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ДРИ\ДРИ\8. Прочее (разное)\4. Конкурсная документация\Конкурсы_2021\31. VL1 РД +СМР\"/>
    </mc:Choice>
  </mc:AlternateContent>
  <bookViews>
    <workbookView xWindow="0" yWindow="0" windowWidth="20700" windowHeight="11760" tabRatio="973" firstSheet="1" activeTab="3"/>
  </bookViews>
  <sheets>
    <sheet name="ГПР" sheetId="29" state="hidden" r:id="rId1"/>
    <sheet name="График" sheetId="33" r:id="rId2"/>
    <sheet name="Дорожная карта" sheetId="30" state="hidden" r:id="rId3"/>
    <sheet name="Пояснительная записка " sheetId="23" r:id="rId4"/>
    <sheet name="НМЦ" sheetId="22" r:id="rId5"/>
    <sheet name="Протокол НМЦК" sheetId="25" r:id="rId6"/>
    <sheet name="Проект сметы контракта" sheetId="26" r:id="rId7"/>
    <sheet name="Смета на реализацию договора" sheetId="21" state="hidden" r:id="rId8"/>
    <sheet name="Ведомость объемов работ" sheetId="24" r:id="rId9"/>
    <sheet name="Расчет прогнозных дефляторов " sheetId="16" state="hidden" r:id="rId10"/>
    <sheet name="Расчет стоимости шеф-монтажа" sheetId="28" state="hidden" r:id="rId11"/>
    <sheet name="НМЦК" sheetId="19" r:id="rId12"/>
    <sheet name="Затраты подрядчика 2 кв " sheetId="14" r:id="rId13"/>
    <sheet name="Сводный сметный расчет" sheetId="2" r:id="rId14"/>
    <sheet name="Расчет 1 (команд.)" sheetId="8" r:id="rId15"/>
    <sheet name="Расчет №2 (перевозка)" sheetId="9" r:id="rId16"/>
    <sheet name="стройконтроль" sheetId="10" r:id="rId17"/>
    <sheet name="Лист1" sheetId="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A">#REF!</definedName>
    <definedName name="ACWP">#REF!</definedName>
    <definedName name="AlapFin">#REF!</definedName>
    <definedName name="AlapStart">#REF!</definedName>
    <definedName name="AsapFin">#REF!</definedName>
    <definedName name="AsapStart">#REF!</definedName>
    <definedName name="BCWP">#REF!</definedName>
    <definedName name="BCWS">#REF!</definedName>
    <definedName name="BSC">#REF!</definedName>
    <definedName name="c_fix_A">#REF!</definedName>
    <definedName name="c_fix_B">#REF!</definedName>
    <definedName name="c_fix_Cost">#REF!</definedName>
    <definedName name="c_pln_B">#REF!</definedName>
    <definedName name="c_pln_Cost">#REF!</definedName>
    <definedName name="CalcDif">#REF!</definedName>
    <definedName name="Calen">#REF!</definedName>
    <definedName name="ContFin">#REF!</definedName>
    <definedName name="CostContr">#REF!</definedName>
    <definedName name="CostFact">#REF!</definedName>
    <definedName name="CostPlan">#REF!</definedName>
    <definedName name="CostProb">#REF!</definedName>
    <definedName name="CostTotal">#REF!</definedName>
    <definedName name="CPI">#REF!</definedName>
    <definedName name="CV">#REF!</definedName>
    <definedName name="DurContr">#REF!</definedName>
    <definedName name="DurContrD">#REF!</definedName>
    <definedName name="DurCrit">#REF!</definedName>
    <definedName name="DurCritD">#REF!</definedName>
    <definedName name="DurFact">#REF!</definedName>
    <definedName name="DurFactD">#REF!</definedName>
    <definedName name="DurPlan">#REF!</definedName>
    <definedName name="DurPlanD">#REF!</definedName>
    <definedName name="DurProb">#REF!</definedName>
    <definedName name="DurProb_MCPRB">#REF!</definedName>
    <definedName name="DurProbD">#REF!</definedName>
    <definedName name="DurProbD_MCPRB">#REF!</definedName>
    <definedName name="DurSum">#REF!</definedName>
    <definedName name="DurSumD">#REF!</definedName>
    <definedName name="EarlyFin">#REF!</definedName>
    <definedName name="EarlyStart">#REF!</definedName>
    <definedName name="f_act_Consum">#REF!</definedName>
    <definedName name="f_act_Supply">#REF!</definedName>
    <definedName name="f_act_Total">#REF!</definedName>
    <definedName name="f_Aggregated">#REF!</definedName>
    <definedName name="f_AutoMileStone">#REF!</definedName>
    <definedName name="f_BAC">#REF!</definedName>
    <definedName name="f_BrokenLink">#REF!</definedName>
    <definedName name="f_BrokenLink2">#REF!</definedName>
    <definedName name="f_CompStatus">#REF!</definedName>
    <definedName name="f_ContinuousWork">#REF!</definedName>
    <definedName name="f_CritIndex">#REF!</definedName>
    <definedName name="f_DeviationD">#REF!</definedName>
    <definedName name="f_DeviationH">#REF!</definedName>
    <definedName name="f_DoMC">#REF!</definedName>
    <definedName name="f_DRAGD">#REF!</definedName>
    <definedName name="f_DRAGH">#REF!</definedName>
    <definedName name="f_EAC">#REF!</definedName>
    <definedName name="f_fix_Consum">#REF!</definedName>
    <definedName name="f_FlexFinD">#REF!</definedName>
    <definedName name="f_FlexFinH">#REF!</definedName>
    <definedName name="f_FlexStartD">#REF!</definedName>
    <definedName name="f_FlexStartH">#REF!</definedName>
    <definedName name="f_FreeReservD">#REF!</definedName>
    <definedName name="f_FreeReservH">#REF!</definedName>
    <definedName name="f_InterruptNotLong">#REF!</definedName>
    <definedName name="f_InterruptNotLongDur">#REF!</definedName>
    <definedName name="f_InterruptNotLongUnit">#REF!</definedName>
    <definedName name="f_NotedFin">#REF!</definedName>
    <definedName name="f_NotedStart">#REF!</definedName>
    <definedName name="f_PF">#REF!</definedName>
    <definedName name="f_pln_Consum">#REF!</definedName>
    <definedName name="f_pln_Supply">#REF!</definedName>
    <definedName name="f_pln_Total">#REF!</definedName>
    <definedName name="f_PortBoundBeg">#REF!</definedName>
    <definedName name="f_PortBoundEnd">#REF!</definedName>
    <definedName name="f_PredOpers">#REF!</definedName>
    <definedName name="f_prf_Consum">#REF!</definedName>
    <definedName name="f_PSc">#REF!</definedName>
    <definedName name="f_PSp">#REF!</definedName>
    <definedName name="f_ReservNegFinD">#REF!</definedName>
    <definedName name="f_ReservNegFinH">#REF!</definedName>
    <definedName name="f_ReservNegStartD">#REF!</definedName>
    <definedName name="f_ReservNegStartH">#REF!</definedName>
    <definedName name="f_Resources">#REF!</definedName>
    <definedName name="f_SpecType">#REF!</definedName>
    <definedName name="f_SuccOpers">#REF!</definedName>
    <definedName name="f_sum_Consum">#REF!</definedName>
    <definedName name="f_sum_Supply">#REF!</definedName>
    <definedName name="f_sum_Total">#REF!</definedName>
    <definedName name="f_SwitchCondition">#REF!</definedName>
    <definedName name="f_SwitchState">#REF!</definedName>
    <definedName name="f_TakeInSched">#REF!</definedName>
    <definedName name="f_TCPI">#REF!</definedName>
    <definedName name="f_tim_Consum">#REF!</definedName>
    <definedName name="f_TriggerProb">#REF!</definedName>
    <definedName name="f_VAC">#REF!</definedName>
    <definedName name="f_vol_Consum">#REF!</definedName>
    <definedName name="FactFin">#REF!</definedName>
    <definedName name="FactStart">#REF!</definedName>
    <definedName name="Fin">#REF!</definedName>
    <definedName name="FinDir">#REF!</definedName>
    <definedName name="FinSuperAlap">#REF!</definedName>
    <definedName name="Fixed">#REF!</definedName>
    <definedName name="FixPercent">#REF!</definedName>
    <definedName name="Formula">#REF!</definedName>
    <definedName name="IRR">#REF!</definedName>
    <definedName name="Load">#REF!</definedName>
    <definedName name="LoadMin">#REF!</definedName>
    <definedName name="LoadPlan">#REF!</definedName>
    <definedName name="LocFin">#REF!</definedName>
    <definedName name="LocStart">#REF!</definedName>
    <definedName name="MIRR">#REF!</definedName>
    <definedName name="MultSpend">#REF!</definedName>
    <definedName name="Name">#REF!</definedName>
    <definedName name="NPV">#REF!</definedName>
    <definedName name="NPV_Plan">#REF!</definedName>
    <definedName name="Number">#REF!</definedName>
    <definedName name="NumberMin">#REF!</definedName>
    <definedName name="NumDays">#REF!</definedName>
    <definedName name="NumPlan">#REF!</definedName>
    <definedName name="ObjCode">#REF!</definedName>
    <definedName name="PayBackMoment">#REF!</definedName>
    <definedName name="Person">#REF!</definedName>
    <definedName name="Prior">#REF!</definedName>
    <definedName name="ProbTerm">#REF!</definedName>
    <definedName name="Prod">#REF!</definedName>
    <definedName name="rCostDiff">#REF!</definedName>
    <definedName name="rCostPlan">#REF!</definedName>
    <definedName name="ResCentHour">#REF!</definedName>
    <definedName name="ResCentQuan">#REF!</definedName>
    <definedName name="Reserv">#REF!</definedName>
    <definedName name="ReservD">#REF!</definedName>
    <definedName name="ReservFinD">#REF!</definedName>
    <definedName name="ReservFinH">#REF!</definedName>
    <definedName name="ReservSuperD">#REF!</definedName>
    <definedName name="ReservSuperH">#REF!</definedName>
    <definedName name="rReserv">#REF!</definedName>
    <definedName name="rReservFin">#REF!</definedName>
    <definedName name="SaveCode">#REF!</definedName>
    <definedName name="SPI">#REF!</definedName>
    <definedName name="Start">#REF!</definedName>
    <definedName name="StartDir">#REF!</definedName>
    <definedName name="SumVol">#REF!</definedName>
    <definedName name="SV">#REF!</definedName>
    <definedName name="TargetFin">#REF!</definedName>
    <definedName name="TargetStart">#REF!</definedName>
    <definedName name="TeamDur">#REF!</definedName>
    <definedName name="TeamDurD">#REF!</definedName>
    <definedName name="Unit">#REF!</definedName>
    <definedName name="UnitPercent">#REF!</definedName>
    <definedName name="Variable">#REF!</definedName>
    <definedName name="VolFact">#REF!</definedName>
    <definedName name="VolPlan">#REF!</definedName>
    <definedName name="VolSum">#REF!</definedName>
    <definedName name="WorkLoadContr">#REF!</definedName>
    <definedName name="WorkLoadCrit">#REF!</definedName>
    <definedName name="WorkLoadFact">#REF!</definedName>
    <definedName name="WorkLoadPlan">#REF!</definedName>
    <definedName name="WorkLoadProb">#REF!</definedName>
    <definedName name="WorkLoadProb_MCPRB">#REF!</definedName>
    <definedName name="WorkLoadSum">#REF!</definedName>
    <definedName name="_xlnm.Print_Titles" localSheetId="0">ГПР!$5:$5</definedName>
    <definedName name="_xlnm.Print_Titles" localSheetId="12">'Затраты подрядчика 2 кв '!$21:$21</definedName>
    <definedName name="_xlnm.Print_Titles" localSheetId="6">'Проект сметы контракта'!$4:$6</definedName>
    <definedName name="_xlnm.Print_Titles" localSheetId="15">'Расчет №2 (перевозка)'!$14:$14</definedName>
    <definedName name="_xlnm.Print_Titles" localSheetId="13">'Сводный сметный расчет'!$24:$24</definedName>
    <definedName name="КМН">#REF!</definedName>
    <definedName name="_xlnm.Print_Area" localSheetId="8">'Ведомость объемов работ'!$A$1:$E$250</definedName>
    <definedName name="_xlnm.Print_Area" localSheetId="0">ГПР!$A$1:$E$47</definedName>
    <definedName name="_xlnm.Print_Area" localSheetId="1">График!$A$1:$D$11</definedName>
    <definedName name="_xlnm.Print_Area" localSheetId="2">'Дорожная карта'!$A$1:$E$231</definedName>
    <definedName name="_xlnm.Print_Area" localSheetId="12">'Затраты подрядчика 2 кв '!$A$1:$H$296</definedName>
    <definedName name="_xlnm.Print_Area" localSheetId="4">НМЦ!$A$1:$E$26</definedName>
    <definedName name="_xlnm.Print_Area" localSheetId="11">НМЦК!$A$1:$I$292</definedName>
    <definedName name="_xlnm.Print_Area" localSheetId="3">'Пояснительная записка '!$A$1:$C$23</definedName>
    <definedName name="_xlnm.Print_Area" localSheetId="6">'Проект сметы контракта'!$A$1:$H$251</definedName>
    <definedName name="_xlnm.Print_Area" localSheetId="5">'Протокол НМЦК'!$A$1:$O$39</definedName>
    <definedName name="_xlnm.Print_Area" localSheetId="10">'Расчет стоимости шеф-монтажа'!$A$1:$J$12</definedName>
    <definedName name="_xlnm.Print_Area" localSheetId="13">'Сводный сметный расчет'!$A$1:$H$121</definedName>
    <definedName name="ОСТ">#REF!</definedName>
  </definedNames>
  <calcPr calcId="162913" fullPrecision="0"/>
</workbook>
</file>

<file path=xl/calcChain.xml><?xml version="1.0" encoding="utf-8"?>
<calcChain xmlns="http://schemas.openxmlformats.org/spreadsheetml/2006/main">
  <c r="F290" i="19" l="1"/>
  <c r="C290" i="19"/>
  <c r="F274" i="19"/>
  <c r="F13" i="19" s="1"/>
  <c r="C274" i="19"/>
  <c r="F267" i="19"/>
  <c r="F269" i="19"/>
  <c r="F268" i="19"/>
  <c r="F273" i="19"/>
  <c r="D273" i="19"/>
  <c r="F271" i="19"/>
  <c r="D271" i="19"/>
  <c r="F14" i="19" l="1"/>
  <c r="G39" i="26"/>
  <c r="G78" i="26"/>
  <c r="G138" i="26"/>
  <c r="G163" i="26"/>
  <c r="G164" i="26"/>
  <c r="G181" i="26"/>
  <c r="G191" i="26"/>
  <c r="G222" i="26"/>
  <c r="G231" i="26"/>
  <c r="H11" i="26"/>
  <c r="G11" i="26" s="1"/>
  <c r="H12" i="26"/>
  <c r="G12" i="26" s="1"/>
  <c r="H13" i="26"/>
  <c r="G13" i="26" s="1"/>
  <c r="H14" i="26"/>
  <c r="G14" i="26" s="1"/>
  <c r="H18" i="26"/>
  <c r="G18" i="26" s="1"/>
  <c r="H19" i="26"/>
  <c r="G19" i="26" s="1"/>
  <c r="H20" i="26"/>
  <c r="G20" i="26" s="1"/>
  <c r="H21" i="26"/>
  <c r="G21" i="26" s="1"/>
  <c r="H22" i="26"/>
  <c r="G22" i="26" s="1"/>
  <c r="H23" i="26"/>
  <c r="G23" i="26" s="1"/>
  <c r="H24" i="26"/>
  <c r="G24" i="26" s="1"/>
  <c r="H25" i="26"/>
  <c r="G25" i="26" s="1"/>
  <c r="H26" i="26"/>
  <c r="G26" i="26" s="1"/>
  <c r="H28" i="26"/>
  <c r="G28" i="26" s="1"/>
  <c r="H29" i="26"/>
  <c r="G29" i="26" s="1"/>
  <c r="H30" i="26"/>
  <c r="G30" i="26" s="1"/>
  <c r="H31" i="26"/>
  <c r="G31" i="26" s="1"/>
  <c r="H32" i="26"/>
  <c r="G32" i="26" s="1"/>
  <c r="H33" i="26"/>
  <c r="G33" i="26" s="1"/>
  <c r="H34" i="26"/>
  <c r="G34" i="26" s="1"/>
  <c r="H35" i="26"/>
  <c r="G35" i="26" s="1"/>
  <c r="H36" i="26"/>
  <c r="G36" i="26" s="1"/>
  <c r="H37" i="26"/>
  <c r="G37" i="26" s="1"/>
  <c r="H38" i="26"/>
  <c r="G38" i="26" s="1"/>
  <c r="H39" i="26"/>
  <c r="H40" i="26"/>
  <c r="G40" i="26" s="1"/>
  <c r="H41" i="26"/>
  <c r="G41" i="26" s="1"/>
  <c r="H42" i="26"/>
  <c r="G42" i="26" s="1"/>
  <c r="H43" i="26"/>
  <c r="G43" i="26" s="1"/>
  <c r="H44" i="26"/>
  <c r="G44" i="26" s="1"/>
  <c r="H45" i="26"/>
  <c r="G45" i="26" s="1"/>
  <c r="H46" i="26"/>
  <c r="G46" i="26" s="1"/>
  <c r="H47" i="26"/>
  <c r="G47" i="26" s="1"/>
  <c r="H48" i="26"/>
  <c r="G48" i="26" s="1"/>
  <c r="H64" i="26"/>
  <c r="G64" i="26" s="1"/>
  <c r="H65" i="26"/>
  <c r="G65" i="26" s="1"/>
  <c r="H66" i="26"/>
  <c r="G66" i="26" s="1"/>
  <c r="H68" i="26"/>
  <c r="G68" i="26" s="1"/>
  <c r="H69" i="26"/>
  <c r="G69" i="26" s="1"/>
  <c r="H70" i="26"/>
  <c r="G70" i="26" s="1"/>
  <c r="H71" i="26"/>
  <c r="G71" i="26" s="1"/>
  <c r="H72" i="26"/>
  <c r="G72" i="26" s="1"/>
  <c r="H73" i="26"/>
  <c r="G73" i="26" s="1"/>
  <c r="H74" i="26"/>
  <c r="G74" i="26" s="1"/>
  <c r="H75" i="26"/>
  <c r="G75" i="26" s="1"/>
  <c r="H76" i="26"/>
  <c r="G76" i="26" s="1"/>
  <c r="H77" i="26"/>
  <c r="G77" i="26" s="1"/>
  <c r="H78" i="26"/>
  <c r="H79" i="26"/>
  <c r="G79" i="26" s="1"/>
  <c r="H80" i="26"/>
  <c r="G80" i="26" s="1"/>
  <c r="H81" i="26"/>
  <c r="G81" i="26" s="1"/>
  <c r="H82" i="26"/>
  <c r="G82" i="26" s="1"/>
  <c r="H83" i="26"/>
  <c r="G83" i="26" s="1"/>
  <c r="H84" i="26"/>
  <c r="G84" i="26" s="1"/>
  <c r="H85" i="26"/>
  <c r="G85" i="26" s="1"/>
  <c r="H86" i="26"/>
  <c r="G86" i="26" s="1"/>
  <c r="H87" i="26"/>
  <c r="G87" i="26" s="1"/>
  <c r="H88" i="26"/>
  <c r="G88" i="26" s="1"/>
  <c r="H89" i="26"/>
  <c r="G89" i="26" s="1"/>
  <c r="H90" i="26"/>
  <c r="G90" i="26" s="1"/>
  <c r="H91" i="26"/>
  <c r="G91" i="26" s="1"/>
  <c r="H92" i="26"/>
  <c r="G92" i="26" s="1"/>
  <c r="H105" i="26"/>
  <c r="G105" i="26" s="1"/>
  <c r="H106" i="26"/>
  <c r="G106" i="26" s="1"/>
  <c r="H107" i="26"/>
  <c r="G107" i="26" s="1"/>
  <c r="H108" i="26"/>
  <c r="G108" i="26" s="1"/>
  <c r="H110" i="26"/>
  <c r="G110" i="26" s="1"/>
  <c r="H111" i="26"/>
  <c r="G111" i="26" s="1"/>
  <c r="H114" i="26"/>
  <c r="G114" i="26" s="1"/>
  <c r="H115" i="26"/>
  <c r="G115" i="26" s="1"/>
  <c r="H116" i="26"/>
  <c r="G116" i="26" s="1"/>
  <c r="H117" i="26"/>
  <c r="G117" i="26" s="1"/>
  <c r="H118" i="26"/>
  <c r="G118" i="26" s="1"/>
  <c r="H119" i="26"/>
  <c r="G119" i="26" s="1"/>
  <c r="H121" i="26"/>
  <c r="G121" i="26" s="1"/>
  <c r="H122" i="26"/>
  <c r="G122" i="26" s="1"/>
  <c r="H123" i="26"/>
  <c r="G123" i="26" s="1"/>
  <c r="H124" i="26"/>
  <c r="G124" i="26" s="1"/>
  <c r="H126" i="26"/>
  <c r="G126" i="26" s="1"/>
  <c r="H127" i="26"/>
  <c r="G127" i="26" s="1"/>
  <c r="H129" i="26"/>
  <c r="G129" i="26" s="1"/>
  <c r="H130" i="26"/>
  <c r="G130" i="26" s="1"/>
  <c r="H132" i="26"/>
  <c r="G132" i="26" s="1"/>
  <c r="H135" i="26"/>
  <c r="G135" i="26" s="1"/>
  <c r="H136" i="26"/>
  <c r="G136" i="26" s="1"/>
  <c r="H137" i="26"/>
  <c r="G137" i="26" s="1"/>
  <c r="H138" i="26"/>
  <c r="H139" i="26"/>
  <c r="G139" i="26" s="1"/>
  <c r="H140" i="26"/>
  <c r="G140" i="26" s="1"/>
  <c r="H141" i="26"/>
  <c r="G141" i="26" s="1"/>
  <c r="H142" i="26"/>
  <c r="G142" i="26" s="1"/>
  <c r="H143" i="26"/>
  <c r="G143" i="26" s="1"/>
  <c r="H145" i="26"/>
  <c r="G145" i="26" s="1"/>
  <c r="H147" i="26"/>
  <c r="G147" i="26" s="1"/>
  <c r="H148" i="26"/>
  <c r="G148" i="26" s="1"/>
  <c r="H149" i="26"/>
  <c r="G149" i="26" s="1"/>
  <c r="H150" i="26"/>
  <c r="G150" i="26" s="1"/>
  <c r="H151" i="26"/>
  <c r="G151" i="26" s="1"/>
  <c r="H152" i="26"/>
  <c r="G152" i="26" s="1"/>
  <c r="H153" i="26"/>
  <c r="G153" i="26" s="1"/>
  <c r="H154" i="26"/>
  <c r="G154" i="26" s="1"/>
  <c r="H155" i="26"/>
  <c r="G155" i="26" s="1"/>
  <c r="H156" i="26"/>
  <c r="G156" i="26" s="1"/>
  <c r="H157" i="26"/>
  <c r="G157" i="26" s="1"/>
  <c r="H158" i="26"/>
  <c r="G158" i="26" s="1"/>
  <c r="H159" i="26"/>
  <c r="G159" i="26" s="1"/>
  <c r="H160" i="26"/>
  <c r="G160" i="26" s="1"/>
  <c r="H161" i="26"/>
  <c r="G161" i="26" s="1"/>
  <c r="H162" i="26"/>
  <c r="G162" i="26" s="1"/>
  <c r="H163" i="26"/>
  <c r="H164" i="26"/>
  <c r="H165" i="26"/>
  <c r="G165" i="26" s="1"/>
  <c r="H166" i="26"/>
  <c r="G166" i="26" s="1"/>
  <c r="H167" i="26"/>
  <c r="G167" i="26" s="1"/>
  <c r="H168" i="26"/>
  <c r="G168" i="26" s="1"/>
  <c r="H169" i="26"/>
  <c r="G169" i="26" s="1"/>
  <c r="H170" i="26"/>
  <c r="G170" i="26" s="1"/>
  <c r="H171" i="26"/>
  <c r="G171" i="26" s="1"/>
  <c r="H172" i="26"/>
  <c r="G172" i="26" s="1"/>
  <c r="H173" i="26"/>
  <c r="G173" i="26" s="1"/>
  <c r="H174" i="26"/>
  <c r="G174" i="26" s="1"/>
  <c r="H175" i="26"/>
  <c r="G175" i="26" s="1"/>
  <c r="H176" i="26"/>
  <c r="G176" i="26" s="1"/>
  <c r="H177" i="26"/>
  <c r="G177" i="26" s="1"/>
  <c r="H178" i="26"/>
  <c r="G178" i="26" s="1"/>
  <c r="H179" i="26"/>
  <c r="G179" i="26" s="1"/>
  <c r="H180" i="26"/>
  <c r="G180" i="26" s="1"/>
  <c r="H181" i="26"/>
  <c r="H182" i="26"/>
  <c r="G182" i="26" s="1"/>
  <c r="H184" i="26"/>
  <c r="G184" i="26" s="1"/>
  <c r="H185" i="26"/>
  <c r="G185" i="26" s="1"/>
  <c r="H186" i="26"/>
  <c r="G186" i="26" s="1"/>
  <c r="H189" i="26"/>
  <c r="G189" i="26" s="1"/>
  <c r="H191" i="26"/>
  <c r="H192" i="26"/>
  <c r="G192" i="26" s="1"/>
  <c r="H193" i="26"/>
  <c r="G193" i="26" s="1"/>
  <c r="H194" i="26"/>
  <c r="G194" i="26" s="1"/>
  <c r="H195" i="26"/>
  <c r="G195" i="26" s="1"/>
  <c r="H196" i="26"/>
  <c r="G196" i="26" s="1"/>
  <c r="H197" i="26"/>
  <c r="G197" i="26" s="1"/>
  <c r="H198" i="26"/>
  <c r="G198" i="26" s="1"/>
  <c r="H205" i="26"/>
  <c r="G205" i="26" s="1"/>
  <c r="H206" i="26"/>
  <c r="G206" i="26" s="1"/>
  <c r="H211" i="26"/>
  <c r="G211" i="26" s="1"/>
  <c r="H214" i="26"/>
  <c r="G214" i="26" s="1"/>
  <c r="H215" i="26"/>
  <c r="G215" i="26" s="1"/>
  <c r="H216" i="26"/>
  <c r="G216" i="26" s="1"/>
  <c r="H217" i="26"/>
  <c r="G217" i="26" s="1"/>
  <c r="H218" i="26"/>
  <c r="G218" i="26" s="1"/>
  <c r="H219" i="26"/>
  <c r="G219" i="26" s="1"/>
  <c r="H222" i="26"/>
  <c r="H225" i="26"/>
  <c r="G225" i="26" s="1"/>
  <c r="H227" i="26"/>
  <c r="G227" i="26" s="1"/>
  <c r="H228" i="26"/>
  <c r="G228" i="26" s="1"/>
  <c r="H229" i="26"/>
  <c r="G229" i="26" s="1"/>
  <c r="H230" i="26"/>
  <c r="G230" i="26" s="1"/>
  <c r="H231" i="26"/>
  <c r="H234" i="26"/>
  <c r="G234" i="26" s="1"/>
  <c r="H235" i="26"/>
  <c r="G235" i="26" s="1"/>
  <c r="H236" i="26"/>
  <c r="G236" i="26" s="1"/>
  <c r="H237" i="26"/>
  <c r="G237" i="26" s="1"/>
  <c r="H238" i="26"/>
  <c r="G238" i="26" s="1"/>
  <c r="H239" i="26"/>
  <c r="G239" i="26" s="1"/>
  <c r="H240" i="26"/>
  <c r="G240" i="26" s="1"/>
  <c r="H241" i="26"/>
  <c r="G241" i="26" s="1"/>
  <c r="H242" i="26"/>
  <c r="G242" i="26" s="1"/>
  <c r="H243" i="26"/>
  <c r="G243" i="26" s="1"/>
  <c r="H244" i="26"/>
  <c r="G244" i="26" s="1"/>
  <c r="H245" i="26"/>
  <c r="G245" i="26" s="1"/>
  <c r="H246" i="26"/>
  <c r="G246" i="26" s="1"/>
  <c r="H247" i="26"/>
  <c r="G247" i="26" s="1"/>
  <c r="H248" i="26"/>
  <c r="G248" i="26" s="1"/>
  <c r="I238" i="19"/>
  <c r="I237" i="19" s="1"/>
  <c r="H232" i="26" s="1"/>
  <c r="G232" i="26" s="1"/>
  <c r="I221" i="19"/>
  <c r="I209" i="19"/>
  <c r="H204" i="26" s="1"/>
  <c r="G204" i="26" s="1"/>
  <c r="I127" i="19"/>
  <c r="I117" i="19"/>
  <c r="H112" i="26" s="1"/>
  <c r="G112" i="26" s="1"/>
  <c r="I114" i="19"/>
  <c r="H109" i="26" s="1"/>
  <c r="G109" i="26" s="1"/>
  <c r="I110" i="19"/>
  <c r="I74" i="19"/>
  <c r="I68" i="19"/>
  <c r="H63" i="26" s="1"/>
  <c r="G63" i="26" s="1"/>
  <c r="I34" i="19"/>
  <c r="I22" i="19"/>
  <c r="H17" i="26" s="1"/>
  <c r="G17" i="26" s="1"/>
  <c r="I16" i="19"/>
  <c r="M160" i="14"/>
  <c r="E258" i="19"/>
  <c r="H233" i="26" l="1"/>
  <c r="G233" i="26" s="1"/>
  <c r="F281" i="19"/>
  <c r="F280" i="19"/>
  <c r="F278" i="19"/>
  <c r="F289" i="19"/>
  <c r="D289" i="19"/>
  <c r="F287" i="19"/>
  <c r="D287" i="19"/>
  <c r="F285" i="19"/>
  <c r="D285" i="19"/>
  <c r="F279" i="19" l="1"/>
  <c r="F282" i="19" s="1"/>
  <c r="F283" i="19" s="1"/>
  <c r="F291" i="19"/>
  <c r="C291" i="19"/>
  <c r="F292" i="19" l="1"/>
  <c r="F235" i="19" s="1"/>
  <c r="C292" i="19"/>
  <c r="F252" i="19" l="1"/>
  <c r="F246" i="19"/>
  <c r="F228" i="19"/>
  <c r="F217" i="19"/>
  <c r="F225" i="19"/>
  <c r="F211" i="19"/>
  <c r="F174" i="19"/>
  <c r="F182" i="19"/>
  <c r="F190" i="19"/>
  <c r="F165" i="19"/>
  <c r="F154" i="19"/>
  <c r="F153" i="19"/>
  <c r="F149" i="19"/>
  <c r="F139" i="19"/>
  <c r="F240" i="19"/>
  <c r="F248" i="19"/>
  <c r="F230" i="19"/>
  <c r="F219" i="19"/>
  <c r="F205" i="19"/>
  <c r="F198" i="19"/>
  <c r="F176" i="19"/>
  <c r="F184" i="19"/>
  <c r="F192" i="19"/>
  <c r="F167" i="19"/>
  <c r="F241" i="19"/>
  <c r="F249" i="19"/>
  <c r="F231" i="19"/>
  <c r="F220" i="19"/>
  <c r="F206" i="19"/>
  <c r="F199" i="19"/>
  <c r="F177" i="19"/>
  <c r="F185" i="19"/>
  <c r="F193" i="19"/>
  <c r="F168" i="19"/>
  <c r="F157" i="19"/>
  <c r="F144" i="19"/>
  <c r="F141" i="19"/>
  <c r="F134" i="19"/>
  <c r="F121" i="19"/>
  <c r="F114" i="19"/>
  <c r="F105" i="19"/>
  <c r="F113" i="19"/>
  <c r="F80" i="19"/>
  <c r="F88" i="19"/>
  <c r="F96" i="19"/>
  <c r="F66" i="19"/>
  <c r="F35" i="19"/>
  <c r="F43" i="19"/>
  <c r="F51" i="19"/>
  <c r="F33" i="19"/>
  <c r="F30" i="19"/>
  <c r="F244" i="19"/>
  <c r="F236" i="19"/>
  <c r="F223" i="19"/>
  <c r="F209" i="19"/>
  <c r="F202" i="19"/>
  <c r="F188" i="19"/>
  <c r="F173" i="19"/>
  <c r="F160" i="19"/>
  <c r="F129" i="19"/>
  <c r="F124" i="19"/>
  <c r="F108" i="19"/>
  <c r="F83" i="19"/>
  <c r="F61" i="19"/>
  <c r="F38" i="19"/>
  <c r="F54" i="19"/>
  <c r="F17" i="19"/>
  <c r="F181" i="19"/>
  <c r="F148" i="19"/>
  <c r="F138" i="19"/>
  <c r="F101" i="19"/>
  <c r="F76" i="19"/>
  <c r="F92" i="19"/>
  <c r="F70" i="19"/>
  <c r="F47" i="19"/>
  <c r="F26" i="19"/>
  <c r="F242" i="19"/>
  <c r="F250" i="19"/>
  <c r="F232" i="19"/>
  <c r="F221" i="19"/>
  <c r="F207" i="19"/>
  <c r="F200" i="19"/>
  <c r="F178" i="19"/>
  <c r="F186" i="19"/>
  <c r="F194" i="19"/>
  <c r="F169" i="19"/>
  <c r="F158" i="19"/>
  <c r="F145" i="19"/>
  <c r="F127" i="19"/>
  <c r="F135" i="19"/>
  <c r="F122" i="19"/>
  <c r="F98" i="19"/>
  <c r="F106" i="19"/>
  <c r="F97" i="19"/>
  <c r="F81" i="19"/>
  <c r="F89" i="19"/>
  <c r="F73" i="19"/>
  <c r="F67" i="19"/>
  <c r="F36" i="19"/>
  <c r="F44" i="19"/>
  <c r="F52" i="19"/>
  <c r="F23" i="19"/>
  <c r="F31" i="19"/>
  <c r="F243" i="19"/>
  <c r="F238" i="19"/>
  <c r="F227" i="19"/>
  <c r="F222" i="19"/>
  <c r="F208" i="19"/>
  <c r="F201" i="19"/>
  <c r="F179" i="19"/>
  <c r="F187" i="19"/>
  <c r="F195" i="19"/>
  <c r="F170" i="19"/>
  <c r="F159" i="19"/>
  <c r="F146" i="19"/>
  <c r="F128" i="19"/>
  <c r="F136" i="19"/>
  <c r="F123" i="19"/>
  <c r="F99" i="19"/>
  <c r="F107" i="19"/>
  <c r="F74" i="19"/>
  <c r="F82" i="19"/>
  <c r="F90" i="19"/>
  <c r="F60" i="19"/>
  <c r="F68" i="19"/>
  <c r="F37" i="19"/>
  <c r="F45" i="19"/>
  <c r="F53" i="19"/>
  <c r="F24" i="19"/>
  <c r="F22" i="19"/>
  <c r="F215" i="19"/>
  <c r="F180" i="19"/>
  <c r="F171" i="19"/>
  <c r="F147" i="19"/>
  <c r="F137" i="19"/>
  <c r="F100" i="19"/>
  <c r="F75" i="19"/>
  <c r="F91" i="19"/>
  <c r="F69" i="19"/>
  <c r="F46" i="19"/>
  <c r="F25" i="19"/>
  <c r="F253" i="19"/>
  <c r="F245" i="19"/>
  <c r="F234" i="19"/>
  <c r="F216" i="19"/>
  <c r="F224" i="19"/>
  <c r="F210" i="19"/>
  <c r="F197" i="19"/>
  <c r="F189" i="19"/>
  <c r="F164" i="19"/>
  <c r="F163" i="19"/>
  <c r="F161" i="19"/>
  <c r="F130" i="19"/>
  <c r="F119" i="19"/>
  <c r="F109" i="19"/>
  <c r="F84" i="19"/>
  <c r="F62" i="19"/>
  <c r="F39" i="19"/>
  <c r="F55" i="19"/>
  <c r="F18" i="19"/>
  <c r="F131" i="19"/>
  <c r="F214" i="19"/>
  <c r="F142" i="19"/>
  <c r="F115" i="19"/>
  <c r="F112" i="19"/>
  <c r="F94" i="19"/>
  <c r="F40" i="19"/>
  <c r="F58" i="19"/>
  <c r="F151" i="19"/>
  <c r="F79" i="19"/>
  <c r="F29" i="19"/>
  <c r="F191" i="19"/>
  <c r="F103" i="19"/>
  <c r="F65" i="19"/>
  <c r="F19" i="19"/>
  <c r="F229" i="19"/>
  <c r="F126" i="19"/>
  <c r="F110" i="19"/>
  <c r="F59" i="19"/>
  <c r="F218" i="19"/>
  <c r="F120" i="19"/>
  <c r="F93" i="19"/>
  <c r="F204" i="19"/>
  <c r="F143" i="19"/>
  <c r="F116" i="19"/>
  <c r="F77" i="19"/>
  <c r="F95" i="19"/>
  <c r="F41" i="19"/>
  <c r="F27" i="19"/>
  <c r="F183" i="19"/>
  <c r="F102" i="19"/>
  <c r="F64" i="19"/>
  <c r="F48" i="19"/>
  <c r="F239" i="19"/>
  <c r="F132" i="19"/>
  <c r="F85" i="19"/>
  <c r="F49" i="19"/>
  <c r="F104" i="19"/>
  <c r="F50" i="19"/>
  <c r="F34" i="19"/>
  <c r="F175" i="19"/>
  <c r="F150" i="19"/>
  <c r="F117" i="19"/>
  <c r="F78" i="19"/>
  <c r="F63" i="19"/>
  <c r="F42" i="19"/>
  <c r="F28" i="19"/>
  <c r="F247" i="19"/>
  <c r="F166" i="19"/>
  <c r="F133" i="19"/>
  <c r="F86" i="19"/>
  <c r="F71" i="19"/>
  <c r="F16" i="19"/>
  <c r="F155" i="19"/>
  <c r="F87" i="19"/>
  <c r="F56" i="19"/>
  <c r="F156" i="19"/>
  <c r="F111" i="19"/>
  <c r="F57" i="19"/>
  <c r="C233" i="30" l="1"/>
  <c r="C32" i="29"/>
  <c r="G47" i="29"/>
  <c r="E47" i="29" s="1"/>
  <c r="C47" i="29"/>
  <c r="G46" i="29"/>
  <c r="E46" i="29" s="1"/>
  <c r="C46" i="29"/>
  <c r="G45" i="29"/>
  <c r="E45" i="29" s="1"/>
  <c r="C45" i="29"/>
  <c r="G44" i="29"/>
  <c r="E44" i="29" s="1"/>
  <c r="C44" i="29"/>
  <c r="G43" i="29"/>
  <c r="E43" i="29" s="1"/>
  <c r="C43" i="29"/>
  <c r="G41" i="29"/>
  <c r="E41" i="29" s="1"/>
  <c r="C41" i="29"/>
  <c r="G40" i="29"/>
  <c r="E40" i="29" s="1"/>
  <c r="C40" i="29"/>
  <c r="G39" i="29"/>
  <c r="E39" i="29" s="1"/>
  <c r="C39" i="29"/>
  <c r="G38" i="29"/>
  <c r="E38" i="29" s="1"/>
  <c r="C38" i="29"/>
  <c r="G37" i="29"/>
  <c r="E37" i="29" s="1"/>
  <c r="C37" i="29"/>
  <c r="G35" i="29"/>
  <c r="E35" i="29" s="1"/>
  <c r="C35" i="29"/>
  <c r="G34" i="29"/>
  <c r="E34" i="29" s="1"/>
  <c r="C34" i="29"/>
  <c r="G33" i="29"/>
  <c r="E33" i="29" s="1"/>
  <c r="C33" i="29"/>
  <c r="G32" i="29"/>
  <c r="E32" i="29" s="1"/>
  <c r="G31" i="29"/>
  <c r="E31" i="29" s="1"/>
  <c r="C31" i="29"/>
  <c r="G30" i="29"/>
  <c r="E30" i="29" s="1"/>
  <c r="C30" i="29"/>
  <c r="G29" i="29"/>
  <c r="E29" i="29" s="1"/>
  <c r="C29" i="29"/>
  <c r="F27" i="29"/>
  <c r="G27" i="29" s="1"/>
  <c r="E27" i="29" s="1"/>
  <c r="F26" i="29"/>
  <c r="G26" i="29" s="1"/>
  <c r="E26" i="29" s="1"/>
  <c r="G25" i="29"/>
  <c r="E25" i="29" s="1"/>
  <c r="C25" i="29"/>
  <c r="F24" i="29"/>
  <c r="C24" i="29" s="1"/>
  <c r="F23" i="29"/>
  <c r="C23" i="29" s="1"/>
  <c r="F22" i="29"/>
  <c r="C22" i="29" s="1"/>
  <c r="F21" i="29"/>
  <c r="C21" i="29" s="1"/>
  <c r="F20" i="29"/>
  <c r="C20" i="29" s="1"/>
  <c r="F18" i="29"/>
  <c r="C18" i="29" s="1"/>
  <c r="F17" i="29"/>
  <c r="C17" i="29" s="1"/>
  <c r="F16" i="29"/>
  <c r="C16" i="29" s="1"/>
  <c r="F15" i="29"/>
  <c r="C15" i="29" s="1"/>
  <c r="G14" i="29"/>
  <c r="E14" i="29" s="1"/>
  <c r="C14" i="29"/>
  <c r="F12" i="29"/>
  <c r="C12" i="29" s="1"/>
  <c r="F11" i="29"/>
  <c r="C11" i="29" s="1"/>
  <c r="F10" i="29"/>
  <c r="C10" i="29" s="1"/>
  <c r="G7" i="29"/>
  <c r="E7" i="29" s="1"/>
  <c r="C7" i="29"/>
  <c r="G6" i="29"/>
  <c r="E6" i="29" s="1"/>
  <c r="C6" i="29"/>
  <c r="C26" i="29" l="1"/>
  <c r="G12" i="29"/>
  <c r="E12" i="29" s="1"/>
  <c r="G10" i="29"/>
  <c r="E10" i="29" s="1"/>
  <c r="C27" i="29"/>
  <c r="G11" i="29"/>
  <c r="E11" i="29" s="1"/>
  <c r="G15" i="29"/>
  <c r="E15" i="29" s="1"/>
  <c r="G16" i="29"/>
  <c r="E16" i="29" s="1"/>
  <c r="G17" i="29"/>
  <c r="E17" i="29" s="1"/>
  <c r="G18" i="29"/>
  <c r="E18" i="29" s="1"/>
  <c r="G20" i="29"/>
  <c r="E20" i="29" s="1"/>
  <c r="G21" i="29"/>
  <c r="E21" i="29" s="1"/>
  <c r="G22" i="29"/>
  <c r="E22" i="29" s="1"/>
  <c r="G23" i="29"/>
  <c r="E23" i="29" s="1"/>
  <c r="G24" i="29"/>
  <c r="E24" i="29" s="1"/>
  <c r="D6" i="28"/>
  <c r="F6" i="28" s="1"/>
  <c r="A3" i="28"/>
  <c r="E27" i="28"/>
  <c r="E26" i="28"/>
  <c r="E24" i="28"/>
  <c r="O22" i="28"/>
  <c r="N22" i="28"/>
  <c r="M22" i="28"/>
  <c r="L22" i="28"/>
  <c r="K22" i="28"/>
  <c r="P19" i="28"/>
  <c r="O19" i="28"/>
  <c r="N19" i="28"/>
  <c r="M19" i="28"/>
  <c r="L19" i="28"/>
  <c r="K19" i="28"/>
  <c r="O14" i="28"/>
  <c r="N14" i="28"/>
  <c r="M14" i="28"/>
  <c r="L14" i="28"/>
  <c r="K14" i="28"/>
  <c r="D14" i="28" l="1"/>
  <c r="F7" i="28"/>
  <c r="F8" i="28" s="1"/>
  <c r="H6" i="28"/>
  <c r="D7" i="28"/>
  <c r="D8" i="28" s="1"/>
  <c r="D9" i="28" l="1"/>
  <c r="D10" i="28" s="1"/>
  <c r="F9" i="28"/>
  <c r="F10" i="28" s="1"/>
  <c r="H7" i="28"/>
  <c r="H8" i="28" s="1"/>
  <c r="I6" i="28"/>
  <c r="I7" i="28" l="1"/>
  <c r="I8" i="28" s="1"/>
  <c r="H9" i="28"/>
  <c r="H10" i="28" s="1"/>
  <c r="I9" i="28" l="1"/>
  <c r="I10" i="28" s="1"/>
  <c r="E88" i="24" l="1"/>
  <c r="E44" i="24" l="1"/>
  <c r="F129" i="26" l="1"/>
  <c r="F135" i="26"/>
  <c r="F140" i="26"/>
  <c r="F147" i="26"/>
  <c r="F157" i="26"/>
  <c r="F167" i="26"/>
  <c r="F191" i="26"/>
  <c r="F198" i="26"/>
  <c r="C8" i="26"/>
  <c r="D8" i="26"/>
  <c r="C9" i="26"/>
  <c r="D9" i="26"/>
  <c r="C10" i="26"/>
  <c r="D10" i="26"/>
  <c r="C11" i="26"/>
  <c r="D11" i="26"/>
  <c r="C12" i="26"/>
  <c r="D12" i="26"/>
  <c r="C13" i="26"/>
  <c r="D13" i="26"/>
  <c r="C14" i="26"/>
  <c r="D14" i="26"/>
  <c r="C17" i="26"/>
  <c r="D17" i="26"/>
  <c r="C18" i="26"/>
  <c r="D18" i="26"/>
  <c r="C19" i="26"/>
  <c r="D19" i="26"/>
  <c r="C20" i="26"/>
  <c r="D20" i="26"/>
  <c r="C21" i="26"/>
  <c r="D21" i="26"/>
  <c r="C22" i="26"/>
  <c r="D22" i="26"/>
  <c r="C23" i="26"/>
  <c r="D23" i="26"/>
  <c r="C24" i="26"/>
  <c r="D24" i="26"/>
  <c r="C25" i="26"/>
  <c r="D25" i="26"/>
  <c r="C26" i="26"/>
  <c r="D26" i="26"/>
  <c r="C28" i="26"/>
  <c r="C29" i="26"/>
  <c r="D29" i="26"/>
  <c r="C30" i="26"/>
  <c r="D30" i="26"/>
  <c r="C31" i="26"/>
  <c r="D31" i="26"/>
  <c r="C32" i="26"/>
  <c r="D32" i="26"/>
  <c r="C33" i="26"/>
  <c r="D33" i="26"/>
  <c r="C34" i="26"/>
  <c r="C35" i="26"/>
  <c r="D35" i="26"/>
  <c r="C36" i="26"/>
  <c r="D36" i="26"/>
  <c r="C37" i="26"/>
  <c r="D37" i="26"/>
  <c r="C38" i="26"/>
  <c r="C39" i="26"/>
  <c r="C40" i="26"/>
  <c r="D40" i="26"/>
  <c r="C41" i="26"/>
  <c r="D41" i="26"/>
  <c r="C42" i="26"/>
  <c r="D42" i="26"/>
  <c r="C43" i="26"/>
  <c r="C44" i="26"/>
  <c r="D44" i="26"/>
  <c r="C45" i="26"/>
  <c r="C46" i="26"/>
  <c r="D46" i="26"/>
  <c r="C47" i="26"/>
  <c r="C48" i="26"/>
  <c r="C49" i="26"/>
  <c r="D49" i="26"/>
  <c r="C50" i="26"/>
  <c r="D50" i="26"/>
  <c r="C51" i="26"/>
  <c r="D51" i="26"/>
  <c r="C52" i="26"/>
  <c r="D52" i="26"/>
  <c r="C53" i="26"/>
  <c r="D53" i="26"/>
  <c r="C54" i="26"/>
  <c r="D54" i="26"/>
  <c r="C55" i="26"/>
  <c r="D55" i="26"/>
  <c r="C56" i="26"/>
  <c r="D56" i="26"/>
  <c r="C57" i="26"/>
  <c r="D57" i="26"/>
  <c r="C58" i="26"/>
  <c r="D58" i="26"/>
  <c r="C59" i="26"/>
  <c r="D59" i="26"/>
  <c r="C60" i="26"/>
  <c r="D60" i="26"/>
  <c r="C61" i="26"/>
  <c r="D61" i="26"/>
  <c r="C62" i="26"/>
  <c r="D62" i="26"/>
  <c r="C63" i="26"/>
  <c r="D63" i="26"/>
  <c r="C64" i="26"/>
  <c r="C65" i="26"/>
  <c r="D65" i="26"/>
  <c r="C66" i="26"/>
  <c r="C68" i="26"/>
  <c r="C69" i="26"/>
  <c r="D69" i="26"/>
  <c r="C70" i="26"/>
  <c r="C71" i="26"/>
  <c r="C72" i="26"/>
  <c r="C73" i="26"/>
  <c r="C74" i="26"/>
  <c r="C75" i="26"/>
  <c r="C76" i="26"/>
  <c r="C77" i="26"/>
  <c r="D77" i="26"/>
  <c r="C78" i="26"/>
  <c r="C79" i="26"/>
  <c r="C80" i="26"/>
  <c r="C81" i="26"/>
  <c r="C82" i="26"/>
  <c r="C83" i="26"/>
  <c r="C84" i="26"/>
  <c r="C85" i="26"/>
  <c r="C86" i="26"/>
  <c r="C87" i="26"/>
  <c r="C88" i="26"/>
  <c r="D88" i="26"/>
  <c r="C89" i="26"/>
  <c r="C90" i="26"/>
  <c r="D90" i="26"/>
  <c r="C91" i="26"/>
  <c r="C92" i="26"/>
  <c r="C93" i="26"/>
  <c r="D93" i="26"/>
  <c r="C94" i="26"/>
  <c r="D94" i="26"/>
  <c r="C95" i="26"/>
  <c r="D95" i="26"/>
  <c r="C96" i="26"/>
  <c r="D96" i="26"/>
  <c r="C97" i="26"/>
  <c r="D97" i="26"/>
  <c r="C98" i="26"/>
  <c r="D98" i="26"/>
  <c r="C99" i="26"/>
  <c r="D99" i="26"/>
  <c r="C100" i="26"/>
  <c r="D100" i="26"/>
  <c r="C101" i="26"/>
  <c r="D101" i="26"/>
  <c r="C102" i="26"/>
  <c r="D102" i="26"/>
  <c r="C103" i="26"/>
  <c r="D103" i="26"/>
  <c r="C104" i="26"/>
  <c r="D104" i="26"/>
  <c r="C105" i="26"/>
  <c r="D105" i="26"/>
  <c r="C106" i="26"/>
  <c r="C107" i="26"/>
  <c r="D107" i="26"/>
  <c r="C108" i="26"/>
  <c r="C109" i="26"/>
  <c r="D109" i="26"/>
  <c r="C110" i="26"/>
  <c r="D110" i="26"/>
  <c r="C111" i="26"/>
  <c r="D111" i="26"/>
  <c r="C112" i="26"/>
  <c r="D112" i="26"/>
  <c r="C114" i="26"/>
  <c r="D114" i="26"/>
  <c r="C115" i="26"/>
  <c r="D115" i="26"/>
  <c r="C116" i="26"/>
  <c r="D116" i="26"/>
  <c r="C117" i="26"/>
  <c r="D117" i="26"/>
  <c r="C118" i="26"/>
  <c r="D118" i="26"/>
  <c r="C119" i="26"/>
  <c r="D119" i="26"/>
  <c r="C121" i="26"/>
  <c r="D121" i="26"/>
  <c r="C122" i="26"/>
  <c r="D122" i="26"/>
  <c r="C123" i="26"/>
  <c r="D123" i="26"/>
  <c r="C124" i="26"/>
  <c r="D124" i="26"/>
  <c r="C125" i="26"/>
  <c r="D125" i="26"/>
  <c r="C126" i="26"/>
  <c r="D126" i="26"/>
  <c r="C127" i="26"/>
  <c r="D127" i="26"/>
  <c r="C128" i="26"/>
  <c r="D128" i="26"/>
  <c r="C129" i="26"/>
  <c r="D129" i="26"/>
  <c r="C130" i="26"/>
  <c r="C131" i="26"/>
  <c r="D131" i="26"/>
  <c r="C132" i="26"/>
  <c r="D132" i="26"/>
  <c r="C133" i="26"/>
  <c r="D133" i="26"/>
  <c r="C134" i="26"/>
  <c r="D134" i="26"/>
  <c r="C135" i="26"/>
  <c r="D135" i="26"/>
  <c r="E135" i="26" s="1"/>
  <c r="C136" i="26"/>
  <c r="D136" i="26"/>
  <c r="C137" i="26"/>
  <c r="D137" i="26"/>
  <c r="C138" i="26"/>
  <c r="C139" i="26"/>
  <c r="C140" i="26"/>
  <c r="D140" i="26"/>
  <c r="C141" i="26"/>
  <c r="D141" i="26"/>
  <c r="C142" i="26"/>
  <c r="D142" i="26"/>
  <c r="C143" i="26"/>
  <c r="D143" i="26"/>
  <c r="C144" i="26"/>
  <c r="D144" i="26"/>
  <c r="C145" i="26"/>
  <c r="D145" i="26"/>
  <c r="C146" i="26"/>
  <c r="D146" i="26"/>
  <c r="C147" i="26"/>
  <c r="D147" i="26"/>
  <c r="C148" i="26"/>
  <c r="D148" i="26"/>
  <c r="C149" i="26"/>
  <c r="C150" i="26"/>
  <c r="C151" i="26"/>
  <c r="D151" i="26"/>
  <c r="C152" i="26"/>
  <c r="C153" i="26"/>
  <c r="C154" i="26"/>
  <c r="C155" i="26"/>
  <c r="D155" i="26"/>
  <c r="C156" i="26"/>
  <c r="C157" i="26"/>
  <c r="D157" i="26"/>
  <c r="C158" i="26"/>
  <c r="D158" i="26"/>
  <c r="C159" i="26"/>
  <c r="C160" i="26"/>
  <c r="C161" i="26"/>
  <c r="D161" i="26"/>
  <c r="C162" i="26"/>
  <c r="C163" i="26"/>
  <c r="C164" i="26"/>
  <c r="C165" i="26"/>
  <c r="D165" i="26"/>
  <c r="C166" i="26"/>
  <c r="C167" i="26"/>
  <c r="D167" i="26"/>
  <c r="C168" i="26"/>
  <c r="D168" i="26"/>
  <c r="C169" i="26"/>
  <c r="C170" i="26"/>
  <c r="C171" i="26"/>
  <c r="D171" i="26"/>
  <c r="C172" i="26"/>
  <c r="C173" i="26"/>
  <c r="C174" i="26"/>
  <c r="C175" i="26"/>
  <c r="D175" i="26"/>
  <c r="C176" i="26"/>
  <c r="C177" i="26"/>
  <c r="C178" i="26"/>
  <c r="C179" i="26"/>
  <c r="C180" i="26"/>
  <c r="D180" i="26"/>
  <c r="C181" i="26"/>
  <c r="D181" i="26"/>
  <c r="C182" i="26"/>
  <c r="D182" i="26"/>
  <c r="C183" i="26"/>
  <c r="D183" i="26"/>
  <c r="C184" i="26"/>
  <c r="D184" i="26"/>
  <c r="C185" i="26"/>
  <c r="D185" i="26"/>
  <c r="C186" i="26"/>
  <c r="D186" i="26"/>
  <c r="C187" i="26"/>
  <c r="D187" i="26"/>
  <c r="C188" i="26"/>
  <c r="D188" i="26"/>
  <c r="C189" i="26"/>
  <c r="D189" i="26"/>
  <c r="C190" i="26"/>
  <c r="D190" i="26"/>
  <c r="C191" i="26"/>
  <c r="D191" i="26"/>
  <c r="C192" i="26"/>
  <c r="D192" i="26"/>
  <c r="C193" i="26"/>
  <c r="C194" i="26"/>
  <c r="C195" i="26"/>
  <c r="C196" i="26"/>
  <c r="C197" i="26"/>
  <c r="C198" i="26"/>
  <c r="D198" i="26"/>
  <c r="C199" i="26"/>
  <c r="D199" i="26"/>
  <c r="C200" i="26"/>
  <c r="D200" i="26"/>
  <c r="C201" i="26"/>
  <c r="D201" i="26"/>
  <c r="C202" i="26"/>
  <c r="D202" i="26"/>
  <c r="C203" i="26"/>
  <c r="D203" i="26"/>
  <c r="C204" i="26"/>
  <c r="D204" i="26"/>
  <c r="C205" i="26"/>
  <c r="D205" i="26"/>
  <c r="C206" i="26"/>
  <c r="D206" i="26"/>
  <c r="C209" i="26"/>
  <c r="D209" i="26"/>
  <c r="C210" i="26"/>
  <c r="D210" i="26"/>
  <c r="C211" i="26"/>
  <c r="D211" i="26"/>
  <c r="C212" i="26"/>
  <c r="D212" i="26"/>
  <c r="C213" i="26"/>
  <c r="D213" i="26"/>
  <c r="C214" i="26"/>
  <c r="D214" i="26"/>
  <c r="C215" i="26"/>
  <c r="D215" i="26"/>
  <c r="C216" i="26"/>
  <c r="D216" i="26"/>
  <c r="C217" i="26"/>
  <c r="C218" i="26"/>
  <c r="D218" i="26"/>
  <c r="C219" i="26"/>
  <c r="D219" i="26"/>
  <c r="C220" i="26"/>
  <c r="D220" i="26"/>
  <c r="C222" i="26"/>
  <c r="D222" i="26"/>
  <c r="C223" i="26"/>
  <c r="D223" i="26"/>
  <c r="C224" i="26"/>
  <c r="D224" i="26"/>
  <c r="C225" i="26"/>
  <c r="D225" i="26"/>
  <c r="C226" i="26"/>
  <c r="D226" i="26"/>
  <c r="C227" i="26"/>
  <c r="D227" i="26"/>
  <c r="C228" i="26"/>
  <c r="D228" i="26"/>
  <c r="C229" i="26"/>
  <c r="D229" i="26"/>
  <c r="C230" i="26"/>
  <c r="D230" i="26"/>
  <c r="C231" i="26"/>
  <c r="D231" i="26"/>
  <c r="C232" i="26"/>
  <c r="D232" i="26"/>
  <c r="C233" i="26"/>
  <c r="D233" i="26"/>
  <c r="C234" i="26"/>
  <c r="D234" i="26"/>
  <c r="C235" i="26"/>
  <c r="D235" i="26"/>
  <c r="C236" i="26"/>
  <c r="D236" i="26"/>
  <c r="C237" i="26"/>
  <c r="D237" i="26"/>
  <c r="C238" i="26"/>
  <c r="D238" i="26"/>
  <c r="C239" i="26"/>
  <c r="D239" i="26"/>
  <c r="C240" i="26"/>
  <c r="D240" i="26"/>
  <c r="C241" i="26"/>
  <c r="D241" i="26"/>
  <c r="C242" i="26"/>
  <c r="D242" i="26"/>
  <c r="C243" i="26"/>
  <c r="D243" i="26"/>
  <c r="C244" i="26"/>
  <c r="D244" i="26"/>
  <c r="C245" i="26"/>
  <c r="D245" i="26"/>
  <c r="C246" i="26"/>
  <c r="D246" i="26"/>
  <c r="C247" i="26"/>
  <c r="D247" i="26"/>
  <c r="C248" i="26"/>
  <c r="D248" i="26"/>
  <c r="D7" i="26"/>
  <c r="C7" i="26"/>
  <c r="E147" i="26" l="1"/>
  <c r="E167" i="26"/>
  <c r="E191" i="26"/>
  <c r="E198" i="26"/>
  <c r="E140" i="26"/>
  <c r="E157" i="26"/>
  <c r="E129" i="26"/>
  <c r="E215" i="24" l="1"/>
  <c r="D217" i="26" s="1"/>
  <c r="E195" i="24" l="1"/>
  <c r="D197" i="26" s="1"/>
  <c r="E194" i="24"/>
  <c r="D196" i="26" s="1"/>
  <c r="E193" i="24"/>
  <c r="D195" i="26" s="1"/>
  <c r="E192" i="24"/>
  <c r="D194" i="26" s="1"/>
  <c r="E191" i="24"/>
  <c r="D193" i="26" s="1"/>
  <c r="E177" i="24" l="1"/>
  <c r="D179" i="26" s="1"/>
  <c r="E176" i="24"/>
  <c r="D178" i="26" s="1"/>
  <c r="E175" i="24"/>
  <c r="D177" i="26" s="1"/>
  <c r="E174" i="24"/>
  <c r="D176" i="26" s="1"/>
  <c r="E172" i="24"/>
  <c r="D174" i="26" s="1"/>
  <c r="E171" i="24"/>
  <c r="D173" i="26" s="1"/>
  <c r="E170" i="24"/>
  <c r="D172" i="26" s="1"/>
  <c r="E168" i="24"/>
  <c r="D170" i="26" s="1"/>
  <c r="E167" i="24"/>
  <c r="D169" i="26" s="1"/>
  <c r="E164" i="24"/>
  <c r="D166" i="26" s="1"/>
  <c r="E162" i="24"/>
  <c r="D164" i="26" s="1"/>
  <c r="E161" i="24"/>
  <c r="D163" i="26" s="1"/>
  <c r="E160" i="24"/>
  <c r="D162" i="26" s="1"/>
  <c r="E158" i="24"/>
  <c r="D160" i="26" s="1"/>
  <c r="E157" i="24"/>
  <c r="D159" i="26" s="1"/>
  <c r="E154" i="24"/>
  <c r="D156" i="26" s="1"/>
  <c r="E152" i="24"/>
  <c r="D154" i="26" s="1"/>
  <c r="E151" i="24"/>
  <c r="D153" i="26" s="1"/>
  <c r="E150" i="24"/>
  <c r="D152" i="26" s="1"/>
  <c r="E148" i="24"/>
  <c r="D150" i="26" s="1"/>
  <c r="E147" i="24"/>
  <c r="D149" i="26" s="1"/>
  <c r="G140" i="24" l="1"/>
  <c r="E137" i="24"/>
  <c r="D139" i="26" s="1"/>
  <c r="G135" i="24"/>
  <c r="E136" i="24"/>
  <c r="D138" i="26" s="1"/>
  <c r="E128" i="24" l="1"/>
  <c r="D130" i="26" s="1"/>
  <c r="E32" i="24" l="1"/>
  <c r="D34" i="26" s="1"/>
  <c r="E45" i="24"/>
  <c r="D47" i="26" s="1"/>
  <c r="E76" i="24" l="1"/>
  <c r="D78" i="26" s="1"/>
  <c r="E106" i="24"/>
  <c r="D108" i="26" s="1"/>
  <c r="I105" i="24"/>
  <c r="G105" i="24"/>
  <c r="E104" i="24"/>
  <c r="D106" i="26" s="1"/>
  <c r="E90" i="24"/>
  <c r="D92" i="26" s="1"/>
  <c r="E89" i="24"/>
  <c r="D91" i="26" s="1"/>
  <c r="E87" i="24"/>
  <c r="D89" i="26" s="1"/>
  <c r="E85" i="24"/>
  <c r="D87" i="26" s="1"/>
  <c r="E84" i="24"/>
  <c r="D86" i="26" s="1"/>
  <c r="E83" i="24"/>
  <c r="D85" i="26" s="1"/>
  <c r="E82" i="24"/>
  <c r="D84" i="26" s="1"/>
  <c r="E81" i="24"/>
  <c r="D83" i="26" s="1"/>
  <c r="E80" i="24"/>
  <c r="D82" i="26" s="1"/>
  <c r="E79" i="24"/>
  <c r="D81" i="26" s="1"/>
  <c r="E78" i="24"/>
  <c r="D80" i="26" s="1"/>
  <c r="E77" i="24"/>
  <c r="D79" i="26" s="1"/>
  <c r="E74" i="24"/>
  <c r="D76" i="26" s="1"/>
  <c r="E73" i="24"/>
  <c r="D75" i="26" s="1"/>
  <c r="E72" i="24"/>
  <c r="D74" i="26" s="1"/>
  <c r="E71" i="24"/>
  <c r="D73" i="26" s="1"/>
  <c r="E70" i="24"/>
  <c r="D72" i="26" s="1"/>
  <c r="E69" i="24"/>
  <c r="D71" i="26" s="1"/>
  <c r="E68" i="24"/>
  <c r="D70" i="26" s="1"/>
  <c r="E66" i="24"/>
  <c r="D68" i="26" s="1"/>
  <c r="E64" i="24" l="1"/>
  <c r="D66" i="26" s="1"/>
  <c r="E62" i="24"/>
  <c r="D64" i="26" s="1"/>
  <c r="E46" i="24"/>
  <c r="D48" i="26" s="1"/>
  <c r="E43" i="24"/>
  <c r="D45" i="26" s="1"/>
  <c r="E41" i="24"/>
  <c r="D43" i="26" s="1"/>
  <c r="E37" i="24"/>
  <c r="D39" i="26" s="1"/>
  <c r="E36" i="24"/>
  <c r="D38" i="26" s="1"/>
  <c r="E26" i="24" l="1"/>
  <c r="D28" i="26" s="1"/>
  <c r="D235" i="19" l="1"/>
  <c r="D15" i="16" l="1"/>
  <c r="D14" i="16"/>
  <c r="D10" i="16"/>
  <c r="D16" i="16" l="1"/>
  <c r="D8" i="16" l="1"/>
  <c r="D16" i="19" l="1"/>
  <c r="D160" i="19"/>
  <c r="D169" i="19"/>
  <c r="D178" i="19"/>
  <c r="D186" i="19"/>
  <c r="D194" i="19"/>
  <c r="D204" i="19"/>
  <c r="D214" i="19"/>
  <c r="D222" i="19"/>
  <c r="D231" i="19"/>
  <c r="D240" i="19"/>
  <c r="D248" i="19"/>
  <c r="D144" i="19"/>
  <c r="D136" i="19"/>
  <c r="D130" i="19"/>
  <c r="D123" i="19"/>
  <c r="D79" i="19"/>
  <c r="D87" i="19"/>
  <c r="D95" i="19"/>
  <c r="D103" i="19"/>
  <c r="D111" i="19"/>
  <c r="D34" i="19"/>
  <c r="D42" i="19"/>
  <c r="D50" i="19"/>
  <c r="D58" i="19"/>
  <c r="D66" i="19"/>
  <c r="D31" i="19"/>
  <c r="D22" i="19"/>
  <c r="D153" i="19"/>
  <c r="D161" i="19"/>
  <c r="D170" i="19"/>
  <c r="D179" i="19"/>
  <c r="D187" i="19"/>
  <c r="D195" i="19"/>
  <c r="D205" i="19"/>
  <c r="D215" i="19"/>
  <c r="D223" i="19"/>
  <c r="D232" i="19"/>
  <c r="D241" i="19"/>
  <c r="D249" i="19"/>
  <c r="D146" i="19"/>
  <c r="D137" i="19"/>
  <c r="D131" i="19"/>
  <c r="D124" i="19"/>
  <c r="D80" i="19"/>
  <c r="D88" i="19"/>
  <c r="D96" i="19"/>
  <c r="D104" i="19"/>
  <c r="D112" i="19"/>
  <c r="D35" i="19"/>
  <c r="D43" i="19"/>
  <c r="D51" i="19"/>
  <c r="D59" i="19"/>
  <c r="D67" i="19"/>
  <c r="D23" i="19"/>
  <c r="D18" i="19"/>
  <c r="D197" i="19"/>
  <c r="D206" i="19"/>
  <c r="D216" i="19"/>
  <c r="D224" i="19"/>
  <c r="D242" i="19"/>
  <c r="D250" i="19"/>
  <c r="D147" i="19"/>
  <c r="D138" i="19"/>
  <c r="D132" i="19"/>
  <c r="D119" i="19"/>
  <c r="D81" i="19"/>
  <c r="D89" i="19"/>
  <c r="D97" i="19"/>
  <c r="D105" i="19"/>
  <c r="D113" i="19"/>
  <c r="D36" i="19"/>
  <c r="D44" i="19"/>
  <c r="D52" i="19"/>
  <c r="D60" i="19"/>
  <c r="D68" i="19"/>
  <c r="D24" i="19"/>
  <c r="D19" i="19"/>
  <c r="D154" i="19"/>
  <c r="D163" i="19"/>
  <c r="D171" i="19"/>
  <c r="D180" i="19"/>
  <c r="D188" i="19"/>
  <c r="D155" i="19"/>
  <c r="D167" i="19"/>
  <c r="D182" i="19"/>
  <c r="D193" i="19"/>
  <c r="D209" i="19"/>
  <c r="D225" i="19"/>
  <c r="D238" i="19"/>
  <c r="D252" i="19"/>
  <c r="D141" i="19"/>
  <c r="D120" i="19"/>
  <c r="D82" i="19"/>
  <c r="D93" i="19"/>
  <c r="D107" i="19"/>
  <c r="D73" i="19"/>
  <c r="D47" i="19"/>
  <c r="D61" i="19"/>
  <c r="D33" i="19"/>
  <c r="D14" i="19"/>
  <c r="D30" i="19"/>
  <c r="D25" i="19"/>
  <c r="D74" i="19"/>
  <c r="D85" i="19"/>
  <c r="D53" i="19"/>
  <c r="D128" i="19"/>
  <c r="D114" i="19"/>
  <c r="D54" i="19"/>
  <c r="D234" i="19"/>
  <c r="D90" i="19"/>
  <c r="D69" i="19"/>
  <c r="D207" i="19"/>
  <c r="D91" i="19"/>
  <c r="D29" i="19"/>
  <c r="D221" i="19"/>
  <c r="D92" i="19"/>
  <c r="D156" i="19"/>
  <c r="D168" i="19"/>
  <c r="D183" i="19"/>
  <c r="D198" i="19"/>
  <c r="D210" i="19"/>
  <c r="D227" i="19"/>
  <c r="D239" i="19"/>
  <c r="D253" i="19"/>
  <c r="D139" i="19"/>
  <c r="D121" i="19"/>
  <c r="D83" i="19"/>
  <c r="D94" i="19"/>
  <c r="D108" i="19"/>
  <c r="D37" i="19"/>
  <c r="D48" i="19"/>
  <c r="D62" i="19"/>
  <c r="D13" i="19"/>
  <c r="D143" i="19"/>
  <c r="D110" i="19"/>
  <c r="D64" i="19"/>
  <c r="D100" i="19"/>
  <c r="D65" i="19"/>
  <c r="D202" i="19"/>
  <c r="D76" i="19"/>
  <c r="D55" i="19"/>
  <c r="D165" i="19"/>
  <c r="D247" i="19"/>
  <c r="D45" i="19"/>
  <c r="D166" i="19"/>
  <c r="D117" i="19"/>
  <c r="D157" i="19"/>
  <c r="D173" i="19"/>
  <c r="D184" i="19"/>
  <c r="D199" i="19"/>
  <c r="D211" i="19"/>
  <c r="D228" i="19"/>
  <c r="D243" i="19"/>
  <c r="D142" i="19"/>
  <c r="D135" i="19"/>
  <c r="D122" i="19"/>
  <c r="D84" i="19"/>
  <c r="D98" i="19"/>
  <c r="D109" i="19"/>
  <c r="D38" i="19"/>
  <c r="D49" i="19"/>
  <c r="D63" i="19"/>
  <c r="D127" i="19"/>
  <c r="D39" i="19"/>
  <c r="D26" i="19"/>
  <c r="D75" i="19"/>
  <c r="D40" i="19"/>
  <c r="D176" i="19"/>
  <c r="D246" i="19"/>
  <c r="D101" i="19"/>
  <c r="D28" i="19"/>
  <c r="D220" i="19"/>
  <c r="D77" i="19"/>
  <c r="D56" i="19"/>
  <c r="D151" i="19"/>
  <c r="D57" i="19"/>
  <c r="D158" i="19"/>
  <c r="D174" i="19"/>
  <c r="D185" i="19"/>
  <c r="D200" i="19"/>
  <c r="D217" i="19"/>
  <c r="D229" i="19"/>
  <c r="D244" i="19"/>
  <c r="D99" i="19"/>
  <c r="D27" i="19"/>
  <c r="D164" i="19"/>
  <c r="D219" i="19"/>
  <c r="D149" i="19"/>
  <c r="D115" i="19"/>
  <c r="D177" i="19"/>
  <c r="D133" i="19"/>
  <c r="D70" i="19"/>
  <c r="D208" i="19"/>
  <c r="D78" i="19"/>
  <c r="D71" i="19"/>
  <c r="D159" i="19"/>
  <c r="D175" i="19"/>
  <c r="D189" i="19"/>
  <c r="D201" i="19"/>
  <c r="D218" i="19"/>
  <c r="D230" i="19"/>
  <c r="D245" i="19"/>
  <c r="D148" i="19"/>
  <c r="D86" i="19"/>
  <c r="D190" i="19"/>
  <c r="D129" i="19"/>
  <c r="D41" i="19"/>
  <c r="D191" i="19"/>
  <c r="D150" i="19"/>
  <c r="D116" i="19"/>
  <c r="D192" i="19"/>
  <c r="D126" i="19"/>
  <c r="D46" i="19"/>
  <c r="D236" i="19"/>
  <c r="D102" i="19"/>
  <c r="D181" i="19"/>
  <c r="D106" i="19"/>
  <c r="D17" i="19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K236" i="14"/>
  <c r="K235" i="14"/>
  <c r="K234" i="14"/>
  <c r="K233" i="14"/>
  <c r="K232" i="14"/>
  <c r="K231" i="14"/>
  <c r="M227" i="14"/>
  <c r="L227" i="14"/>
  <c r="K227" i="14"/>
  <c r="M224" i="14"/>
  <c r="L225" i="14"/>
  <c r="L224" i="14"/>
  <c r="K225" i="14"/>
  <c r="K224" i="14"/>
  <c r="K223" i="14"/>
  <c r="K221" i="14"/>
  <c r="K220" i="14"/>
  <c r="M217" i="14"/>
  <c r="M216" i="14"/>
  <c r="L218" i="14"/>
  <c r="L217" i="14"/>
  <c r="L216" i="14"/>
  <c r="K215" i="14"/>
  <c r="K214" i="14"/>
  <c r="K213" i="14"/>
  <c r="M212" i="14"/>
  <c r="K212" i="14"/>
  <c r="L212" i="14"/>
  <c r="L211" i="14"/>
  <c r="L210" i="14"/>
  <c r="L209" i="14"/>
  <c r="K197" i="14"/>
  <c r="K208" i="14"/>
  <c r="K207" i="14"/>
  <c r="K206" i="14"/>
  <c r="K205" i="14"/>
  <c r="K204" i="14"/>
  <c r="K203" i="14"/>
  <c r="K202" i="14"/>
  <c r="K201" i="14"/>
  <c r="K200" i="14"/>
  <c r="K196" i="14"/>
  <c r="K195" i="14"/>
  <c r="K194" i="14"/>
  <c r="K193" i="14"/>
  <c r="K192" i="14"/>
  <c r="K191" i="14"/>
  <c r="K188" i="14"/>
  <c r="K187" i="14"/>
  <c r="K186" i="14"/>
  <c r="K177" i="14"/>
  <c r="K185" i="14"/>
  <c r="K184" i="14"/>
  <c r="K183" i="14"/>
  <c r="K182" i="14"/>
  <c r="K181" i="14"/>
  <c r="K180" i="14"/>
  <c r="K179" i="14"/>
  <c r="K178" i="14"/>
  <c r="K176" i="14"/>
  <c r="M173" i="14"/>
  <c r="L173" i="14"/>
  <c r="L172" i="14"/>
  <c r="K174" i="14"/>
  <c r="K173" i="14"/>
  <c r="K172" i="14"/>
  <c r="K171" i="14"/>
  <c r="K170" i="14"/>
  <c r="K169" i="14"/>
  <c r="K168" i="14"/>
  <c r="K167" i="14"/>
  <c r="K165" i="14"/>
  <c r="K164" i="14"/>
  <c r="L160" i="14"/>
  <c r="K160" i="14"/>
  <c r="L158" i="14"/>
  <c r="K158" i="14"/>
  <c r="L154" i="14"/>
  <c r="K154" i="14"/>
  <c r="L152" i="14"/>
  <c r="L151" i="14"/>
  <c r="K152" i="14"/>
  <c r="K151" i="14"/>
  <c r="M149" i="14"/>
  <c r="M148" i="14"/>
  <c r="M147" i="14"/>
  <c r="M146" i="14"/>
  <c r="M145" i="14"/>
  <c r="M144" i="14"/>
  <c r="L149" i="14"/>
  <c r="L144" i="14"/>
  <c r="K143" i="14"/>
  <c r="K142" i="14"/>
  <c r="K141" i="14"/>
  <c r="K140" i="14"/>
  <c r="K139" i="14"/>
  <c r="K137" i="14"/>
  <c r="M133" i="14"/>
  <c r="L133" i="14"/>
  <c r="L132" i="14"/>
  <c r="L129" i="14"/>
  <c r="L128" i="14"/>
  <c r="L125" i="14"/>
  <c r="K130" i="14"/>
  <c r="K127" i="14"/>
  <c r="K126" i="14"/>
  <c r="K125" i="14"/>
  <c r="K118" i="14"/>
  <c r="K124" i="14"/>
  <c r="K123" i="14"/>
  <c r="K122" i="14"/>
  <c r="K121" i="14"/>
  <c r="K120" i="14"/>
  <c r="K119" i="14"/>
  <c r="K117" i="14"/>
  <c r="M115" i="14"/>
  <c r="M114" i="14"/>
  <c r="M113" i="14"/>
  <c r="M112" i="14"/>
  <c r="M111" i="14"/>
  <c r="M110" i="14"/>
  <c r="M109" i="14"/>
  <c r="M108" i="14"/>
  <c r="M107" i="14"/>
  <c r="M106" i="14"/>
  <c r="M104" i="14"/>
  <c r="L115" i="14"/>
  <c r="L114" i="14"/>
  <c r="L113" i="14"/>
  <c r="L112" i="14"/>
  <c r="L111" i="14"/>
  <c r="L110" i="14"/>
  <c r="L109" i="14"/>
  <c r="L108" i="14"/>
  <c r="L107" i="14"/>
  <c r="L106" i="14"/>
  <c r="L104" i="14"/>
  <c r="L103" i="14"/>
  <c r="K106" i="14"/>
  <c r="K105" i="14"/>
  <c r="K104" i="14"/>
  <c r="K103" i="14"/>
  <c r="K97" i="14"/>
  <c r="K101" i="14"/>
  <c r="K100" i="14"/>
  <c r="K99" i="14"/>
  <c r="K98" i="14"/>
  <c r="K95" i="14"/>
  <c r="K74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3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8" i="14"/>
  <c r="M57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K70" i="14"/>
  <c r="K60" i="14"/>
  <c r="K59" i="14"/>
  <c r="K58" i="14"/>
  <c r="K57" i="14"/>
  <c r="K50" i="14"/>
  <c r="K56" i="14"/>
  <c r="K55" i="14"/>
  <c r="K54" i="14"/>
  <c r="K53" i="14"/>
  <c r="K52" i="14"/>
  <c r="K51" i="14"/>
  <c r="K49" i="14"/>
  <c r="K31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27" i="14"/>
  <c r="K26" i="14"/>
  <c r="K25" i="14"/>
  <c r="N23" i="14"/>
  <c r="D927" i="16" l="1"/>
  <c r="E927" i="16" s="1"/>
  <c r="D924" i="16"/>
  <c r="E924" i="16" s="1"/>
  <c r="D921" i="16"/>
  <c r="E921" i="16" s="1"/>
  <c r="D918" i="16"/>
  <c r="E918" i="16" s="1"/>
  <c r="D915" i="16"/>
  <c r="E915" i="16" s="1"/>
  <c r="D985" i="16"/>
  <c r="E985" i="16" s="1"/>
  <c r="D982" i="16"/>
  <c r="E982" i="16" s="1"/>
  <c r="D979" i="16"/>
  <c r="E979" i="16" s="1"/>
  <c r="D976" i="16"/>
  <c r="E976" i="16" s="1"/>
  <c r="D956" i="16"/>
  <c r="E956" i="16" s="1"/>
  <c r="D953" i="16"/>
  <c r="E953" i="16" s="1"/>
  <c r="D950" i="16"/>
  <c r="E950" i="16" s="1"/>
  <c r="D947" i="16"/>
  <c r="E947" i="16" s="1"/>
  <c r="D893" i="16"/>
  <c r="E893" i="16" s="1"/>
  <c r="D890" i="16"/>
  <c r="E890" i="16" s="1"/>
  <c r="D887" i="16"/>
  <c r="E887" i="16" s="1"/>
  <c r="D884" i="16"/>
  <c r="E884" i="16" s="1"/>
  <c r="D881" i="16"/>
  <c r="E881" i="16" s="1"/>
  <c r="D929" i="16" l="1"/>
  <c r="E929" i="16" s="1"/>
  <c r="E930" i="16" s="1"/>
  <c r="E934" i="16" s="1"/>
  <c r="D987" i="16"/>
  <c r="E987" i="16" s="1"/>
  <c r="E991" i="16" s="1"/>
  <c r="E957" i="16"/>
  <c r="E961" i="16" s="1"/>
  <c r="D895" i="16"/>
  <c r="E895" i="16" s="1"/>
  <c r="E896" i="16" s="1"/>
  <c r="E900" i="16" s="1"/>
  <c r="D860" i="16"/>
  <c r="E860" i="16" s="1"/>
  <c r="D857" i="16"/>
  <c r="E857" i="16" s="1"/>
  <c r="D854" i="16"/>
  <c r="E854" i="16" s="1"/>
  <c r="D851" i="16"/>
  <c r="E851" i="16" s="1"/>
  <c r="D848" i="16"/>
  <c r="E848" i="16" s="1"/>
  <c r="D862" i="16" l="1"/>
  <c r="E862" i="16" s="1"/>
  <c r="E863" i="16" s="1"/>
  <c r="E867" i="16" s="1"/>
  <c r="D823" i="16" l="1"/>
  <c r="E823" i="16" s="1"/>
  <c r="D829" i="16"/>
  <c r="E829" i="16" s="1"/>
  <c r="D826" i="16"/>
  <c r="E826" i="16" s="1"/>
  <c r="D820" i="16"/>
  <c r="E820" i="16" s="1"/>
  <c r="D817" i="16"/>
  <c r="E817" i="16" s="1"/>
  <c r="D797" i="16"/>
  <c r="E797" i="16" s="1"/>
  <c r="D794" i="16"/>
  <c r="E794" i="16" s="1"/>
  <c r="D791" i="16"/>
  <c r="E791" i="16" s="1"/>
  <c r="D788" i="16"/>
  <c r="E788" i="16" s="1"/>
  <c r="D785" i="16"/>
  <c r="E785" i="16" s="1"/>
  <c r="D767" i="16"/>
  <c r="E767" i="16" s="1"/>
  <c r="D764" i="16"/>
  <c r="E764" i="16" s="1"/>
  <c r="D761" i="16"/>
  <c r="E761" i="16" s="1"/>
  <c r="D758" i="16"/>
  <c r="E758" i="16" s="1"/>
  <c r="D738" i="16"/>
  <c r="E738" i="16" s="1"/>
  <c r="D735" i="16"/>
  <c r="E735" i="16" s="1"/>
  <c r="D732" i="16"/>
  <c r="E732" i="16" s="1"/>
  <c r="D729" i="16"/>
  <c r="E729" i="16" s="1"/>
  <c r="D709" i="16"/>
  <c r="E709" i="16" s="1"/>
  <c r="D706" i="16"/>
  <c r="E706" i="16" s="1"/>
  <c r="D703" i="16"/>
  <c r="E703" i="16" s="1"/>
  <c r="D700" i="16"/>
  <c r="E700" i="16" s="1"/>
  <c r="D681" i="16"/>
  <c r="E681" i="16" s="1"/>
  <c r="D678" i="16"/>
  <c r="E678" i="16" s="1"/>
  <c r="D675" i="16"/>
  <c r="E675" i="16" s="1"/>
  <c r="D672" i="16"/>
  <c r="E672" i="16" s="1"/>
  <c r="D655" i="16"/>
  <c r="E655" i="16" s="1"/>
  <c r="D652" i="16"/>
  <c r="E652" i="16" s="1"/>
  <c r="D649" i="16"/>
  <c r="E649" i="16" s="1"/>
  <c r="D632" i="16"/>
  <c r="E632" i="16" s="1"/>
  <c r="D629" i="16"/>
  <c r="E629" i="16" s="1"/>
  <c r="D626" i="16"/>
  <c r="E626" i="16" s="1"/>
  <c r="D609" i="16"/>
  <c r="E609" i="16" s="1"/>
  <c r="D606" i="16"/>
  <c r="E606" i="16" s="1"/>
  <c r="D603" i="16"/>
  <c r="E603" i="16" s="1"/>
  <c r="D587" i="16"/>
  <c r="E587" i="16" s="1"/>
  <c r="D584" i="16"/>
  <c r="E584" i="16" s="1"/>
  <c r="D581" i="16"/>
  <c r="E581" i="16" s="1"/>
  <c r="D560" i="16"/>
  <c r="E560" i="16" s="1"/>
  <c r="D557" i="16"/>
  <c r="E557" i="16" s="1"/>
  <c r="D554" i="16"/>
  <c r="E554" i="16" s="1"/>
  <c r="D535" i="16"/>
  <c r="E535" i="16" s="1"/>
  <c r="D532" i="16"/>
  <c r="E532" i="16" s="1"/>
  <c r="D529" i="16"/>
  <c r="E529" i="16" s="1"/>
  <c r="D511" i="16"/>
  <c r="E511" i="16" s="1"/>
  <c r="D508" i="16"/>
  <c r="E508" i="16" s="1"/>
  <c r="D505" i="16"/>
  <c r="E505" i="16" s="1"/>
  <c r="D502" i="16"/>
  <c r="E502" i="16" s="1"/>
  <c r="D499" i="16"/>
  <c r="E499" i="16" s="1"/>
  <c r="D480" i="16"/>
  <c r="D477" i="16"/>
  <c r="E477" i="16" s="1"/>
  <c r="D474" i="16"/>
  <c r="E474" i="16" s="1"/>
  <c r="D471" i="16"/>
  <c r="E471" i="16" s="1"/>
  <c r="D417" i="16"/>
  <c r="E417" i="16" s="1"/>
  <c r="D414" i="16"/>
  <c r="D411" i="16"/>
  <c r="E411" i="16" s="1"/>
  <c r="D408" i="16"/>
  <c r="E408" i="16" s="1"/>
  <c r="D405" i="16"/>
  <c r="E405" i="16" s="1"/>
  <c r="D239" i="16"/>
  <c r="E239" i="16" s="1"/>
  <c r="D236" i="16"/>
  <c r="D233" i="16"/>
  <c r="E233" i="16" s="1"/>
  <c r="D230" i="16"/>
  <c r="E230" i="16" s="1"/>
  <c r="D227" i="16"/>
  <c r="E227" i="16" s="1"/>
  <c r="D124" i="16"/>
  <c r="E124" i="16" s="1"/>
  <c r="D121" i="16"/>
  <c r="E121" i="16" s="1"/>
  <c r="D118" i="16"/>
  <c r="E118" i="16" s="1"/>
  <c r="D99" i="16"/>
  <c r="E99" i="16" s="1"/>
  <c r="D96" i="16"/>
  <c r="E96" i="16" s="1"/>
  <c r="D93" i="16"/>
  <c r="E93" i="16" s="1"/>
  <c r="D831" i="16" l="1"/>
  <c r="E831" i="16" s="1"/>
  <c r="E588" i="16"/>
  <c r="E591" i="16" s="1"/>
  <c r="D799" i="16"/>
  <c r="E799" i="16" s="1"/>
  <c r="E800" i="16" s="1"/>
  <c r="E804" i="16" s="1"/>
  <c r="E768" i="16"/>
  <c r="E771" i="16" s="1"/>
  <c r="E739" i="16"/>
  <c r="E742" i="16" s="1"/>
  <c r="E710" i="16"/>
  <c r="E713" i="16" s="1"/>
  <c r="E682" i="16"/>
  <c r="E685" i="16" s="1"/>
  <c r="E656" i="16"/>
  <c r="E659" i="16" s="1"/>
  <c r="E633" i="16"/>
  <c r="E636" i="16" s="1"/>
  <c r="E610" i="16"/>
  <c r="E613" i="16" s="1"/>
  <c r="E561" i="16"/>
  <c r="E564" i="16" s="1"/>
  <c r="E536" i="16"/>
  <c r="E539" i="16" s="1"/>
  <c r="E513" i="16"/>
  <c r="E517" i="16" s="1"/>
  <c r="E480" i="16"/>
  <c r="D482" i="16" s="1"/>
  <c r="E482" i="16" s="1"/>
  <c r="E486" i="16" s="1"/>
  <c r="E414" i="16"/>
  <c r="D419" i="16" s="1"/>
  <c r="E419" i="16" s="1"/>
  <c r="E420" i="16" s="1"/>
  <c r="E424" i="16" s="1"/>
  <c r="E236" i="16"/>
  <c r="D241" i="16" s="1"/>
  <c r="E241" i="16" s="1"/>
  <c r="E242" i="16" s="1"/>
  <c r="E246" i="16" s="1"/>
  <c r="E125" i="16"/>
  <c r="E128" i="16" s="1"/>
  <c r="E100" i="16"/>
  <c r="E103" i="16" s="1"/>
  <c r="D451" i="16"/>
  <c r="E451" i="16" s="1"/>
  <c r="D448" i="16"/>
  <c r="E448" i="16" s="1"/>
  <c r="D445" i="16"/>
  <c r="E445" i="16" s="1"/>
  <c r="D442" i="16"/>
  <c r="E442" i="16" s="1"/>
  <c r="D376" i="16"/>
  <c r="E376" i="16" s="1"/>
  <c r="D373" i="16"/>
  <c r="E373" i="16" s="1"/>
  <c r="D370" i="16"/>
  <c r="E370" i="16" s="1"/>
  <c r="D367" i="16"/>
  <c r="E367" i="16" s="1"/>
  <c r="D349" i="16"/>
  <c r="E349" i="16" s="1"/>
  <c r="D346" i="16"/>
  <c r="E346" i="16" s="1"/>
  <c r="D343" i="16"/>
  <c r="E343" i="16" s="1"/>
  <c r="D340" i="16"/>
  <c r="E340" i="16" s="1"/>
  <c r="D299" i="16"/>
  <c r="E299" i="16" s="1"/>
  <c r="D296" i="16"/>
  <c r="E296" i="16" s="1"/>
  <c r="D293" i="16"/>
  <c r="E293" i="16" s="1"/>
  <c r="D290" i="16"/>
  <c r="E290" i="16" s="1"/>
  <c r="D272" i="16"/>
  <c r="E272" i="16" s="1"/>
  <c r="D269" i="16"/>
  <c r="E269" i="16" s="1"/>
  <c r="D266" i="16"/>
  <c r="E266" i="16" s="1"/>
  <c r="D263" i="16"/>
  <c r="E263" i="16" s="1"/>
  <c r="D197" i="16"/>
  <c r="E197" i="16" s="1"/>
  <c r="D194" i="16"/>
  <c r="E194" i="16" s="1"/>
  <c r="D191" i="16"/>
  <c r="E191" i="16" s="1"/>
  <c r="D188" i="16"/>
  <c r="E188" i="16" s="1"/>
  <c r="D169" i="16"/>
  <c r="E169" i="16" s="1"/>
  <c r="D166" i="16"/>
  <c r="D163" i="16"/>
  <c r="E163" i="16" s="1"/>
  <c r="D160" i="16"/>
  <c r="E160" i="16" s="1"/>
  <c r="D76" i="16"/>
  <c r="E76" i="16" s="1"/>
  <c r="D73" i="16"/>
  <c r="E73" i="16" s="1"/>
  <c r="D70" i="16"/>
  <c r="E70" i="16" s="1"/>
  <c r="D52" i="16"/>
  <c r="E52" i="16" s="1"/>
  <c r="D49" i="16"/>
  <c r="E49" i="16" s="1"/>
  <c r="D46" i="16"/>
  <c r="E46" i="16" s="1"/>
  <c r="D22" i="16"/>
  <c r="E22" i="16" s="1"/>
  <c r="D19" i="16"/>
  <c r="E19" i="16" s="1"/>
  <c r="E832" i="16" l="1"/>
  <c r="E835" i="16" s="1"/>
  <c r="E198" i="16"/>
  <c r="E201" i="16" s="1"/>
  <c r="E452" i="16"/>
  <c r="E455" i="16" s="1"/>
  <c r="E273" i="16"/>
  <c r="E276" i="16" s="1"/>
  <c r="E350" i="16"/>
  <c r="E353" i="16" s="1"/>
  <c r="E53" i="16"/>
  <c r="E56" i="16" s="1"/>
  <c r="E300" i="16"/>
  <c r="E303" i="16" s="1"/>
  <c r="E77" i="16"/>
  <c r="E80" i="16" s="1"/>
  <c r="E377" i="16"/>
  <c r="E380" i="16" s="1"/>
  <c r="E23" i="16"/>
  <c r="E26" i="16" s="1"/>
  <c r="E166" i="16"/>
  <c r="D171" i="16" s="1"/>
  <c r="E171" i="16" s="1"/>
  <c r="E172" i="16" s="1"/>
  <c r="E175" i="16" s="1"/>
  <c r="F131" i="14" l="1"/>
  <c r="M131" i="14" s="1"/>
  <c r="F125" i="14"/>
  <c r="O131" i="14" l="1"/>
  <c r="M125" i="14"/>
  <c r="H131" i="14"/>
  <c r="C810" i="16" l="1"/>
  <c r="E834" i="16" s="1"/>
  <c r="E836" i="16" s="1"/>
  <c r="E837" i="16" s="1"/>
  <c r="E838" i="16" s="1"/>
  <c r="C225" i="19"/>
  <c r="E225" i="19" s="1"/>
  <c r="O236" i="14"/>
  <c r="C124" i="19" s="1"/>
  <c r="E124" i="19" s="1"/>
  <c r="O235" i="14"/>
  <c r="C123" i="19" s="1"/>
  <c r="E123" i="19" s="1"/>
  <c r="O234" i="14"/>
  <c r="C122" i="19" s="1"/>
  <c r="E122" i="19" s="1"/>
  <c r="O233" i="14"/>
  <c r="C121" i="19" s="1"/>
  <c r="E121" i="19" s="1"/>
  <c r="O231" i="14"/>
  <c r="C119" i="19" s="1"/>
  <c r="O232" i="14"/>
  <c r="C120" i="19" s="1"/>
  <c r="E120" i="19" s="1"/>
  <c r="L226" i="14"/>
  <c r="O225" i="14"/>
  <c r="C137" i="19" s="1"/>
  <c r="E137" i="19" s="1"/>
  <c r="O223" i="14"/>
  <c r="C135" i="19" s="1"/>
  <c r="E135" i="19" s="1"/>
  <c r="L222" i="14"/>
  <c r="O221" i="14"/>
  <c r="C211" i="19" s="1"/>
  <c r="E211" i="19" s="1"/>
  <c r="O220" i="14"/>
  <c r="C210" i="19" s="1"/>
  <c r="O218" i="14"/>
  <c r="C194" i="19" s="1"/>
  <c r="E194" i="19" s="1"/>
  <c r="L175" i="14"/>
  <c r="O215" i="14"/>
  <c r="C191" i="19" s="1"/>
  <c r="E191" i="19" s="1"/>
  <c r="O214" i="14"/>
  <c r="C190" i="19" s="1"/>
  <c r="E190" i="19" s="1"/>
  <c r="O213" i="14"/>
  <c r="C189" i="19" s="1"/>
  <c r="E189" i="19" s="1"/>
  <c r="O209" i="14"/>
  <c r="C185" i="19" s="1"/>
  <c r="E185" i="19" s="1"/>
  <c r="O211" i="14"/>
  <c r="C187" i="19" s="1"/>
  <c r="E187" i="19" s="1"/>
  <c r="O210" i="14"/>
  <c r="C186" i="19" s="1"/>
  <c r="E186" i="19" s="1"/>
  <c r="O206" i="14"/>
  <c r="C182" i="19" s="1"/>
  <c r="E182" i="19" s="1"/>
  <c r="O205" i="14"/>
  <c r="C181" i="19" s="1"/>
  <c r="E181" i="19" s="1"/>
  <c r="O204" i="14"/>
  <c r="C180" i="19" s="1"/>
  <c r="E180" i="19" s="1"/>
  <c r="O203" i="14"/>
  <c r="C179" i="19" s="1"/>
  <c r="E179" i="19" s="1"/>
  <c r="O202" i="14"/>
  <c r="C178" i="19" s="1"/>
  <c r="E178" i="19" s="1"/>
  <c r="O196" i="14"/>
  <c r="O208" i="14"/>
  <c r="C184" i="19" s="1"/>
  <c r="E184" i="19" s="1"/>
  <c r="O207" i="14"/>
  <c r="C183" i="19" s="1"/>
  <c r="E183" i="19" s="1"/>
  <c r="O201" i="14"/>
  <c r="C177" i="19" s="1"/>
  <c r="E177" i="19" s="1"/>
  <c r="O200" i="14"/>
  <c r="C176" i="19" s="1"/>
  <c r="E176" i="19" s="1"/>
  <c r="O197" i="14"/>
  <c r="C173" i="19" s="1"/>
  <c r="E173" i="19" s="1"/>
  <c r="O188" i="14"/>
  <c r="C164" i="19" s="1"/>
  <c r="E164" i="19" s="1"/>
  <c r="O195" i="14"/>
  <c r="C171" i="19" s="1"/>
  <c r="E171" i="19" s="1"/>
  <c r="O194" i="14"/>
  <c r="C170" i="19" s="1"/>
  <c r="E170" i="19" s="1"/>
  <c r="O193" i="14"/>
  <c r="C169" i="19" s="1"/>
  <c r="E169" i="19" s="1"/>
  <c r="O192" i="14"/>
  <c r="C168" i="19" s="1"/>
  <c r="E168" i="19" s="1"/>
  <c r="O191" i="14"/>
  <c r="C167" i="19" s="1"/>
  <c r="E167" i="19" s="1"/>
  <c r="O187" i="14"/>
  <c r="C163" i="19" s="1"/>
  <c r="E163" i="19" s="1"/>
  <c r="O186" i="14"/>
  <c r="O183" i="14"/>
  <c r="C159" i="19" s="1"/>
  <c r="E159" i="19" s="1"/>
  <c r="O182" i="14"/>
  <c r="C158" i="19" s="1"/>
  <c r="E158" i="19" s="1"/>
  <c r="O181" i="14"/>
  <c r="C157" i="19" s="1"/>
  <c r="E157" i="19" s="1"/>
  <c r="O177" i="14"/>
  <c r="C153" i="19" s="1"/>
  <c r="O185" i="14"/>
  <c r="C161" i="19" s="1"/>
  <c r="E161" i="19" s="1"/>
  <c r="O184" i="14"/>
  <c r="C160" i="19" s="1"/>
  <c r="E160" i="19" s="1"/>
  <c r="O180" i="14"/>
  <c r="C156" i="19" s="1"/>
  <c r="E156" i="19" s="1"/>
  <c r="O179" i="14"/>
  <c r="C155" i="19" s="1"/>
  <c r="E155" i="19" s="1"/>
  <c r="O178" i="14"/>
  <c r="C154" i="19" s="1"/>
  <c r="E154" i="19" s="1"/>
  <c r="O176" i="14"/>
  <c r="L163" i="14"/>
  <c r="O174" i="14"/>
  <c r="C150" i="19" s="1"/>
  <c r="E150" i="19" s="1"/>
  <c r="O172" i="14"/>
  <c r="C148" i="19" s="1"/>
  <c r="E148" i="19" s="1"/>
  <c r="O171" i="14"/>
  <c r="C147" i="19" s="1"/>
  <c r="E147" i="19" s="1"/>
  <c r="O170" i="14"/>
  <c r="C146" i="19" s="1"/>
  <c r="E146" i="19" s="1"/>
  <c r="O169" i="14"/>
  <c r="O168" i="14"/>
  <c r="C144" i="19" s="1"/>
  <c r="E144" i="19" s="1"/>
  <c r="O167" i="14"/>
  <c r="C143" i="19" s="1"/>
  <c r="E143" i="19" s="1"/>
  <c r="O165" i="14"/>
  <c r="C141" i="19" s="1"/>
  <c r="O164" i="14"/>
  <c r="O158" i="14"/>
  <c r="L159" i="14"/>
  <c r="L157" i="14"/>
  <c r="O154" i="14"/>
  <c r="L153" i="14"/>
  <c r="O151" i="14"/>
  <c r="O152" i="14"/>
  <c r="O142" i="14"/>
  <c r="C201" i="19" s="1"/>
  <c r="E201" i="19" s="1"/>
  <c r="O141" i="14"/>
  <c r="C200" i="19" s="1"/>
  <c r="E200" i="19" s="1"/>
  <c r="O140" i="14"/>
  <c r="C199" i="19" s="1"/>
  <c r="E199" i="19" s="1"/>
  <c r="O139" i="14"/>
  <c r="C198" i="19" s="1"/>
  <c r="E198" i="19" s="1"/>
  <c r="O143" i="14"/>
  <c r="C202" i="19" s="1"/>
  <c r="E202" i="19" s="1"/>
  <c r="K136" i="14"/>
  <c r="O132" i="14"/>
  <c r="O130" i="14"/>
  <c r="O129" i="14"/>
  <c r="O128" i="14"/>
  <c r="O127" i="14"/>
  <c r="L116" i="14"/>
  <c r="O125" i="14"/>
  <c r="O124" i="14"/>
  <c r="O123" i="14"/>
  <c r="O122" i="14"/>
  <c r="O121" i="14"/>
  <c r="O120" i="14"/>
  <c r="O119" i="14"/>
  <c r="O118" i="14"/>
  <c r="K116" i="14"/>
  <c r="O103" i="14"/>
  <c r="O105" i="14"/>
  <c r="O101" i="14"/>
  <c r="O100" i="14"/>
  <c r="O99" i="14"/>
  <c r="O98" i="14"/>
  <c r="O97" i="14"/>
  <c r="O95" i="14"/>
  <c r="O82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1" i="14"/>
  <c r="O80" i="14"/>
  <c r="O79" i="14"/>
  <c r="O78" i="14"/>
  <c r="O77" i="14"/>
  <c r="O76" i="14"/>
  <c r="O75" i="14"/>
  <c r="O74" i="14"/>
  <c r="O73" i="14"/>
  <c r="O33" i="14"/>
  <c r="O32" i="14"/>
  <c r="O50" i="14"/>
  <c r="O49" i="14"/>
  <c r="O38" i="14"/>
  <c r="O31" i="14"/>
  <c r="O27" i="14"/>
  <c r="O56" i="14"/>
  <c r="O55" i="14"/>
  <c r="O54" i="14"/>
  <c r="O53" i="14"/>
  <c r="O52" i="14"/>
  <c r="O51" i="14"/>
  <c r="O47" i="14"/>
  <c r="O46" i="14"/>
  <c r="O45" i="14"/>
  <c r="O44" i="14"/>
  <c r="O43" i="14"/>
  <c r="O42" i="14"/>
  <c r="O41" i="14"/>
  <c r="O40" i="14"/>
  <c r="O39" i="14"/>
  <c r="O37" i="14"/>
  <c r="O36" i="14"/>
  <c r="O35" i="14"/>
  <c r="O34" i="14"/>
  <c r="O26" i="14"/>
  <c r="O25" i="14"/>
  <c r="G148" i="19" l="1"/>
  <c r="H148" i="19" s="1"/>
  <c r="G168" i="19"/>
  <c r="H168" i="19" s="1"/>
  <c r="G186" i="19"/>
  <c r="H186" i="19" s="1"/>
  <c r="G225" i="19"/>
  <c r="H225" i="19" s="1"/>
  <c r="G198" i="19"/>
  <c r="H198" i="19" s="1"/>
  <c r="G146" i="19"/>
  <c r="H146" i="19" s="1"/>
  <c r="G156" i="19"/>
  <c r="H156" i="19" s="1"/>
  <c r="G157" i="19"/>
  <c r="H157" i="19" s="1"/>
  <c r="G163" i="19"/>
  <c r="H163" i="19" s="1"/>
  <c r="G170" i="19"/>
  <c r="H170" i="19" s="1"/>
  <c r="G176" i="19"/>
  <c r="H176" i="19" s="1"/>
  <c r="G181" i="19"/>
  <c r="H181" i="19" s="1"/>
  <c r="G185" i="19"/>
  <c r="H185" i="19" s="1"/>
  <c r="G120" i="19"/>
  <c r="H120" i="19" s="1"/>
  <c r="G123" i="19"/>
  <c r="H123" i="19" s="1"/>
  <c r="G200" i="19"/>
  <c r="H200" i="19" s="1"/>
  <c r="G154" i="19"/>
  <c r="H154" i="19" s="1"/>
  <c r="G164" i="19"/>
  <c r="H164" i="19" s="1"/>
  <c r="G179" i="19"/>
  <c r="H179" i="19" s="1"/>
  <c r="G121" i="19"/>
  <c r="H121" i="19" s="1"/>
  <c r="G199" i="19"/>
  <c r="H199" i="19" s="1"/>
  <c r="G143" i="19"/>
  <c r="H143" i="19" s="1"/>
  <c r="G147" i="19"/>
  <c r="H147" i="19" s="1"/>
  <c r="G160" i="19"/>
  <c r="H160" i="19" s="1"/>
  <c r="G158" i="19"/>
  <c r="H158" i="19" s="1"/>
  <c r="G167" i="19"/>
  <c r="H167" i="19" s="1"/>
  <c r="G171" i="19"/>
  <c r="H171" i="19" s="1"/>
  <c r="G177" i="19"/>
  <c r="H177" i="19" s="1"/>
  <c r="G178" i="19"/>
  <c r="H178" i="19" s="1"/>
  <c r="G182" i="19"/>
  <c r="H182" i="19" s="1"/>
  <c r="G189" i="19"/>
  <c r="H189" i="19" s="1"/>
  <c r="G194" i="19"/>
  <c r="H194" i="19" s="1"/>
  <c r="G135" i="19"/>
  <c r="H135" i="19" s="1"/>
  <c r="G124" i="19"/>
  <c r="H124" i="19" s="1"/>
  <c r="G144" i="19"/>
  <c r="H144" i="19" s="1"/>
  <c r="G161" i="19"/>
  <c r="H161" i="19" s="1"/>
  <c r="G159" i="19"/>
  <c r="H159" i="19" s="1"/>
  <c r="G183" i="19"/>
  <c r="H183" i="19" s="1"/>
  <c r="G190" i="19"/>
  <c r="H190" i="19" s="1"/>
  <c r="G137" i="19"/>
  <c r="H137" i="19" s="1"/>
  <c r="G202" i="19"/>
  <c r="H202" i="19" s="1"/>
  <c r="G201" i="19"/>
  <c r="H201" i="19" s="1"/>
  <c r="G150" i="19"/>
  <c r="H150" i="19" s="1"/>
  <c r="G155" i="19"/>
  <c r="H155" i="19" s="1"/>
  <c r="G169" i="19"/>
  <c r="H169" i="19" s="1"/>
  <c r="G173" i="19"/>
  <c r="H173" i="19" s="1"/>
  <c r="G184" i="19"/>
  <c r="H184" i="19" s="1"/>
  <c r="G180" i="19"/>
  <c r="H180" i="19" s="1"/>
  <c r="G187" i="19"/>
  <c r="H187" i="19" s="1"/>
  <c r="G191" i="19"/>
  <c r="H191" i="19" s="1"/>
  <c r="G211" i="19"/>
  <c r="H211" i="19" s="1"/>
  <c r="G122" i="19"/>
  <c r="H122" i="19" s="1"/>
  <c r="F837" i="16"/>
  <c r="C137" i="16"/>
  <c r="C38" i="19"/>
  <c r="E38" i="19" s="1"/>
  <c r="C317" i="16"/>
  <c r="C82" i="19"/>
  <c r="E82" i="19" s="1"/>
  <c r="C331" i="16"/>
  <c r="C96" i="19"/>
  <c r="E96" i="19" s="1"/>
  <c r="C37" i="16"/>
  <c r="C28" i="19"/>
  <c r="E28" i="19" s="1"/>
  <c r="C720" i="16"/>
  <c r="C220" i="19"/>
  <c r="E220" i="19" s="1"/>
  <c r="C33" i="16"/>
  <c r="C24" i="19"/>
  <c r="E24" i="19" s="1"/>
  <c r="C36" i="16"/>
  <c r="C27" i="19"/>
  <c r="E27" i="19" s="1"/>
  <c r="C139" i="16"/>
  <c r="C40" i="19"/>
  <c r="E40" i="19" s="1"/>
  <c r="C430" i="16"/>
  <c r="C111" i="19"/>
  <c r="E153" i="19"/>
  <c r="C140" i="16"/>
  <c r="C41" i="19"/>
  <c r="E41" i="19" s="1"/>
  <c r="C149" i="16"/>
  <c r="C50" i="19"/>
  <c r="E50" i="19" s="1"/>
  <c r="C138" i="16"/>
  <c r="C39" i="19"/>
  <c r="E39" i="19" s="1"/>
  <c r="C310" i="16"/>
  <c r="C75" i="19"/>
  <c r="C319" i="16"/>
  <c r="C84" i="19"/>
  <c r="E84" i="19" s="1"/>
  <c r="C327" i="16"/>
  <c r="C92" i="19"/>
  <c r="E92" i="19" s="1"/>
  <c r="C431" i="16"/>
  <c r="C112" i="19"/>
  <c r="E112" i="19" s="1"/>
  <c r="C38" i="16"/>
  <c r="C29" i="19"/>
  <c r="E29" i="19" s="1"/>
  <c r="C748" i="16"/>
  <c r="C222" i="19"/>
  <c r="C569" i="16"/>
  <c r="C131" i="19"/>
  <c r="E141" i="19"/>
  <c r="C147" i="16"/>
  <c r="C48" i="19"/>
  <c r="E48" i="19" s="1"/>
  <c r="C326" i="16"/>
  <c r="C91" i="19"/>
  <c r="E91" i="19" s="1"/>
  <c r="C522" i="16"/>
  <c r="E538" i="16" s="1"/>
  <c r="E540" i="16" s="1"/>
  <c r="E541" i="16" s="1"/>
  <c r="F541" i="16" s="1"/>
  <c r="C126" i="19"/>
  <c r="E126" i="19" s="1"/>
  <c r="C141" i="16"/>
  <c r="C42" i="19"/>
  <c r="E42" i="19" s="1"/>
  <c r="C150" i="16"/>
  <c r="C51" i="19"/>
  <c r="E51" i="19" s="1"/>
  <c r="C311" i="16"/>
  <c r="C76" i="19"/>
  <c r="E76" i="19" s="1"/>
  <c r="C320" i="16"/>
  <c r="C85" i="19"/>
  <c r="E85" i="19" s="1"/>
  <c r="C328" i="16"/>
  <c r="C93" i="19"/>
  <c r="E93" i="19" s="1"/>
  <c r="C387" i="16"/>
  <c r="C100" i="19"/>
  <c r="E100" i="19" s="1"/>
  <c r="C86" i="16"/>
  <c r="E102" i="16" s="1"/>
  <c r="E104" i="16" s="1"/>
  <c r="E105" i="16" s="1"/>
  <c r="E106" i="16" s="1"/>
  <c r="C31" i="19"/>
  <c r="E31" i="19" s="1"/>
  <c r="C905" i="16"/>
  <c r="C230" i="19"/>
  <c r="C545" i="16"/>
  <c r="C128" i="19"/>
  <c r="C146" i="16"/>
  <c r="C47" i="19"/>
  <c r="E47" i="19" s="1"/>
  <c r="E210" i="19"/>
  <c r="C209" i="19"/>
  <c r="C318" i="16"/>
  <c r="C83" i="19"/>
  <c r="E83" i="19" s="1"/>
  <c r="C142" i="16"/>
  <c r="C43" i="19"/>
  <c r="E43" i="19" s="1"/>
  <c r="C312" i="16"/>
  <c r="C77" i="19"/>
  <c r="E77" i="19" s="1"/>
  <c r="C840" i="16"/>
  <c r="E866" i="16" s="1"/>
  <c r="E868" i="16" s="1"/>
  <c r="E869" i="16" s="1"/>
  <c r="F869" i="16" s="1"/>
  <c r="C227" i="19"/>
  <c r="E227" i="19" s="1"/>
  <c r="C134" i="16"/>
  <c r="C35" i="19"/>
  <c r="C143" i="16"/>
  <c r="C44" i="19"/>
  <c r="E44" i="19" s="1"/>
  <c r="C252" i="16"/>
  <c r="C69" i="19"/>
  <c r="C32" i="16"/>
  <c r="C23" i="19"/>
  <c r="C313" i="16"/>
  <c r="C78" i="19"/>
  <c r="E78" i="19" s="1"/>
  <c r="C322" i="16"/>
  <c r="C87" i="19"/>
  <c r="E87" i="19" s="1"/>
  <c r="C546" i="16"/>
  <c r="C129" i="19"/>
  <c r="E129" i="19" s="1"/>
  <c r="C325" i="16"/>
  <c r="C90" i="19"/>
  <c r="E90" i="19" s="1"/>
  <c r="C570" i="16"/>
  <c r="C132" i="19"/>
  <c r="E132" i="19" s="1"/>
  <c r="C5" i="16"/>
  <c r="C18" i="19"/>
  <c r="E18" i="19" s="1"/>
  <c r="C181" i="16"/>
  <c r="E200" i="16" s="1"/>
  <c r="E202" i="16" s="1"/>
  <c r="E203" i="16" s="1"/>
  <c r="C53" i="19"/>
  <c r="E53" i="19" s="1"/>
  <c r="C321" i="16"/>
  <c r="C86" i="19"/>
  <c r="E86" i="19" s="1"/>
  <c r="C144" i="16"/>
  <c r="C45" i="19"/>
  <c r="E45" i="19" s="1"/>
  <c r="C110" i="16"/>
  <c r="E127" i="16" s="1"/>
  <c r="E129" i="16" s="1"/>
  <c r="E130" i="16" s="1"/>
  <c r="F130" i="16" s="1"/>
  <c r="C33" i="19"/>
  <c r="E33" i="19" s="1"/>
  <c r="C314" i="16"/>
  <c r="C79" i="19"/>
  <c r="E79" i="19" s="1"/>
  <c r="C323" i="16"/>
  <c r="C88" i="19"/>
  <c r="E88" i="19" s="1"/>
  <c r="C329" i="16"/>
  <c r="C94" i="19"/>
  <c r="E94" i="19" s="1"/>
  <c r="C34" i="16"/>
  <c r="C25" i="19"/>
  <c r="E25" i="19" s="1"/>
  <c r="C6" i="16"/>
  <c r="C19" i="19"/>
  <c r="E19" i="19" s="1"/>
  <c r="C777" i="16"/>
  <c r="E803" i="16" s="1"/>
  <c r="E805" i="16" s="1"/>
  <c r="E806" i="16" s="1"/>
  <c r="E807" i="16" s="1"/>
  <c r="C224" i="19"/>
  <c r="E224" i="19" s="1"/>
  <c r="C283" i="16"/>
  <c r="E302" i="16" s="1"/>
  <c r="E304" i="16" s="1"/>
  <c r="E305" i="16" s="1"/>
  <c r="E306" i="16" s="1"/>
  <c r="C73" i="19"/>
  <c r="E73" i="19" s="1"/>
  <c r="C151" i="16"/>
  <c r="C52" i="19"/>
  <c r="E52" i="19" s="1"/>
  <c r="C316" i="16"/>
  <c r="C81" i="19"/>
  <c r="E81" i="19" s="1"/>
  <c r="C63" i="16"/>
  <c r="E79" i="16" s="1"/>
  <c r="E81" i="16" s="1"/>
  <c r="E82" i="16" s="1"/>
  <c r="E83" i="16" s="1"/>
  <c r="C30" i="19"/>
  <c r="E30" i="19" s="1"/>
  <c r="C135" i="16"/>
  <c r="C36" i="19"/>
  <c r="E36" i="19" s="1"/>
  <c r="C253" i="16"/>
  <c r="C70" i="19"/>
  <c r="E70" i="19" s="1"/>
  <c r="C136" i="16"/>
  <c r="C37" i="19"/>
  <c r="E37" i="19" s="1"/>
  <c r="C145" i="16"/>
  <c r="C46" i="19"/>
  <c r="E46" i="19" s="1"/>
  <c r="C254" i="16"/>
  <c r="C71" i="19"/>
  <c r="E71" i="19" s="1"/>
  <c r="C315" i="16"/>
  <c r="C80" i="19"/>
  <c r="E80" i="19" s="1"/>
  <c r="C324" i="16"/>
  <c r="C89" i="19"/>
  <c r="E89" i="19" s="1"/>
  <c r="C330" i="16"/>
  <c r="C95" i="19"/>
  <c r="E95" i="19" s="1"/>
  <c r="C35" i="16"/>
  <c r="C26" i="19"/>
  <c r="E26" i="19" s="1"/>
  <c r="C691" i="16"/>
  <c r="C216" i="19"/>
  <c r="E216" i="19" s="1"/>
  <c r="E119" i="19"/>
  <c r="C117" i="19"/>
  <c r="E870" i="16"/>
  <c r="L161" i="14"/>
  <c r="L228" i="14"/>
  <c r="L150" i="14"/>
  <c r="F203" i="16"/>
  <c r="E204" i="16"/>
  <c r="L30" i="14"/>
  <c r="L72" i="14"/>
  <c r="O59" i="14"/>
  <c r="L136" i="14"/>
  <c r="C222" i="21"/>
  <c r="D222" i="21" s="1"/>
  <c r="E222" i="21" s="1"/>
  <c r="O137" i="14"/>
  <c r="O117" i="14"/>
  <c r="O23" i="14"/>
  <c r="G28" i="14"/>
  <c r="O264" i="14"/>
  <c r="C250" i="19" s="1"/>
  <c r="E250" i="19" s="1"/>
  <c r="O263" i="14"/>
  <c r="C249" i="19" s="1"/>
  <c r="E249" i="19" s="1"/>
  <c r="O262" i="14"/>
  <c r="C248" i="19" s="1"/>
  <c r="E248" i="19" s="1"/>
  <c r="O260" i="14"/>
  <c r="C246" i="19" s="1"/>
  <c r="E246" i="19" s="1"/>
  <c r="O259" i="14"/>
  <c r="C245" i="19" s="1"/>
  <c r="E245" i="19" s="1"/>
  <c r="O258" i="14"/>
  <c r="C244" i="19" s="1"/>
  <c r="E244" i="19" s="1"/>
  <c r="O256" i="14"/>
  <c r="C242" i="19" s="1"/>
  <c r="E242" i="19" s="1"/>
  <c r="O254" i="14"/>
  <c r="C240" i="19" s="1"/>
  <c r="E240" i="19" s="1"/>
  <c r="O253" i="14"/>
  <c r="C239" i="19" s="1"/>
  <c r="O227" i="14"/>
  <c r="C138" i="19" s="1"/>
  <c r="E138" i="19" s="1"/>
  <c r="O224" i="14"/>
  <c r="C136" i="19" s="1"/>
  <c r="E136" i="19" s="1"/>
  <c r="O217" i="14"/>
  <c r="C193" i="19" s="1"/>
  <c r="E193" i="19" s="1"/>
  <c r="O216" i="14"/>
  <c r="C192" i="19" s="1"/>
  <c r="E192" i="19" s="1"/>
  <c r="O212" i="14"/>
  <c r="C188" i="19" s="1"/>
  <c r="E188" i="19" s="1"/>
  <c r="O173" i="14"/>
  <c r="C149" i="19" s="1"/>
  <c r="E149" i="19" s="1"/>
  <c r="O160" i="14"/>
  <c r="O149" i="14"/>
  <c r="C208" i="19" s="1"/>
  <c r="E208" i="19" s="1"/>
  <c r="M136" i="14"/>
  <c r="O133" i="14"/>
  <c r="O115" i="14"/>
  <c r="O114" i="14"/>
  <c r="O113" i="14"/>
  <c r="O112" i="14"/>
  <c r="O111" i="14"/>
  <c r="O110" i="14"/>
  <c r="O109" i="14"/>
  <c r="O108" i="14"/>
  <c r="O107" i="14"/>
  <c r="O106" i="14"/>
  <c r="O104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8" i="14"/>
  <c r="O57" i="14"/>
  <c r="I275" i="14"/>
  <c r="I274" i="14"/>
  <c r="G274" i="14"/>
  <c r="G265" i="14"/>
  <c r="O261" i="14"/>
  <c r="C247" i="19" s="1"/>
  <c r="E247" i="19" s="1"/>
  <c r="O257" i="14"/>
  <c r="C243" i="19" s="1"/>
  <c r="E243" i="19" s="1"/>
  <c r="O255" i="14"/>
  <c r="C241" i="19" s="1"/>
  <c r="E241" i="19" s="1"/>
  <c r="G252" i="14"/>
  <c r="G251" i="14"/>
  <c r="N251" i="14" s="1"/>
  <c r="G250" i="14"/>
  <c r="G247" i="14"/>
  <c r="G246" i="14"/>
  <c r="D230" i="14"/>
  <c r="D237" i="14" s="1"/>
  <c r="K226" i="14"/>
  <c r="F226" i="14"/>
  <c r="E226" i="14"/>
  <c r="D226" i="14"/>
  <c r="F222" i="14"/>
  <c r="E222" i="14"/>
  <c r="D222" i="14"/>
  <c r="D219" i="14"/>
  <c r="H219" i="14" s="1"/>
  <c r="H208" i="14"/>
  <c r="H207" i="14"/>
  <c r="H206" i="14"/>
  <c r="H205" i="14"/>
  <c r="H204" i="14"/>
  <c r="H203" i="14"/>
  <c r="H202" i="14"/>
  <c r="H201" i="14"/>
  <c r="H200" i="14"/>
  <c r="D199" i="14"/>
  <c r="D198" i="14"/>
  <c r="H197" i="14"/>
  <c r="H195" i="14"/>
  <c r="H194" i="14"/>
  <c r="H193" i="14"/>
  <c r="H192" i="14"/>
  <c r="H191" i="14"/>
  <c r="D190" i="14"/>
  <c r="D189" i="14"/>
  <c r="H188" i="14"/>
  <c r="H187" i="14"/>
  <c r="H185" i="14"/>
  <c r="H184" i="14"/>
  <c r="H183" i="14"/>
  <c r="H182" i="14"/>
  <c r="H181" i="14"/>
  <c r="H180" i="14"/>
  <c r="H179" i="14"/>
  <c r="H178" i="14"/>
  <c r="H177" i="14"/>
  <c r="F175" i="14"/>
  <c r="E175" i="14"/>
  <c r="D175" i="14"/>
  <c r="H171" i="14"/>
  <c r="H170" i="14"/>
  <c r="H168" i="14"/>
  <c r="H167" i="14"/>
  <c r="D166" i="14"/>
  <c r="H165" i="14"/>
  <c r="F163" i="14"/>
  <c r="E163" i="14"/>
  <c r="D163" i="14"/>
  <c r="M159" i="14"/>
  <c r="F159" i="14"/>
  <c r="F161" i="14" s="1"/>
  <c r="E159" i="14"/>
  <c r="D159" i="14"/>
  <c r="E157" i="14"/>
  <c r="D157" i="14"/>
  <c r="F155" i="14"/>
  <c r="E153" i="14"/>
  <c r="E155" i="14" s="1"/>
  <c r="D153" i="14"/>
  <c r="D155" i="14" s="1"/>
  <c r="E148" i="14"/>
  <c r="L148" i="14" s="1"/>
  <c r="E147" i="14"/>
  <c r="L147" i="14" s="1"/>
  <c r="E146" i="14"/>
  <c r="L146" i="14" s="1"/>
  <c r="E145" i="14"/>
  <c r="L145" i="14" s="1"/>
  <c r="O145" i="14" s="1"/>
  <c r="C204" i="19" s="1"/>
  <c r="E204" i="19" s="1"/>
  <c r="H143" i="14"/>
  <c r="H142" i="14"/>
  <c r="H141" i="14"/>
  <c r="H140" i="14"/>
  <c r="H139" i="14"/>
  <c r="D138" i="14"/>
  <c r="K138" i="14" s="1"/>
  <c r="H132" i="14"/>
  <c r="H130" i="14"/>
  <c r="H129" i="14"/>
  <c r="H128" i="14"/>
  <c r="H127" i="14"/>
  <c r="E126" i="14"/>
  <c r="F116" i="14"/>
  <c r="F134" i="14" s="1"/>
  <c r="H124" i="14"/>
  <c r="H123" i="14"/>
  <c r="H122" i="14"/>
  <c r="H121" i="14"/>
  <c r="H120" i="14"/>
  <c r="H119" i="14"/>
  <c r="H118" i="14"/>
  <c r="H117" i="14"/>
  <c r="E116" i="14"/>
  <c r="E134" i="14" s="1"/>
  <c r="D116" i="14"/>
  <c r="D102" i="14"/>
  <c r="K102" i="14" s="1"/>
  <c r="H101" i="14"/>
  <c r="H100" i="14"/>
  <c r="H99" i="14"/>
  <c r="H98" i="14"/>
  <c r="H97" i="14"/>
  <c r="D96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56" i="14"/>
  <c r="H55" i="14"/>
  <c r="H54" i="14"/>
  <c r="H53" i="14"/>
  <c r="H52" i="14"/>
  <c r="H51" i="14"/>
  <c r="H50" i="14"/>
  <c r="D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D24" i="14"/>
  <c r="H24" i="14" s="1"/>
  <c r="H28" i="14" s="1"/>
  <c r="F82" i="16" l="1"/>
  <c r="F806" i="16"/>
  <c r="F105" i="16"/>
  <c r="C547" i="16"/>
  <c r="E563" i="16" s="1"/>
  <c r="E565" i="16" s="1"/>
  <c r="E566" i="16" s="1"/>
  <c r="G247" i="19"/>
  <c r="H247" i="19" s="1"/>
  <c r="G245" i="19"/>
  <c r="H245" i="19" s="1"/>
  <c r="G29" i="19"/>
  <c r="H29" i="19" s="1"/>
  <c r="G153" i="19"/>
  <c r="H153" i="19" s="1"/>
  <c r="G240" i="19"/>
  <c r="H240" i="19" s="1"/>
  <c r="G89" i="19"/>
  <c r="H89" i="19" s="1"/>
  <c r="G36" i="19"/>
  <c r="H36" i="19" s="1"/>
  <c r="G19" i="19"/>
  <c r="H19" i="19" s="1"/>
  <c r="G45" i="19"/>
  <c r="H45" i="19" s="1"/>
  <c r="G129" i="19"/>
  <c r="H129" i="19" s="1"/>
  <c r="G83" i="19"/>
  <c r="H83" i="19" s="1"/>
  <c r="G85" i="19"/>
  <c r="H85" i="19" s="1"/>
  <c r="G126" i="19"/>
  <c r="H126" i="19" s="1"/>
  <c r="G48" i="19"/>
  <c r="H48" i="19" s="1"/>
  <c r="G27" i="19"/>
  <c r="H27" i="19" s="1"/>
  <c r="G96" i="19"/>
  <c r="H96" i="19" s="1"/>
  <c r="G38" i="19"/>
  <c r="H38" i="19" s="1"/>
  <c r="F117" i="26"/>
  <c r="E117" i="26" s="1"/>
  <c r="F186" i="26"/>
  <c r="E186" i="26" s="1"/>
  <c r="F175" i="26"/>
  <c r="E175" i="26" s="1"/>
  <c r="F168" i="26"/>
  <c r="E168" i="26" s="1"/>
  <c r="F150" i="26"/>
  <c r="E150" i="26" s="1"/>
  <c r="F196" i="26"/>
  <c r="E196" i="26" s="1"/>
  <c r="F132" i="26"/>
  <c r="E132" i="26" s="1"/>
  <c r="F178" i="26"/>
  <c r="E178" i="26" s="1"/>
  <c r="F156" i="26"/>
  <c r="E156" i="26" s="1"/>
  <c r="F119" i="26"/>
  <c r="E119" i="26" s="1"/>
  <c r="F189" i="26"/>
  <c r="E189" i="26" s="1"/>
  <c r="F177" i="26"/>
  <c r="E177" i="26" s="1"/>
  <c r="F172" i="26"/>
  <c r="E172" i="26" s="1"/>
  <c r="F162" i="26"/>
  <c r="E162" i="26" s="1"/>
  <c r="F155" i="26"/>
  <c r="E155" i="26" s="1"/>
  <c r="F138" i="26"/>
  <c r="E138" i="26" s="1"/>
  <c r="F116" i="26"/>
  <c r="E116" i="26" s="1"/>
  <c r="F159" i="26"/>
  <c r="E159" i="26" s="1"/>
  <c r="F195" i="26"/>
  <c r="E195" i="26" s="1"/>
  <c r="F115" i="26"/>
  <c r="E115" i="26" s="1"/>
  <c r="F176" i="26"/>
  <c r="E176" i="26" s="1"/>
  <c r="F165" i="26"/>
  <c r="E165" i="26" s="1"/>
  <c r="F152" i="26"/>
  <c r="E152" i="26" s="1"/>
  <c r="F141" i="26"/>
  <c r="E141" i="26" s="1"/>
  <c r="F220" i="26"/>
  <c r="E220" i="26" s="1"/>
  <c r="F163" i="26"/>
  <c r="E163" i="26" s="1"/>
  <c r="G192" i="19"/>
  <c r="H192" i="19" s="1"/>
  <c r="G92" i="19"/>
  <c r="H92" i="19" s="1"/>
  <c r="G50" i="19"/>
  <c r="H50" i="19" s="1"/>
  <c r="G204" i="19"/>
  <c r="H204" i="19" s="1"/>
  <c r="G193" i="19"/>
  <c r="H193" i="19" s="1"/>
  <c r="G246" i="19"/>
  <c r="H246" i="19" s="1"/>
  <c r="G26" i="19"/>
  <c r="H26" i="19" s="1"/>
  <c r="G71" i="19"/>
  <c r="H71" i="19" s="1"/>
  <c r="G37" i="19"/>
  <c r="H37" i="19" s="1"/>
  <c r="G81" i="19"/>
  <c r="H81" i="19" s="1"/>
  <c r="G73" i="19"/>
  <c r="H73" i="19" s="1"/>
  <c r="G94" i="19"/>
  <c r="H94" i="19" s="1"/>
  <c r="G79" i="19"/>
  <c r="H79" i="19" s="1"/>
  <c r="G53" i="19"/>
  <c r="H53" i="19" s="1"/>
  <c r="G132" i="19"/>
  <c r="H132" i="19" s="1"/>
  <c r="G78" i="19"/>
  <c r="H78" i="19" s="1"/>
  <c r="G47" i="19"/>
  <c r="H47" i="19" s="1"/>
  <c r="G100" i="19"/>
  <c r="H100" i="19" s="1"/>
  <c r="G51" i="19"/>
  <c r="H51" i="19" s="1"/>
  <c r="G220" i="19"/>
  <c r="H220" i="19" s="1"/>
  <c r="G241" i="19"/>
  <c r="H241" i="19" s="1"/>
  <c r="G149" i="19"/>
  <c r="H149" i="19" s="1"/>
  <c r="G136" i="19"/>
  <c r="H136" i="19" s="1"/>
  <c r="G242" i="19"/>
  <c r="H242" i="19" s="1"/>
  <c r="G248" i="19"/>
  <c r="H248" i="19" s="1"/>
  <c r="G112" i="19"/>
  <c r="H112" i="19" s="1"/>
  <c r="G84" i="19"/>
  <c r="H84" i="19" s="1"/>
  <c r="G39" i="19"/>
  <c r="H39" i="19" s="1"/>
  <c r="G41" i="19"/>
  <c r="H41" i="19" s="1"/>
  <c r="G208" i="19"/>
  <c r="H208" i="19" s="1"/>
  <c r="G250" i="19"/>
  <c r="H250" i="19" s="1"/>
  <c r="G243" i="19"/>
  <c r="H243" i="19" s="1"/>
  <c r="G188" i="19"/>
  <c r="H188" i="19" s="1"/>
  <c r="G138" i="19"/>
  <c r="H138" i="19" s="1"/>
  <c r="G244" i="19"/>
  <c r="H244" i="19" s="1"/>
  <c r="G249" i="19"/>
  <c r="H249" i="19" s="1"/>
  <c r="G216" i="19"/>
  <c r="H216" i="19" s="1"/>
  <c r="G95" i="19"/>
  <c r="H95" i="19" s="1"/>
  <c r="G80" i="19"/>
  <c r="H80" i="19" s="1"/>
  <c r="G46" i="19"/>
  <c r="H46" i="19" s="1"/>
  <c r="G70" i="19"/>
  <c r="H70" i="19" s="1"/>
  <c r="G30" i="19"/>
  <c r="H30" i="19" s="1"/>
  <c r="G52" i="19"/>
  <c r="H52" i="19" s="1"/>
  <c r="G224" i="19"/>
  <c r="H224" i="19" s="1"/>
  <c r="G25" i="19"/>
  <c r="H25" i="19" s="1"/>
  <c r="G88" i="19"/>
  <c r="H88" i="19" s="1"/>
  <c r="G33" i="19"/>
  <c r="H33" i="19" s="1"/>
  <c r="G86" i="19"/>
  <c r="H86" i="19" s="1"/>
  <c r="G18" i="19"/>
  <c r="H18" i="19" s="1"/>
  <c r="G90" i="19"/>
  <c r="H90" i="19" s="1"/>
  <c r="G87" i="19"/>
  <c r="H87" i="19" s="1"/>
  <c r="G44" i="19"/>
  <c r="H44" i="19" s="1"/>
  <c r="G227" i="19"/>
  <c r="H227" i="19" s="1"/>
  <c r="G43" i="19"/>
  <c r="H43" i="19" s="1"/>
  <c r="G31" i="19"/>
  <c r="H31" i="19" s="1"/>
  <c r="G93" i="19"/>
  <c r="H93" i="19" s="1"/>
  <c r="G76" i="19"/>
  <c r="H76" i="19" s="1"/>
  <c r="G42" i="19"/>
  <c r="H42" i="19" s="1"/>
  <c r="G91" i="19"/>
  <c r="H91" i="19" s="1"/>
  <c r="G141" i="19"/>
  <c r="H141" i="19" s="1"/>
  <c r="G40" i="19"/>
  <c r="H40" i="19" s="1"/>
  <c r="G24" i="19"/>
  <c r="H24" i="19" s="1"/>
  <c r="G28" i="19"/>
  <c r="H28" i="19" s="1"/>
  <c r="G82" i="19"/>
  <c r="H82" i="19" s="1"/>
  <c r="F206" i="26"/>
  <c r="E206" i="26" s="1"/>
  <c r="F182" i="26"/>
  <c r="E182" i="26" s="1"/>
  <c r="F179" i="26"/>
  <c r="E179" i="26" s="1"/>
  <c r="F164" i="26"/>
  <c r="E164" i="26" s="1"/>
  <c r="F145" i="26"/>
  <c r="E145" i="26" s="1"/>
  <c r="F197" i="26"/>
  <c r="E197" i="26" s="1"/>
  <c r="F185" i="26"/>
  <c r="E185" i="26" s="1"/>
  <c r="F154" i="26"/>
  <c r="E154" i="26" s="1"/>
  <c r="F139" i="26"/>
  <c r="E139" i="26" s="1"/>
  <c r="F130" i="26"/>
  <c r="E130" i="26" s="1"/>
  <c r="F184" i="26"/>
  <c r="E184" i="26" s="1"/>
  <c r="F173" i="26"/>
  <c r="E173" i="26" s="1"/>
  <c r="F166" i="26"/>
  <c r="E166" i="26" s="1"/>
  <c r="F153" i="26"/>
  <c r="E153" i="26" s="1"/>
  <c r="F142" i="26"/>
  <c r="E142" i="26" s="1"/>
  <c r="F194" i="26"/>
  <c r="E194" i="26" s="1"/>
  <c r="F174" i="26"/>
  <c r="E174" i="26" s="1"/>
  <c r="F149" i="26"/>
  <c r="E149" i="26" s="1"/>
  <c r="F118" i="26"/>
  <c r="E118" i="26" s="1"/>
  <c r="F180" i="26"/>
  <c r="E180" i="26" s="1"/>
  <c r="F171" i="26"/>
  <c r="E171" i="26" s="1"/>
  <c r="F158" i="26"/>
  <c r="E158" i="26" s="1"/>
  <c r="F151" i="26"/>
  <c r="E151" i="26" s="1"/>
  <c r="F193" i="26"/>
  <c r="E193" i="26" s="1"/>
  <c r="F181" i="26"/>
  <c r="E181" i="26" s="1"/>
  <c r="F143" i="26"/>
  <c r="E143" i="26" s="1"/>
  <c r="N274" i="14"/>
  <c r="E209" i="19"/>
  <c r="G210" i="19"/>
  <c r="H210" i="19" s="1"/>
  <c r="G77" i="19"/>
  <c r="H77" i="19" s="1"/>
  <c r="E117" i="19"/>
  <c r="G119" i="19"/>
  <c r="H119" i="19" s="1"/>
  <c r="C39" i="16"/>
  <c r="E55" i="16" s="1"/>
  <c r="E57" i="16" s="1"/>
  <c r="E58" i="16" s="1"/>
  <c r="C255" i="16"/>
  <c r="E275" i="16" s="1"/>
  <c r="E277" i="16" s="1"/>
  <c r="E278" i="16" s="1"/>
  <c r="E279" i="16" s="1"/>
  <c r="C332" i="16"/>
  <c r="E352" i="16" s="1"/>
  <c r="E354" i="16" s="1"/>
  <c r="E355" i="16" s="1"/>
  <c r="E356" i="16" s="1"/>
  <c r="E131" i="16"/>
  <c r="E542" i="16"/>
  <c r="C210" i="16"/>
  <c r="C58" i="19"/>
  <c r="E58" i="19" s="1"/>
  <c r="C218" i="16"/>
  <c r="C66" i="19"/>
  <c r="E66" i="19" s="1"/>
  <c r="C392" i="16"/>
  <c r="C105" i="19"/>
  <c r="E105" i="19" s="1"/>
  <c r="E239" i="19"/>
  <c r="C238" i="19"/>
  <c r="C22" i="19"/>
  <c r="E23" i="19"/>
  <c r="E222" i="19"/>
  <c r="C217" i="16"/>
  <c r="C65" i="19"/>
  <c r="E65" i="19" s="1"/>
  <c r="C211" i="16"/>
  <c r="C59" i="19"/>
  <c r="E59" i="19" s="1"/>
  <c r="C219" i="16"/>
  <c r="C67" i="19"/>
  <c r="E67" i="19" s="1"/>
  <c r="C393" i="16"/>
  <c r="C106" i="19"/>
  <c r="E106" i="19" s="1"/>
  <c r="C571" i="16"/>
  <c r="C133" i="19"/>
  <c r="E133" i="19" s="1"/>
  <c r="C212" i="16"/>
  <c r="C60" i="19"/>
  <c r="E60" i="19" s="1"/>
  <c r="C718" i="16"/>
  <c r="C218" i="19"/>
  <c r="C394" i="16"/>
  <c r="C107" i="19"/>
  <c r="E107" i="19" s="1"/>
  <c r="C4" i="16"/>
  <c r="C17" i="19"/>
  <c r="E69" i="19"/>
  <c r="C68" i="19"/>
  <c r="E75" i="19"/>
  <c r="C74" i="19"/>
  <c r="C209" i="16"/>
  <c r="C57" i="19"/>
  <c r="E57" i="19" s="1"/>
  <c r="C213" i="16"/>
  <c r="C61" i="19"/>
  <c r="E61" i="19" s="1"/>
  <c r="C386" i="16"/>
  <c r="C99" i="19"/>
  <c r="C395" i="16"/>
  <c r="C108" i="19"/>
  <c r="E108" i="19" s="1"/>
  <c r="C391" i="16"/>
  <c r="C104" i="19"/>
  <c r="E104" i="19" s="1"/>
  <c r="C214" i="16"/>
  <c r="C62" i="19"/>
  <c r="E62" i="19" s="1"/>
  <c r="C388" i="16"/>
  <c r="C101" i="19"/>
  <c r="E101" i="19" s="1"/>
  <c r="C396" i="16"/>
  <c r="C109" i="19"/>
  <c r="E109" i="19" s="1"/>
  <c r="E128" i="19"/>
  <c r="C127" i="19"/>
  <c r="E111" i="19"/>
  <c r="C873" i="16"/>
  <c r="E899" i="16" s="1"/>
  <c r="E901" i="16" s="1"/>
  <c r="E902" i="16" s="1"/>
  <c r="F902" i="16" s="1"/>
  <c r="C228" i="19"/>
  <c r="E228" i="19" s="1"/>
  <c r="C215" i="16"/>
  <c r="C63" i="19"/>
  <c r="E63" i="19" s="1"/>
  <c r="C389" i="16"/>
  <c r="C102" i="19"/>
  <c r="E102" i="19" s="1"/>
  <c r="C690" i="16"/>
  <c r="C692" i="16" s="1"/>
  <c r="E712" i="16" s="1"/>
  <c r="E714" i="16" s="1"/>
  <c r="E715" i="16" s="1"/>
  <c r="F715" i="16" s="1"/>
  <c r="C215" i="19"/>
  <c r="F305" i="16"/>
  <c r="C207" i="16"/>
  <c r="C55" i="19"/>
  <c r="C216" i="16"/>
  <c r="C64" i="19"/>
  <c r="E64" i="19" s="1"/>
  <c r="C390" i="16"/>
  <c r="C103" i="19"/>
  <c r="E103" i="19" s="1"/>
  <c r="C906" i="16"/>
  <c r="C907" i="16" s="1"/>
  <c r="E933" i="16" s="1"/>
  <c r="E935" i="16" s="1"/>
  <c r="E936" i="16" s="1"/>
  <c r="C231" i="19"/>
  <c r="E231" i="19" s="1"/>
  <c r="C208" i="16"/>
  <c r="C56" i="19"/>
  <c r="E56" i="19" s="1"/>
  <c r="E35" i="19"/>
  <c r="E230" i="19"/>
  <c r="E131" i="19"/>
  <c r="K48" i="14"/>
  <c r="O48" i="14" s="1"/>
  <c r="K189" i="14"/>
  <c r="O189" i="14" s="1"/>
  <c r="C165" i="19" s="1"/>
  <c r="K198" i="14"/>
  <c r="O198" i="14" s="1"/>
  <c r="C174" i="19" s="1"/>
  <c r="E174" i="19" s="1"/>
  <c r="K190" i="14"/>
  <c r="O190" i="14" s="1"/>
  <c r="C166" i="19" s="1"/>
  <c r="E166" i="19" s="1"/>
  <c r="K199" i="14"/>
  <c r="O199" i="14" s="1"/>
  <c r="C175" i="19" s="1"/>
  <c r="E175" i="19" s="1"/>
  <c r="N265" i="14"/>
  <c r="O265" i="14" s="1"/>
  <c r="L126" i="14"/>
  <c r="O126" i="14" s="1"/>
  <c r="K96" i="14"/>
  <c r="O96" i="14" s="1"/>
  <c r="H146" i="14"/>
  <c r="K166" i="14"/>
  <c r="O166" i="14" s="1"/>
  <c r="C142" i="19" s="1"/>
  <c r="H247" i="14"/>
  <c r="N247" i="14"/>
  <c r="N250" i="14"/>
  <c r="O250" i="14" s="1"/>
  <c r="O136" i="14"/>
  <c r="L134" i="14"/>
  <c r="F936" i="16"/>
  <c r="E937" i="16"/>
  <c r="O146" i="14"/>
  <c r="C205" i="19" s="1"/>
  <c r="E205" i="19" s="1"/>
  <c r="F566" i="16"/>
  <c r="E567" i="16"/>
  <c r="H189" i="14"/>
  <c r="O147" i="14"/>
  <c r="C206" i="19" s="1"/>
  <c r="E206" i="19" s="1"/>
  <c r="H102" i="14"/>
  <c r="O102" i="14"/>
  <c r="O148" i="14"/>
  <c r="C207" i="19" s="1"/>
  <c r="E207" i="19" s="1"/>
  <c r="N28" i="14"/>
  <c r="N238" i="14" s="1"/>
  <c r="M161" i="14"/>
  <c r="M163" i="14"/>
  <c r="H199" i="14"/>
  <c r="L155" i="14"/>
  <c r="E59" i="16"/>
  <c r="F58" i="16"/>
  <c r="H147" i="14"/>
  <c r="H138" i="14"/>
  <c r="O138" i="14"/>
  <c r="C197" i="19" s="1"/>
  <c r="D161" i="14"/>
  <c r="H230" i="14"/>
  <c r="H237" i="14" s="1"/>
  <c r="M155" i="14"/>
  <c r="O144" i="14"/>
  <c r="D28" i="14"/>
  <c r="H175" i="14"/>
  <c r="E161" i="14"/>
  <c r="D228" i="14"/>
  <c r="H222" i="14"/>
  <c r="H226" i="14"/>
  <c r="H250" i="14"/>
  <c r="H157" i="14"/>
  <c r="H198" i="14"/>
  <c r="O251" i="14"/>
  <c r="H116" i="14"/>
  <c r="H134" i="14" s="1"/>
  <c r="H125" i="14"/>
  <c r="E228" i="14"/>
  <c r="H166" i="14"/>
  <c r="H48" i="14"/>
  <c r="H148" i="14"/>
  <c r="H153" i="14"/>
  <c r="H155" i="14" s="1"/>
  <c r="H159" i="14"/>
  <c r="F228" i="14"/>
  <c r="F238" i="14" s="1"/>
  <c r="F243" i="14" s="1"/>
  <c r="F267" i="14" s="1"/>
  <c r="F278" i="14" s="1"/>
  <c r="F280" i="14" s="1"/>
  <c r="F281" i="14" s="1"/>
  <c r="F282" i="14" s="1"/>
  <c r="H163" i="14"/>
  <c r="H265" i="14"/>
  <c r="N252" i="14"/>
  <c r="O252" i="14" s="1"/>
  <c r="C940" i="16" s="1"/>
  <c r="E960" i="16" s="1"/>
  <c r="E962" i="16" s="1"/>
  <c r="E963" i="16" s="1"/>
  <c r="K230" i="14"/>
  <c r="M222" i="14"/>
  <c r="K175" i="14"/>
  <c r="K157" i="14"/>
  <c r="O157" i="14" s="1"/>
  <c r="M30" i="14"/>
  <c r="K30" i="14"/>
  <c r="K159" i="14"/>
  <c r="O159" i="14" s="1"/>
  <c r="M226" i="14"/>
  <c r="O226" i="14" s="1"/>
  <c r="C573" i="16" s="1"/>
  <c r="H145" i="14"/>
  <c r="K150" i="14"/>
  <c r="O150" i="14" s="1"/>
  <c r="H252" i="14"/>
  <c r="H274" i="14"/>
  <c r="H96" i="14"/>
  <c r="M72" i="14"/>
  <c r="K24" i="14"/>
  <c r="K72" i="14"/>
  <c r="M175" i="14"/>
  <c r="D134" i="14"/>
  <c r="K222" i="14"/>
  <c r="K153" i="14"/>
  <c r="O153" i="14" s="1"/>
  <c r="K219" i="14"/>
  <c r="O219" i="14" s="1"/>
  <c r="C664" i="16" s="1"/>
  <c r="E684" i="16" s="1"/>
  <c r="E686" i="16" s="1"/>
  <c r="E687" i="16" s="1"/>
  <c r="H246" i="14"/>
  <c r="K163" i="14"/>
  <c r="M116" i="14"/>
  <c r="O116" i="14" s="1"/>
  <c r="H126" i="14"/>
  <c r="H190" i="14"/>
  <c r="H251" i="14"/>
  <c r="F278" i="16" l="1"/>
  <c r="G63" i="19"/>
  <c r="H63" i="19" s="1"/>
  <c r="G66" i="19"/>
  <c r="H66" i="19" s="1"/>
  <c r="G103" i="19"/>
  <c r="H103" i="19" s="1"/>
  <c r="G104" i="19"/>
  <c r="H104" i="19" s="1"/>
  <c r="G107" i="19"/>
  <c r="H107" i="19" s="1"/>
  <c r="G106" i="19"/>
  <c r="H106" i="19" s="1"/>
  <c r="G222" i="19"/>
  <c r="H222" i="19" s="1"/>
  <c r="F243" i="26"/>
  <c r="E243" i="26" s="1"/>
  <c r="F131" i="26"/>
  <c r="E131" i="26" s="1"/>
  <c r="F236" i="26"/>
  <c r="E236" i="26" s="1"/>
  <c r="F46" i="26"/>
  <c r="E46" i="26" s="1"/>
  <c r="F42" i="26"/>
  <c r="E42" i="26" s="1"/>
  <c r="F91" i="26"/>
  <c r="E91" i="26" s="1"/>
  <c r="F43" i="26"/>
  <c r="E43" i="26" s="1"/>
  <c r="F80" i="26"/>
  <c r="E80" i="26" s="1"/>
  <c r="F124" i="26"/>
  <c r="E124" i="26" s="1"/>
  <c r="F14" i="26"/>
  <c r="E14" i="26" s="1"/>
  <c r="F84" i="26"/>
  <c r="E84" i="26" s="1"/>
  <c r="F240" i="26"/>
  <c r="E240" i="26" s="1"/>
  <c r="G111" i="19"/>
  <c r="H111" i="19" s="1"/>
  <c r="G56" i="19"/>
  <c r="H56" i="19" s="1"/>
  <c r="G101" i="19"/>
  <c r="H101" i="19" s="1"/>
  <c r="G57" i="19"/>
  <c r="H57" i="19" s="1"/>
  <c r="G60" i="19"/>
  <c r="H60" i="19" s="1"/>
  <c r="G59" i="19"/>
  <c r="H59" i="19" s="1"/>
  <c r="G206" i="19"/>
  <c r="H206" i="19" s="1"/>
  <c r="G205" i="19"/>
  <c r="H205" i="19" s="1"/>
  <c r="G166" i="19"/>
  <c r="H166" i="19" s="1"/>
  <c r="G131" i="19"/>
  <c r="H131" i="19" s="1"/>
  <c r="G102" i="19"/>
  <c r="H102" i="19" s="1"/>
  <c r="G228" i="19"/>
  <c r="H228" i="19" s="1"/>
  <c r="G105" i="19"/>
  <c r="H105" i="19" s="1"/>
  <c r="G58" i="19"/>
  <c r="H58" i="19" s="1"/>
  <c r="F77" i="26"/>
  <c r="E77" i="26" s="1"/>
  <c r="F19" i="26"/>
  <c r="E19" i="26" s="1"/>
  <c r="F37" i="26"/>
  <c r="E37" i="26" s="1"/>
  <c r="F88" i="26"/>
  <c r="E88" i="26" s="1"/>
  <c r="F38" i="26"/>
  <c r="E38" i="26" s="1"/>
  <c r="F39" i="26"/>
  <c r="E39" i="26" s="1"/>
  <c r="F85" i="26"/>
  <c r="E85" i="26" s="1"/>
  <c r="F81" i="26"/>
  <c r="E81" i="26" s="1"/>
  <c r="F83" i="26"/>
  <c r="E83" i="26" s="1"/>
  <c r="F219" i="26"/>
  <c r="E219" i="26" s="1"/>
  <c r="F25" i="26"/>
  <c r="E25" i="26" s="1"/>
  <c r="F41" i="26"/>
  <c r="E41" i="26" s="1"/>
  <c r="F90" i="26"/>
  <c r="E90" i="26" s="1"/>
  <c r="F244" i="26"/>
  <c r="E244" i="26" s="1"/>
  <c r="F133" i="26"/>
  <c r="E133" i="26" s="1"/>
  <c r="F238" i="26"/>
  <c r="E238" i="26" s="1"/>
  <c r="F203" i="26"/>
  <c r="E203" i="26" s="1"/>
  <c r="F34" i="26"/>
  <c r="E34" i="26" s="1"/>
  <c r="F107" i="26"/>
  <c r="E107" i="26" s="1"/>
  <c r="F127" i="26"/>
  <c r="E127" i="26" s="1"/>
  <c r="F74" i="26"/>
  <c r="E74" i="26" s="1"/>
  <c r="F68" i="26"/>
  <c r="E68" i="26" s="1"/>
  <c r="F32" i="26"/>
  <c r="E32" i="26" s="1"/>
  <c r="F21" i="26"/>
  <c r="E21" i="26" s="1"/>
  <c r="F188" i="26"/>
  <c r="E188" i="26" s="1"/>
  <c r="F45" i="26"/>
  <c r="E45" i="26" s="1"/>
  <c r="G35" i="19"/>
  <c r="H35" i="19" s="1"/>
  <c r="G175" i="19"/>
  <c r="H175" i="19" s="1"/>
  <c r="G207" i="19"/>
  <c r="H207" i="19" s="1"/>
  <c r="G174" i="19"/>
  <c r="H174" i="19" s="1"/>
  <c r="G230" i="19"/>
  <c r="H230" i="19" s="1"/>
  <c r="G64" i="19"/>
  <c r="H64" i="19" s="1"/>
  <c r="G109" i="19"/>
  <c r="H109" i="19" s="1"/>
  <c r="G62" i="19"/>
  <c r="H62" i="19" s="1"/>
  <c r="G108" i="19"/>
  <c r="H108" i="19" s="1"/>
  <c r="G61" i="19"/>
  <c r="H61" i="19" s="1"/>
  <c r="G133" i="19"/>
  <c r="H133" i="19" s="1"/>
  <c r="G67" i="19"/>
  <c r="H67" i="19" s="1"/>
  <c r="G65" i="19"/>
  <c r="H65" i="19" s="1"/>
  <c r="F72" i="26"/>
  <c r="E72" i="26" s="1"/>
  <c r="F23" i="26"/>
  <c r="E23" i="26" s="1"/>
  <c r="F35" i="26"/>
  <c r="E35" i="26" s="1"/>
  <c r="F86" i="26"/>
  <c r="E86" i="26" s="1"/>
  <c r="F71" i="26"/>
  <c r="E71" i="26" s="1"/>
  <c r="F26" i="26"/>
  <c r="E26" i="26" s="1"/>
  <c r="F222" i="26"/>
  <c r="E222" i="26" s="1"/>
  <c r="F82" i="26"/>
  <c r="E82" i="26" s="1"/>
  <c r="F13" i="26"/>
  <c r="E13" i="26" s="1"/>
  <c r="F28" i="26"/>
  <c r="E28" i="26" s="1"/>
  <c r="F20" i="26"/>
  <c r="E20" i="26" s="1"/>
  <c r="F47" i="26"/>
  <c r="E47" i="26" s="1"/>
  <c r="F65" i="26"/>
  <c r="E65" i="26" s="1"/>
  <c r="F75" i="26"/>
  <c r="E75" i="26" s="1"/>
  <c r="F211" i="26"/>
  <c r="E211" i="26" s="1"/>
  <c r="F239" i="26"/>
  <c r="E239" i="26" s="1"/>
  <c r="F183" i="26"/>
  <c r="E183" i="26" s="1"/>
  <c r="F245" i="26"/>
  <c r="E245" i="26" s="1"/>
  <c r="F36" i="26"/>
  <c r="E36" i="26" s="1"/>
  <c r="F79" i="26"/>
  <c r="E79" i="26" s="1"/>
  <c r="F237" i="26"/>
  <c r="E237" i="26" s="1"/>
  <c r="F144" i="26"/>
  <c r="E144" i="26" s="1"/>
  <c r="F215" i="26"/>
  <c r="E215" i="26" s="1"/>
  <c r="F95" i="26"/>
  <c r="E95" i="26" s="1"/>
  <c r="F73" i="26"/>
  <c r="E73" i="26" s="1"/>
  <c r="F48" i="26"/>
  <c r="E48" i="26" s="1"/>
  <c r="F89" i="26"/>
  <c r="E89" i="26" s="1"/>
  <c r="F76" i="26"/>
  <c r="E76" i="26" s="1"/>
  <c r="F66" i="26"/>
  <c r="E66" i="26" s="1"/>
  <c r="F241" i="26"/>
  <c r="E241" i="26" s="1"/>
  <c r="F199" i="26"/>
  <c r="E199" i="26" s="1"/>
  <c r="F87" i="26"/>
  <c r="E87" i="26" s="1"/>
  <c r="F187" i="26"/>
  <c r="E187" i="26" s="1"/>
  <c r="F33" i="26"/>
  <c r="E33" i="26" s="1"/>
  <c r="F22" i="26"/>
  <c r="E22" i="26" s="1"/>
  <c r="F121" i="26"/>
  <c r="E121" i="26" s="1"/>
  <c r="F78" i="26"/>
  <c r="E78" i="26" s="1"/>
  <c r="F40" i="26"/>
  <c r="E40" i="26" s="1"/>
  <c r="F31" i="26"/>
  <c r="E31" i="26" s="1"/>
  <c r="F235" i="26"/>
  <c r="E235" i="26" s="1"/>
  <c r="F24" i="26"/>
  <c r="E24" i="26" s="1"/>
  <c r="F242" i="26"/>
  <c r="E242" i="26" s="1"/>
  <c r="E68" i="19"/>
  <c r="G69" i="19"/>
  <c r="H69" i="19" s="1"/>
  <c r="C220" i="16"/>
  <c r="E245" i="16" s="1"/>
  <c r="E247" i="16" s="1"/>
  <c r="E248" i="16" s="1"/>
  <c r="F248" i="16" s="1"/>
  <c r="G231" i="19"/>
  <c r="H231" i="19" s="1"/>
  <c r="F148" i="26"/>
  <c r="E148" i="26" s="1"/>
  <c r="G209" i="19"/>
  <c r="E238" i="19"/>
  <c r="G239" i="19"/>
  <c r="H239" i="19" s="1"/>
  <c r="E127" i="19"/>
  <c r="G128" i="19"/>
  <c r="H128" i="19" s="1"/>
  <c r="E22" i="19"/>
  <c r="G23" i="19"/>
  <c r="H23" i="19" s="1"/>
  <c r="F136" i="26"/>
  <c r="E136" i="26" s="1"/>
  <c r="G117" i="19"/>
  <c r="E716" i="16"/>
  <c r="E74" i="19"/>
  <c r="G75" i="19"/>
  <c r="H75" i="19" s="1"/>
  <c r="E130" i="19"/>
  <c r="E229" i="19"/>
  <c r="C397" i="16"/>
  <c r="E423" i="16" s="1"/>
  <c r="E425" i="16" s="1"/>
  <c r="E426" i="16" s="1"/>
  <c r="F355" i="16"/>
  <c r="E903" i="16"/>
  <c r="C16" i="19"/>
  <c r="E17" i="19"/>
  <c r="C462" i="16"/>
  <c r="C116" i="19"/>
  <c r="E116" i="19" s="1"/>
  <c r="E142" i="19"/>
  <c r="C139" i="19"/>
  <c r="E165" i="19"/>
  <c r="C151" i="19"/>
  <c r="E197" i="19"/>
  <c r="C195" i="19"/>
  <c r="C360" i="16"/>
  <c r="E379" i="16" s="1"/>
  <c r="E381" i="16" s="1"/>
  <c r="E382" i="16" s="1"/>
  <c r="F382" i="16" s="1"/>
  <c r="C97" i="19"/>
  <c r="E97" i="19" s="1"/>
  <c r="C148" i="16"/>
  <c r="C152" i="16" s="1"/>
  <c r="E174" i="16" s="1"/>
  <c r="E176" i="16" s="1"/>
  <c r="E177" i="16" s="1"/>
  <c r="F177" i="16" s="1"/>
  <c r="C49" i="19"/>
  <c r="E55" i="19"/>
  <c r="C54" i="19"/>
  <c r="C130" i="19"/>
  <c r="E218" i="19"/>
  <c r="C968" i="16"/>
  <c r="C232" i="19"/>
  <c r="E232" i="19" s="1"/>
  <c r="C749" i="16"/>
  <c r="C750" i="16" s="1"/>
  <c r="E770" i="16" s="1"/>
  <c r="E772" i="16" s="1"/>
  <c r="E773" i="16" s="1"/>
  <c r="F773" i="16" s="1"/>
  <c r="C223" i="19"/>
  <c r="E99" i="19"/>
  <c r="C98" i="19"/>
  <c r="C719" i="16"/>
  <c r="C721" i="16" s="1"/>
  <c r="E741" i="16" s="1"/>
  <c r="E743" i="16" s="1"/>
  <c r="E744" i="16" s="1"/>
  <c r="F744" i="16" s="1"/>
  <c r="C219" i="19"/>
  <c r="E219" i="19" s="1"/>
  <c r="C432" i="16"/>
  <c r="C433" i="16" s="1"/>
  <c r="E454" i="16" s="1"/>
  <c r="E456" i="16" s="1"/>
  <c r="E457" i="16" s="1"/>
  <c r="E458" i="16" s="1"/>
  <c r="C113" i="19"/>
  <c r="C229" i="19"/>
  <c r="E215" i="19"/>
  <c r="C214" i="19"/>
  <c r="O163" i="14"/>
  <c r="C596" i="16" s="1"/>
  <c r="E612" i="16" s="1"/>
  <c r="E614" i="16" s="1"/>
  <c r="E615" i="16" s="1"/>
  <c r="F615" i="16" s="1"/>
  <c r="C642" i="16"/>
  <c r="E658" i="16" s="1"/>
  <c r="E660" i="16" s="1"/>
  <c r="E661" i="16" s="1"/>
  <c r="E662" i="16" s="1"/>
  <c r="L238" i="14"/>
  <c r="L267" i="14" s="1"/>
  <c r="L278" i="14" s="1"/>
  <c r="O72" i="14"/>
  <c r="E249" i="16"/>
  <c r="O155" i="14"/>
  <c r="O161" i="14"/>
  <c r="F963" i="16"/>
  <c r="E964" i="16"/>
  <c r="M228" i="14"/>
  <c r="O222" i="14"/>
  <c r="C572" i="16" s="1"/>
  <c r="C574" i="16" s="1"/>
  <c r="E590" i="16" s="1"/>
  <c r="E592" i="16" s="1"/>
  <c r="E593" i="16" s="1"/>
  <c r="H161" i="14"/>
  <c r="F426" i="16"/>
  <c r="E427" i="16"/>
  <c r="E688" i="16"/>
  <c r="F687" i="16"/>
  <c r="K28" i="14"/>
  <c r="O24" i="14"/>
  <c r="O28" i="14" s="1"/>
  <c r="K237" i="14"/>
  <c r="O230" i="14"/>
  <c r="E238" i="14"/>
  <c r="E240" i="14" s="1"/>
  <c r="H228" i="14"/>
  <c r="O30" i="14"/>
  <c r="O175" i="14"/>
  <c r="D238" i="14"/>
  <c r="K161" i="14"/>
  <c r="M134" i="14"/>
  <c r="O274" i="14"/>
  <c r="C13" i="19" s="1"/>
  <c r="K228" i="14"/>
  <c r="O247" i="14"/>
  <c r="N246" i="14"/>
  <c r="K134" i="14"/>
  <c r="K155" i="14"/>
  <c r="E383" i="16" l="1"/>
  <c r="G130" i="19"/>
  <c r="G232" i="19"/>
  <c r="H232" i="19" s="1"/>
  <c r="G116" i="19"/>
  <c r="H116" i="19" s="1"/>
  <c r="F169" i="26"/>
  <c r="E169" i="26" s="1"/>
  <c r="F170" i="26"/>
  <c r="E170" i="26" s="1"/>
  <c r="F100" i="26"/>
  <c r="E100" i="26" s="1"/>
  <c r="F61" i="26"/>
  <c r="E61" i="26" s="1"/>
  <c r="G219" i="19"/>
  <c r="H219" i="19" s="1"/>
  <c r="G218" i="19"/>
  <c r="H218" i="19" s="1"/>
  <c r="F60" i="26"/>
  <c r="E60" i="26" s="1"/>
  <c r="F128" i="26"/>
  <c r="E128" i="26" s="1"/>
  <c r="F103" i="26"/>
  <c r="E103" i="26" s="1"/>
  <c r="F104" i="26"/>
  <c r="E104" i="26" s="1"/>
  <c r="F223" i="26"/>
  <c r="E223" i="26" s="1"/>
  <c r="F200" i="26"/>
  <c r="E200" i="26" s="1"/>
  <c r="F54" i="26"/>
  <c r="E54" i="26" s="1"/>
  <c r="F52" i="26"/>
  <c r="E52" i="26" s="1"/>
  <c r="F51" i="26"/>
  <c r="E51" i="26" s="1"/>
  <c r="F102" i="26"/>
  <c r="E102" i="26" s="1"/>
  <c r="F98" i="26"/>
  <c r="E98" i="26" s="1"/>
  <c r="G97" i="19"/>
  <c r="H97" i="19" s="1"/>
  <c r="F226" i="26"/>
  <c r="E226" i="26" s="1"/>
  <c r="F62" i="26"/>
  <c r="E62" i="26" s="1"/>
  <c r="F56" i="26"/>
  <c r="E56" i="26" s="1"/>
  <c r="F57" i="26"/>
  <c r="E57" i="26" s="1"/>
  <c r="F59" i="26"/>
  <c r="E59" i="26" s="1"/>
  <c r="F202" i="26"/>
  <c r="E202" i="26" s="1"/>
  <c r="F53" i="26"/>
  <c r="E53" i="26" s="1"/>
  <c r="F97" i="26"/>
  <c r="E97" i="26" s="1"/>
  <c r="F161" i="26"/>
  <c r="E161" i="26" s="1"/>
  <c r="F201" i="26"/>
  <c r="E201" i="26" s="1"/>
  <c r="F55" i="26"/>
  <c r="E55" i="26" s="1"/>
  <c r="F96" i="26"/>
  <c r="E96" i="26" s="1"/>
  <c r="F101" i="26"/>
  <c r="E101" i="26" s="1"/>
  <c r="F99" i="26"/>
  <c r="E99" i="26" s="1"/>
  <c r="F58" i="26"/>
  <c r="E58" i="26" s="1"/>
  <c r="G229" i="19"/>
  <c r="E195" i="19"/>
  <c r="G197" i="19"/>
  <c r="H197" i="19" s="1"/>
  <c r="G238" i="19"/>
  <c r="F106" i="26"/>
  <c r="E106" i="26" s="1"/>
  <c r="E98" i="19"/>
  <c r="G99" i="19"/>
  <c r="H99" i="19" s="1"/>
  <c r="E54" i="19"/>
  <c r="G55" i="19"/>
  <c r="H55" i="19" s="1"/>
  <c r="J55" i="19" s="1"/>
  <c r="E151" i="19"/>
  <c r="G165" i="19"/>
  <c r="H165" i="19" s="1"/>
  <c r="F30" i="26"/>
  <c r="E30" i="26" s="1"/>
  <c r="G22" i="19"/>
  <c r="E214" i="19"/>
  <c r="G215" i="19"/>
  <c r="H215" i="19" s="1"/>
  <c r="F205" i="26"/>
  <c r="E205" i="26" s="1"/>
  <c r="H209" i="19"/>
  <c r="F204" i="26" s="1"/>
  <c r="E204" i="26" s="1"/>
  <c r="E139" i="19"/>
  <c r="G142" i="19"/>
  <c r="H142" i="19" s="1"/>
  <c r="G127" i="19"/>
  <c r="F114" i="26"/>
  <c r="E114" i="26" s="1"/>
  <c r="H117" i="19"/>
  <c r="F112" i="26" s="1"/>
  <c r="E112" i="26" s="1"/>
  <c r="F217" i="26"/>
  <c r="E217" i="26" s="1"/>
  <c r="G68" i="19"/>
  <c r="G74" i="19"/>
  <c r="F225" i="26"/>
  <c r="E225" i="26" s="1"/>
  <c r="H229" i="19"/>
  <c r="F224" i="26" s="1"/>
  <c r="E224" i="26" s="1"/>
  <c r="F126" i="26"/>
  <c r="E126" i="26" s="1"/>
  <c r="H130" i="19"/>
  <c r="F125" i="26" s="1"/>
  <c r="E125" i="26" s="1"/>
  <c r="E774" i="16"/>
  <c r="C217" i="19"/>
  <c r="E217" i="19"/>
  <c r="E113" i="19"/>
  <c r="C110" i="19"/>
  <c r="E745" i="16"/>
  <c r="C461" i="16"/>
  <c r="C463" i="16" s="1"/>
  <c r="E485" i="16" s="1"/>
  <c r="E487" i="16" s="1"/>
  <c r="E488" i="16" s="1"/>
  <c r="E489" i="16" s="1"/>
  <c r="C115" i="19"/>
  <c r="C14" i="19"/>
  <c r="E13" i="19"/>
  <c r="F457" i="16"/>
  <c r="E178" i="16"/>
  <c r="G17" i="19"/>
  <c r="H17" i="19" s="1"/>
  <c r="E16" i="19"/>
  <c r="E223" i="19"/>
  <c r="C221" i="19"/>
  <c r="E49" i="19"/>
  <c r="C34" i="19"/>
  <c r="C3" i="16"/>
  <c r="C7" i="16" s="1"/>
  <c r="E25" i="16" s="1"/>
  <c r="E27" i="16" s="1"/>
  <c r="E28" i="16" s="1"/>
  <c r="E29" i="16" s="1"/>
  <c r="E616" i="16"/>
  <c r="F661" i="16"/>
  <c r="E594" i="16"/>
  <c r="F593" i="16"/>
  <c r="C492" i="16"/>
  <c r="E516" i="16" s="1"/>
  <c r="E518" i="16" s="1"/>
  <c r="E519" i="16" s="1"/>
  <c r="O237" i="14"/>
  <c r="M238" i="14"/>
  <c r="M267" i="14" s="1"/>
  <c r="M278" i="14" s="1"/>
  <c r="M280" i="14" s="1"/>
  <c r="M281" i="14" s="1"/>
  <c r="M293" i="14" s="1"/>
  <c r="M294" i="14" s="1"/>
  <c r="M295" i="14" s="1"/>
  <c r="C619" i="16"/>
  <c r="E635" i="16" s="1"/>
  <c r="E637" i="16" s="1"/>
  <c r="E638" i="16" s="1"/>
  <c r="H238" i="14"/>
  <c r="C219" i="21"/>
  <c r="D219" i="21" s="1"/>
  <c r="E219" i="21" s="1"/>
  <c r="O134" i="14"/>
  <c r="D240" i="14"/>
  <c r="D242" i="14" s="1"/>
  <c r="O228" i="14"/>
  <c r="E241" i="14"/>
  <c r="E243" i="14" s="1"/>
  <c r="E242" i="14"/>
  <c r="L280" i="14" s="1"/>
  <c r="L281" i="14" s="1"/>
  <c r="L293" i="14" s="1"/>
  <c r="L294" i="14" s="1"/>
  <c r="L295" i="14" s="1"/>
  <c r="K238" i="14"/>
  <c r="K267" i="14" s="1"/>
  <c r="K278" i="14" s="1"/>
  <c r="O246" i="14"/>
  <c r="I207" i="19" l="1"/>
  <c r="H202" i="26" s="1"/>
  <c r="G202" i="26" s="1"/>
  <c r="I138" i="19"/>
  <c r="H133" i="26" s="1"/>
  <c r="G133" i="26" s="1"/>
  <c r="I104" i="19"/>
  <c r="H99" i="26" s="1"/>
  <c r="G99" i="26" s="1"/>
  <c r="I65" i="19"/>
  <c r="H60" i="26" s="1"/>
  <c r="G60" i="26" s="1"/>
  <c r="I57" i="19"/>
  <c r="H52" i="26" s="1"/>
  <c r="G52" i="26" s="1"/>
  <c r="I206" i="19"/>
  <c r="H201" i="26" s="1"/>
  <c r="G201" i="26" s="1"/>
  <c r="I136" i="19"/>
  <c r="I133" i="19"/>
  <c r="H128" i="26" s="1"/>
  <c r="G128" i="26" s="1"/>
  <c r="I62" i="19"/>
  <c r="H57" i="26" s="1"/>
  <c r="G57" i="26" s="1"/>
  <c r="I109" i="19"/>
  <c r="H104" i="26" s="1"/>
  <c r="G104" i="26" s="1"/>
  <c r="I225" i="19"/>
  <c r="H220" i="26" s="1"/>
  <c r="G220" i="26" s="1"/>
  <c r="I193" i="19"/>
  <c r="H188" i="26" s="1"/>
  <c r="G188" i="26" s="1"/>
  <c r="I108" i="19"/>
  <c r="H103" i="26" s="1"/>
  <c r="G103" i="26" s="1"/>
  <c r="I100" i="19"/>
  <c r="H95" i="26" s="1"/>
  <c r="G95" i="26" s="1"/>
  <c r="I61" i="19"/>
  <c r="H56" i="26" s="1"/>
  <c r="G56" i="26" s="1"/>
  <c r="I208" i="19"/>
  <c r="H203" i="26" s="1"/>
  <c r="G203" i="26" s="1"/>
  <c r="I105" i="19"/>
  <c r="H100" i="26" s="1"/>
  <c r="G100" i="26" s="1"/>
  <c r="I58" i="19"/>
  <c r="H53" i="26" s="1"/>
  <c r="G53" i="26" s="1"/>
  <c r="I103" i="19"/>
  <c r="H98" i="26" s="1"/>
  <c r="G98" i="26" s="1"/>
  <c r="I56" i="19"/>
  <c r="H51" i="26" s="1"/>
  <c r="G51" i="26" s="1"/>
  <c r="I205" i="19"/>
  <c r="H200" i="26" s="1"/>
  <c r="G200" i="26" s="1"/>
  <c r="I63" i="19"/>
  <c r="H58" i="26" s="1"/>
  <c r="G58" i="26" s="1"/>
  <c r="I101" i="19"/>
  <c r="H96" i="26" s="1"/>
  <c r="G96" i="26" s="1"/>
  <c r="I218" i="19"/>
  <c r="I192" i="19"/>
  <c r="H187" i="26" s="1"/>
  <c r="G187" i="26" s="1"/>
  <c r="I107" i="19"/>
  <c r="H102" i="26" s="1"/>
  <c r="G102" i="26" s="1"/>
  <c r="I99" i="19"/>
  <c r="I60" i="19"/>
  <c r="H55" i="26" s="1"/>
  <c r="G55" i="26" s="1"/>
  <c r="I66" i="19"/>
  <c r="H61" i="26" s="1"/>
  <c r="G61" i="26" s="1"/>
  <c r="I64" i="19"/>
  <c r="H59" i="26" s="1"/>
  <c r="G59" i="26" s="1"/>
  <c r="I102" i="19"/>
  <c r="H97" i="26" s="1"/>
  <c r="G97" i="26" s="1"/>
  <c r="I204" i="19"/>
  <c r="I215" i="19"/>
  <c r="I188" i="19"/>
  <c r="I106" i="19"/>
  <c r="H101" i="26" s="1"/>
  <c r="G101" i="26" s="1"/>
  <c r="I67" i="19"/>
  <c r="H62" i="26" s="1"/>
  <c r="G62" i="26" s="1"/>
  <c r="I59" i="19"/>
  <c r="H54" i="26" s="1"/>
  <c r="G54" i="26" s="1"/>
  <c r="I149" i="19"/>
  <c r="I231" i="19"/>
  <c r="I55" i="19"/>
  <c r="I228" i="19"/>
  <c r="H223" i="26" s="1"/>
  <c r="G223" i="26" s="1"/>
  <c r="G217" i="19"/>
  <c r="F111" i="26"/>
  <c r="E111" i="26" s="1"/>
  <c r="F92" i="26"/>
  <c r="E92" i="26" s="1"/>
  <c r="F214" i="26"/>
  <c r="E214" i="26" s="1"/>
  <c r="F227" i="26"/>
  <c r="E227" i="26" s="1"/>
  <c r="E34" i="19"/>
  <c r="G49" i="19"/>
  <c r="H49" i="19" s="1"/>
  <c r="F213" i="26"/>
  <c r="E213" i="26" s="1"/>
  <c r="F123" i="26"/>
  <c r="E123" i="26" s="1"/>
  <c r="H127" i="19"/>
  <c r="F122" i="26" s="1"/>
  <c r="E122" i="26" s="1"/>
  <c r="F18" i="26"/>
  <c r="E18" i="26" s="1"/>
  <c r="H22" i="19"/>
  <c r="F17" i="26" s="1"/>
  <c r="E17" i="26" s="1"/>
  <c r="G139" i="19"/>
  <c r="F64" i="26"/>
  <c r="E64" i="26" s="1"/>
  <c r="H68" i="19"/>
  <c r="F63" i="26" s="1"/>
  <c r="E63" i="26" s="1"/>
  <c r="E221" i="19"/>
  <c r="G223" i="19"/>
  <c r="H223" i="19" s="1"/>
  <c r="G151" i="19"/>
  <c r="F234" i="26"/>
  <c r="E234" i="26" s="1"/>
  <c r="H238" i="19"/>
  <c r="E110" i="19"/>
  <c r="G113" i="19"/>
  <c r="H113" i="19" s="1"/>
  <c r="G214" i="19"/>
  <c r="G54" i="19"/>
  <c r="F70" i="26"/>
  <c r="E70" i="26" s="1"/>
  <c r="H74" i="19"/>
  <c r="F69" i="26" s="1"/>
  <c r="E69" i="26" s="1"/>
  <c r="G195" i="19"/>
  <c r="G98" i="19"/>
  <c r="G16" i="19"/>
  <c r="C12" i="19"/>
  <c r="E14" i="19"/>
  <c r="E115" i="19"/>
  <c r="C114" i="19"/>
  <c r="F488" i="16"/>
  <c r="G13" i="19"/>
  <c r="H13" i="19" s="1"/>
  <c r="F28" i="16"/>
  <c r="F638" i="16"/>
  <c r="E639" i="16"/>
  <c r="E520" i="16"/>
  <c r="F519" i="16"/>
  <c r="C93" i="21"/>
  <c r="C46" i="21"/>
  <c r="C65" i="21"/>
  <c r="C49" i="21"/>
  <c r="D49" i="21" s="1"/>
  <c r="E49" i="21" s="1"/>
  <c r="C193" i="21"/>
  <c r="C29" i="21"/>
  <c r="D29" i="21" s="1"/>
  <c r="E29" i="21" s="1"/>
  <c r="C69" i="21"/>
  <c r="D69" i="21" s="1"/>
  <c r="E69" i="21" s="1"/>
  <c r="K280" i="14"/>
  <c r="K281" i="14" s="1"/>
  <c r="K293" i="14" s="1"/>
  <c r="H240" i="14"/>
  <c r="H241" i="14" s="1"/>
  <c r="H243" i="14" s="1"/>
  <c r="D241" i="14"/>
  <c r="D243" i="14" s="1"/>
  <c r="D245" i="14" s="1"/>
  <c r="O238" i="14"/>
  <c r="E245" i="14"/>
  <c r="E266" i="14" s="1"/>
  <c r="E267" i="14" s="1"/>
  <c r="E278" i="14" s="1"/>
  <c r="H242" i="14"/>
  <c r="H50" i="26" l="1"/>
  <c r="G50" i="26" s="1"/>
  <c r="I54" i="19"/>
  <c r="H199" i="26"/>
  <c r="G199" i="26" s="1"/>
  <c r="I195" i="19"/>
  <c r="H190" i="26" s="1"/>
  <c r="G190" i="26" s="1"/>
  <c r="I217" i="19"/>
  <c r="H212" i="26" s="1"/>
  <c r="G212" i="26" s="1"/>
  <c r="H213" i="26"/>
  <c r="G213" i="26" s="1"/>
  <c r="I229" i="19"/>
  <c r="H224" i="26" s="1"/>
  <c r="G224" i="26" s="1"/>
  <c r="H226" i="26"/>
  <c r="G226" i="26" s="1"/>
  <c r="I130" i="19"/>
  <c r="H125" i="26" s="1"/>
  <c r="G125" i="26" s="1"/>
  <c r="H131" i="26"/>
  <c r="G131" i="26" s="1"/>
  <c r="H144" i="26"/>
  <c r="G144" i="26" s="1"/>
  <c r="I139" i="19"/>
  <c r="H134" i="26" s="1"/>
  <c r="G134" i="26" s="1"/>
  <c r="H94" i="26"/>
  <c r="G94" i="26" s="1"/>
  <c r="I98" i="19"/>
  <c r="H93" i="26" s="1"/>
  <c r="G93" i="26" s="1"/>
  <c r="I151" i="19"/>
  <c r="H146" i="26" s="1"/>
  <c r="G146" i="26" s="1"/>
  <c r="H183" i="26"/>
  <c r="G183" i="26" s="1"/>
  <c r="I214" i="19"/>
  <c r="H209" i="26" s="1"/>
  <c r="G209" i="26" s="1"/>
  <c r="H210" i="26"/>
  <c r="G210" i="26" s="1"/>
  <c r="H217" i="19"/>
  <c r="F212" i="26" s="1"/>
  <c r="E212" i="26" s="1"/>
  <c r="G14" i="19"/>
  <c r="H14" i="19" s="1"/>
  <c r="F160" i="26"/>
  <c r="E160" i="26" s="1"/>
  <c r="H151" i="19"/>
  <c r="F146" i="26" s="1"/>
  <c r="E146" i="26" s="1"/>
  <c r="H98" i="19"/>
  <c r="F93" i="26" s="1"/>
  <c r="E93" i="26" s="1"/>
  <c r="F94" i="26"/>
  <c r="E94" i="26" s="1"/>
  <c r="F210" i="26"/>
  <c r="E210" i="26" s="1"/>
  <c r="H214" i="19"/>
  <c r="F209" i="26" s="1"/>
  <c r="E209" i="26" s="1"/>
  <c r="G221" i="19"/>
  <c r="G110" i="19"/>
  <c r="E114" i="19"/>
  <c r="G115" i="19"/>
  <c r="H115" i="19" s="1"/>
  <c r="F192" i="26"/>
  <c r="E192" i="26" s="1"/>
  <c r="H195" i="19"/>
  <c r="F190" i="26" s="1"/>
  <c r="E190" i="26" s="1"/>
  <c r="F233" i="26"/>
  <c r="E233" i="26" s="1"/>
  <c r="G34" i="19"/>
  <c r="F137" i="26"/>
  <c r="E137" i="26" s="1"/>
  <c r="H139" i="19"/>
  <c r="F134" i="26" s="1"/>
  <c r="E134" i="26" s="1"/>
  <c r="E12" i="19"/>
  <c r="H54" i="19"/>
  <c r="F49" i="26" s="1"/>
  <c r="E49" i="26" s="1"/>
  <c r="F50" i="26"/>
  <c r="E50" i="26" s="1"/>
  <c r="F12" i="26"/>
  <c r="E12" i="26" s="1"/>
  <c r="H16" i="19"/>
  <c r="F11" i="26" s="1"/>
  <c r="E11" i="26" s="1"/>
  <c r="C164" i="21"/>
  <c r="C149" i="21"/>
  <c r="C156" i="21"/>
  <c r="D156" i="21" s="1"/>
  <c r="E156" i="21" s="1"/>
  <c r="C154" i="21"/>
  <c r="C161" i="21"/>
  <c r="D161" i="21" s="1"/>
  <c r="E161" i="21" s="1"/>
  <c r="C166" i="21"/>
  <c r="D166" i="21" s="1"/>
  <c r="E166" i="21" s="1"/>
  <c r="C185" i="21"/>
  <c r="D185" i="21" s="1"/>
  <c r="E185" i="21" s="1"/>
  <c r="C129" i="21"/>
  <c r="C146" i="21"/>
  <c r="D146" i="21" s="1"/>
  <c r="E146" i="21" s="1"/>
  <c r="C139" i="21"/>
  <c r="C159" i="21"/>
  <c r="D159" i="21" s="1"/>
  <c r="E159" i="21" s="1"/>
  <c r="C60" i="21"/>
  <c r="C51" i="21"/>
  <c r="C57" i="21"/>
  <c r="C55" i="21"/>
  <c r="D55" i="21" s="1"/>
  <c r="E55" i="21" s="1"/>
  <c r="C112" i="21"/>
  <c r="D112" i="21" s="1"/>
  <c r="E112" i="21" s="1"/>
  <c r="C107" i="21"/>
  <c r="C207" i="21"/>
  <c r="C9" i="21"/>
  <c r="D46" i="21"/>
  <c r="E46" i="21" s="1"/>
  <c r="C67" i="21"/>
  <c r="C138" i="21"/>
  <c r="D138" i="21" s="1"/>
  <c r="E138" i="21" s="1"/>
  <c r="C143" i="21"/>
  <c r="C140" i="21"/>
  <c r="D140" i="21" s="1"/>
  <c r="E140" i="21" s="1"/>
  <c r="C137" i="21"/>
  <c r="C54" i="21"/>
  <c r="D54" i="21" s="1"/>
  <c r="E54" i="21" s="1"/>
  <c r="C56" i="21"/>
  <c r="D56" i="21" s="1"/>
  <c r="E56" i="21" s="1"/>
  <c r="C214" i="21"/>
  <c r="C53" i="21"/>
  <c r="D53" i="21" s="1"/>
  <c r="E53" i="21" s="1"/>
  <c r="C183" i="21"/>
  <c r="D183" i="21" s="1"/>
  <c r="E183" i="21" s="1"/>
  <c r="D193" i="21"/>
  <c r="E193" i="21" s="1"/>
  <c r="D65" i="21"/>
  <c r="E65" i="21" s="1"/>
  <c r="D93" i="21"/>
  <c r="E93" i="21" s="1"/>
  <c r="C225" i="21"/>
  <c r="D225" i="21" s="1"/>
  <c r="E225" i="21" s="1"/>
  <c r="C62" i="21"/>
  <c r="D62" i="21" s="1"/>
  <c r="E62" i="21" s="1"/>
  <c r="C58" i="21"/>
  <c r="D58" i="21" s="1"/>
  <c r="E58" i="21" s="1"/>
  <c r="C92" i="21"/>
  <c r="C206" i="21"/>
  <c r="C128" i="21"/>
  <c r="D128" i="21" s="1"/>
  <c r="E128" i="21" s="1"/>
  <c r="C66" i="21"/>
  <c r="D66" i="21" s="1"/>
  <c r="E66" i="21" s="1"/>
  <c r="C142" i="21"/>
  <c r="D142" i="21" s="1"/>
  <c r="E142" i="21" s="1"/>
  <c r="C152" i="21"/>
  <c r="D152" i="21" s="1"/>
  <c r="E152" i="21" s="1"/>
  <c r="C144" i="21"/>
  <c r="D144" i="21" s="1"/>
  <c r="E144" i="21" s="1"/>
  <c r="C160" i="21"/>
  <c r="D160" i="21" s="1"/>
  <c r="E160" i="21" s="1"/>
  <c r="C145" i="21"/>
  <c r="C167" i="21"/>
  <c r="D167" i="21" s="1"/>
  <c r="E167" i="21" s="1"/>
  <c r="C61" i="21"/>
  <c r="D61" i="21" s="1"/>
  <c r="E61" i="21" s="1"/>
  <c r="C63" i="21"/>
  <c r="D63" i="21" s="1"/>
  <c r="E63" i="21" s="1"/>
  <c r="C52" i="21"/>
  <c r="D52" i="21" s="1"/>
  <c r="E52" i="21" s="1"/>
  <c r="C59" i="21"/>
  <c r="C91" i="21"/>
  <c r="D91" i="21" s="1"/>
  <c r="E91" i="21" s="1"/>
  <c r="C204" i="21"/>
  <c r="D204" i="21" s="1"/>
  <c r="E204" i="21" s="1"/>
  <c r="E280" i="14"/>
  <c r="E281" i="14" s="1"/>
  <c r="E282" i="14" s="1"/>
  <c r="K294" i="14"/>
  <c r="D266" i="14"/>
  <c r="D267" i="14" s="1"/>
  <c r="H245" i="14"/>
  <c r="G12" i="19" l="1"/>
  <c r="H49" i="26"/>
  <c r="G49" i="26" s="1"/>
  <c r="I15" i="19"/>
  <c r="F9" i="26"/>
  <c r="E9" i="26" s="1"/>
  <c r="F218" i="26"/>
  <c r="E218" i="26" s="1"/>
  <c r="H221" i="19"/>
  <c r="F216" i="26" s="1"/>
  <c r="E216" i="26" s="1"/>
  <c r="G114" i="19"/>
  <c r="F44" i="26"/>
  <c r="E44" i="26" s="1"/>
  <c r="H34" i="19"/>
  <c r="F29" i="26" s="1"/>
  <c r="E29" i="26" s="1"/>
  <c r="F108" i="26"/>
  <c r="E108" i="26" s="1"/>
  <c r="H110" i="19"/>
  <c r="F105" i="26" s="1"/>
  <c r="E105" i="26" s="1"/>
  <c r="F8" i="26"/>
  <c r="E8" i="26" s="1"/>
  <c r="H12" i="19"/>
  <c r="C157" i="21"/>
  <c r="C181" i="21"/>
  <c r="C186" i="21"/>
  <c r="D186" i="21" s="1"/>
  <c r="E186" i="21" s="1"/>
  <c r="C150" i="21"/>
  <c r="D150" i="21" s="1"/>
  <c r="E150" i="21" s="1"/>
  <c r="C187" i="21"/>
  <c r="D187" i="21" s="1"/>
  <c r="E187" i="21" s="1"/>
  <c r="C151" i="21"/>
  <c r="D151" i="21" s="1"/>
  <c r="E151" i="21" s="1"/>
  <c r="C184" i="21"/>
  <c r="D184" i="21" s="1"/>
  <c r="E184" i="21" s="1"/>
  <c r="C153" i="21"/>
  <c r="D153" i="21" s="1"/>
  <c r="E153" i="21" s="1"/>
  <c r="C162" i="21"/>
  <c r="D162" i="21" s="1"/>
  <c r="E162" i="21" s="1"/>
  <c r="C163" i="21"/>
  <c r="D163" i="21" s="1"/>
  <c r="C188" i="21"/>
  <c r="D188" i="21" s="1"/>
  <c r="E188" i="21" s="1"/>
  <c r="C182" i="21"/>
  <c r="D182" i="21" s="1"/>
  <c r="E182" i="21" s="1"/>
  <c r="C155" i="21"/>
  <c r="D155" i="21" s="1"/>
  <c r="E155" i="21" s="1"/>
  <c r="C165" i="21"/>
  <c r="D165" i="21" s="1"/>
  <c r="E165" i="21" s="1"/>
  <c r="C189" i="21"/>
  <c r="D189" i="21" s="1"/>
  <c r="E189" i="21" s="1"/>
  <c r="C190" i="21"/>
  <c r="D190" i="21" s="1"/>
  <c r="E190" i="21" s="1"/>
  <c r="C39" i="21"/>
  <c r="D39" i="21" s="1"/>
  <c r="E39" i="21" s="1"/>
  <c r="C41" i="21"/>
  <c r="D41" i="21" s="1"/>
  <c r="E41" i="21" s="1"/>
  <c r="C48" i="21"/>
  <c r="C88" i="21"/>
  <c r="D88" i="21" s="1"/>
  <c r="E88" i="21" s="1"/>
  <c r="C74" i="21"/>
  <c r="C78" i="21"/>
  <c r="D78" i="21" s="1"/>
  <c r="E78" i="21" s="1"/>
  <c r="C15" i="21"/>
  <c r="D15" i="21" s="1"/>
  <c r="E15" i="21" s="1"/>
  <c r="C245" i="21"/>
  <c r="D245" i="21" s="1"/>
  <c r="E245" i="21" s="1"/>
  <c r="C240" i="21"/>
  <c r="C117" i="21"/>
  <c r="C174" i="21"/>
  <c r="D174" i="21" s="1"/>
  <c r="E174" i="21" s="1"/>
  <c r="C212" i="21"/>
  <c r="D212" i="21" s="1"/>
  <c r="E212" i="21" s="1"/>
  <c r="C202" i="21"/>
  <c r="D202" i="21" s="1"/>
  <c r="E202" i="21" s="1"/>
  <c r="C98" i="21"/>
  <c r="C211" i="21"/>
  <c r="D157" i="21"/>
  <c r="E157" i="21" s="1"/>
  <c r="D9" i="21"/>
  <c r="C10" i="21"/>
  <c r="D10" i="21" s="1"/>
  <c r="E10" i="21" s="1"/>
  <c r="D107" i="21"/>
  <c r="C197" i="21"/>
  <c r="C31" i="21"/>
  <c r="C36" i="21"/>
  <c r="D36" i="21" s="1"/>
  <c r="E36" i="21" s="1"/>
  <c r="C19" i="21"/>
  <c r="C86" i="21"/>
  <c r="D86" i="21" s="1"/>
  <c r="E86" i="21" s="1"/>
  <c r="C81" i="21"/>
  <c r="D81" i="21" s="1"/>
  <c r="E81" i="21" s="1"/>
  <c r="C27" i="21"/>
  <c r="D27" i="21" s="1"/>
  <c r="E27" i="21" s="1"/>
  <c r="C13" i="21"/>
  <c r="C243" i="21"/>
  <c r="C247" i="21"/>
  <c r="D247" i="21" s="1"/>
  <c r="E247" i="21" s="1"/>
  <c r="C236" i="21"/>
  <c r="C172" i="21"/>
  <c r="C179" i="21"/>
  <c r="D179" i="21" s="1"/>
  <c r="E179" i="21" s="1"/>
  <c r="C203" i="21"/>
  <c r="C103" i="21"/>
  <c r="D103" i="21" s="1"/>
  <c r="E103" i="21" s="1"/>
  <c r="C101" i="21"/>
  <c r="D101" i="21" s="1"/>
  <c r="E101" i="21" s="1"/>
  <c r="D164" i="21"/>
  <c r="E164" i="21" s="1"/>
  <c r="D57" i="21"/>
  <c r="E57" i="21" s="1"/>
  <c r="D139" i="21"/>
  <c r="E139" i="21" s="1"/>
  <c r="C228" i="21"/>
  <c r="D228" i="21" s="1"/>
  <c r="E228" i="21" s="1"/>
  <c r="C194" i="21"/>
  <c r="C34" i="21"/>
  <c r="D34" i="21" s="1"/>
  <c r="E34" i="21" s="1"/>
  <c r="C35" i="21"/>
  <c r="C32" i="21"/>
  <c r="C33" i="21"/>
  <c r="D33" i="21" s="1"/>
  <c r="E33" i="21" s="1"/>
  <c r="C21" i="21"/>
  <c r="D21" i="21" s="1"/>
  <c r="E21" i="21" s="1"/>
  <c r="C23" i="21"/>
  <c r="C79" i="21"/>
  <c r="D79" i="21" s="1"/>
  <c r="E79" i="21" s="1"/>
  <c r="C76" i="21"/>
  <c r="C84" i="21"/>
  <c r="C83" i="21"/>
  <c r="D83" i="21" s="1"/>
  <c r="E83" i="21" s="1"/>
  <c r="C82" i="21"/>
  <c r="D82" i="21" s="1"/>
  <c r="E82" i="21" s="1"/>
  <c r="C14" i="21"/>
  <c r="D14" i="21" s="1"/>
  <c r="E14" i="21" s="1"/>
  <c r="C24" i="21"/>
  <c r="D24" i="21" s="1"/>
  <c r="E24" i="21" s="1"/>
  <c r="C118" i="21"/>
  <c r="C239" i="21"/>
  <c r="D239" i="21" s="1"/>
  <c r="E239" i="21" s="1"/>
  <c r="C244" i="21"/>
  <c r="D244" i="21" s="1"/>
  <c r="E244" i="21" s="1"/>
  <c r="C241" i="21"/>
  <c r="C242" i="21"/>
  <c r="D242" i="21" s="1"/>
  <c r="E242" i="21" s="1"/>
  <c r="C176" i="21"/>
  <c r="D176" i="21" s="1"/>
  <c r="E176" i="21" s="1"/>
  <c r="C180" i="21"/>
  <c r="C178" i="21"/>
  <c r="D178" i="21" s="1"/>
  <c r="E178" i="21" s="1"/>
  <c r="C215" i="21"/>
  <c r="D215" i="21" s="1"/>
  <c r="E215" i="21" s="1"/>
  <c r="C200" i="21"/>
  <c r="D200" i="21" s="1"/>
  <c r="E200" i="21" s="1"/>
  <c r="C134" i="21"/>
  <c r="D134" i="21" s="1"/>
  <c r="E134" i="21" s="1"/>
  <c r="C104" i="21"/>
  <c r="D104" i="21" s="1"/>
  <c r="E104" i="21" s="1"/>
  <c r="C105" i="21"/>
  <c r="D105" i="21" s="1"/>
  <c r="E105" i="21" s="1"/>
  <c r="C96" i="21"/>
  <c r="D96" i="21" s="1"/>
  <c r="E96" i="21" s="1"/>
  <c r="C109" i="21"/>
  <c r="D109" i="21" s="1"/>
  <c r="E109" i="21" s="1"/>
  <c r="D59" i="21"/>
  <c r="E59" i="21" s="1"/>
  <c r="D181" i="21"/>
  <c r="E181" i="21" s="1"/>
  <c r="D92" i="21"/>
  <c r="E92" i="21" s="1"/>
  <c r="D214" i="21"/>
  <c r="E214" i="21" s="1"/>
  <c r="C135" i="21"/>
  <c r="D137" i="21"/>
  <c r="D143" i="21"/>
  <c r="E143" i="21" s="1"/>
  <c r="D207" i="21"/>
  <c r="E207" i="21" s="1"/>
  <c r="D149" i="21"/>
  <c r="C195" i="21"/>
  <c r="D195" i="21" s="1"/>
  <c r="E195" i="21" s="1"/>
  <c r="C198" i="21"/>
  <c r="D198" i="21" s="1"/>
  <c r="E198" i="21" s="1"/>
  <c r="C37" i="21"/>
  <c r="D37" i="21" s="1"/>
  <c r="E37" i="21" s="1"/>
  <c r="C38" i="21"/>
  <c r="D38" i="21" s="1"/>
  <c r="E38" i="21" s="1"/>
  <c r="C44" i="21"/>
  <c r="D44" i="21" s="1"/>
  <c r="E44" i="21" s="1"/>
  <c r="C45" i="21"/>
  <c r="D45" i="21" s="1"/>
  <c r="E45" i="21" s="1"/>
  <c r="C25" i="21"/>
  <c r="D25" i="21" s="1"/>
  <c r="E25" i="21" s="1"/>
  <c r="C75" i="21"/>
  <c r="D75" i="21" s="1"/>
  <c r="E75" i="21" s="1"/>
  <c r="C77" i="21"/>
  <c r="C71" i="21"/>
  <c r="C87" i="21"/>
  <c r="D87" i="21" s="1"/>
  <c r="E87" i="21" s="1"/>
  <c r="C72" i="21"/>
  <c r="D72" i="21" s="1"/>
  <c r="E72" i="21" s="1"/>
  <c r="C127" i="21"/>
  <c r="C122" i="21"/>
  <c r="D122" i="21" s="1"/>
  <c r="E122" i="21" s="1"/>
  <c r="C20" i="21"/>
  <c r="D20" i="21" s="1"/>
  <c r="E20" i="21" s="1"/>
  <c r="C119" i="21"/>
  <c r="D119" i="21" s="1"/>
  <c r="E119" i="21" s="1"/>
  <c r="C115" i="21"/>
  <c r="C120" i="21"/>
  <c r="D120" i="21" s="1"/>
  <c r="E120" i="21" s="1"/>
  <c r="C238" i="21"/>
  <c r="D238" i="21" s="1"/>
  <c r="E238" i="21" s="1"/>
  <c r="C175" i="21"/>
  <c r="C173" i="21"/>
  <c r="C171" i="21"/>
  <c r="D171" i="21" s="1"/>
  <c r="E171" i="21" s="1"/>
  <c r="C218" i="21"/>
  <c r="C201" i="21"/>
  <c r="D201" i="21" s="1"/>
  <c r="E201" i="21" s="1"/>
  <c r="C132" i="21"/>
  <c r="C97" i="21"/>
  <c r="D97" i="21" s="1"/>
  <c r="E97" i="21" s="1"/>
  <c r="C224" i="21"/>
  <c r="D224" i="21" s="1"/>
  <c r="E224" i="21" s="1"/>
  <c r="C95" i="21"/>
  <c r="C102" i="21"/>
  <c r="D102" i="21" s="1"/>
  <c r="E102" i="21" s="1"/>
  <c r="D154" i="21"/>
  <c r="E154" i="21" s="1"/>
  <c r="D206" i="21"/>
  <c r="C205" i="21"/>
  <c r="C64" i="21"/>
  <c r="D67" i="21"/>
  <c r="D64" i="21" s="1"/>
  <c r="D129" i="21"/>
  <c r="E129" i="21" s="1"/>
  <c r="C196" i="21"/>
  <c r="D196" i="21" s="1"/>
  <c r="E196" i="21" s="1"/>
  <c r="C26" i="21"/>
  <c r="C40" i="21"/>
  <c r="D40" i="21" s="1"/>
  <c r="E40" i="21" s="1"/>
  <c r="C22" i="21"/>
  <c r="D22" i="21" s="1"/>
  <c r="E22" i="21" s="1"/>
  <c r="C80" i="21"/>
  <c r="D80" i="21" s="1"/>
  <c r="E80" i="21" s="1"/>
  <c r="C73" i="21"/>
  <c r="D73" i="21" s="1"/>
  <c r="E73" i="21" s="1"/>
  <c r="C124" i="21"/>
  <c r="C237" i="21"/>
  <c r="C116" i="21"/>
  <c r="D116" i="21" s="1"/>
  <c r="E116" i="21" s="1"/>
  <c r="C169" i="21"/>
  <c r="D169" i="21" s="1"/>
  <c r="E169" i="21" s="1"/>
  <c r="C170" i="21"/>
  <c r="D170" i="21" s="1"/>
  <c r="E170" i="21" s="1"/>
  <c r="C220" i="21"/>
  <c r="D220" i="21" s="1"/>
  <c r="E220" i="21" s="1"/>
  <c r="C133" i="21"/>
  <c r="C100" i="21"/>
  <c r="C108" i="21"/>
  <c r="D51" i="21"/>
  <c r="E51" i="21" s="1"/>
  <c r="C50" i="21"/>
  <c r="D60" i="21"/>
  <c r="E60" i="21" s="1"/>
  <c r="C227" i="21"/>
  <c r="C42" i="21"/>
  <c r="D42" i="21" s="1"/>
  <c r="E42" i="21" s="1"/>
  <c r="C43" i="21"/>
  <c r="C47" i="21"/>
  <c r="D47" i="21" s="1"/>
  <c r="E47" i="21" s="1"/>
  <c r="C85" i="21"/>
  <c r="D85" i="21" s="1"/>
  <c r="E85" i="21" s="1"/>
  <c r="C89" i="21"/>
  <c r="D89" i="21" s="1"/>
  <c r="E89" i="21" s="1"/>
  <c r="C125" i="21"/>
  <c r="D125" i="21" s="1"/>
  <c r="E125" i="21" s="1"/>
  <c r="C246" i="21"/>
  <c r="D246" i="21" s="1"/>
  <c r="E246" i="21" s="1"/>
  <c r="C111" i="21"/>
  <c r="C177" i="21"/>
  <c r="D177" i="21" s="1"/>
  <c r="E177" i="21" s="1"/>
  <c r="C216" i="21"/>
  <c r="C131" i="21"/>
  <c r="D131" i="21" s="1"/>
  <c r="E131" i="21" s="1"/>
  <c r="C99" i="21"/>
  <c r="D99" i="21" s="1"/>
  <c r="E99" i="21" s="1"/>
  <c r="C90" i="21"/>
  <c r="D90" i="21" s="1"/>
  <c r="E90" i="21" s="1"/>
  <c r="D145" i="21"/>
  <c r="E145" i="21" s="1"/>
  <c r="K295" i="14"/>
  <c r="D278" i="14"/>
  <c r="I254" i="19" l="1"/>
  <c r="J254" i="19" s="1"/>
  <c r="H10" i="26"/>
  <c r="G10" i="26" s="1"/>
  <c r="F110" i="26"/>
  <c r="E110" i="26" s="1"/>
  <c r="H114" i="19"/>
  <c r="F109" i="26" s="1"/>
  <c r="E109" i="26" s="1"/>
  <c r="C8" i="22"/>
  <c r="C18" i="22" s="1"/>
  <c r="F7" i="26"/>
  <c r="E7" i="26" s="1"/>
  <c r="C106" i="21"/>
  <c r="D205" i="21"/>
  <c r="E205" i="21" s="1"/>
  <c r="E163" i="21"/>
  <c r="D8" i="21"/>
  <c r="C147" i="21"/>
  <c r="E9" i="21"/>
  <c r="E8" i="21" s="1"/>
  <c r="D50" i="21"/>
  <c r="E50" i="21" s="1"/>
  <c r="D237" i="21"/>
  <c r="E237" i="21" s="1"/>
  <c r="D218" i="21"/>
  <c r="D217" i="21" s="1"/>
  <c r="C217" i="21"/>
  <c r="D118" i="21"/>
  <c r="E118" i="21" s="1"/>
  <c r="D84" i="21"/>
  <c r="E84" i="21" s="1"/>
  <c r="D23" i="21"/>
  <c r="E23" i="21" s="1"/>
  <c r="D35" i="21"/>
  <c r="E35" i="21" s="1"/>
  <c r="D243" i="21"/>
  <c r="E243" i="21" s="1"/>
  <c r="C12" i="21"/>
  <c r="D13" i="21"/>
  <c r="E13" i="21" s="1"/>
  <c r="D197" i="21"/>
  <c r="E197" i="21" s="1"/>
  <c r="D48" i="21"/>
  <c r="E48" i="21" s="1"/>
  <c r="D111" i="21"/>
  <c r="D110" i="21" s="1"/>
  <c r="C110" i="21"/>
  <c r="D133" i="21"/>
  <c r="E133" i="21" s="1"/>
  <c r="E206" i="21"/>
  <c r="D95" i="21"/>
  <c r="C94" i="21"/>
  <c r="E149" i="21"/>
  <c r="E137" i="21"/>
  <c r="D135" i="21"/>
  <c r="E135" i="21" s="1"/>
  <c r="D32" i="21"/>
  <c r="E32" i="21" s="1"/>
  <c r="D203" i="21"/>
  <c r="E203" i="21" s="1"/>
  <c r="C30" i="21"/>
  <c r="D31" i="21"/>
  <c r="C8" i="21"/>
  <c r="C210" i="21"/>
  <c r="D211" i="21"/>
  <c r="D210" i="21" s="1"/>
  <c r="D43" i="21"/>
  <c r="E43" i="21" s="1"/>
  <c r="D100" i="21"/>
  <c r="E100" i="21" s="1"/>
  <c r="D26" i="21"/>
  <c r="E26" i="21" s="1"/>
  <c r="D132" i="21"/>
  <c r="E132" i="21" s="1"/>
  <c r="D173" i="21"/>
  <c r="E173" i="21" s="1"/>
  <c r="D175" i="21"/>
  <c r="E175" i="21" s="1"/>
  <c r="C113" i="21"/>
  <c r="D115" i="21"/>
  <c r="E115" i="21" s="1"/>
  <c r="C126" i="21"/>
  <c r="D127" i="21"/>
  <c r="D77" i="21"/>
  <c r="E77" i="21" s="1"/>
  <c r="D180" i="21"/>
  <c r="E180" i="21" s="1"/>
  <c r="D76" i="21"/>
  <c r="E76" i="21" s="1"/>
  <c r="D194" i="21"/>
  <c r="E194" i="21" s="1"/>
  <c r="C191" i="21"/>
  <c r="C235" i="21"/>
  <c r="D236" i="21"/>
  <c r="E236" i="21" s="1"/>
  <c r="D74" i="21"/>
  <c r="E74" i="21" s="1"/>
  <c r="D216" i="21"/>
  <c r="E216" i="21" s="1"/>
  <c r="C226" i="21"/>
  <c r="D227" i="21"/>
  <c r="D226" i="21" s="1"/>
  <c r="D108" i="21"/>
  <c r="D106" i="21" s="1"/>
  <c r="E106" i="21" s="1"/>
  <c r="C123" i="21"/>
  <c r="D124" i="21"/>
  <c r="D123" i="21" s="1"/>
  <c r="E67" i="21"/>
  <c r="E64" i="21"/>
  <c r="D71" i="21"/>
  <c r="C70" i="21"/>
  <c r="C213" i="21"/>
  <c r="D213" i="21" s="1"/>
  <c r="E213" i="21" s="1"/>
  <c r="D241" i="21"/>
  <c r="E241" i="21" s="1"/>
  <c r="D172" i="21"/>
  <c r="E172" i="21" s="1"/>
  <c r="D19" i="21"/>
  <c r="C18" i="21"/>
  <c r="E107" i="21"/>
  <c r="D98" i="21"/>
  <c r="E98" i="21" s="1"/>
  <c r="D117" i="21"/>
  <c r="E117" i="21" s="1"/>
  <c r="D240" i="21"/>
  <c r="E240" i="21" s="1"/>
  <c r="D280" i="14"/>
  <c r="I255" i="19" l="1"/>
  <c r="C24" i="22"/>
  <c r="D24" i="22" s="1"/>
  <c r="E24" i="22" s="1"/>
  <c r="K254" i="19"/>
  <c r="H249" i="26"/>
  <c r="D18" i="22"/>
  <c r="D8" i="22"/>
  <c r="E218" i="21"/>
  <c r="E108" i="21"/>
  <c r="D30" i="21"/>
  <c r="E30" i="21" s="1"/>
  <c r="E111" i="21"/>
  <c r="E19" i="21"/>
  <c r="D18" i="21"/>
  <c r="E18" i="21" s="1"/>
  <c r="E123" i="21"/>
  <c r="E226" i="21"/>
  <c r="D235" i="21"/>
  <c r="D191" i="21"/>
  <c r="E191" i="21" s="1"/>
  <c r="E211" i="21"/>
  <c r="E95" i="21"/>
  <c r="D94" i="21"/>
  <c r="E94" i="21" s="1"/>
  <c r="E110" i="21"/>
  <c r="E217" i="21"/>
  <c r="E71" i="21"/>
  <c r="D70" i="21"/>
  <c r="E70" i="21" s="1"/>
  <c r="C250" i="21"/>
  <c r="E127" i="21"/>
  <c r="D126" i="21"/>
  <c r="E126" i="21" s="1"/>
  <c r="D147" i="21"/>
  <c r="E147" i="21" s="1"/>
  <c r="D12" i="21"/>
  <c r="E12" i="21" s="1"/>
  <c r="E124" i="21"/>
  <c r="E227" i="21"/>
  <c r="D113" i="21"/>
  <c r="E113" i="21" s="1"/>
  <c r="E210" i="21"/>
  <c r="E31" i="21"/>
  <c r="D281" i="14"/>
  <c r="I256" i="19" l="1"/>
  <c r="H251" i="26" s="1"/>
  <c r="H250" i="26"/>
  <c r="E18" i="22"/>
  <c r="E8" i="22"/>
  <c r="D250" i="21"/>
  <c r="E250" i="21" s="1"/>
  <c r="E235" i="21"/>
  <c r="D282" i="14"/>
  <c r="F48" i="2" l="1"/>
  <c r="E48" i="2"/>
  <c r="D48" i="2"/>
  <c r="G77" i="2" l="1"/>
  <c r="G76" i="2" l="1"/>
  <c r="G93" i="2" s="1"/>
  <c r="G75" i="2"/>
  <c r="G74" i="2"/>
  <c r="G99" i="2" l="1"/>
  <c r="H99" i="2" s="1"/>
  <c r="I77" i="2"/>
  <c r="G90" i="2"/>
  <c r="I76" i="2"/>
  <c r="G91" i="2"/>
  <c r="G92" i="2"/>
  <c r="F56" i="2"/>
  <c r="G56" i="2"/>
  <c r="E52" i="2"/>
  <c r="F52" i="2"/>
  <c r="G52" i="2"/>
  <c r="G49" i="2"/>
  <c r="G42" i="2"/>
  <c r="E28" i="2"/>
  <c r="F28" i="2"/>
  <c r="G65" i="2"/>
  <c r="H65" i="2" s="1"/>
  <c r="G64" i="2"/>
  <c r="G100" i="2" l="1"/>
  <c r="F44" i="9"/>
  <c r="C44" i="9"/>
  <c r="F41" i="9"/>
  <c r="C41" i="9"/>
  <c r="D36" i="9"/>
  <c r="F37" i="9" s="1"/>
  <c r="F34" i="9"/>
  <c r="AB11" i="9"/>
  <c r="AA4" i="9"/>
  <c r="A1" i="9"/>
  <c r="E9" i="8"/>
  <c r="E14" i="8" s="1"/>
  <c r="E12" i="8" l="1"/>
  <c r="E15" i="8" s="1"/>
  <c r="E16" i="8" s="1"/>
  <c r="F38" i="9"/>
  <c r="G67" i="2"/>
  <c r="G62" i="2" l="1"/>
  <c r="G248" i="14"/>
  <c r="G63" i="2"/>
  <c r="G249" i="14"/>
  <c r="N249" i="14" s="1"/>
  <c r="G61" i="2"/>
  <c r="H249" i="14" l="1"/>
  <c r="O249" i="14"/>
  <c r="N248" i="14"/>
  <c r="G266" i="14"/>
  <c r="G267" i="14" s="1"/>
  <c r="I286" i="14"/>
  <c r="H248" i="14"/>
  <c r="H266" i="14" s="1"/>
  <c r="G26" i="2"/>
  <c r="G88" i="2" s="1"/>
  <c r="Q249" i="14" l="1"/>
  <c r="R249" i="14"/>
  <c r="C252" i="19" s="1"/>
  <c r="E252" i="19" s="1"/>
  <c r="H267" i="14"/>
  <c r="G276" i="14" s="1"/>
  <c r="O248" i="14"/>
  <c r="N266" i="14"/>
  <c r="N267" i="14" s="1"/>
  <c r="C967" i="16"/>
  <c r="C969" i="16" s="1"/>
  <c r="E990" i="16" s="1"/>
  <c r="E992" i="16" s="1"/>
  <c r="E993" i="16" s="1"/>
  <c r="D27" i="2"/>
  <c r="G252" i="19" l="1"/>
  <c r="H252" i="19" s="1"/>
  <c r="H276" i="14"/>
  <c r="H277" i="14" s="1"/>
  <c r="G277" i="14"/>
  <c r="G278" i="14" s="1"/>
  <c r="G280" i="14" s="1"/>
  <c r="R248" i="14"/>
  <c r="C251" i="19" s="1"/>
  <c r="Q248" i="14"/>
  <c r="C234" i="19"/>
  <c r="E234" i="19" s="1"/>
  <c r="S249" i="14"/>
  <c r="F993" i="16"/>
  <c r="E994" i="16"/>
  <c r="O266" i="14"/>
  <c r="O267" i="14" s="1"/>
  <c r="N276" i="14" s="1"/>
  <c r="H278" i="14"/>
  <c r="F68" i="2"/>
  <c r="G234" i="19" l="1"/>
  <c r="H234" i="19" s="1"/>
  <c r="F247" i="26"/>
  <c r="E247" i="26" s="1"/>
  <c r="O276" i="14"/>
  <c r="C235" i="19" s="1"/>
  <c r="E235" i="19" s="1"/>
  <c r="G235" i="19" s="1"/>
  <c r="H235" i="19" s="1"/>
  <c r="F230" i="26" s="1"/>
  <c r="E230" i="26" s="1"/>
  <c r="N277" i="14"/>
  <c r="S248" i="14"/>
  <c r="C233" i="19"/>
  <c r="E251" i="19"/>
  <c r="C253" i="19"/>
  <c r="E253" i="19" s="1"/>
  <c r="G281" i="14"/>
  <c r="H280" i="14"/>
  <c r="F41" i="2"/>
  <c r="E41" i="2"/>
  <c r="D41" i="2"/>
  <c r="G251" i="19" l="1"/>
  <c r="H251" i="19" s="1"/>
  <c r="G253" i="19"/>
  <c r="H253" i="19" s="1"/>
  <c r="F229" i="26"/>
  <c r="E229" i="26" s="1"/>
  <c r="O277" i="14"/>
  <c r="O278" i="14" s="1"/>
  <c r="N278" i="14"/>
  <c r="N280" i="14" s="1"/>
  <c r="C237" i="19"/>
  <c r="E237" i="19"/>
  <c r="E233" i="19"/>
  <c r="C229" i="21"/>
  <c r="G282" i="14"/>
  <c r="H282" i="14" s="1"/>
  <c r="H281" i="14"/>
  <c r="E40" i="2"/>
  <c r="D40" i="2"/>
  <c r="G237" i="19" l="1"/>
  <c r="F248" i="26"/>
  <c r="E248" i="26" s="1"/>
  <c r="O280" i="14"/>
  <c r="N281" i="14"/>
  <c r="N293" i="14" s="1"/>
  <c r="F246" i="26"/>
  <c r="E246" i="26" s="1"/>
  <c r="H237" i="19"/>
  <c r="G233" i="19"/>
  <c r="H233" i="19" s="1"/>
  <c r="C233" i="21"/>
  <c r="D229" i="21"/>
  <c r="E37" i="2"/>
  <c r="D37" i="2"/>
  <c r="F232" i="26" l="1"/>
  <c r="E232" i="26" s="1"/>
  <c r="C10" i="22"/>
  <c r="D10" i="22" s="1"/>
  <c r="E10" i="22" s="1"/>
  <c r="N294" i="14"/>
  <c r="O294" i="14" s="1"/>
  <c r="O281" i="14"/>
  <c r="O293" i="14" s="1"/>
  <c r="C236" i="19"/>
  <c r="D233" i="21"/>
  <c r="E233" i="21" s="1"/>
  <c r="E229" i="21"/>
  <c r="C231" i="21"/>
  <c r="D231" i="21" s="1"/>
  <c r="E231" i="21" s="1"/>
  <c r="H100" i="2"/>
  <c r="N295" i="14" l="1"/>
  <c r="O295" i="14"/>
  <c r="O302" i="14" s="1"/>
  <c r="E236" i="19"/>
  <c r="C15" i="19"/>
  <c r="C254" i="19" s="1"/>
  <c r="C255" i="19" s="1"/>
  <c r="C256" i="19" s="1"/>
  <c r="F228" i="26"/>
  <c r="E228" i="26" s="1"/>
  <c r="C248" i="21"/>
  <c r="D248" i="21" s="1"/>
  <c r="C230" i="21"/>
  <c r="D230" i="21" s="1"/>
  <c r="D11" i="21" s="1"/>
  <c r="C249" i="21"/>
  <c r="D249" i="21" s="1"/>
  <c r="E249" i="21" s="1"/>
  <c r="G66" i="2"/>
  <c r="G87" i="2" s="1"/>
  <c r="G236" i="19" l="1"/>
  <c r="H236" i="19" s="1"/>
  <c r="C25" i="22" s="1"/>
  <c r="D25" i="22" s="1"/>
  <c r="E25" i="22" s="1"/>
  <c r="E15" i="19"/>
  <c r="E254" i="19" s="1"/>
  <c r="E255" i="19" s="1"/>
  <c r="E256" i="19" s="1"/>
  <c r="C11" i="21"/>
  <c r="C234" i="21"/>
  <c r="D234" i="21"/>
  <c r="D251" i="21" s="1"/>
  <c r="E230" i="21"/>
  <c r="E11" i="21" s="1"/>
  <c r="E248" i="21"/>
  <c r="E234" i="21" s="1"/>
  <c r="D51" i="2"/>
  <c r="G15" i="19" l="1"/>
  <c r="G254" i="19" s="1"/>
  <c r="G255" i="19" s="1"/>
  <c r="G256" i="19" s="1"/>
  <c r="C251" i="21"/>
  <c r="E251" i="21"/>
  <c r="F47" i="2"/>
  <c r="E47" i="2"/>
  <c r="D47" i="2"/>
  <c r="F231" i="26" l="1"/>
  <c r="E231" i="26" s="1"/>
  <c r="H15" i="19"/>
  <c r="D46" i="2"/>
  <c r="F10" i="26" l="1"/>
  <c r="H254" i="19"/>
  <c r="C9" i="22"/>
  <c r="D9" i="22" s="1"/>
  <c r="F45" i="2"/>
  <c r="E45" i="2"/>
  <c r="D45" i="2"/>
  <c r="H255" i="19" l="1"/>
  <c r="H256" i="19" s="1"/>
  <c r="G6" i="25" s="1"/>
  <c r="C26" i="22"/>
  <c r="D26" i="22" s="1"/>
  <c r="E26" i="22" s="1"/>
  <c r="C20" i="22"/>
  <c r="E10" i="26"/>
  <c r="F249" i="26"/>
  <c r="F250" i="26" s="1"/>
  <c r="F251" i="26" s="1"/>
  <c r="C11" i="22"/>
  <c r="F44" i="2"/>
  <c r="E44" i="2"/>
  <c r="D44" i="2"/>
  <c r="D20" i="22" l="1"/>
  <c r="D21" i="22" s="1"/>
  <c r="C21" i="22"/>
  <c r="E9" i="22"/>
  <c r="D11" i="22"/>
  <c r="H37" i="2"/>
  <c r="E36" i="2"/>
  <c r="D36" i="2"/>
  <c r="E20" i="22" l="1"/>
  <c r="E21" i="22" s="1"/>
  <c r="E11" i="22"/>
  <c r="B23" i="23" s="1"/>
  <c r="F35" i="2"/>
  <c r="F38" i="2" s="1"/>
  <c r="E35" i="2"/>
  <c r="E38" i="2" s="1"/>
  <c r="D35" i="2"/>
  <c r="D38" i="2" s="1"/>
  <c r="F32" i="2" l="1"/>
  <c r="E32" i="2"/>
  <c r="D32" i="2"/>
  <c r="F31" i="2" l="1"/>
  <c r="E31" i="2"/>
  <c r="D31" i="2"/>
  <c r="F30" i="2" l="1"/>
  <c r="E30" i="2"/>
  <c r="D30" i="2"/>
  <c r="G68" i="2" l="1"/>
  <c r="F42" i="2" l="1"/>
  <c r="H67" i="2" l="1"/>
  <c r="H62" i="2" l="1"/>
  <c r="H63" i="2"/>
  <c r="H64" i="2"/>
  <c r="H88" i="2"/>
  <c r="H93" i="2" l="1"/>
  <c r="H76" i="2"/>
  <c r="H92" i="2" l="1"/>
  <c r="H77" i="2"/>
  <c r="H66" i="2"/>
  <c r="H74" i="2"/>
  <c r="H91" i="2"/>
  <c r="H75" i="2"/>
  <c r="H90" i="2"/>
  <c r="G78" i="2"/>
  <c r="H78" i="2" l="1"/>
  <c r="H61" i="2"/>
  <c r="D52" i="2" l="1"/>
  <c r="H51" i="2" l="1"/>
  <c r="H52" i="2" s="1"/>
  <c r="H48" i="2" l="1"/>
  <c r="H47" i="2" l="1"/>
  <c r="H46" i="2" l="1"/>
  <c r="H45" i="2" l="1"/>
  <c r="F49" i="2" l="1"/>
  <c r="E49" i="2"/>
  <c r="D49" i="2"/>
  <c r="H44" i="2" l="1"/>
  <c r="H49" i="2" s="1"/>
  <c r="H41" i="2" l="1"/>
  <c r="E42" i="2" l="1"/>
  <c r="D42" i="2"/>
  <c r="H40" i="2" l="1"/>
  <c r="H42" i="2" s="1"/>
  <c r="H36" i="2" l="1"/>
  <c r="H35" i="2" l="1"/>
  <c r="H38" i="2" s="1"/>
  <c r="F33" i="2" l="1"/>
  <c r="E33" i="2"/>
  <c r="E53" i="2" s="1"/>
  <c r="D33" i="2"/>
  <c r="H31" i="2"/>
  <c r="H32" i="2"/>
  <c r="F53" i="2" l="1"/>
  <c r="F58" i="2" s="1"/>
  <c r="E55" i="2"/>
  <c r="H30" i="2"/>
  <c r="H33" i="2" s="1"/>
  <c r="F69" i="2" l="1"/>
  <c r="F79" i="2" s="1"/>
  <c r="E57" i="2"/>
  <c r="E56" i="2"/>
  <c r="E58" i="2" s="1"/>
  <c r="D28" i="2"/>
  <c r="D53" i="2" s="1"/>
  <c r="H27" i="2"/>
  <c r="E98" i="2" l="1"/>
  <c r="E97" i="2"/>
  <c r="F81" i="2"/>
  <c r="F82" i="2" s="1"/>
  <c r="F83" i="2" s="1"/>
  <c r="F86" i="2" s="1"/>
  <c r="E60" i="2"/>
  <c r="E68" i="2" s="1"/>
  <c r="D55" i="2"/>
  <c r="G28" i="2"/>
  <c r="G53" i="2" s="1"/>
  <c r="G58" i="2" s="1"/>
  <c r="F94" i="2" l="1"/>
  <c r="H86" i="2"/>
  <c r="E69" i="2"/>
  <c r="E79" i="2" s="1"/>
  <c r="H87" i="2"/>
  <c r="H53" i="2"/>
  <c r="D57" i="2"/>
  <c r="D56" i="2"/>
  <c r="D58" i="2" s="1"/>
  <c r="H55" i="2"/>
  <c r="H56" i="2" s="1"/>
  <c r="H26" i="2"/>
  <c r="H28" i="2" s="1"/>
  <c r="F95" i="2" l="1"/>
  <c r="F96" i="2" s="1"/>
  <c r="D98" i="2"/>
  <c r="H98" i="2" s="1"/>
  <c r="D97" i="2"/>
  <c r="H97" i="2" s="1"/>
  <c r="E81" i="2"/>
  <c r="E82" i="2" s="1"/>
  <c r="E83" i="2" s="1"/>
  <c r="E85" i="2" s="1"/>
  <c r="E94" i="2" s="1"/>
  <c r="H58" i="2"/>
  <c r="D60" i="2"/>
  <c r="D68" i="2" s="1"/>
  <c r="H68" i="2" s="1"/>
  <c r="H57" i="2"/>
  <c r="E95" i="2" l="1"/>
  <c r="E96" i="2" s="1"/>
  <c r="H60" i="2"/>
  <c r="G69" i="2"/>
  <c r="D69" i="2" l="1"/>
  <c r="H69" i="2" s="1"/>
  <c r="D4" i="10" s="1"/>
  <c r="D5" i="10" s="1"/>
  <c r="D6" i="10" s="1"/>
  <c r="D7" i="10" s="1"/>
  <c r="D8" i="10" l="1"/>
  <c r="D10" i="10" s="1"/>
  <c r="G71" i="2" s="1"/>
  <c r="G89" i="2" s="1"/>
  <c r="D79" i="2"/>
  <c r="I87" i="2" l="1"/>
  <c r="G94" i="2"/>
  <c r="D81" i="2"/>
  <c r="G72" i="2"/>
  <c r="G79" i="2" s="1"/>
  <c r="H71" i="2"/>
  <c r="H72" i="2" s="1"/>
  <c r="H89" i="2" l="1"/>
  <c r="G81" i="2"/>
  <c r="G82" i="2" s="1"/>
  <c r="G83" i="2" s="1"/>
  <c r="H79" i="2"/>
  <c r="G95" i="2"/>
  <c r="D82" i="2"/>
  <c r="D83" i="2" s="1"/>
  <c r="D85" i="2" s="1"/>
  <c r="D94" i="2" l="1"/>
  <c r="H85" i="2"/>
  <c r="H94" i="2" s="1"/>
  <c r="H81" i="2"/>
  <c r="H83" i="2"/>
  <c r="H82" i="2"/>
  <c r="D95" i="2" l="1"/>
  <c r="H95" i="2" s="1"/>
  <c r="G96" i="2"/>
  <c r="D96" i="2" l="1"/>
  <c r="H96" i="2" s="1"/>
</calcChain>
</file>

<file path=xl/comments1.xml><?xml version="1.0" encoding="utf-8"?>
<comments xmlns="http://schemas.openxmlformats.org/spreadsheetml/2006/main">
  <authors>
    <author>Татаринов Александр Юрьевич</author>
  </authors>
  <commentList>
    <comment ref="C13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 Александр Юрьевич:</t>
        </r>
        <r>
          <rPr>
            <sz val="9"/>
            <color indexed="81"/>
            <rFont val="Tahoma"/>
            <family val="2"/>
            <charset val="204"/>
          </rPr>
          <t xml:space="preserve">
103,6</t>
        </r>
      </text>
    </comment>
  </commentList>
</comments>
</file>

<file path=xl/comments2.xml><?xml version="1.0" encoding="utf-8"?>
<comments xmlns="http://schemas.openxmlformats.org/spreadsheetml/2006/main">
  <authors>
    <author>Татаринова Елена Александровна</author>
  </authors>
  <commentList>
    <comment ref="F125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В СД не учтены заготовительно-складские расходы. В расчете учтен шеф-монтаж</t>
        </r>
      </text>
    </comment>
    <comment ref="F131" authorId="0" shapeId="0">
      <text>
        <r>
          <rPr>
            <b/>
            <sz val="9"/>
            <color indexed="81"/>
            <rFont val="Tahoma"/>
            <family val="2"/>
            <charset val="204"/>
          </rPr>
          <t>Татаринова Елена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В СД не учтены заготовительно-складские расходы. В расчете учтен шеф-монтаж</t>
        </r>
      </text>
    </comment>
  </commentList>
</comments>
</file>

<file path=xl/comments3.xml><?xml version="1.0" encoding="utf-8"?>
<comments xmlns="http://schemas.openxmlformats.org/spreadsheetml/2006/main">
  <authors>
    <author>Зацепилина М.В.</author>
  </authors>
  <commentList>
    <comment ref="D4" authorId="0" shapeId="0">
      <text>
        <r>
          <rPr>
            <b/>
            <sz val="9"/>
            <color indexed="81"/>
            <rFont val="Tahoma"/>
            <family val="2"/>
            <charset val="204"/>
          </rPr>
          <t>Зацепилина М.В.:</t>
        </r>
        <r>
          <rPr>
            <sz val="9"/>
            <color indexed="81"/>
            <rFont val="Tahoma"/>
            <family val="2"/>
            <charset val="204"/>
          </rPr>
          <t xml:space="preserve">
Забивается только эта цифра: Итог глав 1-9+глава12
</t>
        </r>
      </text>
    </comment>
  </commentList>
</comments>
</file>

<file path=xl/sharedStrings.xml><?xml version="1.0" encoding="utf-8"?>
<sst xmlns="http://schemas.openxmlformats.org/spreadsheetml/2006/main" count="9732" uniqueCount="1637">
  <si>
    <t>(наименование стройки)</t>
  </si>
  <si>
    <t>№ пп</t>
  </si>
  <si>
    <t>монтажных работ</t>
  </si>
  <si>
    <t>оборудования, мебели, инвентаря</t>
  </si>
  <si>
    <t>прочих</t>
  </si>
  <si>
    <t>Форма № 1</t>
  </si>
  <si>
    <t>СВОДНЫЙ СМЕТНЫЙ РАСЧЕТ СТОИМОСТИ СТРОИТЕЛЬСТВА</t>
  </si>
  <si>
    <t xml:space="preserve">Заказчик </t>
  </si>
  <si>
    <t>(наименование организации)</t>
  </si>
  <si>
    <t>(ссылка на документ об утверждении)</t>
  </si>
  <si>
    <t>Номера сметных расчетов и смет</t>
  </si>
  <si>
    <t>Наименование глав, объектов, работ и затрат</t>
  </si>
  <si>
    <t>строитель-
ных работ</t>
  </si>
  <si>
    <t>Сметная стоимость, тыс. руб.</t>
  </si>
  <si>
    <t>Общая сметная стоимость, тыс. руб.</t>
  </si>
  <si>
    <t>Глава 1. Подготовка территории строительства</t>
  </si>
  <si>
    <t>Смета</t>
  </si>
  <si>
    <t>Подготовительные работы</t>
  </si>
  <si>
    <t>Итого по Главе 1. "Подготовка территории строительства"</t>
  </si>
  <si>
    <t>Глава 2. Основные объекты строительства</t>
  </si>
  <si>
    <t>ОСР № 02-01</t>
  </si>
  <si>
    <t>Канатная дорога</t>
  </si>
  <si>
    <t>ОСР № 02-02</t>
  </si>
  <si>
    <t>ОСР № 02-03</t>
  </si>
  <si>
    <t>Итого по Главе 2. "Основные объекты строительства"</t>
  </si>
  <si>
    <t>Глава 4. Объекты энергетического хозяйства</t>
  </si>
  <si>
    <t>Итого по Главе 4. "Объекты энергетического хозяйства"</t>
  </si>
  <si>
    <t>Глава 5. Объекты транспортного хозяйства и связи</t>
  </si>
  <si>
    <t>Наружные сети связи</t>
  </si>
  <si>
    <t>Итого по Главе 5. "Объекты транспортного хозяйства и связи"</t>
  </si>
  <si>
    <t>Глава 6. Наружные сети и сооружения водоснабжения, водоотведения, теплоснабжения и газоснабжения</t>
  </si>
  <si>
    <t>Наружные сети водоснабжения</t>
  </si>
  <si>
    <t>ОСР № 06-04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</si>
  <si>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</si>
  <si>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</si>
  <si>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Схема планировочной организации земельного участка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</si>
  <si>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</si>
  <si>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</si>
  <si>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</si>
  <si>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ГСН-81-05-01-2001 п.4.9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</si>
  <si>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</si>
  <si>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</si>
  <si>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</si>
  <si>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ГСН-81-05-02-2007 п.11.4</t>
  </si>
  <si>
    <t>Геотехнический мониторинг</t>
  </si>
  <si>
    <t>Расчет № 1</t>
  </si>
  <si>
    <t>Расчет № 2</t>
  </si>
  <si>
    <t>Расчет № 09-02</t>
  </si>
  <si>
    <t>Пусконаладочные работы "вхолостую"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</si>
  <si>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</si>
  <si>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</si>
  <si>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</si>
  <si>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Итого по Главе 10. "Содержание службы заказчика. Строительный контроль"</t>
  </si>
  <si>
    <t>Итого по Главам 1-12</t>
  </si>
  <si>
    <t>Непредвиденные затраты</t>
  </si>
  <si>
    <t>МДС 81-35.2004 п.4.96</t>
  </si>
  <si>
    <t>Итого "Непредвиденные затраты"</t>
  </si>
  <si>
    <t>Итого по сводному расчету в ценах на 01.01.2000 г.</t>
  </si>
  <si>
    <t>Стоимость пусконаладочных работ, К=13,48</t>
  </si>
  <si>
    <t xml:space="preserve">в т.ч. возвратные суммы </t>
  </si>
  <si>
    <t>Главный инженер проекта</t>
  </si>
  <si>
    <t>С.В.Халимов</t>
  </si>
  <si>
    <t>"Утвержден" «    »________________2019 г.</t>
  </si>
  <si>
    <t>«    »________________2019 г.</t>
  </si>
  <si>
    <t>Составлена в ценах по состоянию на 01.01.2000 г. с пересчетом в текущие цены по состоянию на II квартал 2019 г.</t>
  </si>
  <si>
    <t>ОСР № 01-01</t>
  </si>
  <si>
    <t>Нижняя станция</t>
  </si>
  <si>
    <t>Верхняя станция</t>
  </si>
  <si>
    <t>Наружные сети электроснабжения.</t>
  </si>
  <si>
    <t>Трансформаторные подстанции 10/0,4 кВ</t>
  </si>
  <si>
    <t>Сети связи. Автоматизация системы технического водоснабжения СИС</t>
  </si>
  <si>
    <t>Водозаборный узел</t>
  </si>
  <si>
    <t>Насосные станции PS100, PS200, PS 300</t>
  </si>
  <si>
    <t xml:space="preserve"> Резервуары противопожарного запаса воды</t>
  </si>
  <si>
    <t xml:space="preserve"> Наружные сети водоотведения</t>
  </si>
  <si>
    <t>ОСР № 06-05</t>
  </si>
  <si>
    <t>ОСР № 06-01</t>
  </si>
  <si>
    <t>ОСР № 06-02</t>
  </si>
  <si>
    <t>ОСР № 06-03</t>
  </si>
  <si>
    <t>Временные здания и сооружения 2,3%</t>
  </si>
  <si>
    <t xml:space="preserve">Производство работ в зимнее время 0,5% </t>
  </si>
  <si>
    <t>Стоимость строительно-монтажных работ, К=6,86</t>
  </si>
  <si>
    <t>Стоимость изыскательских работ, К=4,23*1,266</t>
  </si>
  <si>
    <t>ИТОГО по сводному сметному расчету в текущих ценах по состоянию на II квартал 2019 г. без НДС</t>
  </si>
  <si>
    <t>ВСЕГО по сводному сметному расчету в текущих ценах по состоянию на II квартал 2019 г. с НДС</t>
  </si>
  <si>
    <t>Затраты на авиаперевозки</t>
  </si>
  <si>
    <t>(Наименование стройки)</t>
  </si>
  <si>
    <t>(объектная смета)</t>
  </si>
  <si>
    <t>№ п/п</t>
  </si>
  <si>
    <t xml:space="preserve">Составил  </t>
  </si>
  <si>
    <t>[должность,подпись(инициалы,фамилия)]</t>
  </si>
  <si>
    <t xml:space="preserve">Проверил:  </t>
  </si>
  <si>
    <t>РАСЧЕТ №</t>
  </si>
  <si>
    <t>Наименование данных</t>
  </si>
  <si>
    <t>Ед.изм.</t>
  </si>
  <si>
    <t>Кол-во</t>
  </si>
  <si>
    <t>Расчет</t>
  </si>
  <si>
    <t>Показатели</t>
  </si>
  <si>
    <t>Обоснование</t>
  </si>
  <si>
    <t>ИСХОДНЫЕ ДАННЫЕ, согласованные (принятые) на стадии подготовки расчета</t>
  </si>
  <si>
    <t>Продолжительность смены</t>
  </si>
  <si>
    <t>час</t>
  </si>
  <si>
    <t>Количество рабочих дней в неделю</t>
  </si>
  <si>
    <t>Срок вахтового периода</t>
  </si>
  <si>
    <t>дн.</t>
  </si>
  <si>
    <t>дней</t>
  </si>
  <si>
    <t>Количество рабочих по расчетному сроку строительства</t>
  </si>
  <si>
    <t>чел</t>
  </si>
  <si>
    <t>В соответствии с согласованным графиком производства работ - 1 месяц</t>
  </si>
  <si>
    <t>Расчетное количество поездок на вахту</t>
  </si>
  <si>
    <t>Рабочих</t>
  </si>
  <si>
    <t>Транспортная схема доставки рабочих:</t>
  </si>
  <si>
    <t>Автомобильные перевозки</t>
  </si>
  <si>
    <t>предполагаемый пункт сбора</t>
  </si>
  <si>
    <t>г. Грозный</t>
  </si>
  <si>
    <t>расстояние</t>
  </si>
  <si>
    <t>км</t>
  </si>
  <si>
    <t>вместимость автобуса</t>
  </si>
  <si>
    <t>время автобуса в пути с учетом времени сбора рабочих</t>
  </si>
  <si>
    <t>(80/40+0,2)+0,8</t>
  </si>
  <si>
    <t>40 км/ч - средняя скорость движения автобуса, 0,2 час. - суммарное время посадки-высадки пассажиров, 0,8 час - время работы автобуса с момента выезда из гаража до места посадки пассажиров в автобус</t>
  </si>
  <si>
    <t>руб</t>
  </si>
  <si>
    <t>шт</t>
  </si>
  <si>
    <t>мес</t>
  </si>
  <si>
    <t>время в пути с учетом времени сбора рабочих</t>
  </si>
  <si>
    <t>автобус НЕФАЗ-4208-34</t>
  </si>
  <si>
    <t>доставка рабочих на площадку водозаборного узла и обратно -3,8 км, 4 рейса в день (доставка на работу, на обед, с обеда, с работы в вахтовый городок), 0,2 час - время для посадки-высадки, средняя скорость движения - 20 км/час</t>
  </si>
  <si>
    <t>(3,8/20+0,2)*4</t>
  </si>
  <si>
    <t>Стоимость оборудования, К=3,98</t>
  </si>
  <si>
    <t>Переустройство ВЛ-10 кВ</t>
  </si>
  <si>
    <t xml:space="preserve">Изыскательские работы </t>
  </si>
  <si>
    <t>Проектные работы</t>
  </si>
  <si>
    <t>Разработка рабочей документации</t>
  </si>
  <si>
    <t>Всесезонный туристско-рекреационный комплекс "Ведучи", Чеченская республика. 
Пассажирская подвесная канатная дорога VL1. Пусконаладочные работы</t>
  </si>
  <si>
    <t>ОСР № 09-03</t>
  </si>
  <si>
    <t>Стоимость работ по созданию геодезической разбивочной основы, на геотехнический мониторинг К=4,23*1,266</t>
  </si>
  <si>
    <t>Стоимость экспертизы проектной документации, К=5,29</t>
  </si>
  <si>
    <t>Расчет № 09-04-01</t>
  </si>
  <si>
    <t xml:space="preserve">ПП № 468 
от 21 июня 2010 г.  </t>
  </si>
  <si>
    <t>количество рейсов</t>
  </si>
  <si>
    <t>руб.</t>
  </si>
  <si>
    <t>РАСЧЕТ № 1</t>
  </si>
  <si>
    <t>затрат по командированию рабочих и машинистов строительной техники для производства СМР на объекте:</t>
  </si>
  <si>
    <t>№№</t>
  </si>
  <si>
    <t>Наименование затрат</t>
  </si>
  <si>
    <t>Ед изм.</t>
  </si>
  <si>
    <t xml:space="preserve"> Работы ведутся в 2 смены/сутки.  Продолжительность смены</t>
  </si>
  <si>
    <t>час/см</t>
  </si>
  <si>
    <t>Срок выполнения работ  согласно ПОС - 30 месяцев в режиме непрерывного производства работ в течение 30 дней</t>
  </si>
  <si>
    <t>дни</t>
  </si>
  <si>
    <t>в т.ч. рабочих дней (6-ти дневная рабочая неделя)</t>
  </si>
  <si>
    <t xml:space="preserve"> Кол-во рабочих, необходимых для выполнения строительно-монтажных работ согласно ПОС</t>
  </si>
  <si>
    <t xml:space="preserve">Затраты, связанные с проживанием на 1чел. в 1день </t>
  </si>
  <si>
    <t>Постановление Правительства РФ от 02.10.2002 N 729     ( не более 550 руб.)
(КП от ООО "ВЕРШИНА" 
700 руб.)</t>
  </si>
  <si>
    <t>Всего затрат, связанных с проживанием</t>
  </si>
  <si>
    <t xml:space="preserve">Затраты, связанные с выплатой суточных на 1чел. в 1день </t>
  </si>
  <si>
    <t>Постановление Правительства РФ от 02.10.2002 N 729     (100 руб.)</t>
  </si>
  <si>
    <t>Всего затрат, связанных с выплатой суточных</t>
  </si>
  <si>
    <t>Итого затрат по командированию рабочих</t>
  </si>
  <si>
    <t>Составил :</t>
  </si>
  <si>
    <t>Проверил:</t>
  </si>
  <si>
    <t>РАСЧЕТ ЗАТРАТ НА ПЕРЕВОЗКУ РАБОЧИХ</t>
  </si>
  <si>
    <t>Срок строительства</t>
  </si>
  <si>
    <t>30</t>
  </si>
  <si>
    <t>рабочих дней</t>
  </si>
  <si>
    <t>720</t>
  </si>
  <si>
    <t>Раздел 1. РАСЧЕТ ЗАТРАТ НА ПРОЕЗД РАБОТНИКОВ  ДО МЕСТА РАСПОЛОЖЕНИЯ ЦЕНТРА АКТИВНОГО ТУРИЗМА И ОТДЫХА "ЧЕЧЕНСКИЙ"</t>
  </si>
  <si>
    <t>30 мес/1 мес = 30 поездок (туда и обратно)</t>
  </si>
  <si>
    <t>Стоимость машино-часа работы</t>
  </si>
  <si>
    <t>руб./м.час</t>
  </si>
  <si>
    <t>Применительно
ФСЭМ-91.13.03-111</t>
  </si>
  <si>
    <t>122 / 30</t>
  </si>
  <si>
    <t>Стоимость затрат на перевозку рабочих до места расположения центра активного туризма и отдыха "чеченский", без НДС на 01.01.2000 г.</t>
  </si>
  <si>
    <t>189,95х4х3х2х30</t>
  </si>
  <si>
    <t>Раздел 2. РАСЧЕТ ЗАТРАТ НА ПРОЕЗД РАБОТНИКОВ  ОТ МЕСТА РАСПОЛОЖЕНИЯ ЦЕНТРА АКТИВНОГО ТУРИЗМА И ОТДЫХА "ЧЕЧЕНСКИЙ" ДО МЕСТА СТРОИТЕЛЬНЫХ РАБОТ</t>
  </si>
  <si>
    <t>Стоимость затрат на перевозку рабочих от места расположения центра активного туризма и отдыха "чеченский" до места строительных работ, без НДС на 01.01.2000 г.</t>
  </si>
  <si>
    <t>1,56х92,86х720</t>
  </si>
  <si>
    <t>для расчета принимаем 
ФСЭМ-91.13.03-112 спецмашины типа УАЗ - 92,86 руб/маш.час в ценах 2000 г.</t>
  </si>
  <si>
    <t>ИТОГО СТОИОМСТЬ ЗАТРАТ НА ПЕРЕВОЗКУ РАБОЧИХ, без НДС на 01.01.2000 г.</t>
  </si>
  <si>
    <t>Затраты по командированию рабочих и машинистов строительной техники для производства СМР</t>
  </si>
  <si>
    <t>Затраты, связанные с перевозкой рабочих</t>
  </si>
  <si>
    <t>Расчет:</t>
  </si>
  <si>
    <r>
      <rPr>
        <b/>
        <sz val="12"/>
        <color theme="1"/>
        <rFont val="Calibri"/>
        <family val="2"/>
        <charset val="204"/>
        <scheme val="minor"/>
      </rPr>
      <t>С</t>
    </r>
    <r>
      <rPr>
        <sz val="12"/>
        <color theme="1"/>
        <rFont val="Calibri"/>
        <family val="2"/>
        <charset val="204"/>
        <scheme val="minor"/>
      </rPr>
      <t xml:space="preserve"> тыс.руб =</t>
    </r>
  </si>
  <si>
    <r>
      <rPr>
        <b/>
        <sz val="12"/>
        <color theme="1"/>
        <rFont val="Calibri"/>
        <family val="2"/>
        <charset val="204"/>
        <scheme val="minor"/>
      </rPr>
      <t xml:space="preserve">С </t>
    </r>
    <r>
      <rPr>
        <sz val="12"/>
        <color theme="1"/>
        <rFont val="Calibri"/>
        <family val="2"/>
        <charset val="204"/>
        <scheme val="minor"/>
      </rPr>
      <t>млн.руб.=</t>
    </r>
  </si>
  <si>
    <t>Н =</t>
  </si>
  <si>
    <t>%=</t>
  </si>
  <si>
    <t>стройконтроль</t>
  </si>
  <si>
    <t>тыс.руб.</t>
  </si>
  <si>
    <t>Итого в ценах 01.01.2000 г. (Индекс изменения сметной стоимости прочих работ и затрат к уровню цен 01.01.2000 г на 2 квартал 2019 г. Согласно Письму Минстроя России от 17.05.2019 N 17798-ДВ/09), 10,51</t>
  </si>
  <si>
    <t>/1000/10,51</t>
  </si>
  <si>
    <t>Постан №145</t>
  </si>
  <si>
    <t>Непредвиденные затраты для объектов социальной сферы - 2%</t>
  </si>
  <si>
    <t>Стоимость проектных работ, К=4,15*1,19</t>
  </si>
  <si>
    <t>Затраты на проведение производственного экологического контроля (мониторинга) 
(92821,28 /1000/10,51)</t>
  </si>
  <si>
    <t>Расчет платы за негативное воздействие на окружающую среду (выбросы загрязняющих веществ в атмосферный воздух  и платы за размещение отходов 
 (9281,86 1+121917,81 )/1000/10,51=12,48</t>
  </si>
  <si>
    <t>Затраты на проведение стоительного контроля
 ( 1,06% от глав 1-9 и 12)</t>
  </si>
  <si>
    <t>Итого по Главе 12. «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работы»</t>
  </si>
  <si>
    <t>Глава 12. «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работы»</t>
  </si>
  <si>
    <t>Стоимость прочих работ и затрат, К=10,51</t>
  </si>
  <si>
    <t>Стоимость разработки рабочей документации, К=4,15*1,19</t>
  </si>
  <si>
    <t>Экспертиза проектной документации
 (2 342,33 + 6 039,24) × 0.0615=515,47 тыс.руб</t>
  </si>
  <si>
    <t>Сводный сметный расчет в сумме 5 625 656,26 тыс. руб.</t>
  </si>
  <si>
    <t>В том числе возвратных сумм 2 856,25 тыс. руб.</t>
  </si>
  <si>
    <t xml:space="preserve">Всесезонный туристско-рекреационный комплекс "Ведучи", Чеченская республика. 
Пассажирская подвесная канатная дорога VL1. </t>
  </si>
  <si>
    <t>Геодезические разбивочные работы</t>
  </si>
  <si>
    <t>ОСР № 04-01</t>
  </si>
  <si>
    <t>ОСР № 04-02</t>
  </si>
  <si>
    <t>ОСР № 04-03</t>
  </si>
  <si>
    <t>ОСР № 05-01</t>
  </si>
  <si>
    <t>в т.ч. возвратные суммы в базисном уровне цен (без непредвиденных затрат)</t>
  </si>
  <si>
    <t>в т.ч. возвратные суммы в текущих ценах с НДС (без непредвиденных затрат)</t>
  </si>
  <si>
    <t>в т.ч ПИР в базисном уровне цен (без непредвиденных затрат)</t>
  </si>
  <si>
    <t>НДС 20%</t>
  </si>
  <si>
    <t>в т.ч ПИР в текущих ценах с НДС (без непредвиденных затрат)</t>
  </si>
  <si>
    <t>2003/</t>
  </si>
  <si>
    <t>дв/09</t>
  </si>
  <si>
    <t>Перевод в текущие цены по состоянию на II квартал 2019 г.
 (&lt;Письмо&gt; Минстроя России от 17.05.2019 N 17798-ДВ/09;
 Письмо&gt; Минстроя России от 04.06.2019 N 20003-ДВ/09)</t>
  </si>
  <si>
    <t>ОСР № 05-02</t>
  </si>
  <si>
    <t>ОСР № 07-01</t>
  </si>
  <si>
    <t>ОСР №09-01</t>
  </si>
  <si>
    <t>АКЦИОНЕРНОЕ ОБЩЕСТВО "КУРОРТЫ СЕВЕРНОГО КАВКАЗА"</t>
  </si>
  <si>
    <t>Генеральный директор ОБЩЕСТВО С ОГРАНИЧЕННОЙ ОТВЕТСТВЕННОСТЬЮ "НАЦИОНАЛЬНЫЕ КАНАТНЫЕ ДОРОГИ"  _____________________ Б.Г. Шлом</t>
  </si>
  <si>
    <t xml:space="preserve">                     (должность, подпись, расшифровка)</t>
  </si>
  <si>
    <t>Главный инженер проекта _____________________ В.В. Конев</t>
  </si>
  <si>
    <t>Составил _____________________М.В. Поленова</t>
  </si>
  <si>
    <t>Генеральный директор АКЦИОНЕРНОЕ ОБЩЕСТВО "КУРОРТЫ СЕВЕРНОГО КАВКАЗА"  _____________________ Х.Х. Тимижев</t>
  </si>
  <si>
    <t>01-01-01</t>
  </si>
  <si>
    <t>Перенос русла реки</t>
  </si>
  <si>
    <t>01-01-02</t>
  </si>
  <si>
    <t>Планировка территории</t>
  </si>
  <si>
    <t>01-01-03</t>
  </si>
  <si>
    <t>Вырубка деревьев и кустарников</t>
  </si>
  <si>
    <t>02-01-01</t>
  </si>
  <si>
    <t>Конструктивные решения</t>
  </si>
  <si>
    <t>02-01-02</t>
  </si>
  <si>
    <t>Архитектурные решения</t>
  </si>
  <si>
    <t>02-01-03</t>
  </si>
  <si>
    <t>Внутреннее электрооборудование и электроосвещение</t>
  </si>
  <si>
    <t>02-01-04</t>
  </si>
  <si>
    <t>Система водоснабжения</t>
  </si>
  <si>
    <t>02-01-05</t>
  </si>
  <si>
    <t>Система водоотведения</t>
  </si>
  <si>
    <t>02-01-06</t>
  </si>
  <si>
    <t>Отопление, вентиляция, кондиционирование воздуха.</t>
  </si>
  <si>
    <t>02-01-07</t>
  </si>
  <si>
    <t>Внутренние сети связи</t>
  </si>
  <si>
    <t>02-01-08</t>
  </si>
  <si>
    <t>Система оповещения и управления эвакуацией</t>
  </si>
  <si>
    <t>02-01-09</t>
  </si>
  <si>
    <t>Система охранного телевидения</t>
  </si>
  <si>
    <t>02-01-10</t>
  </si>
  <si>
    <t>Система охранно-тревожной сигнализации</t>
  </si>
  <si>
    <t>02-01-11</t>
  </si>
  <si>
    <t>Система контроля и управления доступом</t>
  </si>
  <si>
    <t>02-01-12</t>
  </si>
  <si>
    <t>Система оперативной диспетчерской связи</t>
  </si>
  <si>
    <t>02-01-13</t>
  </si>
  <si>
    <t>Система экстренной связи</t>
  </si>
  <si>
    <t>02-01-14</t>
  </si>
  <si>
    <t>Автоматическая установка пожарной сигнализации</t>
  </si>
  <si>
    <t>02-01-15</t>
  </si>
  <si>
    <t>Автоматическая установка порошкового пожаротушения</t>
  </si>
  <si>
    <t>02-01-16</t>
  </si>
  <si>
    <t>Автоматизация и диспетчеризация инженерных систем</t>
  </si>
  <si>
    <t>02-01-17</t>
  </si>
  <si>
    <t>Технологическое оборудование</t>
  </si>
  <si>
    <t>02-02-01</t>
  </si>
  <si>
    <t>02-02-02</t>
  </si>
  <si>
    <t>02-02-03</t>
  </si>
  <si>
    <t>02-02-04</t>
  </si>
  <si>
    <t>02-02-05</t>
  </si>
  <si>
    <t>02-02-06</t>
  </si>
  <si>
    <t>02-02-07</t>
  </si>
  <si>
    <t>02-02-08</t>
  </si>
  <si>
    <t>02-02-09</t>
  </si>
  <si>
    <t>02-02-10</t>
  </si>
  <si>
    <t>02-02-11</t>
  </si>
  <si>
    <t>02-02-12</t>
  </si>
  <si>
    <t>02-02-13</t>
  </si>
  <si>
    <t>02-02-14</t>
  </si>
  <si>
    <t>02-02-15</t>
  </si>
  <si>
    <t>02-03-01</t>
  </si>
  <si>
    <t>02-03-02</t>
  </si>
  <si>
    <t>Канатная дорога VL-1</t>
  </si>
  <si>
    <t>02-03-03</t>
  </si>
  <si>
    <t>Электрооборудование и система автоматизации</t>
  </si>
  <si>
    <t>02-03-04</t>
  </si>
  <si>
    <t>Система охраны опор канатной дороги</t>
  </si>
  <si>
    <t>04-01-01</t>
  </si>
  <si>
    <t>04-01-02</t>
  </si>
  <si>
    <t>Трансформаторные подстанции 10/0,4 кВ КТП-1, КТП-2, КТП-3</t>
  </si>
  <si>
    <t>04-01-03</t>
  </si>
  <si>
    <t>Трансформаторная подстанция 10/0,4 кВ ТП-12</t>
  </si>
  <si>
    <t>04-02-01</t>
  </si>
  <si>
    <t>Сети электроснабжения 10 кВ, 0,4 кВ</t>
  </si>
  <si>
    <t>04-02-02</t>
  </si>
  <si>
    <t>Сети электроснабжения 0,4 кВ технического водоснабжения СИС</t>
  </si>
  <si>
    <t>04-03</t>
  </si>
  <si>
    <t>05-01</t>
  </si>
  <si>
    <t>05-02</t>
  </si>
  <si>
    <t>06-01-01</t>
  </si>
  <si>
    <t>06-01-02</t>
  </si>
  <si>
    <t>Водоприемная галерея</t>
  </si>
  <si>
    <t>06-01-03</t>
  </si>
  <si>
    <t>06-01-04</t>
  </si>
  <si>
    <t>06-01-05</t>
  </si>
  <si>
    <t>Отопление и вентиляция</t>
  </si>
  <si>
    <t>06-02-01</t>
  </si>
  <si>
    <t>Архитектуро-конструктивные решения. Насосная станция PS100</t>
  </si>
  <si>
    <t>06-02-02</t>
  </si>
  <si>
    <t>Архитектуро-конструктивные решения. Насосная станция PS200</t>
  </si>
  <si>
    <t>06-02-03</t>
  </si>
  <si>
    <t>Архитектуро-конструктивные решения. Насосная станция PS300</t>
  </si>
  <si>
    <t>06-02-04</t>
  </si>
  <si>
    <t>Электрооборудование и электроосвещение. PS100</t>
  </si>
  <si>
    <t>06-02-05</t>
  </si>
  <si>
    <t>Электрооборудование и электроосвещение. PS200</t>
  </si>
  <si>
    <t>06-02-06</t>
  </si>
  <si>
    <t>Электрооборудование и электроосвещение. PS300</t>
  </si>
  <si>
    <t>06-02-07</t>
  </si>
  <si>
    <t>Система водоснабжения. Насосные станции PS100, PS200, PS 300</t>
  </si>
  <si>
    <t>06-02-08</t>
  </si>
  <si>
    <t>Отопление, вентиляция. PS100</t>
  </si>
  <si>
    <t>06-02-09</t>
  </si>
  <si>
    <t>Отопление, вентиляция. PS200</t>
  </si>
  <si>
    <t>06-02-10</t>
  </si>
  <si>
    <t>Отопление, вентиляция. PS300</t>
  </si>
  <si>
    <t>06-02-11</t>
  </si>
  <si>
    <t>06-02-12</t>
  </si>
  <si>
    <t>06-02-13</t>
  </si>
  <si>
    <t>06-03-01</t>
  </si>
  <si>
    <t>06-03-02</t>
  </si>
  <si>
    <t>Вентиляция</t>
  </si>
  <si>
    <t>06-04-01</t>
  </si>
  <si>
    <t>Конструктивные решения. Фундаменты ЛОС</t>
  </si>
  <si>
    <t>06-04-02</t>
  </si>
  <si>
    <t>Внутриплощадочные сети, сооружения водоснабжения</t>
  </si>
  <si>
    <t>06-04-03</t>
  </si>
  <si>
    <t>Водопроводы технического водоснабжения СИС</t>
  </si>
  <si>
    <t>06-05-01</t>
  </si>
  <si>
    <t>Наружные сети водоотведения</t>
  </si>
  <si>
    <t>07-01-01</t>
  </si>
  <si>
    <t>07-01-02</t>
  </si>
  <si>
    <t>07-01-03</t>
  </si>
  <si>
    <t>Насосная станция PS100</t>
  </si>
  <si>
    <t>07-01-04</t>
  </si>
  <si>
    <t>Насосная станция PS200</t>
  </si>
  <si>
    <t>07-01-05</t>
  </si>
  <si>
    <t>Насосная станция PS300</t>
  </si>
  <si>
    <t>07-01-06</t>
  </si>
  <si>
    <t>Резервуар</t>
  </si>
  <si>
    <t>09-01</t>
  </si>
  <si>
    <t>09-03-01</t>
  </si>
  <si>
    <t>Системы вентиляции</t>
  </si>
  <si>
    <t>09-03-02</t>
  </si>
  <si>
    <t>Автоматизация инженерных систем</t>
  </si>
  <si>
    <t>09-03-03</t>
  </si>
  <si>
    <t>09-03-04</t>
  </si>
  <si>
    <t>09-03-05</t>
  </si>
  <si>
    <t>Электротехнические устройства</t>
  </si>
  <si>
    <t>09-03-06</t>
  </si>
  <si>
    <t>Наружные сети электроснабжения 10 кВ</t>
  </si>
  <si>
    <t>09-03-07</t>
  </si>
  <si>
    <t>Наружные сети электроснабжения 0,4 кВ</t>
  </si>
  <si>
    <t>09-03-08</t>
  </si>
  <si>
    <t>09-03-09</t>
  </si>
  <si>
    <t>Внутреннее электрооборудование и электроосвещение. Насосные станции PS100 PS200 PS300</t>
  </si>
  <si>
    <t>09-03-10</t>
  </si>
  <si>
    <t>09-03-11</t>
  </si>
  <si>
    <t>Система водоснабжения. Насосный станции PS100, PS200, PS 300</t>
  </si>
  <si>
    <t>09-03-12</t>
  </si>
  <si>
    <t>Оборудование</t>
  </si>
  <si>
    <t>Прочие</t>
  </si>
  <si>
    <t>Итого:</t>
  </si>
  <si>
    <t>ПОЯСНИТЕЛЬНАЯ ЗАПИСКА</t>
  </si>
  <si>
    <t>К РАСЧЕТУ НАЧАЛЬНОЙ МАКСИМАЛЬНОЙ ЦЕНЫ ДОГОВОРА</t>
  </si>
  <si>
    <t xml:space="preserve">Начальная максимальная цена договора ( далее - НМЦД) определена в соответствии с требованием Федерального Закона  от 05.04.2013 г. № 44 "О контрактной системе в сфере закупок товаров, работ, услуг для обеспечения государственных и муниципальных нужд", письма Минстроя России от 23.03.2015 N 7830-ЛС/03. </t>
  </si>
  <si>
    <t>Расчет стоимости проектных работ и строительства выполнен проектно- сметным методом.</t>
  </si>
  <si>
    <t>Цена работ учитывает все затраты Подрядчика, включая стоимость приобретения материалов и оборудования поставки Подрядчика, стоимость строительно-монтажных и пусконаладочных работ, прочих затрат согласно перечню затрат, учтенному сводным сметным расчетом стоимости строительства, накладных расходов, сметной прибыли.</t>
  </si>
  <si>
    <t>Описание метода расчета стоимости проектных работ</t>
  </si>
  <si>
    <t xml:space="preserve">Индекс-дефлятор определен в соответствии с данными Минэкономразвития РФ.  </t>
  </si>
  <si>
    <t>Описание метода расчета стоимости строительства</t>
  </si>
  <si>
    <t>В расчете учтены непредвиденные затраты в размере 2 %.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</si>
  <si>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</si>
  <si>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</si>
  <si>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</si>
  <si>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 xml:space="preserve">по объекту "Всесезонный туристско-рекреационный комплекс "Ведучи", Чеченская республика. 
Пассажирская подвесная канатная дорога VL1". </t>
  </si>
  <si>
    <t>Для расчета цены проектных работ стадии "Рабочая документация" использован сводный сметный расчет, получивший положительное заключение  федерального автономного учреждения «Главное управление государственной экспертизы» от 30.08.2019 № 01060-19/ГГЭ-19510/07-01 (№ в Реестре 00-1-1827-19).</t>
  </si>
  <si>
    <t>Для расчета цены строительства  использован сводный сметный расчет, получивший положительное заключение федерального автономного учреждения «Главное управление государственной экспертизы» от 30.08.2019 № 01060-19/ГГЭ-19510/07-01 (№ в Реестре 00-1-1827-19).</t>
  </si>
  <si>
    <t>Земляные работы</t>
  </si>
  <si>
    <t>Фундаментная плита</t>
  </si>
  <si>
    <t>Стены 1 этажа</t>
  </si>
  <si>
    <t>Площадка с пандусами</t>
  </si>
  <si>
    <t>Закладные изделия</t>
  </si>
  <si>
    <t>Гидро- теплоизоляции и стяжки</t>
  </si>
  <si>
    <t>Фермы и покрытия</t>
  </si>
  <si>
    <t>Колонны</t>
  </si>
  <si>
    <t>Балки</t>
  </si>
  <si>
    <t>Связи и распорки</t>
  </si>
  <si>
    <t>Перон</t>
  </si>
  <si>
    <t>Фальшпол</t>
  </si>
  <si>
    <t>Монорельсы</t>
  </si>
  <si>
    <t>Фахверк</t>
  </si>
  <si>
    <t>Лестницы</t>
  </si>
  <si>
    <t>Анкерные крепления</t>
  </si>
  <si>
    <t>Антикоррозионные покрытия</t>
  </si>
  <si>
    <t>Кровля</t>
  </si>
  <si>
    <t>Стены и перегородки</t>
  </si>
  <si>
    <t>Проемы</t>
  </si>
  <si>
    <t>Двери и ворота</t>
  </si>
  <si>
    <t>Окна</t>
  </si>
  <si>
    <t>Полы</t>
  </si>
  <si>
    <t xml:space="preserve">Наружная отделка. </t>
  </si>
  <si>
    <t xml:space="preserve">Внутренняя отделка. </t>
  </si>
  <si>
    <t xml:space="preserve">Стены </t>
  </si>
  <si>
    <t>Перекрытие ригельное</t>
  </si>
  <si>
    <t>Лестницы внутренние</t>
  </si>
  <si>
    <t>Крыльца</t>
  </si>
  <si>
    <t>Стены подпорные</t>
  </si>
  <si>
    <t>Фермы покрытия</t>
  </si>
  <si>
    <t>Щиты</t>
  </si>
  <si>
    <t>Земляные работы. Опора № 1</t>
  </si>
  <si>
    <t>Земляные работы. Опора № 2</t>
  </si>
  <si>
    <t>Земляные работы. Опора № 3</t>
  </si>
  <si>
    <t>Земляные работы. Приводная станция</t>
  </si>
  <si>
    <t>Земляные работы. Обводная станция</t>
  </si>
  <si>
    <t>Монолитные ж\б конструкции. Приводная станция</t>
  </si>
  <si>
    <t>Монолитные ж\б конструкции. Обводная станция</t>
  </si>
  <si>
    <t>Канаты тяговый и несущие</t>
  </si>
  <si>
    <t>Подвижной состав</t>
  </si>
  <si>
    <t>Опоры линейные</t>
  </si>
  <si>
    <t>Станция приводная-натяжная</t>
  </si>
  <si>
    <t>Станция обводная верхняя</t>
  </si>
  <si>
    <t>КТП-1, КТП-2, КТП-3. Фундаментная плита</t>
  </si>
  <si>
    <t>КТП-1, КТП-2, КТП-3. Отмостка</t>
  </si>
  <si>
    <t xml:space="preserve">КТП-1, КТП-2, КТП-3. Гидроизоляция </t>
  </si>
  <si>
    <t>ДГУ. Фундаментная плита.</t>
  </si>
  <si>
    <t xml:space="preserve">ДГУ.Гидроизоляция </t>
  </si>
  <si>
    <t>Монтаж КТП-2</t>
  </si>
  <si>
    <t>Монтаж КТП-1</t>
  </si>
  <si>
    <t>Монтаж КТП-3</t>
  </si>
  <si>
    <t>Монтаж ДГУ</t>
  </si>
  <si>
    <t xml:space="preserve">Ж/Б конструкции. </t>
  </si>
  <si>
    <t>Металлические конструкции</t>
  </si>
  <si>
    <t>Испытание емкостей на водонепроницаемость</t>
  </si>
  <si>
    <t>Монолитные ж\б конструкции</t>
  </si>
  <si>
    <t>Металлоконструкции</t>
  </si>
  <si>
    <t>Ограждающие конструкции из сэндвич-панелей</t>
  </si>
  <si>
    <t>Перегородки</t>
  </si>
  <si>
    <t>Стеллажи</t>
  </si>
  <si>
    <t>Эксплуатируемая площадка над резервуаром</t>
  </si>
  <si>
    <t>Колодец VP11000</t>
  </si>
  <si>
    <t>Колодец VP10000</t>
  </si>
  <si>
    <t>2019  год</t>
  </si>
  <si>
    <t xml:space="preserve">ИД1- индекс -дефлятор Минэкономразвития РФ на капвложения </t>
  </si>
  <si>
    <t>Рост цен                               Р1= (ИД1-100)/100*Т1/12</t>
  </si>
  <si>
    <t>Индекс роста цен                                     ИРт1=(1+Р1)</t>
  </si>
  <si>
    <t xml:space="preserve">ИД2- индекс -дефлятор Минэкономразвития РФ на капвложения </t>
  </si>
  <si>
    <t>Рост цен                               Р2= (ИД2-100)/100*Т2/12</t>
  </si>
  <si>
    <t>Индекс роста цен                                     ИРт3=(1+0,5*Р3)</t>
  </si>
  <si>
    <t>2020  год</t>
  </si>
  <si>
    <t xml:space="preserve">ИД3- индекс -дефлятор Минэкономразвития РФ на капвложения </t>
  </si>
  <si>
    <t>Рост цен                               Р3= (ИД3-100)/100*Т3/12</t>
  </si>
  <si>
    <t>Индекс роста цен                                     ИРт3=(1+Р3)</t>
  </si>
  <si>
    <t>Итого индекс роста цен за период выполнения работ</t>
  </si>
  <si>
    <t>Итого индекс роста цен</t>
  </si>
  <si>
    <t>РАСЧЕТ СТОИМОСТИ РАБОТ</t>
  </si>
  <si>
    <t>Стоимость работ</t>
  </si>
  <si>
    <t>Дефлятор</t>
  </si>
  <si>
    <t>Стоимость работ  с учетом дефлятора</t>
  </si>
  <si>
    <t>С учетом авансирования- 30%</t>
  </si>
  <si>
    <t xml:space="preserve"> Н(м)ЦД(1-1)А=СС1+(Н(м)ЦД1-1-СС1)*(1-А/100)                     </t>
  </si>
  <si>
    <t>Инфляционная составляющая</t>
  </si>
  <si>
    <t xml:space="preserve">Продолжительность работ в соответствие с Графиком - </t>
  </si>
  <si>
    <t>месяцев</t>
  </si>
  <si>
    <t xml:space="preserve">Начало работ - </t>
  </si>
  <si>
    <t xml:space="preserve">Окончание работ - </t>
  </si>
  <si>
    <t>месяц</t>
  </si>
  <si>
    <t>РАСЧЕТ ИНДЕКСА -ДЕФЛЯТОРА</t>
  </si>
  <si>
    <t>Т1 - Продолжительность периода  от момента формирования текущих цен до конца года , мес</t>
  </si>
  <si>
    <t>Т2 - Продолжительность периода  от начала года (выполнения работ) до  окончания выполнения работ , мес</t>
  </si>
  <si>
    <t>ИРТ1*ИРТ2</t>
  </si>
  <si>
    <t>Т2 - Продолжительность периода  от начала года до  начала выполнения работ , мес</t>
  </si>
  <si>
    <t>Т3 - Продолжительность периода  от начала выполнения работ до окончания выполнения работ , мес</t>
  </si>
  <si>
    <t>ИРТ1*ИРТ2*ИРТ3</t>
  </si>
  <si>
    <t>Т3 - Продолжительность периода  от начала выполнения работ до конца года , мес</t>
  </si>
  <si>
    <t>2021  год</t>
  </si>
  <si>
    <t xml:space="preserve">ИД4- индекс -дефлятор Минэкономразвития РФ на капвложения </t>
  </si>
  <si>
    <t>Рост цен                               Р4= (ИД4-100)/100*Т4/12</t>
  </si>
  <si>
    <t>Индекс роста цен                                     ИРт4=(1+Р4)</t>
  </si>
  <si>
    <t>Т4 - Продолжительность периода  от начала года до окончания работ , мес</t>
  </si>
  <si>
    <t>ИРт5=(1+0,5*Р5)</t>
  </si>
  <si>
    <t>ИРТ1*ИРТ2*ИРТ5</t>
  </si>
  <si>
    <t>Индекс роста цен                                     ИРт2=(1+Р2)</t>
  </si>
  <si>
    <t>Индекс роста цен                                     ИРт2=(1+0,5*Р2)</t>
  </si>
  <si>
    <t>Т2 - Продолжительность периода  от начала года до  конца года , мес</t>
  </si>
  <si>
    <t>Т3 - Продолжительность периода  от начала года до начала выполнения работ  , мес</t>
  </si>
  <si>
    <t>Т4 - Продолжительность периода  от начала выполнения работ до  окончания работ , мес</t>
  </si>
  <si>
    <t>Индекс роста цен                                     ИРт4=(1+0,5*Р4)</t>
  </si>
  <si>
    <t>ИРТ1*ИРТ2*ИРТ3*ИРТ4</t>
  </si>
  <si>
    <t>месяца</t>
  </si>
  <si>
    <t>Итого</t>
  </si>
  <si>
    <t>1 августа 2021 г.</t>
  </si>
  <si>
    <t>Т4 - Продолжительность периода  от начала выполнения работ до  конца года , мес</t>
  </si>
  <si>
    <t>2022  год</t>
  </si>
  <si>
    <t xml:space="preserve">ИД5- индекс -дефлятор Минэкономразвития РФ на капвложения </t>
  </si>
  <si>
    <t>Т5 - Продолжительность периода  от начала года до окончания работ , мес</t>
  </si>
  <si>
    <t>Рост цен                               Р5= (ИД5-100)/100*Т5/12</t>
  </si>
  <si>
    <t>Индекс роста цен                                     ИРт5=(1+Р5)</t>
  </si>
  <si>
    <t>ИРт6=(1+0,5*Р6)</t>
  </si>
  <si>
    <t>ИРТ1*ИРТ2*ИРТ3*ИРТ6</t>
  </si>
  <si>
    <t>Т3 - Продолжительность периода  от начала года до конца года  , мес</t>
  </si>
  <si>
    <t>Т4 - Продолжительность периода  от начала года (начала выполнения работ) до  окончания выполнения работ , мес</t>
  </si>
  <si>
    <t>Т4 - Продолжительность периода  от начала года до начала выполнения работ, мес</t>
  </si>
  <si>
    <t>Индекс роста цен                                     ИРт5=(1+0,5*Р5)</t>
  </si>
  <si>
    <t>Т5 - Продолжительность периода  от начала выполнения работ до окончания выполнения работ, мес</t>
  </si>
  <si>
    <t>ИРТ1*ИРТ2*ИРТ3*ИРТ4*ИРТ5</t>
  </si>
  <si>
    <t>Виды (наименования) работ</t>
  </si>
  <si>
    <t>Общестроительные работы</t>
  </si>
  <si>
    <t>Монтажные работы</t>
  </si>
  <si>
    <t>Монтаж кровли ВСКД</t>
  </si>
  <si>
    <t>Монтаж кровли НСКД</t>
  </si>
  <si>
    <t>Монтаж линейных опор</t>
  </si>
  <si>
    <t>Электротехнические работы</t>
  </si>
  <si>
    <t>ВСКД</t>
  </si>
  <si>
    <t>НСКД</t>
  </si>
  <si>
    <t>Пусконаладочные работы</t>
  </si>
  <si>
    <t>Оборудование (шеф-монтаж)</t>
  </si>
  <si>
    <t>Бетонные работы ВСКД (фундамент технологической части)</t>
  </si>
  <si>
    <t>Бетонные работы НСКД (фундамент технологической части)</t>
  </si>
  <si>
    <t>Фундамент здания</t>
  </si>
  <si>
    <t>Ограждающие конструкции</t>
  </si>
  <si>
    <t>Инженерные системы здания</t>
  </si>
  <si>
    <t>Внутренняя и наружная отделка НСКД</t>
  </si>
  <si>
    <t>Внутренняя и наружная отделка ВСКД</t>
  </si>
  <si>
    <t xml:space="preserve">Здание ВСКД </t>
  </si>
  <si>
    <t>Сопутствующая инфраструктура</t>
  </si>
  <si>
    <t>Временный отвод русла р. Хачарой-Ахк</t>
  </si>
  <si>
    <t>Трансформаторные подстанции и ДГУ</t>
  </si>
  <si>
    <t xml:space="preserve">Монтаж оборудования ВСКД </t>
  </si>
  <si>
    <t>Электрооборудование КД, система автоматизации КД, система охраны опор КД</t>
  </si>
  <si>
    <t>Геотехнический и экологический мониторинг</t>
  </si>
  <si>
    <t>Благоустройство территории</t>
  </si>
  <si>
    <t>Сети водоснабжения и водоотведения,  сети связи, сети электроснабжения СИС, автоматизация СИС</t>
  </si>
  <si>
    <t>Резервуары водоснабжения</t>
  </si>
  <si>
    <t>Шеф-монтаж (включая обучение персонала)</t>
  </si>
  <si>
    <t>Непредвиденные работы и затраты</t>
  </si>
  <si>
    <t>Всего:</t>
  </si>
  <si>
    <t xml:space="preserve">Пусконаладочные работы </t>
  </si>
  <si>
    <t>30 декабря 2019 г.</t>
  </si>
  <si>
    <t>18 мая 2020 г.</t>
  </si>
  <si>
    <t>6 августа 2020 г.</t>
  </si>
  <si>
    <t>Земляные работы НС</t>
  </si>
  <si>
    <t>Земляные работы ВС</t>
  </si>
  <si>
    <t>4 декабря 2020 г.</t>
  </si>
  <si>
    <t>7 июля 2020 г.</t>
  </si>
  <si>
    <t>4 ноября 2020 г.</t>
  </si>
  <si>
    <t>Здание НСКД</t>
  </si>
  <si>
    <t xml:space="preserve"> Фундаментная плита</t>
  </si>
  <si>
    <t>27 июля 2020 г.</t>
  </si>
  <si>
    <t>25 октября 2020 г.</t>
  </si>
  <si>
    <t>23 апреля 2021 г.</t>
  </si>
  <si>
    <t>Кровля НСКД</t>
  </si>
  <si>
    <t>10 октября 2021 г.</t>
  </si>
  <si>
    <t>9 декабря 2021 г.</t>
  </si>
  <si>
    <t>29 ноября 2021 г.</t>
  </si>
  <si>
    <t>28 апреля 2022 г.</t>
  </si>
  <si>
    <t>29 декабря 2021 г.</t>
  </si>
  <si>
    <t>Здание ВСКД</t>
  </si>
  <si>
    <t>8 апреля 2021 г.</t>
  </si>
  <si>
    <t>6 августа 2021 г.</t>
  </si>
  <si>
    <t>20 октября 2021 г.</t>
  </si>
  <si>
    <t>18 апреля 2022 г.</t>
  </si>
  <si>
    <t>21 августа 2021 г.</t>
  </si>
  <si>
    <t>Экологический мониторинг</t>
  </si>
  <si>
    <t>26 августа 2022 г.</t>
  </si>
  <si>
    <t>Т2 - Продолжительность периода  от начала выполнения работ до  конца года , мес</t>
  </si>
  <si>
    <t>Т4 - Продолжительность периода  от начала года до окончания выполнения работ  , мес</t>
  </si>
  <si>
    <t>Р5= ИРт1*ИРт2*ИРт3*ИРт4-1</t>
  </si>
  <si>
    <t>Р6= (ИРт4*ИРт5-1)</t>
  </si>
  <si>
    <t>Р5= (ИРт3*ИРт4-1)</t>
  </si>
  <si>
    <t>27 июля 2022 г.</t>
  </si>
  <si>
    <t>28 мая 2020 г.</t>
  </si>
  <si>
    <t>14 декабря 2020 г.</t>
  </si>
  <si>
    <t>14 ноября 2020 г.</t>
  </si>
  <si>
    <t>7 июня 2020 г.</t>
  </si>
  <si>
    <t>24 ноября 2020 г.</t>
  </si>
  <si>
    <t>5 сентября 2020 г.</t>
  </si>
  <si>
    <t>13 мая 2021 г.</t>
  </si>
  <si>
    <t>10 сентября 2021 г.</t>
  </si>
  <si>
    <t>2 июня 2021 г.</t>
  </si>
  <si>
    <t>12 февраля 2021 г.</t>
  </si>
  <si>
    <t>2 февраля 2021 г.</t>
  </si>
  <si>
    <t>22 июля 2021 г.</t>
  </si>
  <si>
    <t>18 мая 2022 г.</t>
  </si>
  <si>
    <t>26 августа 2020 г.</t>
  </si>
  <si>
    <t>31 августа 2022 г.</t>
  </si>
  <si>
    <t>Т2 - Продолжительность периода  от начала года до начала выполнения работвыполнения работ  , мес</t>
  </si>
  <si>
    <t>Т3 - Продолжительность периода  от начала  выполнения работ до конца года , мес</t>
  </si>
  <si>
    <t>Т4 - Продолжительность периода  от начала года до конца года  , мес</t>
  </si>
  <si>
    <t>Т5 - Продолжительность периода  от начала года до окончания выполнения работ  , мес</t>
  </si>
  <si>
    <t>Р6= ИРт3*ИРт4*ИРт5-1</t>
  </si>
  <si>
    <t xml:space="preserve">Итого индекс роста цен </t>
  </si>
  <si>
    <t>ИРт1*ИРт2*ИРт6</t>
  </si>
  <si>
    <t>30 октября 2021 г.</t>
  </si>
  <si>
    <t>Внутреннее электрооборудование и электроосвещение ВСКД</t>
  </si>
  <si>
    <t>Внутреннее электрооборудование и электроосвещение НСКД</t>
  </si>
  <si>
    <t>31 августа 2021 г.</t>
  </si>
  <si>
    <t>27 февраля 2022 г.</t>
  </si>
  <si>
    <t xml:space="preserve">Расчет платы за негативное воздействие на окружающую среду (выбросы загрязняющих веществ в атмосферный воздух  и платы за размещение отходов 
</t>
  </si>
  <si>
    <t>Электрооборудование и система автоматизации КД</t>
  </si>
  <si>
    <t>28 марта 2022 г.</t>
  </si>
  <si>
    <t>НДС-20%</t>
  </si>
  <si>
    <t>2</t>
  </si>
  <si>
    <t>2.1</t>
  </si>
  <si>
    <t>2.2</t>
  </si>
  <si>
    <t>2.3</t>
  </si>
  <si>
    <t>Конструктивные решения, в том числе:</t>
  </si>
  <si>
    <t>3.1</t>
  </si>
  <si>
    <t>3.3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</si>
  <si>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</si>
  <si>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</si>
  <si>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</si>
  <si>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</si>
  <si>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</si>
  <si>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</si>
  <si>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</si>
  <si>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</si>
  <si>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</si>
  <si>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</si>
  <si>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</si>
  <si>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</si>
  <si>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3.2</t>
  </si>
  <si>
    <t>3.4</t>
  </si>
  <si>
    <t>Трансформаторные подстанции 10/0,4 кВ КТП-1, КТП-2, КТП-3, в том числе:</t>
  </si>
  <si>
    <t>Архитектуро-конструктивные решения. Насосная станция PS200, в том числе:</t>
  </si>
  <si>
    <t>Архитектуро-конструктивные решения. Насосная станция PS300, в том числе:</t>
  </si>
  <si>
    <t xml:space="preserve">Подготовительные работы, в том числе:
</t>
  </si>
  <si>
    <t xml:space="preserve">Земляные работы по фундаментам, в том числе: </t>
  </si>
  <si>
    <t>Схема планировочной организации земельного участка, в том числе:</t>
  </si>
  <si>
    <t>Наружные сети водоснабжения, в том числе:</t>
  </si>
  <si>
    <t>Водоприемная галере,в том числе:</t>
  </si>
  <si>
    <t>Архитектуро-конструктивные решения. Насосная станция PS100,в том числе:</t>
  </si>
  <si>
    <t xml:space="preserve">Монтаж оборудования НСКД, подвижной состав </t>
  </si>
  <si>
    <t>Разработка проектной документации (стадия "Рабочая документация")</t>
  </si>
  <si>
    <t>Всесезонный туристско-рекреационный комплекс "Ведучи", Чеченская республика. 
Пассажирская подвесная канатная дорога VL1</t>
  </si>
  <si>
    <t>Итого, руб.</t>
  </si>
  <si>
    <t>Всего с учетом НДС, руб.</t>
  </si>
  <si>
    <t>2.13.11</t>
  </si>
  <si>
    <t>2.13.1</t>
  </si>
  <si>
    <t>2.16.2</t>
  </si>
  <si>
    <t>2.1.1</t>
  </si>
  <si>
    <t xml:space="preserve">Плата за негативное воздействие на окружающую среду (выбросы загрязняющих веществ в атмосферный воздух  и платы за размещение отходов) 
</t>
  </si>
  <si>
    <r>
      <t>Здание НСКД</t>
    </r>
    <r>
      <rPr>
        <sz val="12"/>
        <color rgb="FFFF0000"/>
        <rFont val="Times New Roman"/>
        <family val="1"/>
        <charset val="204"/>
      </rPr>
      <t xml:space="preserve"> </t>
    </r>
  </si>
  <si>
    <t>НАЧАЛЬНАЯ МАКСИМАЛЬНАЯ ЦЕНА ДОГОВОРА</t>
  </si>
  <si>
    <t>Рабочая документация</t>
  </si>
  <si>
    <t>1.1</t>
  </si>
  <si>
    <t>1.2</t>
  </si>
  <si>
    <t>Строительство (строительно-монтажные работы, оборудование, прочие затраты)</t>
  </si>
  <si>
    <t>2.2.1</t>
  </si>
  <si>
    <t>2.2.2</t>
  </si>
  <si>
    <t>2.2.3</t>
  </si>
  <si>
    <t>2.2.4</t>
  </si>
  <si>
    <t>2.2.5</t>
  </si>
  <si>
    <t>2.2.6</t>
  </si>
  <si>
    <t>2.2.7</t>
  </si>
  <si>
    <t>2.4</t>
  </si>
  <si>
    <t>2.5</t>
  </si>
  <si>
    <t>2.6</t>
  </si>
  <si>
    <t>2.7</t>
  </si>
  <si>
    <t>2.8</t>
  </si>
  <si>
    <t>2.8.1</t>
  </si>
  <si>
    <t>2.8.2</t>
  </si>
  <si>
    <t>2.8.3</t>
  </si>
  <si>
    <t>2.9</t>
  </si>
  <si>
    <t>2.10</t>
  </si>
  <si>
    <t>2.11</t>
  </si>
  <si>
    <t>2.12</t>
  </si>
  <si>
    <t>2.13</t>
  </si>
  <si>
    <t>2.14</t>
  </si>
  <si>
    <t xml:space="preserve">Затраты по командированию </t>
  </si>
  <si>
    <t>2.1.2</t>
  </si>
  <si>
    <t>2.1.3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</si>
  <si>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</si>
  <si>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</si>
  <si>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</si>
  <si>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</si>
  <si>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</si>
  <si>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</si>
  <si>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</si>
  <si>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</si>
  <si>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</si>
  <si>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</si>
  <si>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</si>
  <si>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</si>
  <si>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2.6.13</t>
  </si>
  <si>
    <t>2.6.14</t>
  </si>
  <si>
    <t>2.6.15</t>
  </si>
  <si>
    <t>2.6.16</t>
  </si>
  <si>
    <t>2.6.17</t>
  </si>
  <si>
    <t>2.6.18</t>
  </si>
  <si>
    <t>2.8.4</t>
  </si>
  <si>
    <t>2.8.5</t>
  </si>
  <si>
    <t>2.8.6</t>
  </si>
  <si>
    <t>2.8.7</t>
  </si>
  <si>
    <t>2.8.8</t>
  </si>
  <si>
    <t>2.8.9</t>
  </si>
  <si>
    <t>2.8.10</t>
  </si>
  <si>
    <t>2.8.11</t>
  </si>
  <si>
    <t>2.8.12</t>
  </si>
  <si>
    <t>2.8.13</t>
  </si>
  <si>
    <t>2.9.1</t>
  </si>
  <si>
    <t>2.9.2</t>
  </si>
  <si>
    <t>2.9.3</t>
  </si>
  <si>
    <t>2.11.1</t>
  </si>
  <si>
    <t>2.11.2</t>
  </si>
  <si>
    <t>2.11.3</t>
  </si>
  <si>
    <t>2.11.4</t>
  </si>
  <si>
    <t>2.11.5</t>
  </si>
  <si>
    <t>2.11.6</t>
  </si>
  <si>
    <t>2.11.7</t>
  </si>
  <si>
    <t>2.11.8</t>
  </si>
  <si>
    <t>2.11.9</t>
  </si>
  <si>
    <t>2.11.10</t>
  </si>
  <si>
    <t>2.11.11</t>
  </si>
  <si>
    <t>2.11.12</t>
  </si>
  <si>
    <t>2.11.13</t>
  </si>
  <si>
    <t>2.11.14</t>
  </si>
  <si>
    <t>2.11.15</t>
  </si>
  <si>
    <t>2.11.16</t>
  </si>
  <si>
    <t>2.11.17</t>
  </si>
  <si>
    <t>2.11.18</t>
  </si>
  <si>
    <t>2.11.19</t>
  </si>
  <si>
    <t>2.11.20</t>
  </si>
  <si>
    <t>2.11.21</t>
  </si>
  <si>
    <t>2.11.22</t>
  </si>
  <si>
    <t>2.13.2</t>
  </si>
  <si>
    <t>2.13.3</t>
  </si>
  <si>
    <t>2.13.4</t>
  </si>
  <si>
    <t>2.13.5</t>
  </si>
  <si>
    <t>2.13.6</t>
  </si>
  <si>
    <t>2.13.7</t>
  </si>
  <si>
    <t>2.13.8</t>
  </si>
  <si>
    <t>2.13.9</t>
  </si>
  <si>
    <t>2.13.10</t>
  </si>
  <si>
    <t>2.14.1</t>
  </si>
  <si>
    <t>2.14.2</t>
  </si>
  <si>
    <t>2.14.3</t>
  </si>
  <si>
    <t>2.15</t>
  </si>
  <si>
    <t>2.15.1</t>
  </si>
  <si>
    <t>2.15.2</t>
  </si>
  <si>
    <t>2.16</t>
  </si>
  <si>
    <t>2.16.1</t>
  </si>
  <si>
    <t>2.16.3</t>
  </si>
  <si>
    <t>2.16.4</t>
  </si>
  <si>
    <t>2.16.5</t>
  </si>
  <si>
    <t>2.16.6</t>
  </si>
  <si>
    <t>2.17</t>
  </si>
  <si>
    <t>2.18</t>
  </si>
  <si>
    <t>2.18.1</t>
  </si>
  <si>
    <t>2.18.2</t>
  </si>
  <si>
    <t>2.19</t>
  </si>
  <si>
    <t>2.19.1</t>
  </si>
  <si>
    <t>2.19.2</t>
  </si>
  <si>
    <t>2.19.3</t>
  </si>
  <si>
    <t>2.19.4</t>
  </si>
  <si>
    <t>2.19.5</t>
  </si>
  <si>
    <t>2.19.6</t>
  </si>
  <si>
    <t>2.19.7</t>
  </si>
  <si>
    <t>2.19.8</t>
  </si>
  <si>
    <t>2.20</t>
  </si>
  <si>
    <t>2.20.1</t>
  </si>
  <si>
    <t>2.20.2</t>
  </si>
  <si>
    <t>2.20.3</t>
  </si>
  <si>
    <t>2.20.4</t>
  </si>
  <si>
    <t>2.20.5</t>
  </si>
  <si>
    <t>2.20.6</t>
  </si>
  <si>
    <t>2.20.7</t>
  </si>
  <si>
    <t>2.20.8</t>
  </si>
  <si>
    <t>2.20.9</t>
  </si>
  <si>
    <t>2.20.10</t>
  </si>
  <si>
    <t>2.21</t>
  </si>
  <si>
    <t>2.21.1</t>
  </si>
  <si>
    <t>2.21.2</t>
  </si>
  <si>
    <t>2.21.3</t>
  </si>
  <si>
    <t>2.21.4</t>
  </si>
  <si>
    <t>2.21.5</t>
  </si>
  <si>
    <t>2.21.6</t>
  </si>
  <si>
    <t>2.21.7</t>
  </si>
  <si>
    <t>2.21.8</t>
  </si>
  <si>
    <t>2.21.9</t>
  </si>
  <si>
    <t>2.21.10</t>
  </si>
  <si>
    <t>2.21.11</t>
  </si>
  <si>
    <t>2.21.12</t>
  </si>
  <si>
    <t>2.21.13</t>
  </si>
  <si>
    <t>2.21.14</t>
  </si>
  <si>
    <t>2.21.15</t>
  </si>
  <si>
    <t>2.21.16</t>
  </si>
  <si>
    <t>2.21.17</t>
  </si>
  <si>
    <t>2.21.18</t>
  </si>
  <si>
    <t>2.21.19</t>
  </si>
  <si>
    <t>2.21.20</t>
  </si>
  <si>
    <t>2.21.21</t>
  </si>
  <si>
    <t>2.21.22</t>
  </si>
  <si>
    <t>2.21.23</t>
  </si>
  <si>
    <t>2.21.24</t>
  </si>
  <si>
    <t>2.21.25</t>
  </si>
  <si>
    <t>2.21.26</t>
  </si>
  <si>
    <t>2.21.27</t>
  </si>
  <si>
    <t>2.21.28</t>
  </si>
  <si>
    <t>2.21.29</t>
  </si>
  <si>
    <t>2.21.30</t>
  </si>
  <si>
    <t>2.21.31</t>
  </si>
  <si>
    <t>2.21.32</t>
  </si>
  <si>
    <t>2.21.33</t>
  </si>
  <si>
    <t>2.21.34</t>
  </si>
  <si>
    <t>2.21.35</t>
  </si>
  <si>
    <t>2.21.36</t>
  </si>
  <si>
    <t>2.21.37</t>
  </si>
  <si>
    <t>2.21.38</t>
  </si>
  <si>
    <t>2.21.39</t>
  </si>
  <si>
    <t>2.21.40</t>
  </si>
  <si>
    <t>2.22</t>
  </si>
  <si>
    <t>2.22.1</t>
  </si>
  <si>
    <t>2.22.2</t>
  </si>
  <si>
    <t>2.22.3</t>
  </si>
  <si>
    <t>2.22.4</t>
  </si>
  <si>
    <t>2.22.5</t>
  </si>
  <si>
    <t>2.22.6</t>
  </si>
  <si>
    <t>2.22.7</t>
  </si>
  <si>
    <t>2.22.8</t>
  </si>
  <si>
    <t>2.22.9</t>
  </si>
  <si>
    <t>2.22.10</t>
  </si>
  <si>
    <t>2.22.11</t>
  </si>
  <si>
    <t>2.23</t>
  </si>
  <si>
    <t>2.23.1</t>
  </si>
  <si>
    <t>2.23.2</t>
  </si>
  <si>
    <t>2.24</t>
  </si>
  <si>
    <t>2.24.1</t>
  </si>
  <si>
    <t>2.24.2</t>
  </si>
  <si>
    <t>2.25</t>
  </si>
  <si>
    <t>2.25.1</t>
  </si>
  <si>
    <t>2.25.2</t>
  </si>
  <si>
    <t>2.25.3</t>
  </si>
  <si>
    <t>2.26</t>
  </si>
  <si>
    <t>2.26.1</t>
  </si>
  <si>
    <t>2.26.2</t>
  </si>
  <si>
    <t>2.27</t>
  </si>
  <si>
    <t>Установка канатов, счалка канатов</t>
  </si>
  <si>
    <t>2.28</t>
  </si>
  <si>
    <t>2.29</t>
  </si>
  <si>
    <t>2.30</t>
  </si>
  <si>
    <t>2.31</t>
  </si>
  <si>
    <t>2.31.1</t>
  </si>
  <si>
    <t>2.31.2</t>
  </si>
  <si>
    <t>2.32</t>
  </si>
  <si>
    <t>2.33</t>
  </si>
  <si>
    <t>2.34</t>
  </si>
  <si>
    <t>2.35</t>
  </si>
  <si>
    <t>оборудование</t>
  </si>
  <si>
    <t>строительные</t>
  </si>
  <si>
    <t>монтажные</t>
  </si>
  <si>
    <t>прочие</t>
  </si>
  <si>
    <t>итого</t>
  </si>
  <si>
    <t>ЗАТРАТЫ ПОДРЯДЧИКА ПО ССР</t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</si>
  <si>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</si>
  <si>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</si>
  <si>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</si>
  <si>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Чеченская республика, Итум-Калинский муниципальный район, с. Ведучи</t>
  </si>
  <si>
    <t>Основания для расчета:</t>
  </si>
  <si>
    <t>рублей</t>
  </si>
  <si>
    <t>Наименование работ и затрат</t>
  </si>
  <si>
    <t xml:space="preserve">Индекс фактической инфляции* 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</si>
  <si>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</si>
  <si>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</si>
  <si>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 30%</t>
  </si>
  <si>
    <t>Стоимость без учета НДС</t>
  </si>
  <si>
    <t>Стоимость с учетом НДС</t>
  </si>
  <si>
    <t>Стоимость работ в ценах утверждения сметной документации- 2 квартал 2019 г.</t>
  </si>
  <si>
    <t>2. Заключение Федерального автономного учреждения "Главное управление государственной экспертизы" № 01060-19/ГГЭ-19510/07-01 ( № в Реестре 00-1-1827-19)</t>
  </si>
  <si>
    <t>3. Утвержденный сводный сметный расчет стоимости строительства "Всесезонный туристско-рекреационный комплекс "Ведучи", Чеченская республика. 
Пассажирская подвесная канатная дорога VL1"</t>
  </si>
  <si>
    <t xml:space="preserve">Всесезонный туристско-рекреационный комплекс "Ведучи", Чеченская республика. Пассажирская подвесная канатная дорога VL1. 
</t>
  </si>
  <si>
    <t xml:space="preserve">Примечания: </t>
  </si>
  <si>
    <t>2) инфляция для затрат на проживание и суточные не начисляется, поскольку размер суточных и проживания ограничен Постановлением Правительства РФ № 729 от 02.10.2002</t>
  </si>
  <si>
    <t>2.19.4.1</t>
  </si>
  <si>
    <t>2.19.4.2</t>
  </si>
  <si>
    <t>2.19.4.3</t>
  </si>
  <si>
    <t>Водоприемная галерея,в том числе:</t>
  </si>
  <si>
    <t>2.21.1.1</t>
  </si>
  <si>
    <t>2.21.1.2</t>
  </si>
  <si>
    <t>2.21.1.3</t>
  </si>
  <si>
    <t>2.21.1.4</t>
  </si>
  <si>
    <t>2.21.1.5</t>
  </si>
  <si>
    <t>2.21.1.6</t>
  </si>
  <si>
    <t>2.21.1.7</t>
  </si>
  <si>
    <t>2.21.1.8</t>
  </si>
  <si>
    <t>2.21.1.9</t>
  </si>
  <si>
    <t>2.21.2.1</t>
  </si>
  <si>
    <t>2.21.2.2</t>
  </si>
  <si>
    <t>2.21.2.3</t>
  </si>
  <si>
    <t>2.21.2.4</t>
  </si>
  <si>
    <t>2.21.2.5</t>
  </si>
  <si>
    <t>2.21.2.6</t>
  </si>
  <si>
    <t>2.21.2.7</t>
  </si>
  <si>
    <t>2.21.2.8</t>
  </si>
  <si>
    <t>2.21.2.9</t>
  </si>
  <si>
    <t>2.21.3.1</t>
  </si>
  <si>
    <t>2.21.3.2</t>
  </si>
  <si>
    <t>2.21.3.3</t>
  </si>
  <si>
    <t>2.21.3.4</t>
  </si>
  <si>
    <t>2.21.3.5</t>
  </si>
  <si>
    <t>2.21.3.6</t>
  </si>
  <si>
    <t>2.21.3.7</t>
  </si>
  <si>
    <t>2.21.3.8</t>
  </si>
  <si>
    <t>2.21.3.9</t>
  </si>
  <si>
    <t>2.21.3.10</t>
  </si>
  <si>
    <t>2.21.3.11</t>
  </si>
  <si>
    <t>2.21.3.12</t>
  </si>
  <si>
    <t>2.22.1.1</t>
  </si>
  <si>
    <t>2.22.1.2</t>
  </si>
  <si>
    <t>2.22.1.3</t>
  </si>
  <si>
    <t>2.22.1.4</t>
  </si>
  <si>
    <t>2.22.1.5</t>
  </si>
  <si>
    <t>2.22.1.6</t>
  </si>
  <si>
    <t>2.22.2.1</t>
  </si>
  <si>
    <t>2.22.2.2</t>
  </si>
  <si>
    <t>2.22.2.3</t>
  </si>
  <si>
    <t>2.22.2.4</t>
  </si>
  <si>
    <t>2.20.1.1</t>
  </si>
  <si>
    <t>2.20.1.2</t>
  </si>
  <si>
    <t>2.20.1.3</t>
  </si>
  <si>
    <t>2.20.1.4</t>
  </si>
  <si>
    <t>2.20.2.1</t>
  </si>
  <si>
    <t>2.20.2.2</t>
  </si>
  <si>
    <t>СМР</t>
  </si>
  <si>
    <t xml:space="preserve">в том числе на </t>
  </si>
  <si>
    <t>ПНР</t>
  </si>
  <si>
    <t>1. Приказ об утверждении проектной документации, включая сводный сметный расчет стоимости строительства от 30.08.2019 № Пр-19-123.</t>
  </si>
  <si>
    <t>Расчет прогнозного индекса инфляции :</t>
  </si>
  <si>
    <t>от начала работ до окончания работ</t>
  </si>
  <si>
    <t>Индекс Минэкономразвития РФ на 2020 г.</t>
  </si>
  <si>
    <t>Индекс инфляции И=</t>
  </si>
  <si>
    <t>(105,1-100)/12*1,5/100+1=</t>
  </si>
  <si>
    <t>(105,1-100)/12*6,2/100+1=</t>
  </si>
  <si>
    <t>(1,006+1,026)/2=</t>
  </si>
  <si>
    <t>На 30.04.2020 составит</t>
  </si>
  <si>
    <t>На 17.09.2020 составит</t>
  </si>
  <si>
    <t>Ведомость объемов конструктивных решений (элементов) и комплексов (видов) работ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</si>
  <si>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</si>
  <si>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Наименование конструктивных решений (элементов), комплексов (видов) работ</t>
  </si>
  <si>
    <t>Единица измерения</t>
  </si>
  <si>
    <t>Количество (объем работ)</t>
  </si>
  <si>
    <t>Примечания</t>
  </si>
  <si>
    <t>Составил:</t>
  </si>
  <si>
    <t>п. 45 ССР</t>
  </si>
  <si>
    <t>Смета отсутствует</t>
  </si>
  <si>
    <t>ЛС 01-01-02</t>
  </si>
  <si>
    <t>ЛС 12-01-02</t>
  </si>
  <si>
    <t>ЛС 01-01-03</t>
  </si>
  <si>
    <t>п.1-15 ЛС 02-01-01</t>
  </si>
  <si>
    <t>п. 1-15 ЛС 02-02-01</t>
  </si>
  <si>
    <t>п. 16-17.6 ЛС 02-02-01</t>
  </si>
  <si>
    <t>п. 18-22.1 ЛС 02-02-01</t>
  </si>
  <si>
    <t>п. 23-23.3 ЛС 02-02-01</t>
  </si>
  <si>
    <t>п.24-28.1 ЛС 02-02-01</t>
  </si>
  <si>
    <t>п. 29-29.3 ЛС 02-02-01</t>
  </si>
  <si>
    <t>п.30-30.3 ЛС 02-02-01</t>
  </si>
  <si>
    <t>п.31-31.5 ЛС 02-02-01</t>
  </si>
  <si>
    <t>п.32-32.1 ЛС 02-02-01</t>
  </si>
  <si>
    <t>п.33-50.2 ЛС 02-02-01</t>
  </si>
  <si>
    <t>п.51- 52.2 ЛС 02-02-01</t>
  </si>
  <si>
    <t>п.53- 53.1 ЛС 02-02-01</t>
  </si>
  <si>
    <t>п.54- 54.1 ЛС 02-02-01</t>
  </si>
  <si>
    <t>п.55- 56.2 ЛС 02-02-01</t>
  </si>
  <si>
    <t>п. 57- 58.2 ЛС 02-02-01</t>
  </si>
  <si>
    <t>п.59-59.1 ЛС 02-02-01</t>
  </si>
  <si>
    <t>п.60-60.2 ЛС 02-02-01</t>
  </si>
  <si>
    <t>п.61-61.2 ЛС 02-02-01</t>
  </si>
  <si>
    <t>п.62-62.2 ЛС 02-02-01</t>
  </si>
  <si>
    <t>п.63-63.2 ЛС 02-02-01</t>
  </si>
  <si>
    <t>п.64-67.1 ЛС 02-02-01</t>
  </si>
  <si>
    <t>п.9-12.2 ЛС 02-02-02</t>
  </si>
  <si>
    <t>п.13-34.1 ЛС 02-02-02</t>
  </si>
  <si>
    <t>п.35-56.1 ЛС 02-02-02</t>
  </si>
  <si>
    <t>п.57-140.2 ЛС 02-02-02</t>
  </si>
  <si>
    <t>п.141-155.2 ЛС 02-02-02</t>
  </si>
  <si>
    <t>п. 156-178.1 ЛС 02-02-02</t>
  </si>
  <si>
    <t>п.1-8.2 ЛС 02-02-02</t>
  </si>
  <si>
    <t>п.1-11 ЛС 02-03-01</t>
  </si>
  <si>
    <t>п.12-22 ЛС 02-03-01</t>
  </si>
  <si>
    <t>п.23-33 ЛС 02-03-01</t>
  </si>
  <si>
    <t>п.34-48 ЛС 02-03-01</t>
  </si>
  <si>
    <t>п.49-63 ЛС 02-03-01</t>
  </si>
  <si>
    <t>п.64-73.2 ЛС 02-03-01</t>
  </si>
  <si>
    <t>п.74-83.2 ЛС 02-03-01</t>
  </si>
  <si>
    <t>п.16-16.7 ЛС 02-01-01</t>
  </si>
  <si>
    <t>п. 17-20.1 ЛС 02-01-01</t>
  </si>
  <si>
    <t>п. 21-21.4 ЛС 02-01-01</t>
  </si>
  <si>
    <t>п. 22-22.1 ЛС 02-01-01</t>
  </si>
  <si>
    <t>п. 23-34 ЛС 02-01-01</t>
  </si>
  <si>
    <t>п. 35-36.2 ЛС 02-01-01</t>
  </si>
  <si>
    <t>п. 37-37.1 ЛС 02-01-01</t>
  </si>
  <si>
    <t>п. 38-38.1 ЛС 02-01-01</t>
  </si>
  <si>
    <t>п. 39-39.1 ЛС 02-01-01</t>
  </si>
  <si>
    <t>п. 40-41.2 ЛС 02-01-01</t>
  </si>
  <si>
    <t>п. 42-43.2 ЛС 02-01-01</t>
  </si>
  <si>
    <t>п. 44-44.1 ЛС 02-01-01</t>
  </si>
  <si>
    <t>п. 45-45.2 ЛС 02-01-01</t>
  </si>
  <si>
    <t>п. 46-46.2 ЛС 02-01-01</t>
  </si>
  <si>
    <t>п. 47-47.2 ЛС 02-01-01</t>
  </si>
  <si>
    <t>п.48-51.1 ЛС 02-01-01</t>
  </si>
  <si>
    <t>п.11-14.2 ЛС 02-01-02</t>
  </si>
  <si>
    <t>п. 15-34.1 ЛС 02-01-02</t>
  </si>
  <si>
    <t>п. 35-45.1 ЛС 02-01-02</t>
  </si>
  <si>
    <t>п.1-10.1 ЛС 02-01-02</t>
  </si>
  <si>
    <t>ЛС 02-01-04</t>
  </si>
  <si>
    <t>ЛС 02-01-05</t>
  </si>
  <si>
    <t>ЛС 02-01-06</t>
  </si>
  <si>
    <t>ЛС 02-01-07</t>
  </si>
  <si>
    <t>ЛС 02-01-08</t>
  </si>
  <si>
    <t>ЛС 02-01-09</t>
  </si>
  <si>
    <t>ЛС 02-01-10</t>
  </si>
  <si>
    <t>ЛС 02-01-11</t>
  </si>
  <si>
    <t>ЛС 02-01-12</t>
  </si>
  <si>
    <t>ЛС 02-01-13</t>
  </si>
  <si>
    <t>ЛС 02-01-14</t>
  </si>
  <si>
    <t>ЛС 02-01-15</t>
  </si>
  <si>
    <t>ЛС 02-01-16</t>
  </si>
  <si>
    <t>п. 47-130.2 ЛС 02-01-02</t>
  </si>
  <si>
    <t>п. 133-144.2 ЛС 02-01-02</t>
  </si>
  <si>
    <t>п. 145-152.3 ЛС 02-01-02</t>
  </si>
  <si>
    <t>ЛС 02-02-04</t>
  </si>
  <si>
    <t>ЛС 02-02-05</t>
  </si>
  <si>
    <t>ЛС 02-02-06</t>
  </si>
  <si>
    <t>ЛС 02-02-07</t>
  </si>
  <si>
    <t>ЛС 02-02-08</t>
  </si>
  <si>
    <t>ЛС 02-02-09</t>
  </si>
  <si>
    <t>ЛС 02-02-10</t>
  </si>
  <si>
    <t>ЛС 02-02-11</t>
  </si>
  <si>
    <t>ЛС 02-02-12</t>
  </si>
  <si>
    <t>ЛС 02-02-13</t>
  </si>
  <si>
    <t>ЛС 02-02-14</t>
  </si>
  <si>
    <t>ЛС 07-01-01</t>
  </si>
  <si>
    <t>ЛС 07-01-02</t>
  </si>
  <si>
    <t>ЛС 07-01-04</t>
  </si>
  <si>
    <t>ЛС 07-01-03</t>
  </si>
  <si>
    <t>ЛС 07-01-05</t>
  </si>
  <si>
    <t>ЛС 07-01-06</t>
  </si>
  <si>
    <t>ЛС 01-01-01</t>
  </si>
  <si>
    <t>ЛС 04-02-01</t>
  </si>
  <si>
    <t>ЛС 04-03</t>
  </si>
  <si>
    <t>ЛС 04-02-02</t>
  </si>
  <si>
    <t>ЛС 05-01</t>
  </si>
  <si>
    <t>ЛС 05-02</t>
  </si>
  <si>
    <t>ЛС 06-04-01</t>
  </si>
  <si>
    <t>ЛС 06-04-02</t>
  </si>
  <si>
    <t>ЛС 06-04-03</t>
  </si>
  <si>
    <t>ЛС 06-05-01</t>
  </si>
  <si>
    <t>п.1-22 ЛС 06-01-01</t>
  </si>
  <si>
    <t>п.23-43 ЛС 06-01-01</t>
  </si>
  <si>
    <t>п.44-49 ЛС 06-01-01</t>
  </si>
  <si>
    <t>п.50 ЛС 06-01-01</t>
  </si>
  <si>
    <t>п.1-5 ЛС 06-01-02</t>
  </si>
  <si>
    <t>п.6-16 ЛС 06-01-02</t>
  </si>
  <si>
    <t>ЛС 06-01-03</t>
  </si>
  <si>
    <t>ЛС 06-01-04</t>
  </si>
  <si>
    <t>ЛС 06-01-05</t>
  </si>
  <si>
    <t>п.1-11.3 ЛС 06-02-01</t>
  </si>
  <si>
    <t>п.12-19.1 ЛС 06-02-01</t>
  </si>
  <si>
    <t>п.20-35.1 ЛС 06-02-01</t>
  </si>
  <si>
    <t>п.36-41.1 ЛС 06-02-01</t>
  </si>
  <si>
    <t>п.42-43.2 ЛС 06-02-01</t>
  </si>
  <si>
    <t>п.44-44.2 ЛС 06-02-01</t>
  </si>
  <si>
    <t>п.45-48.1 ЛС 06-02-01</t>
  </si>
  <si>
    <t>п.49-51.2 ЛС 06-02-01</t>
  </si>
  <si>
    <t>п.52-52.1 ЛС 06-02-01</t>
  </si>
  <si>
    <t>п.1-11.3 ЛС 06-02-02</t>
  </si>
  <si>
    <t>п.12-19.1 ЛС 06-02-02</t>
  </si>
  <si>
    <t>п.20-35.1 ЛС 06-02-02</t>
  </si>
  <si>
    <t>п.36-41.1 ЛС 06-02-02</t>
  </si>
  <si>
    <t>п.42-43.2 ЛС 06-02-02</t>
  </si>
  <si>
    <t>п.44-44.2 ЛС 06-02-02</t>
  </si>
  <si>
    <t>п.45-48.1 ЛС 06-02-02</t>
  </si>
  <si>
    <t>п.49-51.2 ЛС 06-02-02</t>
  </si>
  <si>
    <t>п.52-52.1 ЛС 06-02-02</t>
  </si>
  <si>
    <t>п.1-11.3 ЛС 06-02-03</t>
  </si>
  <si>
    <t>п.12-32.1 ЛС 06-02-03</t>
  </si>
  <si>
    <t>п.33-48.1 ЛС 06-02-03</t>
  </si>
  <si>
    <t>п.49-54.1 ЛС 06-02-03</t>
  </si>
  <si>
    <t>п.55-56.2 ЛС 06-02-03</t>
  </si>
  <si>
    <t>п.57-57.2 ЛС 06-02-03</t>
  </si>
  <si>
    <t>п.58-61.1 ЛС 06-02-03</t>
  </si>
  <si>
    <t>п.62-64.2 ЛС 06-02-03</t>
  </si>
  <si>
    <t>п.65-65.1 ЛС 06-02-03</t>
  </si>
  <si>
    <t>п.66-74.1 ЛС 06-02-03</t>
  </si>
  <si>
    <t>п.75-76.4 ЛС 06-02-03</t>
  </si>
  <si>
    <t>п.77-78.4 ЛС 06-02-03</t>
  </si>
  <si>
    <t>ЛС 06-02-04</t>
  </si>
  <si>
    <t>ЛС 06-02-05</t>
  </si>
  <si>
    <t>ЛС 06-02-06</t>
  </si>
  <si>
    <t>ЛС 06-02-07</t>
  </si>
  <si>
    <t>ЛС 06-02-08</t>
  </si>
  <si>
    <t>ЛС 06-02-09</t>
  </si>
  <si>
    <t>ЛС 06-02-10</t>
  </si>
  <si>
    <t>ЛС 06-02-11</t>
  </si>
  <si>
    <t>ЛС 06-02-12</t>
  </si>
  <si>
    <t>ЛС 06-02-13</t>
  </si>
  <si>
    <t>п.1-11 ЛС 04-01-01</t>
  </si>
  <si>
    <t>п.12-13.4 ЛС 04-01-01</t>
  </si>
  <si>
    <t>п.14-16 ЛС 04-01-01</t>
  </si>
  <si>
    <t>п.17 ЛС 04-01-01</t>
  </si>
  <si>
    <t>п.18-20.1 ЛС 04-01-01</t>
  </si>
  <si>
    <t>п.21 ЛС 04-01-01</t>
  </si>
  <si>
    <t>п.1-6.1 ЛС 04-01-02</t>
  </si>
  <si>
    <t>п.7-12.1 ЛС 04-01-02</t>
  </si>
  <si>
    <t>п.13-18.1 ЛС 04-01-02</t>
  </si>
  <si>
    <t>п.19-21.1 ЛС 04-01-02</t>
  </si>
  <si>
    <t>ЛС 04-01-03</t>
  </si>
  <si>
    <t>ЛС 06-03-01</t>
  </si>
  <si>
    <t>ЛС 06-03-02</t>
  </si>
  <si>
    <t>ЛС 02-02-15</t>
  </si>
  <si>
    <t>п.1-2 ЛС 02-03-02</t>
  </si>
  <si>
    <t>п.3-4 ЛС ЛС 02-03-02</t>
  </si>
  <si>
    <t>п.5-7 ЛС 02-03-02</t>
  </si>
  <si>
    <t>п.8 ЛС 02-03-02</t>
  </si>
  <si>
    <t>п.9-11 ЛС 02-03-02</t>
  </si>
  <si>
    <t>ЛС 02-01-17</t>
  </si>
  <si>
    <t>п. 12 ЛС 02-03-02</t>
  </si>
  <si>
    <t>ЛС 09-04-01</t>
  </si>
  <si>
    <t>ЛС 02-02-03</t>
  </si>
  <si>
    <t>ЛС 02-01-03</t>
  </si>
  <si>
    <t>ЛС 02-03-03</t>
  </si>
  <si>
    <t>ЛС 02-03-04</t>
  </si>
  <si>
    <t>ЛС 09-02</t>
  </si>
  <si>
    <t>ЛС 09-03-01</t>
  </si>
  <si>
    <t>ЛС 09-03-02</t>
  </si>
  <si>
    <t>ЛС 09-03-03</t>
  </si>
  <si>
    <t>ЛС 09-03-04</t>
  </si>
  <si>
    <t>ЛС 09-03-05</t>
  </si>
  <si>
    <t>ЛС 09-03-06</t>
  </si>
  <si>
    <t>ЛС 09-03-07</t>
  </si>
  <si>
    <t>ЛС 09-03-08</t>
  </si>
  <si>
    <t>ЛС 09-03-09</t>
  </si>
  <si>
    <t>ЛС 09-03-10</t>
  </si>
  <si>
    <t>ЛС 09-03-11</t>
  </si>
  <si>
    <t>ЛС 09-03-12</t>
  </si>
  <si>
    <t>Протокол</t>
  </si>
  <si>
    <t>начальной (максимальной) цены контракта</t>
  </si>
  <si>
    <t>Объект закупки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</si>
  <si>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</si>
  <si>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</si>
  <si>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-затраты на разработку рабочей документации;</t>
  </si>
  <si>
    <t>- затраты на оплату труда рабочих-строителей;</t>
  </si>
  <si>
    <t>-затраты на приобретение материалов, изделий и конструкций;</t>
  </si>
  <si>
    <t>-затраты на эксплуатацию машин и механизмов;</t>
  </si>
  <si>
    <t>-накладные расходы;</t>
  </si>
  <si>
    <t>-сметную прибыль;</t>
  </si>
  <si>
    <t>-стоимость оборудования поставки подрядчика;</t>
  </si>
  <si>
    <t>-затраты на строительство временных зданий и сооружений;</t>
  </si>
  <si>
    <t>-возврат от разборки временных зданий и сооружений в размере 15% от суммы затрат на их возведение;</t>
  </si>
  <si>
    <t>-удорожание работ в зимнее время;</t>
  </si>
  <si>
    <t>-Затраты по командированию рабочих и машинистов строительной техники для производства СМР;</t>
  </si>
  <si>
    <t>-затраты, связанные с перевозкой рабочих;</t>
  </si>
  <si>
    <t xml:space="preserve">-затраты на проведение производственного экологического мониторинга; </t>
  </si>
  <si>
    <t xml:space="preserve">-затраты на проведение геотехнического мониторинга; </t>
  </si>
  <si>
    <t>-пусконаладочные работы "вхолостую";</t>
  </si>
  <si>
    <t>- затраты на авторский надзор;</t>
  </si>
  <si>
    <t>- резерв средств на непредвиденные работы и затраты;</t>
  </si>
  <si>
    <t>-индексы фактической инфляции для пересчета сметной стоимости из уровня цен утверждения проектной документации в уровень цен на дату определения НМЦК;</t>
  </si>
  <si>
    <t>-прогнозные индексы инфляции для пересчета из уровня цен на дату определения НМЦК в уровень цен соответствующего периода реализации проекта.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</si>
  <si>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</si>
  <si>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</si>
  <si>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</si>
  <si>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>-платы за негативное воздействие на окружающую среду (выбросы загрязняющих веществ в атмосферный воздух  и платы за размещение отходов</t>
  </si>
  <si>
    <t>-шеф-монтаж оборудования ППКД VL1 ;</t>
  </si>
  <si>
    <t>Авторский надзор-0,2% от итога Глав 1-9</t>
  </si>
  <si>
    <t>Авторский надзор</t>
  </si>
  <si>
    <t>2.36</t>
  </si>
  <si>
    <t>В счет 10 Главы ССР в размере 0,2 % от Глав 1-9 ССР</t>
  </si>
  <si>
    <t>комплекс</t>
  </si>
  <si>
    <t>м3</t>
  </si>
  <si>
    <t>т</t>
  </si>
  <si>
    <t>м</t>
  </si>
  <si>
    <t>8,3 т</t>
  </si>
  <si>
    <t>м2</t>
  </si>
  <si>
    <t>стены</t>
  </si>
  <si>
    <t>потолки</t>
  </si>
  <si>
    <t>фермы</t>
  </si>
  <si>
    <t>профлист</t>
  </si>
  <si>
    <t>в смете учтено 49 т прогонов на 6 м2 кровли из профлиста</t>
  </si>
  <si>
    <t>174,1 м2</t>
  </si>
  <si>
    <t>111 м2</t>
  </si>
  <si>
    <t>два раза учтена стоимость ворот</t>
  </si>
  <si>
    <t>ПРОЕКТ СМЕТЫ КОНТРАКТА</t>
  </si>
  <si>
    <t>Количество</t>
  </si>
  <si>
    <t>Цена, руб.</t>
  </si>
  <si>
    <t>На единицу измерения</t>
  </si>
  <si>
    <t>Всего</t>
  </si>
  <si>
    <t>Всесезонный туристско-рекреационный комплекс "Ведучи", Чеченская республика. Пассажирская подвесная канатная дорога VL1.</t>
  </si>
  <si>
    <t>Плата за негативное воздействие на окружающую среду (выбросы загрязняющих веществ в атмосферный воздух  и платы за размещение отходов)</t>
  </si>
  <si>
    <t>стоимости шеф-монтажных работ по объекту:</t>
  </si>
  <si>
    <t>№ п.п.</t>
  </si>
  <si>
    <t xml:space="preserve"> Стоимость , руб. без НДС</t>
  </si>
  <si>
    <t>Стоимость работ в ценах на дату формирования начальной (максимальной) цены контракта - июль 2020 г.</t>
  </si>
  <si>
    <t>Примечание</t>
  </si>
  <si>
    <t>Шеф-монтажные работы: консультации по ведению строительных работ, руководство монтажом и обучение обслуживающего персонала</t>
  </si>
  <si>
    <t>Непредвиденные затраты 2%</t>
  </si>
  <si>
    <t>Всего с НДС 20%</t>
  </si>
  <si>
    <t>*Индекс фактической инфляции по данным Росстата (Строительство ) от цен утверждения сметной документации до даты формирования НМЦК  январь 2020 - июль 2020 (</t>
  </si>
  <si>
    <t>=</t>
  </si>
  <si>
    <t>1) поскольку индексы фактической инфляции за июнь - июль 2020 отсутствуют на момент формирования НМЦК, то значение индекса принимается равным 1.</t>
  </si>
  <si>
    <t>Расчет индекса прогнозной инфляции для оборудования</t>
  </si>
  <si>
    <t>Продолжительность работ</t>
  </si>
  <si>
    <t>мес.</t>
  </si>
  <si>
    <t>Начало работ</t>
  </si>
  <si>
    <t>январь</t>
  </si>
  <si>
    <t>февраль</t>
  </si>
  <si>
    <t>март</t>
  </si>
  <si>
    <t>апрель</t>
  </si>
  <si>
    <t>май</t>
  </si>
  <si>
    <t>Окончание работ</t>
  </si>
  <si>
    <t>Индекс Минэкономразвития РФ на 2020 г. (Письмо Минэкономразвития России от 1 октября 2019 г. № 33198-ПБ/Д03и)</t>
  </si>
  <si>
    <t>Ежемесячный индекс прогноз на 2020 г.</t>
  </si>
  <si>
    <t>Индекс Минэкономразвития РФ на 2021 г. (Письмо Минэкономразвития России от 1 октября 2019 г. № 33198-ПБ/Д03и)</t>
  </si>
  <si>
    <t>Ежемесячный индекс прогноз на 2021 г.</t>
  </si>
  <si>
    <t>Итого индекс прогнозной инфляции И=</t>
  </si>
  <si>
    <t>1,00295^5*(1,00303^5+1,00303^9)/2</t>
  </si>
  <si>
    <t>53 067 445,44/1,2</t>
  </si>
  <si>
    <t>Стоимость шеф-монтажных работ по оборудованию КД VL1 согласно ТКП ООО "НКД" (конъюнктурный анализ цен №288) в составе сметной документации, получившей положительное заключение  федерального автономного учреждения «Главное управление государственной экспертизы» от 30.08.2019 № 01060-19/ГГЭ-19510/07-01 (№ в Реестре 00-1-1827-19). С учетом письма ООО "НКД" исх. №746-1 от 27.09.2019 г.</t>
  </si>
  <si>
    <t>4,037 т/шт. По КП 18 шт!
В проекте листы 8, 9 РС-19-533.110101.2.4-ТКР-ТХ-ТЧ указано 30 шт + 1  шт в VIP исполнении</t>
  </si>
  <si>
    <t>График производства строительно-монтажных работ по объекту VL1, 
ВТРК "Ведучи"</t>
  </si>
  <si>
    <t>Планируемая дата подписания договора</t>
  </si>
  <si>
    <t>Сроки выполнения работ</t>
  </si>
  <si>
    <t>Дата начала</t>
  </si>
  <si>
    <t>Длительность</t>
  </si>
  <si>
    <t>Дата окончания</t>
  </si>
  <si>
    <t>Разработка проектной документации (Стадия "Рабочая документация")</t>
  </si>
  <si>
    <t>Подготовительные работы, в том числе:
 - организация стройгородка, площадок складирования, временного ЭС
- расчистка существующих дорог, Дороги к опрорам и ВСКД                                              - геодезические работы
- вырубка леса</t>
  </si>
  <si>
    <t>3.1.</t>
  </si>
  <si>
    <t>Земляные работы по фундаментам</t>
  </si>
  <si>
    <t>3.2.</t>
  </si>
  <si>
    <t>3.3.</t>
  </si>
  <si>
    <t>3.4.</t>
  </si>
  <si>
    <t>3.4.1.</t>
  </si>
  <si>
    <t>3.4.2.</t>
  </si>
  <si>
    <t>3.4.3.</t>
  </si>
  <si>
    <t>3.4.4.</t>
  </si>
  <si>
    <t>3.4.5.</t>
  </si>
  <si>
    <t>Внутренняя и наружная отделка</t>
  </si>
  <si>
    <t>3.5.</t>
  </si>
  <si>
    <t>3.5.1.</t>
  </si>
  <si>
    <t>3.5.2.</t>
  </si>
  <si>
    <t>3.5.3.</t>
  </si>
  <si>
    <t>3.5.4.</t>
  </si>
  <si>
    <t>3.5.5.</t>
  </si>
  <si>
    <t>3.6.</t>
  </si>
  <si>
    <t>Фундаменты опор 1,2,3</t>
  </si>
  <si>
    <t>3.7.</t>
  </si>
  <si>
    <t>3.8.</t>
  </si>
  <si>
    <t>3.9.</t>
  </si>
  <si>
    <t>3.10.</t>
  </si>
  <si>
    <t>3.11.</t>
  </si>
  <si>
    <t>3.12.</t>
  </si>
  <si>
    <t>3.13.</t>
  </si>
  <si>
    <t>3.14.</t>
  </si>
  <si>
    <t>3.15.</t>
  </si>
  <si>
    <t>4.1.</t>
  </si>
  <si>
    <t>4.2.</t>
  </si>
  <si>
    <t>Монтаж оборудования НСКД, подвижной состав и оборудование гаража</t>
  </si>
  <si>
    <t>4.3.</t>
  </si>
  <si>
    <t>4.4.</t>
  </si>
  <si>
    <t>Установка канатов в т.ч. счалка канатов</t>
  </si>
  <si>
    <t>4.5.</t>
  </si>
  <si>
    <t>Шеф-монтажные работы (включая обучение персонала)</t>
  </si>
  <si>
    <t>Электротехнические работы (включая КЛ до опор)</t>
  </si>
  <si>
    <t>5.1.</t>
  </si>
  <si>
    <t>5.2.</t>
  </si>
  <si>
    <t>5.3.</t>
  </si>
  <si>
    <r>
      <t xml:space="preserve">Пусконаладочные работы </t>
    </r>
    <r>
      <rPr>
        <sz val="8"/>
        <color theme="1"/>
        <rFont val="Tahoma"/>
        <family val="2"/>
        <charset val="204"/>
      </rPr>
      <t>(в том числе вхолостую и под нагрузкой)</t>
    </r>
  </si>
  <si>
    <t>Мероприятия по вводу в эксплуатацию</t>
  </si>
  <si>
    <t>ДОРОЖНАЯ КАРТА ДЛЯ ОБЪЕКТОВ 
ВСЕСЕЗОННОГО ТУРИСТСКО-РЕКРЕАЦИОННОГО КОМПЛЕКСА "ВЕДУЧИ"</t>
  </si>
  <si>
    <t>Годы СМР по объектам</t>
  </si>
  <si>
    <t>объект/мероприятия</t>
  </si>
  <si>
    <t>Стоимость СМР, 
тыс. рублей</t>
  </si>
  <si>
    <t>Начало</t>
  </si>
  <si>
    <t>Окончание</t>
  </si>
  <si>
    <t>I. Объекты с началом реализации в 2020 г.</t>
  </si>
  <si>
    <t>1.</t>
  </si>
  <si>
    <t>Пассажирская подвесная канатная дорога VL1, протяженность - 4,4 км</t>
  </si>
  <si>
    <t>4 кв 2019</t>
  </si>
  <si>
    <t>2 кв 2023</t>
  </si>
  <si>
    <t>+</t>
  </si>
  <si>
    <t>1.1.</t>
  </si>
  <si>
    <t>Поставка оборудования канатной дороги</t>
  </si>
  <si>
    <t>3 кв 2021</t>
  </si>
  <si>
    <t>1 кв 2023</t>
  </si>
  <si>
    <t>1.1.1</t>
  </si>
  <si>
    <t>Линейные опоры</t>
  </si>
  <si>
    <t>4 кв 2021</t>
  </si>
  <si>
    <t>1.1.2</t>
  </si>
  <si>
    <t>Оборудование станций</t>
  </si>
  <si>
    <t>1.1.3</t>
  </si>
  <si>
    <t>Гондолы</t>
  </si>
  <si>
    <t>4 кв 2022</t>
  </si>
  <si>
    <t>1.1.4</t>
  </si>
  <si>
    <t>Электрооборудование</t>
  </si>
  <si>
    <t>3 кв 2022</t>
  </si>
  <si>
    <t>Строительно-монтажные работы</t>
  </si>
  <si>
    <t>3 кв 2020</t>
  </si>
  <si>
    <t>1.2.1</t>
  </si>
  <si>
    <t xml:space="preserve">Формирование конкурсной документации по объекту </t>
  </si>
  <si>
    <t>4 кв 2020</t>
  </si>
  <si>
    <t>1.2.2</t>
  </si>
  <si>
    <t>Проведение конкурса с заключением договора</t>
  </si>
  <si>
    <t>1.2.3</t>
  </si>
  <si>
    <t>Выполнение СМР</t>
  </si>
  <si>
    <t>2 кв 2022</t>
  </si>
  <si>
    <t>1.2.3.1</t>
  </si>
  <si>
    <t>Разработка рабочей документации и повторная экспертиза проектной документации</t>
  </si>
  <si>
    <t>1.2.3.2</t>
  </si>
  <si>
    <t>Подготовительные работы: устройство временных дорог, организация стройгородка, склада</t>
  </si>
  <si>
    <t>1 кв 2021</t>
  </si>
  <si>
    <t>1.2.3.3</t>
  </si>
  <si>
    <t>Строительство водозабора и насосных станций PS100, PS200, PS300</t>
  </si>
  <si>
    <t>2 кв 2021</t>
  </si>
  <si>
    <t>1.2.3.4</t>
  </si>
  <si>
    <t>Фундаменты станций и опор ППКД</t>
  </si>
  <si>
    <t>1.2.3.5</t>
  </si>
  <si>
    <t>Монтаж технологического оборудования станций и линейных опор ППКД</t>
  </si>
  <si>
    <t>1 кв 2022</t>
  </si>
  <si>
    <t>1.2.3.6</t>
  </si>
  <si>
    <t>Строительство зданий станций ППКД</t>
  </si>
  <si>
    <t>1.2.3.7</t>
  </si>
  <si>
    <t xml:space="preserve">Монтаж канатов </t>
  </si>
  <si>
    <t>1.2.3.8</t>
  </si>
  <si>
    <t>Прокладка КЛ 10 кВ и сетей водоснабжения</t>
  </si>
  <si>
    <t>1.2.3.9</t>
  </si>
  <si>
    <t>Пуско-наладочные работы по наружным сетям электро- и водоснабжения и инженерным сетям зданий станций</t>
  </si>
  <si>
    <t>1.2.3.10</t>
  </si>
  <si>
    <t>Пуско-наладочные работы по технологическому оборудованию ППКД</t>
  </si>
  <si>
    <t>1.2.3.11</t>
  </si>
  <si>
    <t>Мероприятия по вводу объекта в эксплуатацию</t>
  </si>
  <si>
    <t>2.</t>
  </si>
  <si>
    <t>Система искусственного снегообразования горнолыжных трасс, 
площадь оснежения - 330 000 кв. м</t>
  </si>
  <si>
    <t xml:space="preserve"> 3 кв 2020</t>
  </si>
  <si>
    <t>Получено заключение ФАУ «Главгосэкспертиза России»</t>
  </si>
  <si>
    <t>1 кв 2020</t>
  </si>
  <si>
    <t>2.3.1</t>
  </si>
  <si>
    <t xml:space="preserve">Разработка рабочей документации   </t>
  </si>
  <si>
    <t>2.3.2</t>
  </si>
  <si>
    <t>Прокладка сетей СИС (водоснабжение, 0,4кВ, сети связи) вдоль трасс</t>
  </si>
  <si>
    <t>2.3.3</t>
  </si>
  <si>
    <t>Монтаж колодцев и снегогенераторов</t>
  </si>
  <si>
    <t>2.3.4</t>
  </si>
  <si>
    <t>Сети электроснабжения 10 кВ с КТП</t>
  </si>
  <si>
    <t>2.3.5</t>
  </si>
  <si>
    <t>Пуско-наладочные работы</t>
  </si>
  <si>
    <t>2.3.6</t>
  </si>
  <si>
    <t>3.</t>
  </si>
  <si>
    <t>Электроснабжение ВТРК "Ведучи". Этап 1, длина кабельной линии– 3 480 м</t>
  </si>
  <si>
    <t xml:space="preserve">4 кв 2020 </t>
  </si>
  <si>
    <t xml:space="preserve">Разработка проектно-сметной документации </t>
  </si>
  <si>
    <t>Проведение государственной экспертизы</t>
  </si>
  <si>
    <t>3.2.1</t>
  </si>
  <si>
    <t>3.2.2</t>
  </si>
  <si>
    <t>3.2.3</t>
  </si>
  <si>
    <t>3.2.4</t>
  </si>
  <si>
    <t>Ввод в эксплуатацию</t>
  </si>
  <si>
    <t>II. Объекты с началом реализации в 2021 г.</t>
  </si>
  <si>
    <t>Канатные дороги</t>
  </si>
  <si>
    <t>4.</t>
  </si>
  <si>
    <t>Пассажирская подвесная канатная дорога VL2, протяженность - 610 м</t>
  </si>
  <si>
    <t>4.1</t>
  </si>
  <si>
    <t>Вынесение вопроса об одобрении заключения дополнительного соглашения к Договору с ООО "НКД"</t>
  </si>
  <si>
    <t>4.2</t>
  </si>
  <si>
    <t>Корректировка проектно-сметной документации</t>
  </si>
  <si>
    <t>4.3</t>
  </si>
  <si>
    <t>Проведение государственной экспертизы откорректированной документации</t>
  </si>
  <si>
    <t>4.4</t>
  </si>
  <si>
    <t>Формирование конкурсной документации  на поставку оборудования канатной дороги</t>
  </si>
  <si>
    <t>4.4.1</t>
  </si>
  <si>
    <t>Проведение конкурса с заключением договора на поставку оборудования канатной дороги</t>
  </si>
  <si>
    <t>4.4.2</t>
  </si>
  <si>
    <t>4.5</t>
  </si>
  <si>
    <t>4.5.1</t>
  </si>
  <si>
    <t>4.5.2</t>
  </si>
  <si>
    <t>4.5.3</t>
  </si>
  <si>
    <t>4.5.3.1</t>
  </si>
  <si>
    <t>Фундаменты станций и линейных опор ППКД</t>
  </si>
  <si>
    <t>4.5.3.2</t>
  </si>
  <si>
    <t>Инженерная защита территории (противолавинная защита склона)</t>
  </si>
  <si>
    <t>4.5.3.3</t>
  </si>
  <si>
    <t xml:space="preserve">Монтаж технологического оборудования  </t>
  </si>
  <si>
    <t>4.5.3.4</t>
  </si>
  <si>
    <t>Монтаж каната и подвижного состава</t>
  </si>
  <si>
    <t>4.5.3.5</t>
  </si>
  <si>
    <t>Наружные сети 10 кВ</t>
  </si>
  <si>
    <t>4.5.3.6</t>
  </si>
  <si>
    <t>4.5.3.7</t>
  </si>
  <si>
    <t>5.</t>
  </si>
  <si>
    <t>Пассажирская подвесная  канатная дорога VL4, протяженность - 1435 м</t>
  </si>
  <si>
    <t>5.1</t>
  </si>
  <si>
    <t>5.1.1</t>
  </si>
  <si>
    <t>5.1.2</t>
  </si>
  <si>
    <t>5.2</t>
  </si>
  <si>
    <t>5.2.1</t>
  </si>
  <si>
    <t>5.2.2</t>
  </si>
  <si>
    <t>5.3</t>
  </si>
  <si>
    <t>5.3.1</t>
  </si>
  <si>
    <t>5.3.2</t>
  </si>
  <si>
    <t>5.3.3</t>
  </si>
  <si>
    <t>5.3.3.1</t>
  </si>
  <si>
    <t>5.3.3.2</t>
  </si>
  <si>
    <t>Инженерная защита территории (противолавинная защита склона/опор)</t>
  </si>
  <si>
    <t>5.3.3.3</t>
  </si>
  <si>
    <t>5.3.3.4</t>
  </si>
  <si>
    <t>5.3.3.5</t>
  </si>
  <si>
    <t>5.3.3.6</t>
  </si>
  <si>
    <t>Гараж кресел</t>
  </si>
  <si>
    <t>5.3.3.7</t>
  </si>
  <si>
    <t>5.3.3.8</t>
  </si>
  <si>
    <t>6.</t>
  </si>
  <si>
    <t>Пассажирская подвесная  канатная дорога VL5, протяженность - 724м</t>
  </si>
  <si>
    <t>6.1</t>
  </si>
  <si>
    <t>6.1.2</t>
  </si>
  <si>
    <t>6.1.3</t>
  </si>
  <si>
    <t>6.2</t>
  </si>
  <si>
    <t>6.2.1</t>
  </si>
  <si>
    <t>6.2.2</t>
  </si>
  <si>
    <t>6.3</t>
  </si>
  <si>
    <t>6.3.1</t>
  </si>
  <si>
    <t>6.3.2</t>
  </si>
  <si>
    <t>6.3.3</t>
  </si>
  <si>
    <t>6.3.3.1</t>
  </si>
  <si>
    <t>6.3.3.2</t>
  </si>
  <si>
    <t>Инженерная защита территории</t>
  </si>
  <si>
    <t>6.3.3.3</t>
  </si>
  <si>
    <t>6.3.3.4</t>
  </si>
  <si>
    <t>6.3.3.5</t>
  </si>
  <si>
    <t>6.3.3.6</t>
  </si>
  <si>
    <t>6.3.3.7</t>
  </si>
  <si>
    <t>Горнолыжные трассы</t>
  </si>
  <si>
    <t>7.</t>
  </si>
  <si>
    <t>Горнолыжная трасса VP-1, длина – 1 210 м</t>
  </si>
  <si>
    <t>7.1</t>
  </si>
  <si>
    <t>7.2</t>
  </si>
  <si>
    <t>7.2.1</t>
  </si>
  <si>
    <t>7.2.2</t>
  </si>
  <si>
    <t>7.2.3</t>
  </si>
  <si>
    <t>7.2.4</t>
  </si>
  <si>
    <t>8.</t>
  </si>
  <si>
    <t>Горнолыжная трасса VP-13-1, длина - 550 м</t>
  </si>
  <si>
    <t>8.1</t>
  </si>
  <si>
    <t>8.2</t>
  </si>
  <si>
    <t>8.2.1</t>
  </si>
  <si>
    <t>8.2.2</t>
  </si>
  <si>
    <t>8.2.3</t>
  </si>
  <si>
    <t>8.2.4</t>
  </si>
  <si>
    <t>9.</t>
  </si>
  <si>
    <t>Горнолыжная трасса VP-10-1, длина - 975 м</t>
  </si>
  <si>
    <t>9.1</t>
  </si>
  <si>
    <t>9.2</t>
  </si>
  <si>
    <t>9.2.1</t>
  </si>
  <si>
    <t>9.2.2</t>
  </si>
  <si>
    <t>9.2.3</t>
  </si>
  <si>
    <t>9.2.4</t>
  </si>
  <si>
    <t>10.</t>
  </si>
  <si>
    <t>Горнолыжная трасса VP-3, длина – 2 210 м.</t>
  </si>
  <si>
    <t xml:space="preserve">3 кв 2020 </t>
  </si>
  <si>
    <t>10.1</t>
  </si>
  <si>
    <t>10.1.1</t>
  </si>
  <si>
    <t>10.1.2</t>
  </si>
  <si>
    <t>10.2.</t>
  </si>
  <si>
    <t>10.2.1</t>
  </si>
  <si>
    <t>10.2.2</t>
  </si>
  <si>
    <t>10.2.3</t>
  </si>
  <si>
    <t>10.2.4</t>
  </si>
  <si>
    <t>11.</t>
  </si>
  <si>
    <t>Горнолыжная трасса VP-4, длина – 1 335 м.</t>
  </si>
  <si>
    <t>11.1</t>
  </si>
  <si>
    <t>11.1.1</t>
  </si>
  <si>
    <t>11.1.2</t>
  </si>
  <si>
    <t>11.2.</t>
  </si>
  <si>
    <t>11.2.1</t>
  </si>
  <si>
    <t>11.2.2</t>
  </si>
  <si>
    <t>11.2.3</t>
  </si>
  <si>
    <t>11.2.4</t>
  </si>
  <si>
    <t>12.</t>
  </si>
  <si>
    <t>Горнолыжная трасса VP-6, длина - 825 м.</t>
  </si>
  <si>
    <t>12.1</t>
  </si>
  <si>
    <t>12.1.1</t>
  </si>
  <si>
    <t>12.1.2</t>
  </si>
  <si>
    <t>12.2</t>
  </si>
  <si>
    <t>12.2.1</t>
  </si>
  <si>
    <t>12.2.2</t>
  </si>
  <si>
    <t>12.2.3</t>
  </si>
  <si>
    <t>12.2.4</t>
  </si>
  <si>
    <t>13.</t>
  </si>
  <si>
    <t>Горнолыжная трасса VP-5, длина – 1 975 м.</t>
  </si>
  <si>
    <t>13.1</t>
  </si>
  <si>
    <t>13.1.1</t>
  </si>
  <si>
    <t>13.1.2</t>
  </si>
  <si>
    <t>13.2</t>
  </si>
  <si>
    <t>13.2.1</t>
  </si>
  <si>
    <t>13.2.2</t>
  </si>
  <si>
    <t>13.2.3</t>
  </si>
  <si>
    <t>13.2.4</t>
  </si>
  <si>
    <t>14.</t>
  </si>
  <si>
    <t>Горнолыжная трасса VP-8, длина – 740 м</t>
  </si>
  <si>
    <t>14.1</t>
  </si>
  <si>
    <t>14.1.1</t>
  </si>
  <si>
    <t>14.1.2</t>
  </si>
  <si>
    <t>14.2</t>
  </si>
  <si>
    <t>14.2.1</t>
  </si>
  <si>
    <t>14.2.2</t>
  </si>
  <si>
    <t>14.2.3</t>
  </si>
  <si>
    <t>14.2.4</t>
  </si>
  <si>
    <t>15.</t>
  </si>
  <si>
    <t>Горнолыжная трасса VP-9, длина – 370 м</t>
  </si>
  <si>
    <t>15.1</t>
  </si>
  <si>
    <t>15.1.1</t>
  </si>
  <si>
    <t>15.1.2</t>
  </si>
  <si>
    <t>15.2</t>
  </si>
  <si>
    <t>15.2.1</t>
  </si>
  <si>
    <t>15.2.2</t>
  </si>
  <si>
    <t>15.2.3</t>
  </si>
  <si>
    <t>15.2.4</t>
  </si>
  <si>
    <t>16.</t>
  </si>
  <si>
    <t>Горнолыжная трасса VP-10-2, длина – 650 м</t>
  </si>
  <si>
    <t>16.1</t>
  </si>
  <si>
    <t>16.1.1</t>
  </si>
  <si>
    <t>16.1.2</t>
  </si>
  <si>
    <t>16.2</t>
  </si>
  <si>
    <t>16.2.1</t>
  </si>
  <si>
    <t>16.2.2</t>
  </si>
  <si>
    <t>16.2.3</t>
  </si>
  <si>
    <t>16.2.4</t>
  </si>
  <si>
    <t>17.</t>
  </si>
  <si>
    <t>Горнолыжная трасса VP-11, длина – 900  м</t>
  </si>
  <si>
    <t>17.1</t>
  </si>
  <si>
    <t>17.1.1</t>
  </si>
  <si>
    <t>17.1.2</t>
  </si>
  <si>
    <t>17.2</t>
  </si>
  <si>
    <t>17.2.1</t>
  </si>
  <si>
    <t>17.2.2</t>
  </si>
  <si>
    <t>17.2.3</t>
  </si>
  <si>
    <t>17.2.4</t>
  </si>
  <si>
    <t>18.</t>
  </si>
  <si>
    <t>Горнолыжная трасса VP-12, длина – 370 м</t>
  </si>
  <si>
    <t>18.1</t>
  </si>
  <si>
    <t>18.1.1</t>
  </si>
  <si>
    <t>18.1.2</t>
  </si>
  <si>
    <t>18.2</t>
  </si>
  <si>
    <t>18.2.1</t>
  </si>
  <si>
    <t>18.2.2</t>
  </si>
  <si>
    <t>18.2.3</t>
  </si>
  <si>
    <t>18.2.4</t>
  </si>
  <si>
    <t>19.</t>
  </si>
  <si>
    <t>Горнолыжная трасса VP-14, длина – 560 м</t>
  </si>
  <si>
    <t>19.1</t>
  </si>
  <si>
    <t>19.1.1</t>
  </si>
  <si>
    <t>19.1.2</t>
  </si>
  <si>
    <t>19.2</t>
  </si>
  <si>
    <t>19.2.1</t>
  </si>
  <si>
    <t>19.2.2</t>
  </si>
  <si>
    <t>19.2.3</t>
  </si>
  <si>
    <t>19.2.4</t>
  </si>
  <si>
    <t>20.</t>
  </si>
  <si>
    <t>Горнолыжная трасса VP-2, длина – 680 м</t>
  </si>
  <si>
    <t>20.1</t>
  </si>
  <si>
    <t>20.1.1</t>
  </si>
  <si>
    <t>20.1.2</t>
  </si>
  <si>
    <t>20.2</t>
  </si>
  <si>
    <t>20.2.1</t>
  </si>
  <si>
    <t>20.2.2</t>
  </si>
  <si>
    <t>20.2.3</t>
  </si>
  <si>
    <t>20.2.4</t>
  </si>
  <si>
    <t>21.</t>
  </si>
  <si>
    <t>Горнолыжная трасса VP-7, длина – 1 990 м</t>
  </si>
  <si>
    <t>21.1</t>
  </si>
  <si>
    <t>21.1.1</t>
  </si>
  <si>
    <t>21.1.2</t>
  </si>
  <si>
    <t>21.2</t>
  </si>
  <si>
    <t>21.2.1</t>
  </si>
  <si>
    <t>21.2.2</t>
  </si>
  <si>
    <t>21.2.3</t>
  </si>
  <si>
    <t>21.2.4</t>
  </si>
  <si>
    <t>-</t>
  </si>
  <si>
    <t>- затраты на авиаперевозки;</t>
  </si>
  <si>
    <t>Строительство (строительно-монтажные работы, оборудование поставки подрядчика, шеф-монтаж, прочие затраты)</t>
  </si>
  <si>
    <t>п/№</t>
  </si>
  <si>
    <t>Стоимость, руб.</t>
  </si>
  <si>
    <t>Этапа</t>
  </si>
  <si>
    <t>без учета НДС</t>
  </si>
  <si>
    <t>с учетом НДС</t>
  </si>
  <si>
    <r>
      <t>Разработка Рабочей документации</t>
    </r>
    <r>
      <rPr>
        <b/>
        <sz val="11"/>
        <rFont val="Times New Roman"/>
        <family val="1"/>
        <charset val="204"/>
      </rPr>
      <t xml:space="preserve"> </t>
    </r>
  </si>
  <si>
    <t>Пассажирская подвесная канатная дорога VL1</t>
  </si>
  <si>
    <t>График производства строительно -монтажных работ объекта:</t>
  </si>
  <si>
    <t>Разработка Рабочей документации</t>
  </si>
  <si>
    <t>Строительно-монтажные работы, включая подготовительные работы, монтаж и пусконаладка оборудования, подготовка исполнительной документации, сдача объекта Заказчику с комплектом документов, позволяющим получить разрешение на ввод объекта в эксплуатацию.</t>
  </si>
  <si>
    <t>Х - дата подписания договора</t>
  </si>
  <si>
    <t>Строительно-монтажные работы, включая геодезическую разбивочную основу, подготовительные работы, монтаж и пусконаладка оборудования, оборудование поставки подрядчика, шеф-монтаж оборудования ППКД VL1 (включая обучение обслуживающего персонала), прочие затраты, подготовка исполнительной документации, сдача объекта Заказчику с комплектом документов, позволяющим получить разрешение на ввод объекта в эксплуатацию.</t>
  </si>
  <si>
    <t>Дата формирования НМЦК</t>
  </si>
  <si>
    <t>Продолжительность выполнения работ, мес.</t>
  </si>
  <si>
    <t>Доля сметной стоимости, подлежащая выполнению подрядчиком в 2022 году</t>
  </si>
  <si>
    <t>ежемесячный прогнозный индекс на 2021 год</t>
  </si>
  <si>
    <t>^(1/12)</t>
  </si>
  <si>
    <t>ежемесячный прогнозный индекс на 2022 год</t>
  </si>
  <si>
    <t>К на 2022 =</t>
  </si>
  <si>
    <t>Индекс прогнозной инфляции</t>
  </si>
  <si>
    <t>Расчет индекса прогнозной инфляции для проектных работ стадии "Рабочая документация"</t>
  </si>
  <si>
    <t>Доля сметной стоимости, подлежащая выполнению подрядчиком в 2023 году</t>
  </si>
  <si>
    <t>ежемесячный прогнозный индекс на 2023 год</t>
  </si>
  <si>
    <t>К на 2023 =</t>
  </si>
  <si>
    <t>Расчет индекса прогнозной инфляции для строительства</t>
  </si>
  <si>
    <r>
      <t xml:space="preserve">Начальная (максимальная) цена контракта с учетом индекса прогнозной инфляции на период выполнения работ и с учетом  авансирования в размере </t>
    </r>
    <r>
      <rPr>
        <b/>
        <sz val="12"/>
        <color rgb="FFFF0000"/>
        <rFont val="Times New Roman"/>
        <family val="1"/>
        <charset val="204"/>
      </rPr>
      <t>30</t>
    </r>
    <r>
      <rPr>
        <b/>
        <sz val="12"/>
        <rFont val="Times New Roman"/>
        <family val="1"/>
        <charset val="204"/>
      </rPr>
      <t>%</t>
    </r>
  </si>
  <si>
    <t>Стоимость работ в ценах на дату формирования начальной (максимальной) цены контракта</t>
  </si>
  <si>
    <t>1) поскольку индексы фактической инфляции за  сентябрь и октябрь 2021 отсутствуют на момент формирования НМЦК, то они принимаются равными 1.</t>
  </si>
  <si>
    <t>*Индекс фактической инфляции по данным Росстата ("Строительство ", Чеченская республика) от цен утверждения сметной документации до даты формирования НМЦК (0,99*0,9897*0,9859*0,9903*0,9876*0,9857*1,067*1,0863*1*1)=</t>
  </si>
  <si>
    <t>-авансирование в размере 30%;</t>
  </si>
  <si>
    <t>- затраты на геодезические разбивочные работы;</t>
  </si>
  <si>
    <t>В том числе Оборудование</t>
  </si>
  <si>
    <t>в том числе Оборудование</t>
  </si>
  <si>
    <t>В том числе:</t>
  </si>
  <si>
    <t>непредвиденные работы и затраты</t>
  </si>
  <si>
    <t>инфляционная составляющая</t>
  </si>
  <si>
    <t>Индекс пересчета в текущие цены  на  2 квартал 2019 г. принят согласно Письму Минстроя России  от 17.05.2019 N 17798-ДВ/09.</t>
  </si>
  <si>
    <t>Индекс пересчета в текущие цены  на  2 квартал 2019 г. принят согласно Письмам Минстроя России : от 17.05.2019 N 17798-ДВ/09;
  от 04.06.2019 N 20003-ДВ/09.</t>
  </si>
  <si>
    <t>В текущем уровне цен 2 квартала 2019 г., руб. (РД-4,15, ГТМ и ГРО-4,23 СМР-6,86, ПНР-13,48, Прочие - 10,51 по письмам Минстроя России от 17.05.2019 N 17798-ДВ/09;
  от 04.06.2019 N 20003-ДВ/09) с учетом временных зданий и сооружений и зимнего удорожания.</t>
  </si>
  <si>
    <t>Индекс-дефлятор на продолжительность проектных работ и строительства выполнен в соответствии с графиком и с учетом авансирования объекта в размере 30% от цены работ.</t>
  </si>
  <si>
    <t>Стоимость проживания рабочих на объекте строительства принята в размере 550 руб. в сутки на человека, размер суточных- 100 руб. в сутки на человека  согласно Постановлению Правительства РФ от 02.10.2002 г. № 729</t>
  </si>
  <si>
    <t>Индекс Минэкономразвития РФ на 2021 г. (Письмо Минэкономразвития России от 05.10.2021 № 33918-ПК/Д03и)</t>
  </si>
  <si>
    <t>Индекс Минэкономразвития РФ на 2022 г. (Письмо Минэкономразвития России от 05.10.2021 № 33918-ПК/Д03и)</t>
  </si>
  <si>
    <t>Индекс Минэкономразвития РФ на 2023 г. (Письмо Минэкономразвития России от 05.10.2021 № 33918-ПК/Д03и)</t>
  </si>
  <si>
    <t>конец текущего года</t>
  </si>
  <si>
    <t>начало следующего года</t>
  </si>
  <si>
    <t>(один миллиард триста пятьдесят семь миллионов пятьсот двадцать семь тысяч триста восемнадцать рублей, 12 копеек)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</si>
</sst>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3" formatCode="_-* #,##0.00_-;\-* #,##0.00_-;_-* &quot;-&quot;??_-;_-@_-"/>
    <numFmt numFmtId="164" formatCode="_-* #,##0.00\ _₽_-;\-* #,##0.00\ _₽_-;_-* &quot;-&quot;??\ _₽_-;_-@_-"/>
    <numFmt numFmtId="165" formatCode="#,##0.00;[Red]\-\ #,##0.00"/>
    <numFmt numFmtId="166" formatCode="0.000"/>
    <numFmt numFmtId="167" formatCode="0.0000"/>
    <numFmt numFmtId="168" formatCode="#,##0.000"/>
    <numFmt numFmtId="169" formatCode="0.0"/>
    <numFmt numFmtId="170" formatCode="_-* #,##0.000\ _₽_-;\-* #,##0.000\ _₽_-;_-* &quot;-&quot;??\ _₽_-;_-@_-"/>
    <numFmt numFmtId="171" formatCode="_-* #,##0.00000\ _₽_-;\-* #,##0.00000\ _₽_-;_-* &quot;-&quot;??\ _₽_-;_-@_-"/>
    <numFmt numFmtId="172" formatCode="_-* #,##0.000000\ _₽_-;\-* #,##0.000000\ _₽_-;_-* &quot;-&quot;??\ _₽_-;_-@_-"/>
    <numFmt numFmtId="173" formatCode="0.00000"/>
    <numFmt numFmtId="174" formatCode="#,##0.00000"/>
    <numFmt numFmtId="175" formatCode="#,##0.####"/>
    <numFmt numFmtId="176" formatCode="0.0%"/>
    <numFmt numFmtId="177" formatCode="0.0000000"/>
    <numFmt numFmtId="178" formatCode="_-* #,##0.0000000\ _₽_-;\-* #,##0.0000000\ _₽_-;_-* &quot;-&quot;??\ _₽_-;_-@_-"/>
    <numFmt numFmtId="179" formatCode="_-* #,##0.00_р_._-;\-* #,##0.00_р_._-;_-* &quot;-&quot;??_р_._-;_-@_-"/>
  </numFmts>
  <fonts count="10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9"/>
      <name val="Arial"/>
      <family val="2"/>
      <charset val="204"/>
    </font>
    <font>
      <b/>
      <sz val="10"/>
      <name val="Arial Cyr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10"/>
      <color rgb="FF0070C0"/>
      <name val="Arial"/>
      <family val="2"/>
      <charset val="204"/>
    </font>
    <font>
      <i/>
      <sz val="10"/>
      <color theme="4"/>
      <name val="Arial"/>
      <family val="2"/>
      <charset val="204"/>
    </font>
    <font>
      <sz val="10"/>
      <color theme="9" tint="-0.249977111117893"/>
      <name val="Arial"/>
      <family val="2"/>
      <charset val="204"/>
    </font>
    <font>
      <i/>
      <sz val="10"/>
      <color theme="9" tint="-0.249977111117893"/>
      <name val="Arial"/>
      <family val="2"/>
      <charset val="204"/>
    </font>
    <font>
      <sz val="10"/>
      <color theme="9"/>
      <name val="Arial"/>
      <family val="2"/>
      <charset val="204"/>
    </font>
    <font>
      <i/>
      <sz val="10"/>
      <color theme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0"/>
      <color theme="9" tint="-0.249977111117893"/>
      <name val="Times New Roman"/>
      <family val="1"/>
      <charset val="204"/>
    </font>
    <font>
      <i/>
      <sz val="10"/>
      <color rgb="FF0070C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i/>
      <sz val="10"/>
      <name val="Arial Cyr"/>
      <charset val="204"/>
    </font>
    <font>
      <b/>
      <i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u/>
      <sz val="11"/>
      <name val="Calibri"/>
      <family val="2"/>
      <charset val="204"/>
    </font>
    <font>
      <i/>
      <sz val="11"/>
      <name val="Calibri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10"/>
      <color rgb="FF0070C0"/>
      <name val="Arial Cyr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8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i/>
      <u/>
      <sz val="8"/>
      <color theme="1"/>
      <name val="Tahoma"/>
      <family val="2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0.5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.5"/>
      <name val="Times New Roman"/>
      <family val="1"/>
      <charset val="204"/>
    </font>
    <font>
      <sz val="11"/>
      <name val="Times New Roman"/>
      <family val="1"/>
      <charset val="204"/>
    </font>
    <font>
      <sz val="10.5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i/>
      <sz val="12"/>
      <color rgb="FF0070C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DDD9C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rgb="FF3E34BC"/>
      </left>
      <right/>
      <top style="thin">
        <color rgb="FF3E34BC"/>
      </top>
      <bottom style="thin">
        <color rgb="FF3E34BC"/>
      </bottom>
      <diagonal/>
    </border>
    <border>
      <left/>
      <right/>
      <top style="thin">
        <color rgb="FF3E34BC"/>
      </top>
      <bottom style="thin">
        <color rgb="FF3E34BC"/>
      </bottom>
      <diagonal/>
    </border>
    <border>
      <left/>
      <right style="thin">
        <color rgb="FF3E34BC"/>
      </right>
      <top style="thin">
        <color rgb="FF3E34BC"/>
      </top>
      <bottom style="thin">
        <color rgb="FF3E34BC"/>
      </bottom>
      <diagonal/>
    </border>
    <border>
      <left style="thin">
        <color rgb="FF3E34BC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3E34BC"/>
      </top>
      <bottom/>
      <diagonal/>
    </border>
    <border>
      <left style="thin">
        <color rgb="FF3E34BC"/>
      </left>
      <right/>
      <top style="thin">
        <color rgb="FF3E34BC"/>
      </top>
      <bottom/>
      <diagonal/>
    </border>
    <border>
      <left style="thin">
        <color rgb="FF3E34BC"/>
      </left>
      <right style="thin">
        <color rgb="FF3E34BC"/>
      </right>
      <top style="thin">
        <color rgb="FF3E34BC"/>
      </top>
      <bottom style="thin">
        <color rgb="FF3E34BC"/>
      </bottom>
      <diagonal/>
    </border>
    <border>
      <left style="thin">
        <color rgb="FF3E34BC"/>
      </left>
      <right style="thin">
        <color indexed="64"/>
      </right>
      <top style="thin">
        <color rgb="FF3E34BC"/>
      </top>
      <bottom style="thin">
        <color rgb="FF3E34BC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7">
    <xf numFmtId="0" fontId="0" fillId="0" borderId="0"/>
    <xf numFmtId="164" fontId="16" fillId="0" borderId="0" applyFont="0" applyFill="0" applyBorder="0" applyAlignment="0" applyProtection="0"/>
    <xf numFmtId="0" fontId="17" fillId="0" borderId="0"/>
    <xf numFmtId="0" fontId="23" fillId="0" borderId="0"/>
    <xf numFmtId="164" fontId="23" fillId="0" borderId="0" applyFont="0" applyFill="0" applyBorder="0" applyAlignment="0" applyProtection="0"/>
    <xf numFmtId="0" fontId="16" fillId="0" borderId="0"/>
    <xf numFmtId="0" fontId="10" fillId="0" borderId="0"/>
    <xf numFmtId="0" fontId="9" fillId="0" borderId="0"/>
    <xf numFmtId="0" fontId="39" fillId="0" borderId="0"/>
    <xf numFmtId="0" fontId="23" fillId="0" borderId="0"/>
    <xf numFmtId="0" fontId="64" fillId="0" borderId="0"/>
    <xf numFmtId="0" fontId="70" fillId="0" borderId="0">
      <alignment horizontal="center" vertical="top"/>
    </xf>
    <xf numFmtId="0" fontId="71" fillId="0" borderId="0">
      <alignment horizontal="left" vertical="top"/>
    </xf>
    <xf numFmtId="0" fontId="71" fillId="0" borderId="0">
      <alignment horizontal="center" vertical="center"/>
    </xf>
    <xf numFmtId="0" fontId="71" fillId="0" borderId="0">
      <alignment horizontal="center"/>
    </xf>
    <xf numFmtId="0" fontId="72" fillId="0" borderId="0">
      <alignment horizontal="center" vertical="center"/>
    </xf>
    <xf numFmtId="0" fontId="72" fillId="0" borderId="0">
      <alignment horizontal="center" vertical="center"/>
    </xf>
    <xf numFmtId="0" fontId="71" fillId="0" borderId="0">
      <alignment horizontal="center" vertical="center"/>
    </xf>
    <xf numFmtId="0" fontId="71" fillId="0" borderId="0">
      <alignment horizontal="center" vertical="center"/>
    </xf>
    <xf numFmtId="0" fontId="71" fillId="0" borderId="0">
      <alignment horizontal="center" vertical="center"/>
    </xf>
    <xf numFmtId="0" fontId="71" fillId="0" borderId="0">
      <alignment horizontal="center" vertical="center"/>
    </xf>
    <xf numFmtId="0" fontId="71" fillId="0" borderId="0">
      <alignment horizontal="left" vertical="center"/>
    </xf>
    <xf numFmtId="0" fontId="16" fillId="0" borderId="0"/>
    <xf numFmtId="0" fontId="64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64" fillId="0" borderId="0"/>
    <xf numFmtId="0" fontId="5" fillId="0" borderId="0"/>
    <xf numFmtId="0" fontId="93" fillId="9" borderId="0" applyNumberFormat="0" applyBorder="0" applyAlignment="0" applyProtection="0"/>
    <xf numFmtId="0" fontId="4" fillId="0" borderId="0"/>
    <xf numFmtId="0" fontId="3" fillId="0" borderId="0"/>
    <xf numFmtId="9" fontId="16" fillId="0" borderId="0" applyFont="0" applyFill="0" applyBorder="0" applyAlignment="0" applyProtection="0"/>
    <xf numFmtId="0" fontId="96" fillId="13" borderId="0" applyNumberFormat="0" applyBorder="0" applyAlignment="0" applyProtection="0"/>
    <xf numFmtId="0" fontId="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64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" fillId="0" borderId="0"/>
    <xf numFmtId="0" fontId="64" fillId="0" borderId="0"/>
    <xf numFmtId="179" fontId="23" fillId="0" borderId="0" applyFont="0" applyFill="0" applyBorder="0" applyAlignment="0" applyProtection="0"/>
  </cellStyleXfs>
  <cellXfs count="896">
    <xf numFmtId="0" fontId="0" fillId="0" borderId="0" xfId="0"/>
    <xf numFmtId="0" fontId="10" fillId="0" borderId="0" xfId="0" applyFont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right" vertical="top"/>
    </xf>
    <xf numFmtId="49" fontId="10" fillId="0" borderId="1" xfId="0" applyNumberFormat="1" applyFont="1" applyBorder="1" applyAlignment="1">
      <alignment horizontal="left" vertical="top"/>
    </xf>
    <xf numFmtId="49" fontId="10" fillId="0" borderId="2" xfId="0" applyNumberFormat="1" applyFont="1" applyFill="1" applyBorder="1" applyAlignment="1">
      <alignment horizontal="left" vertical="top" wrapText="1"/>
    </xf>
    <xf numFmtId="49" fontId="15" fillId="0" borderId="0" xfId="0" applyNumberFormat="1" applyFont="1" applyAlignment="1">
      <alignment horizontal="center" vertical="top"/>
    </xf>
    <xf numFmtId="0" fontId="23" fillId="0" borderId="0" xfId="3"/>
    <xf numFmtId="0" fontId="25" fillId="0" borderId="0" xfId="3" applyFont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6" fillId="0" borderId="2" xfId="3" applyFont="1" applyBorder="1" applyAlignment="1">
      <alignment horizontal="center" vertical="center" wrapText="1"/>
    </xf>
    <xf numFmtId="0" fontId="26" fillId="0" borderId="2" xfId="3" applyFont="1" applyBorder="1" applyAlignment="1">
      <alignment vertical="center" wrapText="1"/>
    </xf>
    <xf numFmtId="3" fontId="26" fillId="0" borderId="2" xfId="3" applyNumberFormat="1" applyFont="1" applyBorder="1" applyAlignment="1">
      <alignment horizontal="center" vertical="center" wrapText="1"/>
    </xf>
    <xf numFmtId="4" fontId="26" fillId="0" borderId="2" xfId="3" applyNumberFormat="1" applyFont="1" applyBorder="1" applyAlignment="1">
      <alignment horizontal="center" vertical="center" wrapText="1"/>
    </xf>
    <xf numFmtId="0" fontId="24" fillId="0" borderId="2" xfId="3" applyFont="1" applyBorder="1" applyAlignment="1">
      <alignment vertical="center" wrapText="1"/>
    </xf>
    <xf numFmtId="4" fontId="24" fillId="0" borderId="2" xfId="3" applyNumberFormat="1" applyFont="1" applyBorder="1" applyAlignment="1">
      <alignment horizontal="center" vertical="center" wrapText="1"/>
    </xf>
    <xf numFmtId="0" fontId="26" fillId="0" borderId="0" xfId="3" applyFont="1" applyAlignment="1">
      <alignment horizontal="justify" vertical="center"/>
    </xf>
    <xf numFmtId="0" fontId="25" fillId="0" borderId="0" xfId="3" applyFont="1"/>
    <xf numFmtId="0" fontId="26" fillId="0" borderId="0" xfId="3" applyFont="1" applyAlignment="1">
      <alignment horizontal="left" vertical="center"/>
    </xf>
    <xf numFmtId="0" fontId="10" fillId="0" borderId="0" xfId="6"/>
    <xf numFmtId="0" fontId="19" fillId="0" borderId="0" xfId="6" applyFont="1" applyAlignment="1"/>
    <xf numFmtId="1" fontId="20" fillId="0" borderId="0" xfId="6" applyNumberFormat="1" applyFont="1"/>
    <xf numFmtId="0" fontId="20" fillId="0" borderId="0" xfId="6" applyFont="1"/>
    <xf numFmtId="0" fontId="20" fillId="0" borderId="0" xfId="6" applyFont="1" applyBorder="1" applyAlignment="1">
      <alignment vertical="center" wrapText="1"/>
    </xf>
    <xf numFmtId="0" fontId="21" fillId="0" borderId="1" xfId="6" applyFont="1" applyBorder="1" applyAlignment="1">
      <alignment horizontal="center" vertical="center" wrapText="1"/>
    </xf>
    <xf numFmtId="1" fontId="19" fillId="0" borderId="0" xfId="6" applyNumberFormat="1" applyFont="1" applyAlignment="1">
      <alignment vertical="center" wrapText="1"/>
    </xf>
    <xf numFmtId="1" fontId="21" fillId="0" borderId="0" xfId="6" applyNumberFormat="1" applyFont="1" applyBorder="1" applyAlignment="1">
      <alignment vertical="center" wrapText="1"/>
    </xf>
    <xf numFmtId="0" fontId="20" fillId="0" borderId="0" xfId="6" applyFont="1" applyBorder="1" applyAlignment="1"/>
    <xf numFmtId="0" fontId="18" fillId="0" borderId="0" xfId="6" applyFont="1" applyBorder="1" applyAlignment="1"/>
    <xf numFmtId="0" fontId="21" fillId="0" borderId="1" xfId="6" applyFont="1" applyBorder="1" applyAlignment="1">
      <alignment horizontal="left" vertical="center" wrapText="1"/>
    </xf>
    <xf numFmtId="0" fontId="20" fillId="0" borderId="3" xfId="6" applyFont="1" applyBorder="1" applyAlignment="1">
      <alignment horizontal="center" vertical="center" wrapText="1"/>
    </xf>
    <xf numFmtId="0" fontId="20" fillId="0" borderId="2" xfId="6" applyFont="1" applyBorder="1" applyAlignment="1">
      <alignment horizontal="center" vertical="center" wrapText="1"/>
    </xf>
    <xf numFmtId="1" fontId="20" fillId="0" borderId="3" xfId="6" applyNumberFormat="1" applyFont="1" applyBorder="1" applyAlignment="1">
      <alignment horizontal="center"/>
    </xf>
    <xf numFmtId="0" fontId="20" fillId="0" borderId="3" xfId="6" applyFont="1" applyBorder="1" applyAlignment="1">
      <alignment horizontal="left" vertical="center" wrapText="1"/>
    </xf>
    <xf numFmtId="165" fontId="20" fillId="0" borderId="3" xfId="6" applyNumberFormat="1" applyFont="1" applyBorder="1" applyAlignment="1">
      <alignment horizontal="center" vertical="center" wrapText="1"/>
    </xf>
    <xf numFmtId="49" fontId="20" fillId="0" borderId="3" xfId="6" applyNumberFormat="1" applyFont="1" applyBorder="1" applyAlignment="1">
      <alignment horizontal="center" vertical="center" wrapText="1"/>
    </xf>
    <xf numFmtId="0" fontId="20" fillId="0" borderId="5" xfId="6" applyFont="1" applyBorder="1" applyAlignment="1">
      <alignment horizontal="center" vertical="center" wrapText="1"/>
    </xf>
    <xf numFmtId="49" fontId="20" fillId="0" borderId="5" xfId="6" applyNumberFormat="1" applyFont="1" applyBorder="1" applyAlignment="1">
      <alignment horizontal="center" vertical="center" wrapText="1"/>
    </xf>
    <xf numFmtId="0" fontId="20" fillId="0" borderId="11" xfId="6" applyFont="1" applyBorder="1" applyAlignment="1">
      <alignment horizontal="center" vertical="center" wrapText="1"/>
    </xf>
    <xf numFmtId="165" fontId="20" fillId="0" borderId="11" xfId="6" applyNumberFormat="1" applyFont="1" applyBorder="1" applyAlignment="1">
      <alignment horizontal="center" vertical="center" wrapText="1"/>
    </xf>
    <xf numFmtId="0" fontId="19" fillId="0" borderId="3" xfId="6" applyFont="1" applyBorder="1" applyAlignment="1">
      <alignment horizontal="left" vertical="center" wrapText="1"/>
    </xf>
    <xf numFmtId="0" fontId="20" fillId="0" borderId="2" xfId="6" applyFont="1" applyBorder="1" applyAlignment="1">
      <alignment horizontal="left" vertical="center" wrapText="1"/>
    </xf>
    <xf numFmtId="165" fontId="20" fillId="0" borderId="2" xfId="6" applyNumberFormat="1" applyFont="1" applyBorder="1" applyAlignment="1">
      <alignment horizontal="center" vertical="center" wrapText="1"/>
    </xf>
    <xf numFmtId="0" fontId="10" fillId="0" borderId="0" xfId="6" applyFont="1"/>
    <xf numFmtId="165" fontId="20" fillId="0" borderId="3" xfId="6" applyNumberFormat="1" applyFont="1" applyBorder="1" applyAlignment="1">
      <alignment horizontal="left" vertical="center" wrapText="1"/>
    </xf>
    <xf numFmtId="0" fontId="25" fillId="0" borderId="2" xfId="3" applyFont="1" applyBorder="1" applyAlignment="1">
      <alignment horizontal="center" vertical="center"/>
    </xf>
    <xf numFmtId="0" fontId="19" fillId="0" borderId="2" xfId="6" applyFont="1" applyBorder="1" applyAlignment="1">
      <alignment horizontal="center" vertical="center" wrapText="1"/>
    </xf>
    <xf numFmtId="165" fontId="20" fillId="0" borderId="2" xfId="6" applyNumberFormat="1" applyFont="1" applyBorder="1" applyAlignment="1">
      <alignment horizontal="left" vertical="center" wrapText="1"/>
    </xf>
    <xf numFmtId="0" fontId="19" fillId="0" borderId="2" xfId="6" applyFont="1" applyBorder="1" applyAlignment="1">
      <alignment horizontal="left" vertical="center" wrapText="1"/>
    </xf>
    <xf numFmtId="165" fontId="19" fillId="0" borderId="2" xfId="6" applyNumberFormat="1" applyFont="1" applyBorder="1" applyAlignment="1">
      <alignment horizontal="center" vertical="center" wrapText="1"/>
    </xf>
    <xf numFmtId="0" fontId="20" fillId="0" borderId="0" xfId="6" applyFont="1" applyBorder="1" applyAlignment="1">
      <alignment horizontal="center" vertical="center" wrapText="1"/>
    </xf>
    <xf numFmtId="165" fontId="20" fillId="0" borderId="0" xfId="6" applyNumberFormat="1" applyFont="1" applyBorder="1" applyAlignment="1">
      <alignment horizontal="center" vertical="center" wrapText="1"/>
    </xf>
    <xf numFmtId="1" fontId="20" fillId="0" borderId="0" xfId="6" applyNumberFormat="1" applyFont="1" applyAlignment="1">
      <alignment horizontal="right"/>
    </xf>
    <xf numFmtId="0" fontId="20" fillId="0" borderId="1" xfId="6" applyFont="1" applyBorder="1" applyAlignment="1">
      <alignment horizontal="left" vertical="center"/>
    </xf>
    <xf numFmtId="0" fontId="20" fillId="0" borderId="1" xfId="6" applyFont="1" applyBorder="1"/>
    <xf numFmtId="0" fontId="20" fillId="0" borderId="0" xfId="6" applyFont="1" applyBorder="1" applyAlignment="1">
      <alignment horizontal="left" vertical="center"/>
    </xf>
    <xf numFmtId="0" fontId="20" fillId="0" borderId="0" xfId="6" applyFont="1" applyBorder="1"/>
    <xf numFmtId="0" fontId="20" fillId="0" borderId="0" xfId="6" applyFont="1" applyBorder="1" applyAlignment="1">
      <alignment horizontal="center"/>
    </xf>
    <xf numFmtId="0" fontId="9" fillId="0" borderId="0" xfId="7"/>
    <xf numFmtId="0" fontId="27" fillId="0" borderId="0" xfId="7" applyFont="1"/>
    <xf numFmtId="0" fontId="28" fillId="0" borderId="0" xfId="7" applyFont="1"/>
    <xf numFmtId="0" fontId="30" fillId="0" borderId="0" xfId="7" applyFont="1"/>
    <xf numFmtId="166" fontId="27" fillId="0" borderId="0" xfId="7" applyNumberFormat="1" applyFont="1"/>
    <xf numFmtId="0" fontId="22" fillId="0" borderId="0" xfId="7" applyFont="1"/>
    <xf numFmtId="164" fontId="28" fillId="2" borderId="0" xfId="7" applyNumberFormat="1" applyFont="1" applyFill="1"/>
    <xf numFmtId="0" fontId="26" fillId="0" borderId="2" xfId="3" applyFont="1" applyBorder="1" applyAlignment="1">
      <alignment horizontal="justify" vertical="center"/>
    </xf>
    <xf numFmtId="0" fontId="23" fillId="0" borderId="2" xfId="3" applyBorder="1"/>
    <xf numFmtId="164" fontId="23" fillId="0" borderId="2" xfId="1" applyFont="1" applyBorder="1"/>
    <xf numFmtId="167" fontId="27" fillId="0" borderId="0" xfId="7" applyNumberFormat="1" applyFont="1"/>
    <xf numFmtId="0" fontId="12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right" vertical="top" wrapText="1"/>
    </xf>
    <xf numFmtId="164" fontId="10" fillId="0" borderId="2" xfId="1" applyFont="1" applyFill="1" applyBorder="1" applyAlignment="1">
      <alignment horizontal="right" vertical="top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10" fillId="0" borderId="0" xfId="0" applyFont="1" applyFill="1" applyAlignment="1">
      <alignment horizontal="center" vertical="top"/>
    </xf>
    <xf numFmtId="49" fontId="10" fillId="0" borderId="0" xfId="0" applyNumberFormat="1" applyFont="1" applyFill="1" applyAlignment="1">
      <alignment horizontal="left" vertical="top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right"/>
    </xf>
    <xf numFmtId="0" fontId="10" fillId="0" borderId="0" xfId="0" applyFont="1" applyFill="1"/>
    <xf numFmtId="49" fontId="10" fillId="0" borderId="1" xfId="0" applyNumberFormat="1" applyFont="1" applyFill="1" applyBorder="1" applyAlignment="1">
      <alignment horizontal="left" vertical="top"/>
    </xf>
    <xf numFmtId="0" fontId="10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right" vertical="top"/>
    </xf>
    <xf numFmtId="49" fontId="10" fillId="0" borderId="0" xfId="0" applyNumberFormat="1" applyFont="1" applyFill="1" applyBorder="1" applyAlignment="1">
      <alignment horizontal="left" vertical="top"/>
    </xf>
    <xf numFmtId="49" fontId="11" fillId="0" borderId="0" xfId="0" applyNumberFormat="1" applyFont="1" applyFill="1" applyAlignment="1">
      <alignment horizontal="left" vertical="top"/>
    </xf>
    <xf numFmtId="49" fontId="12" fillId="0" borderId="0" xfId="0" applyNumberFormat="1" applyFont="1" applyFill="1" applyAlignment="1">
      <alignment horizontal="left" vertical="top"/>
    </xf>
    <xf numFmtId="0" fontId="10" fillId="0" borderId="1" xfId="0" applyFont="1" applyFill="1" applyBorder="1" applyAlignment="1">
      <alignment horizontal="right" vertical="top"/>
    </xf>
    <xf numFmtId="0" fontId="11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right" vertical="center"/>
    </xf>
    <xf numFmtId="0" fontId="13" fillId="0" borderId="0" xfId="0" applyFont="1" applyFill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right" vertical="top"/>
    </xf>
    <xf numFmtId="0" fontId="11" fillId="0" borderId="2" xfId="0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right" vertical="top" wrapText="1"/>
    </xf>
    <xf numFmtId="2" fontId="11" fillId="0" borderId="2" xfId="0" applyNumberFormat="1" applyFont="1" applyFill="1" applyBorder="1" applyAlignment="1">
      <alignment horizontal="right" vertical="top" wrapText="1"/>
    </xf>
    <xf numFmtId="164" fontId="11" fillId="0" borderId="2" xfId="0" applyNumberFormat="1" applyFont="1" applyFill="1" applyBorder="1" applyAlignment="1">
      <alignment horizontal="right"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center" vertical="top"/>
    </xf>
    <xf numFmtId="49" fontId="12" fillId="0" borderId="2" xfId="0" applyNumberFormat="1" applyFont="1" applyFill="1" applyBorder="1" applyAlignment="1">
      <alignment horizontal="left" vertical="top" wrapText="1"/>
    </xf>
    <xf numFmtId="2" fontId="12" fillId="0" borderId="2" xfId="0" applyNumberFormat="1" applyFont="1" applyFill="1" applyBorder="1" applyAlignment="1">
      <alignment horizontal="right" vertical="top" wrapText="1"/>
    </xf>
    <xf numFmtId="2" fontId="12" fillId="0" borderId="2" xfId="0" applyNumberFormat="1" applyFont="1" applyFill="1" applyBorder="1" applyAlignment="1">
      <alignment horizontal="right" vertical="top"/>
    </xf>
    <xf numFmtId="0" fontId="12" fillId="0" borderId="2" xfId="0" applyFont="1" applyFill="1" applyBorder="1" applyAlignment="1">
      <alignment horizontal="right" vertical="top"/>
    </xf>
    <xf numFmtId="164" fontId="10" fillId="0" borderId="0" xfId="0" applyNumberFormat="1" applyFont="1" applyFill="1"/>
    <xf numFmtId="0" fontId="11" fillId="0" borderId="2" xfId="0" applyFont="1" applyFill="1" applyBorder="1" applyAlignment="1">
      <alignment horizontal="right" vertical="top"/>
    </xf>
    <xf numFmtId="4" fontId="10" fillId="0" borderId="0" xfId="0" applyNumberFormat="1" applyFont="1" applyFill="1"/>
    <xf numFmtId="49" fontId="10" fillId="0" borderId="2" xfId="0" applyNumberFormat="1" applyFont="1" applyFill="1" applyBorder="1" applyAlignment="1">
      <alignment horizontal="left" vertical="top"/>
    </xf>
    <xf numFmtId="49" fontId="11" fillId="0" borderId="2" xfId="0" applyNumberFormat="1" applyFont="1" applyFill="1" applyBorder="1" applyAlignment="1">
      <alignment horizontal="left" vertical="top" wrapText="1"/>
    </xf>
    <xf numFmtId="164" fontId="12" fillId="0" borderId="2" xfId="1" applyFont="1" applyFill="1" applyBorder="1" applyAlignment="1">
      <alignment horizontal="right" vertical="top" wrapText="1"/>
    </xf>
    <xf numFmtId="164" fontId="12" fillId="0" borderId="2" xfId="0" applyNumberFormat="1" applyFont="1" applyFill="1" applyBorder="1" applyAlignment="1">
      <alignment horizontal="right" vertical="top" wrapText="1"/>
    </xf>
    <xf numFmtId="49" fontId="12" fillId="0" borderId="2" xfId="0" applyNumberFormat="1" applyFont="1" applyFill="1" applyBorder="1" applyAlignment="1">
      <alignment horizontal="left" vertical="top"/>
    </xf>
    <xf numFmtId="164" fontId="12" fillId="0" borderId="2" xfId="0" applyNumberFormat="1" applyFont="1" applyFill="1" applyBorder="1" applyAlignment="1">
      <alignment horizontal="right" vertical="top"/>
    </xf>
    <xf numFmtId="0" fontId="12" fillId="0" borderId="0" xfId="0" applyFont="1" applyFill="1"/>
    <xf numFmtId="0" fontId="12" fillId="0" borderId="0" xfId="0" applyFont="1" applyFill="1" applyAlignment="1">
      <alignment horizontal="center" vertical="top"/>
    </xf>
    <xf numFmtId="0" fontId="12" fillId="0" borderId="0" xfId="0" applyFont="1" applyFill="1" applyAlignment="1">
      <alignment horizontal="right" vertical="top"/>
    </xf>
    <xf numFmtId="0" fontId="11" fillId="3" borderId="2" xfId="0" applyFont="1" applyFill="1" applyBorder="1" applyAlignment="1">
      <alignment horizontal="center" vertical="top"/>
    </xf>
    <xf numFmtId="0" fontId="11" fillId="3" borderId="2" xfId="0" applyFont="1" applyFill="1" applyBorder="1" applyAlignment="1">
      <alignment horizontal="right" vertical="top" wrapText="1"/>
    </xf>
    <xf numFmtId="2" fontId="11" fillId="3" borderId="2" xfId="0" applyNumberFormat="1" applyFont="1" applyFill="1" applyBorder="1" applyAlignment="1">
      <alignment horizontal="right" vertical="top" wrapText="1"/>
    </xf>
    <xf numFmtId="164" fontId="11" fillId="3" borderId="2" xfId="0" applyNumberFormat="1" applyFont="1" applyFill="1" applyBorder="1" applyAlignment="1">
      <alignment horizontal="right" vertical="top" wrapText="1"/>
    </xf>
    <xf numFmtId="0" fontId="10" fillId="3" borderId="2" xfId="0" applyFont="1" applyFill="1" applyBorder="1" applyAlignment="1">
      <alignment horizontal="center" vertical="top"/>
    </xf>
    <xf numFmtId="0" fontId="10" fillId="3" borderId="2" xfId="0" applyFont="1" applyFill="1" applyBorder="1" applyAlignment="1">
      <alignment horizontal="center" vertical="top" wrapText="1"/>
    </xf>
    <xf numFmtId="49" fontId="10" fillId="3" borderId="2" xfId="0" applyNumberFormat="1" applyFont="1" applyFill="1" applyBorder="1" applyAlignment="1">
      <alignment horizontal="left" vertical="top" wrapText="1"/>
    </xf>
    <xf numFmtId="49" fontId="12" fillId="3" borderId="2" xfId="0" applyNumberFormat="1" applyFont="1" applyFill="1" applyBorder="1" applyAlignment="1">
      <alignment horizontal="left" vertical="top" wrapText="1"/>
    </xf>
    <xf numFmtId="2" fontId="12" fillId="3" borderId="2" xfId="0" applyNumberFormat="1" applyFont="1" applyFill="1" applyBorder="1" applyAlignment="1">
      <alignment horizontal="right" vertical="top" wrapText="1"/>
    </xf>
    <xf numFmtId="2" fontId="12" fillId="3" borderId="2" xfId="0" applyNumberFormat="1" applyFont="1" applyFill="1" applyBorder="1" applyAlignment="1">
      <alignment horizontal="right" vertical="top"/>
    </xf>
    <xf numFmtId="0" fontId="12" fillId="3" borderId="2" xfId="0" applyFont="1" applyFill="1" applyBorder="1" applyAlignment="1">
      <alignment horizontal="right" vertical="top"/>
    </xf>
    <xf numFmtId="0" fontId="11" fillId="3" borderId="2" xfId="0" applyFont="1" applyFill="1" applyBorder="1" applyAlignment="1">
      <alignment horizontal="right" vertical="top"/>
    </xf>
    <xf numFmtId="49" fontId="10" fillId="3" borderId="3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left" wrapText="1"/>
    </xf>
    <xf numFmtId="165" fontId="33" fillId="0" borderId="3" xfId="0" applyNumberFormat="1" applyFont="1" applyBorder="1" applyAlignment="1">
      <alignment horizontal="right" wrapText="1"/>
    </xf>
    <xf numFmtId="49" fontId="33" fillId="0" borderId="2" xfId="0" applyNumberFormat="1" applyFont="1" applyFill="1" applyBorder="1" applyAlignment="1">
      <alignment horizontal="left" vertical="top" wrapText="1"/>
    </xf>
    <xf numFmtId="164" fontId="33" fillId="0" borderId="2" xfId="1" applyFont="1" applyFill="1" applyBorder="1" applyAlignment="1">
      <alignment horizontal="right" vertical="top" wrapText="1"/>
    </xf>
    <xf numFmtId="0" fontId="33" fillId="0" borderId="2" xfId="0" applyFont="1" applyFill="1" applyBorder="1" applyAlignment="1">
      <alignment horizontal="right" vertical="top" wrapText="1"/>
    </xf>
    <xf numFmtId="0" fontId="33" fillId="0" borderId="2" xfId="0" applyFont="1" applyFill="1" applyBorder="1" applyAlignment="1">
      <alignment horizontal="right" vertical="top"/>
    </xf>
    <xf numFmtId="164" fontId="33" fillId="0" borderId="2" xfId="0" applyNumberFormat="1" applyFont="1" applyFill="1" applyBorder="1" applyAlignment="1">
      <alignment horizontal="right" vertical="top" wrapText="1"/>
    </xf>
    <xf numFmtId="164" fontId="10" fillId="4" borderId="2" xfId="1" applyFont="1" applyFill="1" applyBorder="1" applyAlignment="1">
      <alignment horizontal="right" vertical="top" wrapText="1"/>
    </xf>
    <xf numFmtId="2" fontId="10" fillId="4" borderId="2" xfId="0" applyNumberFormat="1" applyFont="1" applyFill="1" applyBorder="1" applyAlignment="1">
      <alignment horizontal="right" vertical="top" wrapText="1"/>
    </xf>
    <xf numFmtId="0" fontId="10" fillId="4" borderId="2" xfId="0" applyFont="1" applyFill="1" applyBorder="1" applyAlignment="1">
      <alignment horizontal="right" vertical="top"/>
    </xf>
    <xf numFmtId="164" fontId="10" fillId="4" borderId="2" xfId="0" applyNumberFormat="1" applyFont="1" applyFill="1" applyBorder="1" applyAlignment="1">
      <alignment horizontal="right" vertical="top" wrapText="1"/>
    </xf>
    <xf numFmtId="164" fontId="33" fillId="4" borderId="2" xfId="1" applyFont="1" applyFill="1" applyBorder="1" applyAlignment="1">
      <alignment horizontal="right" vertical="top" wrapText="1"/>
    </xf>
    <xf numFmtId="2" fontId="33" fillId="4" borderId="2" xfId="0" applyNumberFormat="1" applyFont="1" applyFill="1" applyBorder="1" applyAlignment="1">
      <alignment horizontal="right" vertical="top" wrapText="1"/>
    </xf>
    <xf numFmtId="0" fontId="33" fillId="4" borderId="2" xfId="0" applyFont="1" applyFill="1" applyBorder="1" applyAlignment="1">
      <alignment horizontal="right" vertical="top"/>
    </xf>
    <xf numFmtId="164" fontId="33" fillId="4" borderId="2" xfId="0" applyNumberFormat="1" applyFont="1" applyFill="1" applyBorder="1" applyAlignment="1">
      <alignment horizontal="right" vertical="top" wrapText="1"/>
    </xf>
    <xf numFmtId="0" fontId="33" fillId="4" borderId="2" xfId="0" applyFont="1" applyFill="1" applyBorder="1" applyAlignment="1">
      <alignment horizontal="right" vertical="top" wrapText="1"/>
    </xf>
    <xf numFmtId="0" fontId="10" fillId="4" borderId="2" xfId="0" applyFont="1" applyFill="1" applyBorder="1" applyAlignment="1">
      <alignment horizontal="right" vertical="top" wrapText="1"/>
    </xf>
    <xf numFmtId="0" fontId="33" fillId="0" borderId="2" xfId="0" applyFont="1" applyFill="1" applyBorder="1" applyAlignment="1">
      <alignment horizontal="center" vertical="top" wrapText="1"/>
    </xf>
    <xf numFmtId="0" fontId="10" fillId="0" borderId="2" xfId="0" applyFont="1" applyFill="1" applyBorder="1"/>
    <xf numFmtId="164" fontId="10" fillId="0" borderId="2" xfId="0" applyNumberFormat="1" applyFont="1" applyFill="1" applyBorder="1"/>
    <xf numFmtId="0" fontId="10" fillId="3" borderId="2" xfId="0" applyFont="1" applyFill="1" applyBorder="1"/>
    <xf numFmtId="4" fontId="10" fillId="0" borderId="2" xfId="0" applyNumberFormat="1" applyFont="1" applyFill="1" applyBorder="1"/>
    <xf numFmtId="4" fontId="10" fillId="0" borderId="2" xfId="0" applyNumberFormat="1" applyFont="1" applyFill="1" applyBorder="1" applyAlignment="1">
      <alignment horizontal="center"/>
    </xf>
    <xf numFmtId="4" fontId="33" fillId="0" borderId="2" xfId="0" applyNumberFormat="1" applyFont="1" applyFill="1" applyBorder="1" applyAlignment="1">
      <alignment horizontal="center"/>
    </xf>
    <xf numFmtId="4" fontId="11" fillId="3" borderId="2" xfId="0" applyNumberFormat="1" applyFont="1" applyFill="1" applyBorder="1" applyAlignment="1">
      <alignment vertical="top"/>
    </xf>
    <xf numFmtId="164" fontId="11" fillId="3" borderId="2" xfId="0" applyNumberFormat="1" applyFont="1" applyFill="1" applyBorder="1"/>
    <xf numFmtId="164" fontId="11" fillId="3" borderId="2" xfId="0" applyNumberFormat="1" applyFont="1" applyFill="1" applyBorder="1" applyAlignment="1">
      <alignment vertical="top"/>
    </xf>
    <xf numFmtId="0" fontId="11" fillId="3" borderId="2" xfId="0" applyFont="1" applyFill="1" applyBorder="1"/>
    <xf numFmtId="0" fontId="11" fillId="3" borderId="2" xfId="0" applyFont="1" applyFill="1" applyBorder="1" applyAlignment="1">
      <alignment vertical="top"/>
    </xf>
    <xf numFmtId="4" fontId="10" fillId="0" borderId="2" xfId="0" applyNumberFormat="1" applyFont="1" applyFill="1" applyBorder="1" applyAlignment="1">
      <alignment vertical="top"/>
    </xf>
    <xf numFmtId="4" fontId="33" fillId="0" borderId="2" xfId="0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top"/>
    </xf>
    <xf numFmtId="2" fontId="33" fillId="0" borderId="2" xfId="0" applyNumberFormat="1" applyFont="1" applyFill="1" applyBorder="1" applyAlignment="1">
      <alignment vertical="top"/>
    </xf>
    <xf numFmtId="0" fontId="10" fillId="3" borderId="2" xfId="0" applyFont="1" applyFill="1" applyBorder="1" applyAlignment="1">
      <alignment vertical="top"/>
    </xf>
    <xf numFmtId="164" fontId="10" fillId="0" borderId="2" xfId="0" applyNumberFormat="1" applyFont="1" applyFill="1" applyBorder="1" applyAlignment="1">
      <alignment vertical="top"/>
    </xf>
    <xf numFmtId="164" fontId="34" fillId="0" borderId="2" xfId="0" applyNumberFormat="1" applyFont="1" applyFill="1" applyBorder="1" applyAlignment="1">
      <alignment vertical="top"/>
    </xf>
    <xf numFmtId="4" fontId="34" fillId="0" borderId="2" xfId="0" applyNumberFormat="1" applyFont="1" applyFill="1" applyBorder="1" applyAlignment="1">
      <alignment vertical="top"/>
    </xf>
    <xf numFmtId="4" fontId="34" fillId="0" borderId="2" xfId="0" applyNumberFormat="1" applyFont="1" applyFill="1" applyBorder="1" applyAlignment="1">
      <alignment horizontal="center" vertical="top"/>
    </xf>
    <xf numFmtId="4" fontId="10" fillId="0" borderId="2" xfId="0" applyNumberFormat="1" applyFont="1" applyFill="1" applyBorder="1" applyAlignment="1">
      <alignment horizontal="center" vertical="top"/>
    </xf>
    <xf numFmtId="49" fontId="10" fillId="3" borderId="2" xfId="0" applyNumberFormat="1" applyFont="1" applyFill="1" applyBorder="1" applyAlignment="1">
      <alignment horizontal="left" vertical="top"/>
    </xf>
    <xf numFmtId="49" fontId="11" fillId="3" borderId="2" xfId="0" applyNumberFormat="1" applyFont="1" applyFill="1" applyBorder="1" applyAlignment="1">
      <alignment horizontal="left" vertical="top" wrapText="1"/>
    </xf>
    <xf numFmtId="0" fontId="10" fillId="3" borderId="0" xfId="0" applyFont="1" applyFill="1"/>
    <xf numFmtId="164" fontId="11" fillId="4" borderId="2" xfId="0" applyNumberFormat="1" applyFont="1" applyFill="1" applyBorder="1" applyAlignment="1">
      <alignment vertical="top"/>
    </xf>
    <xf numFmtId="0" fontId="11" fillId="4" borderId="2" xfId="0" applyFont="1" applyFill="1" applyBorder="1" applyAlignment="1">
      <alignment vertical="top"/>
    </xf>
    <xf numFmtId="49" fontId="36" fillId="0" borderId="2" xfId="0" applyNumberFormat="1" applyFont="1" applyFill="1" applyBorder="1" applyAlignment="1">
      <alignment horizontal="left" vertical="top" wrapText="1"/>
    </xf>
    <xf numFmtId="164" fontId="36" fillId="4" borderId="2" xfId="1" applyFont="1" applyFill="1" applyBorder="1" applyAlignment="1">
      <alignment horizontal="right" vertical="top" wrapText="1"/>
    </xf>
    <xf numFmtId="2" fontId="36" fillId="4" borderId="2" xfId="0" applyNumberFormat="1" applyFont="1" applyFill="1" applyBorder="1" applyAlignment="1">
      <alignment horizontal="right" vertical="top" wrapText="1"/>
    </xf>
    <xf numFmtId="0" fontId="36" fillId="4" borderId="2" xfId="0" applyFont="1" applyFill="1" applyBorder="1" applyAlignment="1">
      <alignment horizontal="right" vertical="top"/>
    </xf>
    <xf numFmtId="164" fontId="36" fillId="4" borderId="2" xfId="0" applyNumberFormat="1" applyFont="1" applyFill="1" applyBorder="1" applyAlignment="1">
      <alignment horizontal="right" vertical="top" wrapText="1"/>
    </xf>
    <xf numFmtId="0" fontId="35" fillId="0" borderId="0" xfId="0" applyFont="1" applyFill="1"/>
    <xf numFmtId="4" fontId="36" fillId="0" borderId="2" xfId="0" applyNumberFormat="1" applyFont="1" applyFill="1" applyBorder="1" applyAlignment="1">
      <alignment horizontal="center"/>
    </xf>
    <xf numFmtId="2" fontId="36" fillId="0" borderId="2" xfId="0" applyNumberFormat="1" applyFont="1" applyFill="1" applyBorder="1" applyAlignment="1">
      <alignment vertical="top"/>
    </xf>
    <xf numFmtId="0" fontId="35" fillId="0" borderId="2" xfId="0" applyFont="1" applyFill="1" applyBorder="1" applyAlignment="1">
      <alignment vertical="top"/>
    </xf>
    <xf numFmtId="4" fontId="36" fillId="0" borderId="2" xfId="0" applyNumberFormat="1" applyFont="1" applyFill="1" applyBorder="1" applyAlignment="1">
      <alignment vertical="top"/>
    </xf>
    <xf numFmtId="0" fontId="36" fillId="0" borderId="0" xfId="0" applyFont="1" applyFill="1"/>
    <xf numFmtId="0" fontId="36" fillId="0" borderId="2" xfId="0" applyFont="1" applyFill="1" applyBorder="1" applyAlignment="1">
      <alignment vertical="top"/>
    </xf>
    <xf numFmtId="49" fontId="35" fillId="0" borderId="2" xfId="0" applyNumberFormat="1" applyFont="1" applyFill="1" applyBorder="1" applyAlignment="1">
      <alignment horizontal="left" vertical="top" wrapText="1"/>
    </xf>
    <xf numFmtId="4" fontId="36" fillId="0" borderId="2" xfId="0" applyNumberFormat="1" applyFont="1" applyFill="1" applyBorder="1" applyAlignment="1">
      <alignment horizontal="right"/>
    </xf>
    <xf numFmtId="0" fontId="36" fillId="4" borderId="2" xfId="0" applyFont="1" applyFill="1" applyBorder="1" applyAlignment="1">
      <alignment horizontal="right" vertical="top" wrapText="1"/>
    </xf>
    <xf numFmtId="49" fontId="33" fillId="0" borderId="3" xfId="0" applyNumberFormat="1" applyFont="1" applyFill="1" applyBorder="1" applyAlignment="1">
      <alignment horizontal="left" vertical="top" wrapText="1"/>
    </xf>
    <xf numFmtId="164" fontId="33" fillId="4" borderId="3" xfId="1" applyFont="1" applyFill="1" applyBorder="1" applyAlignment="1">
      <alignment horizontal="right" vertical="top" wrapText="1"/>
    </xf>
    <xf numFmtId="2" fontId="33" fillId="4" borderId="3" xfId="0" applyNumberFormat="1" applyFont="1" applyFill="1" applyBorder="1" applyAlignment="1">
      <alignment horizontal="right" vertical="top" wrapText="1"/>
    </xf>
    <xf numFmtId="0" fontId="33" fillId="4" borderId="3" xfId="0" applyFont="1" applyFill="1" applyBorder="1" applyAlignment="1">
      <alignment horizontal="right" vertical="top"/>
    </xf>
    <xf numFmtId="164" fontId="33" fillId="4" borderId="3" xfId="0" applyNumberFormat="1" applyFont="1" applyFill="1" applyBorder="1" applyAlignment="1">
      <alignment horizontal="right" vertical="top" wrapText="1"/>
    </xf>
    <xf numFmtId="4" fontId="33" fillId="0" borderId="3" xfId="0" applyNumberFormat="1" applyFont="1" applyFill="1" applyBorder="1" applyAlignment="1">
      <alignment horizontal="center"/>
    </xf>
    <xf numFmtId="0" fontId="10" fillId="0" borderId="3" xfId="0" applyFont="1" applyFill="1" applyBorder="1" applyAlignment="1">
      <alignment vertical="top"/>
    </xf>
    <xf numFmtId="49" fontId="33" fillId="0" borderId="5" xfId="0" applyNumberFormat="1" applyFont="1" applyFill="1" applyBorder="1" applyAlignment="1">
      <alignment horizontal="left" vertical="top" wrapText="1"/>
    </xf>
    <xf numFmtId="164" fontId="33" fillId="4" borderId="5" xfId="1" applyFont="1" applyFill="1" applyBorder="1" applyAlignment="1">
      <alignment horizontal="right" vertical="top" wrapText="1"/>
    </xf>
    <xf numFmtId="0" fontId="33" fillId="4" borderId="5" xfId="0" applyFont="1" applyFill="1" applyBorder="1" applyAlignment="1">
      <alignment horizontal="right" vertical="top" wrapText="1"/>
    </xf>
    <xf numFmtId="0" fontId="33" fillId="4" borderId="5" xfId="0" applyFont="1" applyFill="1" applyBorder="1" applyAlignment="1">
      <alignment horizontal="right" vertical="top"/>
    </xf>
    <xf numFmtId="164" fontId="33" fillId="4" borderId="5" xfId="0" applyNumberFormat="1" applyFont="1" applyFill="1" applyBorder="1" applyAlignment="1">
      <alignment horizontal="right" vertical="top" wrapText="1"/>
    </xf>
    <xf numFmtId="4" fontId="33" fillId="0" borderId="5" xfId="0" applyNumberFormat="1" applyFont="1" applyFill="1" applyBorder="1" applyAlignment="1">
      <alignment horizontal="center"/>
    </xf>
    <xf numFmtId="2" fontId="33" fillId="0" borderId="5" xfId="0" applyNumberFormat="1" applyFont="1" applyFill="1" applyBorder="1" applyAlignment="1">
      <alignment vertical="top"/>
    </xf>
    <xf numFmtId="0" fontId="10" fillId="0" borderId="5" xfId="0" applyFont="1" applyFill="1" applyBorder="1" applyAlignment="1">
      <alignment vertical="top"/>
    </xf>
    <xf numFmtId="0" fontId="35" fillId="0" borderId="2" xfId="0" applyFont="1" applyFill="1" applyBorder="1"/>
    <xf numFmtId="4" fontId="36" fillId="0" borderId="2" xfId="0" applyNumberFormat="1" applyFont="1" applyFill="1" applyBorder="1" applyAlignment="1">
      <alignment horizontal="right" vertical="top" wrapText="1"/>
    </xf>
    <xf numFmtId="4" fontId="36" fillId="0" borderId="2" xfId="0" applyNumberFormat="1" applyFont="1" applyFill="1" applyBorder="1" applyAlignment="1">
      <alignment horizontal="left" vertical="top" wrapText="1"/>
    </xf>
    <xf numFmtId="164" fontId="36" fillId="4" borderId="2" xfId="0" applyNumberFormat="1" applyFont="1" applyFill="1" applyBorder="1" applyAlignment="1">
      <alignment horizontal="right" vertical="top"/>
    </xf>
    <xf numFmtId="4" fontId="33" fillId="0" borderId="2" xfId="0" applyNumberFormat="1" applyFont="1" applyFill="1" applyBorder="1" applyAlignment="1">
      <alignment horizontal="center" vertical="top"/>
    </xf>
    <xf numFmtId="4" fontId="36" fillId="0" borderId="2" xfId="0" applyNumberFormat="1" applyFont="1" applyFill="1" applyBorder="1" applyAlignment="1">
      <alignment horizontal="center" vertical="top"/>
    </xf>
    <xf numFmtId="0" fontId="37" fillId="0" borderId="2" xfId="0" applyFont="1" applyFill="1" applyBorder="1" applyAlignment="1">
      <alignment horizontal="center" vertical="top" wrapText="1"/>
    </xf>
    <xf numFmtId="49" fontId="38" fillId="0" borderId="2" xfId="0" applyNumberFormat="1" applyFont="1" applyFill="1" applyBorder="1" applyAlignment="1">
      <alignment horizontal="left" vertical="top" wrapText="1"/>
    </xf>
    <xf numFmtId="164" fontId="38" fillId="0" borderId="2" xfId="1" applyFont="1" applyFill="1" applyBorder="1" applyAlignment="1">
      <alignment horizontal="right" vertical="top" wrapText="1"/>
    </xf>
    <xf numFmtId="0" fontId="38" fillId="0" borderId="2" xfId="0" applyFont="1" applyFill="1" applyBorder="1" applyAlignment="1">
      <alignment horizontal="right" vertical="top" wrapText="1"/>
    </xf>
    <xf numFmtId="0" fontId="38" fillId="0" borderId="2" xfId="0" applyFont="1" applyFill="1" applyBorder="1" applyAlignment="1">
      <alignment horizontal="right" vertical="top"/>
    </xf>
    <xf numFmtId="164" fontId="38" fillId="0" borderId="2" xfId="0" applyNumberFormat="1" applyFont="1" applyFill="1" applyBorder="1" applyAlignment="1">
      <alignment horizontal="right" vertical="top" wrapText="1"/>
    </xf>
    <xf numFmtId="0" fontId="37" fillId="0" borderId="0" xfId="0" applyFont="1" applyFill="1"/>
    <xf numFmtId="4" fontId="38" fillId="0" borderId="2" xfId="0" applyNumberFormat="1" applyFont="1" applyFill="1" applyBorder="1" applyAlignment="1">
      <alignment horizontal="center" vertical="center"/>
    </xf>
    <xf numFmtId="2" fontId="38" fillId="0" borderId="2" xfId="0" applyNumberFormat="1" applyFont="1" applyFill="1" applyBorder="1" applyAlignment="1">
      <alignment vertical="top"/>
    </xf>
    <xf numFmtId="0" fontId="37" fillId="0" borderId="2" xfId="0" applyFont="1" applyFill="1" applyBorder="1" applyAlignment="1">
      <alignment vertical="top"/>
    </xf>
    <xf numFmtId="0" fontId="10" fillId="0" borderId="0" xfId="0" applyFont="1" applyAlignment="1">
      <alignment horizontal="center" vertical="top"/>
    </xf>
    <xf numFmtId="0" fontId="10" fillId="3" borderId="3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wrapText="1"/>
    </xf>
    <xf numFmtId="0" fontId="10" fillId="0" borderId="0" xfId="0" applyFont="1" applyAlignment="1">
      <alignment vertical="top"/>
    </xf>
    <xf numFmtId="0" fontId="39" fillId="4" borderId="0" xfId="8" applyFill="1"/>
    <xf numFmtId="0" fontId="0" fillId="4" borderId="2" xfId="0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168" fontId="8" fillId="4" borderId="2" xfId="0" applyNumberFormat="1" applyFont="1" applyFill="1" applyBorder="1" applyAlignment="1">
      <alignment horizontal="center"/>
    </xf>
    <xf numFmtId="168" fontId="0" fillId="4" borderId="2" xfId="0" applyNumberFormat="1" applyFill="1" applyBorder="1" applyAlignment="1">
      <alignment horizontal="center"/>
    </xf>
    <xf numFmtId="0" fontId="0" fillId="4" borderId="2" xfId="0" applyFill="1" applyBorder="1"/>
    <xf numFmtId="168" fontId="0" fillId="4" borderId="2" xfId="0" applyNumberForma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168" fontId="0" fillId="4" borderId="2" xfId="0" applyNumberForma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/>
    </xf>
    <xf numFmtId="168" fontId="0" fillId="4" borderId="2" xfId="0" applyNumberFormat="1" applyFont="1" applyFill="1" applyBorder="1" applyAlignment="1">
      <alignment horizontal="center"/>
    </xf>
    <xf numFmtId="0" fontId="0" fillId="4" borderId="0" xfId="0" applyFill="1"/>
    <xf numFmtId="0" fontId="42" fillId="4" borderId="0" xfId="0" applyFont="1" applyFill="1" applyAlignment="1">
      <alignment vertical="center"/>
    </xf>
    <xf numFmtId="0" fontId="43" fillId="4" borderId="0" xfId="0" applyFont="1" applyFill="1" applyAlignment="1">
      <alignment vertical="center"/>
    </xf>
    <xf numFmtId="0" fontId="43" fillId="4" borderId="0" xfId="0" applyFont="1" applyFill="1" applyAlignment="1">
      <alignment horizontal="center" vertical="center"/>
    </xf>
    <xf numFmtId="4" fontId="0" fillId="4" borderId="2" xfId="0" applyNumberFormat="1" applyFon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4" fontId="40" fillId="4" borderId="2" xfId="0" applyNumberFormat="1" applyFont="1" applyFill="1" applyBorder="1" applyAlignment="1">
      <alignment horizontal="center"/>
    </xf>
    <xf numFmtId="4" fontId="41" fillId="4" borderId="2" xfId="0" applyNumberFormat="1" applyFont="1" applyFill="1" applyBorder="1" applyAlignment="1">
      <alignment horizontal="center"/>
    </xf>
    <xf numFmtId="0" fontId="0" fillId="0" borderId="2" xfId="0" applyBorder="1"/>
    <xf numFmtId="4" fontId="14" fillId="0" borderId="2" xfId="0" applyNumberFormat="1" applyFont="1" applyBorder="1"/>
    <xf numFmtId="0" fontId="14" fillId="0" borderId="2" xfId="0" applyFont="1" applyBorder="1"/>
    <xf numFmtId="0" fontId="14" fillId="0" borderId="2" xfId="0" applyFont="1" applyBorder="1" applyAlignment="1">
      <alignment horizontal="right"/>
    </xf>
    <xf numFmtId="49" fontId="45" fillId="0" borderId="2" xfId="0" applyNumberFormat="1" applyFont="1" applyFill="1" applyBorder="1" applyAlignment="1">
      <alignment horizontal="left" vertical="top" wrapText="1"/>
    </xf>
    <xf numFmtId="4" fontId="33" fillId="0" borderId="2" xfId="0" applyNumberFormat="1" applyFont="1" applyFill="1" applyBorder="1" applyAlignment="1">
      <alignment vertical="top"/>
    </xf>
    <xf numFmtId="0" fontId="0" fillId="4" borderId="7" xfId="0" applyFill="1" applyBorder="1" applyAlignment="1">
      <alignment horizontal="center"/>
    </xf>
    <xf numFmtId="0" fontId="0" fillId="4" borderId="8" xfId="0" applyFill="1" applyBorder="1"/>
    <xf numFmtId="168" fontId="0" fillId="4" borderId="8" xfId="0" applyNumberFormat="1" applyFill="1" applyBorder="1" applyAlignment="1">
      <alignment horizontal="center" vertical="center" wrapText="1"/>
    </xf>
    <xf numFmtId="168" fontId="0" fillId="4" borderId="9" xfId="0" applyNumberFormat="1" applyFill="1" applyBorder="1" applyAlignment="1">
      <alignment horizontal="center"/>
    </xf>
    <xf numFmtId="164" fontId="0" fillId="0" borderId="2" xfId="0" applyNumberFormat="1" applyBorder="1"/>
    <xf numFmtId="164" fontId="14" fillId="0" borderId="2" xfId="0" applyNumberFormat="1" applyFont="1" applyBorder="1"/>
    <xf numFmtId="0" fontId="10" fillId="3" borderId="2" xfId="0" applyFont="1" applyFill="1" applyBorder="1" applyAlignment="1">
      <alignment vertical="center" wrapText="1"/>
    </xf>
    <xf numFmtId="164" fontId="10" fillId="0" borderId="0" xfId="0" applyNumberFormat="1" applyFont="1" applyAlignment="1">
      <alignment horizontal="right" vertical="top"/>
    </xf>
    <xf numFmtId="49" fontId="36" fillId="0" borderId="5" xfId="0" applyNumberFormat="1" applyFont="1" applyFill="1" applyBorder="1" applyAlignment="1">
      <alignment horizontal="left" vertical="top" wrapText="1"/>
    </xf>
    <xf numFmtId="4" fontId="36" fillId="0" borderId="5" xfId="0" applyNumberFormat="1" applyFont="1" applyFill="1" applyBorder="1" applyAlignment="1">
      <alignment horizontal="right" vertical="top" wrapText="1"/>
    </xf>
    <xf numFmtId="164" fontId="36" fillId="4" borderId="5" xfId="1" applyFont="1" applyFill="1" applyBorder="1" applyAlignment="1">
      <alignment horizontal="right" vertical="top" wrapText="1"/>
    </xf>
    <xf numFmtId="2" fontId="36" fillId="4" borderId="5" xfId="0" applyNumberFormat="1" applyFont="1" applyFill="1" applyBorder="1" applyAlignment="1">
      <alignment horizontal="right" vertical="top" wrapText="1"/>
    </xf>
    <xf numFmtId="164" fontId="36" fillId="4" borderId="5" xfId="0" applyNumberFormat="1" applyFont="1" applyFill="1" applyBorder="1" applyAlignment="1">
      <alignment horizontal="right" vertical="top"/>
    </xf>
    <xf numFmtId="164" fontId="36" fillId="4" borderId="0" xfId="0" applyNumberFormat="1" applyFont="1" applyFill="1" applyBorder="1" applyAlignment="1">
      <alignment horizontal="right" vertical="top" wrapText="1"/>
    </xf>
    <xf numFmtId="0" fontId="35" fillId="0" borderId="0" xfId="0" applyFont="1" applyFill="1" applyBorder="1"/>
    <xf numFmtId="4" fontId="36" fillId="0" borderId="5" xfId="0" applyNumberFormat="1" applyFont="1" applyFill="1" applyBorder="1" applyAlignment="1">
      <alignment horizontal="center"/>
    </xf>
    <xf numFmtId="2" fontId="36" fillId="0" borderId="5" xfId="0" applyNumberFormat="1" applyFont="1" applyFill="1" applyBorder="1" applyAlignment="1">
      <alignment vertical="top"/>
    </xf>
    <xf numFmtId="4" fontId="33" fillId="0" borderId="3" xfId="0" applyNumberFormat="1" applyFont="1" applyFill="1" applyBorder="1" applyAlignment="1">
      <alignment vertical="top"/>
    </xf>
    <xf numFmtId="0" fontId="41" fillId="4" borderId="7" xfId="0" applyFont="1" applyFill="1" applyBorder="1" applyAlignment="1">
      <alignment horizontal="center" wrapText="1"/>
    </xf>
    <xf numFmtId="0" fontId="8" fillId="4" borderId="2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left" vertical="top" wrapText="1"/>
    </xf>
    <xf numFmtId="2" fontId="0" fillId="0" borderId="0" xfId="0" applyNumberFormat="1"/>
    <xf numFmtId="4" fontId="34" fillId="4" borderId="2" xfId="0" applyNumberFormat="1" applyFont="1" applyFill="1" applyBorder="1" applyAlignment="1">
      <alignment vertical="top"/>
    </xf>
    <xf numFmtId="4" fontId="36" fillId="4" borderId="2" xfId="0" applyNumberFormat="1" applyFont="1" applyFill="1" applyBorder="1" applyAlignment="1">
      <alignment vertical="top"/>
    </xf>
    <xf numFmtId="4" fontId="34" fillId="4" borderId="3" xfId="0" applyNumberFormat="1" applyFont="1" applyFill="1" applyBorder="1" applyAlignment="1">
      <alignment vertical="top"/>
    </xf>
    <xf numFmtId="4" fontId="36" fillId="4" borderId="5" xfId="0" applyNumberFormat="1" applyFont="1" applyFill="1" applyBorder="1" applyAlignment="1">
      <alignment vertical="top"/>
    </xf>
    <xf numFmtId="4" fontId="38" fillId="4" borderId="2" xfId="0" applyNumberFormat="1" applyFont="1" applyFill="1" applyBorder="1" applyAlignment="1">
      <alignment vertical="top"/>
    </xf>
    <xf numFmtId="49" fontId="0" fillId="0" borderId="0" xfId="0" applyNumberFormat="1"/>
    <xf numFmtId="4" fontId="10" fillId="4" borderId="2" xfId="0" applyNumberFormat="1" applyFont="1" applyFill="1" applyBorder="1"/>
    <xf numFmtId="4" fontId="10" fillId="4" borderId="2" xfId="0" applyNumberFormat="1" applyFont="1" applyFill="1" applyBorder="1" applyAlignment="1">
      <alignment vertical="top"/>
    </xf>
    <xf numFmtId="4" fontId="34" fillId="4" borderId="5" xfId="0" applyNumberFormat="1" applyFont="1" applyFill="1" applyBorder="1" applyAlignment="1">
      <alignment vertical="top"/>
    </xf>
    <xf numFmtId="164" fontId="10" fillId="4" borderId="2" xfId="0" applyNumberFormat="1" applyFont="1" applyFill="1" applyBorder="1" applyAlignment="1">
      <alignment vertical="top"/>
    </xf>
    <xf numFmtId="164" fontId="34" fillId="4" borderId="2" xfId="0" applyNumberFormat="1" applyFont="1" applyFill="1" applyBorder="1" applyAlignment="1">
      <alignment vertical="top"/>
    </xf>
    <xf numFmtId="0" fontId="0" fillId="0" borderId="0" xfId="0" applyBorder="1"/>
    <xf numFmtId="4" fontId="0" fillId="0" borderId="0" xfId="0" applyNumberFormat="1" applyBorder="1"/>
    <xf numFmtId="0" fontId="46" fillId="0" borderId="0" xfId="0" applyFont="1"/>
    <xf numFmtId="2" fontId="46" fillId="0" borderId="0" xfId="0" applyNumberFormat="1" applyFont="1"/>
    <xf numFmtId="4" fontId="46" fillId="0" borderId="0" xfId="0" applyNumberFormat="1" applyFont="1"/>
    <xf numFmtId="49" fontId="46" fillId="0" borderId="0" xfId="0" applyNumberFormat="1" applyFont="1"/>
    <xf numFmtId="0" fontId="47" fillId="0" borderId="0" xfId="0" applyFont="1" applyAlignment="1"/>
    <xf numFmtId="164" fontId="46" fillId="0" borderId="0" xfId="0" applyNumberFormat="1" applyFont="1"/>
    <xf numFmtId="167" fontId="0" fillId="0" borderId="0" xfId="0" applyNumberFormat="1"/>
    <xf numFmtId="0" fontId="12" fillId="0" borderId="0" xfId="0" applyFont="1" applyAlignment="1">
      <alignment vertical="top"/>
    </xf>
    <xf numFmtId="0" fontId="48" fillId="0" borderId="2" xfId="0" applyFont="1" applyBorder="1" applyAlignment="1">
      <alignment horizontal="left" wrapText="1"/>
    </xf>
    <xf numFmtId="4" fontId="48" fillId="0" borderId="2" xfId="0" applyNumberFormat="1" applyFont="1" applyFill="1" applyBorder="1" applyAlignment="1">
      <alignment horizontal="right" vertical="top"/>
    </xf>
    <xf numFmtId="0" fontId="12" fillId="0" borderId="3" xfId="0" applyFont="1" applyBorder="1" applyAlignment="1">
      <alignment horizontal="left" wrapText="1"/>
    </xf>
    <xf numFmtId="4" fontId="12" fillId="0" borderId="2" xfId="0" applyNumberFormat="1" applyFont="1" applyBorder="1" applyAlignment="1">
      <alignment horizontal="center"/>
    </xf>
    <xf numFmtId="164" fontId="12" fillId="0" borderId="2" xfId="0" applyNumberFormat="1" applyFont="1" applyBorder="1" applyAlignment="1"/>
    <xf numFmtId="4" fontId="12" fillId="0" borderId="2" xfId="0" applyNumberFormat="1" applyFont="1" applyFill="1" applyBorder="1" applyAlignment="1"/>
    <xf numFmtId="4" fontId="12" fillId="0" borderId="2" xfId="0" applyNumberFormat="1" applyFont="1" applyBorder="1" applyAlignment="1"/>
    <xf numFmtId="0" fontId="49" fillId="0" borderId="2" xfId="0" applyFont="1" applyBorder="1"/>
    <xf numFmtId="0" fontId="12" fillId="0" borderId="0" xfId="0" applyFont="1"/>
    <xf numFmtId="4" fontId="12" fillId="4" borderId="2" xfId="0" applyNumberFormat="1" applyFont="1" applyFill="1" applyBorder="1" applyAlignment="1">
      <alignment horizontal="center" vertical="center" wrapText="1"/>
    </xf>
    <xf numFmtId="0" fontId="48" fillId="0" borderId="2" xfId="0" applyFont="1" applyBorder="1"/>
    <xf numFmtId="4" fontId="48" fillId="0" borderId="2" xfId="0" applyNumberFormat="1" applyFont="1" applyBorder="1" applyAlignment="1">
      <alignment horizontal="center"/>
    </xf>
    <xf numFmtId="0" fontId="48" fillId="0" borderId="0" xfId="0" applyFont="1" applyBorder="1"/>
    <xf numFmtId="4" fontId="48" fillId="0" borderId="0" xfId="0" applyNumberFormat="1" applyFont="1" applyBorder="1" applyAlignment="1">
      <alignment horizontal="center"/>
    </xf>
    <xf numFmtId="4" fontId="49" fillId="0" borderId="2" xfId="0" applyNumberFormat="1" applyFont="1" applyBorder="1"/>
    <xf numFmtId="0" fontId="42" fillId="4" borderId="2" xfId="0" applyFont="1" applyFill="1" applyBorder="1" applyAlignment="1">
      <alignment vertical="center"/>
    </xf>
    <xf numFmtId="0" fontId="50" fillId="4" borderId="2" xfId="0" applyFont="1" applyFill="1" applyBorder="1" applyAlignment="1">
      <alignment vertical="center"/>
    </xf>
    <xf numFmtId="0" fontId="48" fillId="4" borderId="2" xfId="0" applyFont="1" applyFill="1" applyBorder="1" applyAlignment="1">
      <alignment vertical="center"/>
    </xf>
    <xf numFmtId="0" fontId="12" fillId="4" borderId="2" xfId="0" applyFont="1" applyFill="1" applyBorder="1" applyAlignment="1">
      <alignment vertical="center"/>
    </xf>
    <xf numFmtId="4" fontId="12" fillId="4" borderId="2" xfId="0" applyNumberFormat="1" applyFont="1" applyFill="1" applyBorder="1" applyAlignment="1">
      <alignment vertical="center"/>
    </xf>
    <xf numFmtId="4" fontId="42" fillId="4" borderId="2" xfId="0" applyNumberFormat="1" applyFont="1" applyFill="1" applyBorder="1" applyAlignment="1">
      <alignment vertical="center"/>
    </xf>
    <xf numFmtId="49" fontId="12" fillId="0" borderId="3" xfId="0" applyNumberFormat="1" applyFont="1" applyFill="1" applyBorder="1" applyAlignment="1">
      <alignment horizontal="left" vertical="top" wrapText="1"/>
    </xf>
    <xf numFmtId="0" fontId="43" fillId="4" borderId="2" xfId="0" applyFont="1" applyFill="1" applyBorder="1" applyAlignment="1">
      <alignment vertical="center"/>
    </xf>
    <xf numFmtId="4" fontId="52" fillId="4" borderId="2" xfId="0" applyNumberFormat="1" applyFont="1" applyFill="1" applyBorder="1" applyAlignment="1">
      <alignment vertical="center"/>
    </xf>
    <xf numFmtId="0" fontId="52" fillId="4" borderId="2" xfId="0" applyFont="1" applyFill="1" applyBorder="1" applyAlignment="1">
      <alignment vertical="center"/>
    </xf>
    <xf numFmtId="49" fontId="53" fillId="0" borderId="2" xfId="0" applyNumberFormat="1" applyFont="1" applyFill="1" applyBorder="1" applyAlignment="1">
      <alignment horizontal="left" vertical="top" wrapText="1"/>
    </xf>
    <xf numFmtId="49" fontId="45" fillId="0" borderId="0" xfId="0" applyNumberFormat="1" applyFont="1" applyFill="1" applyBorder="1" applyAlignment="1">
      <alignment horizontal="left" vertical="top" wrapText="1"/>
    </xf>
    <xf numFmtId="49" fontId="44" fillId="0" borderId="0" xfId="0" applyNumberFormat="1" applyFont="1" applyFill="1" applyBorder="1" applyAlignment="1">
      <alignment horizontal="left" vertical="top" wrapText="1"/>
    </xf>
    <xf numFmtId="49" fontId="54" fillId="0" borderId="2" xfId="0" applyNumberFormat="1" applyFont="1" applyFill="1" applyBorder="1" applyAlignment="1">
      <alignment horizontal="right" vertical="top" wrapText="1"/>
    </xf>
    <xf numFmtId="4" fontId="14" fillId="0" borderId="2" xfId="0" applyNumberFormat="1" applyFont="1" applyBorder="1" applyAlignment="1">
      <alignment horizontal="right"/>
    </xf>
    <xf numFmtId="0" fontId="43" fillId="4" borderId="0" xfId="0" applyFont="1" applyFill="1" applyBorder="1" applyAlignment="1">
      <alignment vertical="center"/>
    </xf>
    <xf numFmtId="49" fontId="54" fillId="0" borderId="2" xfId="0" applyNumberFormat="1" applyFont="1" applyFill="1" applyBorder="1" applyAlignment="1">
      <alignment horizontal="left" vertical="top" wrapText="1"/>
    </xf>
    <xf numFmtId="0" fontId="55" fillId="4" borderId="2" xfId="0" applyFont="1" applyFill="1" applyBorder="1" applyAlignment="1">
      <alignment vertical="center"/>
    </xf>
    <xf numFmtId="0" fontId="41" fillId="4" borderId="0" xfId="0" applyFont="1" applyFill="1" applyBorder="1" applyAlignment="1">
      <alignment horizontal="center" wrapText="1"/>
    </xf>
    <xf numFmtId="4" fontId="41" fillId="4" borderId="0" xfId="0" applyNumberFormat="1" applyFont="1" applyFill="1" applyBorder="1" applyAlignment="1">
      <alignment horizontal="center"/>
    </xf>
    <xf numFmtId="4" fontId="51" fillId="4" borderId="2" xfId="0" applyNumberFormat="1" applyFont="1" applyFill="1" applyBorder="1" applyAlignment="1">
      <alignment vertical="center"/>
    </xf>
    <xf numFmtId="0" fontId="42" fillId="4" borderId="0" xfId="0" applyFont="1" applyFill="1" applyBorder="1" applyAlignment="1">
      <alignment vertical="center"/>
    </xf>
    <xf numFmtId="0" fontId="50" fillId="4" borderId="0" xfId="0" applyFont="1" applyFill="1" applyBorder="1" applyAlignment="1">
      <alignment vertical="center"/>
    </xf>
    <xf numFmtId="4" fontId="42" fillId="4" borderId="0" xfId="0" applyNumberFormat="1" applyFont="1" applyFill="1" applyBorder="1" applyAlignment="1">
      <alignment vertical="center"/>
    </xf>
    <xf numFmtId="0" fontId="14" fillId="0" borderId="0" xfId="0" applyFont="1" applyBorder="1"/>
    <xf numFmtId="4" fontId="14" fillId="0" borderId="0" xfId="0" applyNumberFormat="1" applyFont="1" applyBorder="1"/>
    <xf numFmtId="0" fontId="56" fillId="0" borderId="2" xfId="0" applyFont="1" applyBorder="1"/>
    <xf numFmtId="4" fontId="56" fillId="0" borderId="2" xfId="0" applyNumberFormat="1" applyFont="1" applyBorder="1"/>
    <xf numFmtId="0" fontId="7" fillId="4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wrapText="1"/>
    </xf>
    <xf numFmtId="0" fontId="56" fillId="0" borderId="2" xfId="0" applyFont="1" applyBorder="1" applyAlignment="1">
      <alignment horizontal="right"/>
    </xf>
    <xf numFmtId="4" fontId="56" fillId="0" borderId="2" xfId="0" applyNumberFormat="1" applyFont="1" applyBorder="1" applyAlignment="1">
      <alignment horizontal="right"/>
    </xf>
    <xf numFmtId="4" fontId="49" fillId="0" borderId="2" xfId="0" applyNumberFormat="1" applyFont="1" applyBorder="1" applyAlignment="1">
      <alignment vertical="center"/>
    </xf>
    <xf numFmtId="49" fontId="12" fillId="0" borderId="2" xfId="0" applyNumberFormat="1" applyFont="1" applyFill="1" applyBorder="1" applyAlignment="1">
      <alignment horizontal="left" vertical="center" wrapText="1"/>
    </xf>
    <xf numFmtId="49" fontId="49" fillId="0" borderId="2" xfId="0" applyNumberFormat="1" applyFont="1" applyBorder="1"/>
    <xf numFmtId="0" fontId="42" fillId="0" borderId="0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left" vertical="center" wrapText="1"/>
    </xf>
    <xf numFmtId="164" fontId="58" fillId="0" borderId="2" xfId="0" applyNumberFormat="1" applyFont="1" applyBorder="1" applyAlignment="1">
      <alignment horizontal="center" vertical="center"/>
    </xf>
    <xf numFmtId="49" fontId="59" fillId="0" borderId="2" xfId="0" applyNumberFormat="1" applyFont="1" applyBorder="1" applyAlignment="1">
      <alignment horizontal="center" vertical="center" wrapText="1"/>
    </xf>
    <xf numFmtId="164" fontId="59" fillId="0" borderId="2" xfId="0" applyNumberFormat="1" applyFont="1" applyBorder="1" applyAlignment="1">
      <alignment horizontal="center" vertical="center"/>
    </xf>
    <xf numFmtId="0" fontId="42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justify" vertical="center" wrapText="1"/>
    </xf>
    <xf numFmtId="0" fontId="25" fillId="0" borderId="2" xfId="0" applyFont="1" applyFill="1" applyBorder="1" applyAlignment="1">
      <alignment horizontal="justify" vertical="center" wrapText="1"/>
    </xf>
    <xf numFmtId="49" fontId="59" fillId="0" borderId="2" xfId="0" applyNumberFormat="1" applyFont="1" applyFill="1" applyBorder="1" applyAlignment="1">
      <alignment horizontal="left" vertical="center" wrapText="1"/>
    </xf>
    <xf numFmtId="0" fontId="58" fillId="0" borderId="2" xfId="0" applyFont="1" applyBorder="1" applyAlignment="1">
      <alignment horizontal="justify" vertical="center" wrapText="1"/>
    </xf>
    <xf numFmtId="0" fontId="58" fillId="0" borderId="2" xfId="0" applyFont="1" applyFill="1" applyBorder="1" applyAlignment="1">
      <alignment horizontal="justify" vertical="center" wrapText="1"/>
    </xf>
    <xf numFmtId="0" fontId="25" fillId="0" borderId="11" xfId="0" applyFont="1" applyFill="1" applyBorder="1" applyAlignment="1">
      <alignment horizontal="justify" vertical="center" wrapText="1"/>
    </xf>
    <xf numFmtId="164" fontId="59" fillId="0" borderId="3" xfId="0" applyNumberFormat="1" applyFont="1" applyBorder="1" applyAlignment="1">
      <alignment horizontal="center" vertical="center"/>
    </xf>
    <xf numFmtId="0" fontId="58" fillId="0" borderId="3" xfId="0" applyFont="1" applyBorder="1" applyAlignment="1">
      <alignment vertical="center" wrapText="1"/>
    </xf>
    <xf numFmtId="0" fontId="58" fillId="4" borderId="2" xfId="0" applyFont="1" applyFill="1" applyBorder="1" applyAlignment="1">
      <alignment vertical="center"/>
    </xf>
    <xf numFmtId="164" fontId="58" fillId="4" borderId="2" xfId="0" applyNumberFormat="1" applyFont="1" applyFill="1" applyBorder="1" applyAlignment="1">
      <alignment horizontal="center" vertical="center"/>
    </xf>
    <xf numFmtId="164" fontId="59" fillId="4" borderId="2" xfId="0" applyNumberFormat="1" applyFont="1" applyFill="1" applyBorder="1" applyAlignment="1">
      <alignment horizontal="center" vertical="center"/>
    </xf>
    <xf numFmtId="0" fontId="57" fillId="3" borderId="2" xfId="0" applyFont="1" applyFill="1" applyBorder="1" applyAlignment="1">
      <alignment vertical="center"/>
    </xf>
    <xf numFmtId="164" fontId="57" fillId="3" borderId="2" xfId="0" applyNumberFormat="1" applyFont="1" applyFill="1" applyBorder="1" applyAlignment="1">
      <alignment horizontal="center" vertical="center"/>
    </xf>
    <xf numFmtId="0" fontId="61" fillId="0" borderId="0" xfId="0" applyFont="1"/>
    <xf numFmtId="0" fontId="62" fillId="0" borderId="0" xfId="0" applyFont="1"/>
    <xf numFmtId="0" fontId="63" fillId="0" borderId="0" xfId="0" applyFont="1"/>
    <xf numFmtId="0" fontId="59" fillId="0" borderId="3" xfId="0" applyFont="1" applyBorder="1" applyAlignment="1">
      <alignment horizontal="left" vertical="center" wrapText="1"/>
    </xf>
    <xf numFmtId="164" fontId="62" fillId="0" borderId="0" xfId="0" applyNumberFormat="1" applyFont="1"/>
    <xf numFmtId="0" fontId="42" fillId="6" borderId="2" xfId="0" applyFont="1" applyFill="1" applyBorder="1" applyAlignment="1">
      <alignment horizontal="center" vertical="center" wrapText="1"/>
    </xf>
    <xf numFmtId="0" fontId="42" fillId="6" borderId="2" xfId="0" applyFont="1" applyFill="1" applyBorder="1" applyAlignment="1">
      <alignment horizontal="left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164" fontId="57" fillId="6" borderId="2" xfId="0" applyNumberFormat="1" applyFont="1" applyFill="1" applyBorder="1" applyAlignment="1">
      <alignment horizontal="center" vertical="center"/>
    </xf>
    <xf numFmtId="49" fontId="42" fillId="6" borderId="2" xfId="0" applyNumberFormat="1" applyFont="1" applyFill="1" applyBorder="1" applyAlignment="1">
      <alignment horizontal="center" vertical="center" wrapText="1"/>
    </xf>
    <xf numFmtId="49" fontId="58" fillId="0" borderId="2" xfId="0" applyNumberFormat="1" applyFont="1" applyBorder="1" applyAlignment="1">
      <alignment horizontal="center" vertical="center" wrapText="1"/>
    </xf>
    <xf numFmtId="49" fontId="58" fillId="0" borderId="2" xfId="0" applyNumberFormat="1" applyFont="1" applyFill="1" applyBorder="1" applyAlignment="1">
      <alignment horizontal="left" vertical="center" wrapText="1"/>
    </xf>
    <xf numFmtId="0" fontId="42" fillId="5" borderId="2" xfId="0" applyFont="1" applyFill="1" applyBorder="1" applyAlignment="1">
      <alignment horizontal="justify" vertical="center" wrapText="1"/>
    </xf>
    <xf numFmtId="164" fontId="57" fillId="5" borderId="2" xfId="0" applyNumberFormat="1" applyFont="1" applyFill="1" applyBorder="1" applyAlignment="1">
      <alignment horizontal="center" vertical="center"/>
    </xf>
    <xf numFmtId="49" fontId="42" fillId="5" borderId="2" xfId="0" applyNumberFormat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vertical="center" wrapText="1"/>
    </xf>
    <xf numFmtId="0" fontId="42" fillId="0" borderId="0" xfId="0" applyFont="1" applyBorder="1"/>
    <xf numFmtId="4" fontId="42" fillId="0" borderId="0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49" fontId="25" fillId="0" borderId="3" xfId="0" applyNumberFormat="1" applyFont="1" applyBorder="1" applyAlignment="1">
      <alignment horizontal="center" vertical="center" wrapText="1"/>
    </xf>
    <xf numFmtId="0" fontId="25" fillId="0" borderId="3" xfId="0" applyFont="1" applyBorder="1" applyAlignment="1">
      <alignment horizontal="left" vertical="center" wrapText="1"/>
    </xf>
    <xf numFmtId="164" fontId="58" fillId="0" borderId="3" xfId="0" applyNumberFormat="1" applyFont="1" applyBorder="1" applyAlignment="1">
      <alignment horizontal="center" vertical="center"/>
    </xf>
    <xf numFmtId="164" fontId="10" fillId="0" borderId="0" xfId="0" applyNumberFormat="1" applyFont="1"/>
    <xf numFmtId="0" fontId="64" fillId="0" borderId="0" xfId="3" applyFont="1" applyBorder="1"/>
    <xf numFmtId="4" fontId="23" fillId="0" borderId="0" xfId="3" applyNumberFormat="1" applyBorder="1" applyAlignment="1">
      <alignment horizontal="center" vertical="center"/>
    </xf>
    <xf numFmtId="0" fontId="46" fillId="0" borderId="2" xfId="0" applyFont="1" applyBorder="1"/>
    <xf numFmtId="0" fontId="42" fillId="7" borderId="2" xfId="0" applyFont="1" applyFill="1" applyBorder="1" applyAlignment="1">
      <alignment horizontal="center" vertical="center" wrapText="1"/>
    </xf>
    <xf numFmtId="0" fontId="57" fillId="7" borderId="2" xfId="3" applyFont="1" applyFill="1" applyBorder="1" applyAlignment="1">
      <alignment horizontal="center" vertical="center"/>
    </xf>
    <xf numFmtId="0" fontId="57" fillId="7" borderId="2" xfId="3" applyFont="1" applyFill="1" applyBorder="1" applyAlignment="1">
      <alignment horizontal="center" vertical="center" wrapText="1"/>
    </xf>
    <xf numFmtId="0" fontId="57" fillId="7" borderId="2" xfId="0" applyFont="1" applyFill="1" applyBorder="1" applyAlignment="1">
      <alignment horizontal="center" vertical="center"/>
    </xf>
    <xf numFmtId="0" fontId="58" fillId="0" borderId="0" xfId="0" applyFont="1"/>
    <xf numFmtId="0" fontId="58" fillId="0" borderId="0" xfId="3" applyFont="1" applyAlignment="1">
      <alignment vertical="center"/>
    </xf>
    <xf numFmtId="0" fontId="58" fillId="0" borderId="0" xfId="3" applyFont="1" applyFill="1"/>
    <xf numFmtId="0" fontId="58" fillId="0" borderId="0" xfId="3" applyFont="1"/>
    <xf numFmtId="0" fontId="58" fillId="0" borderId="0" xfId="3" applyFont="1" applyAlignment="1">
      <alignment horizontal="center"/>
    </xf>
    <xf numFmtId="0" fontId="57" fillId="0" borderId="0" xfId="3" applyFont="1" applyAlignment="1">
      <alignment horizontal="center" vertical="center" wrapText="1"/>
    </xf>
    <xf numFmtId="164" fontId="58" fillId="0" borderId="3" xfId="0" applyNumberFormat="1" applyFont="1" applyBorder="1" applyAlignment="1">
      <alignment horizontal="center" vertical="center"/>
    </xf>
    <xf numFmtId="0" fontId="57" fillId="3" borderId="2" xfId="3" applyFont="1" applyFill="1" applyBorder="1"/>
    <xf numFmtId="168" fontId="42" fillId="3" borderId="2" xfId="3" applyNumberFormat="1" applyFont="1" applyFill="1" applyBorder="1" applyAlignment="1">
      <alignment horizontal="center" vertical="center"/>
    </xf>
    <xf numFmtId="164" fontId="57" fillId="3" borderId="2" xfId="0" applyNumberFormat="1" applyFont="1" applyFill="1" applyBorder="1"/>
    <xf numFmtId="0" fontId="57" fillId="3" borderId="2" xfId="0" applyFont="1" applyFill="1" applyBorder="1"/>
    <xf numFmtId="4" fontId="42" fillId="3" borderId="2" xfId="3" applyNumberFormat="1" applyFont="1" applyFill="1" applyBorder="1" applyAlignment="1">
      <alignment horizontal="center" vertical="center"/>
    </xf>
    <xf numFmtId="166" fontId="58" fillId="0" borderId="0" xfId="0" applyNumberFormat="1" applyFont="1" applyAlignment="1">
      <alignment horizontal="center" vertical="center"/>
    </xf>
    <xf numFmtId="164" fontId="58" fillId="0" borderId="2" xfId="0" applyNumberFormat="1" applyFont="1" applyBorder="1" applyAlignment="1">
      <alignment vertical="center"/>
    </xf>
    <xf numFmtId="0" fontId="46" fillId="6" borderId="2" xfId="0" applyFont="1" applyFill="1" applyBorder="1"/>
    <xf numFmtId="4" fontId="58" fillId="0" borderId="2" xfId="0" applyNumberFormat="1" applyFont="1" applyBorder="1" applyAlignment="1">
      <alignment horizontal="center" vertical="center"/>
    </xf>
    <xf numFmtId="4" fontId="59" fillId="0" borderId="2" xfId="0" applyNumberFormat="1" applyFont="1" applyBorder="1" applyAlignment="1">
      <alignment horizontal="center" vertical="center"/>
    </xf>
    <xf numFmtId="164" fontId="59" fillId="0" borderId="2" xfId="0" applyNumberFormat="1" applyFont="1" applyBorder="1" applyAlignment="1">
      <alignment vertical="center"/>
    </xf>
    <xf numFmtId="0" fontId="10" fillId="0" borderId="0" xfId="0" applyFont="1" applyFill="1" applyAlignment="1">
      <alignment horizontal="right"/>
    </xf>
    <xf numFmtId="0" fontId="10" fillId="0" borderId="0" xfId="0" applyFont="1" applyFill="1" applyAlignment="1">
      <alignment horizontal="center" wrapText="1"/>
    </xf>
    <xf numFmtId="49" fontId="25" fillId="0" borderId="3" xfId="0" applyNumberFormat="1" applyFont="1" applyBorder="1" applyAlignment="1">
      <alignment horizontal="center" vertical="center" wrapText="1"/>
    </xf>
    <xf numFmtId="0" fontId="25" fillId="0" borderId="3" xfId="0" applyFont="1" applyBorder="1" applyAlignment="1">
      <alignment horizontal="left" vertical="center" wrapText="1"/>
    </xf>
    <xf numFmtId="164" fontId="58" fillId="0" borderId="3" xfId="0" applyNumberFormat="1" applyFont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left" vertical="top" wrapText="1"/>
    </xf>
    <xf numFmtId="0" fontId="60" fillId="0" borderId="0" xfId="3" applyFont="1" applyFill="1" applyAlignment="1">
      <alignment vertical="center"/>
    </xf>
    <xf numFmtId="0" fontId="58" fillId="0" borderId="0" xfId="3" applyFont="1" applyFill="1" applyAlignment="1">
      <alignment vertical="center"/>
    </xf>
    <xf numFmtId="14" fontId="43" fillId="4" borderId="0" xfId="0" applyNumberFormat="1" applyFont="1" applyFill="1" applyAlignment="1">
      <alignment vertical="center"/>
    </xf>
    <xf numFmtId="169" fontId="0" fillId="0" borderId="0" xfId="0" applyNumberFormat="1"/>
    <xf numFmtId="169" fontId="43" fillId="4" borderId="0" xfId="0" applyNumberFormat="1" applyFont="1" applyFill="1" applyAlignment="1">
      <alignment horizontal="center" vertical="center"/>
    </xf>
    <xf numFmtId="170" fontId="58" fillId="0" borderId="2" xfId="0" applyNumberFormat="1" applyFont="1" applyBorder="1" applyAlignment="1">
      <alignment horizontal="center" vertical="center"/>
    </xf>
    <xf numFmtId="170" fontId="58" fillId="6" borderId="2" xfId="0" applyNumberFormat="1" applyFont="1" applyFill="1" applyBorder="1" applyAlignment="1">
      <alignment horizontal="center" vertical="center"/>
    </xf>
    <xf numFmtId="170" fontId="59" fillId="0" borderId="2" xfId="0" applyNumberFormat="1" applyFont="1" applyBorder="1" applyAlignment="1">
      <alignment horizontal="center" vertical="center"/>
    </xf>
    <xf numFmtId="170" fontId="58" fillId="0" borderId="2" xfId="0" applyNumberFormat="1" applyFont="1" applyBorder="1" applyAlignment="1">
      <alignment vertical="center"/>
    </xf>
    <xf numFmtId="164" fontId="59" fillId="0" borderId="2" xfId="1" applyFont="1" applyBorder="1" applyAlignment="1">
      <alignment horizontal="center" vertical="center"/>
    </xf>
    <xf numFmtId="170" fontId="59" fillId="0" borderId="2" xfId="1" applyNumberFormat="1" applyFont="1" applyBorder="1" applyAlignment="1">
      <alignment horizontal="center" vertical="center"/>
    </xf>
    <xf numFmtId="164" fontId="58" fillId="0" borderId="2" xfId="1" applyFont="1" applyBorder="1" applyAlignment="1">
      <alignment horizontal="center" vertical="center"/>
    </xf>
    <xf numFmtId="0" fontId="64" fillId="0" borderId="0" xfId="0" applyFont="1"/>
    <xf numFmtId="0" fontId="64" fillId="0" borderId="0" xfId="0" applyFont="1" applyAlignment="1">
      <alignment horizontal="center"/>
    </xf>
    <xf numFmtId="166" fontId="64" fillId="0" borderId="0" xfId="0" applyNumberFormat="1" applyFont="1" applyAlignment="1">
      <alignment horizontal="center"/>
    </xf>
    <xf numFmtId="0" fontId="64" fillId="2" borderId="0" xfId="0" applyFont="1" applyFill="1" applyAlignment="1">
      <alignment horizontal="center"/>
    </xf>
    <xf numFmtId="166" fontId="64" fillId="0" borderId="0" xfId="0" applyNumberFormat="1" applyFont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 wrapText="1"/>
    </xf>
    <xf numFmtId="0" fontId="25" fillId="0" borderId="3" xfId="0" applyFont="1" applyBorder="1" applyAlignment="1">
      <alignment horizontal="left" vertical="center" wrapText="1"/>
    </xf>
    <xf numFmtId="164" fontId="58" fillId="0" borderId="3" xfId="0" applyNumberFormat="1" applyFont="1" applyBorder="1" applyAlignment="1">
      <alignment horizontal="center" vertical="center"/>
    </xf>
    <xf numFmtId="0" fontId="58" fillId="0" borderId="0" xfId="9" applyFont="1" applyAlignment="1">
      <alignment vertical="center"/>
    </xf>
    <xf numFmtId="0" fontId="41" fillId="0" borderId="0" xfId="0" applyFont="1"/>
    <xf numFmtId="0" fontId="57" fillId="7" borderId="2" xfId="9" applyFont="1" applyFill="1" applyBorder="1" applyAlignment="1">
      <alignment horizontal="center" vertical="center" wrapText="1"/>
    </xf>
    <xf numFmtId="49" fontId="59" fillId="0" borderId="3" xfId="0" applyNumberFormat="1" applyFont="1" applyBorder="1" applyAlignment="1">
      <alignment horizontal="center" vertical="center" wrapText="1"/>
    </xf>
    <xf numFmtId="49" fontId="25" fillId="0" borderId="11" xfId="0" applyNumberFormat="1" applyFont="1" applyBorder="1" applyAlignment="1">
      <alignment horizontal="center" vertical="center" wrapText="1"/>
    </xf>
    <xf numFmtId="0" fontId="0" fillId="0" borderId="0" xfId="0" applyFill="1"/>
    <xf numFmtId="49" fontId="10" fillId="0" borderId="2" xfId="0" applyNumberFormat="1" applyFont="1" applyFill="1" applyBorder="1" applyAlignment="1">
      <alignment horizontal="center" vertical="top" wrapText="1"/>
    </xf>
    <xf numFmtId="49" fontId="60" fillId="0" borderId="2" xfId="0" applyNumberFormat="1" applyFont="1" applyBorder="1" applyAlignment="1">
      <alignment horizontal="center" vertical="center" wrapText="1"/>
    </xf>
    <xf numFmtId="0" fontId="57" fillId="0" borderId="0" xfId="9" applyFont="1" applyAlignment="1">
      <alignment vertical="center" wrapText="1"/>
    </xf>
    <xf numFmtId="0" fontId="57" fillId="0" borderId="0" xfId="3" applyFont="1" applyAlignment="1">
      <alignment vertical="center" wrapText="1"/>
    </xf>
    <xf numFmtId="0" fontId="64" fillId="0" borderId="0" xfId="10"/>
    <xf numFmtId="0" fontId="64" fillId="0" borderId="0" xfId="10" applyFont="1"/>
    <xf numFmtId="49" fontId="64" fillId="0" borderId="0" xfId="10" applyNumberFormat="1" applyFont="1"/>
    <xf numFmtId="49" fontId="64" fillId="0" borderId="0" xfId="10" applyNumberFormat="1"/>
    <xf numFmtId="49" fontId="66" fillId="0" borderId="0" xfId="10" applyNumberFormat="1" applyFont="1"/>
    <xf numFmtId="0" fontId="66" fillId="0" borderId="0" xfId="10" applyFont="1"/>
    <xf numFmtId="0" fontId="68" fillId="0" borderId="0" xfId="10" applyFont="1" applyBorder="1" applyAlignment="1"/>
    <xf numFmtId="0" fontId="65" fillId="0" borderId="0" xfId="10" applyFont="1" applyAlignment="1">
      <alignment vertical="center"/>
    </xf>
    <xf numFmtId="0" fontId="65" fillId="0" borderId="0" xfId="10" applyFont="1"/>
    <xf numFmtId="0" fontId="64" fillId="0" borderId="0" xfId="10" applyBorder="1"/>
    <xf numFmtId="0" fontId="10" fillId="0" borderId="3" xfId="0" applyFont="1" applyFill="1" applyBorder="1" applyAlignment="1">
      <alignment horizontal="center" vertical="top" wrapText="1"/>
    </xf>
    <xf numFmtId="49" fontId="10" fillId="0" borderId="3" xfId="0" applyNumberFormat="1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right" vertical="top"/>
    </xf>
    <xf numFmtId="164" fontId="10" fillId="0" borderId="3" xfId="1" applyFont="1" applyFill="1" applyBorder="1" applyAlignment="1">
      <alignment horizontal="right" vertical="top" wrapText="1"/>
    </xf>
    <xf numFmtId="0" fontId="10" fillId="0" borderId="3" xfId="0" applyFont="1" applyFill="1" applyBorder="1"/>
    <xf numFmtId="0" fontId="10" fillId="3" borderId="5" xfId="0" applyFont="1" applyFill="1" applyBorder="1" applyAlignment="1">
      <alignment horizontal="center" vertical="top"/>
    </xf>
    <xf numFmtId="0" fontId="11" fillId="3" borderId="5" xfId="0" applyFont="1" applyFill="1" applyBorder="1" applyAlignment="1">
      <alignment horizontal="right" vertical="top"/>
    </xf>
    <xf numFmtId="164" fontId="11" fillId="3" borderId="5" xfId="0" applyNumberFormat="1" applyFont="1" applyFill="1" applyBorder="1" applyAlignment="1">
      <alignment horizontal="right" vertical="top" wrapText="1"/>
    </xf>
    <xf numFmtId="0" fontId="11" fillId="3" borderId="5" xfId="0" applyFont="1" applyFill="1" applyBorder="1"/>
    <xf numFmtId="0" fontId="11" fillId="3" borderId="5" xfId="0" applyFont="1" applyFill="1" applyBorder="1" applyAlignment="1">
      <alignment vertical="top"/>
    </xf>
    <xf numFmtId="164" fontId="11" fillId="3" borderId="5" xfId="0" applyNumberFormat="1" applyFont="1" applyFill="1" applyBorder="1" applyAlignment="1">
      <alignment vertical="top"/>
    </xf>
    <xf numFmtId="49" fontId="69" fillId="0" borderId="2" xfId="0" applyNumberFormat="1" applyFont="1" applyFill="1" applyBorder="1" applyAlignment="1">
      <alignment horizontal="left" vertical="top" wrapText="1"/>
    </xf>
    <xf numFmtId="49" fontId="60" fillId="0" borderId="2" xfId="0" applyNumberFormat="1" applyFont="1" applyFill="1" applyBorder="1" applyAlignment="1">
      <alignment horizontal="left" vertical="center" wrapText="1"/>
    </xf>
    <xf numFmtId="164" fontId="60" fillId="0" borderId="2" xfId="0" applyNumberFormat="1" applyFont="1" applyBorder="1" applyAlignment="1">
      <alignment horizontal="center" vertical="center"/>
    </xf>
    <xf numFmtId="170" fontId="60" fillId="0" borderId="2" xfId="0" applyNumberFormat="1" applyFont="1" applyBorder="1" applyAlignment="1">
      <alignment horizontal="center" vertical="center"/>
    </xf>
    <xf numFmtId="0" fontId="25" fillId="0" borderId="0" xfId="3" applyFont="1" applyFill="1"/>
    <xf numFmtId="166" fontId="25" fillId="0" borderId="0" xfId="3" applyNumberFormat="1" applyFont="1" applyFill="1" applyAlignment="1">
      <alignment horizontal="center" vertical="top"/>
    </xf>
    <xf numFmtId="171" fontId="59" fillId="0" borderId="2" xfId="0" applyNumberFormat="1" applyFont="1" applyBorder="1" applyAlignment="1">
      <alignment horizontal="center" vertical="center"/>
    </xf>
    <xf numFmtId="172" fontId="59" fillId="0" borderId="2" xfId="0" applyNumberFormat="1" applyFont="1" applyBorder="1" applyAlignment="1">
      <alignment horizontal="center" vertical="center"/>
    </xf>
    <xf numFmtId="164" fontId="59" fillId="0" borderId="2" xfId="0" applyNumberFormat="1" applyFont="1" applyFill="1" applyBorder="1" applyAlignment="1">
      <alignment horizontal="center" vertical="center"/>
    </xf>
    <xf numFmtId="170" fontId="59" fillId="0" borderId="2" xfId="0" applyNumberFormat="1" applyFont="1" applyFill="1" applyBorder="1" applyAlignment="1">
      <alignment horizontal="center" vertical="center"/>
    </xf>
    <xf numFmtId="0" fontId="14" fillId="0" borderId="0" xfId="0" applyFont="1"/>
    <xf numFmtId="14" fontId="0" fillId="0" borderId="2" xfId="0" applyNumberFormat="1" applyFill="1" applyBorder="1"/>
    <xf numFmtId="169" fontId="0" fillId="0" borderId="2" xfId="0" applyNumberFormat="1" applyFill="1" applyBorder="1"/>
    <xf numFmtId="0" fontId="73" fillId="0" borderId="0" xfId="0" applyFont="1"/>
    <xf numFmtId="0" fontId="23" fillId="0" borderId="0" xfId="9"/>
    <xf numFmtId="0" fontId="75" fillId="7" borderId="2" xfId="9" applyFont="1" applyFill="1" applyBorder="1" applyAlignment="1">
      <alignment horizontal="center" vertical="center" wrapText="1"/>
    </xf>
    <xf numFmtId="0" fontId="75" fillId="7" borderId="3" xfId="9" applyFont="1" applyFill="1" applyBorder="1" applyAlignment="1">
      <alignment horizontal="center" vertical="center" wrapText="1"/>
    </xf>
    <xf numFmtId="0" fontId="64" fillId="0" borderId="2" xfId="28" applyFont="1" applyBorder="1" applyAlignment="1">
      <alignment horizontal="center" vertical="center" wrapText="1"/>
    </xf>
    <xf numFmtId="0" fontId="23" fillId="7" borderId="2" xfId="9" applyFill="1" applyBorder="1" applyAlignment="1">
      <alignment horizontal="center" vertical="center"/>
    </xf>
    <xf numFmtId="0" fontId="76" fillId="7" borderId="2" xfId="9" applyFont="1" applyFill="1" applyBorder="1" applyAlignment="1">
      <alignment horizontal="center"/>
    </xf>
    <xf numFmtId="0" fontId="23" fillId="7" borderId="2" xfId="9" applyFill="1" applyBorder="1" applyAlignment="1">
      <alignment horizontal="center"/>
    </xf>
    <xf numFmtId="0" fontId="75" fillId="4" borderId="2" xfId="9" applyFont="1" applyFill="1" applyBorder="1" applyAlignment="1">
      <alignment horizontal="center" vertical="center" wrapText="1"/>
    </xf>
    <xf numFmtId="0" fontId="77" fillId="4" borderId="2" xfId="9" applyFont="1" applyFill="1" applyBorder="1" applyAlignment="1">
      <alignment horizontal="left" vertical="center" wrapText="1"/>
    </xf>
    <xf numFmtId="4" fontId="75" fillId="4" borderId="2" xfId="9" applyNumberFormat="1" applyFont="1" applyFill="1" applyBorder="1" applyAlignment="1">
      <alignment horizontal="center" vertical="center" wrapText="1"/>
    </xf>
    <xf numFmtId="3" fontId="75" fillId="4" borderId="2" xfId="9" applyNumberFormat="1" applyFont="1" applyFill="1" applyBorder="1" applyAlignment="1">
      <alignment horizontal="center" vertical="center" wrapText="1"/>
    </xf>
    <xf numFmtId="168" fontId="78" fillId="0" borderId="2" xfId="9" applyNumberFormat="1" applyFont="1" applyBorder="1" applyAlignment="1">
      <alignment horizontal="center" vertical="center"/>
    </xf>
    <xf numFmtId="3" fontId="78" fillId="0" borderId="2" xfId="9" applyNumberFormat="1" applyFont="1" applyBorder="1" applyAlignment="1">
      <alignment horizontal="center" vertical="center"/>
    </xf>
    <xf numFmtId="174" fontId="78" fillId="0" borderId="2" xfId="9" applyNumberFormat="1" applyFont="1" applyBorder="1" applyAlignment="1">
      <alignment horizontal="center" vertical="center"/>
    </xf>
    <xf numFmtId="3" fontId="64" fillId="0" borderId="2" xfId="28" applyNumberFormat="1" applyFont="1" applyBorder="1" applyAlignment="1">
      <alignment horizontal="center" vertical="center"/>
    </xf>
    <xf numFmtId="0" fontId="75" fillId="4" borderId="2" xfId="9" applyFont="1" applyFill="1" applyBorder="1" applyAlignment="1">
      <alignment horizontal="left" vertical="center" wrapText="1"/>
    </xf>
    <xf numFmtId="0" fontId="79" fillId="0" borderId="0" xfId="9" applyFont="1" applyAlignment="1">
      <alignment vertical="center"/>
    </xf>
    <xf numFmtId="0" fontId="79" fillId="0" borderId="0" xfId="9" applyFont="1"/>
    <xf numFmtId="0" fontId="75" fillId="4" borderId="8" xfId="9" applyFont="1" applyFill="1" applyBorder="1" applyAlignment="1">
      <alignment horizontal="left" vertical="center" wrapText="1"/>
    </xf>
    <xf numFmtId="3" fontId="23" fillId="0" borderId="2" xfId="9" applyNumberFormat="1" applyBorder="1"/>
    <xf numFmtId="4" fontId="78" fillId="0" borderId="2" xfId="9" applyNumberFormat="1" applyFont="1" applyBorder="1" applyAlignment="1">
      <alignment horizontal="center" vertical="center"/>
    </xf>
    <xf numFmtId="0" fontId="23" fillId="0" borderId="2" xfId="9" applyBorder="1"/>
    <xf numFmtId="3" fontId="23" fillId="0" borderId="0" xfId="9" applyNumberFormat="1"/>
    <xf numFmtId="167" fontId="23" fillId="0" borderId="0" xfId="9" applyNumberFormat="1"/>
    <xf numFmtId="166" fontId="64" fillId="0" borderId="0" xfId="28" applyNumberFormat="1" applyAlignment="1">
      <alignment horizontal="center" vertical="top"/>
    </xf>
    <xf numFmtId="166" fontId="64" fillId="0" borderId="0" xfId="28" applyNumberFormat="1"/>
    <xf numFmtId="0" fontId="64" fillId="0" borderId="0" xfId="28"/>
    <xf numFmtId="0" fontId="64" fillId="0" borderId="0" xfId="28" applyFont="1"/>
    <xf numFmtId="0" fontId="64" fillId="0" borderId="0" xfId="28" applyFont="1" applyFill="1"/>
    <xf numFmtId="0" fontId="66" fillId="0" borderId="0" xfId="28" applyFont="1"/>
    <xf numFmtId="175" fontId="23" fillId="0" borderId="0" xfId="9" applyNumberFormat="1" applyAlignment="1">
      <alignment horizontal="right" vertical="top"/>
    </xf>
    <xf numFmtId="3" fontId="23" fillId="0" borderId="14" xfId="9" applyNumberFormat="1" applyBorder="1" applyAlignment="1">
      <alignment horizontal="right" vertical="top"/>
    </xf>
    <xf numFmtId="0" fontId="64" fillId="0" borderId="0" xfId="28" applyFont="1" applyAlignment="1">
      <alignment wrapText="1"/>
    </xf>
    <xf numFmtId="14" fontId="64" fillId="0" borderId="0" xfId="28" applyNumberFormat="1" applyFont="1" applyBorder="1" applyAlignment="1">
      <alignment horizontal="center" vertical="center" wrapText="1"/>
    </xf>
    <xf numFmtId="14" fontId="64" fillId="0" borderId="0" xfId="28" applyNumberFormat="1" applyFont="1" applyAlignment="1">
      <alignment horizontal="center"/>
    </xf>
    <xf numFmtId="10" fontId="76" fillId="0" borderId="0" xfId="9" applyNumberFormat="1" applyFont="1"/>
    <xf numFmtId="0" fontId="64" fillId="0" borderId="0" xfId="9" applyFont="1"/>
    <xf numFmtId="0" fontId="64" fillId="0" borderId="0" xfId="9" applyFont="1" applyAlignment="1">
      <alignment horizontal="left"/>
    </xf>
    <xf numFmtId="0" fontId="64" fillId="0" borderId="0" xfId="9" applyFont="1" applyAlignment="1">
      <alignment horizontal="center" vertical="center"/>
    </xf>
    <xf numFmtId="0" fontId="76" fillId="0" borderId="0" xfId="9" applyFont="1"/>
    <xf numFmtId="173" fontId="76" fillId="0" borderId="0" xfId="9" applyNumberFormat="1" applyFont="1" applyAlignment="1">
      <alignment vertical="center"/>
    </xf>
    <xf numFmtId="173" fontId="66" fillId="0" borderId="0" xfId="28" applyNumberFormat="1" applyFont="1"/>
    <xf numFmtId="0" fontId="64" fillId="0" borderId="0" xfId="9" applyFont="1" applyAlignment="1">
      <alignment wrapText="1"/>
    </xf>
    <xf numFmtId="173" fontId="76" fillId="0" borderId="0" xfId="9" applyNumberFormat="1" applyFont="1"/>
    <xf numFmtId="0" fontId="80" fillId="0" borderId="0" xfId="28" applyFont="1"/>
    <xf numFmtId="0" fontId="81" fillId="0" borderId="0" xfId="28" applyFont="1"/>
    <xf numFmtId="170" fontId="59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82" fillId="0" borderId="0" xfId="29" applyFont="1" applyAlignment="1">
      <alignment vertical="center"/>
    </xf>
    <xf numFmtId="14" fontId="83" fillId="0" borderId="0" xfId="29" applyNumberFormat="1" applyFont="1" applyAlignment="1">
      <alignment horizontal="center" vertical="center"/>
    </xf>
    <xf numFmtId="0" fontId="82" fillId="0" borderId="0" xfId="29" applyFont="1" applyAlignment="1">
      <alignment vertical="center" wrapText="1"/>
    </xf>
    <xf numFmtId="0" fontId="82" fillId="0" borderId="0" xfId="29" applyFont="1" applyAlignment="1">
      <alignment horizontal="center" vertical="center" wrapText="1"/>
    </xf>
    <xf numFmtId="0" fontId="5" fillId="0" borderId="0" xfId="29"/>
    <xf numFmtId="0" fontId="82" fillId="0" borderId="0" xfId="29" applyFont="1" applyAlignment="1">
      <alignment horizontal="center" vertical="center"/>
    </xf>
    <xf numFmtId="0" fontId="83" fillId="0" borderId="0" xfId="29" applyFont="1"/>
    <xf numFmtId="0" fontId="25" fillId="0" borderId="2" xfId="29" applyFont="1" applyBorder="1" applyAlignment="1">
      <alignment horizontal="center" wrapText="1"/>
    </xf>
    <xf numFmtId="0" fontId="42" fillId="0" borderId="2" xfId="29" applyFont="1" applyBorder="1" applyAlignment="1">
      <alignment vertical="center" wrapText="1"/>
    </xf>
    <xf numFmtId="0" fontId="5" fillId="0" borderId="2" xfId="29" applyBorder="1"/>
    <xf numFmtId="0" fontId="82" fillId="0" borderId="2" xfId="29" applyFont="1" applyBorder="1" applyAlignment="1">
      <alignment vertical="center" wrapText="1"/>
    </xf>
    <xf numFmtId="0" fontId="42" fillId="0" borderId="2" xfId="29" applyFont="1" applyBorder="1" applyAlignment="1">
      <alignment horizontal="center" vertical="center" wrapText="1"/>
    </xf>
    <xf numFmtId="0" fontId="82" fillId="0" borderId="2" xfId="29" applyFont="1" applyFill="1" applyBorder="1" applyAlignment="1">
      <alignment horizontal="center" vertical="center" wrapText="1"/>
    </xf>
    <xf numFmtId="0" fontId="82" fillId="0" borderId="2" xfId="29" applyFont="1" applyBorder="1" applyAlignment="1">
      <alignment horizontal="center" vertical="center" wrapText="1"/>
    </xf>
    <xf numFmtId="0" fontId="83" fillId="0" borderId="2" xfId="29" applyFont="1" applyBorder="1" applyAlignment="1">
      <alignment horizontal="center" vertical="center" wrapText="1"/>
    </xf>
    <xf numFmtId="0" fontId="83" fillId="0" borderId="2" xfId="29" applyFont="1" applyBorder="1" applyAlignment="1">
      <alignment vertical="center" wrapText="1"/>
    </xf>
    <xf numFmtId="14" fontId="83" fillId="0" borderId="2" xfId="29" applyNumberFormat="1" applyFont="1" applyBorder="1" applyAlignment="1">
      <alignment horizontal="center" vertical="center" wrapText="1"/>
    </xf>
    <xf numFmtId="0" fontId="83" fillId="0" borderId="2" xfId="29" applyNumberFormat="1" applyFont="1" applyBorder="1" applyAlignment="1">
      <alignment horizontal="center" vertical="center" wrapText="1"/>
    </xf>
    <xf numFmtId="14" fontId="82" fillId="0" borderId="2" xfId="29" applyNumberFormat="1" applyFont="1" applyBorder="1" applyAlignment="1">
      <alignment horizontal="center" vertical="center" wrapText="1"/>
    </xf>
    <xf numFmtId="0" fontId="84" fillId="0" borderId="2" xfId="29" applyFont="1" applyBorder="1" applyAlignment="1">
      <alignment vertical="center" wrapText="1"/>
    </xf>
    <xf numFmtId="0" fontId="83" fillId="0" borderId="2" xfId="29" applyFont="1" applyFill="1" applyBorder="1" applyAlignment="1">
      <alignment vertical="center" wrapText="1"/>
    </xf>
    <xf numFmtId="0" fontId="83" fillId="0" borderId="2" xfId="29" applyFont="1" applyFill="1" applyBorder="1" applyAlignment="1">
      <alignment horizontal="center" vertical="center" wrapText="1"/>
    </xf>
    <xf numFmtId="14" fontId="83" fillId="0" borderId="2" xfId="29" applyNumberFormat="1" applyFont="1" applyFill="1" applyBorder="1" applyAlignment="1">
      <alignment horizontal="center" vertical="center" wrapText="1"/>
    </xf>
    <xf numFmtId="14" fontId="5" fillId="0" borderId="0" xfId="29" applyNumberFormat="1"/>
    <xf numFmtId="16" fontId="83" fillId="0" borderId="2" xfId="29" applyNumberFormat="1" applyFont="1" applyBorder="1" applyAlignment="1">
      <alignment horizontal="center" vertical="center" wrapText="1"/>
    </xf>
    <xf numFmtId="0" fontId="83" fillId="0" borderId="2" xfId="29" applyNumberFormat="1" applyFont="1" applyFill="1" applyBorder="1" applyAlignment="1">
      <alignment horizontal="center" vertical="center" wrapText="1"/>
    </xf>
    <xf numFmtId="0" fontId="5" fillId="0" borderId="0" xfId="29" applyAlignment="1">
      <alignment horizontal="center"/>
    </xf>
    <xf numFmtId="0" fontId="42" fillId="0" borderId="0" xfId="29" applyFont="1" applyAlignment="1">
      <alignment horizontal="center" vertical="center" wrapText="1"/>
    </xf>
    <xf numFmtId="0" fontId="76" fillId="4" borderId="0" xfId="29" applyFont="1" applyFill="1" applyBorder="1"/>
    <xf numFmtId="0" fontId="76" fillId="4" borderId="0" xfId="29" applyFont="1" applyFill="1"/>
    <xf numFmtId="0" fontId="76" fillId="0" borderId="0" xfId="29" applyFont="1"/>
    <xf numFmtId="0" fontId="24" fillId="8" borderId="18" xfId="29" applyFont="1" applyFill="1" applyBorder="1" applyAlignment="1">
      <alignment vertical="center" wrapText="1"/>
    </xf>
    <xf numFmtId="0" fontId="24" fillId="8" borderId="2" xfId="29" applyFont="1" applyFill="1" applyBorder="1" applyAlignment="1">
      <alignment horizontal="center" vertical="center" wrapText="1"/>
    </xf>
    <xf numFmtId="0" fontId="24" fillId="8" borderId="17" xfId="29" applyFont="1" applyFill="1" applyBorder="1" applyAlignment="1">
      <alignment horizontal="center" vertical="center" wrapText="1"/>
    </xf>
    <xf numFmtId="0" fontId="24" fillId="8" borderId="15" xfId="29" applyFont="1" applyFill="1" applyBorder="1" applyAlignment="1">
      <alignment horizontal="center" vertical="center" wrapText="1"/>
    </xf>
    <xf numFmtId="0" fontId="24" fillId="8" borderId="19" xfId="29" applyFont="1" applyFill="1" applyBorder="1" applyAlignment="1">
      <alignment horizontal="center" vertical="center" wrapText="1"/>
    </xf>
    <xf numFmtId="0" fontId="24" fillId="8" borderId="20" xfId="29" applyFont="1" applyFill="1" applyBorder="1" applyAlignment="1">
      <alignment horizontal="center" vertical="center" wrapText="1"/>
    </xf>
    <xf numFmtId="0" fontId="24" fillId="4" borderId="0" xfId="29" applyFont="1" applyFill="1" applyBorder="1" applyAlignment="1">
      <alignment horizontal="center" vertical="center" wrapText="1"/>
    </xf>
    <xf numFmtId="0" fontId="24" fillId="4" borderId="17" xfId="29" applyFont="1" applyFill="1" applyBorder="1" applyAlignment="1">
      <alignment horizontal="center" vertical="center" wrapText="1"/>
    </xf>
    <xf numFmtId="0" fontId="24" fillId="4" borderId="21" xfId="29" applyFont="1" applyFill="1" applyBorder="1" applyAlignment="1">
      <alignment horizontal="center" vertical="center" wrapText="1"/>
    </xf>
    <xf numFmtId="0" fontId="24" fillId="4" borderId="22" xfId="29" applyFont="1" applyFill="1" applyBorder="1" applyAlignment="1">
      <alignment horizontal="center" vertical="center" wrapText="1"/>
    </xf>
    <xf numFmtId="0" fontId="24" fillId="8" borderId="21" xfId="29" applyFont="1" applyFill="1" applyBorder="1" applyAlignment="1">
      <alignment horizontal="center" vertical="center" wrapText="1"/>
    </xf>
    <xf numFmtId="0" fontId="24" fillId="8" borderId="22" xfId="29" applyFont="1" applyFill="1" applyBorder="1" applyAlignment="1">
      <alignment horizontal="center" vertical="center" wrapText="1"/>
    </xf>
    <xf numFmtId="0" fontId="24" fillId="8" borderId="0" xfId="29" applyFont="1" applyFill="1" applyBorder="1" applyAlignment="1">
      <alignment horizontal="center" vertical="center" wrapText="1"/>
    </xf>
    <xf numFmtId="49" fontId="55" fillId="4" borderId="2" xfId="29" applyNumberFormat="1" applyFont="1" applyFill="1" applyBorder="1" applyAlignment="1">
      <alignment horizontal="center" vertical="center"/>
    </xf>
    <xf numFmtId="0" fontId="55" fillId="0" borderId="2" xfId="29" applyFont="1" applyFill="1" applyBorder="1" applyAlignment="1">
      <alignment vertical="center" wrapText="1"/>
    </xf>
    <xf numFmtId="4" fontId="86" fillId="4" borderId="2" xfId="29" applyNumberFormat="1" applyFont="1" applyFill="1" applyBorder="1" applyAlignment="1">
      <alignment horizontal="center" vertical="center"/>
    </xf>
    <xf numFmtId="49" fontId="87" fillId="4" borderId="2" xfId="29" applyNumberFormat="1" applyFont="1" applyFill="1" applyBorder="1" applyAlignment="1">
      <alignment horizontal="center" vertical="center"/>
    </xf>
    <xf numFmtId="0" fontId="88" fillId="0" borderId="2" xfId="29" applyFont="1" applyFill="1" applyBorder="1" applyAlignment="1">
      <alignment vertical="center" wrapText="1"/>
    </xf>
    <xf numFmtId="49" fontId="89" fillId="4" borderId="2" xfId="29" applyNumberFormat="1" applyFont="1" applyFill="1" applyBorder="1" applyAlignment="1">
      <alignment horizontal="center" vertical="center"/>
    </xf>
    <xf numFmtId="0" fontId="90" fillId="0" borderId="2" xfId="29" applyFont="1" applyFill="1" applyBorder="1" applyAlignment="1">
      <alignment vertical="center" wrapText="1"/>
    </xf>
    <xf numFmtId="4" fontId="91" fillId="4" borderId="2" xfId="29" applyNumberFormat="1" applyFont="1" applyFill="1" applyBorder="1" applyAlignment="1">
      <alignment horizontal="center" vertical="center"/>
    </xf>
    <xf numFmtId="49" fontId="91" fillId="4" borderId="2" xfId="29" applyNumberFormat="1" applyFont="1" applyFill="1" applyBorder="1" applyAlignment="1">
      <alignment horizontal="center" vertical="center"/>
    </xf>
    <xf numFmtId="0" fontId="92" fillId="0" borderId="2" xfId="29" applyFont="1" applyFill="1" applyBorder="1" applyAlignment="1">
      <alignment vertical="center" wrapText="1"/>
    </xf>
    <xf numFmtId="49" fontId="89" fillId="4" borderId="7" xfId="29" applyNumberFormat="1" applyFont="1" applyFill="1" applyBorder="1" applyAlignment="1">
      <alignment horizontal="center" vertical="center"/>
    </xf>
    <xf numFmtId="0" fontId="76" fillId="4" borderId="2" xfId="29" applyFont="1" applyFill="1" applyBorder="1"/>
    <xf numFmtId="4" fontId="87" fillId="4" borderId="2" xfId="29" applyNumberFormat="1" applyFont="1" applyFill="1" applyBorder="1" applyAlignment="1">
      <alignment horizontal="center" vertical="center"/>
    </xf>
    <xf numFmtId="49" fontId="86" fillId="4" borderId="2" xfId="29" applyNumberFormat="1" applyFont="1" applyFill="1" applyBorder="1" applyAlignment="1">
      <alignment horizontal="center" vertical="center"/>
    </xf>
    <xf numFmtId="49" fontId="52" fillId="4" borderId="2" xfId="29" applyNumberFormat="1" applyFont="1" applyFill="1" applyBorder="1" applyAlignment="1">
      <alignment horizontal="center" vertical="center"/>
    </xf>
    <xf numFmtId="49" fontId="58" fillId="4" borderId="2" xfId="29" applyNumberFormat="1" applyFont="1" applyFill="1" applyBorder="1" applyAlignment="1">
      <alignment horizontal="center" vertical="center"/>
    </xf>
    <xf numFmtId="0" fontId="50" fillId="0" borderId="2" xfId="29" applyFont="1" applyFill="1" applyBorder="1" applyAlignment="1">
      <alignment horizontal="center" vertical="center" wrapText="1"/>
    </xf>
    <xf numFmtId="0" fontId="50" fillId="0" borderId="2" xfId="29" applyFont="1" applyFill="1" applyBorder="1" applyAlignment="1">
      <alignment vertical="center" wrapText="1"/>
    </xf>
    <xf numFmtId="4" fontId="89" fillId="4" borderId="2" xfId="29" applyNumberFormat="1" applyFont="1" applyFill="1" applyBorder="1" applyAlignment="1">
      <alignment horizontal="center" vertical="center"/>
    </xf>
    <xf numFmtId="0" fontId="24" fillId="0" borderId="8" xfId="29" applyFont="1" applyFill="1" applyBorder="1" applyAlignment="1">
      <alignment vertical="center" wrapText="1"/>
    </xf>
    <xf numFmtId="0" fontId="24" fillId="0" borderId="9" xfId="29" applyFont="1" applyFill="1" applyBorder="1" applyAlignment="1">
      <alignment vertical="center" wrapText="1"/>
    </xf>
    <xf numFmtId="0" fontId="76" fillId="0" borderId="2" xfId="29" applyFont="1" applyBorder="1"/>
    <xf numFmtId="0" fontId="42" fillId="0" borderId="2" xfId="29" applyFont="1" applyFill="1" applyBorder="1" applyAlignment="1">
      <alignment vertical="center" wrapText="1"/>
    </xf>
    <xf numFmtId="14" fontId="76" fillId="0" borderId="2" xfId="29" applyNumberFormat="1" applyFont="1" applyBorder="1" applyAlignment="1">
      <alignment horizontal="center"/>
    </xf>
    <xf numFmtId="0" fontId="76" fillId="0" borderId="0" xfId="29" applyFont="1" applyAlignment="1">
      <alignment wrapText="1"/>
    </xf>
    <xf numFmtId="14" fontId="76" fillId="0" borderId="0" xfId="29" applyNumberFormat="1" applyFont="1"/>
    <xf numFmtId="0" fontId="42" fillId="6" borderId="2" xfId="0" applyFont="1" applyFill="1" applyBorder="1" applyAlignment="1">
      <alignment horizontal="justify" vertical="center" wrapText="1"/>
    </xf>
    <xf numFmtId="4" fontId="64" fillId="0" borderId="0" xfId="10" applyNumberFormat="1" applyFont="1" applyAlignment="1">
      <alignment vertical="center" wrapText="1"/>
    </xf>
    <xf numFmtId="164" fontId="93" fillId="9" borderId="2" xfId="30" applyNumberFormat="1" applyBorder="1" applyAlignment="1">
      <alignment vertical="top"/>
    </xf>
    <xf numFmtId="164" fontId="93" fillId="9" borderId="2" xfId="30" applyNumberFormat="1" applyBorder="1" applyAlignment="1">
      <alignment horizontal="right" vertical="top" wrapText="1"/>
    </xf>
    <xf numFmtId="0" fontId="94" fillId="3" borderId="23" xfId="0" applyFont="1" applyFill="1" applyBorder="1" applyAlignment="1">
      <alignment horizontal="center" vertical="center" wrapText="1"/>
    </xf>
    <xf numFmtId="0" fontId="94" fillId="3" borderId="26" xfId="0" applyFont="1" applyFill="1" applyBorder="1" applyAlignment="1">
      <alignment horizontal="center" vertical="center" wrapText="1"/>
    </xf>
    <xf numFmtId="0" fontId="94" fillId="3" borderId="2" xfId="0" applyFont="1" applyFill="1" applyBorder="1" applyAlignment="1">
      <alignment horizontal="center" vertical="center" wrapText="1"/>
    </xf>
    <xf numFmtId="0" fontId="94" fillId="3" borderId="27" xfId="0" applyFont="1" applyFill="1" applyBorder="1" applyAlignment="1">
      <alignment horizontal="center" vertical="center" wrapText="1"/>
    </xf>
    <xf numFmtId="0" fontId="94" fillId="3" borderId="28" xfId="0" applyFont="1" applyFill="1" applyBorder="1" applyAlignment="1">
      <alignment horizontal="center" vertical="center" wrapText="1"/>
    </xf>
    <xf numFmtId="0" fontId="94" fillId="3" borderId="29" xfId="0" applyFont="1" applyFill="1" applyBorder="1" applyAlignment="1">
      <alignment horizontal="center" vertical="center" wrapText="1"/>
    </xf>
    <xf numFmtId="0" fontId="91" fillId="3" borderId="29" xfId="0" applyFont="1" applyFill="1" applyBorder="1" applyAlignment="1">
      <alignment horizontal="center" vertical="center"/>
    </xf>
    <xf numFmtId="0" fontId="91" fillId="3" borderId="30" xfId="0" applyFont="1" applyFill="1" applyBorder="1" applyAlignment="1">
      <alignment horizontal="center" vertical="center"/>
    </xf>
    <xf numFmtId="0" fontId="94" fillId="10" borderId="5" xfId="0" applyFont="1" applyFill="1" applyBorder="1" applyAlignment="1">
      <alignment horizontal="center" vertical="center" wrapText="1"/>
    </xf>
    <xf numFmtId="0" fontId="91" fillId="5" borderId="2" xfId="0" applyFont="1" applyFill="1" applyBorder="1" applyAlignment="1">
      <alignment horizontal="left" vertical="center" wrapText="1"/>
    </xf>
    <xf numFmtId="4" fontId="91" fillId="0" borderId="2" xfId="0" applyNumberFormat="1" applyFont="1" applyBorder="1" applyAlignment="1">
      <alignment horizontal="center" vertical="center"/>
    </xf>
    <xf numFmtId="0" fontId="94" fillId="10" borderId="2" xfId="0" applyFont="1" applyFill="1" applyBorder="1" applyAlignment="1">
      <alignment horizontal="center" vertical="center" wrapText="1"/>
    </xf>
    <xf numFmtId="4" fontId="91" fillId="11" borderId="2" xfId="0" applyNumberFormat="1" applyFont="1" applyFill="1" applyBorder="1" applyAlignment="1">
      <alignment horizontal="center" vertical="center"/>
    </xf>
    <xf numFmtId="0" fontId="86" fillId="12" borderId="2" xfId="0" applyFont="1" applyFill="1" applyBorder="1" applyAlignment="1">
      <alignment vertical="center"/>
    </xf>
    <xf numFmtId="0" fontId="86" fillId="12" borderId="2" xfId="9" applyFont="1" applyFill="1" applyBorder="1" applyAlignment="1">
      <alignment horizontal="center" vertical="center"/>
    </xf>
    <xf numFmtId="4" fontId="24" fillId="12" borderId="2" xfId="9" applyNumberFormat="1" applyFont="1" applyFill="1" applyBorder="1" applyAlignment="1">
      <alignment horizontal="center" vertical="center"/>
    </xf>
    <xf numFmtId="16" fontId="94" fillId="0" borderId="2" xfId="0" quotePrefix="1" applyNumberFormat="1" applyFont="1" applyBorder="1" applyAlignment="1">
      <alignment horizontal="center" vertical="center" wrapText="1"/>
    </xf>
    <xf numFmtId="0" fontId="94" fillId="11" borderId="2" xfId="0" quotePrefix="1" applyFont="1" applyFill="1" applyBorder="1" applyAlignment="1">
      <alignment horizontal="center" vertical="center" wrapText="1"/>
    </xf>
    <xf numFmtId="4" fontId="94" fillId="0" borderId="2" xfId="0" applyNumberFormat="1" applyFont="1" applyBorder="1" applyAlignment="1">
      <alignment horizontal="center" vertical="center" wrapText="1"/>
    </xf>
    <xf numFmtId="4" fontId="94" fillId="11" borderId="2" xfId="0" applyNumberFormat="1" applyFont="1" applyFill="1" applyBorder="1" applyAlignment="1">
      <alignment horizontal="center" vertical="center" wrapText="1"/>
    </xf>
    <xf numFmtId="164" fontId="58" fillId="0" borderId="3" xfId="0" applyNumberFormat="1" applyFont="1" applyBorder="1" applyAlignment="1">
      <alignment horizontal="center" vertical="center"/>
    </xf>
    <xf numFmtId="0" fontId="2" fillId="0" borderId="0" xfId="35"/>
    <xf numFmtId="0" fontId="42" fillId="0" borderId="0" xfId="35" applyFont="1" applyAlignment="1">
      <alignment horizontal="center" vertical="center"/>
    </xf>
    <xf numFmtId="0" fontId="42" fillId="0" borderId="2" xfId="35" applyFont="1" applyBorder="1" applyAlignment="1">
      <alignment horizontal="center" vertical="center" wrapText="1"/>
    </xf>
    <xf numFmtId="0" fontId="25" fillId="0" borderId="2" xfId="35" applyFont="1" applyBorder="1" applyAlignment="1">
      <alignment horizontal="center" vertical="center" wrapText="1"/>
    </xf>
    <xf numFmtId="0" fontId="42" fillId="0" borderId="2" xfId="35" applyFont="1" applyBorder="1" applyAlignment="1">
      <alignment horizontal="left" vertical="center" wrapText="1" indent="3"/>
    </xf>
    <xf numFmtId="0" fontId="25" fillId="0" borderId="2" xfId="35" applyFont="1" applyBorder="1" applyAlignment="1">
      <alignment horizontal="left" vertical="center" wrapText="1" indent="3"/>
    </xf>
    <xf numFmtId="14" fontId="25" fillId="0" borderId="2" xfId="35" applyNumberFormat="1" applyFont="1" applyBorder="1" applyAlignment="1">
      <alignment horizontal="center" vertical="center" wrapText="1"/>
    </xf>
    <xf numFmtId="0" fontId="2" fillId="0" borderId="0" xfId="35" applyAlignment="1">
      <alignment horizontal="center"/>
    </xf>
    <xf numFmtId="0" fontId="25" fillId="0" borderId="0" xfId="35" applyFont="1" applyFill="1" applyBorder="1" applyAlignment="1">
      <alignment horizontal="left" vertical="center" wrapText="1" indent="3"/>
    </xf>
    <xf numFmtId="14" fontId="2" fillId="0" borderId="0" xfId="35" applyNumberFormat="1"/>
    <xf numFmtId="14" fontId="0" fillId="2" borderId="2" xfId="0" applyNumberFormat="1" applyFill="1" applyBorder="1"/>
    <xf numFmtId="2" fontId="0" fillId="0" borderId="2" xfId="0" applyNumberFormat="1" applyBorder="1"/>
    <xf numFmtId="176" fontId="0" fillId="0" borderId="2" xfId="33" applyNumberFormat="1" applyFont="1" applyBorder="1"/>
    <xf numFmtId="10" fontId="58" fillId="11" borderId="7" xfId="0" applyNumberFormat="1" applyFont="1" applyFill="1" applyBorder="1" applyAlignment="1">
      <alignment vertical="center"/>
    </xf>
    <xf numFmtId="0" fontId="58" fillId="11" borderId="9" xfId="0" applyFont="1" applyFill="1" applyBorder="1" applyAlignment="1">
      <alignment vertical="center"/>
    </xf>
    <xf numFmtId="177" fontId="0" fillId="0" borderId="2" xfId="0" applyNumberFormat="1" applyBorder="1"/>
    <xf numFmtId="10" fontId="0" fillId="0" borderId="2" xfId="0" applyNumberFormat="1" applyBorder="1"/>
    <xf numFmtId="0" fontId="58" fillId="11" borderId="2" xfId="0" applyFont="1" applyFill="1" applyBorder="1" applyAlignment="1">
      <alignment vertical="center"/>
    </xf>
    <xf numFmtId="178" fontId="58" fillId="0" borderId="2" xfId="0" applyNumberFormat="1" applyFont="1" applyBorder="1" applyAlignment="1">
      <alignment horizontal="center" vertical="center"/>
    </xf>
    <xf numFmtId="178" fontId="58" fillId="6" borderId="2" xfId="0" applyNumberFormat="1" applyFont="1" applyFill="1" applyBorder="1" applyAlignment="1">
      <alignment horizontal="center" vertical="center"/>
    </xf>
    <xf numFmtId="14" fontId="0" fillId="0" borderId="0" xfId="0" applyNumberFormat="1"/>
    <xf numFmtId="177" fontId="14" fillId="12" borderId="2" xfId="0" applyNumberFormat="1" applyFont="1" applyFill="1" applyBorder="1"/>
    <xf numFmtId="177" fontId="0" fillId="0" borderId="2" xfId="0" applyNumberFormat="1" applyFill="1" applyBorder="1"/>
    <xf numFmtId="178" fontId="59" fillId="0" borderId="2" xfId="0" applyNumberFormat="1" applyFont="1" applyBorder="1" applyAlignment="1">
      <alignment horizontal="center" vertical="center"/>
    </xf>
    <xf numFmtId="178" fontId="46" fillId="0" borderId="2" xfId="0" applyNumberFormat="1" applyFont="1" applyBorder="1"/>
    <xf numFmtId="178" fontId="96" fillId="13" borderId="2" xfId="34" applyNumberFormat="1" applyBorder="1" applyAlignment="1">
      <alignment horizontal="center" vertical="center"/>
    </xf>
    <xf numFmtId="178" fontId="47" fillId="6" borderId="2" xfId="0" applyNumberFormat="1" applyFont="1" applyFill="1" applyBorder="1" applyAlignment="1"/>
    <xf numFmtId="178" fontId="60" fillId="0" borderId="2" xfId="0" applyNumberFormat="1" applyFont="1" applyBorder="1" applyAlignment="1">
      <alignment horizontal="center" vertical="center"/>
    </xf>
    <xf numFmtId="164" fontId="60" fillId="0" borderId="2" xfId="1" applyFont="1" applyBorder="1" applyAlignment="1">
      <alignment horizontal="center" vertical="center"/>
    </xf>
    <xf numFmtId="178" fontId="59" fillId="0" borderId="2" xfId="1" applyNumberFormat="1" applyFont="1" applyBorder="1" applyAlignment="1">
      <alignment horizontal="center" vertical="center"/>
    </xf>
    <xf numFmtId="178" fontId="58" fillId="0" borderId="2" xfId="0" applyNumberFormat="1" applyFont="1" applyBorder="1" applyAlignment="1">
      <alignment vertical="center"/>
    </xf>
    <xf numFmtId="177" fontId="57" fillId="0" borderId="0" xfId="0" applyNumberFormat="1" applyFont="1" applyFill="1" applyAlignment="1">
      <alignment horizontal="center" vertical="center"/>
    </xf>
    <xf numFmtId="164" fontId="49" fillId="0" borderId="31" xfId="1" applyFont="1" applyBorder="1"/>
    <xf numFmtId="164" fontId="99" fillId="0" borderId="31" xfId="1" applyFont="1" applyBorder="1" applyAlignment="1">
      <alignment horizontal="center" vertical="center" wrapText="1"/>
    </xf>
    <xf numFmtId="164" fontId="89" fillId="0" borderId="31" xfId="1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164" fontId="98" fillId="0" borderId="2" xfId="0" applyNumberFormat="1" applyFont="1" applyBorder="1" applyAlignment="1">
      <alignment horizontal="center" vertical="center"/>
    </xf>
    <xf numFmtId="0" fontId="57" fillId="7" borderId="31" xfId="3" applyFont="1" applyFill="1" applyBorder="1" applyAlignment="1">
      <alignment horizontal="center" vertical="center" wrapText="1"/>
    </xf>
    <xf numFmtId="0" fontId="0" fillId="0" borderId="31" xfId="0" applyBorder="1"/>
    <xf numFmtId="49" fontId="52" fillId="0" borderId="32" xfId="0" applyNumberFormat="1" applyFont="1" applyFill="1" applyBorder="1" applyAlignment="1">
      <alignment horizontal="left" vertical="center" wrapText="1"/>
    </xf>
    <xf numFmtId="0" fontId="68" fillId="0" borderId="31" xfId="9" applyFont="1" applyBorder="1"/>
    <xf numFmtId="4" fontId="42" fillId="3" borderId="11" xfId="3" applyNumberFormat="1" applyFont="1" applyFill="1" applyBorder="1" applyAlignment="1">
      <alignment horizontal="center" vertical="center"/>
    </xf>
    <xf numFmtId="4" fontId="50" fillId="3" borderId="2" xfId="3" applyNumberFormat="1" applyFont="1" applyFill="1" applyBorder="1" applyAlignment="1">
      <alignment horizontal="center" vertical="center"/>
    </xf>
    <xf numFmtId="164" fontId="52" fillId="0" borderId="2" xfId="0" applyNumberFormat="1" applyFont="1" applyBorder="1" applyAlignment="1">
      <alignment vertical="center"/>
    </xf>
    <xf numFmtId="164" fontId="52" fillId="0" borderId="2" xfId="1" applyFont="1" applyBorder="1" applyAlignment="1">
      <alignment horizontal="center" vertical="center"/>
    </xf>
    <xf numFmtId="164" fontId="97" fillId="0" borderId="2" xfId="0" applyNumberFormat="1" applyFont="1" applyBorder="1" applyAlignment="1">
      <alignment horizontal="center" vertical="center"/>
    </xf>
    <xf numFmtId="164" fontId="97" fillId="0" borderId="2" xfId="1" applyFont="1" applyBorder="1" applyAlignment="1">
      <alignment horizontal="center" vertical="center"/>
    </xf>
    <xf numFmtId="164" fontId="52" fillId="0" borderId="2" xfId="0" applyNumberFormat="1" applyFont="1" applyBorder="1" applyAlignment="1">
      <alignment horizontal="center" vertical="center"/>
    </xf>
    <xf numFmtId="164" fontId="55" fillId="6" borderId="2" xfId="0" applyNumberFormat="1" applyFont="1" applyFill="1" applyBorder="1" applyAlignment="1">
      <alignment horizontal="center" vertical="center"/>
    </xf>
    <xf numFmtId="0" fontId="55" fillId="7" borderId="2" xfId="0" applyFont="1" applyFill="1" applyBorder="1" applyAlignment="1">
      <alignment horizontal="center" vertical="center"/>
    </xf>
    <xf numFmtId="0" fontId="49" fillId="0" borderId="0" xfId="0" applyFont="1"/>
    <xf numFmtId="164" fontId="52" fillId="0" borderId="3" xfId="0" applyNumberFormat="1" applyFont="1" applyBorder="1" applyAlignment="1">
      <alignment horizontal="center" vertical="center"/>
    </xf>
    <xf numFmtId="0" fontId="0" fillId="0" borderId="0" xfId="0"/>
    <xf numFmtId="0" fontId="55" fillId="7" borderId="31" xfId="0" applyFont="1" applyFill="1" applyBorder="1" applyAlignment="1">
      <alignment horizontal="center" vertical="center" wrapText="1"/>
    </xf>
    <xf numFmtId="0" fontId="55" fillId="7" borderId="31" xfId="0" applyFont="1" applyFill="1" applyBorder="1" applyAlignment="1">
      <alignment horizontal="center" vertical="center"/>
    </xf>
    <xf numFmtId="14" fontId="0" fillId="0" borderId="31" xfId="0" applyNumberFormat="1" applyBorder="1"/>
    <xf numFmtId="10" fontId="58" fillId="11" borderId="33" xfId="0" applyNumberFormat="1" applyFont="1" applyFill="1" applyBorder="1" applyAlignment="1">
      <alignment vertical="center"/>
    </xf>
    <xf numFmtId="0" fontId="58" fillId="11" borderId="34" xfId="0" applyFont="1" applyFill="1" applyBorder="1" applyAlignment="1">
      <alignment vertical="center"/>
    </xf>
    <xf numFmtId="177" fontId="0" fillId="0" borderId="31" xfId="0" applyNumberFormat="1" applyBorder="1"/>
    <xf numFmtId="14" fontId="0" fillId="2" borderId="0" xfId="0" applyNumberFormat="1" applyFill="1" applyBorder="1"/>
    <xf numFmtId="14" fontId="0" fillId="0" borderId="31" xfId="0" applyNumberFormat="1" applyFill="1" applyBorder="1"/>
    <xf numFmtId="169" fontId="0" fillId="0" borderId="31" xfId="0" applyNumberFormat="1" applyFill="1" applyBorder="1"/>
    <xf numFmtId="177" fontId="14" fillId="12" borderId="31" xfId="0" applyNumberFormat="1" applyFont="1" applyFill="1" applyBorder="1"/>
    <xf numFmtId="0" fontId="42" fillId="0" borderId="0" xfId="29" applyFont="1" applyAlignment="1">
      <alignment horizontal="center" vertical="center" wrapText="1"/>
    </xf>
    <xf numFmtId="0" fontId="42" fillId="0" borderId="7" xfId="29" applyFont="1" applyBorder="1" applyAlignment="1">
      <alignment horizontal="center" vertical="center" wrapText="1"/>
    </xf>
    <xf numFmtId="0" fontId="42" fillId="0" borderId="8" xfId="29" applyFont="1" applyBorder="1" applyAlignment="1">
      <alignment horizontal="center" vertical="center" wrapText="1"/>
    </xf>
    <xf numFmtId="0" fontId="42" fillId="0" borderId="9" xfId="29" applyFont="1" applyBorder="1" applyAlignment="1">
      <alignment horizontal="center" vertical="center" wrapText="1"/>
    </xf>
    <xf numFmtId="0" fontId="42" fillId="0" borderId="0" xfId="35" applyFont="1" applyAlignment="1">
      <alignment horizontal="center" vertical="center"/>
    </xf>
    <xf numFmtId="0" fontId="42" fillId="0" borderId="0" xfId="35" applyFont="1" applyAlignment="1">
      <alignment horizontal="center" vertical="center" wrapText="1"/>
    </xf>
    <xf numFmtId="0" fontId="42" fillId="0" borderId="2" xfId="35" applyFont="1" applyBorder="1" applyAlignment="1">
      <alignment horizontal="center" vertical="center" wrapText="1"/>
    </xf>
    <xf numFmtId="0" fontId="85" fillId="4" borderId="2" xfId="29" applyFont="1" applyFill="1" applyBorder="1" applyAlignment="1">
      <alignment horizontal="center" vertical="center" wrapText="1"/>
    </xf>
    <xf numFmtId="0" fontId="85" fillId="4" borderId="2" xfId="29" applyFont="1" applyFill="1" applyBorder="1" applyAlignment="1">
      <alignment horizontal="center" vertical="center"/>
    </xf>
    <xf numFmtId="0" fontId="85" fillId="4" borderId="7" xfId="29" applyFont="1" applyFill="1" applyBorder="1" applyAlignment="1">
      <alignment horizontal="center" vertical="center"/>
    </xf>
    <xf numFmtId="0" fontId="24" fillId="8" borderId="15" xfId="29" applyFont="1" applyFill="1" applyBorder="1" applyAlignment="1">
      <alignment horizontal="center" vertical="center" wrapText="1"/>
    </xf>
    <xf numFmtId="0" fontId="24" fillId="8" borderId="16" xfId="29" applyFont="1" applyFill="1" applyBorder="1" applyAlignment="1">
      <alignment horizontal="center" vertical="center" wrapText="1"/>
    </xf>
    <xf numFmtId="0" fontId="24" fillId="8" borderId="17" xfId="29" applyFont="1" applyFill="1" applyBorder="1" applyAlignment="1">
      <alignment horizontal="center" vertical="center" wrapText="1"/>
    </xf>
    <xf numFmtId="0" fontId="24" fillId="4" borderId="0" xfId="29" applyFont="1" applyFill="1" applyBorder="1" applyAlignment="1">
      <alignment horizontal="center" vertical="center" wrapText="1"/>
    </xf>
    <xf numFmtId="0" fontId="24" fillId="4" borderId="15" xfId="29" applyFont="1" applyFill="1" applyBorder="1" applyAlignment="1">
      <alignment horizontal="center" vertical="center" wrapText="1"/>
    </xf>
    <xf numFmtId="0" fontId="24" fillId="4" borderId="17" xfId="29" applyFont="1" applyFill="1" applyBorder="1" applyAlignment="1">
      <alignment horizontal="center" vertical="center" wrapText="1"/>
    </xf>
    <xf numFmtId="49" fontId="57" fillId="4" borderId="7" xfId="29" applyNumberFormat="1" applyFont="1" applyFill="1" applyBorder="1" applyAlignment="1">
      <alignment horizontal="center" wrapText="1"/>
    </xf>
    <xf numFmtId="49" fontId="57" fillId="4" borderId="9" xfId="29" applyNumberFormat="1" applyFont="1" applyFill="1" applyBorder="1" applyAlignment="1">
      <alignment horizontal="center" wrapText="1"/>
    </xf>
    <xf numFmtId="0" fontId="24" fillId="8" borderId="1" xfId="29" applyFont="1" applyFill="1" applyBorder="1" applyAlignment="1">
      <alignment horizontal="left" vertical="center" wrapText="1"/>
    </xf>
    <xf numFmtId="0" fontId="76" fillId="4" borderId="3" xfId="29" applyFont="1" applyFill="1" applyBorder="1" applyAlignment="1">
      <alignment horizontal="center" vertical="center"/>
    </xf>
    <xf numFmtId="0" fontId="76" fillId="4" borderId="11" xfId="29" applyFont="1" applyFill="1" applyBorder="1" applyAlignment="1">
      <alignment horizontal="center" vertical="center"/>
    </xf>
    <xf numFmtId="0" fontId="76" fillId="4" borderId="5" xfId="29" applyFont="1" applyFill="1" applyBorder="1" applyAlignment="1">
      <alignment horizontal="center" vertical="center"/>
    </xf>
    <xf numFmtId="0" fontId="58" fillId="0" borderId="0" xfId="0" applyFont="1" applyBorder="1" applyAlignment="1">
      <alignment horizontal="left" vertical="top" wrapText="1"/>
    </xf>
    <xf numFmtId="0" fontId="42" fillId="0" borderId="0" xfId="0" applyFont="1" applyBorder="1" applyAlignment="1">
      <alignment horizontal="center"/>
    </xf>
    <xf numFmtId="0" fontId="42" fillId="0" borderId="0" xfId="0" quotePrefix="1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top" wrapText="1"/>
    </xf>
    <xf numFmtId="0" fontId="57" fillId="0" borderId="0" xfId="0" applyFont="1" applyBorder="1" applyAlignment="1">
      <alignment horizontal="center" vertical="top" wrapText="1"/>
    </xf>
    <xf numFmtId="0" fontId="58" fillId="0" borderId="0" xfId="0" applyFont="1" applyBorder="1" applyAlignment="1">
      <alignment horizontal="left" vertical="center" wrapText="1"/>
    </xf>
    <xf numFmtId="49" fontId="58" fillId="0" borderId="0" xfId="0" applyNumberFormat="1" applyFont="1" applyFill="1" applyBorder="1" applyAlignment="1">
      <alignment horizontal="justify" vertical="center" wrapText="1"/>
    </xf>
    <xf numFmtId="0" fontId="25" fillId="0" borderId="0" xfId="0" applyFont="1" applyBorder="1" applyAlignment="1">
      <alignment vertical="center" wrapText="1"/>
    </xf>
    <xf numFmtId="0" fontId="58" fillId="0" borderId="0" xfId="0" applyFont="1" applyBorder="1" applyAlignment="1">
      <alignment vertical="center" wrapText="1"/>
    </xf>
    <xf numFmtId="49" fontId="25" fillId="0" borderId="0" xfId="0" applyNumberFormat="1" applyFont="1" applyFill="1" applyBorder="1" applyAlignment="1">
      <alignment horizontal="left" vertical="center" wrapText="1"/>
    </xf>
    <xf numFmtId="0" fontId="94" fillId="3" borderId="24" xfId="0" applyFont="1" applyFill="1" applyBorder="1" applyAlignment="1">
      <alignment horizontal="center" vertical="center" wrapText="1"/>
    </xf>
    <xf numFmtId="0" fontId="94" fillId="3" borderId="2" xfId="0" applyFont="1" applyFill="1" applyBorder="1" applyAlignment="1">
      <alignment horizontal="center" vertical="center" wrapText="1"/>
    </xf>
    <xf numFmtId="0" fontId="94" fillId="3" borderId="25" xfId="0" applyFont="1" applyFill="1" applyBorder="1" applyAlignment="1">
      <alignment horizontal="center" vertical="center" wrapText="1"/>
    </xf>
    <xf numFmtId="0" fontId="95" fillId="10" borderId="5" xfId="0" applyFont="1" applyFill="1" applyBorder="1" applyAlignment="1">
      <alignment horizontal="center" vertical="center" wrapText="1"/>
    </xf>
    <xf numFmtId="0" fontId="95" fillId="10" borderId="2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 wrapText="1"/>
    </xf>
    <xf numFmtId="0" fontId="58" fillId="3" borderId="2" xfId="0" applyFont="1" applyFill="1" applyBorder="1" applyAlignment="1">
      <alignment horizontal="center" vertical="center" wrapText="1"/>
    </xf>
    <xf numFmtId="0" fontId="67" fillId="0" borderId="0" xfId="10" applyFont="1" applyBorder="1" applyAlignment="1">
      <alignment horizontal="center"/>
    </xf>
    <xf numFmtId="0" fontId="65" fillId="0" borderId="0" xfId="10" applyFont="1" applyAlignment="1">
      <alignment horizontal="center" vertical="center" wrapText="1"/>
    </xf>
    <xf numFmtId="0" fontId="65" fillId="0" borderId="0" xfId="10" applyFont="1" applyAlignment="1">
      <alignment horizontal="center"/>
    </xf>
    <xf numFmtId="0" fontId="64" fillId="0" borderId="0" xfId="10" applyFont="1" applyAlignment="1">
      <alignment horizontal="left" vertical="center" wrapText="1"/>
    </xf>
    <xf numFmtId="49" fontId="64" fillId="0" borderId="0" xfId="10" applyNumberFormat="1" applyFont="1" applyAlignment="1">
      <alignment horizontal="left" wrapText="1"/>
    </xf>
    <xf numFmtId="0" fontId="55" fillId="7" borderId="33" xfId="0" applyFont="1" applyFill="1" applyBorder="1" applyAlignment="1">
      <alignment horizontal="center" vertical="center"/>
    </xf>
    <xf numFmtId="0" fontId="55" fillId="7" borderId="34" xfId="0" applyFont="1" applyFill="1" applyBorder="1" applyAlignment="1">
      <alignment horizontal="center" vertical="center"/>
    </xf>
    <xf numFmtId="0" fontId="57" fillId="0" borderId="0" xfId="3" applyFont="1" applyAlignment="1">
      <alignment horizontal="center" vertical="center" wrapText="1"/>
    </xf>
    <xf numFmtId="0" fontId="57" fillId="0" borderId="0" xfId="3" applyFont="1" applyAlignment="1">
      <alignment horizontal="left" vertical="center" wrapText="1"/>
    </xf>
    <xf numFmtId="0" fontId="57" fillId="7" borderId="2" xfId="3" applyFont="1" applyFill="1" applyBorder="1" applyAlignment="1">
      <alignment horizontal="center" vertical="center" wrapText="1"/>
    </xf>
    <xf numFmtId="0" fontId="57" fillId="7" borderId="2" xfId="3" applyFont="1" applyFill="1" applyBorder="1" applyAlignment="1">
      <alignment horizontal="center" vertical="center"/>
    </xf>
    <xf numFmtId="0" fontId="42" fillId="7" borderId="2" xfId="0" applyFont="1" applyFill="1" applyBorder="1" applyAlignment="1">
      <alignment horizontal="center" vertical="center" wrapText="1"/>
    </xf>
    <xf numFmtId="0" fontId="42" fillId="7" borderId="2" xfId="3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64" fontId="58" fillId="0" borderId="3" xfId="0" applyNumberFormat="1" applyFont="1" applyBorder="1" applyAlignment="1">
      <alignment horizontal="center" vertical="center"/>
    </xf>
    <xf numFmtId="164" fontId="58" fillId="0" borderId="5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 wrapText="1"/>
    </xf>
    <xf numFmtId="49" fontId="25" fillId="0" borderId="5" xfId="0" applyNumberFormat="1" applyFont="1" applyBorder="1" applyAlignment="1">
      <alignment horizontal="center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0" borderId="5" xfId="0" applyFont="1" applyBorder="1" applyAlignment="1">
      <alignment horizontal="left" vertical="center" wrapText="1"/>
    </xf>
    <xf numFmtId="0" fontId="58" fillId="0" borderId="0" xfId="3" applyFont="1" applyAlignment="1">
      <alignment horizontal="left" wrapText="1"/>
    </xf>
    <xf numFmtId="0" fontId="57" fillId="0" borderId="0" xfId="9" applyFont="1" applyAlignment="1">
      <alignment horizontal="center" vertical="center" wrapText="1"/>
    </xf>
    <xf numFmtId="0" fontId="57" fillId="0" borderId="1" xfId="3" applyFont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center" vertical="center" wrapText="1"/>
    </xf>
    <xf numFmtId="0" fontId="41" fillId="4" borderId="7" xfId="0" applyFont="1" applyFill="1" applyBorder="1" applyAlignment="1">
      <alignment horizontal="center" wrapText="1"/>
    </xf>
    <xf numFmtId="0" fontId="41" fillId="4" borderId="9" xfId="0" applyFont="1" applyFill="1" applyBorder="1" applyAlignment="1">
      <alignment horizontal="center" wrapText="1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0" fillId="4" borderId="7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/>
    </xf>
    <xf numFmtId="0" fontId="40" fillId="4" borderId="7" xfId="0" applyFont="1" applyFill="1" applyBorder="1" applyAlignment="1">
      <alignment horizontal="center" vertical="center"/>
    </xf>
    <xf numFmtId="0" fontId="40" fillId="4" borderId="8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14" fillId="0" borderId="0" xfId="0" applyFont="1" applyAlignment="1">
      <alignment horizontal="center"/>
    </xf>
    <xf numFmtId="0" fontId="64" fillId="0" borderId="0" xfId="28" applyFont="1" applyAlignment="1">
      <alignment horizontal="left" wrapText="1"/>
    </xf>
    <xf numFmtId="0" fontId="67" fillId="0" borderId="0" xfId="28" applyFont="1" applyAlignment="1">
      <alignment horizontal="left" wrapText="1"/>
    </xf>
    <xf numFmtId="0" fontId="64" fillId="0" borderId="0" xfId="9" applyFont="1" applyAlignment="1">
      <alignment horizontal="left" wrapText="1"/>
    </xf>
    <xf numFmtId="0" fontId="76" fillId="0" borderId="0" xfId="9" applyFont="1" applyAlignment="1">
      <alignment horizontal="center"/>
    </xf>
    <xf numFmtId="0" fontId="22" fillId="0" borderId="0" xfId="9" applyFont="1" applyAlignment="1">
      <alignment horizontal="center" vertical="center"/>
    </xf>
    <xf numFmtId="0" fontId="74" fillId="0" borderId="0" xfId="9" applyFont="1" applyBorder="1" applyAlignment="1">
      <alignment horizontal="center" vertical="center" wrapText="1"/>
    </xf>
    <xf numFmtId="0" fontId="74" fillId="0" borderId="1" xfId="9" applyFont="1" applyBorder="1" applyAlignment="1">
      <alignment horizontal="center" vertical="center" wrapText="1"/>
    </xf>
    <xf numFmtId="0" fontId="75" fillId="7" borderId="2" xfId="9" applyFont="1" applyFill="1" applyBorder="1" applyAlignment="1">
      <alignment horizontal="center" vertical="center" wrapText="1"/>
    </xf>
    <xf numFmtId="0" fontId="67" fillId="0" borderId="0" xfId="28" applyFont="1" applyAlignment="1">
      <alignment horizontal="left" vertical="top" wrapText="1"/>
    </xf>
    <xf numFmtId="0" fontId="58" fillId="0" borderId="0" xfId="3" applyFont="1" applyFill="1" applyAlignment="1">
      <alignment horizontal="left" vertical="top" wrapText="1"/>
    </xf>
    <xf numFmtId="0" fontId="58" fillId="0" borderId="0" xfId="3" applyFont="1" applyFill="1" applyAlignment="1">
      <alignment horizontal="left" vertical="center" wrapText="1"/>
    </xf>
    <xf numFmtId="0" fontId="58" fillId="0" borderId="0" xfId="3" applyFont="1" applyAlignment="1">
      <alignment horizontal="left" vertical="center" wrapText="1"/>
    </xf>
    <xf numFmtId="0" fontId="0" fillId="0" borderId="31" xfId="0" applyBorder="1" applyAlignment="1">
      <alignment horizontal="center"/>
    </xf>
    <xf numFmtId="0" fontId="58" fillId="0" borderId="33" xfId="0" applyFont="1" applyBorder="1" applyAlignment="1">
      <alignment horizontal="center"/>
    </xf>
    <xf numFmtId="0" fontId="58" fillId="0" borderId="8" xfId="0" applyFont="1" applyBorder="1" applyAlignment="1">
      <alignment horizontal="center"/>
    </xf>
    <xf numFmtId="0" fontId="58" fillId="0" borderId="34" xfId="0" applyFont="1" applyBorder="1" applyAlignment="1">
      <alignment horizontal="center"/>
    </xf>
    <xf numFmtId="0" fontId="58" fillId="0" borderId="7" xfId="0" applyFont="1" applyBorder="1" applyAlignment="1">
      <alignment horizontal="left" wrapText="1"/>
    </xf>
    <xf numFmtId="0" fontId="58" fillId="0" borderId="8" xfId="0" applyFont="1" applyBorder="1" applyAlignment="1">
      <alignment horizontal="left" wrapText="1"/>
    </xf>
    <xf numFmtId="0" fontId="58" fillId="0" borderId="9" xfId="0" applyFont="1" applyBorder="1" applyAlignment="1">
      <alignment horizontal="left" wrapText="1"/>
    </xf>
    <xf numFmtId="0" fontId="58" fillId="0" borderId="2" xfId="0" applyFont="1" applyBorder="1" applyAlignment="1">
      <alignment horizontal="left" wrapText="1"/>
    </xf>
    <xf numFmtId="0" fontId="58" fillId="11" borderId="31" xfId="0" applyFont="1" applyFill="1" applyBorder="1" applyAlignment="1">
      <alignment horizontal="left" vertical="center"/>
    </xf>
    <xf numFmtId="0" fontId="58" fillId="11" borderId="33" xfId="0" applyFont="1" applyFill="1" applyBorder="1" applyAlignment="1">
      <alignment horizontal="left" vertical="center" wrapText="1"/>
    </xf>
    <xf numFmtId="0" fontId="58" fillId="11" borderId="34" xfId="0" applyFont="1" applyFill="1" applyBorder="1" applyAlignment="1">
      <alignment horizontal="left" vertical="center" wrapText="1"/>
    </xf>
    <xf numFmtId="0" fontId="58" fillId="0" borderId="33" xfId="0" applyFont="1" applyFill="1" applyBorder="1" applyAlignment="1">
      <alignment horizontal="center" vertical="center" wrapText="1"/>
    </xf>
    <xf numFmtId="0" fontId="58" fillId="0" borderId="8" xfId="0" applyFont="1" applyFill="1" applyBorder="1" applyAlignment="1">
      <alignment horizontal="center" vertical="center" wrapText="1"/>
    </xf>
    <xf numFmtId="0" fontId="58" fillId="0" borderId="3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58" fillId="0" borderId="7" xfId="0" applyFont="1" applyBorder="1" applyAlignment="1">
      <alignment horizontal="center"/>
    </xf>
    <xf numFmtId="0" fontId="58" fillId="0" borderId="9" xfId="0" applyFont="1" applyBorder="1" applyAlignment="1">
      <alignment horizontal="center"/>
    </xf>
    <xf numFmtId="0" fontId="58" fillId="11" borderId="4" xfId="0" applyFont="1" applyFill="1" applyBorder="1" applyAlignment="1">
      <alignment horizontal="left" vertical="top"/>
    </xf>
    <xf numFmtId="0" fontId="58" fillId="11" borderId="1" xfId="0" applyFont="1" applyFill="1" applyBorder="1" applyAlignment="1">
      <alignment horizontal="left" vertical="top"/>
    </xf>
    <xf numFmtId="0" fontId="58" fillId="11" borderId="2" xfId="0" applyFont="1" applyFill="1" applyBorder="1" applyAlignment="1">
      <alignment horizontal="left" vertical="center"/>
    </xf>
    <xf numFmtId="0" fontId="58" fillId="0" borderId="7" xfId="0" applyFont="1" applyFill="1" applyBorder="1" applyAlignment="1">
      <alignment horizontal="center" vertical="center" wrapText="1"/>
    </xf>
    <xf numFmtId="0" fontId="58" fillId="0" borderId="9" xfId="0" applyFont="1" applyFill="1" applyBorder="1" applyAlignment="1">
      <alignment horizontal="center" vertical="center" wrapText="1"/>
    </xf>
    <xf numFmtId="0" fontId="58" fillId="11" borderId="7" xfId="0" applyFont="1" applyFill="1" applyBorder="1" applyAlignment="1">
      <alignment horizontal="left" vertical="center" wrapText="1"/>
    </xf>
    <xf numFmtId="0" fontId="58" fillId="11" borderId="9" xfId="0" applyFont="1" applyFill="1" applyBorder="1" applyAlignment="1">
      <alignment horizontal="left" vertical="center" wrapText="1"/>
    </xf>
    <xf numFmtId="49" fontId="11" fillId="3" borderId="10" xfId="0" applyNumberFormat="1" applyFont="1" applyFill="1" applyBorder="1" applyAlignment="1">
      <alignment horizontal="right" vertical="top" wrapText="1"/>
    </xf>
    <xf numFmtId="49" fontId="11" fillId="3" borderId="13" xfId="0" applyNumberFormat="1" applyFont="1" applyFill="1" applyBorder="1" applyAlignment="1">
      <alignment horizontal="right" vertical="top" wrapText="1"/>
    </xf>
    <xf numFmtId="49" fontId="11" fillId="3" borderId="7" xfId="0" applyNumberFormat="1" applyFont="1" applyFill="1" applyBorder="1" applyAlignment="1">
      <alignment horizontal="right" vertical="top" wrapText="1"/>
    </xf>
    <xf numFmtId="49" fontId="11" fillId="3" borderId="9" xfId="0" applyNumberFormat="1" applyFont="1" applyFill="1" applyBorder="1" applyAlignment="1">
      <alignment horizontal="right" vertical="top" wrapText="1"/>
    </xf>
    <xf numFmtId="0" fontId="11" fillId="0" borderId="7" xfId="0" applyFont="1" applyFill="1" applyBorder="1" applyAlignment="1">
      <alignment horizontal="left" vertical="top" wrapText="1"/>
    </xf>
    <xf numFmtId="0" fontId="11" fillId="0" borderId="8" xfId="0" applyFont="1" applyFill="1" applyBorder="1" applyAlignment="1">
      <alignment horizontal="left" vertical="top" wrapText="1"/>
    </xf>
    <xf numFmtId="0" fontId="11" fillId="0" borderId="9" xfId="0" applyFont="1" applyFill="1" applyBorder="1" applyAlignment="1">
      <alignment horizontal="left" vertical="top" wrapText="1"/>
    </xf>
    <xf numFmtId="0" fontId="11" fillId="4" borderId="7" xfId="0" applyFont="1" applyFill="1" applyBorder="1" applyAlignment="1">
      <alignment horizontal="left" vertical="top" wrapText="1"/>
    </xf>
    <xf numFmtId="0" fontId="11" fillId="4" borderId="8" xfId="0" applyFont="1" applyFill="1" applyBorder="1" applyAlignment="1">
      <alignment horizontal="left" vertical="top" wrapText="1"/>
    </xf>
    <xf numFmtId="0" fontId="11" fillId="4" borderId="9" xfId="0" applyFont="1" applyFill="1" applyBorder="1" applyAlignment="1">
      <alignment horizontal="left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49" fontId="11" fillId="3" borderId="2" xfId="0" applyNumberFormat="1" applyFont="1" applyFill="1" applyBorder="1" applyAlignment="1">
      <alignment horizontal="right" vertical="top" wrapText="1"/>
    </xf>
    <xf numFmtId="0" fontId="14" fillId="3" borderId="2" xfId="0" applyFont="1" applyFill="1" applyBorder="1" applyAlignment="1">
      <alignment vertical="top" wrapText="1"/>
    </xf>
    <xf numFmtId="0" fontId="11" fillId="0" borderId="0" xfId="0" applyFont="1" applyFill="1" applyAlignment="1">
      <alignment horizontal="center" vertical="top"/>
    </xf>
    <xf numFmtId="0" fontId="11" fillId="0" borderId="0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49" fontId="10" fillId="3" borderId="2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right" vertical="top" wrapText="1"/>
    </xf>
    <xf numFmtId="0" fontId="0" fillId="0" borderId="2" xfId="0" applyFont="1" applyFill="1" applyBorder="1" applyAlignment="1">
      <alignment vertical="top" wrapText="1"/>
    </xf>
    <xf numFmtId="0" fontId="14" fillId="0" borderId="2" xfId="0" applyFont="1" applyFill="1" applyBorder="1" applyAlignment="1">
      <alignment wrapText="1"/>
    </xf>
    <xf numFmtId="0" fontId="14" fillId="0" borderId="2" xfId="0" applyFont="1" applyFill="1" applyBorder="1" applyAlignment="1">
      <alignment vertical="top" wrapText="1"/>
    </xf>
    <xf numFmtId="0" fontId="10" fillId="0" borderId="0" xfId="0" applyFont="1" applyAlignment="1">
      <alignment horizontal="center" vertical="top" wrapText="1"/>
    </xf>
    <xf numFmtId="49" fontId="10" fillId="0" borderId="0" xfId="0" applyNumberFormat="1" applyFont="1" applyAlignment="1">
      <alignment horizontal="left" vertical="top" wrapText="1"/>
    </xf>
    <xf numFmtId="0" fontId="10" fillId="0" borderId="0" xfId="0" applyFont="1" applyAlignment="1">
      <alignment horizontal="right" vertical="top" wrapText="1"/>
    </xf>
    <xf numFmtId="0" fontId="12" fillId="0" borderId="0" xfId="0" applyFont="1" applyAlignment="1">
      <alignment horizontal="center" vertical="top" wrapText="1"/>
    </xf>
    <xf numFmtId="0" fontId="0" fillId="0" borderId="0" xfId="0" applyAlignment="1">
      <alignment vertical="top" wrapText="1"/>
    </xf>
    <xf numFmtId="49" fontId="15" fillId="0" borderId="0" xfId="0" applyNumberFormat="1" applyFont="1" applyAlignment="1">
      <alignment horizontal="right" vertical="top"/>
    </xf>
    <xf numFmtId="0" fontId="10" fillId="0" borderId="0" xfId="0" applyFont="1" applyAlignment="1">
      <alignment horizontal="center" vertical="top"/>
    </xf>
    <xf numFmtId="164" fontId="10" fillId="0" borderId="0" xfId="0" applyNumberFormat="1" applyFont="1" applyAlignment="1">
      <alignment horizontal="center" vertical="top" wrapText="1"/>
    </xf>
    <xf numFmtId="0" fontId="24" fillId="0" borderId="0" xfId="3" applyFont="1" applyAlignment="1">
      <alignment horizontal="center" vertical="center"/>
    </xf>
    <xf numFmtId="0" fontId="24" fillId="0" borderId="0" xfId="3" applyFont="1" applyAlignment="1">
      <alignment horizontal="center" vertical="center" wrapText="1"/>
    </xf>
    <xf numFmtId="0" fontId="25" fillId="0" borderId="0" xfId="3" applyFont="1" applyAlignment="1">
      <alignment horizontal="center" vertical="center" wrapText="1"/>
    </xf>
    <xf numFmtId="0" fontId="23" fillId="0" borderId="7" xfId="3" applyBorder="1" applyAlignment="1">
      <alignment horizontal="left" wrapText="1"/>
    </xf>
    <xf numFmtId="0" fontId="23" fillId="0" borderId="9" xfId="3" applyBorder="1" applyAlignment="1">
      <alignment horizontal="left" wrapText="1"/>
    </xf>
    <xf numFmtId="0" fontId="19" fillId="0" borderId="7" xfId="6" applyFont="1" applyBorder="1" applyAlignment="1">
      <alignment horizontal="left" vertical="center" wrapText="1"/>
    </xf>
    <xf numFmtId="0" fontId="19" fillId="0" borderId="8" xfId="6" applyFont="1" applyBorder="1" applyAlignment="1">
      <alignment horizontal="left" vertical="center" wrapText="1"/>
    </xf>
    <xf numFmtId="0" fontId="19" fillId="0" borderId="9" xfId="6" applyFont="1" applyBorder="1" applyAlignment="1">
      <alignment horizontal="left" vertical="center" wrapText="1"/>
    </xf>
    <xf numFmtId="0" fontId="20" fillId="0" borderId="7" xfId="6" applyFont="1" applyBorder="1" applyAlignment="1">
      <alignment horizontal="center" vertical="center" wrapText="1"/>
    </xf>
    <xf numFmtId="0" fontId="20" fillId="0" borderId="8" xfId="6" applyFont="1" applyBorder="1" applyAlignment="1">
      <alignment horizontal="center" vertical="center" wrapText="1"/>
    </xf>
    <xf numFmtId="0" fontId="20" fillId="0" borderId="9" xfId="6" applyFont="1" applyBorder="1" applyAlignment="1">
      <alignment horizontal="center" vertical="center" wrapText="1"/>
    </xf>
    <xf numFmtId="0" fontId="18" fillId="0" borderId="4" xfId="6" applyFont="1" applyBorder="1" applyAlignment="1">
      <alignment horizontal="center"/>
    </xf>
    <xf numFmtId="0" fontId="21" fillId="0" borderId="0" xfId="6" applyFont="1" applyBorder="1" applyAlignment="1">
      <alignment horizontal="center" vertical="center" wrapText="1"/>
    </xf>
    <xf numFmtId="0" fontId="20" fillId="0" borderId="7" xfId="6" applyFont="1" applyBorder="1" applyAlignment="1">
      <alignment horizontal="left" vertical="center" wrapText="1"/>
    </xf>
    <xf numFmtId="0" fontId="20" fillId="0" borderId="8" xfId="6" applyFont="1" applyBorder="1" applyAlignment="1">
      <alignment horizontal="left" vertical="center" wrapText="1"/>
    </xf>
    <xf numFmtId="0" fontId="20" fillId="0" borderId="9" xfId="6" applyFont="1" applyBorder="1" applyAlignment="1">
      <alignment horizontal="left" vertical="center" wrapText="1"/>
    </xf>
    <xf numFmtId="0" fontId="20" fillId="0" borderId="3" xfId="6" applyFont="1" applyBorder="1" applyAlignment="1">
      <alignment horizontal="center" vertical="center" wrapText="1"/>
    </xf>
    <xf numFmtId="0" fontId="20" fillId="0" borderId="5" xfId="6" applyFont="1" applyBorder="1" applyAlignment="1">
      <alignment horizontal="center" vertical="center" wrapText="1"/>
    </xf>
    <xf numFmtId="0" fontId="20" fillId="0" borderId="6" xfId="6" applyFont="1" applyBorder="1" applyAlignment="1">
      <alignment horizontal="center" vertical="center" wrapText="1"/>
    </xf>
    <xf numFmtId="0" fontId="20" fillId="0" borderId="10" xfId="6" applyFont="1" applyBorder="1" applyAlignment="1">
      <alignment horizontal="center" vertical="center" wrapText="1"/>
    </xf>
    <xf numFmtId="165" fontId="20" fillId="0" borderId="3" xfId="6" applyNumberFormat="1" applyFont="1" applyBorder="1" applyAlignment="1">
      <alignment horizontal="center" vertical="center" wrapText="1"/>
    </xf>
    <xf numFmtId="165" fontId="20" fillId="0" borderId="5" xfId="6" applyNumberFormat="1" applyFont="1" applyBorder="1" applyAlignment="1">
      <alignment horizontal="center" vertical="center" wrapText="1"/>
    </xf>
    <xf numFmtId="0" fontId="18" fillId="0" borderId="0" xfId="6" applyFont="1"/>
    <xf numFmtId="0" fontId="21" fillId="0" borderId="1" xfId="6" applyFont="1" applyBorder="1" applyAlignment="1">
      <alignment horizontal="center" vertical="center" wrapText="1"/>
    </xf>
    <xf numFmtId="0" fontId="18" fillId="0" borderId="4" xfId="6" applyFont="1" applyBorder="1" applyAlignment="1">
      <alignment horizontal="center" vertical="center" wrapText="1"/>
    </xf>
    <xf numFmtId="1" fontId="21" fillId="0" borderId="0" xfId="6" applyNumberFormat="1" applyFont="1" applyAlignment="1">
      <alignment horizontal="right" vertical="center" wrapText="1"/>
    </xf>
    <xf numFmtId="1" fontId="21" fillId="0" borderId="1" xfId="6" applyNumberFormat="1" applyFont="1" applyBorder="1" applyAlignment="1">
      <alignment horizontal="center" vertical="center" wrapText="1"/>
    </xf>
  </cellXfs>
  <cellStyles count="47">
    <cellStyle name="Excel Built-in Normal" xfId="8"/>
    <cellStyle name="S0" xfId="11"/>
    <cellStyle name="S1" xfId="12"/>
    <cellStyle name="S10" xfId="13"/>
    <cellStyle name="S11" xfId="14"/>
    <cellStyle name="S2" xfId="15"/>
    <cellStyle name="S3" xfId="16"/>
    <cellStyle name="S5" xfId="17"/>
    <cellStyle name="S6" xfId="18"/>
    <cellStyle name="S7" xfId="19"/>
    <cellStyle name="S8" xfId="20"/>
    <cellStyle name="S9" xfId="21"/>
    <cellStyle name="Нейтральный" xfId="34" builtinId="28"/>
    <cellStyle name="Обычный" xfId="0" builtinId="0"/>
    <cellStyle name="Обычный 10" xfId="31"/>
    <cellStyle name="Обычный 11" xfId="32"/>
    <cellStyle name="Обычный 12" xfId="35"/>
    <cellStyle name="Обычный 2" xfId="2"/>
    <cellStyle name="Обычный 2 2" xfId="5"/>
    <cellStyle name="Обычный 2 2 2" xfId="36"/>
    <cellStyle name="Обычный 2 3" xfId="6"/>
    <cellStyle name="Обычный 2 3 2" xfId="37"/>
    <cellStyle name="Обычный 3" xfId="3"/>
    <cellStyle name="Обычный 3 2" xfId="22"/>
    <cellStyle name="Обычный 3 2 2" xfId="45"/>
    <cellStyle name="Обычный 3 3" xfId="9"/>
    <cellStyle name="Обычный 3 4" xfId="28"/>
    <cellStyle name="Обычный 4" xfId="7"/>
    <cellStyle name="Обычный 4 2" xfId="38"/>
    <cellStyle name="Обычный 5" xfId="10"/>
    <cellStyle name="Обычный 6" xfId="23"/>
    <cellStyle name="Обычный 7" xfId="24"/>
    <cellStyle name="Обычный 7 2" xfId="39"/>
    <cellStyle name="Обычный 8" xfId="25"/>
    <cellStyle name="Обычный 8 2" xfId="40"/>
    <cellStyle name="Обычный 9" xfId="29"/>
    <cellStyle name="Обычный 9 2" xfId="44"/>
    <cellStyle name="Процентный" xfId="33" builtinId="5"/>
    <cellStyle name="Финансовый" xfId="1" builtinId="3"/>
    <cellStyle name="Финансовый 2" xfId="4"/>
    <cellStyle name="Финансовый 2 2" xfId="26"/>
    <cellStyle name="Финансовый 2 2 2" xfId="42"/>
    <cellStyle name="Финансовый 2 3" xfId="41"/>
    <cellStyle name="Финансовый 2 3 2" xfId="46"/>
    <cellStyle name="Финансовый 3" xfId="27"/>
    <cellStyle name="Финансовый 3 2" xfId="43"/>
    <cellStyle name="Хороший" xfId="30" builtin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7383319499721068"/>
          <c:y val="0.11143649413198278"/>
          <c:w val="0.60494921444753136"/>
          <c:h val="0.87736524800386184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ГПР!$F$5</c:f>
              <c:strCache>
                <c:ptCount val="1"/>
                <c:pt idx="0">
                  <c:v>Дата начала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noFill/>
            </a:ln>
            <a:effectLst>
              <a:softEdge rad="25400"/>
            </a:effectLst>
          </c:spPr>
          <c:invertIfNegative val="0"/>
          <c:cat>
            <c:strRef>
              <c:f>ГПР!$B$6:$B$47</c:f>
              <c:strCache>
                <c:ptCount val="42"/>
                <c:pt idx="0">
                  <c:v>Разработка проектной документации (Стадия "Рабочая документация")</c:v>
                </c:pt>
                <c:pt idx="1">
                  <c:v>Подготовительные работы, в том числе:
 - организация стройгородка, площадок складирования, временного ЭС
- расчистка существующих дорог, Дороги к опрорам и ВСКД                                              - геодезические работы
- вырубка леса</c:v>
                </c:pt>
                <c:pt idx="2">
                  <c:v>Общестроительные работы</c:v>
                </c:pt>
                <c:pt idx="3">
                  <c:v>Канатная дорога</c:v>
                </c:pt>
                <c:pt idx="4">
                  <c:v>Земляные работы по фундаментам</c:v>
                </c:pt>
                <c:pt idx="5">
                  <c:v>Бетонные работы ВСКД (фундамент технологической части)</c:v>
                </c:pt>
                <c:pt idx="6">
                  <c:v>Бетонные работы НСКД (фундамент технологической части)</c:v>
                </c:pt>
                <c:pt idx="7">
                  <c:v>Здание НСКД</c:v>
                </c:pt>
                <c:pt idx="8">
                  <c:v>Фундамент здания</c:v>
                </c:pt>
                <c:pt idx="9">
                  <c:v>Ограждающие конструкции</c:v>
                </c:pt>
                <c:pt idx="10">
                  <c:v>Монтаж кровли НСКД</c:v>
                </c:pt>
                <c:pt idx="11">
                  <c:v>Инженерные системы здания</c:v>
                </c:pt>
                <c:pt idx="12">
                  <c:v>Внутренняя и наружная отделка</c:v>
                </c:pt>
                <c:pt idx="13">
                  <c:v>Здание ВСКД</c:v>
                </c:pt>
                <c:pt idx="14">
                  <c:v>Фундамент здания</c:v>
                </c:pt>
                <c:pt idx="15">
                  <c:v>Ограждающие конструкции</c:v>
                </c:pt>
                <c:pt idx="16">
                  <c:v>Монтаж кровли ВСКД</c:v>
                </c:pt>
                <c:pt idx="17">
                  <c:v>Инженерные системы здания</c:v>
                </c:pt>
                <c:pt idx="18">
                  <c:v>Внутренняя и наружная отделка</c:v>
                </c:pt>
                <c:pt idx="19">
                  <c:v>Фундаменты опор 1,2,3</c:v>
                </c:pt>
                <c:pt idx="20">
                  <c:v>Геотехнический и экологический мониторинг</c:v>
                </c:pt>
                <c:pt idx="21">
                  <c:v>Благоустройство территории</c:v>
                </c:pt>
                <c:pt idx="22">
                  <c:v>Сопутствующая инфраструктура</c:v>
                </c:pt>
                <c:pt idx="23">
                  <c:v>Временный отвод русла р. Хачарой-Ахк</c:v>
                </c:pt>
                <c:pt idx="24">
                  <c:v>Сети электроснабжения 10 кВ, 0,4 кВ</c:v>
                </c:pt>
                <c:pt idx="25">
                  <c:v>Сети водоснабжения и водоотведения,  сети связи, сети электроснабжения СИС, автоматизация СИС</c:v>
                </c:pt>
                <c:pt idx="26">
                  <c:v>Водозаборный узел</c:v>
                </c:pt>
                <c:pt idx="27">
                  <c:v>Насосные станции PS100, PS200, PS 300</c:v>
                </c:pt>
                <c:pt idx="28">
                  <c:v>Трансформаторные подстанции и ДГУ</c:v>
                </c:pt>
                <c:pt idx="29">
                  <c:v>Резервуары водоснабжения</c:v>
                </c:pt>
                <c:pt idx="30">
                  <c:v>Монтажные работы</c:v>
                </c:pt>
                <c:pt idx="31">
                  <c:v>Монтаж оборудования ВСКД </c:v>
                </c:pt>
                <c:pt idx="32">
                  <c:v>Монтаж оборудования НСКД, подвижной состав и оборудование гаража</c:v>
                </c:pt>
                <c:pt idx="33">
                  <c:v>Монтаж линейных опор</c:v>
                </c:pt>
                <c:pt idx="34">
                  <c:v>Установка канатов в т.ч. счалка канатов</c:v>
                </c:pt>
                <c:pt idx="35">
                  <c:v>Шеф-монтажные работы (включая обучение персонала)</c:v>
                </c:pt>
                <c:pt idx="36">
                  <c:v>Электротехнические работы (включая КЛ до опор)</c:v>
                </c:pt>
                <c:pt idx="37">
                  <c:v>ВСКД</c:v>
                </c:pt>
                <c:pt idx="38">
                  <c:v>НСКД</c:v>
                </c:pt>
                <c:pt idx="39">
                  <c:v>Электрооборудование КД, система автоматизации КД, система охраны опор КД</c:v>
                </c:pt>
                <c:pt idx="40">
                  <c:v>Пусконаладочные работы (в том числе вхолостую и под нагрузкой)</c:v>
                </c:pt>
                <c:pt idx="41">
                  <c:v>Мероприятия по вводу в эксплуатацию</c:v>
                </c:pt>
              </c:strCache>
            </c:strRef>
          </c:cat>
          <c:val>
            <c:numRef>
              <c:f>ГПР!$F$6:$F$47</c:f>
              <c:numCache>
                <c:formatCode>m/d/yyyy</c:formatCode>
                <c:ptCount val="42"/>
                <c:pt idx="0">
                  <c:v>44195</c:v>
                </c:pt>
                <c:pt idx="1">
                  <c:v>44195</c:v>
                </c:pt>
                <c:pt idx="4">
                  <c:v>44335</c:v>
                </c:pt>
                <c:pt idx="5">
                  <c:v>44415</c:v>
                </c:pt>
                <c:pt idx="6">
                  <c:v>44385</c:v>
                </c:pt>
                <c:pt idx="8">
                  <c:v>44405</c:v>
                </c:pt>
                <c:pt idx="9">
                  <c:v>44495</c:v>
                </c:pt>
                <c:pt idx="10">
                  <c:v>44845</c:v>
                </c:pt>
                <c:pt idx="11">
                  <c:v>44895</c:v>
                </c:pt>
                <c:pt idx="12">
                  <c:v>44845</c:v>
                </c:pt>
                <c:pt idx="14">
                  <c:v>44660</c:v>
                </c:pt>
                <c:pt idx="15">
                  <c:v>44775</c:v>
                </c:pt>
                <c:pt idx="16">
                  <c:v>44845</c:v>
                </c:pt>
                <c:pt idx="17">
                  <c:v>44855</c:v>
                </c:pt>
                <c:pt idx="18">
                  <c:v>44795</c:v>
                </c:pt>
                <c:pt idx="19">
                  <c:v>44435</c:v>
                </c:pt>
                <c:pt idx="20">
                  <c:v>44195</c:v>
                </c:pt>
                <c:pt idx="21">
                  <c:v>45045</c:v>
                </c:pt>
                <c:pt idx="23">
                  <c:v>44345</c:v>
                </c:pt>
                <c:pt idx="24">
                  <c:v>44335</c:v>
                </c:pt>
                <c:pt idx="25">
                  <c:v>44335</c:v>
                </c:pt>
                <c:pt idx="26">
                  <c:v>44355</c:v>
                </c:pt>
                <c:pt idx="27">
                  <c:v>44345</c:v>
                </c:pt>
                <c:pt idx="28">
                  <c:v>44445</c:v>
                </c:pt>
                <c:pt idx="29">
                  <c:v>44695</c:v>
                </c:pt>
                <c:pt idx="31">
                  <c:v>44715</c:v>
                </c:pt>
                <c:pt idx="32">
                  <c:v>44605</c:v>
                </c:pt>
                <c:pt idx="33">
                  <c:v>44595</c:v>
                </c:pt>
                <c:pt idx="34">
                  <c:v>44895</c:v>
                </c:pt>
                <c:pt idx="35">
                  <c:v>44435</c:v>
                </c:pt>
                <c:pt idx="37">
                  <c:v>44865</c:v>
                </c:pt>
                <c:pt idx="38">
                  <c:v>44805</c:v>
                </c:pt>
                <c:pt idx="39">
                  <c:v>44805</c:v>
                </c:pt>
                <c:pt idx="40">
                  <c:v>45065</c:v>
                </c:pt>
                <c:pt idx="41">
                  <c:v>45165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D-4E90-B549-8ABFF1E49A9B}"/>
            </c:ext>
          </c:extLst>
        </c:ser>
        <c:ser>
          <c:idx val="0"/>
          <c:order val="1"/>
          <c:tx>
            <c:strRef>
              <c:f>ГПР!$D$5</c:f>
              <c:strCache>
                <c:ptCount val="1"/>
                <c:pt idx="0">
                  <c:v>Длительность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5000"/>
                </a:schemeClr>
              </a:solidFill>
            </a:ln>
            <a:effectLst/>
          </c:spPr>
          <c:invertIfNegative val="0"/>
          <c:cat>
            <c:strRef>
              <c:f>ГПР!$B$6:$B$47</c:f>
              <c:strCache>
                <c:ptCount val="42"/>
                <c:pt idx="0">
                  <c:v>Разработка проектной документации (Стадия "Рабочая документация")</c:v>
                </c:pt>
                <c:pt idx="1">
                  <c:v>Подготовительные работы, в том числе:
 - организация стройгородка, площадок складирования, временного ЭС
- расчистка существующих дорог, Дороги к опрорам и ВСКД                                              - геодезические работы
- вырубка леса</c:v>
                </c:pt>
                <c:pt idx="2">
                  <c:v>Общестроительные работы</c:v>
                </c:pt>
                <c:pt idx="3">
                  <c:v>Канатная дорога</c:v>
                </c:pt>
                <c:pt idx="4">
                  <c:v>Земляные работы по фундаментам</c:v>
                </c:pt>
                <c:pt idx="5">
                  <c:v>Бетонные работы ВСКД (фундамент технологической части)</c:v>
                </c:pt>
                <c:pt idx="6">
                  <c:v>Бетонные работы НСКД (фундамент технологической части)</c:v>
                </c:pt>
                <c:pt idx="7">
                  <c:v>Здание НСКД</c:v>
                </c:pt>
                <c:pt idx="8">
                  <c:v>Фундамент здания</c:v>
                </c:pt>
                <c:pt idx="9">
                  <c:v>Ограждающие конструкции</c:v>
                </c:pt>
                <c:pt idx="10">
                  <c:v>Монтаж кровли НСКД</c:v>
                </c:pt>
                <c:pt idx="11">
                  <c:v>Инженерные системы здания</c:v>
                </c:pt>
                <c:pt idx="12">
                  <c:v>Внутренняя и наружная отделка</c:v>
                </c:pt>
                <c:pt idx="13">
                  <c:v>Здание ВСКД</c:v>
                </c:pt>
                <c:pt idx="14">
                  <c:v>Фундамент здания</c:v>
                </c:pt>
                <c:pt idx="15">
                  <c:v>Ограждающие конструкции</c:v>
                </c:pt>
                <c:pt idx="16">
                  <c:v>Монтаж кровли ВСКД</c:v>
                </c:pt>
                <c:pt idx="17">
                  <c:v>Инженерные системы здания</c:v>
                </c:pt>
                <c:pt idx="18">
                  <c:v>Внутренняя и наружная отделка</c:v>
                </c:pt>
                <c:pt idx="19">
                  <c:v>Фундаменты опор 1,2,3</c:v>
                </c:pt>
                <c:pt idx="20">
                  <c:v>Геотехнический и экологический мониторинг</c:v>
                </c:pt>
                <c:pt idx="21">
                  <c:v>Благоустройство территории</c:v>
                </c:pt>
                <c:pt idx="22">
                  <c:v>Сопутствующая инфраструктура</c:v>
                </c:pt>
                <c:pt idx="23">
                  <c:v>Временный отвод русла р. Хачарой-Ахк</c:v>
                </c:pt>
                <c:pt idx="24">
                  <c:v>Сети электроснабжения 10 кВ, 0,4 кВ</c:v>
                </c:pt>
                <c:pt idx="25">
                  <c:v>Сети водоснабжения и водоотведения,  сети связи, сети электроснабжения СИС, автоматизация СИС</c:v>
                </c:pt>
                <c:pt idx="26">
                  <c:v>Водозаборный узел</c:v>
                </c:pt>
                <c:pt idx="27">
                  <c:v>Насосные станции PS100, PS200, PS 300</c:v>
                </c:pt>
                <c:pt idx="28">
                  <c:v>Трансформаторные подстанции и ДГУ</c:v>
                </c:pt>
                <c:pt idx="29">
                  <c:v>Резервуары водоснабжения</c:v>
                </c:pt>
                <c:pt idx="30">
                  <c:v>Монтажные работы</c:v>
                </c:pt>
                <c:pt idx="31">
                  <c:v>Монтаж оборудования ВСКД </c:v>
                </c:pt>
                <c:pt idx="32">
                  <c:v>Монтаж оборудования НСКД, подвижной состав и оборудование гаража</c:v>
                </c:pt>
                <c:pt idx="33">
                  <c:v>Монтаж линейных опор</c:v>
                </c:pt>
                <c:pt idx="34">
                  <c:v>Установка канатов в т.ч. счалка канатов</c:v>
                </c:pt>
                <c:pt idx="35">
                  <c:v>Шеф-монтажные работы (включая обучение персонала)</c:v>
                </c:pt>
                <c:pt idx="36">
                  <c:v>Электротехнические работы (включая КЛ до опор)</c:v>
                </c:pt>
                <c:pt idx="37">
                  <c:v>ВСКД</c:v>
                </c:pt>
                <c:pt idx="38">
                  <c:v>НСКД</c:v>
                </c:pt>
                <c:pt idx="39">
                  <c:v>Электрооборудование КД, система автоматизации КД, система охраны опор КД</c:v>
                </c:pt>
                <c:pt idx="40">
                  <c:v>Пусконаладочные работы (в том числе вхолостую и под нагрузкой)</c:v>
                </c:pt>
                <c:pt idx="41">
                  <c:v>Мероприятия по вводу в эксплуатацию</c:v>
                </c:pt>
              </c:strCache>
            </c:strRef>
          </c:cat>
          <c:val>
            <c:numRef>
              <c:f>ГПР!$D$6:$D$47</c:f>
              <c:numCache>
                <c:formatCode>General</c:formatCode>
                <c:ptCount val="42"/>
                <c:pt idx="0">
                  <c:v>140</c:v>
                </c:pt>
                <c:pt idx="1">
                  <c:v>140</c:v>
                </c:pt>
                <c:pt idx="4">
                  <c:v>80</c:v>
                </c:pt>
                <c:pt idx="5">
                  <c:v>120</c:v>
                </c:pt>
                <c:pt idx="6">
                  <c:v>120</c:v>
                </c:pt>
                <c:pt idx="8">
                  <c:v>90</c:v>
                </c:pt>
                <c:pt idx="9">
                  <c:v>180</c:v>
                </c:pt>
                <c:pt idx="10">
                  <c:v>60</c:v>
                </c:pt>
                <c:pt idx="11">
                  <c:v>150</c:v>
                </c:pt>
                <c:pt idx="12">
                  <c:v>80</c:v>
                </c:pt>
                <c:pt idx="14">
                  <c:v>120</c:v>
                </c:pt>
                <c:pt idx="15">
                  <c:v>120</c:v>
                </c:pt>
                <c:pt idx="16">
                  <c:v>60</c:v>
                </c:pt>
                <c:pt idx="17">
                  <c:v>180</c:v>
                </c:pt>
                <c:pt idx="18">
                  <c:v>130</c:v>
                </c:pt>
                <c:pt idx="19">
                  <c:v>240</c:v>
                </c:pt>
                <c:pt idx="20">
                  <c:v>970</c:v>
                </c:pt>
                <c:pt idx="21">
                  <c:v>90</c:v>
                </c:pt>
                <c:pt idx="23">
                  <c:v>200</c:v>
                </c:pt>
                <c:pt idx="24">
                  <c:v>180</c:v>
                </c:pt>
                <c:pt idx="25">
                  <c:v>180</c:v>
                </c:pt>
                <c:pt idx="26">
                  <c:v>150</c:v>
                </c:pt>
                <c:pt idx="27">
                  <c:v>180</c:v>
                </c:pt>
                <c:pt idx="28">
                  <c:v>60</c:v>
                </c:pt>
                <c:pt idx="29">
                  <c:v>120</c:v>
                </c:pt>
                <c:pt idx="31">
                  <c:v>190</c:v>
                </c:pt>
                <c:pt idx="32">
                  <c:v>300</c:v>
                </c:pt>
                <c:pt idx="33">
                  <c:v>170</c:v>
                </c:pt>
                <c:pt idx="34">
                  <c:v>170</c:v>
                </c:pt>
                <c:pt idx="35">
                  <c:v>735</c:v>
                </c:pt>
                <c:pt idx="37">
                  <c:v>180</c:v>
                </c:pt>
                <c:pt idx="38">
                  <c:v>180</c:v>
                </c:pt>
                <c:pt idx="39">
                  <c:v>210</c:v>
                </c:pt>
                <c:pt idx="40">
                  <c:v>100</c:v>
                </c:pt>
                <c:pt idx="4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D-4E90-B549-8ABFF1E4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230110208"/>
        <c:axId val="270296192"/>
      </c:barChart>
      <c:catAx>
        <c:axId val="23011020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70296192"/>
        <c:crosses val="autoZero"/>
        <c:auto val="1"/>
        <c:lblAlgn val="ctr"/>
        <c:lblOffset val="100"/>
        <c:noMultiLvlLbl val="0"/>
      </c:catAx>
      <c:valAx>
        <c:axId val="270296192"/>
        <c:scaling>
          <c:orientation val="minMax"/>
          <c:min val="438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19]yyyy\,\ mmmm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30110208"/>
        <c:crosses val="autoZero"/>
        <c:crossBetween val="between"/>
        <c:majorUnit val="31"/>
      </c:valAx>
      <c:spPr>
        <a:noFill/>
        <a:ln>
          <a:noFill/>
        </a:ln>
        <a:effectLst>
          <a:glow rad="127000">
            <a:schemeClr val="accent1">
              <a:alpha val="40000"/>
            </a:schemeClr>
          </a:glow>
          <a:softEdge rad="0"/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19748</xdr:colOff>
      <xdr:row>1</xdr:row>
      <xdr:rowOff>224117</xdr:rowOff>
    </xdr:from>
    <xdr:to>
      <xdr:col>30</xdr:col>
      <xdr:colOff>338975</xdr:colOff>
      <xdr:row>51</xdr:row>
      <xdr:rowOff>74938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533400</xdr:colOff>
      <xdr:row>4</xdr:row>
      <xdr:rowOff>185737</xdr:rowOff>
    </xdr:from>
    <xdr:ext cx="914400" cy="2677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 txBox="1"/>
          </xdr:nvSpPr>
          <xdr:spPr>
            <a:xfrm>
              <a:off x="1143000" y="1004887"/>
              <a:ext cx="914400" cy="2677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ru-RU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ru-RU" sz="1100" b="1" i="1">
                          <a:latin typeface="Cambria Math"/>
                        </a:rPr>
                        <m:t>С</m:t>
                      </m:r>
                    </m:e>
                    <m:sup>
                      <m:r>
                        <a:rPr lang="ru-RU" sz="1100" b="0" i="1">
                          <a:latin typeface="Cambria Math"/>
                        </a:rPr>
                        <m:t>0,8022</m:t>
                      </m:r>
                    </m:sup>
                  </m:sSup>
                </m:oMath>
              </a14:m>
              <a:r>
                <a:rPr lang="ru-RU" sz="1100"/>
                <a:t>=</a:t>
              </a:r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1143000" y="1004887"/>
              <a:ext cx="914400" cy="2677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r>
                <a:rPr lang="ru-RU" sz="1100" b="1" i="0">
                  <a:latin typeface="Cambria Math"/>
                </a:rPr>
                <a:t>С^</a:t>
              </a:r>
              <a:r>
                <a:rPr lang="ru-RU" sz="1100" b="0" i="0">
                  <a:latin typeface="Cambria Math"/>
                </a:rPr>
                <a:t>0,8022</a:t>
              </a:r>
              <a:r>
                <a:rPr lang="ru-RU" sz="1100"/>
                <a:t>=</a:t>
              </a:r>
            </a:p>
          </xdr:txBody>
        </xdr:sp>
      </mc:Fallback>
    </mc:AlternateContent>
    <xdr:clientData/>
  </xdr:oneCellAnchor>
  <xdr:twoCellAnchor>
    <xdr:from>
      <xdr:col>4</xdr:col>
      <xdr:colOff>66675</xdr:colOff>
      <xdr:row>1</xdr:row>
      <xdr:rowOff>114299</xdr:rowOff>
    </xdr:from>
    <xdr:to>
      <xdr:col>7</xdr:col>
      <xdr:colOff>142874</xdr:colOff>
      <xdr:row>5</xdr:row>
      <xdr:rowOff>123825</xdr:rowOff>
    </xdr:to>
    <xdr:sp macro="" textlink="">
      <xdr:nvSpPr>
        <xdr:cNvPr id="3" name="Стрелка влево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971800" y="304799"/>
          <a:ext cx="1904999" cy="838201"/>
        </a:xfrm>
        <a:prstGeom prst="leftArrow">
          <a:avLst>
            <a:gd name="adj1" fmla="val 59091"/>
            <a:gd name="adj2" fmla="val 26000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Ставится сумма</a:t>
          </a:r>
          <a:r>
            <a:rPr lang="ru-RU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глав 1-9 и 12 в тыс.руб.</a:t>
          </a:r>
          <a:endParaRPr lang="ru-RU">
            <a:solidFill>
              <a:sysClr val="windowText" lastClr="000000"/>
            </a:solidFill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1-01%20&#1055;&#1086;&#1076;&#1075;&#1086;&#1090;&#1086;&#1074;&#1080;&#1090;&#1077;&#1083;&#1100;&#1085;&#1099;&#1077;%20&#1088;&#1072;&#1073;&#1086;&#1090;&#1099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7-01%20&#1057;&#1055;&#1047;&#105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30-08-2019_00-00-00/09-01%20&#1043;&#1058;&#1052;_29.8.1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9-01%20&#1055;&#1091;&#1089;&#1082;&#1086;&#1085;&#1072;&#1083;&#1072;&#1076;&#1086;&#1095;&#1085;&#1099;&#1077;%20&#1088;&#1072;&#1073;&#1086;&#1090;&#109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9-04%20&#1079;&#1072;&#1090;&#1088;&#1072;&#1090;&#1099;%20&#1085;&#1072;%20&#1072;&#1074;&#1080;&#1072;&#1087;&#1077;&#1088;&#1077;&#1074;&#1086;&#1079;&#1082;&#1080;%20&#1055;&#1050;&#1044;%20(002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&#1055;&#1088;&#1086;&#1095;&#1080;&#1077;%20&#1080;%20&#1055;&#1048;&#1056;/&#1057;&#1084;&#1077;&#1090;&#1099;%20&#1085;&#1072;%20&#1055;&#1048;&#1056;_30.8.19_&#1082;&#1086;&#1088;&#1088;&#1077;&#1082;&#1090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30-08-2019_00-00-00/06-03-17_&#1043;&#1056;&#1054;_29.8.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2-01%20&#1053;&#1080;&#1078;&#1085;&#1103;&#1103;%20&#1089;&#1090;&#1072;&#1085;&#1094;&#1080;&#1103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2-02%20&#1042;&#1077;&#1088;&#1093;&#1085;&#1103;&#1103;%20&#1089;&#1090;&#1072;&#1085;&#1094;&#1080;&#1103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2-03%20&#1050;&#1072;&#1085;&#1072;&#1090;&#1085;&#1072;&#1103;%20&#1076;&#1086;&#1088;&#1086;&#1075;&#1072;.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4-01%20&#1058;&#1088;&#1072;&#1085;&#1089;&#1092;&#1086;&#1088;&#1084;&#1072;&#1090;&#1086;&#1088;&#1085;&#1099;&#1077;%20&#1087;&#1086;&#1076;&#1089;&#1090;&#1072;&#1085;&#1094;&#1080;&#1080;%20100,4%20&#1082;&#104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4-03%20&#1055;&#1077;&#1088;&#1077;&#1091;&#1089;&#1090;&#1088;&#1086;&#1081;&#1089;&#1090;&#1074;&#1086;%20&#1042;&#1051;-10%20&#1082;&#1042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4-02%20&#1053;&#1072;&#1088;&#1091;&#1078;&#1085;&#1099;&#1077;%20&#1089;&#1077;&#1090;&#1080;%20&#1101;&#1083;&#1077;&#1082;&#1090;&#1088;&#1086;&#1089;&#1085;&#1072;&#1073;&#1078;&#1077;&#1085;&#1080;&#1103;.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29-08-2019_20-19-10/09-01%20&#1055;&#1091;&#1089;&#1082;&#1086;&#1085;&#1072;&#1083;&#1072;&#1076;&#1086;&#1095;&#1085;&#1099;&#1077;%20&#1088;&#1072;&#1073;&#1086;&#1090;&#109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5-01%20&#1053;&#1072;&#1088;&#1091;&#1078;&#1085;&#1099;&#1077;%20&#1089;&#1077;&#1090;&#1080;%20&#1089;&#1074;&#1103;&#1079;&#108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5-02%20&#1057;&#1077;&#1090;&#1080;%20&#1089;&#1074;&#1103;&#1079;&#1080;.%20&#1040;&#1074;&#1090;&#1086;&#1084;&#1072;&#1090;&#1080;&#1079;&#1072;&#1094;&#1080;&#1103;%20&#1089;&#1080;&#1089;&#1090;&#1077;&#1084;&#1099;%20&#1090;&#1077;&#1093;&#1085;&#1080;&#1095;&#1077;&#1089;&#1082;&#1086;&#1075;&#1086;%20&#1074;&#1086;&#1076;&#1086;&#1089;&#1085;&#1072;&#1073;&#1078;&#1077;&#1085;&#1080;&#1103;%20&#1057;&#1048;&#105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6-01%20&#1042;&#1086;&#1076;&#1086;&#1079;&#1072;&#1073;&#1086;&#1088;&#1085;&#1099;&#1081;%20&#1091;&#1079;&#1077;&#108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6-02%20&#1053;&#1072;&#1089;&#1086;&#1089;&#1085;&#1072;&#1103;%20&#1089;&#1090;&#1072;&#1085;&#1094;&#1080;&#1103;.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6-03%20&#1056;&#1077;&#1079;&#1077;&#1088;&#1074;&#1091;&#1072;&#1088;&#1099;%20&#1087;&#1088;&#1086;&#1090;&#1080;&#1074;&#1086;&#1087;&#1086;&#1078;&#1072;&#1088;&#1085;&#1086;&#1075;&#1086;%20&#1079;&#1072;&#1087;&#1072;&#1089;&#1072;%20&#1074;&#1086;&#1076;&#109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6-04%20&#1053;&#1072;&#1088;&#1091;&#1078;&#1085;&#1099;&#1077;%20&#1089;&#1077;&#1090;&#1080;%20&#1074;&#1086;&#1076;&#1086;&#1089;&#1085;&#1072;&#1073;&#1078;&#1077;&#1085;&#1080;&#1103;.~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ris.SHLOM/AppData/Local/Microsoft/Windows/INetCache/Content.Outlook/AZV0J2TE/+06-05%20&#1053;&#1072;&#1088;&#1091;&#1078;&#1085;&#1099;&#1077;%20&#1089;&#1077;&#1090;&#1080;%20&#1074;&#1086;&#1076;&#1086;&#1086;&#1090;&#1074;&#1077;&#1076;&#1077;&#1085;&#1080;&#1103;.~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01-01"/>
      <sheetName val="01-01-02"/>
      <sheetName val="01-01-03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>
        <row r="27">
          <cell r="D27">
            <v>282.529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Смета 11 граф c НР и СП_2"/>
      <sheetName val="Смета 11 граф c НР и СП_3"/>
      <sheetName val="Смета 11 граф c НР и СП_4"/>
      <sheetName val="Смета 11 граф c НР и СП_5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>
        <row r="30">
          <cell r="D30">
            <v>2427.7170000000001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ЕОДЕЗ"/>
    </sheetNames>
    <sheetDataSet>
      <sheetData sheetId="0" refreshError="1">
        <row r="30">
          <cell r="L30">
            <v>401755.57555582572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-01-01"/>
      <sheetName val="09-01-02"/>
      <sheetName val="09-01-03"/>
      <sheetName val="09-01-04"/>
      <sheetName val="09-01-05"/>
      <sheetName val="09-01-06"/>
      <sheetName val="09-01-07"/>
      <sheetName val="09-01-08"/>
      <sheetName val="09-01-09"/>
      <sheetName val="09-01-10"/>
      <sheetName val="09-01-11"/>
      <sheetName val="09-01-12"/>
      <sheetName val="Объектная смета"/>
      <sheetName val="Source"/>
      <sheetName val="SourceObSm"/>
      <sheetName val="SmtRes"/>
      <sheetName val="Etalon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6">
          <cell r="G36">
            <v>294.815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иа"/>
    </sheetNames>
    <sheetDataSet>
      <sheetData sheetId="0">
        <row r="21">
          <cell r="E21">
            <v>784966.7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еодезия"/>
      <sheetName val="ИГИ"/>
      <sheetName val="геофизика"/>
      <sheetName val="гидромет"/>
      <sheetName val="ИЭИ"/>
      <sheetName val="12-01-01"/>
      <sheetName val="12-01-02 "/>
      <sheetName val="Cводная смета ПИ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8">
          <cell r="G18">
            <v>2342325.86</v>
          </cell>
        </row>
        <row r="20">
          <cell r="G20">
            <v>6039242.71</v>
          </cell>
        </row>
        <row r="21">
          <cell r="G21">
            <v>8700764.9900000002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еодезия"/>
    </sheetNames>
    <sheetDataSet>
      <sheetData sheetId="0" refreshError="1">
        <row r="40">
          <cell r="J40">
            <v>242280.06319115323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-01-01"/>
      <sheetName val="02-01-02"/>
      <sheetName val="02-01-03"/>
      <sheetName val="02-01-04"/>
      <sheetName val="02-01-05"/>
      <sheetName val="02-01-06"/>
      <sheetName val="02-01-07"/>
      <sheetName val="02-01-08"/>
      <sheetName val="02-01-09"/>
      <sheetName val="02-01-10"/>
      <sheetName val="02-01-11"/>
      <sheetName val="02-01-12"/>
      <sheetName val="02-01-13"/>
      <sheetName val="02-01-14"/>
      <sheetName val="02-01-15"/>
      <sheetName val="02-01-16"/>
      <sheetName val="02-01-17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1">
          <cell r="D41">
            <v>16220.569</v>
          </cell>
          <cell r="E41">
            <v>1108.953</v>
          </cell>
          <cell r="F41">
            <v>5672.6469999999999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-02-01"/>
      <sheetName val="02-02-02"/>
      <sheetName val="02-02-03"/>
      <sheetName val="02-02-04"/>
      <sheetName val="02-02-05"/>
      <sheetName val="02-02-06"/>
      <sheetName val="02-02-07"/>
      <sheetName val="02-02-08"/>
      <sheetName val="02-02-09"/>
      <sheetName val="02-02-10"/>
      <sheetName val="02-02-11"/>
      <sheetName val="02-02-12"/>
      <sheetName val="02-02-13"/>
      <sheetName val="02-02-14"/>
      <sheetName val="02-02-15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9">
          <cell r="D39">
            <v>11223.909</v>
          </cell>
          <cell r="E39">
            <v>1551.329</v>
          </cell>
          <cell r="F39">
            <v>5475.0439999999999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-03-01"/>
      <sheetName val="02-03-02"/>
      <sheetName val="02-03-03"/>
      <sheetName val="02-03-04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>
        <row r="28">
          <cell r="D28">
            <v>13288.108</v>
          </cell>
          <cell r="E28">
            <v>5809.8459999999995</v>
          </cell>
          <cell r="F28">
            <v>876290.83299999998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-01-01"/>
      <sheetName val="04-01-02"/>
      <sheetName val="04-01-03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>
        <row r="27">
          <cell r="D27">
            <v>80.864999999999995</v>
          </cell>
          <cell r="E27">
            <v>1671.8</v>
          </cell>
          <cell r="F27">
            <v>4592.6970000000001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-03-01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>
        <row r="25">
          <cell r="D25">
            <v>115.764</v>
          </cell>
          <cell r="E25">
            <v>1107.598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-02-01"/>
      <sheetName val="04-02-02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>
        <row r="26">
          <cell r="D26">
            <v>316.45100000000002</v>
          </cell>
          <cell r="E26">
            <v>18780.473000000002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-01-01"/>
      <sheetName val="09-01-02"/>
      <sheetName val="09-01-03"/>
      <sheetName val="09-01-04"/>
      <sheetName val="09-01-05"/>
      <sheetName val="09-01-06"/>
      <sheetName val="09-01-07"/>
      <sheetName val="09-01-08"/>
      <sheetName val="09-01-09"/>
      <sheetName val="09-01-10"/>
      <sheetName val="09-01-11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4">
          <cell r="G94">
            <v>408.05799999999999</v>
          </cell>
        </row>
      </sheetData>
      <sheetData sheetId="12"/>
      <sheetData sheetId="13">
        <row r="1">
          <cell r="B1" t="str">
            <v>Smeta.RU  (495) 974-1589</v>
          </cell>
        </row>
        <row r="12">
          <cell r="F12" t="str">
            <v>09-01</v>
          </cell>
          <cell r="G12" t="str">
            <v>+09-01 Горнолыжная инфраструктура на североориентированном склоне ВТРК "Ведучи". 1 этап. Пассажирская подвесная канатная дорога VL1 (КД VL1). Пусконаладочные работы</v>
          </cell>
          <cell r="AB12" t="str">
            <v>Поленова М.В.</v>
          </cell>
          <cell r="AC12" t="str">
            <v/>
          </cell>
          <cell r="AD12" t="str">
            <v/>
          </cell>
          <cell r="AE12" t="str">
            <v/>
          </cell>
        </row>
      </sheetData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>
        <row r="25">
          <cell r="D25">
            <v>1716.9659999999999</v>
          </cell>
          <cell r="E25">
            <v>1010.261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>
        <row r="25">
          <cell r="D25">
            <v>57.747</v>
          </cell>
          <cell r="E25">
            <v>98.882000000000005</v>
          </cell>
          <cell r="F25">
            <v>2836.3589999999999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Смета 11 граф c НР и СП_2"/>
      <sheetName val="Смета 11 граф c НР и СП_3"/>
      <sheetName val="Смета 11 граф c НР и СП_4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>
        <row r="29">
          <cell r="D29">
            <v>2944.922</v>
          </cell>
          <cell r="E29">
            <v>115.631</v>
          </cell>
          <cell r="F29">
            <v>613.38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Смета 11 граф c НР и СП_2"/>
      <sheetName val="Смета 11 граф c НР и СП_3"/>
      <sheetName val="Смета 11 граф c НР и СП_4"/>
      <sheetName val="Смета 11 граф c НР и СП_5"/>
      <sheetName val="Смета 11 граф c НР и СП_6"/>
      <sheetName val="Смета 11 граф c НР и СП_7"/>
      <sheetName val="Смета 11 граф c НР и СП_8"/>
      <sheetName val="Смета 11 граф c НР и СП_9"/>
      <sheetName val="Смета 11 граф c НР и СП_10"/>
      <sheetName val="Смета 11 граф c НР и СП_11"/>
      <sheetName val="Смета 11 граф c НР и СП_12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7">
          <cell r="D37">
            <v>5114.7330000000002</v>
          </cell>
          <cell r="E37">
            <v>577.74699999999996</v>
          </cell>
          <cell r="F37">
            <v>8830.9509999999991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>
        <row r="26">
          <cell r="D26">
            <v>3346.0059999999999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Смета 11 граф c НР и СП_1"/>
      <sheetName val="Смета 11 граф c НР и СП_2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/>
      <sheetData sheetId="2"/>
      <sheetData sheetId="3">
        <row r="27">
          <cell r="D27">
            <v>8474.4410000000007</v>
          </cell>
          <cell r="E27">
            <v>166.102</v>
          </cell>
          <cell r="F27">
            <v>2624.982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11 граф c НР и СП"/>
      <sheetName val="Объектная смета"/>
      <sheetName val="Source"/>
      <sheetName val="SourceObSm"/>
      <sheetName val="SmtRes"/>
      <sheetName val="EtalonRes"/>
    </sheetNames>
    <sheetDataSet>
      <sheetData sheetId="0"/>
      <sheetData sheetId="1">
        <row r="25">
          <cell r="D25">
            <v>2947.1869999999999</v>
          </cell>
          <cell r="E25">
            <v>15.143000000000001</v>
          </cell>
          <cell r="F25">
            <v>1784.8050000000001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47"/>
  <sheetViews>
    <sheetView zoomScale="85" zoomScaleNormal="85" workbookViewId="0">
      <selection activeCell="B6" sqref="B6"/>
    </sheetView>
  </sheetViews>
  <sheetFormatPr defaultColWidth="9.140625" defaultRowHeight="15" x14ac:dyDescent="0.25"/>
  <cols>
    <col min="1" max="1" width="5.42578125" style="561" customWidth="1"/>
    <col min="2" max="2" width="51.42578125" style="539" customWidth="1"/>
    <col min="3" max="3" width="16.140625" style="539" customWidth="1"/>
    <col min="4" max="4" width="8" style="539" customWidth="1"/>
    <col min="5" max="5" width="12.28515625" style="539" customWidth="1"/>
    <col min="6" max="6" width="10.7109375" style="539" customWidth="1"/>
    <col min="7" max="7" width="10.140625" style="539" customWidth="1"/>
    <col min="8" max="8" width="10.28515625" style="539" bestFit="1" customWidth="1"/>
    <col min="9" max="9" width="9.140625" style="539"/>
    <col min="10" max="10" width="18.140625" style="539" customWidth="1"/>
    <col min="11" max="16384" width="9.140625" style="539"/>
  </cols>
  <sheetData>
    <row r="1" spans="1:10" ht="38.25" customHeight="1" x14ac:dyDescent="0.25">
      <c r="A1" s="693" t="s">
        <v>1230</v>
      </c>
      <c r="B1" s="693"/>
      <c r="C1" s="693"/>
      <c r="D1" s="693"/>
      <c r="E1" s="693"/>
      <c r="F1" s="535"/>
      <c r="G1" s="535"/>
      <c r="H1" s="536">
        <v>44195</v>
      </c>
      <c r="I1" s="537"/>
      <c r="J1" s="538" t="s">
        <v>1231</v>
      </c>
    </row>
    <row r="2" spans="1:10" ht="38.25" customHeight="1" x14ac:dyDescent="0.25">
      <c r="A2" s="562"/>
      <c r="B2" s="562"/>
      <c r="C2" s="562"/>
      <c r="D2" s="562"/>
      <c r="E2" s="562"/>
      <c r="F2" s="535"/>
      <c r="G2" s="535"/>
      <c r="H2" s="536"/>
      <c r="I2" s="537"/>
      <c r="J2" s="538"/>
    </row>
    <row r="3" spans="1:10" x14ac:dyDescent="0.25">
      <c r="A3" s="540"/>
      <c r="B3" s="541"/>
      <c r="C3" s="541"/>
      <c r="D3" s="541"/>
      <c r="E3" s="541"/>
      <c r="F3" s="541"/>
      <c r="G3" s="541"/>
    </row>
    <row r="4" spans="1:10" ht="50.25" customHeight="1" x14ac:dyDescent="0.25">
      <c r="A4" s="542"/>
      <c r="B4" s="543"/>
      <c r="C4" s="694" t="s">
        <v>1232</v>
      </c>
      <c r="D4" s="695"/>
      <c r="E4" s="696"/>
      <c r="F4" s="544"/>
      <c r="G4" s="545"/>
    </row>
    <row r="5" spans="1:10" ht="70.5" customHeight="1" x14ac:dyDescent="0.25">
      <c r="A5" s="543" t="s">
        <v>1</v>
      </c>
      <c r="B5" s="543" t="s">
        <v>517</v>
      </c>
      <c r="C5" s="546" t="s">
        <v>1233</v>
      </c>
      <c r="D5" s="546" t="s">
        <v>1234</v>
      </c>
      <c r="E5" s="546" t="s">
        <v>1235</v>
      </c>
      <c r="F5" s="547" t="s">
        <v>1233</v>
      </c>
      <c r="G5" s="548" t="s">
        <v>1235</v>
      </c>
    </row>
    <row r="6" spans="1:10" ht="30" customHeight="1" x14ac:dyDescent="0.25">
      <c r="A6" s="549">
        <v>1</v>
      </c>
      <c r="B6" s="550" t="s">
        <v>1236</v>
      </c>
      <c r="C6" s="551" t="str">
        <f>IF(F6=$H$1,"Х","Х + "&amp;(F6-$H$1))</f>
        <v>Х</v>
      </c>
      <c r="D6" s="549">
        <v>140</v>
      </c>
      <c r="E6" s="552" t="str">
        <f>"Х + "&amp;(G6-$H$1)</f>
        <v>Х + 140</v>
      </c>
      <c r="F6" s="551">
        <v>44195</v>
      </c>
      <c r="G6" s="551">
        <f>F6+D6</f>
        <v>44335</v>
      </c>
    </row>
    <row r="7" spans="1:10" ht="75.75" customHeight="1" x14ac:dyDescent="0.25">
      <c r="A7" s="549">
        <v>2</v>
      </c>
      <c r="B7" s="550" t="s">
        <v>1237</v>
      </c>
      <c r="C7" s="551" t="str">
        <f>IF(F7=$H$1,"Х","Х + "&amp;(F7-$H$1))</f>
        <v>Х</v>
      </c>
      <c r="D7" s="549">
        <v>140</v>
      </c>
      <c r="E7" s="552" t="str">
        <f>"Х + "&amp;(G7-$H$1)</f>
        <v>Х + 140</v>
      </c>
      <c r="F7" s="551">
        <v>44195</v>
      </c>
      <c r="G7" s="551">
        <f>F7+D7</f>
        <v>44335</v>
      </c>
    </row>
    <row r="8" spans="1:10" ht="30" customHeight="1" x14ac:dyDescent="0.25">
      <c r="A8" s="549">
        <v>3</v>
      </c>
      <c r="B8" s="545" t="s">
        <v>518</v>
      </c>
      <c r="C8" s="551"/>
      <c r="D8" s="548"/>
      <c r="E8" s="551"/>
      <c r="F8" s="553"/>
      <c r="G8" s="551"/>
    </row>
    <row r="9" spans="1:10" ht="30" customHeight="1" x14ac:dyDescent="0.25">
      <c r="A9" s="549"/>
      <c r="B9" s="545" t="s">
        <v>21</v>
      </c>
      <c r="C9" s="551"/>
      <c r="D9" s="548"/>
      <c r="E9" s="551"/>
      <c r="F9" s="553"/>
      <c r="G9" s="551"/>
    </row>
    <row r="10" spans="1:10" ht="30" customHeight="1" x14ac:dyDescent="0.25">
      <c r="A10" s="549" t="s">
        <v>1238</v>
      </c>
      <c r="B10" s="550" t="s">
        <v>1239</v>
      </c>
      <c r="C10" s="551" t="str">
        <f>IF(F10=$H$1,"Х","Х + "&amp;(F10-$H$1))</f>
        <v>Х + 140</v>
      </c>
      <c r="D10" s="549">
        <v>80</v>
      </c>
      <c r="E10" s="552" t="str">
        <f>"Х + "&amp;(G10-$H$1)</f>
        <v>Х + 220</v>
      </c>
      <c r="F10" s="551">
        <f>H1+140</f>
        <v>44335</v>
      </c>
      <c r="G10" s="551">
        <f>F10+D10</f>
        <v>44415</v>
      </c>
    </row>
    <row r="11" spans="1:10" ht="30" customHeight="1" x14ac:dyDescent="0.25">
      <c r="A11" s="549" t="s">
        <v>1240</v>
      </c>
      <c r="B11" s="550" t="s">
        <v>528</v>
      </c>
      <c r="C11" s="551" t="str">
        <f>IF(F11=$H$1,"Х","Х + "&amp;(F11-$H$1))</f>
        <v>Х + 220</v>
      </c>
      <c r="D11" s="549">
        <v>120</v>
      </c>
      <c r="E11" s="552" t="str">
        <f>"Х + "&amp;(G11-$H$1)</f>
        <v>Х + 340</v>
      </c>
      <c r="F11" s="551">
        <f>H1+220</f>
        <v>44415</v>
      </c>
      <c r="G11" s="551">
        <f>F11+D11</f>
        <v>44535</v>
      </c>
    </row>
    <row r="12" spans="1:10" ht="30" customHeight="1" x14ac:dyDescent="0.25">
      <c r="A12" s="549" t="s">
        <v>1241</v>
      </c>
      <c r="B12" s="550" t="s">
        <v>529</v>
      </c>
      <c r="C12" s="551" t="str">
        <f>IF(F12=$H$1,"Х","Х + "&amp;(F12-$H$1))</f>
        <v>Х + 190</v>
      </c>
      <c r="D12" s="549">
        <v>120</v>
      </c>
      <c r="E12" s="552" t="str">
        <f>"Х + "&amp;(G12-$H$1)</f>
        <v>Х + 310</v>
      </c>
      <c r="F12" s="551">
        <f>H1+190</f>
        <v>44385</v>
      </c>
      <c r="G12" s="551">
        <f>F12+D12</f>
        <v>44505</v>
      </c>
    </row>
    <row r="13" spans="1:10" ht="30" customHeight="1" x14ac:dyDescent="0.25">
      <c r="A13" s="549" t="s">
        <v>1242</v>
      </c>
      <c r="B13" s="554" t="s">
        <v>557</v>
      </c>
      <c r="C13" s="551"/>
      <c r="D13" s="549"/>
      <c r="E13" s="552"/>
      <c r="F13" s="551"/>
      <c r="G13" s="551"/>
    </row>
    <row r="14" spans="1:10" ht="30" customHeight="1" x14ac:dyDescent="0.25">
      <c r="A14" s="549" t="s">
        <v>1243</v>
      </c>
      <c r="B14" s="555" t="s">
        <v>530</v>
      </c>
      <c r="C14" s="551" t="str">
        <f>IF(F14=$H$1,"Х","Х + "&amp;(F14-$H$1))</f>
        <v>Х + 210</v>
      </c>
      <c r="D14" s="556">
        <v>90</v>
      </c>
      <c r="E14" s="552" t="str">
        <f>"Х + "&amp;(G14-$H$1)</f>
        <v>Х + 300</v>
      </c>
      <c r="F14" s="551">
        <v>44405</v>
      </c>
      <c r="G14" s="551">
        <f>F14+D14</f>
        <v>44495</v>
      </c>
    </row>
    <row r="15" spans="1:10" ht="30" customHeight="1" x14ac:dyDescent="0.25">
      <c r="A15" s="549" t="s">
        <v>1244</v>
      </c>
      <c r="B15" s="555" t="s">
        <v>531</v>
      </c>
      <c r="C15" s="551" t="str">
        <f>IF(F15=$H$1,"Х","Х + "&amp;(F15-$H$1))</f>
        <v>Х + 300</v>
      </c>
      <c r="D15" s="556">
        <v>180</v>
      </c>
      <c r="E15" s="552" t="str">
        <f>"Х + "&amp;(G15-$H$1)</f>
        <v>Х + 480</v>
      </c>
      <c r="F15" s="557">
        <f>H1+300</f>
        <v>44495</v>
      </c>
      <c r="G15" s="551">
        <f>F15+D15</f>
        <v>44675</v>
      </c>
    </row>
    <row r="16" spans="1:10" ht="30" customHeight="1" x14ac:dyDescent="0.25">
      <c r="A16" s="549" t="s">
        <v>1245</v>
      </c>
      <c r="B16" s="555" t="s">
        <v>521</v>
      </c>
      <c r="C16" s="551" t="str">
        <f>IF(F16=$H$1,"Х","Х + "&amp;(F16-$H$1))</f>
        <v>Х + 650</v>
      </c>
      <c r="D16" s="556">
        <v>60</v>
      </c>
      <c r="E16" s="552" t="str">
        <f>"Х + "&amp;(G16-$H$1)</f>
        <v>Х + 710</v>
      </c>
      <c r="F16" s="557">
        <f>H1+650</f>
        <v>44845</v>
      </c>
      <c r="G16" s="551">
        <f>F16+D16</f>
        <v>44905</v>
      </c>
    </row>
    <row r="17" spans="1:8" ht="30" customHeight="1" x14ac:dyDescent="0.25">
      <c r="A17" s="549" t="s">
        <v>1246</v>
      </c>
      <c r="B17" s="555" t="s">
        <v>532</v>
      </c>
      <c r="C17" s="551" t="str">
        <f>IF(F17=$H$1,"Х","Х + "&amp;(F17-$H$1))</f>
        <v>Х + 700</v>
      </c>
      <c r="D17" s="556">
        <v>150</v>
      </c>
      <c r="E17" s="552" t="str">
        <f>"Х + "&amp;(G17-$H$1)</f>
        <v>Х + 850</v>
      </c>
      <c r="F17" s="557">
        <f>H1+700</f>
        <v>44895</v>
      </c>
      <c r="G17" s="551">
        <f>F17+D17</f>
        <v>45045</v>
      </c>
    </row>
    <row r="18" spans="1:8" ht="30" customHeight="1" x14ac:dyDescent="0.25">
      <c r="A18" s="549" t="s">
        <v>1247</v>
      </c>
      <c r="B18" s="550" t="s">
        <v>1248</v>
      </c>
      <c r="C18" s="551" t="str">
        <f>IF(F18=$H$1,"Х","Х + "&amp;(F18-$H$1))</f>
        <v>Х + 650</v>
      </c>
      <c r="D18" s="549">
        <v>80</v>
      </c>
      <c r="E18" s="552" t="str">
        <f>"Х + "&amp;(G18-$H$1)</f>
        <v>Х + 730</v>
      </c>
      <c r="F18" s="551">
        <f>H1+650</f>
        <v>44845</v>
      </c>
      <c r="G18" s="551">
        <f>F18+D18</f>
        <v>44925</v>
      </c>
    </row>
    <row r="19" spans="1:8" ht="30" customHeight="1" x14ac:dyDescent="0.25">
      <c r="A19" s="549" t="s">
        <v>1249</v>
      </c>
      <c r="B19" s="554" t="s">
        <v>568</v>
      </c>
      <c r="C19" s="551"/>
      <c r="D19" s="549"/>
      <c r="E19" s="552"/>
      <c r="F19" s="551"/>
      <c r="G19" s="551"/>
    </row>
    <row r="20" spans="1:8" ht="30" customHeight="1" x14ac:dyDescent="0.25">
      <c r="A20" s="549" t="s">
        <v>1250</v>
      </c>
      <c r="B20" s="550" t="s">
        <v>530</v>
      </c>
      <c r="C20" s="551" t="str">
        <f t="shared" ref="C20:C27" si="0">IF(F20=$H$1,"Х","Х + "&amp;(F20-$H$1))</f>
        <v>Х + 465</v>
      </c>
      <c r="D20" s="549">
        <v>120</v>
      </c>
      <c r="E20" s="552" t="str">
        <f t="shared" ref="E20:E27" si="1">"Х + "&amp;(G20-$H$1)</f>
        <v>Х + 585</v>
      </c>
      <c r="F20" s="551">
        <f>$H$1+465</f>
        <v>44660</v>
      </c>
      <c r="G20" s="551">
        <f t="shared" ref="G20:G27" si="2">F20+D20</f>
        <v>44780</v>
      </c>
    </row>
    <row r="21" spans="1:8" ht="30" customHeight="1" x14ac:dyDescent="0.25">
      <c r="A21" s="549" t="s">
        <v>1251</v>
      </c>
      <c r="B21" s="550" t="s">
        <v>531</v>
      </c>
      <c r="C21" s="551" t="str">
        <f t="shared" si="0"/>
        <v>Х + 580</v>
      </c>
      <c r="D21" s="549">
        <v>120</v>
      </c>
      <c r="E21" s="552" t="str">
        <f t="shared" si="1"/>
        <v>Х + 700</v>
      </c>
      <c r="F21" s="551">
        <f>$H$1+580</f>
        <v>44775</v>
      </c>
      <c r="G21" s="551">
        <f t="shared" si="2"/>
        <v>44895</v>
      </c>
    </row>
    <row r="22" spans="1:8" ht="30" customHeight="1" x14ac:dyDescent="0.25">
      <c r="A22" s="549" t="s">
        <v>1252</v>
      </c>
      <c r="B22" s="555" t="s">
        <v>520</v>
      </c>
      <c r="C22" s="551" t="str">
        <f t="shared" si="0"/>
        <v>Х + 650</v>
      </c>
      <c r="D22" s="549">
        <v>60</v>
      </c>
      <c r="E22" s="552" t="str">
        <f t="shared" si="1"/>
        <v>Х + 710</v>
      </c>
      <c r="F22" s="551">
        <f>$H$1+650</f>
        <v>44845</v>
      </c>
      <c r="G22" s="551">
        <f t="shared" si="2"/>
        <v>44905</v>
      </c>
    </row>
    <row r="23" spans="1:8" ht="30" customHeight="1" x14ac:dyDescent="0.25">
      <c r="A23" s="549" t="s">
        <v>1253</v>
      </c>
      <c r="B23" s="550" t="s">
        <v>532</v>
      </c>
      <c r="C23" s="551" t="str">
        <f t="shared" si="0"/>
        <v>Х + 660</v>
      </c>
      <c r="D23" s="549">
        <v>180</v>
      </c>
      <c r="E23" s="552" t="str">
        <f t="shared" si="1"/>
        <v>Х + 840</v>
      </c>
      <c r="F23" s="551">
        <f>$H$1+660</f>
        <v>44855</v>
      </c>
      <c r="G23" s="551">
        <f t="shared" si="2"/>
        <v>45035</v>
      </c>
    </row>
    <row r="24" spans="1:8" ht="30" customHeight="1" x14ac:dyDescent="0.25">
      <c r="A24" s="549" t="s">
        <v>1254</v>
      </c>
      <c r="B24" s="550" t="s">
        <v>1248</v>
      </c>
      <c r="C24" s="551" t="str">
        <f t="shared" si="0"/>
        <v>Х + 600</v>
      </c>
      <c r="D24" s="549">
        <v>130</v>
      </c>
      <c r="E24" s="552" t="str">
        <f t="shared" si="1"/>
        <v>Х + 730</v>
      </c>
      <c r="F24" s="551">
        <f>$H$1+600</f>
        <v>44795</v>
      </c>
      <c r="G24" s="551">
        <f t="shared" si="2"/>
        <v>44925</v>
      </c>
    </row>
    <row r="25" spans="1:8" ht="30" customHeight="1" x14ac:dyDescent="0.25">
      <c r="A25" s="549" t="s">
        <v>1255</v>
      </c>
      <c r="B25" s="550" t="s">
        <v>1256</v>
      </c>
      <c r="C25" s="551" t="str">
        <f t="shared" si="0"/>
        <v>Х + 240</v>
      </c>
      <c r="D25" s="549">
        <v>240</v>
      </c>
      <c r="E25" s="552" t="str">
        <f t="shared" si="1"/>
        <v>Х + 480</v>
      </c>
      <c r="F25" s="551">
        <v>44435</v>
      </c>
      <c r="G25" s="551">
        <f t="shared" si="2"/>
        <v>44675</v>
      </c>
      <c r="H25" s="558"/>
    </row>
    <row r="26" spans="1:8" ht="30" customHeight="1" x14ac:dyDescent="0.25">
      <c r="A26" s="549" t="s">
        <v>1257</v>
      </c>
      <c r="B26" s="550" t="s">
        <v>541</v>
      </c>
      <c r="C26" s="551" t="str">
        <f t="shared" si="0"/>
        <v>Х</v>
      </c>
      <c r="D26" s="549">
        <v>970</v>
      </c>
      <c r="E26" s="552" t="str">
        <f t="shared" si="1"/>
        <v>Х + 970</v>
      </c>
      <c r="F26" s="551">
        <f>H1</f>
        <v>44195</v>
      </c>
      <c r="G26" s="551">
        <f t="shared" si="2"/>
        <v>45165</v>
      </c>
    </row>
    <row r="27" spans="1:8" ht="30" customHeight="1" x14ac:dyDescent="0.25">
      <c r="A27" s="549" t="s">
        <v>1258</v>
      </c>
      <c r="B27" s="550" t="s">
        <v>542</v>
      </c>
      <c r="C27" s="551" t="str">
        <f t="shared" si="0"/>
        <v>Х + 850</v>
      </c>
      <c r="D27" s="549">
        <v>90</v>
      </c>
      <c r="E27" s="552" t="str">
        <f t="shared" si="1"/>
        <v>Х + 940</v>
      </c>
      <c r="F27" s="551">
        <f>$H$1+850</f>
        <v>45045</v>
      </c>
      <c r="G27" s="551">
        <f t="shared" si="2"/>
        <v>45135</v>
      </c>
    </row>
    <row r="28" spans="1:8" ht="30" customHeight="1" x14ac:dyDescent="0.25">
      <c r="A28" s="549"/>
      <c r="B28" s="545" t="s">
        <v>536</v>
      </c>
      <c r="C28" s="551"/>
      <c r="D28" s="549"/>
      <c r="E28" s="552"/>
      <c r="F28" s="551"/>
      <c r="G28" s="551"/>
    </row>
    <row r="29" spans="1:8" ht="30" customHeight="1" x14ac:dyDescent="0.25">
      <c r="A29" s="549" t="s">
        <v>1259</v>
      </c>
      <c r="B29" s="550" t="s">
        <v>537</v>
      </c>
      <c r="C29" s="551" t="str">
        <f t="shared" ref="C29:C35" si="3">IF(F29=$H$1,"Х","Х + "&amp;(F29-$H$1))</f>
        <v>Х + 150</v>
      </c>
      <c r="D29" s="549">
        <v>200</v>
      </c>
      <c r="E29" s="552" t="str">
        <f t="shared" ref="E29:E35" si="4">"Х + "&amp;(G29-$H$1)</f>
        <v>Х + 350</v>
      </c>
      <c r="F29" s="551">
        <v>44345</v>
      </c>
      <c r="G29" s="551">
        <f t="shared" ref="G29:G35" si="5">F29+D29</f>
        <v>44545</v>
      </c>
      <c r="H29" s="558"/>
    </row>
    <row r="30" spans="1:8" ht="30" customHeight="1" x14ac:dyDescent="0.25">
      <c r="A30" s="549" t="s">
        <v>1260</v>
      </c>
      <c r="B30" s="550" t="s">
        <v>294</v>
      </c>
      <c r="C30" s="551" t="str">
        <f t="shared" si="3"/>
        <v>Х + 140</v>
      </c>
      <c r="D30" s="549">
        <v>180</v>
      </c>
      <c r="E30" s="552" t="str">
        <f t="shared" si="4"/>
        <v>Х + 320</v>
      </c>
      <c r="F30" s="551">
        <v>44335</v>
      </c>
      <c r="G30" s="551">
        <f t="shared" si="5"/>
        <v>44515</v>
      </c>
      <c r="H30" s="558"/>
    </row>
    <row r="31" spans="1:8" ht="30" customHeight="1" x14ac:dyDescent="0.25">
      <c r="A31" s="549" t="s">
        <v>1261</v>
      </c>
      <c r="B31" s="550" t="s">
        <v>543</v>
      </c>
      <c r="C31" s="551" t="str">
        <f t="shared" si="3"/>
        <v>Х + 140</v>
      </c>
      <c r="D31" s="549">
        <v>180</v>
      </c>
      <c r="E31" s="552" t="str">
        <f t="shared" si="4"/>
        <v>Х + 320</v>
      </c>
      <c r="F31" s="551">
        <v>44335</v>
      </c>
      <c r="G31" s="551">
        <f t="shared" si="5"/>
        <v>44515</v>
      </c>
    </row>
    <row r="32" spans="1:8" ht="30" customHeight="1" x14ac:dyDescent="0.25">
      <c r="A32" s="549" t="s">
        <v>1262</v>
      </c>
      <c r="B32" s="550" t="s">
        <v>71</v>
      </c>
      <c r="C32" s="551" t="str">
        <f t="shared" si="3"/>
        <v>Х + 160</v>
      </c>
      <c r="D32" s="549">
        <v>150</v>
      </c>
      <c r="E32" s="552" t="str">
        <f t="shared" si="4"/>
        <v>Х + 310</v>
      </c>
      <c r="F32" s="551">
        <v>44355</v>
      </c>
      <c r="G32" s="551">
        <f t="shared" si="5"/>
        <v>44505</v>
      </c>
    </row>
    <row r="33" spans="1:8" ht="30" customHeight="1" x14ac:dyDescent="0.25">
      <c r="A33" s="549" t="s">
        <v>1263</v>
      </c>
      <c r="B33" s="550" t="s">
        <v>72</v>
      </c>
      <c r="C33" s="551" t="str">
        <f t="shared" si="3"/>
        <v>Х + 150</v>
      </c>
      <c r="D33" s="549">
        <v>180</v>
      </c>
      <c r="E33" s="552" t="str">
        <f t="shared" si="4"/>
        <v>Х + 330</v>
      </c>
      <c r="F33" s="551">
        <v>44345</v>
      </c>
      <c r="G33" s="551">
        <f t="shared" si="5"/>
        <v>44525</v>
      </c>
    </row>
    <row r="34" spans="1:8" ht="30" customHeight="1" x14ac:dyDescent="0.25">
      <c r="A34" s="549" t="s">
        <v>1264</v>
      </c>
      <c r="B34" s="550" t="s">
        <v>538</v>
      </c>
      <c r="C34" s="551" t="str">
        <f t="shared" si="3"/>
        <v>Х + 250</v>
      </c>
      <c r="D34" s="549">
        <v>60</v>
      </c>
      <c r="E34" s="552" t="str">
        <f t="shared" si="4"/>
        <v>Х + 310</v>
      </c>
      <c r="F34" s="551">
        <v>44445</v>
      </c>
      <c r="G34" s="551">
        <f t="shared" si="5"/>
        <v>44505</v>
      </c>
      <c r="H34" s="558"/>
    </row>
    <row r="35" spans="1:8" ht="30" customHeight="1" x14ac:dyDescent="0.25">
      <c r="A35" s="549" t="s">
        <v>1265</v>
      </c>
      <c r="B35" s="550" t="s">
        <v>544</v>
      </c>
      <c r="C35" s="551" t="str">
        <f t="shared" si="3"/>
        <v>Х + 500</v>
      </c>
      <c r="D35" s="549">
        <v>120</v>
      </c>
      <c r="E35" s="552" t="str">
        <f t="shared" si="4"/>
        <v>Х + 620</v>
      </c>
      <c r="F35" s="551">
        <v>44695</v>
      </c>
      <c r="G35" s="551">
        <f t="shared" si="5"/>
        <v>44815</v>
      </c>
      <c r="H35" s="558"/>
    </row>
    <row r="36" spans="1:8" ht="30" customHeight="1" x14ac:dyDescent="0.25">
      <c r="A36" s="549">
        <v>4</v>
      </c>
      <c r="B36" s="545" t="s">
        <v>519</v>
      </c>
      <c r="C36" s="551"/>
      <c r="D36" s="548"/>
      <c r="E36" s="551"/>
      <c r="F36" s="553"/>
      <c r="G36" s="551"/>
    </row>
    <row r="37" spans="1:8" ht="30" customHeight="1" x14ac:dyDescent="0.25">
      <c r="A37" s="549" t="s">
        <v>1266</v>
      </c>
      <c r="B37" s="550" t="s">
        <v>539</v>
      </c>
      <c r="C37" s="551" t="str">
        <f>IF(F37=$H$1,"Х","Х + "&amp;(F37-$H$1))</f>
        <v>Х + 520</v>
      </c>
      <c r="D37" s="549">
        <v>190</v>
      </c>
      <c r="E37" s="552" t="str">
        <f>"Х + "&amp;(G37-$H$1)</f>
        <v>Х + 710</v>
      </c>
      <c r="F37" s="551">
        <v>44715</v>
      </c>
      <c r="G37" s="551">
        <f>F37+D37</f>
        <v>44905</v>
      </c>
      <c r="H37" s="558"/>
    </row>
    <row r="38" spans="1:8" ht="30" customHeight="1" x14ac:dyDescent="0.25">
      <c r="A38" s="549" t="s">
        <v>1267</v>
      </c>
      <c r="B38" s="550" t="s">
        <v>1268</v>
      </c>
      <c r="C38" s="551" t="str">
        <f>IF(F38=$H$1,"Х","Х + "&amp;(F38-$H$1))</f>
        <v>Х + 410</v>
      </c>
      <c r="D38" s="556">
        <v>300</v>
      </c>
      <c r="E38" s="552" t="str">
        <f>"Х + "&amp;(G38-$H$1)</f>
        <v>Х + 710</v>
      </c>
      <c r="F38" s="557">
        <v>44605</v>
      </c>
      <c r="G38" s="551">
        <f>F38+D38</f>
        <v>44905</v>
      </c>
      <c r="H38" s="558"/>
    </row>
    <row r="39" spans="1:8" ht="30" customHeight="1" x14ac:dyDescent="0.25">
      <c r="A39" s="549" t="s">
        <v>1269</v>
      </c>
      <c r="B39" s="550" t="s">
        <v>522</v>
      </c>
      <c r="C39" s="551" t="str">
        <f>IF(F39=$H$1,"Х","Х + "&amp;(F39-$H$1))</f>
        <v>Х + 400</v>
      </c>
      <c r="D39" s="549">
        <v>170</v>
      </c>
      <c r="E39" s="552" t="str">
        <f>"Х + "&amp;(G39-$H$1)</f>
        <v>Х + 570</v>
      </c>
      <c r="F39" s="551">
        <v>44595</v>
      </c>
      <c r="G39" s="551">
        <f>F39+D39</f>
        <v>44765</v>
      </c>
      <c r="H39" s="558"/>
    </row>
    <row r="40" spans="1:8" ht="30" customHeight="1" x14ac:dyDescent="0.25">
      <c r="A40" s="559" t="s">
        <v>1270</v>
      </c>
      <c r="B40" s="550" t="s">
        <v>1271</v>
      </c>
      <c r="C40" s="551" t="str">
        <f>IF(F40=$H$1,"Х","Х + "&amp;(F40-$H$1))</f>
        <v>Х + 700</v>
      </c>
      <c r="D40" s="556">
        <v>170</v>
      </c>
      <c r="E40" s="552" t="str">
        <f>"Х + "&amp;(G40-$H$1)</f>
        <v>Х + 870</v>
      </c>
      <c r="F40" s="557">
        <v>44895</v>
      </c>
      <c r="G40" s="551">
        <f>F40+D40</f>
        <v>45065</v>
      </c>
      <c r="H40" s="558"/>
    </row>
    <row r="41" spans="1:8" ht="30" customHeight="1" x14ac:dyDescent="0.25">
      <c r="A41" s="549" t="s">
        <v>1272</v>
      </c>
      <c r="B41" s="550" t="s">
        <v>1273</v>
      </c>
      <c r="C41" s="551" t="str">
        <f>IF(F41=$H$1,"Х","Х + "&amp;(F41-$H$1))</f>
        <v>Х + 240</v>
      </c>
      <c r="D41" s="549">
        <v>735</v>
      </c>
      <c r="E41" s="552" t="str">
        <f>"Х + "&amp;(G41-$H$1)</f>
        <v>Х + 975</v>
      </c>
      <c r="F41" s="551">
        <v>44435</v>
      </c>
      <c r="G41" s="551">
        <f>F41+D41</f>
        <v>45170</v>
      </c>
      <c r="H41" s="558"/>
    </row>
    <row r="42" spans="1:8" ht="30" customHeight="1" x14ac:dyDescent="0.25">
      <c r="A42" s="549">
        <v>5</v>
      </c>
      <c r="B42" s="545" t="s">
        <v>1274</v>
      </c>
      <c r="C42" s="551"/>
      <c r="D42" s="548"/>
      <c r="E42" s="551"/>
      <c r="F42" s="553"/>
      <c r="G42" s="551"/>
    </row>
    <row r="43" spans="1:8" ht="30" customHeight="1" x14ac:dyDescent="0.25">
      <c r="A43" s="549" t="s">
        <v>1275</v>
      </c>
      <c r="B43" s="550" t="s">
        <v>524</v>
      </c>
      <c r="C43" s="551" t="str">
        <f>IF(F43=$H$1,"Х","Х + "&amp;(F43-$H$1))</f>
        <v>Х + 670</v>
      </c>
      <c r="D43" s="549">
        <v>180</v>
      </c>
      <c r="E43" s="552" t="str">
        <f t="shared" ref="E43:E47" si="6">"Х + "&amp;(G43-$H$1)</f>
        <v>Х + 850</v>
      </c>
      <c r="F43" s="551">
        <v>44865</v>
      </c>
      <c r="G43" s="551">
        <f t="shared" ref="G43:G47" si="7">F43+D43</f>
        <v>45045</v>
      </c>
      <c r="H43" s="558"/>
    </row>
    <row r="44" spans="1:8" ht="30" customHeight="1" x14ac:dyDescent="0.25">
      <c r="A44" s="549" t="s">
        <v>1276</v>
      </c>
      <c r="B44" s="550" t="s">
        <v>525</v>
      </c>
      <c r="C44" s="551" t="str">
        <f>IF(F44=$H$1,"Х","Х + "&amp;(F44-$H$1))</f>
        <v>Х + 610</v>
      </c>
      <c r="D44" s="549">
        <v>180</v>
      </c>
      <c r="E44" s="552" t="str">
        <f t="shared" si="6"/>
        <v>Х + 790</v>
      </c>
      <c r="F44" s="551">
        <v>44805</v>
      </c>
      <c r="G44" s="551">
        <f t="shared" si="7"/>
        <v>44985</v>
      </c>
      <c r="H44" s="558"/>
    </row>
    <row r="45" spans="1:8" ht="30" customHeight="1" x14ac:dyDescent="0.25">
      <c r="A45" s="549" t="s">
        <v>1277</v>
      </c>
      <c r="B45" s="550" t="s">
        <v>540</v>
      </c>
      <c r="C45" s="551" t="str">
        <f>IF(F45=$H$1,"Х","Х + "&amp;(F45-$H$1))</f>
        <v>Х + 610</v>
      </c>
      <c r="D45" s="549">
        <v>210</v>
      </c>
      <c r="E45" s="552" t="str">
        <f t="shared" si="6"/>
        <v>Х + 820</v>
      </c>
      <c r="F45" s="551">
        <v>44805</v>
      </c>
      <c r="G45" s="551">
        <f t="shared" si="7"/>
        <v>45015</v>
      </c>
      <c r="H45" s="558"/>
    </row>
    <row r="46" spans="1:8" ht="30" customHeight="1" x14ac:dyDescent="0.25">
      <c r="A46" s="549">
        <v>6</v>
      </c>
      <c r="B46" s="545" t="s">
        <v>1278</v>
      </c>
      <c r="C46" s="557" t="str">
        <f>IF(F46=$H$1,"Х","Х + "&amp;(F46-$H$1))</f>
        <v>Х + 870</v>
      </c>
      <c r="D46" s="556">
        <v>100</v>
      </c>
      <c r="E46" s="560" t="str">
        <f t="shared" si="6"/>
        <v>Х + 970</v>
      </c>
      <c r="F46" s="551">
        <v>45065</v>
      </c>
      <c r="G46" s="551">
        <f t="shared" si="7"/>
        <v>45165</v>
      </c>
      <c r="H46" s="558"/>
    </row>
    <row r="47" spans="1:8" ht="30" customHeight="1" x14ac:dyDescent="0.25">
      <c r="A47" s="549">
        <v>7</v>
      </c>
      <c r="B47" s="545" t="s">
        <v>1279</v>
      </c>
      <c r="C47" s="551" t="str">
        <f>IF(F47=$H$1,"Х","Х + "&amp;(F47-$H$1))</f>
        <v>Х + 970</v>
      </c>
      <c r="D47" s="549">
        <v>5</v>
      </c>
      <c r="E47" s="552" t="str">
        <f t="shared" si="6"/>
        <v>Х + 975</v>
      </c>
      <c r="F47" s="551">
        <v>45165</v>
      </c>
      <c r="G47" s="551">
        <f t="shared" si="7"/>
        <v>45170</v>
      </c>
      <c r="H47" s="558"/>
    </row>
  </sheetData>
  <mergeCells count="2">
    <mergeCell ref="A1:E1"/>
    <mergeCell ref="C4:E4"/>
  </mergeCells>
  <printOptions horizontalCentered="1"/>
  <pageMargins left="0" right="0" top="0.39370078740157483" bottom="0.39370078740157483" header="0" footer="0"/>
  <pageSetup paperSize="9" fitToHeight="2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994"/>
  <sheetViews>
    <sheetView workbookViewId="0">
      <selection activeCell="D14" sqref="D14"/>
    </sheetView>
  </sheetViews>
  <sheetFormatPr defaultRowHeight="12.75" x14ac:dyDescent="0.2"/>
  <cols>
    <col min="1" max="1" width="10.140625" bestFit="1" customWidth="1"/>
    <col min="2" max="2" width="30" customWidth="1"/>
    <col min="3" max="3" width="27.7109375" customWidth="1"/>
    <col min="4" max="4" width="24.7109375" customWidth="1"/>
    <col min="5" max="5" width="20.85546875" customWidth="1"/>
    <col min="6" max="6" width="11.28515625" customWidth="1"/>
    <col min="8" max="8" width="11.5703125" bestFit="1" customWidth="1"/>
  </cols>
  <sheetData>
    <row r="1" spans="1:13" x14ac:dyDescent="0.2">
      <c r="A1" s="780" t="s">
        <v>478</v>
      </c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</row>
    <row r="3" spans="1:13" ht="25.5" x14ac:dyDescent="0.2">
      <c r="A3" s="102" t="s">
        <v>16</v>
      </c>
      <c r="B3" s="102" t="s">
        <v>132</v>
      </c>
      <c r="C3" s="301">
        <f>'Затраты подрядчика 2 кв '!O274</f>
        <v>42968703.259999998</v>
      </c>
      <c r="D3" s="296"/>
      <c r="E3" s="226"/>
    </row>
    <row r="4" spans="1:13" ht="34.15" customHeight="1" x14ac:dyDescent="0.2">
      <c r="A4" s="102" t="s">
        <v>16</v>
      </c>
      <c r="B4" s="102" t="s">
        <v>204</v>
      </c>
      <c r="C4" s="302">
        <f>'Затраты подрядчика 2 кв '!O23</f>
        <v>1297453.01</v>
      </c>
      <c r="D4" s="117"/>
      <c r="E4" s="84"/>
    </row>
    <row r="5" spans="1:13" ht="30" customHeight="1" x14ac:dyDescent="0.2">
      <c r="A5" s="299" t="s">
        <v>228</v>
      </c>
      <c r="B5" s="299" t="s">
        <v>229</v>
      </c>
      <c r="C5" s="303">
        <f>'Затраты подрядчика 2 кв '!O26</f>
        <v>1648629.01</v>
      </c>
      <c r="D5" s="117"/>
      <c r="E5" s="84"/>
    </row>
    <row r="6" spans="1:13" ht="32.450000000000003" customHeight="1" x14ac:dyDescent="0.2">
      <c r="A6" s="299" t="s">
        <v>230</v>
      </c>
      <c r="B6" s="299" t="s">
        <v>231</v>
      </c>
      <c r="C6" s="303">
        <f>'Затраты подрядчика 2 кв '!O27</f>
        <v>64809.24</v>
      </c>
      <c r="D6" s="117"/>
      <c r="E6" s="84"/>
    </row>
    <row r="7" spans="1:13" ht="17.45" customHeight="1" x14ac:dyDescent="0.2">
      <c r="A7" s="297"/>
      <c r="B7" s="297" t="s">
        <v>373</v>
      </c>
      <c r="C7" s="298">
        <f>C3+C4+C5+C6</f>
        <v>45979594.520000003</v>
      </c>
      <c r="D7" s="117"/>
      <c r="E7" s="84"/>
    </row>
    <row r="8" spans="1:13" ht="15.75" x14ac:dyDescent="0.2">
      <c r="A8" s="241" t="s">
        <v>473</v>
      </c>
      <c r="B8" s="241"/>
      <c r="C8" s="241"/>
      <c r="D8" s="426">
        <f>(D10-D9)/30</f>
        <v>4.7</v>
      </c>
      <c r="E8" s="241" t="s">
        <v>474</v>
      </c>
      <c r="G8" s="425"/>
    </row>
    <row r="9" spans="1:13" ht="15.75" x14ac:dyDescent="0.2">
      <c r="A9" s="241" t="s">
        <v>475</v>
      </c>
      <c r="B9" s="241"/>
      <c r="C9" s="241"/>
      <c r="D9" s="424">
        <v>43951</v>
      </c>
      <c r="E9" s="241"/>
    </row>
    <row r="10" spans="1:13" ht="15.75" x14ac:dyDescent="0.2">
      <c r="A10" s="241" t="s">
        <v>476</v>
      </c>
      <c r="B10" s="241"/>
      <c r="C10" s="241"/>
      <c r="D10" s="424">
        <f>D9+140</f>
        <v>44091</v>
      </c>
      <c r="E10" s="241"/>
    </row>
    <row r="11" spans="1:13" ht="15" x14ac:dyDescent="0.25">
      <c r="A11" s="434" t="s">
        <v>938</v>
      </c>
      <c r="B11" s="434"/>
      <c r="C11" s="434"/>
      <c r="D11" s="434"/>
      <c r="E11" s="434"/>
      <c r="F11" s="434"/>
      <c r="G11" s="434"/>
    </row>
    <row r="12" spans="1:13" ht="15" x14ac:dyDescent="0.25">
      <c r="A12" s="434" t="s">
        <v>939</v>
      </c>
      <c r="B12" s="434"/>
      <c r="C12" s="434"/>
      <c r="D12" s="434"/>
      <c r="E12" s="434"/>
      <c r="F12" s="434"/>
      <c r="G12" s="434"/>
    </row>
    <row r="13" spans="1:13" ht="15" x14ac:dyDescent="0.25">
      <c r="A13" s="434" t="s">
        <v>940</v>
      </c>
      <c r="C13" s="437">
        <v>105.1</v>
      </c>
      <c r="D13" s="434"/>
      <c r="E13" s="434"/>
      <c r="F13" s="434"/>
      <c r="G13" s="434"/>
    </row>
    <row r="14" spans="1:13" ht="15" x14ac:dyDescent="0.25">
      <c r="A14" s="434" t="s">
        <v>945</v>
      </c>
      <c r="C14" s="435" t="s">
        <v>942</v>
      </c>
      <c r="D14" s="438">
        <f>(105.1-100)/12*1.5/100+1</f>
        <v>1.006</v>
      </c>
      <c r="E14" s="434"/>
      <c r="F14" s="434"/>
      <c r="G14" s="434"/>
    </row>
    <row r="15" spans="1:13" ht="15" x14ac:dyDescent="0.25">
      <c r="A15" s="434" t="s">
        <v>946</v>
      </c>
      <c r="C15" s="435" t="s">
        <v>943</v>
      </c>
      <c r="D15" s="438">
        <f>(105.1-100)/12*6.2/100+1</f>
        <v>1.026</v>
      </c>
      <c r="E15" s="434"/>
      <c r="F15" s="434"/>
      <c r="G15" s="434"/>
    </row>
    <row r="16" spans="1:13" ht="15" x14ac:dyDescent="0.25">
      <c r="A16" s="434" t="s">
        <v>941</v>
      </c>
      <c r="C16" s="434" t="s">
        <v>944</v>
      </c>
      <c r="D16" s="436">
        <f>(D14+D15)/2</f>
        <v>1.016</v>
      </c>
      <c r="E16" s="434"/>
      <c r="F16" s="434"/>
      <c r="G16" s="434"/>
    </row>
    <row r="17" spans="1:6" ht="15" x14ac:dyDescent="0.2">
      <c r="A17" s="764" t="s">
        <v>453</v>
      </c>
      <c r="B17" s="765"/>
      <c r="C17" s="765"/>
      <c r="D17" s="765"/>
      <c r="E17" s="766"/>
    </row>
    <row r="18" spans="1:6" ht="71.45" customHeight="1" x14ac:dyDescent="0.2">
      <c r="A18" s="273"/>
      <c r="B18" s="228" t="s">
        <v>454</v>
      </c>
      <c r="C18" s="229" t="s">
        <v>479</v>
      </c>
      <c r="D18" s="229" t="s">
        <v>455</v>
      </c>
      <c r="E18" s="228" t="s">
        <v>456</v>
      </c>
    </row>
    <row r="19" spans="1:6" ht="15" x14ac:dyDescent="0.25">
      <c r="A19" s="230">
        <v>1</v>
      </c>
      <c r="B19" s="230">
        <v>105</v>
      </c>
      <c r="C19" s="230">
        <v>3</v>
      </c>
      <c r="D19" s="231">
        <f>(B19-100)/100*C19/12</f>
        <v>1.2999999999999999E-2</v>
      </c>
      <c r="E19" s="232">
        <f>1+D19</f>
        <v>1.0129999999999999</v>
      </c>
    </row>
    <row r="20" spans="1:6" ht="15" x14ac:dyDescent="0.2">
      <c r="A20" s="764" t="s">
        <v>460</v>
      </c>
      <c r="B20" s="765"/>
      <c r="C20" s="765"/>
      <c r="D20" s="765"/>
      <c r="E20" s="766"/>
    </row>
    <row r="21" spans="1:6" ht="72" customHeight="1" x14ac:dyDescent="0.2">
      <c r="A21" s="273"/>
      <c r="B21" s="228" t="s">
        <v>457</v>
      </c>
      <c r="C21" s="229" t="s">
        <v>480</v>
      </c>
      <c r="D21" s="229" t="s">
        <v>458</v>
      </c>
      <c r="E21" s="228" t="s">
        <v>494</v>
      </c>
    </row>
    <row r="22" spans="1:6" ht="15" x14ac:dyDescent="0.25">
      <c r="A22" s="230">
        <v>2</v>
      </c>
      <c r="B22" s="230">
        <v>105.1</v>
      </c>
      <c r="C22" s="230">
        <v>4.5999999999999996</v>
      </c>
      <c r="D22" s="231">
        <f>(B22-100)/100*C22/12</f>
        <v>0.02</v>
      </c>
      <c r="E22" s="232">
        <f>1+0.5*D22</f>
        <v>1.01</v>
      </c>
    </row>
    <row r="23" spans="1:6" x14ac:dyDescent="0.2">
      <c r="A23" s="235">
        <v>3</v>
      </c>
      <c r="B23" s="236" t="s">
        <v>465</v>
      </c>
      <c r="C23" s="236"/>
      <c r="D23" s="228" t="s">
        <v>481</v>
      </c>
      <c r="E23" s="237">
        <f>E19*E22</f>
        <v>1.0229999999999999</v>
      </c>
    </row>
    <row r="24" spans="1:6" x14ac:dyDescent="0.2">
      <c r="A24" s="768" t="s">
        <v>466</v>
      </c>
      <c r="B24" s="769"/>
      <c r="C24" s="769"/>
      <c r="D24" s="769"/>
      <c r="E24" s="770"/>
    </row>
    <row r="25" spans="1:6" x14ac:dyDescent="0.2">
      <c r="A25" s="771" t="s">
        <v>467</v>
      </c>
      <c r="B25" s="772"/>
      <c r="C25" s="773"/>
      <c r="D25" s="238"/>
      <c r="E25" s="244">
        <f>C7</f>
        <v>45979594.520000003</v>
      </c>
    </row>
    <row r="26" spans="1:6" x14ac:dyDescent="0.2">
      <c r="A26" s="771" t="s">
        <v>468</v>
      </c>
      <c r="B26" s="772"/>
      <c r="C26" s="773"/>
      <c r="D26" s="238"/>
      <c r="E26" s="239">
        <f>E23</f>
        <v>1.0229999999999999</v>
      </c>
    </row>
    <row r="27" spans="1:6" x14ac:dyDescent="0.2">
      <c r="A27" s="777" t="s">
        <v>469</v>
      </c>
      <c r="B27" s="778"/>
      <c r="C27" s="779"/>
      <c r="D27" s="233"/>
      <c r="E27" s="245">
        <f>E25*E26</f>
        <v>47037125.189999998</v>
      </c>
    </row>
    <row r="28" spans="1:6" ht="15" x14ac:dyDescent="0.25">
      <c r="A28" s="774" t="s">
        <v>470</v>
      </c>
      <c r="B28" s="775"/>
      <c r="C28" s="761" t="s">
        <v>471</v>
      </c>
      <c r="D28" s="761"/>
      <c r="E28" s="246">
        <f>E25+(E27-E25)*(1-30/100)</f>
        <v>46719865.990000002</v>
      </c>
      <c r="F28" s="295">
        <f>E28/E25</f>
        <v>1.0161</v>
      </c>
    </row>
    <row r="29" spans="1:6" x14ac:dyDescent="0.2">
      <c r="A29" s="240"/>
      <c r="B29" s="240"/>
      <c r="C29" s="762" t="s">
        <v>472</v>
      </c>
      <c r="D29" s="763"/>
      <c r="E29" s="247">
        <f>E28-E25</f>
        <v>740271.47</v>
      </c>
    </row>
    <row r="32" spans="1:6" x14ac:dyDescent="0.2">
      <c r="A32" s="102" t="s">
        <v>232</v>
      </c>
      <c r="B32" s="102" t="s">
        <v>552</v>
      </c>
      <c r="C32" s="306">
        <f>'Затраты подрядчика 2 кв '!O32</f>
        <v>4934991.78</v>
      </c>
      <c r="D32" s="305"/>
      <c r="E32" s="305"/>
    </row>
    <row r="33" spans="1:5" x14ac:dyDescent="0.2">
      <c r="A33" s="102" t="s">
        <v>266</v>
      </c>
      <c r="B33" s="102" t="s">
        <v>553</v>
      </c>
      <c r="C33" s="306">
        <f>'Затраты подрядчика 2 кв '!O74</f>
        <v>2268182.88</v>
      </c>
      <c r="D33" s="305"/>
      <c r="E33" s="305"/>
    </row>
    <row r="34" spans="1:5" x14ac:dyDescent="0.2">
      <c r="A34" s="102" t="s">
        <v>281</v>
      </c>
      <c r="B34" s="102" t="s">
        <v>421</v>
      </c>
      <c r="C34" s="306">
        <f>'Затраты подрядчика 2 кв '!O118</f>
        <v>3498644.65</v>
      </c>
      <c r="D34" s="305"/>
      <c r="E34" s="305"/>
    </row>
    <row r="35" spans="1:5" x14ac:dyDescent="0.2">
      <c r="A35" s="102" t="s">
        <v>281</v>
      </c>
      <c r="B35" s="102" t="s">
        <v>422</v>
      </c>
      <c r="C35" s="306">
        <f>'Затраты подрядчика 2 кв '!O119</f>
        <v>5549976.6500000004</v>
      </c>
      <c r="D35" s="305"/>
      <c r="E35" s="305"/>
    </row>
    <row r="36" spans="1:5" x14ac:dyDescent="0.2">
      <c r="A36" s="102" t="s">
        <v>281</v>
      </c>
      <c r="B36" s="102" t="s">
        <v>423</v>
      </c>
      <c r="C36" s="306">
        <f>'Затраты подрядчика 2 кв '!O120</f>
        <v>5077754.87</v>
      </c>
      <c r="D36" s="305"/>
      <c r="E36" s="305"/>
    </row>
    <row r="37" spans="1:5" ht="25.5" x14ac:dyDescent="0.2">
      <c r="A37" s="102" t="s">
        <v>281</v>
      </c>
      <c r="B37" s="102" t="s">
        <v>424</v>
      </c>
      <c r="C37" s="306">
        <f>'Затраты подрядчика 2 кв '!O121</f>
        <v>8264373.2599999998</v>
      </c>
      <c r="D37" s="305"/>
      <c r="E37" s="305"/>
    </row>
    <row r="38" spans="1:5" ht="25.5" x14ac:dyDescent="0.2">
      <c r="A38" s="102" t="s">
        <v>281</v>
      </c>
      <c r="B38" s="102" t="s">
        <v>425</v>
      </c>
      <c r="C38" s="300">
        <f>'Затраты подрядчика 2 кв '!O122</f>
        <v>2661115.2599999998</v>
      </c>
      <c r="D38" s="305"/>
      <c r="E38" s="305"/>
    </row>
    <row r="39" spans="1:5" x14ac:dyDescent="0.2">
      <c r="A39" s="307"/>
      <c r="B39" s="307" t="s">
        <v>373</v>
      </c>
      <c r="C39" s="308">
        <f>SUM(C32:C38)</f>
        <v>32255039.350000001</v>
      </c>
      <c r="D39" s="305"/>
      <c r="E39" s="305"/>
    </row>
    <row r="40" spans="1:5" x14ac:dyDescent="0.2">
      <c r="A40" s="309"/>
      <c r="B40" s="309"/>
      <c r="C40" s="310"/>
      <c r="D40" s="305"/>
      <c r="E40" s="305"/>
    </row>
    <row r="41" spans="1:5" ht="15.75" x14ac:dyDescent="0.2">
      <c r="A41" s="241" t="s">
        <v>473</v>
      </c>
      <c r="B41" s="241"/>
      <c r="C41" s="241"/>
      <c r="D41" s="243">
        <v>2.6</v>
      </c>
      <c r="E41" s="241" t="s">
        <v>500</v>
      </c>
    </row>
    <row r="42" spans="1:5" ht="15.75" x14ac:dyDescent="0.2">
      <c r="A42" s="241" t="s">
        <v>475</v>
      </c>
      <c r="B42" s="241"/>
      <c r="C42" s="241"/>
      <c r="D42" s="242" t="s">
        <v>550</v>
      </c>
      <c r="E42" s="241"/>
    </row>
    <row r="43" spans="1:5" ht="15.75" x14ac:dyDescent="0.2">
      <c r="A43" s="241" t="s">
        <v>476</v>
      </c>
      <c r="B43" s="241"/>
      <c r="C43" s="241"/>
      <c r="D43" s="242" t="s">
        <v>551</v>
      </c>
      <c r="E43" s="241"/>
    </row>
    <row r="44" spans="1:5" ht="15" x14ac:dyDescent="0.2">
      <c r="A44" s="764" t="s">
        <v>453</v>
      </c>
      <c r="B44" s="765"/>
      <c r="C44" s="765"/>
      <c r="D44" s="765"/>
      <c r="E44" s="766"/>
    </row>
    <row r="45" spans="1:5" ht="60" x14ac:dyDescent="0.2">
      <c r="A45" s="273"/>
      <c r="B45" s="228" t="s">
        <v>454</v>
      </c>
      <c r="C45" s="229" t="s">
        <v>479</v>
      </c>
      <c r="D45" s="229" t="s">
        <v>455</v>
      </c>
      <c r="E45" s="228" t="s">
        <v>456</v>
      </c>
    </row>
    <row r="46" spans="1:5" ht="15" x14ac:dyDescent="0.25">
      <c r="A46" s="230">
        <v>1</v>
      </c>
      <c r="B46" s="230">
        <v>105</v>
      </c>
      <c r="C46" s="230">
        <v>3</v>
      </c>
      <c r="D46" s="231">
        <f>(B46-100)/100*C46/12</f>
        <v>1.2999999999999999E-2</v>
      </c>
      <c r="E46" s="232">
        <f>1+D46</f>
        <v>1.0129999999999999</v>
      </c>
    </row>
    <row r="47" spans="1:5" ht="15" x14ac:dyDescent="0.2">
      <c r="A47" s="764" t="s">
        <v>460</v>
      </c>
      <c r="B47" s="765"/>
      <c r="C47" s="765"/>
      <c r="D47" s="765"/>
      <c r="E47" s="766"/>
    </row>
    <row r="48" spans="1:5" ht="60" x14ac:dyDescent="0.2">
      <c r="A48" s="273"/>
      <c r="B48" s="228" t="s">
        <v>457</v>
      </c>
      <c r="C48" s="229" t="s">
        <v>482</v>
      </c>
      <c r="D48" s="229" t="s">
        <v>458</v>
      </c>
      <c r="E48" s="228" t="s">
        <v>493</v>
      </c>
    </row>
    <row r="49" spans="1:8" ht="15" x14ac:dyDescent="0.25">
      <c r="A49" s="230">
        <v>2</v>
      </c>
      <c r="B49" s="230">
        <v>105.1</v>
      </c>
      <c r="C49" s="230">
        <v>4.5999999999999996</v>
      </c>
      <c r="D49" s="231">
        <f>(B49-100)/100*C49/12</f>
        <v>0.02</v>
      </c>
      <c r="E49" s="232">
        <f>1+D49</f>
        <v>1.02</v>
      </c>
    </row>
    <row r="50" spans="1:8" ht="15" x14ac:dyDescent="0.2">
      <c r="A50" s="767" t="s">
        <v>460</v>
      </c>
      <c r="B50" s="767"/>
      <c r="C50" s="767"/>
      <c r="D50" s="767"/>
      <c r="E50" s="767"/>
    </row>
    <row r="51" spans="1:8" ht="75" x14ac:dyDescent="0.2">
      <c r="A51" s="273"/>
      <c r="B51" s="228" t="s">
        <v>461</v>
      </c>
      <c r="C51" s="229" t="s">
        <v>483</v>
      </c>
      <c r="D51" s="229" t="s">
        <v>462</v>
      </c>
      <c r="E51" s="228" t="s">
        <v>459</v>
      </c>
    </row>
    <row r="52" spans="1:8" ht="15" x14ac:dyDescent="0.25">
      <c r="A52" s="230">
        <v>3</v>
      </c>
      <c r="B52" s="230">
        <v>105.1</v>
      </c>
      <c r="C52" s="230">
        <v>2.6</v>
      </c>
      <c r="D52" s="231">
        <f>(B52-100)/100*C52/12</f>
        <v>1.0999999999999999E-2</v>
      </c>
      <c r="E52" s="232">
        <f>1+0.5*D52</f>
        <v>1.006</v>
      </c>
    </row>
    <row r="53" spans="1:8" x14ac:dyDescent="0.2">
      <c r="A53" s="235">
        <v>4</v>
      </c>
      <c r="B53" s="236" t="s">
        <v>465</v>
      </c>
      <c r="C53" s="236"/>
      <c r="D53" s="228" t="s">
        <v>484</v>
      </c>
      <c r="E53" s="237">
        <f>E46*E49*E52</f>
        <v>1.0389999999999999</v>
      </c>
    </row>
    <row r="54" spans="1:8" x14ac:dyDescent="0.2">
      <c r="A54" s="768" t="s">
        <v>466</v>
      </c>
      <c r="B54" s="769"/>
      <c r="C54" s="769"/>
      <c r="D54" s="769"/>
      <c r="E54" s="770"/>
    </row>
    <row r="55" spans="1:8" x14ac:dyDescent="0.2">
      <c r="A55" s="771" t="s">
        <v>467</v>
      </c>
      <c r="B55" s="772"/>
      <c r="C55" s="773"/>
      <c r="D55" s="238"/>
      <c r="E55" s="244">
        <f>C39</f>
        <v>32255039.350000001</v>
      </c>
    </row>
    <row r="56" spans="1:8" x14ac:dyDescent="0.2">
      <c r="A56" s="771" t="s">
        <v>468</v>
      </c>
      <c r="B56" s="772"/>
      <c r="C56" s="773"/>
      <c r="D56" s="238"/>
      <c r="E56" s="239">
        <f>E53</f>
        <v>1.0389999999999999</v>
      </c>
    </row>
    <row r="57" spans="1:8" x14ac:dyDescent="0.2">
      <c r="A57" s="777" t="s">
        <v>469</v>
      </c>
      <c r="B57" s="778"/>
      <c r="C57" s="779"/>
      <c r="D57" s="233"/>
      <c r="E57" s="245">
        <f>E55*E56</f>
        <v>33512985.879999999</v>
      </c>
    </row>
    <row r="58" spans="1:8" ht="15" x14ac:dyDescent="0.25">
      <c r="A58" s="774" t="s">
        <v>470</v>
      </c>
      <c r="B58" s="775"/>
      <c r="C58" s="761" t="s">
        <v>471</v>
      </c>
      <c r="D58" s="761"/>
      <c r="E58" s="246">
        <f>E55+(E57-E55)*(1-30/100)</f>
        <v>33135601.920000002</v>
      </c>
      <c r="F58" s="295">
        <f>E58/E55</f>
        <v>1.0273000000000001</v>
      </c>
      <c r="H58" s="275"/>
    </row>
    <row r="59" spans="1:8" x14ac:dyDescent="0.2">
      <c r="A59" s="240"/>
      <c r="B59" s="240"/>
      <c r="C59" s="762" t="s">
        <v>472</v>
      </c>
      <c r="D59" s="763"/>
      <c r="E59" s="247">
        <f>E58-E55</f>
        <v>880562.57</v>
      </c>
    </row>
    <row r="63" spans="1:8" ht="25.5" x14ac:dyDescent="0.2">
      <c r="A63" s="102" t="s">
        <v>281</v>
      </c>
      <c r="B63" s="102" t="s">
        <v>427</v>
      </c>
      <c r="C63" s="311">
        <f>'Затраты подрядчика 2 кв '!O124</f>
        <v>17281152.289999999</v>
      </c>
    </row>
    <row r="65" spans="1:5" ht="15.75" x14ac:dyDescent="0.2">
      <c r="A65" s="241" t="s">
        <v>473</v>
      </c>
      <c r="B65" s="241"/>
      <c r="C65" s="241"/>
      <c r="D65" s="243">
        <v>3.9</v>
      </c>
      <c r="E65" s="241" t="s">
        <v>477</v>
      </c>
    </row>
    <row r="66" spans="1:5" ht="15.75" x14ac:dyDescent="0.2">
      <c r="A66" s="241" t="s">
        <v>475</v>
      </c>
      <c r="B66" s="241"/>
      <c r="C66" s="241"/>
      <c r="D66" s="242" t="s">
        <v>551</v>
      </c>
      <c r="E66" s="241"/>
    </row>
    <row r="67" spans="1:5" ht="15.75" x14ac:dyDescent="0.2">
      <c r="A67" s="241" t="s">
        <v>476</v>
      </c>
      <c r="B67" s="241"/>
      <c r="C67" s="241"/>
      <c r="D67" s="242" t="s">
        <v>554</v>
      </c>
      <c r="E67" s="241"/>
    </row>
    <row r="68" spans="1:5" ht="15" x14ac:dyDescent="0.2">
      <c r="A68" s="764" t="s">
        <v>453</v>
      </c>
      <c r="B68" s="765"/>
      <c r="C68" s="765"/>
      <c r="D68" s="765"/>
      <c r="E68" s="766"/>
    </row>
    <row r="69" spans="1:5" ht="60" x14ac:dyDescent="0.2">
      <c r="A69" s="273"/>
      <c r="B69" s="228" t="s">
        <v>454</v>
      </c>
      <c r="C69" s="229" t="s">
        <v>479</v>
      </c>
      <c r="D69" s="229" t="s">
        <v>455</v>
      </c>
      <c r="E69" s="228" t="s">
        <v>456</v>
      </c>
    </row>
    <row r="70" spans="1:5" ht="15" x14ac:dyDescent="0.25">
      <c r="A70" s="230">
        <v>1</v>
      </c>
      <c r="B70" s="230">
        <v>105</v>
      </c>
      <c r="C70" s="230">
        <v>3</v>
      </c>
      <c r="D70" s="231">
        <f>(B70-100)/100*C70/12</f>
        <v>1.2999999999999999E-2</v>
      </c>
      <c r="E70" s="232">
        <f>1+D70</f>
        <v>1.0129999999999999</v>
      </c>
    </row>
    <row r="71" spans="1:5" ht="15" x14ac:dyDescent="0.2">
      <c r="A71" s="764" t="s">
        <v>460</v>
      </c>
      <c r="B71" s="765"/>
      <c r="C71" s="765"/>
      <c r="D71" s="765"/>
      <c r="E71" s="766"/>
    </row>
    <row r="72" spans="1:5" ht="60" x14ac:dyDescent="0.2">
      <c r="A72" s="273"/>
      <c r="B72" s="228" t="s">
        <v>457</v>
      </c>
      <c r="C72" s="229" t="s">
        <v>482</v>
      </c>
      <c r="D72" s="229" t="s">
        <v>458</v>
      </c>
      <c r="E72" s="228" t="s">
        <v>493</v>
      </c>
    </row>
    <row r="73" spans="1:5" ht="15" x14ac:dyDescent="0.25">
      <c r="A73" s="230">
        <v>2</v>
      </c>
      <c r="B73" s="230">
        <v>105.1</v>
      </c>
      <c r="C73" s="230">
        <v>7.2</v>
      </c>
      <c r="D73" s="231">
        <f>(B73-100)/100*C73/12</f>
        <v>3.1E-2</v>
      </c>
      <c r="E73" s="232">
        <f>1+D73</f>
        <v>1.0309999999999999</v>
      </c>
    </row>
    <row r="74" spans="1:5" ht="15" x14ac:dyDescent="0.2">
      <c r="A74" s="767" t="s">
        <v>460</v>
      </c>
      <c r="B74" s="767"/>
      <c r="C74" s="767"/>
      <c r="D74" s="767"/>
      <c r="E74" s="767"/>
    </row>
    <row r="75" spans="1:5" ht="75" x14ac:dyDescent="0.2">
      <c r="A75" s="273"/>
      <c r="B75" s="228" t="s">
        <v>461</v>
      </c>
      <c r="C75" s="229" t="s">
        <v>483</v>
      </c>
      <c r="D75" s="229" t="s">
        <v>462</v>
      </c>
      <c r="E75" s="228" t="s">
        <v>459</v>
      </c>
    </row>
    <row r="76" spans="1:5" ht="15" x14ac:dyDescent="0.25">
      <c r="A76" s="230">
        <v>3</v>
      </c>
      <c r="B76" s="230">
        <v>105.1</v>
      </c>
      <c r="C76" s="230">
        <v>3.9</v>
      </c>
      <c r="D76" s="231">
        <f>(B76-100)/100*C76/12</f>
        <v>1.7000000000000001E-2</v>
      </c>
      <c r="E76" s="232">
        <f>1+0.5*D76</f>
        <v>1.0089999999999999</v>
      </c>
    </row>
    <row r="77" spans="1:5" x14ac:dyDescent="0.2">
      <c r="A77" s="235">
        <v>4</v>
      </c>
      <c r="B77" s="236" t="s">
        <v>465</v>
      </c>
      <c r="C77" s="236"/>
      <c r="D77" s="228" t="s">
        <v>484</v>
      </c>
      <c r="E77" s="237">
        <f>E70*E73*E76</f>
        <v>1.054</v>
      </c>
    </row>
    <row r="78" spans="1:5" x14ac:dyDescent="0.2">
      <c r="A78" s="768" t="s">
        <v>466</v>
      </c>
      <c r="B78" s="769"/>
      <c r="C78" s="769"/>
      <c r="D78" s="769"/>
      <c r="E78" s="770"/>
    </row>
    <row r="79" spans="1:5" x14ac:dyDescent="0.2">
      <c r="A79" s="771" t="s">
        <v>467</v>
      </c>
      <c r="B79" s="772"/>
      <c r="C79" s="773"/>
      <c r="D79" s="238"/>
      <c r="E79" s="244">
        <f>C63</f>
        <v>17281152.289999999</v>
      </c>
    </row>
    <row r="80" spans="1:5" x14ac:dyDescent="0.2">
      <c r="A80" s="771" t="s">
        <v>468</v>
      </c>
      <c r="B80" s="772"/>
      <c r="C80" s="773"/>
      <c r="D80" s="238"/>
      <c r="E80" s="239">
        <f>E77</f>
        <v>1.054</v>
      </c>
    </row>
    <row r="81" spans="1:6" x14ac:dyDescent="0.2">
      <c r="A81" s="777" t="s">
        <v>469</v>
      </c>
      <c r="B81" s="778"/>
      <c r="C81" s="779"/>
      <c r="D81" s="233"/>
      <c r="E81" s="245">
        <f>E79*E80</f>
        <v>18214334.510000002</v>
      </c>
    </row>
    <row r="82" spans="1:6" ht="15" x14ac:dyDescent="0.25">
      <c r="A82" s="774" t="s">
        <v>470</v>
      </c>
      <c r="B82" s="775"/>
      <c r="C82" s="761" t="s">
        <v>471</v>
      </c>
      <c r="D82" s="761"/>
      <c r="E82" s="246">
        <f>E79+(E81-E79)*(1-30/100)</f>
        <v>17934379.84</v>
      </c>
      <c r="F82" s="295">
        <f>E82/E79</f>
        <v>1.0378000000000001</v>
      </c>
    </row>
    <row r="83" spans="1:6" x14ac:dyDescent="0.2">
      <c r="A83" s="240"/>
      <c r="B83" s="240"/>
      <c r="C83" s="762" t="s">
        <v>472</v>
      </c>
      <c r="D83" s="763"/>
      <c r="E83" s="247">
        <f>E82-E79</f>
        <v>653227.55000000005</v>
      </c>
    </row>
    <row r="86" spans="1:6" ht="25.5" x14ac:dyDescent="0.2">
      <c r="A86" s="102" t="s">
        <v>281</v>
      </c>
      <c r="B86" s="102" t="s">
        <v>426</v>
      </c>
      <c r="C86" s="311">
        <f>'Затраты подрядчика 2 кв '!O123</f>
        <v>25044202.870000001</v>
      </c>
    </row>
    <row r="88" spans="1:6" ht="15.75" x14ac:dyDescent="0.2">
      <c r="A88" s="241" t="s">
        <v>473</v>
      </c>
      <c r="B88" s="241"/>
      <c r="C88" s="241"/>
      <c r="D88" s="243">
        <v>3.9</v>
      </c>
      <c r="E88" s="241" t="s">
        <v>500</v>
      </c>
    </row>
    <row r="89" spans="1:6" ht="15.75" x14ac:dyDescent="0.2">
      <c r="A89" s="241" t="s">
        <v>475</v>
      </c>
      <c r="B89" s="241"/>
      <c r="C89" s="241"/>
      <c r="D89" s="242" t="s">
        <v>555</v>
      </c>
      <c r="E89" s="241"/>
    </row>
    <row r="90" spans="1:6" ht="15.75" x14ac:dyDescent="0.2">
      <c r="A90" s="241" t="s">
        <v>476</v>
      </c>
      <c r="B90" s="241"/>
      <c r="C90" s="241"/>
      <c r="D90" s="242" t="s">
        <v>556</v>
      </c>
      <c r="E90" s="241"/>
    </row>
    <row r="91" spans="1:6" ht="15" x14ac:dyDescent="0.2">
      <c r="A91" s="764" t="s">
        <v>453</v>
      </c>
      <c r="B91" s="765"/>
      <c r="C91" s="765"/>
      <c r="D91" s="765"/>
      <c r="E91" s="766"/>
    </row>
    <row r="92" spans="1:6" ht="60" x14ac:dyDescent="0.2">
      <c r="A92" s="273"/>
      <c r="B92" s="228" t="s">
        <v>454</v>
      </c>
      <c r="C92" s="229" t="s">
        <v>479</v>
      </c>
      <c r="D92" s="229" t="s">
        <v>455</v>
      </c>
      <c r="E92" s="228" t="s">
        <v>456</v>
      </c>
    </row>
    <row r="93" spans="1:6" ht="15" x14ac:dyDescent="0.25">
      <c r="A93" s="230">
        <v>1</v>
      </c>
      <c r="B93" s="230">
        <v>105</v>
      </c>
      <c r="C93" s="230">
        <v>3</v>
      </c>
      <c r="D93" s="231">
        <f>(B93-100)/100*C93/12</f>
        <v>1.2999999999999999E-2</v>
      </c>
      <c r="E93" s="232">
        <f>1+D93</f>
        <v>1.0129999999999999</v>
      </c>
    </row>
    <row r="94" spans="1:6" ht="15" x14ac:dyDescent="0.2">
      <c r="A94" s="764" t="s">
        <v>460</v>
      </c>
      <c r="B94" s="765"/>
      <c r="C94" s="765"/>
      <c r="D94" s="765"/>
      <c r="E94" s="766"/>
    </row>
    <row r="95" spans="1:6" ht="60" x14ac:dyDescent="0.2">
      <c r="A95" s="273"/>
      <c r="B95" s="228" t="s">
        <v>457</v>
      </c>
      <c r="C95" s="229" t="s">
        <v>482</v>
      </c>
      <c r="D95" s="229" t="s">
        <v>458</v>
      </c>
      <c r="E95" s="228" t="s">
        <v>493</v>
      </c>
    </row>
    <row r="96" spans="1:6" ht="15" x14ac:dyDescent="0.25">
      <c r="A96" s="230">
        <v>2</v>
      </c>
      <c r="B96" s="230">
        <v>105.1</v>
      </c>
      <c r="C96" s="230">
        <v>6.2</v>
      </c>
      <c r="D96" s="231">
        <f>(B96-100)/100*C96/12</f>
        <v>2.5999999999999999E-2</v>
      </c>
      <c r="E96" s="232">
        <f>1+D96</f>
        <v>1.026</v>
      </c>
    </row>
    <row r="97" spans="1:6" ht="15" x14ac:dyDescent="0.2">
      <c r="A97" s="767" t="s">
        <v>460</v>
      </c>
      <c r="B97" s="767"/>
      <c r="C97" s="767"/>
      <c r="D97" s="767"/>
      <c r="E97" s="767"/>
    </row>
    <row r="98" spans="1:6" ht="75" x14ac:dyDescent="0.2">
      <c r="A98" s="273"/>
      <c r="B98" s="228" t="s">
        <v>461</v>
      </c>
      <c r="C98" s="229" t="s">
        <v>483</v>
      </c>
      <c r="D98" s="229" t="s">
        <v>462</v>
      </c>
      <c r="E98" s="228" t="s">
        <v>459</v>
      </c>
    </row>
    <row r="99" spans="1:6" ht="15" x14ac:dyDescent="0.25">
      <c r="A99" s="230">
        <v>3</v>
      </c>
      <c r="B99" s="230">
        <v>105.1</v>
      </c>
      <c r="C99" s="230">
        <v>3.9</v>
      </c>
      <c r="D99" s="231">
        <f>(B99-100)/100*C99/12</f>
        <v>1.7000000000000001E-2</v>
      </c>
      <c r="E99" s="232">
        <f>1+0.5*D99</f>
        <v>1.0089999999999999</v>
      </c>
    </row>
    <row r="100" spans="1:6" x14ac:dyDescent="0.2">
      <c r="A100" s="235">
        <v>4</v>
      </c>
      <c r="B100" s="236" t="s">
        <v>465</v>
      </c>
      <c r="C100" s="236"/>
      <c r="D100" s="228" t="s">
        <v>484</v>
      </c>
      <c r="E100" s="237">
        <f>E93*E96*E99</f>
        <v>1.0489999999999999</v>
      </c>
    </row>
    <row r="101" spans="1:6" x14ac:dyDescent="0.2">
      <c r="A101" s="768" t="s">
        <v>466</v>
      </c>
      <c r="B101" s="769"/>
      <c r="C101" s="769"/>
      <c r="D101" s="769"/>
      <c r="E101" s="770"/>
    </row>
    <row r="102" spans="1:6" x14ac:dyDescent="0.2">
      <c r="A102" s="771" t="s">
        <v>467</v>
      </c>
      <c r="B102" s="772"/>
      <c r="C102" s="773"/>
      <c r="D102" s="238"/>
      <c r="E102" s="244">
        <f>C86</f>
        <v>25044202.870000001</v>
      </c>
    </row>
    <row r="103" spans="1:6" x14ac:dyDescent="0.2">
      <c r="A103" s="771" t="s">
        <v>468</v>
      </c>
      <c r="B103" s="772"/>
      <c r="C103" s="773"/>
      <c r="D103" s="238"/>
      <c r="E103" s="239">
        <f>E100</f>
        <v>1.0489999999999999</v>
      </c>
    </row>
    <row r="104" spans="1:6" x14ac:dyDescent="0.2">
      <c r="A104" s="777" t="s">
        <v>469</v>
      </c>
      <c r="B104" s="778"/>
      <c r="C104" s="779"/>
      <c r="D104" s="233"/>
      <c r="E104" s="245">
        <f>E102*E103</f>
        <v>26271368.809999999</v>
      </c>
    </row>
    <row r="105" spans="1:6" ht="15" x14ac:dyDescent="0.25">
      <c r="A105" s="774" t="s">
        <v>470</v>
      </c>
      <c r="B105" s="775"/>
      <c r="C105" s="761" t="s">
        <v>471</v>
      </c>
      <c r="D105" s="761"/>
      <c r="E105" s="246">
        <f>E102+(E104-E102)*(1-30/100)</f>
        <v>25903219.030000001</v>
      </c>
      <c r="F105" s="295">
        <f>E105/E102</f>
        <v>1.0343</v>
      </c>
    </row>
    <row r="106" spans="1:6" x14ac:dyDescent="0.2">
      <c r="A106" s="240"/>
      <c r="B106" s="240"/>
      <c r="C106" s="762" t="s">
        <v>472</v>
      </c>
      <c r="D106" s="763"/>
      <c r="E106" s="247">
        <f>E105-E102</f>
        <v>859016.16</v>
      </c>
    </row>
    <row r="107" spans="1:6" ht="15.75" x14ac:dyDescent="0.2">
      <c r="A107" s="241"/>
      <c r="B107" s="241"/>
      <c r="C107" s="241"/>
      <c r="D107" s="242"/>
      <c r="E107" s="241"/>
    </row>
    <row r="108" spans="1:6" ht="15.75" x14ac:dyDescent="0.2">
      <c r="A108" s="241"/>
      <c r="B108" s="241"/>
      <c r="C108" s="241"/>
      <c r="D108" s="242"/>
      <c r="E108" s="241"/>
    </row>
    <row r="109" spans="1:6" ht="15.75" x14ac:dyDescent="0.2">
      <c r="A109" s="314"/>
      <c r="B109" s="102" t="s">
        <v>557</v>
      </c>
      <c r="C109" s="314"/>
      <c r="D109" s="242"/>
      <c r="E109" s="241"/>
    </row>
    <row r="110" spans="1:6" ht="15.75" x14ac:dyDescent="0.2">
      <c r="A110" s="315" t="s">
        <v>232</v>
      </c>
      <c r="B110" s="315" t="s">
        <v>558</v>
      </c>
      <c r="C110" s="316">
        <f>'Затраты подрядчика 2 кв '!O33</f>
        <v>20915390.25</v>
      </c>
      <c r="D110" s="242"/>
      <c r="E110" s="241"/>
    </row>
    <row r="111" spans="1:6" ht="15.75" x14ac:dyDescent="0.2">
      <c r="A111" s="241"/>
      <c r="B111" s="241"/>
      <c r="C111" s="241"/>
      <c r="D111" s="242"/>
      <c r="E111" s="241"/>
    </row>
    <row r="112" spans="1:6" ht="15.75" x14ac:dyDescent="0.2">
      <c r="A112" s="241" t="s">
        <v>473</v>
      </c>
      <c r="B112" s="241"/>
      <c r="C112" s="241"/>
      <c r="D112" s="243">
        <v>3</v>
      </c>
      <c r="E112" s="241" t="s">
        <v>500</v>
      </c>
    </row>
    <row r="113" spans="1:5" ht="15.75" x14ac:dyDescent="0.2">
      <c r="A113" s="241" t="s">
        <v>475</v>
      </c>
      <c r="B113" s="241"/>
      <c r="C113" s="241"/>
      <c r="D113" s="242" t="s">
        <v>559</v>
      </c>
      <c r="E113" s="241"/>
    </row>
    <row r="114" spans="1:5" ht="15.75" x14ac:dyDescent="0.2">
      <c r="A114" s="241" t="s">
        <v>476</v>
      </c>
      <c r="B114" s="241"/>
      <c r="C114" s="241"/>
      <c r="D114" s="242" t="s">
        <v>560</v>
      </c>
      <c r="E114" s="241"/>
    </row>
    <row r="115" spans="1:5" ht="15.75" x14ac:dyDescent="0.2">
      <c r="A115" s="241"/>
      <c r="B115" s="241"/>
      <c r="C115" s="241"/>
      <c r="D115" s="242"/>
      <c r="E115" s="241"/>
    </row>
    <row r="116" spans="1:5" ht="15" x14ac:dyDescent="0.2">
      <c r="A116" s="764" t="s">
        <v>453</v>
      </c>
      <c r="B116" s="765"/>
      <c r="C116" s="765"/>
      <c r="D116" s="765"/>
      <c r="E116" s="766"/>
    </row>
    <row r="117" spans="1:5" ht="60" x14ac:dyDescent="0.2">
      <c r="A117" s="273"/>
      <c r="B117" s="228" t="s">
        <v>454</v>
      </c>
      <c r="C117" s="229" t="s">
        <v>479</v>
      </c>
      <c r="D117" s="229" t="s">
        <v>455</v>
      </c>
      <c r="E117" s="228" t="s">
        <v>456</v>
      </c>
    </row>
    <row r="118" spans="1:5" ht="15" x14ac:dyDescent="0.25">
      <c r="A118" s="230">
        <v>1</v>
      </c>
      <c r="B118" s="230">
        <v>105</v>
      </c>
      <c r="C118" s="230">
        <v>3</v>
      </c>
      <c r="D118" s="231">
        <f>(B118-100)/100*C118/12</f>
        <v>1.2999999999999999E-2</v>
      </c>
      <c r="E118" s="232">
        <f>1+D118</f>
        <v>1.0129999999999999</v>
      </c>
    </row>
    <row r="119" spans="1:5" ht="15" x14ac:dyDescent="0.2">
      <c r="A119" s="764" t="s">
        <v>460</v>
      </c>
      <c r="B119" s="765"/>
      <c r="C119" s="765"/>
      <c r="D119" s="765"/>
      <c r="E119" s="766"/>
    </row>
    <row r="120" spans="1:5" ht="60" x14ac:dyDescent="0.2">
      <c r="A120" s="273"/>
      <c r="B120" s="228" t="s">
        <v>457</v>
      </c>
      <c r="C120" s="229" t="s">
        <v>482</v>
      </c>
      <c r="D120" s="229" t="s">
        <v>458</v>
      </c>
      <c r="E120" s="228" t="s">
        <v>493</v>
      </c>
    </row>
    <row r="121" spans="1:5" ht="15" x14ac:dyDescent="0.25">
      <c r="A121" s="230">
        <v>2</v>
      </c>
      <c r="B121" s="230">
        <v>105.1</v>
      </c>
      <c r="C121" s="230">
        <v>6.9</v>
      </c>
      <c r="D121" s="231">
        <f>(B121-100)/100*C121/12</f>
        <v>2.9000000000000001E-2</v>
      </c>
      <c r="E121" s="232">
        <f>1+D121</f>
        <v>1.0289999999999999</v>
      </c>
    </row>
    <row r="122" spans="1:5" ht="15" x14ac:dyDescent="0.2">
      <c r="A122" s="767" t="s">
        <v>460</v>
      </c>
      <c r="B122" s="767"/>
      <c r="C122" s="767"/>
      <c r="D122" s="767"/>
      <c r="E122" s="767"/>
    </row>
    <row r="123" spans="1:5" ht="75" x14ac:dyDescent="0.2">
      <c r="A123" s="273"/>
      <c r="B123" s="228" t="s">
        <v>461</v>
      </c>
      <c r="C123" s="229" t="s">
        <v>483</v>
      </c>
      <c r="D123" s="229" t="s">
        <v>462</v>
      </c>
      <c r="E123" s="228" t="s">
        <v>459</v>
      </c>
    </row>
    <row r="124" spans="1:5" ht="15" x14ac:dyDescent="0.25">
      <c r="A124" s="230">
        <v>3</v>
      </c>
      <c r="B124" s="230">
        <v>105.1</v>
      </c>
      <c r="C124" s="230">
        <v>3</v>
      </c>
      <c r="D124" s="231">
        <f>(B124-100)/100*C124/12</f>
        <v>1.2999999999999999E-2</v>
      </c>
      <c r="E124" s="232">
        <f>1+0.5*D124</f>
        <v>1.0069999999999999</v>
      </c>
    </row>
    <row r="125" spans="1:5" x14ac:dyDescent="0.2">
      <c r="A125" s="235">
        <v>4</v>
      </c>
      <c r="B125" s="236" t="s">
        <v>465</v>
      </c>
      <c r="C125" s="236"/>
      <c r="D125" s="228" t="s">
        <v>484</v>
      </c>
      <c r="E125" s="237">
        <f>E118*E121*E124</f>
        <v>1.05</v>
      </c>
    </row>
    <row r="126" spans="1:5" x14ac:dyDescent="0.2">
      <c r="A126" s="768" t="s">
        <v>466</v>
      </c>
      <c r="B126" s="769"/>
      <c r="C126" s="769"/>
      <c r="D126" s="769"/>
      <c r="E126" s="770"/>
    </row>
    <row r="127" spans="1:5" x14ac:dyDescent="0.2">
      <c r="A127" s="771" t="s">
        <v>467</v>
      </c>
      <c r="B127" s="772"/>
      <c r="C127" s="773"/>
      <c r="D127" s="238"/>
      <c r="E127" s="244">
        <f>C110</f>
        <v>20915390.25</v>
      </c>
    </row>
    <row r="128" spans="1:5" x14ac:dyDescent="0.2">
      <c r="A128" s="771" t="s">
        <v>468</v>
      </c>
      <c r="B128" s="772"/>
      <c r="C128" s="773"/>
      <c r="D128" s="238"/>
      <c r="E128" s="239">
        <f>E125</f>
        <v>1.05</v>
      </c>
    </row>
    <row r="129" spans="1:6" x14ac:dyDescent="0.2">
      <c r="A129" s="777" t="s">
        <v>469</v>
      </c>
      <c r="B129" s="778"/>
      <c r="C129" s="779"/>
      <c r="D129" s="233"/>
      <c r="E129" s="245">
        <f>E127*E128</f>
        <v>21961159.760000002</v>
      </c>
    </row>
    <row r="130" spans="1:6" ht="14.45" customHeight="1" x14ac:dyDescent="0.25">
      <c r="A130" s="774" t="s">
        <v>470</v>
      </c>
      <c r="B130" s="775"/>
      <c r="C130" s="761" t="s">
        <v>471</v>
      </c>
      <c r="D130" s="761"/>
      <c r="E130" s="246">
        <f>E127+(E129-E127)*(1-30/100)</f>
        <v>21647428.91</v>
      </c>
      <c r="F130" s="295">
        <f>E130/E127</f>
        <v>1.0349999999999999</v>
      </c>
    </row>
    <row r="131" spans="1:6" ht="13.15" customHeight="1" x14ac:dyDescent="0.2">
      <c r="A131" s="240"/>
      <c r="B131" s="240"/>
      <c r="C131" s="762" t="s">
        <v>472</v>
      </c>
      <c r="D131" s="763"/>
      <c r="E131" s="247">
        <f>E130-E127</f>
        <v>732038.66</v>
      </c>
    </row>
    <row r="132" spans="1:6" ht="15.75" x14ac:dyDescent="0.2">
      <c r="A132" s="241"/>
      <c r="B132" s="241"/>
      <c r="C132" s="241"/>
      <c r="D132" s="242"/>
      <c r="E132" s="241"/>
    </row>
    <row r="133" spans="1:6" ht="15.75" x14ac:dyDescent="0.2">
      <c r="A133" s="312"/>
      <c r="B133" s="318" t="s">
        <v>557</v>
      </c>
      <c r="C133" s="312"/>
      <c r="D133" s="319"/>
      <c r="E133" s="241"/>
    </row>
    <row r="134" spans="1:6" ht="15.75" x14ac:dyDescent="0.2">
      <c r="A134" s="315" t="s">
        <v>232</v>
      </c>
      <c r="B134" s="102" t="s">
        <v>391</v>
      </c>
      <c r="C134" s="320">
        <f>'Затраты подрядчика 2 кв '!O34</f>
        <v>19801050.879999999</v>
      </c>
      <c r="D134" s="321"/>
      <c r="E134" s="241"/>
    </row>
    <row r="135" spans="1:6" ht="15.75" x14ac:dyDescent="0.2">
      <c r="A135" s="315" t="s">
        <v>232</v>
      </c>
      <c r="B135" s="102" t="s">
        <v>392</v>
      </c>
      <c r="C135" s="320">
        <f>'Затраты подрядчика 2 кв '!O35</f>
        <v>313432.11</v>
      </c>
      <c r="D135" s="321"/>
      <c r="E135" s="241"/>
    </row>
    <row r="136" spans="1:6" ht="15.75" x14ac:dyDescent="0.2">
      <c r="A136" s="315" t="s">
        <v>232</v>
      </c>
      <c r="B136" s="102" t="s">
        <v>393</v>
      </c>
      <c r="C136" s="320">
        <f>'Затраты подрядчика 2 кв '!O36</f>
        <v>513553.49</v>
      </c>
      <c r="D136" s="321"/>
      <c r="E136" s="241"/>
    </row>
    <row r="137" spans="1:6" ht="25.5" x14ac:dyDescent="0.2">
      <c r="A137" s="315" t="s">
        <v>232</v>
      </c>
      <c r="B137" s="102" t="s">
        <v>394</v>
      </c>
      <c r="C137" s="320">
        <f>'Затраты подрядчика 2 кв '!O37</f>
        <v>4209296.97</v>
      </c>
      <c r="D137" s="321"/>
      <c r="E137" s="241"/>
    </row>
    <row r="138" spans="1:6" ht="15.75" x14ac:dyDescent="0.2">
      <c r="A138" s="315" t="s">
        <v>232</v>
      </c>
      <c r="B138" s="102" t="s">
        <v>395</v>
      </c>
      <c r="C138" s="320">
        <f>'Затраты подрядчика 2 кв '!O38</f>
        <v>2870585.47</v>
      </c>
      <c r="D138" s="321"/>
      <c r="E138" s="241"/>
    </row>
    <row r="139" spans="1:6" ht="15.75" x14ac:dyDescent="0.2">
      <c r="A139" s="315" t="s">
        <v>232</v>
      </c>
      <c r="B139" s="102" t="s">
        <v>396</v>
      </c>
      <c r="C139" s="320">
        <f>'Затраты подрядчика 2 кв '!O39</f>
        <v>867262.93</v>
      </c>
      <c r="D139" s="321"/>
      <c r="E139" s="241"/>
    </row>
    <row r="140" spans="1:6" ht="15.75" x14ac:dyDescent="0.2">
      <c r="A140" s="315" t="s">
        <v>232</v>
      </c>
      <c r="B140" s="102" t="s">
        <v>397</v>
      </c>
      <c r="C140" s="320">
        <f>'Затраты подрядчика 2 кв '!O40</f>
        <v>5231624.0999999996</v>
      </c>
      <c r="D140" s="321"/>
      <c r="E140" s="241"/>
    </row>
    <row r="141" spans="1:6" ht="15.75" x14ac:dyDescent="0.2">
      <c r="A141" s="315" t="s">
        <v>232</v>
      </c>
      <c r="B141" s="102" t="s">
        <v>398</v>
      </c>
      <c r="C141" s="320">
        <f>'Затраты подрядчика 2 кв '!O41</f>
        <v>460272.14</v>
      </c>
      <c r="D141" s="321"/>
      <c r="E141" s="241"/>
    </row>
    <row r="142" spans="1:6" ht="15.75" x14ac:dyDescent="0.2">
      <c r="A142" s="315" t="s">
        <v>232</v>
      </c>
      <c r="B142" s="102" t="s">
        <v>399</v>
      </c>
      <c r="C142" s="320">
        <f>'Затраты подрядчика 2 кв '!O42</f>
        <v>1923681.68</v>
      </c>
      <c r="D142" s="321"/>
      <c r="E142" s="241"/>
    </row>
    <row r="143" spans="1:6" ht="15.75" x14ac:dyDescent="0.2">
      <c r="A143" s="315" t="s">
        <v>232</v>
      </c>
      <c r="B143" s="102" t="s">
        <v>400</v>
      </c>
      <c r="C143" s="320">
        <f>'Затраты подрядчика 2 кв '!O43</f>
        <v>273225.08</v>
      </c>
      <c r="D143" s="321"/>
      <c r="E143" s="241"/>
    </row>
    <row r="144" spans="1:6" ht="15.75" x14ac:dyDescent="0.2">
      <c r="A144" s="315" t="s">
        <v>232</v>
      </c>
      <c r="B144" s="102" t="s">
        <v>401</v>
      </c>
      <c r="C144" s="320">
        <f>'Затраты подрядчика 2 кв '!O44</f>
        <v>1180132.71</v>
      </c>
      <c r="D144" s="321"/>
      <c r="E144" s="241"/>
    </row>
    <row r="145" spans="1:5" ht="15.75" x14ac:dyDescent="0.2">
      <c r="A145" s="315" t="s">
        <v>232</v>
      </c>
      <c r="B145" s="102" t="s">
        <v>402</v>
      </c>
      <c r="C145" s="320">
        <f>'Затраты подрядчика 2 кв '!O45</f>
        <v>473487.04</v>
      </c>
      <c r="D145" s="321"/>
      <c r="E145" s="241"/>
    </row>
    <row r="146" spans="1:5" ht="15.75" x14ac:dyDescent="0.2">
      <c r="A146" s="315" t="s">
        <v>232</v>
      </c>
      <c r="B146" s="102" t="s">
        <v>403</v>
      </c>
      <c r="C146" s="320">
        <f>'Затраты подрядчика 2 кв '!O46</f>
        <v>108671.46</v>
      </c>
      <c r="D146" s="321"/>
      <c r="E146" s="241"/>
    </row>
    <row r="147" spans="1:5" ht="15.75" x14ac:dyDescent="0.2">
      <c r="A147" s="315" t="s">
        <v>232</v>
      </c>
      <c r="B147" s="102" t="s">
        <v>404</v>
      </c>
      <c r="C147" s="320">
        <f>'Затраты подрядчика 2 кв '!O47</f>
        <v>1105974.6299999999</v>
      </c>
      <c r="D147" s="321"/>
      <c r="E147" s="241"/>
    </row>
    <row r="148" spans="1:5" ht="15.75" x14ac:dyDescent="0.2">
      <c r="A148" s="315" t="s">
        <v>232</v>
      </c>
      <c r="B148" s="102" t="s">
        <v>405</v>
      </c>
      <c r="C148" s="320">
        <f>'Затраты подрядчика 2 кв '!O48</f>
        <v>394408.52</v>
      </c>
      <c r="D148" s="321"/>
      <c r="E148" s="241"/>
    </row>
    <row r="149" spans="1:5" ht="15.75" x14ac:dyDescent="0.2">
      <c r="A149" s="102" t="s">
        <v>234</v>
      </c>
      <c r="B149" s="102" t="s">
        <v>407</v>
      </c>
      <c r="C149" s="320">
        <f>'Затраты подрядчика 2 кв '!O51</f>
        <v>6352570.9299999997</v>
      </c>
      <c r="D149" s="321"/>
      <c r="E149" s="241"/>
    </row>
    <row r="150" spans="1:5" ht="15.75" x14ac:dyDescent="0.2">
      <c r="A150" s="102" t="s">
        <v>234</v>
      </c>
      <c r="B150" s="102" t="s">
        <v>409</v>
      </c>
      <c r="C150" s="320">
        <f>'Затраты подрядчика 2 кв '!O52</f>
        <v>1237350.4099999999</v>
      </c>
      <c r="D150" s="321"/>
      <c r="E150" s="241"/>
    </row>
    <row r="151" spans="1:5" ht="15.75" x14ac:dyDescent="0.2">
      <c r="A151" s="102" t="s">
        <v>234</v>
      </c>
      <c r="B151" s="102" t="s">
        <v>410</v>
      </c>
      <c r="C151" s="320">
        <f>'Затраты подрядчика 2 кв '!O53</f>
        <v>2665051.61</v>
      </c>
      <c r="D151" s="321"/>
      <c r="E151" s="241"/>
    </row>
    <row r="152" spans="1:5" ht="15.75" x14ac:dyDescent="0.2">
      <c r="A152" s="312"/>
      <c r="B152" s="312" t="s">
        <v>373</v>
      </c>
      <c r="C152" s="317">
        <f>SUM(C134:C151)</f>
        <v>49981632.159999996</v>
      </c>
      <c r="D152" s="319"/>
      <c r="E152" s="241"/>
    </row>
    <row r="153" spans="1:5" ht="15.75" x14ac:dyDescent="0.2">
      <c r="A153" s="241"/>
      <c r="B153" s="241"/>
      <c r="C153" s="241"/>
      <c r="D153" s="242"/>
      <c r="E153" s="241"/>
    </row>
    <row r="154" spans="1:5" ht="15.75" x14ac:dyDescent="0.2">
      <c r="A154" s="241" t="s">
        <v>473</v>
      </c>
      <c r="B154" s="241"/>
      <c r="C154" s="241"/>
      <c r="D154" s="243">
        <v>6</v>
      </c>
      <c r="E154" s="241" t="s">
        <v>474</v>
      </c>
    </row>
    <row r="155" spans="1:5" ht="15.75" x14ac:dyDescent="0.2">
      <c r="A155" s="241" t="s">
        <v>475</v>
      </c>
      <c r="B155" s="241"/>
      <c r="C155" s="241"/>
      <c r="D155" s="242" t="s">
        <v>560</v>
      </c>
      <c r="E155" s="241"/>
    </row>
    <row r="156" spans="1:5" ht="15.75" x14ac:dyDescent="0.2">
      <c r="A156" s="241" t="s">
        <v>476</v>
      </c>
      <c r="B156" s="241"/>
      <c r="C156" s="241"/>
      <c r="D156" s="242" t="s">
        <v>561</v>
      </c>
      <c r="E156" s="241"/>
    </row>
    <row r="157" spans="1:5" ht="15.75" x14ac:dyDescent="0.2">
      <c r="A157" s="241"/>
      <c r="B157" s="241"/>
      <c r="C157" s="241"/>
      <c r="D157" s="242"/>
      <c r="E157" s="241"/>
    </row>
    <row r="158" spans="1:5" ht="15" x14ac:dyDescent="0.2">
      <c r="A158" s="764" t="s">
        <v>453</v>
      </c>
      <c r="B158" s="765"/>
      <c r="C158" s="765"/>
      <c r="D158" s="765"/>
      <c r="E158" s="766"/>
    </row>
    <row r="159" spans="1:5" ht="60" x14ac:dyDescent="0.2">
      <c r="A159" s="273"/>
      <c r="B159" s="228" t="s">
        <v>454</v>
      </c>
      <c r="C159" s="229" t="s">
        <v>479</v>
      </c>
      <c r="D159" s="229" t="s">
        <v>455</v>
      </c>
      <c r="E159" s="228" t="s">
        <v>456</v>
      </c>
    </row>
    <row r="160" spans="1:5" ht="15" x14ac:dyDescent="0.25">
      <c r="A160" s="230">
        <v>1</v>
      </c>
      <c r="B160" s="230">
        <v>105</v>
      </c>
      <c r="C160" s="230">
        <v>3</v>
      </c>
      <c r="D160" s="231">
        <f>(B160-100)/100*C160/12</f>
        <v>1.2999999999999999E-2</v>
      </c>
      <c r="E160" s="232">
        <f>1+D160</f>
        <v>1.0129999999999999</v>
      </c>
    </row>
    <row r="161" spans="1:5" ht="15" x14ac:dyDescent="0.2">
      <c r="A161" s="764" t="s">
        <v>460</v>
      </c>
      <c r="B161" s="765"/>
      <c r="C161" s="765"/>
      <c r="D161" s="765"/>
      <c r="E161" s="766"/>
    </row>
    <row r="162" spans="1:5" ht="60" x14ac:dyDescent="0.2">
      <c r="A162" s="273"/>
      <c r="B162" s="228" t="s">
        <v>457</v>
      </c>
      <c r="C162" s="229" t="s">
        <v>482</v>
      </c>
      <c r="D162" s="229" t="s">
        <v>458</v>
      </c>
      <c r="E162" s="228" t="s">
        <v>493</v>
      </c>
    </row>
    <row r="163" spans="1:5" ht="15" x14ac:dyDescent="0.25">
      <c r="A163" s="230">
        <v>2</v>
      </c>
      <c r="B163" s="230">
        <v>105.1</v>
      </c>
      <c r="C163" s="230">
        <v>9.8000000000000007</v>
      </c>
      <c r="D163" s="231">
        <f>(B163-100)/100*C163/12</f>
        <v>4.2000000000000003E-2</v>
      </c>
      <c r="E163" s="232">
        <f>1+D163</f>
        <v>1.042</v>
      </c>
    </row>
    <row r="164" spans="1:5" ht="15" x14ac:dyDescent="0.2">
      <c r="A164" s="767" t="s">
        <v>460</v>
      </c>
      <c r="B164" s="767"/>
      <c r="C164" s="767"/>
      <c r="D164" s="767"/>
      <c r="E164" s="767"/>
    </row>
    <row r="165" spans="1:5" ht="60" x14ac:dyDescent="0.2">
      <c r="A165" s="273"/>
      <c r="B165" s="228" t="s">
        <v>461</v>
      </c>
      <c r="C165" s="229" t="s">
        <v>485</v>
      </c>
      <c r="D165" s="229" t="s">
        <v>462</v>
      </c>
      <c r="E165" s="228" t="s">
        <v>463</v>
      </c>
    </row>
    <row r="166" spans="1:5" ht="15" x14ac:dyDescent="0.25">
      <c r="A166" s="230">
        <v>3</v>
      </c>
      <c r="B166" s="230">
        <v>105.1</v>
      </c>
      <c r="C166" s="230">
        <v>2.2000000000000002</v>
      </c>
      <c r="D166" s="231">
        <f>(B166-100)/100*C166/12</f>
        <v>8.9999999999999993E-3</v>
      </c>
      <c r="E166" s="232">
        <f>1+D166</f>
        <v>1.0089999999999999</v>
      </c>
    </row>
    <row r="167" spans="1:5" ht="15" x14ac:dyDescent="0.2">
      <c r="A167" s="767" t="s">
        <v>486</v>
      </c>
      <c r="B167" s="767"/>
      <c r="C167" s="767"/>
      <c r="D167" s="767"/>
      <c r="E167" s="767"/>
    </row>
    <row r="168" spans="1:5" ht="45" x14ac:dyDescent="0.2">
      <c r="A168" s="273"/>
      <c r="B168" s="228" t="s">
        <v>487</v>
      </c>
      <c r="C168" s="229" t="s">
        <v>490</v>
      </c>
      <c r="D168" s="229" t="s">
        <v>488</v>
      </c>
      <c r="E168" s="228" t="s">
        <v>489</v>
      </c>
    </row>
    <row r="169" spans="1:5" ht="15" x14ac:dyDescent="0.25">
      <c r="A169" s="230">
        <v>4</v>
      </c>
      <c r="B169" s="230">
        <v>105.1</v>
      </c>
      <c r="C169" s="230">
        <v>3.8</v>
      </c>
      <c r="D169" s="231">
        <f>(B169-100)/100*C169/12</f>
        <v>1.6E-2</v>
      </c>
      <c r="E169" s="232">
        <f>1+D169</f>
        <v>1.016</v>
      </c>
    </row>
    <row r="170" spans="1:5" x14ac:dyDescent="0.2">
      <c r="A170" s="230">
        <v>5</v>
      </c>
      <c r="B170" s="233" t="s">
        <v>464</v>
      </c>
      <c r="C170" s="233"/>
      <c r="D170" s="228" t="s">
        <v>580</v>
      </c>
      <c r="E170" s="232" t="s">
        <v>491</v>
      </c>
    </row>
    <row r="171" spans="1:5" x14ac:dyDescent="0.2">
      <c r="A171" s="230"/>
      <c r="B171" s="233"/>
      <c r="C171" s="233"/>
      <c r="D171" s="234">
        <f>E166*E169-1</f>
        <v>2.5000000000000001E-2</v>
      </c>
      <c r="E171" s="232">
        <f>1+0.5*D171</f>
        <v>1.0129999999999999</v>
      </c>
    </row>
    <row r="172" spans="1:5" x14ac:dyDescent="0.2">
      <c r="A172" s="235">
        <v>6</v>
      </c>
      <c r="B172" s="236" t="s">
        <v>465</v>
      </c>
      <c r="C172" s="236"/>
      <c r="D172" s="228" t="s">
        <v>492</v>
      </c>
      <c r="E172" s="237">
        <f>E160*E163*E171</f>
        <v>1.069</v>
      </c>
    </row>
    <row r="173" spans="1:5" x14ac:dyDescent="0.2">
      <c r="A173" s="768" t="s">
        <v>466</v>
      </c>
      <c r="B173" s="769"/>
      <c r="C173" s="769"/>
      <c r="D173" s="769"/>
      <c r="E173" s="770"/>
    </row>
    <row r="174" spans="1:5" x14ac:dyDescent="0.2">
      <c r="A174" s="771" t="s">
        <v>467</v>
      </c>
      <c r="B174" s="772"/>
      <c r="C174" s="773"/>
      <c r="D174" s="238"/>
      <c r="E174" s="244">
        <f>C152</f>
        <v>49981632.159999996</v>
      </c>
    </row>
    <row r="175" spans="1:5" x14ac:dyDescent="0.2">
      <c r="A175" s="771" t="s">
        <v>468</v>
      </c>
      <c r="B175" s="772"/>
      <c r="C175" s="773"/>
      <c r="D175" s="238"/>
      <c r="E175" s="239">
        <f>E172</f>
        <v>1.069</v>
      </c>
    </row>
    <row r="176" spans="1:5" x14ac:dyDescent="0.2">
      <c r="A176" s="777" t="s">
        <v>469</v>
      </c>
      <c r="B176" s="778"/>
      <c r="C176" s="779"/>
      <c r="D176" s="233"/>
      <c r="E176" s="245">
        <f>E174*E175</f>
        <v>53430364.780000001</v>
      </c>
    </row>
    <row r="177" spans="1:6" ht="15" x14ac:dyDescent="0.25">
      <c r="A177" s="774" t="s">
        <v>470</v>
      </c>
      <c r="B177" s="775"/>
      <c r="C177" s="761" t="s">
        <v>471</v>
      </c>
      <c r="D177" s="761"/>
      <c r="E177" s="246">
        <f>E174+(E176-E174)*(1-30/100)</f>
        <v>52395744.990000002</v>
      </c>
      <c r="F177" s="295">
        <f>E177/E174</f>
        <v>1.0483</v>
      </c>
    </row>
    <row r="178" spans="1:6" x14ac:dyDescent="0.2">
      <c r="A178" s="240"/>
      <c r="B178" s="240"/>
      <c r="C178" s="762" t="s">
        <v>472</v>
      </c>
      <c r="D178" s="763"/>
      <c r="E178" s="247">
        <f>E177-E174</f>
        <v>2414112.83</v>
      </c>
    </row>
    <row r="181" spans="1:6" x14ac:dyDescent="0.2">
      <c r="A181" s="322" t="s">
        <v>234</v>
      </c>
      <c r="B181" s="102" t="s">
        <v>562</v>
      </c>
      <c r="C181" s="311">
        <f>'Затраты подрядчика 2 кв '!O50</f>
        <v>7208095.0800000001</v>
      </c>
    </row>
    <row r="183" spans="1:6" ht="15.75" x14ac:dyDescent="0.2">
      <c r="A183" s="241" t="s">
        <v>473</v>
      </c>
      <c r="B183" s="241"/>
      <c r="C183" s="241"/>
      <c r="D183" s="243">
        <v>2</v>
      </c>
      <c r="E183" s="241" t="s">
        <v>500</v>
      </c>
    </row>
    <row r="184" spans="1:6" ht="15.75" x14ac:dyDescent="0.2">
      <c r="A184" s="241" t="s">
        <v>475</v>
      </c>
      <c r="B184" s="241"/>
      <c r="C184" s="241"/>
      <c r="D184" s="242" t="s">
        <v>563</v>
      </c>
      <c r="E184" s="241"/>
    </row>
    <row r="185" spans="1:6" ht="15.75" x14ac:dyDescent="0.2">
      <c r="A185" s="241" t="s">
        <v>476</v>
      </c>
      <c r="B185" s="241"/>
      <c r="C185" s="241"/>
      <c r="D185" s="242" t="s">
        <v>564</v>
      </c>
      <c r="E185" s="241"/>
    </row>
    <row r="186" spans="1:6" ht="15" x14ac:dyDescent="0.2">
      <c r="A186" s="764" t="s">
        <v>453</v>
      </c>
      <c r="B186" s="765"/>
      <c r="C186" s="765"/>
      <c r="D186" s="765"/>
      <c r="E186" s="766"/>
    </row>
    <row r="187" spans="1:6" ht="60" x14ac:dyDescent="0.2">
      <c r="A187" s="273"/>
      <c r="B187" s="228" t="s">
        <v>454</v>
      </c>
      <c r="C187" s="229" t="s">
        <v>479</v>
      </c>
      <c r="D187" s="229" t="s">
        <v>455</v>
      </c>
      <c r="E187" s="228" t="s">
        <v>456</v>
      </c>
    </row>
    <row r="188" spans="1:6" ht="15" x14ac:dyDescent="0.25">
      <c r="A188" s="230">
        <v>1</v>
      </c>
      <c r="B188" s="230">
        <v>105</v>
      </c>
      <c r="C188" s="230">
        <v>3</v>
      </c>
      <c r="D188" s="231">
        <f>(B188-100)/100*C188/12</f>
        <v>1.2999999999999999E-2</v>
      </c>
      <c r="E188" s="232">
        <f>1+D188</f>
        <v>1.0129999999999999</v>
      </c>
    </row>
    <row r="189" spans="1:6" ht="15" x14ac:dyDescent="0.2">
      <c r="A189" s="764" t="s">
        <v>460</v>
      </c>
      <c r="B189" s="765"/>
      <c r="C189" s="765"/>
      <c r="D189" s="765"/>
      <c r="E189" s="766"/>
    </row>
    <row r="190" spans="1:6" ht="45" x14ac:dyDescent="0.2">
      <c r="A190" s="273"/>
      <c r="B190" s="228" t="s">
        <v>457</v>
      </c>
      <c r="C190" s="229" t="s">
        <v>495</v>
      </c>
      <c r="D190" s="229" t="s">
        <v>458</v>
      </c>
      <c r="E190" s="228" t="s">
        <v>493</v>
      </c>
    </row>
    <row r="191" spans="1:6" ht="15" x14ac:dyDescent="0.25">
      <c r="A191" s="230">
        <v>2</v>
      </c>
      <c r="B191" s="230">
        <v>105.1</v>
      </c>
      <c r="C191" s="230">
        <v>12</v>
      </c>
      <c r="D191" s="231">
        <f>(B191-100)/100*C191/12</f>
        <v>5.0999999999999997E-2</v>
      </c>
      <c r="E191" s="232">
        <f>1+D191</f>
        <v>1.0509999999999999</v>
      </c>
    </row>
    <row r="192" spans="1:6" ht="15" x14ac:dyDescent="0.2">
      <c r="A192" s="767" t="s">
        <v>486</v>
      </c>
      <c r="B192" s="767"/>
      <c r="C192" s="767"/>
      <c r="D192" s="767"/>
      <c r="E192" s="767"/>
    </row>
    <row r="193" spans="1:6" ht="60" x14ac:dyDescent="0.2">
      <c r="A193" s="273"/>
      <c r="B193" s="228" t="s">
        <v>461</v>
      </c>
      <c r="C193" s="229" t="s">
        <v>496</v>
      </c>
      <c r="D193" s="229" t="s">
        <v>462</v>
      </c>
      <c r="E193" s="228" t="s">
        <v>463</v>
      </c>
    </row>
    <row r="194" spans="1:6" ht="15" x14ac:dyDescent="0.25">
      <c r="A194" s="230">
        <v>3</v>
      </c>
      <c r="B194" s="230">
        <v>105.1</v>
      </c>
      <c r="C194" s="230">
        <v>9.3000000000000007</v>
      </c>
      <c r="D194" s="231">
        <f>(B194-100)/100*C194/12</f>
        <v>0.04</v>
      </c>
      <c r="E194" s="232">
        <f>1+D194</f>
        <v>1.04</v>
      </c>
    </row>
    <row r="195" spans="1:6" ht="15" x14ac:dyDescent="0.2">
      <c r="A195" s="767" t="s">
        <v>486</v>
      </c>
      <c r="B195" s="767"/>
      <c r="C195" s="767"/>
      <c r="D195" s="767"/>
      <c r="E195" s="767"/>
    </row>
    <row r="196" spans="1:6" ht="60" x14ac:dyDescent="0.2">
      <c r="A196" s="273"/>
      <c r="B196" s="228" t="s">
        <v>487</v>
      </c>
      <c r="C196" s="229" t="s">
        <v>497</v>
      </c>
      <c r="D196" s="229" t="s">
        <v>488</v>
      </c>
      <c r="E196" s="228" t="s">
        <v>498</v>
      </c>
    </row>
    <row r="197" spans="1:6" ht="15" x14ac:dyDescent="0.25">
      <c r="A197" s="230">
        <v>4</v>
      </c>
      <c r="B197" s="230">
        <v>105.1</v>
      </c>
      <c r="C197" s="230">
        <v>2</v>
      </c>
      <c r="D197" s="231">
        <f>(B197-100)/100*C197/12</f>
        <v>8.0000000000000002E-3</v>
      </c>
      <c r="E197" s="232">
        <f>1+0.5*D197</f>
        <v>1.004</v>
      </c>
    </row>
    <row r="198" spans="1:6" x14ac:dyDescent="0.2">
      <c r="A198" s="235">
        <v>6</v>
      </c>
      <c r="B198" s="236" t="s">
        <v>465</v>
      </c>
      <c r="C198" s="236"/>
      <c r="D198" s="228" t="s">
        <v>499</v>
      </c>
      <c r="E198" s="237">
        <f>E188*E191*E194*E197</f>
        <v>1.1120000000000001</v>
      </c>
    </row>
    <row r="199" spans="1:6" x14ac:dyDescent="0.2">
      <c r="A199" s="768" t="s">
        <v>466</v>
      </c>
      <c r="B199" s="769"/>
      <c r="C199" s="769"/>
      <c r="D199" s="769"/>
      <c r="E199" s="770"/>
    </row>
    <row r="200" spans="1:6" x14ac:dyDescent="0.2">
      <c r="A200" s="771" t="s">
        <v>467</v>
      </c>
      <c r="B200" s="772"/>
      <c r="C200" s="773"/>
      <c r="D200" s="238"/>
      <c r="E200" s="244">
        <f>C181</f>
        <v>7208095.0800000001</v>
      </c>
    </row>
    <row r="201" spans="1:6" x14ac:dyDescent="0.2">
      <c r="A201" s="771" t="s">
        <v>468</v>
      </c>
      <c r="B201" s="772"/>
      <c r="C201" s="773"/>
      <c r="D201" s="238"/>
      <c r="E201" s="239">
        <f>E198</f>
        <v>1.1120000000000001</v>
      </c>
    </row>
    <row r="202" spans="1:6" x14ac:dyDescent="0.2">
      <c r="A202" s="777" t="s">
        <v>469</v>
      </c>
      <c r="B202" s="778"/>
      <c r="C202" s="779"/>
      <c r="D202" s="233"/>
      <c r="E202" s="245">
        <f>E200*E201</f>
        <v>8015401.7300000004</v>
      </c>
    </row>
    <row r="203" spans="1:6" ht="15" x14ac:dyDescent="0.25">
      <c r="A203" s="774" t="s">
        <v>470</v>
      </c>
      <c r="B203" s="775"/>
      <c r="C203" s="761" t="s">
        <v>471</v>
      </c>
      <c r="D203" s="761"/>
      <c r="E203" s="246">
        <f>E200+(E202-E200)*(1-30/100)</f>
        <v>7773209.7400000002</v>
      </c>
      <c r="F203" s="295">
        <f>E203/E200</f>
        <v>1.0784</v>
      </c>
    </row>
    <row r="204" spans="1:6" x14ac:dyDescent="0.2">
      <c r="A204" s="240"/>
      <c r="B204" s="240"/>
      <c r="C204" s="762" t="s">
        <v>472</v>
      </c>
      <c r="D204" s="763"/>
      <c r="E204" s="247">
        <f>E203-E200</f>
        <v>565114.66</v>
      </c>
    </row>
    <row r="206" spans="1:6" ht="15.75" x14ac:dyDescent="0.2">
      <c r="A206" s="312"/>
      <c r="B206" s="318" t="s">
        <v>557</v>
      </c>
      <c r="C206" s="312"/>
      <c r="D206" s="327"/>
    </row>
    <row r="207" spans="1:6" x14ac:dyDescent="0.2">
      <c r="A207" s="102" t="s">
        <v>238</v>
      </c>
      <c r="B207" s="102" t="s">
        <v>239</v>
      </c>
      <c r="C207" s="311">
        <f>'Затраты подрядчика 2 кв '!O58</f>
        <v>2173980.19</v>
      </c>
    </row>
    <row r="208" spans="1:6" x14ac:dyDescent="0.2">
      <c r="A208" s="102" t="s">
        <v>240</v>
      </c>
      <c r="B208" s="102" t="s">
        <v>241</v>
      </c>
      <c r="C208" s="311">
        <f>'Затраты подрядчика 2 кв '!O59</f>
        <v>613930.5</v>
      </c>
    </row>
    <row r="209" spans="1:5" ht="25.5" x14ac:dyDescent="0.2">
      <c r="A209" s="102" t="s">
        <v>242</v>
      </c>
      <c r="B209" s="102" t="s">
        <v>243</v>
      </c>
      <c r="C209" s="311">
        <f>'Затраты подрядчика 2 кв '!O60</f>
        <v>2078839.54</v>
      </c>
    </row>
    <row r="210" spans="1:5" x14ac:dyDescent="0.2">
      <c r="A210" s="102" t="s">
        <v>244</v>
      </c>
      <c r="B210" s="102" t="s">
        <v>245</v>
      </c>
      <c r="C210" s="311">
        <f>'Затраты подрядчика 2 кв '!O61</f>
        <v>12827237.789999999</v>
      </c>
    </row>
    <row r="211" spans="1:5" ht="25.5" x14ac:dyDescent="0.2">
      <c r="A211" s="102" t="s">
        <v>246</v>
      </c>
      <c r="B211" s="102" t="s">
        <v>247</v>
      </c>
      <c r="C211" s="311">
        <f>'Затраты подрядчика 2 кв '!O62</f>
        <v>763764.47</v>
      </c>
    </row>
    <row r="212" spans="1:5" ht="25.5" x14ac:dyDescent="0.2">
      <c r="A212" s="102" t="s">
        <v>248</v>
      </c>
      <c r="B212" s="102" t="s">
        <v>249</v>
      </c>
      <c r="C212" s="311">
        <f>'Затраты подрядчика 2 кв '!O63</f>
        <v>1152817.32</v>
      </c>
    </row>
    <row r="213" spans="1:5" ht="25.5" x14ac:dyDescent="0.2">
      <c r="A213" s="102" t="s">
        <v>250</v>
      </c>
      <c r="B213" s="102" t="s">
        <v>251</v>
      </c>
      <c r="C213" s="311">
        <f>'Затраты подрядчика 2 кв '!O64</f>
        <v>193180.42</v>
      </c>
    </row>
    <row r="214" spans="1:5" ht="25.5" x14ac:dyDescent="0.2">
      <c r="A214" s="102" t="s">
        <v>252</v>
      </c>
      <c r="B214" s="102" t="s">
        <v>253</v>
      </c>
      <c r="C214" s="311">
        <f>'Затраты подрядчика 2 кв '!O65</f>
        <v>212409.88</v>
      </c>
    </row>
    <row r="215" spans="1:5" ht="25.5" x14ac:dyDescent="0.2">
      <c r="A215" s="102" t="s">
        <v>254</v>
      </c>
      <c r="B215" s="102" t="s">
        <v>255</v>
      </c>
      <c r="C215" s="311">
        <f>'Затраты подрядчика 2 кв '!O66</f>
        <v>618935.14</v>
      </c>
    </row>
    <row r="216" spans="1:5" x14ac:dyDescent="0.2">
      <c r="A216" s="102" t="s">
        <v>256</v>
      </c>
      <c r="B216" s="102" t="s">
        <v>257</v>
      </c>
      <c r="C216" s="311">
        <f>'Затраты подрядчика 2 кв '!O67</f>
        <v>5316360.76</v>
      </c>
    </row>
    <row r="217" spans="1:5" ht="25.5" x14ac:dyDescent="0.2">
      <c r="A217" s="102" t="s">
        <v>258</v>
      </c>
      <c r="B217" s="102" t="s">
        <v>259</v>
      </c>
      <c r="C217" s="311">
        <f>'Затраты подрядчика 2 кв '!O68</f>
        <v>212775.5</v>
      </c>
    </row>
    <row r="218" spans="1:5" ht="25.5" x14ac:dyDescent="0.2">
      <c r="A218" s="102" t="s">
        <v>260</v>
      </c>
      <c r="B218" s="102" t="s">
        <v>261</v>
      </c>
      <c r="C218" s="311">
        <f>'Затраты подрядчика 2 кв '!O69</f>
        <v>48918.1</v>
      </c>
    </row>
    <row r="219" spans="1:5" ht="38.25" x14ac:dyDescent="0.2">
      <c r="A219" s="102" t="s">
        <v>262</v>
      </c>
      <c r="B219" s="102" t="s">
        <v>263</v>
      </c>
      <c r="C219" s="311">
        <f>'Затраты подрядчика 2 кв '!O70</f>
        <v>161676.1</v>
      </c>
    </row>
    <row r="220" spans="1:5" ht="13.5" x14ac:dyDescent="0.2">
      <c r="A220" s="252"/>
      <c r="B220" s="325" t="s">
        <v>373</v>
      </c>
      <c r="C220" s="326">
        <f>SUM(C207:C219)</f>
        <v>26374825.710000001</v>
      </c>
    </row>
    <row r="221" spans="1:5" x14ac:dyDescent="0.2">
      <c r="A221" s="323"/>
      <c r="B221" s="324"/>
      <c r="C221" s="288"/>
    </row>
    <row r="222" spans="1:5" ht="15.75" x14ac:dyDescent="0.2">
      <c r="A222" s="241" t="s">
        <v>473</v>
      </c>
      <c r="B222" s="241"/>
      <c r="C222" s="241"/>
      <c r="D222" s="243">
        <v>5</v>
      </c>
      <c r="E222" s="241" t="s">
        <v>474</v>
      </c>
    </row>
    <row r="223" spans="1:5" ht="15.75" x14ac:dyDescent="0.2">
      <c r="A223" s="241" t="s">
        <v>475</v>
      </c>
      <c r="B223" s="241"/>
      <c r="C223" s="241"/>
      <c r="D223" s="242" t="s">
        <v>565</v>
      </c>
      <c r="E223" s="241"/>
    </row>
    <row r="224" spans="1:5" ht="15.75" x14ac:dyDescent="0.2">
      <c r="A224" s="241" t="s">
        <v>476</v>
      </c>
      <c r="B224" s="241"/>
      <c r="C224" s="241"/>
      <c r="D224" s="242" t="s">
        <v>566</v>
      </c>
      <c r="E224" s="241"/>
    </row>
    <row r="225" spans="1:5" ht="15" x14ac:dyDescent="0.2">
      <c r="A225" s="764" t="s">
        <v>453</v>
      </c>
      <c r="B225" s="765"/>
      <c r="C225" s="765"/>
      <c r="D225" s="765"/>
      <c r="E225" s="766"/>
    </row>
    <row r="226" spans="1:5" ht="60" x14ac:dyDescent="0.2">
      <c r="A226" s="273"/>
      <c r="B226" s="228" t="s">
        <v>454</v>
      </c>
      <c r="C226" s="229" t="s">
        <v>479</v>
      </c>
      <c r="D226" s="229" t="s">
        <v>455</v>
      </c>
      <c r="E226" s="228" t="s">
        <v>456</v>
      </c>
    </row>
    <row r="227" spans="1:5" ht="15" x14ac:dyDescent="0.25">
      <c r="A227" s="230">
        <v>1</v>
      </c>
      <c r="B227" s="230">
        <v>105</v>
      </c>
      <c r="C227" s="230">
        <v>3</v>
      </c>
      <c r="D227" s="231">
        <f>(B227-100)/100*C227/12</f>
        <v>1.2999999999999999E-2</v>
      </c>
      <c r="E227" s="232">
        <f>1+D227</f>
        <v>1.0129999999999999</v>
      </c>
    </row>
    <row r="228" spans="1:5" ht="15" x14ac:dyDescent="0.2">
      <c r="A228" s="764" t="s">
        <v>460</v>
      </c>
      <c r="B228" s="765"/>
      <c r="C228" s="765"/>
      <c r="D228" s="765"/>
      <c r="E228" s="766"/>
    </row>
    <row r="229" spans="1:5" ht="45" x14ac:dyDescent="0.2">
      <c r="A229" s="273"/>
      <c r="B229" s="228" t="s">
        <v>457</v>
      </c>
      <c r="C229" s="229" t="s">
        <v>495</v>
      </c>
      <c r="D229" s="229" t="s">
        <v>458</v>
      </c>
      <c r="E229" s="228" t="s">
        <v>493</v>
      </c>
    </row>
    <row r="230" spans="1:5" ht="15" x14ac:dyDescent="0.25">
      <c r="A230" s="230">
        <v>2</v>
      </c>
      <c r="B230" s="230">
        <v>105.1</v>
      </c>
      <c r="C230" s="230">
        <v>12</v>
      </c>
      <c r="D230" s="231">
        <f>(B230-100)/100*C230/12</f>
        <v>5.0999999999999997E-2</v>
      </c>
      <c r="E230" s="232">
        <f>1+D230</f>
        <v>1.0509999999999999</v>
      </c>
    </row>
    <row r="231" spans="1:5" ht="15" x14ac:dyDescent="0.2">
      <c r="A231" s="767" t="s">
        <v>486</v>
      </c>
      <c r="B231" s="767"/>
      <c r="C231" s="767"/>
      <c r="D231" s="767"/>
      <c r="E231" s="767"/>
    </row>
    <row r="232" spans="1:5" ht="60" x14ac:dyDescent="0.2">
      <c r="A232" s="273"/>
      <c r="B232" s="228" t="s">
        <v>461</v>
      </c>
      <c r="C232" s="229" t="s">
        <v>496</v>
      </c>
      <c r="D232" s="229" t="s">
        <v>462</v>
      </c>
      <c r="E232" s="228" t="s">
        <v>463</v>
      </c>
    </row>
    <row r="233" spans="1:5" ht="15" x14ac:dyDescent="0.25">
      <c r="A233" s="230">
        <v>3</v>
      </c>
      <c r="B233" s="230">
        <v>105.1</v>
      </c>
      <c r="C233" s="230">
        <v>11</v>
      </c>
      <c r="D233" s="231">
        <f>(B233-100)/100*C233/12</f>
        <v>4.7E-2</v>
      </c>
      <c r="E233" s="232">
        <f>1+D233</f>
        <v>1.0469999999999999</v>
      </c>
    </row>
    <row r="234" spans="1:5" ht="15" x14ac:dyDescent="0.2">
      <c r="A234" s="767" t="s">
        <v>486</v>
      </c>
      <c r="B234" s="767"/>
      <c r="C234" s="767"/>
      <c r="D234" s="767"/>
      <c r="E234" s="767"/>
    </row>
    <row r="235" spans="1:5" ht="60" x14ac:dyDescent="0.2">
      <c r="A235" s="273"/>
      <c r="B235" s="228" t="s">
        <v>487</v>
      </c>
      <c r="C235" s="229" t="s">
        <v>503</v>
      </c>
      <c r="D235" s="229" t="s">
        <v>488</v>
      </c>
      <c r="E235" s="228" t="s">
        <v>489</v>
      </c>
    </row>
    <row r="236" spans="1:5" ht="15" x14ac:dyDescent="0.25">
      <c r="A236" s="230">
        <v>4</v>
      </c>
      <c r="B236" s="230">
        <v>105.1</v>
      </c>
      <c r="C236" s="230">
        <v>1</v>
      </c>
      <c r="D236" s="231">
        <f>(B236-100)/100*C236/12</f>
        <v>4.0000000000000001E-3</v>
      </c>
      <c r="E236" s="232">
        <f>1+D236</f>
        <v>1.004</v>
      </c>
    </row>
    <row r="237" spans="1:5" ht="15" x14ac:dyDescent="0.2">
      <c r="A237" s="767" t="s">
        <v>504</v>
      </c>
      <c r="B237" s="767"/>
      <c r="C237" s="767"/>
      <c r="D237" s="767"/>
      <c r="E237" s="767"/>
    </row>
    <row r="238" spans="1:5" ht="45" x14ac:dyDescent="0.2">
      <c r="A238" s="273"/>
      <c r="B238" s="228" t="s">
        <v>505</v>
      </c>
      <c r="C238" s="229" t="s">
        <v>506</v>
      </c>
      <c r="D238" s="229" t="s">
        <v>507</v>
      </c>
      <c r="E238" s="228" t="s">
        <v>508</v>
      </c>
    </row>
    <row r="239" spans="1:5" ht="15" x14ac:dyDescent="0.25">
      <c r="A239" s="230">
        <v>5</v>
      </c>
      <c r="B239" s="230">
        <v>105</v>
      </c>
      <c r="C239" s="230">
        <v>4</v>
      </c>
      <c r="D239" s="231">
        <f>(B239-100)/100*C239/12</f>
        <v>1.7000000000000001E-2</v>
      </c>
      <c r="E239" s="232">
        <f>1+D239</f>
        <v>1.0169999999999999</v>
      </c>
    </row>
    <row r="240" spans="1:5" x14ac:dyDescent="0.2">
      <c r="A240" s="230">
        <v>6</v>
      </c>
      <c r="B240" s="233" t="s">
        <v>464</v>
      </c>
      <c r="C240" s="233"/>
      <c r="D240" s="228" t="s">
        <v>579</v>
      </c>
      <c r="E240" s="232" t="s">
        <v>509</v>
      </c>
    </row>
    <row r="241" spans="1:6" x14ac:dyDescent="0.2">
      <c r="A241" s="230"/>
      <c r="B241" s="233"/>
      <c r="C241" s="233"/>
      <c r="D241" s="234">
        <f>E236*E239-1</f>
        <v>2.1000000000000001E-2</v>
      </c>
      <c r="E241" s="232">
        <f>1+0.5*D241</f>
        <v>1.0109999999999999</v>
      </c>
    </row>
    <row r="242" spans="1:6" x14ac:dyDescent="0.2">
      <c r="A242" s="235">
        <v>7</v>
      </c>
      <c r="B242" s="236" t="s">
        <v>465</v>
      </c>
      <c r="C242" s="236"/>
      <c r="D242" s="228" t="s">
        <v>510</v>
      </c>
      <c r="E242" s="237">
        <f>E227*E230*E233*E241</f>
        <v>1.127</v>
      </c>
    </row>
    <row r="243" spans="1:6" x14ac:dyDescent="0.2">
      <c r="A243" s="254"/>
      <c r="B243" s="255"/>
      <c r="C243" s="255"/>
      <c r="D243" s="256"/>
      <c r="E243" s="257"/>
    </row>
    <row r="244" spans="1:6" x14ac:dyDescent="0.2">
      <c r="A244" s="768" t="s">
        <v>466</v>
      </c>
      <c r="B244" s="769"/>
      <c r="C244" s="769"/>
      <c r="D244" s="769"/>
      <c r="E244" s="770"/>
    </row>
    <row r="245" spans="1:6" x14ac:dyDescent="0.2">
      <c r="A245" s="771" t="s">
        <v>467</v>
      </c>
      <c r="B245" s="772"/>
      <c r="C245" s="773"/>
      <c r="D245" s="238"/>
      <c r="E245" s="244">
        <f>C220</f>
        <v>26374825.710000001</v>
      </c>
    </row>
    <row r="246" spans="1:6" x14ac:dyDescent="0.2">
      <c r="A246" s="771" t="s">
        <v>468</v>
      </c>
      <c r="B246" s="772"/>
      <c r="C246" s="773"/>
      <c r="D246" s="238"/>
      <c r="E246" s="239">
        <f>E242</f>
        <v>1.127</v>
      </c>
    </row>
    <row r="247" spans="1:6" x14ac:dyDescent="0.2">
      <c r="A247" s="777" t="s">
        <v>469</v>
      </c>
      <c r="B247" s="778"/>
      <c r="C247" s="779"/>
      <c r="D247" s="233"/>
      <c r="E247" s="245">
        <f>E245*E246</f>
        <v>29724428.579999998</v>
      </c>
    </row>
    <row r="248" spans="1:6" ht="14.45" customHeight="1" x14ac:dyDescent="0.25">
      <c r="A248" s="774" t="s">
        <v>470</v>
      </c>
      <c r="B248" s="775"/>
      <c r="C248" s="761" t="s">
        <v>471</v>
      </c>
      <c r="D248" s="761"/>
      <c r="E248" s="246">
        <f>E245+(E247-E245)*(1-30/100)</f>
        <v>28719547.719999999</v>
      </c>
      <c r="F248" s="295">
        <f>E248/E245</f>
        <v>1.0889</v>
      </c>
    </row>
    <row r="249" spans="1:6" ht="13.15" customHeight="1" x14ac:dyDescent="0.2">
      <c r="A249" s="240"/>
      <c r="B249" s="240"/>
      <c r="C249" s="762" t="s">
        <v>472</v>
      </c>
      <c r="D249" s="763"/>
      <c r="E249" s="247">
        <f>E248-E245</f>
        <v>2344722.0099999998</v>
      </c>
    </row>
    <row r="250" spans="1:6" x14ac:dyDescent="0.2">
      <c r="A250" s="323"/>
      <c r="B250" s="324"/>
      <c r="C250" s="288"/>
    </row>
    <row r="251" spans="1:6" ht="15.75" x14ac:dyDescent="0.2">
      <c r="A251" s="312"/>
      <c r="B251" s="318" t="s">
        <v>557</v>
      </c>
      <c r="C251" s="312"/>
    </row>
    <row r="252" spans="1:6" x14ac:dyDescent="0.2">
      <c r="A252" s="102" t="s">
        <v>234</v>
      </c>
      <c r="B252" s="102" t="s">
        <v>411</v>
      </c>
      <c r="C252" s="311">
        <f>'Затраты подрядчика 2 кв '!O54</f>
        <v>8311539.2000000002</v>
      </c>
    </row>
    <row r="253" spans="1:6" x14ac:dyDescent="0.2">
      <c r="A253" s="102" t="s">
        <v>234</v>
      </c>
      <c r="B253" s="102" t="s">
        <v>413</v>
      </c>
      <c r="C253" s="311">
        <f>'Затраты подрядчика 2 кв '!O55</f>
        <v>3697360.2</v>
      </c>
    </row>
    <row r="254" spans="1:6" x14ac:dyDescent="0.2">
      <c r="A254" s="102" t="s">
        <v>234</v>
      </c>
      <c r="B254" s="102" t="s">
        <v>412</v>
      </c>
      <c r="C254" s="311">
        <f>'Затраты подрядчика 2 кв '!O56</f>
        <v>16136165.59</v>
      </c>
    </row>
    <row r="255" spans="1:6" ht="13.5" x14ac:dyDescent="0.2">
      <c r="A255" s="252"/>
      <c r="B255" s="328" t="s">
        <v>373</v>
      </c>
      <c r="C255" s="249">
        <f>SUM(C252:C254)</f>
        <v>28145064.989999998</v>
      </c>
    </row>
    <row r="256" spans="1:6" x14ac:dyDescent="0.2">
      <c r="A256" s="323"/>
      <c r="B256" s="324"/>
      <c r="C256" s="288"/>
    </row>
    <row r="258" spans="1:5" ht="15.75" x14ac:dyDescent="0.2">
      <c r="A258" s="241" t="s">
        <v>473</v>
      </c>
      <c r="B258" s="241"/>
      <c r="C258" s="241"/>
      <c r="D258" s="243">
        <v>2.7</v>
      </c>
      <c r="E258" s="241" t="s">
        <v>500</v>
      </c>
    </row>
    <row r="259" spans="1:5" ht="15.75" x14ac:dyDescent="0.2">
      <c r="A259" s="241" t="s">
        <v>475</v>
      </c>
      <c r="B259" s="241"/>
      <c r="C259" s="241"/>
      <c r="D259" s="242" t="s">
        <v>563</v>
      </c>
      <c r="E259" s="241"/>
    </row>
    <row r="260" spans="1:5" ht="15.75" x14ac:dyDescent="0.2">
      <c r="A260" s="241" t="s">
        <v>476</v>
      </c>
      <c r="B260" s="241"/>
      <c r="C260" s="241"/>
      <c r="D260" s="242" t="s">
        <v>567</v>
      </c>
      <c r="E260" s="241"/>
    </row>
    <row r="261" spans="1:5" ht="15" x14ac:dyDescent="0.2">
      <c r="A261" s="764" t="s">
        <v>453</v>
      </c>
      <c r="B261" s="765"/>
      <c r="C261" s="765"/>
      <c r="D261" s="765"/>
      <c r="E261" s="766"/>
    </row>
    <row r="262" spans="1:5" ht="60" x14ac:dyDescent="0.2">
      <c r="A262" s="273"/>
      <c r="B262" s="228" t="s">
        <v>454</v>
      </c>
      <c r="C262" s="229" t="s">
        <v>479</v>
      </c>
      <c r="D262" s="229" t="s">
        <v>455</v>
      </c>
      <c r="E262" s="228" t="s">
        <v>456</v>
      </c>
    </row>
    <row r="263" spans="1:5" ht="15" x14ac:dyDescent="0.25">
      <c r="A263" s="230">
        <v>1</v>
      </c>
      <c r="B263" s="230">
        <v>105</v>
      </c>
      <c r="C263" s="230">
        <v>3</v>
      </c>
      <c r="D263" s="231">
        <f>(B263-100)/100*C263/12</f>
        <v>1.2999999999999999E-2</v>
      </c>
      <c r="E263" s="232">
        <f>1+D263</f>
        <v>1.0129999999999999</v>
      </c>
    </row>
    <row r="264" spans="1:5" ht="15" x14ac:dyDescent="0.2">
      <c r="A264" s="764" t="s">
        <v>460</v>
      </c>
      <c r="B264" s="765"/>
      <c r="C264" s="765"/>
      <c r="D264" s="765"/>
      <c r="E264" s="766"/>
    </row>
    <row r="265" spans="1:5" ht="45" x14ac:dyDescent="0.2">
      <c r="A265" s="273"/>
      <c r="B265" s="228" t="s">
        <v>457</v>
      </c>
      <c r="C265" s="229" t="s">
        <v>495</v>
      </c>
      <c r="D265" s="229" t="s">
        <v>458</v>
      </c>
      <c r="E265" s="228" t="s">
        <v>493</v>
      </c>
    </row>
    <row r="266" spans="1:5" ht="15" x14ac:dyDescent="0.25">
      <c r="A266" s="230">
        <v>2</v>
      </c>
      <c r="B266" s="230">
        <v>105.1</v>
      </c>
      <c r="C266" s="230">
        <v>12</v>
      </c>
      <c r="D266" s="231">
        <f>(B266-100)/100*C266/12</f>
        <v>5.0999999999999997E-2</v>
      </c>
      <c r="E266" s="232">
        <f>1+D266</f>
        <v>1.0509999999999999</v>
      </c>
    </row>
    <row r="267" spans="1:5" ht="15" x14ac:dyDescent="0.2">
      <c r="A267" s="767" t="s">
        <v>486</v>
      </c>
      <c r="B267" s="767"/>
      <c r="C267" s="767"/>
      <c r="D267" s="767"/>
      <c r="E267" s="767"/>
    </row>
    <row r="268" spans="1:5" ht="60" x14ac:dyDescent="0.2">
      <c r="A268" s="273"/>
      <c r="B268" s="228" t="s">
        <v>461</v>
      </c>
      <c r="C268" s="229" t="s">
        <v>496</v>
      </c>
      <c r="D268" s="229" t="s">
        <v>462</v>
      </c>
      <c r="E268" s="228" t="s">
        <v>463</v>
      </c>
    </row>
    <row r="269" spans="1:5" ht="15" x14ac:dyDescent="0.25">
      <c r="A269" s="230">
        <v>3</v>
      </c>
      <c r="B269" s="230">
        <v>105.1</v>
      </c>
      <c r="C269" s="230">
        <v>9.3000000000000007</v>
      </c>
      <c r="D269" s="231">
        <f>(B269-100)/100*C269/12</f>
        <v>0.04</v>
      </c>
      <c r="E269" s="232">
        <f>1+D269</f>
        <v>1.04</v>
      </c>
    </row>
    <row r="270" spans="1:5" ht="15" x14ac:dyDescent="0.2">
      <c r="A270" s="767" t="s">
        <v>486</v>
      </c>
      <c r="B270" s="767"/>
      <c r="C270" s="767"/>
      <c r="D270" s="767"/>
      <c r="E270" s="767"/>
    </row>
    <row r="271" spans="1:5" ht="60" x14ac:dyDescent="0.2">
      <c r="A271" s="273"/>
      <c r="B271" s="228" t="s">
        <v>487</v>
      </c>
      <c r="C271" s="229" t="s">
        <v>497</v>
      </c>
      <c r="D271" s="229" t="s">
        <v>488</v>
      </c>
      <c r="E271" s="228" t="s">
        <v>498</v>
      </c>
    </row>
    <row r="272" spans="1:5" ht="15" x14ac:dyDescent="0.25">
      <c r="A272" s="230">
        <v>4</v>
      </c>
      <c r="B272" s="230">
        <v>105.1</v>
      </c>
      <c r="C272" s="230">
        <v>2.7</v>
      </c>
      <c r="D272" s="231">
        <f>(B272-100)/100*C272/12</f>
        <v>1.0999999999999999E-2</v>
      </c>
      <c r="E272" s="232">
        <f>1+0.5*D272</f>
        <v>1.006</v>
      </c>
    </row>
    <row r="273" spans="1:6" x14ac:dyDescent="0.2">
      <c r="A273" s="235">
        <v>6</v>
      </c>
      <c r="B273" s="236" t="s">
        <v>465</v>
      </c>
      <c r="C273" s="236"/>
      <c r="D273" s="228" t="s">
        <v>499</v>
      </c>
      <c r="E273" s="237">
        <f>E263*E266*E269*E272</f>
        <v>1.1140000000000001</v>
      </c>
    </row>
    <row r="274" spans="1:6" x14ac:dyDescent="0.2">
      <c r="A274" s="768" t="s">
        <v>466</v>
      </c>
      <c r="B274" s="769"/>
      <c r="C274" s="769"/>
      <c r="D274" s="769"/>
      <c r="E274" s="770"/>
    </row>
    <row r="275" spans="1:6" x14ac:dyDescent="0.2">
      <c r="A275" s="771" t="s">
        <v>467</v>
      </c>
      <c r="B275" s="772"/>
      <c r="C275" s="773"/>
      <c r="D275" s="238"/>
      <c r="E275" s="244">
        <f>C255</f>
        <v>28145064.989999998</v>
      </c>
    </row>
    <row r="276" spans="1:6" x14ac:dyDescent="0.2">
      <c r="A276" s="771" t="s">
        <v>468</v>
      </c>
      <c r="B276" s="772"/>
      <c r="C276" s="773"/>
      <c r="D276" s="238"/>
      <c r="E276" s="239">
        <f>E273</f>
        <v>1.1140000000000001</v>
      </c>
    </row>
    <row r="277" spans="1:6" x14ac:dyDescent="0.2">
      <c r="A277" s="777" t="s">
        <v>469</v>
      </c>
      <c r="B277" s="778"/>
      <c r="C277" s="779"/>
      <c r="D277" s="233"/>
      <c r="E277" s="245">
        <f>E275*E276</f>
        <v>31353602.399999999</v>
      </c>
    </row>
    <row r="278" spans="1:6" ht="15" x14ac:dyDescent="0.25">
      <c r="A278" s="774" t="s">
        <v>470</v>
      </c>
      <c r="B278" s="775"/>
      <c r="C278" s="761" t="s">
        <v>471</v>
      </c>
      <c r="D278" s="761"/>
      <c r="E278" s="246">
        <f>E275+(E277-E275)*(1-30/100)</f>
        <v>30391041.18</v>
      </c>
      <c r="F278" s="295">
        <f>E278/E275</f>
        <v>1.0798000000000001</v>
      </c>
    </row>
    <row r="279" spans="1:6" x14ac:dyDescent="0.2">
      <c r="A279" s="240"/>
      <c r="B279" s="240"/>
      <c r="C279" s="762" t="s">
        <v>472</v>
      </c>
      <c r="D279" s="763"/>
      <c r="E279" s="247">
        <f>E278-E275</f>
        <v>2245976.19</v>
      </c>
    </row>
    <row r="282" spans="1:6" ht="15.75" x14ac:dyDescent="0.2">
      <c r="A282" s="329"/>
      <c r="B282" s="318" t="s">
        <v>568</v>
      </c>
      <c r="C282" s="329"/>
    </row>
    <row r="283" spans="1:6" x14ac:dyDescent="0.2">
      <c r="A283" s="322" t="s">
        <v>266</v>
      </c>
      <c r="B283" s="322" t="s">
        <v>390</v>
      </c>
      <c r="C283" s="311">
        <f>'Затраты подрядчика 2 кв '!O75</f>
        <v>5505060.0499999998</v>
      </c>
    </row>
    <row r="285" spans="1:6" ht="15.75" x14ac:dyDescent="0.2">
      <c r="A285" s="241" t="s">
        <v>473</v>
      </c>
      <c r="B285" s="241"/>
      <c r="C285" s="241"/>
      <c r="D285" s="243">
        <v>4</v>
      </c>
      <c r="E285" s="241" t="s">
        <v>500</v>
      </c>
    </row>
    <row r="286" spans="1:6" ht="15.75" x14ac:dyDescent="0.2">
      <c r="A286" s="241" t="s">
        <v>475</v>
      </c>
      <c r="B286" s="241"/>
      <c r="C286" s="241"/>
      <c r="D286" s="242" t="s">
        <v>569</v>
      </c>
      <c r="E286" s="241"/>
    </row>
    <row r="287" spans="1:6" ht="15.75" x14ac:dyDescent="0.2">
      <c r="A287" s="241" t="s">
        <v>476</v>
      </c>
      <c r="B287" s="241"/>
      <c r="C287" s="241"/>
      <c r="D287" s="242" t="s">
        <v>570</v>
      </c>
      <c r="E287" s="241"/>
    </row>
    <row r="288" spans="1:6" ht="15" x14ac:dyDescent="0.2">
      <c r="A288" s="764" t="s">
        <v>453</v>
      </c>
      <c r="B288" s="765"/>
      <c r="C288" s="765"/>
      <c r="D288" s="765"/>
      <c r="E288" s="766"/>
    </row>
    <row r="289" spans="1:5" ht="60" x14ac:dyDescent="0.2">
      <c r="A289" s="273"/>
      <c r="B289" s="228" t="s">
        <v>454</v>
      </c>
      <c r="C289" s="229" t="s">
        <v>479</v>
      </c>
      <c r="D289" s="229" t="s">
        <v>455</v>
      </c>
      <c r="E289" s="228" t="s">
        <v>456</v>
      </c>
    </row>
    <row r="290" spans="1:5" ht="15" x14ac:dyDescent="0.25">
      <c r="A290" s="230">
        <v>1</v>
      </c>
      <c r="B290" s="230">
        <v>105</v>
      </c>
      <c r="C290" s="230">
        <v>3</v>
      </c>
      <c r="D290" s="231">
        <f>(B290-100)/100*C290/12</f>
        <v>1.2999999999999999E-2</v>
      </c>
      <c r="E290" s="232">
        <f>1+D290</f>
        <v>1.0129999999999999</v>
      </c>
    </row>
    <row r="291" spans="1:5" ht="15" x14ac:dyDescent="0.2">
      <c r="A291" s="764" t="s">
        <v>460</v>
      </c>
      <c r="B291" s="765"/>
      <c r="C291" s="765"/>
      <c r="D291" s="765"/>
      <c r="E291" s="766"/>
    </row>
    <row r="292" spans="1:5" ht="45" x14ac:dyDescent="0.2">
      <c r="A292" s="273"/>
      <c r="B292" s="228" t="s">
        <v>457</v>
      </c>
      <c r="C292" s="229" t="s">
        <v>495</v>
      </c>
      <c r="D292" s="229" t="s">
        <v>458</v>
      </c>
      <c r="E292" s="228" t="s">
        <v>493</v>
      </c>
    </row>
    <row r="293" spans="1:5" ht="15" x14ac:dyDescent="0.25">
      <c r="A293" s="230">
        <v>2</v>
      </c>
      <c r="B293" s="230">
        <v>105.1</v>
      </c>
      <c r="C293" s="230">
        <v>12</v>
      </c>
      <c r="D293" s="231">
        <f>(B293-100)/100*C293/12</f>
        <v>5.0999999999999997E-2</v>
      </c>
      <c r="E293" s="232">
        <f>1+D293</f>
        <v>1.0509999999999999</v>
      </c>
    </row>
    <row r="294" spans="1:5" ht="15" x14ac:dyDescent="0.2">
      <c r="A294" s="767" t="s">
        <v>486</v>
      </c>
      <c r="B294" s="767"/>
      <c r="C294" s="767"/>
      <c r="D294" s="767"/>
      <c r="E294" s="767"/>
    </row>
    <row r="295" spans="1:5" ht="60" x14ac:dyDescent="0.2">
      <c r="A295" s="273"/>
      <c r="B295" s="228" t="s">
        <v>461</v>
      </c>
      <c r="C295" s="229" t="s">
        <v>496</v>
      </c>
      <c r="D295" s="229" t="s">
        <v>462</v>
      </c>
      <c r="E295" s="228" t="s">
        <v>463</v>
      </c>
    </row>
    <row r="296" spans="1:5" ht="15" x14ac:dyDescent="0.25">
      <c r="A296" s="230">
        <v>3</v>
      </c>
      <c r="B296" s="230">
        <v>105.1</v>
      </c>
      <c r="C296" s="230">
        <v>3.3</v>
      </c>
      <c r="D296" s="231">
        <f>(B296-100)/100*C296/12</f>
        <v>1.4E-2</v>
      </c>
      <c r="E296" s="232">
        <f>1+D296</f>
        <v>1.014</v>
      </c>
    </row>
    <row r="297" spans="1:5" ht="15" x14ac:dyDescent="0.2">
      <c r="A297" s="767" t="s">
        <v>486</v>
      </c>
      <c r="B297" s="767"/>
      <c r="C297" s="767"/>
      <c r="D297" s="767"/>
      <c r="E297" s="767"/>
    </row>
    <row r="298" spans="1:5" ht="60" x14ac:dyDescent="0.2">
      <c r="A298" s="273"/>
      <c r="B298" s="228" t="s">
        <v>487</v>
      </c>
      <c r="C298" s="229" t="s">
        <v>497</v>
      </c>
      <c r="D298" s="229" t="s">
        <v>488</v>
      </c>
      <c r="E298" s="228" t="s">
        <v>498</v>
      </c>
    </row>
    <row r="299" spans="1:5" ht="15" x14ac:dyDescent="0.25">
      <c r="A299" s="230">
        <v>4</v>
      </c>
      <c r="B299" s="230">
        <v>105.1</v>
      </c>
      <c r="C299" s="230">
        <v>4</v>
      </c>
      <c r="D299" s="231">
        <f>(B299-100)/100*C299/12</f>
        <v>1.7000000000000001E-2</v>
      </c>
      <c r="E299" s="232">
        <f>1+0.5*D299</f>
        <v>1.0089999999999999</v>
      </c>
    </row>
    <row r="300" spans="1:5" x14ac:dyDescent="0.2">
      <c r="A300" s="235">
        <v>6</v>
      </c>
      <c r="B300" s="236" t="s">
        <v>465</v>
      </c>
      <c r="C300" s="236"/>
      <c r="D300" s="228" t="s">
        <v>499</v>
      </c>
      <c r="E300" s="237">
        <f>E290*E293*E296*E299</f>
        <v>1.089</v>
      </c>
    </row>
    <row r="301" spans="1:5" x14ac:dyDescent="0.2">
      <c r="A301" s="768" t="s">
        <v>466</v>
      </c>
      <c r="B301" s="769"/>
      <c r="C301" s="769"/>
      <c r="D301" s="769"/>
      <c r="E301" s="770"/>
    </row>
    <row r="302" spans="1:5" x14ac:dyDescent="0.2">
      <c r="A302" s="771" t="s">
        <v>467</v>
      </c>
      <c r="B302" s="772"/>
      <c r="C302" s="773"/>
      <c r="D302" s="238"/>
      <c r="E302" s="244">
        <f>C283</f>
        <v>5505060.0499999998</v>
      </c>
    </row>
    <row r="303" spans="1:5" x14ac:dyDescent="0.2">
      <c r="A303" s="771" t="s">
        <v>468</v>
      </c>
      <c r="B303" s="772"/>
      <c r="C303" s="773"/>
      <c r="D303" s="238"/>
      <c r="E303" s="239">
        <f>E300</f>
        <v>1.089</v>
      </c>
    </row>
    <row r="304" spans="1:5" x14ac:dyDescent="0.2">
      <c r="A304" s="777" t="s">
        <v>469</v>
      </c>
      <c r="B304" s="778"/>
      <c r="C304" s="779"/>
      <c r="D304" s="233"/>
      <c r="E304" s="245">
        <f>E302*E303</f>
        <v>5995010.3899999997</v>
      </c>
    </row>
    <row r="305" spans="1:6" ht="15" x14ac:dyDescent="0.25">
      <c r="A305" s="774" t="s">
        <v>470</v>
      </c>
      <c r="B305" s="775"/>
      <c r="C305" s="761" t="s">
        <v>471</v>
      </c>
      <c r="D305" s="761"/>
      <c r="E305" s="246">
        <f>E302+(E304-E302)*(1-30/100)</f>
        <v>5848025.29</v>
      </c>
      <c r="F305" s="295">
        <f>E305/E302</f>
        <v>1.0623</v>
      </c>
    </row>
    <row r="306" spans="1:6" x14ac:dyDescent="0.2">
      <c r="A306" s="240"/>
      <c r="B306" s="240"/>
      <c r="C306" s="762" t="s">
        <v>472</v>
      </c>
      <c r="D306" s="763"/>
      <c r="E306" s="247">
        <f>E305-E302</f>
        <v>342965.24</v>
      </c>
    </row>
    <row r="309" spans="1:6" ht="15.75" x14ac:dyDescent="0.2">
      <c r="A309" s="329"/>
      <c r="B309" s="318" t="s">
        <v>568</v>
      </c>
      <c r="C309" s="329"/>
    </row>
    <row r="310" spans="1:6" x14ac:dyDescent="0.2">
      <c r="A310" s="322" t="s">
        <v>266</v>
      </c>
      <c r="B310" s="102" t="s">
        <v>414</v>
      </c>
      <c r="C310" s="311">
        <f>'Затраты подрядчика 2 кв '!O76</f>
        <v>13840779.710000001</v>
      </c>
    </row>
    <row r="311" spans="1:6" x14ac:dyDescent="0.2">
      <c r="A311" s="322" t="s">
        <v>266</v>
      </c>
      <c r="B311" s="102" t="s">
        <v>396</v>
      </c>
      <c r="C311" s="311">
        <f>'Затраты подрядчика 2 кв '!O77</f>
        <v>326084.68</v>
      </c>
    </row>
    <row r="312" spans="1:6" x14ac:dyDescent="0.2">
      <c r="A312" s="322" t="s">
        <v>266</v>
      </c>
      <c r="B312" s="102" t="s">
        <v>415</v>
      </c>
      <c r="C312" s="311">
        <f>'Затраты подрядчика 2 кв '!O78</f>
        <v>2506332.23</v>
      </c>
    </row>
    <row r="313" spans="1:6" x14ac:dyDescent="0.2">
      <c r="A313" s="322" t="s">
        <v>266</v>
      </c>
      <c r="B313" s="102" t="s">
        <v>416</v>
      </c>
      <c r="C313" s="311">
        <f>'Затраты подрядчика 2 кв '!O79</f>
        <v>74087.789999999994</v>
      </c>
    </row>
    <row r="314" spans="1:6" x14ac:dyDescent="0.2">
      <c r="A314" s="322" t="s">
        <v>266</v>
      </c>
      <c r="B314" s="102" t="s">
        <v>417</v>
      </c>
      <c r="C314" s="311">
        <f>'Затраты подрядчика 2 кв '!O80</f>
        <v>379647.19</v>
      </c>
    </row>
    <row r="315" spans="1:6" x14ac:dyDescent="0.2">
      <c r="A315" s="322" t="s">
        <v>266</v>
      </c>
      <c r="B315" s="102" t="s">
        <v>418</v>
      </c>
      <c r="C315" s="311">
        <f>'Затраты подрядчика 2 кв '!O81</f>
        <v>363550.32</v>
      </c>
    </row>
    <row r="316" spans="1:6" x14ac:dyDescent="0.2">
      <c r="A316" s="322" t="s">
        <v>266</v>
      </c>
      <c r="B316" s="102" t="s">
        <v>393</v>
      </c>
      <c r="C316" s="311">
        <f>'Затраты подрядчика 2 кв '!O82</f>
        <v>970100.15</v>
      </c>
    </row>
    <row r="317" spans="1:6" ht="25.5" x14ac:dyDescent="0.2">
      <c r="A317" s="322" t="s">
        <v>266</v>
      </c>
      <c r="B317" s="102" t="s">
        <v>394</v>
      </c>
      <c r="C317" s="311">
        <f>'Затраты подрядчика 2 кв '!O83</f>
        <v>3387091.23</v>
      </c>
    </row>
    <row r="318" spans="1:6" x14ac:dyDescent="0.2">
      <c r="A318" s="322" t="s">
        <v>266</v>
      </c>
      <c r="B318" s="102" t="s">
        <v>419</v>
      </c>
      <c r="C318" s="311">
        <f>'Затраты подрядчика 2 кв '!O84</f>
        <v>3016160.24</v>
      </c>
    </row>
    <row r="319" spans="1:6" x14ac:dyDescent="0.2">
      <c r="A319" s="322" t="s">
        <v>266</v>
      </c>
      <c r="B319" s="102" t="s">
        <v>397</v>
      </c>
      <c r="C319" s="311">
        <f>'Затраты подрядчика 2 кв '!O85</f>
        <v>501885.02</v>
      </c>
    </row>
    <row r="320" spans="1:6" x14ac:dyDescent="0.2">
      <c r="A320" s="322" t="s">
        <v>266</v>
      </c>
      <c r="B320" s="102" t="s">
        <v>398</v>
      </c>
      <c r="C320" s="311">
        <f>'Затраты подрядчика 2 кв '!O86</f>
        <v>712761.07</v>
      </c>
    </row>
    <row r="321" spans="1:5" x14ac:dyDescent="0.2">
      <c r="A321" s="322" t="s">
        <v>266</v>
      </c>
      <c r="B321" s="102" t="s">
        <v>399</v>
      </c>
      <c r="C321" s="311">
        <f>'Затраты подрядчика 2 кв '!O87</f>
        <v>1718077.53</v>
      </c>
    </row>
    <row r="322" spans="1:5" x14ac:dyDescent="0.2">
      <c r="A322" s="322" t="s">
        <v>266</v>
      </c>
      <c r="B322" s="102" t="s">
        <v>400</v>
      </c>
      <c r="C322" s="311">
        <f>'Затраты подрядчика 2 кв '!O88</f>
        <v>597482.16</v>
      </c>
    </row>
    <row r="323" spans="1:5" x14ac:dyDescent="0.2">
      <c r="A323" s="322" t="s">
        <v>266</v>
      </c>
      <c r="B323" s="102" t="s">
        <v>401</v>
      </c>
      <c r="C323" s="311">
        <f>'Затраты подрядчика 2 кв '!O89</f>
        <v>50329.09</v>
      </c>
    </row>
    <row r="324" spans="1:5" x14ac:dyDescent="0.2">
      <c r="A324" s="322" t="s">
        <v>266</v>
      </c>
      <c r="B324" s="102" t="s">
        <v>402</v>
      </c>
      <c r="C324" s="311">
        <f>'Затраты подрядчика 2 кв '!O90</f>
        <v>920192.82</v>
      </c>
    </row>
    <row r="325" spans="1:5" x14ac:dyDescent="0.2">
      <c r="A325" s="322" t="s">
        <v>266</v>
      </c>
      <c r="B325" s="102" t="s">
        <v>403</v>
      </c>
      <c r="C325" s="311">
        <f>'Затраты подрядчика 2 кв '!O91</f>
        <v>109093.21</v>
      </c>
    </row>
    <row r="326" spans="1:5" x14ac:dyDescent="0.2">
      <c r="A326" s="322" t="s">
        <v>266</v>
      </c>
      <c r="B326" s="102" t="s">
        <v>420</v>
      </c>
      <c r="C326" s="311">
        <f>'Затраты подрядчика 2 кв '!O92</f>
        <v>310268.96999999997</v>
      </c>
    </row>
    <row r="327" spans="1:5" x14ac:dyDescent="0.2">
      <c r="A327" s="322" t="s">
        <v>266</v>
      </c>
      <c r="B327" s="102" t="s">
        <v>404</v>
      </c>
      <c r="C327" s="311">
        <f>'Затраты подрядчика 2 кв '!O93</f>
        <v>442910.01</v>
      </c>
    </row>
    <row r="328" spans="1:5" x14ac:dyDescent="0.2">
      <c r="A328" s="322" t="s">
        <v>266</v>
      </c>
      <c r="B328" s="102" t="s">
        <v>405</v>
      </c>
      <c r="C328" s="311">
        <f>'Затраты подрядчика 2 кв '!O94</f>
        <v>291782.17</v>
      </c>
    </row>
    <row r="329" spans="1:5" x14ac:dyDescent="0.2">
      <c r="A329" s="322" t="s">
        <v>267</v>
      </c>
      <c r="B329" s="102" t="s">
        <v>407</v>
      </c>
      <c r="C329" s="311">
        <f>'Затраты подрядчика 2 кв '!O97</f>
        <v>2600945.2799999998</v>
      </c>
    </row>
    <row r="330" spans="1:5" x14ac:dyDescent="0.2">
      <c r="A330" s="322" t="s">
        <v>267</v>
      </c>
      <c r="B330" s="102" t="s">
        <v>409</v>
      </c>
      <c r="C330" s="311">
        <f>'Затраты подрядчика 2 кв '!O98</f>
        <v>1496587.38</v>
      </c>
    </row>
    <row r="331" spans="1:5" x14ac:dyDescent="0.2">
      <c r="A331" s="322" t="s">
        <v>267</v>
      </c>
      <c r="B331" s="102" t="s">
        <v>410</v>
      </c>
      <c r="C331" s="311">
        <f>'Затраты подрядчика 2 кв '!O99</f>
        <v>2774988.33</v>
      </c>
    </row>
    <row r="332" spans="1:5" ht="13.5" x14ac:dyDescent="0.2">
      <c r="A332" s="328"/>
      <c r="B332" s="328" t="s">
        <v>373</v>
      </c>
      <c r="C332" s="249">
        <f>SUM(C310:C331)</f>
        <v>37391136.579999998</v>
      </c>
    </row>
    <row r="333" spans="1:5" x14ac:dyDescent="0.2">
      <c r="A333" s="323"/>
      <c r="B333" s="324"/>
      <c r="C333" s="288"/>
    </row>
    <row r="335" spans="1:5" ht="15.75" x14ac:dyDescent="0.2">
      <c r="A335" s="241" t="s">
        <v>473</v>
      </c>
      <c r="B335" s="241"/>
      <c r="C335" s="241"/>
      <c r="D335" s="243">
        <v>4</v>
      </c>
      <c r="E335" s="241" t="s">
        <v>477</v>
      </c>
    </row>
    <row r="336" spans="1:5" ht="15.75" x14ac:dyDescent="0.2">
      <c r="A336" s="241" t="s">
        <v>475</v>
      </c>
      <c r="B336" s="241"/>
      <c r="C336" s="241"/>
      <c r="D336" s="242" t="s">
        <v>502</v>
      </c>
      <c r="E336" s="241"/>
    </row>
    <row r="337" spans="1:5" ht="15.75" x14ac:dyDescent="0.2">
      <c r="A337" s="241" t="s">
        <v>476</v>
      </c>
      <c r="B337" s="241"/>
      <c r="C337" s="241"/>
      <c r="D337" s="242" t="s">
        <v>565</v>
      </c>
      <c r="E337" s="241"/>
    </row>
    <row r="338" spans="1:5" ht="15" x14ac:dyDescent="0.2">
      <c r="A338" s="764" t="s">
        <v>453</v>
      </c>
      <c r="B338" s="765"/>
      <c r="C338" s="765"/>
      <c r="D338" s="765"/>
      <c r="E338" s="766"/>
    </row>
    <row r="339" spans="1:5" ht="60" x14ac:dyDescent="0.2">
      <c r="A339" s="273"/>
      <c r="B339" s="228" t="s">
        <v>454</v>
      </c>
      <c r="C339" s="229" t="s">
        <v>479</v>
      </c>
      <c r="D339" s="229" t="s">
        <v>455</v>
      </c>
      <c r="E339" s="228" t="s">
        <v>456</v>
      </c>
    </row>
    <row r="340" spans="1:5" ht="15" x14ac:dyDescent="0.25">
      <c r="A340" s="230">
        <v>1</v>
      </c>
      <c r="B340" s="230">
        <v>105</v>
      </c>
      <c r="C340" s="230">
        <v>3</v>
      </c>
      <c r="D340" s="231">
        <f>(B340-100)/100*C340/12</f>
        <v>1.2999999999999999E-2</v>
      </c>
      <c r="E340" s="232">
        <f>1+D340</f>
        <v>1.0129999999999999</v>
      </c>
    </row>
    <row r="341" spans="1:5" ht="15" x14ac:dyDescent="0.2">
      <c r="A341" s="764" t="s">
        <v>460</v>
      </c>
      <c r="B341" s="765"/>
      <c r="C341" s="765"/>
      <c r="D341" s="765"/>
      <c r="E341" s="766"/>
    </row>
    <row r="342" spans="1:5" ht="45" x14ac:dyDescent="0.2">
      <c r="A342" s="273"/>
      <c r="B342" s="228" t="s">
        <v>457</v>
      </c>
      <c r="C342" s="229" t="s">
        <v>495</v>
      </c>
      <c r="D342" s="229" t="s">
        <v>458</v>
      </c>
      <c r="E342" s="228" t="s">
        <v>493</v>
      </c>
    </row>
    <row r="343" spans="1:5" ht="15" x14ac:dyDescent="0.25">
      <c r="A343" s="230">
        <v>2</v>
      </c>
      <c r="B343" s="230">
        <v>105.1</v>
      </c>
      <c r="C343" s="230">
        <v>12</v>
      </c>
      <c r="D343" s="231">
        <f>(B343-100)/100*C343/12</f>
        <v>5.0999999999999997E-2</v>
      </c>
      <c r="E343" s="232">
        <f>1+D343</f>
        <v>1.0509999999999999</v>
      </c>
    </row>
    <row r="344" spans="1:5" ht="15" x14ac:dyDescent="0.2">
      <c r="A344" s="767" t="s">
        <v>486</v>
      </c>
      <c r="B344" s="767"/>
      <c r="C344" s="767"/>
      <c r="D344" s="767"/>
      <c r="E344" s="767"/>
    </row>
    <row r="345" spans="1:5" ht="60" x14ac:dyDescent="0.2">
      <c r="A345" s="273"/>
      <c r="B345" s="228" t="s">
        <v>461</v>
      </c>
      <c r="C345" s="229" t="s">
        <v>496</v>
      </c>
      <c r="D345" s="229" t="s">
        <v>462</v>
      </c>
      <c r="E345" s="228" t="s">
        <v>463</v>
      </c>
    </row>
    <row r="346" spans="1:5" ht="15" x14ac:dyDescent="0.25">
      <c r="A346" s="230">
        <v>3</v>
      </c>
      <c r="B346" s="230">
        <v>105.1</v>
      </c>
      <c r="C346" s="230">
        <v>7</v>
      </c>
      <c r="D346" s="231">
        <f>(B346-100)/100*C346/12</f>
        <v>0.03</v>
      </c>
      <c r="E346" s="232">
        <f>1+D346</f>
        <v>1.03</v>
      </c>
    </row>
    <row r="347" spans="1:5" ht="15" x14ac:dyDescent="0.2">
      <c r="A347" s="767" t="s">
        <v>486</v>
      </c>
      <c r="B347" s="767"/>
      <c r="C347" s="767"/>
      <c r="D347" s="767"/>
      <c r="E347" s="767"/>
    </row>
    <row r="348" spans="1:5" ht="60" x14ac:dyDescent="0.2">
      <c r="A348" s="273"/>
      <c r="B348" s="228" t="s">
        <v>487</v>
      </c>
      <c r="C348" s="229" t="s">
        <v>497</v>
      </c>
      <c r="D348" s="229" t="s">
        <v>488</v>
      </c>
      <c r="E348" s="228" t="s">
        <v>498</v>
      </c>
    </row>
    <row r="349" spans="1:5" ht="15" x14ac:dyDescent="0.25">
      <c r="A349" s="230">
        <v>4</v>
      </c>
      <c r="B349" s="230">
        <v>105.1</v>
      </c>
      <c r="C349" s="230">
        <v>4</v>
      </c>
      <c r="D349" s="231">
        <f>(B349-100)/100*C349/12</f>
        <v>1.7000000000000001E-2</v>
      </c>
      <c r="E349" s="232">
        <f>1+0.5*D349</f>
        <v>1.0089999999999999</v>
      </c>
    </row>
    <row r="350" spans="1:5" x14ac:dyDescent="0.2">
      <c r="A350" s="235">
        <v>6</v>
      </c>
      <c r="B350" s="236" t="s">
        <v>465</v>
      </c>
      <c r="C350" s="236"/>
      <c r="D350" s="228" t="s">
        <v>499</v>
      </c>
      <c r="E350" s="237">
        <f>E340*E343*E346*E349</f>
        <v>1.1060000000000001</v>
      </c>
    </row>
    <row r="351" spans="1:5" x14ac:dyDescent="0.2">
      <c r="A351" s="768" t="s">
        <v>466</v>
      </c>
      <c r="B351" s="769"/>
      <c r="C351" s="769"/>
      <c r="D351" s="769"/>
      <c r="E351" s="770"/>
    </row>
    <row r="352" spans="1:5" x14ac:dyDescent="0.2">
      <c r="A352" s="771" t="s">
        <v>467</v>
      </c>
      <c r="B352" s="772"/>
      <c r="C352" s="773"/>
      <c r="D352" s="238"/>
      <c r="E352" s="244">
        <f>C332</f>
        <v>37391136.579999998</v>
      </c>
    </row>
    <row r="353" spans="1:6" x14ac:dyDescent="0.2">
      <c r="A353" s="771" t="s">
        <v>468</v>
      </c>
      <c r="B353" s="772"/>
      <c r="C353" s="773"/>
      <c r="D353" s="238"/>
      <c r="E353" s="239">
        <f>E350</f>
        <v>1.1060000000000001</v>
      </c>
    </row>
    <row r="354" spans="1:6" x14ac:dyDescent="0.2">
      <c r="A354" s="777" t="s">
        <v>469</v>
      </c>
      <c r="B354" s="778"/>
      <c r="C354" s="779"/>
      <c r="D354" s="233"/>
      <c r="E354" s="245">
        <f>E352*E353</f>
        <v>41354597.060000002</v>
      </c>
    </row>
    <row r="355" spans="1:6" ht="15" x14ac:dyDescent="0.25">
      <c r="A355" s="774" t="s">
        <v>470</v>
      </c>
      <c r="B355" s="775"/>
      <c r="C355" s="761" t="s">
        <v>471</v>
      </c>
      <c r="D355" s="761"/>
      <c r="E355" s="246">
        <f>E352+(E354-E352)*(1-30/100)</f>
        <v>40165558.920000002</v>
      </c>
      <c r="F355" s="295">
        <f>E355/E352</f>
        <v>1.0742</v>
      </c>
    </row>
    <row r="356" spans="1:6" x14ac:dyDescent="0.2">
      <c r="A356" s="240"/>
      <c r="B356" s="240"/>
      <c r="C356" s="762" t="s">
        <v>472</v>
      </c>
      <c r="D356" s="763"/>
      <c r="E356" s="247">
        <f>E355-E352</f>
        <v>2774422.34</v>
      </c>
    </row>
    <row r="359" spans="1:6" ht="15.75" x14ac:dyDescent="0.2">
      <c r="A359" s="329"/>
      <c r="B359" s="318" t="s">
        <v>568</v>
      </c>
      <c r="C359" s="329"/>
    </row>
    <row r="360" spans="1:6" x14ac:dyDescent="0.2">
      <c r="A360" s="322" t="s">
        <v>267</v>
      </c>
      <c r="B360" s="102" t="s">
        <v>406</v>
      </c>
      <c r="C360" s="311">
        <f>'Затраты подрядчика 2 кв '!O96</f>
        <v>2708492.07</v>
      </c>
    </row>
    <row r="362" spans="1:6" ht="15.75" x14ac:dyDescent="0.2">
      <c r="A362" s="241" t="s">
        <v>473</v>
      </c>
      <c r="B362" s="241"/>
      <c r="C362" s="241"/>
      <c r="D362" s="243">
        <v>2</v>
      </c>
      <c r="E362" s="241" t="s">
        <v>474</v>
      </c>
    </row>
    <row r="363" spans="1:6" ht="15.75" x14ac:dyDescent="0.2">
      <c r="A363" s="241" t="s">
        <v>475</v>
      </c>
      <c r="B363" s="241"/>
      <c r="C363" s="241"/>
      <c r="D363" s="242" t="s">
        <v>563</v>
      </c>
      <c r="E363" s="241"/>
    </row>
    <row r="364" spans="1:6" ht="15.75" x14ac:dyDescent="0.2">
      <c r="A364" s="241" t="s">
        <v>476</v>
      </c>
      <c r="B364" s="241"/>
      <c r="C364" s="241"/>
      <c r="D364" s="242" t="s">
        <v>564</v>
      </c>
      <c r="E364" s="241"/>
    </row>
    <row r="365" spans="1:6" ht="15" x14ac:dyDescent="0.2">
      <c r="A365" s="764" t="s">
        <v>453</v>
      </c>
      <c r="B365" s="765"/>
      <c r="C365" s="765"/>
      <c r="D365" s="765"/>
      <c r="E365" s="766"/>
    </row>
    <row r="366" spans="1:6" ht="60" x14ac:dyDescent="0.2">
      <c r="A366" s="273"/>
      <c r="B366" s="228" t="s">
        <v>454</v>
      </c>
      <c r="C366" s="229" t="s">
        <v>479</v>
      </c>
      <c r="D366" s="229" t="s">
        <v>455</v>
      </c>
      <c r="E366" s="228" t="s">
        <v>456</v>
      </c>
    </row>
    <row r="367" spans="1:6" ht="15" x14ac:dyDescent="0.25">
      <c r="A367" s="230">
        <v>1</v>
      </c>
      <c r="B367" s="230">
        <v>105</v>
      </c>
      <c r="C367" s="230">
        <v>3</v>
      </c>
      <c r="D367" s="231">
        <f>(B367-100)/100*C367/12</f>
        <v>1.2999999999999999E-2</v>
      </c>
      <c r="E367" s="232">
        <f>1+D367</f>
        <v>1.0129999999999999</v>
      </c>
    </row>
    <row r="368" spans="1:6" ht="15" x14ac:dyDescent="0.2">
      <c r="A368" s="764" t="s">
        <v>460</v>
      </c>
      <c r="B368" s="765"/>
      <c r="C368" s="765"/>
      <c r="D368" s="765"/>
      <c r="E368" s="766"/>
    </row>
    <row r="369" spans="1:6" ht="45" x14ac:dyDescent="0.2">
      <c r="A369" s="273"/>
      <c r="B369" s="228" t="s">
        <v>457</v>
      </c>
      <c r="C369" s="229" t="s">
        <v>495</v>
      </c>
      <c r="D369" s="229" t="s">
        <v>458</v>
      </c>
      <c r="E369" s="228" t="s">
        <v>493</v>
      </c>
    </row>
    <row r="370" spans="1:6" ht="15" x14ac:dyDescent="0.25">
      <c r="A370" s="230">
        <v>2</v>
      </c>
      <c r="B370" s="230">
        <v>105.1</v>
      </c>
      <c r="C370" s="230">
        <v>12</v>
      </c>
      <c r="D370" s="231">
        <f>(B370-100)/100*C370/12</f>
        <v>5.0999999999999997E-2</v>
      </c>
      <c r="E370" s="232">
        <f>1+D370</f>
        <v>1.0509999999999999</v>
      </c>
    </row>
    <row r="371" spans="1:6" ht="15" x14ac:dyDescent="0.2">
      <c r="A371" s="767" t="s">
        <v>486</v>
      </c>
      <c r="B371" s="767"/>
      <c r="C371" s="767"/>
      <c r="D371" s="767"/>
      <c r="E371" s="767"/>
    </row>
    <row r="372" spans="1:6" ht="60" x14ac:dyDescent="0.2">
      <c r="A372" s="273"/>
      <c r="B372" s="228" t="s">
        <v>461</v>
      </c>
      <c r="C372" s="229" t="s">
        <v>496</v>
      </c>
      <c r="D372" s="229" t="s">
        <v>462</v>
      </c>
      <c r="E372" s="228" t="s">
        <v>463</v>
      </c>
    </row>
    <row r="373" spans="1:6" ht="15" x14ac:dyDescent="0.25">
      <c r="A373" s="230">
        <v>3</v>
      </c>
      <c r="B373" s="230">
        <v>105.1</v>
      </c>
      <c r="C373" s="230">
        <v>9.3000000000000007</v>
      </c>
      <c r="D373" s="231">
        <f>(B373-100)/100*C373/12</f>
        <v>0.04</v>
      </c>
      <c r="E373" s="232">
        <f>1+D373</f>
        <v>1.04</v>
      </c>
    </row>
    <row r="374" spans="1:6" ht="15" x14ac:dyDescent="0.2">
      <c r="A374" s="767" t="s">
        <v>486</v>
      </c>
      <c r="B374" s="767"/>
      <c r="C374" s="767"/>
      <c r="D374" s="767"/>
      <c r="E374" s="767"/>
    </row>
    <row r="375" spans="1:6" ht="60" x14ac:dyDescent="0.2">
      <c r="A375" s="273"/>
      <c r="B375" s="228" t="s">
        <v>487</v>
      </c>
      <c r="C375" s="229" t="s">
        <v>497</v>
      </c>
      <c r="D375" s="229" t="s">
        <v>488</v>
      </c>
      <c r="E375" s="228" t="s">
        <v>498</v>
      </c>
    </row>
    <row r="376" spans="1:6" ht="15" x14ac:dyDescent="0.25">
      <c r="A376" s="230">
        <v>4</v>
      </c>
      <c r="B376" s="230">
        <v>105.1</v>
      </c>
      <c r="C376" s="230">
        <v>2</v>
      </c>
      <c r="D376" s="231">
        <f>(B376-100)/100*C376/12</f>
        <v>8.0000000000000002E-3</v>
      </c>
      <c r="E376" s="232">
        <f>1+0.5*D376</f>
        <v>1.004</v>
      </c>
    </row>
    <row r="377" spans="1:6" x14ac:dyDescent="0.2">
      <c r="A377" s="235">
        <v>6</v>
      </c>
      <c r="B377" s="236" t="s">
        <v>465</v>
      </c>
      <c r="C377" s="236"/>
      <c r="D377" s="228" t="s">
        <v>499</v>
      </c>
      <c r="E377" s="237">
        <f>E367*E370*E373*E376</f>
        <v>1.1120000000000001</v>
      </c>
    </row>
    <row r="378" spans="1:6" x14ac:dyDescent="0.2">
      <c r="A378" s="768" t="s">
        <v>466</v>
      </c>
      <c r="B378" s="769"/>
      <c r="C378" s="769"/>
      <c r="D378" s="769"/>
      <c r="E378" s="770"/>
    </row>
    <row r="379" spans="1:6" x14ac:dyDescent="0.2">
      <c r="A379" s="771" t="s">
        <v>467</v>
      </c>
      <c r="B379" s="772"/>
      <c r="C379" s="773"/>
      <c r="D379" s="238"/>
      <c r="E379" s="244">
        <f>C360</f>
        <v>2708492.07</v>
      </c>
    </row>
    <row r="380" spans="1:6" x14ac:dyDescent="0.2">
      <c r="A380" s="771" t="s">
        <v>468</v>
      </c>
      <c r="B380" s="772"/>
      <c r="C380" s="773"/>
      <c r="D380" s="238"/>
      <c r="E380" s="239">
        <f>E377</f>
        <v>1.1120000000000001</v>
      </c>
    </row>
    <row r="381" spans="1:6" x14ac:dyDescent="0.2">
      <c r="A381" s="777" t="s">
        <v>469</v>
      </c>
      <c r="B381" s="778"/>
      <c r="C381" s="779"/>
      <c r="D381" s="233"/>
      <c r="E381" s="245">
        <f>E379*E380</f>
        <v>3011843.18</v>
      </c>
    </row>
    <row r="382" spans="1:6" ht="15" x14ac:dyDescent="0.25">
      <c r="A382" s="774" t="s">
        <v>470</v>
      </c>
      <c r="B382" s="775"/>
      <c r="C382" s="761" t="s">
        <v>471</v>
      </c>
      <c r="D382" s="761"/>
      <c r="E382" s="246">
        <f>E379+(E381-E379)*(1-30/100)</f>
        <v>2920837.85</v>
      </c>
      <c r="F382" s="295">
        <f>E382/E379</f>
        <v>1.0784</v>
      </c>
    </row>
    <row r="383" spans="1:6" x14ac:dyDescent="0.2">
      <c r="A383" s="240"/>
      <c r="B383" s="240"/>
      <c r="C383" s="762" t="s">
        <v>472</v>
      </c>
      <c r="D383" s="763"/>
      <c r="E383" s="247">
        <f>E382-E379</f>
        <v>212345.78</v>
      </c>
    </row>
    <row r="385" spans="1:5" ht="15.75" x14ac:dyDescent="0.2">
      <c r="A385" s="329"/>
      <c r="B385" s="318" t="s">
        <v>568</v>
      </c>
      <c r="C385" s="329"/>
    </row>
    <row r="386" spans="1:5" x14ac:dyDescent="0.2">
      <c r="A386" s="102" t="s">
        <v>269</v>
      </c>
      <c r="B386" s="102" t="s">
        <v>239</v>
      </c>
      <c r="C386" s="311">
        <f>'Затраты подрядчика 2 кв '!O104</f>
        <v>6635283.7000000002</v>
      </c>
    </row>
    <row r="387" spans="1:5" x14ac:dyDescent="0.2">
      <c r="A387" s="102" t="s">
        <v>270</v>
      </c>
      <c r="B387" s="102" t="s">
        <v>241</v>
      </c>
      <c r="C387" s="311">
        <f>'Затраты подрядчика 2 кв '!O105</f>
        <v>510460.64</v>
      </c>
    </row>
    <row r="388" spans="1:5" ht="25.5" x14ac:dyDescent="0.2">
      <c r="A388" s="102" t="s">
        <v>271</v>
      </c>
      <c r="B388" s="102" t="s">
        <v>243</v>
      </c>
      <c r="C388" s="311">
        <f>'Затраты подрядчика 2 кв '!O106</f>
        <v>3267580.2</v>
      </c>
    </row>
    <row r="389" spans="1:5" x14ac:dyDescent="0.2">
      <c r="A389" s="102" t="s">
        <v>272</v>
      </c>
      <c r="B389" s="102" t="s">
        <v>245</v>
      </c>
      <c r="C389" s="311">
        <f>'Затраты подрядчика 2 кв '!O107</f>
        <v>7213759.6699999999</v>
      </c>
    </row>
    <row r="390" spans="1:5" ht="25.5" x14ac:dyDescent="0.2">
      <c r="A390" s="102" t="s">
        <v>273</v>
      </c>
      <c r="B390" s="102" t="s">
        <v>247</v>
      </c>
      <c r="C390" s="311">
        <f>'Затраты подрядчика 2 кв '!O108</f>
        <v>850083.07</v>
      </c>
    </row>
    <row r="391" spans="1:5" ht="25.5" x14ac:dyDescent="0.2">
      <c r="A391" s="102" t="s">
        <v>274</v>
      </c>
      <c r="B391" s="102" t="s">
        <v>249</v>
      </c>
      <c r="C391" s="311">
        <f>'Затраты подрядчика 2 кв '!O109</f>
        <v>2204857.14</v>
      </c>
    </row>
    <row r="392" spans="1:5" ht="25.5" x14ac:dyDescent="0.2">
      <c r="A392" s="102" t="s">
        <v>275</v>
      </c>
      <c r="B392" s="102" t="s">
        <v>251</v>
      </c>
      <c r="C392" s="311">
        <f>'Затраты подрядчика 2 кв '!O110</f>
        <v>187908.52</v>
      </c>
    </row>
    <row r="393" spans="1:5" ht="25.5" x14ac:dyDescent="0.2">
      <c r="A393" s="102" t="s">
        <v>276</v>
      </c>
      <c r="B393" s="102" t="s">
        <v>253</v>
      </c>
      <c r="C393" s="311">
        <f>'Затраты подрядчика 2 кв '!O111</f>
        <v>201477.72</v>
      </c>
    </row>
    <row r="394" spans="1:5" ht="25.5" x14ac:dyDescent="0.2">
      <c r="A394" s="102" t="s">
        <v>277</v>
      </c>
      <c r="B394" s="102" t="s">
        <v>259</v>
      </c>
      <c r="C394" s="311">
        <f>'Затраты подрядчика 2 кв '!O112</f>
        <v>892156.62</v>
      </c>
    </row>
    <row r="395" spans="1:5" ht="25.5" x14ac:dyDescent="0.2">
      <c r="A395" s="102" t="s">
        <v>278</v>
      </c>
      <c r="B395" s="102" t="s">
        <v>261</v>
      </c>
      <c r="C395" s="311">
        <f>'Затраты подрядчика 2 кв '!O113</f>
        <v>48997.7</v>
      </c>
    </row>
    <row r="396" spans="1:5" ht="38.25" x14ac:dyDescent="0.2">
      <c r="A396" s="102" t="s">
        <v>279</v>
      </c>
      <c r="B396" s="102" t="s">
        <v>263</v>
      </c>
      <c r="C396" s="311">
        <f>'Затраты подрядчика 2 кв '!O114</f>
        <v>587478.02</v>
      </c>
    </row>
    <row r="397" spans="1:5" x14ac:dyDescent="0.2">
      <c r="A397" s="248"/>
      <c r="B397" s="250" t="s">
        <v>501</v>
      </c>
      <c r="C397" s="249">
        <f>SUM(C386:C396)</f>
        <v>22600043</v>
      </c>
    </row>
    <row r="399" spans="1:5" ht="15.75" x14ac:dyDescent="0.2">
      <c r="A399" s="241" t="s">
        <v>473</v>
      </c>
      <c r="B399" s="241"/>
      <c r="C399" s="241"/>
      <c r="D399" s="243">
        <v>6</v>
      </c>
      <c r="E399" s="241" t="s">
        <v>474</v>
      </c>
    </row>
    <row r="400" spans="1:5" ht="15.75" x14ac:dyDescent="0.2">
      <c r="A400" s="241" t="s">
        <v>475</v>
      </c>
      <c r="B400" s="241"/>
      <c r="C400" s="241"/>
      <c r="D400" s="242" t="s">
        <v>571</v>
      </c>
      <c r="E400" s="241"/>
    </row>
    <row r="401" spans="1:5" ht="15.75" x14ac:dyDescent="0.2">
      <c r="A401" s="241" t="s">
        <v>476</v>
      </c>
      <c r="B401" s="241"/>
      <c r="C401" s="241"/>
      <c r="D401" s="242" t="s">
        <v>572</v>
      </c>
      <c r="E401" s="241"/>
    </row>
    <row r="402" spans="1:5" ht="15.75" x14ac:dyDescent="0.2">
      <c r="A402" s="241"/>
      <c r="B402" s="241"/>
      <c r="C402" s="241"/>
      <c r="D402" s="242"/>
      <c r="E402" s="241"/>
    </row>
    <row r="403" spans="1:5" ht="15" x14ac:dyDescent="0.2">
      <c r="A403" s="764" t="s">
        <v>453</v>
      </c>
      <c r="B403" s="765"/>
      <c r="C403" s="765"/>
      <c r="D403" s="765"/>
      <c r="E403" s="766"/>
    </row>
    <row r="404" spans="1:5" ht="60" x14ac:dyDescent="0.2">
      <c r="A404" s="273"/>
      <c r="B404" s="228" t="s">
        <v>454</v>
      </c>
      <c r="C404" s="229" t="s">
        <v>479</v>
      </c>
      <c r="D404" s="229" t="s">
        <v>455</v>
      </c>
      <c r="E404" s="228" t="s">
        <v>456</v>
      </c>
    </row>
    <row r="405" spans="1:5" ht="15" x14ac:dyDescent="0.25">
      <c r="A405" s="230">
        <v>1</v>
      </c>
      <c r="B405" s="230">
        <v>105</v>
      </c>
      <c r="C405" s="230">
        <v>3</v>
      </c>
      <c r="D405" s="231">
        <f>(B405-100)/100*C405/12</f>
        <v>1.2999999999999999E-2</v>
      </c>
      <c r="E405" s="232">
        <f>1+D405</f>
        <v>1.0129999999999999</v>
      </c>
    </row>
    <row r="406" spans="1:5" ht="15" x14ac:dyDescent="0.2">
      <c r="A406" s="764" t="s">
        <v>460</v>
      </c>
      <c r="B406" s="765"/>
      <c r="C406" s="765"/>
      <c r="D406" s="765"/>
      <c r="E406" s="766"/>
    </row>
    <row r="407" spans="1:5" ht="45" x14ac:dyDescent="0.2">
      <c r="A407" s="273"/>
      <c r="B407" s="228" t="s">
        <v>457</v>
      </c>
      <c r="C407" s="229" t="s">
        <v>495</v>
      </c>
      <c r="D407" s="229" t="s">
        <v>458</v>
      </c>
      <c r="E407" s="228" t="s">
        <v>493</v>
      </c>
    </row>
    <row r="408" spans="1:5" ht="15" x14ac:dyDescent="0.25">
      <c r="A408" s="230">
        <v>2</v>
      </c>
      <c r="B408" s="230">
        <v>105.1</v>
      </c>
      <c r="C408" s="230">
        <v>12</v>
      </c>
      <c r="D408" s="231">
        <f>(B408-100)/100*C408/12</f>
        <v>5.0999999999999997E-2</v>
      </c>
      <c r="E408" s="232">
        <f>1+D408</f>
        <v>1.0509999999999999</v>
      </c>
    </row>
    <row r="409" spans="1:5" ht="15" x14ac:dyDescent="0.2">
      <c r="A409" s="767" t="s">
        <v>486</v>
      </c>
      <c r="B409" s="767"/>
      <c r="C409" s="767"/>
      <c r="D409" s="767"/>
      <c r="E409" s="767"/>
    </row>
    <row r="410" spans="1:5" ht="60" x14ac:dyDescent="0.2">
      <c r="A410" s="273"/>
      <c r="B410" s="228" t="s">
        <v>461</v>
      </c>
      <c r="C410" s="229" t="s">
        <v>496</v>
      </c>
      <c r="D410" s="229" t="s">
        <v>462</v>
      </c>
      <c r="E410" s="228" t="s">
        <v>463</v>
      </c>
    </row>
    <row r="411" spans="1:5" ht="15" x14ac:dyDescent="0.25">
      <c r="A411" s="230">
        <v>3</v>
      </c>
      <c r="B411" s="230">
        <v>105.1</v>
      </c>
      <c r="C411" s="230">
        <v>9.6</v>
      </c>
      <c r="D411" s="231">
        <f>(B411-100)/100*C411/12</f>
        <v>4.1000000000000002E-2</v>
      </c>
      <c r="E411" s="232">
        <f>1+D411</f>
        <v>1.0409999999999999</v>
      </c>
    </row>
    <row r="412" spans="1:5" ht="15" x14ac:dyDescent="0.2">
      <c r="A412" s="767" t="s">
        <v>486</v>
      </c>
      <c r="B412" s="767"/>
      <c r="C412" s="767"/>
      <c r="D412" s="767"/>
      <c r="E412" s="767"/>
    </row>
    <row r="413" spans="1:5" ht="60" x14ac:dyDescent="0.2">
      <c r="A413" s="273"/>
      <c r="B413" s="228" t="s">
        <v>487</v>
      </c>
      <c r="C413" s="229" t="s">
        <v>503</v>
      </c>
      <c r="D413" s="229" t="s">
        <v>488</v>
      </c>
      <c r="E413" s="228" t="s">
        <v>489</v>
      </c>
    </row>
    <row r="414" spans="1:5" ht="15" x14ac:dyDescent="0.25">
      <c r="A414" s="230">
        <v>4</v>
      </c>
      <c r="B414" s="230">
        <v>105.1</v>
      </c>
      <c r="C414" s="230">
        <v>2.4</v>
      </c>
      <c r="D414" s="231">
        <f>(B414-100)/100*C414/12</f>
        <v>0.01</v>
      </c>
      <c r="E414" s="232">
        <f>1+D414</f>
        <v>1.01</v>
      </c>
    </row>
    <row r="415" spans="1:5" ht="15" x14ac:dyDescent="0.2">
      <c r="A415" s="767" t="s">
        <v>504</v>
      </c>
      <c r="B415" s="767"/>
      <c r="C415" s="767"/>
      <c r="D415" s="767"/>
      <c r="E415" s="767"/>
    </row>
    <row r="416" spans="1:5" ht="45" x14ac:dyDescent="0.2">
      <c r="A416" s="273"/>
      <c r="B416" s="228" t="s">
        <v>505</v>
      </c>
      <c r="C416" s="229" t="s">
        <v>506</v>
      </c>
      <c r="D416" s="229" t="s">
        <v>507</v>
      </c>
      <c r="E416" s="228" t="s">
        <v>508</v>
      </c>
    </row>
    <row r="417" spans="1:6" ht="15" x14ac:dyDescent="0.25">
      <c r="A417" s="230">
        <v>5</v>
      </c>
      <c r="B417" s="230">
        <v>105</v>
      </c>
      <c r="C417" s="230">
        <v>3.6</v>
      </c>
      <c r="D417" s="231">
        <f>(B417-100)/100*C417/12</f>
        <v>1.4999999999999999E-2</v>
      </c>
      <c r="E417" s="232">
        <f>1+D417</f>
        <v>1.0149999999999999</v>
      </c>
    </row>
    <row r="418" spans="1:6" x14ac:dyDescent="0.2">
      <c r="A418" s="230">
        <v>6</v>
      </c>
      <c r="B418" s="233" t="s">
        <v>464</v>
      </c>
      <c r="C418" s="233"/>
      <c r="D418" s="228" t="s">
        <v>579</v>
      </c>
      <c r="E418" s="232" t="s">
        <v>509</v>
      </c>
    </row>
    <row r="419" spans="1:6" x14ac:dyDescent="0.2">
      <c r="A419" s="230"/>
      <c r="B419" s="233"/>
      <c r="C419" s="233"/>
      <c r="D419" s="234">
        <f>E414*E417-1</f>
        <v>2.5000000000000001E-2</v>
      </c>
      <c r="E419" s="232">
        <f>1+0.5*D419</f>
        <v>1.0129999999999999</v>
      </c>
    </row>
    <row r="420" spans="1:6" x14ac:dyDescent="0.2">
      <c r="A420" s="235">
        <v>7</v>
      </c>
      <c r="B420" s="236" t="s">
        <v>465</v>
      </c>
      <c r="C420" s="236"/>
      <c r="D420" s="228" t="s">
        <v>510</v>
      </c>
      <c r="E420" s="237">
        <f>E405*E408*E411*E419</f>
        <v>1.123</v>
      </c>
    </row>
    <row r="421" spans="1:6" x14ac:dyDescent="0.2">
      <c r="A421" s="254"/>
      <c r="B421" s="255"/>
      <c r="C421" s="255"/>
      <c r="D421" s="256"/>
      <c r="E421" s="257"/>
    </row>
    <row r="422" spans="1:6" x14ac:dyDescent="0.2">
      <c r="A422" s="768" t="s">
        <v>466</v>
      </c>
      <c r="B422" s="769"/>
      <c r="C422" s="769"/>
      <c r="D422" s="769"/>
      <c r="E422" s="770"/>
    </row>
    <row r="423" spans="1:6" x14ac:dyDescent="0.2">
      <c r="A423" s="771" t="s">
        <v>467</v>
      </c>
      <c r="B423" s="772"/>
      <c r="C423" s="773"/>
      <c r="D423" s="238"/>
      <c r="E423" s="244">
        <f>C397</f>
        <v>22600043</v>
      </c>
    </row>
    <row r="424" spans="1:6" x14ac:dyDescent="0.2">
      <c r="A424" s="771" t="s">
        <v>468</v>
      </c>
      <c r="B424" s="772"/>
      <c r="C424" s="773"/>
      <c r="D424" s="238"/>
      <c r="E424" s="239">
        <f>E420</f>
        <v>1.123</v>
      </c>
    </row>
    <row r="425" spans="1:6" x14ac:dyDescent="0.2">
      <c r="A425" s="777" t="s">
        <v>469</v>
      </c>
      <c r="B425" s="778"/>
      <c r="C425" s="779"/>
      <c r="D425" s="233"/>
      <c r="E425" s="245">
        <f>E423*E424</f>
        <v>25379848.289999999</v>
      </c>
    </row>
    <row r="426" spans="1:6" ht="15" x14ac:dyDescent="0.25">
      <c r="A426" s="774" t="s">
        <v>470</v>
      </c>
      <c r="B426" s="775"/>
      <c r="C426" s="761" t="s">
        <v>471</v>
      </c>
      <c r="D426" s="761"/>
      <c r="E426" s="246">
        <f>E423+(E425-E423)*(1-30/100)</f>
        <v>24545906.699999999</v>
      </c>
      <c r="F426" s="295">
        <f>E426/E423</f>
        <v>1.0861000000000001</v>
      </c>
    </row>
    <row r="427" spans="1:6" x14ac:dyDescent="0.2">
      <c r="A427" s="240"/>
      <c r="B427" s="240"/>
      <c r="C427" s="762" t="s">
        <v>472</v>
      </c>
      <c r="D427" s="763"/>
      <c r="E427" s="247">
        <f>E426-E423</f>
        <v>1945863.7</v>
      </c>
    </row>
    <row r="428" spans="1:6" x14ac:dyDescent="0.2">
      <c r="A428" s="240"/>
      <c r="B428" s="240"/>
      <c r="C428" s="272"/>
      <c r="D428" s="330"/>
      <c r="E428" s="331"/>
    </row>
    <row r="429" spans="1:6" ht="15.75" x14ac:dyDescent="0.2">
      <c r="A429" s="329"/>
      <c r="B429" s="318" t="s">
        <v>568</v>
      </c>
      <c r="C429" s="329"/>
      <c r="D429" s="242"/>
      <c r="E429" s="241"/>
    </row>
    <row r="430" spans="1:6" ht="15.75" x14ac:dyDescent="0.2">
      <c r="A430" s="322" t="s">
        <v>267</v>
      </c>
      <c r="B430" s="102" t="s">
        <v>411</v>
      </c>
      <c r="C430" s="332">
        <f>'Затраты подрядчика 2 кв '!O100</f>
        <v>8954992.3399999999</v>
      </c>
      <c r="D430" s="242"/>
      <c r="E430" s="241"/>
    </row>
    <row r="431" spans="1:6" ht="15.75" x14ac:dyDescent="0.2">
      <c r="A431" s="322" t="s">
        <v>267</v>
      </c>
      <c r="B431" s="102" t="s">
        <v>413</v>
      </c>
      <c r="C431" s="332">
        <f>'Затраты подрядчика 2 кв '!O101</f>
        <v>2009086.49</v>
      </c>
      <c r="D431" s="242"/>
      <c r="E431" s="241"/>
    </row>
    <row r="432" spans="1:6" ht="15.75" x14ac:dyDescent="0.2">
      <c r="A432" s="322" t="s">
        <v>267</v>
      </c>
      <c r="B432" s="102" t="s">
        <v>412</v>
      </c>
      <c r="C432" s="332">
        <f>'Затраты подрядчика 2 кв '!O102</f>
        <v>12076942.08</v>
      </c>
      <c r="D432" s="242"/>
      <c r="E432" s="241"/>
    </row>
    <row r="433" spans="1:5" ht="15.75" x14ac:dyDescent="0.2">
      <c r="A433" s="312"/>
      <c r="B433" s="313" t="s">
        <v>373</v>
      </c>
      <c r="C433" s="317">
        <f>SUM(C430:C432)</f>
        <v>23041020.91</v>
      </c>
      <c r="D433" s="242"/>
      <c r="E433" s="241"/>
    </row>
    <row r="434" spans="1:5" ht="15.75" x14ac:dyDescent="0.2">
      <c r="A434" s="333"/>
      <c r="B434" s="334"/>
      <c r="C434" s="335"/>
      <c r="D434" s="242"/>
      <c r="E434" s="241"/>
    </row>
    <row r="435" spans="1:5" ht="15.75" x14ac:dyDescent="0.2">
      <c r="A435" s="333"/>
      <c r="B435" s="334"/>
      <c r="C435" s="335"/>
      <c r="D435" s="242"/>
      <c r="E435" s="241"/>
    </row>
    <row r="436" spans="1:5" ht="15.75" x14ac:dyDescent="0.2">
      <c r="A436" s="241" t="s">
        <v>473</v>
      </c>
      <c r="B436" s="241"/>
      <c r="C436" s="241"/>
      <c r="D436" s="243">
        <v>4.3</v>
      </c>
      <c r="E436" s="241" t="s">
        <v>474</v>
      </c>
    </row>
    <row r="437" spans="1:5" ht="15.75" x14ac:dyDescent="0.2">
      <c r="A437" s="241" t="s">
        <v>475</v>
      </c>
      <c r="B437" s="241"/>
      <c r="C437" s="241"/>
      <c r="D437" s="242" t="s">
        <v>573</v>
      </c>
      <c r="E437" s="241"/>
    </row>
    <row r="438" spans="1:5" ht="15.75" x14ac:dyDescent="0.2">
      <c r="A438" s="241" t="s">
        <v>476</v>
      </c>
      <c r="B438" s="241"/>
      <c r="C438" s="241"/>
      <c r="D438" s="242" t="s">
        <v>567</v>
      </c>
      <c r="E438" s="241"/>
    </row>
    <row r="439" spans="1:5" ht="15.75" x14ac:dyDescent="0.2">
      <c r="A439" s="333"/>
      <c r="B439" s="334"/>
      <c r="C439" s="335"/>
      <c r="D439" s="242"/>
      <c r="E439" s="241"/>
    </row>
    <row r="440" spans="1:5" ht="15" x14ac:dyDescent="0.2">
      <c r="A440" s="764" t="s">
        <v>453</v>
      </c>
      <c r="B440" s="765"/>
      <c r="C440" s="765"/>
      <c r="D440" s="765"/>
      <c r="E440" s="766"/>
    </row>
    <row r="441" spans="1:5" ht="60" x14ac:dyDescent="0.2">
      <c r="A441" s="273"/>
      <c r="B441" s="228" t="s">
        <v>454</v>
      </c>
      <c r="C441" s="229" t="s">
        <v>479</v>
      </c>
      <c r="D441" s="229" t="s">
        <v>455</v>
      </c>
      <c r="E441" s="228" t="s">
        <v>456</v>
      </c>
    </row>
    <row r="442" spans="1:5" ht="15" x14ac:dyDescent="0.25">
      <c r="A442" s="230">
        <v>1</v>
      </c>
      <c r="B442" s="230">
        <v>105</v>
      </c>
      <c r="C442" s="230">
        <v>3</v>
      </c>
      <c r="D442" s="231">
        <f>(B442-100)/100*C442/12</f>
        <v>1.2999999999999999E-2</v>
      </c>
      <c r="E442" s="232">
        <f>1+D442</f>
        <v>1.0129999999999999</v>
      </c>
    </row>
    <row r="443" spans="1:5" ht="15" x14ac:dyDescent="0.2">
      <c r="A443" s="764" t="s">
        <v>460</v>
      </c>
      <c r="B443" s="765"/>
      <c r="C443" s="765"/>
      <c r="D443" s="765"/>
      <c r="E443" s="766"/>
    </row>
    <row r="444" spans="1:5" ht="45" x14ac:dyDescent="0.2">
      <c r="A444" s="273"/>
      <c r="B444" s="228" t="s">
        <v>457</v>
      </c>
      <c r="C444" s="229" t="s">
        <v>495</v>
      </c>
      <c r="D444" s="229" t="s">
        <v>458</v>
      </c>
      <c r="E444" s="228" t="s">
        <v>493</v>
      </c>
    </row>
    <row r="445" spans="1:5" ht="15" x14ac:dyDescent="0.25">
      <c r="A445" s="230">
        <v>2</v>
      </c>
      <c r="B445" s="230">
        <v>105.1</v>
      </c>
      <c r="C445" s="230">
        <v>12</v>
      </c>
      <c r="D445" s="231">
        <f>(B445-100)/100*C445/12</f>
        <v>5.0999999999999997E-2</v>
      </c>
      <c r="E445" s="232">
        <f>1+D445</f>
        <v>1.0509999999999999</v>
      </c>
    </row>
    <row r="446" spans="1:5" ht="15" x14ac:dyDescent="0.2">
      <c r="A446" s="767" t="s">
        <v>486</v>
      </c>
      <c r="B446" s="767"/>
      <c r="C446" s="767"/>
      <c r="D446" s="767"/>
      <c r="E446" s="767"/>
    </row>
    <row r="447" spans="1:5" ht="60" x14ac:dyDescent="0.2">
      <c r="A447" s="273"/>
      <c r="B447" s="228" t="s">
        <v>461</v>
      </c>
      <c r="C447" s="229" t="s">
        <v>496</v>
      </c>
      <c r="D447" s="229" t="s">
        <v>462</v>
      </c>
      <c r="E447" s="228" t="s">
        <v>463</v>
      </c>
    </row>
    <row r="448" spans="1:5" ht="15" x14ac:dyDescent="0.25">
      <c r="A448" s="230">
        <v>3</v>
      </c>
      <c r="B448" s="230">
        <v>105.1</v>
      </c>
      <c r="C448" s="230">
        <v>7.7</v>
      </c>
      <c r="D448" s="231">
        <f>(B448-100)/100*C448/12</f>
        <v>3.3000000000000002E-2</v>
      </c>
      <c r="E448" s="232">
        <f>1+D448</f>
        <v>1.0329999999999999</v>
      </c>
    </row>
    <row r="449" spans="1:6" ht="15" x14ac:dyDescent="0.2">
      <c r="A449" s="767" t="s">
        <v>486</v>
      </c>
      <c r="B449" s="767"/>
      <c r="C449" s="767"/>
      <c r="D449" s="767"/>
      <c r="E449" s="767"/>
    </row>
    <row r="450" spans="1:6" ht="60" x14ac:dyDescent="0.2">
      <c r="A450" s="273"/>
      <c r="B450" s="228" t="s">
        <v>487</v>
      </c>
      <c r="C450" s="229" t="s">
        <v>497</v>
      </c>
      <c r="D450" s="229" t="s">
        <v>488</v>
      </c>
      <c r="E450" s="228" t="s">
        <v>498</v>
      </c>
    </row>
    <row r="451" spans="1:6" ht="15" x14ac:dyDescent="0.25">
      <c r="A451" s="230">
        <v>4</v>
      </c>
      <c r="B451" s="230">
        <v>105.1</v>
      </c>
      <c r="C451" s="230">
        <v>4.3</v>
      </c>
      <c r="D451" s="231">
        <f>(B451-100)/100*C451/12</f>
        <v>1.7999999999999999E-2</v>
      </c>
      <c r="E451" s="232">
        <f>1+0.5*D451</f>
        <v>1.0089999999999999</v>
      </c>
    </row>
    <row r="452" spans="1:6" x14ac:dyDescent="0.2">
      <c r="A452" s="235">
        <v>6</v>
      </c>
      <c r="B452" s="236" t="s">
        <v>465</v>
      </c>
      <c r="C452" s="236"/>
      <c r="D452" s="228" t="s">
        <v>499</v>
      </c>
      <c r="E452" s="237">
        <f>E442*E445*E448*E451</f>
        <v>1.1100000000000001</v>
      </c>
    </row>
    <row r="453" spans="1:6" x14ac:dyDescent="0.2">
      <c r="A453" s="768" t="s">
        <v>466</v>
      </c>
      <c r="B453" s="769"/>
      <c r="C453" s="769"/>
      <c r="D453" s="769"/>
      <c r="E453" s="770"/>
    </row>
    <row r="454" spans="1:6" x14ac:dyDescent="0.2">
      <c r="A454" s="771" t="s">
        <v>467</v>
      </c>
      <c r="B454" s="772"/>
      <c r="C454" s="773"/>
      <c r="D454" s="238"/>
      <c r="E454" s="244">
        <f>C433</f>
        <v>23041020.91</v>
      </c>
    </row>
    <row r="455" spans="1:6" x14ac:dyDescent="0.2">
      <c r="A455" s="771" t="s">
        <v>468</v>
      </c>
      <c r="B455" s="772"/>
      <c r="C455" s="773"/>
      <c r="D455" s="238"/>
      <c r="E455" s="239">
        <f>E452</f>
        <v>1.1100000000000001</v>
      </c>
    </row>
    <row r="456" spans="1:6" x14ac:dyDescent="0.2">
      <c r="A456" s="777" t="s">
        <v>469</v>
      </c>
      <c r="B456" s="778"/>
      <c r="C456" s="779"/>
      <c r="D456" s="233"/>
      <c r="E456" s="245">
        <f>E454*E455</f>
        <v>25575533.210000001</v>
      </c>
    </row>
    <row r="457" spans="1:6" ht="15" x14ac:dyDescent="0.25">
      <c r="A457" s="774" t="s">
        <v>470</v>
      </c>
      <c r="B457" s="775"/>
      <c r="C457" s="761" t="s">
        <v>471</v>
      </c>
      <c r="D457" s="761"/>
      <c r="E457" s="246">
        <f>E454+(E456-E454)*(1-30/100)</f>
        <v>24815179.52</v>
      </c>
      <c r="F457" s="295">
        <f>E457/E454</f>
        <v>1.077</v>
      </c>
    </row>
    <row r="458" spans="1:6" x14ac:dyDescent="0.2">
      <c r="A458" s="240"/>
      <c r="B458" s="240"/>
      <c r="C458" s="762" t="s">
        <v>472</v>
      </c>
      <c r="D458" s="763"/>
      <c r="E458" s="247">
        <f>E457-E454</f>
        <v>1774158.61</v>
      </c>
    </row>
    <row r="461" spans="1:6" x14ac:dyDescent="0.2">
      <c r="A461" s="102" t="s">
        <v>351</v>
      </c>
      <c r="B461" s="102" t="s">
        <v>44</v>
      </c>
      <c r="C461" s="311">
        <f>'Затраты подрядчика 2 кв '!O247</f>
        <v>2151497.12</v>
      </c>
    </row>
    <row r="462" spans="1:6" x14ac:dyDescent="0.2">
      <c r="A462" s="322"/>
      <c r="B462" s="102" t="s">
        <v>574</v>
      </c>
      <c r="C462" s="311">
        <f>'Затраты подрядчика 2 кв '!O251</f>
        <v>92803.3</v>
      </c>
    </row>
    <row r="463" spans="1:6" x14ac:dyDescent="0.2">
      <c r="A463" s="304"/>
      <c r="B463" s="338" t="s">
        <v>501</v>
      </c>
      <c r="C463" s="339">
        <f>SUM(C461:C462)</f>
        <v>2244300.42</v>
      </c>
    </row>
    <row r="464" spans="1:6" x14ac:dyDescent="0.2">
      <c r="A464" s="287"/>
      <c r="B464" s="336"/>
      <c r="C464" s="337"/>
    </row>
    <row r="465" spans="1:5" x14ac:dyDescent="0.2">
      <c r="A465" s="287"/>
      <c r="B465" s="336"/>
      <c r="C465" s="337"/>
    </row>
    <row r="466" spans="1:5" ht="15.75" x14ac:dyDescent="0.2">
      <c r="A466" s="241" t="s">
        <v>473</v>
      </c>
      <c r="B466" s="241"/>
      <c r="C466" s="241"/>
      <c r="D466" s="243">
        <v>32</v>
      </c>
      <c r="E466" s="241" t="s">
        <v>474</v>
      </c>
    </row>
    <row r="467" spans="1:5" ht="15.75" x14ac:dyDescent="0.2">
      <c r="A467" s="241" t="s">
        <v>475</v>
      </c>
      <c r="B467" s="241"/>
      <c r="C467" s="241"/>
      <c r="D467" s="242" t="s">
        <v>549</v>
      </c>
      <c r="E467" s="241"/>
    </row>
    <row r="468" spans="1:5" ht="15.75" x14ac:dyDescent="0.2">
      <c r="A468" s="241" t="s">
        <v>476</v>
      </c>
      <c r="B468" s="241"/>
      <c r="C468" s="241"/>
      <c r="D468" s="242" t="s">
        <v>575</v>
      </c>
      <c r="E468" s="241"/>
    </row>
    <row r="469" spans="1:5" ht="15" x14ac:dyDescent="0.2">
      <c r="A469" s="764" t="s">
        <v>453</v>
      </c>
      <c r="B469" s="765"/>
      <c r="C469" s="765"/>
      <c r="D469" s="765"/>
      <c r="E469" s="766"/>
    </row>
    <row r="470" spans="1:5" ht="60" x14ac:dyDescent="0.2">
      <c r="A470" s="273"/>
      <c r="B470" s="228" t="s">
        <v>454</v>
      </c>
      <c r="C470" s="229" t="s">
        <v>479</v>
      </c>
      <c r="D470" s="229" t="s">
        <v>455</v>
      </c>
      <c r="E470" s="228" t="s">
        <v>456</v>
      </c>
    </row>
    <row r="471" spans="1:5" ht="15" x14ac:dyDescent="0.25">
      <c r="A471" s="230">
        <v>1</v>
      </c>
      <c r="B471" s="230">
        <v>105</v>
      </c>
      <c r="C471" s="230">
        <v>3</v>
      </c>
      <c r="D471" s="231">
        <f>(B471-100)/100*C471/12</f>
        <v>1.2999999999999999E-2</v>
      </c>
      <c r="E471" s="232">
        <f>1+D471</f>
        <v>1.0129999999999999</v>
      </c>
    </row>
    <row r="472" spans="1:5" ht="15" x14ac:dyDescent="0.2">
      <c r="A472" s="764" t="s">
        <v>460</v>
      </c>
      <c r="B472" s="765"/>
      <c r="C472" s="765"/>
      <c r="D472" s="765"/>
      <c r="E472" s="766"/>
    </row>
    <row r="473" spans="1:5" ht="60" x14ac:dyDescent="0.2">
      <c r="A473" s="273"/>
      <c r="B473" s="228" t="s">
        <v>457</v>
      </c>
      <c r="C473" s="340" t="s">
        <v>576</v>
      </c>
      <c r="D473" s="229" t="s">
        <v>458</v>
      </c>
      <c r="E473" s="228" t="s">
        <v>493</v>
      </c>
    </row>
    <row r="474" spans="1:5" ht="15" x14ac:dyDescent="0.25">
      <c r="A474" s="230">
        <v>2</v>
      </c>
      <c r="B474" s="230">
        <v>105.1</v>
      </c>
      <c r="C474" s="230">
        <v>12</v>
      </c>
      <c r="D474" s="231">
        <f>(B474-100)/100*C474/12</f>
        <v>5.0999999999999997E-2</v>
      </c>
      <c r="E474" s="232">
        <f>1+D474</f>
        <v>1.0509999999999999</v>
      </c>
    </row>
    <row r="475" spans="1:5" ht="15" x14ac:dyDescent="0.2">
      <c r="A475" s="767" t="s">
        <v>486</v>
      </c>
      <c r="B475" s="767"/>
      <c r="C475" s="767"/>
      <c r="D475" s="767"/>
      <c r="E475" s="767"/>
    </row>
    <row r="476" spans="1:5" ht="45" x14ac:dyDescent="0.2">
      <c r="A476" s="273"/>
      <c r="B476" s="228" t="s">
        <v>461</v>
      </c>
      <c r="C476" s="340" t="s">
        <v>511</v>
      </c>
      <c r="D476" s="229" t="s">
        <v>462</v>
      </c>
      <c r="E476" s="228" t="s">
        <v>463</v>
      </c>
    </row>
    <row r="477" spans="1:5" ht="15" x14ac:dyDescent="0.25">
      <c r="A477" s="230">
        <v>3</v>
      </c>
      <c r="B477" s="230">
        <v>105.1</v>
      </c>
      <c r="C477" s="230">
        <v>12</v>
      </c>
      <c r="D477" s="231">
        <f>(B477-100)/100*C477/12</f>
        <v>5.0999999999999997E-2</v>
      </c>
      <c r="E477" s="232">
        <f>1+D477</f>
        <v>1.0509999999999999</v>
      </c>
    </row>
    <row r="478" spans="1:5" ht="15" x14ac:dyDescent="0.2">
      <c r="A478" s="776" t="s">
        <v>504</v>
      </c>
      <c r="B478" s="767"/>
      <c r="C478" s="767"/>
      <c r="D478" s="767"/>
      <c r="E478" s="767"/>
    </row>
    <row r="479" spans="1:5" ht="60" x14ac:dyDescent="0.2">
      <c r="A479" s="273"/>
      <c r="B479" s="228" t="s">
        <v>487</v>
      </c>
      <c r="C479" s="340" t="s">
        <v>577</v>
      </c>
      <c r="D479" s="229" t="s">
        <v>488</v>
      </c>
      <c r="E479" s="228" t="s">
        <v>489</v>
      </c>
    </row>
    <row r="480" spans="1:5" ht="15" x14ac:dyDescent="0.25">
      <c r="A480" s="230">
        <v>4</v>
      </c>
      <c r="B480" s="230">
        <v>105</v>
      </c>
      <c r="C480" s="230">
        <v>7.8</v>
      </c>
      <c r="D480" s="231">
        <f>(B480-100)/100*C480/12</f>
        <v>3.3000000000000002E-2</v>
      </c>
      <c r="E480" s="232">
        <f>1+D480</f>
        <v>1.0329999999999999</v>
      </c>
    </row>
    <row r="481" spans="1:6" ht="25.5" x14ac:dyDescent="0.2">
      <c r="A481" s="230">
        <v>5</v>
      </c>
      <c r="B481" s="233" t="s">
        <v>464</v>
      </c>
      <c r="C481" s="233"/>
      <c r="D481" s="228" t="s">
        <v>578</v>
      </c>
      <c r="E481" s="232" t="s">
        <v>491</v>
      </c>
    </row>
    <row r="482" spans="1:6" x14ac:dyDescent="0.2">
      <c r="A482" s="230"/>
      <c r="B482" s="233"/>
      <c r="C482" s="233"/>
      <c r="D482" s="234">
        <f>E471*E474*E477*E480-1</f>
        <v>0.156</v>
      </c>
      <c r="E482" s="232">
        <f>1+0.5*D482</f>
        <v>1.0780000000000001</v>
      </c>
    </row>
    <row r="483" spans="1:6" x14ac:dyDescent="0.2">
      <c r="A483" s="254"/>
      <c r="B483" s="255"/>
      <c r="C483" s="255"/>
      <c r="D483" s="256"/>
      <c r="E483" s="257"/>
    </row>
    <row r="484" spans="1:6" x14ac:dyDescent="0.2">
      <c r="A484" s="768" t="s">
        <v>466</v>
      </c>
      <c r="B484" s="769"/>
      <c r="C484" s="769"/>
      <c r="D484" s="769"/>
      <c r="E484" s="770"/>
    </row>
    <row r="485" spans="1:6" x14ac:dyDescent="0.2">
      <c r="A485" s="771" t="s">
        <v>467</v>
      </c>
      <c r="B485" s="772"/>
      <c r="C485" s="773"/>
      <c r="D485" s="238"/>
      <c r="E485" s="244">
        <f>C463</f>
        <v>2244300.42</v>
      </c>
    </row>
    <row r="486" spans="1:6" x14ac:dyDescent="0.2">
      <c r="A486" s="771" t="s">
        <v>468</v>
      </c>
      <c r="B486" s="772"/>
      <c r="C486" s="773"/>
      <c r="D486" s="238"/>
      <c r="E486" s="239">
        <f>E482</f>
        <v>1.0780000000000001</v>
      </c>
    </row>
    <row r="487" spans="1:6" x14ac:dyDescent="0.2">
      <c r="A487" s="777" t="s">
        <v>469</v>
      </c>
      <c r="B487" s="778"/>
      <c r="C487" s="779"/>
      <c r="D487" s="233"/>
      <c r="E487" s="245">
        <f>E485*E486</f>
        <v>2419355.85</v>
      </c>
    </row>
    <row r="488" spans="1:6" ht="15" x14ac:dyDescent="0.25">
      <c r="A488" s="774" t="s">
        <v>470</v>
      </c>
      <c r="B488" s="775"/>
      <c r="C488" s="761" t="s">
        <v>471</v>
      </c>
      <c r="D488" s="761"/>
      <c r="E488" s="246">
        <f>E485+(E487-E485)*(1-30/100)</f>
        <v>2366839.2200000002</v>
      </c>
      <c r="F488" s="295">
        <f>E488/E485</f>
        <v>1.0546</v>
      </c>
    </row>
    <row r="489" spans="1:6" x14ac:dyDescent="0.2">
      <c r="A489" s="240"/>
      <c r="B489" s="240"/>
      <c r="C489" s="762" t="s">
        <v>472</v>
      </c>
      <c r="D489" s="763"/>
      <c r="E489" s="247">
        <f>E488-E485</f>
        <v>122538.8</v>
      </c>
    </row>
    <row r="490" spans="1:6" x14ac:dyDescent="0.2">
      <c r="A490" s="287"/>
      <c r="B490" s="336"/>
      <c r="C490" s="337"/>
    </row>
    <row r="491" spans="1:6" x14ac:dyDescent="0.2">
      <c r="A491" s="287"/>
      <c r="B491" s="336"/>
      <c r="C491" s="337"/>
    </row>
    <row r="492" spans="1:6" ht="38.25" x14ac:dyDescent="0.2">
      <c r="A492" s="102" t="s">
        <v>218</v>
      </c>
      <c r="B492" s="102" t="s">
        <v>35</v>
      </c>
      <c r="C492" s="311">
        <f>'Затраты подрядчика 2 кв '!O230</f>
        <v>17065004.34</v>
      </c>
    </row>
    <row r="493" spans="1:6" x14ac:dyDescent="0.2">
      <c r="A493" s="287"/>
      <c r="B493" s="336"/>
      <c r="C493" s="337"/>
    </row>
    <row r="494" spans="1:6" ht="15.75" x14ac:dyDescent="0.2">
      <c r="A494" s="241" t="s">
        <v>473</v>
      </c>
      <c r="B494" s="241"/>
      <c r="C494" s="241"/>
      <c r="D494" s="243">
        <v>3</v>
      </c>
      <c r="E494" s="241" t="s">
        <v>474</v>
      </c>
    </row>
    <row r="495" spans="1:6" ht="15.75" x14ac:dyDescent="0.2">
      <c r="A495" s="241" t="s">
        <v>475</v>
      </c>
      <c r="B495" s="241"/>
      <c r="C495" s="241"/>
      <c r="D495" s="242" t="s">
        <v>566</v>
      </c>
      <c r="E495" s="241"/>
    </row>
    <row r="496" spans="1:6" ht="15.75" x14ac:dyDescent="0.2">
      <c r="A496" s="241" t="s">
        <v>476</v>
      </c>
      <c r="B496" s="241"/>
      <c r="C496" s="241"/>
      <c r="D496" s="242" t="s">
        <v>581</v>
      </c>
      <c r="E496" s="241"/>
    </row>
    <row r="497" spans="1:5" ht="15" x14ac:dyDescent="0.2">
      <c r="A497" s="764" t="s">
        <v>453</v>
      </c>
      <c r="B497" s="765"/>
      <c r="C497" s="765"/>
      <c r="D497" s="765"/>
      <c r="E497" s="766"/>
    </row>
    <row r="498" spans="1:5" ht="60" x14ac:dyDescent="0.2">
      <c r="A498" s="273"/>
      <c r="B498" s="228" t="s">
        <v>454</v>
      </c>
      <c r="C498" s="229" t="s">
        <v>479</v>
      </c>
      <c r="D498" s="229" t="s">
        <v>455</v>
      </c>
      <c r="E498" s="228" t="s">
        <v>456</v>
      </c>
    </row>
    <row r="499" spans="1:5" ht="15" x14ac:dyDescent="0.25">
      <c r="A499" s="230">
        <v>1</v>
      </c>
      <c r="B499" s="230">
        <v>105</v>
      </c>
      <c r="C499" s="230">
        <v>3</v>
      </c>
      <c r="D499" s="231">
        <f>(B499-100)/100*C499/12</f>
        <v>1.2999999999999999E-2</v>
      </c>
      <c r="E499" s="232">
        <f>1+D499</f>
        <v>1.0129999999999999</v>
      </c>
    </row>
    <row r="500" spans="1:5" ht="15" x14ac:dyDescent="0.2">
      <c r="A500" s="764" t="s">
        <v>460</v>
      </c>
      <c r="B500" s="765"/>
      <c r="C500" s="765"/>
      <c r="D500" s="765"/>
      <c r="E500" s="766"/>
    </row>
    <row r="501" spans="1:5" ht="45" x14ac:dyDescent="0.2">
      <c r="A501" s="273"/>
      <c r="B501" s="228" t="s">
        <v>457</v>
      </c>
      <c r="C501" s="229" t="s">
        <v>495</v>
      </c>
      <c r="D501" s="229" t="s">
        <v>458</v>
      </c>
      <c r="E501" s="228" t="s">
        <v>493</v>
      </c>
    </row>
    <row r="502" spans="1:5" ht="15" x14ac:dyDescent="0.25">
      <c r="A502" s="230">
        <v>2</v>
      </c>
      <c r="B502" s="230">
        <v>105.1</v>
      </c>
      <c r="C502" s="230">
        <v>12</v>
      </c>
      <c r="D502" s="231">
        <f>(B502-100)/100*C502/12</f>
        <v>5.0999999999999997E-2</v>
      </c>
      <c r="E502" s="232">
        <f>1+D502</f>
        <v>1.0509999999999999</v>
      </c>
    </row>
    <row r="503" spans="1:5" ht="15" x14ac:dyDescent="0.2">
      <c r="A503" s="767" t="s">
        <v>486</v>
      </c>
      <c r="B503" s="767"/>
      <c r="C503" s="767"/>
      <c r="D503" s="767"/>
      <c r="E503" s="767"/>
    </row>
    <row r="504" spans="1:5" ht="45" x14ac:dyDescent="0.2">
      <c r="A504" s="273"/>
      <c r="B504" s="228" t="s">
        <v>461</v>
      </c>
      <c r="C504" s="229" t="s">
        <v>511</v>
      </c>
      <c r="D504" s="229" t="s">
        <v>462</v>
      </c>
      <c r="E504" s="228" t="s">
        <v>463</v>
      </c>
    </row>
    <row r="505" spans="1:5" ht="15" x14ac:dyDescent="0.25">
      <c r="A505" s="230">
        <v>3</v>
      </c>
      <c r="B505" s="230">
        <v>105.1</v>
      </c>
      <c r="C505" s="230">
        <v>12</v>
      </c>
      <c r="D505" s="231">
        <f>(B505-100)/100*C505/12</f>
        <v>5.0999999999999997E-2</v>
      </c>
      <c r="E505" s="232">
        <f>1+D505</f>
        <v>1.0509999999999999</v>
      </c>
    </row>
    <row r="506" spans="1:5" ht="15" x14ac:dyDescent="0.2">
      <c r="A506" s="767" t="s">
        <v>504</v>
      </c>
      <c r="B506" s="767"/>
      <c r="C506" s="767"/>
      <c r="D506" s="767"/>
      <c r="E506" s="767"/>
    </row>
    <row r="507" spans="1:5" ht="60" x14ac:dyDescent="0.2">
      <c r="A507" s="273"/>
      <c r="B507" s="228" t="s">
        <v>487</v>
      </c>
      <c r="C507" s="229" t="s">
        <v>513</v>
      </c>
      <c r="D507" s="229" t="s">
        <v>488</v>
      </c>
      <c r="E507" s="228" t="s">
        <v>489</v>
      </c>
    </row>
    <row r="508" spans="1:5" ht="15" x14ac:dyDescent="0.25">
      <c r="A508" s="230">
        <v>4</v>
      </c>
      <c r="B508" s="230">
        <v>105</v>
      </c>
      <c r="C508" s="230">
        <v>4</v>
      </c>
      <c r="D508" s="231">
        <f>(B508-100)/100*C508/12</f>
        <v>1.7000000000000001E-2</v>
      </c>
      <c r="E508" s="232">
        <f>1+D508</f>
        <v>1.0169999999999999</v>
      </c>
    </row>
    <row r="509" spans="1:5" ht="15" x14ac:dyDescent="0.2">
      <c r="A509" s="767" t="s">
        <v>504</v>
      </c>
      <c r="B509" s="767"/>
      <c r="C509" s="767"/>
      <c r="D509" s="767"/>
      <c r="E509" s="767"/>
    </row>
    <row r="510" spans="1:5" ht="75" x14ac:dyDescent="0.2">
      <c r="A510" s="273"/>
      <c r="B510" s="228" t="s">
        <v>505</v>
      </c>
      <c r="C510" s="229" t="s">
        <v>515</v>
      </c>
      <c r="D510" s="229" t="s">
        <v>507</v>
      </c>
      <c r="E510" s="228" t="s">
        <v>514</v>
      </c>
    </row>
    <row r="511" spans="1:5" ht="15" x14ac:dyDescent="0.25">
      <c r="A511" s="230">
        <v>5</v>
      </c>
      <c r="B511" s="230">
        <v>105</v>
      </c>
      <c r="C511" s="230">
        <v>3</v>
      </c>
      <c r="D511" s="231">
        <f>(B511-100)/100*C511/12</f>
        <v>1.2999999999999999E-2</v>
      </c>
      <c r="E511" s="232">
        <f>1+0.5*D511</f>
        <v>1.0069999999999999</v>
      </c>
    </row>
    <row r="512" spans="1:5" ht="15" x14ac:dyDescent="0.25">
      <c r="A512" s="230"/>
      <c r="B512" s="230"/>
      <c r="C512" s="230"/>
      <c r="D512" s="231"/>
      <c r="E512" s="232"/>
    </row>
    <row r="513" spans="1:6" ht="25.5" x14ac:dyDescent="0.2">
      <c r="A513" s="235">
        <v>6</v>
      </c>
      <c r="B513" s="236" t="s">
        <v>465</v>
      </c>
      <c r="C513" s="236"/>
      <c r="D513" s="228" t="s">
        <v>516</v>
      </c>
      <c r="E513" s="237">
        <f>E499*E502*E505*E508*E511</f>
        <v>1.1459999999999999</v>
      </c>
    </row>
    <row r="514" spans="1:6" x14ac:dyDescent="0.2">
      <c r="A514" s="254"/>
      <c r="B514" s="255"/>
      <c r="C514" s="255"/>
      <c r="D514" s="256"/>
      <c r="E514" s="257"/>
    </row>
    <row r="515" spans="1:6" x14ac:dyDescent="0.2">
      <c r="A515" s="768" t="s">
        <v>466</v>
      </c>
      <c r="B515" s="769"/>
      <c r="C515" s="769"/>
      <c r="D515" s="769"/>
      <c r="E515" s="770"/>
    </row>
    <row r="516" spans="1:6" x14ac:dyDescent="0.2">
      <c r="A516" s="771" t="s">
        <v>467</v>
      </c>
      <c r="B516" s="772"/>
      <c r="C516" s="773"/>
      <c r="D516" s="238"/>
      <c r="E516" s="244">
        <f>C492</f>
        <v>17065004.34</v>
      </c>
    </row>
    <row r="517" spans="1:6" x14ac:dyDescent="0.2">
      <c r="A517" s="771" t="s">
        <v>468</v>
      </c>
      <c r="B517" s="772"/>
      <c r="C517" s="773"/>
      <c r="D517" s="238"/>
      <c r="E517" s="239">
        <f>E513</f>
        <v>1.1459999999999999</v>
      </c>
    </row>
    <row r="518" spans="1:6" x14ac:dyDescent="0.2">
      <c r="A518" s="777" t="s">
        <v>469</v>
      </c>
      <c r="B518" s="778"/>
      <c r="C518" s="779"/>
      <c r="D518" s="233"/>
      <c r="E518" s="245">
        <f>E516*E517</f>
        <v>19556494.969999999</v>
      </c>
    </row>
    <row r="519" spans="1:6" ht="15" x14ac:dyDescent="0.25">
      <c r="A519" s="774" t="s">
        <v>470</v>
      </c>
      <c r="B519" s="775"/>
      <c r="C519" s="761" t="s">
        <v>471</v>
      </c>
      <c r="D519" s="761"/>
      <c r="E519" s="246">
        <f>E516+(E518-E516)*(1-30/100)</f>
        <v>18809047.780000001</v>
      </c>
      <c r="F519" s="295">
        <f>E519/E516</f>
        <v>1.1022000000000001</v>
      </c>
    </row>
    <row r="520" spans="1:6" x14ac:dyDescent="0.2">
      <c r="A520" s="240"/>
      <c r="B520" s="240"/>
      <c r="C520" s="762" t="s">
        <v>472</v>
      </c>
      <c r="D520" s="763"/>
      <c r="E520" s="247">
        <f>E519-E516</f>
        <v>1744043.44</v>
      </c>
    </row>
    <row r="521" spans="1:6" x14ac:dyDescent="0.2">
      <c r="A521" s="287"/>
      <c r="B521" s="336"/>
      <c r="C521" s="337"/>
    </row>
    <row r="522" spans="1:6" x14ac:dyDescent="0.2">
      <c r="A522" s="341" t="s">
        <v>226</v>
      </c>
      <c r="B522" s="341" t="s">
        <v>227</v>
      </c>
      <c r="C522" s="311">
        <f>'Затраты подрядчика 2 кв '!O25</f>
        <v>272522.15999999997</v>
      </c>
    </row>
    <row r="523" spans="1:6" x14ac:dyDescent="0.2">
      <c r="A523" s="287"/>
      <c r="B523" s="336"/>
      <c r="C523" s="337"/>
    </row>
    <row r="524" spans="1:6" ht="15.75" x14ac:dyDescent="0.2">
      <c r="A524" s="241" t="s">
        <v>473</v>
      </c>
      <c r="B524" s="241"/>
      <c r="C524" s="241"/>
      <c r="D524" s="243">
        <v>6.6</v>
      </c>
      <c r="E524" s="241" t="s">
        <v>500</v>
      </c>
    </row>
    <row r="525" spans="1:6" ht="15.75" x14ac:dyDescent="0.2">
      <c r="A525" s="241" t="s">
        <v>475</v>
      </c>
      <c r="B525" s="241"/>
      <c r="C525" s="241"/>
      <c r="D525" s="242" t="s">
        <v>582</v>
      </c>
      <c r="E525" s="241"/>
    </row>
    <row r="526" spans="1:6" ht="15.75" x14ac:dyDescent="0.2">
      <c r="A526" s="241" t="s">
        <v>476</v>
      </c>
      <c r="B526" s="241"/>
      <c r="C526" s="241"/>
      <c r="D526" s="242" t="s">
        <v>583</v>
      </c>
      <c r="E526" s="241"/>
    </row>
    <row r="527" spans="1:6" ht="15" x14ac:dyDescent="0.2">
      <c r="A527" s="764" t="s">
        <v>453</v>
      </c>
      <c r="B527" s="765"/>
      <c r="C527" s="765"/>
      <c r="D527" s="765"/>
      <c r="E527" s="766"/>
    </row>
    <row r="528" spans="1:6" ht="60" x14ac:dyDescent="0.2">
      <c r="A528" s="273"/>
      <c r="B528" s="228" t="s">
        <v>454</v>
      </c>
      <c r="C528" s="229" t="s">
        <v>479</v>
      </c>
      <c r="D528" s="229" t="s">
        <v>455</v>
      </c>
      <c r="E528" s="228" t="s">
        <v>456</v>
      </c>
    </row>
    <row r="529" spans="1:6" ht="15" x14ac:dyDescent="0.25">
      <c r="A529" s="230">
        <v>1</v>
      </c>
      <c r="B529" s="230">
        <v>105</v>
      </c>
      <c r="C529" s="230">
        <v>3</v>
      </c>
      <c r="D529" s="231">
        <f>(B529-100)/100*C529/12</f>
        <v>1.2999999999999999E-2</v>
      </c>
      <c r="E529" s="232">
        <f>1+D529</f>
        <v>1.0129999999999999</v>
      </c>
    </row>
    <row r="530" spans="1:6" ht="15" x14ac:dyDescent="0.2">
      <c r="A530" s="764" t="s">
        <v>460</v>
      </c>
      <c r="B530" s="765"/>
      <c r="C530" s="765"/>
      <c r="D530" s="765"/>
      <c r="E530" s="766"/>
    </row>
    <row r="531" spans="1:6" ht="60" x14ac:dyDescent="0.2">
      <c r="A531" s="273"/>
      <c r="B531" s="228" t="s">
        <v>457</v>
      </c>
      <c r="C531" s="229" t="s">
        <v>482</v>
      </c>
      <c r="D531" s="229" t="s">
        <v>458</v>
      </c>
      <c r="E531" s="228" t="s">
        <v>493</v>
      </c>
    </row>
    <row r="532" spans="1:6" ht="15" x14ac:dyDescent="0.25">
      <c r="A532" s="230">
        <v>2</v>
      </c>
      <c r="B532" s="230">
        <v>105.1</v>
      </c>
      <c r="C532" s="230">
        <v>4.9000000000000004</v>
      </c>
      <c r="D532" s="231">
        <f>(B532-100)/100*C532/12</f>
        <v>2.1000000000000001E-2</v>
      </c>
      <c r="E532" s="232">
        <f>1+D532</f>
        <v>1.0209999999999999</v>
      </c>
    </row>
    <row r="533" spans="1:6" ht="15" x14ac:dyDescent="0.2">
      <c r="A533" s="767" t="s">
        <v>460</v>
      </c>
      <c r="B533" s="767"/>
      <c r="C533" s="767"/>
      <c r="D533" s="767"/>
      <c r="E533" s="767"/>
    </row>
    <row r="534" spans="1:6" ht="75" x14ac:dyDescent="0.2">
      <c r="A534" s="273"/>
      <c r="B534" s="228" t="s">
        <v>461</v>
      </c>
      <c r="C534" s="229" t="s">
        <v>483</v>
      </c>
      <c r="D534" s="229" t="s">
        <v>462</v>
      </c>
      <c r="E534" s="228" t="s">
        <v>459</v>
      </c>
    </row>
    <row r="535" spans="1:6" ht="15" x14ac:dyDescent="0.25">
      <c r="A535" s="230">
        <v>3</v>
      </c>
      <c r="B535" s="230">
        <v>105.1</v>
      </c>
      <c r="C535" s="230">
        <v>6.6</v>
      </c>
      <c r="D535" s="231">
        <f>(B535-100)/100*C535/12</f>
        <v>2.8000000000000001E-2</v>
      </c>
      <c r="E535" s="232">
        <f>1+0.5*D535</f>
        <v>1.014</v>
      </c>
    </row>
    <row r="536" spans="1:6" x14ac:dyDescent="0.2">
      <c r="A536" s="235">
        <v>4</v>
      </c>
      <c r="B536" s="236" t="s">
        <v>465</v>
      </c>
      <c r="C536" s="236"/>
      <c r="D536" s="228" t="s">
        <v>484</v>
      </c>
      <c r="E536" s="237">
        <f>E529*E532*E535</f>
        <v>1.0489999999999999</v>
      </c>
    </row>
    <row r="537" spans="1:6" x14ac:dyDescent="0.2">
      <c r="A537" s="768" t="s">
        <v>466</v>
      </c>
      <c r="B537" s="769"/>
      <c r="C537" s="769"/>
      <c r="D537" s="769"/>
      <c r="E537" s="770"/>
    </row>
    <row r="538" spans="1:6" x14ac:dyDescent="0.2">
      <c r="A538" s="771" t="s">
        <v>467</v>
      </c>
      <c r="B538" s="772"/>
      <c r="C538" s="773"/>
      <c r="D538" s="238"/>
      <c r="E538" s="244">
        <f>C522</f>
        <v>272522.15999999997</v>
      </c>
    </row>
    <row r="539" spans="1:6" x14ac:dyDescent="0.2">
      <c r="A539" s="771" t="s">
        <v>468</v>
      </c>
      <c r="B539" s="772"/>
      <c r="C539" s="773"/>
      <c r="D539" s="238"/>
      <c r="E539" s="239">
        <f>E536</f>
        <v>1.0489999999999999</v>
      </c>
    </row>
    <row r="540" spans="1:6" x14ac:dyDescent="0.2">
      <c r="A540" s="777" t="s">
        <v>469</v>
      </c>
      <c r="B540" s="778"/>
      <c r="C540" s="779"/>
      <c r="D540" s="233"/>
      <c r="E540" s="245">
        <f>E538*E539</f>
        <v>285875.75</v>
      </c>
    </row>
    <row r="541" spans="1:6" ht="15" x14ac:dyDescent="0.25">
      <c r="A541" s="774" t="s">
        <v>470</v>
      </c>
      <c r="B541" s="775"/>
      <c r="C541" s="761" t="s">
        <v>471</v>
      </c>
      <c r="D541" s="761"/>
      <c r="E541" s="246">
        <f>E538+(E540-E538)*(1-30/100)</f>
        <v>281869.67</v>
      </c>
      <c r="F541" s="295">
        <f>E541/E538</f>
        <v>1.0343</v>
      </c>
    </row>
    <row r="542" spans="1:6" x14ac:dyDescent="0.2">
      <c r="A542" s="240"/>
      <c r="B542" s="240"/>
      <c r="C542" s="762" t="s">
        <v>472</v>
      </c>
      <c r="D542" s="763"/>
      <c r="E542" s="247">
        <f>E541-E538</f>
        <v>9347.51</v>
      </c>
    </row>
    <row r="543" spans="1:6" x14ac:dyDescent="0.2">
      <c r="A543" s="287"/>
      <c r="B543" s="336"/>
      <c r="C543" s="337"/>
    </row>
    <row r="544" spans="1:6" x14ac:dyDescent="0.2">
      <c r="A544" s="287"/>
      <c r="B544" s="336"/>
      <c r="C544" s="337"/>
    </row>
    <row r="545" spans="1:5" ht="25.5" x14ac:dyDescent="0.2">
      <c r="A545" s="102" t="s">
        <v>293</v>
      </c>
      <c r="B545" s="102" t="s">
        <v>294</v>
      </c>
      <c r="C545" s="311">
        <f>'Затраты подрядчика 2 кв '!O151</f>
        <v>127422841.53</v>
      </c>
    </row>
    <row r="546" spans="1:5" x14ac:dyDescent="0.2">
      <c r="A546" s="102" t="s">
        <v>297</v>
      </c>
      <c r="B546" s="102" t="s">
        <v>129</v>
      </c>
      <c r="C546" s="311">
        <f>'Затраты подрядчика 2 кв '!O154</f>
        <v>8599244.4299999997</v>
      </c>
    </row>
    <row r="547" spans="1:5" x14ac:dyDescent="0.2">
      <c r="A547" s="248"/>
      <c r="B547" s="342" t="s">
        <v>501</v>
      </c>
      <c r="C547" s="343">
        <f>SUM(C545:C546)</f>
        <v>136022085.96000001</v>
      </c>
    </row>
    <row r="548" spans="1:5" x14ac:dyDescent="0.2">
      <c r="A548" s="287"/>
      <c r="B548" s="336"/>
      <c r="C548" s="337"/>
    </row>
    <row r="549" spans="1:5" ht="15.75" x14ac:dyDescent="0.2">
      <c r="A549" s="241" t="s">
        <v>473</v>
      </c>
      <c r="B549" s="241"/>
      <c r="C549" s="241"/>
      <c r="D549" s="243">
        <v>5.9</v>
      </c>
      <c r="E549" s="241" t="s">
        <v>500</v>
      </c>
    </row>
    <row r="550" spans="1:5" ht="15.75" x14ac:dyDescent="0.2">
      <c r="A550" s="241" t="s">
        <v>475</v>
      </c>
      <c r="B550" s="241"/>
      <c r="C550" s="241"/>
      <c r="D550" s="242" t="s">
        <v>550</v>
      </c>
      <c r="E550" s="241"/>
    </row>
    <row r="551" spans="1:5" ht="15.75" x14ac:dyDescent="0.2">
      <c r="A551" s="241" t="s">
        <v>476</v>
      </c>
      <c r="B551" s="241"/>
      <c r="C551" s="241"/>
      <c r="D551" s="242" t="s">
        <v>584</v>
      </c>
      <c r="E551" s="241"/>
    </row>
    <row r="552" spans="1:5" ht="15" x14ac:dyDescent="0.2">
      <c r="A552" s="764" t="s">
        <v>453</v>
      </c>
      <c r="B552" s="765"/>
      <c r="C552" s="765"/>
      <c r="D552" s="765"/>
      <c r="E552" s="766"/>
    </row>
    <row r="553" spans="1:5" ht="60" x14ac:dyDescent="0.2">
      <c r="A553" s="273"/>
      <c r="B553" s="228" t="s">
        <v>454</v>
      </c>
      <c r="C553" s="229" t="s">
        <v>479</v>
      </c>
      <c r="D553" s="229" t="s">
        <v>455</v>
      </c>
      <c r="E553" s="228" t="s">
        <v>456</v>
      </c>
    </row>
    <row r="554" spans="1:5" ht="15" x14ac:dyDescent="0.25">
      <c r="A554" s="230">
        <v>1</v>
      </c>
      <c r="B554" s="230">
        <v>105</v>
      </c>
      <c r="C554" s="230">
        <v>3</v>
      </c>
      <c r="D554" s="231">
        <f>(B554-100)/100*C554/12</f>
        <v>1.2999999999999999E-2</v>
      </c>
      <c r="E554" s="232">
        <f>1+D554</f>
        <v>1.0129999999999999</v>
      </c>
    </row>
    <row r="555" spans="1:5" ht="15" x14ac:dyDescent="0.2">
      <c r="A555" s="764" t="s">
        <v>460</v>
      </c>
      <c r="B555" s="765"/>
      <c r="C555" s="765"/>
      <c r="D555" s="765"/>
      <c r="E555" s="766"/>
    </row>
    <row r="556" spans="1:5" ht="60" x14ac:dyDescent="0.2">
      <c r="A556" s="273"/>
      <c r="B556" s="228" t="s">
        <v>457</v>
      </c>
      <c r="C556" s="229" t="s">
        <v>482</v>
      </c>
      <c r="D556" s="229" t="s">
        <v>458</v>
      </c>
      <c r="E556" s="228" t="s">
        <v>493</v>
      </c>
    </row>
    <row r="557" spans="1:5" ht="15" x14ac:dyDescent="0.25">
      <c r="A557" s="230">
        <v>2</v>
      </c>
      <c r="B557" s="230">
        <v>105.1</v>
      </c>
      <c r="C557" s="230">
        <v>4.5999999999999996</v>
      </c>
      <c r="D557" s="231">
        <f>(B557-100)/100*C557/12</f>
        <v>0.02</v>
      </c>
      <c r="E557" s="232">
        <f>1+D557</f>
        <v>1.02</v>
      </c>
    </row>
    <row r="558" spans="1:5" ht="15" x14ac:dyDescent="0.2">
      <c r="A558" s="767" t="s">
        <v>460</v>
      </c>
      <c r="B558" s="767"/>
      <c r="C558" s="767"/>
      <c r="D558" s="767"/>
      <c r="E558" s="767"/>
    </row>
    <row r="559" spans="1:5" ht="75" x14ac:dyDescent="0.2">
      <c r="A559" s="273"/>
      <c r="B559" s="228" t="s">
        <v>461</v>
      </c>
      <c r="C559" s="229" t="s">
        <v>483</v>
      </c>
      <c r="D559" s="229" t="s">
        <v>462</v>
      </c>
      <c r="E559" s="228" t="s">
        <v>459</v>
      </c>
    </row>
    <row r="560" spans="1:5" ht="15" x14ac:dyDescent="0.25">
      <c r="A560" s="230">
        <v>3</v>
      </c>
      <c r="B560" s="230">
        <v>105.1</v>
      </c>
      <c r="C560" s="230">
        <v>5.9</v>
      </c>
      <c r="D560" s="231">
        <f>(B560-100)/100*C560/12</f>
        <v>2.5000000000000001E-2</v>
      </c>
      <c r="E560" s="232">
        <f>1+0.5*D560</f>
        <v>1.0129999999999999</v>
      </c>
    </row>
    <row r="561" spans="1:6" x14ac:dyDescent="0.2">
      <c r="A561" s="235">
        <v>4</v>
      </c>
      <c r="B561" s="236" t="s">
        <v>465</v>
      </c>
      <c r="C561" s="236"/>
      <c r="D561" s="228" t="s">
        <v>484</v>
      </c>
      <c r="E561" s="237">
        <f>E554*E557*E560</f>
        <v>1.0469999999999999</v>
      </c>
    </row>
    <row r="562" spans="1:6" x14ac:dyDescent="0.2">
      <c r="A562" s="768" t="s">
        <v>466</v>
      </c>
      <c r="B562" s="769"/>
      <c r="C562" s="769"/>
      <c r="D562" s="769"/>
      <c r="E562" s="770"/>
    </row>
    <row r="563" spans="1:6" x14ac:dyDescent="0.2">
      <c r="A563" s="771" t="s">
        <v>467</v>
      </c>
      <c r="B563" s="772"/>
      <c r="C563" s="773"/>
      <c r="D563" s="238"/>
      <c r="E563" s="244">
        <f>C547</f>
        <v>136022085.96000001</v>
      </c>
    </row>
    <row r="564" spans="1:6" x14ac:dyDescent="0.2">
      <c r="A564" s="771" t="s">
        <v>468</v>
      </c>
      <c r="B564" s="772"/>
      <c r="C564" s="773"/>
      <c r="D564" s="238"/>
      <c r="E564" s="239">
        <f>E561</f>
        <v>1.0469999999999999</v>
      </c>
    </row>
    <row r="565" spans="1:6" x14ac:dyDescent="0.2">
      <c r="A565" s="777" t="s">
        <v>469</v>
      </c>
      <c r="B565" s="778"/>
      <c r="C565" s="779"/>
      <c r="D565" s="233"/>
      <c r="E565" s="245">
        <f>E563*E564</f>
        <v>142415124</v>
      </c>
    </row>
    <row r="566" spans="1:6" ht="15" x14ac:dyDescent="0.25">
      <c r="A566" s="774" t="s">
        <v>470</v>
      </c>
      <c r="B566" s="775"/>
      <c r="C566" s="761" t="s">
        <v>471</v>
      </c>
      <c r="D566" s="761"/>
      <c r="E566" s="246">
        <f>E563+(E565-E563)*(1-30/100)</f>
        <v>140497212.59</v>
      </c>
      <c r="F566" s="295">
        <f>E566/E563</f>
        <v>1.0328999999999999</v>
      </c>
    </row>
    <row r="567" spans="1:6" x14ac:dyDescent="0.2">
      <c r="A567" s="240"/>
      <c r="B567" s="240"/>
      <c r="C567" s="762" t="s">
        <v>472</v>
      </c>
      <c r="D567" s="763"/>
      <c r="E567" s="247">
        <f>E566-E563</f>
        <v>4475126.63</v>
      </c>
    </row>
    <row r="568" spans="1:6" x14ac:dyDescent="0.2">
      <c r="A568" s="287"/>
      <c r="B568" s="336"/>
      <c r="C568" s="337"/>
    </row>
    <row r="569" spans="1:6" ht="38.25" x14ac:dyDescent="0.2">
      <c r="A569" s="345" t="s">
        <v>295</v>
      </c>
      <c r="B569" s="345" t="s">
        <v>296</v>
      </c>
      <c r="C569" s="344">
        <f>'Затраты подрядчика 2 кв '!O152</f>
        <v>6813264.8200000003</v>
      </c>
    </row>
    <row r="570" spans="1:6" x14ac:dyDescent="0.2">
      <c r="A570" s="345" t="s">
        <v>298</v>
      </c>
      <c r="B570" s="345" t="s">
        <v>28</v>
      </c>
      <c r="C570" s="344">
        <f>'Затраты подрядчика 2 кв '!O158</f>
        <v>19170250.300000001</v>
      </c>
    </row>
    <row r="571" spans="1:6" ht="38.25" x14ac:dyDescent="0.2">
      <c r="A571" s="345" t="s">
        <v>299</v>
      </c>
      <c r="B571" s="345" t="s">
        <v>70</v>
      </c>
      <c r="C571" s="344">
        <f>'Затраты подрядчика 2 кв '!O160</f>
        <v>12389696.689999999</v>
      </c>
    </row>
    <row r="572" spans="1:6" ht="25.5" x14ac:dyDescent="0.2">
      <c r="A572" s="345" t="s">
        <v>32</v>
      </c>
      <c r="B572" s="345" t="s">
        <v>31</v>
      </c>
      <c r="C572" s="344">
        <f>'Затраты подрядчика 2 кв '!O222</f>
        <v>71183590.879999995</v>
      </c>
    </row>
    <row r="573" spans="1:6" ht="25.5" x14ac:dyDescent="0.2">
      <c r="A573" s="345" t="s">
        <v>75</v>
      </c>
      <c r="B573" s="345" t="s">
        <v>74</v>
      </c>
      <c r="C573" s="344">
        <f>'Затраты подрядчика 2 кв '!O226</f>
        <v>27926359.469999999</v>
      </c>
    </row>
    <row r="574" spans="1:6" x14ac:dyDescent="0.2">
      <c r="A574" s="250"/>
      <c r="B574" s="250" t="s">
        <v>373</v>
      </c>
      <c r="C574" s="249">
        <f>SUM(C569:C573)</f>
        <v>137483162.16</v>
      </c>
    </row>
    <row r="575" spans="1:6" x14ac:dyDescent="0.2">
      <c r="A575" s="287"/>
      <c r="B575" s="336"/>
      <c r="C575" s="337"/>
    </row>
    <row r="576" spans="1:6" ht="15.75" x14ac:dyDescent="0.2">
      <c r="A576" s="241" t="s">
        <v>473</v>
      </c>
      <c r="B576" s="241"/>
      <c r="C576" s="241"/>
      <c r="D576" s="243">
        <v>5.9</v>
      </c>
      <c r="E576" s="241" t="s">
        <v>500</v>
      </c>
    </row>
    <row r="577" spans="1:5" ht="15.75" x14ac:dyDescent="0.2">
      <c r="A577" s="241" t="s">
        <v>475</v>
      </c>
      <c r="B577" s="241"/>
      <c r="C577" s="241"/>
      <c r="D577" s="242" t="s">
        <v>550</v>
      </c>
      <c r="E577" s="241"/>
    </row>
    <row r="578" spans="1:5" ht="15.75" x14ac:dyDescent="0.2">
      <c r="A578" s="241" t="s">
        <v>476</v>
      </c>
      <c r="B578" s="241"/>
      <c r="C578" s="241"/>
      <c r="D578" s="242" t="s">
        <v>584</v>
      </c>
      <c r="E578" s="241"/>
    </row>
    <row r="579" spans="1:5" ht="15" x14ac:dyDescent="0.2">
      <c r="A579" s="764" t="s">
        <v>453</v>
      </c>
      <c r="B579" s="765"/>
      <c r="C579" s="765"/>
      <c r="D579" s="765"/>
      <c r="E579" s="766"/>
    </row>
    <row r="580" spans="1:5" ht="60" x14ac:dyDescent="0.2">
      <c r="A580" s="273"/>
      <c r="B580" s="228" t="s">
        <v>454</v>
      </c>
      <c r="C580" s="229" t="s">
        <v>479</v>
      </c>
      <c r="D580" s="229" t="s">
        <v>455</v>
      </c>
      <c r="E580" s="228" t="s">
        <v>456</v>
      </c>
    </row>
    <row r="581" spans="1:5" ht="15" x14ac:dyDescent="0.25">
      <c r="A581" s="230">
        <v>1</v>
      </c>
      <c r="B581" s="230">
        <v>105</v>
      </c>
      <c r="C581" s="230">
        <v>3</v>
      </c>
      <c r="D581" s="231">
        <f>(B581-100)/100*C581/12</f>
        <v>1.2999999999999999E-2</v>
      </c>
      <c r="E581" s="232">
        <f>1+D581</f>
        <v>1.0129999999999999</v>
      </c>
    </row>
    <row r="582" spans="1:5" ht="15" x14ac:dyDescent="0.2">
      <c r="A582" s="764" t="s">
        <v>460</v>
      </c>
      <c r="B582" s="765"/>
      <c r="C582" s="765"/>
      <c r="D582" s="765"/>
      <c r="E582" s="766"/>
    </row>
    <row r="583" spans="1:5" ht="60" x14ac:dyDescent="0.2">
      <c r="A583" s="273"/>
      <c r="B583" s="228" t="s">
        <v>457</v>
      </c>
      <c r="C583" s="229" t="s">
        <v>482</v>
      </c>
      <c r="D583" s="229" t="s">
        <v>458</v>
      </c>
      <c r="E583" s="228" t="s">
        <v>493</v>
      </c>
    </row>
    <row r="584" spans="1:5" ht="15" x14ac:dyDescent="0.25">
      <c r="A584" s="230">
        <v>2</v>
      </c>
      <c r="B584" s="230">
        <v>105.1</v>
      </c>
      <c r="C584" s="230">
        <v>4.5999999999999996</v>
      </c>
      <c r="D584" s="231">
        <f>(B584-100)/100*C584/12</f>
        <v>0.02</v>
      </c>
      <c r="E584" s="232">
        <f>1+D584</f>
        <v>1.02</v>
      </c>
    </row>
    <row r="585" spans="1:5" ht="15" x14ac:dyDescent="0.2">
      <c r="A585" s="767" t="s">
        <v>460</v>
      </c>
      <c r="B585" s="767"/>
      <c r="C585" s="767"/>
      <c r="D585" s="767"/>
      <c r="E585" s="767"/>
    </row>
    <row r="586" spans="1:5" ht="75" x14ac:dyDescent="0.2">
      <c r="A586" s="273"/>
      <c r="B586" s="228" t="s">
        <v>461</v>
      </c>
      <c r="C586" s="229" t="s">
        <v>483</v>
      </c>
      <c r="D586" s="229" t="s">
        <v>462</v>
      </c>
      <c r="E586" s="228" t="s">
        <v>459</v>
      </c>
    </row>
    <row r="587" spans="1:5" ht="15" x14ac:dyDescent="0.25">
      <c r="A587" s="230">
        <v>3</v>
      </c>
      <c r="B587" s="230">
        <v>105.1</v>
      </c>
      <c r="C587" s="230">
        <v>5.9</v>
      </c>
      <c r="D587" s="231">
        <f>(B587-100)/100*C587/12</f>
        <v>2.5000000000000001E-2</v>
      </c>
      <c r="E587" s="232">
        <f>1+0.5*D587</f>
        <v>1.0129999999999999</v>
      </c>
    </row>
    <row r="588" spans="1:5" x14ac:dyDescent="0.2">
      <c r="A588" s="235">
        <v>4</v>
      </c>
      <c r="B588" s="236" t="s">
        <v>465</v>
      </c>
      <c r="C588" s="236"/>
      <c r="D588" s="228" t="s">
        <v>484</v>
      </c>
      <c r="E588" s="237">
        <f>E581*E584*E587</f>
        <v>1.0469999999999999</v>
      </c>
    </row>
    <row r="589" spans="1:5" x14ac:dyDescent="0.2">
      <c r="A589" s="768" t="s">
        <v>466</v>
      </c>
      <c r="B589" s="769"/>
      <c r="C589" s="769"/>
      <c r="D589" s="769"/>
      <c r="E589" s="770"/>
    </row>
    <row r="590" spans="1:5" x14ac:dyDescent="0.2">
      <c r="A590" s="771" t="s">
        <v>467</v>
      </c>
      <c r="B590" s="772"/>
      <c r="C590" s="773"/>
      <c r="D590" s="238"/>
      <c r="E590" s="244">
        <f>C574</f>
        <v>137483162.16</v>
      </c>
    </row>
    <row r="591" spans="1:5" x14ac:dyDescent="0.2">
      <c r="A591" s="771" t="s">
        <v>468</v>
      </c>
      <c r="B591" s="772"/>
      <c r="C591" s="773"/>
      <c r="D591" s="238"/>
      <c r="E591" s="239">
        <f>E588</f>
        <v>1.0469999999999999</v>
      </c>
    </row>
    <row r="592" spans="1:5" x14ac:dyDescent="0.2">
      <c r="A592" s="777" t="s">
        <v>469</v>
      </c>
      <c r="B592" s="778"/>
      <c r="C592" s="779"/>
      <c r="D592" s="233"/>
      <c r="E592" s="245">
        <f>E590*E591</f>
        <v>143944870.78</v>
      </c>
    </row>
    <row r="593" spans="1:6" ht="15" x14ac:dyDescent="0.25">
      <c r="A593" s="774" t="s">
        <v>470</v>
      </c>
      <c r="B593" s="775"/>
      <c r="C593" s="761" t="s">
        <v>471</v>
      </c>
      <c r="D593" s="761"/>
      <c r="E593" s="246">
        <f>E590+(E592-E590)*(1-30/100)</f>
        <v>142006358.19</v>
      </c>
      <c r="F593" s="295">
        <f>E593/E590</f>
        <v>1.0328999999999999</v>
      </c>
    </row>
    <row r="594" spans="1:6" x14ac:dyDescent="0.2">
      <c r="A594" s="240"/>
      <c r="B594" s="240"/>
      <c r="C594" s="762" t="s">
        <v>472</v>
      </c>
      <c r="D594" s="763"/>
      <c r="E594" s="247">
        <f>E593-E590</f>
        <v>4523196.03</v>
      </c>
    </row>
    <row r="595" spans="1:6" x14ac:dyDescent="0.2">
      <c r="A595" s="287"/>
      <c r="B595" s="336"/>
      <c r="C595" s="337"/>
    </row>
    <row r="596" spans="1:6" ht="25.5" x14ac:dyDescent="0.2">
      <c r="A596" s="345" t="s">
        <v>76</v>
      </c>
      <c r="B596" s="345" t="s">
        <v>71</v>
      </c>
      <c r="C596" s="344">
        <f>'Затраты подрядчика 2 кв '!O163</f>
        <v>23954476.280000001</v>
      </c>
    </row>
    <row r="597" spans="1:6" x14ac:dyDescent="0.2">
      <c r="A597" s="287"/>
      <c r="B597" s="336"/>
      <c r="C597" s="337"/>
    </row>
    <row r="598" spans="1:6" ht="15.75" x14ac:dyDescent="0.2">
      <c r="A598" s="241" t="s">
        <v>473</v>
      </c>
      <c r="B598" s="241"/>
      <c r="C598" s="241"/>
      <c r="D598" s="243">
        <v>4.9000000000000004</v>
      </c>
      <c r="E598" s="241" t="s">
        <v>500</v>
      </c>
    </row>
    <row r="599" spans="1:6" ht="15.75" x14ac:dyDescent="0.2">
      <c r="A599" s="241" t="s">
        <v>475</v>
      </c>
      <c r="B599" s="241"/>
      <c r="C599" s="241"/>
      <c r="D599" s="242" t="s">
        <v>585</v>
      </c>
      <c r="E599" s="241"/>
    </row>
    <row r="600" spans="1:6" ht="15.75" x14ac:dyDescent="0.2">
      <c r="A600" s="241" t="s">
        <v>476</v>
      </c>
      <c r="B600" s="241"/>
      <c r="C600" s="241"/>
      <c r="D600" s="242" t="s">
        <v>556</v>
      </c>
      <c r="E600" s="241"/>
    </row>
    <row r="601" spans="1:6" ht="15" x14ac:dyDescent="0.2">
      <c r="A601" s="764" t="s">
        <v>453</v>
      </c>
      <c r="B601" s="765"/>
      <c r="C601" s="765"/>
      <c r="D601" s="765"/>
      <c r="E601" s="766"/>
    </row>
    <row r="602" spans="1:6" ht="60" x14ac:dyDescent="0.2">
      <c r="A602" s="273"/>
      <c r="B602" s="228" t="s">
        <v>454</v>
      </c>
      <c r="C602" s="229" t="s">
        <v>479</v>
      </c>
      <c r="D602" s="229" t="s">
        <v>455</v>
      </c>
      <c r="E602" s="228" t="s">
        <v>456</v>
      </c>
    </row>
    <row r="603" spans="1:6" ht="15" x14ac:dyDescent="0.25">
      <c r="A603" s="230">
        <v>1</v>
      </c>
      <c r="B603" s="230">
        <v>105</v>
      </c>
      <c r="C603" s="230">
        <v>3</v>
      </c>
      <c r="D603" s="231">
        <f>(B603-100)/100*C603/12</f>
        <v>1.2999999999999999E-2</v>
      </c>
      <c r="E603" s="232">
        <f>1+D603</f>
        <v>1.0129999999999999</v>
      </c>
    </row>
    <row r="604" spans="1:6" ht="15" x14ac:dyDescent="0.2">
      <c r="A604" s="764" t="s">
        <v>460</v>
      </c>
      <c r="B604" s="765"/>
      <c r="C604" s="765"/>
      <c r="D604" s="765"/>
      <c r="E604" s="766"/>
    </row>
    <row r="605" spans="1:6" ht="60" x14ac:dyDescent="0.2">
      <c r="A605" s="273"/>
      <c r="B605" s="228" t="s">
        <v>457</v>
      </c>
      <c r="C605" s="229" t="s">
        <v>482</v>
      </c>
      <c r="D605" s="229" t="s">
        <v>458</v>
      </c>
      <c r="E605" s="228" t="s">
        <v>493</v>
      </c>
    </row>
    <row r="606" spans="1:6" ht="15" x14ac:dyDescent="0.25">
      <c r="A606" s="230">
        <v>2</v>
      </c>
      <c r="B606" s="230">
        <v>105.1</v>
      </c>
      <c r="C606" s="230">
        <v>5.2</v>
      </c>
      <c r="D606" s="231">
        <f>(B606-100)/100*C606/12</f>
        <v>2.1999999999999999E-2</v>
      </c>
      <c r="E606" s="232">
        <f>1+D606</f>
        <v>1.022</v>
      </c>
    </row>
    <row r="607" spans="1:6" ht="15" x14ac:dyDescent="0.2">
      <c r="A607" s="767" t="s">
        <v>460</v>
      </c>
      <c r="B607" s="767"/>
      <c r="C607" s="767"/>
      <c r="D607" s="767"/>
      <c r="E607" s="767"/>
    </row>
    <row r="608" spans="1:6" ht="75" x14ac:dyDescent="0.2">
      <c r="A608" s="273"/>
      <c r="B608" s="228" t="s">
        <v>461</v>
      </c>
      <c r="C608" s="229" t="s">
        <v>483</v>
      </c>
      <c r="D608" s="229" t="s">
        <v>462</v>
      </c>
      <c r="E608" s="228" t="s">
        <v>459</v>
      </c>
    </row>
    <row r="609" spans="1:6" ht="15" x14ac:dyDescent="0.25">
      <c r="A609" s="230">
        <v>3</v>
      </c>
      <c r="B609" s="230">
        <v>105.1</v>
      </c>
      <c r="C609" s="230">
        <v>4.9000000000000004</v>
      </c>
      <c r="D609" s="231">
        <f>(B609-100)/100*C609/12</f>
        <v>2.1000000000000001E-2</v>
      </c>
      <c r="E609" s="232">
        <f>1+0.5*D609</f>
        <v>1.0109999999999999</v>
      </c>
    </row>
    <row r="610" spans="1:6" x14ac:dyDescent="0.2">
      <c r="A610" s="235">
        <v>4</v>
      </c>
      <c r="B610" s="236" t="s">
        <v>465</v>
      </c>
      <c r="C610" s="236"/>
      <c r="D610" s="228" t="s">
        <v>484</v>
      </c>
      <c r="E610" s="237">
        <f>E603*E606*E609</f>
        <v>1.0469999999999999</v>
      </c>
    </row>
    <row r="611" spans="1:6" x14ac:dyDescent="0.2">
      <c r="A611" s="768" t="s">
        <v>466</v>
      </c>
      <c r="B611" s="769"/>
      <c r="C611" s="769"/>
      <c r="D611" s="769"/>
      <c r="E611" s="770"/>
    </row>
    <row r="612" spans="1:6" x14ac:dyDescent="0.2">
      <c r="A612" s="771" t="s">
        <v>467</v>
      </c>
      <c r="B612" s="772"/>
      <c r="C612" s="773"/>
      <c r="D612" s="238"/>
      <c r="E612" s="244">
        <f>C596</f>
        <v>23954476.280000001</v>
      </c>
    </row>
    <row r="613" spans="1:6" x14ac:dyDescent="0.2">
      <c r="A613" s="771" t="s">
        <v>468</v>
      </c>
      <c r="B613" s="772"/>
      <c r="C613" s="773"/>
      <c r="D613" s="238"/>
      <c r="E613" s="239">
        <f>E610</f>
        <v>1.0469999999999999</v>
      </c>
    </row>
    <row r="614" spans="1:6" x14ac:dyDescent="0.2">
      <c r="A614" s="777" t="s">
        <v>469</v>
      </c>
      <c r="B614" s="778"/>
      <c r="C614" s="779"/>
      <c r="D614" s="233"/>
      <c r="E614" s="245">
        <f>E612*E613</f>
        <v>25080336.670000002</v>
      </c>
    </row>
    <row r="615" spans="1:6" ht="14.45" customHeight="1" x14ac:dyDescent="0.25">
      <c r="A615" s="774" t="s">
        <v>470</v>
      </c>
      <c r="B615" s="775"/>
      <c r="C615" s="761" t="s">
        <v>471</v>
      </c>
      <c r="D615" s="761"/>
      <c r="E615" s="246">
        <f>E612+(E614-E612)*(1-30/100)</f>
        <v>24742578.550000001</v>
      </c>
      <c r="F615" s="295">
        <f>E615/E612</f>
        <v>1.0328999999999999</v>
      </c>
    </row>
    <row r="616" spans="1:6" ht="13.15" customHeight="1" x14ac:dyDescent="0.2">
      <c r="A616" s="240"/>
      <c r="B616" s="240"/>
      <c r="C616" s="762" t="s">
        <v>472</v>
      </c>
      <c r="D616" s="763"/>
      <c r="E616" s="247">
        <f>E615-E612</f>
        <v>788102.27</v>
      </c>
    </row>
    <row r="617" spans="1:6" x14ac:dyDescent="0.2">
      <c r="A617" s="287"/>
      <c r="B617" s="336"/>
      <c r="C617" s="337"/>
    </row>
    <row r="618" spans="1:6" x14ac:dyDescent="0.2">
      <c r="A618" s="287"/>
      <c r="B618" s="336"/>
      <c r="C618" s="337"/>
    </row>
    <row r="619" spans="1:6" ht="25.5" x14ac:dyDescent="0.2">
      <c r="A619" s="345" t="s">
        <v>77</v>
      </c>
      <c r="B619" s="345" t="s">
        <v>72</v>
      </c>
      <c r="C619" s="344">
        <f>'Затраты подрядчика 2 кв '!O175</f>
        <v>75160635.629999995</v>
      </c>
    </row>
    <row r="620" spans="1:6" x14ac:dyDescent="0.2">
      <c r="A620" s="287"/>
      <c r="B620" s="336"/>
      <c r="C620" s="337"/>
    </row>
    <row r="621" spans="1:6" ht="15.75" x14ac:dyDescent="0.2">
      <c r="A621" s="241" t="s">
        <v>473</v>
      </c>
      <c r="B621" s="241"/>
      <c r="C621" s="241"/>
      <c r="D621" s="243">
        <v>5.9</v>
      </c>
      <c r="E621" s="241" t="s">
        <v>500</v>
      </c>
    </row>
    <row r="622" spans="1:6" ht="15.75" x14ac:dyDescent="0.2">
      <c r="A622" s="241" t="s">
        <v>475</v>
      </c>
      <c r="B622" s="241"/>
      <c r="C622" s="241"/>
      <c r="D622" s="242" t="s">
        <v>582</v>
      </c>
      <c r="E622" s="241"/>
    </row>
    <row r="623" spans="1:6" ht="15.75" x14ac:dyDescent="0.2">
      <c r="A623" s="241" t="s">
        <v>476</v>
      </c>
      <c r="B623" s="241"/>
      <c r="C623" s="241"/>
      <c r="D623" s="242" t="s">
        <v>586</v>
      </c>
      <c r="E623" s="241"/>
    </row>
    <row r="624" spans="1:6" ht="15" x14ac:dyDescent="0.2">
      <c r="A624" s="764" t="s">
        <v>453</v>
      </c>
      <c r="B624" s="765"/>
      <c r="C624" s="765"/>
      <c r="D624" s="765"/>
      <c r="E624" s="766"/>
    </row>
    <row r="625" spans="1:6" ht="60" x14ac:dyDescent="0.2">
      <c r="A625" s="273"/>
      <c r="B625" s="228" t="s">
        <v>454</v>
      </c>
      <c r="C625" s="229" t="s">
        <v>479</v>
      </c>
      <c r="D625" s="229" t="s">
        <v>455</v>
      </c>
      <c r="E625" s="228" t="s">
        <v>456</v>
      </c>
    </row>
    <row r="626" spans="1:6" ht="15" x14ac:dyDescent="0.25">
      <c r="A626" s="230">
        <v>1</v>
      </c>
      <c r="B626" s="230">
        <v>105</v>
      </c>
      <c r="C626" s="230">
        <v>3</v>
      </c>
      <c r="D626" s="231">
        <f>(B626-100)/100*C626/12</f>
        <v>1.2999999999999999E-2</v>
      </c>
      <c r="E626" s="232">
        <f>1+D626</f>
        <v>1.0129999999999999</v>
      </c>
    </row>
    <row r="627" spans="1:6" ht="15" x14ac:dyDescent="0.2">
      <c r="A627" s="764" t="s">
        <v>460</v>
      </c>
      <c r="B627" s="765"/>
      <c r="C627" s="765"/>
      <c r="D627" s="765"/>
      <c r="E627" s="766"/>
    </row>
    <row r="628" spans="1:6" ht="60" x14ac:dyDescent="0.2">
      <c r="A628" s="273"/>
      <c r="B628" s="228" t="s">
        <v>457</v>
      </c>
      <c r="C628" s="229" t="s">
        <v>482</v>
      </c>
      <c r="D628" s="229" t="s">
        <v>458</v>
      </c>
      <c r="E628" s="228" t="s">
        <v>493</v>
      </c>
    </row>
    <row r="629" spans="1:6" ht="15" x14ac:dyDescent="0.25">
      <c r="A629" s="230">
        <v>2</v>
      </c>
      <c r="B629" s="230">
        <v>105.1</v>
      </c>
      <c r="C629" s="230">
        <v>4.9000000000000004</v>
      </c>
      <c r="D629" s="231">
        <f>(B629-100)/100*C629/12</f>
        <v>2.1000000000000001E-2</v>
      </c>
      <c r="E629" s="232">
        <f>1+D629</f>
        <v>1.0209999999999999</v>
      </c>
    </row>
    <row r="630" spans="1:6" ht="15" x14ac:dyDescent="0.2">
      <c r="A630" s="767" t="s">
        <v>460</v>
      </c>
      <c r="B630" s="767"/>
      <c r="C630" s="767"/>
      <c r="D630" s="767"/>
      <c r="E630" s="767"/>
    </row>
    <row r="631" spans="1:6" ht="75" x14ac:dyDescent="0.2">
      <c r="A631" s="273"/>
      <c r="B631" s="228" t="s">
        <v>461</v>
      </c>
      <c r="C631" s="229" t="s">
        <v>483</v>
      </c>
      <c r="D631" s="229" t="s">
        <v>462</v>
      </c>
      <c r="E631" s="228" t="s">
        <v>459</v>
      </c>
    </row>
    <row r="632" spans="1:6" ht="15" x14ac:dyDescent="0.25">
      <c r="A632" s="230">
        <v>3</v>
      </c>
      <c r="B632" s="230">
        <v>105.1</v>
      </c>
      <c r="C632" s="230">
        <v>5.9</v>
      </c>
      <c r="D632" s="231">
        <f>(B632-100)/100*C632/12</f>
        <v>2.5000000000000001E-2</v>
      </c>
      <c r="E632" s="232">
        <f>1+0.5*D632</f>
        <v>1.0129999999999999</v>
      </c>
    </row>
    <row r="633" spans="1:6" x14ac:dyDescent="0.2">
      <c r="A633" s="235">
        <v>4</v>
      </c>
      <c r="B633" s="236" t="s">
        <v>465</v>
      </c>
      <c r="C633" s="236"/>
      <c r="D633" s="228" t="s">
        <v>484</v>
      </c>
      <c r="E633" s="237">
        <f>E626*E629*E632</f>
        <v>1.048</v>
      </c>
    </row>
    <row r="634" spans="1:6" x14ac:dyDescent="0.2">
      <c r="A634" s="768" t="s">
        <v>466</v>
      </c>
      <c r="B634" s="769"/>
      <c r="C634" s="769"/>
      <c r="D634" s="769"/>
      <c r="E634" s="770"/>
    </row>
    <row r="635" spans="1:6" x14ac:dyDescent="0.2">
      <c r="A635" s="771" t="s">
        <v>467</v>
      </c>
      <c r="B635" s="772"/>
      <c r="C635" s="773"/>
      <c r="D635" s="238"/>
      <c r="E635" s="244">
        <f>C619</f>
        <v>75160635.629999995</v>
      </c>
    </row>
    <row r="636" spans="1:6" x14ac:dyDescent="0.2">
      <c r="A636" s="771" t="s">
        <v>468</v>
      </c>
      <c r="B636" s="772"/>
      <c r="C636" s="773"/>
      <c r="D636" s="238"/>
      <c r="E636" s="239">
        <f>E633</f>
        <v>1.048</v>
      </c>
    </row>
    <row r="637" spans="1:6" x14ac:dyDescent="0.2">
      <c r="A637" s="777" t="s">
        <v>469</v>
      </c>
      <c r="B637" s="778"/>
      <c r="C637" s="779"/>
      <c r="D637" s="233"/>
      <c r="E637" s="245">
        <f>E635*E636</f>
        <v>78768346.140000001</v>
      </c>
    </row>
    <row r="638" spans="1:6" ht="15" x14ac:dyDescent="0.25">
      <c r="A638" s="774" t="s">
        <v>470</v>
      </c>
      <c r="B638" s="775"/>
      <c r="C638" s="761" t="s">
        <v>471</v>
      </c>
      <c r="D638" s="761"/>
      <c r="E638" s="246">
        <f>E635+(E637-E635)*(1-30/100)</f>
        <v>77686032.989999995</v>
      </c>
      <c r="F638" s="295">
        <f>E638/E635</f>
        <v>1.0336000000000001</v>
      </c>
    </row>
    <row r="639" spans="1:6" x14ac:dyDescent="0.2">
      <c r="A639" s="240"/>
      <c r="B639" s="240"/>
      <c r="C639" s="762" t="s">
        <v>472</v>
      </c>
      <c r="D639" s="763"/>
      <c r="E639" s="247">
        <f>E638-E635</f>
        <v>2525397.36</v>
      </c>
    </row>
    <row r="640" spans="1:6" x14ac:dyDescent="0.2">
      <c r="A640" s="287"/>
      <c r="B640" s="336"/>
      <c r="C640" s="337"/>
    </row>
    <row r="641" spans="1:5" x14ac:dyDescent="0.2">
      <c r="A641" s="287"/>
      <c r="B641" s="336"/>
      <c r="C641" s="337"/>
    </row>
    <row r="642" spans="1:5" ht="25.5" x14ac:dyDescent="0.2">
      <c r="A642" s="345" t="s">
        <v>205</v>
      </c>
      <c r="B642" s="345" t="s">
        <v>69</v>
      </c>
      <c r="C642" s="344">
        <f>'Затраты подрядчика 2 кв '!O136</f>
        <v>30598817.300000001</v>
      </c>
    </row>
    <row r="643" spans="1:5" x14ac:dyDescent="0.2">
      <c r="A643" s="287"/>
      <c r="B643" s="336"/>
      <c r="C643" s="337"/>
    </row>
    <row r="644" spans="1:5" ht="15.75" x14ac:dyDescent="0.2">
      <c r="A644" s="241" t="s">
        <v>473</v>
      </c>
      <c r="B644" s="241"/>
      <c r="C644" s="241"/>
      <c r="D644" s="243">
        <v>1.9</v>
      </c>
      <c r="E644" s="241" t="s">
        <v>500</v>
      </c>
    </row>
    <row r="645" spans="1:5" ht="15.75" x14ac:dyDescent="0.2">
      <c r="A645" s="241" t="s">
        <v>475</v>
      </c>
      <c r="B645" s="241"/>
      <c r="C645" s="241"/>
      <c r="D645" s="242" t="s">
        <v>587</v>
      </c>
      <c r="E645" s="241"/>
    </row>
    <row r="646" spans="1:5" ht="15.75" x14ac:dyDescent="0.2">
      <c r="A646" s="241" t="s">
        <v>476</v>
      </c>
      <c r="B646" s="241"/>
      <c r="C646" s="241"/>
      <c r="D646" s="242" t="s">
        <v>556</v>
      </c>
      <c r="E646" s="241"/>
    </row>
    <row r="647" spans="1:5" ht="15" x14ac:dyDescent="0.2">
      <c r="A647" s="764" t="s">
        <v>453</v>
      </c>
      <c r="B647" s="765"/>
      <c r="C647" s="765"/>
      <c r="D647" s="765"/>
      <c r="E647" s="766"/>
    </row>
    <row r="648" spans="1:5" ht="60" x14ac:dyDescent="0.2">
      <c r="A648" s="273"/>
      <c r="B648" s="228" t="s">
        <v>454</v>
      </c>
      <c r="C648" s="229" t="s">
        <v>479</v>
      </c>
      <c r="D648" s="229" t="s">
        <v>455</v>
      </c>
      <c r="E648" s="228" t="s">
        <v>456</v>
      </c>
    </row>
    <row r="649" spans="1:5" ht="15" x14ac:dyDescent="0.25">
      <c r="A649" s="230">
        <v>1</v>
      </c>
      <c r="B649" s="230">
        <v>105</v>
      </c>
      <c r="C649" s="230">
        <v>3</v>
      </c>
      <c r="D649" s="231">
        <f>(B649-100)/100*C649/12</f>
        <v>1.2999999999999999E-2</v>
      </c>
      <c r="E649" s="232">
        <f>1+D649</f>
        <v>1.0129999999999999</v>
      </c>
    </row>
    <row r="650" spans="1:5" ht="15" x14ac:dyDescent="0.2">
      <c r="A650" s="764" t="s">
        <v>460</v>
      </c>
      <c r="B650" s="765"/>
      <c r="C650" s="765"/>
      <c r="D650" s="765"/>
      <c r="E650" s="766"/>
    </row>
    <row r="651" spans="1:5" ht="60" x14ac:dyDescent="0.2">
      <c r="A651" s="273"/>
      <c r="B651" s="228" t="s">
        <v>457</v>
      </c>
      <c r="C651" s="229" t="s">
        <v>482</v>
      </c>
      <c r="D651" s="229" t="s">
        <v>458</v>
      </c>
      <c r="E651" s="228" t="s">
        <v>493</v>
      </c>
    </row>
    <row r="652" spans="1:5" ht="15" x14ac:dyDescent="0.25">
      <c r="A652" s="230">
        <v>2</v>
      </c>
      <c r="B652" s="230">
        <v>105.1</v>
      </c>
      <c r="C652" s="230">
        <v>8.1999999999999993</v>
      </c>
      <c r="D652" s="231">
        <f>(B652-100)/100*C652/12</f>
        <v>3.5000000000000003E-2</v>
      </c>
      <c r="E652" s="232">
        <f>1+D652</f>
        <v>1.0349999999999999</v>
      </c>
    </row>
    <row r="653" spans="1:5" ht="15" x14ac:dyDescent="0.2">
      <c r="A653" s="767" t="s">
        <v>460</v>
      </c>
      <c r="B653" s="767"/>
      <c r="C653" s="767"/>
      <c r="D653" s="767"/>
      <c r="E653" s="767"/>
    </row>
    <row r="654" spans="1:5" ht="75" x14ac:dyDescent="0.2">
      <c r="A654" s="273"/>
      <c r="B654" s="228" t="s">
        <v>461</v>
      </c>
      <c r="C654" s="229" t="s">
        <v>483</v>
      </c>
      <c r="D654" s="229" t="s">
        <v>462</v>
      </c>
      <c r="E654" s="228" t="s">
        <v>459</v>
      </c>
    </row>
    <row r="655" spans="1:5" ht="15" x14ac:dyDescent="0.25">
      <c r="A655" s="230">
        <v>3</v>
      </c>
      <c r="B655" s="230">
        <v>105.1</v>
      </c>
      <c r="C655" s="230">
        <v>1.9</v>
      </c>
      <c r="D655" s="231">
        <f>(B655-100)/100*C655/12</f>
        <v>8.0000000000000002E-3</v>
      </c>
      <c r="E655" s="232">
        <f>1+0.5*D655</f>
        <v>1.004</v>
      </c>
    </row>
    <row r="656" spans="1:5" x14ac:dyDescent="0.2">
      <c r="A656" s="235">
        <v>4</v>
      </c>
      <c r="B656" s="236" t="s">
        <v>465</v>
      </c>
      <c r="C656" s="236"/>
      <c r="D656" s="228" t="s">
        <v>484</v>
      </c>
      <c r="E656" s="237">
        <f>E649*E652*E655</f>
        <v>1.0529999999999999</v>
      </c>
    </row>
    <row r="657" spans="1:6" x14ac:dyDescent="0.2">
      <c r="A657" s="768" t="s">
        <v>466</v>
      </c>
      <c r="B657" s="769"/>
      <c r="C657" s="769"/>
      <c r="D657" s="769"/>
      <c r="E657" s="770"/>
    </row>
    <row r="658" spans="1:6" x14ac:dyDescent="0.2">
      <c r="A658" s="771" t="s">
        <v>467</v>
      </c>
      <c r="B658" s="772"/>
      <c r="C658" s="773"/>
      <c r="D658" s="238"/>
      <c r="E658" s="244">
        <f>C642</f>
        <v>30598817.300000001</v>
      </c>
    </row>
    <row r="659" spans="1:6" x14ac:dyDescent="0.2">
      <c r="A659" s="771" t="s">
        <v>468</v>
      </c>
      <c r="B659" s="772"/>
      <c r="C659" s="773"/>
      <c r="D659" s="238"/>
      <c r="E659" s="239">
        <f>E656</f>
        <v>1.0529999999999999</v>
      </c>
    </row>
    <row r="660" spans="1:6" x14ac:dyDescent="0.2">
      <c r="A660" s="777" t="s">
        <v>469</v>
      </c>
      <c r="B660" s="778"/>
      <c r="C660" s="779"/>
      <c r="D660" s="233"/>
      <c r="E660" s="245">
        <f>E658*E659</f>
        <v>32220554.620000001</v>
      </c>
    </row>
    <row r="661" spans="1:6" ht="15" x14ac:dyDescent="0.25">
      <c r="A661" s="774" t="s">
        <v>470</v>
      </c>
      <c r="B661" s="775"/>
      <c r="C661" s="761" t="s">
        <v>471</v>
      </c>
      <c r="D661" s="761"/>
      <c r="E661" s="246">
        <f>E658+(E660-E658)*(1-30/100)</f>
        <v>31734033.420000002</v>
      </c>
      <c r="F661" s="295">
        <f>E661/E658</f>
        <v>1.0370999999999999</v>
      </c>
    </row>
    <row r="662" spans="1:6" x14ac:dyDescent="0.2">
      <c r="A662" s="240"/>
      <c r="B662" s="240"/>
      <c r="C662" s="762" t="s">
        <v>472</v>
      </c>
      <c r="D662" s="763"/>
      <c r="E662" s="247">
        <f>E661-E658</f>
        <v>1135216.1200000001</v>
      </c>
    </row>
    <row r="663" spans="1:6" x14ac:dyDescent="0.2">
      <c r="A663" s="287"/>
      <c r="B663" s="336"/>
      <c r="C663" s="337"/>
    </row>
    <row r="664" spans="1:6" ht="38.25" x14ac:dyDescent="0.2">
      <c r="A664" s="345" t="s">
        <v>78</v>
      </c>
      <c r="B664" s="345" t="s">
        <v>73</v>
      </c>
      <c r="C664" s="344">
        <f>'Затраты подрядчика 2 кв '!O219</f>
        <v>23519709.559999999</v>
      </c>
    </row>
    <row r="665" spans="1:6" x14ac:dyDescent="0.2">
      <c r="A665" s="287"/>
      <c r="B665" s="336"/>
      <c r="C665" s="337"/>
    </row>
    <row r="666" spans="1:6" ht="15.75" x14ac:dyDescent="0.2">
      <c r="A666" s="241" t="s">
        <v>473</v>
      </c>
      <c r="B666" s="241"/>
      <c r="C666" s="241"/>
      <c r="D666" s="243">
        <v>3.9</v>
      </c>
      <c r="E666" s="241" t="s">
        <v>474</v>
      </c>
    </row>
    <row r="667" spans="1:6" ht="15.75" x14ac:dyDescent="0.2">
      <c r="A667" s="241" t="s">
        <v>475</v>
      </c>
      <c r="B667" s="241"/>
      <c r="C667" s="241"/>
      <c r="D667" s="242" t="s">
        <v>588</v>
      </c>
      <c r="E667" s="241"/>
    </row>
    <row r="668" spans="1:6" ht="15.75" x14ac:dyDescent="0.2">
      <c r="A668" s="241" t="s">
        <v>476</v>
      </c>
      <c r="B668" s="241"/>
      <c r="C668" s="241"/>
      <c r="D668" s="242" t="s">
        <v>589</v>
      </c>
      <c r="E668" s="241"/>
    </row>
    <row r="669" spans="1:6" ht="15.75" x14ac:dyDescent="0.2">
      <c r="A669" s="333"/>
      <c r="B669" s="334"/>
      <c r="C669" s="335"/>
      <c r="D669" s="242"/>
      <c r="E669" s="241"/>
    </row>
    <row r="670" spans="1:6" ht="15" x14ac:dyDescent="0.2">
      <c r="A670" s="764" t="s">
        <v>453</v>
      </c>
      <c r="B670" s="765"/>
      <c r="C670" s="765"/>
      <c r="D670" s="765"/>
      <c r="E670" s="766"/>
    </row>
    <row r="671" spans="1:6" ht="60" x14ac:dyDescent="0.2">
      <c r="A671" s="273"/>
      <c r="B671" s="228" t="s">
        <v>454</v>
      </c>
      <c r="C671" s="229" t="s">
        <v>479</v>
      </c>
      <c r="D671" s="229" t="s">
        <v>455</v>
      </c>
      <c r="E671" s="228" t="s">
        <v>456</v>
      </c>
    </row>
    <row r="672" spans="1:6" ht="15" x14ac:dyDescent="0.25">
      <c r="A672" s="230">
        <v>1</v>
      </c>
      <c r="B672" s="230">
        <v>105</v>
      </c>
      <c r="C672" s="230">
        <v>3</v>
      </c>
      <c r="D672" s="231">
        <f>(B672-100)/100*C672/12</f>
        <v>1.2999999999999999E-2</v>
      </c>
      <c r="E672" s="232">
        <f>1+D672</f>
        <v>1.0129999999999999</v>
      </c>
    </row>
    <row r="673" spans="1:6" ht="15" x14ac:dyDescent="0.2">
      <c r="A673" s="764" t="s">
        <v>460</v>
      </c>
      <c r="B673" s="765"/>
      <c r="C673" s="765"/>
      <c r="D673" s="765"/>
      <c r="E673" s="766"/>
    </row>
    <row r="674" spans="1:6" ht="45" x14ac:dyDescent="0.2">
      <c r="A674" s="273"/>
      <c r="B674" s="228" t="s">
        <v>457</v>
      </c>
      <c r="C674" s="229" t="s">
        <v>495</v>
      </c>
      <c r="D674" s="229" t="s">
        <v>458</v>
      </c>
      <c r="E674" s="228" t="s">
        <v>493</v>
      </c>
    </row>
    <row r="675" spans="1:6" ht="15" x14ac:dyDescent="0.25">
      <c r="A675" s="230">
        <v>2</v>
      </c>
      <c r="B675" s="230">
        <v>105.1</v>
      </c>
      <c r="C675" s="230">
        <v>12</v>
      </c>
      <c r="D675" s="231">
        <f>(B675-100)/100*C675/12</f>
        <v>5.0999999999999997E-2</v>
      </c>
      <c r="E675" s="232">
        <f>1+D675</f>
        <v>1.0509999999999999</v>
      </c>
    </row>
    <row r="676" spans="1:6" ht="15" x14ac:dyDescent="0.2">
      <c r="A676" s="767" t="s">
        <v>486</v>
      </c>
      <c r="B676" s="767"/>
      <c r="C676" s="767"/>
      <c r="D676" s="767"/>
      <c r="E676" s="767"/>
    </row>
    <row r="677" spans="1:6" ht="60" x14ac:dyDescent="0.2">
      <c r="A677" s="273"/>
      <c r="B677" s="228" t="s">
        <v>461</v>
      </c>
      <c r="C677" s="229" t="s">
        <v>496</v>
      </c>
      <c r="D677" s="229" t="s">
        <v>462</v>
      </c>
      <c r="E677" s="228" t="s">
        <v>463</v>
      </c>
    </row>
    <row r="678" spans="1:6" ht="15" x14ac:dyDescent="0.25">
      <c r="A678" s="230">
        <v>3</v>
      </c>
      <c r="B678" s="230">
        <v>105.1</v>
      </c>
      <c r="C678" s="230">
        <v>4.4000000000000004</v>
      </c>
      <c r="D678" s="231">
        <f>(B678-100)/100*C678/12</f>
        <v>1.9E-2</v>
      </c>
      <c r="E678" s="232">
        <f>1+D678</f>
        <v>1.0189999999999999</v>
      </c>
    </row>
    <row r="679" spans="1:6" ht="15" x14ac:dyDescent="0.2">
      <c r="A679" s="767" t="s">
        <v>486</v>
      </c>
      <c r="B679" s="767"/>
      <c r="C679" s="767"/>
      <c r="D679" s="767"/>
      <c r="E679" s="767"/>
    </row>
    <row r="680" spans="1:6" ht="60" x14ac:dyDescent="0.2">
      <c r="A680" s="273"/>
      <c r="B680" s="228" t="s">
        <v>487</v>
      </c>
      <c r="C680" s="229" t="s">
        <v>497</v>
      </c>
      <c r="D680" s="229" t="s">
        <v>488</v>
      </c>
      <c r="E680" s="228" t="s">
        <v>498</v>
      </c>
    </row>
    <row r="681" spans="1:6" ht="15" x14ac:dyDescent="0.25">
      <c r="A681" s="230">
        <v>4</v>
      </c>
      <c r="B681" s="230">
        <v>105.1</v>
      </c>
      <c r="C681" s="230">
        <v>3.9</v>
      </c>
      <c r="D681" s="231">
        <f>(B681-100)/100*C681/12</f>
        <v>1.7000000000000001E-2</v>
      </c>
      <c r="E681" s="232">
        <f>1+0.5*D681</f>
        <v>1.0089999999999999</v>
      </c>
    </row>
    <row r="682" spans="1:6" x14ac:dyDescent="0.2">
      <c r="A682" s="235">
        <v>6</v>
      </c>
      <c r="B682" s="236" t="s">
        <v>465</v>
      </c>
      <c r="C682" s="236"/>
      <c r="D682" s="228" t="s">
        <v>499</v>
      </c>
      <c r="E682" s="237">
        <f>E672*E675*E678*E681</f>
        <v>1.095</v>
      </c>
    </row>
    <row r="683" spans="1:6" x14ac:dyDescent="0.2">
      <c r="A683" s="768" t="s">
        <v>466</v>
      </c>
      <c r="B683" s="769"/>
      <c r="C683" s="769"/>
      <c r="D683" s="769"/>
      <c r="E683" s="770"/>
    </row>
    <row r="684" spans="1:6" x14ac:dyDescent="0.2">
      <c r="A684" s="771" t="s">
        <v>467</v>
      </c>
      <c r="B684" s="772"/>
      <c r="C684" s="773"/>
      <c r="D684" s="238"/>
      <c r="E684" s="244">
        <f>C664</f>
        <v>23519709.559999999</v>
      </c>
    </row>
    <row r="685" spans="1:6" x14ac:dyDescent="0.2">
      <c r="A685" s="771" t="s">
        <v>468</v>
      </c>
      <c r="B685" s="772"/>
      <c r="C685" s="773"/>
      <c r="D685" s="238"/>
      <c r="E685" s="239">
        <f>E682</f>
        <v>1.095</v>
      </c>
    </row>
    <row r="686" spans="1:6" x14ac:dyDescent="0.2">
      <c r="A686" s="777" t="s">
        <v>469</v>
      </c>
      <c r="B686" s="778"/>
      <c r="C686" s="779"/>
      <c r="D686" s="233"/>
      <c r="E686" s="245">
        <f>E684*E685</f>
        <v>25754081.969999999</v>
      </c>
    </row>
    <row r="687" spans="1:6" ht="15" x14ac:dyDescent="0.25">
      <c r="A687" s="774" t="s">
        <v>470</v>
      </c>
      <c r="B687" s="775"/>
      <c r="C687" s="761" t="s">
        <v>471</v>
      </c>
      <c r="D687" s="761"/>
      <c r="E687" s="246">
        <f>E684+(E686-E684)*(1-30/100)</f>
        <v>25083770.25</v>
      </c>
      <c r="F687" s="295">
        <f>E687/E684</f>
        <v>1.0665</v>
      </c>
    </row>
    <row r="688" spans="1:6" x14ac:dyDescent="0.2">
      <c r="A688" s="240"/>
      <c r="B688" s="240"/>
      <c r="C688" s="762" t="s">
        <v>472</v>
      </c>
      <c r="D688" s="763"/>
      <c r="E688" s="247">
        <f>E687-E684</f>
        <v>1564060.69</v>
      </c>
    </row>
    <row r="689" spans="1:5" x14ac:dyDescent="0.2">
      <c r="A689" s="287"/>
      <c r="B689" s="336"/>
      <c r="C689" s="337"/>
    </row>
    <row r="690" spans="1:5" x14ac:dyDescent="0.2">
      <c r="A690" s="102" t="s">
        <v>280</v>
      </c>
      <c r="B690" s="102" t="s">
        <v>265</v>
      </c>
      <c r="C690" s="311">
        <f>'Затраты подрядчика 2 кв '!O115</f>
        <v>13298857.050000001</v>
      </c>
    </row>
    <row r="691" spans="1:5" x14ac:dyDescent="0.2">
      <c r="A691" s="346" t="s">
        <v>282</v>
      </c>
      <c r="B691" s="102" t="s">
        <v>432</v>
      </c>
      <c r="C691" s="311">
        <f>'Затраты подрядчика 2 кв '!O127</f>
        <v>4107514.13</v>
      </c>
    </row>
    <row r="692" spans="1:5" x14ac:dyDescent="0.2">
      <c r="A692" s="250"/>
      <c r="B692" s="250" t="s">
        <v>373</v>
      </c>
      <c r="C692" s="249">
        <f>SUM(C690:C691)</f>
        <v>17406371.18</v>
      </c>
    </row>
    <row r="693" spans="1:5" x14ac:dyDescent="0.2">
      <c r="A693" s="287"/>
      <c r="B693" s="336"/>
      <c r="C693" s="337"/>
    </row>
    <row r="694" spans="1:5" ht="15.75" x14ac:dyDescent="0.2">
      <c r="A694" s="241" t="s">
        <v>473</v>
      </c>
      <c r="B694" s="241"/>
      <c r="C694" s="241"/>
      <c r="D694" s="243">
        <v>6.3</v>
      </c>
      <c r="E694" s="241" t="s">
        <v>474</v>
      </c>
    </row>
    <row r="695" spans="1:5" ht="15.75" x14ac:dyDescent="0.2">
      <c r="A695" s="241" t="s">
        <v>475</v>
      </c>
      <c r="B695" s="241"/>
      <c r="C695" s="241"/>
      <c r="D695" s="242" t="s">
        <v>590</v>
      </c>
      <c r="E695" s="241"/>
    </row>
    <row r="696" spans="1:5" ht="15.75" x14ac:dyDescent="0.2">
      <c r="A696" s="241" t="s">
        <v>476</v>
      </c>
      <c r="B696" s="241"/>
      <c r="C696" s="241"/>
      <c r="D696" s="242" t="s">
        <v>564</v>
      </c>
      <c r="E696" s="241"/>
    </row>
    <row r="697" spans="1:5" ht="15.75" x14ac:dyDescent="0.2">
      <c r="A697" s="333"/>
      <c r="B697" s="334"/>
      <c r="C697" s="335"/>
      <c r="D697" s="242"/>
      <c r="E697" s="241"/>
    </row>
    <row r="698" spans="1:5" ht="15" x14ac:dyDescent="0.2">
      <c r="A698" s="764" t="s">
        <v>453</v>
      </c>
      <c r="B698" s="765"/>
      <c r="C698" s="765"/>
      <c r="D698" s="765"/>
      <c r="E698" s="766"/>
    </row>
    <row r="699" spans="1:5" ht="60" x14ac:dyDescent="0.2">
      <c r="A699" s="273"/>
      <c r="B699" s="228" t="s">
        <v>454</v>
      </c>
      <c r="C699" s="229" t="s">
        <v>479</v>
      </c>
      <c r="D699" s="229" t="s">
        <v>455</v>
      </c>
      <c r="E699" s="228" t="s">
        <v>456</v>
      </c>
    </row>
    <row r="700" spans="1:5" ht="15" x14ac:dyDescent="0.25">
      <c r="A700" s="230">
        <v>1</v>
      </c>
      <c r="B700" s="230">
        <v>105</v>
      </c>
      <c r="C700" s="230">
        <v>3</v>
      </c>
      <c r="D700" s="231">
        <f>(B700-100)/100*C700/12</f>
        <v>1.2999999999999999E-2</v>
      </c>
      <c r="E700" s="232">
        <f>1+D700</f>
        <v>1.0129999999999999</v>
      </c>
    </row>
    <row r="701" spans="1:5" ht="15" x14ac:dyDescent="0.2">
      <c r="A701" s="764" t="s">
        <v>460</v>
      </c>
      <c r="B701" s="765"/>
      <c r="C701" s="765"/>
      <c r="D701" s="765"/>
      <c r="E701" s="766"/>
    </row>
    <row r="702" spans="1:5" ht="45" x14ac:dyDescent="0.2">
      <c r="A702" s="273"/>
      <c r="B702" s="228" t="s">
        <v>457</v>
      </c>
      <c r="C702" s="229" t="s">
        <v>495</v>
      </c>
      <c r="D702" s="229" t="s">
        <v>458</v>
      </c>
      <c r="E702" s="228" t="s">
        <v>493</v>
      </c>
    </row>
    <row r="703" spans="1:5" ht="15" x14ac:dyDescent="0.25">
      <c r="A703" s="230">
        <v>2</v>
      </c>
      <c r="B703" s="230">
        <v>105.1</v>
      </c>
      <c r="C703" s="230">
        <v>12</v>
      </c>
      <c r="D703" s="231">
        <f>(B703-100)/100*C703/12</f>
        <v>5.0999999999999997E-2</v>
      </c>
      <c r="E703" s="232">
        <f>1+D703</f>
        <v>1.0509999999999999</v>
      </c>
    </row>
    <row r="704" spans="1:5" ht="15" x14ac:dyDescent="0.2">
      <c r="A704" s="767" t="s">
        <v>486</v>
      </c>
      <c r="B704" s="767"/>
      <c r="C704" s="767"/>
      <c r="D704" s="767"/>
      <c r="E704" s="767"/>
    </row>
    <row r="705" spans="1:6" ht="60" x14ac:dyDescent="0.2">
      <c r="A705" s="273"/>
      <c r="B705" s="228" t="s">
        <v>461</v>
      </c>
      <c r="C705" s="229" t="s">
        <v>496</v>
      </c>
      <c r="D705" s="229" t="s">
        <v>462</v>
      </c>
      <c r="E705" s="228" t="s">
        <v>463</v>
      </c>
    </row>
    <row r="706" spans="1:6" ht="15" x14ac:dyDescent="0.25">
      <c r="A706" s="230">
        <v>3</v>
      </c>
      <c r="B706" s="230">
        <v>105.1</v>
      </c>
      <c r="C706" s="230">
        <v>5</v>
      </c>
      <c r="D706" s="231">
        <f>(B706-100)/100*C706/12</f>
        <v>2.1000000000000001E-2</v>
      </c>
      <c r="E706" s="232">
        <f>1+D706</f>
        <v>1.0209999999999999</v>
      </c>
    </row>
    <row r="707" spans="1:6" ht="15" x14ac:dyDescent="0.2">
      <c r="A707" s="767" t="s">
        <v>486</v>
      </c>
      <c r="B707" s="767"/>
      <c r="C707" s="767"/>
      <c r="D707" s="767"/>
      <c r="E707" s="767"/>
    </row>
    <row r="708" spans="1:6" ht="60" x14ac:dyDescent="0.2">
      <c r="A708" s="273"/>
      <c r="B708" s="228" t="s">
        <v>487</v>
      </c>
      <c r="C708" s="229" t="s">
        <v>497</v>
      </c>
      <c r="D708" s="229" t="s">
        <v>488</v>
      </c>
      <c r="E708" s="228" t="s">
        <v>498</v>
      </c>
    </row>
    <row r="709" spans="1:6" ht="15" x14ac:dyDescent="0.25">
      <c r="A709" s="230">
        <v>4</v>
      </c>
      <c r="B709" s="230">
        <v>105.1</v>
      </c>
      <c r="C709" s="230">
        <v>6.3</v>
      </c>
      <c r="D709" s="231">
        <f>(B709-100)/100*C709/12</f>
        <v>2.7E-2</v>
      </c>
      <c r="E709" s="232">
        <f>1+0.5*D709</f>
        <v>1.014</v>
      </c>
    </row>
    <row r="710" spans="1:6" x14ac:dyDescent="0.2">
      <c r="A710" s="235">
        <v>6</v>
      </c>
      <c r="B710" s="236" t="s">
        <v>465</v>
      </c>
      <c r="C710" s="236"/>
      <c r="D710" s="228" t="s">
        <v>499</v>
      </c>
      <c r="E710" s="237">
        <f>E700*E703*E706*E709</f>
        <v>1.1020000000000001</v>
      </c>
    </row>
    <row r="711" spans="1:6" x14ac:dyDescent="0.2">
      <c r="A711" s="768" t="s">
        <v>466</v>
      </c>
      <c r="B711" s="769"/>
      <c r="C711" s="769"/>
      <c r="D711" s="769"/>
      <c r="E711" s="770"/>
    </row>
    <row r="712" spans="1:6" x14ac:dyDescent="0.2">
      <c r="A712" s="771" t="s">
        <v>467</v>
      </c>
      <c r="B712" s="772"/>
      <c r="C712" s="773"/>
      <c r="D712" s="238"/>
      <c r="E712" s="244">
        <f>C692</f>
        <v>17406371.18</v>
      </c>
    </row>
    <row r="713" spans="1:6" x14ac:dyDescent="0.2">
      <c r="A713" s="771" t="s">
        <v>468</v>
      </c>
      <c r="B713" s="772"/>
      <c r="C713" s="773"/>
      <c r="D713" s="238"/>
      <c r="E713" s="239">
        <f>E710</f>
        <v>1.1020000000000001</v>
      </c>
    </row>
    <row r="714" spans="1:6" x14ac:dyDescent="0.2">
      <c r="A714" s="777" t="s">
        <v>469</v>
      </c>
      <c r="B714" s="778"/>
      <c r="C714" s="779"/>
      <c r="D714" s="233"/>
      <c r="E714" s="245">
        <f>E712*E713</f>
        <v>19181821.039999999</v>
      </c>
    </row>
    <row r="715" spans="1:6" ht="15" x14ac:dyDescent="0.25">
      <c r="A715" s="774" t="s">
        <v>470</v>
      </c>
      <c r="B715" s="775"/>
      <c r="C715" s="761" t="s">
        <v>471</v>
      </c>
      <c r="D715" s="761"/>
      <c r="E715" s="246">
        <f>E712+(E714-E712)*(1-30/100)</f>
        <v>18649186.079999998</v>
      </c>
      <c r="F715" s="295">
        <f>E715/E712</f>
        <v>1.0713999999999999</v>
      </c>
    </row>
    <row r="716" spans="1:6" x14ac:dyDescent="0.2">
      <c r="A716" s="240"/>
      <c r="B716" s="240"/>
      <c r="C716" s="762" t="s">
        <v>472</v>
      </c>
      <c r="D716" s="763"/>
      <c r="E716" s="247">
        <f>E715-E712</f>
        <v>1242814.8999999999</v>
      </c>
    </row>
    <row r="717" spans="1:6" x14ac:dyDescent="0.2">
      <c r="A717" s="287"/>
      <c r="B717" s="336"/>
      <c r="C717" s="337"/>
    </row>
    <row r="718" spans="1:6" x14ac:dyDescent="0.2">
      <c r="A718" s="102" t="s">
        <v>264</v>
      </c>
      <c r="B718" s="102" t="s">
        <v>265</v>
      </c>
      <c r="C718" s="311">
        <f>'Затраты подрядчика 2 кв '!O71</f>
        <v>2607852.19</v>
      </c>
    </row>
    <row r="719" spans="1:6" x14ac:dyDescent="0.2">
      <c r="A719" s="102" t="s">
        <v>282</v>
      </c>
      <c r="B719" s="102" t="s">
        <v>431</v>
      </c>
      <c r="C719" s="311">
        <f>'Затраты подрядчика 2 кв '!O126</f>
        <v>3339362.95</v>
      </c>
    </row>
    <row r="720" spans="1:6" x14ac:dyDescent="0.2">
      <c r="A720" s="102" t="s">
        <v>282</v>
      </c>
      <c r="B720" s="102" t="s">
        <v>429</v>
      </c>
      <c r="C720" s="311">
        <f>'Затраты подрядчика 2 кв '!O129</f>
        <v>3438123.23</v>
      </c>
    </row>
    <row r="721" spans="1:5" x14ac:dyDescent="0.2">
      <c r="A721" s="250"/>
      <c r="B721" s="338" t="s">
        <v>373</v>
      </c>
      <c r="C721" s="339">
        <f>SUM(C718:C720)</f>
        <v>9385338.3699999992</v>
      </c>
    </row>
    <row r="722" spans="1:5" x14ac:dyDescent="0.2">
      <c r="A722" s="287"/>
      <c r="B722" s="336"/>
      <c r="C722" s="337"/>
    </row>
    <row r="723" spans="1:5" ht="15.75" x14ac:dyDescent="0.2">
      <c r="A723" s="241" t="s">
        <v>473</v>
      </c>
      <c r="B723" s="241"/>
      <c r="C723" s="241"/>
      <c r="D723" s="243">
        <v>9.9</v>
      </c>
      <c r="E723" s="241" t="s">
        <v>474</v>
      </c>
    </row>
    <row r="724" spans="1:5" ht="15.75" x14ac:dyDescent="0.2">
      <c r="A724" s="241" t="s">
        <v>475</v>
      </c>
      <c r="B724" s="241"/>
      <c r="C724" s="241"/>
      <c r="D724" s="242" t="s">
        <v>591</v>
      </c>
      <c r="E724" s="241"/>
    </row>
    <row r="725" spans="1:5" ht="15.75" x14ac:dyDescent="0.2">
      <c r="A725" s="241" t="s">
        <v>476</v>
      </c>
      <c r="B725" s="241"/>
      <c r="C725" s="241"/>
      <c r="D725" s="242" t="s">
        <v>564</v>
      </c>
      <c r="E725" s="241"/>
    </row>
    <row r="726" spans="1:5" ht="15.75" x14ac:dyDescent="0.2">
      <c r="A726" s="333"/>
      <c r="B726" s="334"/>
      <c r="C726" s="335"/>
      <c r="D726" s="242"/>
      <c r="E726" s="241"/>
    </row>
    <row r="727" spans="1:5" ht="15" x14ac:dyDescent="0.2">
      <c r="A727" s="764" t="s">
        <v>453</v>
      </c>
      <c r="B727" s="765"/>
      <c r="C727" s="765"/>
      <c r="D727" s="765"/>
      <c r="E727" s="766"/>
    </row>
    <row r="728" spans="1:5" ht="60" x14ac:dyDescent="0.2">
      <c r="A728" s="273"/>
      <c r="B728" s="228" t="s">
        <v>454</v>
      </c>
      <c r="C728" s="229" t="s">
        <v>479</v>
      </c>
      <c r="D728" s="229" t="s">
        <v>455</v>
      </c>
      <c r="E728" s="228" t="s">
        <v>456</v>
      </c>
    </row>
    <row r="729" spans="1:5" ht="15" x14ac:dyDescent="0.25">
      <c r="A729" s="230">
        <v>1</v>
      </c>
      <c r="B729" s="230">
        <v>105</v>
      </c>
      <c r="C729" s="230">
        <v>3</v>
      </c>
      <c r="D729" s="231">
        <f>(B729-100)/100*C729/12</f>
        <v>1.2999999999999999E-2</v>
      </c>
      <c r="E729" s="232">
        <f>1+D729</f>
        <v>1.0129999999999999</v>
      </c>
    </row>
    <row r="730" spans="1:5" ht="15" x14ac:dyDescent="0.2">
      <c r="A730" s="764" t="s">
        <v>460</v>
      </c>
      <c r="B730" s="765"/>
      <c r="C730" s="765"/>
      <c r="D730" s="765"/>
      <c r="E730" s="766"/>
    </row>
    <row r="731" spans="1:5" ht="45" x14ac:dyDescent="0.2">
      <c r="A731" s="273"/>
      <c r="B731" s="228" t="s">
        <v>457</v>
      </c>
      <c r="C731" s="229" t="s">
        <v>495</v>
      </c>
      <c r="D731" s="229" t="s">
        <v>458</v>
      </c>
      <c r="E731" s="228" t="s">
        <v>493</v>
      </c>
    </row>
    <row r="732" spans="1:5" ht="15" x14ac:dyDescent="0.25">
      <c r="A732" s="230">
        <v>2</v>
      </c>
      <c r="B732" s="230">
        <v>105.1</v>
      </c>
      <c r="C732" s="230">
        <v>12</v>
      </c>
      <c r="D732" s="231">
        <f>(B732-100)/100*C732/12</f>
        <v>5.0999999999999997E-2</v>
      </c>
      <c r="E732" s="232">
        <f>1+D732</f>
        <v>1.0509999999999999</v>
      </c>
    </row>
    <row r="733" spans="1:5" ht="15" x14ac:dyDescent="0.2">
      <c r="A733" s="767" t="s">
        <v>486</v>
      </c>
      <c r="B733" s="767"/>
      <c r="C733" s="767"/>
      <c r="D733" s="767"/>
      <c r="E733" s="767"/>
    </row>
    <row r="734" spans="1:5" ht="60" x14ac:dyDescent="0.2">
      <c r="A734" s="273"/>
      <c r="B734" s="228" t="s">
        <v>461</v>
      </c>
      <c r="C734" s="229" t="s">
        <v>496</v>
      </c>
      <c r="D734" s="229" t="s">
        <v>462</v>
      </c>
      <c r="E734" s="228" t="s">
        <v>463</v>
      </c>
    </row>
    <row r="735" spans="1:5" ht="15" x14ac:dyDescent="0.25">
      <c r="A735" s="230">
        <v>3</v>
      </c>
      <c r="B735" s="230">
        <v>105.1</v>
      </c>
      <c r="C735" s="230">
        <v>1.4</v>
      </c>
      <c r="D735" s="231">
        <f>(B735-100)/100*C735/12</f>
        <v>6.0000000000000001E-3</v>
      </c>
      <c r="E735" s="232">
        <f>1+D735</f>
        <v>1.006</v>
      </c>
    </row>
    <row r="736" spans="1:5" ht="15" x14ac:dyDescent="0.2">
      <c r="A736" s="767" t="s">
        <v>486</v>
      </c>
      <c r="B736" s="767"/>
      <c r="C736" s="767"/>
      <c r="D736" s="767"/>
      <c r="E736" s="767"/>
    </row>
    <row r="737" spans="1:6" ht="60" x14ac:dyDescent="0.2">
      <c r="A737" s="273"/>
      <c r="B737" s="228" t="s">
        <v>487</v>
      </c>
      <c r="C737" s="229" t="s">
        <v>497</v>
      </c>
      <c r="D737" s="229" t="s">
        <v>488</v>
      </c>
      <c r="E737" s="228" t="s">
        <v>498</v>
      </c>
    </row>
    <row r="738" spans="1:6" ht="15" x14ac:dyDescent="0.25">
      <c r="A738" s="230">
        <v>4</v>
      </c>
      <c r="B738" s="230">
        <v>105.1</v>
      </c>
      <c r="C738" s="230">
        <v>9.9</v>
      </c>
      <c r="D738" s="231">
        <f>(B738-100)/100*C738/12</f>
        <v>4.2000000000000003E-2</v>
      </c>
      <c r="E738" s="232">
        <f>1+0.5*D738</f>
        <v>1.0209999999999999</v>
      </c>
    </row>
    <row r="739" spans="1:6" x14ac:dyDescent="0.2">
      <c r="A739" s="235">
        <v>6</v>
      </c>
      <c r="B739" s="236" t="s">
        <v>465</v>
      </c>
      <c r="C739" s="236"/>
      <c r="D739" s="228" t="s">
        <v>499</v>
      </c>
      <c r="E739" s="237">
        <f>E729*E732*E735*E738</f>
        <v>1.0940000000000001</v>
      </c>
    </row>
    <row r="740" spans="1:6" x14ac:dyDescent="0.2">
      <c r="A740" s="768" t="s">
        <v>466</v>
      </c>
      <c r="B740" s="769"/>
      <c r="C740" s="769"/>
      <c r="D740" s="769"/>
      <c r="E740" s="770"/>
    </row>
    <row r="741" spans="1:6" x14ac:dyDescent="0.2">
      <c r="A741" s="771" t="s">
        <v>467</v>
      </c>
      <c r="B741" s="772"/>
      <c r="C741" s="773"/>
      <c r="D741" s="238"/>
      <c r="E741" s="244">
        <f>C721</f>
        <v>9385338.3699999992</v>
      </c>
    </row>
    <row r="742" spans="1:6" x14ac:dyDescent="0.2">
      <c r="A742" s="771" t="s">
        <v>468</v>
      </c>
      <c r="B742" s="772"/>
      <c r="C742" s="773"/>
      <c r="D742" s="238"/>
      <c r="E742" s="239">
        <f>E739</f>
        <v>1.0940000000000001</v>
      </c>
    </row>
    <row r="743" spans="1:6" x14ac:dyDescent="0.2">
      <c r="A743" s="777" t="s">
        <v>469</v>
      </c>
      <c r="B743" s="778"/>
      <c r="C743" s="779"/>
      <c r="D743" s="233"/>
      <c r="E743" s="245">
        <f>E741*E742</f>
        <v>10267560.18</v>
      </c>
    </row>
    <row r="744" spans="1:6" ht="15" x14ac:dyDescent="0.25">
      <c r="A744" s="774" t="s">
        <v>470</v>
      </c>
      <c r="B744" s="775"/>
      <c r="C744" s="761" t="s">
        <v>471</v>
      </c>
      <c r="D744" s="761"/>
      <c r="E744" s="246">
        <f>E741+(E743-E741)*(1-30/100)</f>
        <v>10002893.640000001</v>
      </c>
      <c r="F744" s="295">
        <f>E744/E741</f>
        <v>1.0658000000000001</v>
      </c>
    </row>
    <row r="745" spans="1:6" x14ac:dyDescent="0.2">
      <c r="A745" s="240"/>
      <c r="B745" s="240"/>
      <c r="C745" s="762" t="s">
        <v>472</v>
      </c>
      <c r="D745" s="763"/>
      <c r="E745" s="247">
        <f>E744-E741</f>
        <v>617555.27</v>
      </c>
    </row>
    <row r="746" spans="1:6" x14ac:dyDescent="0.2">
      <c r="A746" s="287"/>
      <c r="B746" s="336"/>
      <c r="C746" s="337"/>
    </row>
    <row r="747" spans="1:6" x14ac:dyDescent="0.2">
      <c r="A747" s="287"/>
      <c r="B747" s="336"/>
      <c r="C747" s="337"/>
    </row>
    <row r="748" spans="1:6" x14ac:dyDescent="0.2">
      <c r="A748" s="345" t="s">
        <v>282</v>
      </c>
      <c r="B748" s="345" t="s">
        <v>430</v>
      </c>
      <c r="C748" s="344">
        <f>'Затраты подрядчика 2 кв '!O130</f>
        <v>19570001.010000002</v>
      </c>
    </row>
    <row r="749" spans="1:6" ht="38.25" x14ac:dyDescent="0.2">
      <c r="A749" s="345" t="s">
        <v>137</v>
      </c>
      <c r="B749" s="345" t="s">
        <v>85</v>
      </c>
      <c r="C749" s="344">
        <f>'Затраты подрядчика 2 кв '!O265</f>
        <v>8250034.7000000002</v>
      </c>
    </row>
    <row r="750" spans="1:6" x14ac:dyDescent="0.2">
      <c r="A750" s="338"/>
      <c r="B750" s="338" t="s">
        <v>373</v>
      </c>
      <c r="C750" s="339">
        <f>SUM(C748:C749)</f>
        <v>27820035.710000001</v>
      </c>
    </row>
    <row r="751" spans="1:6" x14ac:dyDescent="0.2">
      <c r="A751" s="287"/>
      <c r="B751" s="336"/>
      <c r="C751" s="337"/>
    </row>
    <row r="752" spans="1:6" ht="15.75" x14ac:dyDescent="0.2">
      <c r="A752" s="241" t="s">
        <v>473</v>
      </c>
      <c r="B752" s="241"/>
      <c r="C752" s="241"/>
      <c r="D752" s="243">
        <v>5.7</v>
      </c>
      <c r="E752" s="241" t="s">
        <v>474</v>
      </c>
    </row>
    <row r="753" spans="1:5" ht="15.75" x14ac:dyDescent="0.2">
      <c r="A753" s="241" t="s">
        <v>475</v>
      </c>
      <c r="B753" s="241"/>
      <c r="C753" s="241"/>
      <c r="D753" s="242" t="s">
        <v>592</v>
      </c>
      <c r="E753" s="241"/>
    </row>
    <row r="754" spans="1:5" ht="15.75" x14ac:dyDescent="0.2">
      <c r="A754" s="241" t="s">
        <v>476</v>
      </c>
      <c r="B754" s="241"/>
      <c r="C754" s="241"/>
      <c r="D754" s="242" t="s">
        <v>593</v>
      </c>
      <c r="E754" s="241"/>
    </row>
    <row r="755" spans="1:5" ht="15.75" x14ac:dyDescent="0.2">
      <c r="A755" s="333"/>
      <c r="B755" s="334"/>
      <c r="C755" s="335"/>
      <c r="D755" s="242"/>
      <c r="E755" s="241"/>
    </row>
    <row r="756" spans="1:5" ht="15" x14ac:dyDescent="0.2">
      <c r="A756" s="764" t="s">
        <v>453</v>
      </c>
      <c r="B756" s="765"/>
      <c r="C756" s="765"/>
      <c r="D756" s="765"/>
      <c r="E756" s="766"/>
    </row>
    <row r="757" spans="1:5" ht="60" x14ac:dyDescent="0.2">
      <c r="A757" s="273"/>
      <c r="B757" s="228" t="s">
        <v>454</v>
      </c>
      <c r="C757" s="229" t="s">
        <v>479</v>
      </c>
      <c r="D757" s="229" t="s">
        <v>455</v>
      </c>
      <c r="E757" s="228" t="s">
        <v>456</v>
      </c>
    </row>
    <row r="758" spans="1:5" ht="15" x14ac:dyDescent="0.25">
      <c r="A758" s="230">
        <v>1</v>
      </c>
      <c r="B758" s="230">
        <v>105</v>
      </c>
      <c r="C758" s="230">
        <v>3</v>
      </c>
      <c r="D758" s="231">
        <f>(B758-100)/100*C758/12</f>
        <v>1.2999999999999999E-2</v>
      </c>
      <c r="E758" s="232">
        <f>1+D758</f>
        <v>1.0129999999999999</v>
      </c>
    </row>
    <row r="759" spans="1:5" ht="15" x14ac:dyDescent="0.2">
      <c r="A759" s="764" t="s">
        <v>460</v>
      </c>
      <c r="B759" s="765"/>
      <c r="C759" s="765"/>
      <c r="D759" s="765"/>
      <c r="E759" s="766"/>
    </row>
    <row r="760" spans="1:5" ht="45" x14ac:dyDescent="0.2">
      <c r="A760" s="273"/>
      <c r="B760" s="228" t="s">
        <v>457</v>
      </c>
      <c r="C760" s="229" t="s">
        <v>495</v>
      </c>
      <c r="D760" s="229" t="s">
        <v>458</v>
      </c>
      <c r="E760" s="228" t="s">
        <v>493</v>
      </c>
    </row>
    <row r="761" spans="1:5" ht="15" x14ac:dyDescent="0.25">
      <c r="A761" s="230">
        <v>2</v>
      </c>
      <c r="B761" s="230">
        <v>105.1</v>
      </c>
      <c r="C761" s="230">
        <v>12</v>
      </c>
      <c r="D761" s="231">
        <f>(B761-100)/100*C761/12</f>
        <v>5.0999999999999997E-2</v>
      </c>
      <c r="E761" s="232">
        <f>1+D761</f>
        <v>1.0509999999999999</v>
      </c>
    </row>
    <row r="762" spans="1:5" ht="15" x14ac:dyDescent="0.2">
      <c r="A762" s="767" t="s">
        <v>486</v>
      </c>
      <c r="B762" s="767"/>
      <c r="C762" s="767"/>
      <c r="D762" s="767"/>
      <c r="E762" s="767"/>
    </row>
    <row r="763" spans="1:5" ht="60" x14ac:dyDescent="0.2">
      <c r="A763" s="273"/>
      <c r="B763" s="228" t="s">
        <v>461</v>
      </c>
      <c r="C763" s="229" t="s">
        <v>496</v>
      </c>
      <c r="D763" s="229" t="s">
        <v>462</v>
      </c>
      <c r="E763" s="228" t="s">
        <v>463</v>
      </c>
    </row>
    <row r="764" spans="1:5" ht="15" x14ac:dyDescent="0.25">
      <c r="A764" s="230">
        <v>3</v>
      </c>
      <c r="B764" s="230">
        <v>105.1</v>
      </c>
      <c r="C764" s="230">
        <v>1</v>
      </c>
      <c r="D764" s="231">
        <f>(B764-100)/100*C764/12</f>
        <v>4.0000000000000001E-3</v>
      </c>
      <c r="E764" s="232">
        <f>1+D764</f>
        <v>1.004</v>
      </c>
    </row>
    <row r="765" spans="1:5" ht="15" x14ac:dyDescent="0.2">
      <c r="A765" s="767" t="s">
        <v>486</v>
      </c>
      <c r="B765" s="767"/>
      <c r="C765" s="767"/>
      <c r="D765" s="767"/>
      <c r="E765" s="767"/>
    </row>
    <row r="766" spans="1:5" ht="60" x14ac:dyDescent="0.2">
      <c r="A766" s="273"/>
      <c r="B766" s="228" t="s">
        <v>487</v>
      </c>
      <c r="C766" s="229" t="s">
        <v>497</v>
      </c>
      <c r="D766" s="229" t="s">
        <v>488</v>
      </c>
      <c r="E766" s="228" t="s">
        <v>498</v>
      </c>
    </row>
    <row r="767" spans="1:5" ht="15" x14ac:dyDescent="0.25">
      <c r="A767" s="230">
        <v>4</v>
      </c>
      <c r="B767" s="230">
        <v>105.1</v>
      </c>
      <c r="C767" s="230">
        <v>5.7</v>
      </c>
      <c r="D767" s="231">
        <f>(B767-100)/100*C767/12</f>
        <v>2.4E-2</v>
      </c>
      <c r="E767" s="232">
        <f>1+0.5*D767</f>
        <v>1.012</v>
      </c>
    </row>
    <row r="768" spans="1:5" x14ac:dyDescent="0.2">
      <c r="A768" s="235">
        <v>6</v>
      </c>
      <c r="B768" s="236" t="s">
        <v>465</v>
      </c>
      <c r="C768" s="236"/>
      <c r="D768" s="228" t="s">
        <v>499</v>
      </c>
      <c r="E768" s="237">
        <f>E758*E761*E764*E767</f>
        <v>1.0820000000000001</v>
      </c>
    </row>
    <row r="769" spans="1:6" x14ac:dyDescent="0.2">
      <c r="A769" s="768" t="s">
        <v>466</v>
      </c>
      <c r="B769" s="769"/>
      <c r="C769" s="769"/>
      <c r="D769" s="769"/>
      <c r="E769" s="770"/>
    </row>
    <row r="770" spans="1:6" x14ac:dyDescent="0.2">
      <c r="A770" s="771" t="s">
        <v>467</v>
      </c>
      <c r="B770" s="772"/>
      <c r="C770" s="773"/>
      <c r="D770" s="238"/>
      <c r="E770" s="244">
        <f>C750</f>
        <v>27820035.710000001</v>
      </c>
    </row>
    <row r="771" spans="1:6" x14ac:dyDescent="0.2">
      <c r="A771" s="771" t="s">
        <v>468</v>
      </c>
      <c r="B771" s="772"/>
      <c r="C771" s="773"/>
      <c r="D771" s="238"/>
      <c r="E771" s="239">
        <f>E768</f>
        <v>1.0820000000000001</v>
      </c>
    </row>
    <row r="772" spans="1:6" x14ac:dyDescent="0.2">
      <c r="A772" s="777" t="s">
        <v>469</v>
      </c>
      <c r="B772" s="778"/>
      <c r="C772" s="779"/>
      <c r="D772" s="233"/>
      <c r="E772" s="245">
        <f>E770*E771</f>
        <v>30101278.640000001</v>
      </c>
    </row>
    <row r="773" spans="1:6" ht="15" x14ac:dyDescent="0.25">
      <c r="A773" s="774" t="s">
        <v>470</v>
      </c>
      <c r="B773" s="775"/>
      <c r="C773" s="761" t="s">
        <v>471</v>
      </c>
      <c r="D773" s="761"/>
      <c r="E773" s="246">
        <f>E770+(E772-E770)*(1-30/100)</f>
        <v>29416905.760000002</v>
      </c>
      <c r="F773" s="295">
        <f>E773/E770</f>
        <v>1.0573999999999999</v>
      </c>
    </row>
    <row r="774" spans="1:6" x14ac:dyDescent="0.2">
      <c r="A774" s="240"/>
      <c r="B774" s="240"/>
      <c r="C774" s="762" t="s">
        <v>472</v>
      </c>
      <c r="D774" s="763"/>
      <c r="E774" s="247">
        <f>E773-E770</f>
        <v>1596870.05</v>
      </c>
    </row>
    <row r="775" spans="1:6" x14ac:dyDescent="0.2">
      <c r="A775" s="287"/>
      <c r="B775" s="336"/>
      <c r="C775" s="337"/>
    </row>
    <row r="776" spans="1:6" x14ac:dyDescent="0.2">
      <c r="A776" s="287"/>
      <c r="B776" s="336"/>
      <c r="C776" s="337"/>
    </row>
    <row r="777" spans="1:6" x14ac:dyDescent="0.2">
      <c r="A777" s="345" t="s">
        <v>282</v>
      </c>
      <c r="B777" s="102" t="s">
        <v>428</v>
      </c>
      <c r="C777" s="311">
        <f>'Затраты подрядчика 2 кв '!O128</f>
        <v>35512652.670000002</v>
      </c>
    </row>
    <row r="778" spans="1:6" x14ac:dyDescent="0.2">
      <c r="A778" s="287"/>
      <c r="B778" s="336"/>
      <c r="C778" s="337"/>
    </row>
    <row r="779" spans="1:6" ht="15.75" x14ac:dyDescent="0.2">
      <c r="A779" s="241" t="s">
        <v>473</v>
      </c>
      <c r="B779" s="241"/>
      <c r="C779" s="241"/>
      <c r="D779" s="243">
        <v>5.6</v>
      </c>
      <c r="E779" s="241" t="s">
        <v>474</v>
      </c>
    </row>
    <row r="780" spans="1:6" ht="15.75" x14ac:dyDescent="0.2">
      <c r="A780" s="241" t="s">
        <v>475</v>
      </c>
      <c r="B780" s="241"/>
      <c r="C780" s="241"/>
      <c r="D780" s="242" t="s">
        <v>565</v>
      </c>
      <c r="E780" s="241"/>
    </row>
    <row r="781" spans="1:6" ht="15.75" x14ac:dyDescent="0.2">
      <c r="A781" s="241" t="s">
        <v>476</v>
      </c>
      <c r="B781" s="241"/>
      <c r="C781" s="241"/>
      <c r="D781" s="242" t="s">
        <v>594</v>
      </c>
      <c r="E781" s="241"/>
    </row>
    <row r="782" spans="1:6" ht="15.75" x14ac:dyDescent="0.2">
      <c r="A782" s="241"/>
      <c r="B782" s="241"/>
      <c r="C782" s="241"/>
      <c r="D782" s="242"/>
      <c r="E782" s="241"/>
    </row>
    <row r="783" spans="1:6" ht="15" x14ac:dyDescent="0.2">
      <c r="A783" s="764" t="s">
        <v>453</v>
      </c>
      <c r="B783" s="765"/>
      <c r="C783" s="765"/>
      <c r="D783" s="765"/>
      <c r="E783" s="766"/>
    </row>
    <row r="784" spans="1:6" ht="60" x14ac:dyDescent="0.2">
      <c r="A784" s="273"/>
      <c r="B784" s="228" t="s">
        <v>454</v>
      </c>
      <c r="C784" s="229" t="s">
        <v>479</v>
      </c>
      <c r="D784" s="229" t="s">
        <v>455</v>
      </c>
      <c r="E784" s="228" t="s">
        <v>456</v>
      </c>
    </row>
    <row r="785" spans="1:5" ht="15" x14ac:dyDescent="0.25">
      <c r="A785" s="230">
        <v>1</v>
      </c>
      <c r="B785" s="230">
        <v>105</v>
      </c>
      <c r="C785" s="230">
        <v>3</v>
      </c>
      <c r="D785" s="231">
        <f>(B785-100)/100*C785/12</f>
        <v>1.2999999999999999E-2</v>
      </c>
      <c r="E785" s="232">
        <f>1+D785</f>
        <v>1.0129999999999999</v>
      </c>
    </row>
    <row r="786" spans="1:5" ht="15" x14ac:dyDescent="0.2">
      <c r="A786" s="764" t="s">
        <v>460</v>
      </c>
      <c r="B786" s="765"/>
      <c r="C786" s="765"/>
      <c r="D786" s="765"/>
      <c r="E786" s="766"/>
    </row>
    <row r="787" spans="1:5" ht="45" x14ac:dyDescent="0.2">
      <c r="A787" s="273"/>
      <c r="B787" s="228" t="s">
        <v>457</v>
      </c>
      <c r="C787" s="229" t="s">
        <v>495</v>
      </c>
      <c r="D787" s="229" t="s">
        <v>458</v>
      </c>
      <c r="E787" s="228" t="s">
        <v>493</v>
      </c>
    </row>
    <row r="788" spans="1:5" ht="15" x14ac:dyDescent="0.25">
      <c r="A788" s="230">
        <v>2</v>
      </c>
      <c r="B788" s="230">
        <v>105.1</v>
      </c>
      <c r="C788" s="230">
        <v>12</v>
      </c>
      <c r="D788" s="231">
        <f>(B788-100)/100*C788/12</f>
        <v>5.0999999999999997E-2</v>
      </c>
      <c r="E788" s="232">
        <f>1+D788</f>
        <v>1.0509999999999999</v>
      </c>
    </row>
    <row r="789" spans="1:5" ht="15" x14ac:dyDescent="0.2">
      <c r="A789" s="767" t="s">
        <v>486</v>
      </c>
      <c r="B789" s="767"/>
      <c r="C789" s="767"/>
      <c r="D789" s="767"/>
      <c r="E789" s="767"/>
    </row>
    <row r="790" spans="1:5" ht="60" x14ac:dyDescent="0.2">
      <c r="A790" s="273"/>
      <c r="B790" s="228" t="s">
        <v>461</v>
      </c>
      <c r="C790" s="229" t="s">
        <v>496</v>
      </c>
      <c r="D790" s="229" t="s">
        <v>462</v>
      </c>
      <c r="E790" s="228" t="s">
        <v>463</v>
      </c>
    </row>
    <row r="791" spans="1:5" ht="15" x14ac:dyDescent="0.25">
      <c r="A791" s="230">
        <v>3</v>
      </c>
      <c r="B791" s="230">
        <v>105.1</v>
      </c>
      <c r="C791" s="230">
        <v>11</v>
      </c>
      <c r="D791" s="231">
        <f>(B791-100)/100*C791/12</f>
        <v>4.7E-2</v>
      </c>
      <c r="E791" s="232">
        <f>1+D791</f>
        <v>1.0469999999999999</v>
      </c>
    </row>
    <row r="792" spans="1:5" ht="15" x14ac:dyDescent="0.2">
      <c r="A792" s="767" t="s">
        <v>486</v>
      </c>
      <c r="B792" s="767"/>
      <c r="C792" s="767"/>
      <c r="D792" s="767"/>
      <c r="E792" s="767"/>
    </row>
    <row r="793" spans="1:5" ht="60" x14ac:dyDescent="0.2">
      <c r="A793" s="273"/>
      <c r="B793" s="228" t="s">
        <v>487</v>
      </c>
      <c r="C793" s="229" t="s">
        <v>503</v>
      </c>
      <c r="D793" s="229" t="s">
        <v>488</v>
      </c>
      <c r="E793" s="228" t="s">
        <v>489</v>
      </c>
    </row>
    <row r="794" spans="1:5" ht="15" x14ac:dyDescent="0.25">
      <c r="A794" s="230">
        <v>4</v>
      </c>
      <c r="B794" s="230">
        <v>105.1</v>
      </c>
      <c r="C794" s="230">
        <v>1</v>
      </c>
      <c r="D794" s="231">
        <f>(B794-100)/100*C794/12</f>
        <v>4.0000000000000001E-3</v>
      </c>
      <c r="E794" s="232">
        <f>1+D794</f>
        <v>1.004</v>
      </c>
    </row>
    <row r="795" spans="1:5" ht="15" x14ac:dyDescent="0.2">
      <c r="A795" s="767" t="s">
        <v>504</v>
      </c>
      <c r="B795" s="767"/>
      <c r="C795" s="767"/>
      <c r="D795" s="767"/>
      <c r="E795" s="767"/>
    </row>
    <row r="796" spans="1:5" ht="45" x14ac:dyDescent="0.2">
      <c r="A796" s="273"/>
      <c r="B796" s="228" t="s">
        <v>505</v>
      </c>
      <c r="C796" s="229" t="s">
        <v>506</v>
      </c>
      <c r="D796" s="229" t="s">
        <v>507</v>
      </c>
      <c r="E796" s="228" t="s">
        <v>508</v>
      </c>
    </row>
    <row r="797" spans="1:5" ht="15" x14ac:dyDescent="0.25">
      <c r="A797" s="230">
        <v>5</v>
      </c>
      <c r="B797" s="230">
        <v>105</v>
      </c>
      <c r="C797" s="230">
        <v>4.5999999999999996</v>
      </c>
      <c r="D797" s="231">
        <f>(B797-100)/100*C797/12</f>
        <v>1.9E-2</v>
      </c>
      <c r="E797" s="232">
        <f>1+D797</f>
        <v>1.0189999999999999</v>
      </c>
    </row>
    <row r="798" spans="1:5" x14ac:dyDescent="0.2">
      <c r="A798" s="230">
        <v>6</v>
      </c>
      <c r="B798" s="233" t="s">
        <v>464</v>
      </c>
      <c r="C798" s="233"/>
      <c r="D798" s="228" t="s">
        <v>579</v>
      </c>
      <c r="E798" s="232" t="s">
        <v>509</v>
      </c>
    </row>
    <row r="799" spans="1:5" x14ac:dyDescent="0.2">
      <c r="A799" s="230"/>
      <c r="B799" s="233"/>
      <c r="C799" s="233"/>
      <c r="D799" s="234">
        <f>E794*E797-1</f>
        <v>2.3E-2</v>
      </c>
      <c r="E799" s="232">
        <f>1+0.5*D799</f>
        <v>1.012</v>
      </c>
    </row>
    <row r="800" spans="1:5" x14ac:dyDescent="0.2">
      <c r="A800" s="235">
        <v>7</v>
      </c>
      <c r="B800" s="236" t="s">
        <v>465</v>
      </c>
      <c r="C800" s="236"/>
      <c r="D800" s="228" t="s">
        <v>510</v>
      </c>
      <c r="E800" s="237">
        <f>E785*E788*E791*E799</f>
        <v>1.1279999999999999</v>
      </c>
    </row>
    <row r="801" spans="1:6" x14ac:dyDescent="0.2">
      <c r="A801" s="254"/>
      <c r="B801" s="255"/>
      <c r="C801" s="255"/>
      <c r="D801" s="256"/>
      <c r="E801" s="257"/>
    </row>
    <row r="802" spans="1:6" x14ac:dyDescent="0.2">
      <c r="A802" s="768" t="s">
        <v>466</v>
      </c>
      <c r="B802" s="769"/>
      <c r="C802" s="769"/>
      <c r="D802" s="769"/>
      <c r="E802" s="770"/>
    </row>
    <row r="803" spans="1:6" x14ac:dyDescent="0.2">
      <c r="A803" s="771" t="s">
        <v>467</v>
      </c>
      <c r="B803" s="772"/>
      <c r="C803" s="773"/>
      <c r="D803" s="238"/>
      <c r="E803" s="244">
        <f>C777</f>
        <v>35512652.670000002</v>
      </c>
    </row>
    <row r="804" spans="1:6" x14ac:dyDescent="0.2">
      <c r="A804" s="771" t="s">
        <v>468</v>
      </c>
      <c r="B804" s="772"/>
      <c r="C804" s="773"/>
      <c r="D804" s="238"/>
      <c r="E804" s="239">
        <f>E800</f>
        <v>1.1279999999999999</v>
      </c>
    </row>
    <row r="805" spans="1:6" x14ac:dyDescent="0.2">
      <c r="A805" s="777" t="s">
        <v>469</v>
      </c>
      <c r="B805" s="778"/>
      <c r="C805" s="779"/>
      <c r="D805" s="233"/>
      <c r="E805" s="245">
        <f>E803*E804</f>
        <v>40058272.210000001</v>
      </c>
    </row>
    <row r="806" spans="1:6" ht="15" x14ac:dyDescent="0.25">
      <c r="A806" s="774" t="s">
        <v>470</v>
      </c>
      <c r="B806" s="775"/>
      <c r="C806" s="761" t="s">
        <v>471</v>
      </c>
      <c r="D806" s="761"/>
      <c r="E806" s="246">
        <f>E803+(E805-E803)*(1-30/100)</f>
        <v>38694586.350000001</v>
      </c>
      <c r="F806" s="295">
        <f>E806/E803</f>
        <v>1.0895999999999999</v>
      </c>
    </row>
    <row r="807" spans="1:6" x14ac:dyDescent="0.2">
      <c r="A807" s="240"/>
      <c r="B807" s="240"/>
      <c r="C807" s="762" t="s">
        <v>472</v>
      </c>
      <c r="D807" s="763"/>
      <c r="E807" s="247">
        <f>E806-E803</f>
        <v>3181933.68</v>
      </c>
    </row>
    <row r="808" spans="1:6" x14ac:dyDescent="0.2">
      <c r="A808" s="287"/>
      <c r="B808" s="336"/>
      <c r="C808" s="337"/>
    </row>
    <row r="809" spans="1:6" x14ac:dyDescent="0.2">
      <c r="A809" s="287"/>
      <c r="B809" s="336"/>
      <c r="C809" s="337"/>
    </row>
    <row r="810" spans="1:6" x14ac:dyDescent="0.2">
      <c r="A810" s="345" t="s">
        <v>282</v>
      </c>
      <c r="B810" s="102" t="s">
        <v>527</v>
      </c>
      <c r="C810" s="311">
        <f>'Затраты подрядчика 2 кв '!O131</f>
        <v>44222854.600000001</v>
      </c>
    </row>
    <row r="811" spans="1:6" x14ac:dyDescent="0.2">
      <c r="A811" s="287"/>
      <c r="B811" s="336"/>
      <c r="C811" s="337"/>
    </row>
    <row r="812" spans="1:6" ht="15.75" x14ac:dyDescent="0.2">
      <c r="A812" s="241" t="s">
        <v>473</v>
      </c>
      <c r="B812" s="241"/>
      <c r="C812" s="241"/>
      <c r="D812" s="243">
        <v>24.2</v>
      </c>
      <c r="E812" s="241" t="s">
        <v>474</v>
      </c>
    </row>
    <row r="813" spans="1:6" ht="15.75" x14ac:dyDescent="0.2">
      <c r="A813" s="241" t="s">
        <v>475</v>
      </c>
      <c r="B813" s="241"/>
      <c r="C813" s="241"/>
      <c r="D813" s="242" t="s">
        <v>595</v>
      </c>
      <c r="E813" s="241"/>
    </row>
    <row r="814" spans="1:6" ht="15.75" x14ac:dyDescent="0.2">
      <c r="A814" s="241" t="s">
        <v>476</v>
      </c>
      <c r="B814" s="241"/>
      <c r="C814" s="241"/>
      <c r="D814" s="242" t="s">
        <v>596</v>
      </c>
      <c r="E814" s="241"/>
    </row>
    <row r="815" spans="1:6" ht="15" x14ac:dyDescent="0.2">
      <c r="A815" s="764" t="s">
        <v>453</v>
      </c>
      <c r="B815" s="765"/>
      <c r="C815" s="765"/>
      <c r="D815" s="765"/>
      <c r="E815" s="766"/>
    </row>
    <row r="816" spans="1:6" ht="60" x14ac:dyDescent="0.2">
      <c r="A816" s="273"/>
      <c r="B816" s="228" t="s">
        <v>454</v>
      </c>
      <c r="C816" s="229" t="s">
        <v>479</v>
      </c>
      <c r="D816" s="229" t="s">
        <v>455</v>
      </c>
      <c r="E816" s="228" t="s">
        <v>456</v>
      </c>
    </row>
    <row r="817" spans="1:5" ht="15" x14ac:dyDescent="0.25">
      <c r="A817" s="230">
        <v>1</v>
      </c>
      <c r="B817" s="230">
        <v>105</v>
      </c>
      <c r="C817" s="230">
        <v>3</v>
      </c>
      <c r="D817" s="231">
        <f>(B817-100)/100*C817/12</f>
        <v>1.2999999999999999E-2</v>
      </c>
      <c r="E817" s="232">
        <f>1+D817</f>
        <v>1.0129999999999999</v>
      </c>
    </row>
    <row r="818" spans="1:5" ht="15" x14ac:dyDescent="0.2">
      <c r="A818" s="764" t="s">
        <v>460</v>
      </c>
      <c r="B818" s="765"/>
      <c r="C818" s="765"/>
      <c r="D818" s="765"/>
      <c r="E818" s="766"/>
    </row>
    <row r="819" spans="1:5" ht="75" x14ac:dyDescent="0.2">
      <c r="A819" s="273"/>
      <c r="B819" s="228" t="s">
        <v>457</v>
      </c>
      <c r="C819" s="340" t="s">
        <v>597</v>
      </c>
      <c r="D819" s="229" t="s">
        <v>458</v>
      </c>
      <c r="E819" s="228" t="s">
        <v>493</v>
      </c>
    </row>
    <row r="820" spans="1:5" ht="15" x14ac:dyDescent="0.25">
      <c r="A820" s="230">
        <v>2</v>
      </c>
      <c r="B820" s="230">
        <v>105.1</v>
      </c>
      <c r="C820" s="230">
        <v>7.8</v>
      </c>
      <c r="D820" s="231">
        <f>(B820-100)/100*C820/12</f>
        <v>3.3000000000000002E-2</v>
      </c>
      <c r="E820" s="232">
        <f>1+D820</f>
        <v>1.0329999999999999</v>
      </c>
    </row>
    <row r="821" spans="1:5" ht="15" x14ac:dyDescent="0.2">
      <c r="A821" s="764" t="s">
        <v>460</v>
      </c>
      <c r="B821" s="765"/>
      <c r="C821" s="765"/>
      <c r="D821" s="765"/>
      <c r="E821" s="766"/>
    </row>
    <row r="822" spans="1:5" ht="60" x14ac:dyDescent="0.2">
      <c r="A822" s="273"/>
      <c r="B822" s="228" t="s">
        <v>461</v>
      </c>
      <c r="C822" s="340" t="s">
        <v>598</v>
      </c>
      <c r="D822" s="340" t="s">
        <v>462</v>
      </c>
      <c r="E822" s="228" t="s">
        <v>463</v>
      </c>
    </row>
    <row r="823" spans="1:5" ht="15" x14ac:dyDescent="0.25">
      <c r="A823" s="230">
        <v>3</v>
      </c>
      <c r="B823" s="230">
        <v>105.1</v>
      </c>
      <c r="C823" s="230">
        <v>4.2</v>
      </c>
      <c r="D823" s="231">
        <f>(B823-100)/100*C823/12</f>
        <v>1.7999999999999999E-2</v>
      </c>
      <c r="E823" s="232">
        <f>1+D823</f>
        <v>1.018</v>
      </c>
    </row>
    <row r="824" spans="1:5" ht="15" x14ac:dyDescent="0.2">
      <c r="A824" s="767" t="s">
        <v>486</v>
      </c>
      <c r="B824" s="767"/>
      <c r="C824" s="767"/>
      <c r="D824" s="767"/>
      <c r="E824" s="767"/>
    </row>
    <row r="825" spans="1:5" ht="45" x14ac:dyDescent="0.2">
      <c r="A825" s="273"/>
      <c r="B825" s="228" t="s">
        <v>487</v>
      </c>
      <c r="C825" s="340" t="s">
        <v>599</v>
      </c>
      <c r="D825" s="340" t="s">
        <v>488</v>
      </c>
      <c r="E825" s="228" t="s">
        <v>489</v>
      </c>
    </row>
    <row r="826" spans="1:5" ht="15" x14ac:dyDescent="0.25">
      <c r="A826" s="230">
        <v>4</v>
      </c>
      <c r="B826" s="230">
        <v>105.1</v>
      </c>
      <c r="C826" s="230">
        <v>12</v>
      </c>
      <c r="D826" s="231">
        <f>(B826-100)/100*C826/12</f>
        <v>5.0999999999999997E-2</v>
      </c>
      <c r="E826" s="232">
        <f>1+D826</f>
        <v>1.0509999999999999</v>
      </c>
    </row>
    <row r="827" spans="1:5" ht="15" x14ac:dyDescent="0.2">
      <c r="A827" s="776" t="s">
        <v>504</v>
      </c>
      <c r="B827" s="767"/>
      <c r="C827" s="767"/>
      <c r="D827" s="767"/>
      <c r="E827" s="767"/>
    </row>
    <row r="828" spans="1:5" ht="60" x14ac:dyDescent="0.2">
      <c r="A828" s="273"/>
      <c r="B828" s="228" t="s">
        <v>505</v>
      </c>
      <c r="C828" s="340" t="s">
        <v>600</v>
      </c>
      <c r="D828" s="340" t="s">
        <v>507</v>
      </c>
      <c r="E828" s="228" t="s">
        <v>508</v>
      </c>
    </row>
    <row r="829" spans="1:5" ht="15" x14ac:dyDescent="0.25">
      <c r="A829" s="230">
        <v>5</v>
      </c>
      <c r="B829" s="230">
        <v>105</v>
      </c>
      <c r="C829" s="230">
        <v>8</v>
      </c>
      <c r="D829" s="231">
        <f>(B829-100)/100*C829/12</f>
        <v>3.3000000000000002E-2</v>
      </c>
      <c r="E829" s="232">
        <f>1+D829</f>
        <v>1.0329999999999999</v>
      </c>
    </row>
    <row r="830" spans="1:5" x14ac:dyDescent="0.2">
      <c r="A830" s="230">
        <v>6</v>
      </c>
      <c r="B830" s="233" t="s">
        <v>464</v>
      </c>
      <c r="C830" s="233"/>
      <c r="D830" s="228" t="s">
        <v>601</v>
      </c>
      <c r="E830" s="232" t="s">
        <v>509</v>
      </c>
    </row>
    <row r="831" spans="1:5" x14ac:dyDescent="0.2">
      <c r="A831" s="230"/>
      <c r="B831" s="233"/>
      <c r="C831" s="233"/>
      <c r="D831" s="234">
        <f>E823*E826*E829-1</f>
        <v>0.105</v>
      </c>
      <c r="E831" s="232">
        <f>1+0.5*D831</f>
        <v>1.0529999999999999</v>
      </c>
    </row>
    <row r="832" spans="1:5" x14ac:dyDescent="0.2">
      <c r="A832" s="254"/>
      <c r="B832" s="255" t="s">
        <v>602</v>
      </c>
      <c r="C832" s="255"/>
      <c r="D832" s="256" t="s">
        <v>603</v>
      </c>
      <c r="E832" s="257">
        <f>E817*E820*E831</f>
        <v>1.1020000000000001</v>
      </c>
    </row>
    <row r="833" spans="1:6" x14ac:dyDescent="0.2">
      <c r="A833" s="768" t="s">
        <v>466</v>
      </c>
      <c r="B833" s="769"/>
      <c r="C833" s="769"/>
      <c r="D833" s="769"/>
      <c r="E833" s="770"/>
    </row>
    <row r="834" spans="1:6" x14ac:dyDescent="0.2">
      <c r="A834" s="771" t="s">
        <v>467</v>
      </c>
      <c r="B834" s="772"/>
      <c r="C834" s="773"/>
      <c r="D834" s="238"/>
      <c r="E834" s="244">
        <f>C810</f>
        <v>44222854.600000001</v>
      </c>
    </row>
    <row r="835" spans="1:6" x14ac:dyDescent="0.2">
      <c r="A835" s="771" t="s">
        <v>468</v>
      </c>
      <c r="B835" s="772"/>
      <c r="C835" s="773"/>
      <c r="D835" s="238"/>
      <c r="E835" s="239">
        <f>E832</f>
        <v>1.1020000000000001</v>
      </c>
    </row>
    <row r="836" spans="1:6" x14ac:dyDescent="0.2">
      <c r="A836" s="777" t="s">
        <v>469</v>
      </c>
      <c r="B836" s="778"/>
      <c r="C836" s="779"/>
      <c r="D836" s="233"/>
      <c r="E836" s="245">
        <f>E834*E835</f>
        <v>48733585.770000003</v>
      </c>
    </row>
    <row r="837" spans="1:6" ht="15" x14ac:dyDescent="0.25">
      <c r="A837" s="774" t="s">
        <v>470</v>
      </c>
      <c r="B837" s="775"/>
      <c r="C837" s="761" t="s">
        <v>471</v>
      </c>
      <c r="D837" s="761"/>
      <c r="E837" s="246">
        <f>E834+(E836-E834)*(1-30/100)</f>
        <v>47380366.420000002</v>
      </c>
      <c r="F837" s="295">
        <f>E837/E834</f>
        <v>1.0713999999999999</v>
      </c>
    </row>
    <row r="838" spans="1:6" x14ac:dyDescent="0.2">
      <c r="A838" s="240"/>
      <c r="B838" s="240"/>
      <c r="C838" s="762" t="s">
        <v>472</v>
      </c>
      <c r="D838" s="763"/>
      <c r="E838" s="247">
        <f>E837-E834</f>
        <v>3157511.82</v>
      </c>
    </row>
    <row r="839" spans="1:6" x14ac:dyDescent="0.2">
      <c r="A839" s="287"/>
      <c r="B839" s="336"/>
      <c r="C839" s="337"/>
    </row>
    <row r="840" spans="1:6" ht="38.25" x14ac:dyDescent="0.2">
      <c r="A840" s="102" t="s">
        <v>268</v>
      </c>
      <c r="B840" s="102" t="s">
        <v>605</v>
      </c>
      <c r="C840" s="311">
        <f>'Затраты подрядчика 2 кв '!O103</f>
        <v>4777748.53</v>
      </c>
    </row>
    <row r="841" spans="1:6" x14ac:dyDescent="0.2">
      <c r="A841" s="287"/>
      <c r="B841" s="336"/>
      <c r="C841" s="337"/>
    </row>
    <row r="842" spans="1:6" ht="15.75" x14ac:dyDescent="0.2">
      <c r="A842" s="241" t="s">
        <v>473</v>
      </c>
      <c r="B842" s="241"/>
      <c r="C842" s="241"/>
      <c r="D842" s="243">
        <v>5.9</v>
      </c>
      <c r="E842" s="241" t="s">
        <v>474</v>
      </c>
    </row>
    <row r="843" spans="1:6" ht="15.75" x14ac:dyDescent="0.2">
      <c r="A843" s="241" t="s">
        <v>475</v>
      </c>
      <c r="B843" s="241"/>
      <c r="C843" s="241"/>
      <c r="D843" s="242" t="s">
        <v>604</v>
      </c>
      <c r="E843" s="241"/>
    </row>
    <row r="844" spans="1:6" ht="15.75" x14ac:dyDescent="0.2">
      <c r="A844" s="241" t="s">
        <v>476</v>
      </c>
      <c r="B844" s="241"/>
      <c r="C844" s="241"/>
      <c r="D844" s="242" t="s">
        <v>566</v>
      </c>
      <c r="E844" s="241"/>
    </row>
    <row r="845" spans="1:6" ht="15.75" x14ac:dyDescent="0.2">
      <c r="A845" s="241"/>
      <c r="B845" s="241"/>
      <c r="C845" s="241"/>
      <c r="D845" s="242"/>
      <c r="E845" s="241"/>
    </row>
    <row r="846" spans="1:6" ht="15" x14ac:dyDescent="0.2">
      <c r="A846" s="764" t="s">
        <v>453</v>
      </c>
      <c r="B846" s="765"/>
      <c r="C846" s="765"/>
      <c r="D846" s="765"/>
      <c r="E846" s="766"/>
    </row>
    <row r="847" spans="1:6" ht="60" x14ac:dyDescent="0.2">
      <c r="A847" s="273"/>
      <c r="B847" s="228" t="s">
        <v>454</v>
      </c>
      <c r="C847" s="229" t="s">
        <v>479</v>
      </c>
      <c r="D847" s="229" t="s">
        <v>455</v>
      </c>
      <c r="E847" s="228" t="s">
        <v>456</v>
      </c>
    </row>
    <row r="848" spans="1:6" ht="15" x14ac:dyDescent="0.25">
      <c r="A848" s="230">
        <v>1</v>
      </c>
      <c r="B848" s="230">
        <v>105</v>
      </c>
      <c r="C848" s="230">
        <v>3</v>
      </c>
      <c r="D848" s="231">
        <f>(B848-100)/100*C848/12</f>
        <v>1.2999999999999999E-2</v>
      </c>
      <c r="E848" s="232">
        <f>1+D848</f>
        <v>1.0129999999999999</v>
      </c>
    </row>
    <row r="849" spans="1:5" ht="15" x14ac:dyDescent="0.2">
      <c r="A849" s="764" t="s">
        <v>460</v>
      </c>
      <c r="B849" s="765"/>
      <c r="C849" s="765"/>
      <c r="D849" s="765"/>
      <c r="E849" s="766"/>
    </row>
    <row r="850" spans="1:5" ht="45" x14ac:dyDescent="0.2">
      <c r="A850" s="273"/>
      <c r="B850" s="228" t="s">
        <v>457</v>
      </c>
      <c r="C850" s="229" t="s">
        <v>495</v>
      </c>
      <c r="D850" s="229" t="s">
        <v>458</v>
      </c>
      <c r="E850" s="228" t="s">
        <v>493</v>
      </c>
    </row>
    <row r="851" spans="1:5" ht="15" x14ac:dyDescent="0.25">
      <c r="A851" s="230">
        <v>2</v>
      </c>
      <c r="B851" s="230">
        <v>105.1</v>
      </c>
      <c r="C851" s="230">
        <v>12</v>
      </c>
      <c r="D851" s="231">
        <f>(B851-100)/100*C851/12</f>
        <v>5.0999999999999997E-2</v>
      </c>
      <c r="E851" s="232">
        <f>1+D851</f>
        <v>1.0509999999999999</v>
      </c>
    </row>
    <row r="852" spans="1:5" ht="15" x14ac:dyDescent="0.2">
      <c r="A852" s="767" t="s">
        <v>486</v>
      </c>
      <c r="B852" s="767"/>
      <c r="C852" s="767"/>
      <c r="D852" s="767"/>
      <c r="E852" s="767"/>
    </row>
    <row r="853" spans="1:5" ht="60" x14ac:dyDescent="0.2">
      <c r="A853" s="273"/>
      <c r="B853" s="228" t="s">
        <v>461</v>
      </c>
      <c r="C853" s="229" t="s">
        <v>496</v>
      </c>
      <c r="D853" s="229" t="s">
        <v>462</v>
      </c>
      <c r="E853" s="228" t="s">
        <v>463</v>
      </c>
    </row>
    <row r="854" spans="1:5" ht="15" x14ac:dyDescent="0.25">
      <c r="A854" s="230">
        <v>3</v>
      </c>
      <c r="B854" s="230">
        <v>105.1</v>
      </c>
      <c r="C854" s="230">
        <v>10</v>
      </c>
      <c r="D854" s="231">
        <f>(B854-100)/100*C854/12</f>
        <v>4.2999999999999997E-2</v>
      </c>
      <c r="E854" s="232">
        <f>1+D854</f>
        <v>1.0429999999999999</v>
      </c>
    </row>
    <row r="855" spans="1:5" ht="15" x14ac:dyDescent="0.2">
      <c r="A855" s="767" t="s">
        <v>486</v>
      </c>
      <c r="B855" s="767"/>
      <c r="C855" s="767"/>
      <c r="D855" s="767"/>
      <c r="E855" s="767"/>
    </row>
    <row r="856" spans="1:5" ht="60" x14ac:dyDescent="0.2">
      <c r="A856" s="273"/>
      <c r="B856" s="228" t="s">
        <v>487</v>
      </c>
      <c r="C856" s="229" t="s">
        <v>503</v>
      </c>
      <c r="D856" s="229" t="s">
        <v>488</v>
      </c>
      <c r="E856" s="228" t="s">
        <v>489</v>
      </c>
    </row>
    <row r="857" spans="1:5" ht="15" x14ac:dyDescent="0.25">
      <c r="A857" s="230">
        <v>4</v>
      </c>
      <c r="B857" s="230">
        <v>105.1</v>
      </c>
      <c r="C857" s="230">
        <v>2</v>
      </c>
      <c r="D857" s="231">
        <f>(B857-100)/100*C857/12</f>
        <v>8.0000000000000002E-3</v>
      </c>
      <c r="E857" s="232">
        <f>1+D857</f>
        <v>1.008</v>
      </c>
    </row>
    <row r="858" spans="1:5" ht="15" x14ac:dyDescent="0.2">
      <c r="A858" s="767" t="s">
        <v>504</v>
      </c>
      <c r="B858" s="767"/>
      <c r="C858" s="767"/>
      <c r="D858" s="767"/>
      <c r="E858" s="767"/>
    </row>
    <row r="859" spans="1:5" ht="45" x14ac:dyDescent="0.2">
      <c r="A859" s="273"/>
      <c r="B859" s="228" t="s">
        <v>505</v>
      </c>
      <c r="C859" s="229" t="s">
        <v>506</v>
      </c>
      <c r="D859" s="229" t="s">
        <v>507</v>
      </c>
      <c r="E859" s="228" t="s">
        <v>508</v>
      </c>
    </row>
    <row r="860" spans="1:5" ht="15" x14ac:dyDescent="0.25">
      <c r="A860" s="230">
        <v>5</v>
      </c>
      <c r="B860" s="230">
        <v>105</v>
      </c>
      <c r="C860" s="230">
        <v>3.9</v>
      </c>
      <c r="D860" s="231">
        <f>(B860-100)/100*C860/12</f>
        <v>1.6E-2</v>
      </c>
      <c r="E860" s="232">
        <f>1+D860</f>
        <v>1.016</v>
      </c>
    </row>
    <row r="861" spans="1:5" x14ac:dyDescent="0.2">
      <c r="A861" s="230">
        <v>6</v>
      </c>
      <c r="B861" s="233" t="s">
        <v>464</v>
      </c>
      <c r="C861" s="233"/>
      <c r="D861" s="228" t="s">
        <v>579</v>
      </c>
      <c r="E861" s="232" t="s">
        <v>509</v>
      </c>
    </row>
    <row r="862" spans="1:5" x14ac:dyDescent="0.2">
      <c r="A862" s="230"/>
      <c r="B862" s="233"/>
      <c r="C862" s="233"/>
      <c r="D862" s="234">
        <f>E857*E860-1</f>
        <v>2.4E-2</v>
      </c>
      <c r="E862" s="232">
        <f>1+0.5*D862</f>
        <v>1.012</v>
      </c>
    </row>
    <row r="863" spans="1:5" x14ac:dyDescent="0.2">
      <c r="A863" s="235">
        <v>7</v>
      </c>
      <c r="B863" s="236" t="s">
        <v>465</v>
      </c>
      <c r="C863" s="236"/>
      <c r="D863" s="228" t="s">
        <v>510</v>
      </c>
      <c r="E863" s="237">
        <f>E848*E851*E854*E862</f>
        <v>1.1240000000000001</v>
      </c>
    </row>
    <row r="864" spans="1:5" x14ac:dyDescent="0.2">
      <c r="A864" s="254"/>
      <c r="B864" s="255"/>
      <c r="C864" s="255"/>
      <c r="D864" s="256"/>
      <c r="E864" s="257"/>
    </row>
    <row r="865" spans="1:6" x14ac:dyDescent="0.2">
      <c r="A865" s="768" t="s">
        <v>466</v>
      </c>
      <c r="B865" s="769"/>
      <c r="C865" s="769"/>
      <c r="D865" s="769"/>
      <c r="E865" s="770"/>
    </row>
    <row r="866" spans="1:6" x14ac:dyDescent="0.2">
      <c r="A866" s="771" t="s">
        <v>467</v>
      </c>
      <c r="B866" s="772"/>
      <c r="C866" s="773"/>
      <c r="D866" s="238"/>
      <c r="E866" s="244">
        <f>C840</f>
        <v>4777748.53</v>
      </c>
    </row>
    <row r="867" spans="1:6" x14ac:dyDescent="0.2">
      <c r="A867" s="771" t="s">
        <v>468</v>
      </c>
      <c r="B867" s="772"/>
      <c r="C867" s="773"/>
      <c r="D867" s="238"/>
      <c r="E867" s="239">
        <f>E863</f>
        <v>1.1240000000000001</v>
      </c>
    </row>
    <row r="868" spans="1:6" x14ac:dyDescent="0.2">
      <c r="A868" s="777" t="s">
        <v>469</v>
      </c>
      <c r="B868" s="778"/>
      <c r="C868" s="779"/>
      <c r="D868" s="233"/>
      <c r="E868" s="245">
        <f>E866*E867</f>
        <v>5370189.3499999996</v>
      </c>
    </row>
    <row r="869" spans="1:6" ht="15" x14ac:dyDescent="0.25">
      <c r="A869" s="774" t="s">
        <v>470</v>
      </c>
      <c r="B869" s="775"/>
      <c r="C869" s="761" t="s">
        <v>471</v>
      </c>
      <c r="D869" s="761"/>
      <c r="E869" s="246">
        <f>E866+(E868-E866)*(1-30/100)</f>
        <v>5192457.0999999996</v>
      </c>
      <c r="F869" s="295">
        <f>E869/E866</f>
        <v>1.0868</v>
      </c>
    </row>
    <row r="870" spans="1:6" x14ac:dyDescent="0.2">
      <c r="A870" s="240"/>
      <c r="B870" s="240"/>
      <c r="C870" s="762" t="s">
        <v>472</v>
      </c>
      <c r="D870" s="763"/>
      <c r="E870" s="247">
        <f>E869-E866</f>
        <v>414708.57</v>
      </c>
    </row>
    <row r="871" spans="1:6" x14ac:dyDescent="0.2">
      <c r="A871" s="287"/>
      <c r="B871" s="336"/>
      <c r="C871" s="337"/>
    </row>
    <row r="872" spans="1:6" x14ac:dyDescent="0.2">
      <c r="A872" s="287"/>
      <c r="B872" s="336"/>
      <c r="C872" s="337"/>
    </row>
    <row r="873" spans="1:6" ht="38.25" x14ac:dyDescent="0.2">
      <c r="A873" s="345" t="s">
        <v>236</v>
      </c>
      <c r="B873" s="345" t="s">
        <v>606</v>
      </c>
      <c r="C873" s="344">
        <f>'Затраты подрядчика 2 кв '!O57</f>
        <v>4222109.1399999997</v>
      </c>
    </row>
    <row r="874" spans="1:6" x14ac:dyDescent="0.2">
      <c r="A874" s="287"/>
      <c r="B874" s="336"/>
      <c r="C874" s="337"/>
    </row>
    <row r="875" spans="1:6" ht="15.75" x14ac:dyDescent="0.2">
      <c r="A875" s="241" t="s">
        <v>473</v>
      </c>
      <c r="B875" s="241"/>
      <c r="C875" s="241"/>
      <c r="D875" s="243">
        <v>5.9</v>
      </c>
      <c r="E875" s="241" t="s">
        <v>474</v>
      </c>
    </row>
    <row r="876" spans="1:6" ht="15.75" x14ac:dyDescent="0.2">
      <c r="A876" s="241" t="s">
        <v>475</v>
      </c>
      <c r="B876" s="241"/>
      <c r="C876" s="241"/>
      <c r="D876" s="242" t="s">
        <v>607</v>
      </c>
      <c r="E876" s="241"/>
    </row>
    <row r="877" spans="1:6" ht="15.75" x14ac:dyDescent="0.2">
      <c r="A877" s="241" t="s">
        <v>476</v>
      </c>
      <c r="B877" s="241"/>
      <c r="C877" s="241"/>
      <c r="D877" s="242" t="s">
        <v>608</v>
      </c>
      <c r="E877" s="241"/>
    </row>
    <row r="878" spans="1:6" ht="15.75" x14ac:dyDescent="0.2">
      <c r="A878" s="241"/>
      <c r="B878" s="241"/>
      <c r="C878" s="241"/>
      <c r="D878" s="242"/>
      <c r="E878" s="241"/>
    </row>
    <row r="879" spans="1:6" ht="15" x14ac:dyDescent="0.2">
      <c r="A879" s="764" t="s">
        <v>453</v>
      </c>
      <c r="B879" s="765"/>
      <c r="C879" s="765"/>
      <c r="D879" s="765"/>
      <c r="E879" s="766"/>
    </row>
    <row r="880" spans="1:6" ht="60" x14ac:dyDescent="0.2">
      <c r="A880" s="273"/>
      <c r="B880" s="228" t="s">
        <v>454</v>
      </c>
      <c r="C880" s="229" t="s">
        <v>479</v>
      </c>
      <c r="D880" s="229" t="s">
        <v>455</v>
      </c>
      <c r="E880" s="228" t="s">
        <v>456</v>
      </c>
    </row>
    <row r="881" spans="1:5" ht="15" x14ac:dyDescent="0.25">
      <c r="A881" s="230">
        <v>1</v>
      </c>
      <c r="B881" s="230">
        <v>105</v>
      </c>
      <c r="C881" s="230">
        <v>3</v>
      </c>
      <c r="D881" s="231">
        <f>(B881-100)/100*C881/12</f>
        <v>1.2999999999999999E-2</v>
      </c>
      <c r="E881" s="232">
        <f>1+D881</f>
        <v>1.0129999999999999</v>
      </c>
    </row>
    <row r="882" spans="1:5" ht="15" x14ac:dyDescent="0.2">
      <c r="A882" s="764" t="s">
        <v>460</v>
      </c>
      <c r="B882" s="765"/>
      <c r="C882" s="765"/>
      <c r="D882" s="765"/>
      <c r="E882" s="766"/>
    </row>
    <row r="883" spans="1:5" ht="45" x14ac:dyDescent="0.2">
      <c r="A883" s="273"/>
      <c r="B883" s="228" t="s">
        <v>457</v>
      </c>
      <c r="C883" s="229" t="s">
        <v>495</v>
      </c>
      <c r="D883" s="229" t="s">
        <v>458</v>
      </c>
      <c r="E883" s="228" t="s">
        <v>493</v>
      </c>
    </row>
    <row r="884" spans="1:5" ht="15" x14ac:dyDescent="0.25">
      <c r="A884" s="230">
        <v>2</v>
      </c>
      <c r="B884" s="230">
        <v>105.1</v>
      </c>
      <c r="C884" s="230">
        <v>12</v>
      </c>
      <c r="D884" s="231">
        <f>(B884-100)/100*C884/12</f>
        <v>5.0999999999999997E-2</v>
      </c>
      <c r="E884" s="232">
        <f>1+D884</f>
        <v>1.0509999999999999</v>
      </c>
    </row>
    <row r="885" spans="1:5" ht="15" x14ac:dyDescent="0.2">
      <c r="A885" s="767" t="s">
        <v>486</v>
      </c>
      <c r="B885" s="767"/>
      <c r="C885" s="767"/>
      <c r="D885" s="767"/>
      <c r="E885" s="767"/>
    </row>
    <row r="886" spans="1:5" ht="60" x14ac:dyDescent="0.2">
      <c r="A886" s="273"/>
      <c r="B886" s="228" t="s">
        <v>461</v>
      </c>
      <c r="C886" s="229" t="s">
        <v>496</v>
      </c>
      <c r="D886" s="229" t="s">
        <v>462</v>
      </c>
      <c r="E886" s="228" t="s">
        <v>463</v>
      </c>
    </row>
    <row r="887" spans="1:5" ht="15" x14ac:dyDescent="0.25">
      <c r="A887" s="230">
        <v>3</v>
      </c>
      <c r="B887" s="230">
        <v>105.1</v>
      </c>
      <c r="C887" s="230">
        <v>8</v>
      </c>
      <c r="D887" s="231">
        <f>(B887-100)/100*C887/12</f>
        <v>3.4000000000000002E-2</v>
      </c>
      <c r="E887" s="232">
        <f>1+D887</f>
        <v>1.034</v>
      </c>
    </row>
    <row r="888" spans="1:5" ht="15" x14ac:dyDescent="0.2">
      <c r="A888" s="767" t="s">
        <v>486</v>
      </c>
      <c r="B888" s="767"/>
      <c r="C888" s="767"/>
      <c r="D888" s="767"/>
      <c r="E888" s="767"/>
    </row>
    <row r="889" spans="1:5" ht="60" x14ac:dyDescent="0.2">
      <c r="A889" s="273"/>
      <c r="B889" s="228" t="s">
        <v>487</v>
      </c>
      <c r="C889" s="229" t="s">
        <v>503</v>
      </c>
      <c r="D889" s="229" t="s">
        <v>488</v>
      </c>
      <c r="E889" s="228" t="s">
        <v>489</v>
      </c>
    </row>
    <row r="890" spans="1:5" ht="15" x14ac:dyDescent="0.25">
      <c r="A890" s="230">
        <v>4</v>
      </c>
      <c r="B890" s="230">
        <v>105.1</v>
      </c>
      <c r="C890" s="230">
        <v>4</v>
      </c>
      <c r="D890" s="231">
        <f>(B890-100)/100*C890/12</f>
        <v>1.7000000000000001E-2</v>
      </c>
      <c r="E890" s="232">
        <f>1+D890</f>
        <v>1.0169999999999999</v>
      </c>
    </row>
    <row r="891" spans="1:5" ht="15" x14ac:dyDescent="0.2">
      <c r="A891" s="767" t="s">
        <v>504</v>
      </c>
      <c r="B891" s="767"/>
      <c r="C891" s="767"/>
      <c r="D891" s="767"/>
      <c r="E891" s="767"/>
    </row>
    <row r="892" spans="1:5" ht="45" x14ac:dyDescent="0.2">
      <c r="A892" s="273"/>
      <c r="B892" s="228" t="s">
        <v>505</v>
      </c>
      <c r="C892" s="229" t="s">
        <v>506</v>
      </c>
      <c r="D892" s="229" t="s">
        <v>507</v>
      </c>
      <c r="E892" s="228" t="s">
        <v>508</v>
      </c>
    </row>
    <row r="893" spans="1:5" ht="15" x14ac:dyDescent="0.25">
      <c r="A893" s="230">
        <v>5</v>
      </c>
      <c r="B893" s="230">
        <v>105</v>
      </c>
      <c r="C893" s="230">
        <v>1.9</v>
      </c>
      <c r="D893" s="231">
        <f>(B893-100)/100*C893/12</f>
        <v>8.0000000000000002E-3</v>
      </c>
      <c r="E893" s="232">
        <f>1+D893</f>
        <v>1.008</v>
      </c>
    </row>
    <row r="894" spans="1:5" x14ac:dyDescent="0.2">
      <c r="A894" s="230">
        <v>6</v>
      </c>
      <c r="B894" s="233" t="s">
        <v>464</v>
      </c>
      <c r="C894" s="233"/>
      <c r="D894" s="228" t="s">
        <v>579</v>
      </c>
      <c r="E894" s="232" t="s">
        <v>509</v>
      </c>
    </row>
    <row r="895" spans="1:5" x14ac:dyDescent="0.2">
      <c r="A895" s="230"/>
      <c r="B895" s="233"/>
      <c r="C895" s="233"/>
      <c r="D895" s="234">
        <f>E890*E893-1</f>
        <v>2.5000000000000001E-2</v>
      </c>
      <c r="E895" s="232">
        <f>1+0.5*D895</f>
        <v>1.0129999999999999</v>
      </c>
    </row>
    <row r="896" spans="1:5" x14ac:dyDescent="0.2">
      <c r="A896" s="235">
        <v>7</v>
      </c>
      <c r="B896" s="236" t="s">
        <v>465</v>
      </c>
      <c r="C896" s="236"/>
      <c r="D896" s="228" t="s">
        <v>510</v>
      </c>
      <c r="E896" s="237">
        <f>E881*E884*E887*E895</f>
        <v>1.115</v>
      </c>
    </row>
    <row r="897" spans="1:6" x14ac:dyDescent="0.2">
      <c r="A897" s="254"/>
      <c r="B897" s="255"/>
      <c r="C897" s="255"/>
      <c r="D897" s="256"/>
      <c r="E897" s="257"/>
    </row>
    <row r="898" spans="1:6" x14ac:dyDescent="0.2">
      <c r="A898" s="768" t="s">
        <v>466</v>
      </c>
      <c r="B898" s="769"/>
      <c r="C898" s="769"/>
      <c r="D898" s="769"/>
      <c r="E898" s="770"/>
    </row>
    <row r="899" spans="1:6" x14ac:dyDescent="0.2">
      <c r="A899" s="771" t="s">
        <v>467</v>
      </c>
      <c r="B899" s="772"/>
      <c r="C899" s="773"/>
      <c r="D899" s="238"/>
      <c r="E899" s="244">
        <f>C873</f>
        <v>4222109.1399999997</v>
      </c>
    </row>
    <row r="900" spans="1:6" x14ac:dyDescent="0.2">
      <c r="A900" s="771" t="s">
        <v>468</v>
      </c>
      <c r="B900" s="772"/>
      <c r="C900" s="773"/>
      <c r="D900" s="238"/>
      <c r="E900" s="239">
        <f>E896</f>
        <v>1.115</v>
      </c>
    </row>
    <row r="901" spans="1:6" x14ac:dyDescent="0.2">
      <c r="A901" s="777" t="s">
        <v>469</v>
      </c>
      <c r="B901" s="778"/>
      <c r="C901" s="779"/>
      <c r="D901" s="233"/>
      <c r="E901" s="245">
        <f>E899*E900</f>
        <v>4707651.6900000004</v>
      </c>
    </row>
    <row r="902" spans="1:6" ht="15" x14ac:dyDescent="0.25">
      <c r="A902" s="774" t="s">
        <v>470</v>
      </c>
      <c r="B902" s="775"/>
      <c r="C902" s="761" t="s">
        <v>471</v>
      </c>
      <c r="D902" s="761"/>
      <c r="E902" s="246">
        <f>E899+(E901-E899)*(1-30/100)</f>
        <v>4561988.93</v>
      </c>
      <c r="F902" s="295">
        <f>E902/E899</f>
        <v>1.0805</v>
      </c>
    </row>
    <row r="903" spans="1:6" x14ac:dyDescent="0.2">
      <c r="A903" s="240"/>
      <c r="B903" s="240"/>
      <c r="C903" s="762" t="s">
        <v>472</v>
      </c>
      <c r="D903" s="763"/>
      <c r="E903" s="247">
        <f>E902-E899</f>
        <v>339879.79</v>
      </c>
    </row>
    <row r="904" spans="1:6" x14ac:dyDescent="0.2">
      <c r="A904" s="287"/>
      <c r="B904" s="336"/>
      <c r="C904" s="337"/>
    </row>
    <row r="905" spans="1:6" ht="25.5" x14ac:dyDescent="0.2">
      <c r="A905" s="102" t="s">
        <v>284</v>
      </c>
      <c r="B905" s="102" t="s">
        <v>610</v>
      </c>
      <c r="C905" s="311">
        <f>'Затраты подрядчика 2 кв '!O132</f>
        <v>162093.4</v>
      </c>
    </row>
    <row r="906" spans="1:6" ht="25.5" x14ac:dyDescent="0.2">
      <c r="A906" s="102" t="s">
        <v>286</v>
      </c>
      <c r="B906" s="102" t="s">
        <v>287</v>
      </c>
      <c r="C906" s="311">
        <f>'Затраты подрядчика 2 кв '!O133</f>
        <v>1045536.28</v>
      </c>
    </row>
    <row r="907" spans="1:6" x14ac:dyDescent="0.2">
      <c r="A907" s="250"/>
      <c r="B907" s="250" t="s">
        <v>373</v>
      </c>
      <c r="C907" s="249">
        <f>SUM(C905:C906)</f>
        <v>1207629.68</v>
      </c>
    </row>
    <row r="908" spans="1:6" x14ac:dyDescent="0.2">
      <c r="A908" s="287"/>
      <c r="B908" s="336"/>
      <c r="C908" s="337"/>
    </row>
    <row r="909" spans="1:6" ht="15.75" x14ac:dyDescent="0.2">
      <c r="A909" s="241" t="s">
        <v>473</v>
      </c>
      <c r="B909" s="241"/>
      <c r="C909" s="241"/>
      <c r="D909" s="243">
        <v>6.9</v>
      </c>
      <c r="E909" s="241" t="s">
        <v>474</v>
      </c>
    </row>
    <row r="910" spans="1:6" ht="15.75" x14ac:dyDescent="0.2">
      <c r="A910" s="241" t="s">
        <v>475</v>
      </c>
      <c r="B910" s="241"/>
      <c r="C910" s="241"/>
      <c r="D910" s="242" t="s">
        <v>607</v>
      </c>
      <c r="E910" s="241"/>
    </row>
    <row r="911" spans="1:6" ht="15.75" x14ac:dyDescent="0.2">
      <c r="A911" s="241" t="s">
        <v>476</v>
      </c>
      <c r="B911" s="241"/>
      <c r="C911" s="241"/>
      <c r="D911" s="242" t="s">
        <v>611</v>
      </c>
      <c r="E911" s="241"/>
    </row>
    <row r="912" spans="1:6" ht="15.75" x14ac:dyDescent="0.2">
      <c r="A912" s="241"/>
      <c r="B912" s="241"/>
      <c r="C912" s="241"/>
      <c r="D912" s="242"/>
      <c r="E912" s="241"/>
    </row>
    <row r="913" spans="1:5" ht="15" x14ac:dyDescent="0.2">
      <c r="A913" s="764" t="s">
        <v>453</v>
      </c>
      <c r="B913" s="765"/>
      <c r="C913" s="765"/>
      <c r="D913" s="765"/>
      <c r="E913" s="766"/>
    </row>
    <row r="914" spans="1:5" ht="60" x14ac:dyDescent="0.2">
      <c r="A914" s="273"/>
      <c r="B914" s="228" t="s">
        <v>454</v>
      </c>
      <c r="C914" s="229" t="s">
        <v>479</v>
      </c>
      <c r="D914" s="229" t="s">
        <v>455</v>
      </c>
      <c r="E914" s="228" t="s">
        <v>456</v>
      </c>
    </row>
    <row r="915" spans="1:5" ht="15" x14ac:dyDescent="0.25">
      <c r="A915" s="230">
        <v>1</v>
      </c>
      <c r="B915" s="230">
        <v>105</v>
      </c>
      <c r="C915" s="230">
        <v>3</v>
      </c>
      <c r="D915" s="231">
        <f>(B915-100)/100*C915/12</f>
        <v>1.2999999999999999E-2</v>
      </c>
      <c r="E915" s="232">
        <f>1+D915</f>
        <v>1.0129999999999999</v>
      </c>
    </row>
    <row r="916" spans="1:5" ht="15" x14ac:dyDescent="0.2">
      <c r="A916" s="764" t="s">
        <v>460</v>
      </c>
      <c r="B916" s="765"/>
      <c r="C916" s="765"/>
      <c r="D916" s="765"/>
      <c r="E916" s="766"/>
    </row>
    <row r="917" spans="1:5" ht="45" x14ac:dyDescent="0.2">
      <c r="A917" s="273"/>
      <c r="B917" s="228" t="s">
        <v>457</v>
      </c>
      <c r="C917" s="229" t="s">
        <v>495</v>
      </c>
      <c r="D917" s="229" t="s">
        <v>458</v>
      </c>
      <c r="E917" s="228" t="s">
        <v>493</v>
      </c>
    </row>
    <row r="918" spans="1:5" ht="15" x14ac:dyDescent="0.25">
      <c r="A918" s="230">
        <v>2</v>
      </c>
      <c r="B918" s="230">
        <v>105.1</v>
      </c>
      <c r="C918" s="230">
        <v>12</v>
      </c>
      <c r="D918" s="231">
        <f>(B918-100)/100*C918/12</f>
        <v>5.0999999999999997E-2</v>
      </c>
      <c r="E918" s="232">
        <f>1+D918</f>
        <v>1.0509999999999999</v>
      </c>
    </row>
    <row r="919" spans="1:5" ht="15" x14ac:dyDescent="0.2">
      <c r="A919" s="767" t="s">
        <v>486</v>
      </c>
      <c r="B919" s="767"/>
      <c r="C919" s="767"/>
      <c r="D919" s="767"/>
      <c r="E919" s="767"/>
    </row>
    <row r="920" spans="1:5" ht="60" x14ac:dyDescent="0.2">
      <c r="A920" s="273"/>
      <c r="B920" s="228" t="s">
        <v>461</v>
      </c>
      <c r="C920" s="229" t="s">
        <v>496</v>
      </c>
      <c r="D920" s="229" t="s">
        <v>462</v>
      </c>
      <c r="E920" s="228" t="s">
        <v>463</v>
      </c>
    </row>
    <row r="921" spans="1:5" ht="15" x14ac:dyDescent="0.25">
      <c r="A921" s="230">
        <v>3</v>
      </c>
      <c r="B921" s="230">
        <v>105.1</v>
      </c>
      <c r="C921" s="230">
        <v>8</v>
      </c>
      <c r="D921" s="231">
        <f>(B921-100)/100*C921/12</f>
        <v>3.4000000000000002E-2</v>
      </c>
      <c r="E921" s="232">
        <f>1+D921</f>
        <v>1.034</v>
      </c>
    </row>
    <row r="922" spans="1:5" ht="15" x14ac:dyDescent="0.2">
      <c r="A922" s="767" t="s">
        <v>486</v>
      </c>
      <c r="B922" s="767"/>
      <c r="C922" s="767"/>
      <c r="D922" s="767"/>
      <c r="E922" s="767"/>
    </row>
    <row r="923" spans="1:5" ht="60" x14ac:dyDescent="0.2">
      <c r="A923" s="273"/>
      <c r="B923" s="228" t="s">
        <v>487</v>
      </c>
      <c r="C923" s="229" t="s">
        <v>503</v>
      </c>
      <c r="D923" s="229" t="s">
        <v>488</v>
      </c>
      <c r="E923" s="228" t="s">
        <v>489</v>
      </c>
    </row>
    <row r="924" spans="1:5" ht="15" x14ac:dyDescent="0.25">
      <c r="A924" s="230">
        <v>4</v>
      </c>
      <c r="B924" s="230">
        <v>105.1</v>
      </c>
      <c r="C924" s="230">
        <v>4</v>
      </c>
      <c r="D924" s="231">
        <f>(B924-100)/100*C924/12</f>
        <v>1.7000000000000001E-2</v>
      </c>
      <c r="E924" s="232">
        <f>1+D924</f>
        <v>1.0169999999999999</v>
      </c>
    </row>
    <row r="925" spans="1:5" ht="15" x14ac:dyDescent="0.2">
      <c r="A925" s="767" t="s">
        <v>504</v>
      </c>
      <c r="B925" s="767"/>
      <c r="C925" s="767"/>
      <c r="D925" s="767"/>
      <c r="E925" s="767"/>
    </row>
    <row r="926" spans="1:5" ht="45" x14ac:dyDescent="0.2">
      <c r="A926" s="273"/>
      <c r="B926" s="228" t="s">
        <v>505</v>
      </c>
      <c r="C926" s="229" t="s">
        <v>506</v>
      </c>
      <c r="D926" s="229" t="s">
        <v>507</v>
      </c>
      <c r="E926" s="228" t="s">
        <v>508</v>
      </c>
    </row>
    <row r="927" spans="1:5" ht="15" x14ac:dyDescent="0.25">
      <c r="A927" s="230">
        <v>5</v>
      </c>
      <c r="B927" s="230">
        <v>105</v>
      </c>
      <c r="C927" s="230">
        <v>2.9</v>
      </c>
      <c r="D927" s="231">
        <f>(B927-100)/100*C927/12</f>
        <v>1.2E-2</v>
      </c>
      <c r="E927" s="232">
        <f>1+D927</f>
        <v>1.012</v>
      </c>
    </row>
    <row r="928" spans="1:5" x14ac:dyDescent="0.2">
      <c r="A928" s="230">
        <v>6</v>
      </c>
      <c r="B928" s="233" t="s">
        <v>464</v>
      </c>
      <c r="C928" s="233"/>
      <c r="D928" s="228" t="s">
        <v>579</v>
      </c>
      <c r="E928" s="232" t="s">
        <v>509</v>
      </c>
    </row>
    <row r="929" spans="1:6" x14ac:dyDescent="0.2">
      <c r="A929" s="230"/>
      <c r="B929" s="233"/>
      <c r="C929" s="233"/>
      <c r="D929" s="234">
        <f>E924*E927-1</f>
        <v>2.9000000000000001E-2</v>
      </c>
      <c r="E929" s="232">
        <f>1+0.5*D929</f>
        <v>1.0149999999999999</v>
      </c>
    </row>
    <row r="930" spans="1:6" x14ac:dyDescent="0.2">
      <c r="A930" s="235">
        <v>7</v>
      </c>
      <c r="B930" s="236" t="s">
        <v>465</v>
      </c>
      <c r="C930" s="236"/>
      <c r="D930" s="228" t="s">
        <v>510</v>
      </c>
      <c r="E930" s="237">
        <f>E915*E918*E921*E929</f>
        <v>1.117</v>
      </c>
    </row>
    <row r="931" spans="1:6" x14ac:dyDescent="0.2">
      <c r="A931" s="254"/>
      <c r="B931" s="255"/>
      <c r="C931" s="255"/>
      <c r="D931" s="256"/>
      <c r="E931" s="257"/>
    </row>
    <row r="932" spans="1:6" x14ac:dyDescent="0.2">
      <c r="A932" s="768" t="s">
        <v>466</v>
      </c>
      <c r="B932" s="769"/>
      <c r="C932" s="769"/>
      <c r="D932" s="769"/>
      <c r="E932" s="770"/>
    </row>
    <row r="933" spans="1:6" x14ac:dyDescent="0.2">
      <c r="A933" s="771" t="s">
        <v>467</v>
      </c>
      <c r="B933" s="772"/>
      <c r="C933" s="773"/>
      <c r="D933" s="238"/>
      <c r="E933" s="244">
        <f>C907</f>
        <v>1207629.68</v>
      </c>
    </row>
    <row r="934" spans="1:6" x14ac:dyDescent="0.2">
      <c r="A934" s="771" t="s">
        <v>468</v>
      </c>
      <c r="B934" s="772"/>
      <c r="C934" s="773"/>
      <c r="D934" s="238"/>
      <c r="E934" s="239">
        <f>E930</f>
        <v>1.117</v>
      </c>
    </row>
    <row r="935" spans="1:6" x14ac:dyDescent="0.2">
      <c r="A935" s="777" t="s">
        <v>469</v>
      </c>
      <c r="B935" s="778"/>
      <c r="C935" s="779"/>
      <c r="D935" s="233"/>
      <c r="E935" s="245">
        <f>E933*E934</f>
        <v>1348922.35</v>
      </c>
    </row>
    <row r="936" spans="1:6" ht="15" x14ac:dyDescent="0.25">
      <c r="A936" s="774" t="s">
        <v>470</v>
      </c>
      <c r="B936" s="775"/>
      <c r="C936" s="761" t="s">
        <v>471</v>
      </c>
      <c r="D936" s="761"/>
      <c r="E936" s="246">
        <f>E933+(E935-E933)*(1-30/100)</f>
        <v>1306534.55</v>
      </c>
      <c r="F936" s="295">
        <f>E936/E933</f>
        <v>1.0819000000000001</v>
      </c>
    </row>
    <row r="937" spans="1:6" x14ac:dyDescent="0.2">
      <c r="A937" s="240"/>
      <c r="B937" s="240"/>
      <c r="C937" s="762" t="s">
        <v>472</v>
      </c>
      <c r="D937" s="763"/>
      <c r="E937" s="247">
        <f>E936-E933</f>
        <v>98904.87</v>
      </c>
    </row>
    <row r="938" spans="1:6" x14ac:dyDescent="0.2">
      <c r="A938" s="287"/>
      <c r="B938" s="336"/>
      <c r="C938" s="337"/>
    </row>
    <row r="939" spans="1:6" x14ac:dyDescent="0.2">
      <c r="A939" s="287"/>
      <c r="B939" s="336"/>
      <c r="C939" s="337"/>
    </row>
    <row r="940" spans="1:6" ht="25.5" x14ac:dyDescent="0.2">
      <c r="A940" s="102" t="s">
        <v>134</v>
      </c>
      <c r="B940" s="102" t="s">
        <v>48</v>
      </c>
      <c r="C940" s="344">
        <f>'Затраты подрядчика 2 кв '!O252</f>
        <v>3974106.2</v>
      </c>
    </row>
    <row r="941" spans="1:6" x14ac:dyDescent="0.2">
      <c r="A941" s="287"/>
      <c r="B941" s="336"/>
      <c r="C941" s="337"/>
    </row>
    <row r="942" spans="1:6" ht="15.75" x14ac:dyDescent="0.2">
      <c r="A942" s="241" t="s">
        <v>473</v>
      </c>
      <c r="B942" s="241"/>
      <c r="C942" s="241"/>
      <c r="D942" s="243">
        <v>3.3</v>
      </c>
      <c r="E942" s="241" t="s">
        <v>474</v>
      </c>
    </row>
    <row r="943" spans="1:6" ht="15.75" x14ac:dyDescent="0.2">
      <c r="A943" s="241" t="s">
        <v>475</v>
      </c>
      <c r="B943" s="241"/>
      <c r="C943" s="241"/>
      <c r="D943" s="242" t="s">
        <v>594</v>
      </c>
      <c r="E943" s="241"/>
    </row>
    <row r="944" spans="1:6" ht="15.75" x14ac:dyDescent="0.2">
      <c r="A944" s="241" t="s">
        <v>476</v>
      </c>
      <c r="B944" s="241"/>
      <c r="C944" s="241"/>
      <c r="D944" s="242" t="s">
        <v>575</v>
      </c>
      <c r="E944" s="241"/>
    </row>
    <row r="945" spans="1:5" ht="15" x14ac:dyDescent="0.2">
      <c r="A945" s="764" t="s">
        <v>453</v>
      </c>
      <c r="B945" s="765"/>
      <c r="C945" s="765"/>
      <c r="D945" s="765"/>
      <c r="E945" s="766"/>
    </row>
    <row r="946" spans="1:5" ht="60" x14ac:dyDescent="0.2">
      <c r="A946" s="273"/>
      <c r="B946" s="228" t="s">
        <v>454</v>
      </c>
      <c r="C946" s="229" t="s">
        <v>479</v>
      </c>
      <c r="D946" s="229" t="s">
        <v>455</v>
      </c>
      <c r="E946" s="228" t="s">
        <v>456</v>
      </c>
    </row>
    <row r="947" spans="1:5" ht="15" x14ac:dyDescent="0.25">
      <c r="A947" s="230">
        <v>1</v>
      </c>
      <c r="B947" s="230">
        <v>105</v>
      </c>
      <c r="C947" s="230">
        <v>3</v>
      </c>
      <c r="D947" s="231">
        <f>(B947-100)/100*C947/12</f>
        <v>1.2999999999999999E-2</v>
      </c>
      <c r="E947" s="232">
        <f>1+D947</f>
        <v>1.0129999999999999</v>
      </c>
    </row>
    <row r="948" spans="1:5" ht="15" x14ac:dyDescent="0.2">
      <c r="A948" s="764" t="s">
        <v>460</v>
      </c>
      <c r="B948" s="765"/>
      <c r="C948" s="765"/>
      <c r="D948" s="765"/>
      <c r="E948" s="766"/>
    </row>
    <row r="949" spans="1:5" ht="45" x14ac:dyDescent="0.2">
      <c r="A949" s="273"/>
      <c r="B949" s="228" t="s">
        <v>457</v>
      </c>
      <c r="C949" s="229" t="s">
        <v>495</v>
      </c>
      <c r="D949" s="229" t="s">
        <v>458</v>
      </c>
      <c r="E949" s="228" t="s">
        <v>493</v>
      </c>
    </row>
    <row r="950" spans="1:5" ht="15" x14ac:dyDescent="0.25">
      <c r="A950" s="230">
        <v>2</v>
      </c>
      <c r="B950" s="230">
        <v>105.1</v>
      </c>
      <c r="C950" s="230">
        <v>12</v>
      </c>
      <c r="D950" s="231">
        <f>(B950-100)/100*C950/12</f>
        <v>5.0999999999999997E-2</v>
      </c>
      <c r="E950" s="232">
        <f>1+D950</f>
        <v>1.0509999999999999</v>
      </c>
    </row>
    <row r="951" spans="1:5" ht="15" x14ac:dyDescent="0.2">
      <c r="A951" s="767" t="s">
        <v>486</v>
      </c>
      <c r="B951" s="767"/>
      <c r="C951" s="767"/>
      <c r="D951" s="767"/>
      <c r="E951" s="767"/>
    </row>
    <row r="952" spans="1:5" ht="45" x14ac:dyDescent="0.2">
      <c r="A952" s="273"/>
      <c r="B952" s="228" t="s">
        <v>461</v>
      </c>
      <c r="C952" s="229" t="s">
        <v>511</v>
      </c>
      <c r="D952" s="229" t="s">
        <v>462</v>
      </c>
      <c r="E952" s="228" t="s">
        <v>463</v>
      </c>
    </row>
    <row r="953" spans="1:5" ht="15" x14ac:dyDescent="0.25">
      <c r="A953" s="230">
        <v>3</v>
      </c>
      <c r="B953" s="230">
        <v>105.1</v>
      </c>
      <c r="C953" s="230">
        <v>12</v>
      </c>
      <c r="D953" s="231">
        <f>(B953-100)/100*C953/12</f>
        <v>5.0999999999999997E-2</v>
      </c>
      <c r="E953" s="232">
        <f>1+D953</f>
        <v>1.0509999999999999</v>
      </c>
    </row>
    <row r="954" spans="1:5" ht="15" x14ac:dyDescent="0.2">
      <c r="A954" s="767" t="s">
        <v>504</v>
      </c>
      <c r="B954" s="767"/>
      <c r="C954" s="767"/>
      <c r="D954" s="767"/>
      <c r="E954" s="767"/>
    </row>
    <row r="955" spans="1:5" ht="75" x14ac:dyDescent="0.2">
      <c r="A955" s="273"/>
      <c r="B955" s="228" t="s">
        <v>487</v>
      </c>
      <c r="C955" s="229" t="s">
        <v>512</v>
      </c>
      <c r="D955" s="229" t="s">
        <v>488</v>
      </c>
      <c r="E955" s="228" t="s">
        <v>498</v>
      </c>
    </row>
    <row r="956" spans="1:5" ht="15" x14ac:dyDescent="0.25">
      <c r="A956" s="230">
        <v>4</v>
      </c>
      <c r="B956" s="230">
        <v>105</v>
      </c>
      <c r="C956" s="230">
        <v>3.3</v>
      </c>
      <c r="D956" s="231">
        <f>(B956-100)/100*C956/12</f>
        <v>1.4E-2</v>
      </c>
      <c r="E956" s="232">
        <f>1+0.5*D956</f>
        <v>1.0069999999999999</v>
      </c>
    </row>
    <row r="957" spans="1:5" x14ac:dyDescent="0.2">
      <c r="A957" s="235">
        <v>7</v>
      </c>
      <c r="B957" s="236" t="s">
        <v>465</v>
      </c>
      <c r="C957" s="236"/>
      <c r="D957" s="228" t="s">
        <v>499</v>
      </c>
      <c r="E957" s="237">
        <f>E947*E950*E953*E956</f>
        <v>1.127</v>
      </c>
    </row>
    <row r="958" spans="1:5" x14ac:dyDescent="0.2">
      <c r="A958" s="254"/>
      <c r="B958" s="255"/>
      <c r="C958" s="255"/>
      <c r="D958" s="256"/>
      <c r="E958" s="257"/>
    </row>
    <row r="959" spans="1:5" x14ac:dyDescent="0.2">
      <c r="A959" s="768" t="s">
        <v>466</v>
      </c>
      <c r="B959" s="769"/>
      <c r="C959" s="769"/>
      <c r="D959" s="769"/>
      <c r="E959" s="770"/>
    </row>
    <row r="960" spans="1:5" x14ac:dyDescent="0.2">
      <c r="A960" s="771" t="s">
        <v>467</v>
      </c>
      <c r="B960" s="772"/>
      <c r="C960" s="773"/>
      <c r="D960" s="238"/>
      <c r="E960" s="244">
        <f>C940</f>
        <v>3974106.2</v>
      </c>
    </row>
    <row r="961" spans="1:6" x14ac:dyDescent="0.2">
      <c r="A961" s="771" t="s">
        <v>468</v>
      </c>
      <c r="B961" s="772"/>
      <c r="C961" s="773"/>
      <c r="D961" s="238"/>
      <c r="E961" s="239">
        <f>E957</f>
        <v>1.127</v>
      </c>
    </row>
    <row r="962" spans="1:6" x14ac:dyDescent="0.2">
      <c r="A962" s="777" t="s">
        <v>469</v>
      </c>
      <c r="B962" s="778"/>
      <c r="C962" s="779"/>
      <c r="D962" s="233"/>
      <c r="E962" s="245">
        <f>E960*E961</f>
        <v>4478817.6900000004</v>
      </c>
    </row>
    <row r="963" spans="1:6" ht="15" x14ac:dyDescent="0.25">
      <c r="A963" s="774" t="s">
        <v>470</v>
      </c>
      <c r="B963" s="775"/>
      <c r="C963" s="761" t="s">
        <v>471</v>
      </c>
      <c r="D963" s="761"/>
      <c r="E963" s="246">
        <f>E960+(E962-E960)*(1-30/100)</f>
        <v>4327404.24</v>
      </c>
      <c r="F963" s="295">
        <f>E963/E960</f>
        <v>1.0889</v>
      </c>
    </row>
    <row r="964" spans="1:6" x14ac:dyDescent="0.2">
      <c r="A964" s="240"/>
      <c r="B964" s="240"/>
      <c r="C964" s="762" t="s">
        <v>472</v>
      </c>
      <c r="D964" s="763"/>
      <c r="E964" s="247">
        <f>E963-E960</f>
        <v>353298.04</v>
      </c>
    </row>
    <row r="966" spans="1:6" ht="13.15" customHeight="1" x14ac:dyDescent="0.2"/>
    <row r="967" spans="1:6" ht="25.5" x14ac:dyDescent="0.2">
      <c r="A967" s="274" t="s">
        <v>46</v>
      </c>
      <c r="B967" s="274" t="s">
        <v>180</v>
      </c>
      <c r="C967" s="258">
        <f>'Затраты подрядчика 2 кв '!O249</f>
        <v>2533540.6</v>
      </c>
    </row>
    <row r="968" spans="1:6" ht="67.150000000000006" customHeight="1" x14ac:dyDescent="0.2">
      <c r="A968" s="274" t="s">
        <v>47</v>
      </c>
      <c r="B968" s="274" t="s">
        <v>609</v>
      </c>
      <c r="C968" s="258">
        <f>'Затраты подрядчика 2 кв '!O250</f>
        <v>131164.79999999999</v>
      </c>
    </row>
    <row r="969" spans="1:6" x14ac:dyDescent="0.2">
      <c r="A969" s="248"/>
      <c r="B969" s="251" t="s">
        <v>373</v>
      </c>
      <c r="C969" s="259">
        <f>SUM(C967:C968)</f>
        <v>2664705.4</v>
      </c>
    </row>
    <row r="971" spans="1:6" ht="15.75" x14ac:dyDescent="0.2">
      <c r="A971" s="241" t="s">
        <v>473</v>
      </c>
      <c r="B971" s="241"/>
      <c r="C971" s="241"/>
      <c r="D971" s="243">
        <v>32</v>
      </c>
      <c r="E971" s="241" t="s">
        <v>474</v>
      </c>
    </row>
    <row r="972" spans="1:6" ht="15.75" x14ac:dyDescent="0.2">
      <c r="A972" s="241" t="s">
        <v>475</v>
      </c>
      <c r="B972" s="241"/>
      <c r="C972" s="241"/>
      <c r="D972" s="242" t="s">
        <v>549</v>
      </c>
      <c r="E972" s="241"/>
    </row>
    <row r="973" spans="1:6" ht="15.75" x14ac:dyDescent="0.2">
      <c r="A973" s="241" t="s">
        <v>476</v>
      </c>
      <c r="B973" s="241"/>
      <c r="C973" s="241"/>
      <c r="D973" s="242" t="s">
        <v>575</v>
      </c>
      <c r="E973" s="241"/>
    </row>
    <row r="974" spans="1:6" ht="15" x14ac:dyDescent="0.2">
      <c r="A974" s="764" t="s">
        <v>453</v>
      </c>
      <c r="B974" s="765"/>
      <c r="C974" s="765"/>
      <c r="D974" s="765"/>
      <c r="E974" s="766"/>
    </row>
    <row r="975" spans="1:6" ht="60" x14ac:dyDescent="0.2">
      <c r="A975" s="273"/>
      <c r="B975" s="228" t="s">
        <v>454</v>
      </c>
      <c r="C975" s="229" t="s">
        <v>479</v>
      </c>
      <c r="D975" s="229" t="s">
        <v>455</v>
      </c>
      <c r="E975" s="228" t="s">
        <v>456</v>
      </c>
    </row>
    <row r="976" spans="1:6" ht="15" x14ac:dyDescent="0.25">
      <c r="A976" s="230">
        <v>1</v>
      </c>
      <c r="B976" s="230">
        <v>105</v>
      </c>
      <c r="C976" s="230">
        <v>3</v>
      </c>
      <c r="D976" s="231">
        <f>(B976-100)/100*C976/12</f>
        <v>1.2999999999999999E-2</v>
      </c>
      <c r="E976" s="232">
        <f>1+D976</f>
        <v>1.0129999999999999</v>
      </c>
    </row>
    <row r="977" spans="1:5" ht="15" x14ac:dyDescent="0.2">
      <c r="A977" s="764" t="s">
        <v>460</v>
      </c>
      <c r="B977" s="765"/>
      <c r="C977" s="765"/>
      <c r="D977" s="765"/>
      <c r="E977" s="766"/>
    </row>
    <row r="978" spans="1:5" ht="60" x14ac:dyDescent="0.2">
      <c r="A978" s="273"/>
      <c r="B978" s="228" t="s">
        <v>457</v>
      </c>
      <c r="C978" s="340" t="s">
        <v>576</v>
      </c>
      <c r="D978" s="229" t="s">
        <v>458</v>
      </c>
      <c r="E978" s="228" t="s">
        <v>493</v>
      </c>
    </row>
    <row r="979" spans="1:5" ht="15" x14ac:dyDescent="0.25">
      <c r="A979" s="230">
        <v>2</v>
      </c>
      <c r="B979" s="230">
        <v>105.1</v>
      </c>
      <c r="C979" s="230">
        <v>12</v>
      </c>
      <c r="D979" s="231">
        <f>(B979-100)/100*C979/12</f>
        <v>5.0999999999999997E-2</v>
      </c>
      <c r="E979" s="232">
        <f>1+D979</f>
        <v>1.0509999999999999</v>
      </c>
    </row>
    <row r="980" spans="1:5" ht="15" x14ac:dyDescent="0.2">
      <c r="A980" s="767" t="s">
        <v>486</v>
      </c>
      <c r="B980" s="767"/>
      <c r="C980" s="767"/>
      <c r="D980" s="767"/>
      <c r="E980" s="767"/>
    </row>
    <row r="981" spans="1:5" ht="45" x14ac:dyDescent="0.2">
      <c r="A981" s="273"/>
      <c r="B981" s="228" t="s">
        <v>461</v>
      </c>
      <c r="C981" s="340" t="s">
        <v>511</v>
      </c>
      <c r="D981" s="229" t="s">
        <v>462</v>
      </c>
      <c r="E981" s="228" t="s">
        <v>463</v>
      </c>
    </row>
    <row r="982" spans="1:5" ht="15" x14ac:dyDescent="0.25">
      <c r="A982" s="230">
        <v>3</v>
      </c>
      <c r="B982" s="230">
        <v>105.1</v>
      </c>
      <c r="C982" s="230">
        <v>12</v>
      </c>
      <c r="D982" s="231">
        <f>(B982-100)/100*C982/12</f>
        <v>5.0999999999999997E-2</v>
      </c>
      <c r="E982" s="232">
        <f>1+D982</f>
        <v>1.0509999999999999</v>
      </c>
    </row>
    <row r="983" spans="1:5" ht="15" x14ac:dyDescent="0.2">
      <c r="A983" s="776" t="s">
        <v>504</v>
      </c>
      <c r="B983" s="767"/>
      <c r="C983" s="767"/>
      <c r="D983" s="767"/>
      <c r="E983" s="767"/>
    </row>
    <row r="984" spans="1:5" ht="60" x14ac:dyDescent="0.2">
      <c r="A984" s="273"/>
      <c r="B984" s="228" t="s">
        <v>487</v>
      </c>
      <c r="C984" s="340" t="s">
        <v>577</v>
      </c>
      <c r="D984" s="229" t="s">
        <v>488</v>
      </c>
      <c r="E984" s="228" t="s">
        <v>489</v>
      </c>
    </row>
    <row r="985" spans="1:5" ht="15" x14ac:dyDescent="0.25">
      <c r="A985" s="230">
        <v>4</v>
      </c>
      <c r="B985" s="230">
        <v>105</v>
      </c>
      <c r="C985" s="230">
        <v>7.8</v>
      </c>
      <c r="D985" s="231">
        <f>(B985-100)/100*C985/12</f>
        <v>3.3000000000000002E-2</v>
      </c>
      <c r="E985" s="232">
        <f>1+D985</f>
        <v>1.0329999999999999</v>
      </c>
    </row>
    <row r="986" spans="1:5" ht="25.5" x14ac:dyDescent="0.2">
      <c r="A986" s="230">
        <v>5</v>
      </c>
      <c r="B986" s="233" t="s">
        <v>464</v>
      </c>
      <c r="C986" s="233"/>
      <c r="D986" s="228" t="s">
        <v>578</v>
      </c>
      <c r="E986" s="232" t="s">
        <v>491</v>
      </c>
    </row>
    <row r="987" spans="1:5" x14ac:dyDescent="0.2">
      <c r="A987" s="230"/>
      <c r="B987" s="233"/>
      <c r="C987" s="233"/>
      <c r="D987" s="234">
        <f>E976*E979*E982*E985-1</f>
        <v>0.156</v>
      </c>
      <c r="E987" s="232">
        <f>1+0.5*D987</f>
        <v>1.0780000000000001</v>
      </c>
    </row>
    <row r="988" spans="1:5" x14ac:dyDescent="0.2">
      <c r="A988" s="254"/>
      <c r="B988" s="255"/>
      <c r="C988" s="255"/>
      <c r="D988" s="256"/>
      <c r="E988" s="257"/>
    </row>
    <row r="989" spans="1:5" x14ac:dyDescent="0.2">
      <c r="A989" s="768" t="s">
        <v>466</v>
      </c>
      <c r="B989" s="769"/>
      <c r="C989" s="769"/>
      <c r="D989" s="769"/>
      <c r="E989" s="770"/>
    </row>
    <row r="990" spans="1:5" x14ac:dyDescent="0.2">
      <c r="A990" s="771" t="s">
        <v>467</v>
      </c>
      <c r="B990" s="772"/>
      <c r="C990" s="773"/>
      <c r="D990" s="238"/>
      <c r="E990" s="244">
        <f>C969</f>
        <v>2664705.4</v>
      </c>
    </row>
    <row r="991" spans="1:5" x14ac:dyDescent="0.2">
      <c r="A991" s="771" t="s">
        <v>468</v>
      </c>
      <c r="B991" s="772"/>
      <c r="C991" s="773"/>
      <c r="D991" s="238"/>
      <c r="E991" s="239">
        <f>E987</f>
        <v>1.0780000000000001</v>
      </c>
    </row>
    <row r="992" spans="1:5" x14ac:dyDescent="0.2">
      <c r="A992" s="777" t="s">
        <v>469</v>
      </c>
      <c r="B992" s="778"/>
      <c r="C992" s="779"/>
      <c r="D992" s="233"/>
      <c r="E992" s="245">
        <f>E990*E991</f>
        <v>2872552.42</v>
      </c>
    </row>
    <row r="993" spans="1:6" ht="15" x14ac:dyDescent="0.25">
      <c r="A993" s="774" t="s">
        <v>470</v>
      </c>
      <c r="B993" s="775"/>
      <c r="C993" s="761" t="s">
        <v>471</v>
      </c>
      <c r="D993" s="761"/>
      <c r="E993" s="246">
        <f>E990+(E992-E990)*(1-30/100)</f>
        <v>2810198.31</v>
      </c>
      <c r="F993" s="295">
        <f>E993/E990</f>
        <v>1.0546</v>
      </c>
    </row>
    <row r="994" spans="1:6" x14ac:dyDescent="0.2">
      <c r="A994" s="240"/>
      <c r="B994" s="240"/>
      <c r="C994" s="762" t="s">
        <v>472</v>
      </c>
      <c r="D994" s="763"/>
      <c r="E994" s="247">
        <f>E993-E990</f>
        <v>145492.91</v>
      </c>
    </row>
  </sheetData>
  <mergeCells count="360">
    <mergeCell ref="A27:C27"/>
    <mergeCell ref="A28:B28"/>
    <mergeCell ref="C28:D28"/>
    <mergeCell ref="C29:D29"/>
    <mergeCell ref="A44:E44"/>
    <mergeCell ref="A47:E47"/>
    <mergeCell ref="A1:M1"/>
    <mergeCell ref="A17:E17"/>
    <mergeCell ref="A20:E20"/>
    <mergeCell ref="A24:E24"/>
    <mergeCell ref="A25:C25"/>
    <mergeCell ref="A26:C26"/>
    <mergeCell ref="C59:D59"/>
    <mergeCell ref="A68:E68"/>
    <mergeCell ref="A71:E71"/>
    <mergeCell ref="A74:E74"/>
    <mergeCell ref="A78:E78"/>
    <mergeCell ref="A79:C79"/>
    <mergeCell ref="A50:E50"/>
    <mergeCell ref="A54:E54"/>
    <mergeCell ref="A55:C55"/>
    <mergeCell ref="A56:C56"/>
    <mergeCell ref="A57:C57"/>
    <mergeCell ref="A58:B58"/>
    <mergeCell ref="C58:D58"/>
    <mergeCell ref="A173:E173"/>
    <mergeCell ref="A174:C174"/>
    <mergeCell ref="A175:C175"/>
    <mergeCell ref="A80:C80"/>
    <mergeCell ref="A81:C81"/>
    <mergeCell ref="A82:B82"/>
    <mergeCell ref="C82:D82"/>
    <mergeCell ref="C83:D83"/>
    <mergeCell ref="A158:E158"/>
    <mergeCell ref="A104:C104"/>
    <mergeCell ref="A105:B105"/>
    <mergeCell ref="C105:D105"/>
    <mergeCell ref="C106:D106"/>
    <mergeCell ref="A116:E116"/>
    <mergeCell ref="A119:E119"/>
    <mergeCell ref="A122:E122"/>
    <mergeCell ref="A126:E126"/>
    <mergeCell ref="A127:C127"/>
    <mergeCell ref="A128:C128"/>
    <mergeCell ref="A91:E91"/>
    <mergeCell ref="A94:E94"/>
    <mergeCell ref="A97:E97"/>
    <mergeCell ref="A101:E101"/>
    <mergeCell ref="A102:C102"/>
    <mergeCell ref="A231:E231"/>
    <mergeCell ref="A234:E234"/>
    <mergeCell ref="A237:E237"/>
    <mergeCell ref="A244:E244"/>
    <mergeCell ref="A192:E192"/>
    <mergeCell ref="A195:E195"/>
    <mergeCell ref="A199:E199"/>
    <mergeCell ref="A200:C200"/>
    <mergeCell ref="A201:C201"/>
    <mergeCell ref="A202:C202"/>
    <mergeCell ref="A270:E270"/>
    <mergeCell ref="A274:E274"/>
    <mergeCell ref="A275:C275"/>
    <mergeCell ref="A276:C276"/>
    <mergeCell ref="A277:C277"/>
    <mergeCell ref="A278:B278"/>
    <mergeCell ref="C278:D278"/>
    <mergeCell ref="A261:E261"/>
    <mergeCell ref="A264:E264"/>
    <mergeCell ref="A267:E267"/>
    <mergeCell ref="A302:C302"/>
    <mergeCell ref="A303:C303"/>
    <mergeCell ref="A304:C304"/>
    <mergeCell ref="A305:B305"/>
    <mergeCell ref="C305:D305"/>
    <mergeCell ref="C306:D306"/>
    <mergeCell ref="C279:D279"/>
    <mergeCell ref="A288:E288"/>
    <mergeCell ref="A291:E291"/>
    <mergeCell ref="A294:E294"/>
    <mergeCell ref="A297:E297"/>
    <mergeCell ref="A301:E301"/>
    <mergeCell ref="A353:C353"/>
    <mergeCell ref="A354:C354"/>
    <mergeCell ref="A355:B355"/>
    <mergeCell ref="C355:D355"/>
    <mergeCell ref="C356:D356"/>
    <mergeCell ref="A365:E365"/>
    <mergeCell ref="A338:E338"/>
    <mergeCell ref="A341:E341"/>
    <mergeCell ref="A344:E344"/>
    <mergeCell ref="A347:E347"/>
    <mergeCell ref="A351:E351"/>
    <mergeCell ref="A352:C352"/>
    <mergeCell ref="A443:E443"/>
    <mergeCell ref="A403:E403"/>
    <mergeCell ref="A406:E406"/>
    <mergeCell ref="A409:E409"/>
    <mergeCell ref="A412:E412"/>
    <mergeCell ref="A368:E368"/>
    <mergeCell ref="A371:E371"/>
    <mergeCell ref="A374:E374"/>
    <mergeCell ref="A378:E378"/>
    <mergeCell ref="A379:C379"/>
    <mergeCell ref="A380:C380"/>
    <mergeCell ref="A991:C991"/>
    <mergeCell ref="A992:C992"/>
    <mergeCell ref="A993:B993"/>
    <mergeCell ref="A974:E974"/>
    <mergeCell ref="A457:B457"/>
    <mergeCell ref="C457:D457"/>
    <mergeCell ref="C458:D458"/>
    <mergeCell ref="A484:E484"/>
    <mergeCell ref="A485:C485"/>
    <mergeCell ref="A486:C486"/>
    <mergeCell ref="A487:C487"/>
    <mergeCell ref="A506:E506"/>
    <mergeCell ref="A509:E509"/>
    <mergeCell ref="A515:E515"/>
    <mergeCell ref="A516:C516"/>
    <mergeCell ref="A517:C517"/>
    <mergeCell ref="A518:C518"/>
    <mergeCell ref="A488:B488"/>
    <mergeCell ref="C488:D488"/>
    <mergeCell ref="C489:D489"/>
    <mergeCell ref="A497:E497"/>
    <mergeCell ref="A500:E500"/>
    <mergeCell ref="A503:E503"/>
    <mergeCell ref="A537:E537"/>
    <mergeCell ref="A103:C103"/>
    <mergeCell ref="A245:C245"/>
    <mergeCell ref="A246:C246"/>
    <mergeCell ref="A247:C247"/>
    <mergeCell ref="A248:B248"/>
    <mergeCell ref="C248:D248"/>
    <mergeCell ref="C249:D249"/>
    <mergeCell ref="A129:C129"/>
    <mergeCell ref="A130:B130"/>
    <mergeCell ref="C130:D130"/>
    <mergeCell ref="C131:D131"/>
    <mergeCell ref="A225:E225"/>
    <mergeCell ref="A228:E228"/>
    <mergeCell ref="A203:B203"/>
    <mergeCell ref="C203:D203"/>
    <mergeCell ref="C204:D204"/>
    <mergeCell ref="A176:C176"/>
    <mergeCell ref="A177:B177"/>
    <mergeCell ref="C177:D177"/>
    <mergeCell ref="C178:D178"/>
    <mergeCell ref="A186:E186"/>
    <mergeCell ref="A189:E189"/>
    <mergeCell ref="A161:E161"/>
    <mergeCell ref="A164:E164"/>
    <mergeCell ref="A167:E167"/>
    <mergeCell ref="C427:D427"/>
    <mergeCell ref="A469:E469"/>
    <mergeCell ref="A472:E472"/>
    <mergeCell ref="A475:E475"/>
    <mergeCell ref="A478:E478"/>
    <mergeCell ref="A415:E415"/>
    <mergeCell ref="A422:E422"/>
    <mergeCell ref="A423:C423"/>
    <mergeCell ref="A424:C424"/>
    <mergeCell ref="A425:C425"/>
    <mergeCell ref="A426:B426"/>
    <mergeCell ref="C426:D426"/>
    <mergeCell ref="A446:E446"/>
    <mergeCell ref="A449:E449"/>
    <mergeCell ref="A453:E453"/>
    <mergeCell ref="A454:C454"/>
    <mergeCell ref="A455:C455"/>
    <mergeCell ref="A456:C456"/>
    <mergeCell ref="A381:C381"/>
    <mergeCell ref="A382:B382"/>
    <mergeCell ref="C382:D382"/>
    <mergeCell ref="C383:D383"/>
    <mergeCell ref="A440:E440"/>
    <mergeCell ref="A538:C538"/>
    <mergeCell ref="A539:C539"/>
    <mergeCell ref="A540:C540"/>
    <mergeCell ref="A541:B541"/>
    <mergeCell ref="C541:D541"/>
    <mergeCell ref="A519:B519"/>
    <mergeCell ref="C519:D519"/>
    <mergeCell ref="C520:D520"/>
    <mergeCell ref="A527:E527"/>
    <mergeCell ref="A530:E530"/>
    <mergeCell ref="A533:E533"/>
    <mergeCell ref="A564:C564"/>
    <mergeCell ref="A565:C565"/>
    <mergeCell ref="A566:B566"/>
    <mergeCell ref="C566:D566"/>
    <mergeCell ref="C567:D567"/>
    <mergeCell ref="A579:E579"/>
    <mergeCell ref="C542:D542"/>
    <mergeCell ref="A552:E552"/>
    <mergeCell ref="A555:E555"/>
    <mergeCell ref="A558:E558"/>
    <mergeCell ref="A562:E562"/>
    <mergeCell ref="A563:C563"/>
    <mergeCell ref="A593:B593"/>
    <mergeCell ref="C593:D593"/>
    <mergeCell ref="C594:D594"/>
    <mergeCell ref="A601:E601"/>
    <mergeCell ref="A604:E604"/>
    <mergeCell ref="A607:E607"/>
    <mergeCell ref="A582:E582"/>
    <mergeCell ref="A585:E585"/>
    <mergeCell ref="A589:E589"/>
    <mergeCell ref="A590:C590"/>
    <mergeCell ref="A591:C591"/>
    <mergeCell ref="A592:C592"/>
    <mergeCell ref="C616:D616"/>
    <mergeCell ref="A624:E624"/>
    <mergeCell ref="A627:E627"/>
    <mergeCell ref="A630:E630"/>
    <mergeCell ref="A634:E634"/>
    <mergeCell ref="A635:C635"/>
    <mergeCell ref="A611:E611"/>
    <mergeCell ref="A612:C612"/>
    <mergeCell ref="A613:C613"/>
    <mergeCell ref="A614:C614"/>
    <mergeCell ref="A615:B615"/>
    <mergeCell ref="C615:D615"/>
    <mergeCell ref="A650:E650"/>
    <mergeCell ref="A653:E653"/>
    <mergeCell ref="A657:E657"/>
    <mergeCell ref="A658:C658"/>
    <mergeCell ref="A659:C659"/>
    <mergeCell ref="A660:C660"/>
    <mergeCell ref="A636:C636"/>
    <mergeCell ref="A637:C637"/>
    <mergeCell ref="A638:B638"/>
    <mergeCell ref="C638:D638"/>
    <mergeCell ref="C639:D639"/>
    <mergeCell ref="A647:E647"/>
    <mergeCell ref="A679:E679"/>
    <mergeCell ref="A683:E683"/>
    <mergeCell ref="A684:C684"/>
    <mergeCell ref="A685:C685"/>
    <mergeCell ref="A686:C686"/>
    <mergeCell ref="A687:B687"/>
    <mergeCell ref="C687:D687"/>
    <mergeCell ref="A661:B661"/>
    <mergeCell ref="C661:D661"/>
    <mergeCell ref="C662:D662"/>
    <mergeCell ref="A670:E670"/>
    <mergeCell ref="A673:E673"/>
    <mergeCell ref="A676:E676"/>
    <mergeCell ref="A712:C712"/>
    <mergeCell ref="A713:C713"/>
    <mergeCell ref="A714:C714"/>
    <mergeCell ref="A715:B715"/>
    <mergeCell ref="C715:D715"/>
    <mergeCell ref="C716:D716"/>
    <mergeCell ref="C688:D688"/>
    <mergeCell ref="A698:E698"/>
    <mergeCell ref="A701:E701"/>
    <mergeCell ref="A704:E704"/>
    <mergeCell ref="A707:E707"/>
    <mergeCell ref="A711:E711"/>
    <mergeCell ref="A742:C742"/>
    <mergeCell ref="A743:C743"/>
    <mergeCell ref="A744:B744"/>
    <mergeCell ref="C744:D744"/>
    <mergeCell ref="C745:D745"/>
    <mergeCell ref="A756:E756"/>
    <mergeCell ref="A727:E727"/>
    <mergeCell ref="A730:E730"/>
    <mergeCell ref="A733:E733"/>
    <mergeCell ref="A736:E736"/>
    <mergeCell ref="A740:E740"/>
    <mergeCell ref="A741:C741"/>
    <mergeCell ref="A772:C772"/>
    <mergeCell ref="A773:B773"/>
    <mergeCell ref="C773:D773"/>
    <mergeCell ref="C774:D774"/>
    <mergeCell ref="A783:E783"/>
    <mergeCell ref="A786:E786"/>
    <mergeCell ref="A759:E759"/>
    <mergeCell ref="A762:E762"/>
    <mergeCell ref="A765:E765"/>
    <mergeCell ref="A769:E769"/>
    <mergeCell ref="A770:C770"/>
    <mergeCell ref="A771:C771"/>
    <mergeCell ref="A805:C805"/>
    <mergeCell ref="A806:B806"/>
    <mergeCell ref="C806:D806"/>
    <mergeCell ref="C807:D807"/>
    <mergeCell ref="A815:E815"/>
    <mergeCell ref="A818:E818"/>
    <mergeCell ref="A789:E789"/>
    <mergeCell ref="A792:E792"/>
    <mergeCell ref="A795:E795"/>
    <mergeCell ref="A802:E802"/>
    <mergeCell ref="A803:C803"/>
    <mergeCell ref="A804:C804"/>
    <mergeCell ref="A821:E821"/>
    <mergeCell ref="A846:E846"/>
    <mergeCell ref="A849:E849"/>
    <mergeCell ref="A824:E824"/>
    <mergeCell ref="A827:E827"/>
    <mergeCell ref="A833:E833"/>
    <mergeCell ref="A834:C834"/>
    <mergeCell ref="A835:C835"/>
    <mergeCell ref="A836:C836"/>
    <mergeCell ref="A852:E852"/>
    <mergeCell ref="A855:E855"/>
    <mergeCell ref="A858:E858"/>
    <mergeCell ref="A865:E865"/>
    <mergeCell ref="A866:C866"/>
    <mergeCell ref="A867:C867"/>
    <mergeCell ref="A837:B837"/>
    <mergeCell ref="C837:D837"/>
    <mergeCell ref="C838:D838"/>
    <mergeCell ref="A885:E885"/>
    <mergeCell ref="A888:E888"/>
    <mergeCell ref="A891:E891"/>
    <mergeCell ref="A898:E898"/>
    <mergeCell ref="A899:C899"/>
    <mergeCell ref="A900:C900"/>
    <mergeCell ref="A868:C868"/>
    <mergeCell ref="A869:B869"/>
    <mergeCell ref="C869:D869"/>
    <mergeCell ref="C870:D870"/>
    <mergeCell ref="A879:E879"/>
    <mergeCell ref="A882:E882"/>
    <mergeCell ref="A901:C901"/>
    <mergeCell ref="A902:B902"/>
    <mergeCell ref="C902:D902"/>
    <mergeCell ref="C903:D903"/>
    <mergeCell ref="A945:E945"/>
    <mergeCell ref="A948:E948"/>
    <mergeCell ref="A935:C935"/>
    <mergeCell ref="A936:B936"/>
    <mergeCell ref="C936:D936"/>
    <mergeCell ref="C937:D937"/>
    <mergeCell ref="C993:D993"/>
    <mergeCell ref="C994:D994"/>
    <mergeCell ref="A913:E913"/>
    <mergeCell ref="A916:E916"/>
    <mergeCell ref="A919:E919"/>
    <mergeCell ref="A922:E922"/>
    <mergeCell ref="A925:E925"/>
    <mergeCell ref="A932:E932"/>
    <mergeCell ref="A933:C933"/>
    <mergeCell ref="A934:C934"/>
    <mergeCell ref="A963:B963"/>
    <mergeCell ref="C963:D963"/>
    <mergeCell ref="C964:D964"/>
    <mergeCell ref="A977:E977"/>
    <mergeCell ref="A980:E980"/>
    <mergeCell ref="A983:E983"/>
    <mergeCell ref="A951:E951"/>
    <mergeCell ref="A954:E954"/>
    <mergeCell ref="A959:E959"/>
    <mergeCell ref="A960:C960"/>
    <mergeCell ref="A961:C961"/>
    <mergeCell ref="A962:C962"/>
    <mergeCell ref="A989:E989"/>
    <mergeCell ref="A990:C990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view="pageBreakPreview" zoomScaleNormal="100" zoomScaleSheetLayoutView="100" workbookViewId="0">
      <selection activeCell="D8" sqref="D8"/>
    </sheetView>
  </sheetViews>
  <sheetFormatPr defaultColWidth="9.140625" defaultRowHeight="15" x14ac:dyDescent="0.25"/>
  <cols>
    <col min="1" max="1" width="20" style="487" customWidth="1"/>
    <col min="2" max="2" width="37.7109375" style="487" customWidth="1"/>
    <col min="3" max="3" width="16.85546875" style="487" customWidth="1"/>
    <col min="4" max="4" width="15" style="487" customWidth="1"/>
    <col min="5" max="5" width="13.85546875" style="487" hidden="1" customWidth="1"/>
    <col min="6" max="6" width="14.140625" style="487" hidden="1" customWidth="1"/>
    <col min="7" max="7" width="17.7109375" style="487" hidden="1" customWidth="1"/>
    <col min="8" max="8" width="13.140625" style="487" hidden="1" customWidth="1"/>
    <col min="9" max="9" width="18.140625" style="487" hidden="1" customWidth="1"/>
    <col min="10" max="10" width="35" style="487" customWidth="1"/>
    <col min="11" max="11" width="9.140625" style="487"/>
    <col min="12" max="12" width="14.85546875" style="487" bestFit="1" customWidth="1"/>
    <col min="13" max="14" width="13.42578125" style="487" bestFit="1" customWidth="1"/>
    <col min="15" max="16" width="9.140625" style="487"/>
    <col min="17" max="17" width="12.28515625" style="487" bestFit="1" customWidth="1"/>
    <col min="18" max="18" width="12" style="487" bestFit="1" customWidth="1"/>
    <col min="19" max="19" width="9.85546875" style="487" bestFit="1" customWidth="1"/>
    <col min="20" max="20" width="10.85546875" style="487" bestFit="1" customWidth="1"/>
    <col min="21" max="16384" width="9.140625" style="487"/>
  </cols>
  <sheetData>
    <row r="1" spans="1:17" x14ac:dyDescent="0.25">
      <c r="A1" s="785" t="s">
        <v>96</v>
      </c>
      <c r="B1" s="785"/>
      <c r="C1" s="785"/>
      <c r="D1" s="785"/>
      <c r="E1" s="785"/>
      <c r="F1" s="785"/>
      <c r="G1" s="785"/>
      <c r="H1" s="785"/>
      <c r="I1" s="785"/>
      <c r="J1" s="785"/>
    </row>
    <row r="2" spans="1:17" ht="20.25" customHeight="1" x14ac:dyDescent="0.25">
      <c r="A2" s="786" t="s">
        <v>1200</v>
      </c>
      <c r="B2" s="786"/>
      <c r="C2" s="786"/>
      <c r="D2" s="786"/>
      <c r="E2" s="786"/>
      <c r="F2" s="786"/>
      <c r="G2" s="786"/>
      <c r="H2" s="786"/>
      <c r="I2" s="786"/>
      <c r="J2" s="786"/>
    </row>
    <row r="3" spans="1:17" ht="31.5" customHeight="1" x14ac:dyDescent="0.25">
      <c r="A3" s="787" t="str">
        <f>НМЦК!B3</f>
        <v xml:space="preserve">Всесезонный туристско-рекреационный комплекс "Ведучи", Чеченская республика. Пассажирская подвесная канатная дорога VL1. 
</v>
      </c>
      <c r="B3" s="787"/>
      <c r="C3" s="787"/>
      <c r="D3" s="787"/>
      <c r="E3" s="787"/>
      <c r="F3" s="787"/>
      <c r="G3" s="787"/>
      <c r="H3" s="787"/>
      <c r="I3" s="787"/>
      <c r="J3" s="787"/>
    </row>
    <row r="4" spans="1:17" ht="31.5" customHeight="1" x14ac:dyDescent="0.25">
      <c r="A4" s="488" t="s">
        <v>1201</v>
      </c>
      <c r="B4" s="489" t="s">
        <v>144</v>
      </c>
      <c r="C4" s="788" t="s">
        <v>1202</v>
      </c>
      <c r="D4" s="788"/>
      <c r="E4" s="490" t="s">
        <v>872</v>
      </c>
      <c r="F4" s="490" t="s">
        <v>1203</v>
      </c>
      <c r="G4" s="490" t="s">
        <v>873</v>
      </c>
      <c r="H4" s="490" t="s">
        <v>874</v>
      </c>
      <c r="I4" s="490" t="s">
        <v>875</v>
      </c>
      <c r="J4" s="491" t="s">
        <v>1204</v>
      </c>
    </row>
    <row r="5" spans="1:17" x14ac:dyDescent="0.25">
      <c r="A5" s="488">
        <v>1</v>
      </c>
      <c r="B5" s="488">
        <v>2</v>
      </c>
      <c r="C5" s="488">
        <v>3</v>
      </c>
      <c r="D5" s="492">
        <v>4</v>
      </c>
      <c r="E5" s="492"/>
      <c r="F5" s="492"/>
      <c r="G5" s="492"/>
      <c r="H5" s="492"/>
      <c r="I5" s="492"/>
      <c r="J5" s="493">
        <v>5</v>
      </c>
    </row>
    <row r="6" spans="1:17" ht="156" customHeight="1" x14ac:dyDescent="0.25">
      <c r="A6" s="494">
        <v>1</v>
      </c>
      <c r="B6" s="495" t="s">
        <v>1205</v>
      </c>
      <c r="C6" s="496" t="s">
        <v>1227</v>
      </c>
      <c r="D6" s="497">
        <f>53067445.44/1.2</f>
        <v>44222871</v>
      </c>
      <c r="E6" s="498">
        <v>1</v>
      </c>
      <c r="F6" s="499">
        <f>D6*E6</f>
        <v>44222871</v>
      </c>
      <c r="G6" s="500">
        <v>1</v>
      </c>
      <c r="H6" s="499">
        <f>F6*G6</f>
        <v>44222871</v>
      </c>
      <c r="I6" s="501">
        <f>F6+(H6-F6)*(1-30/100)</f>
        <v>44222871</v>
      </c>
      <c r="J6" s="495" t="s">
        <v>1228</v>
      </c>
      <c r="K6" s="503"/>
      <c r="L6" s="504"/>
    </row>
    <row r="7" spans="1:17" x14ac:dyDescent="0.25">
      <c r="A7" s="494">
        <v>2</v>
      </c>
      <c r="B7" s="502" t="s">
        <v>1206</v>
      </c>
      <c r="C7" s="496"/>
      <c r="D7" s="499">
        <f>D6*2%</f>
        <v>884457</v>
      </c>
      <c r="E7" s="498"/>
      <c r="F7" s="499">
        <f>F6*2%</f>
        <v>884457</v>
      </c>
      <c r="G7" s="500"/>
      <c r="H7" s="499">
        <f>H6*2%</f>
        <v>884457</v>
      </c>
      <c r="I7" s="499">
        <f>I6*2%</f>
        <v>884457</v>
      </c>
      <c r="J7" s="502"/>
      <c r="K7" s="503"/>
      <c r="L7" s="504"/>
    </row>
    <row r="8" spans="1:17" x14ac:dyDescent="0.25">
      <c r="A8" s="494"/>
      <c r="B8" s="505" t="s">
        <v>501</v>
      </c>
      <c r="C8" s="496"/>
      <c r="D8" s="499">
        <f>D6+D7</f>
        <v>45107328</v>
      </c>
      <c r="E8" s="499"/>
      <c r="F8" s="499">
        <f>F6+F7</f>
        <v>45107328</v>
      </c>
      <c r="G8" s="499"/>
      <c r="H8" s="499">
        <f>H6+H7</f>
        <v>45107328</v>
      </c>
      <c r="I8" s="499">
        <f>I6+I7</f>
        <v>45107328</v>
      </c>
      <c r="J8" s="506"/>
    </row>
    <row r="9" spans="1:17" x14ac:dyDescent="0.25">
      <c r="A9" s="494"/>
      <c r="B9" s="505" t="s">
        <v>212</v>
      </c>
      <c r="C9" s="496"/>
      <c r="D9" s="507">
        <f>D8*0.2</f>
        <v>9021465.5999999996</v>
      </c>
      <c r="E9" s="507"/>
      <c r="F9" s="507">
        <f>F8*0.2</f>
        <v>9021465.5999999996</v>
      </c>
      <c r="G9" s="507"/>
      <c r="H9" s="507">
        <f>H8*0.2</f>
        <v>9021465.5999999996</v>
      </c>
      <c r="I9" s="507">
        <f>I8*0.2</f>
        <v>9021465.5999999996</v>
      </c>
      <c r="J9" s="508"/>
    </row>
    <row r="10" spans="1:17" x14ac:dyDescent="0.25">
      <c r="A10" s="494"/>
      <c r="B10" s="505" t="s">
        <v>1207</v>
      </c>
      <c r="C10" s="496"/>
      <c r="D10" s="507">
        <f>D8+D9</f>
        <v>54128793.600000001</v>
      </c>
      <c r="E10" s="507"/>
      <c r="F10" s="507">
        <f>F8+F9</f>
        <v>54128793.600000001</v>
      </c>
      <c r="G10" s="507"/>
      <c r="H10" s="507">
        <f>H8+H9</f>
        <v>54128793.600000001</v>
      </c>
      <c r="I10" s="507">
        <f>I8+I9</f>
        <v>54128793.600000001</v>
      </c>
      <c r="J10" s="508"/>
    </row>
    <row r="11" spans="1:17" x14ac:dyDescent="0.25">
      <c r="Q11" s="509"/>
    </row>
    <row r="12" spans="1:17" x14ac:dyDescent="0.25">
      <c r="C12" s="510"/>
    </row>
    <row r="13" spans="1:17" hidden="1" x14ac:dyDescent="0.25"/>
    <row r="14" spans="1:17" ht="64.150000000000006" hidden="1" customHeight="1" x14ac:dyDescent="0.25">
      <c r="A14" s="789" t="s">
        <v>1208</v>
      </c>
      <c r="B14" s="789"/>
      <c r="C14" s="511" t="s">
        <v>1209</v>
      </c>
      <c r="D14" s="512">
        <f>K14*L14*M14*N14*O14</f>
        <v>1.139</v>
      </c>
      <c r="E14" s="513"/>
      <c r="F14" s="513"/>
      <c r="G14" s="513"/>
      <c r="H14" s="513"/>
      <c r="I14" s="513"/>
      <c r="J14" s="513"/>
      <c r="K14" s="513">
        <f>K15/100</f>
        <v>1.0311999999999999</v>
      </c>
      <c r="L14" s="513">
        <f t="shared" ref="L14:O14" si="0">L15/100</f>
        <v>1.0258</v>
      </c>
      <c r="M14" s="513">
        <f t="shared" si="0"/>
        <v>1.0358000000000001</v>
      </c>
      <c r="N14" s="513">
        <f t="shared" si="0"/>
        <v>1.0253000000000001</v>
      </c>
      <c r="O14" s="513">
        <f t="shared" si="0"/>
        <v>1.0141</v>
      </c>
    </row>
    <row r="15" spans="1:17" hidden="1" x14ac:dyDescent="0.25">
      <c r="A15" s="514" t="s">
        <v>882</v>
      </c>
      <c r="B15" s="514"/>
      <c r="C15" s="514"/>
      <c r="D15" s="514"/>
      <c r="E15" s="514"/>
      <c r="F15" s="514"/>
      <c r="G15" s="514"/>
      <c r="H15" s="514"/>
      <c r="I15" s="514"/>
      <c r="J15" s="514"/>
      <c r="K15" s="514">
        <v>103.12</v>
      </c>
      <c r="L15" s="487">
        <v>102.58</v>
      </c>
      <c r="M15" s="487">
        <v>103.58</v>
      </c>
      <c r="N15" s="515">
        <v>102.53</v>
      </c>
      <c r="O15" s="515">
        <v>101.41</v>
      </c>
    </row>
    <row r="16" spans="1:17" ht="27" hidden="1" customHeight="1" x14ac:dyDescent="0.25">
      <c r="A16" s="781" t="s">
        <v>1210</v>
      </c>
      <c r="B16" s="781"/>
      <c r="C16" s="781"/>
      <c r="D16" s="781"/>
      <c r="E16" s="781"/>
      <c r="F16" s="781"/>
      <c r="G16" s="781"/>
      <c r="H16" s="781"/>
      <c r="I16" s="781"/>
      <c r="J16" s="781"/>
      <c r="K16" s="781"/>
    </row>
    <row r="17" spans="1:18" hidden="1" x14ac:dyDescent="0.25">
      <c r="A17" s="781"/>
      <c r="B17" s="781"/>
      <c r="C17" s="781"/>
      <c r="D17" s="781"/>
      <c r="E17" s="781"/>
      <c r="F17" s="781"/>
      <c r="G17" s="781"/>
      <c r="H17" s="781"/>
      <c r="I17" s="781"/>
      <c r="J17" s="781"/>
      <c r="K17" s="781"/>
    </row>
    <row r="18" spans="1:18" s="513" customFormat="1" ht="32.25" hidden="1" customHeight="1" x14ac:dyDescent="0.25">
      <c r="A18" s="782" t="s">
        <v>1211</v>
      </c>
      <c r="B18" s="782"/>
      <c r="C18" s="782"/>
      <c r="D18" s="514"/>
      <c r="E18" s="514"/>
      <c r="F18" s="514"/>
      <c r="G18" s="516"/>
      <c r="K18" s="517">
        <v>100.15</v>
      </c>
      <c r="L18" s="517">
        <v>101.67</v>
      </c>
      <c r="M18" s="518">
        <v>100</v>
      </c>
      <c r="N18" s="517">
        <v>100.26</v>
      </c>
      <c r="O18" s="517">
        <v>100.25</v>
      </c>
      <c r="P18" s="517">
        <v>99.91</v>
      </c>
      <c r="Q18" s="517"/>
      <c r="R18" s="517"/>
    </row>
    <row r="19" spans="1:18" s="513" customFormat="1" ht="30" hidden="1" x14ac:dyDescent="0.25">
      <c r="A19" s="519" t="s">
        <v>1212</v>
      </c>
      <c r="B19" s="519">
        <v>4</v>
      </c>
      <c r="C19" s="514" t="s">
        <v>1213</v>
      </c>
      <c r="D19" s="514"/>
      <c r="E19" s="514"/>
      <c r="F19" s="514"/>
      <c r="G19" s="516"/>
      <c r="K19" s="487">
        <f>K18/100</f>
        <v>1.0015000000000001</v>
      </c>
      <c r="L19" s="487">
        <f t="shared" ref="L19:P19" si="1">L18/100</f>
        <v>1.0166999999999999</v>
      </c>
      <c r="M19" s="487">
        <f t="shared" si="1"/>
        <v>1</v>
      </c>
      <c r="N19" s="487">
        <f t="shared" si="1"/>
        <v>1.0025999999999999</v>
      </c>
      <c r="O19" s="487">
        <f t="shared" si="1"/>
        <v>1.0024999999999999</v>
      </c>
      <c r="P19" s="487">
        <f t="shared" si="1"/>
        <v>0.99909999999999999</v>
      </c>
      <c r="Q19" s="487"/>
      <c r="R19" s="487"/>
    </row>
    <row r="20" spans="1:18" s="513" customFormat="1" hidden="1" x14ac:dyDescent="0.25">
      <c r="A20" s="514" t="s">
        <v>1214</v>
      </c>
      <c r="B20" s="520">
        <v>44348</v>
      </c>
      <c r="C20" s="514"/>
      <c r="D20" s="514"/>
      <c r="E20" s="514"/>
      <c r="F20" s="514"/>
      <c r="G20" s="516"/>
      <c r="K20" s="487" t="s">
        <v>1215</v>
      </c>
      <c r="L20" s="487" t="s">
        <v>1216</v>
      </c>
      <c r="M20" s="487" t="s">
        <v>1217</v>
      </c>
      <c r="N20" s="487" t="s">
        <v>1218</v>
      </c>
      <c r="O20" s="487" t="s">
        <v>1219</v>
      </c>
      <c r="P20" s="487"/>
      <c r="Q20" s="487"/>
      <c r="R20" s="487">
        <v>2020</v>
      </c>
    </row>
    <row r="21" spans="1:18" s="513" customFormat="1" hidden="1" x14ac:dyDescent="0.25">
      <c r="A21" s="514" t="s">
        <v>1220</v>
      </c>
      <c r="B21" s="521">
        <v>44470</v>
      </c>
      <c r="C21" s="514"/>
      <c r="D21" s="514"/>
      <c r="E21" s="514"/>
      <c r="F21" s="514"/>
      <c r="G21" s="516"/>
      <c r="K21" s="517">
        <v>102.52</v>
      </c>
      <c r="L21" s="517">
        <v>98.55</v>
      </c>
      <c r="M21" s="517">
        <v>99.67</v>
      </c>
      <c r="N21" s="517">
        <v>100.78</v>
      </c>
      <c r="O21" s="517">
        <v>101.01</v>
      </c>
      <c r="P21" s="487"/>
      <c r="Q21" s="487"/>
      <c r="R21" s="487"/>
    </row>
    <row r="22" spans="1:18" s="513" customFormat="1" hidden="1" x14ac:dyDescent="0.25">
      <c r="A22" s="514" t="s">
        <v>938</v>
      </c>
      <c r="B22" s="514"/>
      <c r="C22" s="514"/>
      <c r="D22" s="514"/>
      <c r="E22" s="514"/>
      <c r="F22" s="514"/>
      <c r="G22" s="516"/>
      <c r="K22" s="487">
        <f>K21/100</f>
        <v>1.0251999999999999</v>
      </c>
      <c r="L22" s="487">
        <f t="shared" ref="L22:O22" si="2">L21/100</f>
        <v>0.98550000000000004</v>
      </c>
      <c r="M22" s="487">
        <f t="shared" si="2"/>
        <v>0.99670000000000003</v>
      </c>
      <c r="N22" s="487">
        <f t="shared" si="2"/>
        <v>1.0078</v>
      </c>
      <c r="O22" s="487">
        <f t="shared" si="2"/>
        <v>1.0101</v>
      </c>
      <c r="P22" s="487"/>
      <c r="Q22" s="487"/>
      <c r="R22" s="487"/>
    </row>
    <row r="23" spans="1:18" s="513" customFormat="1" ht="39.75" hidden="1" customHeight="1" x14ac:dyDescent="0.25">
      <c r="A23" s="783" t="s">
        <v>1221</v>
      </c>
      <c r="B23" s="783"/>
      <c r="C23" s="783"/>
      <c r="D23" s="783"/>
      <c r="E23" s="522">
        <v>1.036</v>
      </c>
      <c r="F23" s="514"/>
      <c r="G23" s="516"/>
    </row>
    <row r="24" spans="1:18" s="513" customFormat="1" ht="29.25" hidden="1" customHeight="1" x14ac:dyDescent="0.25">
      <c r="A24" s="523" t="s">
        <v>1222</v>
      </c>
      <c r="B24" s="524"/>
      <c r="C24" s="525"/>
      <c r="D24" s="526"/>
      <c r="E24" s="527">
        <f>1.036^(1/12)</f>
        <v>1.00295</v>
      </c>
      <c r="F24" s="514"/>
      <c r="G24" s="528"/>
    </row>
    <row r="25" spans="1:18" s="513" customFormat="1" ht="30.75" hidden="1" customHeight="1" x14ac:dyDescent="0.25">
      <c r="A25" s="783" t="s">
        <v>1223</v>
      </c>
      <c r="B25" s="783"/>
      <c r="C25" s="783"/>
      <c r="D25" s="783"/>
      <c r="E25" s="522">
        <v>1.0369999999999999</v>
      </c>
      <c r="F25" s="514"/>
      <c r="G25" s="516"/>
    </row>
    <row r="26" spans="1:18" s="513" customFormat="1" ht="29.25" hidden="1" customHeight="1" x14ac:dyDescent="0.25">
      <c r="A26" s="523" t="s">
        <v>1224</v>
      </c>
      <c r="B26" s="524"/>
      <c r="C26" s="525"/>
      <c r="D26" s="526"/>
      <c r="E26" s="527">
        <f>1.037^(1/12)</f>
        <v>1.0030300000000001</v>
      </c>
      <c r="F26" s="514"/>
      <c r="G26" s="528"/>
    </row>
    <row r="27" spans="1:18" s="513" customFormat="1" ht="46.5" hidden="1" customHeight="1" x14ac:dyDescent="0.25">
      <c r="A27" s="529" t="s">
        <v>1225</v>
      </c>
      <c r="B27" s="784" t="s">
        <v>1226</v>
      </c>
      <c r="C27" s="784"/>
      <c r="D27" s="784"/>
      <c r="E27" s="530">
        <f>1.00295^5*(1.00303^5+1.00303^9)/2</f>
        <v>1.0365800000000001</v>
      </c>
      <c r="F27" s="514"/>
      <c r="G27" s="530"/>
      <c r="K27" s="531"/>
      <c r="L27" s="531"/>
      <c r="M27" s="531"/>
      <c r="N27" s="531"/>
      <c r="O27" s="531"/>
      <c r="P27" s="531"/>
      <c r="Q27" s="532"/>
    </row>
    <row r="28" spans="1:18" x14ac:dyDescent="0.25">
      <c r="Q28" s="509"/>
    </row>
  </sheetData>
  <mergeCells count="11">
    <mergeCell ref="A16:K16"/>
    <mergeCell ref="A1:J1"/>
    <mergeCell ref="A2:J2"/>
    <mergeCell ref="A3:J3"/>
    <mergeCell ref="C4:D4"/>
    <mergeCell ref="A14:B14"/>
    <mergeCell ref="A17:K17"/>
    <mergeCell ref="A18:C18"/>
    <mergeCell ref="A23:D23"/>
    <mergeCell ref="A25:D25"/>
    <mergeCell ref="B27:D27"/>
  </mergeCells>
  <pageMargins left="0.7" right="0.7" top="0.75" bottom="0.75" header="0.3" footer="0.3"/>
  <pageSetup paperSize="9" scale="71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92"/>
  <sheetViews>
    <sheetView view="pageBreakPreview" topLeftCell="A266" zoomScale="80" zoomScaleNormal="100" zoomScaleSheetLayoutView="80" workbookViewId="0">
      <selection activeCell="C274" sqref="C274:E274"/>
    </sheetView>
  </sheetViews>
  <sheetFormatPr defaultRowHeight="12.75" outlineLevelRow="3" x14ac:dyDescent="0.2"/>
  <cols>
    <col min="1" max="1" width="11.28515625" bestFit="1" customWidth="1"/>
    <col min="2" max="2" width="54.42578125" customWidth="1"/>
    <col min="3" max="3" width="20.140625" customWidth="1"/>
    <col min="4" max="4" width="17.7109375" customWidth="1"/>
    <col min="5" max="5" width="22" customWidth="1"/>
    <col min="6" max="6" width="14.28515625" customWidth="1"/>
    <col min="7" max="8" width="22" customWidth="1"/>
    <col min="9" max="9" width="20.140625" bestFit="1" customWidth="1"/>
    <col min="10" max="10" width="16.7109375" customWidth="1"/>
    <col min="11" max="11" width="10.85546875" bestFit="1" customWidth="1"/>
  </cols>
  <sheetData>
    <row r="1" spans="1:9" ht="29.25" customHeight="1" x14ac:dyDescent="0.2">
      <c r="A1" s="745" t="s">
        <v>865</v>
      </c>
      <c r="B1" s="745"/>
      <c r="C1" s="745"/>
      <c r="D1" s="745"/>
      <c r="E1" s="745"/>
      <c r="F1" s="745"/>
      <c r="G1" s="745"/>
      <c r="H1" s="745"/>
    </row>
    <row r="2" spans="1:9" ht="29.25" customHeight="1" x14ac:dyDescent="0.2">
      <c r="A2" s="403"/>
      <c r="B2" s="403"/>
      <c r="C2" s="403"/>
      <c r="D2" s="403"/>
      <c r="E2" s="403"/>
      <c r="F2" s="403"/>
      <c r="G2" s="403"/>
      <c r="H2" s="403"/>
    </row>
    <row r="3" spans="1:9" ht="29.25" customHeight="1" x14ac:dyDescent="0.2">
      <c r="A3" s="399" t="s">
        <v>866</v>
      </c>
      <c r="B3" s="746" t="s">
        <v>881</v>
      </c>
      <c r="C3" s="746"/>
      <c r="D3" s="746"/>
      <c r="E3" s="746"/>
      <c r="F3" s="746"/>
      <c r="G3" s="746"/>
      <c r="H3" s="746"/>
    </row>
    <row r="4" spans="1:9" ht="29.25" customHeight="1" x14ac:dyDescent="0.25">
      <c r="A4" s="400" t="s">
        <v>867</v>
      </c>
      <c r="B4" s="400" t="s">
        <v>868</v>
      </c>
      <c r="C4" s="400"/>
      <c r="D4" s="400"/>
      <c r="E4" s="400"/>
      <c r="F4" s="400"/>
      <c r="G4" s="400"/>
      <c r="H4" s="398"/>
    </row>
    <row r="5" spans="1:9" ht="29.25" customHeight="1" x14ac:dyDescent="0.25">
      <c r="A5" s="401" t="s">
        <v>869</v>
      </c>
      <c r="B5" s="19"/>
      <c r="C5" s="19"/>
      <c r="D5" s="19"/>
      <c r="E5" s="19"/>
      <c r="F5" s="19"/>
      <c r="G5" s="19"/>
      <c r="H5" s="398"/>
    </row>
    <row r="6" spans="1:9" ht="29.25" customHeight="1" x14ac:dyDescent="0.2">
      <c r="A6" s="423" t="s">
        <v>937</v>
      </c>
      <c r="B6" s="423"/>
      <c r="C6" s="422"/>
      <c r="D6" s="422"/>
      <c r="E6" s="422"/>
      <c r="F6" s="422"/>
      <c r="G6" s="422"/>
      <c r="H6" s="422"/>
    </row>
    <row r="7" spans="1:9" ht="29.25" customHeight="1" x14ac:dyDescent="0.2">
      <c r="A7" s="791" t="s">
        <v>879</v>
      </c>
      <c r="B7" s="791"/>
      <c r="C7" s="791"/>
      <c r="D7" s="791"/>
      <c r="E7" s="791"/>
      <c r="F7" s="791"/>
      <c r="G7" s="791"/>
      <c r="H7" s="791"/>
    </row>
    <row r="8" spans="1:9" ht="29.25" customHeight="1" x14ac:dyDescent="0.2">
      <c r="A8" s="792" t="s">
        <v>880</v>
      </c>
      <c r="B8" s="792"/>
      <c r="C8" s="792"/>
      <c r="D8" s="792"/>
      <c r="E8" s="792"/>
      <c r="F8" s="792"/>
      <c r="G8" s="792"/>
      <c r="H8" s="792"/>
    </row>
    <row r="9" spans="1:9" ht="29.25" customHeight="1" x14ac:dyDescent="0.25">
      <c r="A9" s="19"/>
      <c r="B9" s="19"/>
      <c r="C9" s="19"/>
      <c r="D9" s="19"/>
      <c r="E9" s="19"/>
      <c r="G9" s="19"/>
      <c r="H9" s="402" t="s">
        <v>870</v>
      </c>
    </row>
    <row r="10" spans="1:9" ht="184.9" customHeight="1" x14ac:dyDescent="0.2">
      <c r="A10" s="394" t="s">
        <v>1</v>
      </c>
      <c r="B10" s="395" t="s">
        <v>871</v>
      </c>
      <c r="C10" s="396" t="s">
        <v>878</v>
      </c>
      <c r="D10" s="396" t="s">
        <v>872</v>
      </c>
      <c r="E10" s="396" t="s">
        <v>1616</v>
      </c>
      <c r="F10" s="396" t="s">
        <v>873</v>
      </c>
      <c r="G10" s="396" t="s">
        <v>874</v>
      </c>
      <c r="H10" s="396" t="s">
        <v>1615</v>
      </c>
      <c r="I10" s="667" t="s">
        <v>1622</v>
      </c>
    </row>
    <row r="11" spans="1:9" ht="15.75" x14ac:dyDescent="0.2">
      <c r="A11" s="394">
        <v>1</v>
      </c>
      <c r="B11" s="394">
        <v>2</v>
      </c>
      <c r="C11" s="397">
        <v>3</v>
      </c>
      <c r="D11" s="397">
        <v>4</v>
      </c>
      <c r="E11" s="397">
        <v>5</v>
      </c>
      <c r="F11" s="397">
        <v>6</v>
      </c>
      <c r="G11" s="397">
        <v>7</v>
      </c>
      <c r="H11" s="397">
        <v>8</v>
      </c>
      <c r="I11" s="668"/>
    </row>
    <row r="12" spans="1:9" ht="22.15" customHeight="1" x14ac:dyDescent="0.2">
      <c r="A12" s="373">
        <v>1</v>
      </c>
      <c r="B12" s="374" t="s">
        <v>655</v>
      </c>
      <c r="C12" s="376">
        <f>C13+C14</f>
        <v>43828077.329999998</v>
      </c>
      <c r="D12" s="428"/>
      <c r="E12" s="376">
        <f>E13+E14</f>
        <v>47307592.770000003</v>
      </c>
      <c r="F12" s="649"/>
      <c r="G12" s="376">
        <f>G13+G14</f>
        <v>48469121.899999999</v>
      </c>
      <c r="H12" s="376">
        <f>H13+H14</f>
        <v>48120663.170000002</v>
      </c>
      <c r="I12" s="376"/>
    </row>
    <row r="13" spans="1:9" ht="34.5" customHeight="1" outlineLevel="1" x14ac:dyDescent="0.2">
      <c r="A13" s="375" t="s">
        <v>656</v>
      </c>
      <c r="B13" s="350" t="s">
        <v>644</v>
      </c>
      <c r="C13" s="351">
        <f>'Затраты подрядчика 2 кв '!O274</f>
        <v>42968703.259999998</v>
      </c>
      <c r="D13" s="648">
        <f t="shared" ref="D13:D19" si="0">$E$258</f>
        <v>1.0793900999999999</v>
      </c>
      <c r="E13" s="351">
        <f>C13*D13</f>
        <v>46379992.909999996</v>
      </c>
      <c r="F13" s="648">
        <f>$F$274</f>
        <v>1.0245527000000001</v>
      </c>
      <c r="G13" s="351">
        <f>E13*F13</f>
        <v>47518746.960000001</v>
      </c>
      <c r="H13" s="351">
        <f>E13+(G13-E13)*(1-30/100)</f>
        <v>47177120.75</v>
      </c>
      <c r="I13" s="351"/>
    </row>
    <row r="14" spans="1:9" ht="19.5" customHeight="1" outlineLevel="1" x14ac:dyDescent="0.2">
      <c r="A14" s="375" t="s">
        <v>657</v>
      </c>
      <c r="B14" s="363" t="s">
        <v>546</v>
      </c>
      <c r="C14" s="351">
        <f>C13*0.02</f>
        <v>859374.07</v>
      </c>
      <c r="D14" s="648">
        <f t="shared" si="0"/>
        <v>1.0793900999999999</v>
      </c>
      <c r="E14" s="351">
        <f>C14*D14</f>
        <v>927599.86</v>
      </c>
      <c r="F14" s="648">
        <f>$F$274</f>
        <v>1.0245527000000001</v>
      </c>
      <c r="G14" s="351">
        <f>E14*F14</f>
        <v>950374.94</v>
      </c>
      <c r="H14" s="351">
        <f>E14+(G14-E14)*(1-30/100)</f>
        <v>943542.42</v>
      </c>
      <c r="I14" s="351"/>
    </row>
    <row r="15" spans="1:9" ht="32.450000000000003" customHeight="1" x14ac:dyDescent="0.2">
      <c r="A15" s="377" t="s">
        <v>613</v>
      </c>
      <c r="B15" s="374" t="s">
        <v>658</v>
      </c>
      <c r="C15" s="376">
        <f>C16+C22+C30+C31+C33+C34+C53+C54+C68+C73+C74+C97+C98+C110+C114+C117+C126+C127+C130+C139+C151+C195+C209+C214+C217+C221+C224+C225+C227+C228+C229+C232+C233+C234+C236+C235</f>
        <v>961195740.88999999</v>
      </c>
      <c r="D15" s="649"/>
      <c r="E15" s="376">
        <f>E16+E22+E30+E31+E33+E34+E53+E54+E68+E73+E74+E97+E98+E110+E114+E117+E126+E127+E130+E139+E151+E195+E209+E214+E217+E221+E224+E225+E227+E228+E229+E232+E233+E234+E236+E235</f>
        <v>1033748899.5599999</v>
      </c>
      <c r="F15" s="412"/>
      <c r="G15" s="376">
        <f>G16+G22+G30+G31+G33+G34+G53+G54+G68+G73+G74+G97+G98+G110+G114+G117+G126+G127+G130+G139+G151+G195+G209+G214+G217+G221+G224+G225+G227+G228+G229+G232+G233+G234+G236+G235</f>
        <v>1097380260.4000001</v>
      </c>
      <c r="H15" s="376">
        <f>H16+H22+H30+H31+H33+H34+H53+H54+H68+H73+H74+H97+H98+H110+H114+H117+H126+H127+H130+H139+H151+H195+H209+H214+H217+H221+H224+H225+H227+H228+H229+H232+H233+H234+H236+H235</f>
        <v>1078290852.2</v>
      </c>
      <c r="I15" s="376">
        <f>I16+I22+I30+I31+I33+I34+I53+I54+I68+I73+I74+I97+I98+I110+I114+I117+I126+I127+I130+I139+I151+I195+I209+I214+I217+I221+I224+I225+I227+I228+I229+I232+I233+I234+I236+I235</f>
        <v>195851078.24000001</v>
      </c>
    </row>
    <row r="16" spans="1:9" ht="15.75" customHeight="1" outlineLevel="1" x14ac:dyDescent="0.2">
      <c r="A16" s="375" t="s">
        <v>614</v>
      </c>
      <c r="B16" s="350" t="s">
        <v>637</v>
      </c>
      <c r="C16" s="351">
        <f>C17+C18+C19</f>
        <v>3010891.26</v>
      </c>
      <c r="D16" s="648">
        <f t="shared" si="0"/>
        <v>1.0793900999999999</v>
      </c>
      <c r="E16" s="351">
        <f>E17+E18+E19</f>
        <v>3249926.21</v>
      </c>
      <c r="F16" s="648">
        <f>$F$292</f>
        <v>1.0645064</v>
      </c>
      <c r="G16" s="351">
        <f>G17+G18+G19</f>
        <v>3459567.25</v>
      </c>
      <c r="H16" s="351">
        <f>H17+H18+H19</f>
        <v>3396674.94</v>
      </c>
      <c r="I16" s="351">
        <f>I17+I18+I19</f>
        <v>0</v>
      </c>
    </row>
    <row r="17" spans="1:9" s="486" customFormat="1" ht="15.75" outlineLevel="2" x14ac:dyDescent="0.2">
      <c r="A17" s="352" t="s">
        <v>651</v>
      </c>
      <c r="B17" s="357" t="s">
        <v>204</v>
      </c>
      <c r="C17" s="414">
        <f>'Затраты подрядчика 2 кв '!O23</f>
        <v>1297453.01</v>
      </c>
      <c r="D17" s="659">
        <f t="shared" si="0"/>
        <v>1.0793900999999999</v>
      </c>
      <c r="E17" s="431">
        <f>C17*D17</f>
        <v>1400457.93</v>
      </c>
      <c r="F17" s="653">
        <f>$F$292</f>
        <v>1.0645064</v>
      </c>
      <c r="G17" s="353">
        <f>E17*F17</f>
        <v>1490796.43</v>
      </c>
      <c r="H17" s="431">
        <f>E17+(G17-E17)*(1-30/100)</f>
        <v>1463694.88</v>
      </c>
      <c r="I17" s="414"/>
    </row>
    <row r="18" spans="1:9" s="486" customFormat="1" ht="15" customHeight="1" outlineLevel="2" x14ac:dyDescent="0.2">
      <c r="A18" s="352" t="s">
        <v>681</v>
      </c>
      <c r="B18" s="371" t="s">
        <v>229</v>
      </c>
      <c r="C18" s="414">
        <f>'Затраты подрядчика 2 кв '!O26</f>
        <v>1648629.01</v>
      </c>
      <c r="D18" s="659">
        <f t="shared" si="0"/>
        <v>1.0793900999999999</v>
      </c>
      <c r="E18" s="431">
        <f t="shared" ref="E18:E19" si="1">C18*D18</f>
        <v>1779513.83</v>
      </c>
      <c r="F18" s="653">
        <f>$F$292</f>
        <v>1.0645064</v>
      </c>
      <c r="G18" s="353">
        <f t="shared" ref="G18:G19" si="2">E18*F18</f>
        <v>1894303.86</v>
      </c>
      <c r="H18" s="431">
        <f t="shared" ref="H18:H19" si="3">E18+(G18-E18)*(1-30/100)</f>
        <v>1859866.85</v>
      </c>
      <c r="I18" s="414"/>
    </row>
    <row r="19" spans="1:9" s="486" customFormat="1" ht="19.149999999999999" customHeight="1" outlineLevel="2" x14ac:dyDescent="0.2">
      <c r="A19" s="352" t="s">
        <v>682</v>
      </c>
      <c r="B19" s="371" t="s">
        <v>231</v>
      </c>
      <c r="C19" s="414">
        <f>'Затраты подрядчика 2 кв '!O27</f>
        <v>64809.24</v>
      </c>
      <c r="D19" s="659">
        <f t="shared" si="0"/>
        <v>1.0793900999999999</v>
      </c>
      <c r="E19" s="431">
        <f t="shared" si="1"/>
        <v>69954.45</v>
      </c>
      <c r="F19" s="653">
        <f>$F$292</f>
        <v>1.0645064</v>
      </c>
      <c r="G19" s="353">
        <f t="shared" si="2"/>
        <v>74466.960000000006</v>
      </c>
      <c r="H19" s="431">
        <f t="shared" si="3"/>
        <v>73113.210000000006</v>
      </c>
      <c r="I19" s="414"/>
    </row>
    <row r="20" spans="1:9" ht="15.75" outlineLevel="1" x14ac:dyDescent="0.2">
      <c r="A20" s="375"/>
      <c r="B20" s="354" t="s">
        <v>518</v>
      </c>
      <c r="C20" s="351"/>
      <c r="D20" s="648"/>
      <c r="E20" s="351"/>
      <c r="F20" s="654"/>
      <c r="G20" s="393"/>
      <c r="H20" s="393"/>
      <c r="I20" s="351"/>
    </row>
    <row r="21" spans="1:9" ht="15.75" outlineLevel="1" x14ac:dyDescent="0.2">
      <c r="A21" s="375"/>
      <c r="B21" s="354" t="s">
        <v>21</v>
      </c>
      <c r="C21" s="353"/>
      <c r="D21" s="653"/>
      <c r="E21" s="353"/>
      <c r="F21" s="654"/>
      <c r="G21" s="393"/>
      <c r="H21" s="393"/>
      <c r="I21" s="353"/>
    </row>
    <row r="22" spans="1:9" ht="15.75" outlineLevel="1" x14ac:dyDescent="0.2">
      <c r="A22" s="375" t="s">
        <v>615</v>
      </c>
      <c r="B22" s="355" t="s">
        <v>638</v>
      </c>
      <c r="C22" s="351">
        <f>C23+C24+C25+C26+C27+C28+C29</f>
        <v>32255039.350000001</v>
      </c>
      <c r="D22" s="648">
        <f t="shared" ref="D22:D31" si="4">$E$258</f>
        <v>1.0793900999999999</v>
      </c>
      <c r="E22" s="351">
        <f>E23+E24+E25+E26+E27+E28+E29</f>
        <v>34815770.159999996</v>
      </c>
      <c r="F22" s="648">
        <f t="shared" ref="F22:F31" si="5">$F$292</f>
        <v>1.0645064</v>
      </c>
      <c r="G22" s="351">
        <f>G23+G24+G25+G26+G27+G28+G29</f>
        <v>37061610.149999999</v>
      </c>
      <c r="H22" s="351">
        <f>H23+H24+H25+H26+H27+H28+H29</f>
        <v>36387858.140000001</v>
      </c>
      <c r="I22" s="351">
        <f>I23+I24+I25+I26+I27+I28+I29</f>
        <v>0</v>
      </c>
    </row>
    <row r="23" spans="1:9" ht="15.75" outlineLevel="2" x14ac:dyDescent="0.2">
      <c r="A23" s="352" t="s">
        <v>659</v>
      </c>
      <c r="B23" s="357" t="s">
        <v>552</v>
      </c>
      <c r="C23" s="353">
        <f>'Затраты подрядчика 2 кв '!O32</f>
        <v>4934991.78</v>
      </c>
      <c r="D23" s="653">
        <f t="shared" si="4"/>
        <v>1.0793900999999999</v>
      </c>
      <c r="E23" s="353">
        <f>C23*D23</f>
        <v>5326781.2699999996</v>
      </c>
      <c r="F23" s="653">
        <f t="shared" si="5"/>
        <v>1.0645064</v>
      </c>
      <c r="G23" s="431">
        <f t="shared" ref="G23:G30" si="6">E23*F23</f>
        <v>5670392.75</v>
      </c>
      <c r="H23" s="431">
        <f t="shared" ref="H23:H86" si="7">E23+(G23-E23)*(1-30/100)</f>
        <v>5567309.3099999996</v>
      </c>
      <c r="I23" s="353"/>
    </row>
    <row r="24" spans="1:9" ht="15.75" outlineLevel="2" x14ac:dyDescent="0.2">
      <c r="A24" s="352" t="s">
        <v>660</v>
      </c>
      <c r="B24" s="357" t="s">
        <v>553</v>
      </c>
      <c r="C24" s="353">
        <f>'Затраты подрядчика 2 кв '!O74</f>
        <v>2268182.88</v>
      </c>
      <c r="D24" s="653">
        <f t="shared" si="4"/>
        <v>1.0793900999999999</v>
      </c>
      <c r="E24" s="353">
        <f t="shared" ref="E24:E29" si="8">C24*D24</f>
        <v>2448254.15</v>
      </c>
      <c r="F24" s="653">
        <f t="shared" si="5"/>
        <v>1.0645064</v>
      </c>
      <c r="G24" s="431">
        <f t="shared" si="6"/>
        <v>2606182.21</v>
      </c>
      <c r="H24" s="431">
        <f t="shared" si="7"/>
        <v>2558803.79</v>
      </c>
      <c r="I24" s="353"/>
    </row>
    <row r="25" spans="1:9" ht="15.75" outlineLevel="2" x14ac:dyDescent="0.2">
      <c r="A25" s="352" t="s">
        <v>661</v>
      </c>
      <c r="B25" s="357" t="s">
        <v>421</v>
      </c>
      <c r="C25" s="353">
        <f>'Затраты подрядчика 2 кв '!O118</f>
        <v>3498644.65</v>
      </c>
      <c r="D25" s="653">
        <f t="shared" si="4"/>
        <v>1.0793900999999999</v>
      </c>
      <c r="E25" s="353">
        <f t="shared" si="8"/>
        <v>3776402.4</v>
      </c>
      <c r="F25" s="653">
        <f t="shared" si="5"/>
        <v>1.0645064</v>
      </c>
      <c r="G25" s="431">
        <f t="shared" si="6"/>
        <v>4020004.52</v>
      </c>
      <c r="H25" s="431">
        <f t="shared" si="7"/>
        <v>3946923.88</v>
      </c>
      <c r="I25" s="353"/>
    </row>
    <row r="26" spans="1:9" ht="15.75" outlineLevel="2" x14ac:dyDescent="0.2">
      <c r="A26" s="352" t="s">
        <v>662</v>
      </c>
      <c r="B26" s="357" t="s">
        <v>422</v>
      </c>
      <c r="C26" s="353">
        <f>'Затраты подрядчика 2 кв '!O119</f>
        <v>5549976.6500000004</v>
      </c>
      <c r="D26" s="653">
        <f t="shared" si="4"/>
        <v>1.0793900999999999</v>
      </c>
      <c r="E26" s="353">
        <f t="shared" si="8"/>
        <v>5990589.8499999996</v>
      </c>
      <c r="F26" s="653">
        <f t="shared" si="5"/>
        <v>1.0645064</v>
      </c>
      <c r="G26" s="431">
        <f t="shared" si="6"/>
        <v>6377021.2400000002</v>
      </c>
      <c r="H26" s="431">
        <f t="shared" si="7"/>
        <v>6261091.8200000003</v>
      </c>
      <c r="I26" s="353"/>
    </row>
    <row r="27" spans="1:9" ht="15.75" outlineLevel="2" x14ac:dyDescent="0.2">
      <c r="A27" s="352" t="s">
        <v>663</v>
      </c>
      <c r="B27" s="357" t="s">
        <v>423</v>
      </c>
      <c r="C27" s="353">
        <f>'Затраты подрядчика 2 кв '!O120</f>
        <v>5077754.87</v>
      </c>
      <c r="D27" s="653">
        <f t="shared" si="4"/>
        <v>1.0793900999999999</v>
      </c>
      <c r="E27" s="353">
        <f t="shared" si="8"/>
        <v>5480878.3399999999</v>
      </c>
      <c r="F27" s="653">
        <f t="shared" si="5"/>
        <v>1.0645064</v>
      </c>
      <c r="G27" s="431">
        <f t="shared" si="6"/>
        <v>5834430.0700000003</v>
      </c>
      <c r="H27" s="431">
        <f t="shared" si="7"/>
        <v>5728364.5499999998</v>
      </c>
      <c r="I27" s="353"/>
    </row>
    <row r="28" spans="1:9" ht="15.75" outlineLevel="2" x14ac:dyDescent="0.2">
      <c r="A28" s="352" t="s">
        <v>664</v>
      </c>
      <c r="B28" s="357" t="s">
        <v>424</v>
      </c>
      <c r="C28" s="353">
        <f>'Затраты подрядчика 2 кв '!O121</f>
        <v>8264373.2599999998</v>
      </c>
      <c r="D28" s="653">
        <f t="shared" si="4"/>
        <v>1.0793900999999999</v>
      </c>
      <c r="E28" s="353">
        <f t="shared" si="8"/>
        <v>8920482.6799999997</v>
      </c>
      <c r="F28" s="653">
        <f t="shared" si="5"/>
        <v>1.0645064</v>
      </c>
      <c r="G28" s="431">
        <f t="shared" si="6"/>
        <v>9495910.9000000004</v>
      </c>
      <c r="H28" s="431">
        <f t="shared" si="7"/>
        <v>9323282.4299999997</v>
      </c>
      <c r="I28" s="353"/>
    </row>
    <row r="29" spans="1:9" ht="15.75" outlineLevel="2" x14ac:dyDescent="0.2">
      <c r="A29" s="352" t="s">
        <v>665</v>
      </c>
      <c r="B29" s="357" t="s">
        <v>425</v>
      </c>
      <c r="C29" s="353">
        <f>'Затраты подрядчика 2 кв '!O122</f>
        <v>2661115.2599999998</v>
      </c>
      <c r="D29" s="653">
        <f t="shared" si="4"/>
        <v>1.0793900999999999</v>
      </c>
      <c r="E29" s="353">
        <f t="shared" si="8"/>
        <v>2872381.47</v>
      </c>
      <c r="F29" s="653">
        <f t="shared" si="5"/>
        <v>1.0645064</v>
      </c>
      <c r="G29" s="431">
        <f t="shared" si="6"/>
        <v>3057668.46</v>
      </c>
      <c r="H29" s="431">
        <f t="shared" si="7"/>
        <v>3002082.36</v>
      </c>
      <c r="I29" s="353"/>
    </row>
    <row r="30" spans="1:9" ht="31.5" outlineLevel="1" x14ac:dyDescent="0.2">
      <c r="A30" s="375" t="s">
        <v>616</v>
      </c>
      <c r="B30" s="355" t="s">
        <v>528</v>
      </c>
      <c r="C30" s="413">
        <f>'Затраты подрядчика 2 кв '!O124</f>
        <v>17281152.289999999</v>
      </c>
      <c r="D30" s="648">
        <f t="shared" si="4"/>
        <v>1.0793900999999999</v>
      </c>
      <c r="E30" s="433">
        <f>C30*D30</f>
        <v>18653104.699999999</v>
      </c>
      <c r="F30" s="648">
        <f t="shared" si="5"/>
        <v>1.0645064</v>
      </c>
      <c r="G30" s="351">
        <f t="shared" si="6"/>
        <v>19856349.329999998</v>
      </c>
      <c r="H30" s="433">
        <f t="shared" si="7"/>
        <v>19495375.940000001</v>
      </c>
      <c r="I30" s="413"/>
    </row>
    <row r="31" spans="1:9" ht="31.5" outlineLevel="1" x14ac:dyDescent="0.2">
      <c r="A31" s="375" t="s">
        <v>666</v>
      </c>
      <c r="B31" s="356" t="s">
        <v>529</v>
      </c>
      <c r="C31" s="351">
        <f>'Затраты подрядчика 2 кв '!O123</f>
        <v>25044202.870000001</v>
      </c>
      <c r="D31" s="648">
        <f t="shared" si="4"/>
        <v>1.0793900999999999</v>
      </c>
      <c r="E31" s="433">
        <f>C31*D31</f>
        <v>27032464.640000001</v>
      </c>
      <c r="F31" s="648">
        <f t="shared" si="5"/>
        <v>1.0645064</v>
      </c>
      <c r="G31" s="351">
        <f t="shared" ref="G31" si="9">E31*F31</f>
        <v>28776231.620000001</v>
      </c>
      <c r="H31" s="433">
        <f t="shared" si="7"/>
        <v>28253101.530000001</v>
      </c>
      <c r="I31" s="351"/>
    </row>
    <row r="32" spans="1:9" ht="15.75" outlineLevel="1" x14ac:dyDescent="0.2">
      <c r="A32" s="375"/>
      <c r="B32" s="355" t="s">
        <v>653</v>
      </c>
      <c r="C32" s="351"/>
      <c r="D32" s="648"/>
      <c r="E32" s="351"/>
      <c r="F32" s="654"/>
      <c r="G32" s="393"/>
      <c r="H32" s="393"/>
      <c r="I32" s="351"/>
    </row>
    <row r="33" spans="1:9" ht="15.75" outlineLevel="1" x14ac:dyDescent="0.2">
      <c r="A33" s="375" t="s">
        <v>667</v>
      </c>
      <c r="B33" s="355" t="s">
        <v>530</v>
      </c>
      <c r="C33" s="351">
        <f>'Затраты подрядчика 2 кв '!O33</f>
        <v>20915390.25</v>
      </c>
      <c r="D33" s="648">
        <f t="shared" ref="D33:D71" si="10">$E$258</f>
        <v>1.0793900999999999</v>
      </c>
      <c r="E33" s="433">
        <f>C33*D33</f>
        <v>22575865.170000002</v>
      </c>
      <c r="F33" s="648">
        <f t="shared" ref="F33:F71" si="11">$F$292</f>
        <v>1.0645064</v>
      </c>
      <c r="G33" s="351">
        <f t="shared" ref="G33" si="12">E33*F33</f>
        <v>24032152.960000001</v>
      </c>
      <c r="H33" s="433">
        <f t="shared" si="7"/>
        <v>23595266.620000001</v>
      </c>
      <c r="I33" s="351"/>
    </row>
    <row r="34" spans="1:9" ht="15.75" outlineLevel="1" x14ac:dyDescent="0.2">
      <c r="A34" s="375" t="s">
        <v>668</v>
      </c>
      <c r="B34" s="355" t="s">
        <v>531</v>
      </c>
      <c r="C34" s="351">
        <f>C35+C36+C37+C38+C39+C40+C41+C42+C43+C44+C45+C46+C47+C48+C49+C50+C51+C52</f>
        <v>49981632.159999996</v>
      </c>
      <c r="D34" s="648">
        <f t="shared" si="10"/>
        <v>1.0793900999999999</v>
      </c>
      <c r="E34" s="351">
        <f>E35+E36+E37+E38+E39+E40+E41+E42+E43+E44+E45+E46+E47+E48+E49+E50+E51+E52</f>
        <v>53949678.93</v>
      </c>
      <c r="F34" s="648">
        <f t="shared" si="11"/>
        <v>1.0645064</v>
      </c>
      <c r="G34" s="351">
        <f>G35+G36+G37+G38+G39+G40+G41+G42+G43+G44+G45+G46+G47+G48+G49+G50+G51+G52</f>
        <v>57429778.509999998</v>
      </c>
      <c r="H34" s="351">
        <f>H35+H36+H37+H38+H39+H40+H41+H42+H43+H44+H45+H46+H47+H48+H49+H50+H51+H52</f>
        <v>56385748.649999999</v>
      </c>
      <c r="I34" s="351">
        <f>I35+I36+I37+I38+I39+I40+I41+I42+I43+I44+I45+I46+I47+I48+I49+I50+I51+I52</f>
        <v>0</v>
      </c>
    </row>
    <row r="35" spans="1:9" ht="15.75" outlineLevel="2" x14ac:dyDescent="0.2">
      <c r="A35" s="352" t="s">
        <v>683</v>
      </c>
      <c r="B35" s="357" t="s">
        <v>391</v>
      </c>
      <c r="C35" s="353">
        <f>'Затраты подрядчика 2 кв '!O34</f>
        <v>19801050.879999999</v>
      </c>
      <c r="D35" s="653">
        <f t="shared" si="10"/>
        <v>1.0793900999999999</v>
      </c>
      <c r="E35" s="353">
        <f>C35*D35</f>
        <v>21373058.289999999</v>
      </c>
      <c r="F35" s="653">
        <f t="shared" si="11"/>
        <v>1.0645064</v>
      </c>
      <c r="G35" s="431">
        <f t="shared" ref="G35" si="13">E35*F35</f>
        <v>22751757.34</v>
      </c>
      <c r="H35" s="431">
        <f t="shared" si="7"/>
        <v>22338147.629999999</v>
      </c>
      <c r="I35" s="353"/>
    </row>
    <row r="36" spans="1:9" ht="15.75" outlineLevel="2" x14ac:dyDescent="0.2">
      <c r="A36" s="352" t="s">
        <v>684</v>
      </c>
      <c r="B36" s="357" t="s">
        <v>392</v>
      </c>
      <c r="C36" s="353">
        <f>'Затраты подрядчика 2 кв '!O35</f>
        <v>313432.11</v>
      </c>
      <c r="D36" s="653">
        <f t="shared" si="10"/>
        <v>1.0793900999999999</v>
      </c>
      <c r="E36" s="353">
        <f t="shared" ref="E36:E100" si="14">C36*D36</f>
        <v>338315.52000000002</v>
      </c>
      <c r="F36" s="653">
        <f t="shared" si="11"/>
        <v>1.0645064</v>
      </c>
      <c r="G36" s="431">
        <f t="shared" ref="G36:G53" si="15">E36*F36</f>
        <v>360139.04</v>
      </c>
      <c r="H36" s="431">
        <f t="shared" si="7"/>
        <v>353591.98</v>
      </c>
      <c r="I36" s="353"/>
    </row>
    <row r="37" spans="1:9" ht="15.75" outlineLevel="2" x14ac:dyDescent="0.2">
      <c r="A37" s="352" t="s">
        <v>685</v>
      </c>
      <c r="B37" s="357" t="s">
        <v>393</v>
      </c>
      <c r="C37" s="353">
        <f>'Затраты подрядчика 2 кв '!O36</f>
        <v>513553.49</v>
      </c>
      <c r="D37" s="653">
        <f t="shared" si="10"/>
        <v>1.0793900999999999</v>
      </c>
      <c r="E37" s="353">
        <f t="shared" si="14"/>
        <v>554324.55000000005</v>
      </c>
      <c r="F37" s="653">
        <f t="shared" si="11"/>
        <v>1.0645064</v>
      </c>
      <c r="G37" s="431">
        <f t="shared" si="15"/>
        <v>590082.03</v>
      </c>
      <c r="H37" s="431">
        <f t="shared" si="7"/>
        <v>579354.79</v>
      </c>
      <c r="I37" s="353"/>
    </row>
    <row r="38" spans="1:9" ht="15.75" outlineLevel="2" x14ac:dyDescent="0.2">
      <c r="A38" s="352" t="s">
        <v>686</v>
      </c>
      <c r="B38" s="357" t="s">
        <v>394</v>
      </c>
      <c r="C38" s="353">
        <f>'Затраты подрядчика 2 кв '!O37</f>
        <v>4209296.97</v>
      </c>
      <c r="D38" s="653">
        <f t="shared" si="10"/>
        <v>1.0793900999999999</v>
      </c>
      <c r="E38" s="353">
        <f t="shared" si="14"/>
        <v>4543473.4800000004</v>
      </c>
      <c r="F38" s="653">
        <f t="shared" si="11"/>
        <v>1.0645064</v>
      </c>
      <c r="G38" s="431">
        <f t="shared" si="15"/>
        <v>4836556.5999999996</v>
      </c>
      <c r="H38" s="431">
        <f t="shared" si="7"/>
        <v>4748631.66</v>
      </c>
      <c r="I38" s="353"/>
    </row>
    <row r="39" spans="1:9" ht="15.75" outlineLevel="2" x14ac:dyDescent="0.2">
      <c r="A39" s="352" t="s">
        <v>687</v>
      </c>
      <c r="B39" s="357" t="s">
        <v>395</v>
      </c>
      <c r="C39" s="353">
        <f>'Затраты подрядчика 2 кв '!O38</f>
        <v>2870585.47</v>
      </c>
      <c r="D39" s="653">
        <f t="shared" si="10"/>
        <v>1.0793900999999999</v>
      </c>
      <c r="E39" s="353">
        <f t="shared" si="14"/>
        <v>3098481.54</v>
      </c>
      <c r="F39" s="653">
        <f t="shared" si="11"/>
        <v>1.0645064</v>
      </c>
      <c r="G39" s="431">
        <f t="shared" si="15"/>
        <v>3298353.43</v>
      </c>
      <c r="H39" s="431">
        <f t="shared" si="7"/>
        <v>3238391.86</v>
      </c>
      <c r="I39" s="353"/>
    </row>
    <row r="40" spans="1:9" ht="15.75" outlineLevel="2" x14ac:dyDescent="0.2">
      <c r="A40" s="352" t="s">
        <v>688</v>
      </c>
      <c r="B40" s="357" t="s">
        <v>396</v>
      </c>
      <c r="C40" s="353">
        <f>'Затраты подрядчика 2 кв '!O39</f>
        <v>867262.93</v>
      </c>
      <c r="D40" s="653">
        <f t="shared" si="10"/>
        <v>1.0793900999999999</v>
      </c>
      <c r="E40" s="353">
        <f t="shared" si="14"/>
        <v>936115.02</v>
      </c>
      <c r="F40" s="653">
        <f t="shared" si="11"/>
        <v>1.0645064</v>
      </c>
      <c r="G40" s="431">
        <f t="shared" si="15"/>
        <v>996500.43</v>
      </c>
      <c r="H40" s="431">
        <f t="shared" si="7"/>
        <v>978384.81</v>
      </c>
      <c r="I40" s="353"/>
    </row>
    <row r="41" spans="1:9" ht="15.75" outlineLevel="2" x14ac:dyDescent="0.2">
      <c r="A41" s="352" t="s">
        <v>689</v>
      </c>
      <c r="B41" s="357" t="s">
        <v>397</v>
      </c>
      <c r="C41" s="353">
        <f>'Затраты подрядчика 2 кв '!O40</f>
        <v>5231624.0999999996</v>
      </c>
      <c r="D41" s="653">
        <f t="shared" si="10"/>
        <v>1.0793900999999999</v>
      </c>
      <c r="E41" s="353">
        <f t="shared" si="14"/>
        <v>5646963.2599999998</v>
      </c>
      <c r="F41" s="653">
        <f t="shared" si="11"/>
        <v>1.0645064</v>
      </c>
      <c r="G41" s="431">
        <f t="shared" si="15"/>
        <v>6011228.5300000003</v>
      </c>
      <c r="H41" s="431">
        <f t="shared" si="7"/>
        <v>5901948.9500000002</v>
      </c>
      <c r="I41" s="353"/>
    </row>
    <row r="42" spans="1:9" ht="15.75" outlineLevel="2" x14ac:dyDescent="0.2">
      <c r="A42" s="352" t="s">
        <v>690</v>
      </c>
      <c r="B42" s="357" t="s">
        <v>398</v>
      </c>
      <c r="C42" s="353">
        <f>'Затраты подрядчика 2 кв '!O41</f>
        <v>460272.14</v>
      </c>
      <c r="D42" s="653">
        <f t="shared" si="10"/>
        <v>1.0793900999999999</v>
      </c>
      <c r="E42" s="353">
        <f t="shared" si="14"/>
        <v>496813.19</v>
      </c>
      <c r="F42" s="653">
        <f t="shared" si="11"/>
        <v>1.0645064</v>
      </c>
      <c r="G42" s="431">
        <f t="shared" si="15"/>
        <v>528860.81999999995</v>
      </c>
      <c r="H42" s="431">
        <f t="shared" si="7"/>
        <v>519246.53</v>
      </c>
      <c r="I42" s="353"/>
    </row>
    <row r="43" spans="1:9" ht="15.75" outlineLevel="2" x14ac:dyDescent="0.2">
      <c r="A43" s="352" t="s">
        <v>691</v>
      </c>
      <c r="B43" s="357" t="s">
        <v>399</v>
      </c>
      <c r="C43" s="353">
        <f>'Затраты подрядчика 2 кв '!O42</f>
        <v>1923681.68</v>
      </c>
      <c r="D43" s="653">
        <f t="shared" si="10"/>
        <v>1.0793900999999999</v>
      </c>
      <c r="E43" s="353">
        <f t="shared" si="14"/>
        <v>2076402.96</v>
      </c>
      <c r="F43" s="653">
        <f t="shared" si="11"/>
        <v>1.0645064</v>
      </c>
      <c r="G43" s="431">
        <f t="shared" si="15"/>
        <v>2210344.2400000002</v>
      </c>
      <c r="H43" s="431">
        <f t="shared" si="7"/>
        <v>2170161.86</v>
      </c>
      <c r="I43" s="353"/>
    </row>
    <row r="44" spans="1:9" ht="15.75" outlineLevel="2" x14ac:dyDescent="0.2">
      <c r="A44" s="352" t="s">
        <v>692</v>
      </c>
      <c r="B44" s="357" t="s">
        <v>400</v>
      </c>
      <c r="C44" s="353">
        <f>'Затраты подрядчика 2 кв '!O43</f>
        <v>273225.08</v>
      </c>
      <c r="D44" s="653">
        <f t="shared" si="10"/>
        <v>1.0793900999999999</v>
      </c>
      <c r="E44" s="353">
        <f t="shared" si="14"/>
        <v>294916.45</v>
      </c>
      <c r="F44" s="653">
        <f t="shared" si="11"/>
        <v>1.0645064</v>
      </c>
      <c r="G44" s="431">
        <f t="shared" si="15"/>
        <v>313940.45</v>
      </c>
      <c r="H44" s="431">
        <f t="shared" si="7"/>
        <v>308233.25</v>
      </c>
      <c r="I44" s="353"/>
    </row>
    <row r="45" spans="1:9" ht="15.75" outlineLevel="2" x14ac:dyDescent="0.2">
      <c r="A45" s="352" t="s">
        <v>693</v>
      </c>
      <c r="B45" s="357" t="s">
        <v>401</v>
      </c>
      <c r="C45" s="353">
        <f>'Затраты подрядчика 2 кв '!O44</f>
        <v>1180132.71</v>
      </c>
      <c r="D45" s="653">
        <f t="shared" si="10"/>
        <v>1.0793900999999999</v>
      </c>
      <c r="E45" s="353">
        <f t="shared" si="14"/>
        <v>1273823.56</v>
      </c>
      <c r="F45" s="653">
        <f t="shared" si="11"/>
        <v>1.0645064</v>
      </c>
      <c r="G45" s="431">
        <f t="shared" si="15"/>
        <v>1355993.33</v>
      </c>
      <c r="H45" s="431">
        <f t="shared" si="7"/>
        <v>1331342.3999999999</v>
      </c>
      <c r="I45" s="353"/>
    </row>
    <row r="46" spans="1:9" ht="15.75" outlineLevel="2" x14ac:dyDescent="0.2">
      <c r="A46" s="352" t="s">
        <v>694</v>
      </c>
      <c r="B46" s="357" t="s">
        <v>402</v>
      </c>
      <c r="C46" s="353">
        <f>'Затраты подрядчика 2 кв '!O45</f>
        <v>473487.04</v>
      </c>
      <c r="D46" s="653">
        <f t="shared" si="10"/>
        <v>1.0793900999999999</v>
      </c>
      <c r="E46" s="353">
        <f t="shared" si="14"/>
        <v>511077.22</v>
      </c>
      <c r="F46" s="653">
        <f t="shared" si="11"/>
        <v>1.0645064</v>
      </c>
      <c r="G46" s="431">
        <f t="shared" si="15"/>
        <v>544044.97</v>
      </c>
      <c r="H46" s="431">
        <f t="shared" si="7"/>
        <v>534154.65</v>
      </c>
      <c r="I46" s="353"/>
    </row>
    <row r="47" spans="1:9" ht="15.75" outlineLevel="2" x14ac:dyDescent="0.2">
      <c r="A47" s="352" t="s">
        <v>695</v>
      </c>
      <c r="B47" s="357" t="s">
        <v>403</v>
      </c>
      <c r="C47" s="353">
        <f>'Затраты подрядчика 2 кв '!O46</f>
        <v>108671.46</v>
      </c>
      <c r="D47" s="653">
        <f t="shared" si="10"/>
        <v>1.0793900999999999</v>
      </c>
      <c r="E47" s="353">
        <f t="shared" si="14"/>
        <v>117298.9</v>
      </c>
      <c r="F47" s="653">
        <f t="shared" si="11"/>
        <v>1.0645064</v>
      </c>
      <c r="G47" s="431">
        <f t="shared" si="15"/>
        <v>124865.43</v>
      </c>
      <c r="H47" s="431">
        <f t="shared" si="7"/>
        <v>122595.47</v>
      </c>
      <c r="I47" s="353"/>
    </row>
    <row r="48" spans="1:9" ht="15.75" outlineLevel="2" x14ac:dyDescent="0.2">
      <c r="A48" s="352" t="s">
        <v>696</v>
      </c>
      <c r="B48" s="357" t="s">
        <v>404</v>
      </c>
      <c r="C48" s="353">
        <f>'Затраты подрядчика 2 кв '!O47</f>
        <v>1105974.6299999999</v>
      </c>
      <c r="D48" s="653">
        <f t="shared" si="10"/>
        <v>1.0793900999999999</v>
      </c>
      <c r="E48" s="353">
        <f t="shared" si="14"/>
        <v>1193778.07</v>
      </c>
      <c r="F48" s="653">
        <f t="shared" si="11"/>
        <v>1.0645064</v>
      </c>
      <c r="G48" s="431">
        <f t="shared" si="15"/>
        <v>1270784.3999999999</v>
      </c>
      <c r="H48" s="431">
        <f t="shared" si="7"/>
        <v>1247682.5</v>
      </c>
      <c r="I48" s="353"/>
    </row>
    <row r="49" spans="1:10" ht="15.75" outlineLevel="2" x14ac:dyDescent="0.2">
      <c r="A49" s="352" t="s">
        <v>697</v>
      </c>
      <c r="B49" s="357" t="s">
        <v>405</v>
      </c>
      <c r="C49" s="353">
        <f>'Затраты подрядчика 2 кв '!O48</f>
        <v>394408.52</v>
      </c>
      <c r="D49" s="653">
        <f t="shared" si="10"/>
        <v>1.0793900999999999</v>
      </c>
      <c r="E49" s="353">
        <f t="shared" si="14"/>
        <v>425720.65</v>
      </c>
      <c r="F49" s="653">
        <f t="shared" si="11"/>
        <v>1.0645064</v>
      </c>
      <c r="G49" s="431">
        <f t="shared" si="15"/>
        <v>453182.36</v>
      </c>
      <c r="H49" s="431">
        <f t="shared" si="7"/>
        <v>444943.85</v>
      </c>
      <c r="I49" s="353"/>
    </row>
    <row r="50" spans="1:10" ht="15.75" outlineLevel="2" x14ac:dyDescent="0.2">
      <c r="A50" s="352" t="s">
        <v>698</v>
      </c>
      <c r="B50" s="357" t="s">
        <v>407</v>
      </c>
      <c r="C50" s="353">
        <f>'Затраты подрядчика 2 кв '!O51</f>
        <v>6352570.9299999997</v>
      </c>
      <c r="D50" s="653">
        <f t="shared" si="10"/>
        <v>1.0793900999999999</v>
      </c>
      <c r="E50" s="353">
        <f t="shared" si="14"/>
        <v>6856902.1699999999</v>
      </c>
      <c r="F50" s="653">
        <f t="shared" si="11"/>
        <v>1.0645064</v>
      </c>
      <c r="G50" s="431">
        <f t="shared" si="15"/>
        <v>7299216.2400000002</v>
      </c>
      <c r="H50" s="431">
        <f t="shared" si="7"/>
        <v>7166522.0199999996</v>
      </c>
      <c r="I50" s="353"/>
    </row>
    <row r="51" spans="1:10" ht="15.75" outlineLevel="2" x14ac:dyDescent="0.2">
      <c r="A51" s="352" t="s">
        <v>699</v>
      </c>
      <c r="B51" s="357" t="s">
        <v>409</v>
      </c>
      <c r="C51" s="353">
        <f>'Затраты подрядчика 2 кв '!O52</f>
        <v>1237350.4099999999</v>
      </c>
      <c r="D51" s="653">
        <f t="shared" si="10"/>
        <v>1.0793900999999999</v>
      </c>
      <c r="E51" s="353">
        <f t="shared" si="14"/>
        <v>1335583.78</v>
      </c>
      <c r="F51" s="653">
        <f t="shared" si="11"/>
        <v>1.0645064</v>
      </c>
      <c r="G51" s="431">
        <f t="shared" si="15"/>
        <v>1421737.48</v>
      </c>
      <c r="H51" s="431">
        <f t="shared" si="7"/>
        <v>1395891.37</v>
      </c>
      <c r="I51" s="353"/>
    </row>
    <row r="52" spans="1:10" ht="15.75" outlineLevel="2" x14ac:dyDescent="0.2">
      <c r="A52" s="352" t="s">
        <v>700</v>
      </c>
      <c r="B52" s="357" t="s">
        <v>410</v>
      </c>
      <c r="C52" s="353">
        <f>'Затраты подрядчика 2 кв '!O53</f>
        <v>2665051.61</v>
      </c>
      <c r="D52" s="653">
        <f t="shared" si="10"/>
        <v>1.0793900999999999</v>
      </c>
      <c r="E52" s="353">
        <f t="shared" si="14"/>
        <v>2876630.32</v>
      </c>
      <c r="F52" s="653">
        <f t="shared" si="11"/>
        <v>1.0645064</v>
      </c>
      <c r="G52" s="431">
        <f t="shared" si="15"/>
        <v>3062191.39</v>
      </c>
      <c r="H52" s="431">
        <f t="shared" si="7"/>
        <v>3006523.07</v>
      </c>
      <c r="I52" s="353"/>
    </row>
    <row r="53" spans="1:10" ht="15.75" outlineLevel="1" x14ac:dyDescent="0.2">
      <c r="A53" s="375" t="s">
        <v>669</v>
      </c>
      <c r="B53" s="355" t="s">
        <v>521</v>
      </c>
      <c r="C53" s="351">
        <f>'Затраты подрядчика 2 кв '!O50</f>
        <v>7208095.0800000001</v>
      </c>
      <c r="D53" s="648">
        <f t="shared" si="10"/>
        <v>1.0793900999999999</v>
      </c>
      <c r="E53" s="351">
        <f t="shared" si="14"/>
        <v>7780346.4699999997</v>
      </c>
      <c r="F53" s="648">
        <f t="shared" si="11"/>
        <v>1.0645064</v>
      </c>
      <c r="G53" s="351">
        <f t="shared" si="15"/>
        <v>8282228.6100000003</v>
      </c>
      <c r="H53" s="433">
        <f t="shared" si="7"/>
        <v>8131663.9699999997</v>
      </c>
      <c r="I53" s="351"/>
    </row>
    <row r="54" spans="1:10" ht="15.75" outlineLevel="1" x14ac:dyDescent="0.2">
      <c r="A54" s="375" t="s">
        <v>670</v>
      </c>
      <c r="B54" s="355" t="s">
        <v>532</v>
      </c>
      <c r="C54" s="351">
        <f>C55+C56+C57+C58+C59+C60+C61+C62+C63+C64+C65+C66+C67</f>
        <v>26374825.710000001</v>
      </c>
      <c r="D54" s="648">
        <f t="shared" si="10"/>
        <v>1.0793900999999999</v>
      </c>
      <c r="E54" s="351">
        <f>E55+E56+E57+E58+E59+E60+E61+E62+E63+E64+E65+E66+E67</f>
        <v>28468725.739999998</v>
      </c>
      <c r="F54" s="648">
        <f t="shared" si="11"/>
        <v>1.0645064</v>
      </c>
      <c r="G54" s="351">
        <f>G55+G56+G57+G58+G59+G60+G61+G62+G63+G64+G65+G66+G67</f>
        <v>30305140.739999998</v>
      </c>
      <c r="H54" s="351">
        <f>H55+H56+H57+H58+H59+H60+H61+H62+H63+H64+H65+H66+H67</f>
        <v>29754216.260000002</v>
      </c>
      <c r="I54" s="351">
        <f>I55+I56+I57+I58+I59+I60+I61+I62+I63+I64+I65+I66+I67</f>
        <v>23100279.68</v>
      </c>
    </row>
    <row r="55" spans="1:10" ht="15.75" outlineLevel="2" x14ac:dyDescent="0.2">
      <c r="A55" s="352" t="s">
        <v>671</v>
      </c>
      <c r="B55" s="357" t="s">
        <v>239</v>
      </c>
      <c r="C55" s="353">
        <f>'Затраты подрядчика 2 кв '!O58</f>
        <v>2173980.19</v>
      </c>
      <c r="D55" s="653">
        <f t="shared" si="10"/>
        <v>1.0793900999999999</v>
      </c>
      <c r="E55" s="353">
        <f t="shared" si="14"/>
        <v>2346572.69</v>
      </c>
      <c r="F55" s="653">
        <f t="shared" si="11"/>
        <v>1.0645064</v>
      </c>
      <c r="G55" s="431">
        <f t="shared" ref="G55" si="16">E55*F55</f>
        <v>2497941.65</v>
      </c>
      <c r="H55" s="431">
        <f t="shared" si="7"/>
        <v>2452530.96</v>
      </c>
      <c r="I55" s="353">
        <f>'Затраты подрядчика 2 кв '!M58*$J$55</f>
        <v>140266.19</v>
      </c>
      <c r="J55">
        <f>H55/C55</f>
        <v>1.1281293966160799</v>
      </c>
    </row>
    <row r="56" spans="1:10" ht="15.75" outlineLevel="2" x14ac:dyDescent="0.2">
      <c r="A56" s="352" t="s">
        <v>672</v>
      </c>
      <c r="B56" s="357" t="s">
        <v>241</v>
      </c>
      <c r="C56" s="353">
        <f>'Затраты подрядчика 2 кв '!O59</f>
        <v>613930.5</v>
      </c>
      <c r="D56" s="653">
        <f t="shared" si="10"/>
        <v>1.0793900999999999</v>
      </c>
      <c r="E56" s="353">
        <f t="shared" si="14"/>
        <v>662670.5</v>
      </c>
      <c r="F56" s="653">
        <f t="shared" si="11"/>
        <v>1.0645064</v>
      </c>
      <c r="G56" s="431">
        <f t="shared" ref="G56:G67" si="17">E56*F56</f>
        <v>705416.99</v>
      </c>
      <c r="H56" s="431">
        <f t="shared" si="7"/>
        <v>692593.04</v>
      </c>
      <c r="I56" s="353">
        <f>'Затраты подрядчика 2 кв '!M59*$J$55</f>
        <v>0</v>
      </c>
    </row>
    <row r="57" spans="1:10" ht="31.5" outlineLevel="2" x14ac:dyDescent="0.2">
      <c r="A57" s="352" t="s">
        <v>673</v>
      </c>
      <c r="B57" s="357" t="s">
        <v>243</v>
      </c>
      <c r="C57" s="353">
        <f>'Затраты подрядчика 2 кв '!O60</f>
        <v>2078839.54</v>
      </c>
      <c r="D57" s="653">
        <f t="shared" si="10"/>
        <v>1.0793900999999999</v>
      </c>
      <c r="E57" s="353">
        <f t="shared" si="14"/>
        <v>2243878.8199999998</v>
      </c>
      <c r="F57" s="653">
        <f t="shared" si="11"/>
        <v>1.0645064</v>
      </c>
      <c r="G57" s="431">
        <f t="shared" si="17"/>
        <v>2388623.3599999999</v>
      </c>
      <c r="H57" s="431">
        <f t="shared" si="7"/>
        <v>2345200</v>
      </c>
      <c r="I57" s="353">
        <f>'Затраты подрядчика 2 кв '!M60*$J$55</f>
        <v>1577590.59</v>
      </c>
    </row>
    <row r="58" spans="1:10" ht="15.75" outlineLevel="2" x14ac:dyDescent="0.2">
      <c r="A58" s="352" t="s">
        <v>701</v>
      </c>
      <c r="B58" s="357" t="s">
        <v>245</v>
      </c>
      <c r="C58" s="353">
        <f>'Затраты подрядчика 2 кв '!O61</f>
        <v>12827237.789999999</v>
      </c>
      <c r="D58" s="653">
        <f t="shared" si="10"/>
        <v>1.0793900999999999</v>
      </c>
      <c r="E58" s="353">
        <f t="shared" si="14"/>
        <v>13845593.48</v>
      </c>
      <c r="F58" s="653">
        <f t="shared" si="11"/>
        <v>1.0645064</v>
      </c>
      <c r="G58" s="431">
        <f t="shared" si="17"/>
        <v>14738722.869999999</v>
      </c>
      <c r="H58" s="431">
        <f t="shared" si="7"/>
        <v>14470784.050000001</v>
      </c>
      <c r="I58" s="353">
        <f>'Затраты подрядчика 2 кв '!M61*$J$55</f>
        <v>13420475.49</v>
      </c>
    </row>
    <row r="59" spans="1:10" ht="15.75" outlineLevel="2" x14ac:dyDescent="0.2">
      <c r="A59" s="352" t="s">
        <v>702</v>
      </c>
      <c r="B59" s="357" t="s">
        <v>247</v>
      </c>
      <c r="C59" s="353">
        <f>'Затраты подрядчика 2 кв '!O62</f>
        <v>763764.47</v>
      </c>
      <c r="D59" s="653">
        <f t="shared" si="10"/>
        <v>1.0793900999999999</v>
      </c>
      <c r="E59" s="353">
        <f t="shared" si="14"/>
        <v>824399.81</v>
      </c>
      <c r="F59" s="653">
        <f t="shared" si="11"/>
        <v>1.0645064</v>
      </c>
      <c r="G59" s="431">
        <f t="shared" si="17"/>
        <v>877578.87</v>
      </c>
      <c r="H59" s="431">
        <f t="shared" si="7"/>
        <v>861625.15</v>
      </c>
      <c r="I59" s="353">
        <f>'Затраты подрядчика 2 кв '!M62*$J$55</f>
        <v>648708.69999999995</v>
      </c>
    </row>
    <row r="60" spans="1:10" ht="15.75" outlineLevel="2" x14ac:dyDescent="0.2">
      <c r="A60" s="352" t="s">
        <v>703</v>
      </c>
      <c r="B60" s="357" t="s">
        <v>249</v>
      </c>
      <c r="C60" s="353">
        <f>'Затраты подрядчика 2 кв '!O63</f>
        <v>1152817.32</v>
      </c>
      <c r="D60" s="653">
        <f t="shared" si="10"/>
        <v>1.0793900999999999</v>
      </c>
      <c r="E60" s="353">
        <f t="shared" si="14"/>
        <v>1244339.6000000001</v>
      </c>
      <c r="F60" s="653">
        <f t="shared" si="11"/>
        <v>1.0645064</v>
      </c>
      <c r="G60" s="431">
        <f t="shared" si="17"/>
        <v>1324607.47</v>
      </c>
      <c r="H60" s="431">
        <f t="shared" si="7"/>
        <v>1300527.1100000001</v>
      </c>
      <c r="I60" s="353">
        <f>'Затраты подрядчика 2 кв '!M63*$J$55</f>
        <v>647900.51</v>
      </c>
    </row>
    <row r="61" spans="1:10" ht="15.75" outlineLevel="2" x14ac:dyDescent="0.2">
      <c r="A61" s="352" t="s">
        <v>704</v>
      </c>
      <c r="B61" s="357" t="s">
        <v>251</v>
      </c>
      <c r="C61" s="353">
        <f>'Затраты подрядчика 2 кв '!O64</f>
        <v>193180.42</v>
      </c>
      <c r="D61" s="653">
        <f t="shared" si="10"/>
        <v>1.0793900999999999</v>
      </c>
      <c r="E61" s="353">
        <f t="shared" si="14"/>
        <v>208517.03</v>
      </c>
      <c r="F61" s="653">
        <f t="shared" si="11"/>
        <v>1.0645064</v>
      </c>
      <c r="G61" s="431">
        <f t="shared" si="17"/>
        <v>221967.71</v>
      </c>
      <c r="H61" s="431">
        <f t="shared" si="7"/>
        <v>217932.51</v>
      </c>
      <c r="I61" s="353">
        <f>'Затраты подрядчика 2 кв '!M64*$J$55</f>
        <v>17465.919999999998</v>
      </c>
    </row>
    <row r="62" spans="1:10" ht="15.75" outlineLevel="2" x14ac:dyDescent="0.2">
      <c r="A62" s="352" t="s">
        <v>705</v>
      </c>
      <c r="B62" s="357" t="s">
        <v>253</v>
      </c>
      <c r="C62" s="353">
        <f>'Затраты подрядчика 2 кв '!O65</f>
        <v>212409.88</v>
      </c>
      <c r="D62" s="653">
        <f t="shared" si="10"/>
        <v>1.0793900999999999</v>
      </c>
      <c r="E62" s="353">
        <f t="shared" si="14"/>
        <v>229273.12</v>
      </c>
      <c r="F62" s="653">
        <f t="shared" si="11"/>
        <v>1.0645064</v>
      </c>
      <c r="G62" s="431">
        <f t="shared" si="17"/>
        <v>244062.7</v>
      </c>
      <c r="H62" s="431">
        <f t="shared" si="7"/>
        <v>239625.83</v>
      </c>
      <c r="I62" s="353">
        <f>'Затраты подрядчика 2 кв '!M65*$J$55</f>
        <v>76508.83</v>
      </c>
    </row>
    <row r="63" spans="1:10" ht="15.75" outlineLevel="2" x14ac:dyDescent="0.2">
      <c r="A63" s="352" t="s">
        <v>706</v>
      </c>
      <c r="B63" s="357" t="s">
        <v>255</v>
      </c>
      <c r="C63" s="353">
        <f>'Затраты подрядчика 2 кв '!O66</f>
        <v>618935.14</v>
      </c>
      <c r="D63" s="653">
        <f t="shared" si="10"/>
        <v>1.0793900999999999</v>
      </c>
      <c r="E63" s="353">
        <f t="shared" si="14"/>
        <v>668072.46</v>
      </c>
      <c r="F63" s="653">
        <f t="shared" si="11"/>
        <v>1.0645064</v>
      </c>
      <c r="G63" s="431">
        <f t="shared" si="17"/>
        <v>711167.41</v>
      </c>
      <c r="H63" s="431">
        <f t="shared" si="7"/>
        <v>698238.93</v>
      </c>
      <c r="I63" s="353">
        <f>'Затраты подрядчика 2 кв '!M66*$J$55</f>
        <v>500944.28</v>
      </c>
    </row>
    <row r="64" spans="1:10" ht="15.75" outlineLevel="2" x14ac:dyDescent="0.2">
      <c r="A64" s="352" t="s">
        <v>707</v>
      </c>
      <c r="B64" s="357" t="s">
        <v>257</v>
      </c>
      <c r="C64" s="353">
        <f>'Затраты подрядчика 2 кв '!O67</f>
        <v>5316360.76</v>
      </c>
      <c r="D64" s="653">
        <f t="shared" si="10"/>
        <v>1.0793900999999999</v>
      </c>
      <c r="E64" s="353">
        <f t="shared" si="14"/>
        <v>5738427.1699999999</v>
      </c>
      <c r="F64" s="653">
        <f t="shared" si="11"/>
        <v>1.0645064</v>
      </c>
      <c r="G64" s="431">
        <f t="shared" si="17"/>
        <v>6108592.4500000002</v>
      </c>
      <c r="H64" s="431">
        <f t="shared" si="7"/>
        <v>5997542.8700000001</v>
      </c>
      <c r="I64" s="353">
        <f>'Затраты подрядчика 2 кв '!M67*$J$55</f>
        <v>5983269.1299999999</v>
      </c>
    </row>
    <row r="65" spans="1:9" ht="15.75" outlineLevel="2" x14ac:dyDescent="0.2">
      <c r="A65" s="352" t="s">
        <v>708</v>
      </c>
      <c r="B65" s="357" t="s">
        <v>259</v>
      </c>
      <c r="C65" s="353">
        <f>'Затраты подрядчика 2 кв '!O68</f>
        <v>212775.5</v>
      </c>
      <c r="D65" s="653">
        <f t="shared" si="10"/>
        <v>1.0793900999999999</v>
      </c>
      <c r="E65" s="353">
        <f t="shared" si="14"/>
        <v>229667.77</v>
      </c>
      <c r="F65" s="653">
        <f t="shared" si="11"/>
        <v>1.0645064</v>
      </c>
      <c r="G65" s="431">
        <f t="shared" si="17"/>
        <v>244482.81</v>
      </c>
      <c r="H65" s="431">
        <f t="shared" si="7"/>
        <v>240038.3</v>
      </c>
      <c r="I65" s="353">
        <f>'Затраты подрядчика 2 кв '!M68*$J$55</f>
        <v>40364.699999999997</v>
      </c>
    </row>
    <row r="66" spans="1:9" ht="31.5" outlineLevel="2" x14ac:dyDescent="0.2">
      <c r="A66" s="352" t="s">
        <v>709</v>
      </c>
      <c r="B66" s="357" t="s">
        <v>261</v>
      </c>
      <c r="C66" s="353">
        <f>'Затраты подрядчика 2 кв '!O69</f>
        <v>48918.1</v>
      </c>
      <c r="D66" s="653">
        <f t="shared" si="10"/>
        <v>1.0793900999999999</v>
      </c>
      <c r="E66" s="353">
        <f t="shared" si="14"/>
        <v>52801.71</v>
      </c>
      <c r="F66" s="653">
        <f t="shared" si="11"/>
        <v>1.0645064</v>
      </c>
      <c r="G66" s="431">
        <f t="shared" si="17"/>
        <v>56207.76</v>
      </c>
      <c r="H66" s="431">
        <f t="shared" si="7"/>
        <v>55185.95</v>
      </c>
      <c r="I66" s="353">
        <f>'Затраты подрядчика 2 кв '!M69*$J$55</f>
        <v>10461.6</v>
      </c>
    </row>
    <row r="67" spans="1:9" ht="31.5" outlineLevel="2" x14ac:dyDescent="0.2">
      <c r="A67" s="352" t="s">
        <v>710</v>
      </c>
      <c r="B67" s="357" t="s">
        <v>263</v>
      </c>
      <c r="C67" s="353">
        <f>'Затраты подрядчика 2 кв '!O70</f>
        <v>161676.1</v>
      </c>
      <c r="D67" s="653">
        <f t="shared" si="10"/>
        <v>1.0793900999999999</v>
      </c>
      <c r="E67" s="353">
        <f t="shared" si="14"/>
        <v>174511.58</v>
      </c>
      <c r="F67" s="653">
        <f t="shared" si="11"/>
        <v>1.0645064</v>
      </c>
      <c r="G67" s="431">
        <f t="shared" si="17"/>
        <v>185768.69</v>
      </c>
      <c r="H67" s="431">
        <f t="shared" si="7"/>
        <v>182391.56</v>
      </c>
      <c r="I67" s="353">
        <f>'Затраты подрядчика 2 кв '!M70*$J$55</f>
        <v>36323.74</v>
      </c>
    </row>
    <row r="68" spans="1:9" ht="15.75" outlineLevel="1" x14ac:dyDescent="0.2">
      <c r="A68" s="375" t="s">
        <v>674</v>
      </c>
      <c r="B68" s="355" t="s">
        <v>533</v>
      </c>
      <c r="C68" s="351">
        <f>C69+C70+C71</f>
        <v>28145064.989999998</v>
      </c>
      <c r="D68" s="648">
        <f t="shared" si="10"/>
        <v>1.0793900999999999</v>
      </c>
      <c r="E68" s="351">
        <f>E69+E70+E71</f>
        <v>30379504.52</v>
      </c>
      <c r="F68" s="648">
        <f t="shared" si="11"/>
        <v>1.0645064</v>
      </c>
      <c r="G68" s="351">
        <f>G69+G70+G71</f>
        <v>32339176.98</v>
      </c>
      <c r="H68" s="351">
        <f>H69+H70+H71</f>
        <v>31751275.239999998</v>
      </c>
      <c r="I68" s="351">
        <f>I69+I70+I71</f>
        <v>0</v>
      </c>
    </row>
    <row r="69" spans="1:9" ht="15.75" outlineLevel="2" x14ac:dyDescent="0.2">
      <c r="A69" s="352" t="s">
        <v>711</v>
      </c>
      <c r="B69" s="357" t="s">
        <v>411</v>
      </c>
      <c r="C69" s="353">
        <f>'Затраты подрядчика 2 кв '!O54</f>
        <v>8311539.2000000002</v>
      </c>
      <c r="D69" s="653">
        <f t="shared" si="10"/>
        <v>1.0793900999999999</v>
      </c>
      <c r="E69" s="353">
        <f t="shared" si="14"/>
        <v>8971393.1300000008</v>
      </c>
      <c r="F69" s="653">
        <f t="shared" si="11"/>
        <v>1.0645064</v>
      </c>
      <c r="G69" s="431">
        <f t="shared" ref="G69:G71" si="18">E69*F69</f>
        <v>9550105.4000000004</v>
      </c>
      <c r="H69" s="431">
        <f t="shared" si="7"/>
        <v>9376491.7200000007</v>
      </c>
      <c r="I69" s="353"/>
    </row>
    <row r="70" spans="1:9" ht="15.75" outlineLevel="2" x14ac:dyDescent="0.2">
      <c r="A70" s="352" t="s">
        <v>712</v>
      </c>
      <c r="B70" s="357" t="s">
        <v>413</v>
      </c>
      <c r="C70" s="414">
        <f>'Затраты подрядчика 2 кв '!O55</f>
        <v>3697360.2</v>
      </c>
      <c r="D70" s="653">
        <f t="shared" si="10"/>
        <v>1.0793900999999999</v>
      </c>
      <c r="E70" s="353">
        <f t="shared" si="14"/>
        <v>3990894</v>
      </c>
      <c r="F70" s="653">
        <f t="shared" si="11"/>
        <v>1.0645064</v>
      </c>
      <c r="G70" s="431">
        <f t="shared" si="18"/>
        <v>4248332.2</v>
      </c>
      <c r="H70" s="431">
        <f t="shared" si="7"/>
        <v>4171100.74</v>
      </c>
      <c r="I70" s="414"/>
    </row>
    <row r="71" spans="1:9" ht="15.75" outlineLevel="2" x14ac:dyDescent="0.2">
      <c r="A71" s="352" t="s">
        <v>713</v>
      </c>
      <c r="B71" s="357" t="s">
        <v>412</v>
      </c>
      <c r="C71" s="353">
        <f>'Затраты подрядчика 2 кв '!O56</f>
        <v>16136165.59</v>
      </c>
      <c r="D71" s="653">
        <f t="shared" si="10"/>
        <v>1.0793900999999999</v>
      </c>
      <c r="E71" s="353">
        <f t="shared" si="14"/>
        <v>17417217.390000001</v>
      </c>
      <c r="F71" s="653">
        <f t="shared" si="11"/>
        <v>1.0645064</v>
      </c>
      <c r="G71" s="431">
        <f t="shared" si="18"/>
        <v>18540739.379999999</v>
      </c>
      <c r="H71" s="431">
        <f t="shared" si="7"/>
        <v>18203682.780000001</v>
      </c>
      <c r="I71" s="353"/>
    </row>
    <row r="72" spans="1:9" ht="15.75" outlineLevel="1" x14ac:dyDescent="0.2">
      <c r="A72" s="375"/>
      <c r="B72" s="355" t="s">
        <v>535</v>
      </c>
      <c r="C72" s="351"/>
      <c r="D72" s="648"/>
      <c r="E72" s="351"/>
      <c r="F72" s="654"/>
      <c r="G72" s="393"/>
      <c r="H72" s="393"/>
      <c r="I72" s="351"/>
    </row>
    <row r="73" spans="1:9" ht="15.75" outlineLevel="1" x14ac:dyDescent="0.2">
      <c r="A73" s="375" t="s">
        <v>675</v>
      </c>
      <c r="B73" s="355" t="s">
        <v>530</v>
      </c>
      <c r="C73" s="351">
        <f>'Затраты подрядчика 2 кв '!O75</f>
        <v>5505060.0499999998</v>
      </c>
      <c r="D73" s="648">
        <f t="shared" ref="D73:D117" si="19">$E$258</f>
        <v>1.0793900999999999</v>
      </c>
      <c r="E73" s="351">
        <f t="shared" si="14"/>
        <v>5942107.3200000003</v>
      </c>
      <c r="F73" s="648">
        <f t="shared" ref="F73:F117" si="20">$F$292</f>
        <v>1.0645064</v>
      </c>
      <c r="G73" s="351">
        <f t="shared" ref="G73" si="21">E73*F73</f>
        <v>6325411.2699999996</v>
      </c>
      <c r="H73" s="433">
        <f t="shared" si="7"/>
        <v>6210420.0899999999</v>
      </c>
      <c r="I73" s="351"/>
    </row>
    <row r="74" spans="1:9" ht="15.75" outlineLevel="1" x14ac:dyDescent="0.2">
      <c r="A74" s="375" t="s">
        <v>676</v>
      </c>
      <c r="B74" s="355" t="s">
        <v>531</v>
      </c>
      <c r="C74" s="351">
        <f>C75+C76+C77+C78+C79+C80+C81+C82+C83+C84+C85+C86+C87+C88+C89+C90+C91+C92+C93+C94+C95+C96</f>
        <v>37391136.579999998</v>
      </c>
      <c r="D74" s="648">
        <f t="shared" si="19"/>
        <v>1.0793900999999999</v>
      </c>
      <c r="E74" s="351">
        <f>E75+E76+E77+E78+E79+E80+E81+E82+E83+E84+E85+E86+E87+E88+E89+E90+E91+E92+E93+E94+E95+E96</f>
        <v>40359622.670000002</v>
      </c>
      <c r="F74" s="648">
        <f t="shared" si="20"/>
        <v>1.0645064</v>
      </c>
      <c r="G74" s="351">
        <f>G75+G76+G77+G78+G79+G80+G81+G82+G83+G84+G85+G86+G87+G88+G89+G90+G91+G92+G93+G94+G95+G96</f>
        <v>42963076.619999997</v>
      </c>
      <c r="H74" s="351">
        <f>H75+H76+H77+H78+H79+H80+H81+H82+H83+H84+H85+H86+H87+H88+H89+H90+H91+H92+H93+H94+H95+H96</f>
        <v>42182040.439999998</v>
      </c>
      <c r="I74" s="351">
        <f>I75+I76+I77+I78+I79+I80+I81+I82+I83+I84+I85+I86+I87+I88+I89+I90+I91+I92+I93+I94+I95+I96</f>
        <v>0</v>
      </c>
    </row>
    <row r="75" spans="1:9" ht="15.75" outlineLevel="2" x14ac:dyDescent="0.2">
      <c r="A75" s="352" t="s">
        <v>714</v>
      </c>
      <c r="B75" s="357" t="s">
        <v>414</v>
      </c>
      <c r="C75" s="353">
        <f>'Затраты подрядчика 2 кв '!O76</f>
        <v>13840779.710000001</v>
      </c>
      <c r="D75" s="653">
        <f t="shared" si="19"/>
        <v>1.0793900999999999</v>
      </c>
      <c r="E75" s="353">
        <f t="shared" si="14"/>
        <v>14939600.6</v>
      </c>
      <c r="F75" s="653">
        <f t="shared" si="20"/>
        <v>1.0645064</v>
      </c>
      <c r="G75" s="431">
        <f t="shared" ref="G75" si="22">E75*F75</f>
        <v>15903300.449999999</v>
      </c>
      <c r="H75" s="431">
        <f t="shared" si="7"/>
        <v>15614190.5</v>
      </c>
      <c r="I75" s="353"/>
    </row>
    <row r="76" spans="1:9" ht="15.75" outlineLevel="2" x14ac:dyDescent="0.2">
      <c r="A76" s="352" t="s">
        <v>715</v>
      </c>
      <c r="B76" s="357" t="s">
        <v>396</v>
      </c>
      <c r="C76" s="353">
        <f>'Затраты подрядчика 2 кв '!O77</f>
        <v>326084.68</v>
      </c>
      <c r="D76" s="653">
        <f t="shared" si="19"/>
        <v>1.0793900999999999</v>
      </c>
      <c r="E76" s="353">
        <f t="shared" si="14"/>
        <v>351972.58</v>
      </c>
      <c r="F76" s="653">
        <f t="shared" si="20"/>
        <v>1.0645064</v>
      </c>
      <c r="G76" s="431">
        <f t="shared" ref="G76:G97" si="23">E76*F76</f>
        <v>374677.06</v>
      </c>
      <c r="H76" s="431">
        <f t="shared" si="7"/>
        <v>367865.72</v>
      </c>
      <c r="I76" s="353"/>
    </row>
    <row r="77" spans="1:9" ht="15.75" outlineLevel="2" x14ac:dyDescent="0.2">
      <c r="A77" s="352" t="s">
        <v>716</v>
      </c>
      <c r="B77" s="357" t="s">
        <v>415</v>
      </c>
      <c r="C77" s="353">
        <f>'Затраты подрядчика 2 кв '!O78</f>
        <v>2506332.23</v>
      </c>
      <c r="D77" s="653">
        <f t="shared" si="19"/>
        <v>1.0793900999999999</v>
      </c>
      <c r="E77" s="353">
        <f t="shared" si="14"/>
        <v>2705310.2</v>
      </c>
      <c r="F77" s="653">
        <f t="shared" si="20"/>
        <v>1.0645064</v>
      </c>
      <c r="G77" s="431">
        <f t="shared" si="23"/>
        <v>2879820.02</v>
      </c>
      <c r="H77" s="431">
        <f t="shared" si="7"/>
        <v>2827467.07</v>
      </c>
      <c r="I77" s="353"/>
    </row>
    <row r="78" spans="1:9" ht="15.75" outlineLevel="2" x14ac:dyDescent="0.2">
      <c r="A78" s="352" t="s">
        <v>717</v>
      </c>
      <c r="B78" s="357" t="s">
        <v>416</v>
      </c>
      <c r="C78" s="353">
        <f>'Затраты подрядчика 2 кв '!O79</f>
        <v>74087.789999999994</v>
      </c>
      <c r="D78" s="653">
        <f t="shared" si="19"/>
        <v>1.0793900999999999</v>
      </c>
      <c r="E78" s="353">
        <f t="shared" si="14"/>
        <v>79969.63</v>
      </c>
      <c r="F78" s="653">
        <f t="shared" si="20"/>
        <v>1.0645064</v>
      </c>
      <c r="G78" s="431">
        <f t="shared" si="23"/>
        <v>85128.18</v>
      </c>
      <c r="H78" s="431">
        <f t="shared" si="7"/>
        <v>83580.62</v>
      </c>
      <c r="I78" s="353"/>
    </row>
    <row r="79" spans="1:9" ht="15.75" outlineLevel="2" x14ac:dyDescent="0.2">
      <c r="A79" s="352" t="s">
        <v>718</v>
      </c>
      <c r="B79" s="357" t="s">
        <v>417</v>
      </c>
      <c r="C79" s="353">
        <f>'Затраты подрядчика 2 кв '!O80</f>
        <v>379647.19</v>
      </c>
      <c r="D79" s="653">
        <f t="shared" si="19"/>
        <v>1.0793900999999999</v>
      </c>
      <c r="E79" s="353">
        <f t="shared" si="14"/>
        <v>409787.42</v>
      </c>
      <c r="F79" s="653">
        <f t="shared" si="20"/>
        <v>1.0645064</v>
      </c>
      <c r="G79" s="431">
        <f t="shared" si="23"/>
        <v>436221.33</v>
      </c>
      <c r="H79" s="431">
        <f t="shared" si="7"/>
        <v>428291.16</v>
      </c>
      <c r="I79" s="353"/>
    </row>
    <row r="80" spans="1:9" ht="15.75" outlineLevel="2" x14ac:dyDescent="0.2">
      <c r="A80" s="352" t="s">
        <v>719</v>
      </c>
      <c r="B80" s="357" t="s">
        <v>418</v>
      </c>
      <c r="C80" s="353">
        <f>'Затраты подрядчика 2 кв '!O81</f>
        <v>363550.32</v>
      </c>
      <c r="D80" s="653">
        <f t="shared" si="19"/>
        <v>1.0793900999999999</v>
      </c>
      <c r="E80" s="353">
        <f t="shared" si="14"/>
        <v>392412.62</v>
      </c>
      <c r="F80" s="653">
        <f t="shared" si="20"/>
        <v>1.0645064</v>
      </c>
      <c r="G80" s="431">
        <f t="shared" si="23"/>
        <v>417725.75</v>
      </c>
      <c r="H80" s="431">
        <f t="shared" si="7"/>
        <v>410131.81</v>
      </c>
      <c r="I80" s="353"/>
    </row>
    <row r="81" spans="1:9" ht="15.75" outlineLevel="2" x14ac:dyDescent="0.2">
      <c r="A81" s="352" t="s">
        <v>720</v>
      </c>
      <c r="B81" s="357" t="s">
        <v>393</v>
      </c>
      <c r="C81" s="353">
        <f>'Затраты подрядчика 2 кв '!O82</f>
        <v>970100.15</v>
      </c>
      <c r="D81" s="653">
        <f t="shared" si="19"/>
        <v>1.0793900999999999</v>
      </c>
      <c r="E81" s="353">
        <f t="shared" si="14"/>
        <v>1047116.5</v>
      </c>
      <c r="F81" s="653">
        <f t="shared" si="20"/>
        <v>1.0645064</v>
      </c>
      <c r="G81" s="431">
        <f t="shared" si="23"/>
        <v>1114662.22</v>
      </c>
      <c r="H81" s="431">
        <f t="shared" si="7"/>
        <v>1094398.5</v>
      </c>
      <c r="I81" s="353"/>
    </row>
    <row r="82" spans="1:9" ht="15.75" outlineLevel="2" x14ac:dyDescent="0.2">
      <c r="A82" s="352" t="s">
        <v>721</v>
      </c>
      <c r="B82" s="357" t="s">
        <v>394</v>
      </c>
      <c r="C82" s="353">
        <f>'Затраты подрядчика 2 кв '!O83</f>
        <v>3387091.23</v>
      </c>
      <c r="D82" s="653">
        <f t="shared" si="19"/>
        <v>1.0793900999999999</v>
      </c>
      <c r="E82" s="353">
        <f t="shared" si="14"/>
        <v>3655992.74</v>
      </c>
      <c r="F82" s="653">
        <f t="shared" si="20"/>
        <v>1.0645064</v>
      </c>
      <c r="G82" s="431">
        <f t="shared" si="23"/>
        <v>3891827.67</v>
      </c>
      <c r="H82" s="431">
        <f t="shared" si="7"/>
        <v>3821077.19</v>
      </c>
      <c r="I82" s="353"/>
    </row>
    <row r="83" spans="1:9" ht="15.75" outlineLevel="2" x14ac:dyDescent="0.2">
      <c r="A83" s="352" t="s">
        <v>722</v>
      </c>
      <c r="B83" s="357" t="s">
        <v>419</v>
      </c>
      <c r="C83" s="353">
        <f>'Затраты подрядчика 2 кв '!O84</f>
        <v>3016160.24</v>
      </c>
      <c r="D83" s="653">
        <f t="shared" si="19"/>
        <v>1.0793900999999999</v>
      </c>
      <c r="E83" s="353">
        <f t="shared" si="14"/>
        <v>3255613.5</v>
      </c>
      <c r="F83" s="653">
        <f t="shared" si="20"/>
        <v>1.0645064</v>
      </c>
      <c r="G83" s="431">
        <f t="shared" si="23"/>
        <v>3465621.41</v>
      </c>
      <c r="H83" s="431">
        <f t="shared" si="7"/>
        <v>3402619.04</v>
      </c>
      <c r="I83" s="353"/>
    </row>
    <row r="84" spans="1:9" ht="15.75" outlineLevel="2" x14ac:dyDescent="0.2">
      <c r="A84" s="352" t="s">
        <v>723</v>
      </c>
      <c r="B84" s="357" t="s">
        <v>397</v>
      </c>
      <c r="C84" s="353">
        <f>'Затраты подрядчика 2 кв '!O85</f>
        <v>501885.02</v>
      </c>
      <c r="D84" s="653">
        <f t="shared" si="19"/>
        <v>1.0793900999999999</v>
      </c>
      <c r="E84" s="353">
        <f t="shared" si="14"/>
        <v>541729.72</v>
      </c>
      <c r="F84" s="653">
        <f t="shared" si="20"/>
        <v>1.0645064</v>
      </c>
      <c r="G84" s="431">
        <f t="shared" si="23"/>
        <v>576674.75</v>
      </c>
      <c r="H84" s="431">
        <f t="shared" si="7"/>
        <v>566191.24</v>
      </c>
      <c r="I84" s="353"/>
    </row>
    <row r="85" spans="1:9" ht="15.75" outlineLevel="2" x14ac:dyDescent="0.2">
      <c r="A85" s="352" t="s">
        <v>724</v>
      </c>
      <c r="B85" s="357" t="s">
        <v>398</v>
      </c>
      <c r="C85" s="353">
        <f>'Затраты подрядчика 2 кв '!O86</f>
        <v>712761.07</v>
      </c>
      <c r="D85" s="653">
        <f t="shared" si="19"/>
        <v>1.0793900999999999</v>
      </c>
      <c r="E85" s="353">
        <f t="shared" si="14"/>
        <v>769347.24</v>
      </c>
      <c r="F85" s="653">
        <f t="shared" si="20"/>
        <v>1.0645064</v>
      </c>
      <c r="G85" s="431">
        <f t="shared" si="23"/>
        <v>818975.06</v>
      </c>
      <c r="H85" s="431">
        <f t="shared" si="7"/>
        <v>804086.71</v>
      </c>
      <c r="I85" s="353"/>
    </row>
    <row r="86" spans="1:9" ht="15.75" outlineLevel="2" x14ac:dyDescent="0.2">
      <c r="A86" s="352" t="s">
        <v>725</v>
      </c>
      <c r="B86" s="357" t="s">
        <v>399</v>
      </c>
      <c r="C86" s="353">
        <f>'Затраты подрядчика 2 кв '!O87</f>
        <v>1718077.53</v>
      </c>
      <c r="D86" s="653">
        <f t="shared" si="19"/>
        <v>1.0793900999999999</v>
      </c>
      <c r="E86" s="353">
        <f t="shared" si="14"/>
        <v>1854475.88</v>
      </c>
      <c r="F86" s="653">
        <f t="shared" si="20"/>
        <v>1.0645064</v>
      </c>
      <c r="G86" s="431">
        <f t="shared" si="23"/>
        <v>1974101.44</v>
      </c>
      <c r="H86" s="431">
        <f t="shared" si="7"/>
        <v>1938213.77</v>
      </c>
      <c r="I86" s="353"/>
    </row>
    <row r="87" spans="1:9" ht="15.75" outlineLevel="2" x14ac:dyDescent="0.2">
      <c r="A87" s="352" t="s">
        <v>726</v>
      </c>
      <c r="B87" s="357" t="s">
        <v>400</v>
      </c>
      <c r="C87" s="353">
        <f>'Затраты подрядчика 2 кв '!O88</f>
        <v>597482.16</v>
      </c>
      <c r="D87" s="653">
        <f t="shared" si="19"/>
        <v>1.0793900999999999</v>
      </c>
      <c r="E87" s="353">
        <f t="shared" si="14"/>
        <v>644916.32999999996</v>
      </c>
      <c r="F87" s="653">
        <f t="shared" si="20"/>
        <v>1.0645064</v>
      </c>
      <c r="G87" s="431">
        <f t="shared" si="23"/>
        <v>686517.56</v>
      </c>
      <c r="H87" s="431">
        <f t="shared" ref="H87:H116" si="24">E87+(G87-E87)*(1-30/100)</f>
        <v>674037.19</v>
      </c>
      <c r="I87" s="353"/>
    </row>
    <row r="88" spans="1:9" ht="15.75" outlineLevel="2" x14ac:dyDescent="0.2">
      <c r="A88" s="352" t="s">
        <v>727</v>
      </c>
      <c r="B88" s="357" t="s">
        <v>401</v>
      </c>
      <c r="C88" s="353">
        <f>'Затраты подрядчика 2 кв '!O89</f>
        <v>50329.09</v>
      </c>
      <c r="D88" s="653">
        <f t="shared" si="19"/>
        <v>1.0793900999999999</v>
      </c>
      <c r="E88" s="353">
        <f t="shared" si="14"/>
        <v>54324.72</v>
      </c>
      <c r="F88" s="653">
        <f t="shared" si="20"/>
        <v>1.0645064</v>
      </c>
      <c r="G88" s="431">
        <f t="shared" si="23"/>
        <v>57829.01</v>
      </c>
      <c r="H88" s="431">
        <f t="shared" si="24"/>
        <v>56777.72</v>
      </c>
      <c r="I88" s="353"/>
    </row>
    <row r="89" spans="1:9" ht="15.75" outlineLevel="2" x14ac:dyDescent="0.2">
      <c r="A89" s="352" t="s">
        <v>728</v>
      </c>
      <c r="B89" s="357" t="s">
        <v>402</v>
      </c>
      <c r="C89" s="353">
        <f>'Затраты подрядчика 2 кв '!O90</f>
        <v>920192.82</v>
      </c>
      <c r="D89" s="653">
        <f t="shared" si="19"/>
        <v>1.0793900999999999</v>
      </c>
      <c r="E89" s="353">
        <f t="shared" si="14"/>
        <v>993247.02</v>
      </c>
      <c r="F89" s="653">
        <f t="shared" si="20"/>
        <v>1.0645064</v>
      </c>
      <c r="G89" s="431">
        <f t="shared" si="23"/>
        <v>1057317.81</v>
      </c>
      <c r="H89" s="431">
        <f t="shared" si="24"/>
        <v>1038096.57</v>
      </c>
      <c r="I89" s="353"/>
    </row>
    <row r="90" spans="1:9" ht="15.75" outlineLevel="2" x14ac:dyDescent="0.2">
      <c r="A90" s="352" t="s">
        <v>729</v>
      </c>
      <c r="B90" s="357" t="s">
        <v>403</v>
      </c>
      <c r="C90" s="353">
        <f>'Затраты подрядчика 2 кв '!O91</f>
        <v>109093.21</v>
      </c>
      <c r="D90" s="653">
        <f t="shared" si="19"/>
        <v>1.0793900999999999</v>
      </c>
      <c r="E90" s="353">
        <f t="shared" si="14"/>
        <v>117754.13</v>
      </c>
      <c r="F90" s="653">
        <f t="shared" si="20"/>
        <v>1.0645064</v>
      </c>
      <c r="G90" s="431">
        <f t="shared" si="23"/>
        <v>125350.03</v>
      </c>
      <c r="H90" s="431">
        <f t="shared" si="24"/>
        <v>123071.26</v>
      </c>
      <c r="I90" s="353"/>
    </row>
    <row r="91" spans="1:9" ht="15.75" outlineLevel="2" x14ac:dyDescent="0.2">
      <c r="A91" s="352" t="s">
        <v>730</v>
      </c>
      <c r="B91" s="357" t="s">
        <v>420</v>
      </c>
      <c r="C91" s="353">
        <f>'Затраты подрядчика 2 кв '!O92</f>
        <v>310268.96999999997</v>
      </c>
      <c r="D91" s="653">
        <f t="shared" si="19"/>
        <v>1.0793900999999999</v>
      </c>
      <c r="E91" s="353">
        <f t="shared" si="14"/>
        <v>334901.25</v>
      </c>
      <c r="F91" s="653">
        <f t="shared" si="20"/>
        <v>1.0645064</v>
      </c>
      <c r="G91" s="431">
        <f t="shared" si="23"/>
        <v>356504.52</v>
      </c>
      <c r="H91" s="431">
        <f t="shared" si="24"/>
        <v>350023.54</v>
      </c>
      <c r="I91" s="353"/>
    </row>
    <row r="92" spans="1:9" ht="15.75" outlineLevel="2" x14ac:dyDescent="0.2">
      <c r="A92" s="352" t="s">
        <v>731</v>
      </c>
      <c r="B92" s="357" t="s">
        <v>404</v>
      </c>
      <c r="C92" s="353">
        <f>'Затраты подрядчика 2 кв '!O93</f>
        <v>442910.01</v>
      </c>
      <c r="D92" s="653">
        <f t="shared" si="19"/>
        <v>1.0793900999999999</v>
      </c>
      <c r="E92" s="353">
        <f t="shared" si="14"/>
        <v>478072.68</v>
      </c>
      <c r="F92" s="653">
        <f t="shared" si="20"/>
        <v>1.0645064</v>
      </c>
      <c r="G92" s="431">
        <f t="shared" si="23"/>
        <v>508911.43</v>
      </c>
      <c r="H92" s="431">
        <f t="shared" si="24"/>
        <v>499659.81</v>
      </c>
      <c r="I92" s="353"/>
    </row>
    <row r="93" spans="1:9" ht="15.75" outlineLevel="2" x14ac:dyDescent="0.2">
      <c r="A93" s="352" t="s">
        <v>732</v>
      </c>
      <c r="B93" s="357" t="s">
        <v>405</v>
      </c>
      <c r="C93" s="353">
        <f>'Затраты подрядчика 2 кв '!O94</f>
        <v>291782.17</v>
      </c>
      <c r="D93" s="653">
        <f t="shared" si="19"/>
        <v>1.0793900999999999</v>
      </c>
      <c r="E93" s="353">
        <f t="shared" si="14"/>
        <v>314946.78999999998</v>
      </c>
      <c r="F93" s="653">
        <f t="shared" si="20"/>
        <v>1.0645064</v>
      </c>
      <c r="G93" s="431">
        <f t="shared" si="23"/>
        <v>335262.87</v>
      </c>
      <c r="H93" s="431">
        <f t="shared" si="24"/>
        <v>329168.05</v>
      </c>
      <c r="I93" s="353"/>
    </row>
    <row r="94" spans="1:9" ht="15.75" outlineLevel="2" x14ac:dyDescent="0.2">
      <c r="A94" s="352" t="s">
        <v>733</v>
      </c>
      <c r="B94" s="357" t="s">
        <v>407</v>
      </c>
      <c r="C94" s="353">
        <f>'Затраты подрядчика 2 кв '!O97</f>
        <v>2600945.2799999998</v>
      </c>
      <c r="D94" s="653">
        <f t="shared" si="19"/>
        <v>1.0793900999999999</v>
      </c>
      <c r="E94" s="353">
        <f t="shared" si="14"/>
        <v>2807434.59</v>
      </c>
      <c r="F94" s="653">
        <f t="shared" si="20"/>
        <v>1.0645064</v>
      </c>
      <c r="G94" s="431">
        <f t="shared" si="23"/>
        <v>2988532.09</v>
      </c>
      <c r="H94" s="431">
        <f t="shared" si="24"/>
        <v>2934202.84</v>
      </c>
      <c r="I94" s="353"/>
    </row>
    <row r="95" spans="1:9" ht="15.75" outlineLevel="2" x14ac:dyDescent="0.2">
      <c r="A95" s="352" t="s">
        <v>734</v>
      </c>
      <c r="B95" s="357" t="s">
        <v>409</v>
      </c>
      <c r="C95" s="353">
        <f>'Затраты подрядчика 2 кв '!O98</f>
        <v>1496587.38</v>
      </c>
      <c r="D95" s="653">
        <f t="shared" si="19"/>
        <v>1.0793900999999999</v>
      </c>
      <c r="E95" s="353">
        <f t="shared" si="14"/>
        <v>1615401.6</v>
      </c>
      <c r="F95" s="653">
        <f t="shared" si="20"/>
        <v>1.0645064</v>
      </c>
      <c r="G95" s="431">
        <f t="shared" si="23"/>
        <v>1719605.34</v>
      </c>
      <c r="H95" s="431">
        <f t="shared" si="24"/>
        <v>1688344.22</v>
      </c>
      <c r="I95" s="353"/>
    </row>
    <row r="96" spans="1:9" ht="15.75" outlineLevel="2" x14ac:dyDescent="0.2">
      <c r="A96" s="352" t="s">
        <v>735</v>
      </c>
      <c r="B96" s="357" t="s">
        <v>410</v>
      </c>
      <c r="C96" s="353">
        <f>'Затраты подрядчика 2 кв '!O99</f>
        <v>2774988.33</v>
      </c>
      <c r="D96" s="653">
        <f t="shared" si="19"/>
        <v>1.0793900999999999</v>
      </c>
      <c r="E96" s="353">
        <f t="shared" si="14"/>
        <v>2995294.93</v>
      </c>
      <c r="F96" s="653">
        <f t="shared" si="20"/>
        <v>1.0645064</v>
      </c>
      <c r="G96" s="431">
        <f t="shared" si="23"/>
        <v>3188510.62</v>
      </c>
      <c r="H96" s="431">
        <f t="shared" si="24"/>
        <v>3130545.91</v>
      </c>
      <c r="I96" s="353"/>
    </row>
    <row r="97" spans="1:9" ht="15.75" outlineLevel="1" x14ac:dyDescent="0.2">
      <c r="A97" s="375" t="s">
        <v>677</v>
      </c>
      <c r="B97" s="356" t="s">
        <v>520</v>
      </c>
      <c r="C97" s="351">
        <f>'Затраты подрядчика 2 кв '!O96</f>
        <v>2708492.07</v>
      </c>
      <c r="D97" s="648">
        <f t="shared" si="19"/>
        <v>1.0793900999999999</v>
      </c>
      <c r="E97" s="351">
        <f t="shared" si="14"/>
        <v>2923519.53</v>
      </c>
      <c r="F97" s="648">
        <f t="shared" si="20"/>
        <v>1.0645064</v>
      </c>
      <c r="G97" s="351">
        <f t="shared" si="23"/>
        <v>3112105.25</v>
      </c>
      <c r="H97" s="433">
        <f t="shared" si="24"/>
        <v>3055529.53</v>
      </c>
      <c r="I97" s="351"/>
    </row>
    <row r="98" spans="1:9" ht="15.75" outlineLevel="1" x14ac:dyDescent="0.2">
      <c r="A98" s="375" t="s">
        <v>678</v>
      </c>
      <c r="B98" s="355" t="s">
        <v>532</v>
      </c>
      <c r="C98" s="351">
        <f>C99+C100+C101+C102+C103+C104+C105+C106+C107+C108+C109</f>
        <v>22600043</v>
      </c>
      <c r="D98" s="648">
        <f t="shared" si="19"/>
        <v>1.0793900999999999</v>
      </c>
      <c r="E98" s="351">
        <f>E99+E100+E101+E102+E103+E104+E105+E106+E107+E108+E109</f>
        <v>24394262.68</v>
      </c>
      <c r="F98" s="648">
        <f t="shared" si="20"/>
        <v>1.0645064</v>
      </c>
      <c r="G98" s="351">
        <f>G99+G100+G101+G102+G103+G104+G105+G106+G107+G108+G109</f>
        <v>25967848.739999998</v>
      </c>
      <c r="H98" s="351">
        <f>H99+H100+H101+H102+H103+H104+H105+H106+H107+H108+H109</f>
        <v>25495772.93</v>
      </c>
      <c r="I98" s="351">
        <f>I99+I100+I101+I102+I103+I104+I105+I106+I107+I108+I109</f>
        <v>12313746.48</v>
      </c>
    </row>
    <row r="99" spans="1:9" ht="15.75" outlineLevel="2" x14ac:dyDescent="0.2">
      <c r="A99" s="352" t="s">
        <v>649</v>
      </c>
      <c r="B99" s="357" t="s">
        <v>239</v>
      </c>
      <c r="C99" s="353">
        <f>'Затраты подрядчика 2 кв '!O104</f>
        <v>6635283.7000000002</v>
      </c>
      <c r="D99" s="653">
        <f t="shared" si="19"/>
        <v>1.0793900999999999</v>
      </c>
      <c r="E99" s="353">
        <f t="shared" si="14"/>
        <v>7162059.54</v>
      </c>
      <c r="F99" s="653">
        <f t="shared" si="20"/>
        <v>1.0645064</v>
      </c>
      <c r="G99" s="431">
        <f t="shared" ref="G99" si="25">E99*F99</f>
        <v>7624058.2199999997</v>
      </c>
      <c r="H99" s="431">
        <f t="shared" si="24"/>
        <v>7485458.6200000001</v>
      </c>
      <c r="I99" s="353">
        <f>'Затраты подрядчика 2 кв '!M104*$J$55</f>
        <v>1030085.48</v>
      </c>
    </row>
    <row r="100" spans="1:9" ht="15.75" outlineLevel="2" x14ac:dyDescent="0.2">
      <c r="A100" s="352" t="s">
        <v>736</v>
      </c>
      <c r="B100" s="357" t="s">
        <v>241</v>
      </c>
      <c r="C100" s="353">
        <f>'Затраты подрядчика 2 кв '!O105</f>
        <v>510460.64</v>
      </c>
      <c r="D100" s="653">
        <f t="shared" si="19"/>
        <v>1.0793900999999999</v>
      </c>
      <c r="E100" s="353">
        <f t="shared" si="14"/>
        <v>550986.16</v>
      </c>
      <c r="F100" s="653">
        <f t="shared" si="20"/>
        <v>1.0645064</v>
      </c>
      <c r="G100" s="431">
        <f t="shared" ref="G100:G109" si="26">E100*F100</f>
        <v>586528.29</v>
      </c>
      <c r="H100" s="431">
        <f t="shared" si="24"/>
        <v>575865.65</v>
      </c>
      <c r="I100" s="353">
        <f>'Затраты подрядчика 2 кв '!M105*$J$55</f>
        <v>0</v>
      </c>
    </row>
    <row r="101" spans="1:9" ht="31.5" outlineLevel="2" x14ac:dyDescent="0.2">
      <c r="A101" s="352" t="s">
        <v>737</v>
      </c>
      <c r="B101" s="357" t="s">
        <v>243</v>
      </c>
      <c r="C101" s="353">
        <f>'Затраты подрядчика 2 кв '!O106</f>
        <v>3267580.2</v>
      </c>
      <c r="D101" s="653">
        <f t="shared" si="19"/>
        <v>1.0793900999999999</v>
      </c>
      <c r="E101" s="353">
        <f t="shared" ref="E101:E116" si="27">C101*D101</f>
        <v>3526993.72</v>
      </c>
      <c r="F101" s="653">
        <f t="shared" si="20"/>
        <v>1.0645064</v>
      </c>
      <c r="G101" s="431">
        <f t="shared" si="26"/>
        <v>3754507.39</v>
      </c>
      <c r="H101" s="431">
        <f t="shared" si="24"/>
        <v>3686253.29</v>
      </c>
      <c r="I101" s="353">
        <f>'Затраты подрядчика 2 кв '!M106*$J$55</f>
        <v>1362252.35</v>
      </c>
    </row>
    <row r="102" spans="1:9" ht="15.75" outlineLevel="2" x14ac:dyDescent="0.2">
      <c r="A102" s="352" t="s">
        <v>738</v>
      </c>
      <c r="B102" s="357" t="s">
        <v>245</v>
      </c>
      <c r="C102" s="353">
        <f>'Затраты подрядчика 2 кв '!O107</f>
        <v>7213759.6699999999</v>
      </c>
      <c r="D102" s="653">
        <f t="shared" si="19"/>
        <v>1.0793900999999999</v>
      </c>
      <c r="E102" s="353">
        <f t="shared" si="27"/>
        <v>7786460.7699999996</v>
      </c>
      <c r="F102" s="653">
        <f t="shared" si="20"/>
        <v>1.0645064</v>
      </c>
      <c r="G102" s="431">
        <f t="shared" si="26"/>
        <v>8288737.3200000003</v>
      </c>
      <c r="H102" s="431">
        <f t="shared" si="24"/>
        <v>8138054.3600000003</v>
      </c>
      <c r="I102" s="353">
        <f>'Затраты подрядчика 2 кв '!M107*$J$55</f>
        <v>6579759.6500000004</v>
      </c>
    </row>
    <row r="103" spans="1:9" ht="15.75" outlineLevel="2" x14ac:dyDescent="0.2">
      <c r="A103" s="352" t="s">
        <v>739</v>
      </c>
      <c r="B103" s="357" t="s">
        <v>247</v>
      </c>
      <c r="C103" s="353">
        <f>'Затраты подрядчика 2 кв '!O108</f>
        <v>850083.07</v>
      </c>
      <c r="D103" s="653">
        <f t="shared" si="19"/>
        <v>1.0793900999999999</v>
      </c>
      <c r="E103" s="353">
        <f t="shared" si="27"/>
        <v>917571.25</v>
      </c>
      <c r="F103" s="653">
        <f t="shared" si="20"/>
        <v>1.0645064</v>
      </c>
      <c r="G103" s="431">
        <f t="shared" si="26"/>
        <v>976760.47</v>
      </c>
      <c r="H103" s="431">
        <f t="shared" si="24"/>
        <v>959003.7</v>
      </c>
      <c r="I103" s="353">
        <f>'Затраты подрядчика 2 кв '!M108*$J$55</f>
        <v>648708.69999999995</v>
      </c>
    </row>
    <row r="104" spans="1:9" ht="15.75" outlineLevel="2" x14ac:dyDescent="0.2">
      <c r="A104" s="352" t="s">
        <v>740</v>
      </c>
      <c r="B104" s="357" t="s">
        <v>249</v>
      </c>
      <c r="C104" s="353">
        <f>'Затраты подрядчика 2 кв '!O109</f>
        <v>2204857.14</v>
      </c>
      <c r="D104" s="653">
        <f t="shared" si="19"/>
        <v>1.0793900999999999</v>
      </c>
      <c r="E104" s="353">
        <f t="shared" si="27"/>
        <v>2379900.9700000002</v>
      </c>
      <c r="F104" s="653">
        <f t="shared" si="20"/>
        <v>1.0645064</v>
      </c>
      <c r="G104" s="431">
        <f t="shared" si="26"/>
        <v>2533419.81</v>
      </c>
      <c r="H104" s="431">
        <f t="shared" si="24"/>
        <v>2487364.16</v>
      </c>
      <c r="I104" s="353">
        <f>'Затраты подрядчика 2 кв '!M109*$J$55</f>
        <v>1527931.69</v>
      </c>
    </row>
    <row r="105" spans="1:9" ht="15.75" outlineLevel="2" x14ac:dyDescent="0.2">
      <c r="A105" s="352" t="s">
        <v>741</v>
      </c>
      <c r="B105" s="357" t="s">
        <v>251</v>
      </c>
      <c r="C105" s="353">
        <f>'Затраты подрядчика 2 кв '!O110</f>
        <v>187908.52</v>
      </c>
      <c r="D105" s="653">
        <f t="shared" si="19"/>
        <v>1.0793900999999999</v>
      </c>
      <c r="E105" s="353">
        <f t="shared" si="27"/>
        <v>202826.6</v>
      </c>
      <c r="F105" s="653">
        <f t="shared" si="20"/>
        <v>1.0645064</v>
      </c>
      <c r="G105" s="431">
        <f t="shared" si="26"/>
        <v>215910.21</v>
      </c>
      <c r="H105" s="431">
        <f t="shared" si="24"/>
        <v>211985.13</v>
      </c>
      <c r="I105" s="353">
        <f>'Затраты подрядчика 2 кв '!M110*$J$55</f>
        <v>17465.919999999998</v>
      </c>
    </row>
    <row r="106" spans="1:9" ht="15.75" outlineLevel="2" x14ac:dyDescent="0.2">
      <c r="A106" s="352" t="s">
        <v>742</v>
      </c>
      <c r="B106" s="357" t="s">
        <v>253</v>
      </c>
      <c r="C106" s="353">
        <f>'Затраты подрядчика 2 кв '!O111</f>
        <v>201477.72</v>
      </c>
      <c r="D106" s="653">
        <f t="shared" si="19"/>
        <v>1.0793900999999999</v>
      </c>
      <c r="E106" s="353">
        <f t="shared" si="27"/>
        <v>217473.06</v>
      </c>
      <c r="F106" s="653">
        <f t="shared" si="20"/>
        <v>1.0645064</v>
      </c>
      <c r="G106" s="431">
        <f t="shared" si="26"/>
        <v>231501.46</v>
      </c>
      <c r="H106" s="431">
        <f t="shared" si="24"/>
        <v>227292.94</v>
      </c>
      <c r="I106" s="353">
        <f>'Затраты подрядчика 2 кв '!M111*$J$55</f>
        <v>62589.97</v>
      </c>
    </row>
    <row r="107" spans="1:9" ht="15.75" outlineLevel="2" x14ac:dyDescent="0.2">
      <c r="A107" s="352" t="s">
        <v>743</v>
      </c>
      <c r="B107" s="357" t="s">
        <v>259</v>
      </c>
      <c r="C107" s="353">
        <f>'Затраты подрядчика 2 кв '!O112</f>
        <v>892156.62</v>
      </c>
      <c r="D107" s="653">
        <f t="shared" si="19"/>
        <v>1.0793900999999999</v>
      </c>
      <c r="E107" s="353">
        <f t="shared" si="27"/>
        <v>962985.02</v>
      </c>
      <c r="F107" s="653">
        <f t="shared" si="20"/>
        <v>1.0645064</v>
      </c>
      <c r="G107" s="431">
        <f t="shared" si="26"/>
        <v>1025103.72</v>
      </c>
      <c r="H107" s="431">
        <f t="shared" si="24"/>
        <v>1006468.11</v>
      </c>
      <c r="I107" s="353">
        <f>'Затраты подрядчика 2 кв '!M112*$J$55</f>
        <v>571436.56999999995</v>
      </c>
    </row>
    <row r="108" spans="1:9" ht="31.5" outlineLevel="2" x14ac:dyDescent="0.2">
      <c r="A108" s="352" t="s">
        <v>744</v>
      </c>
      <c r="B108" s="357" t="s">
        <v>261</v>
      </c>
      <c r="C108" s="353">
        <f>'Затраты подрядчика 2 кв '!O113</f>
        <v>48997.7</v>
      </c>
      <c r="D108" s="653">
        <f t="shared" si="19"/>
        <v>1.0793900999999999</v>
      </c>
      <c r="E108" s="353">
        <f t="shared" si="27"/>
        <v>52887.63</v>
      </c>
      <c r="F108" s="653">
        <f t="shared" si="20"/>
        <v>1.0645064</v>
      </c>
      <c r="G108" s="431">
        <f t="shared" si="26"/>
        <v>56299.22</v>
      </c>
      <c r="H108" s="431">
        <f t="shared" si="24"/>
        <v>55275.74</v>
      </c>
      <c r="I108" s="353">
        <f>'Затраты подрядчика 2 кв '!M113*$J$55</f>
        <v>10551.39</v>
      </c>
    </row>
    <row r="109" spans="1:9" ht="31.5" outlineLevel="2" x14ac:dyDescent="0.2">
      <c r="A109" s="352" t="s">
        <v>648</v>
      </c>
      <c r="B109" s="357" t="s">
        <v>263</v>
      </c>
      <c r="C109" s="353">
        <f>'Затраты подрядчика 2 кв '!O114</f>
        <v>587478.02</v>
      </c>
      <c r="D109" s="653">
        <f t="shared" si="19"/>
        <v>1.0793900999999999</v>
      </c>
      <c r="E109" s="353">
        <f t="shared" si="27"/>
        <v>634117.96</v>
      </c>
      <c r="F109" s="653">
        <f t="shared" si="20"/>
        <v>1.0645064</v>
      </c>
      <c r="G109" s="431">
        <f t="shared" si="26"/>
        <v>675022.63</v>
      </c>
      <c r="H109" s="431">
        <f t="shared" si="24"/>
        <v>662751.23</v>
      </c>
      <c r="I109" s="353">
        <f>'Затраты подрядчика 2 кв '!M114*$J$55</f>
        <v>502964.76</v>
      </c>
    </row>
    <row r="110" spans="1:9" ht="15.75" outlineLevel="1" x14ac:dyDescent="0.2">
      <c r="A110" s="375" t="s">
        <v>679</v>
      </c>
      <c r="B110" s="355" t="s">
        <v>534</v>
      </c>
      <c r="C110" s="351">
        <f>C111+C112+C113</f>
        <v>23041020.91</v>
      </c>
      <c r="D110" s="648">
        <f t="shared" si="19"/>
        <v>1.0793900999999999</v>
      </c>
      <c r="E110" s="351">
        <f>E111+E112+E113</f>
        <v>24870249.870000001</v>
      </c>
      <c r="F110" s="648">
        <f t="shared" si="20"/>
        <v>1.0645064</v>
      </c>
      <c r="G110" s="351">
        <f>G111+G112+G113</f>
        <v>26474540.149999999</v>
      </c>
      <c r="H110" s="351">
        <f>H111+H112+H113</f>
        <v>25993253.07</v>
      </c>
      <c r="I110" s="351">
        <f>I111+I112+I113</f>
        <v>0</v>
      </c>
    </row>
    <row r="111" spans="1:9" ht="15.75" outlineLevel="2" x14ac:dyDescent="0.2">
      <c r="A111" s="352" t="s">
        <v>745</v>
      </c>
      <c r="B111" s="357" t="s">
        <v>411</v>
      </c>
      <c r="C111" s="353">
        <f>'Затраты подрядчика 2 кв '!O100</f>
        <v>8954992.3399999999</v>
      </c>
      <c r="D111" s="653">
        <f t="shared" si="19"/>
        <v>1.0793900999999999</v>
      </c>
      <c r="E111" s="353">
        <f t="shared" si="27"/>
        <v>9665930.0800000001</v>
      </c>
      <c r="F111" s="653">
        <f t="shared" si="20"/>
        <v>1.0645064</v>
      </c>
      <c r="G111" s="431">
        <f t="shared" ref="G111" si="28">E111*F111</f>
        <v>10289444.43</v>
      </c>
      <c r="H111" s="431">
        <f t="shared" si="24"/>
        <v>10102390.130000001</v>
      </c>
      <c r="I111" s="353"/>
    </row>
    <row r="112" spans="1:9" ht="16.149999999999999" customHeight="1" outlineLevel="2" x14ac:dyDescent="0.2">
      <c r="A112" s="352" t="s">
        <v>746</v>
      </c>
      <c r="B112" s="357" t="s">
        <v>413</v>
      </c>
      <c r="C112" s="414">
        <f>'Затраты подрядчика 2 кв '!O101</f>
        <v>2009086.49</v>
      </c>
      <c r="D112" s="653">
        <f t="shared" si="19"/>
        <v>1.0793900999999999</v>
      </c>
      <c r="E112" s="353">
        <f t="shared" si="27"/>
        <v>2168588.0699999998</v>
      </c>
      <c r="F112" s="653">
        <f t="shared" si="20"/>
        <v>1.0645064</v>
      </c>
      <c r="G112" s="431">
        <f t="shared" ref="G112:G113" si="29">E112*F112</f>
        <v>2308475.88</v>
      </c>
      <c r="H112" s="431">
        <f t="shared" si="24"/>
        <v>2266509.54</v>
      </c>
      <c r="I112" s="414"/>
    </row>
    <row r="113" spans="1:9" ht="15.75" outlineLevel="2" x14ac:dyDescent="0.2">
      <c r="A113" s="352" t="s">
        <v>747</v>
      </c>
      <c r="B113" s="357" t="s">
        <v>412</v>
      </c>
      <c r="C113" s="353">
        <f>'Затраты подрядчика 2 кв '!O102</f>
        <v>12076942.08</v>
      </c>
      <c r="D113" s="653">
        <f t="shared" si="19"/>
        <v>1.0793900999999999</v>
      </c>
      <c r="E113" s="353">
        <f t="shared" si="27"/>
        <v>13035731.720000001</v>
      </c>
      <c r="F113" s="653">
        <f t="shared" si="20"/>
        <v>1.0645064</v>
      </c>
      <c r="G113" s="431">
        <f t="shared" si="29"/>
        <v>13876619.84</v>
      </c>
      <c r="H113" s="431">
        <f t="shared" si="24"/>
        <v>13624353.4</v>
      </c>
      <c r="I113" s="353"/>
    </row>
    <row r="114" spans="1:9" ht="15.75" outlineLevel="1" x14ac:dyDescent="0.2">
      <c r="A114" s="375" t="s">
        <v>748</v>
      </c>
      <c r="B114" s="355" t="s">
        <v>541</v>
      </c>
      <c r="C114" s="351">
        <f>C115+C116</f>
        <v>2244300.42</v>
      </c>
      <c r="D114" s="648">
        <f t="shared" si="19"/>
        <v>1.0793900999999999</v>
      </c>
      <c r="E114" s="351">
        <f>E115+E116</f>
        <v>2422475.65</v>
      </c>
      <c r="F114" s="648">
        <f t="shared" si="20"/>
        <v>1.0645064</v>
      </c>
      <c r="G114" s="351">
        <f>G115+G116</f>
        <v>2578740.84</v>
      </c>
      <c r="H114" s="351">
        <f>H115+H116</f>
        <v>2531861.2799999998</v>
      </c>
      <c r="I114" s="351">
        <f>I115+I116</f>
        <v>0</v>
      </c>
    </row>
    <row r="115" spans="1:9" ht="15.75" outlineLevel="2" x14ac:dyDescent="0.2">
      <c r="A115" s="352" t="s">
        <v>749</v>
      </c>
      <c r="B115" s="357" t="s">
        <v>44</v>
      </c>
      <c r="C115" s="353">
        <f>'Затраты подрядчика 2 кв '!O247</f>
        <v>2151497.12</v>
      </c>
      <c r="D115" s="653">
        <f t="shared" si="19"/>
        <v>1.0793900999999999</v>
      </c>
      <c r="E115" s="353">
        <f t="shared" si="27"/>
        <v>2322304.69</v>
      </c>
      <c r="F115" s="653">
        <f t="shared" si="20"/>
        <v>1.0645064</v>
      </c>
      <c r="G115" s="431">
        <f t="shared" ref="G115:G116" si="30">E115*F115</f>
        <v>2472108.21</v>
      </c>
      <c r="H115" s="431">
        <f t="shared" si="24"/>
        <v>2427167.15</v>
      </c>
      <c r="I115" s="353"/>
    </row>
    <row r="116" spans="1:9" ht="15.75" outlineLevel="2" x14ac:dyDescent="0.2">
      <c r="A116" s="352" t="s">
        <v>750</v>
      </c>
      <c r="B116" s="357" t="s">
        <v>574</v>
      </c>
      <c r="C116" s="353">
        <f>'Затраты подрядчика 2 кв '!O251</f>
        <v>92803.3</v>
      </c>
      <c r="D116" s="653">
        <f t="shared" si="19"/>
        <v>1.0793900999999999</v>
      </c>
      <c r="E116" s="353">
        <f t="shared" si="27"/>
        <v>100170.96</v>
      </c>
      <c r="F116" s="653">
        <f t="shared" si="20"/>
        <v>1.0645064</v>
      </c>
      <c r="G116" s="431">
        <f t="shared" si="30"/>
        <v>106632.63</v>
      </c>
      <c r="H116" s="431">
        <f t="shared" si="24"/>
        <v>104694.13</v>
      </c>
      <c r="I116" s="353"/>
    </row>
    <row r="117" spans="1:9" ht="15.75" outlineLevel="1" x14ac:dyDescent="0.2">
      <c r="A117" s="375" t="s">
        <v>751</v>
      </c>
      <c r="B117" s="355" t="s">
        <v>542</v>
      </c>
      <c r="C117" s="351">
        <f>C119+C120+C121+C122+C123+C124</f>
        <v>17065004.34</v>
      </c>
      <c r="D117" s="648">
        <f t="shared" si="19"/>
        <v>1.0793900999999999</v>
      </c>
      <c r="E117" s="351">
        <f>E119+E120+E121+E122+E123+E124</f>
        <v>18419796.739999998</v>
      </c>
      <c r="F117" s="648">
        <f t="shared" si="20"/>
        <v>1.0645064</v>
      </c>
      <c r="G117" s="351">
        <f>G119+G120+G121+G122+G123+G124</f>
        <v>19607991.52</v>
      </c>
      <c r="H117" s="351">
        <f>H119+H120+H121+H122+H123+H124</f>
        <v>19251533.09</v>
      </c>
      <c r="I117" s="351">
        <f>I119+I120+I121+I122+I123+I124</f>
        <v>0</v>
      </c>
    </row>
    <row r="118" spans="1:9" ht="31.5" outlineLevel="2" x14ac:dyDescent="0.2">
      <c r="A118" s="352"/>
      <c r="B118" s="357" t="s">
        <v>639</v>
      </c>
      <c r="C118" s="353"/>
      <c r="D118" s="653"/>
      <c r="E118" s="353"/>
      <c r="F118" s="654"/>
      <c r="G118" s="393"/>
      <c r="H118" s="393"/>
      <c r="I118" s="353"/>
    </row>
    <row r="119" spans="1:9" ht="15.75" outlineLevel="2" x14ac:dyDescent="0.2">
      <c r="A119" s="352" t="s">
        <v>752</v>
      </c>
      <c r="B119" s="357" t="s">
        <v>66</v>
      </c>
      <c r="C119" s="353">
        <f>'Затраты подрядчика 2 кв '!O231</f>
        <v>4743164.8600000003</v>
      </c>
      <c r="D119" s="653">
        <f t="shared" ref="D119:D124" si="31">$E$258</f>
        <v>1.0793900999999999</v>
      </c>
      <c r="E119" s="353">
        <f t="shared" ref="E119:E138" si="32">C119*D119</f>
        <v>5119725.1900000004</v>
      </c>
      <c r="F119" s="653">
        <f t="shared" ref="F119:F124" si="33">$F$292</f>
        <v>1.0645064</v>
      </c>
      <c r="G119" s="431">
        <f t="shared" ref="G119" si="34">E119*F119</f>
        <v>5449980.2300000004</v>
      </c>
      <c r="H119" s="431">
        <f t="shared" ref="H119:H138" si="35">E119+(G119-E119)*(1-30/100)</f>
        <v>5350903.72</v>
      </c>
      <c r="I119" s="353"/>
    </row>
    <row r="120" spans="1:9" ht="15.75" outlineLevel="2" x14ac:dyDescent="0.2">
      <c r="A120" s="352" t="s">
        <v>650</v>
      </c>
      <c r="B120" s="357" t="s">
        <v>67</v>
      </c>
      <c r="C120" s="353">
        <f>'Затраты подрядчика 2 кв '!O232</f>
        <v>8938122.2599999998</v>
      </c>
      <c r="D120" s="653">
        <f t="shared" si="31"/>
        <v>1.0793900999999999</v>
      </c>
      <c r="E120" s="353">
        <f t="shared" si="32"/>
        <v>9647720.6799999997</v>
      </c>
      <c r="F120" s="653">
        <f t="shared" si="33"/>
        <v>1.0645064</v>
      </c>
      <c r="G120" s="431">
        <f t="shared" ref="G120:G124" si="36">E120*F120</f>
        <v>10270060.41</v>
      </c>
      <c r="H120" s="431">
        <f t="shared" si="35"/>
        <v>10083358.49</v>
      </c>
      <c r="I120" s="353"/>
    </row>
    <row r="121" spans="1:9" ht="15.75" outlineLevel="2" x14ac:dyDescent="0.2">
      <c r="A121" s="352" t="s">
        <v>753</v>
      </c>
      <c r="B121" s="357" t="s">
        <v>344</v>
      </c>
      <c r="C121" s="353">
        <f>'Затраты подрядчика 2 кв '!O233</f>
        <v>543076.14</v>
      </c>
      <c r="D121" s="653">
        <f t="shared" si="31"/>
        <v>1.0793900999999999</v>
      </c>
      <c r="E121" s="353">
        <f t="shared" si="32"/>
        <v>586191.01</v>
      </c>
      <c r="F121" s="653">
        <f t="shared" si="33"/>
        <v>1.0645064</v>
      </c>
      <c r="G121" s="431">
        <f t="shared" si="36"/>
        <v>624004.07999999996</v>
      </c>
      <c r="H121" s="431">
        <f t="shared" si="35"/>
        <v>612660.16</v>
      </c>
      <c r="I121" s="353"/>
    </row>
    <row r="122" spans="1:9" ht="15.75" outlineLevel="2" x14ac:dyDescent="0.2">
      <c r="A122" s="352" t="s">
        <v>754</v>
      </c>
      <c r="B122" s="357" t="s">
        <v>346</v>
      </c>
      <c r="C122" s="353">
        <f>'Затраты подрядчика 2 кв '!O234</f>
        <v>640782.05000000005</v>
      </c>
      <c r="D122" s="653">
        <f t="shared" si="31"/>
        <v>1.0793900999999999</v>
      </c>
      <c r="E122" s="353">
        <f t="shared" si="32"/>
        <v>691653.8</v>
      </c>
      <c r="F122" s="653">
        <f t="shared" si="33"/>
        <v>1.0645064</v>
      </c>
      <c r="G122" s="431">
        <f t="shared" si="36"/>
        <v>736269.9</v>
      </c>
      <c r="H122" s="431">
        <f t="shared" si="35"/>
        <v>722885.07</v>
      </c>
      <c r="I122" s="353"/>
    </row>
    <row r="123" spans="1:9" ht="15.75" outlineLevel="2" x14ac:dyDescent="0.2">
      <c r="A123" s="352" t="s">
        <v>755</v>
      </c>
      <c r="B123" s="357" t="s">
        <v>348</v>
      </c>
      <c r="C123" s="353">
        <f>'Затраты подрядчика 2 кв '!O235</f>
        <v>1856974.56</v>
      </c>
      <c r="D123" s="653">
        <f t="shared" si="31"/>
        <v>1.0793900999999999</v>
      </c>
      <c r="E123" s="353">
        <f t="shared" si="32"/>
        <v>2004399.96</v>
      </c>
      <c r="F123" s="653">
        <f t="shared" si="33"/>
        <v>1.0645064</v>
      </c>
      <c r="G123" s="431">
        <f t="shared" si="36"/>
        <v>2133696.59</v>
      </c>
      <c r="H123" s="431">
        <f t="shared" si="35"/>
        <v>2094907.6</v>
      </c>
      <c r="I123" s="353"/>
    </row>
    <row r="124" spans="1:9" ht="15.75" outlineLevel="2" x14ac:dyDescent="0.2">
      <c r="A124" s="352" t="s">
        <v>756</v>
      </c>
      <c r="B124" s="357" t="s">
        <v>350</v>
      </c>
      <c r="C124" s="414">
        <f>'Затраты подрядчика 2 кв '!O236</f>
        <v>342884.47</v>
      </c>
      <c r="D124" s="653">
        <f t="shared" si="31"/>
        <v>1.0793900999999999</v>
      </c>
      <c r="E124" s="353">
        <f t="shared" si="32"/>
        <v>370106.1</v>
      </c>
      <c r="F124" s="653">
        <f t="shared" si="33"/>
        <v>1.0645064</v>
      </c>
      <c r="G124" s="431">
        <f t="shared" si="36"/>
        <v>393980.31</v>
      </c>
      <c r="H124" s="431">
        <f t="shared" si="35"/>
        <v>386818.05</v>
      </c>
      <c r="I124" s="414"/>
    </row>
    <row r="125" spans="1:9" ht="15.75" outlineLevel="1" x14ac:dyDescent="0.2">
      <c r="A125" s="375"/>
      <c r="B125" s="354" t="s">
        <v>536</v>
      </c>
      <c r="C125" s="351"/>
      <c r="D125" s="648"/>
      <c r="E125" s="351"/>
      <c r="F125" s="654"/>
      <c r="G125" s="393"/>
      <c r="H125" s="393"/>
      <c r="I125" s="351"/>
    </row>
    <row r="126" spans="1:9" ht="15.75" outlineLevel="1" x14ac:dyDescent="0.2">
      <c r="A126" s="375" t="s">
        <v>757</v>
      </c>
      <c r="B126" s="355" t="s">
        <v>537</v>
      </c>
      <c r="C126" s="351">
        <f>'Затраты подрядчика 2 кв '!O25</f>
        <v>272522.15999999997</v>
      </c>
      <c r="D126" s="648">
        <f t="shared" ref="D126:D133" si="37">$E$258</f>
        <v>1.0793900999999999</v>
      </c>
      <c r="E126" s="351">
        <f t="shared" si="32"/>
        <v>294157.71999999997</v>
      </c>
      <c r="F126" s="648">
        <f t="shared" ref="F126:F139" si="38">$F$292</f>
        <v>1.0645064</v>
      </c>
      <c r="G126" s="351">
        <f t="shared" ref="G126" si="39">E126*F126</f>
        <v>313132.78000000003</v>
      </c>
      <c r="H126" s="433">
        <f t="shared" si="35"/>
        <v>307440.26</v>
      </c>
      <c r="I126" s="351"/>
    </row>
    <row r="127" spans="1:9" ht="15.75" outlineLevel="1" x14ac:dyDescent="0.2">
      <c r="A127" s="375" t="s">
        <v>758</v>
      </c>
      <c r="B127" s="358" t="s">
        <v>294</v>
      </c>
      <c r="C127" s="351">
        <f>C128+C129</f>
        <v>136022085.96000001</v>
      </c>
      <c r="D127" s="648">
        <f t="shared" si="37"/>
        <v>1.0793900999999999</v>
      </c>
      <c r="E127" s="351">
        <f>E128+E129</f>
        <v>146820892.97</v>
      </c>
      <c r="F127" s="648">
        <f t="shared" si="38"/>
        <v>1.0645064</v>
      </c>
      <c r="G127" s="351">
        <f>G128+G129</f>
        <v>156291780.22</v>
      </c>
      <c r="H127" s="351">
        <f>H128+H129</f>
        <v>153450514.03999999</v>
      </c>
      <c r="I127" s="351">
        <f>I128+I129</f>
        <v>0</v>
      </c>
    </row>
    <row r="128" spans="1:9" ht="15.75" outlineLevel="2" x14ac:dyDescent="0.2">
      <c r="A128" s="352" t="s">
        <v>759</v>
      </c>
      <c r="B128" s="357" t="s">
        <v>294</v>
      </c>
      <c r="C128" s="353">
        <f>'Затраты подрядчика 2 кв '!O151</f>
        <v>127422841.53</v>
      </c>
      <c r="D128" s="653">
        <f t="shared" si="37"/>
        <v>1.0793900999999999</v>
      </c>
      <c r="E128" s="353">
        <f t="shared" si="32"/>
        <v>137538953.66</v>
      </c>
      <c r="F128" s="653">
        <f t="shared" si="38"/>
        <v>1.0645064</v>
      </c>
      <c r="G128" s="431">
        <f t="shared" ref="G128:G129" si="40">E128*F128</f>
        <v>146411096.41999999</v>
      </c>
      <c r="H128" s="431">
        <f t="shared" si="35"/>
        <v>143749453.59</v>
      </c>
      <c r="I128" s="353"/>
    </row>
    <row r="129" spans="1:24" ht="15.75" outlineLevel="2" x14ac:dyDescent="0.2">
      <c r="A129" s="352" t="s">
        <v>760</v>
      </c>
      <c r="B129" s="357" t="s">
        <v>129</v>
      </c>
      <c r="C129" s="353">
        <f>'Затраты подрядчика 2 кв '!O154</f>
        <v>8599244.4299999997</v>
      </c>
      <c r="D129" s="653">
        <f t="shared" si="37"/>
        <v>1.0793900999999999</v>
      </c>
      <c r="E129" s="353">
        <f t="shared" si="32"/>
        <v>9281939.3100000005</v>
      </c>
      <c r="F129" s="653">
        <f t="shared" si="38"/>
        <v>1.0645064</v>
      </c>
      <c r="G129" s="431">
        <f t="shared" si="40"/>
        <v>9880683.8000000007</v>
      </c>
      <c r="H129" s="431">
        <f t="shared" si="35"/>
        <v>9701060.4499999993</v>
      </c>
      <c r="I129" s="353"/>
      <c r="M129" s="281"/>
      <c r="T129" s="281"/>
      <c r="X129" s="281"/>
    </row>
    <row r="130" spans="1:24" ht="31.5" outlineLevel="1" x14ac:dyDescent="0.2">
      <c r="A130" s="375" t="s">
        <v>761</v>
      </c>
      <c r="B130" s="358" t="s">
        <v>543</v>
      </c>
      <c r="C130" s="351">
        <f>C131+C132+C133+C135+C136+C137+C138</f>
        <v>137483162.16</v>
      </c>
      <c r="D130" s="648">
        <f t="shared" si="37"/>
        <v>1.0793900999999999</v>
      </c>
      <c r="E130" s="351">
        <f>E131+E132+E133+E135+E136+E137+E138</f>
        <v>148397964.16</v>
      </c>
      <c r="F130" s="648">
        <f t="shared" si="38"/>
        <v>1.0645064</v>
      </c>
      <c r="G130" s="351">
        <f>G131+G132+G133+G135+G136+G137+G138</f>
        <v>157970582.59999999</v>
      </c>
      <c r="H130" s="351">
        <f>H131+H132+H133+H135+H136+H137+H138</f>
        <v>155098797.06999999</v>
      </c>
      <c r="I130" s="351">
        <f>I131+I132+I133+I135+I136+I137+I138</f>
        <v>32534887.41</v>
      </c>
      <c r="M130" s="281"/>
      <c r="T130" s="281"/>
      <c r="X130" s="281"/>
    </row>
    <row r="131" spans="1:24" ht="31.5" outlineLevel="2" x14ac:dyDescent="0.2">
      <c r="A131" s="352" t="s">
        <v>762</v>
      </c>
      <c r="B131" s="357" t="s">
        <v>296</v>
      </c>
      <c r="C131" s="353">
        <f>'Затраты подрядчика 2 кв '!O152</f>
        <v>6813264.8200000003</v>
      </c>
      <c r="D131" s="653">
        <f t="shared" si="37"/>
        <v>1.0793900999999999</v>
      </c>
      <c r="E131" s="353">
        <f t="shared" si="32"/>
        <v>7354170.5999999996</v>
      </c>
      <c r="F131" s="653">
        <f t="shared" si="38"/>
        <v>1.0645064</v>
      </c>
      <c r="G131" s="431">
        <f t="shared" ref="G131" si="41">E131*F131</f>
        <v>7828561.6699999999</v>
      </c>
      <c r="H131" s="431">
        <f t="shared" si="35"/>
        <v>7686244.3499999996</v>
      </c>
      <c r="I131" s="353"/>
      <c r="M131" s="281"/>
      <c r="T131" s="281"/>
      <c r="X131" s="281"/>
    </row>
    <row r="132" spans="1:24" ht="15.75" outlineLevel="2" x14ac:dyDescent="0.2">
      <c r="A132" s="352" t="s">
        <v>763</v>
      </c>
      <c r="B132" s="357" t="s">
        <v>28</v>
      </c>
      <c r="C132" s="353">
        <f>'Затраты подрядчика 2 кв '!O158</f>
        <v>19170250.300000001</v>
      </c>
      <c r="D132" s="653">
        <f t="shared" si="37"/>
        <v>1.0793900999999999</v>
      </c>
      <c r="E132" s="353">
        <f t="shared" si="32"/>
        <v>20692178.390000001</v>
      </c>
      <c r="F132" s="653">
        <f t="shared" si="38"/>
        <v>1.0645064</v>
      </c>
      <c r="G132" s="431">
        <f t="shared" ref="G132:G133" si="42">E132*F132</f>
        <v>22026956.329999998</v>
      </c>
      <c r="H132" s="431">
        <f t="shared" si="35"/>
        <v>21626522.949999999</v>
      </c>
      <c r="I132" s="353"/>
      <c r="M132" s="281"/>
      <c r="T132" s="281"/>
      <c r="X132" s="281"/>
    </row>
    <row r="133" spans="1:24" ht="31.5" outlineLevel="2" x14ac:dyDescent="0.2">
      <c r="A133" s="352" t="s">
        <v>764</v>
      </c>
      <c r="B133" s="357" t="s">
        <v>70</v>
      </c>
      <c r="C133" s="353">
        <f>'Затраты подрядчика 2 кв '!O160</f>
        <v>12389696.689999999</v>
      </c>
      <c r="D133" s="653">
        <f t="shared" si="37"/>
        <v>1.0793900999999999</v>
      </c>
      <c r="E133" s="353">
        <f t="shared" si="32"/>
        <v>13373315.949999999</v>
      </c>
      <c r="F133" s="653">
        <f t="shared" si="38"/>
        <v>1.0645064</v>
      </c>
      <c r="G133" s="431">
        <f t="shared" si="42"/>
        <v>14235980.42</v>
      </c>
      <c r="H133" s="431">
        <f t="shared" si="35"/>
        <v>13977181.08</v>
      </c>
      <c r="I133" s="353">
        <f>'Затраты подрядчика 2 кв '!M160*$J$55</f>
        <v>12735128.76</v>
      </c>
      <c r="M133" s="281"/>
      <c r="T133" s="281"/>
      <c r="X133" s="281"/>
    </row>
    <row r="134" spans="1:24" ht="24.6" customHeight="1" outlineLevel="2" x14ac:dyDescent="0.2">
      <c r="A134" s="352" t="s">
        <v>765</v>
      </c>
      <c r="B134" s="357" t="s">
        <v>640</v>
      </c>
      <c r="C134" s="353"/>
      <c r="D134" s="653"/>
      <c r="E134" s="353"/>
      <c r="F134" s="653">
        <f t="shared" si="38"/>
        <v>1.0645064</v>
      </c>
      <c r="G134" s="393"/>
      <c r="H134" s="393"/>
      <c r="I134" s="353"/>
      <c r="M134" s="281"/>
      <c r="T134" s="281"/>
      <c r="X134" s="281"/>
    </row>
    <row r="135" spans="1:24" ht="15.75" outlineLevel="3" x14ac:dyDescent="0.2">
      <c r="A135" s="352" t="s">
        <v>884</v>
      </c>
      <c r="B135" s="357" t="s">
        <v>334</v>
      </c>
      <c r="C135" s="353">
        <f>'Затраты подрядчика 2 кв '!O223</f>
        <v>2210824.58</v>
      </c>
      <c r="D135" s="653">
        <f>$E$258</f>
        <v>1.0793900999999999</v>
      </c>
      <c r="E135" s="353">
        <f t="shared" si="32"/>
        <v>2386342.16</v>
      </c>
      <c r="F135" s="653">
        <f t="shared" si="38"/>
        <v>1.0645064</v>
      </c>
      <c r="G135" s="431">
        <f t="shared" ref="G135:G138" si="43">E135*F135</f>
        <v>2540276.5</v>
      </c>
      <c r="H135" s="431">
        <f t="shared" si="35"/>
        <v>2494096.2000000002</v>
      </c>
      <c r="I135" s="353"/>
      <c r="M135" s="281"/>
      <c r="T135" s="281"/>
      <c r="X135" s="281"/>
    </row>
    <row r="136" spans="1:24" ht="31.5" outlineLevel="3" x14ac:dyDescent="0.2">
      <c r="A136" s="352" t="s">
        <v>885</v>
      </c>
      <c r="B136" s="357" t="s">
        <v>336</v>
      </c>
      <c r="C136" s="353">
        <f>'Затраты подрядчика 2 кв '!O224</f>
        <v>16696380.890000001</v>
      </c>
      <c r="D136" s="653">
        <f>$E$258</f>
        <v>1.0793900999999999</v>
      </c>
      <c r="E136" s="353">
        <f t="shared" si="32"/>
        <v>18021908.239999998</v>
      </c>
      <c r="F136" s="653">
        <f t="shared" si="38"/>
        <v>1.0645064</v>
      </c>
      <c r="G136" s="431">
        <f t="shared" si="43"/>
        <v>19184436.66</v>
      </c>
      <c r="H136" s="431">
        <f t="shared" si="35"/>
        <v>18835678.129999999</v>
      </c>
      <c r="I136" s="353">
        <f>'Затраты подрядчика 2 кв '!M224*$J$55</f>
        <v>11786042.07</v>
      </c>
      <c r="M136" s="281"/>
      <c r="T136" s="281"/>
      <c r="X136" s="281"/>
    </row>
    <row r="137" spans="1:24" ht="15.75" outlineLevel="3" x14ac:dyDescent="0.2">
      <c r="A137" s="352" t="s">
        <v>886</v>
      </c>
      <c r="B137" s="357" t="s">
        <v>338</v>
      </c>
      <c r="C137" s="353">
        <f>'Затраты подрядчика 2 кв '!O225</f>
        <v>52276385.409999996</v>
      </c>
      <c r="D137" s="653">
        <f>$E$258</f>
        <v>1.0793900999999999</v>
      </c>
      <c r="E137" s="353">
        <f t="shared" si="32"/>
        <v>56426612.880000003</v>
      </c>
      <c r="F137" s="653">
        <f t="shared" si="38"/>
        <v>1.0645064</v>
      </c>
      <c r="G137" s="431">
        <f t="shared" si="43"/>
        <v>60066490.539999999</v>
      </c>
      <c r="H137" s="431">
        <f t="shared" si="35"/>
        <v>58974527.240000002</v>
      </c>
      <c r="I137" s="353"/>
      <c r="M137" s="281"/>
      <c r="T137" s="281"/>
      <c r="X137" s="281"/>
    </row>
    <row r="138" spans="1:24" ht="15.75" outlineLevel="2" x14ac:dyDescent="0.2">
      <c r="A138" s="352" t="s">
        <v>766</v>
      </c>
      <c r="B138" s="357" t="s">
        <v>74</v>
      </c>
      <c r="C138" s="353">
        <f>'Затраты подрядчика 2 кв '!O227</f>
        <v>27926359.469999999</v>
      </c>
      <c r="D138" s="653">
        <f>$E$258</f>
        <v>1.0793900999999999</v>
      </c>
      <c r="E138" s="353">
        <f t="shared" si="32"/>
        <v>30143435.940000001</v>
      </c>
      <c r="F138" s="653">
        <f t="shared" si="38"/>
        <v>1.0645064</v>
      </c>
      <c r="G138" s="431">
        <f t="shared" si="43"/>
        <v>32087880.48</v>
      </c>
      <c r="H138" s="431">
        <f t="shared" si="35"/>
        <v>31504547.120000001</v>
      </c>
      <c r="I138" s="353">
        <f>'Затраты подрядчика 2 кв '!M227*$J$55</f>
        <v>8013716.5800000001</v>
      </c>
    </row>
    <row r="139" spans="1:24" ht="15.75" outlineLevel="1" x14ac:dyDescent="0.2">
      <c r="A139" s="375" t="s">
        <v>770</v>
      </c>
      <c r="B139" s="355" t="s">
        <v>71</v>
      </c>
      <c r="C139" s="351">
        <f>C141+C142+C143+C144+C146+C147+C148+C149+C150</f>
        <v>23954476.280000001</v>
      </c>
      <c r="D139" s="648">
        <f>$E$258</f>
        <v>1.0793900999999999</v>
      </c>
      <c r="E139" s="351">
        <f>E141+E142+E143+E144+E146+E147+E148+E149+E150</f>
        <v>25856224.550000001</v>
      </c>
      <c r="F139" s="648">
        <f t="shared" si="38"/>
        <v>1.0645064</v>
      </c>
      <c r="G139" s="351">
        <f>G141+G142+G143+G144+G146+G147+G148+G149+G150</f>
        <v>27524116.52</v>
      </c>
      <c r="H139" s="351">
        <f>H141+H142+H143+H144+H146+H147+H148+H149+H150</f>
        <v>27023748.93</v>
      </c>
      <c r="I139" s="351">
        <f>I141+I142+I143+I144+I146+I147+I148+I149+I150</f>
        <v>2754048.6</v>
      </c>
    </row>
    <row r="140" spans="1:24" ht="15.75" outlineLevel="2" x14ac:dyDescent="0.2">
      <c r="A140" s="352" t="s">
        <v>771</v>
      </c>
      <c r="B140" s="357" t="s">
        <v>617</v>
      </c>
      <c r="C140" s="353"/>
      <c r="D140" s="653"/>
      <c r="E140" s="353"/>
      <c r="F140" s="654"/>
      <c r="G140" s="393"/>
      <c r="H140" s="393"/>
      <c r="I140" s="353"/>
    </row>
    <row r="141" spans="1:24" ht="15.75" outlineLevel="3" x14ac:dyDescent="0.2">
      <c r="A141" s="352" t="s">
        <v>928</v>
      </c>
      <c r="B141" s="357" t="s">
        <v>389</v>
      </c>
      <c r="C141" s="353">
        <f>'Затраты подрядчика 2 кв '!O165</f>
        <v>1507623.22</v>
      </c>
      <c r="D141" s="653">
        <f>$E$258</f>
        <v>1.0793900999999999</v>
      </c>
      <c r="E141" s="353">
        <f t="shared" ref="E141:E150" si="44">C141*D141</f>
        <v>1627313.58</v>
      </c>
      <c r="F141" s="653">
        <f t="shared" ref="F141:F151" si="45">$F$292</f>
        <v>1.0645064</v>
      </c>
      <c r="G141" s="431">
        <f t="shared" ref="G141" si="46">E141*F141</f>
        <v>1732285.72</v>
      </c>
      <c r="H141" s="431">
        <f t="shared" ref="H141:H150" si="47">E141+(G141-E141)*(1-30/100)</f>
        <v>1700794.08</v>
      </c>
      <c r="I141" s="353"/>
    </row>
    <row r="142" spans="1:24" ht="15.75" outlineLevel="3" x14ac:dyDescent="0.2">
      <c r="A142" s="352" t="s">
        <v>929</v>
      </c>
      <c r="B142" s="357" t="s">
        <v>442</v>
      </c>
      <c r="C142" s="353">
        <f>'Затраты подрядчика 2 кв '!O166</f>
        <v>6412811.1900000004</v>
      </c>
      <c r="D142" s="653">
        <f>$E$258</f>
        <v>1.0793900999999999</v>
      </c>
      <c r="E142" s="353">
        <f t="shared" si="44"/>
        <v>6921924.9100000001</v>
      </c>
      <c r="F142" s="653">
        <f t="shared" si="45"/>
        <v>1.0645064</v>
      </c>
      <c r="G142" s="431">
        <f t="shared" ref="G142:G144" si="48">E142*F142</f>
        <v>7368433.3700000001</v>
      </c>
      <c r="H142" s="431">
        <f t="shared" si="47"/>
        <v>7234480.8300000001</v>
      </c>
      <c r="I142" s="353"/>
    </row>
    <row r="143" spans="1:24" ht="15.75" outlineLevel="3" x14ac:dyDescent="0.2">
      <c r="A143" s="352" t="s">
        <v>930</v>
      </c>
      <c r="B143" s="357" t="s">
        <v>443</v>
      </c>
      <c r="C143" s="353">
        <f>'Затраты подрядчика 2 кв '!O167</f>
        <v>25023.96</v>
      </c>
      <c r="D143" s="653">
        <f>$E$258</f>
        <v>1.0793900999999999</v>
      </c>
      <c r="E143" s="353">
        <f t="shared" si="44"/>
        <v>27010.61</v>
      </c>
      <c r="F143" s="653">
        <f t="shared" si="45"/>
        <v>1.0645064</v>
      </c>
      <c r="G143" s="431">
        <f t="shared" si="48"/>
        <v>28752.97</v>
      </c>
      <c r="H143" s="431">
        <f t="shared" si="47"/>
        <v>28230.26</v>
      </c>
      <c r="I143" s="353"/>
    </row>
    <row r="144" spans="1:24" ht="15.75" outlineLevel="3" x14ac:dyDescent="0.2">
      <c r="A144" s="352" t="s">
        <v>931</v>
      </c>
      <c r="B144" s="357" t="s">
        <v>444</v>
      </c>
      <c r="C144" s="353">
        <f>'Затраты подрядчика 2 кв '!O168</f>
        <v>11176.43</v>
      </c>
      <c r="D144" s="653">
        <f>$E$258</f>
        <v>1.0793900999999999</v>
      </c>
      <c r="E144" s="353">
        <f t="shared" si="44"/>
        <v>12063.73</v>
      </c>
      <c r="F144" s="653">
        <f t="shared" si="45"/>
        <v>1.0645064</v>
      </c>
      <c r="G144" s="431">
        <f t="shared" si="48"/>
        <v>12841.92</v>
      </c>
      <c r="H144" s="431">
        <f t="shared" si="47"/>
        <v>12608.46</v>
      </c>
      <c r="I144" s="353"/>
    </row>
    <row r="145" spans="1:9" ht="15.75" outlineLevel="2" x14ac:dyDescent="0.2">
      <c r="A145" s="352" t="s">
        <v>772</v>
      </c>
      <c r="B145" s="357" t="s">
        <v>887</v>
      </c>
      <c r="C145" s="353"/>
      <c r="D145" s="653"/>
      <c r="E145" s="353"/>
      <c r="F145" s="653">
        <f t="shared" si="45"/>
        <v>1.0645064</v>
      </c>
      <c r="G145" s="393"/>
      <c r="H145" s="393"/>
      <c r="I145" s="353"/>
    </row>
    <row r="146" spans="1:9" ht="15.75" outlineLevel="3" x14ac:dyDescent="0.2">
      <c r="A146" s="352" t="s">
        <v>932</v>
      </c>
      <c r="B146" s="357" t="s">
        <v>389</v>
      </c>
      <c r="C146" s="353">
        <f>'Затраты подрядчика 2 кв '!O170</f>
        <v>4677160.6500000004</v>
      </c>
      <c r="D146" s="653">
        <f t="shared" ref="D146:D151" si="49">$E$258</f>
        <v>1.0793900999999999</v>
      </c>
      <c r="E146" s="353">
        <f t="shared" si="44"/>
        <v>5048480.9000000004</v>
      </c>
      <c r="F146" s="653">
        <f t="shared" si="45"/>
        <v>1.0645064</v>
      </c>
      <c r="G146" s="431">
        <f t="shared" ref="G146" si="50">E146*F146</f>
        <v>5374140.2300000004</v>
      </c>
      <c r="H146" s="431">
        <f t="shared" si="47"/>
        <v>5276442.43</v>
      </c>
      <c r="I146" s="353"/>
    </row>
    <row r="147" spans="1:9" ht="15.75" outlineLevel="3" x14ac:dyDescent="0.2">
      <c r="A147" s="352" t="s">
        <v>933</v>
      </c>
      <c r="B147" s="357" t="s">
        <v>442</v>
      </c>
      <c r="C147" s="353">
        <f>'Затраты подрядчика 2 кв '!O171</f>
        <v>6277850.5099999998</v>
      </c>
      <c r="D147" s="653">
        <f t="shared" si="49"/>
        <v>1.0793900999999999</v>
      </c>
      <c r="E147" s="353">
        <f t="shared" si="44"/>
        <v>6776249.6900000004</v>
      </c>
      <c r="F147" s="653">
        <f t="shared" si="45"/>
        <v>1.0645064</v>
      </c>
      <c r="G147" s="431">
        <f t="shared" ref="G147:G150" si="51">E147*F147</f>
        <v>7213361.1600000001</v>
      </c>
      <c r="H147" s="431">
        <f t="shared" si="47"/>
        <v>7082227.7199999997</v>
      </c>
      <c r="I147" s="353"/>
    </row>
    <row r="148" spans="1:9" ht="31.5" outlineLevel="2" x14ac:dyDescent="0.2">
      <c r="A148" s="352" t="s">
        <v>773</v>
      </c>
      <c r="B148" s="357" t="s">
        <v>237</v>
      </c>
      <c r="C148" s="353">
        <f>'Затраты подрядчика 2 кв '!O172</f>
        <v>816722.97</v>
      </c>
      <c r="D148" s="653">
        <f t="shared" si="49"/>
        <v>1.0793900999999999</v>
      </c>
      <c r="E148" s="353">
        <f t="shared" si="44"/>
        <v>881562.69</v>
      </c>
      <c r="F148" s="653">
        <f t="shared" si="45"/>
        <v>1.0645064</v>
      </c>
      <c r="G148" s="431">
        <f t="shared" si="51"/>
        <v>938429.13</v>
      </c>
      <c r="H148" s="431">
        <f t="shared" si="47"/>
        <v>921369.2</v>
      </c>
      <c r="I148" s="353"/>
    </row>
    <row r="149" spans="1:9" ht="15.75" outlineLevel="2" x14ac:dyDescent="0.2">
      <c r="A149" s="352" t="s">
        <v>774</v>
      </c>
      <c r="B149" s="357" t="s">
        <v>239</v>
      </c>
      <c r="C149" s="353">
        <f>'Затраты подрядчика 2 кв '!O173</f>
        <v>4194897.6900000004</v>
      </c>
      <c r="D149" s="653">
        <f t="shared" si="49"/>
        <v>1.0793900999999999</v>
      </c>
      <c r="E149" s="353">
        <f t="shared" si="44"/>
        <v>4527931.04</v>
      </c>
      <c r="F149" s="653">
        <f t="shared" si="45"/>
        <v>1.0645064</v>
      </c>
      <c r="G149" s="431">
        <f t="shared" si="51"/>
        <v>4820011.57</v>
      </c>
      <c r="H149" s="431">
        <f t="shared" si="47"/>
        <v>4732387.41</v>
      </c>
      <c r="I149" s="353">
        <f>'Затраты подрядчика 2 кв '!M173*$J$55</f>
        <v>2754048.6</v>
      </c>
    </row>
    <row r="150" spans="1:9" ht="15.75" outlineLevel="2" x14ac:dyDescent="0.2">
      <c r="A150" s="352" t="s">
        <v>775</v>
      </c>
      <c r="B150" s="357" t="s">
        <v>306</v>
      </c>
      <c r="C150" s="353">
        <f>'Затраты подрядчика 2 кв '!O174</f>
        <v>31209.66</v>
      </c>
      <c r="D150" s="653">
        <f t="shared" si="49"/>
        <v>1.0793900999999999</v>
      </c>
      <c r="E150" s="353">
        <f t="shared" si="44"/>
        <v>33687.4</v>
      </c>
      <c r="F150" s="653">
        <f t="shared" si="45"/>
        <v>1.0645064</v>
      </c>
      <c r="G150" s="431">
        <f t="shared" si="51"/>
        <v>35860.449999999997</v>
      </c>
      <c r="H150" s="431">
        <f t="shared" si="47"/>
        <v>35208.54</v>
      </c>
      <c r="I150" s="353"/>
    </row>
    <row r="151" spans="1:9" ht="15.75" outlineLevel="1" x14ac:dyDescent="0.2">
      <c r="A151" s="375" t="s">
        <v>781</v>
      </c>
      <c r="B151" s="359" t="s">
        <v>72</v>
      </c>
      <c r="C151" s="351">
        <f>C153+C154+C155+C156+C157+C158+C159+C160+C161+C163+C164+C165+C166+C167+C168+C169+C170+C171+C173+C174+C175+C176+C177+C178+C179+C180+C181+C182+C183+C184+C185+C186+C187+C188+C189+C190+C191+C192+C193+C194</f>
        <v>75160635.629999995</v>
      </c>
      <c r="D151" s="648">
        <f t="shared" si="49"/>
        <v>1.0793900999999999</v>
      </c>
      <c r="E151" s="351">
        <f>E153+E154+E155+E156+E157+E158+E159+E160+E161+E163+E164+E165+E166+E167+E168+E169+E170+E171+E173+E174+E175+E176+E177+E178+E179+E180+E181+E182+E183+E184+E185+E186+E187+E188+E189+E190+E191+E192+E193+E194</f>
        <v>81127645.950000003</v>
      </c>
      <c r="F151" s="648">
        <f t="shared" si="45"/>
        <v>1.0645064</v>
      </c>
      <c r="G151" s="351">
        <f>G153+G154+G155+G156+G157+G158+G159+G160+G161+G163+G164+G165+G166+G167+G168+G169+G170+G171+G173+G174+G175+G176+G177+G178+G179+G180+G181+G182+G183+G184+G185+G186+G187+G188+G189+G190+G191+G192+G193+G194</f>
        <v>86360898.329999998</v>
      </c>
      <c r="H151" s="351">
        <f>H153+H154+H155+H156+H157+H158+H159+H160+H161+H163+H164+H165+H166+H167+H168+H169+H170+H171+H173+H174+H175+H176+H177+H178+H179+H180+H181+H182+H183+H184+H185+H186+H187+H188+H189+H190+H191+H192+H193+H194</f>
        <v>84790922.620000005</v>
      </c>
      <c r="I151" s="351">
        <f>I153+I154+I155+I156+I157+I158+I159+I160+I161+I163+I164+I165+I166+I167+I168+I169+I170+I171+I173+I174+I175+I176+I177+I178+I179+I180+I181+I182+I183+I184+I185+I186+I187+I188+I189+I190+I191+I192+I193+I194</f>
        <v>39650572.579999998</v>
      </c>
    </row>
    <row r="152" spans="1:9" ht="31.5" outlineLevel="2" x14ac:dyDescent="0.2">
      <c r="A152" s="352" t="s">
        <v>782</v>
      </c>
      <c r="B152" s="357" t="s">
        <v>642</v>
      </c>
      <c r="C152" s="353"/>
      <c r="D152" s="653"/>
      <c r="E152" s="353"/>
      <c r="F152" s="654"/>
      <c r="G152" s="393"/>
      <c r="H152" s="393"/>
      <c r="I152" s="353"/>
    </row>
    <row r="153" spans="1:9" ht="15.75" outlineLevel="3" x14ac:dyDescent="0.2">
      <c r="A153" s="352" t="s">
        <v>888</v>
      </c>
      <c r="B153" s="357" t="s">
        <v>389</v>
      </c>
      <c r="C153" s="353">
        <f>'Затраты подрядчика 2 кв '!O177</f>
        <v>66074.509999999995</v>
      </c>
      <c r="D153" s="653">
        <f t="shared" ref="D153:D161" si="52">$E$258</f>
        <v>1.0793900999999999</v>
      </c>
      <c r="E153" s="353">
        <f t="shared" ref="E153:E194" si="53">C153*D153</f>
        <v>71320.17</v>
      </c>
      <c r="F153" s="653">
        <f t="shared" ref="F153:F161" si="54">$F$292</f>
        <v>1.0645064</v>
      </c>
      <c r="G153" s="431">
        <f t="shared" ref="G153" si="55">E153*F153</f>
        <v>75920.78</v>
      </c>
      <c r="H153" s="431">
        <f t="shared" ref="H153:H194" si="56">E153+(G153-E153)*(1-30/100)</f>
        <v>74540.600000000006</v>
      </c>
      <c r="I153" s="353"/>
    </row>
    <row r="154" spans="1:9" ht="15.75" outlineLevel="3" x14ac:dyDescent="0.2">
      <c r="A154" s="352" t="s">
        <v>889</v>
      </c>
      <c r="B154" s="357" t="s">
        <v>445</v>
      </c>
      <c r="C154" s="353">
        <f>'Затраты подрядчика 2 кв '!O178</f>
        <v>1152437.6499999999</v>
      </c>
      <c r="D154" s="653">
        <f t="shared" si="52"/>
        <v>1.0793900999999999</v>
      </c>
      <c r="E154" s="353">
        <f t="shared" si="53"/>
        <v>1243929.79</v>
      </c>
      <c r="F154" s="653">
        <f t="shared" si="54"/>
        <v>1.0645064</v>
      </c>
      <c r="G154" s="431">
        <f t="shared" ref="G154:G161" si="57">E154*F154</f>
        <v>1324171.22</v>
      </c>
      <c r="H154" s="431">
        <f t="shared" si="56"/>
        <v>1300098.79</v>
      </c>
      <c r="I154" s="353"/>
    </row>
    <row r="155" spans="1:9" ht="15.75" outlineLevel="3" x14ac:dyDescent="0.2">
      <c r="A155" s="352" t="s">
        <v>890</v>
      </c>
      <c r="B155" s="357" t="s">
        <v>446</v>
      </c>
      <c r="C155" s="353">
        <f>'Затраты подрядчика 2 кв '!O179</f>
        <v>1645044.12</v>
      </c>
      <c r="D155" s="653">
        <f t="shared" si="52"/>
        <v>1.0793900999999999</v>
      </c>
      <c r="E155" s="353">
        <f t="shared" si="53"/>
        <v>1775644.34</v>
      </c>
      <c r="F155" s="653">
        <f t="shared" si="54"/>
        <v>1.0645064</v>
      </c>
      <c r="G155" s="431">
        <f t="shared" si="57"/>
        <v>1890184.76</v>
      </c>
      <c r="H155" s="431">
        <f t="shared" si="56"/>
        <v>1855822.63</v>
      </c>
      <c r="I155" s="353"/>
    </row>
    <row r="156" spans="1:9" ht="15.75" outlineLevel="3" x14ac:dyDescent="0.2">
      <c r="A156" s="352" t="s">
        <v>891</v>
      </c>
      <c r="B156" s="357" t="s">
        <v>406</v>
      </c>
      <c r="C156" s="353">
        <f>'Затраты подрядчика 2 кв '!O180</f>
        <v>4504101.7</v>
      </c>
      <c r="D156" s="653">
        <f t="shared" si="52"/>
        <v>1.0793900999999999</v>
      </c>
      <c r="E156" s="353">
        <f t="shared" si="53"/>
        <v>4861682.78</v>
      </c>
      <c r="F156" s="653">
        <f t="shared" si="54"/>
        <v>1.0645064</v>
      </c>
      <c r="G156" s="431">
        <f t="shared" si="57"/>
        <v>5175292.43</v>
      </c>
      <c r="H156" s="431">
        <f t="shared" si="56"/>
        <v>5081209.54</v>
      </c>
      <c r="I156" s="353"/>
    </row>
    <row r="157" spans="1:9" ht="15.75" outlineLevel="3" x14ac:dyDescent="0.2">
      <c r="A157" s="352" t="s">
        <v>892</v>
      </c>
      <c r="B157" s="357" t="s">
        <v>447</v>
      </c>
      <c r="C157" s="353">
        <f>'Затраты подрядчика 2 кв '!O181</f>
        <v>794018.65</v>
      </c>
      <c r="D157" s="653">
        <f t="shared" si="52"/>
        <v>1.0793900999999999</v>
      </c>
      <c r="E157" s="353">
        <f t="shared" si="53"/>
        <v>857055.87</v>
      </c>
      <c r="F157" s="653">
        <f t="shared" si="54"/>
        <v>1.0645064</v>
      </c>
      <c r="G157" s="431">
        <f t="shared" si="57"/>
        <v>912341.46</v>
      </c>
      <c r="H157" s="431">
        <f t="shared" si="56"/>
        <v>895755.78</v>
      </c>
      <c r="I157" s="353"/>
    </row>
    <row r="158" spans="1:9" ht="15.75" outlineLevel="3" x14ac:dyDescent="0.2">
      <c r="A158" s="352" t="s">
        <v>893</v>
      </c>
      <c r="B158" s="357" t="s">
        <v>448</v>
      </c>
      <c r="C158" s="353">
        <f>'Затраты подрядчика 2 кв '!O182</f>
        <v>16729.5</v>
      </c>
      <c r="D158" s="653">
        <f t="shared" si="52"/>
        <v>1.0793900999999999</v>
      </c>
      <c r="E158" s="353">
        <f t="shared" si="53"/>
        <v>18057.66</v>
      </c>
      <c r="F158" s="653">
        <f t="shared" si="54"/>
        <v>1.0645064</v>
      </c>
      <c r="G158" s="431">
        <f t="shared" si="57"/>
        <v>19222.490000000002</v>
      </c>
      <c r="H158" s="431">
        <f t="shared" si="56"/>
        <v>18873.04</v>
      </c>
      <c r="I158" s="353"/>
    </row>
    <row r="159" spans="1:9" ht="15.75" outlineLevel="3" x14ac:dyDescent="0.2">
      <c r="A159" s="352" t="s">
        <v>894</v>
      </c>
      <c r="B159" s="357" t="s">
        <v>408</v>
      </c>
      <c r="C159" s="353">
        <f>'Затраты подрядчика 2 кв '!O183</f>
        <v>287002.31</v>
      </c>
      <c r="D159" s="653">
        <f t="shared" si="52"/>
        <v>1.0793900999999999</v>
      </c>
      <c r="E159" s="353">
        <f t="shared" si="53"/>
        <v>309787.45</v>
      </c>
      <c r="F159" s="653">
        <f t="shared" si="54"/>
        <v>1.0645064</v>
      </c>
      <c r="G159" s="431">
        <f t="shared" si="57"/>
        <v>329770.71999999997</v>
      </c>
      <c r="H159" s="431">
        <f t="shared" si="56"/>
        <v>323775.74</v>
      </c>
      <c r="I159" s="353"/>
    </row>
    <row r="160" spans="1:9" ht="15.75" outlineLevel="3" x14ac:dyDescent="0.2">
      <c r="A160" s="352" t="s">
        <v>895</v>
      </c>
      <c r="B160" s="357" t="s">
        <v>411</v>
      </c>
      <c r="C160" s="353">
        <f>'Затраты подрядчика 2 кв '!O184</f>
        <v>1415962.43</v>
      </c>
      <c r="D160" s="653">
        <f t="shared" si="52"/>
        <v>1.0793900999999999</v>
      </c>
      <c r="E160" s="353">
        <f t="shared" si="53"/>
        <v>1528375.83</v>
      </c>
      <c r="F160" s="653">
        <f t="shared" si="54"/>
        <v>1.0645064</v>
      </c>
      <c r="G160" s="431">
        <f t="shared" si="57"/>
        <v>1626965.85</v>
      </c>
      <c r="H160" s="431">
        <f t="shared" si="56"/>
        <v>1597388.84</v>
      </c>
      <c r="I160" s="353"/>
    </row>
    <row r="161" spans="1:9" ht="15.75" outlineLevel="3" x14ac:dyDescent="0.2">
      <c r="A161" s="352" t="s">
        <v>896</v>
      </c>
      <c r="B161" s="357" t="s">
        <v>449</v>
      </c>
      <c r="C161" s="353">
        <f>'Затраты подрядчика 2 кв '!O185</f>
        <v>121675.48</v>
      </c>
      <c r="D161" s="653">
        <f t="shared" si="52"/>
        <v>1.0793900999999999</v>
      </c>
      <c r="E161" s="353">
        <f t="shared" si="53"/>
        <v>131335.31</v>
      </c>
      <c r="F161" s="653">
        <f t="shared" si="54"/>
        <v>1.0645064</v>
      </c>
      <c r="G161" s="431">
        <f t="shared" si="57"/>
        <v>139807.28</v>
      </c>
      <c r="H161" s="431">
        <f t="shared" si="56"/>
        <v>137265.69</v>
      </c>
      <c r="I161" s="353"/>
    </row>
    <row r="162" spans="1:9" ht="31.5" outlineLevel="2" x14ac:dyDescent="0.2">
      <c r="A162" s="352" t="s">
        <v>783</v>
      </c>
      <c r="B162" s="357" t="s">
        <v>635</v>
      </c>
      <c r="C162" s="353"/>
      <c r="D162" s="653"/>
      <c r="E162" s="353"/>
      <c r="F162" s="654"/>
      <c r="G162" s="393"/>
      <c r="H162" s="393"/>
      <c r="I162" s="353"/>
    </row>
    <row r="163" spans="1:9" ht="15.75" outlineLevel="3" x14ac:dyDescent="0.2">
      <c r="A163" s="352" t="s">
        <v>897</v>
      </c>
      <c r="B163" s="357" t="s">
        <v>389</v>
      </c>
      <c r="C163" s="353">
        <f>'Затраты подрядчика 2 кв '!O187</f>
        <v>73806.62</v>
      </c>
      <c r="D163" s="653">
        <f t="shared" ref="D163:D171" si="58">$E$258</f>
        <v>1.0793900999999999</v>
      </c>
      <c r="E163" s="353">
        <f t="shared" si="53"/>
        <v>79666.13</v>
      </c>
      <c r="F163" s="653">
        <f t="shared" ref="F163:F171" si="59">$F$292</f>
        <v>1.0645064</v>
      </c>
      <c r="G163" s="431">
        <f t="shared" ref="G163" si="60">E163*F163</f>
        <v>84805.11</v>
      </c>
      <c r="H163" s="431">
        <f t="shared" si="56"/>
        <v>83263.42</v>
      </c>
      <c r="I163" s="353"/>
    </row>
    <row r="164" spans="1:9" ht="15.75" outlineLevel="3" x14ac:dyDescent="0.2">
      <c r="A164" s="352" t="s">
        <v>898</v>
      </c>
      <c r="B164" s="357" t="s">
        <v>445</v>
      </c>
      <c r="C164" s="353">
        <f>'Затраты подрядчика 2 кв '!O188</f>
        <v>1221815.8700000001</v>
      </c>
      <c r="D164" s="653">
        <f t="shared" si="58"/>
        <v>1.0793900999999999</v>
      </c>
      <c r="E164" s="353">
        <f t="shared" si="53"/>
        <v>1318815.95</v>
      </c>
      <c r="F164" s="653">
        <f t="shared" si="59"/>
        <v>1.0645064</v>
      </c>
      <c r="G164" s="431">
        <f t="shared" ref="G164:G171" si="61">E164*F164</f>
        <v>1403888.02</v>
      </c>
      <c r="H164" s="431">
        <f t="shared" si="56"/>
        <v>1378366.4</v>
      </c>
      <c r="I164" s="353"/>
    </row>
    <row r="165" spans="1:9" ht="15.75" outlineLevel="3" x14ac:dyDescent="0.2">
      <c r="A165" s="352" t="s">
        <v>899</v>
      </c>
      <c r="B165" s="357" t="s">
        <v>446</v>
      </c>
      <c r="C165" s="353">
        <f>'Затраты подрядчика 2 кв '!O189</f>
        <v>1823515.56</v>
      </c>
      <c r="D165" s="653">
        <f t="shared" si="58"/>
        <v>1.0793900999999999</v>
      </c>
      <c r="E165" s="353">
        <f t="shared" si="53"/>
        <v>1968284.64</v>
      </c>
      <c r="F165" s="653">
        <f t="shared" si="59"/>
        <v>1.0645064</v>
      </c>
      <c r="G165" s="431">
        <f t="shared" si="61"/>
        <v>2095251.6</v>
      </c>
      <c r="H165" s="431">
        <f t="shared" si="56"/>
        <v>2057161.51</v>
      </c>
      <c r="I165" s="353"/>
    </row>
    <row r="166" spans="1:9" ht="15.75" outlineLevel="3" x14ac:dyDescent="0.2">
      <c r="A166" s="352" t="s">
        <v>900</v>
      </c>
      <c r="B166" s="357" t="s">
        <v>406</v>
      </c>
      <c r="C166" s="353">
        <f>'Затраты подрядчика 2 кв '!O190</f>
        <v>4571090</v>
      </c>
      <c r="D166" s="653">
        <f t="shared" si="58"/>
        <v>1.0793900999999999</v>
      </c>
      <c r="E166" s="353">
        <f t="shared" si="53"/>
        <v>4933989.29</v>
      </c>
      <c r="F166" s="653">
        <f t="shared" si="59"/>
        <v>1.0645064</v>
      </c>
      <c r="G166" s="431">
        <f t="shared" si="61"/>
        <v>5252263.18</v>
      </c>
      <c r="H166" s="431">
        <f t="shared" si="56"/>
        <v>5156781.01</v>
      </c>
      <c r="I166" s="353"/>
    </row>
    <row r="167" spans="1:9" ht="15.75" outlineLevel="3" x14ac:dyDescent="0.2">
      <c r="A167" s="352" t="s">
        <v>901</v>
      </c>
      <c r="B167" s="357" t="s">
        <v>447</v>
      </c>
      <c r="C167" s="353">
        <f>'Затраты подрядчика 2 кв '!O191</f>
        <v>845894.16</v>
      </c>
      <c r="D167" s="653">
        <f t="shared" si="58"/>
        <v>1.0793900999999999</v>
      </c>
      <c r="E167" s="353">
        <f t="shared" si="53"/>
        <v>913049.78</v>
      </c>
      <c r="F167" s="653">
        <f t="shared" si="59"/>
        <v>1.0645064</v>
      </c>
      <c r="G167" s="431">
        <f t="shared" si="61"/>
        <v>971947.33</v>
      </c>
      <c r="H167" s="431">
        <f t="shared" si="56"/>
        <v>954278.07</v>
      </c>
      <c r="I167" s="353"/>
    </row>
    <row r="168" spans="1:9" ht="15.75" outlineLevel="3" x14ac:dyDescent="0.2">
      <c r="A168" s="352" t="s">
        <v>902</v>
      </c>
      <c r="B168" s="357" t="s">
        <v>448</v>
      </c>
      <c r="C168" s="353">
        <f>'Затраты подрядчика 2 кв '!O192</f>
        <v>17151.25</v>
      </c>
      <c r="D168" s="653">
        <f t="shared" si="58"/>
        <v>1.0793900999999999</v>
      </c>
      <c r="E168" s="353">
        <f t="shared" si="53"/>
        <v>18512.89</v>
      </c>
      <c r="F168" s="653">
        <f t="shared" si="59"/>
        <v>1.0645064</v>
      </c>
      <c r="G168" s="431">
        <f t="shared" si="61"/>
        <v>19707.09</v>
      </c>
      <c r="H168" s="431">
        <f t="shared" si="56"/>
        <v>19348.830000000002</v>
      </c>
      <c r="I168" s="353"/>
    </row>
    <row r="169" spans="1:9" ht="15.75" outlineLevel="3" x14ac:dyDescent="0.2">
      <c r="A169" s="352" t="s">
        <v>903</v>
      </c>
      <c r="B169" s="357" t="s">
        <v>408</v>
      </c>
      <c r="C169" s="353">
        <f>'Затраты подрядчика 2 кв '!O193</f>
        <v>290657.5</v>
      </c>
      <c r="D169" s="653">
        <f t="shared" si="58"/>
        <v>1.0793900999999999</v>
      </c>
      <c r="E169" s="353">
        <f t="shared" si="53"/>
        <v>313732.83</v>
      </c>
      <c r="F169" s="653">
        <f t="shared" si="59"/>
        <v>1.0645064</v>
      </c>
      <c r="G169" s="431">
        <f t="shared" si="61"/>
        <v>333970.61</v>
      </c>
      <c r="H169" s="431">
        <f t="shared" si="56"/>
        <v>327899.28000000003</v>
      </c>
      <c r="I169" s="353"/>
    </row>
    <row r="170" spans="1:9" ht="15.75" outlineLevel="3" x14ac:dyDescent="0.2">
      <c r="A170" s="352" t="s">
        <v>904</v>
      </c>
      <c r="B170" s="357" t="s">
        <v>411</v>
      </c>
      <c r="C170" s="353">
        <f>'Затраты подрядчика 2 кв '!O194</f>
        <v>1462706.62</v>
      </c>
      <c r="D170" s="653">
        <f t="shared" si="58"/>
        <v>1.0793900999999999</v>
      </c>
      <c r="E170" s="353">
        <f t="shared" si="53"/>
        <v>1578831.04</v>
      </c>
      <c r="F170" s="653">
        <f t="shared" si="59"/>
        <v>1.0645064</v>
      </c>
      <c r="G170" s="431">
        <f t="shared" si="61"/>
        <v>1680675.75</v>
      </c>
      <c r="H170" s="431">
        <f t="shared" si="56"/>
        <v>1650122.34</v>
      </c>
      <c r="I170" s="353"/>
    </row>
    <row r="171" spans="1:9" ht="15.75" outlineLevel="3" x14ac:dyDescent="0.2">
      <c r="A171" s="352" t="s">
        <v>905</v>
      </c>
      <c r="B171" s="357" t="s">
        <v>449</v>
      </c>
      <c r="C171" s="353">
        <f>'Затраты подрядчика 2 кв '!O195</f>
        <v>128774.98</v>
      </c>
      <c r="D171" s="653">
        <f t="shared" si="58"/>
        <v>1.0793900999999999</v>
      </c>
      <c r="E171" s="353">
        <f t="shared" si="53"/>
        <v>138998.44</v>
      </c>
      <c r="F171" s="653">
        <f t="shared" si="59"/>
        <v>1.0645064</v>
      </c>
      <c r="G171" s="431">
        <f t="shared" si="61"/>
        <v>147964.73000000001</v>
      </c>
      <c r="H171" s="431">
        <f t="shared" si="56"/>
        <v>145274.84</v>
      </c>
      <c r="I171" s="353"/>
    </row>
    <row r="172" spans="1:9" ht="31.5" outlineLevel="2" x14ac:dyDescent="0.2">
      <c r="A172" s="352" t="s">
        <v>784</v>
      </c>
      <c r="B172" s="357" t="s">
        <v>636</v>
      </c>
      <c r="C172" s="353"/>
      <c r="D172" s="653"/>
      <c r="E172" s="353"/>
      <c r="F172" s="654"/>
      <c r="G172" s="393"/>
      <c r="H172" s="393"/>
      <c r="I172" s="353"/>
    </row>
    <row r="173" spans="1:9" ht="15.75" outlineLevel="3" x14ac:dyDescent="0.2">
      <c r="A173" s="352" t="s">
        <v>906</v>
      </c>
      <c r="B173" s="357" t="s">
        <v>389</v>
      </c>
      <c r="C173" s="353">
        <f>'Затраты подрядчика 2 кв '!O197</f>
        <v>96721.81</v>
      </c>
      <c r="D173" s="653">
        <f t="shared" ref="D173:D195" si="62">$E$258</f>
        <v>1.0793900999999999</v>
      </c>
      <c r="E173" s="353">
        <f t="shared" si="53"/>
        <v>104400.56</v>
      </c>
      <c r="F173" s="653">
        <f t="shared" ref="F173:F195" si="63">$F$292</f>
        <v>1.0645064</v>
      </c>
      <c r="G173" s="431">
        <f t="shared" ref="G173" si="64">E173*F173</f>
        <v>111135.06</v>
      </c>
      <c r="H173" s="431">
        <f t="shared" si="56"/>
        <v>109114.71</v>
      </c>
      <c r="I173" s="353"/>
    </row>
    <row r="174" spans="1:9" ht="15.75" outlineLevel="3" x14ac:dyDescent="0.2">
      <c r="A174" s="352" t="s">
        <v>907</v>
      </c>
      <c r="B174" s="357" t="s">
        <v>445</v>
      </c>
      <c r="C174" s="353">
        <f>'Затраты подрядчика 2 кв '!O198</f>
        <v>4758769.68</v>
      </c>
      <c r="D174" s="653">
        <f t="shared" si="62"/>
        <v>1.0793900999999999</v>
      </c>
      <c r="E174" s="353">
        <f t="shared" si="53"/>
        <v>5136568.88</v>
      </c>
      <c r="F174" s="653">
        <f t="shared" si="63"/>
        <v>1.0645064</v>
      </c>
      <c r="G174" s="431">
        <f t="shared" ref="G174:G194" si="65">E174*F174</f>
        <v>5467910.4500000002</v>
      </c>
      <c r="H174" s="431">
        <f t="shared" si="56"/>
        <v>5368507.9800000004</v>
      </c>
      <c r="I174" s="353"/>
    </row>
    <row r="175" spans="1:9" ht="15.75" outlineLevel="3" x14ac:dyDescent="0.2">
      <c r="A175" s="352" t="s">
        <v>908</v>
      </c>
      <c r="B175" s="357" t="s">
        <v>446</v>
      </c>
      <c r="C175" s="353">
        <f>'Затраты подрядчика 2 кв '!O199</f>
        <v>2212019.5499999998</v>
      </c>
      <c r="D175" s="653">
        <f t="shared" si="62"/>
        <v>1.0793900999999999</v>
      </c>
      <c r="E175" s="353">
        <f t="shared" si="53"/>
        <v>2387632</v>
      </c>
      <c r="F175" s="653">
        <f t="shared" si="63"/>
        <v>1.0645064</v>
      </c>
      <c r="G175" s="431">
        <f t="shared" si="65"/>
        <v>2541649.54</v>
      </c>
      <c r="H175" s="431">
        <f t="shared" si="56"/>
        <v>2495444.2799999998</v>
      </c>
      <c r="I175" s="353"/>
    </row>
    <row r="176" spans="1:9" ht="15.75" outlineLevel="3" x14ac:dyDescent="0.2">
      <c r="A176" s="352" t="s">
        <v>909</v>
      </c>
      <c r="B176" s="357" t="s">
        <v>406</v>
      </c>
      <c r="C176" s="353">
        <f>'Затраты подрядчика 2 кв '!O200</f>
        <v>219381.39</v>
      </c>
      <c r="D176" s="653">
        <f t="shared" si="62"/>
        <v>1.0793900999999999</v>
      </c>
      <c r="E176" s="353">
        <f t="shared" si="53"/>
        <v>236798.1</v>
      </c>
      <c r="F176" s="653">
        <f t="shared" si="63"/>
        <v>1.0645064</v>
      </c>
      <c r="G176" s="431">
        <f t="shared" si="65"/>
        <v>252073.09</v>
      </c>
      <c r="H176" s="431">
        <f t="shared" si="56"/>
        <v>247490.59</v>
      </c>
      <c r="I176" s="353"/>
    </row>
    <row r="177" spans="1:9" ht="15.75" outlineLevel="3" x14ac:dyDescent="0.2">
      <c r="A177" s="352" t="s">
        <v>910</v>
      </c>
      <c r="B177" s="357" t="s">
        <v>447</v>
      </c>
      <c r="C177" s="353">
        <f>'Затраты подрядчика 2 кв '!O201</f>
        <v>845894.16</v>
      </c>
      <c r="D177" s="653">
        <f t="shared" si="62"/>
        <v>1.0793900999999999</v>
      </c>
      <c r="E177" s="353">
        <f t="shared" si="53"/>
        <v>913049.78</v>
      </c>
      <c r="F177" s="653">
        <f t="shared" si="63"/>
        <v>1.0645064</v>
      </c>
      <c r="G177" s="431">
        <f t="shared" si="65"/>
        <v>971947.33</v>
      </c>
      <c r="H177" s="431">
        <f t="shared" si="56"/>
        <v>954278.07</v>
      </c>
      <c r="I177" s="353"/>
    </row>
    <row r="178" spans="1:9" ht="15.75" outlineLevel="3" x14ac:dyDescent="0.2">
      <c r="A178" s="352" t="s">
        <v>911</v>
      </c>
      <c r="B178" s="357" t="s">
        <v>448</v>
      </c>
      <c r="C178" s="353">
        <f>'Затраты подрядчика 2 кв '!O202</f>
        <v>17151.25</v>
      </c>
      <c r="D178" s="653">
        <f t="shared" si="62"/>
        <v>1.0793900999999999</v>
      </c>
      <c r="E178" s="353">
        <f t="shared" si="53"/>
        <v>18512.89</v>
      </c>
      <c r="F178" s="653">
        <f t="shared" si="63"/>
        <v>1.0645064</v>
      </c>
      <c r="G178" s="431">
        <f t="shared" si="65"/>
        <v>19707.09</v>
      </c>
      <c r="H178" s="431">
        <f t="shared" si="56"/>
        <v>19348.830000000002</v>
      </c>
      <c r="I178" s="353"/>
    </row>
    <row r="179" spans="1:9" ht="15.75" outlineLevel="3" x14ac:dyDescent="0.2">
      <c r="A179" s="352" t="s">
        <v>912</v>
      </c>
      <c r="B179" s="357" t="s">
        <v>408</v>
      </c>
      <c r="C179" s="353">
        <f>'Затраты подрядчика 2 кв '!O203</f>
        <v>343165.64</v>
      </c>
      <c r="D179" s="653">
        <f t="shared" si="62"/>
        <v>1.0793900999999999</v>
      </c>
      <c r="E179" s="353">
        <f t="shared" si="53"/>
        <v>370409.59</v>
      </c>
      <c r="F179" s="653">
        <f t="shared" si="63"/>
        <v>1.0645064</v>
      </c>
      <c r="G179" s="431">
        <f t="shared" si="65"/>
        <v>394303.38</v>
      </c>
      <c r="H179" s="431">
        <f t="shared" si="56"/>
        <v>387135.24</v>
      </c>
      <c r="I179" s="353"/>
    </row>
    <row r="180" spans="1:9" ht="15.75" outlineLevel="3" x14ac:dyDescent="0.2">
      <c r="A180" s="352" t="s">
        <v>913</v>
      </c>
      <c r="B180" s="357" t="s">
        <v>411</v>
      </c>
      <c r="C180" s="353">
        <f>'Затраты подрядчика 2 кв '!O204</f>
        <v>699967.93</v>
      </c>
      <c r="D180" s="653">
        <f t="shared" si="62"/>
        <v>1.0793900999999999</v>
      </c>
      <c r="E180" s="353">
        <f t="shared" si="53"/>
        <v>755538.45</v>
      </c>
      <c r="F180" s="653">
        <f t="shared" si="63"/>
        <v>1.0645064</v>
      </c>
      <c r="G180" s="431">
        <f t="shared" si="65"/>
        <v>804275.52</v>
      </c>
      <c r="H180" s="431">
        <f t="shared" si="56"/>
        <v>789654.4</v>
      </c>
      <c r="I180" s="353"/>
    </row>
    <row r="181" spans="1:9" ht="15.75" outlineLevel="3" x14ac:dyDescent="0.2">
      <c r="A181" s="352" t="s">
        <v>914</v>
      </c>
      <c r="B181" s="357" t="s">
        <v>449</v>
      </c>
      <c r="C181" s="353">
        <f>'Затраты подрядчика 2 кв '!O205</f>
        <v>128774.98</v>
      </c>
      <c r="D181" s="653">
        <f t="shared" si="62"/>
        <v>1.0793900999999999</v>
      </c>
      <c r="E181" s="353">
        <f t="shared" si="53"/>
        <v>138998.44</v>
      </c>
      <c r="F181" s="653">
        <f t="shared" si="63"/>
        <v>1.0645064</v>
      </c>
      <c r="G181" s="431">
        <f t="shared" si="65"/>
        <v>147964.73000000001</v>
      </c>
      <c r="H181" s="431">
        <f t="shared" si="56"/>
        <v>145274.84</v>
      </c>
      <c r="I181" s="353"/>
    </row>
    <row r="182" spans="1:9" ht="15.75" outlineLevel="3" x14ac:dyDescent="0.2">
      <c r="A182" s="352" t="s">
        <v>915</v>
      </c>
      <c r="B182" s="357" t="s">
        <v>450</v>
      </c>
      <c r="C182" s="353">
        <f>'Затраты подрядчика 2 кв '!O206</f>
        <v>406217.58</v>
      </c>
      <c r="D182" s="653">
        <f t="shared" si="62"/>
        <v>1.0793900999999999</v>
      </c>
      <c r="E182" s="353">
        <f t="shared" si="53"/>
        <v>438467.23</v>
      </c>
      <c r="F182" s="653">
        <f t="shared" si="63"/>
        <v>1.0645064</v>
      </c>
      <c r="G182" s="431">
        <f t="shared" si="65"/>
        <v>466751.17</v>
      </c>
      <c r="H182" s="431">
        <f t="shared" si="56"/>
        <v>458265.99</v>
      </c>
      <c r="I182" s="353"/>
    </row>
    <row r="183" spans="1:9" ht="15.75" outlineLevel="3" x14ac:dyDescent="0.2">
      <c r="A183" s="352" t="s">
        <v>916</v>
      </c>
      <c r="B183" s="357" t="s">
        <v>451</v>
      </c>
      <c r="C183" s="353">
        <f>'Затраты подрядчика 2 кв '!O207</f>
        <v>76477.72</v>
      </c>
      <c r="D183" s="653">
        <f t="shared" si="62"/>
        <v>1.0793900999999999</v>
      </c>
      <c r="E183" s="353">
        <f t="shared" si="53"/>
        <v>82549.289999999994</v>
      </c>
      <c r="F183" s="653">
        <f t="shared" si="63"/>
        <v>1.0645064</v>
      </c>
      <c r="G183" s="431">
        <f t="shared" si="65"/>
        <v>87874.25</v>
      </c>
      <c r="H183" s="431">
        <f t="shared" si="56"/>
        <v>86276.76</v>
      </c>
      <c r="I183" s="353"/>
    </row>
    <row r="184" spans="1:9" ht="15.75" outlineLevel="3" x14ac:dyDescent="0.2">
      <c r="A184" s="352" t="s">
        <v>917</v>
      </c>
      <c r="B184" s="357" t="s">
        <v>452</v>
      </c>
      <c r="C184" s="353">
        <f>'Затраты подрядчика 2 кв '!O208</f>
        <v>126385.05</v>
      </c>
      <c r="D184" s="653">
        <f t="shared" si="62"/>
        <v>1.0793900999999999</v>
      </c>
      <c r="E184" s="353">
        <f t="shared" si="53"/>
        <v>136418.76999999999</v>
      </c>
      <c r="F184" s="653">
        <f t="shared" si="63"/>
        <v>1.0645064</v>
      </c>
      <c r="G184" s="431">
        <f t="shared" si="65"/>
        <v>145218.65</v>
      </c>
      <c r="H184" s="431">
        <f t="shared" si="56"/>
        <v>142578.69</v>
      </c>
      <c r="I184" s="353"/>
    </row>
    <row r="185" spans="1:9" ht="15.75" outlineLevel="2" x14ac:dyDescent="0.2">
      <c r="A185" s="352" t="s">
        <v>785</v>
      </c>
      <c r="B185" s="357" t="s">
        <v>314</v>
      </c>
      <c r="C185" s="353">
        <f>'Затраты подрядчика 2 кв '!O209</f>
        <v>600996.76</v>
      </c>
      <c r="D185" s="653">
        <f t="shared" si="62"/>
        <v>1.0793900999999999</v>
      </c>
      <c r="E185" s="353">
        <f t="shared" si="53"/>
        <v>648709.94999999995</v>
      </c>
      <c r="F185" s="653">
        <f t="shared" si="63"/>
        <v>1.0645064</v>
      </c>
      <c r="G185" s="431">
        <f t="shared" si="65"/>
        <v>690555.89</v>
      </c>
      <c r="H185" s="431">
        <f t="shared" si="56"/>
        <v>678002.11</v>
      </c>
      <c r="I185" s="353"/>
    </row>
    <row r="186" spans="1:9" ht="15.75" outlineLevel="2" x14ac:dyDescent="0.2">
      <c r="A186" s="352" t="s">
        <v>786</v>
      </c>
      <c r="B186" s="357" t="s">
        <v>316</v>
      </c>
      <c r="C186" s="353">
        <f>'Затраты подрядчика 2 кв '!O210</f>
        <v>609783.26</v>
      </c>
      <c r="D186" s="653">
        <f t="shared" si="62"/>
        <v>1.0793900999999999</v>
      </c>
      <c r="E186" s="353">
        <f t="shared" si="53"/>
        <v>658194.01</v>
      </c>
      <c r="F186" s="653">
        <f t="shared" si="63"/>
        <v>1.0645064</v>
      </c>
      <c r="G186" s="431">
        <f t="shared" si="65"/>
        <v>700651.74</v>
      </c>
      <c r="H186" s="431">
        <f t="shared" si="56"/>
        <v>687914.42</v>
      </c>
      <c r="I186" s="353"/>
    </row>
    <row r="187" spans="1:9" ht="15.75" outlineLevel="2" x14ac:dyDescent="0.2">
      <c r="A187" s="352" t="s">
        <v>787</v>
      </c>
      <c r="B187" s="357" t="s">
        <v>318</v>
      </c>
      <c r="C187" s="353">
        <f>'Затраты подрядчика 2 кв '!O211</f>
        <v>607885.38</v>
      </c>
      <c r="D187" s="653">
        <f t="shared" si="62"/>
        <v>1.0793900999999999</v>
      </c>
      <c r="E187" s="353">
        <f t="shared" si="53"/>
        <v>656145.46</v>
      </c>
      <c r="F187" s="653">
        <f t="shared" si="63"/>
        <v>1.0645064</v>
      </c>
      <c r="G187" s="431">
        <f t="shared" si="65"/>
        <v>698471.04</v>
      </c>
      <c r="H187" s="431">
        <f t="shared" si="56"/>
        <v>685773.37</v>
      </c>
      <c r="I187" s="353"/>
    </row>
    <row r="188" spans="1:9" ht="31.5" outlineLevel="2" x14ac:dyDescent="0.2">
      <c r="A188" s="352" t="s">
        <v>788</v>
      </c>
      <c r="B188" s="357" t="s">
        <v>320</v>
      </c>
      <c r="C188" s="353">
        <f>'Затраты подрядчика 2 кв '!O212</f>
        <v>39409158.469999999</v>
      </c>
      <c r="D188" s="653">
        <f t="shared" si="62"/>
        <v>1.0793900999999999</v>
      </c>
      <c r="E188" s="353">
        <f t="shared" si="53"/>
        <v>42537855.5</v>
      </c>
      <c r="F188" s="653">
        <f t="shared" si="63"/>
        <v>1.0645064</v>
      </c>
      <c r="G188" s="431">
        <f t="shared" si="65"/>
        <v>45281819.420000002</v>
      </c>
      <c r="H188" s="431">
        <f t="shared" si="56"/>
        <v>44458630.240000002</v>
      </c>
      <c r="I188" s="353">
        <f>'Затраты подрядчика 2 кв '!M212*$J$55</f>
        <v>37942593.700000003</v>
      </c>
    </row>
    <row r="189" spans="1:9" ht="15.75" outlineLevel="2" x14ac:dyDescent="0.2">
      <c r="A189" s="352" t="s">
        <v>789</v>
      </c>
      <c r="B189" s="357" t="s">
        <v>322</v>
      </c>
      <c r="C189" s="353">
        <f>'Затраты подрядчика 2 кв '!O213</f>
        <v>490427.42</v>
      </c>
      <c r="D189" s="653">
        <f t="shared" si="62"/>
        <v>1.0793900999999999</v>
      </c>
      <c r="E189" s="353">
        <f t="shared" si="53"/>
        <v>529362.5</v>
      </c>
      <c r="F189" s="653">
        <f t="shared" si="63"/>
        <v>1.0645064</v>
      </c>
      <c r="G189" s="431">
        <f t="shared" si="65"/>
        <v>563509.77</v>
      </c>
      <c r="H189" s="431">
        <f t="shared" si="56"/>
        <v>553265.59</v>
      </c>
      <c r="I189" s="353"/>
    </row>
    <row r="190" spans="1:9" ht="15.75" outlineLevel="2" x14ac:dyDescent="0.2">
      <c r="A190" s="352" t="s">
        <v>790</v>
      </c>
      <c r="B190" s="357" t="s">
        <v>324</v>
      </c>
      <c r="C190" s="353">
        <f>'Затраты подрядчика 2 кв '!O214</f>
        <v>492184.72</v>
      </c>
      <c r="D190" s="653">
        <f t="shared" si="62"/>
        <v>1.0793900999999999</v>
      </c>
      <c r="E190" s="353">
        <f t="shared" si="53"/>
        <v>531259.31000000006</v>
      </c>
      <c r="F190" s="653">
        <f t="shared" si="63"/>
        <v>1.0645064</v>
      </c>
      <c r="G190" s="431">
        <f t="shared" si="65"/>
        <v>565528.93999999994</v>
      </c>
      <c r="H190" s="431">
        <f t="shared" si="56"/>
        <v>555248.05000000005</v>
      </c>
      <c r="I190" s="353"/>
    </row>
    <row r="191" spans="1:9" ht="15.75" outlineLevel="2" x14ac:dyDescent="0.2">
      <c r="A191" s="352" t="s">
        <v>791</v>
      </c>
      <c r="B191" s="357" t="s">
        <v>326</v>
      </c>
      <c r="C191" s="353">
        <f>'Затраты подрядчика 2 кв '!O215</f>
        <v>492184.72</v>
      </c>
      <c r="D191" s="653">
        <f t="shared" si="62"/>
        <v>1.0793900999999999</v>
      </c>
      <c r="E191" s="353">
        <f t="shared" si="53"/>
        <v>531259.31000000006</v>
      </c>
      <c r="F191" s="653">
        <f t="shared" si="63"/>
        <v>1.0645064</v>
      </c>
      <c r="G191" s="431">
        <f t="shared" si="65"/>
        <v>565528.93999999994</v>
      </c>
      <c r="H191" s="431">
        <f t="shared" si="56"/>
        <v>555248.05000000005</v>
      </c>
      <c r="I191" s="353"/>
    </row>
    <row r="192" spans="1:9" ht="15.75" outlineLevel="2" x14ac:dyDescent="0.2">
      <c r="A192" s="352" t="s">
        <v>792</v>
      </c>
      <c r="B192" s="357" t="s">
        <v>259</v>
      </c>
      <c r="C192" s="353">
        <f>'Затраты подрядчика 2 кв '!O216</f>
        <v>1278586.81</v>
      </c>
      <c r="D192" s="653">
        <f t="shared" si="62"/>
        <v>1.0793900999999999</v>
      </c>
      <c r="E192" s="353">
        <f t="shared" si="53"/>
        <v>1380093.94</v>
      </c>
      <c r="F192" s="653">
        <f t="shared" si="63"/>
        <v>1.0645064</v>
      </c>
      <c r="G192" s="431">
        <f t="shared" si="65"/>
        <v>1469118.83</v>
      </c>
      <c r="H192" s="431">
        <f t="shared" si="56"/>
        <v>1442411.36</v>
      </c>
      <c r="I192" s="353">
        <f>'Затраты подрядчика 2 кв '!M216*$J$55</f>
        <v>1076686.72</v>
      </c>
    </row>
    <row r="193" spans="1:9" ht="15.75" outlineLevel="2" x14ac:dyDescent="0.2">
      <c r="A193" s="352" t="s">
        <v>793</v>
      </c>
      <c r="B193" s="357" t="s">
        <v>249</v>
      </c>
      <c r="C193" s="353">
        <f>'Затраты подрядчика 2 кв '!O217</f>
        <v>675995.56</v>
      </c>
      <c r="D193" s="653">
        <f t="shared" si="62"/>
        <v>1.0793900999999999</v>
      </c>
      <c r="E193" s="353">
        <f t="shared" si="53"/>
        <v>729662.92</v>
      </c>
      <c r="F193" s="653">
        <f t="shared" si="63"/>
        <v>1.0645064</v>
      </c>
      <c r="G193" s="431">
        <f t="shared" si="65"/>
        <v>776730.85</v>
      </c>
      <c r="H193" s="431">
        <f t="shared" si="56"/>
        <v>762610.47</v>
      </c>
      <c r="I193" s="353">
        <f>'Затраты подрядчика 2 кв '!M217*$J$55</f>
        <v>631292.16000000003</v>
      </c>
    </row>
    <row r="194" spans="1:9" ht="15.75" outlineLevel="2" x14ac:dyDescent="0.2">
      <c r="A194" s="352" t="s">
        <v>794</v>
      </c>
      <c r="B194" s="357" t="s">
        <v>251</v>
      </c>
      <c r="C194" s="353">
        <f>'Затраты подрядчика 2 кв '!O218</f>
        <v>134046.88</v>
      </c>
      <c r="D194" s="653">
        <f t="shared" si="62"/>
        <v>1.0793900999999999</v>
      </c>
      <c r="E194" s="353">
        <f t="shared" si="53"/>
        <v>144688.88</v>
      </c>
      <c r="F194" s="653">
        <f t="shared" si="63"/>
        <v>1.0645064</v>
      </c>
      <c r="G194" s="431">
        <f t="shared" si="65"/>
        <v>154022.24</v>
      </c>
      <c r="H194" s="431">
        <f t="shared" si="56"/>
        <v>151222.23000000001</v>
      </c>
      <c r="I194" s="353"/>
    </row>
    <row r="195" spans="1:9" ht="15.75" outlineLevel="1" x14ac:dyDescent="0.2">
      <c r="A195" s="375" t="s">
        <v>822</v>
      </c>
      <c r="B195" s="360" t="s">
        <v>538</v>
      </c>
      <c r="C195" s="351">
        <f>C197+C198+C199+C200+C201+C202+C204+C205+C206+C207+C208</f>
        <v>30598817.300000001</v>
      </c>
      <c r="D195" s="648">
        <f t="shared" si="62"/>
        <v>1.0793900999999999</v>
      </c>
      <c r="E195" s="351">
        <f>E197+E198+E199+E200+E201+E202+E204+E205+E206+E207+E208</f>
        <v>33028060.48</v>
      </c>
      <c r="F195" s="648">
        <f t="shared" si="63"/>
        <v>1.0645064</v>
      </c>
      <c r="G195" s="351">
        <f>G197+G198+G199+G200+G201+G202+G204+G205+G206+G207+G208</f>
        <v>35158581.770000003</v>
      </c>
      <c r="H195" s="351">
        <f>H197+H198+H199+H200+H201+H202+H204+H205+H206+H207+H208</f>
        <v>34519425.390000001</v>
      </c>
      <c r="I195" s="351">
        <f>I197+I198+I199+I200+I201+I202+I204+I205+I206+I207+I208</f>
        <v>20621016.32</v>
      </c>
    </row>
    <row r="196" spans="1:9" ht="15.75" outlineLevel="2" x14ac:dyDescent="0.2">
      <c r="A196" s="352" t="s">
        <v>823</v>
      </c>
      <c r="B196" s="357" t="s">
        <v>617</v>
      </c>
      <c r="C196" s="353"/>
      <c r="D196" s="653"/>
      <c r="E196" s="353"/>
      <c r="F196" s="654"/>
      <c r="G196" s="393"/>
      <c r="H196" s="393"/>
      <c r="I196" s="353"/>
    </row>
    <row r="197" spans="1:9" ht="15.75" outlineLevel="3" x14ac:dyDescent="0.2">
      <c r="A197" s="352" t="s">
        <v>918</v>
      </c>
      <c r="B197" s="357" t="s">
        <v>389</v>
      </c>
      <c r="C197" s="353">
        <f>'Затраты подрядчика 2 кв '!O138</f>
        <v>224372.12</v>
      </c>
      <c r="D197" s="653">
        <f t="shared" ref="D197:D202" si="66">$E$258</f>
        <v>1.0793900999999999</v>
      </c>
      <c r="E197" s="353">
        <f t="shared" ref="E197:E211" si="67">C197*D197</f>
        <v>242185.05</v>
      </c>
      <c r="F197" s="653">
        <f t="shared" ref="F197:F202" si="68">$F$292</f>
        <v>1.0645064</v>
      </c>
      <c r="G197" s="431">
        <f t="shared" ref="G197" si="69">E197*F197</f>
        <v>257807.54</v>
      </c>
      <c r="H197" s="431">
        <f t="shared" ref="H197:H211" si="70">E197+(G197-E197)*(1-30/100)</f>
        <v>253120.79</v>
      </c>
      <c r="I197" s="353"/>
    </row>
    <row r="198" spans="1:9" ht="15.75" outlineLevel="3" x14ac:dyDescent="0.2">
      <c r="A198" s="352" t="s">
        <v>919</v>
      </c>
      <c r="B198" s="357" t="s">
        <v>433</v>
      </c>
      <c r="C198" s="353">
        <f>'Затраты подрядчика 2 кв '!O139</f>
        <v>48290.62</v>
      </c>
      <c r="D198" s="653">
        <f t="shared" si="66"/>
        <v>1.0793900999999999</v>
      </c>
      <c r="E198" s="353">
        <f t="shared" si="67"/>
        <v>52124.42</v>
      </c>
      <c r="F198" s="653">
        <f t="shared" si="68"/>
        <v>1.0645064</v>
      </c>
      <c r="G198" s="431">
        <f t="shared" ref="G198:G202" si="71">E198*F198</f>
        <v>55486.78</v>
      </c>
      <c r="H198" s="431">
        <f t="shared" si="70"/>
        <v>54478.07</v>
      </c>
      <c r="I198" s="353"/>
    </row>
    <row r="199" spans="1:9" ht="15.75" outlineLevel="3" x14ac:dyDescent="0.2">
      <c r="A199" s="352" t="s">
        <v>920</v>
      </c>
      <c r="B199" s="357" t="s">
        <v>434</v>
      </c>
      <c r="C199" s="353">
        <f>'Затраты подрядчика 2 кв '!O140</f>
        <v>26218.92</v>
      </c>
      <c r="D199" s="653">
        <f t="shared" si="66"/>
        <v>1.0793900999999999</v>
      </c>
      <c r="E199" s="353">
        <f t="shared" si="67"/>
        <v>28300.44</v>
      </c>
      <c r="F199" s="653">
        <f t="shared" si="68"/>
        <v>1.0645064</v>
      </c>
      <c r="G199" s="431">
        <f t="shared" si="71"/>
        <v>30126</v>
      </c>
      <c r="H199" s="431">
        <f t="shared" si="70"/>
        <v>29578.33</v>
      </c>
      <c r="I199" s="353"/>
    </row>
    <row r="200" spans="1:9" ht="15.75" outlineLevel="3" x14ac:dyDescent="0.2">
      <c r="A200" s="352" t="s">
        <v>921</v>
      </c>
      <c r="B200" s="357" t="s">
        <v>435</v>
      </c>
      <c r="C200" s="353">
        <f>'Затраты подрядчика 2 кв '!O141</f>
        <v>9700.2999999999993</v>
      </c>
      <c r="D200" s="653">
        <f t="shared" si="66"/>
        <v>1.0793900999999999</v>
      </c>
      <c r="E200" s="353">
        <f t="shared" si="67"/>
        <v>10470.41</v>
      </c>
      <c r="F200" s="653">
        <f t="shared" si="68"/>
        <v>1.0645064</v>
      </c>
      <c r="G200" s="431">
        <f t="shared" si="71"/>
        <v>11145.82</v>
      </c>
      <c r="H200" s="431">
        <f t="shared" si="70"/>
        <v>10943.2</v>
      </c>
      <c r="I200" s="353"/>
    </row>
    <row r="201" spans="1:9" ht="15.75" outlineLevel="3" x14ac:dyDescent="0.2">
      <c r="A201" s="352" t="s">
        <v>922</v>
      </c>
      <c r="B201" s="357" t="s">
        <v>436</v>
      </c>
      <c r="C201" s="353">
        <f>'Затраты подрядчика 2 кв '!O142</f>
        <v>241874.84</v>
      </c>
      <c r="D201" s="653">
        <f t="shared" si="66"/>
        <v>1.0793900999999999</v>
      </c>
      <c r="E201" s="353">
        <f t="shared" si="67"/>
        <v>261077.31</v>
      </c>
      <c r="F201" s="653">
        <f t="shared" si="68"/>
        <v>1.0645064</v>
      </c>
      <c r="G201" s="431">
        <f t="shared" si="71"/>
        <v>277918.46999999997</v>
      </c>
      <c r="H201" s="431">
        <f t="shared" si="70"/>
        <v>272866.12</v>
      </c>
      <c r="I201" s="353"/>
    </row>
    <row r="202" spans="1:9" ht="15.75" outlineLevel="3" x14ac:dyDescent="0.2">
      <c r="A202" s="352" t="s">
        <v>923</v>
      </c>
      <c r="B202" s="357" t="s">
        <v>437</v>
      </c>
      <c r="C202" s="353">
        <f>'Затраты подрядчика 2 кв '!O143</f>
        <v>17994.759999999998</v>
      </c>
      <c r="D202" s="653">
        <f t="shared" si="66"/>
        <v>1.0793900999999999</v>
      </c>
      <c r="E202" s="353">
        <f t="shared" si="67"/>
        <v>19423.37</v>
      </c>
      <c r="F202" s="653">
        <f t="shared" si="68"/>
        <v>1.0645064</v>
      </c>
      <c r="G202" s="431">
        <f t="shared" si="71"/>
        <v>20676.3</v>
      </c>
      <c r="H202" s="431">
        <f t="shared" si="70"/>
        <v>20300.419999999998</v>
      </c>
      <c r="I202" s="353"/>
    </row>
    <row r="203" spans="1:9" ht="31.5" outlineLevel="2" x14ac:dyDescent="0.2">
      <c r="A203" s="352" t="s">
        <v>824</v>
      </c>
      <c r="B203" s="357" t="s">
        <v>634</v>
      </c>
      <c r="C203" s="353"/>
      <c r="D203" s="653"/>
      <c r="E203" s="353"/>
      <c r="F203" s="654"/>
      <c r="G203" s="393"/>
      <c r="H203" s="393"/>
      <c r="I203" s="353"/>
    </row>
    <row r="204" spans="1:9" ht="15.75" outlineLevel="3" x14ac:dyDescent="0.2">
      <c r="A204" s="352" t="s">
        <v>924</v>
      </c>
      <c r="B204" s="357" t="s">
        <v>439</v>
      </c>
      <c r="C204" s="353">
        <f>'Затраты подрядчика 2 кв '!O145</f>
        <v>3332401.92</v>
      </c>
      <c r="D204" s="653">
        <f t="shared" ref="D204:D211" si="72">$E$258</f>
        <v>1.0793900999999999</v>
      </c>
      <c r="E204" s="353">
        <f t="shared" si="67"/>
        <v>3596961.64</v>
      </c>
      <c r="F204" s="653">
        <f t="shared" ref="F204:F211" si="73">$F$292</f>
        <v>1.0645064</v>
      </c>
      <c r="G204" s="431">
        <f t="shared" ref="G204" si="74">E204*F204</f>
        <v>3828988.69</v>
      </c>
      <c r="H204" s="431">
        <f t="shared" si="70"/>
        <v>3759380.58</v>
      </c>
      <c r="I204" s="353">
        <f>'Затраты подрядчика 2 кв '!M145*$J$55</f>
        <v>3540913.21</v>
      </c>
    </row>
    <row r="205" spans="1:9" ht="15.75" outlineLevel="3" x14ac:dyDescent="0.2">
      <c r="A205" s="352" t="s">
        <v>925</v>
      </c>
      <c r="B205" s="357" t="s">
        <v>438</v>
      </c>
      <c r="C205" s="353">
        <f>'Затраты подрядчика 2 кв '!O146</f>
        <v>3332472.2</v>
      </c>
      <c r="D205" s="653">
        <f t="shared" si="72"/>
        <v>1.0793900999999999</v>
      </c>
      <c r="E205" s="353">
        <f t="shared" si="67"/>
        <v>3597037.5</v>
      </c>
      <c r="F205" s="653">
        <f t="shared" si="73"/>
        <v>1.0645064</v>
      </c>
      <c r="G205" s="431">
        <f t="shared" ref="G205:G208" si="75">E205*F205</f>
        <v>3829069.44</v>
      </c>
      <c r="H205" s="431">
        <f t="shared" si="70"/>
        <v>3759459.86</v>
      </c>
      <c r="I205" s="353">
        <f>'Затраты подрядчика 2 кв '!M146*$J$55</f>
        <v>3540913.21</v>
      </c>
    </row>
    <row r="206" spans="1:9" ht="15.75" outlineLevel="3" x14ac:dyDescent="0.2">
      <c r="A206" s="352" t="s">
        <v>926</v>
      </c>
      <c r="B206" s="357" t="s">
        <v>440</v>
      </c>
      <c r="C206" s="353">
        <f>'Затраты подрядчика 2 кв '!O147</f>
        <v>3492759.43</v>
      </c>
      <c r="D206" s="653">
        <f t="shared" si="72"/>
        <v>1.0793900999999999</v>
      </c>
      <c r="E206" s="353">
        <f t="shared" si="67"/>
        <v>3770049.95</v>
      </c>
      <c r="F206" s="653">
        <f t="shared" si="73"/>
        <v>1.0645064</v>
      </c>
      <c r="G206" s="431">
        <f t="shared" si="75"/>
        <v>4013242.3</v>
      </c>
      <c r="H206" s="431">
        <f t="shared" si="70"/>
        <v>3940284.6</v>
      </c>
      <c r="I206" s="353">
        <f>'Затраты подрядчика 2 кв '!M147*$J$55</f>
        <v>3615715.86</v>
      </c>
    </row>
    <row r="207" spans="1:9" ht="15.75" outlineLevel="3" x14ac:dyDescent="0.2">
      <c r="A207" s="352" t="s">
        <v>927</v>
      </c>
      <c r="B207" s="357" t="s">
        <v>441</v>
      </c>
      <c r="C207" s="353">
        <f>'Затраты подрядчика 2 кв '!O148</f>
        <v>2638938.7200000002</v>
      </c>
      <c r="D207" s="653">
        <f t="shared" si="72"/>
        <v>1.0793900999999999</v>
      </c>
      <c r="E207" s="353">
        <f t="shared" si="67"/>
        <v>2848444.33</v>
      </c>
      <c r="F207" s="653">
        <f t="shared" si="73"/>
        <v>1.0645064</v>
      </c>
      <c r="G207" s="431">
        <f t="shared" si="75"/>
        <v>3032187.22</v>
      </c>
      <c r="H207" s="431">
        <f t="shared" si="70"/>
        <v>2977064.35</v>
      </c>
      <c r="I207" s="353">
        <f>'Затраты подрядчика 2 кв '!M148*$J$55</f>
        <v>2941459.32</v>
      </c>
    </row>
    <row r="208" spans="1:9" ht="15.75" outlineLevel="2" x14ac:dyDescent="0.2">
      <c r="A208" s="352" t="s">
        <v>825</v>
      </c>
      <c r="B208" s="357" t="s">
        <v>292</v>
      </c>
      <c r="C208" s="353">
        <f>'Затраты подрядчика 2 кв '!O149</f>
        <v>17233793.469999999</v>
      </c>
      <c r="D208" s="653">
        <f t="shared" si="72"/>
        <v>1.0793900999999999</v>
      </c>
      <c r="E208" s="353">
        <f t="shared" si="67"/>
        <v>18601986.059999999</v>
      </c>
      <c r="F208" s="653">
        <f t="shared" si="73"/>
        <v>1.0645064</v>
      </c>
      <c r="G208" s="431">
        <f t="shared" si="75"/>
        <v>19801933.210000001</v>
      </c>
      <c r="H208" s="431">
        <f t="shared" si="70"/>
        <v>19441949.07</v>
      </c>
      <c r="I208" s="353">
        <f>'Затраты подрядчика 2 кв '!M149*$J$55</f>
        <v>6982014.7199999997</v>
      </c>
    </row>
    <row r="209" spans="1:9" ht="15.75" outlineLevel="1" x14ac:dyDescent="0.2">
      <c r="A209" s="375" t="s">
        <v>834</v>
      </c>
      <c r="B209" s="355" t="s">
        <v>544</v>
      </c>
      <c r="C209" s="351">
        <f>C210+C211</f>
        <v>23519709.559999999</v>
      </c>
      <c r="D209" s="648">
        <f t="shared" si="72"/>
        <v>1.0793900999999999</v>
      </c>
      <c r="E209" s="351">
        <f>E210+E211</f>
        <v>25386941.649999999</v>
      </c>
      <c r="F209" s="648">
        <f t="shared" si="73"/>
        <v>1.0645064</v>
      </c>
      <c r="G209" s="351">
        <f>G210+G211</f>
        <v>27024561.859999999</v>
      </c>
      <c r="H209" s="351">
        <f>H210+H211</f>
        <v>26533275.800000001</v>
      </c>
      <c r="I209" s="351">
        <f>I210+I211</f>
        <v>0</v>
      </c>
    </row>
    <row r="210" spans="1:9" ht="15.75" outlineLevel="2" x14ac:dyDescent="0.2">
      <c r="A210" s="352" t="s">
        <v>835</v>
      </c>
      <c r="B210" s="357" t="s">
        <v>233</v>
      </c>
      <c r="C210" s="353">
        <f>'Затраты подрядчика 2 кв '!O220</f>
        <v>23508181.670000002</v>
      </c>
      <c r="D210" s="653">
        <f t="shared" si="72"/>
        <v>1.0793900999999999</v>
      </c>
      <c r="E210" s="353">
        <f t="shared" si="67"/>
        <v>25374498.559999999</v>
      </c>
      <c r="F210" s="653">
        <f t="shared" si="73"/>
        <v>1.0645064</v>
      </c>
      <c r="G210" s="431">
        <f t="shared" ref="G210:G211" si="76">E210*F210</f>
        <v>27011316.109999999</v>
      </c>
      <c r="H210" s="431">
        <f t="shared" si="70"/>
        <v>26520270.850000001</v>
      </c>
      <c r="I210" s="353"/>
    </row>
    <row r="211" spans="1:9" ht="15.75" outlineLevel="2" x14ac:dyDescent="0.2">
      <c r="A211" s="352" t="s">
        <v>836</v>
      </c>
      <c r="B211" s="357" t="s">
        <v>332</v>
      </c>
      <c r="C211" s="414">
        <f>'Затраты подрядчика 2 кв '!O221</f>
        <v>11527.89</v>
      </c>
      <c r="D211" s="653">
        <f t="shared" si="72"/>
        <v>1.0793900999999999</v>
      </c>
      <c r="E211" s="353">
        <f t="shared" si="67"/>
        <v>12443.09</v>
      </c>
      <c r="F211" s="653">
        <f t="shared" si="73"/>
        <v>1.0645064</v>
      </c>
      <c r="G211" s="431">
        <f t="shared" si="76"/>
        <v>13245.75</v>
      </c>
      <c r="H211" s="431">
        <f t="shared" si="70"/>
        <v>13004.95</v>
      </c>
      <c r="I211" s="414"/>
    </row>
    <row r="212" spans="1:9" ht="15.75" outlineLevel="1" x14ac:dyDescent="0.2">
      <c r="A212" s="375"/>
      <c r="B212" s="354" t="s">
        <v>519</v>
      </c>
      <c r="C212" s="349"/>
      <c r="D212" s="648"/>
      <c r="E212" s="349"/>
      <c r="F212" s="654"/>
      <c r="G212" s="393"/>
      <c r="H212" s="393"/>
      <c r="I212" s="349"/>
    </row>
    <row r="213" spans="1:9" ht="15.75" outlineLevel="1" x14ac:dyDescent="0.2">
      <c r="A213" s="375"/>
      <c r="B213" s="354" t="s">
        <v>21</v>
      </c>
      <c r="C213" s="351"/>
      <c r="D213" s="648"/>
      <c r="E213" s="351"/>
      <c r="F213" s="654"/>
      <c r="G213" s="393"/>
      <c r="H213" s="393"/>
      <c r="I213" s="351"/>
    </row>
    <row r="214" spans="1:9" ht="15.75" outlineLevel="1" x14ac:dyDescent="0.2">
      <c r="A214" s="375" t="s">
        <v>837</v>
      </c>
      <c r="B214" s="358" t="s">
        <v>539</v>
      </c>
      <c r="C214" s="351">
        <f>C215+C216</f>
        <v>17406371.18</v>
      </c>
      <c r="D214" s="648">
        <f t="shared" ref="D214:D225" si="77">$E$258</f>
        <v>1.0793900999999999</v>
      </c>
      <c r="E214" s="351">
        <f>E215+E216</f>
        <v>18788264.73</v>
      </c>
      <c r="F214" s="648">
        <f t="shared" ref="F214:F225" si="78">$F$292</f>
        <v>1.0645064</v>
      </c>
      <c r="G214" s="351">
        <f>G215+G216</f>
        <v>20000228.050000001</v>
      </c>
      <c r="H214" s="351">
        <f>H215+H216</f>
        <v>19636639.050000001</v>
      </c>
      <c r="I214" s="351">
        <f>I215+I216</f>
        <v>12268936.73</v>
      </c>
    </row>
    <row r="215" spans="1:9" ht="15.75" outlineLevel="2" x14ac:dyDescent="0.2">
      <c r="A215" s="352" t="s">
        <v>838</v>
      </c>
      <c r="B215" s="357" t="s">
        <v>265</v>
      </c>
      <c r="C215" s="353">
        <f>'Затраты подрядчика 2 кв '!O115</f>
        <v>13298857.050000001</v>
      </c>
      <c r="D215" s="653">
        <f t="shared" si="77"/>
        <v>1.0793900999999999</v>
      </c>
      <c r="E215" s="353">
        <f t="shared" ref="E215:E236" si="79">C215*D215</f>
        <v>14354654.640000001</v>
      </c>
      <c r="F215" s="653">
        <f t="shared" si="78"/>
        <v>1.0645064</v>
      </c>
      <c r="G215" s="431">
        <f t="shared" ref="G215:G216" si="80">E215*F215</f>
        <v>15280621.73</v>
      </c>
      <c r="H215" s="431">
        <f t="shared" ref="H215:H236" si="81">E215+(G215-E215)*(1-30/100)</f>
        <v>15002831.6</v>
      </c>
      <c r="I215" s="353">
        <f>'Затраты подрядчика 2 кв '!M115*$J$55</f>
        <v>12268936.73</v>
      </c>
    </row>
    <row r="216" spans="1:9" ht="15.75" outlineLevel="2" x14ac:dyDescent="0.2">
      <c r="A216" s="352" t="s">
        <v>839</v>
      </c>
      <c r="B216" s="357" t="s">
        <v>432</v>
      </c>
      <c r="C216" s="353">
        <f>'Затраты подрядчика 2 кв '!O127</f>
        <v>4107514.13</v>
      </c>
      <c r="D216" s="653">
        <f t="shared" si="77"/>
        <v>1.0793900999999999</v>
      </c>
      <c r="E216" s="353">
        <f t="shared" si="79"/>
        <v>4433610.09</v>
      </c>
      <c r="F216" s="653">
        <f t="shared" si="78"/>
        <v>1.0645064</v>
      </c>
      <c r="G216" s="431">
        <f t="shared" si="80"/>
        <v>4719606.32</v>
      </c>
      <c r="H216" s="431">
        <f t="shared" si="81"/>
        <v>4633807.45</v>
      </c>
      <c r="I216" s="353"/>
    </row>
    <row r="217" spans="1:9" ht="15.75" outlineLevel="1" x14ac:dyDescent="0.2">
      <c r="A217" s="375" t="s">
        <v>840</v>
      </c>
      <c r="B217" s="358" t="s">
        <v>643</v>
      </c>
      <c r="C217" s="351">
        <f>C218+C219+C220</f>
        <v>9385338.3699999992</v>
      </c>
      <c r="D217" s="648">
        <f t="shared" si="77"/>
        <v>1.0793900999999999</v>
      </c>
      <c r="E217" s="351">
        <f>E218+E219+E220</f>
        <v>10130441.33</v>
      </c>
      <c r="F217" s="648">
        <f t="shared" si="78"/>
        <v>1.0645064</v>
      </c>
      <c r="G217" s="351">
        <f>G218+G219+G220</f>
        <v>10783919.630000001</v>
      </c>
      <c r="H217" s="351">
        <f>H218+H219+H220</f>
        <v>10587876.140000001</v>
      </c>
      <c r="I217" s="351">
        <f>I218+I219+I220</f>
        <v>2141079.94</v>
      </c>
    </row>
    <row r="218" spans="1:9" ht="15.75" outlineLevel="2" x14ac:dyDescent="0.2">
      <c r="A218" s="352" t="s">
        <v>841</v>
      </c>
      <c r="B218" s="357" t="s">
        <v>265</v>
      </c>
      <c r="C218" s="353">
        <f>'Затраты подрядчика 2 кв '!O71</f>
        <v>2607852.19</v>
      </c>
      <c r="D218" s="653">
        <f t="shared" si="77"/>
        <v>1.0793900999999999</v>
      </c>
      <c r="E218" s="353">
        <f t="shared" si="79"/>
        <v>2814889.84</v>
      </c>
      <c r="F218" s="653">
        <f t="shared" si="78"/>
        <v>1.0645064</v>
      </c>
      <c r="G218" s="431">
        <f t="shared" ref="G218:G220" si="82">E218*F218</f>
        <v>2996468.25</v>
      </c>
      <c r="H218" s="431">
        <f t="shared" si="81"/>
        <v>2941994.73</v>
      </c>
      <c r="I218" s="353">
        <f>'Затраты подрядчика 2 кв '!M71*$J$55</f>
        <v>2141079.94</v>
      </c>
    </row>
    <row r="219" spans="1:9" ht="15.75" outlineLevel="2" x14ac:dyDescent="0.2">
      <c r="A219" s="352" t="s">
        <v>842</v>
      </c>
      <c r="B219" s="357" t="s">
        <v>431</v>
      </c>
      <c r="C219" s="353">
        <f>'Затраты подрядчика 2 кв '!O126</f>
        <v>3339362.95</v>
      </c>
      <c r="D219" s="653">
        <f t="shared" si="77"/>
        <v>1.0793900999999999</v>
      </c>
      <c r="E219" s="353">
        <f t="shared" si="79"/>
        <v>3604475.31</v>
      </c>
      <c r="F219" s="653">
        <f t="shared" si="78"/>
        <v>1.0645064</v>
      </c>
      <c r="G219" s="431">
        <f t="shared" si="82"/>
        <v>3836987.04</v>
      </c>
      <c r="H219" s="431">
        <f t="shared" si="81"/>
        <v>3767233.52</v>
      </c>
      <c r="I219" s="353"/>
    </row>
    <row r="220" spans="1:9" ht="15.75" outlineLevel="2" x14ac:dyDescent="0.2">
      <c r="A220" s="352" t="s">
        <v>843</v>
      </c>
      <c r="B220" s="357" t="s">
        <v>429</v>
      </c>
      <c r="C220" s="353">
        <f>'Затраты подрядчика 2 кв '!O129</f>
        <v>3438123.23</v>
      </c>
      <c r="D220" s="653">
        <f t="shared" si="77"/>
        <v>1.0793900999999999</v>
      </c>
      <c r="E220" s="353">
        <f t="shared" si="79"/>
        <v>3711076.18</v>
      </c>
      <c r="F220" s="653">
        <f t="shared" si="78"/>
        <v>1.0645064</v>
      </c>
      <c r="G220" s="431">
        <f t="shared" si="82"/>
        <v>3950464.34</v>
      </c>
      <c r="H220" s="431">
        <f t="shared" si="81"/>
        <v>3878647.89</v>
      </c>
      <c r="I220" s="353"/>
    </row>
    <row r="221" spans="1:9" ht="15.75" outlineLevel="1" x14ac:dyDescent="0.2">
      <c r="A221" s="375" t="s">
        <v>844</v>
      </c>
      <c r="B221" s="355" t="s">
        <v>522</v>
      </c>
      <c r="C221" s="389">
        <f>C222+C223</f>
        <v>27820035.710000001</v>
      </c>
      <c r="D221" s="648">
        <f t="shared" si="77"/>
        <v>1.0793900999999999</v>
      </c>
      <c r="E221" s="404">
        <f>E222+E223</f>
        <v>30028671.129999999</v>
      </c>
      <c r="F221" s="648">
        <f t="shared" si="78"/>
        <v>1.0645064</v>
      </c>
      <c r="G221" s="441">
        <f>G222+G223</f>
        <v>31965712.600000001</v>
      </c>
      <c r="H221" s="441">
        <f>H222+H223</f>
        <v>31384600.16</v>
      </c>
      <c r="I221" s="629">
        <f>I222+I223</f>
        <v>0</v>
      </c>
    </row>
    <row r="222" spans="1:9" ht="15.75" outlineLevel="2" x14ac:dyDescent="0.2">
      <c r="A222" s="352" t="s">
        <v>845</v>
      </c>
      <c r="B222" s="357" t="s">
        <v>430</v>
      </c>
      <c r="C222" s="361">
        <f>'Затраты подрядчика 2 кв '!O130</f>
        <v>19570001.010000002</v>
      </c>
      <c r="D222" s="653">
        <f t="shared" si="77"/>
        <v>1.0793900999999999</v>
      </c>
      <c r="E222" s="353">
        <f t="shared" si="79"/>
        <v>21123665.350000001</v>
      </c>
      <c r="F222" s="653">
        <f t="shared" si="78"/>
        <v>1.0645064</v>
      </c>
      <c r="G222" s="431">
        <f t="shared" ref="G222:G225" si="83">E222*F222</f>
        <v>22486276.960000001</v>
      </c>
      <c r="H222" s="431">
        <f t="shared" si="81"/>
        <v>22077493.48</v>
      </c>
      <c r="I222" s="361"/>
    </row>
    <row r="223" spans="1:9" ht="15.75" outlineLevel="2" x14ac:dyDescent="0.2">
      <c r="A223" s="352" t="s">
        <v>846</v>
      </c>
      <c r="B223" s="357" t="s">
        <v>85</v>
      </c>
      <c r="C223" s="415">
        <f>'Затраты подрядчика 2 кв '!O265</f>
        <v>8250034.7000000002</v>
      </c>
      <c r="D223" s="653">
        <f t="shared" si="77"/>
        <v>1.0793900999999999</v>
      </c>
      <c r="E223" s="353">
        <f t="shared" si="79"/>
        <v>8905005.7799999993</v>
      </c>
      <c r="F223" s="653">
        <f t="shared" si="78"/>
        <v>1.0645064</v>
      </c>
      <c r="G223" s="431">
        <f t="shared" si="83"/>
        <v>9479435.6400000006</v>
      </c>
      <c r="H223" s="431">
        <f t="shared" si="81"/>
        <v>9307106.6799999997</v>
      </c>
      <c r="I223" s="415"/>
    </row>
    <row r="224" spans="1:9" ht="13.15" customHeight="1" outlineLevel="1" x14ac:dyDescent="0.2">
      <c r="A224" s="387" t="s">
        <v>847</v>
      </c>
      <c r="B224" s="388" t="s">
        <v>848</v>
      </c>
      <c r="C224" s="411">
        <f>'Затраты подрядчика 2 кв '!O128</f>
        <v>35512652.670000002</v>
      </c>
      <c r="D224" s="660">
        <f t="shared" si="77"/>
        <v>1.0793900999999999</v>
      </c>
      <c r="E224" s="411">
        <f t="shared" si="79"/>
        <v>38332005.719999999</v>
      </c>
      <c r="F224" s="648">
        <f t="shared" si="78"/>
        <v>1.0645064</v>
      </c>
      <c r="G224" s="351">
        <f t="shared" si="83"/>
        <v>40804665.409999996</v>
      </c>
      <c r="H224" s="433">
        <f t="shared" si="81"/>
        <v>40062867.5</v>
      </c>
      <c r="I224" s="411"/>
    </row>
    <row r="225" spans="1:9" ht="15.75" outlineLevel="1" x14ac:dyDescent="0.2">
      <c r="A225" s="375" t="s">
        <v>849</v>
      </c>
      <c r="B225" s="358" t="s">
        <v>545</v>
      </c>
      <c r="C225" s="413">
        <f>'Затраты подрядчика 2 кв '!O131</f>
        <v>44222854.600000001</v>
      </c>
      <c r="D225" s="648">
        <f t="shared" si="77"/>
        <v>1.0793900999999999</v>
      </c>
      <c r="E225" s="411">
        <f t="shared" si="79"/>
        <v>47733711.450000003</v>
      </c>
      <c r="F225" s="648">
        <f t="shared" si="78"/>
        <v>1.0645064</v>
      </c>
      <c r="G225" s="351">
        <f t="shared" si="83"/>
        <v>50812841.329999998</v>
      </c>
      <c r="H225" s="433">
        <f t="shared" si="81"/>
        <v>49889102.369999997</v>
      </c>
      <c r="I225" s="413">
        <f>'Затраты подрядчика 2 кв '!M131*$J$55</f>
        <v>49889102.280000001</v>
      </c>
    </row>
    <row r="226" spans="1:9" ht="15.75" outlineLevel="1" x14ac:dyDescent="0.2">
      <c r="A226" s="375"/>
      <c r="B226" s="354" t="s">
        <v>523</v>
      </c>
      <c r="C226" s="351"/>
      <c r="D226" s="648"/>
      <c r="E226" s="351"/>
      <c r="F226" s="654"/>
      <c r="G226" s="393"/>
      <c r="H226" s="393"/>
      <c r="I226" s="351"/>
    </row>
    <row r="227" spans="1:9" ht="15.75" outlineLevel="1" x14ac:dyDescent="0.2">
      <c r="A227" s="375" t="s">
        <v>850</v>
      </c>
      <c r="B227" s="355" t="s">
        <v>524</v>
      </c>
      <c r="C227" s="351">
        <f>'Затраты подрядчика 2 кв '!O103</f>
        <v>4777748.53</v>
      </c>
      <c r="D227" s="648">
        <f t="shared" ref="D227:D234" si="84">$E$258</f>
        <v>1.0793900999999999</v>
      </c>
      <c r="E227" s="411">
        <f t="shared" si="79"/>
        <v>5157054.46</v>
      </c>
      <c r="F227" s="648">
        <f t="shared" ref="F227:F232" si="85">$F$292</f>
        <v>1.0645064</v>
      </c>
      <c r="G227" s="351">
        <f t="shared" ref="G227:G228" si="86">E227*F227</f>
        <v>5489717.4800000004</v>
      </c>
      <c r="H227" s="433">
        <f t="shared" si="81"/>
        <v>5389918.5700000003</v>
      </c>
      <c r="I227" s="351"/>
    </row>
    <row r="228" spans="1:9" ht="15.75" outlineLevel="1" x14ac:dyDescent="0.2">
      <c r="A228" s="375" t="s">
        <v>851</v>
      </c>
      <c r="B228" s="355" t="s">
        <v>525</v>
      </c>
      <c r="C228" s="351">
        <f>'Затраты подрядчика 2 кв '!O57</f>
        <v>4222109.1399999997</v>
      </c>
      <c r="D228" s="648">
        <f t="shared" si="84"/>
        <v>1.0793900999999999</v>
      </c>
      <c r="E228" s="411">
        <f t="shared" si="79"/>
        <v>4557302.8099999996</v>
      </c>
      <c r="F228" s="648">
        <f t="shared" si="85"/>
        <v>1.0645064</v>
      </c>
      <c r="G228" s="351">
        <f t="shared" si="86"/>
        <v>4851278.01</v>
      </c>
      <c r="H228" s="433">
        <f t="shared" si="81"/>
        <v>4763085.45</v>
      </c>
      <c r="I228" s="351">
        <f>'Затраты подрядчика 2 кв '!M57*$J$55</f>
        <v>228718.31</v>
      </c>
    </row>
    <row r="229" spans="1:9" ht="31.5" outlineLevel="1" x14ac:dyDescent="0.2">
      <c r="A229" s="378" t="s">
        <v>852</v>
      </c>
      <c r="B229" s="358" t="s">
        <v>540</v>
      </c>
      <c r="C229" s="351">
        <f>C230+C231</f>
        <v>1207629.68</v>
      </c>
      <c r="D229" s="648">
        <f t="shared" si="84"/>
        <v>1.0793900999999999</v>
      </c>
      <c r="E229" s="351">
        <f>E230+E231</f>
        <v>1303503.52</v>
      </c>
      <c r="F229" s="648">
        <f t="shared" si="85"/>
        <v>1.0645064</v>
      </c>
      <c r="G229" s="351">
        <f>G230+G231</f>
        <v>1387587.84</v>
      </c>
      <c r="H229" s="351">
        <f>H230+H231</f>
        <v>1362362.55</v>
      </c>
      <c r="I229" s="351">
        <f>I230+I231</f>
        <v>348689.91</v>
      </c>
    </row>
    <row r="230" spans="1:9" ht="15.75" outlineLevel="2" x14ac:dyDescent="0.2">
      <c r="A230" s="352" t="s">
        <v>853</v>
      </c>
      <c r="B230" s="357" t="s">
        <v>610</v>
      </c>
      <c r="C230" s="353">
        <f>'Затраты подрядчика 2 кв '!O132</f>
        <v>162093.4</v>
      </c>
      <c r="D230" s="653">
        <f t="shared" si="84"/>
        <v>1.0793900999999999</v>
      </c>
      <c r="E230" s="353">
        <f t="shared" si="79"/>
        <v>174962.01</v>
      </c>
      <c r="F230" s="653">
        <f t="shared" si="85"/>
        <v>1.0645064</v>
      </c>
      <c r="G230" s="431">
        <f t="shared" ref="G230:G236" si="87">E230*F230</f>
        <v>186248.18</v>
      </c>
      <c r="H230" s="431">
        <f t="shared" si="81"/>
        <v>182862.33</v>
      </c>
      <c r="I230" s="353"/>
    </row>
    <row r="231" spans="1:9" ht="15.75" outlineLevel="2" x14ac:dyDescent="0.2">
      <c r="A231" s="352" t="s">
        <v>854</v>
      </c>
      <c r="B231" s="357" t="s">
        <v>287</v>
      </c>
      <c r="C231" s="414">
        <f>'Затраты подрядчика 2 кв '!O133</f>
        <v>1045536.28</v>
      </c>
      <c r="D231" s="653">
        <f t="shared" si="84"/>
        <v>1.0793900999999999</v>
      </c>
      <c r="E231" s="353">
        <f t="shared" si="79"/>
        <v>1128541.51</v>
      </c>
      <c r="F231" s="653">
        <f t="shared" si="85"/>
        <v>1.0645064</v>
      </c>
      <c r="G231" s="431">
        <f t="shared" si="87"/>
        <v>1201339.6599999999</v>
      </c>
      <c r="H231" s="431">
        <f t="shared" si="81"/>
        <v>1179500.22</v>
      </c>
      <c r="I231" s="414">
        <f>'Затраты подрядчика 2 кв '!M133*$J$55</f>
        <v>348689.91</v>
      </c>
    </row>
    <row r="232" spans="1:9" ht="58.5" customHeight="1" outlineLevel="1" x14ac:dyDescent="0.2">
      <c r="A232" s="378" t="s">
        <v>855</v>
      </c>
      <c r="B232" s="379" t="s">
        <v>652</v>
      </c>
      <c r="C232" s="351">
        <f>'Затраты подрядчика 2 кв '!O250</f>
        <v>131164.79999999999</v>
      </c>
      <c r="D232" s="648">
        <f t="shared" si="84"/>
        <v>1.0793900999999999</v>
      </c>
      <c r="E232" s="351">
        <f t="shared" si="79"/>
        <v>141577.99</v>
      </c>
      <c r="F232" s="648">
        <f t="shared" si="85"/>
        <v>1.0645064</v>
      </c>
      <c r="G232" s="351">
        <f t="shared" si="87"/>
        <v>150710.68</v>
      </c>
      <c r="H232" s="433">
        <f t="shared" si="81"/>
        <v>147970.87</v>
      </c>
      <c r="I232" s="351"/>
    </row>
    <row r="233" spans="1:9" ht="17.25" customHeight="1" outlineLevel="1" x14ac:dyDescent="0.2">
      <c r="A233" s="378" t="s">
        <v>856</v>
      </c>
      <c r="B233" s="379" t="s">
        <v>680</v>
      </c>
      <c r="C233" s="351">
        <f>'Затраты подрядчика 2 кв '!Q248</f>
        <v>47314051.920000002</v>
      </c>
      <c r="D233" s="655">
        <v>1</v>
      </c>
      <c r="E233" s="351">
        <f t="shared" si="79"/>
        <v>47314051.920000002</v>
      </c>
      <c r="F233" s="655">
        <v>1</v>
      </c>
      <c r="G233" s="351">
        <f t="shared" si="87"/>
        <v>47314051.920000002</v>
      </c>
      <c r="H233" s="433">
        <f t="shared" si="81"/>
        <v>47314051.920000002</v>
      </c>
      <c r="I233" s="351"/>
    </row>
    <row r="234" spans="1:9" ht="20.25" customHeight="1" outlineLevel="1" x14ac:dyDescent="0.2">
      <c r="A234" s="378" t="s">
        <v>857</v>
      </c>
      <c r="B234" s="379" t="s">
        <v>180</v>
      </c>
      <c r="C234" s="351">
        <f>'Затраты подрядчика 2 кв '!Q249</f>
        <v>2519377.7400000002</v>
      </c>
      <c r="D234" s="648">
        <f t="shared" si="84"/>
        <v>1.0793900999999999</v>
      </c>
      <c r="E234" s="351">
        <f t="shared" si="79"/>
        <v>2719391.39</v>
      </c>
      <c r="F234" s="648">
        <f>$F$292</f>
        <v>1.0645064</v>
      </c>
      <c r="G234" s="351">
        <f t="shared" si="87"/>
        <v>2894809.54</v>
      </c>
      <c r="H234" s="433">
        <f t="shared" si="81"/>
        <v>2842184.1</v>
      </c>
      <c r="I234" s="351"/>
    </row>
    <row r="235" spans="1:9" s="443" customFormat="1" ht="20.25" hidden="1" customHeight="1" outlineLevel="1" x14ac:dyDescent="0.2">
      <c r="A235" s="449" t="s">
        <v>858</v>
      </c>
      <c r="B235" s="474" t="s">
        <v>1176</v>
      </c>
      <c r="C235" s="475">
        <f>'Затраты подрядчика 2 кв '!O276</f>
        <v>0</v>
      </c>
      <c r="D235" s="657">
        <f>E258</f>
        <v>1.0793900999999999</v>
      </c>
      <c r="E235" s="475">
        <f t="shared" si="79"/>
        <v>0</v>
      </c>
      <c r="F235" s="657">
        <f>$F$292</f>
        <v>1.0645064</v>
      </c>
      <c r="G235" s="475">
        <f t="shared" si="87"/>
        <v>0</v>
      </c>
      <c r="H235" s="658">
        <f t="shared" ref="H235" si="88">E235+(G235-E235)*(1-30/100)</f>
        <v>0</v>
      </c>
      <c r="I235" s="475"/>
    </row>
    <row r="236" spans="1:9" ht="20.25" customHeight="1" outlineLevel="1" x14ac:dyDescent="0.2">
      <c r="A236" s="378" t="s">
        <v>858</v>
      </c>
      <c r="B236" s="363" t="s">
        <v>546</v>
      </c>
      <c r="C236" s="351">
        <f>'Затраты подрядчика 2 кв '!O280-НМЦК!C253-НМЦК!C14</f>
        <v>18893646.170000002</v>
      </c>
      <c r="D236" s="648">
        <f t="shared" ref="D236:D253" si="89">$E$258</f>
        <v>1.0793900999999999</v>
      </c>
      <c r="E236" s="351">
        <f t="shared" si="79"/>
        <v>20393614.629999999</v>
      </c>
      <c r="F236" s="648">
        <f>$F$292</f>
        <v>1.0645064</v>
      </c>
      <c r="G236" s="351">
        <f t="shared" si="87"/>
        <v>21709133.289999999</v>
      </c>
      <c r="H236" s="433">
        <f t="shared" si="81"/>
        <v>21314477.690000001</v>
      </c>
      <c r="I236" s="351"/>
    </row>
    <row r="237" spans="1:9" ht="20.25" customHeight="1" x14ac:dyDescent="0.2">
      <c r="A237" s="382">
        <v>3</v>
      </c>
      <c r="B237" s="380" t="s">
        <v>526</v>
      </c>
      <c r="C237" s="376">
        <f>C238+C251+C252+C253</f>
        <v>4339333.3099999996</v>
      </c>
      <c r="D237" s="649"/>
      <c r="E237" s="376">
        <f>E238+E251+E252+E253</f>
        <v>4662717.3</v>
      </c>
      <c r="F237" s="656"/>
      <c r="G237" s="376">
        <f>G238+G251+G252+G253</f>
        <v>4946335.05</v>
      </c>
      <c r="H237" s="376">
        <f>H238+H251+H252+H253</f>
        <v>4861249.7300000004</v>
      </c>
      <c r="I237" s="376">
        <f>I238+I251+I252+I253</f>
        <v>0</v>
      </c>
    </row>
    <row r="238" spans="1:9" ht="20.25" customHeight="1" outlineLevel="1" x14ac:dyDescent="0.2">
      <c r="A238" s="375" t="s">
        <v>618</v>
      </c>
      <c r="B238" s="362" t="s">
        <v>548</v>
      </c>
      <c r="C238" s="351">
        <f>C239+C240+C241+C242+C243+C244+C245+C246+C247+C248+C249+C250</f>
        <v>3974106.2</v>
      </c>
      <c r="D238" s="648">
        <f t="shared" si="89"/>
        <v>1.0793900999999999</v>
      </c>
      <c r="E238" s="351">
        <f>E239+E240+E241+E242+E243+E244+E245+E246+E247+E248+E249+E250</f>
        <v>4289610.9000000004</v>
      </c>
      <c r="F238" s="648">
        <f t="shared" ref="F238:F250" si="90">$F$292</f>
        <v>1.0645064</v>
      </c>
      <c r="G238" s="351">
        <f>G239+G240+G241+G242+G243+G244+G245+G246+G247+G248+G249+G250</f>
        <v>4566318.26</v>
      </c>
      <c r="H238" s="351">
        <f>H239+H240+H241+H242+H243+H244+H245+H246+H247+H248+H249+H250</f>
        <v>4483306.0599999996</v>
      </c>
      <c r="I238" s="351">
        <f>I239+I240+I241+I242+I243+I244+I245+I246+I247+I248+I249+I250</f>
        <v>0</v>
      </c>
    </row>
    <row r="239" spans="1:9" ht="20.25" customHeight="1" outlineLevel="2" x14ac:dyDescent="0.2">
      <c r="A239" s="352" t="s">
        <v>620</v>
      </c>
      <c r="B239" s="357" t="s">
        <v>353</v>
      </c>
      <c r="C239" s="353">
        <f>'Затраты подрядчика 2 кв '!O253</f>
        <v>129300.16</v>
      </c>
      <c r="D239" s="653">
        <f t="shared" si="89"/>
        <v>1.0793900999999999</v>
      </c>
      <c r="E239" s="353">
        <f t="shared" ref="E239:E253" si="91">C239*D239</f>
        <v>139565.31</v>
      </c>
      <c r="F239" s="653">
        <f t="shared" si="90"/>
        <v>1.0645064</v>
      </c>
      <c r="G239" s="431">
        <f t="shared" ref="G239:G240" si="92">E239*F239</f>
        <v>148568.17000000001</v>
      </c>
      <c r="H239" s="431">
        <f t="shared" ref="H239:H253" si="93">E239+(G239-E239)*(1-30/100)</f>
        <v>145867.31</v>
      </c>
      <c r="I239" s="353"/>
    </row>
    <row r="240" spans="1:9" ht="20.25" customHeight="1" outlineLevel="2" x14ac:dyDescent="0.2">
      <c r="A240" s="352" t="s">
        <v>621</v>
      </c>
      <c r="B240" s="357" t="s">
        <v>355</v>
      </c>
      <c r="C240" s="353">
        <f>'Затраты подрядчика 2 кв '!O254</f>
        <v>418931.44</v>
      </c>
      <c r="D240" s="653">
        <f t="shared" si="89"/>
        <v>1.0793900999999999</v>
      </c>
      <c r="E240" s="353">
        <f t="shared" si="91"/>
        <v>452190.45</v>
      </c>
      <c r="F240" s="653">
        <f t="shared" si="90"/>
        <v>1.0645064</v>
      </c>
      <c r="G240" s="431">
        <f t="shared" si="92"/>
        <v>481359.63</v>
      </c>
      <c r="H240" s="431">
        <f t="shared" si="93"/>
        <v>472608.88</v>
      </c>
      <c r="I240" s="353"/>
    </row>
    <row r="241" spans="1:11" ht="20.45" customHeight="1" outlineLevel="2" x14ac:dyDescent="0.2">
      <c r="A241" s="352" t="s">
        <v>622</v>
      </c>
      <c r="B241" s="357" t="s">
        <v>265</v>
      </c>
      <c r="C241" s="353">
        <f>'Затраты подрядчика 2 кв '!O255</f>
        <v>87700.88</v>
      </c>
      <c r="D241" s="653">
        <f t="shared" si="89"/>
        <v>1.0793900999999999</v>
      </c>
      <c r="E241" s="353">
        <f t="shared" si="91"/>
        <v>94663.46</v>
      </c>
      <c r="F241" s="653">
        <f t="shared" si="90"/>
        <v>1.0645064</v>
      </c>
      <c r="G241" s="431">
        <f t="shared" ref="G241:G253" si="94">E241*F241</f>
        <v>100769.86</v>
      </c>
      <c r="H241" s="431">
        <f t="shared" si="93"/>
        <v>98937.94</v>
      </c>
      <c r="I241" s="353"/>
    </row>
    <row r="242" spans="1:11" ht="49.5" customHeight="1" outlineLevel="2" x14ac:dyDescent="0.2">
      <c r="A242" s="352" t="s">
        <v>623</v>
      </c>
      <c r="B242" s="357" t="s">
        <v>21</v>
      </c>
      <c r="C242" s="353">
        <f>'Затраты подрядчика 2 кв '!O256</f>
        <v>110616.88</v>
      </c>
      <c r="D242" s="653">
        <f t="shared" si="89"/>
        <v>1.0793900999999999</v>
      </c>
      <c r="E242" s="353">
        <f t="shared" si="91"/>
        <v>119398.77</v>
      </c>
      <c r="F242" s="653">
        <f t="shared" si="90"/>
        <v>1.0645064</v>
      </c>
      <c r="G242" s="431">
        <f t="shared" si="94"/>
        <v>127100.75</v>
      </c>
      <c r="H242" s="431">
        <f t="shared" si="93"/>
        <v>124790.16</v>
      </c>
      <c r="I242" s="353"/>
    </row>
    <row r="243" spans="1:11" ht="21" customHeight="1" outlineLevel="2" x14ac:dyDescent="0.2">
      <c r="A243" s="352" t="s">
        <v>624</v>
      </c>
      <c r="B243" s="357" t="s">
        <v>359</v>
      </c>
      <c r="C243" s="353">
        <f>'Затраты подрядчика 2 кв '!O257</f>
        <v>282095.96000000002</v>
      </c>
      <c r="D243" s="653">
        <f t="shared" si="89"/>
        <v>1.0793900999999999</v>
      </c>
      <c r="E243" s="353">
        <f t="shared" si="91"/>
        <v>304491.59000000003</v>
      </c>
      <c r="F243" s="653">
        <f t="shared" si="90"/>
        <v>1.0645064</v>
      </c>
      <c r="G243" s="431">
        <f t="shared" si="94"/>
        <v>324133.25</v>
      </c>
      <c r="H243" s="431">
        <f t="shared" si="93"/>
        <v>318240.75</v>
      </c>
      <c r="I243" s="353"/>
    </row>
    <row r="244" spans="1:11" ht="36" customHeight="1" outlineLevel="2" x14ac:dyDescent="0.2">
      <c r="A244" s="352" t="s">
        <v>625</v>
      </c>
      <c r="B244" s="357" t="s">
        <v>361</v>
      </c>
      <c r="C244" s="353">
        <f>'Затраты подрядчика 2 кв '!O258</f>
        <v>7184.84</v>
      </c>
      <c r="D244" s="653">
        <f t="shared" si="89"/>
        <v>1.0793900999999999</v>
      </c>
      <c r="E244" s="353">
        <f t="shared" si="91"/>
        <v>7755.25</v>
      </c>
      <c r="F244" s="653">
        <f t="shared" si="90"/>
        <v>1.0645064</v>
      </c>
      <c r="G244" s="431">
        <f t="shared" si="94"/>
        <v>8255.51</v>
      </c>
      <c r="H244" s="431">
        <f t="shared" si="93"/>
        <v>8105.43</v>
      </c>
      <c r="I244" s="353"/>
    </row>
    <row r="245" spans="1:11" ht="35.25" customHeight="1" outlineLevel="2" x14ac:dyDescent="0.2">
      <c r="A245" s="352" t="s">
        <v>626</v>
      </c>
      <c r="B245" s="357" t="s">
        <v>363</v>
      </c>
      <c r="C245" s="353">
        <f>'Затраты подрядчика 2 кв '!O259</f>
        <v>94076.92</v>
      </c>
      <c r="D245" s="653">
        <f t="shared" si="89"/>
        <v>1.0793900999999999</v>
      </c>
      <c r="E245" s="353">
        <f t="shared" si="91"/>
        <v>101545.7</v>
      </c>
      <c r="F245" s="653">
        <f t="shared" si="90"/>
        <v>1.0645064</v>
      </c>
      <c r="G245" s="431">
        <f t="shared" si="94"/>
        <v>108096.05</v>
      </c>
      <c r="H245" s="431">
        <f t="shared" si="93"/>
        <v>106130.95</v>
      </c>
      <c r="I245" s="353"/>
    </row>
    <row r="246" spans="1:11" ht="15.6" customHeight="1" outlineLevel="2" x14ac:dyDescent="0.2">
      <c r="A246" s="352" t="s">
        <v>627</v>
      </c>
      <c r="B246" s="357" t="s">
        <v>129</v>
      </c>
      <c r="C246" s="414">
        <f>'Затраты подрядчика 2 кв '!O260</f>
        <v>4178.8</v>
      </c>
      <c r="D246" s="653">
        <f t="shared" si="89"/>
        <v>1.0793900999999999</v>
      </c>
      <c r="E246" s="353">
        <f t="shared" si="91"/>
        <v>4510.5600000000004</v>
      </c>
      <c r="F246" s="653">
        <f t="shared" si="90"/>
        <v>1.0645064</v>
      </c>
      <c r="G246" s="431">
        <f t="shared" si="94"/>
        <v>4801.5200000000004</v>
      </c>
      <c r="H246" s="431">
        <f t="shared" si="93"/>
        <v>4714.2299999999996</v>
      </c>
      <c r="I246" s="414"/>
    </row>
    <row r="247" spans="1:11" ht="15.6" customHeight="1" outlineLevel="2" x14ac:dyDescent="0.2">
      <c r="A247" s="352" t="s">
        <v>628</v>
      </c>
      <c r="B247" s="357" t="s">
        <v>366</v>
      </c>
      <c r="C247" s="414">
        <f>'Затраты подрядчика 2 кв '!O261</f>
        <v>50172.56</v>
      </c>
      <c r="D247" s="653">
        <f t="shared" si="89"/>
        <v>1.0793900999999999</v>
      </c>
      <c r="E247" s="353">
        <f t="shared" si="91"/>
        <v>54155.76</v>
      </c>
      <c r="F247" s="653">
        <f t="shared" si="90"/>
        <v>1.0645064</v>
      </c>
      <c r="G247" s="431">
        <f t="shared" si="94"/>
        <v>57649.15</v>
      </c>
      <c r="H247" s="431">
        <f t="shared" si="93"/>
        <v>56601.13</v>
      </c>
      <c r="I247" s="414"/>
    </row>
    <row r="248" spans="1:11" ht="15.75" outlineLevel="2" x14ac:dyDescent="0.2">
      <c r="A248" s="352" t="s">
        <v>629</v>
      </c>
      <c r="B248" s="357" t="s">
        <v>71</v>
      </c>
      <c r="C248" s="365">
        <f>'Затраты подрядчика 2 кв '!O262</f>
        <v>36786.92</v>
      </c>
      <c r="D248" s="653">
        <f t="shared" si="89"/>
        <v>1.0793900999999999</v>
      </c>
      <c r="E248" s="353">
        <f t="shared" si="91"/>
        <v>39707.440000000002</v>
      </c>
      <c r="F248" s="653">
        <f t="shared" si="90"/>
        <v>1.0645064</v>
      </c>
      <c r="G248" s="431">
        <f t="shared" si="94"/>
        <v>42268.82</v>
      </c>
      <c r="H248" s="431">
        <f t="shared" si="93"/>
        <v>41500.410000000003</v>
      </c>
      <c r="I248" s="365"/>
    </row>
    <row r="249" spans="1:11" ht="31.5" outlineLevel="2" x14ac:dyDescent="0.2">
      <c r="A249" s="352" t="s">
        <v>630</v>
      </c>
      <c r="B249" s="357" t="s">
        <v>369</v>
      </c>
      <c r="C249" s="365">
        <f>'Затраты подрядчика 2 кв '!O263</f>
        <v>846463.12</v>
      </c>
      <c r="D249" s="653">
        <f t="shared" si="89"/>
        <v>1.0793900999999999</v>
      </c>
      <c r="E249" s="353">
        <f t="shared" si="91"/>
        <v>913663.91</v>
      </c>
      <c r="F249" s="653">
        <f t="shared" si="90"/>
        <v>1.0645064</v>
      </c>
      <c r="G249" s="431">
        <f t="shared" si="94"/>
        <v>972601.08</v>
      </c>
      <c r="H249" s="431">
        <f t="shared" si="93"/>
        <v>954919.93</v>
      </c>
      <c r="I249" s="365"/>
    </row>
    <row r="250" spans="1:11" ht="31.5" outlineLevel="2" x14ac:dyDescent="0.2">
      <c r="A250" s="352" t="s">
        <v>631</v>
      </c>
      <c r="B250" s="357" t="s">
        <v>70</v>
      </c>
      <c r="C250" s="365">
        <f>'Затраты подрядчика 2 кв '!O264</f>
        <v>1906597.72</v>
      </c>
      <c r="D250" s="653">
        <f t="shared" si="89"/>
        <v>1.0793900999999999</v>
      </c>
      <c r="E250" s="353">
        <f t="shared" si="91"/>
        <v>2057962.7</v>
      </c>
      <c r="F250" s="653">
        <f t="shared" si="90"/>
        <v>1.0645064</v>
      </c>
      <c r="G250" s="431">
        <f t="shared" si="94"/>
        <v>2190714.4700000002</v>
      </c>
      <c r="H250" s="431">
        <f t="shared" si="93"/>
        <v>2150888.94</v>
      </c>
      <c r="I250" s="365"/>
    </row>
    <row r="251" spans="1:11" ht="15.75" outlineLevel="1" x14ac:dyDescent="0.2">
      <c r="A251" s="378" t="s">
        <v>632</v>
      </c>
      <c r="B251" s="379" t="s">
        <v>680</v>
      </c>
      <c r="C251" s="364">
        <f>'Затраты подрядчика 2 кв '!R248</f>
        <v>265979.28000000003</v>
      </c>
      <c r="D251" s="655">
        <v>1</v>
      </c>
      <c r="E251" s="351">
        <f t="shared" si="91"/>
        <v>265979.28000000003</v>
      </c>
      <c r="F251" s="655">
        <v>1</v>
      </c>
      <c r="G251" s="351">
        <f t="shared" si="94"/>
        <v>265979.28000000003</v>
      </c>
      <c r="H251" s="433">
        <f t="shared" si="93"/>
        <v>265979.28000000003</v>
      </c>
      <c r="I251" s="364"/>
    </row>
    <row r="252" spans="1:11" ht="15.75" outlineLevel="1" x14ac:dyDescent="0.2">
      <c r="A252" s="378" t="s">
        <v>619</v>
      </c>
      <c r="B252" s="379" t="s">
        <v>180</v>
      </c>
      <c r="C252" s="364">
        <f>'Затраты подрядчика 2 кв '!R249</f>
        <v>14162.86</v>
      </c>
      <c r="D252" s="648">
        <f t="shared" si="89"/>
        <v>1.0793900999999999</v>
      </c>
      <c r="E252" s="351">
        <f t="shared" si="91"/>
        <v>15287.25</v>
      </c>
      <c r="F252" s="648">
        <f>$F$292</f>
        <v>1.0645064</v>
      </c>
      <c r="G252" s="351">
        <f t="shared" si="94"/>
        <v>16273.38</v>
      </c>
      <c r="H252" s="433">
        <f t="shared" si="93"/>
        <v>15977.54</v>
      </c>
      <c r="I252" s="364"/>
    </row>
    <row r="253" spans="1:11" ht="15.75" outlineLevel="1" x14ac:dyDescent="0.2">
      <c r="A253" s="378" t="s">
        <v>633</v>
      </c>
      <c r="B253" s="363" t="s">
        <v>546</v>
      </c>
      <c r="C253" s="364">
        <f>(C238+C251+C252)*0.02</f>
        <v>85084.97</v>
      </c>
      <c r="D253" s="648">
        <f t="shared" si="89"/>
        <v>1.0793900999999999</v>
      </c>
      <c r="E253" s="351">
        <f t="shared" si="91"/>
        <v>91839.87</v>
      </c>
      <c r="F253" s="648">
        <f>$F$292</f>
        <v>1.0645064</v>
      </c>
      <c r="G253" s="351">
        <f t="shared" si="94"/>
        <v>97764.13</v>
      </c>
      <c r="H253" s="433">
        <f t="shared" si="93"/>
        <v>95986.85</v>
      </c>
      <c r="I253" s="364"/>
    </row>
    <row r="254" spans="1:11" ht="15.75" x14ac:dyDescent="0.25">
      <c r="A254" s="366"/>
      <c r="B254" s="405" t="s">
        <v>876</v>
      </c>
      <c r="C254" s="409">
        <f>C12+C15+C237</f>
        <v>1009363151.53</v>
      </c>
      <c r="D254" s="406"/>
      <c r="E254" s="409">
        <f>E12+E15+E237</f>
        <v>1085719209.6300001</v>
      </c>
      <c r="F254" s="407"/>
      <c r="G254" s="409">
        <f>G12+G15+G237</f>
        <v>1150795717.3499999</v>
      </c>
      <c r="H254" s="409">
        <f>H12+H15+H237</f>
        <v>1131272765.0999999</v>
      </c>
      <c r="I254" s="409">
        <f>I12+I15+I237</f>
        <v>195851078.24000001</v>
      </c>
      <c r="J254" s="671">
        <f>I254/J55-0.02</f>
        <v>173606927.37</v>
      </c>
      <c r="K254" t="b">
        <f>J254='Затраты подрядчика 2 кв '!M278</f>
        <v>0</v>
      </c>
    </row>
    <row r="255" spans="1:11" ht="15.75" x14ac:dyDescent="0.25">
      <c r="A255" s="408"/>
      <c r="B255" s="405" t="s">
        <v>612</v>
      </c>
      <c r="C255" s="409">
        <f>C254*0.2</f>
        <v>201872630.31</v>
      </c>
      <c r="D255" s="406"/>
      <c r="E255" s="409">
        <f>E254*0.2</f>
        <v>217143841.93000001</v>
      </c>
      <c r="F255" s="408"/>
      <c r="G255" s="409">
        <f>G254*0.2</f>
        <v>230159143.47</v>
      </c>
      <c r="H255" s="409">
        <f>H254*0.2</f>
        <v>226254553.02000001</v>
      </c>
      <c r="I255" s="409">
        <f>I254*0.2</f>
        <v>39170215.649999999</v>
      </c>
    </row>
    <row r="256" spans="1:11" ht="15.75" x14ac:dyDescent="0.25">
      <c r="A256" s="408"/>
      <c r="B256" s="405" t="s">
        <v>877</v>
      </c>
      <c r="C256" s="409">
        <f>C254+C255</f>
        <v>1211235781.8399999</v>
      </c>
      <c r="D256" s="406"/>
      <c r="E256" s="409">
        <f>E254+E255</f>
        <v>1302863051.5599999</v>
      </c>
      <c r="F256" s="408"/>
      <c r="G256" s="409">
        <f>G254+G255</f>
        <v>1380954860.8199999</v>
      </c>
      <c r="H256" s="409">
        <f>H254+H255</f>
        <v>1357527318.1199999</v>
      </c>
      <c r="I256" s="409">
        <f>I254+I255</f>
        <v>235021293.88999999</v>
      </c>
    </row>
    <row r="257" spans="1:11" ht="15" x14ac:dyDescent="0.25">
      <c r="A257" s="370"/>
      <c r="B257" s="391"/>
      <c r="C257" s="392"/>
      <c r="D257" s="392"/>
      <c r="E257" s="369"/>
    </row>
    <row r="258" spans="1:11" ht="76.150000000000006" customHeight="1" x14ac:dyDescent="0.25">
      <c r="A258" s="790" t="s">
        <v>1618</v>
      </c>
      <c r="B258" s="790"/>
      <c r="C258" s="477"/>
      <c r="D258" s="478"/>
      <c r="E258" s="661">
        <f>0.99*0.9897*0.9859*0.9903*0.9876*0.9857*1.067*1.0863*1*1</f>
        <v>1.0793900999999999</v>
      </c>
      <c r="F258" s="398"/>
      <c r="G258" s="398"/>
      <c r="H258" s="398"/>
    </row>
    <row r="259" spans="1:11" ht="15.75" x14ac:dyDescent="0.25">
      <c r="A259" s="398"/>
      <c r="B259" s="398"/>
      <c r="C259" s="398"/>
      <c r="D259" s="398"/>
      <c r="E259" s="398"/>
      <c r="F259" s="398"/>
      <c r="G259" s="398"/>
      <c r="H259" s="398"/>
    </row>
    <row r="260" spans="1:11" ht="15.75" x14ac:dyDescent="0.25">
      <c r="A260" s="401" t="s">
        <v>882</v>
      </c>
      <c r="B260" s="401"/>
      <c r="C260" s="401"/>
      <c r="D260" s="401"/>
      <c r="E260" s="401"/>
      <c r="F260" s="401"/>
      <c r="G260" s="398"/>
      <c r="H260" s="398"/>
    </row>
    <row r="261" spans="1:11" ht="38.25" customHeight="1" x14ac:dyDescent="0.25">
      <c r="A261" s="758" t="s">
        <v>1617</v>
      </c>
      <c r="B261" s="758"/>
      <c r="C261" s="758"/>
      <c r="D261" s="758"/>
      <c r="E261" s="758"/>
      <c r="F261" s="758"/>
      <c r="G261" s="398"/>
      <c r="H261" s="398"/>
    </row>
    <row r="262" spans="1:11" ht="30.6" customHeight="1" x14ac:dyDescent="0.25">
      <c r="A262" s="758" t="s">
        <v>883</v>
      </c>
      <c r="B262" s="758"/>
      <c r="C262" s="758"/>
      <c r="D262" s="758"/>
      <c r="E262" s="758"/>
      <c r="F262" s="758"/>
      <c r="G262" s="398"/>
      <c r="H262" s="398"/>
    </row>
    <row r="264" spans="1:11" x14ac:dyDescent="0.2">
      <c r="A264" s="483" t="s">
        <v>1610</v>
      </c>
    </row>
    <row r="266" spans="1:11" x14ac:dyDescent="0.2">
      <c r="A266" s="793" t="s">
        <v>1602</v>
      </c>
      <c r="B266" s="793"/>
      <c r="C266" s="793"/>
      <c r="D266" s="793"/>
      <c r="E266" s="793"/>
      <c r="F266" s="690">
        <v>44515</v>
      </c>
      <c r="J266" s="650">
        <v>44561</v>
      </c>
      <c r="K266" s="682" t="s">
        <v>1634</v>
      </c>
    </row>
    <row r="267" spans="1:11" ht="15.75" x14ac:dyDescent="0.25">
      <c r="A267" s="794" t="s">
        <v>1603</v>
      </c>
      <c r="B267" s="795"/>
      <c r="C267" s="795"/>
      <c r="D267" s="795"/>
      <c r="E267" s="796"/>
      <c r="F267" s="691">
        <f>ROUNDUP((F269-F268)/30.5,1)</f>
        <v>6.5</v>
      </c>
      <c r="J267" s="682"/>
      <c r="K267" s="682"/>
    </row>
    <row r="268" spans="1:11" ht="15.75" x14ac:dyDescent="0.25">
      <c r="A268" s="794" t="s">
        <v>1214</v>
      </c>
      <c r="B268" s="795"/>
      <c r="C268" s="795"/>
      <c r="D268" s="795"/>
      <c r="E268" s="796"/>
      <c r="F268" s="690">
        <f>График!C7</f>
        <v>44576</v>
      </c>
      <c r="J268" s="685">
        <v>44562</v>
      </c>
      <c r="K268" s="682" t="s">
        <v>1635</v>
      </c>
    </row>
    <row r="269" spans="1:11" ht="15.75" x14ac:dyDescent="0.25">
      <c r="A269" s="794" t="s">
        <v>1220</v>
      </c>
      <c r="B269" s="795"/>
      <c r="C269" s="795"/>
      <c r="D269" s="795"/>
      <c r="E269" s="796"/>
      <c r="F269" s="690">
        <f>График!D7</f>
        <v>44773</v>
      </c>
      <c r="G269" s="650"/>
      <c r="H269" s="682"/>
      <c r="J269" s="689"/>
    </row>
    <row r="270" spans="1:11" ht="15.75" customHeight="1" x14ac:dyDescent="0.25">
      <c r="A270" s="797" t="s">
        <v>1631</v>
      </c>
      <c r="B270" s="798"/>
      <c r="C270" s="798"/>
      <c r="D270" s="798"/>
      <c r="E270" s="799"/>
      <c r="F270" s="642">
        <v>1.054</v>
      </c>
      <c r="G270" s="682"/>
      <c r="H270" s="682"/>
    </row>
    <row r="271" spans="1:11" ht="15.75" x14ac:dyDescent="0.2">
      <c r="A271" s="801" t="s">
        <v>1605</v>
      </c>
      <c r="B271" s="801"/>
      <c r="C271" s="801"/>
      <c r="D271" s="686">
        <f>F270</f>
        <v>1.054</v>
      </c>
      <c r="E271" s="687" t="s">
        <v>1606</v>
      </c>
      <c r="F271" s="688">
        <f>F270^(1/12)</f>
        <v>1.0043922999999999</v>
      </c>
      <c r="G271" s="682"/>
      <c r="H271" s="682"/>
    </row>
    <row r="272" spans="1:11" ht="35.25" customHeight="1" x14ac:dyDescent="0.25">
      <c r="A272" s="800" t="s">
        <v>1632</v>
      </c>
      <c r="B272" s="800"/>
      <c r="C272" s="800"/>
      <c r="D272" s="800"/>
      <c r="E272" s="800"/>
      <c r="F272" s="646">
        <v>1.0509999999999999</v>
      </c>
      <c r="G272" s="682"/>
      <c r="H272" s="682"/>
    </row>
    <row r="273" spans="1:11" ht="15.75" x14ac:dyDescent="0.2">
      <c r="A273" s="801" t="s">
        <v>1607</v>
      </c>
      <c r="B273" s="801"/>
      <c r="C273" s="801"/>
      <c r="D273" s="686">
        <f>F272</f>
        <v>1.0509999999999999</v>
      </c>
      <c r="E273" s="687" t="s">
        <v>1606</v>
      </c>
      <c r="F273" s="688">
        <f>F272^(1/12)</f>
        <v>1.0041538000000001</v>
      </c>
      <c r="G273" s="682"/>
      <c r="H273" s="682"/>
    </row>
    <row r="274" spans="1:11" ht="33" customHeight="1" x14ac:dyDescent="0.2">
      <c r="A274" s="802" t="s">
        <v>1609</v>
      </c>
      <c r="B274" s="803"/>
      <c r="C274" s="804" t="str">
        <f>CONCATENATE(F271,"^",ROUND((J266-F266)/30.5,1),"*",F273,"^",ROUND((F268-J268)/30.5,1),"*","(",F273,"+",F273,"^",ROUNDUP((F269-F268)/30.5,1),")/2")</f>
        <v>1,0043923^1,5*1,0041538^0,5*(1,0041538+1,0041538^6,5)/2</v>
      </c>
      <c r="D274" s="805"/>
      <c r="E274" s="806"/>
      <c r="F274" s="692">
        <f>F271^ROUND((J266-F266)/30.5,1)*F273^ROUND((F268-J268)/30.5,1)*(F273+F273^ROUNDUP((F269-F268)/30.5,1))/2</f>
        <v>1.0245527000000001</v>
      </c>
      <c r="G274" s="682"/>
      <c r="H274" s="682"/>
    </row>
    <row r="276" spans="1:11" x14ac:dyDescent="0.2">
      <c r="A276" s="483" t="s">
        <v>1614</v>
      </c>
    </row>
    <row r="278" spans="1:11" x14ac:dyDescent="0.2">
      <c r="A278" s="807" t="s">
        <v>1602</v>
      </c>
      <c r="B278" s="807"/>
      <c r="C278" s="807"/>
      <c r="D278" s="807"/>
      <c r="E278" s="807"/>
      <c r="F278" s="484">
        <f>F266</f>
        <v>44515</v>
      </c>
      <c r="J278" s="650">
        <v>44561</v>
      </c>
    </row>
    <row r="279" spans="1:11" ht="15.75" x14ac:dyDescent="0.25">
      <c r="A279" s="808" t="s">
        <v>1603</v>
      </c>
      <c r="B279" s="795"/>
      <c r="C279" s="795"/>
      <c r="D279" s="795"/>
      <c r="E279" s="809"/>
      <c r="F279" s="485">
        <f>ROUND((F281-F280)/30.5,1)</f>
        <v>18</v>
      </c>
    </row>
    <row r="280" spans="1:11" ht="15.75" x14ac:dyDescent="0.25">
      <c r="A280" s="808" t="s">
        <v>1214</v>
      </c>
      <c r="B280" s="795"/>
      <c r="C280" s="795"/>
      <c r="D280" s="795"/>
      <c r="E280" s="809"/>
      <c r="F280" s="484">
        <f>График!C8</f>
        <v>44682</v>
      </c>
      <c r="J280" s="640">
        <v>44562</v>
      </c>
      <c r="K280" s="650">
        <v>44926</v>
      </c>
    </row>
    <row r="281" spans="1:11" ht="15.75" x14ac:dyDescent="0.25">
      <c r="A281" s="808" t="s">
        <v>1220</v>
      </c>
      <c r="B281" s="795"/>
      <c r="C281" s="795"/>
      <c r="D281" s="795"/>
      <c r="E281" s="809"/>
      <c r="F281" s="484">
        <f>График!D8</f>
        <v>45231</v>
      </c>
      <c r="J281" s="640">
        <v>44927</v>
      </c>
    </row>
    <row r="282" spans="1:11" ht="15.75" x14ac:dyDescent="0.2">
      <c r="A282" s="810" t="s">
        <v>1604</v>
      </c>
      <c r="B282" s="810"/>
      <c r="C282" s="810"/>
      <c r="D282" s="810"/>
      <c r="E282" s="810"/>
      <c r="F282" s="641">
        <f>(K280-F280)/30.5/F279</f>
        <v>0.44</v>
      </c>
    </row>
    <row r="283" spans="1:11" ht="15.75" x14ac:dyDescent="0.2">
      <c r="A283" s="811" t="s">
        <v>1611</v>
      </c>
      <c r="B283" s="811"/>
      <c r="C283" s="811"/>
      <c r="D283" s="811"/>
      <c r="E283" s="811"/>
      <c r="F283" s="641">
        <f>1-F282</f>
        <v>0.56000000000000005</v>
      </c>
    </row>
    <row r="284" spans="1:11" ht="35.25" customHeight="1" x14ac:dyDescent="0.25">
      <c r="A284" s="797" t="s">
        <v>1631</v>
      </c>
      <c r="B284" s="798"/>
      <c r="C284" s="798"/>
      <c r="D284" s="798"/>
      <c r="E284" s="799"/>
      <c r="F284" s="642">
        <v>1.054</v>
      </c>
    </row>
    <row r="285" spans="1:11" ht="15.75" x14ac:dyDescent="0.2">
      <c r="A285" s="812" t="s">
        <v>1605</v>
      </c>
      <c r="B285" s="812"/>
      <c r="C285" s="812"/>
      <c r="D285" s="643">
        <f>F284</f>
        <v>1.054</v>
      </c>
      <c r="E285" s="644" t="s">
        <v>1606</v>
      </c>
      <c r="F285" s="645">
        <f>F284^(1/12)</f>
        <v>1.0043922999999999</v>
      </c>
    </row>
    <row r="286" spans="1:11" ht="33" customHeight="1" x14ac:dyDescent="0.25">
      <c r="A286" s="800" t="s">
        <v>1632</v>
      </c>
      <c r="B286" s="800"/>
      <c r="C286" s="800"/>
      <c r="D286" s="800"/>
      <c r="E286" s="800"/>
      <c r="F286" s="646">
        <v>1.0509999999999999</v>
      </c>
    </row>
    <row r="287" spans="1:11" ht="15.75" x14ac:dyDescent="0.2">
      <c r="A287" s="812" t="s">
        <v>1607</v>
      </c>
      <c r="B287" s="812"/>
      <c r="C287" s="812"/>
      <c r="D287" s="643">
        <f>F286</f>
        <v>1.0509999999999999</v>
      </c>
      <c r="E287" s="644" t="s">
        <v>1606</v>
      </c>
      <c r="F287" s="645">
        <f>F286^(1/12)</f>
        <v>1.0041538000000001</v>
      </c>
    </row>
    <row r="288" spans="1:11" ht="33" customHeight="1" x14ac:dyDescent="0.25">
      <c r="A288" s="800" t="s">
        <v>1633</v>
      </c>
      <c r="B288" s="800"/>
      <c r="C288" s="800"/>
      <c r="D288" s="800"/>
      <c r="E288" s="800"/>
      <c r="F288" s="646">
        <v>1.0489999999999999</v>
      </c>
    </row>
    <row r="289" spans="1:6" ht="15.75" x14ac:dyDescent="0.2">
      <c r="A289" s="812" t="s">
        <v>1612</v>
      </c>
      <c r="B289" s="812"/>
      <c r="C289" s="812"/>
      <c r="D289" s="643">
        <f>F288</f>
        <v>1.0489999999999999</v>
      </c>
      <c r="E289" s="644" t="s">
        <v>1606</v>
      </c>
      <c r="F289" s="645">
        <f>F288^(1/12)</f>
        <v>1.0039944000000001</v>
      </c>
    </row>
    <row r="290" spans="1:6" ht="42.75" customHeight="1" x14ac:dyDescent="0.2">
      <c r="A290" s="647" t="s">
        <v>1608</v>
      </c>
      <c r="B290" s="647"/>
      <c r="C290" s="813" t="str">
        <f>CONCATENATE(F285,"^",ROUND((J278-F278)/30.5,1),"*",F287,"^",ROUNDUP((F280-J280)/30.5,1),"*","(",F287,"+",F287,"^",ROUND((K280-F280)/30.5,1),")/2")</f>
        <v>1,0043923^1,5*1,0041538^4*(1,0041538+1,0041538^8)/2</v>
      </c>
      <c r="D290" s="805"/>
      <c r="E290" s="814"/>
      <c r="F290" s="652">
        <f>F285^ROUND((J278-F278)/30.5,1)*F287^ROUNDUP((F280-J280)/30.5,1)*(F287+F287^ROUND((K280-F280)/30.5,1))/2</f>
        <v>1.0428042</v>
      </c>
    </row>
    <row r="291" spans="1:6" ht="40.5" customHeight="1" x14ac:dyDescent="0.2">
      <c r="A291" s="647" t="s">
        <v>1613</v>
      </c>
      <c r="B291" s="647"/>
      <c r="C291" s="813" t="str">
        <f>CONCATENATE(F285,"^",ROUND((J278-F278)/30.5,1),"*",F287,"^12*","(",F289,"+",F289,"^",ROUND((F281-J281)/30.5,0),")/2")</f>
        <v>1,0043923^1,5*1,0041538^12*(1,0039944+1,0039944^10)/2</v>
      </c>
      <c r="D291" s="805"/>
      <c r="E291" s="814"/>
      <c r="F291" s="652">
        <f>F285^ROUND((J278-F278)/30.5,1)*F287^12*(F289+F289^ROUND((F281-J281)/30.5,0))/2</f>
        <v>1.0815581000000001</v>
      </c>
    </row>
    <row r="292" spans="1:6" ht="34.5" customHeight="1" x14ac:dyDescent="0.2">
      <c r="A292" s="815" t="s">
        <v>1609</v>
      </c>
      <c r="B292" s="816"/>
      <c r="C292" s="813" t="str">
        <f>CONCATENATE(F282,"*",F290,"+",F283,"*",F291)</f>
        <v>0,44*1,0428042+0,56*1,0815581</v>
      </c>
      <c r="D292" s="805"/>
      <c r="E292" s="814"/>
      <c r="F292" s="651">
        <f>F282*F290+F283*F291</f>
        <v>1.0645064</v>
      </c>
    </row>
  </sheetData>
  <mergeCells count="33">
    <mergeCell ref="A288:E288"/>
    <mergeCell ref="A289:C289"/>
    <mergeCell ref="C290:E290"/>
    <mergeCell ref="C291:E291"/>
    <mergeCell ref="A292:B292"/>
    <mergeCell ref="C292:E292"/>
    <mergeCell ref="A283:E283"/>
    <mergeCell ref="A284:E284"/>
    <mergeCell ref="A285:C285"/>
    <mergeCell ref="A286:E286"/>
    <mergeCell ref="A287:C287"/>
    <mergeCell ref="A278:E278"/>
    <mergeCell ref="A279:E279"/>
    <mergeCell ref="A280:E280"/>
    <mergeCell ref="A281:E281"/>
    <mergeCell ref="A282:E282"/>
    <mergeCell ref="A272:E272"/>
    <mergeCell ref="A273:C273"/>
    <mergeCell ref="A271:C271"/>
    <mergeCell ref="A274:B274"/>
    <mergeCell ref="C274:E274"/>
    <mergeCell ref="A266:E266"/>
    <mergeCell ref="A267:E267"/>
    <mergeCell ref="A268:E268"/>
    <mergeCell ref="A269:E269"/>
    <mergeCell ref="A270:E270"/>
    <mergeCell ref="A258:B258"/>
    <mergeCell ref="A261:F261"/>
    <mergeCell ref="A262:F262"/>
    <mergeCell ref="A1:H1"/>
    <mergeCell ref="B3:H3"/>
    <mergeCell ref="A7:H7"/>
    <mergeCell ref="A8:H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XEZ315"/>
  <sheetViews>
    <sheetView showGridLines="0" zoomScale="85" zoomScaleNormal="85" zoomScaleSheetLayoutView="85" workbookViewId="0">
      <pane xSplit="2" ySplit="22" topLeftCell="E293" activePane="bottomRight" state="frozen"/>
      <selection pane="topRight" activeCell="C1" sqref="C1"/>
      <selection pane="bottomLeft" activeCell="A23" sqref="A23"/>
      <selection pane="bottomRight" activeCell="N23" sqref="N23"/>
    </sheetView>
  </sheetViews>
  <sheetFormatPr defaultColWidth="9.140625" defaultRowHeight="12.75" x14ac:dyDescent="0.2"/>
  <cols>
    <col min="1" max="1" width="5" style="76" customWidth="1"/>
    <col min="2" max="2" width="19.28515625" style="77" customWidth="1"/>
    <col min="3" max="3" width="51.28515625" style="77" customWidth="1"/>
    <col min="4" max="4" width="15.28515625" style="84" customWidth="1"/>
    <col min="5" max="5" width="13" style="84" customWidth="1"/>
    <col min="6" max="6" width="14.42578125" style="84" customWidth="1"/>
    <col min="7" max="8" width="15.85546875" style="84" customWidth="1"/>
    <col min="9" max="9" width="14.5703125" style="80" hidden="1" customWidth="1"/>
    <col min="10" max="10" width="12.7109375" style="80" hidden="1" customWidth="1"/>
    <col min="11" max="12" width="18.5703125" style="80" customWidth="1"/>
    <col min="13" max="13" width="17.28515625" style="80" customWidth="1"/>
    <col min="14" max="14" width="19.140625" style="80" customWidth="1"/>
    <col min="15" max="15" width="24.28515625" style="80" customWidth="1"/>
    <col min="16" max="16" width="25" style="80" customWidth="1"/>
    <col min="17" max="17" width="15.85546875" style="80" bestFit="1" customWidth="1"/>
    <col min="18" max="18" width="13.28515625" style="80" bestFit="1" customWidth="1"/>
    <col min="19" max="16384" width="9.140625" style="80"/>
  </cols>
  <sheetData>
    <row r="1" spans="1:8" x14ac:dyDescent="0.2">
      <c r="A1" s="835" t="s">
        <v>864</v>
      </c>
      <c r="B1" s="835"/>
      <c r="C1" s="835"/>
      <c r="D1" s="835"/>
      <c r="E1" s="835"/>
      <c r="F1" s="835"/>
      <c r="G1" s="835"/>
      <c r="H1" s="835"/>
    </row>
    <row r="2" spans="1:8" s="4" customFormat="1" ht="4.1500000000000004" customHeight="1" x14ac:dyDescent="0.2">
      <c r="A2" s="835"/>
      <c r="B2" s="835"/>
      <c r="C2" s="835"/>
      <c r="D2" s="835"/>
      <c r="E2" s="835"/>
      <c r="F2" s="835"/>
      <c r="G2" s="835"/>
      <c r="H2" s="835"/>
    </row>
    <row r="3" spans="1:8" hidden="1" x14ac:dyDescent="0.2">
      <c r="A3" s="835"/>
      <c r="B3" s="835"/>
      <c r="C3" s="835"/>
      <c r="D3" s="835"/>
      <c r="E3" s="835"/>
      <c r="F3" s="835"/>
      <c r="G3" s="835"/>
      <c r="H3" s="835"/>
    </row>
    <row r="4" spans="1:8" hidden="1" x14ac:dyDescent="0.2">
      <c r="A4" s="835"/>
      <c r="B4" s="835"/>
      <c r="C4" s="835"/>
      <c r="D4" s="835"/>
      <c r="E4" s="835"/>
      <c r="F4" s="835"/>
      <c r="G4" s="835"/>
      <c r="H4" s="835"/>
    </row>
    <row r="5" spans="1:8" hidden="1" x14ac:dyDescent="0.2">
      <c r="A5" s="835"/>
      <c r="B5" s="835"/>
      <c r="C5" s="835"/>
      <c r="D5" s="835"/>
      <c r="E5" s="835"/>
      <c r="F5" s="835"/>
      <c r="G5" s="835"/>
      <c r="H5" s="835"/>
    </row>
    <row r="6" spans="1:8" hidden="1" x14ac:dyDescent="0.2">
      <c r="A6" s="835"/>
      <c r="B6" s="835"/>
      <c r="C6" s="835"/>
      <c r="D6" s="835"/>
      <c r="E6" s="835"/>
      <c r="F6" s="835"/>
      <c r="G6" s="835"/>
      <c r="H6" s="835"/>
    </row>
    <row r="7" spans="1:8" hidden="1" x14ac:dyDescent="0.2">
      <c r="A7" s="835"/>
      <c r="B7" s="835"/>
      <c r="C7" s="835"/>
      <c r="D7" s="835"/>
      <c r="E7" s="835"/>
      <c r="F7" s="835"/>
      <c r="G7" s="835"/>
      <c r="H7" s="835"/>
    </row>
    <row r="8" spans="1:8" hidden="1" x14ac:dyDescent="0.2">
      <c r="A8" s="835"/>
      <c r="B8" s="835"/>
      <c r="C8" s="835"/>
      <c r="D8" s="835"/>
      <c r="E8" s="835"/>
      <c r="F8" s="835"/>
      <c r="G8" s="835"/>
      <c r="H8" s="835"/>
    </row>
    <row r="9" spans="1:8" hidden="1" x14ac:dyDescent="0.2">
      <c r="A9" s="835"/>
      <c r="B9" s="835"/>
      <c r="C9" s="835"/>
      <c r="D9" s="835"/>
      <c r="E9" s="835"/>
      <c r="F9" s="835"/>
      <c r="G9" s="835"/>
      <c r="H9" s="835"/>
    </row>
    <row r="10" spans="1:8" hidden="1" x14ac:dyDescent="0.2">
      <c r="A10" s="835"/>
      <c r="B10" s="835"/>
      <c r="C10" s="835"/>
      <c r="D10" s="835"/>
      <c r="E10" s="835"/>
      <c r="F10" s="835"/>
      <c r="G10" s="835"/>
      <c r="H10" s="835"/>
    </row>
    <row r="11" spans="1:8" hidden="1" x14ac:dyDescent="0.2">
      <c r="A11" s="835"/>
      <c r="B11" s="835"/>
      <c r="C11" s="835"/>
      <c r="D11" s="835"/>
      <c r="E11" s="835"/>
      <c r="F11" s="835"/>
      <c r="G11" s="835"/>
      <c r="H11" s="835"/>
    </row>
    <row r="12" spans="1:8" hidden="1" x14ac:dyDescent="0.2">
      <c r="A12" s="835"/>
      <c r="B12" s="835"/>
      <c r="C12" s="835"/>
      <c r="D12" s="835"/>
      <c r="E12" s="835"/>
      <c r="F12" s="835"/>
      <c r="G12" s="835"/>
      <c r="H12" s="835"/>
    </row>
    <row r="13" spans="1:8" hidden="1" x14ac:dyDescent="0.2">
      <c r="A13" s="835"/>
      <c r="B13" s="835"/>
      <c r="C13" s="835"/>
      <c r="D13" s="835"/>
      <c r="E13" s="835"/>
      <c r="F13" s="835"/>
      <c r="G13" s="835"/>
      <c r="H13" s="835"/>
    </row>
    <row r="14" spans="1:8" x14ac:dyDescent="0.2">
      <c r="D14" s="90"/>
      <c r="F14" s="78"/>
      <c r="G14" s="78"/>
      <c r="H14" s="78"/>
    </row>
    <row r="15" spans="1:8" ht="30.75" customHeight="1" x14ac:dyDescent="0.2">
      <c r="A15" s="836" t="s">
        <v>203</v>
      </c>
      <c r="B15" s="836"/>
      <c r="C15" s="836"/>
      <c r="D15" s="836"/>
      <c r="E15" s="836"/>
      <c r="F15" s="836"/>
      <c r="G15" s="836"/>
      <c r="H15" s="836"/>
    </row>
    <row r="16" spans="1:8" x14ac:dyDescent="0.2">
      <c r="D16" s="90"/>
      <c r="E16" s="78"/>
      <c r="F16" s="78"/>
      <c r="G16" s="78"/>
      <c r="H16" s="78"/>
    </row>
    <row r="17" spans="1:15" ht="12.75" customHeight="1" x14ac:dyDescent="0.2">
      <c r="A17" s="837" t="s">
        <v>1</v>
      </c>
      <c r="B17" s="838" t="s">
        <v>10</v>
      </c>
      <c r="C17" s="838" t="s">
        <v>11</v>
      </c>
      <c r="D17" s="839" t="s">
        <v>13</v>
      </c>
      <c r="E17" s="839"/>
      <c r="F17" s="839"/>
      <c r="G17" s="839"/>
      <c r="H17" s="837" t="s">
        <v>14</v>
      </c>
      <c r="K17" s="840" t="s">
        <v>1628</v>
      </c>
      <c r="L17" s="841"/>
      <c r="M17" s="842"/>
      <c r="N17" s="842"/>
      <c r="O17" s="843"/>
    </row>
    <row r="18" spans="1:15" ht="37.15" customHeight="1" x14ac:dyDescent="0.2">
      <c r="A18" s="837"/>
      <c r="B18" s="838"/>
      <c r="C18" s="838"/>
      <c r="D18" s="837" t="s">
        <v>12</v>
      </c>
      <c r="E18" s="847" t="s">
        <v>2</v>
      </c>
      <c r="F18" s="837" t="s">
        <v>3</v>
      </c>
      <c r="G18" s="837" t="s">
        <v>4</v>
      </c>
      <c r="H18" s="837"/>
      <c r="K18" s="844"/>
      <c r="L18" s="845"/>
      <c r="M18" s="845"/>
      <c r="N18" s="845"/>
      <c r="O18" s="846"/>
    </row>
    <row r="19" spans="1:15" ht="13.15" customHeight="1" x14ac:dyDescent="0.2">
      <c r="A19" s="837"/>
      <c r="B19" s="838"/>
      <c r="C19" s="838"/>
      <c r="D19" s="837"/>
      <c r="E19" s="848"/>
      <c r="F19" s="837"/>
      <c r="G19" s="837"/>
      <c r="H19" s="837"/>
      <c r="K19" s="847" t="s">
        <v>12</v>
      </c>
      <c r="L19" s="847" t="s">
        <v>2</v>
      </c>
      <c r="M19" s="850" t="s">
        <v>371</v>
      </c>
      <c r="N19" s="850" t="s">
        <v>372</v>
      </c>
      <c r="O19" s="850" t="s">
        <v>373</v>
      </c>
    </row>
    <row r="20" spans="1:15" x14ac:dyDescent="0.2">
      <c r="A20" s="837"/>
      <c r="B20" s="838"/>
      <c r="C20" s="838"/>
      <c r="D20" s="837"/>
      <c r="E20" s="849"/>
      <c r="F20" s="837"/>
      <c r="G20" s="837"/>
      <c r="H20" s="837"/>
      <c r="K20" s="849"/>
      <c r="L20" s="848"/>
      <c r="M20" s="851"/>
      <c r="N20" s="851"/>
      <c r="O20" s="851"/>
    </row>
    <row r="21" spans="1:15" x14ac:dyDescent="0.2">
      <c r="A21" s="223">
        <v>1</v>
      </c>
      <c r="B21" s="130">
        <v>2</v>
      </c>
      <c r="C21" s="130">
        <v>3</v>
      </c>
      <c r="D21" s="223">
        <v>4</v>
      </c>
      <c r="E21" s="223">
        <v>5</v>
      </c>
      <c r="F21" s="223">
        <v>6</v>
      </c>
      <c r="G21" s="223">
        <v>7</v>
      </c>
      <c r="H21" s="223">
        <v>8</v>
      </c>
      <c r="K21" s="260"/>
      <c r="L21" s="260"/>
      <c r="M21" s="151"/>
      <c r="N21" s="151"/>
      <c r="O21" s="151"/>
    </row>
    <row r="22" spans="1:15" x14ac:dyDescent="0.2">
      <c r="A22" s="830" t="s">
        <v>15</v>
      </c>
      <c r="B22" s="831"/>
      <c r="C22" s="831"/>
      <c r="D22" s="832"/>
      <c r="E22" s="832"/>
      <c r="F22" s="832"/>
      <c r="G22" s="832"/>
      <c r="H22" s="832"/>
      <c r="K22" s="149"/>
      <c r="L22" s="149"/>
      <c r="M22" s="149"/>
      <c r="N22" s="149"/>
      <c r="O22" s="149"/>
    </row>
    <row r="23" spans="1:15" x14ac:dyDescent="0.2">
      <c r="A23" s="94">
        <v>1</v>
      </c>
      <c r="B23" s="224" t="s">
        <v>16</v>
      </c>
      <c r="C23" s="224" t="s">
        <v>204</v>
      </c>
      <c r="D23" s="95"/>
      <c r="E23" s="95"/>
      <c r="F23" s="95"/>
      <c r="G23" s="73">
        <v>242.28</v>
      </c>
      <c r="H23" s="73">
        <v>242.28</v>
      </c>
      <c r="K23" s="149"/>
      <c r="L23" s="149"/>
      <c r="M23" s="149"/>
      <c r="N23" s="152">
        <f>G23*1.266*4.23*1000</f>
        <v>1297453.01</v>
      </c>
      <c r="O23" s="282">
        <f>N23+M23+L23+K23</f>
        <v>1297453.01</v>
      </c>
    </row>
    <row r="24" spans="1:15" x14ac:dyDescent="0.2">
      <c r="A24" s="94">
        <v>2</v>
      </c>
      <c r="B24" s="224" t="s">
        <v>65</v>
      </c>
      <c r="C24" s="224" t="s">
        <v>17</v>
      </c>
      <c r="D24" s="73">
        <f>ROUND('[1]Объектная смета'!$D$27,2)</f>
        <v>282.52999999999997</v>
      </c>
      <c r="E24" s="95"/>
      <c r="F24" s="95"/>
      <c r="G24" s="95"/>
      <c r="H24" s="73">
        <f>SUM(D24:G24)</f>
        <v>282.52999999999997</v>
      </c>
      <c r="K24" s="152">
        <f>K25+K26+K27</f>
        <v>1985960.41</v>
      </c>
      <c r="L24" s="152"/>
      <c r="M24" s="160"/>
      <c r="N24" s="163"/>
      <c r="O24" s="283">
        <f>N24+M24+L24+K24</f>
        <v>1985960.41</v>
      </c>
    </row>
    <row r="25" spans="1:15" x14ac:dyDescent="0.2">
      <c r="A25" s="94"/>
      <c r="B25" s="131" t="s">
        <v>226</v>
      </c>
      <c r="C25" s="131" t="s">
        <v>227</v>
      </c>
      <c r="D25" s="132">
        <v>38.770000000000003</v>
      </c>
      <c r="E25" s="132"/>
      <c r="F25" s="132"/>
      <c r="G25" s="132"/>
      <c r="H25" s="132">
        <v>38.770000000000003</v>
      </c>
      <c r="K25" s="154">
        <f>((D25)*1.023*1.005-(D25)*0.023*0.15)*6.86*1000</f>
        <v>272522.15999999997</v>
      </c>
      <c r="L25" s="154"/>
      <c r="M25" s="164"/>
      <c r="N25" s="163"/>
      <c r="O25" s="276">
        <f>N25+M25+L25+K25</f>
        <v>272522.15999999997</v>
      </c>
    </row>
    <row r="26" spans="1:15" x14ac:dyDescent="0.2">
      <c r="A26" s="94"/>
      <c r="B26" s="131" t="s">
        <v>228</v>
      </c>
      <c r="C26" s="131" t="s">
        <v>229</v>
      </c>
      <c r="D26" s="132">
        <v>234.54</v>
      </c>
      <c r="E26" s="132"/>
      <c r="F26" s="132"/>
      <c r="G26" s="132"/>
      <c r="H26" s="132">
        <v>234.54</v>
      </c>
      <c r="K26" s="154">
        <f>((D26)*1.023*1.005-(D26)*0.023*0.15)*6.86*1000</f>
        <v>1648629.01</v>
      </c>
      <c r="L26" s="154"/>
      <c r="M26" s="164"/>
      <c r="N26" s="163"/>
      <c r="O26" s="276">
        <f>N26+M26+L26+K26</f>
        <v>1648629.01</v>
      </c>
    </row>
    <row r="27" spans="1:15" x14ac:dyDescent="0.2">
      <c r="A27" s="94"/>
      <c r="B27" s="131" t="s">
        <v>230</v>
      </c>
      <c r="C27" s="131" t="s">
        <v>231</v>
      </c>
      <c r="D27" s="132">
        <v>9.2200000000000006</v>
      </c>
      <c r="E27" s="132"/>
      <c r="F27" s="132"/>
      <c r="G27" s="132"/>
      <c r="H27" s="132">
        <v>9.2200000000000006</v>
      </c>
      <c r="K27" s="154">
        <f>((D27)*1.023*1.005-(D27)*0.023*0.15)*6.86*1000</f>
        <v>64809.24</v>
      </c>
      <c r="L27" s="154"/>
      <c r="M27" s="164"/>
      <c r="N27" s="163"/>
      <c r="O27" s="276">
        <f>N27+M27+L27+K27</f>
        <v>64809.24</v>
      </c>
    </row>
    <row r="28" spans="1:15" ht="23.25" customHeight="1" x14ac:dyDescent="0.2">
      <c r="A28" s="118">
        <v>3</v>
      </c>
      <c r="B28" s="833" t="s">
        <v>18</v>
      </c>
      <c r="C28" s="834"/>
      <c r="D28" s="119">
        <f>D23+D24</f>
        <v>282.52999999999997</v>
      </c>
      <c r="E28" s="120"/>
      <c r="F28" s="120"/>
      <c r="G28" s="120">
        <f>G23</f>
        <v>242.28</v>
      </c>
      <c r="H28" s="119">
        <f>H23+H24</f>
        <v>524.80999999999995</v>
      </c>
      <c r="K28" s="155">
        <f>K23+K24</f>
        <v>1985960.41</v>
      </c>
      <c r="L28" s="155"/>
      <c r="M28" s="165"/>
      <c r="N28" s="155">
        <f>N23</f>
        <v>1297453.01</v>
      </c>
      <c r="O28" s="155">
        <f>O23+O24</f>
        <v>3283413.42</v>
      </c>
    </row>
    <row r="29" spans="1:15" x14ac:dyDescent="0.2">
      <c r="A29" s="830" t="s">
        <v>19</v>
      </c>
      <c r="B29" s="831"/>
      <c r="C29" s="831"/>
      <c r="D29" s="832"/>
      <c r="E29" s="832"/>
      <c r="F29" s="832"/>
      <c r="G29" s="832"/>
      <c r="H29" s="832"/>
      <c r="K29" s="149"/>
      <c r="L29" s="149"/>
      <c r="M29" s="163"/>
      <c r="N29" s="163"/>
      <c r="O29" s="163"/>
    </row>
    <row r="30" spans="1:15" x14ac:dyDescent="0.2">
      <c r="A30" s="94">
        <v>4</v>
      </c>
      <c r="B30" s="224" t="s">
        <v>20</v>
      </c>
      <c r="C30" s="224" t="s">
        <v>66</v>
      </c>
      <c r="D30" s="138">
        <v>16220.57</v>
      </c>
      <c r="E30" s="138">
        <v>1108.95</v>
      </c>
      <c r="F30" s="139">
        <v>5672.65</v>
      </c>
      <c r="G30" s="140"/>
      <c r="H30" s="141">
        <v>23002.17</v>
      </c>
      <c r="K30" s="152">
        <f>K31+K49+K57+K58+K59+K60+K61+K62+K63+K64+K65+K66+K67+K68+K69+K70+K71</f>
        <v>114017661.47</v>
      </c>
      <c r="L30" s="152">
        <f>L31+L49+L57+L58+L59+L60+L61+L62+L63+L64+L65+L66+L67+L68+L69+L70+L71</f>
        <v>7795033.4299999997</v>
      </c>
      <c r="M30" s="152">
        <f>M31+M49+M57+M58+M59+M60+M61+M62+M63+M64+M65+M66+M67+M68+M69+M70+M71</f>
        <v>22577266.399999999</v>
      </c>
      <c r="N30" s="163"/>
      <c r="O30" s="160">
        <f>N30+M30+L30+K30</f>
        <v>144389961.30000001</v>
      </c>
    </row>
    <row r="31" spans="1:15" x14ac:dyDescent="0.2">
      <c r="A31" s="94"/>
      <c r="B31" s="133" t="s">
        <v>232</v>
      </c>
      <c r="C31" s="133" t="s">
        <v>233</v>
      </c>
      <c r="D31" s="142">
        <v>9329.23</v>
      </c>
      <c r="E31" s="142"/>
      <c r="F31" s="143"/>
      <c r="G31" s="144"/>
      <c r="H31" s="145">
        <v>9329.23</v>
      </c>
      <c r="K31" s="154">
        <f t="shared" ref="K31:K49" si="0">((D31)*1.023*1.005-(D31)*0.023*0.15)*6.86*1000</f>
        <v>65577041.240000002</v>
      </c>
      <c r="L31" s="154"/>
      <c r="M31" s="164"/>
      <c r="N31" s="163"/>
      <c r="O31" s="168">
        <f>N31+M31+L31+K31</f>
        <v>65577041.240000002</v>
      </c>
    </row>
    <row r="32" spans="1:15" x14ac:dyDescent="0.2">
      <c r="A32" s="94"/>
      <c r="B32" s="188"/>
      <c r="C32" s="176" t="s">
        <v>389</v>
      </c>
      <c r="D32" s="177">
        <v>702.07</v>
      </c>
      <c r="E32" s="177"/>
      <c r="F32" s="178"/>
      <c r="G32" s="179"/>
      <c r="H32" s="180">
        <f>D32</f>
        <v>702.07</v>
      </c>
      <c r="I32" s="186"/>
      <c r="J32" s="186"/>
      <c r="K32" s="189">
        <f t="shared" si="0"/>
        <v>4934991.78</v>
      </c>
      <c r="L32" s="189"/>
      <c r="M32" s="183"/>
      <c r="N32" s="187"/>
      <c r="O32" s="277">
        <f>N32+M32+L32+K32</f>
        <v>4934991.78</v>
      </c>
    </row>
    <row r="33" spans="1:15" x14ac:dyDescent="0.2">
      <c r="A33" s="94"/>
      <c r="B33" s="188"/>
      <c r="C33" s="176" t="s">
        <v>390</v>
      </c>
      <c r="D33" s="177">
        <v>2975.5</v>
      </c>
      <c r="E33" s="177"/>
      <c r="F33" s="178"/>
      <c r="G33" s="179"/>
      <c r="H33" s="180">
        <f t="shared" ref="H33:H48" si="1">D33</f>
        <v>2975.5</v>
      </c>
      <c r="I33" s="186"/>
      <c r="J33" s="186"/>
      <c r="K33" s="189">
        <f t="shared" si="0"/>
        <v>20915390.25</v>
      </c>
      <c r="L33" s="189"/>
      <c r="M33" s="183"/>
      <c r="N33" s="187"/>
      <c r="O33" s="277">
        <f t="shared" ref="O33:O56" si="2">N33+M33+L33+K33</f>
        <v>20915390.25</v>
      </c>
    </row>
    <row r="34" spans="1:15" x14ac:dyDescent="0.2">
      <c r="A34" s="94"/>
      <c r="B34" s="188"/>
      <c r="C34" s="176" t="s">
        <v>391</v>
      </c>
      <c r="D34" s="177">
        <v>2816.97</v>
      </c>
      <c r="E34" s="177"/>
      <c r="F34" s="178"/>
      <c r="G34" s="179"/>
      <c r="H34" s="180">
        <f t="shared" si="1"/>
        <v>2816.97</v>
      </c>
      <c r="I34" s="186"/>
      <c r="J34" s="186"/>
      <c r="K34" s="189">
        <f t="shared" si="0"/>
        <v>19801050.879999999</v>
      </c>
      <c r="L34" s="189"/>
      <c r="M34" s="183"/>
      <c r="N34" s="187"/>
      <c r="O34" s="277">
        <f t="shared" si="2"/>
        <v>19801050.879999999</v>
      </c>
    </row>
    <row r="35" spans="1:15" x14ac:dyDescent="0.2">
      <c r="A35" s="94"/>
      <c r="B35" s="188"/>
      <c r="C35" s="176" t="s">
        <v>392</v>
      </c>
      <c r="D35" s="177">
        <v>44.59</v>
      </c>
      <c r="E35" s="177"/>
      <c r="F35" s="178"/>
      <c r="G35" s="179"/>
      <c r="H35" s="180">
        <f t="shared" si="1"/>
        <v>44.59</v>
      </c>
      <c r="I35" s="186"/>
      <c r="J35" s="186"/>
      <c r="K35" s="189">
        <f t="shared" si="0"/>
        <v>313432.11</v>
      </c>
      <c r="L35" s="189"/>
      <c r="M35" s="183"/>
      <c r="N35" s="187"/>
      <c r="O35" s="277">
        <f t="shared" si="2"/>
        <v>313432.11</v>
      </c>
    </row>
    <row r="36" spans="1:15" x14ac:dyDescent="0.2">
      <c r="A36" s="94"/>
      <c r="B36" s="188"/>
      <c r="C36" s="176" t="s">
        <v>393</v>
      </c>
      <c r="D36" s="177">
        <v>73.06</v>
      </c>
      <c r="E36" s="177"/>
      <c r="F36" s="178"/>
      <c r="G36" s="179"/>
      <c r="H36" s="180">
        <f t="shared" si="1"/>
        <v>73.06</v>
      </c>
      <c r="I36" s="186"/>
      <c r="J36" s="186"/>
      <c r="K36" s="189">
        <f t="shared" si="0"/>
        <v>513553.49</v>
      </c>
      <c r="L36" s="189"/>
      <c r="M36" s="183"/>
      <c r="N36" s="187"/>
      <c r="O36" s="277">
        <f t="shared" si="2"/>
        <v>513553.49</v>
      </c>
    </row>
    <row r="37" spans="1:15" x14ac:dyDescent="0.2">
      <c r="A37" s="94"/>
      <c r="B37" s="188"/>
      <c r="C37" s="176" t="s">
        <v>394</v>
      </c>
      <c r="D37" s="177">
        <v>598.83000000000004</v>
      </c>
      <c r="E37" s="177"/>
      <c r="F37" s="178"/>
      <c r="G37" s="179"/>
      <c r="H37" s="180">
        <f t="shared" si="1"/>
        <v>598.83000000000004</v>
      </c>
      <c r="I37" s="186"/>
      <c r="J37" s="186"/>
      <c r="K37" s="189">
        <f t="shared" si="0"/>
        <v>4209296.97</v>
      </c>
      <c r="L37" s="189"/>
      <c r="M37" s="183"/>
      <c r="N37" s="187"/>
      <c r="O37" s="277">
        <f t="shared" si="2"/>
        <v>4209296.97</v>
      </c>
    </row>
    <row r="38" spans="1:15" x14ac:dyDescent="0.2">
      <c r="A38" s="94"/>
      <c r="B38" s="188"/>
      <c r="C38" s="176" t="s">
        <v>395</v>
      </c>
      <c r="D38" s="177">
        <v>408.38</v>
      </c>
      <c r="E38" s="177"/>
      <c r="F38" s="178"/>
      <c r="G38" s="179"/>
      <c r="H38" s="180">
        <f t="shared" si="1"/>
        <v>408.38</v>
      </c>
      <c r="I38" s="186"/>
      <c r="J38" s="186"/>
      <c r="K38" s="189">
        <f t="shared" si="0"/>
        <v>2870585.47</v>
      </c>
      <c r="L38" s="189"/>
      <c r="M38" s="183"/>
      <c r="N38" s="187"/>
      <c r="O38" s="277">
        <f t="shared" si="2"/>
        <v>2870585.47</v>
      </c>
    </row>
    <row r="39" spans="1:15" x14ac:dyDescent="0.2">
      <c r="A39" s="94"/>
      <c r="B39" s="188"/>
      <c r="C39" s="176" t="s">
        <v>396</v>
      </c>
      <c r="D39" s="177">
        <v>123.38</v>
      </c>
      <c r="E39" s="177"/>
      <c r="F39" s="178"/>
      <c r="G39" s="179"/>
      <c r="H39" s="180">
        <f t="shared" si="1"/>
        <v>123.38</v>
      </c>
      <c r="I39" s="186"/>
      <c r="J39" s="186"/>
      <c r="K39" s="189">
        <f t="shared" si="0"/>
        <v>867262.93</v>
      </c>
      <c r="L39" s="189"/>
      <c r="M39" s="183"/>
      <c r="N39" s="187"/>
      <c r="O39" s="277">
        <f t="shared" si="2"/>
        <v>867262.93</v>
      </c>
    </row>
    <row r="40" spans="1:15" x14ac:dyDescent="0.2">
      <c r="A40" s="94"/>
      <c r="B40" s="188"/>
      <c r="C40" s="176" t="s">
        <v>397</v>
      </c>
      <c r="D40" s="177">
        <v>744.27</v>
      </c>
      <c r="E40" s="177"/>
      <c r="F40" s="178"/>
      <c r="G40" s="179"/>
      <c r="H40" s="180">
        <f t="shared" si="1"/>
        <v>744.27</v>
      </c>
      <c r="I40" s="186"/>
      <c r="J40" s="186"/>
      <c r="K40" s="189">
        <f t="shared" si="0"/>
        <v>5231624.0999999996</v>
      </c>
      <c r="L40" s="189"/>
      <c r="M40" s="183"/>
      <c r="N40" s="187"/>
      <c r="O40" s="277">
        <f t="shared" si="2"/>
        <v>5231624.0999999996</v>
      </c>
    </row>
    <row r="41" spans="1:15" x14ac:dyDescent="0.2">
      <c r="A41" s="94"/>
      <c r="B41" s="188"/>
      <c r="C41" s="176" t="s">
        <v>398</v>
      </c>
      <c r="D41" s="177">
        <v>65.48</v>
      </c>
      <c r="E41" s="177"/>
      <c r="F41" s="178"/>
      <c r="G41" s="179"/>
      <c r="H41" s="180">
        <f t="shared" si="1"/>
        <v>65.48</v>
      </c>
      <c r="I41" s="186"/>
      <c r="J41" s="186"/>
      <c r="K41" s="189">
        <f t="shared" si="0"/>
        <v>460272.14</v>
      </c>
      <c r="L41" s="189"/>
      <c r="M41" s="183"/>
      <c r="N41" s="187"/>
      <c r="O41" s="277">
        <f t="shared" si="2"/>
        <v>460272.14</v>
      </c>
    </row>
    <row r="42" spans="1:15" x14ac:dyDescent="0.2">
      <c r="A42" s="94"/>
      <c r="B42" s="188"/>
      <c r="C42" s="176" t="s">
        <v>399</v>
      </c>
      <c r="D42" s="177">
        <v>273.67</v>
      </c>
      <c r="E42" s="177"/>
      <c r="F42" s="178"/>
      <c r="G42" s="179"/>
      <c r="H42" s="180">
        <f t="shared" si="1"/>
        <v>273.67</v>
      </c>
      <c r="I42" s="186"/>
      <c r="J42" s="186"/>
      <c r="K42" s="189">
        <f t="shared" si="0"/>
        <v>1923681.68</v>
      </c>
      <c r="L42" s="189"/>
      <c r="M42" s="183"/>
      <c r="N42" s="187"/>
      <c r="O42" s="277">
        <f t="shared" si="2"/>
        <v>1923681.68</v>
      </c>
    </row>
    <row r="43" spans="1:15" x14ac:dyDescent="0.2">
      <c r="A43" s="94"/>
      <c r="B43" s="188"/>
      <c r="C43" s="176" t="s">
        <v>400</v>
      </c>
      <c r="D43" s="177">
        <v>38.869999999999997</v>
      </c>
      <c r="E43" s="177"/>
      <c r="F43" s="178"/>
      <c r="G43" s="179"/>
      <c r="H43" s="180">
        <f t="shared" si="1"/>
        <v>38.869999999999997</v>
      </c>
      <c r="I43" s="186"/>
      <c r="J43" s="186"/>
      <c r="K43" s="189">
        <f t="shared" si="0"/>
        <v>273225.08</v>
      </c>
      <c r="L43" s="189"/>
      <c r="M43" s="183"/>
      <c r="N43" s="187"/>
      <c r="O43" s="277">
        <f t="shared" si="2"/>
        <v>273225.08</v>
      </c>
    </row>
    <row r="44" spans="1:15" x14ac:dyDescent="0.2">
      <c r="A44" s="94"/>
      <c r="B44" s="188"/>
      <c r="C44" s="176" t="s">
        <v>401</v>
      </c>
      <c r="D44" s="177">
        <v>167.89</v>
      </c>
      <c r="E44" s="177"/>
      <c r="F44" s="178"/>
      <c r="G44" s="179"/>
      <c r="H44" s="180">
        <f t="shared" si="1"/>
        <v>167.89</v>
      </c>
      <c r="I44" s="186"/>
      <c r="J44" s="186"/>
      <c r="K44" s="189">
        <f t="shared" si="0"/>
        <v>1180132.71</v>
      </c>
      <c r="L44" s="189"/>
      <c r="M44" s="183"/>
      <c r="N44" s="187"/>
      <c r="O44" s="277">
        <f t="shared" si="2"/>
        <v>1180132.71</v>
      </c>
    </row>
    <row r="45" spans="1:15" x14ac:dyDescent="0.2">
      <c r="A45" s="94"/>
      <c r="B45" s="188"/>
      <c r="C45" s="176" t="s">
        <v>402</v>
      </c>
      <c r="D45" s="177">
        <v>67.36</v>
      </c>
      <c r="E45" s="177"/>
      <c r="F45" s="178"/>
      <c r="G45" s="179"/>
      <c r="H45" s="180">
        <f t="shared" si="1"/>
        <v>67.36</v>
      </c>
      <c r="I45" s="186"/>
      <c r="J45" s="186"/>
      <c r="K45" s="189">
        <f t="shared" si="0"/>
        <v>473487.04</v>
      </c>
      <c r="L45" s="189"/>
      <c r="M45" s="183"/>
      <c r="N45" s="187"/>
      <c r="O45" s="277">
        <f t="shared" si="2"/>
        <v>473487.04</v>
      </c>
    </row>
    <row r="46" spans="1:15" x14ac:dyDescent="0.2">
      <c r="A46" s="94"/>
      <c r="B46" s="188"/>
      <c r="C46" s="176" t="s">
        <v>403</v>
      </c>
      <c r="D46" s="177">
        <v>15.46</v>
      </c>
      <c r="E46" s="177"/>
      <c r="F46" s="178"/>
      <c r="G46" s="179"/>
      <c r="H46" s="180">
        <f t="shared" si="1"/>
        <v>15.46</v>
      </c>
      <c r="I46" s="186"/>
      <c r="J46" s="186"/>
      <c r="K46" s="189">
        <f t="shared" si="0"/>
        <v>108671.46</v>
      </c>
      <c r="L46" s="189"/>
      <c r="M46" s="183"/>
      <c r="N46" s="187"/>
      <c r="O46" s="277">
        <f t="shared" si="2"/>
        <v>108671.46</v>
      </c>
    </row>
    <row r="47" spans="1:15" x14ac:dyDescent="0.2">
      <c r="A47" s="94"/>
      <c r="B47" s="188"/>
      <c r="C47" s="176" t="s">
        <v>404</v>
      </c>
      <c r="D47" s="177">
        <v>157.34</v>
      </c>
      <c r="E47" s="177"/>
      <c r="F47" s="178"/>
      <c r="G47" s="179"/>
      <c r="H47" s="180">
        <f t="shared" si="1"/>
        <v>157.34</v>
      </c>
      <c r="I47" s="186"/>
      <c r="J47" s="186"/>
      <c r="K47" s="189">
        <f t="shared" si="0"/>
        <v>1105974.6299999999</v>
      </c>
      <c r="L47" s="189"/>
      <c r="M47" s="183"/>
      <c r="N47" s="187"/>
      <c r="O47" s="277">
        <f t="shared" si="2"/>
        <v>1105974.6299999999</v>
      </c>
    </row>
    <row r="48" spans="1:15" x14ac:dyDescent="0.2">
      <c r="A48" s="94"/>
      <c r="B48" s="188"/>
      <c r="C48" s="176" t="s">
        <v>405</v>
      </c>
      <c r="D48" s="177">
        <f>56.12-0.01</f>
        <v>56.11</v>
      </c>
      <c r="E48" s="177"/>
      <c r="F48" s="178"/>
      <c r="G48" s="179"/>
      <c r="H48" s="180">
        <f t="shared" si="1"/>
        <v>56.11</v>
      </c>
      <c r="I48" s="186"/>
      <c r="J48" s="186"/>
      <c r="K48" s="189">
        <f t="shared" si="0"/>
        <v>394408.52</v>
      </c>
      <c r="L48" s="189"/>
      <c r="M48" s="183"/>
      <c r="N48" s="187"/>
      <c r="O48" s="277">
        <f t="shared" si="2"/>
        <v>394408.52</v>
      </c>
    </row>
    <row r="49" spans="1:15" x14ac:dyDescent="0.2">
      <c r="A49" s="94"/>
      <c r="B49" s="133" t="s">
        <v>234</v>
      </c>
      <c r="C49" s="133" t="s">
        <v>235</v>
      </c>
      <c r="D49" s="142">
        <v>6488.38</v>
      </c>
      <c r="E49" s="142"/>
      <c r="F49" s="143"/>
      <c r="G49" s="144"/>
      <c r="H49" s="145">
        <v>6488.38</v>
      </c>
      <c r="K49" s="154">
        <f t="shared" si="0"/>
        <v>45608133.020000003</v>
      </c>
      <c r="L49" s="154"/>
      <c r="M49" s="164"/>
      <c r="N49" s="163"/>
      <c r="O49" s="168">
        <f>N49+M49+L49+K49</f>
        <v>45608133.020000003</v>
      </c>
    </row>
    <row r="50" spans="1:15" x14ac:dyDescent="0.2">
      <c r="A50" s="94"/>
      <c r="B50" s="176"/>
      <c r="C50" s="176" t="s">
        <v>406</v>
      </c>
      <c r="D50" s="177">
        <v>1025.45</v>
      </c>
      <c r="E50" s="177"/>
      <c r="F50" s="178"/>
      <c r="G50" s="179"/>
      <c r="H50" s="180">
        <f>D50</f>
        <v>1025.45</v>
      </c>
      <c r="I50" s="181"/>
      <c r="J50" s="181"/>
      <c r="K50" s="189">
        <f>((D50)*1.023*1.005-(D50)*0.023*0.15)*6.86*1000-0.01</f>
        <v>7208095.0800000001</v>
      </c>
      <c r="L50" s="189"/>
      <c r="M50" s="183"/>
      <c r="N50" s="184"/>
      <c r="O50" s="277">
        <f t="shared" si="2"/>
        <v>7208095.0800000001</v>
      </c>
    </row>
    <row r="51" spans="1:15" x14ac:dyDescent="0.2">
      <c r="A51" s="94"/>
      <c r="B51" s="176"/>
      <c r="C51" s="176" t="s">
        <v>407</v>
      </c>
      <c r="D51" s="177">
        <v>903.74</v>
      </c>
      <c r="E51" s="177"/>
      <c r="F51" s="178"/>
      <c r="G51" s="179"/>
      <c r="H51" s="180">
        <f t="shared" ref="H51:H56" si="3">D51</f>
        <v>903.74</v>
      </c>
      <c r="I51" s="181"/>
      <c r="J51" s="181"/>
      <c r="K51" s="189">
        <f t="shared" ref="K51:K60" si="4">((D51)*1.023*1.005-(D51)*0.023*0.15)*6.86*1000</f>
        <v>6352570.9299999997</v>
      </c>
      <c r="L51" s="189"/>
      <c r="M51" s="183"/>
      <c r="N51" s="184"/>
      <c r="O51" s="277">
        <f t="shared" si="2"/>
        <v>6352570.9299999997</v>
      </c>
    </row>
    <row r="52" spans="1:15" x14ac:dyDescent="0.2">
      <c r="A52" s="94"/>
      <c r="B52" s="176"/>
      <c r="C52" s="176" t="s">
        <v>409</v>
      </c>
      <c r="D52" s="177">
        <v>176.03</v>
      </c>
      <c r="E52" s="177"/>
      <c r="F52" s="178"/>
      <c r="G52" s="179"/>
      <c r="H52" s="180">
        <f t="shared" si="3"/>
        <v>176.03</v>
      </c>
      <c r="I52" s="181"/>
      <c r="J52" s="181"/>
      <c r="K52" s="189">
        <f t="shared" si="4"/>
        <v>1237350.4099999999</v>
      </c>
      <c r="L52" s="189"/>
      <c r="M52" s="183"/>
      <c r="N52" s="184"/>
      <c r="O52" s="277">
        <f t="shared" si="2"/>
        <v>1237350.4099999999</v>
      </c>
    </row>
    <row r="53" spans="1:15" x14ac:dyDescent="0.2">
      <c r="A53" s="94"/>
      <c r="B53" s="176"/>
      <c r="C53" s="176" t="s">
        <v>410</v>
      </c>
      <c r="D53" s="177">
        <v>379.14</v>
      </c>
      <c r="E53" s="177"/>
      <c r="F53" s="178"/>
      <c r="G53" s="179"/>
      <c r="H53" s="180">
        <f t="shared" si="3"/>
        <v>379.14</v>
      </c>
      <c r="I53" s="181"/>
      <c r="J53" s="181"/>
      <c r="K53" s="189">
        <f t="shared" si="4"/>
        <v>2665051.61</v>
      </c>
      <c r="L53" s="189"/>
      <c r="M53" s="183"/>
      <c r="N53" s="184"/>
      <c r="O53" s="277">
        <f t="shared" si="2"/>
        <v>2665051.61</v>
      </c>
    </row>
    <row r="54" spans="1:15" x14ac:dyDescent="0.2">
      <c r="A54" s="94"/>
      <c r="B54" s="176"/>
      <c r="C54" s="176" t="s">
        <v>411</v>
      </c>
      <c r="D54" s="177">
        <v>1182.43</v>
      </c>
      <c r="E54" s="177"/>
      <c r="F54" s="178"/>
      <c r="G54" s="179"/>
      <c r="H54" s="180">
        <f t="shared" si="3"/>
        <v>1182.43</v>
      </c>
      <c r="I54" s="181"/>
      <c r="J54" s="181"/>
      <c r="K54" s="189">
        <f t="shared" si="4"/>
        <v>8311539.2000000002</v>
      </c>
      <c r="L54" s="189"/>
      <c r="M54" s="183"/>
      <c r="N54" s="184"/>
      <c r="O54" s="277">
        <f t="shared" si="2"/>
        <v>8311539.2000000002</v>
      </c>
    </row>
    <row r="55" spans="1:15" x14ac:dyDescent="0.2">
      <c r="A55" s="94"/>
      <c r="B55" s="176"/>
      <c r="C55" s="176" t="s">
        <v>413</v>
      </c>
      <c r="D55" s="177">
        <v>526</v>
      </c>
      <c r="E55" s="177"/>
      <c r="F55" s="178"/>
      <c r="G55" s="179"/>
      <c r="H55" s="180">
        <f t="shared" si="3"/>
        <v>526</v>
      </c>
      <c r="I55" s="181"/>
      <c r="J55" s="181"/>
      <c r="K55" s="189">
        <f t="shared" si="4"/>
        <v>3697360.2</v>
      </c>
      <c r="L55" s="189"/>
      <c r="M55" s="183"/>
      <c r="N55" s="184"/>
      <c r="O55" s="277">
        <f t="shared" si="2"/>
        <v>3697360.2</v>
      </c>
    </row>
    <row r="56" spans="1:15" x14ac:dyDescent="0.2">
      <c r="A56" s="94"/>
      <c r="B56" s="176"/>
      <c r="C56" s="176" t="s">
        <v>412</v>
      </c>
      <c r="D56" s="177">
        <v>2295.59</v>
      </c>
      <c r="E56" s="177"/>
      <c r="F56" s="178"/>
      <c r="G56" s="179"/>
      <c r="H56" s="180">
        <f t="shared" si="3"/>
        <v>2295.59</v>
      </c>
      <c r="I56" s="181"/>
      <c r="J56" s="181"/>
      <c r="K56" s="189">
        <f t="shared" si="4"/>
        <v>16136165.59</v>
      </c>
      <c r="L56" s="189"/>
      <c r="M56" s="183"/>
      <c r="N56" s="184"/>
      <c r="O56" s="277">
        <f t="shared" si="2"/>
        <v>16136165.59</v>
      </c>
    </row>
    <row r="57" spans="1:15" ht="25.5" x14ac:dyDescent="0.2">
      <c r="A57" s="94"/>
      <c r="B57" s="133" t="s">
        <v>236</v>
      </c>
      <c r="C57" s="133" t="s">
        <v>237</v>
      </c>
      <c r="D57" s="142">
        <v>6.86</v>
      </c>
      <c r="E57" s="142">
        <v>564.95000000000005</v>
      </c>
      <c r="F57" s="143">
        <v>50.94</v>
      </c>
      <c r="G57" s="144"/>
      <c r="H57" s="145">
        <v>622.75</v>
      </c>
      <c r="K57" s="210">
        <f t="shared" si="4"/>
        <v>48220.33</v>
      </c>
      <c r="L57" s="210">
        <f t="shared" ref="L57:L71" si="5">((E57)*1.023*1.005-(E57)*0.023*0.15)*6.86*1000</f>
        <v>3971147.61</v>
      </c>
      <c r="M57" s="164">
        <f>F57*3.98*1000</f>
        <v>202741.2</v>
      </c>
      <c r="N57" s="163"/>
      <c r="O57" s="276">
        <f>N57+M57+L57+K57</f>
        <v>4222109.1399999997</v>
      </c>
    </row>
    <row r="58" spans="1:15" x14ac:dyDescent="0.2">
      <c r="A58" s="94"/>
      <c r="B58" s="133" t="s">
        <v>238</v>
      </c>
      <c r="C58" s="133" t="s">
        <v>239</v>
      </c>
      <c r="D58" s="142">
        <v>221.87</v>
      </c>
      <c r="E58" s="142">
        <v>69.72</v>
      </c>
      <c r="F58" s="143">
        <v>31.24</v>
      </c>
      <c r="G58" s="144"/>
      <c r="H58" s="145">
        <v>322.82</v>
      </c>
      <c r="K58" s="210">
        <f t="shared" si="4"/>
        <v>1559569.03</v>
      </c>
      <c r="L58" s="210">
        <f t="shared" si="5"/>
        <v>490075.96</v>
      </c>
      <c r="M58" s="164">
        <f>F58*3.98*1000</f>
        <v>124335.2</v>
      </c>
      <c r="N58" s="163"/>
      <c r="O58" s="276">
        <f t="shared" ref="O58:O71" si="6">N58+M58+L58+K58</f>
        <v>2173980.19</v>
      </c>
    </row>
    <row r="59" spans="1:15" x14ac:dyDescent="0.2">
      <c r="A59" s="94"/>
      <c r="B59" s="133" t="s">
        <v>240</v>
      </c>
      <c r="C59" s="133" t="s">
        <v>241</v>
      </c>
      <c r="D59" s="142">
        <v>76.8</v>
      </c>
      <c r="E59" s="142">
        <v>10.54</v>
      </c>
      <c r="F59" s="143"/>
      <c r="G59" s="144"/>
      <c r="H59" s="145">
        <v>87.35</v>
      </c>
      <c r="K59" s="210">
        <f t="shared" si="4"/>
        <v>539842.71</v>
      </c>
      <c r="L59" s="210">
        <f t="shared" si="5"/>
        <v>74087.789999999994</v>
      </c>
      <c r="M59" s="164"/>
      <c r="N59" s="163"/>
      <c r="O59" s="276">
        <f t="shared" si="6"/>
        <v>613930.5</v>
      </c>
    </row>
    <row r="60" spans="1:15" x14ac:dyDescent="0.2">
      <c r="A60" s="94"/>
      <c r="B60" s="133" t="s">
        <v>242</v>
      </c>
      <c r="C60" s="133" t="s">
        <v>243</v>
      </c>
      <c r="D60" s="142">
        <v>88.71</v>
      </c>
      <c r="E60" s="142">
        <v>8.09</v>
      </c>
      <c r="F60" s="143">
        <v>351.36</v>
      </c>
      <c r="G60" s="144"/>
      <c r="H60" s="145">
        <v>448.15</v>
      </c>
      <c r="K60" s="210">
        <f t="shared" si="4"/>
        <v>623560.5</v>
      </c>
      <c r="L60" s="210">
        <f t="shared" si="5"/>
        <v>56866.239999999998</v>
      </c>
      <c r="M60" s="164">
        <f t="shared" ref="M60:M71" si="7">F60*3.98*1000</f>
        <v>1398412.8</v>
      </c>
      <c r="N60" s="163"/>
      <c r="O60" s="276">
        <f t="shared" si="6"/>
        <v>2078839.54</v>
      </c>
    </row>
    <row r="61" spans="1:15" x14ac:dyDescent="0.2">
      <c r="A61" s="94"/>
      <c r="B61" s="133" t="s">
        <v>244</v>
      </c>
      <c r="C61" s="133" t="s">
        <v>245</v>
      </c>
      <c r="D61" s="142"/>
      <c r="E61" s="142">
        <v>132.44999999999999</v>
      </c>
      <c r="F61" s="143">
        <v>2989</v>
      </c>
      <c r="G61" s="144"/>
      <c r="H61" s="145">
        <v>3121.45</v>
      </c>
      <c r="K61" s="210"/>
      <c r="L61" s="210">
        <f t="shared" si="5"/>
        <v>931017.79</v>
      </c>
      <c r="M61" s="164">
        <f t="shared" si="7"/>
        <v>11896220</v>
      </c>
      <c r="N61" s="163"/>
      <c r="O61" s="276">
        <f t="shared" si="6"/>
        <v>12827237.789999999</v>
      </c>
    </row>
    <row r="62" spans="1:15" x14ac:dyDescent="0.2">
      <c r="A62" s="94"/>
      <c r="B62" s="133" t="s">
        <v>246</v>
      </c>
      <c r="C62" s="133" t="s">
        <v>247</v>
      </c>
      <c r="D62" s="142"/>
      <c r="E62" s="142">
        <v>26.85</v>
      </c>
      <c r="F62" s="143">
        <v>144.47999999999999</v>
      </c>
      <c r="G62" s="144"/>
      <c r="H62" s="145">
        <v>171.32</v>
      </c>
      <c r="K62" s="210"/>
      <c r="L62" s="210">
        <f t="shared" si="5"/>
        <v>188734.07</v>
      </c>
      <c r="M62" s="164">
        <f t="shared" si="7"/>
        <v>575030.4</v>
      </c>
      <c r="N62" s="163"/>
      <c r="O62" s="276">
        <f t="shared" si="6"/>
        <v>763764.47</v>
      </c>
    </row>
    <row r="63" spans="1:15" x14ac:dyDescent="0.2">
      <c r="A63" s="94"/>
      <c r="B63" s="133" t="s">
        <v>248</v>
      </c>
      <c r="C63" s="133" t="s">
        <v>249</v>
      </c>
      <c r="D63" s="142"/>
      <c r="E63" s="142">
        <v>82.3</v>
      </c>
      <c r="F63" s="143">
        <v>144.30000000000001</v>
      </c>
      <c r="G63" s="144"/>
      <c r="H63" s="145">
        <v>226.6</v>
      </c>
      <c r="K63" s="210"/>
      <c r="L63" s="210">
        <f t="shared" si="5"/>
        <v>578503.31999999995</v>
      </c>
      <c r="M63" s="164">
        <f t="shared" si="7"/>
        <v>574314</v>
      </c>
      <c r="N63" s="163"/>
      <c r="O63" s="276">
        <f t="shared" si="6"/>
        <v>1152817.32</v>
      </c>
    </row>
    <row r="64" spans="1:15" x14ac:dyDescent="0.2">
      <c r="A64" s="94"/>
      <c r="B64" s="133" t="s">
        <v>250</v>
      </c>
      <c r="C64" s="133" t="s">
        <v>251</v>
      </c>
      <c r="D64" s="142"/>
      <c r="E64" s="142">
        <v>25.28</v>
      </c>
      <c r="F64" s="143">
        <v>3.89</v>
      </c>
      <c r="G64" s="144"/>
      <c r="H64" s="145">
        <v>29.17</v>
      </c>
      <c r="K64" s="210"/>
      <c r="L64" s="210">
        <f t="shared" si="5"/>
        <v>177698.22</v>
      </c>
      <c r="M64" s="164">
        <f t="shared" si="7"/>
        <v>15482.2</v>
      </c>
      <c r="N64" s="163"/>
      <c r="O64" s="276">
        <f t="shared" si="6"/>
        <v>193180.42</v>
      </c>
    </row>
    <row r="65" spans="1:15" x14ac:dyDescent="0.2">
      <c r="A65" s="94"/>
      <c r="B65" s="133" t="s">
        <v>252</v>
      </c>
      <c r="C65" s="133" t="s">
        <v>253</v>
      </c>
      <c r="D65" s="142"/>
      <c r="E65" s="142">
        <v>20.57</v>
      </c>
      <c r="F65" s="143">
        <v>17.04</v>
      </c>
      <c r="G65" s="144"/>
      <c r="H65" s="145">
        <v>37.6</v>
      </c>
      <c r="K65" s="210"/>
      <c r="L65" s="210">
        <f t="shared" si="5"/>
        <v>144590.68</v>
      </c>
      <c r="M65" s="164">
        <f t="shared" si="7"/>
        <v>67819.199999999997</v>
      </c>
      <c r="N65" s="163"/>
      <c r="O65" s="276">
        <f t="shared" si="6"/>
        <v>212409.88</v>
      </c>
    </row>
    <row r="66" spans="1:15" x14ac:dyDescent="0.2">
      <c r="A66" s="94"/>
      <c r="B66" s="133" t="s">
        <v>254</v>
      </c>
      <c r="C66" s="133" t="s">
        <v>255</v>
      </c>
      <c r="D66" s="142"/>
      <c r="E66" s="142">
        <v>24.88</v>
      </c>
      <c r="F66" s="143">
        <v>111.57</v>
      </c>
      <c r="G66" s="144"/>
      <c r="H66" s="145">
        <v>136.44999999999999</v>
      </c>
      <c r="K66" s="210"/>
      <c r="L66" s="210">
        <f t="shared" si="5"/>
        <v>174886.54</v>
      </c>
      <c r="M66" s="164">
        <f t="shared" si="7"/>
        <v>444048.6</v>
      </c>
      <c r="N66" s="163"/>
      <c r="O66" s="276">
        <f t="shared" si="6"/>
        <v>618935.14</v>
      </c>
    </row>
    <row r="67" spans="1:15" x14ac:dyDescent="0.2">
      <c r="A67" s="94"/>
      <c r="B67" s="133" t="s">
        <v>256</v>
      </c>
      <c r="C67" s="133" t="s">
        <v>257</v>
      </c>
      <c r="D67" s="142"/>
      <c r="E67" s="142">
        <v>1.8</v>
      </c>
      <c r="F67" s="143">
        <v>1332.59</v>
      </c>
      <c r="G67" s="144"/>
      <c r="H67" s="145">
        <v>1334.39</v>
      </c>
      <c r="K67" s="210"/>
      <c r="L67" s="210">
        <f t="shared" si="5"/>
        <v>12652.56</v>
      </c>
      <c r="M67" s="164">
        <f t="shared" si="7"/>
        <v>5303708.2</v>
      </c>
      <c r="N67" s="163"/>
      <c r="O67" s="276">
        <f t="shared" si="6"/>
        <v>5316360.76</v>
      </c>
    </row>
    <row r="68" spans="1:15" x14ac:dyDescent="0.2">
      <c r="A68" s="94"/>
      <c r="B68" s="133" t="s">
        <v>258</v>
      </c>
      <c r="C68" s="133" t="s">
        <v>259</v>
      </c>
      <c r="D68" s="142"/>
      <c r="E68" s="142">
        <v>25.18</v>
      </c>
      <c r="F68" s="143">
        <v>8.99</v>
      </c>
      <c r="G68" s="144"/>
      <c r="H68" s="145">
        <v>34.18</v>
      </c>
      <c r="K68" s="210"/>
      <c r="L68" s="210">
        <f t="shared" si="5"/>
        <v>176995.3</v>
      </c>
      <c r="M68" s="164">
        <f t="shared" si="7"/>
        <v>35780.199999999997</v>
      </c>
      <c r="N68" s="163"/>
      <c r="O68" s="276">
        <f t="shared" si="6"/>
        <v>212775.5</v>
      </c>
    </row>
    <row r="69" spans="1:15" ht="25.5" x14ac:dyDescent="0.2">
      <c r="A69" s="94"/>
      <c r="B69" s="133" t="s">
        <v>260</v>
      </c>
      <c r="C69" s="133" t="s">
        <v>261</v>
      </c>
      <c r="D69" s="142"/>
      <c r="E69" s="142">
        <v>5.64</v>
      </c>
      <c r="F69" s="143">
        <v>2.33</v>
      </c>
      <c r="G69" s="144"/>
      <c r="H69" s="145">
        <v>7.97</v>
      </c>
      <c r="K69" s="210"/>
      <c r="L69" s="210">
        <f t="shared" si="5"/>
        <v>39644.699999999997</v>
      </c>
      <c r="M69" s="164">
        <f t="shared" si="7"/>
        <v>9273.4</v>
      </c>
      <c r="N69" s="163"/>
      <c r="O69" s="276">
        <f t="shared" si="6"/>
        <v>48918.1</v>
      </c>
    </row>
    <row r="70" spans="1:15" ht="25.5" x14ac:dyDescent="0.2">
      <c r="A70" s="94"/>
      <c r="B70" s="133" t="s">
        <v>262</v>
      </c>
      <c r="C70" s="133" t="s">
        <v>263</v>
      </c>
      <c r="D70" s="142">
        <v>8.7200000000000006</v>
      </c>
      <c r="E70" s="142">
        <v>9.6999999999999993</v>
      </c>
      <c r="F70" s="143">
        <v>8.09</v>
      </c>
      <c r="G70" s="144"/>
      <c r="H70" s="145">
        <v>26.51</v>
      </c>
      <c r="K70" s="210">
        <f>((D70)*1.023*1.005-(D70)*0.023*0.15)*6.86*1000</f>
        <v>61294.64</v>
      </c>
      <c r="L70" s="210">
        <f t="shared" si="5"/>
        <v>68183.259999999995</v>
      </c>
      <c r="M70" s="164">
        <f t="shared" si="7"/>
        <v>32198.2</v>
      </c>
      <c r="N70" s="163"/>
      <c r="O70" s="276">
        <f t="shared" si="6"/>
        <v>161676.1</v>
      </c>
    </row>
    <row r="71" spans="1:15" x14ac:dyDescent="0.2">
      <c r="A71" s="94"/>
      <c r="B71" s="133" t="s">
        <v>264</v>
      </c>
      <c r="C71" s="133" t="s">
        <v>265</v>
      </c>
      <c r="D71" s="142"/>
      <c r="E71" s="142">
        <v>101</v>
      </c>
      <c r="F71" s="143">
        <v>476.86</v>
      </c>
      <c r="G71" s="144"/>
      <c r="H71" s="145">
        <v>577.86</v>
      </c>
      <c r="K71" s="210"/>
      <c r="L71" s="210">
        <f t="shared" si="5"/>
        <v>709949.39</v>
      </c>
      <c r="M71" s="164">
        <f t="shared" si="7"/>
        <v>1897902.8</v>
      </c>
      <c r="N71" s="163"/>
      <c r="O71" s="276">
        <f t="shared" si="6"/>
        <v>2607852.19</v>
      </c>
    </row>
    <row r="72" spans="1:15" x14ac:dyDescent="0.2">
      <c r="A72" s="94">
        <v>5</v>
      </c>
      <c r="B72" s="224" t="s">
        <v>22</v>
      </c>
      <c r="C72" s="224" t="s">
        <v>67</v>
      </c>
      <c r="D72" s="138">
        <v>11223.91</v>
      </c>
      <c r="E72" s="138">
        <v>1551.33</v>
      </c>
      <c r="F72" s="138">
        <v>5475.04</v>
      </c>
      <c r="G72" s="140"/>
      <c r="H72" s="141">
        <v>18250.28</v>
      </c>
      <c r="K72" s="152">
        <f>K73+K95+K103+K104+K105+K106+K107+K108+K109+K110+K111+K112+K113+K114+K115</f>
        <v>78895199.780000001</v>
      </c>
      <c r="L72" s="152">
        <f>L73+L95+L103+L104+L105+L106+L107+L108+L109+L110+L111+L112+L113+L114+L115</f>
        <v>10904682.09</v>
      </c>
      <c r="M72" s="152">
        <f>M73+M95+M103+M104+M105+M106+M107+M108+M109+M110+M111+M112+M113+M114+M115</f>
        <v>21790659.199999999</v>
      </c>
      <c r="N72" s="163"/>
      <c r="O72" s="160">
        <f>N72+M72+L72+K72</f>
        <v>111590541.06999999</v>
      </c>
    </row>
    <row r="73" spans="1:15" x14ac:dyDescent="0.2">
      <c r="A73" s="94"/>
      <c r="B73" s="133" t="s">
        <v>266</v>
      </c>
      <c r="C73" s="133" t="s">
        <v>233</v>
      </c>
      <c r="D73" s="142">
        <v>5447.54</v>
      </c>
      <c r="E73" s="142"/>
      <c r="F73" s="146"/>
      <c r="G73" s="144"/>
      <c r="H73" s="145">
        <v>5447.54</v>
      </c>
      <c r="K73" s="154">
        <f>((D73)*1.023*1.005-(D73)*0.023*0.15)*6.86*1000</f>
        <v>38291858.520000003</v>
      </c>
      <c r="L73" s="154"/>
      <c r="M73" s="164"/>
      <c r="N73" s="163"/>
      <c r="O73" s="168">
        <f>N73+M73+L73+K73</f>
        <v>38291858.520000003</v>
      </c>
    </row>
    <row r="74" spans="1:15" x14ac:dyDescent="0.2">
      <c r="A74" s="94"/>
      <c r="B74" s="176"/>
      <c r="C74" s="176" t="s">
        <v>389</v>
      </c>
      <c r="D74" s="177">
        <v>322.68</v>
      </c>
      <c r="E74" s="177"/>
      <c r="F74" s="190"/>
      <c r="G74" s="179"/>
      <c r="H74" s="180">
        <f>D74</f>
        <v>322.68</v>
      </c>
      <c r="I74" s="186"/>
      <c r="J74" s="186"/>
      <c r="K74" s="182">
        <f>((D74)*1.023*1.005-(D74)*0.023*0.15)*6.86*1000+0.01</f>
        <v>2268182.88</v>
      </c>
      <c r="L74" s="182"/>
      <c r="M74" s="183"/>
      <c r="N74" s="187"/>
      <c r="O74" s="277">
        <f>N74+M74+L74+K74</f>
        <v>2268182.88</v>
      </c>
    </row>
    <row r="75" spans="1:15" x14ac:dyDescent="0.2">
      <c r="A75" s="94"/>
      <c r="B75" s="176"/>
      <c r="C75" s="176" t="s">
        <v>390</v>
      </c>
      <c r="D75" s="177">
        <v>783.17</v>
      </c>
      <c r="E75" s="177"/>
      <c r="F75" s="190"/>
      <c r="G75" s="179"/>
      <c r="H75" s="180">
        <f t="shared" ref="H75:H94" si="8">D75</f>
        <v>783.17</v>
      </c>
      <c r="I75" s="186"/>
      <c r="J75" s="186"/>
      <c r="K75" s="182">
        <f t="shared" ref="K75:K95" si="9">((D75)*1.023*1.005-(D75)*0.023*0.15)*6.86*1000</f>
        <v>5505060.0499999998</v>
      </c>
      <c r="L75" s="182"/>
      <c r="M75" s="183"/>
      <c r="N75" s="187"/>
      <c r="O75" s="277">
        <f t="shared" ref="O75:O94" si="10">N75+M75+L75+K75</f>
        <v>5505060.0499999998</v>
      </c>
    </row>
    <row r="76" spans="1:15" x14ac:dyDescent="0.2">
      <c r="A76" s="94"/>
      <c r="B76" s="176"/>
      <c r="C76" s="176" t="s">
        <v>414</v>
      </c>
      <c r="D76" s="177">
        <v>1969.04</v>
      </c>
      <c r="E76" s="177"/>
      <c r="F76" s="190"/>
      <c r="G76" s="179"/>
      <c r="H76" s="180">
        <f t="shared" si="8"/>
        <v>1969.04</v>
      </c>
      <c r="I76" s="186"/>
      <c r="J76" s="186"/>
      <c r="K76" s="182">
        <f t="shared" si="9"/>
        <v>13840779.710000001</v>
      </c>
      <c r="L76" s="182"/>
      <c r="M76" s="183"/>
      <c r="N76" s="187"/>
      <c r="O76" s="277">
        <f t="shared" si="10"/>
        <v>13840779.710000001</v>
      </c>
    </row>
    <row r="77" spans="1:15" x14ac:dyDescent="0.2">
      <c r="A77" s="94"/>
      <c r="B77" s="176"/>
      <c r="C77" s="176" t="s">
        <v>396</v>
      </c>
      <c r="D77" s="177">
        <v>46.39</v>
      </c>
      <c r="E77" s="177"/>
      <c r="F77" s="190"/>
      <c r="G77" s="179"/>
      <c r="H77" s="180">
        <f t="shared" si="8"/>
        <v>46.39</v>
      </c>
      <c r="I77" s="186"/>
      <c r="J77" s="186"/>
      <c r="K77" s="182">
        <f t="shared" si="9"/>
        <v>326084.68</v>
      </c>
      <c r="L77" s="182"/>
      <c r="M77" s="183"/>
      <c r="N77" s="187"/>
      <c r="O77" s="277">
        <f t="shared" si="10"/>
        <v>326084.68</v>
      </c>
    </row>
    <row r="78" spans="1:15" x14ac:dyDescent="0.2">
      <c r="A78" s="94"/>
      <c r="B78" s="176"/>
      <c r="C78" s="176" t="s">
        <v>415</v>
      </c>
      <c r="D78" s="177">
        <v>356.56</v>
      </c>
      <c r="E78" s="177"/>
      <c r="F78" s="190"/>
      <c r="G78" s="179"/>
      <c r="H78" s="180">
        <f t="shared" si="8"/>
        <v>356.56</v>
      </c>
      <c r="I78" s="186"/>
      <c r="J78" s="186"/>
      <c r="K78" s="182">
        <f t="shared" si="9"/>
        <v>2506332.23</v>
      </c>
      <c r="L78" s="182"/>
      <c r="M78" s="183"/>
      <c r="N78" s="187"/>
      <c r="O78" s="277">
        <f t="shared" si="10"/>
        <v>2506332.23</v>
      </c>
    </row>
    <row r="79" spans="1:15" x14ac:dyDescent="0.2">
      <c r="A79" s="94"/>
      <c r="B79" s="176"/>
      <c r="C79" s="176" t="s">
        <v>416</v>
      </c>
      <c r="D79" s="177">
        <v>10.54</v>
      </c>
      <c r="E79" s="177"/>
      <c r="F79" s="190"/>
      <c r="G79" s="179"/>
      <c r="H79" s="180">
        <f t="shared" si="8"/>
        <v>10.54</v>
      </c>
      <c r="I79" s="186"/>
      <c r="J79" s="186"/>
      <c r="K79" s="182">
        <f t="shared" si="9"/>
        <v>74087.789999999994</v>
      </c>
      <c r="L79" s="182"/>
      <c r="M79" s="183"/>
      <c r="N79" s="187"/>
      <c r="O79" s="277">
        <f t="shared" si="10"/>
        <v>74087.789999999994</v>
      </c>
    </row>
    <row r="80" spans="1:15" x14ac:dyDescent="0.2">
      <c r="A80" s="94"/>
      <c r="B80" s="176"/>
      <c r="C80" s="176" t="s">
        <v>417</v>
      </c>
      <c r="D80" s="177">
        <v>54.01</v>
      </c>
      <c r="E80" s="177"/>
      <c r="F80" s="190"/>
      <c r="G80" s="179"/>
      <c r="H80" s="180">
        <f t="shared" si="8"/>
        <v>54.01</v>
      </c>
      <c r="I80" s="186"/>
      <c r="J80" s="186"/>
      <c r="K80" s="182">
        <f t="shared" si="9"/>
        <v>379647.19</v>
      </c>
      <c r="L80" s="182"/>
      <c r="M80" s="183"/>
      <c r="N80" s="187"/>
      <c r="O80" s="277">
        <f t="shared" si="10"/>
        <v>379647.19</v>
      </c>
    </row>
    <row r="81" spans="1:15" x14ac:dyDescent="0.2">
      <c r="A81" s="94"/>
      <c r="B81" s="176"/>
      <c r="C81" s="176" t="s">
        <v>418</v>
      </c>
      <c r="D81" s="177">
        <v>51.72</v>
      </c>
      <c r="E81" s="177"/>
      <c r="F81" s="190"/>
      <c r="G81" s="179"/>
      <c r="H81" s="180">
        <f t="shared" si="8"/>
        <v>51.72</v>
      </c>
      <c r="I81" s="186"/>
      <c r="J81" s="186"/>
      <c r="K81" s="182">
        <f t="shared" si="9"/>
        <v>363550.32</v>
      </c>
      <c r="L81" s="182"/>
      <c r="M81" s="183"/>
      <c r="N81" s="187"/>
      <c r="O81" s="277">
        <f t="shared" si="10"/>
        <v>363550.32</v>
      </c>
    </row>
    <row r="82" spans="1:15" x14ac:dyDescent="0.2">
      <c r="A82" s="94"/>
      <c r="B82" s="176"/>
      <c r="C82" s="176" t="s">
        <v>393</v>
      </c>
      <c r="D82" s="177">
        <v>138.01</v>
      </c>
      <c r="E82" s="177"/>
      <c r="F82" s="190"/>
      <c r="G82" s="179"/>
      <c r="H82" s="180">
        <f t="shared" si="8"/>
        <v>138.01</v>
      </c>
      <c r="I82" s="186"/>
      <c r="J82" s="186"/>
      <c r="K82" s="182">
        <f t="shared" si="9"/>
        <v>970100.15</v>
      </c>
      <c r="L82" s="182"/>
      <c r="M82" s="183"/>
      <c r="N82" s="187"/>
      <c r="O82" s="277">
        <f t="shared" si="10"/>
        <v>970100.15</v>
      </c>
    </row>
    <row r="83" spans="1:15" x14ac:dyDescent="0.2">
      <c r="A83" s="94"/>
      <c r="B83" s="176"/>
      <c r="C83" s="176" t="s">
        <v>394</v>
      </c>
      <c r="D83" s="177">
        <v>481.86</v>
      </c>
      <c r="E83" s="177"/>
      <c r="F83" s="190"/>
      <c r="G83" s="179"/>
      <c r="H83" s="180">
        <f t="shared" si="8"/>
        <v>481.86</v>
      </c>
      <c r="I83" s="186"/>
      <c r="J83" s="186"/>
      <c r="K83" s="182">
        <f t="shared" si="9"/>
        <v>3387091.23</v>
      </c>
      <c r="L83" s="182"/>
      <c r="M83" s="183"/>
      <c r="N83" s="187"/>
      <c r="O83" s="277">
        <f t="shared" si="10"/>
        <v>3387091.23</v>
      </c>
    </row>
    <row r="84" spans="1:15" x14ac:dyDescent="0.2">
      <c r="A84" s="94"/>
      <c r="B84" s="176"/>
      <c r="C84" s="176" t="s">
        <v>419</v>
      </c>
      <c r="D84" s="177">
        <v>429.09</v>
      </c>
      <c r="E84" s="177"/>
      <c r="F84" s="190"/>
      <c r="G84" s="179"/>
      <c r="H84" s="180">
        <f t="shared" si="8"/>
        <v>429.09</v>
      </c>
      <c r="I84" s="186"/>
      <c r="J84" s="186"/>
      <c r="K84" s="182">
        <f t="shared" si="9"/>
        <v>3016160.24</v>
      </c>
      <c r="L84" s="182"/>
      <c r="M84" s="183"/>
      <c r="N84" s="187"/>
      <c r="O84" s="277">
        <f t="shared" si="10"/>
        <v>3016160.24</v>
      </c>
    </row>
    <row r="85" spans="1:15" x14ac:dyDescent="0.2">
      <c r="A85" s="94"/>
      <c r="B85" s="176"/>
      <c r="C85" s="176" t="s">
        <v>397</v>
      </c>
      <c r="D85" s="177">
        <v>71.400000000000006</v>
      </c>
      <c r="E85" s="177"/>
      <c r="F85" s="190"/>
      <c r="G85" s="179"/>
      <c r="H85" s="180">
        <f t="shared" si="8"/>
        <v>71.400000000000006</v>
      </c>
      <c r="I85" s="186"/>
      <c r="J85" s="186"/>
      <c r="K85" s="182">
        <f t="shared" si="9"/>
        <v>501885.02</v>
      </c>
      <c r="L85" s="182"/>
      <c r="M85" s="183"/>
      <c r="N85" s="187"/>
      <c r="O85" s="277">
        <f t="shared" si="10"/>
        <v>501885.02</v>
      </c>
    </row>
    <row r="86" spans="1:15" x14ac:dyDescent="0.2">
      <c r="A86" s="94"/>
      <c r="B86" s="176"/>
      <c r="C86" s="176" t="s">
        <v>398</v>
      </c>
      <c r="D86" s="177">
        <v>101.4</v>
      </c>
      <c r="E86" s="177"/>
      <c r="F86" s="190"/>
      <c r="G86" s="179"/>
      <c r="H86" s="180">
        <f t="shared" si="8"/>
        <v>101.4</v>
      </c>
      <c r="I86" s="186"/>
      <c r="J86" s="186"/>
      <c r="K86" s="182">
        <f t="shared" si="9"/>
        <v>712761.07</v>
      </c>
      <c r="L86" s="182"/>
      <c r="M86" s="183"/>
      <c r="N86" s="187"/>
      <c r="O86" s="277">
        <f t="shared" si="10"/>
        <v>712761.07</v>
      </c>
    </row>
    <row r="87" spans="1:15" x14ac:dyDescent="0.2">
      <c r="A87" s="94"/>
      <c r="B87" s="176"/>
      <c r="C87" s="176" t="s">
        <v>399</v>
      </c>
      <c r="D87" s="177">
        <v>244.42</v>
      </c>
      <c r="E87" s="177"/>
      <c r="F87" s="190"/>
      <c r="G87" s="179"/>
      <c r="H87" s="180">
        <f t="shared" si="8"/>
        <v>244.42</v>
      </c>
      <c r="I87" s="186"/>
      <c r="J87" s="186"/>
      <c r="K87" s="182">
        <f t="shared" si="9"/>
        <v>1718077.53</v>
      </c>
      <c r="L87" s="182"/>
      <c r="M87" s="183"/>
      <c r="N87" s="187"/>
      <c r="O87" s="277">
        <f t="shared" si="10"/>
        <v>1718077.53</v>
      </c>
    </row>
    <row r="88" spans="1:15" x14ac:dyDescent="0.2">
      <c r="A88" s="94"/>
      <c r="B88" s="176"/>
      <c r="C88" s="176" t="s">
        <v>400</v>
      </c>
      <c r="D88" s="177">
        <v>85</v>
      </c>
      <c r="E88" s="177"/>
      <c r="F88" s="190"/>
      <c r="G88" s="179"/>
      <c r="H88" s="180">
        <f t="shared" si="8"/>
        <v>85</v>
      </c>
      <c r="I88" s="186"/>
      <c r="J88" s="186"/>
      <c r="K88" s="182">
        <f t="shared" si="9"/>
        <v>597482.16</v>
      </c>
      <c r="L88" s="182"/>
      <c r="M88" s="183"/>
      <c r="N88" s="187"/>
      <c r="O88" s="277">
        <f t="shared" si="10"/>
        <v>597482.16</v>
      </c>
    </row>
    <row r="89" spans="1:15" x14ac:dyDescent="0.2">
      <c r="A89" s="94"/>
      <c r="B89" s="176"/>
      <c r="C89" s="176" t="s">
        <v>401</v>
      </c>
      <c r="D89" s="177">
        <v>7.16</v>
      </c>
      <c r="E89" s="177"/>
      <c r="F89" s="190"/>
      <c r="G89" s="179"/>
      <c r="H89" s="180">
        <f t="shared" si="8"/>
        <v>7.16</v>
      </c>
      <c r="I89" s="186"/>
      <c r="J89" s="186"/>
      <c r="K89" s="182">
        <f t="shared" si="9"/>
        <v>50329.09</v>
      </c>
      <c r="L89" s="182"/>
      <c r="M89" s="183"/>
      <c r="N89" s="187"/>
      <c r="O89" s="277">
        <f t="shared" si="10"/>
        <v>50329.09</v>
      </c>
    </row>
    <row r="90" spans="1:15" x14ac:dyDescent="0.2">
      <c r="A90" s="94"/>
      <c r="B90" s="176"/>
      <c r="C90" s="176" t="s">
        <v>402</v>
      </c>
      <c r="D90" s="177">
        <v>130.91</v>
      </c>
      <c r="E90" s="177"/>
      <c r="F90" s="190"/>
      <c r="G90" s="179"/>
      <c r="H90" s="180">
        <f t="shared" si="8"/>
        <v>130.91</v>
      </c>
      <c r="I90" s="186"/>
      <c r="J90" s="186"/>
      <c r="K90" s="182">
        <f t="shared" si="9"/>
        <v>920192.82</v>
      </c>
      <c r="L90" s="182"/>
      <c r="M90" s="183"/>
      <c r="N90" s="187"/>
      <c r="O90" s="277">
        <f t="shared" si="10"/>
        <v>920192.82</v>
      </c>
    </row>
    <row r="91" spans="1:15" x14ac:dyDescent="0.2">
      <c r="A91" s="94"/>
      <c r="B91" s="176"/>
      <c r="C91" s="176" t="s">
        <v>403</v>
      </c>
      <c r="D91" s="177">
        <v>15.52</v>
      </c>
      <c r="E91" s="177"/>
      <c r="F91" s="190"/>
      <c r="G91" s="179"/>
      <c r="H91" s="180">
        <f t="shared" si="8"/>
        <v>15.52</v>
      </c>
      <c r="I91" s="186"/>
      <c r="J91" s="186"/>
      <c r="K91" s="182">
        <f t="shared" si="9"/>
        <v>109093.21</v>
      </c>
      <c r="L91" s="182"/>
      <c r="M91" s="183"/>
      <c r="N91" s="187"/>
      <c r="O91" s="277">
        <f t="shared" si="10"/>
        <v>109093.21</v>
      </c>
    </row>
    <row r="92" spans="1:15" x14ac:dyDescent="0.2">
      <c r="A92" s="94"/>
      <c r="B92" s="176"/>
      <c r="C92" s="176" t="s">
        <v>420</v>
      </c>
      <c r="D92" s="177">
        <v>44.14</v>
      </c>
      <c r="E92" s="177"/>
      <c r="F92" s="190"/>
      <c r="G92" s="179"/>
      <c r="H92" s="180">
        <f t="shared" si="8"/>
        <v>44.14</v>
      </c>
      <c r="I92" s="186"/>
      <c r="J92" s="186"/>
      <c r="K92" s="182">
        <f t="shared" si="9"/>
        <v>310268.96999999997</v>
      </c>
      <c r="L92" s="182"/>
      <c r="M92" s="183"/>
      <c r="N92" s="187"/>
      <c r="O92" s="277">
        <f t="shared" si="10"/>
        <v>310268.96999999997</v>
      </c>
    </row>
    <row r="93" spans="1:15" x14ac:dyDescent="0.2">
      <c r="A93" s="94"/>
      <c r="B93" s="176"/>
      <c r="C93" s="176" t="s">
        <v>404</v>
      </c>
      <c r="D93" s="177">
        <v>63.01</v>
      </c>
      <c r="E93" s="177"/>
      <c r="F93" s="190"/>
      <c r="G93" s="179"/>
      <c r="H93" s="180">
        <f t="shared" si="8"/>
        <v>63.01</v>
      </c>
      <c r="I93" s="186"/>
      <c r="J93" s="186"/>
      <c r="K93" s="182">
        <f t="shared" si="9"/>
        <v>442910.01</v>
      </c>
      <c r="L93" s="182"/>
      <c r="M93" s="183"/>
      <c r="N93" s="187"/>
      <c r="O93" s="277">
        <f t="shared" si="10"/>
        <v>442910.01</v>
      </c>
    </row>
    <row r="94" spans="1:15" x14ac:dyDescent="0.2">
      <c r="A94" s="94"/>
      <c r="B94" s="176"/>
      <c r="C94" s="176" t="s">
        <v>405</v>
      </c>
      <c r="D94" s="177">
        <v>41.51</v>
      </c>
      <c r="E94" s="177"/>
      <c r="F94" s="190"/>
      <c r="G94" s="179"/>
      <c r="H94" s="180">
        <f t="shared" si="8"/>
        <v>41.51</v>
      </c>
      <c r="I94" s="186"/>
      <c r="J94" s="186"/>
      <c r="K94" s="182">
        <f t="shared" si="9"/>
        <v>291782.17</v>
      </c>
      <c r="L94" s="182"/>
      <c r="M94" s="183"/>
      <c r="N94" s="187"/>
      <c r="O94" s="277">
        <f t="shared" si="10"/>
        <v>291782.17</v>
      </c>
    </row>
    <row r="95" spans="1:15" x14ac:dyDescent="0.2">
      <c r="A95" s="94"/>
      <c r="B95" s="133" t="s">
        <v>267</v>
      </c>
      <c r="C95" s="133" t="s">
        <v>235</v>
      </c>
      <c r="D95" s="142">
        <v>4640.93</v>
      </c>
      <c r="E95" s="142"/>
      <c r="F95" s="146"/>
      <c r="G95" s="144"/>
      <c r="H95" s="145">
        <v>4640.93</v>
      </c>
      <c r="K95" s="154">
        <f t="shared" si="9"/>
        <v>32622033.969999999</v>
      </c>
      <c r="L95" s="154"/>
      <c r="M95" s="164"/>
      <c r="N95" s="163"/>
      <c r="O95" s="276">
        <f>N95+M95+L95+K95</f>
        <v>32622033.969999999</v>
      </c>
    </row>
    <row r="96" spans="1:15" x14ac:dyDescent="0.2">
      <c r="A96" s="94"/>
      <c r="B96" s="133"/>
      <c r="C96" s="176" t="s">
        <v>406</v>
      </c>
      <c r="D96" s="177">
        <f>385.31+0.01</f>
        <v>385.32</v>
      </c>
      <c r="E96" s="177"/>
      <c r="F96" s="190"/>
      <c r="G96" s="179"/>
      <c r="H96" s="180">
        <f>D96</f>
        <v>385.32</v>
      </c>
      <c r="I96" s="181"/>
      <c r="J96" s="181"/>
      <c r="K96" s="182">
        <f>((D96)*1.023*1.005-(D96)*0.023*0.15)*6.86*1000-0.01</f>
        <v>2708492.07</v>
      </c>
      <c r="L96" s="182"/>
      <c r="M96" s="183"/>
      <c r="N96" s="184"/>
      <c r="O96" s="277">
        <f>N96+M96+L96+K96</f>
        <v>2708492.07</v>
      </c>
    </row>
    <row r="97" spans="1:15" x14ac:dyDescent="0.2">
      <c r="A97" s="94"/>
      <c r="B97" s="133"/>
      <c r="C97" s="176" t="s">
        <v>407</v>
      </c>
      <c r="D97" s="177">
        <v>370.02</v>
      </c>
      <c r="E97" s="177"/>
      <c r="F97" s="190"/>
      <c r="G97" s="179"/>
      <c r="H97" s="180">
        <f t="shared" ref="H97:H102" si="11">D97</f>
        <v>370.02</v>
      </c>
      <c r="I97" s="181"/>
      <c r="J97" s="181"/>
      <c r="K97" s="182">
        <f>((D97)*1.023*1.005-(D97)*0.023*0.15)*6.86*1000-0.01</f>
        <v>2600945.2799999998</v>
      </c>
      <c r="L97" s="182"/>
      <c r="M97" s="183"/>
      <c r="N97" s="184"/>
      <c r="O97" s="277">
        <f t="shared" ref="O97:O102" si="12">N97+M97+L97+K97</f>
        <v>2600945.2799999998</v>
      </c>
    </row>
    <row r="98" spans="1:15" x14ac:dyDescent="0.2">
      <c r="A98" s="94"/>
      <c r="B98" s="133"/>
      <c r="C98" s="176" t="s">
        <v>409</v>
      </c>
      <c r="D98" s="177">
        <v>212.91</v>
      </c>
      <c r="E98" s="177"/>
      <c r="F98" s="190"/>
      <c r="G98" s="179"/>
      <c r="H98" s="180">
        <f t="shared" si="11"/>
        <v>212.91</v>
      </c>
      <c r="I98" s="181"/>
      <c r="J98" s="181"/>
      <c r="K98" s="182">
        <f t="shared" ref="K98:K106" si="13">((D98)*1.023*1.005-(D98)*0.023*0.15)*6.86*1000</f>
        <v>1496587.38</v>
      </c>
      <c r="L98" s="182"/>
      <c r="M98" s="183"/>
      <c r="N98" s="184"/>
      <c r="O98" s="277">
        <f t="shared" si="12"/>
        <v>1496587.38</v>
      </c>
    </row>
    <row r="99" spans="1:15" x14ac:dyDescent="0.2">
      <c r="A99" s="94"/>
      <c r="B99" s="133"/>
      <c r="C99" s="176" t="s">
        <v>410</v>
      </c>
      <c r="D99" s="177">
        <v>394.78</v>
      </c>
      <c r="E99" s="177"/>
      <c r="F99" s="190"/>
      <c r="G99" s="179"/>
      <c r="H99" s="180">
        <f t="shared" si="11"/>
        <v>394.78</v>
      </c>
      <c r="I99" s="181"/>
      <c r="J99" s="181"/>
      <c r="K99" s="182">
        <f t="shared" si="13"/>
        <v>2774988.33</v>
      </c>
      <c r="L99" s="182"/>
      <c r="M99" s="183"/>
      <c r="N99" s="184"/>
      <c r="O99" s="277">
        <f t="shared" si="12"/>
        <v>2774988.33</v>
      </c>
    </row>
    <row r="100" spans="1:15" x14ac:dyDescent="0.2">
      <c r="A100" s="94"/>
      <c r="B100" s="133"/>
      <c r="C100" s="176" t="s">
        <v>411</v>
      </c>
      <c r="D100" s="177">
        <v>1273.97</v>
      </c>
      <c r="E100" s="177"/>
      <c r="F100" s="190"/>
      <c r="G100" s="179"/>
      <c r="H100" s="180">
        <f t="shared" si="11"/>
        <v>1273.97</v>
      </c>
      <c r="I100" s="181"/>
      <c r="J100" s="181"/>
      <c r="K100" s="182">
        <f t="shared" si="13"/>
        <v>8954992.3399999999</v>
      </c>
      <c r="L100" s="182"/>
      <c r="M100" s="183"/>
      <c r="N100" s="184"/>
      <c r="O100" s="277">
        <f t="shared" si="12"/>
        <v>8954992.3399999999</v>
      </c>
    </row>
    <row r="101" spans="1:15" x14ac:dyDescent="0.2">
      <c r="A101" s="94"/>
      <c r="B101" s="133"/>
      <c r="C101" s="176" t="s">
        <v>413</v>
      </c>
      <c r="D101" s="177">
        <v>285.82</v>
      </c>
      <c r="E101" s="177"/>
      <c r="F101" s="190"/>
      <c r="G101" s="179"/>
      <c r="H101" s="180">
        <f t="shared" si="11"/>
        <v>285.82</v>
      </c>
      <c r="I101" s="181"/>
      <c r="J101" s="181"/>
      <c r="K101" s="182">
        <f t="shared" si="13"/>
        <v>2009086.49</v>
      </c>
      <c r="L101" s="182"/>
      <c r="M101" s="183"/>
      <c r="N101" s="184"/>
      <c r="O101" s="277">
        <f t="shared" si="12"/>
        <v>2009086.49</v>
      </c>
    </row>
    <row r="102" spans="1:15" x14ac:dyDescent="0.2">
      <c r="A102" s="94"/>
      <c r="B102" s="133"/>
      <c r="C102" s="176" t="s">
        <v>412</v>
      </c>
      <c r="D102" s="177">
        <f>1718.1+0.01</f>
        <v>1718.11</v>
      </c>
      <c r="E102" s="177"/>
      <c r="F102" s="190"/>
      <c r="G102" s="179"/>
      <c r="H102" s="180">
        <f t="shared" si="11"/>
        <v>1718.11</v>
      </c>
      <c r="I102" s="181"/>
      <c r="J102" s="181"/>
      <c r="K102" s="182">
        <f t="shared" si="13"/>
        <v>12076942.08</v>
      </c>
      <c r="L102" s="182"/>
      <c r="M102" s="183"/>
      <c r="N102" s="184"/>
      <c r="O102" s="277">
        <f t="shared" si="12"/>
        <v>12076942.08</v>
      </c>
    </row>
    <row r="103" spans="1:15" ht="25.5" x14ac:dyDescent="0.2">
      <c r="A103" s="94"/>
      <c r="B103" s="133" t="s">
        <v>268</v>
      </c>
      <c r="C103" s="133" t="s">
        <v>237</v>
      </c>
      <c r="D103" s="142">
        <v>4.41</v>
      </c>
      <c r="E103" s="142">
        <v>675.29</v>
      </c>
      <c r="F103" s="146"/>
      <c r="G103" s="144"/>
      <c r="H103" s="145">
        <v>679.7</v>
      </c>
      <c r="K103" s="210">
        <f t="shared" si="13"/>
        <v>30998.78</v>
      </c>
      <c r="L103" s="210">
        <f>((E103)*1.023*1.005-(E103)*0.023*0.15)*6.86*1000</f>
        <v>4746749.75</v>
      </c>
      <c r="M103" s="164"/>
      <c r="N103" s="163"/>
      <c r="O103" s="276">
        <f>N103+M103+L103+K103</f>
        <v>4777748.53</v>
      </c>
    </row>
    <row r="104" spans="1:15" x14ac:dyDescent="0.2">
      <c r="A104" s="94"/>
      <c r="B104" s="133" t="s">
        <v>269</v>
      </c>
      <c r="C104" s="133" t="s">
        <v>239</v>
      </c>
      <c r="D104" s="142">
        <v>774.65</v>
      </c>
      <c r="E104" s="142">
        <v>39.409999999999997</v>
      </c>
      <c r="F104" s="143">
        <v>229.42</v>
      </c>
      <c r="G104" s="144"/>
      <c r="H104" s="145">
        <v>1043.48</v>
      </c>
      <c r="K104" s="210">
        <f t="shared" si="13"/>
        <v>5445171.25</v>
      </c>
      <c r="L104" s="210">
        <f>((E104)*1.023*1.005-(E104)*0.023*0.15)*6.86*1000</f>
        <v>277020.84999999998</v>
      </c>
      <c r="M104" s="253">
        <f>F104*3.98*1000</f>
        <v>913091.6</v>
      </c>
      <c r="N104" s="163"/>
      <c r="O104" s="276">
        <f t="shared" ref="O104:O115" si="14">N104+M104+L104+K104</f>
        <v>6635283.7000000002</v>
      </c>
    </row>
    <row r="105" spans="1:15" x14ac:dyDescent="0.2">
      <c r="A105" s="94"/>
      <c r="B105" s="133" t="s">
        <v>270</v>
      </c>
      <c r="C105" s="133" t="s">
        <v>241</v>
      </c>
      <c r="D105" s="142">
        <v>72.62</v>
      </c>
      <c r="E105" s="142"/>
      <c r="F105" s="146"/>
      <c r="G105" s="144"/>
      <c r="H105" s="145">
        <v>72.62</v>
      </c>
      <c r="K105" s="210">
        <f t="shared" si="13"/>
        <v>510460.64</v>
      </c>
      <c r="L105" s="210"/>
      <c r="M105" s="253"/>
      <c r="N105" s="163"/>
      <c r="O105" s="276">
        <f t="shared" si="14"/>
        <v>510460.64</v>
      </c>
    </row>
    <row r="106" spans="1:15" x14ac:dyDescent="0.2">
      <c r="A106" s="94"/>
      <c r="B106" s="133" t="s">
        <v>271</v>
      </c>
      <c r="C106" s="133" t="s">
        <v>243</v>
      </c>
      <c r="D106" s="142">
        <v>283.77</v>
      </c>
      <c r="E106" s="142">
        <v>9.3000000000000007</v>
      </c>
      <c r="F106" s="143">
        <v>303.39999999999998</v>
      </c>
      <c r="G106" s="144"/>
      <c r="H106" s="145">
        <v>596.47</v>
      </c>
      <c r="K106" s="210">
        <f t="shared" si="13"/>
        <v>1994676.62</v>
      </c>
      <c r="L106" s="210">
        <f t="shared" ref="L106:L115" si="15">((E106)*1.023*1.005-(E106)*0.023*0.15)*6.86*1000</f>
        <v>65371.58</v>
      </c>
      <c r="M106" s="253">
        <f t="shared" ref="M106:M115" si="16">F106*3.98*1000</f>
        <v>1207532</v>
      </c>
      <c r="N106" s="163"/>
      <c r="O106" s="276">
        <f t="shared" si="14"/>
        <v>3267580.2</v>
      </c>
    </row>
    <row r="107" spans="1:15" x14ac:dyDescent="0.2">
      <c r="A107" s="94"/>
      <c r="B107" s="133" t="s">
        <v>272</v>
      </c>
      <c r="C107" s="133" t="s">
        <v>245</v>
      </c>
      <c r="D107" s="142"/>
      <c r="E107" s="142">
        <v>196.51</v>
      </c>
      <c r="F107" s="143">
        <v>1465.44</v>
      </c>
      <c r="G107" s="144"/>
      <c r="H107" s="145">
        <v>1661.95</v>
      </c>
      <c r="K107" s="210"/>
      <c r="L107" s="210">
        <f t="shared" si="15"/>
        <v>1381308.47</v>
      </c>
      <c r="M107" s="253">
        <f t="shared" si="16"/>
        <v>5832451.2000000002</v>
      </c>
      <c r="N107" s="163"/>
      <c r="O107" s="276">
        <f t="shared" si="14"/>
        <v>7213759.6699999999</v>
      </c>
    </row>
    <row r="108" spans="1:15" x14ac:dyDescent="0.2">
      <c r="A108" s="94"/>
      <c r="B108" s="133" t="s">
        <v>273</v>
      </c>
      <c r="C108" s="133" t="s">
        <v>247</v>
      </c>
      <c r="D108" s="142"/>
      <c r="E108" s="142">
        <v>39.130000000000003</v>
      </c>
      <c r="F108" s="143">
        <v>144.47999999999999</v>
      </c>
      <c r="G108" s="144"/>
      <c r="H108" s="145">
        <v>183.6</v>
      </c>
      <c r="K108" s="210"/>
      <c r="L108" s="210">
        <f t="shared" si="15"/>
        <v>275052.67</v>
      </c>
      <c r="M108" s="253">
        <f t="shared" si="16"/>
        <v>575030.4</v>
      </c>
      <c r="N108" s="163"/>
      <c r="O108" s="276">
        <f t="shared" si="14"/>
        <v>850083.07</v>
      </c>
    </row>
    <row r="109" spans="1:15" x14ac:dyDescent="0.2">
      <c r="A109" s="94"/>
      <c r="B109" s="133" t="s">
        <v>274</v>
      </c>
      <c r="C109" s="133" t="s">
        <v>249</v>
      </c>
      <c r="D109" s="142"/>
      <c r="E109" s="142">
        <v>120.99</v>
      </c>
      <c r="F109" s="143">
        <v>340.3</v>
      </c>
      <c r="G109" s="144"/>
      <c r="H109" s="145">
        <v>461.28</v>
      </c>
      <c r="K109" s="210"/>
      <c r="L109" s="210">
        <f t="shared" si="15"/>
        <v>850463.14</v>
      </c>
      <c r="M109" s="253">
        <f t="shared" si="16"/>
        <v>1354394</v>
      </c>
      <c r="N109" s="163"/>
      <c r="O109" s="276">
        <f t="shared" si="14"/>
        <v>2204857.14</v>
      </c>
    </row>
    <row r="110" spans="1:15" x14ac:dyDescent="0.2">
      <c r="A110" s="94"/>
      <c r="B110" s="133" t="s">
        <v>275</v>
      </c>
      <c r="C110" s="133" t="s">
        <v>251</v>
      </c>
      <c r="D110" s="142"/>
      <c r="E110" s="142">
        <v>24.53</v>
      </c>
      <c r="F110" s="143">
        <v>3.89</v>
      </c>
      <c r="G110" s="144"/>
      <c r="H110" s="145">
        <v>28.42</v>
      </c>
      <c r="K110" s="210"/>
      <c r="L110" s="210">
        <f t="shared" si="15"/>
        <v>172426.32</v>
      </c>
      <c r="M110" s="253">
        <f t="shared" si="16"/>
        <v>15482.2</v>
      </c>
      <c r="N110" s="163"/>
      <c r="O110" s="276">
        <f t="shared" si="14"/>
        <v>187908.52</v>
      </c>
    </row>
    <row r="111" spans="1:15" x14ac:dyDescent="0.2">
      <c r="A111" s="94"/>
      <c r="B111" s="133" t="s">
        <v>276</v>
      </c>
      <c r="C111" s="133" t="s">
        <v>253</v>
      </c>
      <c r="D111" s="142"/>
      <c r="E111" s="142">
        <v>20.77</v>
      </c>
      <c r="F111" s="143">
        <v>13.94</v>
      </c>
      <c r="G111" s="144"/>
      <c r="H111" s="145">
        <v>34.72</v>
      </c>
      <c r="K111" s="210"/>
      <c r="L111" s="210">
        <f t="shared" si="15"/>
        <v>145996.51999999999</v>
      </c>
      <c r="M111" s="253">
        <f t="shared" si="16"/>
        <v>55481.2</v>
      </c>
      <c r="N111" s="163"/>
      <c r="O111" s="276">
        <f t="shared" si="14"/>
        <v>201477.72</v>
      </c>
    </row>
    <row r="112" spans="1:15" x14ac:dyDescent="0.2">
      <c r="A112" s="94"/>
      <c r="B112" s="133" t="s">
        <v>277</v>
      </c>
      <c r="C112" s="133" t="s">
        <v>259</v>
      </c>
      <c r="D112" s="142"/>
      <c r="E112" s="142">
        <v>54.86</v>
      </c>
      <c r="F112" s="143">
        <v>127.27</v>
      </c>
      <c r="G112" s="144"/>
      <c r="H112" s="145">
        <v>182.14</v>
      </c>
      <c r="K112" s="210"/>
      <c r="L112" s="210">
        <f t="shared" si="15"/>
        <v>385622.02</v>
      </c>
      <c r="M112" s="253">
        <f t="shared" si="16"/>
        <v>506534.6</v>
      </c>
      <c r="N112" s="163"/>
      <c r="O112" s="276">
        <f t="shared" si="14"/>
        <v>892156.62</v>
      </c>
    </row>
    <row r="113" spans="1:15" ht="25.5" x14ac:dyDescent="0.2">
      <c r="A113" s="94"/>
      <c r="B113" s="133" t="s">
        <v>278</v>
      </c>
      <c r="C113" s="133" t="s">
        <v>261</v>
      </c>
      <c r="D113" s="142"/>
      <c r="E113" s="142">
        <v>5.64</v>
      </c>
      <c r="F113" s="143">
        <v>2.35</v>
      </c>
      <c r="G113" s="144"/>
      <c r="H113" s="145">
        <v>7.99</v>
      </c>
      <c r="K113" s="210"/>
      <c r="L113" s="210">
        <f t="shared" si="15"/>
        <v>39644.699999999997</v>
      </c>
      <c r="M113" s="253">
        <f t="shared" si="16"/>
        <v>9353</v>
      </c>
      <c r="N113" s="163"/>
      <c r="O113" s="276">
        <f t="shared" si="14"/>
        <v>48997.7</v>
      </c>
    </row>
    <row r="114" spans="1:15" ht="25.5" x14ac:dyDescent="0.2">
      <c r="A114" s="94"/>
      <c r="B114" s="133" t="s">
        <v>279</v>
      </c>
      <c r="C114" s="133" t="s">
        <v>263</v>
      </c>
      <c r="D114" s="142"/>
      <c r="E114" s="142">
        <v>20.149999999999999</v>
      </c>
      <c r="F114" s="143">
        <v>112.02</v>
      </c>
      <c r="G114" s="144"/>
      <c r="H114" s="145">
        <v>132.16999999999999</v>
      </c>
      <c r="K114" s="210"/>
      <c r="L114" s="210">
        <f t="shared" si="15"/>
        <v>141638.42000000001</v>
      </c>
      <c r="M114" s="253">
        <f t="shared" si="16"/>
        <v>445839.6</v>
      </c>
      <c r="N114" s="163"/>
      <c r="O114" s="276">
        <f t="shared" si="14"/>
        <v>587478.02</v>
      </c>
    </row>
    <row r="115" spans="1:15" x14ac:dyDescent="0.2">
      <c r="A115" s="94"/>
      <c r="B115" s="133" t="s">
        <v>280</v>
      </c>
      <c r="C115" s="133" t="s">
        <v>265</v>
      </c>
      <c r="D115" s="142"/>
      <c r="E115" s="142">
        <v>344.76</v>
      </c>
      <c r="F115" s="143">
        <v>2732.53</v>
      </c>
      <c r="G115" s="144"/>
      <c r="H115" s="145">
        <v>3077.29</v>
      </c>
      <c r="K115" s="210"/>
      <c r="L115" s="210">
        <f t="shared" si="15"/>
        <v>2423387.65</v>
      </c>
      <c r="M115" s="253">
        <f t="shared" si="16"/>
        <v>10875469.4</v>
      </c>
      <c r="N115" s="163"/>
      <c r="O115" s="276">
        <f t="shared" si="14"/>
        <v>13298857.050000001</v>
      </c>
    </row>
    <row r="116" spans="1:15" x14ac:dyDescent="0.2">
      <c r="A116" s="94">
        <v>6</v>
      </c>
      <c r="B116" s="224" t="s">
        <v>23</v>
      </c>
      <c r="C116" s="224" t="s">
        <v>21</v>
      </c>
      <c r="D116" s="138">
        <f>D117+D125+D132+D133</f>
        <v>13288.11</v>
      </c>
      <c r="E116" s="138">
        <f>E117+E125+E132+E133</f>
        <v>5809.85</v>
      </c>
      <c r="F116" s="138">
        <f>F117+F125+F132+F133</f>
        <v>11188.93</v>
      </c>
      <c r="G116" s="140"/>
      <c r="H116" s="138">
        <f>D116+E116+F116+G116</f>
        <v>30286.89</v>
      </c>
      <c r="K116" s="150">
        <f>K117+K125</f>
        <v>93404808.060000002</v>
      </c>
      <c r="L116" s="150">
        <f>L125+L132+L133</f>
        <v>40838608.659999996</v>
      </c>
      <c r="M116" s="150">
        <f>M117+M125+M132+M133</f>
        <v>44531941.399999999</v>
      </c>
      <c r="N116" s="163"/>
      <c r="O116" s="283">
        <f>N116+M116+L116+K116</f>
        <v>178775358.12</v>
      </c>
    </row>
    <row r="117" spans="1:15" x14ac:dyDescent="0.2">
      <c r="A117" s="94"/>
      <c r="B117" s="133" t="s">
        <v>281</v>
      </c>
      <c r="C117" s="133" t="s">
        <v>233</v>
      </c>
      <c r="D117" s="142">
        <v>9585.33</v>
      </c>
      <c r="E117" s="142"/>
      <c r="F117" s="146"/>
      <c r="G117" s="144"/>
      <c r="H117" s="145">
        <f>G117+F117+E117+D117</f>
        <v>9585.33</v>
      </c>
      <c r="K117" s="154">
        <f>((D117)*1.023*1.005-(D117)*0.023*0.15)*6.86*1000</f>
        <v>67377219.849999994</v>
      </c>
      <c r="L117" s="154"/>
      <c r="M117" s="164"/>
      <c r="N117" s="163"/>
      <c r="O117" s="276">
        <f>N117+M117+L117+K117</f>
        <v>67377219.849999994</v>
      </c>
    </row>
    <row r="118" spans="1:15" x14ac:dyDescent="0.2">
      <c r="A118" s="94"/>
      <c r="B118" s="133"/>
      <c r="C118" s="176" t="s">
        <v>421</v>
      </c>
      <c r="D118" s="177">
        <v>497.73</v>
      </c>
      <c r="E118" s="177"/>
      <c r="F118" s="190"/>
      <c r="G118" s="179"/>
      <c r="H118" s="180">
        <f t="shared" ref="H118:H124" si="17">D118</f>
        <v>497.73</v>
      </c>
      <c r="I118" s="186"/>
      <c r="J118" s="186"/>
      <c r="K118" s="182">
        <f>((D118)*1.023*1.005-(D118)*0.023*0.15)*6.86*1000-0.01</f>
        <v>3498644.65</v>
      </c>
      <c r="L118" s="182"/>
      <c r="M118" s="183"/>
      <c r="N118" s="187"/>
      <c r="O118" s="277">
        <f>N118+M118+L118+K118</f>
        <v>3498644.65</v>
      </c>
    </row>
    <row r="119" spans="1:15" x14ac:dyDescent="0.2">
      <c r="A119" s="94"/>
      <c r="B119" s="133"/>
      <c r="C119" s="176" t="s">
        <v>422</v>
      </c>
      <c r="D119" s="177">
        <v>789.56</v>
      </c>
      <c r="E119" s="177"/>
      <c r="F119" s="190"/>
      <c r="G119" s="179"/>
      <c r="H119" s="180">
        <f t="shared" si="17"/>
        <v>789.56</v>
      </c>
      <c r="I119" s="186"/>
      <c r="J119" s="186"/>
      <c r="K119" s="182">
        <f t="shared" ref="K119:K127" si="18">((D119)*1.023*1.005-(D119)*0.023*0.15)*6.86*1000</f>
        <v>5549976.6500000004</v>
      </c>
      <c r="L119" s="182"/>
      <c r="M119" s="183"/>
      <c r="N119" s="187"/>
      <c r="O119" s="277">
        <f t="shared" ref="O119:O124" si="19">N119+M119+L119+K119</f>
        <v>5549976.6500000004</v>
      </c>
    </row>
    <row r="120" spans="1:15" x14ac:dyDescent="0.2">
      <c r="A120" s="94"/>
      <c r="B120" s="133"/>
      <c r="C120" s="176" t="s">
        <v>423</v>
      </c>
      <c r="D120" s="177">
        <v>722.38</v>
      </c>
      <c r="E120" s="177"/>
      <c r="F120" s="190"/>
      <c r="G120" s="179"/>
      <c r="H120" s="180">
        <f t="shared" si="17"/>
        <v>722.38</v>
      </c>
      <c r="I120" s="186"/>
      <c r="J120" s="186"/>
      <c r="K120" s="182">
        <f t="shared" si="18"/>
        <v>5077754.87</v>
      </c>
      <c r="L120" s="182"/>
      <c r="M120" s="183"/>
      <c r="N120" s="187"/>
      <c r="O120" s="277">
        <f t="shared" si="19"/>
        <v>5077754.87</v>
      </c>
    </row>
    <row r="121" spans="1:15" x14ac:dyDescent="0.2">
      <c r="A121" s="94"/>
      <c r="B121" s="133"/>
      <c r="C121" s="176" t="s">
        <v>424</v>
      </c>
      <c r="D121" s="177">
        <v>1175.72</v>
      </c>
      <c r="E121" s="177"/>
      <c r="F121" s="190"/>
      <c r="G121" s="179"/>
      <c r="H121" s="180">
        <f t="shared" si="17"/>
        <v>1175.72</v>
      </c>
      <c r="I121" s="186"/>
      <c r="J121" s="186"/>
      <c r="K121" s="182">
        <f t="shared" si="18"/>
        <v>8264373.2599999998</v>
      </c>
      <c r="L121" s="182"/>
      <c r="M121" s="183"/>
      <c r="N121" s="187"/>
      <c r="O121" s="277">
        <f t="shared" si="19"/>
        <v>8264373.2599999998</v>
      </c>
    </row>
    <row r="122" spans="1:15" x14ac:dyDescent="0.2">
      <c r="A122" s="94"/>
      <c r="B122" s="133"/>
      <c r="C122" s="176" t="s">
        <v>425</v>
      </c>
      <c r="D122" s="177">
        <v>378.58</v>
      </c>
      <c r="E122" s="177"/>
      <c r="F122" s="190"/>
      <c r="G122" s="179"/>
      <c r="H122" s="180">
        <f t="shared" si="17"/>
        <v>378.58</v>
      </c>
      <c r="I122" s="186"/>
      <c r="J122" s="186"/>
      <c r="K122" s="182">
        <f t="shared" si="18"/>
        <v>2661115.2599999998</v>
      </c>
      <c r="L122" s="182"/>
      <c r="M122" s="183"/>
      <c r="N122" s="187"/>
      <c r="O122" s="277">
        <f t="shared" si="19"/>
        <v>2661115.2599999998</v>
      </c>
    </row>
    <row r="123" spans="1:15" x14ac:dyDescent="0.2">
      <c r="A123" s="94"/>
      <c r="B123" s="133"/>
      <c r="C123" s="176" t="s">
        <v>426</v>
      </c>
      <c r="D123" s="177">
        <v>3562.88</v>
      </c>
      <c r="E123" s="177"/>
      <c r="F123" s="190"/>
      <c r="G123" s="179"/>
      <c r="H123" s="180">
        <f t="shared" si="17"/>
        <v>3562.88</v>
      </c>
      <c r="I123" s="186"/>
      <c r="J123" s="186"/>
      <c r="K123" s="182">
        <f t="shared" si="18"/>
        <v>25044202.870000001</v>
      </c>
      <c r="L123" s="182"/>
      <c r="M123" s="183"/>
      <c r="N123" s="187"/>
      <c r="O123" s="277">
        <f t="shared" si="19"/>
        <v>25044202.870000001</v>
      </c>
    </row>
    <row r="124" spans="1:15" x14ac:dyDescent="0.2">
      <c r="A124" s="94"/>
      <c r="B124" s="133"/>
      <c r="C124" s="176" t="s">
        <v>427</v>
      </c>
      <c r="D124" s="177">
        <v>2458.48</v>
      </c>
      <c r="E124" s="177"/>
      <c r="F124" s="190"/>
      <c r="G124" s="179"/>
      <c r="H124" s="180">
        <f t="shared" si="17"/>
        <v>2458.48</v>
      </c>
      <c r="I124" s="186"/>
      <c r="J124" s="186"/>
      <c r="K124" s="182">
        <f t="shared" si="18"/>
        <v>17281152.289999999</v>
      </c>
      <c r="L124" s="182"/>
      <c r="M124" s="183"/>
      <c r="N124" s="187"/>
      <c r="O124" s="277">
        <f t="shared" si="19"/>
        <v>17281152.289999999</v>
      </c>
    </row>
    <row r="125" spans="1:15" x14ac:dyDescent="0.2">
      <c r="A125" s="94"/>
      <c r="B125" s="133" t="s">
        <v>282</v>
      </c>
      <c r="C125" s="191" t="s">
        <v>283</v>
      </c>
      <c r="D125" s="192">
        <v>3702.78</v>
      </c>
      <c r="E125" s="192">
        <v>5682.02</v>
      </c>
      <c r="F125" s="193">
        <f>876213.18*0+53067445.44/3.98/1.2/1000</f>
        <v>11111.27</v>
      </c>
      <c r="G125" s="194"/>
      <c r="H125" s="195">
        <f>G125+F125+E125+D125</f>
        <v>20496.07</v>
      </c>
      <c r="K125" s="196">
        <f t="shared" si="18"/>
        <v>26027588.210000001</v>
      </c>
      <c r="L125" s="196">
        <f>((E125)*1.023*1.005-(E125)*0.023*0.15)*6.86*1000</f>
        <v>39940065.780000001</v>
      </c>
      <c r="M125" s="271">
        <f>M131</f>
        <v>44222854.600000001</v>
      </c>
      <c r="N125" s="197"/>
      <c r="O125" s="278">
        <f t="shared" ref="O125:O133" si="20">N125+M125+L125+K125</f>
        <v>110190508.59</v>
      </c>
    </row>
    <row r="126" spans="1:15" x14ac:dyDescent="0.2">
      <c r="A126" s="94"/>
      <c r="B126" s="133"/>
      <c r="C126" s="176" t="s">
        <v>431</v>
      </c>
      <c r="D126" s="207">
        <v>334.33</v>
      </c>
      <c r="E126" s="177">
        <f>140.75-0.01</f>
        <v>140.74</v>
      </c>
      <c r="F126" s="177"/>
      <c r="G126" s="178"/>
      <c r="H126" s="209">
        <f>D126+E126</f>
        <v>475.07</v>
      </c>
      <c r="I126" s="180"/>
      <c r="J126" s="206"/>
      <c r="K126" s="182">
        <f t="shared" si="18"/>
        <v>2350073.0699999998</v>
      </c>
      <c r="L126" s="182">
        <f>((E126)*1.023*1.005-(E126)*0.023*0.15)*6.86*1000</f>
        <v>989289.88</v>
      </c>
      <c r="M126" s="182"/>
      <c r="N126" s="183"/>
      <c r="O126" s="277">
        <f t="shared" si="20"/>
        <v>3339362.95</v>
      </c>
    </row>
    <row r="127" spans="1:15" x14ac:dyDescent="0.2">
      <c r="A127" s="94"/>
      <c r="B127" s="133"/>
      <c r="C127" s="176" t="s">
        <v>432</v>
      </c>
      <c r="D127" s="207">
        <v>584.35</v>
      </c>
      <c r="E127" s="177"/>
      <c r="F127" s="177"/>
      <c r="G127" s="178"/>
      <c r="H127" s="209">
        <f>D127+E127</f>
        <v>584.35</v>
      </c>
      <c r="I127" s="180"/>
      <c r="J127" s="206"/>
      <c r="K127" s="182">
        <f t="shared" si="18"/>
        <v>4107514.13</v>
      </c>
      <c r="L127" s="182"/>
      <c r="M127" s="182"/>
      <c r="N127" s="183"/>
      <c r="O127" s="277">
        <f t="shared" si="20"/>
        <v>4107514.13</v>
      </c>
    </row>
    <row r="128" spans="1:15" x14ac:dyDescent="0.2">
      <c r="A128" s="94"/>
      <c r="B128" s="133"/>
      <c r="C128" s="176" t="s">
        <v>428</v>
      </c>
      <c r="D128" s="208"/>
      <c r="E128" s="177">
        <v>5052.16</v>
      </c>
      <c r="F128" s="177"/>
      <c r="G128" s="178"/>
      <c r="H128" s="209">
        <f>D128+E128</f>
        <v>5052.16</v>
      </c>
      <c r="I128" s="180"/>
      <c r="J128" s="206"/>
      <c r="K128" s="182"/>
      <c r="L128" s="182">
        <f>((E128)*1.023*1.005-(E128)*0.023*0.15)*6.86*1000</f>
        <v>35512652.670000002</v>
      </c>
      <c r="M128" s="182"/>
      <c r="N128" s="183"/>
      <c r="O128" s="277">
        <f t="shared" si="20"/>
        <v>35512652.670000002</v>
      </c>
    </row>
    <row r="129" spans="1:15" x14ac:dyDescent="0.2">
      <c r="A129" s="94"/>
      <c r="B129" s="133"/>
      <c r="C129" s="176" t="s">
        <v>429</v>
      </c>
      <c r="D129" s="208"/>
      <c r="E129" s="177">
        <v>489.12</v>
      </c>
      <c r="F129" s="177"/>
      <c r="G129" s="178"/>
      <c r="H129" s="209">
        <f>D129+E129</f>
        <v>489.12</v>
      </c>
      <c r="I129" s="180"/>
      <c r="J129" s="206"/>
      <c r="K129" s="182"/>
      <c r="L129" s="182">
        <f>((E129)*1.023*1.005-(E129)*0.023*0.15)*6.86*1000</f>
        <v>3438123.23</v>
      </c>
      <c r="M129" s="182"/>
      <c r="N129" s="183"/>
      <c r="O129" s="277">
        <f t="shared" si="20"/>
        <v>3438123.23</v>
      </c>
    </row>
    <row r="130" spans="1:15" x14ac:dyDescent="0.2">
      <c r="A130" s="94"/>
      <c r="B130" s="133"/>
      <c r="C130" s="176" t="s">
        <v>430</v>
      </c>
      <c r="D130" s="207">
        <v>2784.1</v>
      </c>
      <c r="E130" s="177"/>
      <c r="F130" s="177"/>
      <c r="G130" s="178"/>
      <c r="H130" s="209">
        <f>D130+E130</f>
        <v>2784.1</v>
      </c>
      <c r="I130" s="180"/>
      <c r="J130" s="206"/>
      <c r="K130" s="182">
        <f>((D130)*1.023*1.005-(D130)*0.023*0.15)*6.86*1000</f>
        <v>19570001.010000002</v>
      </c>
      <c r="L130" s="182"/>
      <c r="M130" s="182"/>
      <c r="N130" s="183"/>
      <c r="O130" s="277">
        <f t="shared" si="20"/>
        <v>19570001.010000002</v>
      </c>
    </row>
    <row r="131" spans="1:15" x14ac:dyDescent="0.2">
      <c r="A131" s="94"/>
      <c r="B131" s="133"/>
      <c r="C131" s="262" t="s">
        <v>527</v>
      </c>
      <c r="D131" s="263"/>
      <c r="E131" s="264"/>
      <c r="F131" s="178">
        <f>876213.18*0+53067445.44/3.98/1.2/1000</f>
        <v>11111.27</v>
      </c>
      <c r="G131" s="265"/>
      <c r="H131" s="266">
        <f>F131</f>
        <v>11111.27</v>
      </c>
      <c r="I131" s="267"/>
      <c r="J131" s="268"/>
      <c r="K131" s="182"/>
      <c r="L131" s="269"/>
      <c r="M131" s="185">
        <f>F131*3.98*1000</f>
        <v>44222854.600000001</v>
      </c>
      <c r="N131" s="270"/>
      <c r="O131" s="279">
        <f>N131+M131+L131+K131</f>
        <v>44222854.600000001</v>
      </c>
    </row>
    <row r="132" spans="1:15" x14ac:dyDescent="0.2">
      <c r="A132" s="94"/>
      <c r="B132" s="133" t="s">
        <v>284</v>
      </c>
      <c r="C132" s="198" t="s">
        <v>285</v>
      </c>
      <c r="D132" s="199"/>
      <c r="E132" s="199">
        <v>23.06</v>
      </c>
      <c r="F132" s="200"/>
      <c r="G132" s="201"/>
      <c r="H132" s="202">
        <f>G132+F132+E132+D132</f>
        <v>23.06</v>
      </c>
      <c r="K132" s="149"/>
      <c r="L132" s="203">
        <f>((E132)*1.023*1.005-(E132)*0.023*0.15)*6.86*1000</f>
        <v>162093.4</v>
      </c>
      <c r="M132" s="204"/>
      <c r="N132" s="205"/>
      <c r="O132" s="284">
        <f t="shared" si="20"/>
        <v>162093.4</v>
      </c>
    </row>
    <row r="133" spans="1:15" x14ac:dyDescent="0.2">
      <c r="A133" s="94"/>
      <c r="B133" s="133" t="s">
        <v>286</v>
      </c>
      <c r="C133" s="133" t="s">
        <v>287</v>
      </c>
      <c r="D133" s="142"/>
      <c r="E133" s="142">
        <v>104.77</v>
      </c>
      <c r="F133" s="143">
        <v>77.66</v>
      </c>
      <c r="G133" s="144"/>
      <c r="H133" s="145">
        <v>182.42</v>
      </c>
      <c r="K133" s="149"/>
      <c r="L133" s="203">
        <f>((E133)*1.023*1.005-(E133)*0.023*0.15)*6.86*1000</f>
        <v>736449.48</v>
      </c>
      <c r="M133" s="253">
        <f>F133*3.98*1000</f>
        <v>309086.8</v>
      </c>
      <c r="N133" s="163"/>
      <c r="O133" s="284">
        <f t="shared" si="20"/>
        <v>1045536.28</v>
      </c>
    </row>
    <row r="134" spans="1:15" ht="27.95" customHeight="1" x14ac:dyDescent="0.2">
      <c r="A134" s="118">
        <v>7</v>
      </c>
      <c r="B134" s="833" t="s">
        <v>24</v>
      </c>
      <c r="C134" s="834"/>
      <c r="D134" s="121">
        <f>D30+D72+D116</f>
        <v>40732.589999999997</v>
      </c>
      <c r="E134" s="121">
        <f>E30+E72+E116</f>
        <v>8470.1299999999992</v>
      </c>
      <c r="F134" s="121">
        <f>F30+F72+F116</f>
        <v>22336.62</v>
      </c>
      <c r="G134" s="120"/>
      <c r="H134" s="121">
        <f>H30+H72+H116</f>
        <v>71539.34</v>
      </c>
      <c r="K134" s="157">
        <f>K30+K72+K116</f>
        <v>286317669.31</v>
      </c>
      <c r="L134" s="157">
        <f>L30+L72+L116</f>
        <v>59538324.18</v>
      </c>
      <c r="M134" s="157">
        <f>M30+M72+M116</f>
        <v>88899867</v>
      </c>
      <c r="N134" s="165"/>
      <c r="O134" s="157">
        <f>O30+O72+O116</f>
        <v>434755860.49000001</v>
      </c>
    </row>
    <row r="135" spans="1:15" x14ac:dyDescent="0.2">
      <c r="A135" s="830" t="s">
        <v>25</v>
      </c>
      <c r="B135" s="831"/>
      <c r="C135" s="831"/>
      <c r="D135" s="832"/>
      <c r="E135" s="832"/>
      <c r="F135" s="832"/>
      <c r="G135" s="832"/>
      <c r="H135" s="832"/>
      <c r="K135" s="149"/>
      <c r="L135" s="149"/>
      <c r="M135" s="163"/>
      <c r="N135" s="163"/>
      <c r="O135" s="163"/>
    </row>
    <row r="136" spans="1:15" x14ac:dyDescent="0.2">
      <c r="A136" s="94">
        <v>8</v>
      </c>
      <c r="B136" s="224" t="s">
        <v>205</v>
      </c>
      <c r="C136" s="224" t="s">
        <v>69</v>
      </c>
      <c r="D136" s="138">
        <v>80.87</v>
      </c>
      <c r="E136" s="138">
        <v>1671.8</v>
      </c>
      <c r="F136" s="138">
        <v>4592.7</v>
      </c>
      <c r="G136" s="140"/>
      <c r="H136" s="138">
        <v>6345.37</v>
      </c>
      <c r="K136" s="150">
        <f>K137+K144+K149</f>
        <v>568451.56000000006</v>
      </c>
      <c r="L136" s="150">
        <f>L137+L144+L149</f>
        <v>11751419.74</v>
      </c>
      <c r="M136" s="150">
        <f>M137+M144+M149</f>
        <v>18278946</v>
      </c>
      <c r="N136" s="163"/>
      <c r="O136" s="283">
        <f>N136+M136+L136+K136</f>
        <v>30598817.300000001</v>
      </c>
    </row>
    <row r="137" spans="1:15" x14ac:dyDescent="0.2">
      <c r="A137" s="94"/>
      <c r="B137" s="133" t="s">
        <v>288</v>
      </c>
      <c r="C137" s="133" t="s">
        <v>233</v>
      </c>
      <c r="D137" s="142">
        <v>80.87</v>
      </c>
      <c r="E137" s="142"/>
      <c r="F137" s="143"/>
      <c r="G137" s="144"/>
      <c r="H137" s="145">
        <v>80.87</v>
      </c>
      <c r="K137" s="154">
        <f t="shared" ref="K137:K143" si="21">((D137)*1.023*1.005-(D137)*0.023*0.15)*6.86*1000</f>
        <v>568451.56000000006</v>
      </c>
      <c r="L137" s="154"/>
      <c r="M137" s="164"/>
      <c r="N137" s="163"/>
      <c r="O137" s="276">
        <f>N137+M137+L137+K137</f>
        <v>568451.56000000006</v>
      </c>
    </row>
    <row r="138" spans="1:15" x14ac:dyDescent="0.2">
      <c r="A138" s="94"/>
      <c r="B138" s="133"/>
      <c r="C138" s="176" t="s">
        <v>389</v>
      </c>
      <c r="D138" s="177">
        <f>31.93-0.01</f>
        <v>31.92</v>
      </c>
      <c r="E138" s="177"/>
      <c r="F138" s="178"/>
      <c r="G138" s="179"/>
      <c r="H138" s="180">
        <f>D138</f>
        <v>31.92</v>
      </c>
      <c r="I138" s="181"/>
      <c r="J138" s="181"/>
      <c r="K138" s="182">
        <f t="shared" si="21"/>
        <v>224372.12</v>
      </c>
      <c r="L138" s="182"/>
      <c r="M138" s="183"/>
      <c r="N138" s="184"/>
      <c r="O138" s="277">
        <f>N138+M138+L138+K138</f>
        <v>224372.12</v>
      </c>
    </row>
    <row r="139" spans="1:15" x14ac:dyDescent="0.2">
      <c r="A139" s="94"/>
      <c r="B139" s="133"/>
      <c r="C139" s="176" t="s">
        <v>433</v>
      </c>
      <c r="D139" s="177">
        <v>6.87</v>
      </c>
      <c r="E139" s="177"/>
      <c r="F139" s="178"/>
      <c r="G139" s="179"/>
      <c r="H139" s="180">
        <f t="shared" ref="H139:H143" si="22">D139</f>
        <v>6.87</v>
      </c>
      <c r="I139" s="181"/>
      <c r="J139" s="181"/>
      <c r="K139" s="182">
        <f t="shared" si="21"/>
        <v>48290.62</v>
      </c>
      <c r="L139" s="182"/>
      <c r="M139" s="183"/>
      <c r="N139" s="184"/>
      <c r="O139" s="277">
        <f t="shared" ref="O139:O143" si="23">N139+M139+L139+K139</f>
        <v>48290.62</v>
      </c>
    </row>
    <row r="140" spans="1:15" x14ac:dyDescent="0.2">
      <c r="A140" s="94"/>
      <c r="B140" s="133"/>
      <c r="C140" s="176" t="s">
        <v>434</v>
      </c>
      <c r="D140" s="177">
        <v>3.73</v>
      </c>
      <c r="E140" s="177"/>
      <c r="F140" s="178"/>
      <c r="G140" s="179"/>
      <c r="H140" s="180">
        <f t="shared" si="22"/>
        <v>3.73</v>
      </c>
      <c r="I140" s="181"/>
      <c r="J140" s="181"/>
      <c r="K140" s="182">
        <f t="shared" si="21"/>
        <v>26218.92</v>
      </c>
      <c r="L140" s="182"/>
      <c r="M140" s="183"/>
      <c r="N140" s="184"/>
      <c r="O140" s="277">
        <f t="shared" si="23"/>
        <v>26218.92</v>
      </c>
    </row>
    <row r="141" spans="1:15" x14ac:dyDescent="0.2">
      <c r="A141" s="94"/>
      <c r="B141" s="133"/>
      <c r="C141" s="176" t="s">
        <v>435</v>
      </c>
      <c r="D141" s="177">
        <v>1.38</v>
      </c>
      <c r="E141" s="177"/>
      <c r="F141" s="178"/>
      <c r="G141" s="179"/>
      <c r="H141" s="180">
        <f t="shared" si="22"/>
        <v>1.38</v>
      </c>
      <c r="I141" s="181"/>
      <c r="J141" s="181"/>
      <c r="K141" s="182">
        <f t="shared" si="21"/>
        <v>9700.2999999999993</v>
      </c>
      <c r="L141" s="182"/>
      <c r="M141" s="183"/>
      <c r="N141" s="184"/>
      <c r="O141" s="277">
        <f t="shared" si="23"/>
        <v>9700.2999999999993</v>
      </c>
    </row>
    <row r="142" spans="1:15" x14ac:dyDescent="0.2">
      <c r="A142" s="94"/>
      <c r="B142" s="133"/>
      <c r="C142" s="176" t="s">
        <v>436</v>
      </c>
      <c r="D142" s="177">
        <v>34.409999999999997</v>
      </c>
      <c r="E142" s="177"/>
      <c r="F142" s="178"/>
      <c r="G142" s="179"/>
      <c r="H142" s="180">
        <f t="shared" si="22"/>
        <v>34.409999999999997</v>
      </c>
      <c r="I142" s="181"/>
      <c r="J142" s="181"/>
      <c r="K142" s="182">
        <f t="shared" si="21"/>
        <v>241874.84</v>
      </c>
      <c r="L142" s="182"/>
      <c r="M142" s="183"/>
      <c r="N142" s="184"/>
      <c r="O142" s="277">
        <f t="shared" si="23"/>
        <v>241874.84</v>
      </c>
    </row>
    <row r="143" spans="1:15" x14ac:dyDescent="0.2">
      <c r="A143" s="94"/>
      <c r="B143" s="133"/>
      <c r="C143" s="176" t="s">
        <v>437</v>
      </c>
      <c r="D143" s="177">
        <v>2.56</v>
      </c>
      <c r="E143" s="177"/>
      <c r="F143" s="178"/>
      <c r="G143" s="179"/>
      <c r="H143" s="180">
        <f t="shared" si="22"/>
        <v>2.56</v>
      </c>
      <c r="I143" s="181"/>
      <c r="J143" s="181"/>
      <c r="K143" s="182">
        <f t="shared" si="21"/>
        <v>17994.759999999998</v>
      </c>
      <c r="L143" s="182"/>
      <c r="M143" s="183"/>
      <c r="N143" s="184"/>
      <c r="O143" s="277">
        <f t="shared" si="23"/>
        <v>17994.759999999998</v>
      </c>
    </row>
    <row r="144" spans="1:15" ht="25.5" x14ac:dyDescent="0.2">
      <c r="A144" s="94"/>
      <c r="B144" s="133" t="s">
        <v>289</v>
      </c>
      <c r="C144" s="133" t="s">
        <v>290</v>
      </c>
      <c r="D144" s="142"/>
      <c r="E144" s="142">
        <v>100.53</v>
      </c>
      <c r="F144" s="143">
        <v>3037.67</v>
      </c>
      <c r="G144" s="144"/>
      <c r="H144" s="145">
        <v>3138.2</v>
      </c>
      <c r="K144" s="149"/>
      <c r="L144" s="210">
        <f>((E144)*1.023*1.005-(E144)*0.023*0.15)*6.86*1000</f>
        <v>706645.67</v>
      </c>
      <c r="M144" s="253">
        <f t="shared" ref="M144:M149" si="24">F144*3.98*1000</f>
        <v>12089926.6</v>
      </c>
      <c r="N144" s="163"/>
      <c r="O144" s="276">
        <f>N144+M144+L144+K144</f>
        <v>12796572.27</v>
      </c>
    </row>
    <row r="145" spans="1:15" x14ac:dyDescent="0.2">
      <c r="A145" s="94"/>
      <c r="B145" s="133"/>
      <c r="C145" s="176" t="s">
        <v>439</v>
      </c>
      <c r="D145" s="177"/>
      <c r="E145" s="177">
        <f>816.19-F145-0.01</f>
        <v>27.55</v>
      </c>
      <c r="F145" s="178">
        <v>788.63</v>
      </c>
      <c r="G145" s="179"/>
      <c r="H145" s="180">
        <f>E145+F145</f>
        <v>816.18</v>
      </c>
      <c r="I145" s="181"/>
      <c r="J145" s="181"/>
      <c r="K145" s="149"/>
      <c r="L145" s="211">
        <f>((E145)*1.023*1.005-(E145)*0.023*0.15)*6.86*1000+0.01</f>
        <v>193654.52</v>
      </c>
      <c r="M145" s="185">
        <f t="shared" si="24"/>
        <v>3138747.4</v>
      </c>
      <c r="N145" s="184"/>
      <c r="O145" s="277">
        <f>N145+M145+L145+K145</f>
        <v>3332401.92</v>
      </c>
    </row>
    <row r="146" spans="1:15" x14ac:dyDescent="0.2">
      <c r="A146" s="94"/>
      <c r="B146" s="133"/>
      <c r="C146" s="176" t="s">
        <v>438</v>
      </c>
      <c r="D146" s="177"/>
      <c r="E146" s="177">
        <f>816.19-F146</f>
        <v>27.56</v>
      </c>
      <c r="F146" s="178">
        <v>788.63</v>
      </c>
      <c r="G146" s="179"/>
      <c r="H146" s="180">
        <f>E146+F146</f>
        <v>816.19</v>
      </c>
      <c r="I146" s="181"/>
      <c r="J146" s="181"/>
      <c r="K146" s="149"/>
      <c r="L146" s="211">
        <f>((E146)*1.023*1.005-(E146)*0.023*0.15)*6.86*1000</f>
        <v>193724.79999999999</v>
      </c>
      <c r="M146" s="185">
        <f t="shared" si="24"/>
        <v>3138747.4</v>
      </c>
      <c r="N146" s="184"/>
      <c r="O146" s="277">
        <f>N146+M146+L146+K146</f>
        <v>3332472.2</v>
      </c>
    </row>
    <row r="147" spans="1:15" x14ac:dyDescent="0.2">
      <c r="A147" s="94"/>
      <c r="B147" s="133"/>
      <c r="C147" s="176" t="s">
        <v>440</v>
      </c>
      <c r="D147" s="177"/>
      <c r="E147" s="177">
        <f>846.22-F147</f>
        <v>40.93</v>
      </c>
      <c r="F147" s="178">
        <v>805.29</v>
      </c>
      <c r="G147" s="179"/>
      <c r="H147" s="180">
        <f>E147+F147</f>
        <v>846.22</v>
      </c>
      <c r="I147" s="181"/>
      <c r="J147" s="181"/>
      <c r="K147" s="149"/>
      <c r="L147" s="211">
        <f>((E147)*1.023*1.005-(E147)*0.023*0.15)*6.86*1000</f>
        <v>287705.23</v>
      </c>
      <c r="M147" s="185">
        <f t="shared" si="24"/>
        <v>3205054.2</v>
      </c>
      <c r="N147" s="184"/>
      <c r="O147" s="277">
        <f>N147+M147+L147+K147</f>
        <v>3492759.43</v>
      </c>
    </row>
    <row r="148" spans="1:15" x14ac:dyDescent="0.2">
      <c r="A148" s="94"/>
      <c r="B148" s="133"/>
      <c r="C148" s="176" t="s">
        <v>441</v>
      </c>
      <c r="D148" s="177"/>
      <c r="E148" s="177">
        <f>659.61-F148</f>
        <v>4.49</v>
      </c>
      <c r="F148" s="178">
        <v>655.12</v>
      </c>
      <c r="G148" s="179"/>
      <c r="H148" s="180">
        <f>E148+F148</f>
        <v>659.61</v>
      </c>
      <c r="I148" s="181"/>
      <c r="J148" s="181"/>
      <c r="K148" s="149"/>
      <c r="L148" s="211">
        <f>((E148)*1.023*1.005-(E148)*0.023*0.15)*6.86*1000</f>
        <v>31561.119999999999</v>
      </c>
      <c r="M148" s="185">
        <f t="shared" si="24"/>
        <v>2607377.6</v>
      </c>
      <c r="N148" s="184"/>
      <c r="O148" s="277">
        <f>N148+M148+L148+K148</f>
        <v>2638938.7200000002</v>
      </c>
    </row>
    <row r="149" spans="1:15" x14ac:dyDescent="0.2">
      <c r="A149" s="94"/>
      <c r="B149" s="133" t="s">
        <v>291</v>
      </c>
      <c r="C149" s="133" t="s">
        <v>292</v>
      </c>
      <c r="D149" s="142"/>
      <c r="E149" s="142">
        <v>1571.27</v>
      </c>
      <c r="F149" s="143">
        <v>1555.03</v>
      </c>
      <c r="G149" s="144"/>
      <c r="H149" s="145">
        <v>3126.3</v>
      </c>
      <c r="L149" s="154">
        <f>((E149)*1.023*1.005-(E149)*0.023*0.15)*6.86*1000</f>
        <v>11044774.07</v>
      </c>
      <c r="M149" s="253">
        <f t="shared" si="24"/>
        <v>6189019.4000000004</v>
      </c>
      <c r="N149" s="163"/>
      <c r="O149" s="276">
        <f>N149+M149+L149</f>
        <v>17233793.469999999</v>
      </c>
    </row>
    <row r="150" spans="1:15" x14ac:dyDescent="0.2">
      <c r="A150" s="94">
        <v>9</v>
      </c>
      <c r="B150" s="224" t="s">
        <v>206</v>
      </c>
      <c r="C150" s="224" t="s">
        <v>68</v>
      </c>
      <c r="D150" s="138">
        <v>316.45</v>
      </c>
      <c r="E150" s="138">
        <v>18780.47</v>
      </c>
      <c r="F150" s="147"/>
      <c r="G150" s="140"/>
      <c r="H150" s="141">
        <v>19096.919999999998</v>
      </c>
      <c r="K150" s="150">
        <f>K151+K152</f>
        <v>2224390.94</v>
      </c>
      <c r="L150" s="150">
        <f>L151+L152</f>
        <v>132011715.41</v>
      </c>
      <c r="M150" s="150"/>
      <c r="N150" s="163"/>
      <c r="O150" s="283">
        <f>N150+M150+L150+K150</f>
        <v>134236106.34999999</v>
      </c>
    </row>
    <row r="151" spans="1:15" x14ac:dyDescent="0.2">
      <c r="A151" s="94"/>
      <c r="B151" s="133" t="s">
        <v>293</v>
      </c>
      <c r="C151" s="133" t="s">
        <v>294</v>
      </c>
      <c r="D151" s="142">
        <v>291.97000000000003</v>
      </c>
      <c r="E151" s="142">
        <v>17835.669999999998</v>
      </c>
      <c r="F151" s="146"/>
      <c r="G151" s="144"/>
      <c r="H151" s="145">
        <v>18127.650000000001</v>
      </c>
      <c r="K151" s="154">
        <f>((D151)*1.023*1.005-(D151)*0.023*0.15)*6.86*1000</f>
        <v>2052316.08</v>
      </c>
      <c r="L151" s="154">
        <f>((E151)*1.023*1.005-(E151)*0.023*0.15)*6.86*1000</f>
        <v>125370525.45</v>
      </c>
      <c r="M151" s="164"/>
      <c r="N151" s="163"/>
      <c r="O151" s="276">
        <f>N151+M151+L151+K151</f>
        <v>127422841.53</v>
      </c>
    </row>
    <row r="152" spans="1:15" ht="25.5" x14ac:dyDescent="0.2">
      <c r="A152" s="94"/>
      <c r="B152" s="133" t="s">
        <v>295</v>
      </c>
      <c r="C152" s="133" t="s">
        <v>296</v>
      </c>
      <c r="D152" s="142">
        <v>24.48</v>
      </c>
      <c r="E152" s="142">
        <v>944.8</v>
      </c>
      <c r="F152" s="146"/>
      <c r="G152" s="144"/>
      <c r="H152" s="145">
        <v>969.28</v>
      </c>
      <c r="K152" s="154">
        <f>((D152)*1.023*1.005-(D152)*0.023*0.15)*6.86*1000</f>
        <v>172074.86</v>
      </c>
      <c r="L152" s="154">
        <f>((E152)*1.023*1.005-(E152)*0.023*0.15)*6.86*1000</f>
        <v>6641189.96</v>
      </c>
      <c r="M152" s="164"/>
      <c r="N152" s="163"/>
      <c r="O152" s="276">
        <f>N152+M152+L152+K152</f>
        <v>6813264.8200000003</v>
      </c>
    </row>
    <row r="153" spans="1:15" x14ac:dyDescent="0.2">
      <c r="A153" s="94">
        <v>10</v>
      </c>
      <c r="B153" s="224" t="s">
        <v>207</v>
      </c>
      <c r="C153" s="224" t="s">
        <v>129</v>
      </c>
      <c r="D153" s="74">
        <f>ROUND('[2]Объектная смета'!$D$25,2)</f>
        <v>115.76</v>
      </c>
      <c r="E153" s="74">
        <f>ROUND('[2]Объектная смета'!$E$25,2)</f>
        <v>1107.5999999999999</v>
      </c>
      <c r="F153" s="73"/>
      <c r="G153" s="95"/>
      <c r="H153" s="75">
        <f>SUM(D153:G153)</f>
        <v>1223.3599999999999</v>
      </c>
      <c r="K153" s="153">
        <f>K154</f>
        <v>813700.41</v>
      </c>
      <c r="L153" s="153">
        <f>L154</f>
        <v>7785544.0199999996</v>
      </c>
      <c r="M153" s="163"/>
      <c r="N153" s="163"/>
      <c r="O153" s="283">
        <f>N153+M153+L153+K153</f>
        <v>8599244.4299999997</v>
      </c>
    </row>
    <row r="154" spans="1:15" x14ac:dyDescent="0.2">
      <c r="A154" s="94"/>
      <c r="B154" s="133" t="s">
        <v>297</v>
      </c>
      <c r="C154" s="133" t="s">
        <v>129</v>
      </c>
      <c r="D154" s="134">
        <v>115.76</v>
      </c>
      <c r="E154" s="134">
        <v>1107.5999999999999</v>
      </c>
      <c r="F154" s="135"/>
      <c r="G154" s="136"/>
      <c r="H154" s="137">
        <v>1223.3599999999999</v>
      </c>
      <c r="K154" s="154">
        <f>((D154)*1.023*1.005-(D154)*0.023*0.15)*6.86*1000</f>
        <v>813700.41</v>
      </c>
      <c r="L154" s="154">
        <f>((E154)*1.023*1.005-(E154)*0.023*0.15)*6.86*1000</f>
        <v>7785544.0199999996</v>
      </c>
      <c r="M154" s="164"/>
      <c r="N154" s="163"/>
      <c r="O154" s="276">
        <f>N154+M154+L154+K154</f>
        <v>8599244.4299999997</v>
      </c>
    </row>
    <row r="155" spans="1:15" ht="27.95" customHeight="1" x14ac:dyDescent="0.2">
      <c r="A155" s="118">
        <v>11</v>
      </c>
      <c r="B155" s="819" t="s">
        <v>26</v>
      </c>
      <c r="C155" s="820"/>
      <c r="D155" s="121">
        <f>D136+D150+D153</f>
        <v>513.08000000000004</v>
      </c>
      <c r="E155" s="121">
        <f>E136+E150+E153</f>
        <v>21559.87</v>
      </c>
      <c r="F155" s="121">
        <f>F136+F150+F153</f>
        <v>4592.7</v>
      </c>
      <c r="G155" s="121"/>
      <c r="H155" s="121">
        <f>H136+H150+H153</f>
        <v>26665.65</v>
      </c>
      <c r="K155" s="157">
        <f>K136+K150+K153</f>
        <v>3606542.91</v>
      </c>
      <c r="L155" s="157">
        <f>L136+L150+L153</f>
        <v>151548679.16999999</v>
      </c>
      <c r="M155" s="157">
        <f>M136+M150+M153</f>
        <v>18278946</v>
      </c>
      <c r="N155" s="159"/>
      <c r="O155" s="157">
        <f>O136+O150+O153</f>
        <v>173434168.08000001</v>
      </c>
    </row>
    <row r="156" spans="1:15" ht="13.15" customHeight="1" x14ac:dyDescent="0.2">
      <c r="A156" s="821" t="s">
        <v>27</v>
      </c>
      <c r="B156" s="822"/>
      <c r="C156" s="822"/>
      <c r="D156" s="822"/>
      <c r="E156" s="822"/>
      <c r="F156" s="822"/>
      <c r="G156" s="822"/>
      <c r="H156" s="823"/>
      <c r="K156" s="149"/>
      <c r="L156" s="149"/>
      <c r="M156" s="163"/>
      <c r="N156" s="163"/>
      <c r="O156" s="163"/>
    </row>
    <row r="157" spans="1:15" x14ac:dyDescent="0.2">
      <c r="A157" s="94">
        <v>12</v>
      </c>
      <c r="B157" s="224" t="s">
        <v>208</v>
      </c>
      <c r="C157" s="224" t="s">
        <v>28</v>
      </c>
      <c r="D157" s="74">
        <f>ROUND('[3]Объектная смета'!$D$25,2)</f>
        <v>1716.97</v>
      </c>
      <c r="E157" s="74">
        <f>ROUND('[3]Объектная смета'!$E$25,2)</f>
        <v>1010.26</v>
      </c>
      <c r="F157" s="73"/>
      <c r="G157" s="95"/>
      <c r="H157" s="75">
        <f>SUM(D157:G157)</f>
        <v>2727.23</v>
      </c>
      <c r="K157" s="162">
        <f>K158</f>
        <v>12068928.789999999</v>
      </c>
      <c r="L157" s="162">
        <f>L158</f>
        <v>7101321.5099999998</v>
      </c>
      <c r="M157" s="163"/>
      <c r="N157" s="163"/>
      <c r="O157" s="283">
        <f>N157+M157+L157+K157</f>
        <v>19170250.300000001</v>
      </c>
    </row>
    <row r="158" spans="1:15" x14ac:dyDescent="0.2">
      <c r="A158" s="94"/>
      <c r="B158" s="133" t="s">
        <v>298</v>
      </c>
      <c r="C158" s="133" t="s">
        <v>28</v>
      </c>
      <c r="D158" s="134">
        <v>1716.97</v>
      </c>
      <c r="E158" s="134">
        <v>1010.26</v>
      </c>
      <c r="F158" s="135"/>
      <c r="G158" s="136"/>
      <c r="H158" s="137">
        <v>2727.23</v>
      </c>
      <c r="K158" s="161">
        <f>((D158)*1.023*1.005-(D158)*0.023*0.15)*6.86*1000</f>
        <v>12068928.789999999</v>
      </c>
      <c r="L158" s="161">
        <f>((E158)*1.023*1.005-(E158)*0.023*0.15)*6.86*1000</f>
        <v>7101321.5099999998</v>
      </c>
      <c r="M158" s="164"/>
      <c r="N158" s="163"/>
      <c r="O158" s="276">
        <f>N158+M158+L158+K158</f>
        <v>19170250.300000001</v>
      </c>
    </row>
    <row r="159" spans="1:15" ht="25.5" x14ac:dyDescent="0.2">
      <c r="A159" s="94">
        <v>13</v>
      </c>
      <c r="B159" s="224" t="s">
        <v>217</v>
      </c>
      <c r="C159" s="224" t="s">
        <v>70</v>
      </c>
      <c r="D159" s="74">
        <f>ROUND('[4]Объектная смета'!$D$25,2)</f>
        <v>57.75</v>
      </c>
      <c r="E159" s="74">
        <f>ROUND('[4]Объектная смета'!$E$25,2)</f>
        <v>98.88</v>
      </c>
      <c r="F159" s="74">
        <f>ROUND('[4]Объектная смета'!$F$25,2)</f>
        <v>2836.36</v>
      </c>
      <c r="G159" s="95"/>
      <c r="H159" s="75">
        <f t="shared" ref="H159" si="25">SUM(D159:G159)</f>
        <v>2992.99</v>
      </c>
      <c r="K159" s="162">
        <f>K160</f>
        <v>405936.41</v>
      </c>
      <c r="L159" s="162">
        <f>L160</f>
        <v>695047.48</v>
      </c>
      <c r="M159" s="162">
        <f>M160</f>
        <v>11288712.800000001</v>
      </c>
      <c r="N159" s="163"/>
      <c r="O159" s="283">
        <f>N159+M159+L159+K159</f>
        <v>12389696.689999999</v>
      </c>
    </row>
    <row r="160" spans="1:15" ht="25.5" x14ac:dyDescent="0.2">
      <c r="A160" s="94"/>
      <c r="B160" s="133" t="s">
        <v>299</v>
      </c>
      <c r="C160" s="133" t="s">
        <v>70</v>
      </c>
      <c r="D160" s="134">
        <v>57.75</v>
      </c>
      <c r="E160" s="134">
        <v>98.88</v>
      </c>
      <c r="F160" s="134">
        <v>2836.36</v>
      </c>
      <c r="G160" s="136"/>
      <c r="H160" s="137">
        <v>2992.99</v>
      </c>
      <c r="K160" s="161">
        <f>((D160)*1.023*1.005-(D160)*0.023*0.15)*6.86*1000</f>
        <v>405936.41</v>
      </c>
      <c r="L160" s="161">
        <f>((E160)*1.023*1.005-(E160)*0.023*0.15)*6.86*1000</f>
        <v>695047.48</v>
      </c>
      <c r="M160" s="164">
        <f>F160*3.98*1000</f>
        <v>11288712.800000001</v>
      </c>
      <c r="N160" s="163"/>
      <c r="O160" s="276">
        <f>N160+M160+L160+K160</f>
        <v>12389696.689999999</v>
      </c>
    </row>
    <row r="161" spans="1:15" ht="27.95" customHeight="1" x14ac:dyDescent="0.2">
      <c r="A161" s="122">
        <v>14</v>
      </c>
      <c r="B161" s="819" t="s">
        <v>29</v>
      </c>
      <c r="C161" s="820"/>
      <c r="D161" s="121">
        <f>D157+D159</f>
        <v>1774.72</v>
      </c>
      <c r="E161" s="121">
        <f>E157+E159</f>
        <v>1109.1400000000001</v>
      </c>
      <c r="F161" s="121">
        <f>F157+F159</f>
        <v>2836.36</v>
      </c>
      <c r="G161" s="121"/>
      <c r="H161" s="121">
        <f>H157+H159</f>
        <v>5720.22</v>
      </c>
      <c r="K161" s="155">
        <f>K157+K159</f>
        <v>12474865.199999999</v>
      </c>
      <c r="L161" s="155">
        <f>L157+L159</f>
        <v>7796368.9900000002</v>
      </c>
      <c r="M161" s="155">
        <f>M157+M159</f>
        <v>11288712.800000001</v>
      </c>
      <c r="N161" s="159"/>
      <c r="O161" s="155">
        <f>O157+O159</f>
        <v>31559946.989999998</v>
      </c>
    </row>
    <row r="162" spans="1:15" ht="13.15" customHeight="1" x14ac:dyDescent="0.2">
      <c r="A162" s="821" t="s">
        <v>30</v>
      </c>
      <c r="B162" s="822"/>
      <c r="C162" s="822"/>
      <c r="D162" s="822"/>
      <c r="E162" s="822"/>
      <c r="F162" s="822"/>
      <c r="G162" s="822"/>
      <c r="H162" s="823"/>
      <c r="K162" s="149"/>
      <c r="L162" s="149"/>
      <c r="M162" s="163"/>
      <c r="N162" s="163"/>
      <c r="O162" s="163"/>
    </row>
    <row r="163" spans="1:15" x14ac:dyDescent="0.2">
      <c r="A163" s="94">
        <v>15</v>
      </c>
      <c r="B163" s="224" t="s">
        <v>76</v>
      </c>
      <c r="C163" s="224" t="s">
        <v>71</v>
      </c>
      <c r="D163" s="74">
        <f>ROUND('[5]Объектная смета'!$D$29,2)</f>
        <v>2944.92</v>
      </c>
      <c r="E163" s="74">
        <f>ROUND('[5]Объектная смета'!$E$29,2)</f>
        <v>115.63</v>
      </c>
      <c r="F163" s="73">
        <f>ROUND('[5]Объектная смета'!$F$29,2)</f>
        <v>613.38</v>
      </c>
      <c r="G163" s="95"/>
      <c r="H163" s="75">
        <f t="shared" ref="H163:H226" si="26">SUM(D163:G163)</f>
        <v>3673.93</v>
      </c>
      <c r="K163" s="153">
        <f>K164+K169+K172+K173+K174</f>
        <v>20700437.260000002</v>
      </c>
      <c r="L163" s="153">
        <f>L164+L169+L172+L173+L174</f>
        <v>812786.62</v>
      </c>
      <c r="M163" s="153">
        <f>M164+M169+M172+M173+M174</f>
        <v>2441252.4</v>
      </c>
      <c r="N163" s="163"/>
      <c r="O163" s="283">
        <f>N163+M163+L163+K163</f>
        <v>23954476.280000001</v>
      </c>
    </row>
    <row r="164" spans="1:15" x14ac:dyDescent="0.2">
      <c r="A164" s="94"/>
      <c r="B164" s="133" t="s">
        <v>300</v>
      </c>
      <c r="C164" s="133" t="s">
        <v>233</v>
      </c>
      <c r="D164" s="134">
        <v>1131.94</v>
      </c>
      <c r="E164" s="134"/>
      <c r="F164" s="135"/>
      <c r="G164" s="136"/>
      <c r="H164" s="137">
        <v>1131.94</v>
      </c>
      <c r="K164" s="161">
        <f t="shared" ref="K164:K174" si="27">((D164)*1.023*1.005-(D164)*0.023*0.15)*6.86*1000</f>
        <v>7956634.7999999998</v>
      </c>
      <c r="L164" s="161"/>
      <c r="M164" s="164"/>
      <c r="N164" s="163"/>
      <c r="O164" s="276">
        <f>N164+M164+L164+K164</f>
        <v>7956634.7999999998</v>
      </c>
    </row>
    <row r="165" spans="1:15" x14ac:dyDescent="0.2">
      <c r="A165" s="212"/>
      <c r="B165" s="213"/>
      <c r="C165" s="213" t="s">
        <v>389</v>
      </c>
      <c r="D165" s="214">
        <v>214.48</v>
      </c>
      <c r="E165" s="214"/>
      <c r="F165" s="215"/>
      <c r="G165" s="216"/>
      <c r="H165" s="217">
        <f>D165</f>
        <v>214.48</v>
      </c>
      <c r="I165" s="218"/>
      <c r="J165" s="218"/>
      <c r="K165" s="219">
        <f t="shared" si="27"/>
        <v>1507623.22</v>
      </c>
      <c r="L165" s="219"/>
      <c r="M165" s="220"/>
      <c r="N165" s="221"/>
      <c r="O165" s="280">
        <f>N165+M165+L165+K165</f>
        <v>1507623.22</v>
      </c>
    </row>
    <row r="166" spans="1:15" x14ac:dyDescent="0.2">
      <c r="A166" s="212"/>
      <c r="B166" s="213"/>
      <c r="C166" s="213" t="s">
        <v>442</v>
      </c>
      <c r="D166" s="214">
        <f>912.32-0.01</f>
        <v>912.31</v>
      </c>
      <c r="E166" s="214"/>
      <c r="F166" s="215"/>
      <c r="G166" s="216"/>
      <c r="H166" s="217">
        <f>D166</f>
        <v>912.31</v>
      </c>
      <c r="I166" s="218"/>
      <c r="J166" s="218"/>
      <c r="K166" s="219">
        <f t="shared" si="27"/>
        <v>6412811.1900000004</v>
      </c>
      <c r="L166" s="219"/>
      <c r="M166" s="220"/>
      <c r="N166" s="221"/>
      <c r="O166" s="280">
        <f t="shared" ref="O166:O171" si="28">N166+M166+L166+K166</f>
        <v>6412811.1900000004</v>
      </c>
    </row>
    <row r="167" spans="1:15" x14ac:dyDescent="0.2">
      <c r="A167" s="212"/>
      <c r="B167" s="213"/>
      <c r="C167" s="213" t="s">
        <v>443</v>
      </c>
      <c r="D167" s="214">
        <v>3.56</v>
      </c>
      <c r="E167" s="214"/>
      <c r="F167" s="215"/>
      <c r="G167" s="216"/>
      <c r="H167" s="217">
        <f>D167</f>
        <v>3.56</v>
      </c>
      <c r="I167" s="218"/>
      <c r="J167" s="218"/>
      <c r="K167" s="219">
        <f t="shared" si="27"/>
        <v>25023.96</v>
      </c>
      <c r="L167" s="219"/>
      <c r="M167" s="220"/>
      <c r="N167" s="221"/>
      <c r="O167" s="280">
        <f t="shared" si="28"/>
        <v>25023.96</v>
      </c>
    </row>
    <row r="168" spans="1:15" x14ac:dyDescent="0.2">
      <c r="A168" s="212"/>
      <c r="B168" s="213"/>
      <c r="C168" s="213" t="s">
        <v>444</v>
      </c>
      <c r="D168" s="214">
        <v>1.59</v>
      </c>
      <c r="E168" s="214"/>
      <c r="F168" s="215"/>
      <c r="G168" s="216"/>
      <c r="H168" s="217">
        <f>D168</f>
        <v>1.59</v>
      </c>
      <c r="I168" s="218"/>
      <c r="J168" s="218"/>
      <c r="K168" s="219">
        <f t="shared" si="27"/>
        <v>11176.43</v>
      </c>
      <c r="L168" s="219"/>
      <c r="M168" s="220"/>
      <c r="N168" s="221"/>
      <c r="O168" s="280">
        <f t="shared" si="28"/>
        <v>11176.43</v>
      </c>
    </row>
    <row r="169" spans="1:15" x14ac:dyDescent="0.2">
      <c r="A169" s="94"/>
      <c r="B169" s="133" t="s">
        <v>301</v>
      </c>
      <c r="C169" s="133" t="s">
        <v>302</v>
      </c>
      <c r="D169" s="134">
        <v>1558.5</v>
      </c>
      <c r="E169" s="134"/>
      <c r="F169" s="135"/>
      <c r="G169" s="136"/>
      <c r="H169" s="137">
        <v>1558.5</v>
      </c>
      <c r="K169" s="161">
        <f t="shared" si="27"/>
        <v>10955011.16</v>
      </c>
      <c r="L169" s="161"/>
      <c r="M169" s="164"/>
      <c r="N169" s="163"/>
      <c r="O169" s="276">
        <f>N169+M169+L169+K169</f>
        <v>10955011.16</v>
      </c>
    </row>
    <row r="170" spans="1:15" x14ac:dyDescent="0.2">
      <c r="A170" s="94"/>
      <c r="B170" s="133"/>
      <c r="C170" s="213" t="s">
        <v>389</v>
      </c>
      <c r="D170" s="214">
        <v>665.39</v>
      </c>
      <c r="E170" s="214"/>
      <c r="F170" s="215"/>
      <c r="G170" s="216"/>
      <c r="H170" s="217">
        <f>D170</f>
        <v>665.39</v>
      </c>
      <c r="I170" s="218"/>
      <c r="J170" s="218"/>
      <c r="K170" s="219">
        <f t="shared" si="27"/>
        <v>4677160.6500000004</v>
      </c>
      <c r="L170" s="219"/>
      <c r="M170" s="220"/>
      <c r="N170" s="221"/>
      <c r="O170" s="280">
        <f t="shared" si="28"/>
        <v>4677160.6500000004</v>
      </c>
    </row>
    <row r="171" spans="1:15" x14ac:dyDescent="0.2">
      <c r="A171" s="94"/>
      <c r="B171" s="133"/>
      <c r="C171" s="213" t="s">
        <v>442</v>
      </c>
      <c r="D171" s="214">
        <v>893.11</v>
      </c>
      <c r="E171" s="214"/>
      <c r="F171" s="215"/>
      <c r="G171" s="216"/>
      <c r="H171" s="217">
        <f>D171</f>
        <v>893.11</v>
      </c>
      <c r="I171" s="218"/>
      <c r="J171" s="218"/>
      <c r="K171" s="219">
        <f t="shared" si="27"/>
        <v>6277850.5099999998</v>
      </c>
      <c r="L171" s="219"/>
      <c r="M171" s="220"/>
      <c r="N171" s="221"/>
      <c r="O171" s="280">
        <f t="shared" si="28"/>
        <v>6277850.5099999998</v>
      </c>
    </row>
    <row r="172" spans="1:15" ht="25.5" x14ac:dyDescent="0.2">
      <c r="A172" s="94"/>
      <c r="B172" s="133" t="s">
        <v>303</v>
      </c>
      <c r="C172" s="133" t="s">
        <v>237</v>
      </c>
      <c r="D172" s="134">
        <v>42.01</v>
      </c>
      <c r="E172" s="134">
        <v>74.180000000000007</v>
      </c>
      <c r="F172" s="135"/>
      <c r="G172" s="136"/>
      <c r="H172" s="137">
        <v>116.19</v>
      </c>
      <c r="K172" s="161">
        <f t="shared" si="27"/>
        <v>295296.77</v>
      </c>
      <c r="L172" s="161">
        <f>((E172)*1.023*1.005-(E172)*0.023*0.15)*6.86*1000</f>
        <v>521426.2</v>
      </c>
      <c r="M172" s="164"/>
      <c r="N172" s="163"/>
      <c r="O172" s="276">
        <f>N172+M172+L172+K172</f>
        <v>816722.97</v>
      </c>
    </row>
    <row r="173" spans="1:15" x14ac:dyDescent="0.2">
      <c r="A173" s="94"/>
      <c r="B173" s="133" t="s">
        <v>304</v>
      </c>
      <c r="C173" s="133" t="s">
        <v>239</v>
      </c>
      <c r="D173" s="134">
        <v>208.03</v>
      </c>
      <c r="E173" s="134">
        <v>41.45</v>
      </c>
      <c r="F173" s="135">
        <v>613.38</v>
      </c>
      <c r="G173" s="136"/>
      <c r="H173" s="137">
        <v>862.86</v>
      </c>
      <c r="K173" s="161">
        <f t="shared" si="27"/>
        <v>1462284.87</v>
      </c>
      <c r="L173" s="161">
        <f>((E173)*1.023*1.005-(E173)*0.023*0.15)*6.86*1000</f>
        <v>291360.42</v>
      </c>
      <c r="M173" s="164">
        <f>F173*3.98*1000</f>
        <v>2441252.4</v>
      </c>
      <c r="N173" s="163"/>
      <c r="O173" s="276">
        <f t="shared" ref="O173:O174" si="29">N173+M173+L173+K173</f>
        <v>4194897.6900000004</v>
      </c>
    </row>
    <row r="174" spans="1:15" x14ac:dyDescent="0.2">
      <c r="A174" s="94"/>
      <c r="B174" s="133" t="s">
        <v>305</v>
      </c>
      <c r="C174" s="133" t="s">
        <v>306</v>
      </c>
      <c r="D174" s="134">
        <v>4.4400000000000004</v>
      </c>
      <c r="E174" s="134"/>
      <c r="F174" s="135"/>
      <c r="G174" s="136"/>
      <c r="H174" s="137">
        <v>4.4400000000000004</v>
      </c>
      <c r="K174" s="161">
        <f t="shared" si="27"/>
        <v>31209.66</v>
      </c>
      <c r="L174" s="161"/>
      <c r="M174" s="164"/>
      <c r="N174" s="163"/>
      <c r="O174" s="276">
        <f t="shared" si="29"/>
        <v>31209.66</v>
      </c>
    </row>
    <row r="175" spans="1:15" x14ac:dyDescent="0.2">
      <c r="A175" s="94">
        <v>16</v>
      </c>
      <c r="B175" s="224" t="s">
        <v>77</v>
      </c>
      <c r="C175" s="224" t="s">
        <v>72</v>
      </c>
      <c r="D175" s="74">
        <f>ROUND('[6]Объектная смета'!$D$37,2)</f>
        <v>5114.7299999999996</v>
      </c>
      <c r="E175" s="74">
        <f>ROUND('[6]Объектная смета'!$E$37,2)</f>
        <v>577.75</v>
      </c>
      <c r="F175" s="73">
        <f>ROUND('[6]Объектная смета'!$F$37,2)</f>
        <v>8830.9500000000007</v>
      </c>
      <c r="G175" s="95"/>
      <c r="H175" s="75">
        <f t="shared" si="26"/>
        <v>14523.43</v>
      </c>
      <c r="K175" s="153">
        <f>K176+K186+K196+L209+L210+L211+K212+K213+K214+K215+K216+K217+K218</f>
        <v>37771064.960000001</v>
      </c>
      <c r="L175" s="153">
        <f>L176+L186+L196+M209+M210+M211+L212+L213+L214+L215+L216+L217+L218</f>
        <v>2242385.69</v>
      </c>
      <c r="M175" s="153">
        <f>M176+M186+M196+M209+M210+M211+M212+M213+M214+M215+M216+M217+M218</f>
        <v>35147184.979999997</v>
      </c>
      <c r="N175" s="163"/>
      <c r="O175" s="283">
        <f>N175+M175+L175+K175</f>
        <v>75160635.629999995</v>
      </c>
    </row>
    <row r="176" spans="1:15" ht="25.5" x14ac:dyDescent="0.2">
      <c r="A176" s="94"/>
      <c r="B176" s="133" t="s">
        <v>307</v>
      </c>
      <c r="C176" s="133" t="s">
        <v>308</v>
      </c>
      <c r="D176" s="134">
        <v>1423.07</v>
      </c>
      <c r="E176" s="134"/>
      <c r="F176" s="135"/>
      <c r="G176" s="136"/>
      <c r="H176" s="137">
        <v>1423.07</v>
      </c>
      <c r="K176" s="161">
        <f>((D176)*1.023*1.005-(D176)*0.023*0.15)*6.86*1000</f>
        <v>10003046.35</v>
      </c>
      <c r="L176" s="161"/>
      <c r="M176" s="164"/>
      <c r="N176" s="163"/>
      <c r="O176" s="276">
        <f>N176+M176+L176+K176</f>
        <v>10003046.35</v>
      </c>
    </row>
    <row r="177" spans="1:15" x14ac:dyDescent="0.2">
      <c r="A177" s="94"/>
      <c r="B177" s="133"/>
      <c r="C177" s="213" t="s">
        <v>389</v>
      </c>
      <c r="D177" s="214">
        <v>9.4</v>
      </c>
      <c r="E177" s="214"/>
      <c r="F177" s="215"/>
      <c r="G177" s="216"/>
      <c r="H177" s="217">
        <f t="shared" ref="H177:H185" si="30">D177</f>
        <v>9.4</v>
      </c>
      <c r="I177" s="218"/>
      <c r="J177" s="218"/>
      <c r="K177" s="219">
        <f>((D177)*1.023*1.005-(D177)*0.023*0.15)*6.86*1000+0.01</f>
        <v>66074.509999999995</v>
      </c>
      <c r="L177" s="219"/>
      <c r="M177" s="220"/>
      <c r="N177" s="221"/>
      <c r="O177" s="280">
        <f>N177+M177+L177+K177</f>
        <v>66074.509999999995</v>
      </c>
    </row>
    <row r="178" spans="1:15" x14ac:dyDescent="0.2">
      <c r="A178" s="94"/>
      <c r="B178" s="133"/>
      <c r="C178" s="213" t="s">
        <v>445</v>
      </c>
      <c r="D178" s="214">
        <v>163.95</v>
      </c>
      <c r="E178" s="214"/>
      <c r="F178" s="215"/>
      <c r="G178" s="216"/>
      <c r="H178" s="217">
        <f t="shared" si="30"/>
        <v>163.95</v>
      </c>
      <c r="I178" s="218"/>
      <c r="J178" s="218"/>
      <c r="K178" s="219">
        <f t="shared" ref="K178:K187" si="31">((D178)*1.023*1.005-(D178)*0.023*0.15)*6.86*1000</f>
        <v>1152437.6499999999</v>
      </c>
      <c r="L178" s="219"/>
      <c r="M178" s="220"/>
      <c r="N178" s="221"/>
      <c r="O178" s="280">
        <f t="shared" ref="O178:O195" si="32">N178+M178+L178+K178</f>
        <v>1152437.6499999999</v>
      </c>
    </row>
    <row r="179" spans="1:15" x14ac:dyDescent="0.2">
      <c r="A179" s="94"/>
      <c r="B179" s="133"/>
      <c r="C179" s="213" t="s">
        <v>446</v>
      </c>
      <c r="D179" s="214">
        <v>234.03</v>
      </c>
      <c r="E179" s="214"/>
      <c r="F179" s="215"/>
      <c r="G179" s="216"/>
      <c r="H179" s="217">
        <f t="shared" si="30"/>
        <v>234.03</v>
      </c>
      <c r="I179" s="218"/>
      <c r="J179" s="218"/>
      <c r="K179" s="219">
        <f t="shared" si="31"/>
        <v>1645044.12</v>
      </c>
      <c r="L179" s="219"/>
      <c r="M179" s="220"/>
      <c r="N179" s="221"/>
      <c r="O179" s="280">
        <f t="shared" si="32"/>
        <v>1645044.12</v>
      </c>
    </row>
    <row r="180" spans="1:15" x14ac:dyDescent="0.2">
      <c r="A180" s="94"/>
      <c r="B180" s="133"/>
      <c r="C180" s="213" t="s">
        <v>406</v>
      </c>
      <c r="D180" s="214">
        <v>640.77</v>
      </c>
      <c r="E180" s="214"/>
      <c r="F180" s="215"/>
      <c r="G180" s="216"/>
      <c r="H180" s="217">
        <f t="shared" si="30"/>
        <v>640.77</v>
      </c>
      <c r="I180" s="218"/>
      <c r="J180" s="218"/>
      <c r="K180" s="219">
        <f t="shared" si="31"/>
        <v>4504101.7</v>
      </c>
      <c r="L180" s="219"/>
      <c r="M180" s="220"/>
      <c r="N180" s="221"/>
      <c r="O180" s="280">
        <f t="shared" si="32"/>
        <v>4504101.7</v>
      </c>
    </row>
    <row r="181" spans="1:15" x14ac:dyDescent="0.2">
      <c r="A181" s="94"/>
      <c r="B181" s="133"/>
      <c r="C181" s="213" t="s">
        <v>447</v>
      </c>
      <c r="D181" s="214">
        <v>112.96</v>
      </c>
      <c r="E181" s="214"/>
      <c r="F181" s="215"/>
      <c r="G181" s="216"/>
      <c r="H181" s="217">
        <f t="shared" si="30"/>
        <v>112.96</v>
      </c>
      <c r="I181" s="218"/>
      <c r="J181" s="218"/>
      <c r="K181" s="219">
        <f t="shared" si="31"/>
        <v>794018.65</v>
      </c>
      <c r="L181" s="219"/>
      <c r="M181" s="220"/>
      <c r="N181" s="221"/>
      <c r="O181" s="280">
        <f t="shared" si="32"/>
        <v>794018.65</v>
      </c>
    </row>
    <row r="182" spans="1:15" x14ac:dyDescent="0.2">
      <c r="A182" s="94"/>
      <c r="B182" s="133"/>
      <c r="C182" s="213" t="s">
        <v>448</v>
      </c>
      <c r="D182" s="214">
        <v>2.38</v>
      </c>
      <c r="E182" s="214"/>
      <c r="F182" s="215"/>
      <c r="G182" s="216"/>
      <c r="H182" s="217">
        <f t="shared" si="30"/>
        <v>2.38</v>
      </c>
      <c r="I182" s="218"/>
      <c r="J182" s="218"/>
      <c r="K182" s="219">
        <f t="shared" si="31"/>
        <v>16729.5</v>
      </c>
      <c r="L182" s="219"/>
      <c r="M182" s="220"/>
      <c r="N182" s="221"/>
      <c r="O182" s="280">
        <f t="shared" si="32"/>
        <v>16729.5</v>
      </c>
    </row>
    <row r="183" spans="1:15" x14ac:dyDescent="0.2">
      <c r="A183" s="94"/>
      <c r="B183" s="133"/>
      <c r="C183" s="213" t="s">
        <v>408</v>
      </c>
      <c r="D183" s="214">
        <v>40.83</v>
      </c>
      <c r="E183" s="214"/>
      <c r="F183" s="215"/>
      <c r="G183" s="216"/>
      <c r="H183" s="217">
        <f t="shared" si="30"/>
        <v>40.83</v>
      </c>
      <c r="I183" s="218"/>
      <c r="J183" s="218"/>
      <c r="K183" s="219">
        <f t="shared" si="31"/>
        <v>287002.31</v>
      </c>
      <c r="L183" s="219"/>
      <c r="M183" s="220"/>
      <c r="N183" s="221"/>
      <c r="O183" s="280">
        <f t="shared" si="32"/>
        <v>287002.31</v>
      </c>
    </row>
    <row r="184" spans="1:15" x14ac:dyDescent="0.2">
      <c r="A184" s="94"/>
      <c r="B184" s="133"/>
      <c r="C184" s="213" t="s">
        <v>411</v>
      </c>
      <c r="D184" s="214">
        <v>201.44</v>
      </c>
      <c r="E184" s="214"/>
      <c r="F184" s="215"/>
      <c r="G184" s="216"/>
      <c r="H184" s="217">
        <f t="shared" si="30"/>
        <v>201.44</v>
      </c>
      <c r="I184" s="218"/>
      <c r="J184" s="218"/>
      <c r="K184" s="219">
        <f t="shared" si="31"/>
        <v>1415962.43</v>
      </c>
      <c r="L184" s="219"/>
      <c r="M184" s="220"/>
      <c r="N184" s="221"/>
      <c r="O184" s="280">
        <f t="shared" si="32"/>
        <v>1415962.43</v>
      </c>
    </row>
    <row r="185" spans="1:15" x14ac:dyDescent="0.2">
      <c r="A185" s="94"/>
      <c r="B185" s="133"/>
      <c r="C185" s="213" t="s">
        <v>449</v>
      </c>
      <c r="D185" s="214">
        <v>17.309999999999999</v>
      </c>
      <c r="E185" s="214"/>
      <c r="F185" s="215"/>
      <c r="G185" s="216"/>
      <c r="H185" s="217">
        <f t="shared" si="30"/>
        <v>17.309999999999999</v>
      </c>
      <c r="I185" s="218"/>
      <c r="J185" s="218"/>
      <c r="K185" s="219">
        <f t="shared" si="31"/>
        <v>121675.48</v>
      </c>
      <c r="L185" s="219"/>
      <c r="M185" s="220"/>
      <c r="N185" s="221"/>
      <c r="O185" s="280">
        <f t="shared" si="32"/>
        <v>121675.48</v>
      </c>
    </row>
    <row r="186" spans="1:15" ht="25.5" x14ac:dyDescent="0.2">
      <c r="A186" s="94"/>
      <c r="B186" s="133" t="s">
        <v>309</v>
      </c>
      <c r="C186" s="133" t="s">
        <v>310</v>
      </c>
      <c r="D186" s="134">
        <v>1484.58</v>
      </c>
      <c r="E186" s="134"/>
      <c r="F186" s="135"/>
      <c r="G186" s="136"/>
      <c r="H186" s="137">
        <v>1484.58</v>
      </c>
      <c r="K186" s="161">
        <f t="shared" si="31"/>
        <v>10435412.560000001</v>
      </c>
      <c r="L186" s="161"/>
      <c r="M186" s="164"/>
      <c r="N186" s="163"/>
      <c r="O186" s="276">
        <f>N186+M186+L186+K186</f>
        <v>10435412.560000001</v>
      </c>
    </row>
    <row r="187" spans="1:15" x14ac:dyDescent="0.2">
      <c r="A187" s="94"/>
      <c r="B187" s="133"/>
      <c r="C187" s="213" t="s">
        <v>389</v>
      </c>
      <c r="D187" s="214">
        <v>10.5</v>
      </c>
      <c r="E187" s="214"/>
      <c r="F187" s="215"/>
      <c r="G187" s="216"/>
      <c r="H187" s="217">
        <f t="shared" ref="H187:H195" si="33">D187</f>
        <v>10.5</v>
      </c>
      <c r="I187" s="218"/>
      <c r="J187" s="218"/>
      <c r="K187" s="219">
        <f t="shared" si="31"/>
        <v>73806.62</v>
      </c>
      <c r="L187" s="219"/>
      <c r="M187" s="220"/>
      <c r="N187" s="221"/>
      <c r="O187" s="280">
        <f t="shared" si="32"/>
        <v>73806.62</v>
      </c>
    </row>
    <row r="188" spans="1:15" x14ac:dyDescent="0.2">
      <c r="A188" s="94"/>
      <c r="B188" s="133"/>
      <c r="C188" s="213" t="s">
        <v>445</v>
      </c>
      <c r="D188" s="214">
        <v>173.82</v>
      </c>
      <c r="E188" s="214"/>
      <c r="F188" s="215"/>
      <c r="G188" s="216"/>
      <c r="H188" s="217">
        <f t="shared" si="33"/>
        <v>173.82</v>
      </c>
      <c r="I188" s="218"/>
      <c r="J188" s="218"/>
      <c r="K188" s="219">
        <f t="shared" ref="K188:K195" si="34">((D188)*1.023*1.005-(D188)*0.023*0.15)*6.86*1000</f>
        <v>1221815.8700000001</v>
      </c>
      <c r="L188" s="219"/>
      <c r="M188" s="220"/>
      <c r="N188" s="221"/>
      <c r="O188" s="280">
        <f t="shared" si="32"/>
        <v>1221815.8700000001</v>
      </c>
    </row>
    <row r="189" spans="1:15" x14ac:dyDescent="0.2">
      <c r="A189" s="94"/>
      <c r="B189" s="133"/>
      <c r="C189" s="213" t="s">
        <v>446</v>
      </c>
      <c r="D189" s="214">
        <f>259.43-0.01</f>
        <v>259.42</v>
      </c>
      <c r="E189" s="214"/>
      <c r="F189" s="215"/>
      <c r="G189" s="216"/>
      <c r="H189" s="217">
        <f t="shared" si="33"/>
        <v>259.42</v>
      </c>
      <c r="I189" s="218"/>
      <c r="J189" s="218"/>
      <c r="K189" s="219">
        <f t="shared" si="34"/>
        <v>1823515.56</v>
      </c>
      <c r="L189" s="219"/>
      <c r="M189" s="220"/>
      <c r="N189" s="221"/>
      <c r="O189" s="280">
        <f t="shared" si="32"/>
        <v>1823515.56</v>
      </c>
    </row>
    <row r="190" spans="1:15" x14ac:dyDescent="0.2">
      <c r="A190" s="94"/>
      <c r="B190" s="133"/>
      <c r="C190" s="213" t="s">
        <v>406</v>
      </c>
      <c r="D190" s="214">
        <f>650.31-0.01</f>
        <v>650.29999999999995</v>
      </c>
      <c r="E190" s="214"/>
      <c r="F190" s="215"/>
      <c r="G190" s="216"/>
      <c r="H190" s="217">
        <f t="shared" si="33"/>
        <v>650.29999999999995</v>
      </c>
      <c r="I190" s="218"/>
      <c r="J190" s="218"/>
      <c r="K190" s="219">
        <f t="shared" si="34"/>
        <v>4571090</v>
      </c>
      <c r="L190" s="219"/>
      <c r="M190" s="220"/>
      <c r="N190" s="221"/>
      <c r="O190" s="280">
        <f t="shared" si="32"/>
        <v>4571090</v>
      </c>
    </row>
    <row r="191" spans="1:15" x14ac:dyDescent="0.2">
      <c r="A191" s="94"/>
      <c r="B191" s="133"/>
      <c r="C191" s="213" t="s">
        <v>447</v>
      </c>
      <c r="D191" s="214">
        <v>120.34</v>
      </c>
      <c r="E191" s="214"/>
      <c r="F191" s="215"/>
      <c r="G191" s="216"/>
      <c r="H191" s="217">
        <f t="shared" si="33"/>
        <v>120.34</v>
      </c>
      <c r="I191" s="218"/>
      <c r="J191" s="218"/>
      <c r="K191" s="219">
        <f t="shared" si="34"/>
        <v>845894.16</v>
      </c>
      <c r="L191" s="219"/>
      <c r="M191" s="220"/>
      <c r="N191" s="221"/>
      <c r="O191" s="280">
        <f t="shared" si="32"/>
        <v>845894.16</v>
      </c>
    </row>
    <row r="192" spans="1:15" x14ac:dyDescent="0.2">
      <c r="A192" s="94"/>
      <c r="B192" s="133"/>
      <c r="C192" s="213" t="s">
        <v>448</v>
      </c>
      <c r="D192" s="214">
        <v>2.44</v>
      </c>
      <c r="E192" s="214"/>
      <c r="F192" s="215"/>
      <c r="G192" s="216"/>
      <c r="H192" s="217">
        <f t="shared" si="33"/>
        <v>2.44</v>
      </c>
      <c r="I192" s="218"/>
      <c r="J192" s="218"/>
      <c r="K192" s="219">
        <f t="shared" si="34"/>
        <v>17151.25</v>
      </c>
      <c r="L192" s="219"/>
      <c r="M192" s="220"/>
      <c r="N192" s="221"/>
      <c r="O192" s="280">
        <f t="shared" si="32"/>
        <v>17151.25</v>
      </c>
    </row>
    <row r="193" spans="1:15" x14ac:dyDescent="0.2">
      <c r="A193" s="94"/>
      <c r="B193" s="133"/>
      <c r="C193" s="213" t="s">
        <v>408</v>
      </c>
      <c r="D193" s="214">
        <v>41.35</v>
      </c>
      <c r="E193" s="214"/>
      <c r="F193" s="215"/>
      <c r="G193" s="216"/>
      <c r="H193" s="217">
        <f t="shared" si="33"/>
        <v>41.35</v>
      </c>
      <c r="I193" s="218"/>
      <c r="J193" s="218"/>
      <c r="K193" s="219">
        <f t="shared" si="34"/>
        <v>290657.5</v>
      </c>
      <c r="L193" s="219"/>
      <c r="M193" s="220"/>
      <c r="N193" s="221"/>
      <c r="O193" s="280">
        <f t="shared" si="32"/>
        <v>290657.5</v>
      </c>
    </row>
    <row r="194" spans="1:15" x14ac:dyDescent="0.2">
      <c r="A194" s="94"/>
      <c r="B194" s="133"/>
      <c r="C194" s="213" t="s">
        <v>411</v>
      </c>
      <c r="D194" s="214">
        <v>208.09</v>
      </c>
      <c r="E194" s="214"/>
      <c r="F194" s="215"/>
      <c r="G194" s="216"/>
      <c r="H194" s="217">
        <f t="shared" si="33"/>
        <v>208.09</v>
      </c>
      <c r="I194" s="218"/>
      <c r="J194" s="218"/>
      <c r="K194" s="219">
        <f t="shared" si="34"/>
        <v>1462706.62</v>
      </c>
      <c r="L194" s="219"/>
      <c r="M194" s="220"/>
      <c r="N194" s="221"/>
      <c r="O194" s="280">
        <f t="shared" si="32"/>
        <v>1462706.62</v>
      </c>
    </row>
    <row r="195" spans="1:15" x14ac:dyDescent="0.2">
      <c r="A195" s="94"/>
      <c r="B195" s="133"/>
      <c r="C195" s="213" t="s">
        <v>449</v>
      </c>
      <c r="D195" s="214">
        <v>18.32</v>
      </c>
      <c r="E195" s="214"/>
      <c r="F195" s="215"/>
      <c r="G195" s="216"/>
      <c r="H195" s="217">
        <f t="shared" si="33"/>
        <v>18.32</v>
      </c>
      <c r="I195" s="218"/>
      <c r="J195" s="218"/>
      <c r="K195" s="219">
        <f t="shared" si="34"/>
        <v>128774.98</v>
      </c>
      <c r="L195" s="219"/>
      <c r="M195" s="220"/>
      <c r="N195" s="221"/>
      <c r="O195" s="280">
        <f t="shared" si="32"/>
        <v>128774.98</v>
      </c>
    </row>
    <row r="196" spans="1:15" ht="25.5" x14ac:dyDescent="0.2">
      <c r="A196" s="94"/>
      <c r="B196" s="133" t="s">
        <v>311</v>
      </c>
      <c r="C196" s="133" t="s">
        <v>312</v>
      </c>
      <c r="D196" s="134">
        <v>1412.81</v>
      </c>
      <c r="E196" s="134"/>
      <c r="F196" s="135"/>
      <c r="G196" s="136"/>
      <c r="H196" s="137">
        <v>1412.81</v>
      </c>
      <c r="K196" s="161">
        <f>((D196)*1.023*1.005-(D196)*0.023*0.15)*6.86*1000</f>
        <v>9930926.7400000002</v>
      </c>
      <c r="L196" s="161"/>
      <c r="M196" s="164"/>
      <c r="N196" s="163"/>
      <c r="O196" s="276">
        <f>N196+M196+L196+K196</f>
        <v>9930926.7400000002</v>
      </c>
    </row>
    <row r="197" spans="1:15" x14ac:dyDescent="0.2">
      <c r="A197" s="94"/>
      <c r="B197" s="133"/>
      <c r="C197" s="213" t="s">
        <v>389</v>
      </c>
      <c r="D197" s="214">
        <v>13.76</v>
      </c>
      <c r="E197" s="214"/>
      <c r="F197" s="215"/>
      <c r="G197" s="216"/>
      <c r="H197" s="217">
        <f t="shared" ref="H197:H208" si="35">D197</f>
        <v>13.76</v>
      </c>
      <c r="I197" s="218"/>
      <c r="J197" s="218"/>
      <c r="K197" s="219">
        <f>((D197)*1.023*1.005-(D197)*0.023*0.15)*6.86*1000-0.01</f>
        <v>96721.81</v>
      </c>
      <c r="L197" s="219"/>
      <c r="M197" s="220"/>
      <c r="N197" s="221"/>
      <c r="O197" s="280">
        <f>N197+M197+L197+K197</f>
        <v>96721.81</v>
      </c>
    </row>
    <row r="198" spans="1:15" x14ac:dyDescent="0.2">
      <c r="A198" s="94"/>
      <c r="B198" s="133"/>
      <c r="C198" s="213" t="s">
        <v>445</v>
      </c>
      <c r="D198" s="214">
        <f>677.01-0.01</f>
        <v>677</v>
      </c>
      <c r="E198" s="214"/>
      <c r="F198" s="215"/>
      <c r="G198" s="216"/>
      <c r="H198" s="217">
        <f t="shared" si="35"/>
        <v>677</v>
      </c>
      <c r="I198" s="218"/>
      <c r="J198" s="218"/>
      <c r="K198" s="219">
        <f>((D198)*1.023*1.005-(D198)*0.023*0.15)*6.86*1000-0.01</f>
        <v>4758769.68</v>
      </c>
      <c r="L198" s="219"/>
      <c r="M198" s="220"/>
      <c r="N198" s="221"/>
      <c r="O198" s="280">
        <f t="shared" ref="O198:O208" si="36">N198+M198+L198+K198</f>
        <v>4758769.68</v>
      </c>
    </row>
    <row r="199" spans="1:15" x14ac:dyDescent="0.2">
      <c r="A199" s="94"/>
      <c r="B199" s="133"/>
      <c r="C199" s="213" t="s">
        <v>446</v>
      </c>
      <c r="D199" s="214">
        <f>314.7-0.01</f>
        <v>314.69</v>
      </c>
      <c r="E199" s="214"/>
      <c r="F199" s="215"/>
      <c r="G199" s="216"/>
      <c r="H199" s="217">
        <f t="shared" si="35"/>
        <v>314.69</v>
      </c>
      <c r="I199" s="218"/>
      <c r="J199" s="218"/>
      <c r="K199" s="219">
        <f t="shared" ref="K199:K208" si="37">((D199)*1.023*1.005-(D199)*0.023*0.15)*6.86*1000</f>
        <v>2212019.5499999998</v>
      </c>
      <c r="L199" s="219"/>
      <c r="M199" s="220"/>
      <c r="N199" s="221"/>
      <c r="O199" s="280">
        <f t="shared" si="36"/>
        <v>2212019.5499999998</v>
      </c>
    </row>
    <row r="200" spans="1:15" x14ac:dyDescent="0.2">
      <c r="A200" s="94"/>
      <c r="B200" s="133"/>
      <c r="C200" s="213" t="s">
        <v>406</v>
      </c>
      <c r="D200" s="214">
        <v>31.21</v>
      </c>
      <c r="E200" s="214"/>
      <c r="F200" s="215"/>
      <c r="G200" s="216"/>
      <c r="H200" s="217">
        <f t="shared" si="35"/>
        <v>31.21</v>
      </c>
      <c r="I200" s="218"/>
      <c r="J200" s="218"/>
      <c r="K200" s="219">
        <f t="shared" si="37"/>
        <v>219381.39</v>
      </c>
      <c r="L200" s="219"/>
      <c r="M200" s="220"/>
      <c r="N200" s="221"/>
      <c r="O200" s="280">
        <f t="shared" si="36"/>
        <v>219381.39</v>
      </c>
    </row>
    <row r="201" spans="1:15" x14ac:dyDescent="0.2">
      <c r="A201" s="94"/>
      <c r="B201" s="133"/>
      <c r="C201" s="213" t="s">
        <v>447</v>
      </c>
      <c r="D201" s="214">
        <v>120.34</v>
      </c>
      <c r="E201" s="214"/>
      <c r="F201" s="215"/>
      <c r="G201" s="216"/>
      <c r="H201" s="217">
        <f t="shared" si="35"/>
        <v>120.34</v>
      </c>
      <c r="I201" s="218"/>
      <c r="J201" s="218"/>
      <c r="K201" s="219">
        <f t="shared" si="37"/>
        <v>845894.16</v>
      </c>
      <c r="L201" s="219"/>
      <c r="M201" s="220"/>
      <c r="N201" s="221"/>
      <c r="O201" s="280">
        <f t="shared" si="36"/>
        <v>845894.16</v>
      </c>
    </row>
    <row r="202" spans="1:15" x14ac:dyDescent="0.2">
      <c r="A202" s="94"/>
      <c r="B202" s="133"/>
      <c r="C202" s="213" t="s">
        <v>448</v>
      </c>
      <c r="D202" s="214">
        <v>2.44</v>
      </c>
      <c r="E202" s="214"/>
      <c r="F202" s="215"/>
      <c r="G202" s="216"/>
      <c r="H202" s="217">
        <f t="shared" si="35"/>
        <v>2.44</v>
      </c>
      <c r="I202" s="218"/>
      <c r="J202" s="218"/>
      <c r="K202" s="219">
        <f t="shared" si="37"/>
        <v>17151.25</v>
      </c>
      <c r="L202" s="219"/>
      <c r="M202" s="220"/>
      <c r="N202" s="221"/>
      <c r="O202" s="280">
        <f t="shared" si="36"/>
        <v>17151.25</v>
      </c>
    </row>
    <row r="203" spans="1:15" x14ac:dyDescent="0.2">
      <c r="A203" s="94"/>
      <c r="B203" s="133"/>
      <c r="C203" s="213" t="s">
        <v>408</v>
      </c>
      <c r="D203" s="214">
        <v>48.82</v>
      </c>
      <c r="E203" s="214"/>
      <c r="F203" s="215"/>
      <c r="G203" s="216"/>
      <c r="H203" s="217">
        <f t="shared" si="35"/>
        <v>48.82</v>
      </c>
      <c r="I203" s="218"/>
      <c r="J203" s="218"/>
      <c r="K203" s="219">
        <f t="shared" si="37"/>
        <v>343165.64</v>
      </c>
      <c r="L203" s="219"/>
      <c r="M203" s="220"/>
      <c r="N203" s="221"/>
      <c r="O203" s="280">
        <f t="shared" si="36"/>
        <v>343165.64</v>
      </c>
    </row>
    <row r="204" spans="1:15" x14ac:dyDescent="0.2">
      <c r="A204" s="94"/>
      <c r="B204" s="133"/>
      <c r="C204" s="213" t="s">
        <v>411</v>
      </c>
      <c r="D204" s="214">
        <v>99.58</v>
      </c>
      <c r="E204" s="214"/>
      <c r="F204" s="215"/>
      <c r="G204" s="216"/>
      <c r="H204" s="217">
        <f t="shared" si="35"/>
        <v>99.58</v>
      </c>
      <c r="I204" s="218"/>
      <c r="J204" s="218"/>
      <c r="K204" s="219">
        <f t="shared" si="37"/>
        <v>699967.93</v>
      </c>
      <c r="L204" s="219"/>
      <c r="M204" s="220"/>
      <c r="N204" s="221"/>
      <c r="O204" s="280">
        <f t="shared" si="36"/>
        <v>699967.93</v>
      </c>
    </row>
    <row r="205" spans="1:15" x14ac:dyDescent="0.2">
      <c r="A205" s="94"/>
      <c r="B205" s="133"/>
      <c r="C205" s="213" t="s">
        <v>449</v>
      </c>
      <c r="D205" s="214">
        <v>18.32</v>
      </c>
      <c r="E205" s="214"/>
      <c r="F205" s="215"/>
      <c r="G205" s="216"/>
      <c r="H205" s="217">
        <f t="shared" si="35"/>
        <v>18.32</v>
      </c>
      <c r="I205" s="218"/>
      <c r="J205" s="218"/>
      <c r="K205" s="219">
        <f t="shared" si="37"/>
        <v>128774.98</v>
      </c>
      <c r="L205" s="219"/>
      <c r="M205" s="220"/>
      <c r="N205" s="221"/>
      <c r="O205" s="280">
        <f t="shared" si="36"/>
        <v>128774.98</v>
      </c>
    </row>
    <row r="206" spans="1:15" x14ac:dyDescent="0.2">
      <c r="A206" s="94"/>
      <c r="B206" s="133"/>
      <c r="C206" s="213" t="s">
        <v>450</v>
      </c>
      <c r="D206" s="214">
        <v>57.79</v>
      </c>
      <c r="E206" s="214"/>
      <c r="F206" s="215"/>
      <c r="G206" s="216"/>
      <c r="H206" s="217">
        <f t="shared" si="35"/>
        <v>57.79</v>
      </c>
      <c r="I206" s="218"/>
      <c r="J206" s="218"/>
      <c r="K206" s="219">
        <f t="shared" si="37"/>
        <v>406217.58</v>
      </c>
      <c r="L206" s="219"/>
      <c r="M206" s="220"/>
      <c r="N206" s="221"/>
      <c r="O206" s="280">
        <f t="shared" si="36"/>
        <v>406217.58</v>
      </c>
    </row>
    <row r="207" spans="1:15" x14ac:dyDescent="0.2">
      <c r="A207" s="94"/>
      <c r="B207" s="133"/>
      <c r="C207" s="213" t="s">
        <v>451</v>
      </c>
      <c r="D207" s="214">
        <v>10.88</v>
      </c>
      <c r="E207" s="214"/>
      <c r="F207" s="215"/>
      <c r="G207" s="216"/>
      <c r="H207" s="217">
        <f t="shared" si="35"/>
        <v>10.88</v>
      </c>
      <c r="I207" s="218"/>
      <c r="J207" s="218"/>
      <c r="K207" s="219">
        <f t="shared" si="37"/>
        <v>76477.72</v>
      </c>
      <c r="L207" s="219"/>
      <c r="M207" s="220"/>
      <c r="N207" s="221"/>
      <c r="O207" s="280">
        <f t="shared" si="36"/>
        <v>76477.72</v>
      </c>
    </row>
    <row r="208" spans="1:15" x14ac:dyDescent="0.2">
      <c r="A208" s="94"/>
      <c r="B208" s="133"/>
      <c r="C208" s="213" t="s">
        <v>452</v>
      </c>
      <c r="D208" s="214">
        <v>17.98</v>
      </c>
      <c r="E208" s="214"/>
      <c r="F208" s="215"/>
      <c r="G208" s="216"/>
      <c r="H208" s="217">
        <f t="shared" si="35"/>
        <v>17.98</v>
      </c>
      <c r="I208" s="218"/>
      <c r="J208" s="218"/>
      <c r="K208" s="219">
        <f t="shared" si="37"/>
        <v>126385.05</v>
      </c>
      <c r="L208" s="219"/>
      <c r="M208" s="220"/>
      <c r="N208" s="221"/>
      <c r="O208" s="280">
        <f t="shared" si="36"/>
        <v>126385.05</v>
      </c>
    </row>
    <row r="209" spans="1:15" x14ac:dyDescent="0.2">
      <c r="A209" s="94"/>
      <c r="B209" s="133" t="s">
        <v>313</v>
      </c>
      <c r="C209" s="133" t="s">
        <v>314</v>
      </c>
      <c r="D209" s="134"/>
      <c r="E209" s="134">
        <v>85.5</v>
      </c>
      <c r="F209" s="135"/>
      <c r="G209" s="136"/>
      <c r="H209" s="137">
        <v>85.5</v>
      </c>
      <c r="K209" s="149"/>
      <c r="L209" s="161">
        <f>((E209)*1.023*1.005-(E209)*0.023*0.15)*6.86*1000</f>
        <v>600996.76</v>
      </c>
      <c r="M209" s="164"/>
      <c r="N209" s="163"/>
      <c r="O209" s="276">
        <f>N209+M209+L209+K209</f>
        <v>600996.76</v>
      </c>
    </row>
    <row r="210" spans="1:15" x14ac:dyDescent="0.2">
      <c r="A210" s="94"/>
      <c r="B210" s="133" t="s">
        <v>315</v>
      </c>
      <c r="C210" s="133" t="s">
        <v>316</v>
      </c>
      <c r="D210" s="134"/>
      <c r="E210" s="134">
        <v>86.75</v>
      </c>
      <c r="F210" s="135"/>
      <c r="G210" s="136"/>
      <c r="H210" s="137">
        <v>86.75</v>
      </c>
      <c r="K210" s="149"/>
      <c r="L210" s="161">
        <f t="shared" ref="L210:L212" si="38">((E210)*1.023*1.005-(E210)*0.023*0.15)*6.86*1000</f>
        <v>609783.26</v>
      </c>
      <c r="M210" s="164"/>
      <c r="N210" s="163"/>
      <c r="O210" s="276">
        <f>N210+M210+L210+K210</f>
        <v>609783.26</v>
      </c>
    </row>
    <row r="211" spans="1:15" x14ac:dyDescent="0.2">
      <c r="A211" s="94"/>
      <c r="B211" s="133" t="s">
        <v>317</v>
      </c>
      <c r="C211" s="133" t="s">
        <v>318</v>
      </c>
      <c r="D211" s="134"/>
      <c r="E211" s="134">
        <v>86.48</v>
      </c>
      <c r="F211" s="135"/>
      <c r="G211" s="136"/>
      <c r="H211" s="137">
        <v>86.48</v>
      </c>
      <c r="K211" s="149"/>
      <c r="L211" s="161">
        <f t="shared" si="38"/>
        <v>607885.38</v>
      </c>
      <c r="M211" s="164"/>
      <c r="N211" s="163"/>
      <c r="O211" s="276">
        <f>N211+M211+L211+K211</f>
        <v>607885.38</v>
      </c>
    </row>
    <row r="212" spans="1:15" ht="25.5" x14ac:dyDescent="0.2">
      <c r="A212" s="94"/>
      <c r="B212" s="133" t="s">
        <v>319</v>
      </c>
      <c r="C212" s="133" t="s">
        <v>320</v>
      </c>
      <c r="D212" s="134">
        <v>584.45000000000005</v>
      </c>
      <c r="E212" s="134">
        <v>237.26</v>
      </c>
      <c r="F212" s="135">
        <v>8450.5509999999995</v>
      </c>
      <c r="G212" s="136"/>
      <c r="H212" s="137">
        <v>9272.26</v>
      </c>
      <c r="K212" s="161">
        <f>((D212)*1.023*1.005-(D212)*0.023*0.15)*6.86*1000</f>
        <v>4108217.05</v>
      </c>
      <c r="L212" s="161">
        <f t="shared" si="38"/>
        <v>1667748.44</v>
      </c>
      <c r="M212" s="253">
        <f>F212*3.98*1000</f>
        <v>33633192.979999997</v>
      </c>
      <c r="N212" s="163"/>
      <c r="O212" s="276">
        <f>N212+M212+L212+K212</f>
        <v>39409158.469999999</v>
      </c>
    </row>
    <row r="213" spans="1:15" x14ac:dyDescent="0.2">
      <c r="A213" s="94"/>
      <c r="B213" s="133" t="s">
        <v>321</v>
      </c>
      <c r="C213" s="133" t="s">
        <v>322</v>
      </c>
      <c r="D213" s="134">
        <v>69.77</v>
      </c>
      <c r="E213" s="134"/>
      <c r="F213" s="135"/>
      <c r="G213" s="136"/>
      <c r="H213" s="137">
        <v>69.77</v>
      </c>
      <c r="K213" s="161">
        <f t="shared" ref="K213:K215" si="39">((D213)*1.023*1.005-(D213)*0.023*0.15)*6.86*1000</f>
        <v>490427.42</v>
      </c>
      <c r="L213" s="161"/>
      <c r="M213" s="253"/>
      <c r="N213" s="163"/>
      <c r="O213" s="276">
        <f t="shared" ref="O213:O218" si="40">N213+M213+L213+K213</f>
        <v>490427.42</v>
      </c>
    </row>
    <row r="214" spans="1:15" x14ac:dyDescent="0.2">
      <c r="A214" s="94"/>
      <c r="B214" s="133" t="s">
        <v>323</v>
      </c>
      <c r="C214" s="133" t="s">
        <v>324</v>
      </c>
      <c r="D214" s="134">
        <v>70.02</v>
      </c>
      <c r="E214" s="134"/>
      <c r="F214" s="135"/>
      <c r="G214" s="136"/>
      <c r="H214" s="137">
        <v>70.02</v>
      </c>
      <c r="K214" s="161">
        <f t="shared" si="39"/>
        <v>492184.72</v>
      </c>
      <c r="L214" s="161"/>
      <c r="M214" s="253"/>
      <c r="N214" s="163"/>
      <c r="O214" s="276">
        <f t="shared" si="40"/>
        <v>492184.72</v>
      </c>
    </row>
    <row r="215" spans="1:15" x14ac:dyDescent="0.2">
      <c r="A215" s="94"/>
      <c r="B215" s="133" t="s">
        <v>325</v>
      </c>
      <c r="C215" s="133" t="s">
        <v>326</v>
      </c>
      <c r="D215" s="134">
        <v>70.02</v>
      </c>
      <c r="E215" s="134"/>
      <c r="F215" s="135"/>
      <c r="G215" s="136"/>
      <c r="H215" s="137">
        <v>70.02</v>
      </c>
      <c r="K215" s="161">
        <f t="shared" si="39"/>
        <v>492184.72</v>
      </c>
      <c r="L215" s="161"/>
      <c r="M215" s="253"/>
      <c r="N215" s="163"/>
      <c r="O215" s="276">
        <f t="shared" si="40"/>
        <v>492184.72</v>
      </c>
    </row>
    <row r="216" spans="1:15" x14ac:dyDescent="0.2">
      <c r="A216" s="94"/>
      <c r="B216" s="133" t="s">
        <v>327</v>
      </c>
      <c r="C216" s="133" t="s">
        <v>259</v>
      </c>
      <c r="D216" s="134"/>
      <c r="E216" s="134">
        <v>46.12</v>
      </c>
      <c r="F216" s="135">
        <v>239.79900000000001</v>
      </c>
      <c r="G216" s="136"/>
      <c r="H216" s="137">
        <v>285.92</v>
      </c>
      <c r="K216" s="161"/>
      <c r="L216" s="161">
        <f t="shared" ref="L216:L218" si="41">((E216)*1.023*1.005-(E216)*0.023*0.15)*6.86*1000</f>
        <v>324186.78999999998</v>
      </c>
      <c r="M216" s="253">
        <f t="shared" ref="M216:M217" si="42">F216*3.98*1000</f>
        <v>954400.02</v>
      </c>
      <c r="N216" s="163"/>
      <c r="O216" s="276">
        <f t="shared" si="40"/>
        <v>1278586.81</v>
      </c>
    </row>
    <row r="217" spans="1:15" x14ac:dyDescent="0.2">
      <c r="A217" s="94"/>
      <c r="B217" s="133" t="s">
        <v>328</v>
      </c>
      <c r="C217" s="133" t="s">
        <v>249</v>
      </c>
      <c r="D217" s="134"/>
      <c r="E217" s="134">
        <v>16.559999999999999</v>
      </c>
      <c r="F217" s="135">
        <v>140.601</v>
      </c>
      <c r="G217" s="136"/>
      <c r="H217" s="137">
        <v>157.16</v>
      </c>
      <c r="K217" s="161"/>
      <c r="L217" s="161">
        <f t="shared" si="41"/>
        <v>116403.58</v>
      </c>
      <c r="M217" s="253">
        <f t="shared" si="42"/>
        <v>559591.98</v>
      </c>
      <c r="N217" s="163"/>
      <c r="O217" s="276">
        <f t="shared" si="40"/>
        <v>675995.56</v>
      </c>
    </row>
    <row r="218" spans="1:15" x14ac:dyDescent="0.2">
      <c r="A218" s="94"/>
      <c r="B218" s="133" t="s">
        <v>329</v>
      </c>
      <c r="C218" s="133" t="s">
        <v>251</v>
      </c>
      <c r="D218" s="134"/>
      <c r="E218" s="134">
        <v>19.07</v>
      </c>
      <c r="F218" s="135"/>
      <c r="G218" s="136"/>
      <c r="H218" s="137">
        <v>19.07</v>
      </c>
      <c r="K218" s="161"/>
      <c r="L218" s="161">
        <f t="shared" si="41"/>
        <v>134046.88</v>
      </c>
      <c r="M218" s="253"/>
      <c r="N218" s="163"/>
      <c r="O218" s="276">
        <f t="shared" si="40"/>
        <v>134046.88</v>
      </c>
    </row>
    <row r="219" spans="1:15" x14ac:dyDescent="0.2">
      <c r="A219" s="94">
        <v>17</v>
      </c>
      <c r="B219" s="224" t="s">
        <v>78</v>
      </c>
      <c r="C219" s="224" t="s">
        <v>73</v>
      </c>
      <c r="D219" s="74">
        <f>ROUND('[7]Объектная смета'!$D$26,2)</f>
        <v>3346.01</v>
      </c>
      <c r="E219" s="74"/>
      <c r="F219" s="73"/>
      <c r="G219" s="95"/>
      <c r="H219" s="75">
        <f t="shared" si="26"/>
        <v>3346.01</v>
      </c>
      <c r="K219" s="153">
        <f>K220+K221</f>
        <v>23519709.559999999</v>
      </c>
      <c r="L219" s="153"/>
      <c r="M219" s="153"/>
      <c r="N219" s="163"/>
      <c r="O219" s="283">
        <f>N219+M219+L219+K219</f>
        <v>23519709.559999999</v>
      </c>
    </row>
    <row r="220" spans="1:15" x14ac:dyDescent="0.2">
      <c r="A220" s="94"/>
      <c r="B220" s="133" t="s">
        <v>330</v>
      </c>
      <c r="C220" s="133" t="s">
        <v>233</v>
      </c>
      <c r="D220" s="134">
        <v>3344.36</v>
      </c>
      <c r="E220" s="134"/>
      <c r="F220" s="135"/>
      <c r="G220" s="136"/>
      <c r="H220" s="137">
        <v>3344.36</v>
      </c>
      <c r="K220" s="161">
        <f>((D220)*1.023*1.005-(D220)*0.023*0.15)*6.86*1000</f>
        <v>23508181.670000002</v>
      </c>
      <c r="L220" s="161"/>
      <c r="M220" s="164"/>
      <c r="N220" s="163"/>
      <c r="O220" s="276">
        <f>N220+M220+L220+K220</f>
        <v>23508181.670000002</v>
      </c>
    </row>
    <row r="221" spans="1:15" x14ac:dyDescent="0.2">
      <c r="A221" s="94"/>
      <c r="B221" s="133" t="s">
        <v>331</v>
      </c>
      <c r="C221" s="133" t="s">
        <v>332</v>
      </c>
      <c r="D221" s="134">
        <v>1.64</v>
      </c>
      <c r="E221" s="134"/>
      <c r="F221" s="135"/>
      <c r="G221" s="136"/>
      <c r="H221" s="137">
        <v>1.64</v>
      </c>
      <c r="K221" s="161">
        <f>((D221)*1.023*1.005-(D221)*0.023*0.15)*6.86*1000</f>
        <v>11527.89</v>
      </c>
      <c r="L221" s="161"/>
      <c r="M221" s="164"/>
      <c r="N221" s="163"/>
      <c r="O221" s="276">
        <f>N221+M221+L221+K221</f>
        <v>11527.89</v>
      </c>
    </row>
    <row r="222" spans="1:15" x14ac:dyDescent="0.2">
      <c r="A222" s="94">
        <v>18</v>
      </c>
      <c r="B222" s="224" t="s">
        <v>32</v>
      </c>
      <c r="C222" s="224" t="s">
        <v>31</v>
      </c>
      <c r="D222" s="74">
        <f>ROUND('[8]Объектная смета'!$D$27,2)</f>
        <v>8474.44</v>
      </c>
      <c r="E222" s="74">
        <f>ROUND('[8]Объектная смета'!$E$27,2)</f>
        <v>166.1</v>
      </c>
      <c r="F222" s="74">
        <f>ROUND('[8]Объектная смета'!$F$27,2)</f>
        <v>2624.98</v>
      </c>
      <c r="G222" s="95"/>
      <c r="H222" s="75">
        <f t="shared" si="26"/>
        <v>11265.52</v>
      </c>
      <c r="K222" s="153">
        <f>K223+K224+K225</f>
        <v>59568549.75</v>
      </c>
      <c r="L222" s="153">
        <f>L223+L224+L225</f>
        <v>1167620.73</v>
      </c>
      <c r="M222" s="153">
        <f>M223+M224+M225</f>
        <v>10447420.4</v>
      </c>
      <c r="N222" s="163"/>
      <c r="O222" s="283">
        <f>N222+M222+L222+K222</f>
        <v>71183590.879999995</v>
      </c>
    </row>
    <row r="223" spans="1:15" x14ac:dyDescent="0.2">
      <c r="A223" s="94"/>
      <c r="B223" s="133" t="s">
        <v>333</v>
      </c>
      <c r="C223" s="133" t="s">
        <v>334</v>
      </c>
      <c r="D223" s="134">
        <v>314.52</v>
      </c>
      <c r="E223" s="134"/>
      <c r="F223" s="134"/>
      <c r="G223" s="136"/>
      <c r="H223" s="137">
        <v>314.52</v>
      </c>
      <c r="K223" s="161">
        <f>((D223)*1.023*1.005-(D223)*0.023*0.15)*6.86*1000</f>
        <v>2210824.58</v>
      </c>
      <c r="L223" s="161"/>
      <c r="M223" s="253"/>
      <c r="N223" s="163"/>
      <c r="O223" s="276">
        <f>N223+M223+L223+K223</f>
        <v>2210824.58</v>
      </c>
    </row>
    <row r="224" spans="1:15" ht="25.5" x14ac:dyDescent="0.2">
      <c r="A224" s="94"/>
      <c r="B224" s="133" t="s">
        <v>335</v>
      </c>
      <c r="C224" s="133" t="s">
        <v>336</v>
      </c>
      <c r="D224" s="134">
        <v>875.69</v>
      </c>
      <c r="E224" s="134">
        <v>13.31</v>
      </c>
      <c r="F224" s="134">
        <v>2624.98</v>
      </c>
      <c r="G224" s="136"/>
      <c r="H224" s="137">
        <v>3513.98</v>
      </c>
      <c r="K224" s="161">
        <f t="shared" ref="K224:K225" si="43">((D224)*1.023*1.005-(D224)*0.023*0.15)*6.86*1000</f>
        <v>6155401.8099999996</v>
      </c>
      <c r="L224" s="161">
        <f>((E224)*1.023*1.005-(E224)*0.023*0.15)*6.86*1000</f>
        <v>93558.68</v>
      </c>
      <c r="M224" s="210">
        <f>F224*3.98*1000</f>
        <v>10447420.4</v>
      </c>
      <c r="N224" s="163"/>
      <c r="O224" s="276">
        <f t="shared" ref="O224:O225" si="44">N224+M224+L224+K224</f>
        <v>16696380.890000001</v>
      </c>
    </row>
    <row r="225" spans="1:15" x14ac:dyDescent="0.2">
      <c r="A225" s="94"/>
      <c r="B225" s="133" t="s">
        <v>337</v>
      </c>
      <c r="C225" s="133" t="s">
        <v>338</v>
      </c>
      <c r="D225" s="134">
        <v>7284.23</v>
      </c>
      <c r="E225" s="134">
        <v>152.80000000000001</v>
      </c>
      <c r="F225" s="134"/>
      <c r="G225" s="136"/>
      <c r="H225" s="137">
        <v>7437.03</v>
      </c>
      <c r="K225" s="161">
        <f t="shared" si="43"/>
        <v>51202323.359999999</v>
      </c>
      <c r="L225" s="161">
        <f>((E225)*1.023*1.005-(E225)*0.023*0.15)*6.86*1000</f>
        <v>1074062.05</v>
      </c>
      <c r="M225" s="253"/>
      <c r="N225" s="163"/>
      <c r="O225" s="276">
        <f t="shared" si="44"/>
        <v>52276385.409999996</v>
      </c>
    </row>
    <row r="226" spans="1:15" x14ac:dyDescent="0.2">
      <c r="A226" s="94">
        <v>19</v>
      </c>
      <c r="B226" s="224" t="s">
        <v>75</v>
      </c>
      <c r="C226" s="224" t="s">
        <v>74</v>
      </c>
      <c r="D226" s="74">
        <f>ROUND('[9]Объектная смета'!$D$25,2)</f>
        <v>2947.19</v>
      </c>
      <c r="E226" s="74">
        <f>ROUND('[9]Объектная смета'!$E$25,2)</f>
        <v>15.14</v>
      </c>
      <c r="F226" s="74">
        <f>ROUND('[9]Объектная смета'!$F$25,2)</f>
        <v>1784.81</v>
      </c>
      <c r="G226" s="95"/>
      <c r="H226" s="75">
        <f t="shared" si="26"/>
        <v>4747.1400000000003</v>
      </c>
      <c r="K226" s="153">
        <f>K227</f>
        <v>20716393.550000001</v>
      </c>
      <c r="L226" s="153">
        <f>L227</f>
        <v>106422.12</v>
      </c>
      <c r="M226" s="153">
        <f>M227</f>
        <v>7103543.7999999998</v>
      </c>
      <c r="N226" s="163"/>
      <c r="O226" s="283">
        <f>N226+M226+L226+K226</f>
        <v>27926359.469999999</v>
      </c>
    </row>
    <row r="227" spans="1:15" x14ac:dyDescent="0.2">
      <c r="A227" s="94"/>
      <c r="B227" s="133" t="s">
        <v>339</v>
      </c>
      <c r="C227" s="133" t="s">
        <v>340</v>
      </c>
      <c r="D227" s="134">
        <v>2947.19</v>
      </c>
      <c r="E227" s="134">
        <v>15.14</v>
      </c>
      <c r="F227" s="134">
        <v>1784.81</v>
      </c>
      <c r="G227" s="136"/>
      <c r="H227" s="137">
        <v>4747.1400000000003</v>
      </c>
      <c r="K227" s="161">
        <f>((D227)*1.023*1.005-(D227)*0.023*0.15)*6.86*1000</f>
        <v>20716393.550000001</v>
      </c>
      <c r="L227" s="161">
        <f>((E227)*1.023*1.005-(E227)*0.023*0.15)*6.86*1000</f>
        <v>106422.12</v>
      </c>
      <c r="M227" s="210">
        <f>F227*3.98*1000</f>
        <v>7103543.7999999998</v>
      </c>
      <c r="N227" s="163"/>
      <c r="O227" s="276">
        <f>N227+M227+L227+K227</f>
        <v>27926359.469999999</v>
      </c>
    </row>
    <row r="228" spans="1:15" ht="27.95" customHeight="1" x14ac:dyDescent="0.2">
      <c r="A228" s="118">
        <v>20</v>
      </c>
      <c r="B228" s="819" t="s">
        <v>33</v>
      </c>
      <c r="C228" s="820"/>
      <c r="D228" s="121">
        <f>D163+D175+D219+D222+D226</f>
        <v>22827.29</v>
      </c>
      <c r="E228" s="121">
        <f>E163+E175+E219+E222+E226</f>
        <v>874.62</v>
      </c>
      <c r="F228" s="121">
        <f>F163+F175+F219+F222+F226</f>
        <v>13854.12</v>
      </c>
      <c r="G228" s="121"/>
      <c r="H228" s="121">
        <f>H163+H175+H219+H222+H226</f>
        <v>37556.03</v>
      </c>
      <c r="K228" s="155">
        <f>K163+K175+K219+K222+K226</f>
        <v>162276155.08000001</v>
      </c>
      <c r="L228" s="155">
        <f>L163+L175+L219+L222+L226</f>
        <v>4329215.16</v>
      </c>
      <c r="M228" s="155">
        <f>M163+M175+M219+M222+M226</f>
        <v>55139401.579999998</v>
      </c>
      <c r="N228" s="165"/>
      <c r="O228" s="155">
        <f>O163+O175+O219+O222+O226</f>
        <v>221744771.81999999</v>
      </c>
    </row>
    <row r="229" spans="1:15" ht="13.15" customHeight="1" x14ac:dyDescent="0.2">
      <c r="A229" s="821" t="s">
        <v>34</v>
      </c>
      <c r="B229" s="822"/>
      <c r="C229" s="822"/>
      <c r="D229" s="822"/>
      <c r="E229" s="822"/>
      <c r="F229" s="822"/>
      <c r="G229" s="822"/>
      <c r="H229" s="823"/>
      <c r="K229" s="149"/>
      <c r="L229" s="149"/>
      <c r="M229" s="163"/>
      <c r="N229" s="163"/>
      <c r="O229" s="163"/>
    </row>
    <row r="230" spans="1:15" x14ac:dyDescent="0.2">
      <c r="A230" s="94">
        <v>21</v>
      </c>
      <c r="B230" s="224" t="s">
        <v>218</v>
      </c>
      <c r="C230" s="224" t="s">
        <v>35</v>
      </c>
      <c r="D230" s="74">
        <f>ROUND('[10]Объектная смета'!$D$30,2)</f>
        <v>2427.7199999999998</v>
      </c>
      <c r="E230" s="74"/>
      <c r="F230" s="74"/>
      <c r="G230" s="95"/>
      <c r="H230" s="75">
        <f t="shared" ref="H230" si="45">SUM(D230:G230)</f>
        <v>2427.7199999999998</v>
      </c>
      <c r="K230" s="162">
        <f>K231+K232+K233+K234+K235+K236</f>
        <v>17065004.34</v>
      </c>
      <c r="L230" s="162"/>
      <c r="M230" s="163"/>
      <c r="N230" s="163"/>
      <c r="O230" s="283">
        <f>N230+M230+L230+K230</f>
        <v>17065004.34</v>
      </c>
    </row>
    <row r="231" spans="1:15" x14ac:dyDescent="0.2">
      <c r="A231" s="94"/>
      <c r="B231" s="133" t="s">
        <v>341</v>
      </c>
      <c r="C231" s="133" t="s">
        <v>66</v>
      </c>
      <c r="D231" s="134">
        <v>674.78</v>
      </c>
      <c r="E231" s="134"/>
      <c r="F231" s="134"/>
      <c r="G231" s="136"/>
      <c r="H231" s="137">
        <v>674.78</v>
      </c>
      <c r="K231" s="161">
        <f>((D231)*1.023*1.005-(D231)*0.023*0.15)*6.86*1000</f>
        <v>4743164.8600000003</v>
      </c>
      <c r="L231" s="161"/>
      <c r="M231" s="164"/>
      <c r="N231" s="163"/>
      <c r="O231" s="276">
        <f>N231+M231+L231+K231</f>
        <v>4743164.8600000003</v>
      </c>
    </row>
    <row r="232" spans="1:15" x14ac:dyDescent="0.2">
      <c r="A232" s="94"/>
      <c r="B232" s="133" t="s">
        <v>342</v>
      </c>
      <c r="C232" s="133" t="s">
        <v>67</v>
      </c>
      <c r="D232" s="134">
        <v>1271.57</v>
      </c>
      <c r="E232" s="134"/>
      <c r="F232" s="134"/>
      <c r="G232" s="136"/>
      <c r="H232" s="137">
        <v>1271.57</v>
      </c>
      <c r="K232" s="161">
        <f t="shared" ref="K232:K236" si="46">((D232)*1.023*1.005-(D232)*0.023*0.15)*6.86*1000</f>
        <v>8938122.2599999998</v>
      </c>
      <c r="L232" s="161"/>
      <c r="M232" s="164"/>
      <c r="N232" s="163"/>
      <c r="O232" s="276">
        <f t="shared" ref="O232:O236" si="47">N232+M232+L232+K232</f>
        <v>8938122.2599999998</v>
      </c>
    </row>
    <row r="233" spans="1:15" x14ac:dyDescent="0.2">
      <c r="A233" s="94"/>
      <c r="B233" s="133" t="s">
        <v>343</v>
      </c>
      <c r="C233" s="133" t="s">
        <v>344</v>
      </c>
      <c r="D233" s="134">
        <v>77.260000000000005</v>
      </c>
      <c r="E233" s="134"/>
      <c r="F233" s="134"/>
      <c r="G233" s="136"/>
      <c r="H233" s="137">
        <v>77.260000000000005</v>
      </c>
      <c r="K233" s="161">
        <f t="shared" si="46"/>
        <v>543076.14</v>
      </c>
      <c r="L233" s="161"/>
      <c r="M233" s="164"/>
      <c r="N233" s="163"/>
      <c r="O233" s="276">
        <f t="shared" si="47"/>
        <v>543076.14</v>
      </c>
    </row>
    <row r="234" spans="1:15" x14ac:dyDescent="0.2">
      <c r="A234" s="94"/>
      <c r="B234" s="133" t="s">
        <v>345</v>
      </c>
      <c r="C234" s="133" t="s">
        <v>346</v>
      </c>
      <c r="D234" s="134">
        <v>91.16</v>
      </c>
      <c r="E234" s="134"/>
      <c r="F234" s="134"/>
      <c r="G234" s="136"/>
      <c r="H234" s="137">
        <v>91.16</v>
      </c>
      <c r="K234" s="161">
        <f t="shared" si="46"/>
        <v>640782.05000000005</v>
      </c>
      <c r="L234" s="161"/>
      <c r="M234" s="164"/>
      <c r="N234" s="163"/>
      <c r="O234" s="276">
        <f t="shared" si="47"/>
        <v>640782.05000000005</v>
      </c>
    </row>
    <row r="235" spans="1:15" x14ac:dyDescent="0.2">
      <c r="A235" s="94"/>
      <c r="B235" s="133" t="s">
        <v>347</v>
      </c>
      <c r="C235" s="133" t="s">
        <v>348</v>
      </c>
      <c r="D235" s="134">
        <v>264.18</v>
      </c>
      <c r="E235" s="134"/>
      <c r="F235" s="134"/>
      <c r="G235" s="136"/>
      <c r="H235" s="137">
        <v>264.18</v>
      </c>
      <c r="K235" s="161">
        <f t="shared" si="46"/>
        <v>1856974.56</v>
      </c>
      <c r="L235" s="161"/>
      <c r="M235" s="164"/>
      <c r="N235" s="163"/>
      <c r="O235" s="276">
        <f t="shared" si="47"/>
        <v>1856974.56</v>
      </c>
    </row>
    <row r="236" spans="1:15" x14ac:dyDescent="0.2">
      <c r="A236" s="94"/>
      <c r="B236" s="133" t="s">
        <v>349</v>
      </c>
      <c r="C236" s="133" t="s">
        <v>350</v>
      </c>
      <c r="D236" s="134">
        <v>48.78</v>
      </c>
      <c r="E236" s="134"/>
      <c r="F236" s="134"/>
      <c r="G236" s="136"/>
      <c r="H236" s="137">
        <v>48.78</v>
      </c>
      <c r="K236" s="161">
        <f t="shared" si="46"/>
        <v>342884.47</v>
      </c>
      <c r="L236" s="161"/>
      <c r="M236" s="164"/>
      <c r="N236" s="163"/>
      <c r="O236" s="276">
        <f t="shared" si="47"/>
        <v>342884.47</v>
      </c>
    </row>
    <row r="237" spans="1:15" ht="27.95" customHeight="1" x14ac:dyDescent="0.2">
      <c r="A237" s="122">
        <v>22</v>
      </c>
      <c r="B237" s="819" t="s">
        <v>36</v>
      </c>
      <c r="C237" s="820"/>
      <c r="D237" s="121">
        <f>SUM(D230)</f>
        <v>2427.7199999999998</v>
      </c>
      <c r="E237" s="120"/>
      <c r="F237" s="120"/>
      <c r="G237" s="120"/>
      <c r="H237" s="121">
        <f>SUM(H230)</f>
        <v>2427.7199999999998</v>
      </c>
      <c r="K237" s="155">
        <f>K230</f>
        <v>17065004.34</v>
      </c>
      <c r="L237" s="155"/>
      <c r="M237" s="165"/>
      <c r="N237" s="165"/>
      <c r="O237" s="155">
        <f>O230</f>
        <v>17065004.34</v>
      </c>
    </row>
    <row r="238" spans="1:15" ht="13.15" customHeight="1" x14ac:dyDescent="0.2">
      <c r="A238" s="122">
        <v>23</v>
      </c>
      <c r="B238" s="819" t="s">
        <v>37</v>
      </c>
      <c r="C238" s="820"/>
      <c r="D238" s="121">
        <f>D28+D134+D155+D161+D228+D237</f>
        <v>68557.929999999993</v>
      </c>
      <c r="E238" s="121">
        <f>E28+E134+E155+E161+E228+E237</f>
        <v>32013.759999999998</v>
      </c>
      <c r="F238" s="121">
        <f>F28+F134+F155+F161+F228+F237</f>
        <v>43619.8</v>
      </c>
      <c r="G238" s="121"/>
      <c r="H238" s="121">
        <f>SUM(D238:G238)</f>
        <v>144191.49</v>
      </c>
      <c r="K238" s="156">
        <f>K28+K134+K155+K161+K228+K237</f>
        <v>483726197.25</v>
      </c>
      <c r="L238" s="156">
        <f>L28+L134+L155+L161+L228+L237</f>
        <v>223212587.5</v>
      </c>
      <c r="M238" s="156">
        <f>M28+M134+M155+M161+M228+M237</f>
        <v>173606927.38</v>
      </c>
      <c r="N238" s="156">
        <f>N28+N134+N155+N161+N228+N237</f>
        <v>1297453.01</v>
      </c>
      <c r="O238" s="156">
        <f>O28+O134+O155+O161+O228+O237</f>
        <v>881843165.13999999</v>
      </c>
    </row>
    <row r="239" spans="1:15" ht="13.15" customHeight="1" x14ac:dyDescent="0.2">
      <c r="A239" s="821" t="s">
        <v>38</v>
      </c>
      <c r="B239" s="822"/>
      <c r="C239" s="822"/>
      <c r="D239" s="822"/>
      <c r="E239" s="822"/>
      <c r="F239" s="822"/>
      <c r="G239" s="822"/>
      <c r="H239" s="823"/>
      <c r="K239" s="150"/>
      <c r="L239" s="150"/>
      <c r="M239" s="166"/>
      <c r="N239" s="163"/>
      <c r="O239" s="163"/>
    </row>
    <row r="240" spans="1:15" ht="25.5" x14ac:dyDescent="0.2">
      <c r="A240" s="94">
        <v>24</v>
      </c>
      <c r="B240" s="224" t="s">
        <v>39</v>
      </c>
      <c r="C240" s="224" t="s">
        <v>79</v>
      </c>
      <c r="D240" s="75">
        <f>ROUND(D238*2.3%,2)</f>
        <v>1576.83</v>
      </c>
      <c r="E240" s="75">
        <f>ROUND(E238*2.3%,2)</f>
        <v>736.32</v>
      </c>
      <c r="F240" s="95"/>
      <c r="G240" s="95"/>
      <c r="H240" s="75">
        <f>SUM(D240:G240)</f>
        <v>2313.15</v>
      </c>
      <c r="K240" s="149"/>
      <c r="L240" s="149"/>
      <c r="M240" s="163"/>
      <c r="N240" s="163"/>
      <c r="O240" s="163"/>
    </row>
    <row r="241" spans="1:19" ht="13.15" customHeight="1" x14ac:dyDescent="0.2">
      <c r="A241" s="122">
        <v>25</v>
      </c>
      <c r="B241" s="819" t="s">
        <v>40</v>
      </c>
      <c r="C241" s="820"/>
      <c r="D241" s="121">
        <f>SUM(D240:D240)</f>
        <v>1576.83</v>
      </c>
      <c r="E241" s="121">
        <f>SUM(E240:E240)</f>
        <v>736.32</v>
      </c>
      <c r="F241" s="120"/>
      <c r="G241" s="120"/>
      <c r="H241" s="121">
        <f>SUM(H240:H240)</f>
        <v>2313.15</v>
      </c>
      <c r="K241" s="151"/>
      <c r="L241" s="151"/>
      <c r="M241" s="165"/>
      <c r="N241" s="165"/>
      <c r="O241" s="165"/>
    </row>
    <row r="242" spans="1:19" x14ac:dyDescent="0.2">
      <c r="A242" s="123">
        <v>26</v>
      </c>
      <c r="B242" s="124"/>
      <c r="C242" s="125" t="s">
        <v>59</v>
      </c>
      <c r="D242" s="126">
        <f>D240*0.15</f>
        <v>236.52</v>
      </c>
      <c r="E242" s="127">
        <f>E240*0.15</f>
        <v>110.45</v>
      </c>
      <c r="F242" s="128"/>
      <c r="G242" s="128"/>
      <c r="H242" s="126">
        <f>SUM(D242:G242)</f>
        <v>346.97</v>
      </c>
      <c r="K242" s="151"/>
      <c r="L242" s="151"/>
      <c r="M242" s="165"/>
      <c r="N242" s="165"/>
      <c r="O242" s="165"/>
    </row>
    <row r="243" spans="1:19" ht="13.15" customHeight="1" x14ac:dyDescent="0.2">
      <c r="A243" s="122"/>
      <c r="B243" s="819" t="s">
        <v>41</v>
      </c>
      <c r="C243" s="820"/>
      <c r="D243" s="121">
        <f>D238+D241</f>
        <v>70134.759999999995</v>
      </c>
      <c r="E243" s="121">
        <f>E238+E241</f>
        <v>32750.080000000002</v>
      </c>
      <c r="F243" s="121">
        <f>F238+F241</f>
        <v>43619.8</v>
      </c>
      <c r="G243" s="121"/>
      <c r="H243" s="121">
        <f>H238+H241</f>
        <v>146504.64000000001</v>
      </c>
      <c r="K243" s="151"/>
      <c r="L243" s="151"/>
      <c r="M243" s="165"/>
      <c r="N243" s="165"/>
      <c r="O243" s="165"/>
    </row>
    <row r="244" spans="1:19" ht="13.15" customHeight="1" x14ac:dyDescent="0.2">
      <c r="A244" s="821" t="s">
        <v>42</v>
      </c>
      <c r="B244" s="822"/>
      <c r="C244" s="822"/>
      <c r="D244" s="822"/>
      <c r="E244" s="822"/>
      <c r="F244" s="822"/>
      <c r="G244" s="822"/>
      <c r="H244" s="823"/>
      <c r="K244" s="149"/>
      <c r="L244" s="149"/>
      <c r="M244" s="163"/>
      <c r="N244" s="163"/>
      <c r="O244" s="163"/>
    </row>
    <row r="245" spans="1:19" ht="25.5" x14ac:dyDescent="0.2">
      <c r="A245" s="94">
        <v>27</v>
      </c>
      <c r="B245" s="224" t="s">
        <v>43</v>
      </c>
      <c r="C245" s="224" t="s">
        <v>80</v>
      </c>
      <c r="D245" s="75">
        <f>ROUND(D243*0.5%,2)</f>
        <v>350.67</v>
      </c>
      <c r="E245" s="75">
        <f>ROUND(E243*0.5%,2)</f>
        <v>163.75</v>
      </c>
      <c r="F245" s="95"/>
      <c r="G245" s="95"/>
      <c r="H245" s="75">
        <f>SUM(D245:G245)</f>
        <v>514.41999999999996</v>
      </c>
      <c r="K245" s="149"/>
      <c r="L245" s="149"/>
      <c r="M245" s="163"/>
      <c r="N245" s="163"/>
      <c r="O245" s="163"/>
    </row>
    <row r="246" spans="1:19" x14ac:dyDescent="0.2">
      <c r="A246" s="94">
        <v>28</v>
      </c>
      <c r="B246" s="224" t="s">
        <v>219</v>
      </c>
      <c r="C246" s="224" t="s">
        <v>44</v>
      </c>
      <c r="D246" s="95"/>
      <c r="E246" s="95"/>
      <c r="F246" s="95"/>
      <c r="G246" s="74">
        <f>ROUND([11]ГЕОДЕЗ!$L$30/1000,2)</f>
        <v>401.76</v>
      </c>
      <c r="H246" s="75">
        <f t="shared" ref="H246:H265" si="48">SUM(D246:G246)</f>
        <v>401.76</v>
      </c>
      <c r="I246" s="80">
        <v>1.266</v>
      </c>
      <c r="K246" s="149"/>
      <c r="L246" s="149"/>
      <c r="M246" s="163"/>
      <c r="N246" s="166">
        <f>N247</f>
        <v>2151497.12</v>
      </c>
      <c r="O246" s="285">
        <f t="shared" ref="O246:O264" si="49">N246</f>
        <v>2151497.12</v>
      </c>
    </row>
    <row r="247" spans="1:19" x14ac:dyDescent="0.2">
      <c r="A247" s="148"/>
      <c r="B247" s="133" t="s">
        <v>351</v>
      </c>
      <c r="C247" s="133" t="s">
        <v>44</v>
      </c>
      <c r="D247" s="136"/>
      <c r="E247" s="136"/>
      <c r="F247" s="136"/>
      <c r="G247" s="134">
        <f>ROUND([11]ГЕОДЕЗ!$L$30/1000,2)</f>
        <v>401.76</v>
      </c>
      <c r="H247" s="137">
        <f t="shared" si="48"/>
        <v>401.76</v>
      </c>
      <c r="K247" s="149"/>
      <c r="L247" s="149"/>
      <c r="M247" s="163"/>
      <c r="N247" s="167">
        <f>G247*1.266*4.23*1000</f>
        <v>2151497.12</v>
      </c>
      <c r="O247" s="286">
        <f t="shared" si="49"/>
        <v>2151497.12</v>
      </c>
      <c r="P247" s="416" t="s">
        <v>935</v>
      </c>
      <c r="Q247" s="78" t="s">
        <v>934</v>
      </c>
      <c r="R247" s="417" t="s">
        <v>936</v>
      </c>
      <c r="S247" s="416"/>
    </row>
    <row r="248" spans="1:19" ht="25.5" x14ac:dyDescent="0.2">
      <c r="A248" s="94">
        <v>29</v>
      </c>
      <c r="B248" s="224" t="s">
        <v>45</v>
      </c>
      <c r="C248" s="224" t="s">
        <v>179</v>
      </c>
      <c r="D248" s="95"/>
      <c r="E248" s="95"/>
      <c r="F248" s="95"/>
      <c r="G248" s="74">
        <f>ROUND('Расчет 1 (команд.)'!E16/1000,2)</f>
        <v>4527.12</v>
      </c>
      <c r="H248" s="75">
        <f t="shared" si="48"/>
        <v>4527.12</v>
      </c>
      <c r="K248" s="149"/>
      <c r="L248" s="149"/>
      <c r="M248" s="163"/>
      <c r="N248" s="166">
        <f>G248*10.51*1000</f>
        <v>47580031.200000003</v>
      </c>
      <c r="O248" s="166">
        <f t="shared" si="49"/>
        <v>47580031.200000003</v>
      </c>
      <c r="P248" s="149"/>
      <c r="Q248" s="150">
        <f>O248/(K267+L267+O252)*(K267+L267)</f>
        <v>47314051.920000002</v>
      </c>
      <c r="R248" s="150">
        <f>O248/(K267+L267+O252)*O252</f>
        <v>265979.28000000003</v>
      </c>
      <c r="S248" s="106">
        <f>Q248+R248-O248</f>
        <v>0</v>
      </c>
    </row>
    <row r="249" spans="1:19" x14ac:dyDescent="0.2">
      <c r="A249" s="94">
        <v>30</v>
      </c>
      <c r="B249" s="224" t="s">
        <v>46</v>
      </c>
      <c r="C249" s="224" t="s">
        <v>180</v>
      </c>
      <c r="D249" s="95"/>
      <c r="E249" s="95"/>
      <c r="F249" s="95"/>
      <c r="G249" s="75">
        <f>ROUND('Расчет №2 (перевозка)'!F38/1000,2)</f>
        <v>241.06</v>
      </c>
      <c r="H249" s="75">
        <f t="shared" si="48"/>
        <v>241.06</v>
      </c>
      <c r="K249" s="149"/>
      <c r="L249" s="149"/>
      <c r="M249" s="163"/>
      <c r="N249" s="166">
        <f>G249*10.51*1000</f>
        <v>2533540.6</v>
      </c>
      <c r="O249" s="166">
        <f t="shared" si="49"/>
        <v>2533540.6</v>
      </c>
      <c r="P249" s="149"/>
      <c r="Q249" s="150">
        <f>O249/(K267+L267+O252)*(K267+L267)</f>
        <v>2519377.7400000002</v>
      </c>
      <c r="R249" s="150">
        <f>O249/(K267+L267+O252)*O252</f>
        <v>14162.86</v>
      </c>
      <c r="S249" s="106">
        <f>Q249+R249-O249</f>
        <v>0</v>
      </c>
    </row>
    <row r="250" spans="1:19" ht="63.75" x14ac:dyDescent="0.2">
      <c r="A250" s="94">
        <v>31</v>
      </c>
      <c r="B250" s="224" t="s">
        <v>47</v>
      </c>
      <c r="C250" s="224" t="s">
        <v>194</v>
      </c>
      <c r="D250" s="95"/>
      <c r="E250" s="95"/>
      <c r="F250" s="95"/>
      <c r="G250" s="73">
        <f>ROUND((9281.861+121917.81)/1000/10.51,2)</f>
        <v>12.48</v>
      </c>
      <c r="H250" s="75">
        <f t="shared" si="48"/>
        <v>12.48</v>
      </c>
      <c r="I250" s="80" t="s">
        <v>189</v>
      </c>
      <c r="K250" s="149"/>
      <c r="L250" s="149"/>
      <c r="M250" s="163"/>
      <c r="N250" s="166">
        <f>G250*10.51*1000</f>
        <v>131164.79999999999</v>
      </c>
      <c r="O250" s="166">
        <f t="shared" si="49"/>
        <v>131164.79999999999</v>
      </c>
    </row>
    <row r="251" spans="1:19" ht="38.25" x14ac:dyDescent="0.2">
      <c r="A251" s="94">
        <v>32</v>
      </c>
      <c r="B251" s="224"/>
      <c r="C251" s="224" t="s">
        <v>193</v>
      </c>
      <c r="D251" s="95"/>
      <c r="E251" s="95"/>
      <c r="F251" s="95"/>
      <c r="G251" s="73">
        <f>ROUND(92821.28 /1000/10.51,2)</f>
        <v>8.83</v>
      </c>
      <c r="H251" s="75">
        <f t="shared" si="48"/>
        <v>8.83</v>
      </c>
      <c r="I251" s="80" t="s">
        <v>189</v>
      </c>
      <c r="J251" s="80">
        <v>8.83</v>
      </c>
      <c r="K251" s="149"/>
      <c r="L251" s="149"/>
      <c r="M251" s="163"/>
      <c r="N251" s="166">
        <f>G251*10.51*1000</f>
        <v>92803.3</v>
      </c>
      <c r="O251" s="285">
        <f t="shared" si="49"/>
        <v>92803.3</v>
      </c>
    </row>
    <row r="252" spans="1:19" x14ac:dyDescent="0.2">
      <c r="A252" s="94">
        <v>33</v>
      </c>
      <c r="B252" s="224" t="s">
        <v>134</v>
      </c>
      <c r="C252" s="224" t="s">
        <v>48</v>
      </c>
      <c r="D252" s="95"/>
      <c r="E252" s="95"/>
      <c r="F252" s="95"/>
      <c r="G252" s="95">
        <f>ROUND('[12]Объектная смета'!$G$36,2)</f>
        <v>294.82</v>
      </c>
      <c r="H252" s="75">
        <f t="shared" si="48"/>
        <v>294.82</v>
      </c>
      <c r="K252" s="149"/>
      <c r="L252" s="149"/>
      <c r="M252" s="163"/>
      <c r="N252" s="170">
        <f>N253+N254+N255+N256+N257+N258+N259+N260+N261+N262+N263+N264</f>
        <v>3974106.2</v>
      </c>
      <c r="O252" s="283">
        <f t="shared" si="49"/>
        <v>3974106.2</v>
      </c>
    </row>
    <row r="253" spans="1:19" x14ac:dyDescent="0.2">
      <c r="A253" s="94"/>
      <c r="B253" s="133" t="s">
        <v>352</v>
      </c>
      <c r="C253" s="133" t="s">
        <v>353</v>
      </c>
      <c r="D253" s="136"/>
      <c r="E253" s="136"/>
      <c r="F253" s="136"/>
      <c r="G253" s="136">
        <v>9.5920000000000005</v>
      </c>
      <c r="H253" s="137">
        <v>9.59</v>
      </c>
      <c r="K253" s="149"/>
      <c r="L253" s="149"/>
      <c r="M253" s="163"/>
      <c r="N253" s="169">
        <f>G253*13.48*1000</f>
        <v>129300.16</v>
      </c>
      <c r="O253" s="276">
        <f t="shared" si="49"/>
        <v>129300.16</v>
      </c>
    </row>
    <row r="254" spans="1:19" x14ac:dyDescent="0.2">
      <c r="A254" s="94"/>
      <c r="B254" s="133" t="s">
        <v>354</v>
      </c>
      <c r="C254" s="133" t="s">
        <v>355</v>
      </c>
      <c r="D254" s="136"/>
      <c r="E254" s="136"/>
      <c r="F254" s="136"/>
      <c r="G254" s="136">
        <v>31.077999999999999</v>
      </c>
      <c r="H254" s="137">
        <v>31.08</v>
      </c>
      <c r="K254" s="149"/>
      <c r="L254" s="149"/>
      <c r="M254" s="163"/>
      <c r="N254" s="169">
        <f t="shared" ref="N254:N264" si="50">G254*13.48*1000</f>
        <v>418931.44</v>
      </c>
      <c r="O254" s="276">
        <f t="shared" si="49"/>
        <v>418931.44</v>
      </c>
    </row>
    <row r="255" spans="1:19" x14ac:dyDescent="0.2">
      <c r="A255" s="94"/>
      <c r="B255" s="133" t="s">
        <v>356</v>
      </c>
      <c r="C255" s="133" t="s">
        <v>265</v>
      </c>
      <c r="D255" s="136"/>
      <c r="E255" s="136"/>
      <c r="F255" s="136"/>
      <c r="G255" s="136">
        <v>6.5060000000000002</v>
      </c>
      <c r="H255" s="137">
        <v>6.51</v>
      </c>
      <c r="K255" s="149"/>
      <c r="L255" s="149"/>
      <c r="M255" s="163"/>
      <c r="N255" s="169">
        <f t="shared" si="50"/>
        <v>87700.88</v>
      </c>
      <c r="O255" s="276">
        <f t="shared" si="49"/>
        <v>87700.88</v>
      </c>
    </row>
    <row r="256" spans="1:19" x14ac:dyDescent="0.2">
      <c r="A256" s="94"/>
      <c r="B256" s="133" t="s">
        <v>357</v>
      </c>
      <c r="C256" s="133" t="s">
        <v>21</v>
      </c>
      <c r="D256" s="136"/>
      <c r="E256" s="136"/>
      <c r="F256" s="136"/>
      <c r="G256" s="136">
        <v>8.2059999999999995</v>
      </c>
      <c r="H256" s="137">
        <v>8.2100000000000009</v>
      </c>
      <c r="K256" s="149"/>
      <c r="L256" s="149"/>
      <c r="M256" s="163"/>
      <c r="N256" s="169">
        <f t="shared" si="50"/>
        <v>110616.88</v>
      </c>
      <c r="O256" s="276">
        <f t="shared" si="49"/>
        <v>110616.88</v>
      </c>
    </row>
    <row r="257" spans="1:15" x14ac:dyDescent="0.2">
      <c r="A257" s="94"/>
      <c r="B257" s="133" t="s">
        <v>358</v>
      </c>
      <c r="C257" s="133" t="s">
        <v>359</v>
      </c>
      <c r="D257" s="136"/>
      <c r="E257" s="136"/>
      <c r="F257" s="136"/>
      <c r="G257" s="136">
        <v>20.927</v>
      </c>
      <c r="H257" s="137">
        <v>20.93</v>
      </c>
      <c r="K257" s="149"/>
      <c r="L257" s="149"/>
      <c r="M257" s="163"/>
      <c r="N257" s="169">
        <f t="shared" si="50"/>
        <v>282095.96000000002</v>
      </c>
      <c r="O257" s="276">
        <f t="shared" si="49"/>
        <v>282095.96000000002</v>
      </c>
    </row>
    <row r="258" spans="1:15" x14ac:dyDescent="0.2">
      <c r="A258" s="94"/>
      <c r="B258" s="133" t="s">
        <v>360</v>
      </c>
      <c r="C258" s="133" t="s">
        <v>361</v>
      </c>
      <c r="D258" s="136"/>
      <c r="E258" s="136"/>
      <c r="F258" s="136"/>
      <c r="G258" s="136">
        <v>0.53300000000000003</v>
      </c>
      <c r="H258" s="137">
        <v>0.53</v>
      </c>
      <c r="K258" s="149"/>
      <c r="L258" s="149"/>
      <c r="M258" s="163"/>
      <c r="N258" s="169">
        <f t="shared" si="50"/>
        <v>7184.84</v>
      </c>
      <c r="O258" s="276">
        <f t="shared" si="49"/>
        <v>7184.84</v>
      </c>
    </row>
    <row r="259" spans="1:15" x14ac:dyDescent="0.2">
      <c r="A259" s="94"/>
      <c r="B259" s="133" t="s">
        <v>362</v>
      </c>
      <c r="C259" s="133" t="s">
        <v>363</v>
      </c>
      <c r="D259" s="136"/>
      <c r="E259" s="136"/>
      <c r="F259" s="136"/>
      <c r="G259" s="136">
        <v>6.9790000000000001</v>
      </c>
      <c r="H259" s="137">
        <v>6.98</v>
      </c>
      <c r="K259" s="149"/>
      <c r="L259" s="149"/>
      <c r="M259" s="163"/>
      <c r="N259" s="169">
        <f t="shared" si="50"/>
        <v>94076.92</v>
      </c>
      <c r="O259" s="276">
        <f t="shared" si="49"/>
        <v>94076.92</v>
      </c>
    </row>
    <row r="260" spans="1:15" x14ac:dyDescent="0.2">
      <c r="A260" s="94"/>
      <c r="B260" s="133" t="s">
        <v>364</v>
      </c>
      <c r="C260" s="133" t="s">
        <v>129</v>
      </c>
      <c r="D260" s="136"/>
      <c r="E260" s="136"/>
      <c r="F260" s="136"/>
      <c r="G260" s="136">
        <v>0.31</v>
      </c>
      <c r="H260" s="137">
        <v>0.31</v>
      </c>
      <c r="K260" s="149"/>
      <c r="L260" s="149"/>
      <c r="M260" s="163"/>
      <c r="N260" s="169">
        <f t="shared" si="50"/>
        <v>4178.8</v>
      </c>
      <c r="O260" s="276">
        <f t="shared" si="49"/>
        <v>4178.8</v>
      </c>
    </row>
    <row r="261" spans="1:15" ht="38.25" x14ac:dyDescent="0.2">
      <c r="A261" s="94"/>
      <c r="B261" s="133" t="s">
        <v>365</v>
      </c>
      <c r="C261" s="133" t="s">
        <v>366</v>
      </c>
      <c r="D261" s="136"/>
      <c r="E261" s="136"/>
      <c r="F261" s="136"/>
      <c r="G261" s="136">
        <v>3.722</v>
      </c>
      <c r="H261" s="137">
        <v>3.72</v>
      </c>
      <c r="K261" s="149"/>
      <c r="L261" s="149"/>
      <c r="M261" s="163"/>
      <c r="N261" s="169">
        <f t="shared" si="50"/>
        <v>50172.56</v>
      </c>
      <c r="O261" s="276">
        <f t="shared" si="49"/>
        <v>50172.56</v>
      </c>
    </row>
    <row r="262" spans="1:15" x14ac:dyDescent="0.2">
      <c r="A262" s="94"/>
      <c r="B262" s="133" t="s">
        <v>367</v>
      </c>
      <c r="C262" s="133" t="s">
        <v>71</v>
      </c>
      <c r="D262" s="136"/>
      <c r="E262" s="136"/>
      <c r="F262" s="136"/>
      <c r="G262" s="136">
        <v>2.7290000000000001</v>
      </c>
      <c r="H262" s="137">
        <v>2.73</v>
      </c>
      <c r="K262" s="149"/>
      <c r="L262" s="149"/>
      <c r="M262" s="163"/>
      <c r="N262" s="169">
        <f t="shared" si="50"/>
        <v>36786.92</v>
      </c>
      <c r="O262" s="276">
        <f t="shared" si="49"/>
        <v>36786.92</v>
      </c>
    </row>
    <row r="263" spans="1:15" ht="25.5" x14ac:dyDescent="0.2">
      <c r="A263" s="94"/>
      <c r="B263" s="133" t="s">
        <v>368</v>
      </c>
      <c r="C263" s="133" t="s">
        <v>369</v>
      </c>
      <c r="D263" s="136"/>
      <c r="E263" s="136"/>
      <c r="F263" s="136"/>
      <c r="G263" s="136">
        <v>62.793999999999997</v>
      </c>
      <c r="H263" s="137">
        <v>62.79</v>
      </c>
      <c r="K263" s="149"/>
      <c r="L263" s="149"/>
      <c r="M263" s="163"/>
      <c r="N263" s="169">
        <f t="shared" si="50"/>
        <v>846463.12</v>
      </c>
      <c r="O263" s="276">
        <f t="shared" si="49"/>
        <v>846463.12</v>
      </c>
    </row>
    <row r="264" spans="1:15" ht="25.5" x14ac:dyDescent="0.2">
      <c r="A264" s="94"/>
      <c r="B264" s="133" t="s">
        <v>370</v>
      </c>
      <c r="C264" s="133" t="s">
        <v>70</v>
      </c>
      <c r="D264" s="136"/>
      <c r="E264" s="136"/>
      <c r="F264" s="136"/>
      <c r="G264" s="136">
        <v>141.43899999999999</v>
      </c>
      <c r="H264" s="137">
        <v>141.44</v>
      </c>
      <c r="K264" s="149"/>
      <c r="L264" s="149"/>
      <c r="M264" s="163"/>
      <c r="N264" s="169">
        <f t="shared" si="50"/>
        <v>1906597.72</v>
      </c>
      <c r="O264" s="276">
        <f t="shared" si="49"/>
        <v>1906597.72</v>
      </c>
    </row>
    <row r="265" spans="1:15" x14ac:dyDescent="0.2">
      <c r="A265" s="94">
        <v>34</v>
      </c>
      <c r="B265" s="224" t="s">
        <v>137</v>
      </c>
      <c r="C265" s="224" t="s">
        <v>85</v>
      </c>
      <c r="D265" s="95"/>
      <c r="E265" s="95"/>
      <c r="F265" s="95"/>
      <c r="G265" s="75">
        <f>ROUND([13]авиа!$E$21/1000,2)</f>
        <v>784.97</v>
      </c>
      <c r="H265" s="75">
        <f t="shared" si="48"/>
        <v>784.97</v>
      </c>
      <c r="K265" s="149"/>
      <c r="L265" s="149"/>
      <c r="M265" s="163"/>
      <c r="N265" s="166">
        <f>G265*10.51*1000</f>
        <v>8250034.7000000002</v>
      </c>
      <c r="O265" s="285">
        <f>N265</f>
        <v>8250034.7000000002</v>
      </c>
    </row>
    <row r="266" spans="1:15" ht="13.15" customHeight="1" x14ac:dyDescent="0.2">
      <c r="A266" s="122">
        <v>35</v>
      </c>
      <c r="B266" s="819" t="s">
        <v>49</v>
      </c>
      <c r="C266" s="820"/>
      <c r="D266" s="121">
        <f>D245+D246+D248+D249+D250+D251+D252+D265</f>
        <v>350.67</v>
      </c>
      <c r="E266" s="121">
        <f>E245+E246+E248+E249+E250+E251+E252+E265</f>
        <v>163.75</v>
      </c>
      <c r="F266" s="121"/>
      <c r="G266" s="121">
        <f>G245+G246+G248+G249+G250+G251+G252+G265</f>
        <v>6271.04</v>
      </c>
      <c r="H266" s="121">
        <f>H245+H246+H248+H249+H250+H251+H252+H265</f>
        <v>6785.46</v>
      </c>
      <c r="K266" s="158"/>
      <c r="L266" s="158"/>
      <c r="M266" s="159"/>
      <c r="N266" s="157">
        <f>N246+N248+N249+N250+N251+N252+N265</f>
        <v>64713177.920000002</v>
      </c>
      <c r="O266" s="157">
        <f>O246+O248+O249+O250+O251+O252+O265</f>
        <v>64713177.920000002</v>
      </c>
    </row>
    <row r="267" spans="1:15" ht="13.15" customHeight="1" x14ac:dyDescent="0.2">
      <c r="A267" s="122">
        <v>36</v>
      </c>
      <c r="B267" s="819" t="s">
        <v>50</v>
      </c>
      <c r="C267" s="820"/>
      <c r="D267" s="121">
        <f>D243+D266</f>
        <v>70485.429999999993</v>
      </c>
      <c r="E267" s="121">
        <f>E243+E266</f>
        <v>32913.83</v>
      </c>
      <c r="F267" s="121">
        <f>F243+F266</f>
        <v>43619.8</v>
      </c>
      <c r="G267" s="121">
        <f>G243+G266</f>
        <v>6271.04</v>
      </c>
      <c r="H267" s="121">
        <f>SUM(D267:G267)</f>
        <v>153290.1</v>
      </c>
      <c r="I267" s="80">
        <v>1018629.57</v>
      </c>
      <c r="K267" s="156">
        <f>K238+K266</f>
        <v>483726197.25</v>
      </c>
      <c r="L267" s="156">
        <f>L238+L266</f>
        <v>223212587.5</v>
      </c>
      <c r="M267" s="156">
        <f>M238+M266</f>
        <v>173606927.38</v>
      </c>
      <c r="N267" s="156">
        <f>N238+N266</f>
        <v>66010630.93</v>
      </c>
      <c r="O267" s="156">
        <f>O238+O266</f>
        <v>946556343.05999994</v>
      </c>
    </row>
    <row r="268" spans="1:15" ht="13.15" customHeight="1" x14ac:dyDescent="0.2">
      <c r="A268" s="821" t="s">
        <v>51</v>
      </c>
      <c r="B268" s="822"/>
      <c r="C268" s="822"/>
      <c r="D268" s="822"/>
      <c r="E268" s="822"/>
      <c r="F268" s="822"/>
      <c r="G268" s="822"/>
      <c r="H268" s="823"/>
      <c r="K268" s="149"/>
      <c r="L268" s="149"/>
      <c r="M268" s="163"/>
      <c r="N268" s="163"/>
      <c r="O268" s="163"/>
    </row>
    <row r="269" spans="1:15" ht="25.5" x14ac:dyDescent="0.2">
      <c r="A269" s="94">
        <v>37</v>
      </c>
      <c r="B269" s="224" t="s">
        <v>138</v>
      </c>
      <c r="C269" s="224" t="s">
        <v>195</v>
      </c>
      <c r="D269" s="95"/>
      <c r="E269" s="95"/>
      <c r="F269" s="95"/>
      <c r="G269" s="74"/>
      <c r="H269" s="75"/>
      <c r="I269" s="106"/>
      <c r="K269" s="149"/>
      <c r="L269" s="149"/>
      <c r="M269" s="163"/>
      <c r="N269" s="163"/>
      <c r="O269" s="163"/>
    </row>
    <row r="270" spans="1:15" ht="27.95" customHeight="1" x14ac:dyDescent="0.2">
      <c r="A270" s="122">
        <v>38</v>
      </c>
      <c r="B270" s="819" t="s">
        <v>52</v>
      </c>
      <c r="C270" s="820"/>
      <c r="D270" s="129"/>
      <c r="E270" s="129"/>
      <c r="F270" s="129"/>
      <c r="G270" s="121"/>
      <c r="H270" s="121"/>
      <c r="K270" s="151"/>
      <c r="L270" s="151"/>
      <c r="M270" s="165"/>
      <c r="N270" s="165"/>
      <c r="O270" s="165"/>
    </row>
    <row r="271" spans="1:15" ht="56.25" customHeight="1" x14ac:dyDescent="0.2">
      <c r="A271" s="824" t="s">
        <v>197</v>
      </c>
      <c r="B271" s="825"/>
      <c r="C271" s="825"/>
      <c r="D271" s="825"/>
      <c r="E271" s="825"/>
      <c r="F271" s="825"/>
      <c r="G271" s="825"/>
      <c r="H271" s="826"/>
      <c r="K271" s="149"/>
      <c r="L271" s="149"/>
      <c r="M271" s="163"/>
      <c r="N271" s="163"/>
      <c r="O271" s="163"/>
    </row>
    <row r="272" spans="1:15" x14ac:dyDescent="0.2">
      <c r="A272" s="94">
        <v>39</v>
      </c>
      <c r="B272" s="224" t="s">
        <v>16</v>
      </c>
      <c r="C272" s="224" t="s">
        <v>130</v>
      </c>
      <c r="D272" s="95"/>
      <c r="E272" s="95"/>
      <c r="F272" s="95"/>
      <c r="G272" s="74"/>
      <c r="H272" s="74"/>
      <c r="I272" s="108"/>
      <c r="K272" s="149"/>
      <c r="L272" s="149"/>
      <c r="M272" s="163"/>
      <c r="N272" s="163"/>
      <c r="O272" s="163"/>
    </row>
    <row r="273" spans="1:15" x14ac:dyDescent="0.2">
      <c r="A273" s="94">
        <v>40</v>
      </c>
      <c r="B273" s="224" t="s">
        <v>16</v>
      </c>
      <c r="C273" s="224" t="s">
        <v>131</v>
      </c>
      <c r="D273" s="95"/>
      <c r="E273" s="95"/>
      <c r="F273" s="95"/>
      <c r="G273" s="74"/>
      <c r="H273" s="74"/>
      <c r="K273" s="149"/>
      <c r="L273" s="149"/>
      <c r="M273" s="163"/>
      <c r="N273" s="163"/>
      <c r="O273" s="163"/>
    </row>
    <row r="274" spans="1:15" x14ac:dyDescent="0.2">
      <c r="A274" s="94">
        <v>41</v>
      </c>
      <c r="B274" s="224" t="s">
        <v>16</v>
      </c>
      <c r="C274" s="224" t="s">
        <v>132</v>
      </c>
      <c r="D274" s="95"/>
      <c r="E274" s="95"/>
      <c r="F274" s="95"/>
      <c r="G274" s="74">
        <f>ROUND('[14]Cводная смета ПИР'!$G$21/1000,2)</f>
        <v>8700.76</v>
      </c>
      <c r="H274" s="74">
        <f t="shared" ref="H274" si="51">SUM(D274:G274)</f>
        <v>8700.76</v>
      </c>
      <c r="I274" s="108">
        <f>G272*1.266*1000</f>
        <v>0</v>
      </c>
      <c r="K274" s="149"/>
      <c r="L274" s="149"/>
      <c r="M274" s="163"/>
      <c r="N274" s="166">
        <f>G274*1.19*4.15*1000</f>
        <v>42968703.259999998</v>
      </c>
      <c r="O274" s="285">
        <f>N274</f>
        <v>42968703.259999998</v>
      </c>
    </row>
    <row r="275" spans="1:15" ht="40.5" customHeight="1" x14ac:dyDescent="0.2">
      <c r="A275" s="462">
        <v>42</v>
      </c>
      <c r="B275" s="463" t="s">
        <v>190</v>
      </c>
      <c r="C275" s="463" t="s">
        <v>200</v>
      </c>
      <c r="D275" s="464"/>
      <c r="E275" s="464"/>
      <c r="F275" s="464"/>
      <c r="G275" s="465"/>
      <c r="H275" s="465"/>
      <c r="I275" s="108">
        <f>(G273*1.19)*1000</f>
        <v>0</v>
      </c>
      <c r="K275" s="466"/>
      <c r="L275" s="466"/>
      <c r="M275" s="197"/>
      <c r="N275" s="197"/>
      <c r="O275" s="197"/>
    </row>
    <row r="276" spans="1:15" ht="40.5" customHeight="1" x14ac:dyDescent="0.2">
      <c r="A276" s="94"/>
      <c r="B276" s="421"/>
      <c r="C276" s="473" t="s">
        <v>1175</v>
      </c>
      <c r="D276" s="95"/>
      <c r="E276" s="95"/>
      <c r="F276" s="95"/>
      <c r="G276" s="608">
        <f>H267*0.002*0</f>
        <v>0</v>
      </c>
      <c r="H276" s="74">
        <f>G276</f>
        <v>0</v>
      </c>
      <c r="I276" s="152"/>
      <c r="J276" s="149"/>
      <c r="K276" s="149"/>
      <c r="L276" s="149"/>
      <c r="M276" s="163"/>
      <c r="N276" s="607">
        <f>O267*0.002*0</f>
        <v>0</v>
      </c>
      <c r="O276" s="166">
        <f>N276</f>
        <v>0</v>
      </c>
    </row>
    <row r="277" spans="1:15" ht="129.6" customHeight="1" x14ac:dyDescent="0.2">
      <c r="A277" s="467">
        <v>43</v>
      </c>
      <c r="B277" s="817" t="s">
        <v>196</v>
      </c>
      <c r="C277" s="818"/>
      <c r="D277" s="468"/>
      <c r="E277" s="468"/>
      <c r="F277" s="468"/>
      <c r="G277" s="469">
        <f>SUM(G272:G276)</f>
        <v>8700.76</v>
      </c>
      <c r="H277" s="469">
        <f>SUM(H272:H276)</f>
        <v>8700.76</v>
      </c>
      <c r="K277" s="470"/>
      <c r="L277" s="470"/>
      <c r="M277" s="471"/>
      <c r="N277" s="472">
        <f>N274+N276</f>
        <v>42968703.259999998</v>
      </c>
      <c r="O277" s="472">
        <f>N277</f>
        <v>42968703.259999998</v>
      </c>
    </row>
    <row r="278" spans="1:15" ht="27.6" customHeight="1" x14ac:dyDescent="0.2">
      <c r="A278" s="122">
        <v>44</v>
      </c>
      <c r="B278" s="819" t="s">
        <v>53</v>
      </c>
      <c r="C278" s="820"/>
      <c r="D278" s="121">
        <f>D267+D270+D277</f>
        <v>70485.429999999993</v>
      </c>
      <c r="E278" s="121">
        <f>E267+E270+E277</f>
        <v>32913.83</v>
      </c>
      <c r="F278" s="121">
        <f>F267+F270+F277</f>
        <v>43619.8</v>
      </c>
      <c r="G278" s="121">
        <f>G267+G270+G277</f>
        <v>14971.8</v>
      </c>
      <c r="H278" s="121">
        <f>SUM(D278:G278)</f>
        <v>161990.85999999999</v>
      </c>
      <c r="K278" s="157">
        <f>K267</f>
        <v>483726197.25</v>
      </c>
      <c r="L278" s="157">
        <f>L267</f>
        <v>223212587.5</v>
      </c>
      <c r="M278" s="157">
        <f>M267</f>
        <v>173606927.38</v>
      </c>
      <c r="N278" s="157">
        <f>N267+N277</f>
        <v>108979334.19</v>
      </c>
      <c r="O278" s="157">
        <f>O267+O277</f>
        <v>989525046.32000005</v>
      </c>
    </row>
    <row r="279" spans="1:15" ht="13.15" customHeight="1" x14ac:dyDescent="0.2">
      <c r="A279" s="821" t="s">
        <v>54</v>
      </c>
      <c r="B279" s="822"/>
      <c r="C279" s="822"/>
      <c r="D279" s="822"/>
      <c r="E279" s="822"/>
      <c r="F279" s="822"/>
      <c r="G279" s="822"/>
      <c r="H279" s="823"/>
      <c r="K279" s="149"/>
      <c r="L279" s="149"/>
      <c r="M279" s="163"/>
      <c r="N279" s="163"/>
      <c r="O279" s="163"/>
    </row>
    <row r="280" spans="1:15" ht="25.5" x14ac:dyDescent="0.2">
      <c r="A280" s="94">
        <v>45</v>
      </c>
      <c r="B280" s="224" t="s">
        <v>55</v>
      </c>
      <c r="C280" s="224" t="s">
        <v>191</v>
      </c>
      <c r="D280" s="75">
        <f>ROUND(D278*2%,2)</f>
        <v>1409.71</v>
      </c>
      <c r="E280" s="75">
        <f t="shared" ref="E280:G280" si="52">ROUND(E278*2%,2)</f>
        <v>658.28</v>
      </c>
      <c r="F280" s="75">
        <f t="shared" si="52"/>
        <v>872.4</v>
      </c>
      <c r="G280" s="75">
        <f t="shared" si="52"/>
        <v>299.44</v>
      </c>
      <c r="H280" s="75">
        <f>SUM(D280:G280)</f>
        <v>3239.83</v>
      </c>
      <c r="K280" s="166">
        <f>(K278+(D242)*6.86*1000)*0.02</f>
        <v>9706974.4900000002</v>
      </c>
      <c r="L280" s="166">
        <f>(L278+(E242)*6.86*1000)*0.02</f>
        <v>4479405.49</v>
      </c>
      <c r="M280" s="166">
        <f>M278*0.02</f>
        <v>3472138.55</v>
      </c>
      <c r="N280" s="166">
        <f>N278*0.02</f>
        <v>2179586.6800000002</v>
      </c>
      <c r="O280" s="166">
        <f>N280+M280+L280+K280</f>
        <v>19838105.210000001</v>
      </c>
    </row>
    <row r="281" spans="1:15" ht="13.15" customHeight="1" x14ac:dyDescent="0.2">
      <c r="A281" s="122">
        <v>46</v>
      </c>
      <c r="B281" s="819" t="s">
        <v>56</v>
      </c>
      <c r="C281" s="820"/>
      <c r="D281" s="121">
        <f>D280</f>
        <v>1409.71</v>
      </c>
      <c r="E281" s="121">
        <f t="shared" ref="E281:G281" si="53">E280</f>
        <v>658.28</v>
      </c>
      <c r="F281" s="121">
        <f t="shared" si="53"/>
        <v>872.4</v>
      </c>
      <c r="G281" s="121">
        <f t="shared" si="53"/>
        <v>299.44</v>
      </c>
      <c r="H281" s="121">
        <f>SUM(D281:G281)</f>
        <v>3239.83</v>
      </c>
      <c r="K281" s="156">
        <f>K280</f>
        <v>9706974.4900000002</v>
      </c>
      <c r="L281" s="156">
        <f>L280</f>
        <v>4479405.49</v>
      </c>
      <c r="M281" s="157">
        <f>M280</f>
        <v>3472138.55</v>
      </c>
      <c r="N281" s="157">
        <f>N280</f>
        <v>2179586.6800000002</v>
      </c>
      <c r="O281" s="157">
        <f>O280</f>
        <v>19838105.210000001</v>
      </c>
    </row>
    <row r="282" spans="1:15" ht="13.15" customHeight="1" x14ac:dyDescent="0.2">
      <c r="A282" s="122">
        <v>47</v>
      </c>
      <c r="B282" s="819" t="s">
        <v>57</v>
      </c>
      <c r="C282" s="820"/>
      <c r="D282" s="121">
        <f>D278+D281</f>
        <v>71895.14</v>
      </c>
      <c r="E282" s="121">
        <f t="shared" ref="E282:G282" si="54">E278+E281</f>
        <v>33572.11</v>
      </c>
      <c r="F282" s="121">
        <f t="shared" si="54"/>
        <v>44492.2</v>
      </c>
      <c r="G282" s="121">
        <f t="shared" si="54"/>
        <v>15271.24</v>
      </c>
      <c r="H282" s="121">
        <f>SUM(D282:G282)</f>
        <v>165230.69</v>
      </c>
      <c r="K282" s="158"/>
      <c r="L282" s="158"/>
      <c r="M282" s="159"/>
      <c r="N282" s="159"/>
      <c r="O282" s="159"/>
    </row>
    <row r="283" spans="1:15" ht="45.75" hidden="1" customHeight="1" x14ac:dyDescent="0.2">
      <c r="A283" s="827"/>
      <c r="B283" s="828"/>
      <c r="C283" s="829"/>
      <c r="D283" s="225"/>
      <c r="E283" s="225"/>
      <c r="F283" s="225"/>
      <c r="G283" s="225"/>
      <c r="H283" s="225"/>
      <c r="I283" s="80" t="s">
        <v>214</v>
      </c>
      <c r="K283" s="174"/>
      <c r="L283" s="174"/>
      <c r="M283" s="174"/>
      <c r="N283" s="174"/>
      <c r="O283" s="175"/>
    </row>
    <row r="284" spans="1:15" ht="15" hidden="1" customHeight="1" x14ac:dyDescent="0.2">
      <c r="A284" s="94"/>
      <c r="B284" s="109"/>
      <c r="C284" s="224"/>
      <c r="D284" s="75"/>
      <c r="E284" s="75"/>
      <c r="F284" s="95"/>
      <c r="G284" s="95"/>
      <c r="H284" s="75"/>
      <c r="I284" s="106" t="s">
        <v>215</v>
      </c>
      <c r="K284" s="149"/>
      <c r="L284" s="149"/>
      <c r="M284" s="163"/>
      <c r="N284" s="163"/>
      <c r="O284" s="163"/>
    </row>
    <row r="285" spans="1:15" ht="15" hidden="1" customHeight="1" x14ac:dyDescent="0.2">
      <c r="A285" s="94"/>
      <c r="B285" s="109"/>
      <c r="C285" s="224"/>
      <c r="D285" s="95"/>
      <c r="E285" s="95"/>
      <c r="F285" s="75"/>
      <c r="G285" s="95"/>
      <c r="H285" s="75"/>
      <c r="I285" s="106"/>
      <c r="K285" s="149"/>
      <c r="L285" s="149"/>
      <c r="M285" s="163"/>
      <c r="N285" s="163"/>
      <c r="O285" s="163"/>
    </row>
    <row r="286" spans="1:15" ht="15" hidden="1" customHeight="1" x14ac:dyDescent="0.2">
      <c r="A286" s="94"/>
      <c r="B286" s="109"/>
      <c r="C286" s="224"/>
      <c r="D286" s="95"/>
      <c r="E286" s="95"/>
      <c r="F286" s="95"/>
      <c r="G286" s="75"/>
      <c r="H286" s="75"/>
      <c r="I286" s="75">
        <f>ROUND(G23*1.266*4.23*1.02+G246*1.266*4.23*1.02+(G248+G249+G250+G251+G265)*10.51*1.02+G252*13.48*1.02+G269*10.51*1.02+G272*1.266*4.23*1.02+(G273+G274)*1.19*4.15*1.02+(G272*1.266+G273*1.19)*0.0615*5.29*1.02,2)</f>
        <v>111158.99</v>
      </c>
      <c r="K286" s="149"/>
      <c r="L286" s="149"/>
      <c r="M286" s="163"/>
      <c r="N286" s="163"/>
      <c r="O286" s="163"/>
    </row>
    <row r="287" spans="1:15" hidden="1" x14ac:dyDescent="0.2">
      <c r="A287" s="94"/>
      <c r="B287" s="109"/>
      <c r="C287" s="224"/>
      <c r="D287" s="95"/>
      <c r="E287" s="95"/>
      <c r="F287" s="95"/>
      <c r="G287" s="74"/>
      <c r="H287" s="74"/>
      <c r="K287" s="149"/>
      <c r="L287" s="149"/>
      <c r="M287" s="163"/>
      <c r="N287" s="163"/>
      <c r="O287" s="163"/>
    </row>
    <row r="288" spans="1:15" hidden="1" x14ac:dyDescent="0.2">
      <c r="A288" s="94"/>
      <c r="B288" s="109"/>
      <c r="C288" s="224"/>
      <c r="D288" s="95"/>
      <c r="E288" s="95"/>
      <c r="F288" s="95"/>
      <c r="G288" s="75"/>
      <c r="H288" s="74"/>
      <c r="K288" s="149"/>
      <c r="L288" s="149"/>
      <c r="M288" s="163"/>
      <c r="N288" s="163"/>
      <c r="O288" s="163"/>
    </row>
    <row r="289" spans="1:16380" ht="15" hidden="1" customHeight="1" x14ac:dyDescent="0.2">
      <c r="A289" s="94"/>
      <c r="B289" s="109"/>
      <c r="C289" s="224"/>
      <c r="D289" s="95"/>
      <c r="E289" s="95"/>
      <c r="F289" s="95"/>
      <c r="G289" s="75"/>
      <c r="H289" s="74"/>
      <c r="K289" s="149"/>
      <c r="L289" s="149"/>
      <c r="M289" s="163"/>
      <c r="N289" s="163"/>
      <c r="O289" s="163"/>
    </row>
    <row r="290" spans="1:16380" ht="15" hidden="1" customHeight="1" x14ac:dyDescent="0.2">
      <c r="A290" s="94"/>
      <c r="B290" s="109"/>
      <c r="C290" s="224"/>
      <c r="D290" s="95"/>
      <c r="E290" s="95"/>
      <c r="F290" s="95"/>
      <c r="G290" s="75"/>
      <c r="H290" s="74"/>
      <c r="K290" s="149"/>
      <c r="L290" s="149"/>
      <c r="M290" s="163"/>
      <c r="N290" s="163"/>
      <c r="O290" s="163"/>
    </row>
    <row r="291" spans="1:16380" ht="15" hidden="1" customHeight="1" x14ac:dyDescent="0.2">
      <c r="A291" s="94"/>
      <c r="B291" s="109"/>
      <c r="C291" s="224"/>
      <c r="D291" s="95"/>
      <c r="E291" s="95"/>
      <c r="F291" s="95"/>
      <c r="G291" s="75"/>
      <c r="H291" s="74"/>
      <c r="K291" s="149"/>
      <c r="L291" s="149"/>
      <c r="M291" s="163"/>
      <c r="N291" s="163"/>
      <c r="O291" s="163"/>
    </row>
    <row r="292" spans="1:16380" hidden="1" x14ac:dyDescent="0.2">
      <c r="A292" s="94"/>
      <c r="B292" s="109"/>
      <c r="C292" s="224"/>
      <c r="D292" s="95"/>
      <c r="E292" s="95"/>
      <c r="F292" s="95"/>
      <c r="G292" s="75"/>
      <c r="H292" s="74"/>
      <c r="K292" s="149"/>
      <c r="L292" s="149"/>
      <c r="M292" s="163"/>
      <c r="N292" s="163"/>
      <c r="O292" s="163"/>
    </row>
    <row r="293" spans="1:16380" ht="25.5" x14ac:dyDescent="0.2">
      <c r="A293" s="123">
        <v>57</v>
      </c>
      <c r="B293" s="171"/>
      <c r="C293" s="172" t="s">
        <v>83</v>
      </c>
      <c r="D293" s="121"/>
      <c r="E293" s="121"/>
      <c r="F293" s="121"/>
      <c r="G293" s="121"/>
      <c r="H293" s="121"/>
      <c r="I293" s="173"/>
      <c r="J293" s="173"/>
      <c r="K293" s="157">
        <f>K278+K281</f>
        <v>493433171.74000001</v>
      </c>
      <c r="L293" s="157">
        <f>L278+L281</f>
        <v>227691992.99000001</v>
      </c>
      <c r="M293" s="157">
        <f>M278+M281</f>
        <v>177079065.93000001</v>
      </c>
      <c r="N293" s="157">
        <f>N278+N281</f>
        <v>111158920.87</v>
      </c>
      <c r="O293" s="157">
        <f>O278+O281</f>
        <v>1009363151.53</v>
      </c>
    </row>
    <row r="294" spans="1:16380" x14ac:dyDescent="0.2">
      <c r="A294" s="94">
        <v>58</v>
      </c>
      <c r="B294" s="109"/>
      <c r="C294" s="224" t="s">
        <v>212</v>
      </c>
      <c r="D294" s="75"/>
      <c r="E294" s="75"/>
      <c r="F294" s="75"/>
      <c r="G294" s="75"/>
      <c r="H294" s="74"/>
      <c r="K294" s="150">
        <f>K293*0.2</f>
        <v>98686634.349999994</v>
      </c>
      <c r="L294" s="150">
        <f>L293*0.2</f>
        <v>45538398.600000001</v>
      </c>
      <c r="M294" s="150">
        <f>M293*0.2</f>
        <v>35415813.189999998</v>
      </c>
      <c r="N294" s="150">
        <f>N293*0.2</f>
        <v>22231784.170000002</v>
      </c>
      <c r="O294" s="166">
        <f>N294+M294+L294+K294</f>
        <v>201872630.31</v>
      </c>
    </row>
    <row r="295" spans="1:16380" ht="25.5" x14ac:dyDescent="0.2">
      <c r="A295" s="123">
        <v>59</v>
      </c>
      <c r="B295" s="171"/>
      <c r="C295" s="172" t="s">
        <v>84</v>
      </c>
      <c r="D295" s="121"/>
      <c r="E295" s="121"/>
      <c r="F295" s="121"/>
      <c r="G295" s="121"/>
      <c r="H295" s="121"/>
      <c r="I295" s="173"/>
      <c r="J295" s="173"/>
      <c r="K295" s="157">
        <f>K293+K294</f>
        <v>592119806.09000003</v>
      </c>
      <c r="L295" s="157">
        <f>L293+L294</f>
        <v>273230391.58999997</v>
      </c>
      <c r="M295" s="157">
        <f>M293+M294</f>
        <v>212494879.12</v>
      </c>
      <c r="N295" s="157">
        <f>N293+N294</f>
        <v>133390705.04000001</v>
      </c>
      <c r="O295" s="157">
        <f>O293+O294</f>
        <v>1211235781.8399999</v>
      </c>
      <c r="P295" s="106"/>
    </row>
    <row r="296" spans="1:16380" s="4" customFormat="1" x14ac:dyDescent="0.2">
      <c r="A296" s="222"/>
      <c r="B296" s="2"/>
      <c r="C296" s="2"/>
      <c r="D296" s="5"/>
      <c r="E296" s="5"/>
      <c r="F296" s="5"/>
      <c r="G296" s="5"/>
      <c r="H296" s="5"/>
      <c r="K296" s="4" t="s">
        <v>860</v>
      </c>
      <c r="L296" s="4" t="s">
        <v>861</v>
      </c>
      <c r="M296" s="4" t="s">
        <v>859</v>
      </c>
      <c r="N296" s="4" t="s">
        <v>862</v>
      </c>
      <c r="O296" s="386" t="s">
        <v>863</v>
      </c>
    </row>
    <row r="297" spans="1:16380" x14ac:dyDescent="0.2">
      <c r="B297" s="80"/>
      <c r="C297" s="80"/>
      <c r="D297" s="80"/>
      <c r="E297" s="80"/>
      <c r="F297" s="80"/>
    </row>
    <row r="298" spans="1:16380" ht="15" x14ac:dyDescent="0.25">
      <c r="B298" s="80"/>
      <c r="C298" s="80"/>
      <c r="D298" s="80"/>
      <c r="E298" s="80"/>
      <c r="F298" s="80"/>
      <c r="G298" s="227"/>
    </row>
    <row r="299" spans="1:16380" ht="15" x14ac:dyDescent="0.25">
      <c r="B299" s="80"/>
      <c r="C299" s="80"/>
      <c r="D299" s="80"/>
      <c r="E299" s="80"/>
      <c r="F299" s="80"/>
      <c r="G299" s="227"/>
    </row>
    <row r="300" spans="1:16380" ht="15" x14ac:dyDescent="0.25">
      <c r="B300" s="80"/>
      <c r="C300" s="80"/>
      <c r="D300" s="80"/>
      <c r="E300" s="80"/>
      <c r="F300" s="80"/>
      <c r="G300" s="227"/>
      <c r="O300" s="108">
        <v>1211235781.8399999</v>
      </c>
    </row>
    <row r="301" spans="1:16380" s="84" customFormat="1" ht="15" x14ac:dyDescent="0.25">
      <c r="A301" s="76"/>
      <c r="B301" s="80"/>
      <c r="C301" s="80"/>
      <c r="D301" s="80"/>
      <c r="E301" s="80"/>
      <c r="F301" s="80"/>
      <c r="G301" s="227"/>
      <c r="I301" s="80"/>
      <c r="J301" s="80"/>
      <c r="K301" s="106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  <c r="BM301" s="80"/>
      <c r="BN301" s="80"/>
      <c r="BO301" s="80"/>
      <c r="BP301" s="80"/>
      <c r="BQ301" s="80"/>
      <c r="BR301" s="80"/>
      <c r="BS301" s="80"/>
      <c r="BT301" s="80"/>
      <c r="BU301" s="80"/>
      <c r="BV301" s="80"/>
      <c r="BW301" s="80"/>
      <c r="BX301" s="80"/>
      <c r="BY301" s="80"/>
      <c r="BZ301" s="80"/>
      <c r="CA301" s="80"/>
      <c r="CB301" s="80"/>
      <c r="CC301" s="80"/>
      <c r="CD301" s="80"/>
      <c r="CE301" s="80"/>
      <c r="CF301" s="80"/>
      <c r="CG301" s="80"/>
      <c r="CH301" s="80"/>
      <c r="CI301" s="80"/>
      <c r="CJ301" s="80"/>
      <c r="CK301" s="80"/>
      <c r="CL301" s="80"/>
      <c r="CM301" s="80"/>
      <c r="CN301" s="80"/>
      <c r="CO301" s="80"/>
      <c r="CP301" s="80"/>
      <c r="CQ301" s="80"/>
      <c r="CR301" s="80"/>
      <c r="CS301" s="80"/>
      <c r="CT301" s="80"/>
      <c r="CU301" s="80"/>
      <c r="CV301" s="80"/>
      <c r="CW301" s="80"/>
      <c r="CX301" s="80"/>
      <c r="CY301" s="80"/>
      <c r="CZ301" s="80"/>
      <c r="DA301" s="80"/>
      <c r="DB301" s="80"/>
      <c r="DC301" s="80"/>
      <c r="DD301" s="80"/>
      <c r="DE301" s="80"/>
      <c r="DF301" s="80"/>
      <c r="DG301" s="80"/>
      <c r="DH301" s="80"/>
      <c r="DI301" s="80"/>
      <c r="DJ301" s="80"/>
      <c r="DK301" s="80"/>
      <c r="DL301" s="80"/>
      <c r="DM301" s="80"/>
      <c r="DN301" s="80"/>
      <c r="DO301" s="80"/>
      <c r="DP301" s="80"/>
      <c r="DQ301" s="80"/>
      <c r="DR301" s="80"/>
      <c r="DS301" s="80"/>
      <c r="DT301" s="80"/>
      <c r="DU301" s="80"/>
      <c r="DV301" s="80"/>
      <c r="DW301" s="80"/>
      <c r="DX301" s="80"/>
      <c r="DY301" s="80"/>
      <c r="DZ301" s="80"/>
      <c r="EA301" s="80"/>
      <c r="EB301" s="80"/>
      <c r="EC301" s="80"/>
      <c r="ED301" s="80"/>
      <c r="EE301" s="80"/>
      <c r="EF301" s="80"/>
      <c r="EG301" s="80"/>
      <c r="EH301" s="80"/>
      <c r="EI301" s="80"/>
      <c r="EJ301" s="80"/>
      <c r="EK301" s="80"/>
      <c r="EL301" s="80"/>
      <c r="EM301" s="80"/>
      <c r="EN301" s="80"/>
      <c r="EO301" s="80"/>
      <c r="EP301" s="80"/>
      <c r="EQ301" s="80"/>
      <c r="ER301" s="80"/>
      <c r="ES301" s="80"/>
      <c r="ET301" s="80"/>
      <c r="EU301" s="80"/>
      <c r="EV301" s="80"/>
      <c r="EW301" s="80"/>
      <c r="EX301" s="80"/>
      <c r="EY301" s="80"/>
      <c r="EZ301" s="80"/>
      <c r="FA301" s="80"/>
      <c r="FB301" s="80"/>
      <c r="FC301" s="80"/>
      <c r="FD301" s="80"/>
      <c r="FE301" s="80"/>
      <c r="FF301" s="80"/>
      <c r="FG301" s="80"/>
      <c r="FH301" s="80"/>
      <c r="FI301" s="80"/>
      <c r="FJ301" s="80"/>
      <c r="FK301" s="80"/>
      <c r="FL301" s="80"/>
      <c r="FM301" s="80"/>
      <c r="FN301" s="80"/>
      <c r="FO301" s="80"/>
      <c r="FP301" s="80"/>
      <c r="FQ301" s="80"/>
      <c r="FR301" s="80"/>
      <c r="FS301" s="80"/>
      <c r="FT301" s="80"/>
      <c r="FU301" s="80"/>
      <c r="FV301" s="80"/>
      <c r="FW301" s="80"/>
      <c r="FX301" s="80"/>
      <c r="FY301" s="80"/>
      <c r="FZ301" s="80"/>
      <c r="GA301" s="80"/>
      <c r="GB301" s="80"/>
      <c r="GC301" s="80"/>
      <c r="GD301" s="80"/>
      <c r="GE301" s="80"/>
      <c r="GF301" s="80"/>
      <c r="GG301" s="80"/>
      <c r="GH301" s="80"/>
      <c r="GI301" s="80"/>
      <c r="GJ301" s="80"/>
      <c r="GK301" s="80"/>
      <c r="GL301" s="80"/>
      <c r="GM301" s="80"/>
      <c r="GN301" s="80"/>
      <c r="GO301" s="80"/>
      <c r="GP301" s="80"/>
      <c r="GQ301" s="80"/>
      <c r="GR301" s="80"/>
      <c r="GS301" s="80"/>
      <c r="GT301" s="80"/>
      <c r="GU301" s="80"/>
      <c r="GV301" s="80"/>
      <c r="GW301" s="80"/>
      <c r="GX301" s="80"/>
      <c r="GY301" s="80"/>
      <c r="GZ301" s="80"/>
      <c r="HA301" s="80"/>
      <c r="HB301" s="80"/>
      <c r="HC301" s="80"/>
      <c r="HD301" s="80"/>
      <c r="HE301" s="80"/>
      <c r="HF301" s="80"/>
      <c r="HG301" s="80"/>
      <c r="HH301" s="80"/>
      <c r="HI301" s="80"/>
      <c r="HJ301" s="80"/>
      <c r="HK301" s="80"/>
      <c r="HL301" s="80"/>
      <c r="HM301" s="80"/>
      <c r="HN301" s="80"/>
      <c r="HO301" s="80"/>
      <c r="HP301" s="80"/>
      <c r="HQ301" s="80"/>
      <c r="HR301" s="80"/>
      <c r="HS301" s="80"/>
      <c r="HT301" s="80"/>
      <c r="HU301" s="80"/>
      <c r="HV301" s="80"/>
      <c r="HW301" s="80"/>
      <c r="HX301" s="80"/>
      <c r="HY301" s="80"/>
      <c r="HZ301" s="80"/>
      <c r="IA301" s="80"/>
      <c r="IB301" s="80"/>
      <c r="IC301" s="80"/>
      <c r="ID301" s="80"/>
      <c r="IE301" s="80"/>
      <c r="IF301" s="80"/>
      <c r="IG301" s="80"/>
      <c r="IH301" s="80"/>
      <c r="II301" s="80"/>
      <c r="IJ301" s="80"/>
      <c r="IK301" s="80"/>
      <c r="IL301" s="80"/>
      <c r="IM301" s="80"/>
      <c r="IN301" s="80"/>
      <c r="IO301" s="80"/>
      <c r="IP301" s="80"/>
      <c r="IQ301" s="80"/>
      <c r="IR301" s="80"/>
      <c r="IS301" s="80"/>
      <c r="IT301" s="80"/>
      <c r="IU301" s="80"/>
      <c r="IV301" s="80"/>
      <c r="IW301" s="80"/>
      <c r="IX301" s="80"/>
      <c r="IY301" s="80"/>
      <c r="IZ301" s="80"/>
      <c r="JA301" s="80"/>
      <c r="JB301" s="80"/>
      <c r="JC301" s="80"/>
      <c r="JD301" s="80"/>
      <c r="JE301" s="80"/>
      <c r="JF301" s="80"/>
      <c r="JG301" s="80"/>
      <c r="JH301" s="80"/>
      <c r="JI301" s="80"/>
      <c r="JJ301" s="80"/>
      <c r="JK301" s="80"/>
      <c r="JL301" s="80"/>
      <c r="JM301" s="80"/>
      <c r="JN301" s="80"/>
      <c r="JO301" s="80"/>
      <c r="JP301" s="80"/>
      <c r="JQ301" s="80"/>
      <c r="JR301" s="80"/>
      <c r="JS301" s="80"/>
      <c r="JT301" s="80"/>
      <c r="JU301" s="80"/>
      <c r="JV301" s="80"/>
      <c r="JW301" s="80"/>
      <c r="JX301" s="80"/>
      <c r="JY301" s="80"/>
      <c r="JZ301" s="80"/>
      <c r="KA301" s="80"/>
      <c r="KB301" s="80"/>
      <c r="KC301" s="80"/>
      <c r="KD301" s="80"/>
      <c r="KE301" s="80"/>
      <c r="KF301" s="80"/>
      <c r="KG301" s="80"/>
      <c r="KH301" s="80"/>
      <c r="KI301" s="80"/>
      <c r="KJ301" s="80"/>
      <c r="KK301" s="80"/>
      <c r="KL301" s="80"/>
      <c r="KM301" s="80"/>
      <c r="KN301" s="80"/>
      <c r="KO301" s="80"/>
      <c r="KP301" s="80"/>
      <c r="KQ301" s="80"/>
      <c r="KR301" s="80"/>
      <c r="KS301" s="80"/>
      <c r="KT301" s="80"/>
      <c r="KU301" s="80"/>
      <c r="KV301" s="80"/>
      <c r="KW301" s="80"/>
      <c r="KX301" s="80"/>
      <c r="KY301" s="80"/>
      <c r="KZ301" s="80"/>
      <c r="LA301" s="80"/>
      <c r="LB301" s="80"/>
      <c r="LC301" s="80"/>
      <c r="LD301" s="80"/>
      <c r="LE301" s="80"/>
      <c r="LF301" s="80"/>
      <c r="LG301" s="80"/>
      <c r="LH301" s="80"/>
      <c r="LI301" s="80"/>
      <c r="LJ301" s="80"/>
      <c r="LK301" s="80"/>
      <c r="LL301" s="80"/>
      <c r="LM301" s="80"/>
      <c r="LN301" s="80"/>
      <c r="LO301" s="80"/>
      <c r="LP301" s="80"/>
      <c r="LQ301" s="80"/>
      <c r="LR301" s="80"/>
      <c r="LS301" s="80"/>
      <c r="LT301" s="80"/>
      <c r="LU301" s="80"/>
      <c r="LV301" s="80"/>
      <c r="LW301" s="80"/>
      <c r="LX301" s="80"/>
      <c r="LY301" s="80"/>
      <c r="LZ301" s="80"/>
      <c r="MA301" s="80"/>
      <c r="MB301" s="80"/>
      <c r="MC301" s="80"/>
      <c r="MD301" s="80"/>
      <c r="ME301" s="80"/>
      <c r="MF301" s="80"/>
      <c r="MG301" s="80"/>
      <c r="MH301" s="80"/>
      <c r="MI301" s="80"/>
      <c r="MJ301" s="80"/>
      <c r="MK301" s="80"/>
      <c r="ML301" s="80"/>
      <c r="MM301" s="80"/>
      <c r="MN301" s="80"/>
      <c r="MO301" s="80"/>
      <c r="MP301" s="80"/>
      <c r="MQ301" s="80"/>
      <c r="MR301" s="80"/>
      <c r="MS301" s="80"/>
      <c r="MT301" s="80"/>
      <c r="MU301" s="80"/>
      <c r="MV301" s="80"/>
      <c r="MW301" s="80"/>
      <c r="MX301" s="80"/>
      <c r="MY301" s="80"/>
      <c r="MZ301" s="80"/>
      <c r="NA301" s="80"/>
      <c r="NB301" s="80"/>
      <c r="NC301" s="80"/>
      <c r="ND301" s="80"/>
      <c r="NE301" s="80"/>
      <c r="NF301" s="80"/>
      <c r="NG301" s="80"/>
      <c r="NH301" s="80"/>
      <c r="NI301" s="80"/>
      <c r="NJ301" s="80"/>
      <c r="NK301" s="80"/>
      <c r="NL301" s="80"/>
      <c r="NM301" s="80"/>
      <c r="NN301" s="80"/>
      <c r="NO301" s="80"/>
      <c r="NP301" s="80"/>
      <c r="NQ301" s="80"/>
      <c r="NR301" s="80"/>
      <c r="NS301" s="80"/>
      <c r="NT301" s="80"/>
      <c r="NU301" s="80"/>
      <c r="NV301" s="80"/>
      <c r="NW301" s="80"/>
      <c r="NX301" s="80"/>
      <c r="NY301" s="80"/>
      <c r="NZ301" s="80"/>
      <c r="OA301" s="80"/>
      <c r="OB301" s="80"/>
      <c r="OC301" s="80"/>
      <c r="OD301" s="80"/>
      <c r="OE301" s="80"/>
      <c r="OF301" s="80"/>
      <c r="OG301" s="80"/>
      <c r="OH301" s="80"/>
      <c r="OI301" s="80"/>
      <c r="OJ301" s="80"/>
      <c r="OK301" s="80"/>
      <c r="OL301" s="80"/>
      <c r="OM301" s="80"/>
      <c r="ON301" s="80"/>
      <c r="OO301" s="80"/>
      <c r="OP301" s="80"/>
      <c r="OQ301" s="80"/>
      <c r="OR301" s="80"/>
      <c r="OS301" s="80"/>
      <c r="OT301" s="80"/>
      <c r="OU301" s="80"/>
      <c r="OV301" s="80"/>
      <c r="OW301" s="80"/>
      <c r="OX301" s="80"/>
      <c r="OY301" s="80"/>
      <c r="OZ301" s="80"/>
      <c r="PA301" s="80"/>
      <c r="PB301" s="80"/>
      <c r="PC301" s="80"/>
      <c r="PD301" s="80"/>
      <c r="PE301" s="80"/>
      <c r="PF301" s="80"/>
      <c r="PG301" s="80"/>
      <c r="PH301" s="80"/>
      <c r="PI301" s="80"/>
      <c r="PJ301" s="80"/>
      <c r="PK301" s="80"/>
      <c r="PL301" s="80"/>
      <c r="PM301" s="80"/>
      <c r="PN301" s="80"/>
      <c r="PO301" s="80"/>
      <c r="PP301" s="80"/>
      <c r="PQ301" s="80"/>
      <c r="PR301" s="80"/>
      <c r="PS301" s="80"/>
      <c r="PT301" s="80"/>
      <c r="PU301" s="80"/>
      <c r="PV301" s="80"/>
      <c r="PW301" s="80"/>
      <c r="PX301" s="80"/>
      <c r="PY301" s="80"/>
      <c r="PZ301" s="80"/>
      <c r="QA301" s="80"/>
      <c r="QB301" s="80"/>
      <c r="QC301" s="80"/>
      <c r="QD301" s="80"/>
      <c r="QE301" s="80"/>
      <c r="QF301" s="80"/>
      <c r="QG301" s="80"/>
      <c r="QH301" s="80"/>
      <c r="QI301" s="80"/>
      <c r="QJ301" s="80"/>
      <c r="QK301" s="80"/>
      <c r="QL301" s="80"/>
      <c r="QM301" s="80"/>
      <c r="QN301" s="80"/>
      <c r="QO301" s="80"/>
      <c r="QP301" s="80"/>
      <c r="QQ301" s="80"/>
      <c r="QR301" s="80"/>
      <c r="QS301" s="80"/>
      <c r="QT301" s="80"/>
      <c r="QU301" s="80"/>
      <c r="QV301" s="80"/>
      <c r="QW301" s="80"/>
      <c r="QX301" s="80"/>
      <c r="QY301" s="80"/>
      <c r="QZ301" s="80"/>
      <c r="RA301" s="80"/>
      <c r="RB301" s="80"/>
      <c r="RC301" s="80"/>
      <c r="RD301" s="80"/>
      <c r="RE301" s="80"/>
      <c r="RF301" s="80"/>
      <c r="RG301" s="80"/>
      <c r="RH301" s="80"/>
      <c r="RI301" s="80"/>
      <c r="RJ301" s="80"/>
      <c r="RK301" s="80"/>
      <c r="RL301" s="80"/>
      <c r="RM301" s="80"/>
      <c r="RN301" s="80"/>
      <c r="RO301" s="80"/>
      <c r="RP301" s="80"/>
      <c r="RQ301" s="80"/>
      <c r="RR301" s="80"/>
      <c r="RS301" s="80"/>
      <c r="RT301" s="80"/>
      <c r="RU301" s="80"/>
      <c r="RV301" s="80"/>
      <c r="RW301" s="80"/>
      <c r="RX301" s="80"/>
      <c r="RY301" s="80"/>
      <c r="RZ301" s="80"/>
      <c r="SA301" s="80"/>
      <c r="SB301" s="80"/>
      <c r="SC301" s="80"/>
      <c r="SD301" s="80"/>
      <c r="SE301" s="80"/>
      <c r="SF301" s="80"/>
      <c r="SG301" s="80"/>
      <c r="SH301" s="80"/>
      <c r="SI301" s="80"/>
      <c r="SJ301" s="80"/>
      <c r="SK301" s="80"/>
      <c r="SL301" s="80"/>
      <c r="SM301" s="80"/>
      <c r="SN301" s="80"/>
      <c r="SO301" s="80"/>
      <c r="SP301" s="80"/>
      <c r="SQ301" s="80"/>
      <c r="SR301" s="80"/>
      <c r="SS301" s="80"/>
      <c r="ST301" s="80"/>
      <c r="SU301" s="80"/>
      <c r="SV301" s="80"/>
      <c r="SW301" s="80"/>
      <c r="SX301" s="80"/>
      <c r="SY301" s="80"/>
      <c r="SZ301" s="80"/>
      <c r="TA301" s="80"/>
      <c r="TB301" s="80"/>
      <c r="TC301" s="80"/>
      <c r="TD301" s="80"/>
      <c r="TE301" s="80"/>
      <c r="TF301" s="80"/>
      <c r="TG301" s="80"/>
      <c r="TH301" s="80"/>
      <c r="TI301" s="80"/>
      <c r="TJ301" s="80"/>
      <c r="TK301" s="80"/>
      <c r="TL301" s="80"/>
      <c r="TM301" s="80"/>
      <c r="TN301" s="80"/>
      <c r="TO301" s="80"/>
      <c r="TP301" s="80"/>
      <c r="TQ301" s="80"/>
      <c r="TR301" s="80"/>
      <c r="TS301" s="80"/>
      <c r="TT301" s="80"/>
      <c r="TU301" s="80"/>
      <c r="TV301" s="80"/>
      <c r="TW301" s="80"/>
      <c r="TX301" s="80"/>
      <c r="TY301" s="80"/>
      <c r="TZ301" s="80"/>
      <c r="UA301" s="80"/>
      <c r="UB301" s="80"/>
      <c r="UC301" s="80"/>
      <c r="UD301" s="80"/>
      <c r="UE301" s="80"/>
      <c r="UF301" s="80"/>
      <c r="UG301" s="80"/>
      <c r="UH301" s="80"/>
      <c r="UI301" s="80"/>
      <c r="UJ301" s="80"/>
      <c r="UK301" s="80"/>
      <c r="UL301" s="80"/>
      <c r="UM301" s="80"/>
      <c r="UN301" s="80"/>
      <c r="UO301" s="80"/>
      <c r="UP301" s="80"/>
      <c r="UQ301" s="80"/>
      <c r="UR301" s="80"/>
      <c r="US301" s="80"/>
      <c r="UT301" s="80"/>
      <c r="UU301" s="80"/>
      <c r="UV301" s="80"/>
      <c r="UW301" s="80"/>
      <c r="UX301" s="80"/>
      <c r="UY301" s="80"/>
      <c r="UZ301" s="80"/>
      <c r="VA301" s="80"/>
      <c r="VB301" s="80"/>
      <c r="VC301" s="80"/>
      <c r="VD301" s="80"/>
      <c r="VE301" s="80"/>
      <c r="VF301" s="80"/>
      <c r="VG301" s="80"/>
      <c r="VH301" s="80"/>
      <c r="VI301" s="80"/>
      <c r="VJ301" s="80"/>
      <c r="VK301" s="80"/>
      <c r="VL301" s="80"/>
      <c r="VM301" s="80"/>
      <c r="VN301" s="80"/>
      <c r="VO301" s="80"/>
      <c r="VP301" s="80"/>
      <c r="VQ301" s="80"/>
      <c r="VR301" s="80"/>
      <c r="VS301" s="80"/>
      <c r="VT301" s="80"/>
      <c r="VU301" s="80"/>
      <c r="VV301" s="80"/>
      <c r="VW301" s="80"/>
      <c r="VX301" s="80"/>
      <c r="VY301" s="80"/>
      <c r="VZ301" s="80"/>
      <c r="WA301" s="80"/>
      <c r="WB301" s="80"/>
      <c r="WC301" s="80"/>
      <c r="WD301" s="80"/>
      <c r="WE301" s="80"/>
      <c r="WF301" s="80"/>
      <c r="WG301" s="80"/>
      <c r="WH301" s="80"/>
      <c r="WI301" s="80"/>
      <c r="WJ301" s="80"/>
      <c r="WK301" s="80"/>
      <c r="WL301" s="80"/>
      <c r="WM301" s="80"/>
      <c r="WN301" s="80"/>
      <c r="WO301" s="80"/>
      <c r="WP301" s="80"/>
      <c r="WQ301" s="80"/>
      <c r="WR301" s="80"/>
      <c r="WS301" s="80"/>
      <c r="WT301" s="80"/>
      <c r="WU301" s="80"/>
      <c r="WV301" s="80"/>
      <c r="WW301" s="80"/>
      <c r="WX301" s="80"/>
      <c r="WY301" s="80"/>
      <c r="WZ301" s="80"/>
      <c r="XA301" s="80"/>
      <c r="XB301" s="80"/>
      <c r="XC301" s="80"/>
      <c r="XD301" s="80"/>
      <c r="XE301" s="80"/>
      <c r="XF301" s="80"/>
      <c r="XG301" s="80"/>
      <c r="XH301" s="80"/>
      <c r="XI301" s="80"/>
      <c r="XJ301" s="80"/>
      <c r="XK301" s="80"/>
      <c r="XL301" s="80"/>
      <c r="XM301" s="80"/>
      <c r="XN301" s="80"/>
      <c r="XO301" s="80"/>
      <c r="XP301" s="80"/>
      <c r="XQ301" s="80"/>
      <c r="XR301" s="80"/>
      <c r="XS301" s="80"/>
      <c r="XT301" s="80"/>
      <c r="XU301" s="80"/>
      <c r="XV301" s="80"/>
      <c r="XW301" s="80"/>
      <c r="XX301" s="80"/>
      <c r="XY301" s="80"/>
      <c r="XZ301" s="80"/>
      <c r="YA301" s="80"/>
      <c r="YB301" s="80"/>
      <c r="YC301" s="80"/>
      <c r="YD301" s="80"/>
      <c r="YE301" s="80"/>
      <c r="YF301" s="80"/>
      <c r="YG301" s="80"/>
      <c r="YH301" s="80"/>
      <c r="YI301" s="80"/>
      <c r="YJ301" s="80"/>
      <c r="YK301" s="80"/>
      <c r="YL301" s="80"/>
      <c r="YM301" s="80"/>
      <c r="YN301" s="80"/>
      <c r="YO301" s="80"/>
      <c r="YP301" s="80"/>
      <c r="YQ301" s="80"/>
      <c r="YR301" s="80"/>
      <c r="YS301" s="80"/>
      <c r="YT301" s="80"/>
      <c r="YU301" s="80"/>
      <c r="YV301" s="80"/>
      <c r="YW301" s="80"/>
      <c r="YX301" s="80"/>
      <c r="YY301" s="80"/>
      <c r="YZ301" s="80"/>
      <c r="ZA301" s="80"/>
      <c r="ZB301" s="80"/>
      <c r="ZC301" s="80"/>
      <c r="ZD301" s="80"/>
      <c r="ZE301" s="80"/>
      <c r="ZF301" s="80"/>
      <c r="ZG301" s="80"/>
      <c r="ZH301" s="80"/>
      <c r="ZI301" s="80"/>
      <c r="ZJ301" s="80"/>
      <c r="ZK301" s="80"/>
      <c r="ZL301" s="80"/>
      <c r="ZM301" s="80"/>
      <c r="ZN301" s="80"/>
      <c r="ZO301" s="80"/>
      <c r="ZP301" s="80"/>
      <c r="ZQ301" s="80"/>
      <c r="ZR301" s="80"/>
      <c r="ZS301" s="80"/>
      <c r="ZT301" s="80"/>
      <c r="ZU301" s="80"/>
      <c r="ZV301" s="80"/>
      <c r="ZW301" s="80"/>
      <c r="ZX301" s="80"/>
      <c r="ZY301" s="80"/>
      <c r="ZZ301" s="80"/>
      <c r="AAA301" s="80"/>
      <c r="AAB301" s="80"/>
      <c r="AAC301" s="80"/>
      <c r="AAD301" s="80"/>
      <c r="AAE301" s="80"/>
      <c r="AAF301" s="80"/>
      <c r="AAG301" s="80"/>
      <c r="AAH301" s="80"/>
      <c r="AAI301" s="80"/>
      <c r="AAJ301" s="80"/>
      <c r="AAK301" s="80"/>
      <c r="AAL301" s="80"/>
      <c r="AAM301" s="80"/>
      <c r="AAN301" s="80"/>
      <c r="AAO301" s="80"/>
      <c r="AAP301" s="80"/>
      <c r="AAQ301" s="80"/>
      <c r="AAR301" s="80"/>
      <c r="AAS301" s="80"/>
      <c r="AAT301" s="80"/>
      <c r="AAU301" s="80"/>
      <c r="AAV301" s="80"/>
      <c r="AAW301" s="80"/>
      <c r="AAX301" s="80"/>
      <c r="AAY301" s="80"/>
      <c r="AAZ301" s="80"/>
      <c r="ABA301" s="80"/>
      <c r="ABB301" s="80"/>
      <c r="ABC301" s="80"/>
      <c r="ABD301" s="80"/>
      <c r="ABE301" s="80"/>
      <c r="ABF301" s="80"/>
      <c r="ABG301" s="80"/>
      <c r="ABH301" s="80"/>
      <c r="ABI301" s="80"/>
      <c r="ABJ301" s="80"/>
      <c r="ABK301" s="80"/>
      <c r="ABL301" s="80"/>
      <c r="ABM301" s="80"/>
      <c r="ABN301" s="80"/>
      <c r="ABO301" s="80"/>
      <c r="ABP301" s="80"/>
      <c r="ABQ301" s="80"/>
      <c r="ABR301" s="80"/>
      <c r="ABS301" s="80"/>
      <c r="ABT301" s="80"/>
      <c r="ABU301" s="80"/>
      <c r="ABV301" s="80"/>
      <c r="ABW301" s="80"/>
      <c r="ABX301" s="80"/>
      <c r="ABY301" s="80"/>
      <c r="ABZ301" s="80"/>
      <c r="ACA301" s="80"/>
      <c r="ACB301" s="80"/>
      <c r="ACC301" s="80"/>
      <c r="ACD301" s="80"/>
      <c r="ACE301" s="80"/>
      <c r="ACF301" s="80"/>
      <c r="ACG301" s="80"/>
      <c r="ACH301" s="80"/>
      <c r="ACI301" s="80"/>
      <c r="ACJ301" s="80"/>
      <c r="ACK301" s="80"/>
      <c r="ACL301" s="80"/>
      <c r="ACM301" s="80"/>
      <c r="ACN301" s="80"/>
      <c r="ACO301" s="80"/>
      <c r="ACP301" s="80"/>
      <c r="ACQ301" s="80"/>
      <c r="ACR301" s="80"/>
      <c r="ACS301" s="80"/>
      <c r="ACT301" s="80"/>
      <c r="ACU301" s="80"/>
      <c r="ACV301" s="80"/>
      <c r="ACW301" s="80"/>
      <c r="ACX301" s="80"/>
      <c r="ACY301" s="80"/>
      <c r="ACZ301" s="80"/>
      <c r="ADA301" s="80"/>
      <c r="ADB301" s="80"/>
      <c r="ADC301" s="80"/>
      <c r="ADD301" s="80"/>
      <c r="ADE301" s="80"/>
      <c r="ADF301" s="80"/>
      <c r="ADG301" s="80"/>
      <c r="ADH301" s="80"/>
      <c r="ADI301" s="80"/>
      <c r="ADJ301" s="80"/>
      <c r="ADK301" s="80"/>
      <c r="ADL301" s="80"/>
      <c r="ADM301" s="80"/>
      <c r="ADN301" s="80"/>
      <c r="ADO301" s="80"/>
      <c r="ADP301" s="80"/>
      <c r="ADQ301" s="80"/>
      <c r="ADR301" s="80"/>
      <c r="ADS301" s="80"/>
      <c r="ADT301" s="80"/>
      <c r="ADU301" s="80"/>
      <c r="ADV301" s="80"/>
      <c r="ADW301" s="80"/>
      <c r="ADX301" s="80"/>
      <c r="ADY301" s="80"/>
      <c r="ADZ301" s="80"/>
      <c r="AEA301" s="80"/>
      <c r="AEB301" s="80"/>
      <c r="AEC301" s="80"/>
      <c r="AED301" s="80"/>
      <c r="AEE301" s="80"/>
      <c r="AEF301" s="80"/>
      <c r="AEG301" s="80"/>
      <c r="AEH301" s="80"/>
      <c r="AEI301" s="80"/>
      <c r="AEJ301" s="80"/>
      <c r="AEK301" s="80"/>
      <c r="AEL301" s="80"/>
      <c r="AEM301" s="80"/>
      <c r="AEN301" s="80"/>
      <c r="AEO301" s="80"/>
      <c r="AEP301" s="80"/>
      <c r="AEQ301" s="80"/>
      <c r="AER301" s="80"/>
      <c r="AES301" s="80"/>
      <c r="AET301" s="80"/>
      <c r="AEU301" s="80"/>
      <c r="AEV301" s="80"/>
      <c r="AEW301" s="80"/>
      <c r="AEX301" s="80"/>
      <c r="AEY301" s="80"/>
      <c r="AEZ301" s="80"/>
      <c r="AFA301" s="80"/>
      <c r="AFB301" s="80"/>
      <c r="AFC301" s="80"/>
      <c r="AFD301" s="80"/>
      <c r="AFE301" s="80"/>
      <c r="AFF301" s="80"/>
      <c r="AFG301" s="80"/>
      <c r="AFH301" s="80"/>
      <c r="AFI301" s="80"/>
      <c r="AFJ301" s="80"/>
      <c r="AFK301" s="80"/>
      <c r="AFL301" s="80"/>
      <c r="AFM301" s="80"/>
      <c r="AFN301" s="80"/>
      <c r="AFO301" s="80"/>
      <c r="AFP301" s="80"/>
      <c r="AFQ301" s="80"/>
      <c r="AFR301" s="80"/>
      <c r="AFS301" s="80"/>
      <c r="AFT301" s="80"/>
      <c r="AFU301" s="80"/>
      <c r="AFV301" s="80"/>
      <c r="AFW301" s="80"/>
      <c r="AFX301" s="80"/>
      <c r="AFY301" s="80"/>
      <c r="AFZ301" s="80"/>
      <c r="AGA301" s="80"/>
      <c r="AGB301" s="80"/>
      <c r="AGC301" s="80"/>
      <c r="AGD301" s="80"/>
      <c r="AGE301" s="80"/>
      <c r="AGF301" s="80"/>
      <c r="AGG301" s="80"/>
      <c r="AGH301" s="80"/>
      <c r="AGI301" s="80"/>
      <c r="AGJ301" s="80"/>
      <c r="AGK301" s="80"/>
      <c r="AGL301" s="80"/>
      <c r="AGM301" s="80"/>
      <c r="AGN301" s="80"/>
      <c r="AGO301" s="80"/>
      <c r="AGP301" s="80"/>
      <c r="AGQ301" s="80"/>
      <c r="AGR301" s="80"/>
      <c r="AGS301" s="80"/>
      <c r="AGT301" s="80"/>
      <c r="AGU301" s="80"/>
      <c r="AGV301" s="80"/>
      <c r="AGW301" s="80"/>
      <c r="AGX301" s="80"/>
      <c r="AGY301" s="80"/>
      <c r="AGZ301" s="80"/>
      <c r="AHA301" s="80"/>
      <c r="AHB301" s="80"/>
      <c r="AHC301" s="80"/>
      <c r="AHD301" s="80"/>
      <c r="AHE301" s="80"/>
      <c r="AHF301" s="80"/>
      <c r="AHG301" s="80"/>
      <c r="AHH301" s="80"/>
      <c r="AHI301" s="80"/>
      <c r="AHJ301" s="80"/>
      <c r="AHK301" s="80"/>
      <c r="AHL301" s="80"/>
      <c r="AHM301" s="80"/>
      <c r="AHN301" s="80"/>
      <c r="AHO301" s="80"/>
      <c r="AHP301" s="80"/>
      <c r="AHQ301" s="80"/>
      <c r="AHR301" s="80"/>
      <c r="AHS301" s="80"/>
      <c r="AHT301" s="80"/>
      <c r="AHU301" s="80"/>
      <c r="AHV301" s="80"/>
      <c r="AHW301" s="80"/>
      <c r="AHX301" s="80"/>
      <c r="AHY301" s="80"/>
      <c r="AHZ301" s="80"/>
      <c r="AIA301" s="80"/>
      <c r="AIB301" s="80"/>
      <c r="AIC301" s="80"/>
      <c r="AID301" s="80"/>
      <c r="AIE301" s="80"/>
      <c r="AIF301" s="80"/>
      <c r="AIG301" s="80"/>
      <c r="AIH301" s="80"/>
      <c r="AII301" s="80"/>
      <c r="AIJ301" s="80"/>
      <c r="AIK301" s="80"/>
      <c r="AIL301" s="80"/>
      <c r="AIM301" s="80"/>
      <c r="AIN301" s="80"/>
      <c r="AIO301" s="80"/>
      <c r="AIP301" s="80"/>
      <c r="AIQ301" s="80"/>
      <c r="AIR301" s="80"/>
      <c r="AIS301" s="80"/>
      <c r="AIT301" s="80"/>
      <c r="AIU301" s="80"/>
      <c r="AIV301" s="80"/>
      <c r="AIW301" s="80"/>
      <c r="AIX301" s="80"/>
      <c r="AIY301" s="80"/>
      <c r="AIZ301" s="80"/>
      <c r="AJA301" s="80"/>
      <c r="AJB301" s="80"/>
      <c r="AJC301" s="80"/>
      <c r="AJD301" s="80"/>
      <c r="AJE301" s="80"/>
      <c r="AJF301" s="80"/>
      <c r="AJG301" s="80"/>
      <c r="AJH301" s="80"/>
      <c r="AJI301" s="80"/>
      <c r="AJJ301" s="80"/>
      <c r="AJK301" s="80"/>
      <c r="AJL301" s="80"/>
      <c r="AJM301" s="80"/>
      <c r="AJN301" s="80"/>
      <c r="AJO301" s="80"/>
      <c r="AJP301" s="80"/>
      <c r="AJQ301" s="80"/>
      <c r="AJR301" s="80"/>
      <c r="AJS301" s="80"/>
      <c r="AJT301" s="80"/>
      <c r="AJU301" s="80"/>
      <c r="AJV301" s="80"/>
      <c r="AJW301" s="80"/>
      <c r="AJX301" s="80"/>
      <c r="AJY301" s="80"/>
      <c r="AJZ301" s="80"/>
      <c r="AKA301" s="80"/>
      <c r="AKB301" s="80"/>
      <c r="AKC301" s="80"/>
      <c r="AKD301" s="80"/>
      <c r="AKE301" s="80"/>
      <c r="AKF301" s="80"/>
      <c r="AKG301" s="80"/>
      <c r="AKH301" s="80"/>
      <c r="AKI301" s="80"/>
      <c r="AKJ301" s="80"/>
      <c r="AKK301" s="80"/>
      <c r="AKL301" s="80"/>
      <c r="AKM301" s="80"/>
      <c r="AKN301" s="80"/>
      <c r="AKO301" s="80"/>
      <c r="AKP301" s="80"/>
      <c r="AKQ301" s="80"/>
      <c r="AKR301" s="80"/>
      <c r="AKS301" s="80"/>
      <c r="AKT301" s="80"/>
      <c r="AKU301" s="80"/>
      <c r="AKV301" s="80"/>
      <c r="AKW301" s="80"/>
      <c r="AKX301" s="80"/>
      <c r="AKY301" s="80"/>
      <c r="AKZ301" s="80"/>
      <c r="ALA301" s="80"/>
      <c r="ALB301" s="80"/>
      <c r="ALC301" s="80"/>
      <c r="ALD301" s="80"/>
      <c r="ALE301" s="80"/>
      <c r="ALF301" s="80"/>
      <c r="ALG301" s="80"/>
      <c r="ALH301" s="80"/>
      <c r="ALI301" s="80"/>
      <c r="ALJ301" s="80"/>
      <c r="ALK301" s="80"/>
      <c r="ALL301" s="80"/>
      <c r="ALM301" s="80"/>
      <c r="ALN301" s="80"/>
      <c r="ALO301" s="80"/>
      <c r="ALP301" s="80"/>
      <c r="ALQ301" s="80"/>
      <c r="ALR301" s="80"/>
      <c r="ALS301" s="80"/>
      <c r="ALT301" s="80"/>
      <c r="ALU301" s="80"/>
      <c r="ALV301" s="80"/>
      <c r="ALW301" s="80"/>
      <c r="ALX301" s="80"/>
      <c r="ALY301" s="80"/>
      <c r="ALZ301" s="80"/>
      <c r="AMA301" s="80"/>
      <c r="AMB301" s="80"/>
      <c r="AMC301" s="80"/>
      <c r="AMD301" s="80"/>
      <c r="AME301" s="80"/>
      <c r="AMF301" s="80"/>
      <c r="AMG301" s="80"/>
      <c r="AMH301" s="80"/>
      <c r="AMI301" s="80"/>
      <c r="AMJ301" s="80"/>
      <c r="AMK301" s="80"/>
      <c r="AML301" s="80"/>
      <c r="AMM301" s="80"/>
      <c r="AMN301" s="80"/>
      <c r="AMO301" s="80"/>
      <c r="AMP301" s="80"/>
      <c r="AMQ301" s="80"/>
      <c r="AMR301" s="80"/>
      <c r="AMS301" s="80"/>
      <c r="AMT301" s="80"/>
      <c r="AMU301" s="80"/>
      <c r="AMV301" s="80"/>
      <c r="AMW301" s="80"/>
      <c r="AMX301" s="80"/>
      <c r="AMY301" s="80"/>
      <c r="AMZ301" s="80"/>
      <c r="ANA301" s="80"/>
      <c r="ANB301" s="80"/>
      <c r="ANC301" s="80"/>
      <c r="AND301" s="80"/>
      <c r="ANE301" s="80"/>
      <c r="ANF301" s="80"/>
      <c r="ANG301" s="80"/>
      <c r="ANH301" s="80"/>
      <c r="ANI301" s="80"/>
      <c r="ANJ301" s="80"/>
      <c r="ANK301" s="80"/>
      <c r="ANL301" s="80"/>
      <c r="ANM301" s="80"/>
      <c r="ANN301" s="80"/>
      <c r="ANO301" s="80"/>
      <c r="ANP301" s="80"/>
      <c r="ANQ301" s="80"/>
      <c r="ANR301" s="80"/>
      <c r="ANS301" s="80"/>
      <c r="ANT301" s="80"/>
      <c r="ANU301" s="80"/>
      <c r="ANV301" s="80"/>
      <c r="ANW301" s="80"/>
      <c r="ANX301" s="80"/>
      <c r="ANY301" s="80"/>
      <c r="ANZ301" s="80"/>
      <c r="AOA301" s="80"/>
      <c r="AOB301" s="80"/>
      <c r="AOC301" s="80"/>
      <c r="AOD301" s="80"/>
      <c r="AOE301" s="80"/>
      <c r="AOF301" s="80"/>
      <c r="AOG301" s="80"/>
      <c r="AOH301" s="80"/>
      <c r="AOI301" s="80"/>
      <c r="AOJ301" s="80"/>
      <c r="AOK301" s="80"/>
      <c r="AOL301" s="80"/>
      <c r="AOM301" s="80"/>
      <c r="AON301" s="80"/>
      <c r="AOO301" s="80"/>
      <c r="AOP301" s="80"/>
      <c r="AOQ301" s="80"/>
      <c r="AOR301" s="80"/>
      <c r="AOS301" s="80"/>
      <c r="AOT301" s="80"/>
      <c r="AOU301" s="80"/>
      <c r="AOV301" s="80"/>
      <c r="AOW301" s="80"/>
      <c r="AOX301" s="80"/>
      <c r="AOY301" s="80"/>
      <c r="AOZ301" s="80"/>
      <c r="APA301" s="80"/>
      <c r="APB301" s="80"/>
      <c r="APC301" s="80"/>
      <c r="APD301" s="80"/>
      <c r="APE301" s="80"/>
      <c r="APF301" s="80"/>
      <c r="APG301" s="80"/>
      <c r="APH301" s="80"/>
      <c r="API301" s="80"/>
      <c r="APJ301" s="80"/>
      <c r="APK301" s="80"/>
      <c r="APL301" s="80"/>
      <c r="APM301" s="80"/>
      <c r="APN301" s="80"/>
      <c r="APO301" s="80"/>
      <c r="APP301" s="80"/>
      <c r="APQ301" s="80"/>
      <c r="APR301" s="80"/>
      <c r="APS301" s="80"/>
      <c r="APT301" s="80"/>
      <c r="APU301" s="80"/>
      <c r="APV301" s="80"/>
      <c r="APW301" s="80"/>
      <c r="APX301" s="80"/>
      <c r="APY301" s="80"/>
      <c r="APZ301" s="80"/>
      <c r="AQA301" s="80"/>
      <c r="AQB301" s="80"/>
      <c r="AQC301" s="80"/>
      <c r="AQD301" s="80"/>
      <c r="AQE301" s="80"/>
      <c r="AQF301" s="80"/>
      <c r="AQG301" s="80"/>
      <c r="AQH301" s="80"/>
      <c r="AQI301" s="80"/>
      <c r="AQJ301" s="80"/>
      <c r="AQK301" s="80"/>
      <c r="AQL301" s="80"/>
      <c r="AQM301" s="80"/>
      <c r="AQN301" s="80"/>
      <c r="AQO301" s="80"/>
      <c r="AQP301" s="80"/>
      <c r="AQQ301" s="80"/>
      <c r="AQR301" s="80"/>
      <c r="AQS301" s="80"/>
      <c r="AQT301" s="80"/>
      <c r="AQU301" s="80"/>
      <c r="AQV301" s="80"/>
      <c r="AQW301" s="80"/>
      <c r="AQX301" s="80"/>
      <c r="AQY301" s="80"/>
      <c r="AQZ301" s="80"/>
      <c r="ARA301" s="80"/>
      <c r="ARB301" s="80"/>
      <c r="ARC301" s="80"/>
      <c r="ARD301" s="80"/>
      <c r="ARE301" s="80"/>
      <c r="ARF301" s="80"/>
      <c r="ARG301" s="80"/>
      <c r="ARH301" s="80"/>
      <c r="ARI301" s="80"/>
      <c r="ARJ301" s="80"/>
      <c r="ARK301" s="80"/>
      <c r="ARL301" s="80"/>
      <c r="ARM301" s="80"/>
      <c r="ARN301" s="80"/>
      <c r="ARO301" s="80"/>
      <c r="ARP301" s="80"/>
      <c r="ARQ301" s="80"/>
      <c r="ARR301" s="80"/>
      <c r="ARS301" s="80"/>
      <c r="ART301" s="80"/>
      <c r="ARU301" s="80"/>
      <c r="ARV301" s="80"/>
      <c r="ARW301" s="80"/>
      <c r="ARX301" s="80"/>
      <c r="ARY301" s="80"/>
      <c r="ARZ301" s="80"/>
      <c r="ASA301" s="80"/>
      <c r="ASB301" s="80"/>
      <c r="ASC301" s="80"/>
      <c r="ASD301" s="80"/>
      <c r="ASE301" s="80"/>
      <c r="ASF301" s="80"/>
      <c r="ASG301" s="80"/>
      <c r="ASH301" s="80"/>
      <c r="ASI301" s="80"/>
      <c r="ASJ301" s="80"/>
      <c r="ASK301" s="80"/>
      <c r="ASL301" s="80"/>
      <c r="ASM301" s="80"/>
      <c r="ASN301" s="80"/>
      <c r="ASO301" s="80"/>
      <c r="ASP301" s="80"/>
      <c r="ASQ301" s="80"/>
      <c r="ASR301" s="80"/>
      <c r="ASS301" s="80"/>
      <c r="AST301" s="80"/>
      <c r="ASU301" s="80"/>
      <c r="ASV301" s="80"/>
      <c r="ASW301" s="80"/>
      <c r="ASX301" s="80"/>
      <c r="ASY301" s="80"/>
      <c r="ASZ301" s="80"/>
      <c r="ATA301" s="80"/>
      <c r="ATB301" s="80"/>
      <c r="ATC301" s="80"/>
      <c r="ATD301" s="80"/>
      <c r="ATE301" s="80"/>
      <c r="ATF301" s="80"/>
      <c r="ATG301" s="80"/>
      <c r="ATH301" s="80"/>
      <c r="ATI301" s="80"/>
      <c r="ATJ301" s="80"/>
      <c r="ATK301" s="80"/>
      <c r="ATL301" s="80"/>
      <c r="ATM301" s="80"/>
      <c r="ATN301" s="80"/>
      <c r="ATO301" s="80"/>
      <c r="ATP301" s="80"/>
      <c r="ATQ301" s="80"/>
      <c r="ATR301" s="80"/>
      <c r="ATS301" s="80"/>
      <c r="ATT301" s="80"/>
      <c r="ATU301" s="80"/>
      <c r="ATV301" s="80"/>
      <c r="ATW301" s="80"/>
      <c r="ATX301" s="80"/>
      <c r="ATY301" s="80"/>
      <c r="ATZ301" s="80"/>
      <c r="AUA301" s="80"/>
      <c r="AUB301" s="80"/>
      <c r="AUC301" s="80"/>
      <c r="AUD301" s="80"/>
      <c r="AUE301" s="80"/>
      <c r="AUF301" s="80"/>
      <c r="AUG301" s="80"/>
      <c r="AUH301" s="80"/>
      <c r="AUI301" s="80"/>
      <c r="AUJ301" s="80"/>
      <c r="AUK301" s="80"/>
      <c r="AUL301" s="80"/>
      <c r="AUM301" s="80"/>
      <c r="AUN301" s="80"/>
      <c r="AUO301" s="80"/>
      <c r="AUP301" s="80"/>
      <c r="AUQ301" s="80"/>
      <c r="AUR301" s="80"/>
      <c r="AUS301" s="80"/>
      <c r="AUT301" s="80"/>
      <c r="AUU301" s="80"/>
      <c r="AUV301" s="80"/>
      <c r="AUW301" s="80"/>
      <c r="AUX301" s="80"/>
      <c r="AUY301" s="80"/>
      <c r="AUZ301" s="80"/>
      <c r="AVA301" s="80"/>
      <c r="AVB301" s="80"/>
      <c r="AVC301" s="80"/>
      <c r="AVD301" s="80"/>
      <c r="AVE301" s="80"/>
      <c r="AVF301" s="80"/>
      <c r="AVG301" s="80"/>
      <c r="AVH301" s="80"/>
      <c r="AVI301" s="80"/>
      <c r="AVJ301" s="80"/>
      <c r="AVK301" s="80"/>
      <c r="AVL301" s="80"/>
      <c r="AVM301" s="80"/>
      <c r="AVN301" s="80"/>
      <c r="AVO301" s="80"/>
      <c r="AVP301" s="80"/>
      <c r="AVQ301" s="80"/>
      <c r="AVR301" s="80"/>
      <c r="AVS301" s="80"/>
      <c r="AVT301" s="80"/>
      <c r="AVU301" s="80"/>
      <c r="AVV301" s="80"/>
      <c r="AVW301" s="80"/>
      <c r="AVX301" s="80"/>
      <c r="AVY301" s="80"/>
      <c r="AVZ301" s="80"/>
      <c r="AWA301" s="80"/>
      <c r="AWB301" s="80"/>
      <c r="AWC301" s="80"/>
      <c r="AWD301" s="80"/>
      <c r="AWE301" s="80"/>
      <c r="AWF301" s="80"/>
      <c r="AWG301" s="80"/>
      <c r="AWH301" s="80"/>
      <c r="AWI301" s="80"/>
      <c r="AWJ301" s="80"/>
      <c r="AWK301" s="80"/>
      <c r="AWL301" s="80"/>
      <c r="AWM301" s="80"/>
      <c r="AWN301" s="80"/>
      <c r="AWO301" s="80"/>
      <c r="AWP301" s="80"/>
      <c r="AWQ301" s="80"/>
      <c r="AWR301" s="80"/>
      <c r="AWS301" s="80"/>
      <c r="AWT301" s="80"/>
      <c r="AWU301" s="80"/>
      <c r="AWV301" s="80"/>
      <c r="AWW301" s="80"/>
      <c r="AWX301" s="80"/>
      <c r="AWY301" s="80"/>
      <c r="AWZ301" s="80"/>
      <c r="AXA301" s="80"/>
      <c r="AXB301" s="80"/>
      <c r="AXC301" s="80"/>
      <c r="AXD301" s="80"/>
      <c r="AXE301" s="80"/>
      <c r="AXF301" s="80"/>
      <c r="AXG301" s="80"/>
      <c r="AXH301" s="80"/>
      <c r="AXI301" s="80"/>
      <c r="AXJ301" s="80"/>
      <c r="AXK301" s="80"/>
      <c r="AXL301" s="80"/>
      <c r="AXM301" s="80"/>
      <c r="AXN301" s="80"/>
      <c r="AXO301" s="80"/>
      <c r="AXP301" s="80"/>
      <c r="AXQ301" s="80"/>
      <c r="AXR301" s="80"/>
      <c r="AXS301" s="80"/>
      <c r="AXT301" s="80"/>
      <c r="AXU301" s="80"/>
      <c r="AXV301" s="80"/>
      <c r="AXW301" s="80"/>
      <c r="AXX301" s="80"/>
      <c r="AXY301" s="80"/>
      <c r="AXZ301" s="80"/>
      <c r="AYA301" s="80"/>
      <c r="AYB301" s="80"/>
      <c r="AYC301" s="80"/>
      <c r="AYD301" s="80"/>
      <c r="AYE301" s="80"/>
      <c r="AYF301" s="80"/>
      <c r="AYG301" s="80"/>
      <c r="AYH301" s="80"/>
      <c r="AYI301" s="80"/>
      <c r="AYJ301" s="80"/>
      <c r="AYK301" s="80"/>
      <c r="AYL301" s="80"/>
      <c r="AYM301" s="80"/>
      <c r="AYN301" s="80"/>
      <c r="AYO301" s="80"/>
      <c r="AYP301" s="80"/>
      <c r="AYQ301" s="80"/>
      <c r="AYR301" s="80"/>
      <c r="AYS301" s="80"/>
      <c r="AYT301" s="80"/>
      <c r="AYU301" s="80"/>
      <c r="AYV301" s="80"/>
      <c r="AYW301" s="80"/>
      <c r="AYX301" s="80"/>
      <c r="AYY301" s="80"/>
      <c r="AYZ301" s="80"/>
      <c r="AZA301" s="80"/>
      <c r="AZB301" s="80"/>
      <c r="AZC301" s="80"/>
      <c r="AZD301" s="80"/>
      <c r="AZE301" s="80"/>
      <c r="AZF301" s="80"/>
      <c r="AZG301" s="80"/>
      <c r="AZH301" s="80"/>
      <c r="AZI301" s="80"/>
      <c r="AZJ301" s="80"/>
      <c r="AZK301" s="80"/>
      <c r="AZL301" s="80"/>
      <c r="AZM301" s="80"/>
      <c r="AZN301" s="80"/>
      <c r="AZO301" s="80"/>
      <c r="AZP301" s="80"/>
      <c r="AZQ301" s="80"/>
      <c r="AZR301" s="80"/>
      <c r="AZS301" s="80"/>
      <c r="AZT301" s="80"/>
      <c r="AZU301" s="80"/>
      <c r="AZV301" s="80"/>
      <c r="AZW301" s="80"/>
      <c r="AZX301" s="80"/>
      <c r="AZY301" s="80"/>
      <c r="AZZ301" s="80"/>
      <c r="BAA301" s="80"/>
      <c r="BAB301" s="80"/>
      <c r="BAC301" s="80"/>
      <c r="BAD301" s="80"/>
      <c r="BAE301" s="80"/>
      <c r="BAF301" s="80"/>
      <c r="BAG301" s="80"/>
      <c r="BAH301" s="80"/>
      <c r="BAI301" s="80"/>
      <c r="BAJ301" s="80"/>
      <c r="BAK301" s="80"/>
      <c r="BAL301" s="80"/>
      <c r="BAM301" s="80"/>
      <c r="BAN301" s="80"/>
      <c r="BAO301" s="80"/>
      <c r="BAP301" s="80"/>
      <c r="BAQ301" s="80"/>
      <c r="BAR301" s="80"/>
      <c r="BAS301" s="80"/>
      <c r="BAT301" s="80"/>
      <c r="BAU301" s="80"/>
      <c r="BAV301" s="80"/>
      <c r="BAW301" s="80"/>
      <c r="BAX301" s="80"/>
      <c r="BAY301" s="80"/>
      <c r="BAZ301" s="80"/>
      <c r="BBA301" s="80"/>
      <c r="BBB301" s="80"/>
      <c r="BBC301" s="80"/>
      <c r="BBD301" s="80"/>
      <c r="BBE301" s="80"/>
      <c r="BBF301" s="80"/>
      <c r="BBG301" s="80"/>
      <c r="BBH301" s="80"/>
      <c r="BBI301" s="80"/>
      <c r="BBJ301" s="80"/>
      <c r="BBK301" s="80"/>
      <c r="BBL301" s="80"/>
      <c r="BBM301" s="80"/>
      <c r="BBN301" s="80"/>
      <c r="BBO301" s="80"/>
      <c r="BBP301" s="80"/>
      <c r="BBQ301" s="80"/>
      <c r="BBR301" s="80"/>
      <c r="BBS301" s="80"/>
      <c r="BBT301" s="80"/>
      <c r="BBU301" s="80"/>
      <c r="BBV301" s="80"/>
      <c r="BBW301" s="80"/>
      <c r="BBX301" s="80"/>
      <c r="BBY301" s="80"/>
      <c r="BBZ301" s="80"/>
      <c r="BCA301" s="80"/>
      <c r="BCB301" s="80"/>
      <c r="BCC301" s="80"/>
      <c r="BCD301" s="80"/>
      <c r="BCE301" s="80"/>
      <c r="BCF301" s="80"/>
      <c r="BCG301" s="80"/>
      <c r="BCH301" s="80"/>
      <c r="BCI301" s="80"/>
      <c r="BCJ301" s="80"/>
      <c r="BCK301" s="80"/>
      <c r="BCL301" s="80"/>
      <c r="BCM301" s="80"/>
      <c r="BCN301" s="80"/>
      <c r="BCO301" s="80"/>
      <c r="BCP301" s="80"/>
      <c r="BCQ301" s="80"/>
      <c r="BCR301" s="80"/>
      <c r="BCS301" s="80"/>
      <c r="BCT301" s="80"/>
      <c r="BCU301" s="80"/>
      <c r="BCV301" s="80"/>
      <c r="BCW301" s="80"/>
      <c r="BCX301" s="80"/>
      <c r="BCY301" s="80"/>
      <c r="BCZ301" s="80"/>
      <c r="BDA301" s="80"/>
      <c r="BDB301" s="80"/>
      <c r="BDC301" s="80"/>
      <c r="BDD301" s="80"/>
      <c r="BDE301" s="80"/>
      <c r="BDF301" s="80"/>
      <c r="BDG301" s="80"/>
      <c r="BDH301" s="80"/>
      <c r="BDI301" s="80"/>
      <c r="BDJ301" s="80"/>
      <c r="BDK301" s="80"/>
      <c r="BDL301" s="80"/>
      <c r="BDM301" s="80"/>
      <c r="BDN301" s="80"/>
      <c r="BDO301" s="80"/>
      <c r="BDP301" s="80"/>
      <c r="BDQ301" s="80"/>
      <c r="BDR301" s="80"/>
      <c r="BDS301" s="80"/>
      <c r="BDT301" s="80"/>
      <c r="BDU301" s="80"/>
      <c r="BDV301" s="80"/>
      <c r="BDW301" s="80"/>
      <c r="BDX301" s="80"/>
      <c r="BDY301" s="80"/>
      <c r="BDZ301" s="80"/>
      <c r="BEA301" s="80"/>
      <c r="BEB301" s="80"/>
      <c r="BEC301" s="80"/>
      <c r="BED301" s="80"/>
      <c r="BEE301" s="80"/>
      <c r="BEF301" s="80"/>
      <c r="BEG301" s="80"/>
      <c r="BEH301" s="80"/>
      <c r="BEI301" s="80"/>
      <c r="BEJ301" s="80"/>
      <c r="BEK301" s="80"/>
      <c r="BEL301" s="80"/>
      <c r="BEM301" s="80"/>
      <c r="BEN301" s="80"/>
      <c r="BEO301" s="80"/>
      <c r="BEP301" s="80"/>
      <c r="BEQ301" s="80"/>
      <c r="BER301" s="80"/>
      <c r="BES301" s="80"/>
      <c r="BET301" s="80"/>
      <c r="BEU301" s="80"/>
      <c r="BEV301" s="80"/>
      <c r="BEW301" s="80"/>
      <c r="BEX301" s="80"/>
      <c r="BEY301" s="80"/>
      <c r="BEZ301" s="80"/>
      <c r="BFA301" s="80"/>
      <c r="BFB301" s="80"/>
      <c r="BFC301" s="80"/>
      <c r="BFD301" s="80"/>
      <c r="BFE301" s="80"/>
      <c r="BFF301" s="80"/>
      <c r="BFG301" s="80"/>
      <c r="BFH301" s="80"/>
      <c r="BFI301" s="80"/>
      <c r="BFJ301" s="80"/>
      <c r="BFK301" s="80"/>
      <c r="BFL301" s="80"/>
      <c r="BFM301" s="80"/>
      <c r="BFN301" s="80"/>
      <c r="BFO301" s="80"/>
      <c r="BFP301" s="80"/>
      <c r="BFQ301" s="80"/>
      <c r="BFR301" s="80"/>
      <c r="BFS301" s="80"/>
      <c r="BFT301" s="80"/>
      <c r="BFU301" s="80"/>
      <c r="BFV301" s="80"/>
      <c r="BFW301" s="80"/>
      <c r="BFX301" s="80"/>
      <c r="BFY301" s="80"/>
      <c r="BFZ301" s="80"/>
      <c r="BGA301" s="80"/>
      <c r="BGB301" s="80"/>
      <c r="BGC301" s="80"/>
      <c r="BGD301" s="80"/>
      <c r="BGE301" s="80"/>
      <c r="BGF301" s="80"/>
      <c r="BGG301" s="80"/>
      <c r="BGH301" s="80"/>
      <c r="BGI301" s="80"/>
      <c r="BGJ301" s="80"/>
      <c r="BGK301" s="80"/>
      <c r="BGL301" s="80"/>
      <c r="BGM301" s="80"/>
      <c r="BGN301" s="80"/>
      <c r="BGO301" s="80"/>
      <c r="BGP301" s="80"/>
      <c r="BGQ301" s="80"/>
      <c r="BGR301" s="80"/>
      <c r="BGS301" s="80"/>
      <c r="BGT301" s="80"/>
      <c r="BGU301" s="80"/>
      <c r="BGV301" s="80"/>
      <c r="BGW301" s="80"/>
      <c r="BGX301" s="80"/>
      <c r="BGY301" s="80"/>
      <c r="BGZ301" s="80"/>
      <c r="BHA301" s="80"/>
      <c r="BHB301" s="80"/>
      <c r="BHC301" s="80"/>
      <c r="BHD301" s="80"/>
      <c r="BHE301" s="80"/>
      <c r="BHF301" s="80"/>
      <c r="BHG301" s="80"/>
      <c r="BHH301" s="80"/>
      <c r="BHI301" s="80"/>
      <c r="BHJ301" s="80"/>
      <c r="BHK301" s="80"/>
      <c r="BHL301" s="80"/>
      <c r="BHM301" s="80"/>
      <c r="BHN301" s="80"/>
      <c r="BHO301" s="80"/>
      <c r="BHP301" s="80"/>
      <c r="BHQ301" s="80"/>
      <c r="BHR301" s="80"/>
      <c r="BHS301" s="80"/>
      <c r="BHT301" s="80"/>
      <c r="BHU301" s="80"/>
      <c r="BHV301" s="80"/>
      <c r="BHW301" s="80"/>
      <c r="BHX301" s="80"/>
      <c r="BHY301" s="80"/>
      <c r="BHZ301" s="80"/>
      <c r="BIA301" s="80"/>
      <c r="BIB301" s="80"/>
      <c r="BIC301" s="80"/>
      <c r="BID301" s="80"/>
      <c r="BIE301" s="80"/>
      <c r="BIF301" s="80"/>
      <c r="BIG301" s="80"/>
      <c r="BIH301" s="80"/>
      <c r="BII301" s="80"/>
      <c r="BIJ301" s="80"/>
      <c r="BIK301" s="80"/>
      <c r="BIL301" s="80"/>
      <c r="BIM301" s="80"/>
      <c r="BIN301" s="80"/>
      <c r="BIO301" s="80"/>
      <c r="BIP301" s="80"/>
      <c r="BIQ301" s="80"/>
      <c r="BIR301" s="80"/>
      <c r="BIS301" s="80"/>
      <c r="BIT301" s="80"/>
      <c r="BIU301" s="80"/>
      <c r="BIV301" s="80"/>
      <c r="BIW301" s="80"/>
      <c r="BIX301" s="80"/>
      <c r="BIY301" s="80"/>
      <c r="BIZ301" s="80"/>
      <c r="BJA301" s="80"/>
      <c r="BJB301" s="80"/>
      <c r="BJC301" s="80"/>
      <c r="BJD301" s="80"/>
      <c r="BJE301" s="80"/>
      <c r="BJF301" s="80"/>
      <c r="BJG301" s="80"/>
      <c r="BJH301" s="80"/>
      <c r="BJI301" s="80"/>
      <c r="BJJ301" s="80"/>
      <c r="BJK301" s="80"/>
      <c r="BJL301" s="80"/>
      <c r="BJM301" s="80"/>
      <c r="BJN301" s="80"/>
      <c r="BJO301" s="80"/>
      <c r="BJP301" s="80"/>
      <c r="BJQ301" s="80"/>
      <c r="BJR301" s="80"/>
      <c r="BJS301" s="80"/>
      <c r="BJT301" s="80"/>
      <c r="BJU301" s="80"/>
      <c r="BJV301" s="80"/>
      <c r="BJW301" s="80"/>
      <c r="BJX301" s="80"/>
      <c r="BJY301" s="80"/>
      <c r="BJZ301" s="80"/>
      <c r="BKA301" s="80"/>
      <c r="BKB301" s="80"/>
      <c r="BKC301" s="80"/>
      <c r="BKD301" s="80"/>
      <c r="BKE301" s="80"/>
      <c r="BKF301" s="80"/>
      <c r="BKG301" s="80"/>
      <c r="BKH301" s="80"/>
      <c r="BKI301" s="80"/>
      <c r="BKJ301" s="80"/>
      <c r="BKK301" s="80"/>
      <c r="BKL301" s="80"/>
      <c r="BKM301" s="80"/>
      <c r="BKN301" s="80"/>
      <c r="BKO301" s="80"/>
      <c r="BKP301" s="80"/>
      <c r="BKQ301" s="80"/>
      <c r="BKR301" s="80"/>
      <c r="BKS301" s="80"/>
      <c r="BKT301" s="80"/>
      <c r="BKU301" s="80"/>
      <c r="BKV301" s="80"/>
      <c r="BKW301" s="80"/>
      <c r="BKX301" s="80"/>
      <c r="BKY301" s="80"/>
      <c r="BKZ301" s="80"/>
      <c r="BLA301" s="80"/>
      <c r="BLB301" s="80"/>
      <c r="BLC301" s="80"/>
      <c r="BLD301" s="80"/>
      <c r="BLE301" s="80"/>
      <c r="BLF301" s="80"/>
      <c r="BLG301" s="80"/>
      <c r="BLH301" s="80"/>
      <c r="BLI301" s="80"/>
      <c r="BLJ301" s="80"/>
      <c r="BLK301" s="80"/>
      <c r="BLL301" s="80"/>
      <c r="BLM301" s="80"/>
      <c r="BLN301" s="80"/>
      <c r="BLO301" s="80"/>
      <c r="BLP301" s="80"/>
      <c r="BLQ301" s="80"/>
      <c r="BLR301" s="80"/>
      <c r="BLS301" s="80"/>
      <c r="BLT301" s="80"/>
      <c r="BLU301" s="80"/>
      <c r="BLV301" s="80"/>
      <c r="BLW301" s="80"/>
      <c r="BLX301" s="80"/>
      <c r="BLY301" s="80"/>
      <c r="BLZ301" s="80"/>
      <c r="BMA301" s="80"/>
      <c r="BMB301" s="80"/>
      <c r="BMC301" s="80"/>
      <c r="BMD301" s="80"/>
      <c r="BME301" s="80"/>
      <c r="BMF301" s="80"/>
      <c r="BMG301" s="80"/>
      <c r="BMH301" s="80"/>
      <c r="BMI301" s="80"/>
      <c r="BMJ301" s="80"/>
      <c r="BMK301" s="80"/>
      <c r="BML301" s="80"/>
      <c r="BMM301" s="80"/>
      <c r="BMN301" s="80"/>
      <c r="BMO301" s="80"/>
      <c r="BMP301" s="80"/>
      <c r="BMQ301" s="80"/>
      <c r="BMR301" s="80"/>
      <c r="BMS301" s="80"/>
      <c r="BMT301" s="80"/>
      <c r="BMU301" s="80"/>
      <c r="BMV301" s="80"/>
      <c r="BMW301" s="80"/>
      <c r="BMX301" s="80"/>
      <c r="BMY301" s="80"/>
      <c r="BMZ301" s="80"/>
      <c r="BNA301" s="80"/>
      <c r="BNB301" s="80"/>
      <c r="BNC301" s="80"/>
      <c r="BND301" s="80"/>
      <c r="BNE301" s="80"/>
      <c r="BNF301" s="80"/>
      <c r="BNG301" s="80"/>
      <c r="BNH301" s="80"/>
      <c r="BNI301" s="80"/>
      <c r="BNJ301" s="80"/>
      <c r="BNK301" s="80"/>
      <c r="BNL301" s="80"/>
      <c r="BNM301" s="80"/>
      <c r="BNN301" s="80"/>
      <c r="BNO301" s="80"/>
      <c r="BNP301" s="80"/>
      <c r="BNQ301" s="80"/>
      <c r="BNR301" s="80"/>
      <c r="BNS301" s="80"/>
      <c r="BNT301" s="80"/>
      <c r="BNU301" s="80"/>
      <c r="BNV301" s="80"/>
      <c r="BNW301" s="80"/>
      <c r="BNX301" s="80"/>
      <c r="BNY301" s="80"/>
      <c r="BNZ301" s="80"/>
      <c r="BOA301" s="80"/>
      <c r="BOB301" s="80"/>
      <c r="BOC301" s="80"/>
      <c r="BOD301" s="80"/>
      <c r="BOE301" s="80"/>
      <c r="BOF301" s="80"/>
      <c r="BOG301" s="80"/>
      <c r="BOH301" s="80"/>
      <c r="BOI301" s="80"/>
      <c r="BOJ301" s="80"/>
      <c r="BOK301" s="80"/>
      <c r="BOL301" s="80"/>
      <c r="BOM301" s="80"/>
      <c r="BON301" s="80"/>
      <c r="BOO301" s="80"/>
      <c r="BOP301" s="80"/>
      <c r="BOQ301" s="80"/>
      <c r="BOR301" s="80"/>
      <c r="BOS301" s="80"/>
      <c r="BOT301" s="80"/>
      <c r="BOU301" s="80"/>
      <c r="BOV301" s="80"/>
      <c r="BOW301" s="80"/>
      <c r="BOX301" s="80"/>
      <c r="BOY301" s="80"/>
      <c r="BOZ301" s="80"/>
      <c r="BPA301" s="80"/>
      <c r="BPB301" s="80"/>
      <c r="BPC301" s="80"/>
      <c r="BPD301" s="80"/>
      <c r="BPE301" s="80"/>
      <c r="BPF301" s="80"/>
      <c r="BPG301" s="80"/>
      <c r="BPH301" s="80"/>
      <c r="BPI301" s="80"/>
      <c r="BPJ301" s="80"/>
      <c r="BPK301" s="80"/>
      <c r="BPL301" s="80"/>
      <c r="BPM301" s="80"/>
      <c r="BPN301" s="80"/>
      <c r="BPO301" s="80"/>
      <c r="BPP301" s="80"/>
      <c r="BPQ301" s="80"/>
      <c r="BPR301" s="80"/>
      <c r="BPS301" s="80"/>
      <c r="BPT301" s="80"/>
      <c r="BPU301" s="80"/>
      <c r="BPV301" s="80"/>
      <c r="BPW301" s="80"/>
      <c r="BPX301" s="80"/>
      <c r="BPY301" s="80"/>
      <c r="BPZ301" s="80"/>
      <c r="BQA301" s="80"/>
      <c r="BQB301" s="80"/>
      <c r="BQC301" s="80"/>
      <c r="BQD301" s="80"/>
      <c r="BQE301" s="80"/>
      <c r="BQF301" s="80"/>
      <c r="BQG301" s="80"/>
      <c r="BQH301" s="80"/>
      <c r="BQI301" s="80"/>
      <c r="BQJ301" s="80"/>
      <c r="BQK301" s="80"/>
      <c r="BQL301" s="80"/>
      <c r="BQM301" s="80"/>
      <c r="BQN301" s="80"/>
      <c r="BQO301" s="80"/>
      <c r="BQP301" s="80"/>
      <c r="BQQ301" s="80"/>
      <c r="BQR301" s="80"/>
      <c r="BQS301" s="80"/>
      <c r="BQT301" s="80"/>
      <c r="BQU301" s="80"/>
      <c r="BQV301" s="80"/>
      <c r="BQW301" s="80"/>
      <c r="BQX301" s="80"/>
      <c r="BQY301" s="80"/>
      <c r="BQZ301" s="80"/>
      <c r="BRA301" s="80"/>
      <c r="BRB301" s="80"/>
      <c r="BRC301" s="80"/>
      <c r="BRD301" s="80"/>
      <c r="BRE301" s="80"/>
      <c r="BRF301" s="80"/>
      <c r="BRG301" s="80"/>
      <c r="BRH301" s="80"/>
      <c r="BRI301" s="80"/>
      <c r="BRJ301" s="80"/>
      <c r="BRK301" s="80"/>
      <c r="BRL301" s="80"/>
      <c r="BRM301" s="80"/>
      <c r="BRN301" s="80"/>
      <c r="BRO301" s="80"/>
      <c r="BRP301" s="80"/>
      <c r="BRQ301" s="80"/>
      <c r="BRR301" s="80"/>
      <c r="BRS301" s="80"/>
      <c r="BRT301" s="80"/>
      <c r="BRU301" s="80"/>
      <c r="BRV301" s="80"/>
      <c r="BRW301" s="80"/>
      <c r="BRX301" s="80"/>
      <c r="BRY301" s="80"/>
      <c r="BRZ301" s="80"/>
      <c r="BSA301" s="80"/>
      <c r="BSB301" s="80"/>
      <c r="BSC301" s="80"/>
      <c r="BSD301" s="80"/>
      <c r="BSE301" s="80"/>
      <c r="BSF301" s="80"/>
      <c r="BSG301" s="80"/>
      <c r="BSH301" s="80"/>
      <c r="BSI301" s="80"/>
      <c r="BSJ301" s="80"/>
      <c r="BSK301" s="80"/>
      <c r="BSL301" s="80"/>
      <c r="BSM301" s="80"/>
      <c r="BSN301" s="80"/>
      <c r="BSO301" s="80"/>
      <c r="BSP301" s="80"/>
      <c r="BSQ301" s="80"/>
      <c r="BSR301" s="80"/>
      <c r="BSS301" s="80"/>
      <c r="BST301" s="80"/>
      <c r="BSU301" s="80"/>
      <c r="BSV301" s="80"/>
      <c r="BSW301" s="80"/>
      <c r="BSX301" s="80"/>
      <c r="BSY301" s="80"/>
      <c r="BSZ301" s="80"/>
      <c r="BTA301" s="80"/>
      <c r="BTB301" s="80"/>
      <c r="BTC301" s="80"/>
      <c r="BTD301" s="80"/>
      <c r="BTE301" s="80"/>
      <c r="BTF301" s="80"/>
      <c r="BTG301" s="80"/>
      <c r="BTH301" s="80"/>
      <c r="BTI301" s="80"/>
      <c r="BTJ301" s="80"/>
      <c r="BTK301" s="80"/>
      <c r="BTL301" s="80"/>
      <c r="BTM301" s="80"/>
      <c r="BTN301" s="80"/>
      <c r="BTO301" s="80"/>
      <c r="BTP301" s="80"/>
      <c r="BTQ301" s="80"/>
      <c r="BTR301" s="80"/>
      <c r="BTS301" s="80"/>
      <c r="BTT301" s="80"/>
      <c r="BTU301" s="80"/>
      <c r="BTV301" s="80"/>
      <c r="BTW301" s="80"/>
      <c r="BTX301" s="80"/>
      <c r="BTY301" s="80"/>
      <c r="BTZ301" s="80"/>
      <c r="BUA301" s="80"/>
      <c r="BUB301" s="80"/>
      <c r="BUC301" s="80"/>
      <c r="BUD301" s="80"/>
      <c r="BUE301" s="80"/>
      <c r="BUF301" s="80"/>
      <c r="BUG301" s="80"/>
      <c r="BUH301" s="80"/>
      <c r="BUI301" s="80"/>
      <c r="BUJ301" s="80"/>
      <c r="BUK301" s="80"/>
      <c r="BUL301" s="80"/>
      <c r="BUM301" s="80"/>
      <c r="BUN301" s="80"/>
      <c r="BUO301" s="80"/>
      <c r="BUP301" s="80"/>
      <c r="BUQ301" s="80"/>
      <c r="BUR301" s="80"/>
      <c r="BUS301" s="80"/>
      <c r="BUT301" s="80"/>
      <c r="BUU301" s="80"/>
      <c r="BUV301" s="80"/>
      <c r="BUW301" s="80"/>
      <c r="BUX301" s="80"/>
      <c r="BUY301" s="80"/>
      <c r="BUZ301" s="80"/>
      <c r="BVA301" s="80"/>
      <c r="BVB301" s="80"/>
      <c r="BVC301" s="80"/>
      <c r="BVD301" s="80"/>
      <c r="BVE301" s="80"/>
      <c r="BVF301" s="80"/>
      <c r="BVG301" s="80"/>
      <c r="BVH301" s="80"/>
      <c r="BVI301" s="80"/>
      <c r="BVJ301" s="80"/>
      <c r="BVK301" s="80"/>
      <c r="BVL301" s="80"/>
      <c r="BVM301" s="80"/>
      <c r="BVN301" s="80"/>
      <c r="BVO301" s="80"/>
      <c r="BVP301" s="80"/>
      <c r="BVQ301" s="80"/>
      <c r="BVR301" s="80"/>
      <c r="BVS301" s="80"/>
      <c r="BVT301" s="80"/>
      <c r="BVU301" s="80"/>
      <c r="BVV301" s="80"/>
      <c r="BVW301" s="80"/>
      <c r="BVX301" s="80"/>
      <c r="BVY301" s="80"/>
      <c r="BVZ301" s="80"/>
      <c r="BWA301" s="80"/>
      <c r="BWB301" s="80"/>
      <c r="BWC301" s="80"/>
      <c r="BWD301" s="80"/>
      <c r="BWE301" s="80"/>
      <c r="BWF301" s="80"/>
      <c r="BWG301" s="80"/>
      <c r="BWH301" s="80"/>
      <c r="BWI301" s="80"/>
      <c r="BWJ301" s="80"/>
      <c r="BWK301" s="80"/>
      <c r="BWL301" s="80"/>
      <c r="BWM301" s="80"/>
      <c r="BWN301" s="80"/>
      <c r="BWO301" s="80"/>
      <c r="BWP301" s="80"/>
      <c r="BWQ301" s="80"/>
      <c r="BWR301" s="80"/>
      <c r="BWS301" s="80"/>
      <c r="BWT301" s="80"/>
      <c r="BWU301" s="80"/>
      <c r="BWV301" s="80"/>
      <c r="BWW301" s="80"/>
      <c r="BWX301" s="80"/>
      <c r="BWY301" s="80"/>
      <c r="BWZ301" s="80"/>
      <c r="BXA301" s="80"/>
      <c r="BXB301" s="80"/>
      <c r="BXC301" s="80"/>
      <c r="BXD301" s="80"/>
      <c r="BXE301" s="80"/>
      <c r="BXF301" s="80"/>
      <c r="BXG301" s="80"/>
      <c r="BXH301" s="80"/>
      <c r="BXI301" s="80"/>
      <c r="BXJ301" s="80"/>
      <c r="BXK301" s="80"/>
      <c r="BXL301" s="80"/>
      <c r="BXM301" s="80"/>
      <c r="BXN301" s="80"/>
      <c r="BXO301" s="80"/>
      <c r="BXP301" s="80"/>
      <c r="BXQ301" s="80"/>
      <c r="BXR301" s="80"/>
      <c r="BXS301" s="80"/>
      <c r="BXT301" s="80"/>
      <c r="BXU301" s="80"/>
      <c r="BXV301" s="80"/>
      <c r="BXW301" s="80"/>
      <c r="BXX301" s="80"/>
      <c r="BXY301" s="80"/>
      <c r="BXZ301" s="80"/>
      <c r="BYA301" s="80"/>
      <c r="BYB301" s="80"/>
      <c r="BYC301" s="80"/>
      <c r="BYD301" s="80"/>
      <c r="BYE301" s="80"/>
      <c r="BYF301" s="80"/>
      <c r="BYG301" s="80"/>
      <c r="BYH301" s="80"/>
      <c r="BYI301" s="80"/>
      <c r="BYJ301" s="80"/>
      <c r="BYK301" s="80"/>
      <c r="BYL301" s="80"/>
      <c r="BYM301" s="80"/>
      <c r="BYN301" s="80"/>
      <c r="BYO301" s="80"/>
      <c r="BYP301" s="80"/>
      <c r="BYQ301" s="80"/>
      <c r="BYR301" s="80"/>
      <c r="BYS301" s="80"/>
      <c r="BYT301" s="80"/>
      <c r="BYU301" s="80"/>
      <c r="BYV301" s="80"/>
      <c r="BYW301" s="80"/>
      <c r="BYX301" s="80"/>
      <c r="BYY301" s="80"/>
      <c r="BYZ301" s="80"/>
      <c r="BZA301" s="80"/>
      <c r="BZB301" s="80"/>
      <c r="BZC301" s="80"/>
      <c r="BZD301" s="80"/>
      <c r="BZE301" s="80"/>
      <c r="BZF301" s="80"/>
      <c r="BZG301" s="80"/>
      <c r="BZH301" s="80"/>
      <c r="BZI301" s="80"/>
      <c r="BZJ301" s="80"/>
      <c r="BZK301" s="80"/>
      <c r="BZL301" s="80"/>
      <c r="BZM301" s="80"/>
      <c r="BZN301" s="80"/>
      <c r="BZO301" s="80"/>
      <c r="BZP301" s="80"/>
      <c r="BZQ301" s="80"/>
      <c r="BZR301" s="80"/>
      <c r="BZS301" s="80"/>
      <c r="BZT301" s="80"/>
      <c r="BZU301" s="80"/>
      <c r="BZV301" s="80"/>
      <c r="BZW301" s="80"/>
      <c r="BZX301" s="80"/>
      <c r="BZY301" s="80"/>
      <c r="BZZ301" s="80"/>
      <c r="CAA301" s="80"/>
      <c r="CAB301" s="80"/>
      <c r="CAC301" s="80"/>
      <c r="CAD301" s="80"/>
      <c r="CAE301" s="80"/>
      <c r="CAF301" s="80"/>
      <c r="CAG301" s="80"/>
      <c r="CAH301" s="80"/>
      <c r="CAI301" s="80"/>
      <c r="CAJ301" s="80"/>
      <c r="CAK301" s="80"/>
      <c r="CAL301" s="80"/>
      <c r="CAM301" s="80"/>
      <c r="CAN301" s="80"/>
      <c r="CAO301" s="80"/>
      <c r="CAP301" s="80"/>
      <c r="CAQ301" s="80"/>
      <c r="CAR301" s="80"/>
      <c r="CAS301" s="80"/>
      <c r="CAT301" s="80"/>
      <c r="CAU301" s="80"/>
      <c r="CAV301" s="80"/>
      <c r="CAW301" s="80"/>
      <c r="CAX301" s="80"/>
      <c r="CAY301" s="80"/>
      <c r="CAZ301" s="80"/>
      <c r="CBA301" s="80"/>
      <c r="CBB301" s="80"/>
      <c r="CBC301" s="80"/>
      <c r="CBD301" s="80"/>
      <c r="CBE301" s="80"/>
      <c r="CBF301" s="80"/>
      <c r="CBG301" s="80"/>
      <c r="CBH301" s="80"/>
      <c r="CBI301" s="80"/>
      <c r="CBJ301" s="80"/>
      <c r="CBK301" s="80"/>
      <c r="CBL301" s="80"/>
      <c r="CBM301" s="80"/>
      <c r="CBN301" s="80"/>
      <c r="CBO301" s="80"/>
      <c r="CBP301" s="80"/>
      <c r="CBQ301" s="80"/>
      <c r="CBR301" s="80"/>
      <c r="CBS301" s="80"/>
      <c r="CBT301" s="80"/>
      <c r="CBU301" s="80"/>
      <c r="CBV301" s="80"/>
      <c r="CBW301" s="80"/>
      <c r="CBX301" s="80"/>
      <c r="CBY301" s="80"/>
      <c r="CBZ301" s="80"/>
      <c r="CCA301" s="80"/>
      <c r="CCB301" s="80"/>
      <c r="CCC301" s="80"/>
      <c r="CCD301" s="80"/>
      <c r="CCE301" s="80"/>
      <c r="CCF301" s="80"/>
      <c r="CCG301" s="80"/>
      <c r="CCH301" s="80"/>
      <c r="CCI301" s="80"/>
      <c r="CCJ301" s="80"/>
      <c r="CCK301" s="80"/>
      <c r="CCL301" s="80"/>
      <c r="CCM301" s="80"/>
      <c r="CCN301" s="80"/>
      <c r="CCO301" s="80"/>
      <c r="CCP301" s="80"/>
      <c r="CCQ301" s="80"/>
      <c r="CCR301" s="80"/>
      <c r="CCS301" s="80"/>
      <c r="CCT301" s="80"/>
      <c r="CCU301" s="80"/>
      <c r="CCV301" s="80"/>
      <c r="CCW301" s="80"/>
      <c r="CCX301" s="80"/>
      <c r="CCY301" s="80"/>
      <c r="CCZ301" s="80"/>
      <c r="CDA301" s="80"/>
      <c r="CDB301" s="80"/>
      <c r="CDC301" s="80"/>
      <c r="CDD301" s="80"/>
      <c r="CDE301" s="80"/>
      <c r="CDF301" s="80"/>
      <c r="CDG301" s="80"/>
      <c r="CDH301" s="80"/>
      <c r="CDI301" s="80"/>
      <c r="CDJ301" s="80"/>
      <c r="CDK301" s="80"/>
      <c r="CDL301" s="80"/>
      <c r="CDM301" s="80"/>
      <c r="CDN301" s="80"/>
      <c r="CDO301" s="80"/>
      <c r="CDP301" s="80"/>
      <c r="CDQ301" s="80"/>
      <c r="CDR301" s="80"/>
      <c r="CDS301" s="80"/>
      <c r="CDT301" s="80"/>
      <c r="CDU301" s="80"/>
      <c r="CDV301" s="80"/>
      <c r="CDW301" s="80"/>
      <c r="CDX301" s="80"/>
      <c r="CDY301" s="80"/>
      <c r="CDZ301" s="80"/>
      <c r="CEA301" s="80"/>
      <c r="CEB301" s="80"/>
      <c r="CEC301" s="80"/>
      <c r="CED301" s="80"/>
      <c r="CEE301" s="80"/>
      <c r="CEF301" s="80"/>
      <c r="CEG301" s="80"/>
      <c r="CEH301" s="80"/>
      <c r="CEI301" s="80"/>
      <c r="CEJ301" s="80"/>
      <c r="CEK301" s="80"/>
      <c r="CEL301" s="80"/>
      <c r="CEM301" s="80"/>
      <c r="CEN301" s="80"/>
      <c r="CEO301" s="80"/>
      <c r="CEP301" s="80"/>
      <c r="CEQ301" s="80"/>
      <c r="CER301" s="80"/>
      <c r="CES301" s="80"/>
      <c r="CET301" s="80"/>
      <c r="CEU301" s="80"/>
      <c r="CEV301" s="80"/>
      <c r="CEW301" s="80"/>
      <c r="CEX301" s="80"/>
      <c r="CEY301" s="80"/>
      <c r="CEZ301" s="80"/>
      <c r="CFA301" s="80"/>
      <c r="CFB301" s="80"/>
      <c r="CFC301" s="80"/>
      <c r="CFD301" s="80"/>
      <c r="CFE301" s="80"/>
      <c r="CFF301" s="80"/>
      <c r="CFG301" s="80"/>
      <c r="CFH301" s="80"/>
      <c r="CFI301" s="80"/>
      <c r="CFJ301" s="80"/>
      <c r="CFK301" s="80"/>
      <c r="CFL301" s="80"/>
      <c r="CFM301" s="80"/>
      <c r="CFN301" s="80"/>
      <c r="CFO301" s="80"/>
      <c r="CFP301" s="80"/>
      <c r="CFQ301" s="80"/>
      <c r="CFR301" s="80"/>
      <c r="CFS301" s="80"/>
      <c r="CFT301" s="80"/>
      <c r="CFU301" s="80"/>
      <c r="CFV301" s="80"/>
      <c r="CFW301" s="80"/>
      <c r="CFX301" s="80"/>
      <c r="CFY301" s="80"/>
      <c r="CFZ301" s="80"/>
      <c r="CGA301" s="80"/>
      <c r="CGB301" s="80"/>
      <c r="CGC301" s="80"/>
      <c r="CGD301" s="80"/>
      <c r="CGE301" s="80"/>
      <c r="CGF301" s="80"/>
      <c r="CGG301" s="80"/>
      <c r="CGH301" s="80"/>
      <c r="CGI301" s="80"/>
      <c r="CGJ301" s="80"/>
      <c r="CGK301" s="80"/>
      <c r="CGL301" s="80"/>
      <c r="CGM301" s="80"/>
      <c r="CGN301" s="80"/>
      <c r="CGO301" s="80"/>
      <c r="CGP301" s="80"/>
      <c r="CGQ301" s="80"/>
      <c r="CGR301" s="80"/>
      <c r="CGS301" s="80"/>
      <c r="CGT301" s="80"/>
      <c r="CGU301" s="80"/>
      <c r="CGV301" s="80"/>
      <c r="CGW301" s="80"/>
      <c r="CGX301" s="80"/>
      <c r="CGY301" s="80"/>
      <c r="CGZ301" s="80"/>
      <c r="CHA301" s="80"/>
      <c r="CHB301" s="80"/>
      <c r="CHC301" s="80"/>
      <c r="CHD301" s="80"/>
      <c r="CHE301" s="80"/>
      <c r="CHF301" s="80"/>
      <c r="CHG301" s="80"/>
      <c r="CHH301" s="80"/>
      <c r="CHI301" s="80"/>
      <c r="CHJ301" s="80"/>
      <c r="CHK301" s="80"/>
      <c r="CHL301" s="80"/>
      <c r="CHM301" s="80"/>
      <c r="CHN301" s="80"/>
      <c r="CHO301" s="80"/>
      <c r="CHP301" s="80"/>
      <c r="CHQ301" s="80"/>
      <c r="CHR301" s="80"/>
      <c r="CHS301" s="80"/>
      <c r="CHT301" s="80"/>
      <c r="CHU301" s="80"/>
      <c r="CHV301" s="80"/>
      <c r="CHW301" s="80"/>
      <c r="CHX301" s="80"/>
      <c r="CHY301" s="80"/>
      <c r="CHZ301" s="80"/>
      <c r="CIA301" s="80"/>
      <c r="CIB301" s="80"/>
      <c r="CIC301" s="80"/>
      <c r="CID301" s="80"/>
      <c r="CIE301" s="80"/>
      <c r="CIF301" s="80"/>
      <c r="CIG301" s="80"/>
      <c r="CIH301" s="80"/>
      <c r="CII301" s="80"/>
      <c r="CIJ301" s="80"/>
      <c r="CIK301" s="80"/>
      <c r="CIL301" s="80"/>
      <c r="CIM301" s="80"/>
      <c r="CIN301" s="80"/>
      <c r="CIO301" s="80"/>
      <c r="CIP301" s="80"/>
      <c r="CIQ301" s="80"/>
      <c r="CIR301" s="80"/>
      <c r="CIS301" s="80"/>
      <c r="CIT301" s="80"/>
      <c r="CIU301" s="80"/>
      <c r="CIV301" s="80"/>
      <c r="CIW301" s="80"/>
      <c r="CIX301" s="80"/>
      <c r="CIY301" s="80"/>
      <c r="CIZ301" s="80"/>
      <c r="CJA301" s="80"/>
      <c r="CJB301" s="80"/>
      <c r="CJC301" s="80"/>
      <c r="CJD301" s="80"/>
      <c r="CJE301" s="80"/>
      <c r="CJF301" s="80"/>
      <c r="CJG301" s="80"/>
      <c r="CJH301" s="80"/>
      <c r="CJI301" s="80"/>
      <c r="CJJ301" s="80"/>
      <c r="CJK301" s="80"/>
      <c r="CJL301" s="80"/>
      <c r="CJM301" s="80"/>
      <c r="CJN301" s="80"/>
      <c r="CJO301" s="80"/>
      <c r="CJP301" s="80"/>
      <c r="CJQ301" s="80"/>
      <c r="CJR301" s="80"/>
      <c r="CJS301" s="80"/>
      <c r="CJT301" s="80"/>
      <c r="CJU301" s="80"/>
      <c r="CJV301" s="80"/>
      <c r="CJW301" s="80"/>
      <c r="CJX301" s="80"/>
      <c r="CJY301" s="80"/>
      <c r="CJZ301" s="80"/>
      <c r="CKA301" s="80"/>
      <c r="CKB301" s="80"/>
      <c r="CKC301" s="80"/>
      <c r="CKD301" s="80"/>
      <c r="CKE301" s="80"/>
      <c r="CKF301" s="80"/>
      <c r="CKG301" s="80"/>
      <c r="CKH301" s="80"/>
      <c r="CKI301" s="80"/>
      <c r="CKJ301" s="80"/>
      <c r="CKK301" s="80"/>
      <c r="CKL301" s="80"/>
      <c r="CKM301" s="80"/>
      <c r="CKN301" s="80"/>
      <c r="CKO301" s="80"/>
      <c r="CKP301" s="80"/>
      <c r="CKQ301" s="80"/>
      <c r="CKR301" s="80"/>
      <c r="CKS301" s="80"/>
      <c r="CKT301" s="80"/>
      <c r="CKU301" s="80"/>
      <c r="CKV301" s="80"/>
      <c r="CKW301" s="80"/>
      <c r="CKX301" s="80"/>
      <c r="CKY301" s="80"/>
      <c r="CKZ301" s="80"/>
      <c r="CLA301" s="80"/>
      <c r="CLB301" s="80"/>
      <c r="CLC301" s="80"/>
      <c r="CLD301" s="80"/>
      <c r="CLE301" s="80"/>
      <c r="CLF301" s="80"/>
      <c r="CLG301" s="80"/>
      <c r="CLH301" s="80"/>
      <c r="CLI301" s="80"/>
      <c r="CLJ301" s="80"/>
      <c r="CLK301" s="80"/>
      <c r="CLL301" s="80"/>
      <c r="CLM301" s="80"/>
      <c r="CLN301" s="80"/>
      <c r="CLO301" s="80"/>
      <c r="CLP301" s="80"/>
      <c r="CLQ301" s="80"/>
      <c r="CLR301" s="80"/>
      <c r="CLS301" s="80"/>
      <c r="CLT301" s="80"/>
      <c r="CLU301" s="80"/>
      <c r="CLV301" s="80"/>
      <c r="CLW301" s="80"/>
      <c r="CLX301" s="80"/>
      <c r="CLY301" s="80"/>
      <c r="CLZ301" s="80"/>
      <c r="CMA301" s="80"/>
      <c r="CMB301" s="80"/>
      <c r="CMC301" s="80"/>
      <c r="CMD301" s="80"/>
      <c r="CME301" s="80"/>
      <c r="CMF301" s="80"/>
      <c r="CMG301" s="80"/>
      <c r="CMH301" s="80"/>
      <c r="CMI301" s="80"/>
      <c r="CMJ301" s="80"/>
      <c r="CMK301" s="80"/>
      <c r="CML301" s="80"/>
      <c r="CMM301" s="80"/>
      <c r="CMN301" s="80"/>
      <c r="CMO301" s="80"/>
      <c r="CMP301" s="80"/>
      <c r="CMQ301" s="80"/>
      <c r="CMR301" s="80"/>
      <c r="CMS301" s="80"/>
      <c r="CMT301" s="80"/>
      <c r="CMU301" s="80"/>
      <c r="CMV301" s="80"/>
      <c r="CMW301" s="80"/>
      <c r="CMX301" s="80"/>
      <c r="CMY301" s="80"/>
      <c r="CMZ301" s="80"/>
      <c r="CNA301" s="80"/>
      <c r="CNB301" s="80"/>
      <c r="CNC301" s="80"/>
      <c r="CND301" s="80"/>
      <c r="CNE301" s="80"/>
      <c r="CNF301" s="80"/>
      <c r="CNG301" s="80"/>
      <c r="CNH301" s="80"/>
      <c r="CNI301" s="80"/>
      <c r="CNJ301" s="80"/>
      <c r="CNK301" s="80"/>
      <c r="CNL301" s="80"/>
      <c r="CNM301" s="80"/>
      <c r="CNN301" s="80"/>
      <c r="CNO301" s="80"/>
      <c r="CNP301" s="80"/>
      <c r="CNQ301" s="80"/>
      <c r="CNR301" s="80"/>
      <c r="CNS301" s="80"/>
      <c r="CNT301" s="80"/>
      <c r="CNU301" s="80"/>
      <c r="CNV301" s="80"/>
      <c r="CNW301" s="80"/>
      <c r="CNX301" s="80"/>
      <c r="CNY301" s="80"/>
      <c r="CNZ301" s="80"/>
      <c r="COA301" s="80"/>
      <c r="COB301" s="80"/>
      <c r="COC301" s="80"/>
      <c r="COD301" s="80"/>
      <c r="COE301" s="80"/>
      <c r="COF301" s="80"/>
      <c r="COG301" s="80"/>
      <c r="COH301" s="80"/>
      <c r="COI301" s="80"/>
      <c r="COJ301" s="80"/>
      <c r="COK301" s="80"/>
      <c r="COL301" s="80"/>
      <c r="COM301" s="80"/>
      <c r="CON301" s="80"/>
      <c r="COO301" s="80"/>
      <c r="COP301" s="80"/>
      <c r="COQ301" s="80"/>
      <c r="COR301" s="80"/>
      <c r="COS301" s="80"/>
      <c r="COT301" s="80"/>
      <c r="COU301" s="80"/>
      <c r="COV301" s="80"/>
      <c r="COW301" s="80"/>
      <c r="COX301" s="80"/>
      <c r="COY301" s="80"/>
      <c r="COZ301" s="80"/>
      <c r="CPA301" s="80"/>
      <c r="CPB301" s="80"/>
      <c r="CPC301" s="80"/>
      <c r="CPD301" s="80"/>
      <c r="CPE301" s="80"/>
      <c r="CPF301" s="80"/>
      <c r="CPG301" s="80"/>
      <c r="CPH301" s="80"/>
      <c r="CPI301" s="80"/>
      <c r="CPJ301" s="80"/>
      <c r="CPK301" s="80"/>
      <c r="CPL301" s="80"/>
      <c r="CPM301" s="80"/>
      <c r="CPN301" s="80"/>
      <c r="CPO301" s="80"/>
      <c r="CPP301" s="80"/>
      <c r="CPQ301" s="80"/>
      <c r="CPR301" s="80"/>
      <c r="CPS301" s="80"/>
      <c r="CPT301" s="80"/>
      <c r="CPU301" s="80"/>
      <c r="CPV301" s="80"/>
      <c r="CPW301" s="80"/>
      <c r="CPX301" s="80"/>
      <c r="CPY301" s="80"/>
      <c r="CPZ301" s="80"/>
      <c r="CQA301" s="80"/>
      <c r="CQB301" s="80"/>
      <c r="CQC301" s="80"/>
      <c r="CQD301" s="80"/>
      <c r="CQE301" s="80"/>
      <c r="CQF301" s="80"/>
      <c r="CQG301" s="80"/>
      <c r="CQH301" s="80"/>
      <c r="CQI301" s="80"/>
      <c r="CQJ301" s="80"/>
      <c r="CQK301" s="80"/>
      <c r="CQL301" s="80"/>
      <c r="CQM301" s="80"/>
      <c r="CQN301" s="80"/>
      <c r="CQO301" s="80"/>
      <c r="CQP301" s="80"/>
      <c r="CQQ301" s="80"/>
      <c r="CQR301" s="80"/>
      <c r="CQS301" s="80"/>
      <c r="CQT301" s="80"/>
      <c r="CQU301" s="80"/>
      <c r="CQV301" s="80"/>
      <c r="CQW301" s="80"/>
      <c r="CQX301" s="80"/>
      <c r="CQY301" s="80"/>
      <c r="CQZ301" s="80"/>
      <c r="CRA301" s="80"/>
      <c r="CRB301" s="80"/>
      <c r="CRC301" s="80"/>
      <c r="CRD301" s="80"/>
      <c r="CRE301" s="80"/>
      <c r="CRF301" s="80"/>
      <c r="CRG301" s="80"/>
      <c r="CRH301" s="80"/>
      <c r="CRI301" s="80"/>
      <c r="CRJ301" s="80"/>
      <c r="CRK301" s="80"/>
      <c r="CRL301" s="80"/>
      <c r="CRM301" s="80"/>
      <c r="CRN301" s="80"/>
      <c r="CRO301" s="80"/>
      <c r="CRP301" s="80"/>
      <c r="CRQ301" s="80"/>
      <c r="CRR301" s="80"/>
      <c r="CRS301" s="80"/>
      <c r="CRT301" s="80"/>
      <c r="CRU301" s="80"/>
      <c r="CRV301" s="80"/>
      <c r="CRW301" s="80"/>
      <c r="CRX301" s="80"/>
      <c r="CRY301" s="80"/>
      <c r="CRZ301" s="80"/>
      <c r="CSA301" s="80"/>
      <c r="CSB301" s="80"/>
      <c r="CSC301" s="80"/>
      <c r="CSD301" s="80"/>
      <c r="CSE301" s="80"/>
      <c r="CSF301" s="80"/>
      <c r="CSG301" s="80"/>
      <c r="CSH301" s="80"/>
      <c r="CSI301" s="80"/>
      <c r="CSJ301" s="80"/>
      <c r="CSK301" s="80"/>
      <c r="CSL301" s="80"/>
      <c r="CSM301" s="80"/>
      <c r="CSN301" s="80"/>
      <c r="CSO301" s="80"/>
      <c r="CSP301" s="80"/>
      <c r="CSQ301" s="80"/>
      <c r="CSR301" s="80"/>
      <c r="CSS301" s="80"/>
      <c r="CST301" s="80"/>
      <c r="CSU301" s="80"/>
      <c r="CSV301" s="80"/>
      <c r="CSW301" s="80"/>
      <c r="CSX301" s="80"/>
      <c r="CSY301" s="80"/>
      <c r="CSZ301" s="80"/>
      <c r="CTA301" s="80"/>
      <c r="CTB301" s="80"/>
      <c r="CTC301" s="80"/>
      <c r="CTD301" s="80"/>
      <c r="CTE301" s="80"/>
      <c r="CTF301" s="80"/>
      <c r="CTG301" s="80"/>
      <c r="CTH301" s="80"/>
      <c r="CTI301" s="80"/>
      <c r="CTJ301" s="80"/>
      <c r="CTK301" s="80"/>
      <c r="CTL301" s="80"/>
      <c r="CTM301" s="80"/>
      <c r="CTN301" s="80"/>
      <c r="CTO301" s="80"/>
      <c r="CTP301" s="80"/>
      <c r="CTQ301" s="80"/>
      <c r="CTR301" s="80"/>
      <c r="CTS301" s="80"/>
      <c r="CTT301" s="80"/>
      <c r="CTU301" s="80"/>
      <c r="CTV301" s="80"/>
      <c r="CTW301" s="80"/>
      <c r="CTX301" s="80"/>
      <c r="CTY301" s="80"/>
      <c r="CTZ301" s="80"/>
      <c r="CUA301" s="80"/>
      <c r="CUB301" s="80"/>
      <c r="CUC301" s="80"/>
      <c r="CUD301" s="80"/>
      <c r="CUE301" s="80"/>
      <c r="CUF301" s="80"/>
      <c r="CUG301" s="80"/>
      <c r="CUH301" s="80"/>
      <c r="CUI301" s="80"/>
      <c r="CUJ301" s="80"/>
      <c r="CUK301" s="80"/>
      <c r="CUL301" s="80"/>
      <c r="CUM301" s="80"/>
      <c r="CUN301" s="80"/>
      <c r="CUO301" s="80"/>
      <c r="CUP301" s="80"/>
      <c r="CUQ301" s="80"/>
      <c r="CUR301" s="80"/>
      <c r="CUS301" s="80"/>
      <c r="CUT301" s="80"/>
      <c r="CUU301" s="80"/>
      <c r="CUV301" s="80"/>
      <c r="CUW301" s="80"/>
      <c r="CUX301" s="80"/>
      <c r="CUY301" s="80"/>
      <c r="CUZ301" s="80"/>
      <c r="CVA301" s="80"/>
      <c r="CVB301" s="80"/>
      <c r="CVC301" s="80"/>
      <c r="CVD301" s="80"/>
      <c r="CVE301" s="80"/>
      <c r="CVF301" s="80"/>
      <c r="CVG301" s="80"/>
      <c r="CVH301" s="80"/>
      <c r="CVI301" s="80"/>
      <c r="CVJ301" s="80"/>
      <c r="CVK301" s="80"/>
      <c r="CVL301" s="80"/>
      <c r="CVM301" s="80"/>
      <c r="CVN301" s="80"/>
      <c r="CVO301" s="80"/>
      <c r="CVP301" s="80"/>
      <c r="CVQ301" s="80"/>
      <c r="CVR301" s="80"/>
      <c r="CVS301" s="80"/>
      <c r="CVT301" s="80"/>
      <c r="CVU301" s="80"/>
      <c r="CVV301" s="80"/>
      <c r="CVW301" s="80"/>
      <c r="CVX301" s="80"/>
      <c r="CVY301" s="80"/>
      <c r="CVZ301" s="80"/>
      <c r="CWA301" s="80"/>
      <c r="CWB301" s="80"/>
      <c r="CWC301" s="80"/>
      <c r="CWD301" s="80"/>
      <c r="CWE301" s="80"/>
      <c r="CWF301" s="80"/>
      <c r="CWG301" s="80"/>
      <c r="CWH301" s="80"/>
      <c r="CWI301" s="80"/>
      <c r="CWJ301" s="80"/>
      <c r="CWK301" s="80"/>
      <c r="CWL301" s="80"/>
      <c r="CWM301" s="80"/>
      <c r="CWN301" s="80"/>
      <c r="CWO301" s="80"/>
      <c r="CWP301" s="80"/>
      <c r="CWQ301" s="80"/>
      <c r="CWR301" s="80"/>
      <c r="CWS301" s="80"/>
      <c r="CWT301" s="80"/>
      <c r="CWU301" s="80"/>
      <c r="CWV301" s="80"/>
      <c r="CWW301" s="80"/>
      <c r="CWX301" s="80"/>
      <c r="CWY301" s="80"/>
      <c r="CWZ301" s="80"/>
      <c r="CXA301" s="80"/>
      <c r="CXB301" s="80"/>
      <c r="CXC301" s="80"/>
      <c r="CXD301" s="80"/>
      <c r="CXE301" s="80"/>
      <c r="CXF301" s="80"/>
      <c r="CXG301" s="80"/>
      <c r="CXH301" s="80"/>
      <c r="CXI301" s="80"/>
      <c r="CXJ301" s="80"/>
      <c r="CXK301" s="80"/>
      <c r="CXL301" s="80"/>
      <c r="CXM301" s="80"/>
      <c r="CXN301" s="80"/>
      <c r="CXO301" s="80"/>
      <c r="CXP301" s="80"/>
      <c r="CXQ301" s="80"/>
      <c r="CXR301" s="80"/>
      <c r="CXS301" s="80"/>
      <c r="CXT301" s="80"/>
      <c r="CXU301" s="80"/>
      <c r="CXV301" s="80"/>
      <c r="CXW301" s="80"/>
      <c r="CXX301" s="80"/>
      <c r="CXY301" s="80"/>
      <c r="CXZ301" s="80"/>
      <c r="CYA301" s="80"/>
      <c r="CYB301" s="80"/>
      <c r="CYC301" s="80"/>
      <c r="CYD301" s="80"/>
      <c r="CYE301" s="80"/>
      <c r="CYF301" s="80"/>
      <c r="CYG301" s="80"/>
      <c r="CYH301" s="80"/>
      <c r="CYI301" s="80"/>
      <c r="CYJ301" s="80"/>
      <c r="CYK301" s="80"/>
      <c r="CYL301" s="80"/>
      <c r="CYM301" s="80"/>
      <c r="CYN301" s="80"/>
      <c r="CYO301" s="80"/>
      <c r="CYP301" s="80"/>
      <c r="CYQ301" s="80"/>
      <c r="CYR301" s="80"/>
      <c r="CYS301" s="80"/>
      <c r="CYT301" s="80"/>
      <c r="CYU301" s="80"/>
      <c r="CYV301" s="80"/>
      <c r="CYW301" s="80"/>
      <c r="CYX301" s="80"/>
      <c r="CYY301" s="80"/>
      <c r="CYZ301" s="80"/>
      <c r="CZA301" s="80"/>
      <c r="CZB301" s="80"/>
      <c r="CZC301" s="80"/>
      <c r="CZD301" s="80"/>
      <c r="CZE301" s="80"/>
      <c r="CZF301" s="80"/>
      <c r="CZG301" s="80"/>
      <c r="CZH301" s="80"/>
      <c r="CZI301" s="80"/>
      <c r="CZJ301" s="80"/>
      <c r="CZK301" s="80"/>
      <c r="CZL301" s="80"/>
      <c r="CZM301" s="80"/>
      <c r="CZN301" s="80"/>
      <c r="CZO301" s="80"/>
      <c r="CZP301" s="80"/>
      <c r="CZQ301" s="80"/>
      <c r="CZR301" s="80"/>
      <c r="CZS301" s="80"/>
      <c r="CZT301" s="80"/>
      <c r="CZU301" s="80"/>
      <c r="CZV301" s="80"/>
      <c r="CZW301" s="80"/>
      <c r="CZX301" s="80"/>
      <c r="CZY301" s="80"/>
      <c r="CZZ301" s="80"/>
      <c r="DAA301" s="80"/>
      <c r="DAB301" s="80"/>
      <c r="DAC301" s="80"/>
      <c r="DAD301" s="80"/>
      <c r="DAE301" s="80"/>
      <c r="DAF301" s="80"/>
      <c r="DAG301" s="80"/>
      <c r="DAH301" s="80"/>
      <c r="DAI301" s="80"/>
      <c r="DAJ301" s="80"/>
      <c r="DAK301" s="80"/>
      <c r="DAL301" s="80"/>
      <c r="DAM301" s="80"/>
      <c r="DAN301" s="80"/>
      <c r="DAO301" s="80"/>
      <c r="DAP301" s="80"/>
      <c r="DAQ301" s="80"/>
      <c r="DAR301" s="80"/>
      <c r="DAS301" s="80"/>
      <c r="DAT301" s="80"/>
      <c r="DAU301" s="80"/>
      <c r="DAV301" s="80"/>
      <c r="DAW301" s="80"/>
      <c r="DAX301" s="80"/>
      <c r="DAY301" s="80"/>
      <c r="DAZ301" s="80"/>
      <c r="DBA301" s="80"/>
      <c r="DBB301" s="80"/>
      <c r="DBC301" s="80"/>
      <c r="DBD301" s="80"/>
      <c r="DBE301" s="80"/>
      <c r="DBF301" s="80"/>
      <c r="DBG301" s="80"/>
      <c r="DBH301" s="80"/>
      <c r="DBI301" s="80"/>
      <c r="DBJ301" s="80"/>
      <c r="DBK301" s="80"/>
      <c r="DBL301" s="80"/>
      <c r="DBM301" s="80"/>
      <c r="DBN301" s="80"/>
      <c r="DBO301" s="80"/>
      <c r="DBP301" s="80"/>
      <c r="DBQ301" s="80"/>
      <c r="DBR301" s="80"/>
      <c r="DBS301" s="80"/>
      <c r="DBT301" s="80"/>
      <c r="DBU301" s="80"/>
      <c r="DBV301" s="80"/>
      <c r="DBW301" s="80"/>
      <c r="DBX301" s="80"/>
      <c r="DBY301" s="80"/>
      <c r="DBZ301" s="80"/>
      <c r="DCA301" s="80"/>
      <c r="DCB301" s="80"/>
      <c r="DCC301" s="80"/>
      <c r="DCD301" s="80"/>
      <c r="DCE301" s="80"/>
      <c r="DCF301" s="80"/>
      <c r="DCG301" s="80"/>
      <c r="DCH301" s="80"/>
      <c r="DCI301" s="80"/>
      <c r="DCJ301" s="80"/>
      <c r="DCK301" s="80"/>
      <c r="DCL301" s="80"/>
      <c r="DCM301" s="80"/>
      <c r="DCN301" s="80"/>
      <c r="DCO301" s="80"/>
      <c r="DCP301" s="80"/>
      <c r="DCQ301" s="80"/>
      <c r="DCR301" s="80"/>
      <c r="DCS301" s="80"/>
      <c r="DCT301" s="80"/>
      <c r="DCU301" s="80"/>
      <c r="DCV301" s="80"/>
      <c r="DCW301" s="80"/>
      <c r="DCX301" s="80"/>
      <c r="DCY301" s="80"/>
      <c r="DCZ301" s="80"/>
      <c r="DDA301" s="80"/>
      <c r="DDB301" s="80"/>
      <c r="DDC301" s="80"/>
      <c r="DDD301" s="80"/>
      <c r="DDE301" s="80"/>
      <c r="DDF301" s="80"/>
      <c r="DDG301" s="80"/>
      <c r="DDH301" s="80"/>
      <c r="DDI301" s="80"/>
      <c r="DDJ301" s="80"/>
      <c r="DDK301" s="80"/>
      <c r="DDL301" s="80"/>
      <c r="DDM301" s="80"/>
      <c r="DDN301" s="80"/>
      <c r="DDO301" s="80"/>
      <c r="DDP301" s="80"/>
      <c r="DDQ301" s="80"/>
      <c r="DDR301" s="80"/>
      <c r="DDS301" s="80"/>
      <c r="DDT301" s="80"/>
      <c r="DDU301" s="80"/>
      <c r="DDV301" s="80"/>
      <c r="DDW301" s="80"/>
      <c r="DDX301" s="80"/>
      <c r="DDY301" s="80"/>
      <c r="DDZ301" s="80"/>
      <c r="DEA301" s="80"/>
      <c r="DEB301" s="80"/>
      <c r="DEC301" s="80"/>
      <c r="DED301" s="80"/>
      <c r="DEE301" s="80"/>
      <c r="DEF301" s="80"/>
      <c r="DEG301" s="80"/>
      <c r="DEH301" s="80"/>
      <c r="DEI301" s="80"/>
      <c r="DEJ301" s="80"/>
      <c r="DEK301" s="80"/>
      <c r="DEL301" s="80"/>
      <c r="DEM301" s="80"/>
      <c r="DEN301" s="80"/>
      <c r="DEO301" s="80"/>
      <c r="DEP301" s="80"/>
      <c r="DEQ301" s="80"/>
      <c r="DER301" s="80"/>
      <c r="DES301" s="80"/>
      <c r="DET301" s="80"/>
      <c r="DEU301" s="80"/>
      <c r="DEV301" s="80"/>
      <c r="DEW301" s="80"/>
      <c r="DEX301" s="80"/>
      <c r="DEY301" s="80"/>
      <c r="DEZ301" s="80"/>
      <c r="DFA301" s="80"/>
      <c r="DFB301" s="80"/>
      <c r="DFC301" s="80"/>
      <c r="DFD301" s="80"/>
      <c r="DFE301" s="80"/>
      <c r="DFF301" s="80"/>
      <c r="DFG301" s="80"/>
      <c r="DFH301" s="80"/>
      <c r="DFI301" s="80"/>
      <c r="DFJ301" s="80"/>
      <c r="DFK301" s="80"/>
      <c r="DFL301" s="80"/>
      <c r="DFM301" s="80"/>
      <c r="DFN301" s="80"/>
      <c r="DFO301" s="80"/>
      <c r="DFP301" s="80"/>
      <c r="DFQ301" s="80"/>
      <c r="DFR301" s="80"/>
      <c r="DFS301" s="80"/>
      <c r="DFT301" s="80"/>
      <c r="DFU301" s="80"/>
      <c r="DFV301" s="80"/>
      <c r="DFW301" s="80"/>
      <c r="DFX301" s="80"/>
      <c r="DFY301" s="80"/>
      <c r="DFZ301" s="80"/>
      <c r="DGA301" s="80"/>
      <c r="DGB301" s="80"/>
      <c r="DGC301" s="80"/>
      <c r="DGD301" s="80"/>
      <c r="DGE301" s="80"/>
      <c r="DGF301" s="80"/>
      <c r="DGG301" s="80"/>
      <c r="DGH301" s="80"/>
      <c r="DGI301" s="80"/>
      <c r="DGJ301" s="80"/>
      <c r="DGK301" s="80"/>
      <c r="DGL301" s="80"/>
      <c r="DGM301" s="80"/>
      <c r="DGN301" s="80"/>
      <c r="DGO301" s="80"/>
      <c r="DGP301" s="80"/>
      <c r="DGQ301" s="80"/>
      <c r="DGR301" s="80"/>
      <c r="DGS301" s="80"/>
      <c r="DGT301" s="80"/>
      <c r="DGU301" s="80"/>
      <c r="DGV301" s="80"/>
      <c r="DGW301" s="80"/>
      <c r="DGX301" s="80"/>
      <c r="DGY301" s="80"/>
      <c r="DGZ301" s="80"/>
      <c r="DHA301" s="80"/>
      <c r="DHB301" s="80"/>
      <c r="DHC301" s="80"/>
      <c r="DHD301" s="80"/>
      <c r="DHE301" s="80"/>
      <c r="DHF301" s="80"/>
      <c r="DHG301" s="80"/>
      <c r="DHH301" s="80"/>
      <c r="DHI301" s="80"/>
      <c r="DHJ301" s="80"/>
      <c r="DHK301" s="80"/>
      <c r="DHL301" s="80"/>
      <c r="DHM301" s="80"/>
      <c r="DHN301" s="80"/>
      <c r="DHO301" s="80"/>
      <c r="DHP301" s="80"/>
      <c r="DHQ301" s="80"/>
      <c r="DHR301" s="80"/>
      <c r="DHS301" s="80"/>
      <c r="DHT301" s="80"/>
      <c r="DHU301" s="80"/>
      <c r="DHV301" s="80"/>
      <c r="DHW301" s="80"/>
      <c r="DHX301" s="80"/>
      <c r="DHY301" s="80"/>
      <c r="DHZ301" s="80"/>
      <c r="DIA301" s="80"/>
      <c r="DIB301" s="80"/>
      <c r="DIC301" s="80"/>
      <c r="DID301" s="80"/>
      <c r="DIE301" s="80"/>
      <c r="DIF301" s="80"/>
      <c r="DIG301" s="80"/>
      <c r="DIH301" s="80"/>
      <c r="DII301" s="80"/>
      <c r="DIJ301" s="80"/>
      <c r="DIK301" s="80"/>
      <c r="DIL301" s="80"/>
      <c r="DIM301" s="80"/>
      <c r="DIN301" s="80"/>
      <c r="DIO301" s="80"/>
      <c r="DIP301" s="80"/>
      <c r="DIQ301" s="80"/>
      <c r="DIR301" s="80"/>
      <c r="DIS301" s="80"/>
      <c r="DIT301" s="80"/>
      <c r="DIU301" s="80"/>
      <c r="DIV301" s="80"/>
      <c r="DIW301" s="80"/>
      <c r="DIX301" s="80"/>
      <c r="DIY301" s="80"/>
      <c r="DIZ301" s="80"/>
      <c r="DJA301" s="80"/>
      <c r="DJB301" s="80"/>
      <c r="DJC301" s="80"/>
      <c r="DJD301" s="80"/>
      <c r="DJE301" s="80"/>
      <c r="DJF301" s="80"/>
      <c r="DJG301" s="80"/>
      <c r="DJH301" s="80"/>
      <c r="DJI301" s="80"/>
      <c r="DJJ301" s="80"/>
      <c r="DJK301" s="80"/>
      <c r="DJL301" s="80"/>
      <c r="DJM301" s="80"/>
      <c r="DJN301" s="80"/>
      <c r="DJO301" s="80"/>
      <c r="DJP301" s="80"/>
      <c r="DJQ301" s="80"/>
      <c r="DJR301" s="80"/>
      <c r="DJS301" s="80"/>
      <c r="DJT301" s="80"/>
      <c r="DJU301" s="80"/>
      <c r="DJV301" s="80"/>
      <c r="DJW301" s="80"/>
      <c r="DJX301" s="80"/>
      <c r="DJY301" s="80"/>
      <c r="DJZ301" s="80"/>
      <c r="DKA301" s="80"/>
      <c r="DKB301" s="80"/>
      <c r="DKC301" s="80"/>
      <c r="DKD301" s="80"/>
      <c r="DKE301" s="80"/>
      <c r="DKF301" s="80"/>
      <c r="DKG301" s="80"/>
      <c r="DKH301" s="80"/>
      <c r="DKI301" s="80"/>
      <c r="DKJ301" s="80"/>
      <c r="DKK301" s="80"/>
      <c r="DKL301" s="80"/>
      <c r="DKM301" s="80"/>
      <c r="DKN301" s="80"/>
      <c r="DKO301" s="80"/>
      <c r="DKP301" s="80"/>
      <c r="DKQ301" s="80"/>
      <c r="DKR301" s="80"/>
      <c r="DKS301" s="80"/>
      <c r="DKT301" s="80"/>
      <c r="DKU301" s="80"/>
      <c r="DKV301" s="80"/>
      <c r="DKW301" s="80"/>
      <c r="DKX301" s="80"/>
      <c r="DKY301" s="80"/>
      <c r="DKZ301" s="80"/>
      <c r="DLA301" s="80"/>
      <c r="DLB301" s="80"/>
      <c r="DLC301" s="80"/>
      <c r="DLD301" s="80"/>
      <c r="DLE301" s="80"/>
      <c r="DLF301" s="80"/>
      <c r="DLG301" s="80"/>
      <c r="DLH301" s="80"/>
      <c r="DLI301" s="80"/>
      <c r="DLJ301" s="80"/>
      <c r="DLK301" s="80"/>
      <c r="DLL301" s="80"/>
      <c r="DLM301" s="80"/>
      <c r="DLN301" s="80"/>
      <c r="DLO301" s="80"/>
      <c r="DLP301" s="80"/>
      <c r="DLQ301" s="80"/>
      <c r="DLR301" s="80"/>
      <c r="DLS301" s="80"/>
      <c r="DLT301" s="80"/>
      <c r="DLU301" s="80"/>
      <c r="DLV301" s="80"/>
      <c r="DLW301" s="80"/>
      <c r="DLX301" s="80"/>
      <c r="DLY301" s="80"/>
      <c r="DLZ301" s="80"/>
      <c r="DMA301" s="80"/>
      <c r="DMB301" s="80"/>
      <c r="DMC301" s="80"/>
      <c r="DMD301" s="80"/>
      <c r="DME301" s="80"/>
      <c r="DMF301" s="80"/>
      <c r="DMG301" s="80"/>
      <c r="DMH301" s="80"/>
      <c r="DMI301" s="80"/>
      <c r="DMJ301" s="80"/>
      <c r="DMK301" s="80"/>
      <c r="DML301" s="80"/>
      <c r="DMM301" s="80"/>
      <c r="DMN301" s="80"/>
      <c r="DMO301" s="80"/>
      <c r="DMP301" s="80"/>
      <c r="DMQ301" s="80"/>
      <c r="DMR301" s="80"/>
      <c r="DMS301" s="80"/>
      <c r="DMT301" s="80"/>
      <c r="DMU301" s="80"/>
      <c r="DMV301" s="80"/>
      <c r="DMW301" s="80"/>
      <c r="DMX301" s="80"/>
      <c r="DMY301" s="80"/>
      <c r="DMZ301" s="80"/>
      <c r="DNA301" s="80"/>
      <c r="DNB301" s="80"/>
      <c r="DNC301" s="80"/>
      <c r="DND301" s="80"/>
      <c r="DNE301" s="80"/>
      <c r="DNF301" s="80"/>
      <c r="DNG301" s="80"/>
      <c r="DNH301" s="80"/>
      <c r="DNI301" s="80"/>
      <c r="DNJ301" s="80"/>
      <c r="DNK301" s="80"/>
      <c r="DNL301" s="80"/>
      <c r="DNM301" s="80"/>
      <c r="DNN301" s="80"/>
      <c r="DNO301" s="80"/>
      <c r="DNP301" s="80"/>
      <c r="DNQ301" s="80"/>
      <c r="DNR301" s="80"/>
      <c r="DNS301" s="80"/>
      <c r="DNT301" s="80"/>
      <c r="DNU301" s="80"/>
      <c r="DNV301" s="80"/>
      <c r="DNW301" s="80"/>
      <c r="DNX301" s="80"/>
      <c r="DNY301" s="80"/>
      <c r="DNZ301" s="80"/>
      <c r="DOA301" s="80"/>
      <c r="DOB301" s="80"/>
      <c r="DOC301" s="80"/>
      <c r="DOD301" s="80"/>
      <c r="DOE301" s="80"/>
      <c r="DOF301" s="80"/>
      <c r="DOG301" s="80"/>
      <c r="DOH301" s="80"/>
      <c r="DOI301" s="80"/>
      <c r="DOJ301" s="80"/>
      <c r="DOK301" s="80"/>
      <c r="DOL301" s="80"/>
      <c r="DOM301" s="80"/>
      <c r="DON301" s="80"/>
      <c r="DOO301" s="80"/>
      <c r="DOP301" s="80"/>
      <c r="DOQ301" s="80"/>
      <c r="DOR301" s="80"/>
      <c r="DOS301" s="80"/>
      <c r="DOT301" s="80"/>
      <c r="DOU301" s="80"/>
      <c r="DOV301" s="80"/>
      <c r="DOW301" s="80"/>
      <c r="DOX301" s="80"/>
      <c r="DOY301" s="80"/>
      <c r="DOZ301" s="80"/>
      <c r="DPA301" s="80"/>
      <c r="DPB301" s="80"/>
      <c r="DPC301" s="80"/>
      <c r="DPD301" s="80"/>
      <c r="DPE301" s="80"/>
      <c r="DPF301" s="80"/>
      <c r="DPG301" s="80"/>
      <c r="DPH301" s="80"/>
      <c r="DPI301" s="80"/>
      <c r="DPJ301" s="80"/>
      <c r="DPK301" s="80"/>
      <c r="DPL301" s="80"/>
      <c r="DPM301" s="80"/>
      <c r="DPN301" s="80"/>
      <c r="DPO301" s="80"/>
      <c r="DPP301" s="80"/>
      <c r="DPQ301" s="80"/>
      <c r="DPR301" s="80"/>
      <c r="DPS301" s="80"/>
      <c r="DPT301" s="80"/>
      <c r="DPU301" s="80"/>
      <c r="DPV301" s="80"/>
      <c r="DPW301" s="80"/>
      <c r="DPX301" s="80"/>
      <c r="DPY301" s="80"/>
      <c r="DPZ301" s="80"/>
      <c r="DQA301" s="80"/>
      <c r="DQB301" s="80"/>
      <c r="DQC301" s="80"/>
      <c r="DQD301" s="80"/>
      <c r="DQE301" s="80"/>
      <c r="DQF301" s="80"/>
      <c r="DQG301" s="80"/>
      <c r="DQH301" s="80"/>
      <c r="DQI301" s="80"/>
      <c r="DQJ301" s="80"/>
      <c r="DQK301" s="80"/>
      <c r="DQL301" s="80"/>
      <c r="DQM301" s="80"/>
      <c r="DQN301" s="80"/>
      <c r="DQO301" s="80"/>
      <c r="DQP301" s="80"/>
      <c r="DQQ301" s="80"/>
      <c r="DQR301" s="80"/>
      <c r="DQS301" s="80"/>
      <c r="DQT301" s="80"/>
      <c r="DQU301" s="80"/>
      <c r="DQV301" s="80"/>
      <c r="DQW301" s="80"/>
      <c r="DQX301" s="80"/>
      <c r="DQY301" s="80"/>
      <c r="DQZ301" s="80"/>
      <c r="DRA301" s="80"/>
      <c r="DRB301" s="80"/>
      <c r="DRC301" s="80"/>
      <c r="DRD301" s="80"/>
      <c r="DRE301" s="80"/>
      <c r="DRF301" s="80"/>
      <c r="DRG301" s="80"/>
      <c r="DRH301" s="80"/>
      <c r="DRI301" s="80"/>
      <c r="DRJ301" s="80"/>
      <c r="DRK301" s="80"/>
      <c r="DRL301" s="80"/>
      <c r="DRM301" s="80"/>
      <c r="DRN301" s="80"/>
      <c r="DRO301" s="80"/>
      <c r="DRP301" s="80"/>
      <c r="DRQ301" s="80"/>
      <c r="DRR301" s="80"/>
      <c r="DRS301" s="80"/>
      <c r="DRT301" s="80"/>
      <c r="DRU301" s="80"/>
      <c r="DRV301" s="80"/>
      <c r="DRW301" s="80"/>
      <c r="DRX301" s="80"/>
      <c r="DRY301" s="80"/>
      <c r="DRZ301" s="80"/>
      <c r="DSA301" s="80"/>
      <c r="DSB301" s="80"/>
      <c r="DSC301" s="80"/>
      <c r="DSD301" s="80"/>
      <c r="DSE301" s="80"/>
      <c r="DSF301" s="80"/>
      <c r="DSG301" s="80"/>
      <c r="DSH301" s="80"/>
      <c r="DSI301" s="80"/>
      <c r="DSJ301" s="80"/>
      <c r="DSK301" s="80"/>
      <c r="DSL301" s="80"/>
      <c r="DSM301" s="80"/>
      <c r="DSN301" s="80"/>
      <c r="DSO301" s="80"/>
      <c r="DSP301" s="80"/>
      <c r="DSQ301" s="80"/>
      <c r="DSR301" s="80"/>
      <c r="DSS301" s="80"/>
      <c r="DST301" s="80"/>
      <c r="DSU301" s="80"/>
      <c r="DSV301" s="80"/>
      <c r="DSW301" s="80"/>
      <c r="DSX301" s="80"/>
      <c r="DSY301" s="80"/>
      <c r="DSZ301" s="80"/>
      <c r="DTA301" s="80"/>
      <c r="DTB301" s="80"/>
      <c r="DTC301" s="80"/>
      <c r="DTD301" s="80"/>
      <c r="DTE301" s="80"/>
      <c r="DTF301" s="80"/>
      <c r="DTG301" s="80"/>
      <c r="DTH301" s="80"/>
      <c r="DTI301" s="80"/>
      <c r="DTJ301" s="80"/>
      <c r="DTK301" s="80"/>
      <c r="DTL301" s="80"/>
      <c r="DTM301" s="80"/>
      <c r="DTN301" s="80"/>
      <c r="DTO301" s="80"/>
      <c r="DTP301" s="80"/>
      <c r="DTQ301" s="80"/>
      <c r="DTR301" s="80"/>
      <c r="DTS301" s="80"/>
      <c r="DTT301" s="80"/>
      <c r="DTU301" s="80"/>
      <c r="DTV301" s="80"/>
      <c r="DTW301" s="80"/>
      <c r="DTX301" s="80"/>
      <c r="DTY301" s="80"/>
      <c r="DTZ301" s="80"/>
      <c r="DUA301" s="80"/>
      <c r="DUB301" s="80"/>
      <c r="DUC301" s="80"/>
      <c r="DUD301" s="80"/>
      <c r="DUE301" s="80"/>
      <c r="DUF301" s="80"/>
      <c r="DUG301" s="80"/>
      <c r="DUH301" s="80"/>
      <c r="DUI301" s="80"/>
      <c r="DUJ301" s="80"/>
      <c r="DUK301" s="80"/>
      <c r="DUL301" s="80"/>
      <c r="DUM301" s="80"/>
      <c r="DUN301" s="80"/>
      <c r="DUO301" s="80"/>
      <c r="DUP301" s="80"/>
      <c r="DUQ301" s="80"/>
      <c r="DUR301" s="80"/>
      <c r="DUS301" s="80"/>
      <c r="DUT301" s="80"/>
      <c r="DUU301" s="80"/>
      <c r="DUV301" s="80"/>
      <c r="DUW301" s="80"/>
      <c r="DUX301" s="80"/>
      <c r="DUY301" s="80"/>
      <c r="DUZ301" s="80"/>
      <c r="DVA301" s="80"/>
      <c r="DVB301" s="80"/>
      <c r="DVC301" s="80"/>
      <c r="DVD301" s="80"/>
      <c r="DVE301" s="80"/>
      <c r="DVF301" s="80"/>
      <c r="DVG301" s="80"/>
      <c r="DVH301" s="80"/>
      <c r="DVI301" s="80"/>
      <c r="DVJ301" s="80"/>
      <c r="DVK301" s="80"/>
      <c r="DVL301" s="80"/>
      <c r="DVM301" s="80"/>
      <c r="DVN301" s="80"/>
      <c r="DVO301" s="80"/>
      <c r="DVP301" s="80"/>
      <c r="DVQ301" s="80"/>
      <c r="DVR301" s="80"/>
      <c r="DVS301" s="80"/>
      <c r="DVT301" s="80"/>
      <c r="DVU301" s="80"/>
      <c r="DVV301" s="80"/>
      <c r="DVW301" s="80"/>
      <c r="DVX301" s="80"/>
      <c r="DVY301" s="80"/>
      <c r="DVZ301" s="80"/>
      <c r="DWA301" s="80"/>
      <c r="DWB301" s="80"/>
      <c r="DWC301" s="80"/>
      <c r="DWD301" s="80"/>
      <c r="DWE301" s="80"/>
      <c r="DWF301" s="80"/>
      <c r="DWG301" s="80"/>
      <c r="DWH301" s="80"/>
      <c r="DWI301" s="80"/>
      <c r="DWJ301" s="80"/>
      <c r="DWK301" s="80"/>
      <c r="DWL301" s="80"/>
      <c r="DWM301" s="80"/>
      <c r="DWN301" s="80"/>
      <c r="DWO301" s="80"/>
      <c r="DWP301" s="80"/>
      <c r="DWQ301" s="80"/>
      <c r="DWR301" s="80"/>
      <c r="DWS301" s="80"/>
      <c r="DWT301" s="80"/>
      <c r="DWU301" s="80"/>
      <c r="DWV301" s="80"/>
      <c r="DWW301" s="80"/>
      <c r="DWX301" s="80"/>
      <c r="DWY301" s="80"/>
      <c r="DWZ301" s="80"/>
      <c r="DXA301" s="80"/>
      <c r="DXB301" s="80"/>
      <c r="DXC301" s="80"/>
      <c r="DXD301" s="80"/>
      <c r="DXE301" s="80"/>
      <c r="DXF301" s="80"/>
      <c r="DXG301" s="80"/>
      <c r="DXH301" s="80"/>
      <c r="DXI301" s="80"/>
      <c r="DXJ301" s="80"/>
      <c r="DXK301" s="80"/>
      <c r="DXL301" s="80"/>
      <c r="DXM301" s="80"/>
      <c r="DXN301" s="80"/>
      <c r="DXO301" s="80"/>
      <c r="DXP301" s="80"/>
      <c r="DXQ301" s="80"/>
      <c r="DXR301" s="80"/>
      <c r="DXS301" s="80"/>
      <c r="DXT301" s="80"/>
      <c r="DXU301" s="80"/>
      <c r="DXV301" s="80"/>
      <c r="DXW301" s="80"/>
      <c r="DXX301" s="80"/>
      <c r="DXY301" s="80"/>
      <c r="DXZ301" s="80"/>
      <c r="DYA301" s="80"/>
      <c r="DYB301" s="80"/>
      <c r="DYC301" s="80"/>
      <c r="DYD301" s="80"/>
      <c r="DYE301" s="80"/>
      <c r="DYF301" s="80"/>
      <c r="DYG301" s="80"/>
      <c r="DYH301" s="80"/>
      <c r="DYI301" s="80"/>
      <c r="DYJ301" s="80"/>
      <c r="DYK301" s="80"/>
      <c r="DYL301" s="80"/>
      <c r="DYM301" s="80"/>
      <c r="DYN301" s="80"/>
      <c r="DYO301" s="80"/>
      <c r="DYP301" s="80"/>
      <c r="DYQ301" s="80"/>
      <c r="DYR301" s="80"/>
      <c r="DYS301" s="80"/>
      <c r="DYT301" s="80"/>
      <c r="DYU301" s="80"/>
      <c r="DYV301" s="80"/>
      <c r="DYW301" s="80"/>
      <c r="DYX301" s="80"/>
      <c r="DYY301" s="80"/>
      <c r="DYZ301" s="80"/>
      <c r="DZA301" s="80"/>
      <c r="DZB301" s="80"/>
      <c r="DZC301" s="80"/>
      <c r="DZD301" s="80"/>
      <c r="DZE301" s="80"/>
      <c r="DZF301" s="80"/>
      <c r="DZG301" s="80"/>
      <c r="DZH301" s="80"/>
      <c r="DZI301" s="80"/>
      <c r="DZJ301" s="80"/>
      <c r="DZK301" s="80"/>
      <c r="DZL301" s="80"/>
      <c r="DZM301" s="80"/>
      <c r="DZN301" s="80"/>
      <c r="DZO301" s="80"/>
      <c r="DZP301" s="80"/>
      <c r="DZQ301" s="80"/>
      <c r="DZR301" s="80"/>
      <c r="DZS301" s="80"/>
      <c r="DZT301" s="80"/>
      <c r="DZU301" s="80"/>
      <c r="DZV301" s="80"/>
      <c r="DZW301" s="80"/>
      <c r="DZX301" s="80"/>
      <c r="DZY301" s="80"/>
      <c r="DZZ301" s="80"/>
      <c r="EAA301" s="80"/>
      <c r="EAB301" s="80"/>
      <c r="EAC301" s="80"/>
      <c r="EAD301" s="80"/>
      <c r="EAE301" s="80"/>
      <c r="EAF301" s="80"/>
      <c r="EAG301" s="80"/>
      <c r="EAH301" s="80"/>
      <c r="EAI301" s="80"/>
      <c r="EAJ301" s="80"/>
      <c r="EAK301" s="80"/>
      <c r="EAL301" s="80"/>
      <c r="EAM301" s="80"/>
      <c r="EAN301" s="80"/>
      <c r="EAO301" s="80"/>
      <c r="EAP301" s="80"/>
      <c r="EAQ301" s="80"/>
      <c r="EAR301" s="80"/>
      <c r="EAS301" s="80"/>
      <c r="EAT301" s="80"/>
      <c r="EAU301" s="80"/>
      <c r="EAV301" s="80"/>
      <c r="EAW301" s="80"/>
      <c r="EAX301" s="80"/>
      <c r="EAY301" s="80"/>
      <c r="EAZ301" s="80"/>
      <c r="EBA301" s="80"/>
      <c r="EBB301" s="80"/>
      <c r="EBC301" s="80"/>
      <c r="EBD301" s="80"/>
      <c r="EBE301" s="80"/>
      <c r="EBF301" s="80"/>
      <c r="EBG301" s="80"/>
      <c r="EBH301" s="80"/>
      <c r="EBI301" s="80"/>
      <c r="EBJ301" s="80"/>
      <c r="EBK301" s="80"/>
      <c r="EBL301" s="80"/>
      <c r="EBM301" s="80"/>
      <c r="EBN301" s="80"/>
      <c r="EBO301" s="80"/>
      <c r="EBP301" s="80"/>
      <c r="EBQ301" s="80"/>
      <c r="EBR301" s="80"/>
      <c r="EBS301" s="80"/>
      <c r="EBT301" s="80"/>
      <c r="EBU301" s="80"/>
      <c r="EBV301" s="80"/>
      <c r="EBW301" s="80"/>
      <c r="EBX301" s="80"/>
      <c r="EBY301" s="80"/>
      <c r="EBZ301" s="80"/>
      <c r="ECA301" s="80"/>
      <c r="ECB301" s="80"/>
      <c r="ECC301" s="80"/>
      <c r="ECD301" s="80"/>
      <c r="ECE301" s="80"/>
      <c r="ECF301" s="80"/>
      <c r="ECG301" s="80"/>
      <c r="ECH301" s="80"/>
      <c r="ECI301" s="80"/>
      <c r="ECJ301" s="80"/>
      <c r="ECK301" s="80"/>
      <c r="ECL301" s="80"/>
      <c r="ECM301" s="80"/>
      <c r="ECN301" s="80"/>
      <c r="ECO301" s="80"/>
      <c r="ECP301" s="80"/>
      <c r="ECQ301" s="80"/>
      <c r="ECR301" s="80"/>
      <c r="ECS301" s="80"/>
      <c r="ECT301" s="80"/>
      <c r="ECU301" s="80"/>
      <c r="ECV301" s="80"/>
      <c r="ECW301" s="80"/>
      <c r="ECX301" s="80"/>
      <c r="ECY301" s="80"/>
      <c r="ECZ301" s="80"/>
      <c r="EDA301" s="80"/>
      <c r="EDB301" s="80"/>
      <c r="EDC301" s="80"/>
      <c r="EDD301" s="80"/>
      <c r="EDE301" s="80"/>
      <c r="EDF301" s="80"/>
      <c r="EDG301" s="80"/>
      <c r="EDH301" s="80"/>
      <c r="EDI301" s="80"/>
      <c r="EDJ301" s="80"/>
      <c r="EDK301" s="80"/>
      <c r="EDL301" s="80"/>
      <c r="EDM301" s="80"/>
      <c r="EDN301" s="80"/>
      <c r="EDO301" s="80"/>
      <c r="EDP301" s="80"/>
      <c r="EDQ301" s="80"/>
      <c r="EDR301" s="80"/>
      <c r="EDS301" s="80"/>
      <c r="EDT301" s="80"/>
      <c r="EDU301" s="80"/>
      <c r="EDV301" s="80"/>
      <c r="EDW301" s="80"/>
      <c r="EDX301" s="80"/>
      <c r="EDY301" s="80"/>
      <c r="EDZ301" s="80"/>
      <c r="EEA301" s="80"/>
      <c r="EEB301" s="80"/>
      <c r="EEC301" s="80"/>
      <c r="EED301" s="80"/>
      <c r="EEE301" s="80"/>
      <c r="EEF301" s="80"/>
      <c r="EEG301" s="80"/>
      <c r="EEH301" s="80"/>
      <c r="EEI301" s="80"/>
      <c r="EEJ301" s="80"/>
      <c r="EEK301" s="80"/>
      <c r="EEL301" s="80"/>
      <c r="EEM301" s="80"/>
      <c r="EEN301" s="80"/>
      <c r="EEO301" s="80"/>
      <c r="EEP301" s="80"/>
      <c r="EEQ301" s="80"/>
      <c r="EER301" s="80"/>
      <c r="EES301" s="80"/>
      <c r="EET301" s="80"/>
      <c r="EEU301" s="80"/>
      <c r="EEV301" s="80"/>
      <c r="EEW301" s="80"/>
      <c r="EEX301" s="80"/>
      <c r="EEY301" s="80"/>
      <c r="EEZ301" s="80"/>
      <c r="EFA301" s="80"/>
      <c r="EFB301" s="80"/>
      <c r="EFC301" s="80"/>
      <c r="EFD301" s="80"/>
      <c r="EFE301" s="80"/>
      <c r="EFF301" s="80"/>
      <c r="EFG301" s="80"/>
      <c r="EFH301" s="80"/>
      <c r="EFI301" s="80"/>
      <c r="EFJ301" s="80"/>
      <c r="EFK301" s="80"/>
      <c r="EFL301" s="80"/>
      <c r="EFM301" s="80"/>
      <c r="EFN301" s="80"/>
      <c r="EFO301" s="80"/>
      <c r="EFP301" s="80"/>
      <c r="EFQ301" s="80"/>
      <c r="EFR301" s="80"/>
      <c r="EFS301" s="80"/>
      <c r="EFT301" s="80"/>
      <c r="EFU301" s="80"/>
      <c r="EFV301" s="80"/>
      <c r="EFW301" s="80"/>
      <c r="EFX301" s="80"/>
      <c r="EFY301" s="80"/>
      <c r="EFZ301" s="80"/>
      <c r="EGA301" s="80"/>
      <c r="EGB301" s="80"/>
      <c r="EGC301" s="80"/>
      <c r="EGD301" s="80"/>
      <c r="EGE301" s="80"/>
      <c r="EGF301" s="80"/>
      <c r="EGG301" s="80"/>
      <c r="EGH301" s="80"/>
      <c r="EGI301" s="80"/>
      <c r="EGJ301" s="80"/>
      <c r="EGK301" s="80"/>
      <c r="EGL301" s="80"/>
      <c r="EGM301" s="80"/>
      <c r="EGN301" s="80"/>
      <c r="EGO301" s="80"/>
      <c r="EGP301" s="80"/>
      <c r="EGQ301" s="80"/>
      <c r="EGR301" s="80"/>
      <c r="EGS301" s="80"/>
      <c r="EGT301" s="80"/>
      <c r="EGU301" s="80"/>
      <c r="EGV301" s="80"/>
      <c r="EGW301" s="80"/>
      <c r="EGX301" s="80"/>
      <c r="EGY301" s="80"/>
      <c r="EGZ301" s="80"/>
      <c r="EHA301" s="80"/>
      <c r="EHB301" s="80"/>
      <c r="EHC301" s="80"/>
      <c r="EHD301" s="80"/>
      <c r="EHE301" s="80"/>
      <c r="EHF301" s="80"/>
      <c r="EHG301" s="80"/>
      <c r="EHH301" s="80"/>
      <c r="EHI301" s="80"/>
      <c r="EHJ301" s="80"/>
      <c r="EHK301" s="80"/>
      <c r="EHL301" s="80"/>
      <c r="EHM301" s="80"/>
      <c r="EHN301" s="80"/>
      <c r="EHO301" s="80"/>
      <c r="EHP301" s="80"/>
      <c r="EHQ301" s="80"/>
      <c r="EHR301" s="80"/>
      <c r="EHS301" s="80"/>
      <c r="EHT301" s="80"/>
      <c r="EHU301" s="80"/>
      <c r="EHV301" s="80"/>
      <c r="EHW301" s="80"/>
      <c r="EHX301" s="80"/>
      <c r="EHY301" s="80"/>
      <c r="EHZ301" s="80"/>
      <c r="EIA301" s="80"/>
      <c r="EIB301" s="80"/>
      <c r="EIC301" s="80"/>
      <c r="EID301" s="80"/>
      <c r="EIE301" s="80"/>
      <c r="EIF301" s="80"/>
      <c r="EIG301" s="80"/>
      <c r="EIH301" s="80"/>
      <c r="EII301" s="80"/>
      <c r="EIJ301" s="80"/>
      <c r="EIK301" s="80"/>
      <c r="EIL301" s="80"/>
      <c r="EIM301" s="80"/>
      <c r="EIN301" s="80"/>
      <c r="EIO301" s="80"/>
      <c r="EIP301" s="80"/>
      <c r="EIQ301" s="80"/>
      <c r="EIR301" s="80"/>
      <c r="EIS301" s="80"/>
      <c r="EIT301" s="80"/>
      <c r="EIU301" s="80"/>
      <c r="EIV301" s="80"/>
      <c r="EIW301" s="80"/>
      <c r="EIX301" s="80"/>
      <c r="EIY301" s="80"/>
      <c r="EIZ301" s="80"/>
      <c r="EJA301" s="80"/>
      <c r="EJB301" s="80"/>
      <c r="EJC301" s="80"/>
      <c r="EJD301" s="80"/>
      <c r="EJE301" s="80"/>
      <c r="EJF301" s="80"/>
      <c r="EJG301" s="80"/>
      <c r="EJH301" s="80"/>
      <c r="EJI301" s="80"/>
      <c r="EJJ301" s="80"/>
      <c r="EJK301" s="80"/>
      <c r="EJL301" s="80"/>
      <c r="EJM301" s="80"/>
      <c r="EJN301" s="80"/>
      <c r="EJO301" s="80"/>
      <c r="EJP301" s="80"/>
      <c r="EJQ301" s="80"/>
      <c r="EJR301" s="80"/>
      <c r="EJS301" s="80"/>
      <c r="EJT301" s="80"/>
      <c r="EJU301" s="80"/>
      <c r="EJV301" s="80"/>
      <c r="EJW301" s="80"/>
      <c r="EJX301" s="80"/>
      <c r="EJY301" s="80"/>
      <c r="EJZ301" s="80"/>
      <c r="EKA301" s="80"/>
      <c r="EKB301" s="80"/>
      <c r="EKC301" s="80"/>
      <c r="EKD301" s="80"/>
      <c r="EKE301" s="80"/>
      <c r="EKF301" s="80"/>
      <c r="EKG301" s="80"/>
      <c r="EKH301" s="80"/>
      <c r="EKI301" s="80"/>
      <c r="EKJ301" s="80"/>
      <c r="EKK301" s="80"/>
      <c r="EKL301" s="80"/>
      <c r="EKM301" s="80"/>
      <c r="EKN301" s="80"/>
      <c r="EKO301" s="80"/>
      <c r="EKP301" s="80"/>
      <c r="EKQ301" s="80"/>
      <c r="EKR301" s="80"/>
      <c r="EKS301" s="80"/>
      <c r="EKT301" s="80"/>
      <c r="EKU301" s="80"/>
      <c r="EKV301" s="80"/>
      <c r="EKW301" s="80"/>
      <c r="EKX301" s="80"/>
      <c r="EKY301" s="80"/>
      <c r="EKZ301" s="80"/>
      <c r="ELA301" s="80"/>
      <c r="ELB301" s="80"/>
      <c r="ELC301" s="80"/>
      <c r="ELD301" s="80"/>
      <c r="ELE301" s="80"/>
      <c r="ELF301" s="80"/>
      <c r="ELG301" s="80"/>
      <c r="ELH301" s="80"/>
      <c r="ELI301" s="80"/>
      <c r="ELJ301" s="80"/>
      <c r="ELK301" s="80"/>
      <c r="ELL301" s="80"/>
      <c r="ELM301" s="80"/>
      <c r="ELN301" s="80"/>
      <c r="ELO301" s="80"/>
      <c r="ELP301" s="80"/>
      <c r="ELQ301" s="80"/>
      <c r="ELR301" s="80"/>
      <c r="ELS301" s="80"/>
      <c r="ELT301" s="80"/>
      <c r="ELU301" s="80"/>
      <c r="ELV301" s="80"/>
      <c r="ELW301" s="80"/>
      <c r="ELX301" s="80"/>
      <c r="ELY301" s="80"/>
      <c r="ELZ301" s="80"/>
      <c r="EMA301" s="80"/>
      <c r="EMB301" s="80"/>
      <c r="EMC301" s="80"/>
      <c r="EMD301" s="80"/>
      <c r="EME301" s="80"/>
      <c r="EMF301" s="80"/>
      <c r="EMG301" s="80"/>
      <c r="EMH301" s="80"/>
      <c r="EMI301" s="80"/>
      <c r="EMJ301" s="80"/>
      <c r="EMK301" s="80"/>
      <c r="EML301" s="80"/>
      <c r="EMM301" s="80"/>
      <c r="EMN301" s="80"/>
      <c r="EMO301" s="80"/>
      <c r="EMP301" s="80"/>
      <c r="EMQ301" s="80"/>
      <c r="EMR301" s="80"/>
      <c r="EMS301" s="80"/>
      <c r="EMT301" s="80"/>
      <c r="EMU301" s="80"/>
      <c r="EMV301" s="80"/>
      <c r="EMW301" s="80"/>
      <c r="EMX301" s="80"/>
      <c r="EMY301" s="80"/>
      <c r="EMZ301" s="80"/>
      <c r="ENA301" s="80"/>
      <c r="ENB301" s="80"/>
      <c r="ENC301" s="80"/>
      <c r="END301" s="80"/>
      <c r="ENE301" s="80"/>
      <c r="ENF301" s="80"/>
      <c r="ENG301" s="80"/>
      <c r="ENH301" s="80"/>
      <c r="ENI301" s="80"/>
      <c r="ENJ301" s="80"/>
      <c r="ENK301" s="80"/>
      <c r="ENL301" s="80"/>
      <c r="ENM301" s="80"/>
      <c r="ENN301" s="80"/>
      <c r="ENO301" s="80"/>
      <c r="ENP301" s="80"/>
      <c r="ENQ301" s="80"/>
      <c r="ENR301" s="80"/>
      <c r="ENS301" s="80"/>
      <c r="ENT301" s="80"/>
      <c r="ENU301" s="80"/>
      <c r="ENV301" s="80"/>
      <c r="ENW301" s="80"/>
      <c r="ENX301" s="80"/>
      <c r="ENY301" s="80"/>
      <c r="ENZ301" s="80"/>
      <c r="EOA301" s="80"/>
      <c r="EOB301" s="80"/>
      <c r="EOC301" s="80"/>
      <c r="EOD301" s="80"/>
      <c r="EOE301" s="80"/>
      <c r="EOF301" s="80"/>
      <c r="EOG301" s="80"/>
      <c r="EOH301" s="80"/>
      <c r="EOI301" s="80"/>
      <c r="EOJ301" s="80"/>
      <c r="EOK301" s="80"/>
      <c r="EOL301" s="80"/>
      <c r="EOM301" s="80"/>
      <c r="EON301" s="80"/>
      <c r="EOO301" s="80"/>
      <c r="EOP301" s="80"/>
      <c r="EOQ301" s="80"/>
      <c r="EOR301" s="80"/>
      <c r="EOS301" s="80"/>
      <c r="EOT301" s="80"/>
      <c r="EOU301" s="80"/>
      <c r="EOV301" s="80"/>
      <c r="EOW301" s="80"/>
      <c r="EOX301" s="80"/>
      <c r="EOY301" s="80"/>
      <c r="EOZ301" s="80"/>
      <c r="EPA301" s="80"/>
      <c r="EPB301" s="80"/>
      <c r="EPC301" s="80"/>
      <c r="EPD301" s="80"/>
      <c r="EPE301" s="80"/>
      <c r="EPF301" s="80"/>
      <c r="EPG301" s="80"/>
      <c r="EPH301" s="80"/>
      <c r="EPI301" s="80"/>
      <c r="EPJ301" s="80"/>
      <c r="EPK301" s="80"/>
      <c r="EPL301" s="80"/>
      <c r="EPM301" s="80"/>
      <c r="EPN301" s="80"/>
      <c r="EPO301" s="80"/>
      <c r="EPP301" s="80"/>
      <c r="EPQ301" s="80"/>
      <c r="EPR301" s="80"/>
      <c r="EPS301" s="80"/>
      <c r="EPT301" s="80"/>
      <c r="EPU301" s="80"/>
      <c r="EPV301" s="80"/>
      <c r="EPW301" s="80"/>
      <c r="EPX301" s="80"/>
      <c r="EPY301" s="80"/>
      <c r="EPZ301" s="80"/>
      <c r="EQA301" s="80"/>
      <c r="EQB301" s="80"/>
      <c r="EQC301" s="80"/>
      <c r="EQD301" s="80"/>
      <c r="EQE301" s="80"/>
      <c r="EQF301" s="80"/>
      <c r="EQG301" s="80"/>
      <c r="EQH301" s="80"/>
      <c r="EQI301" s="80"/>
      <c r="EQJ301" s="80"/>
      <c r="EQK301" s="80"/>
      <c r="EQL301" s="80"/>
      <c r="EQM301" s="80"/>
      <c r="EQN301" s="80"/>
      <c r="EQO301" s="80"/>
      <c r="EQP301" s="80"/>
      <c r="EQQ301" s="80"/>
      <c r="EQR301" s="80"/>
      <c r="EQS301" s="80"/>
      <c r="EQT301" s="80"/>
      <c r="EQU301" s="80"/>
      <c r="EQV301" s="80"/>
      <c r="EQW301" s="80"/>
      <c r="EQX301" s="80"/>
      <c r="EQY301" s="80"/>
      <c r="EQZ301" s="80"/>
      <c r="ERA301" s="80"/>
      <c r="ERB301" s="80"/>
      <c r="ERC301" s="80"/>
      <c r="ERD301" s="80"/>
      <c r="ERE301" s="80"/>
      <c r="ERF301" s="80"/>
      <c r="ERG301" s="80"/>
      <c r="ERH301" s="80"/>
      <c r="ERI301" s="80"/>
      <c r="ERJ301" s="80"/>
      <c r="ERK301" s="80"/>
      <c r="ERL301" s="80"/>
      <c r="ERM301" s="80"/>
      <c r="ERN301" s="80"/>
      <c r="ERO301" s="80"/>
      <c r="ERP301" s="80"/>
      <c r="ERQ301" s="80"/>
      <c r="ERR301" s="80"/>
      <c r="ERS301" s="80"/>
      <c r="ERT301" s="80"/>
      <c r="ERU301" s="80"/>
      <c r="ERV301" s="80"/>
      <c r="ERW301" s="80"/>
      <c r="ERX301" s="80"/>
      <c r="ERY301" s="80"/>
      <c r="ERZ301" s="80"/>
      <c r="ESA301" s="80"/>
      <c r="ESB301" s="80"/>
      <c r="ESC301" s="80"/>
      <c r="ESD301" s="80"/>
      <c r="ESE301" s="80"/>
      <c r="ESF301" s="80"/>
      <c r="ESG301" s="80"/>
      <c r="ESH301" s="80"/>
      <c r="ESI301" s="80"/>
      <c r="ESJ301" s="80"/>
      <c r="ESK301" s="80"/>
      <c r="ESL301" s="80"/>
      <c r="ESM301" s="80"/>
      <c r="ESN301" s="80"/>
      <c r="ESO301" s="80"/>
      <c r="ESP301" s="80"/>
      <c r="ESQ301" s="80"/>
      <c r="ESR301" s="80"/>
      <c r="ESS301" s="80"/>
      <c r="EST301" s="80"/>
      <c r="ESU301" s="80"/>
      <c r="ESV301" s="80"/>
      <c r="ESW301" s="80"/>
      <c r="ESX301" s="80"/>
      <c r="ESY301" s="80"/>
      <c r="ESZ301" s="80"/>
      <c r="ETA301" s="80"/>
      <c r="ETB301" s="80"/>
      <c r="ETC301" s="80"/>
      <c r="ETD301" s="80"/>
      <c r="ETE301" s="80"/>
      <c r="ETF301" s="80"/>
      <c r="ETG301" s="80"/>
      <c r="ETH301" s="80"/>
      <c r="ETI301" s="80"/>
      <c r="ETJ301" s="80"/>
      <c r="ETK301" s="80"/>
      <c r="ETL301" s="80"/>
      <c r="ETM301" s="80"/>
      <c r="ETN301" s="80"/>
      <c r="ETO301" s="80"/>
      <c r="ETP301" s="80"/>
      <c r="ETQ301" s="80"/>
      <c r="ETR301" s="80"/>
      <c r="ETS301" s="80"/>
      <c r="ETT301" s="80"/>
      <c r="ETU301" s="80"/>
      <c r="ETV301" s="80"/>
      <c r="ETW301" s="80"/>
      <c r="ETX301" s="80"/>
      <c r="ETY301" s="80"/>
      <c r="ETZ301" s="80"/>
      <c r="EUA301" s="80"/>
      <c r="EUB301" s="80"/>
      <c r="EUC301" s="80"/>
      <c r="EUD301" s="80"/>
      <c r="EUE301" s="80"/>
      <c r="EUF301" s="80"/>
      <c r="EUG301" s="80"/>
      <c r="EUH301" s="80"/>
      <c r="EUI301" s="80"/>
      <c r="EUJ301" s="80"/>
      <c r="EUK301" s="80"/>
      <c r="EUL301" s="80"/>
      <c r="EUM301" s="80"/>
      <c r="EUN301" s="80"/>
      <c r="EUO301" s="80"/>
      <c r="EUP301" s="80"/>
      <c r="EUQ301" s="80"/>
      <c r="EUR301" s="80"/>
      <c r="EUS301" s="80"/>
      <c r="EUT301" s="80"/>
      <c r="EUU301" s="80"/>
      <c r="EUV301" s="80"/>
      <c r="EUW301" s="80"/>
      <c r="EUX301" s="80"/>
      <c r="EUY301" s="80"/>
      <c r="EUZ301" s="80"/>
      <c r="EVA301" s="80"/>
      <c r="EVB301" s="80"/>
      <c r="EVC301" s="80"/>
      <c r="EVD301" s="80"/>
      <c r="EVE301" s="80"/>
      <c r="EVF301" s="80"/>
      <c r="EVG301" s="80"/>
      <c r="EVH301" s="80"/>
      <c r="EVI301" s="80"/>
      <c r="EVJ301" s="80"/>
      <c r="EVK301" s="80"/>
      <c r="EVL301" s="80"/>
      <c r="EVM301" s="80"/>
      <c r="EVN301" s="80"/>
      <c r="EVO301" s="80"/>
      <c r="EVP301" s="80"/>
      <c r="EVQ301" s="80"/>
      <c r="EVR301" s="80"/>
      <c r="EVS301" s="80"/>
      <c r="EVT301" s="80"/>
      <c r="EVU301" s="80"/>
      <c r="EVV301" s="80"/>
      <c r="EVW301" s="80"/>
      <c r="EVX301" s="80"/>
      <c r="EVY301" s="80"/>
      <c r="EVZ301" s="80"/>
      <c r="EWA301" s="80"/>
      <c r="EWB301" s="80"/>
      <c r="EWC301" s="80"/>
      <c r="EWD301" s="80"/>
      <c r="EWE301" s="80"/>
      <c r="EWF301" s="80"/>
      <c r="EWG301" s="80"/>
      <c r="EWH301" s="80"/>
      <c r="EWI301" s="80"/>
      <c r="EWJ301" s="80"/>
      <c r="EWK301" s="80"/>
      <c r="EWL301" s="80"/>
      <c r="EWM301" s="80"/>
      <c r="EWN301" s="80"/>
      <c r="EWO301" s="80"/>
      <c r="EWP301" s="80"/>
      <c r="EWQ301" s="80"/>
      <c r="EWR301" s="80"/>
      <c r="EWS301" s="80"/>
      <c r="EWT301" s="80"/>
      <c r="EWU301" s="80"/>
      <c r="EWV301" s="80"/>
      <c r="EWW301" s="80"/>
      <c r="EWX301" s="80"/>
      <c r="EWY301" s="80"/>
      <c r="EWZ301" s="80"/>
      <c r="EXA301" s="80"/>
      <c r="EXB301" s="80"/>
      <c r="EXC301" s="80"/>
      <c r="EXD301" s="80"/>
      <c r="EXE301" s="80"/>
      <c r="EXF301" s="80"/>
      <c r="EXG301" s="80"/>
      <c r="EXH301" s="80"/>
      <c r="EXI301" s="80"/>
      <c r="EXJ301" s="80"/>
      <c r="EXK301" s="80"/>
      <c r="EXL301" s="80"/>
      <c r="EXM301" s="80"/>
      <c r="EXN301" s="80"/>
      <c r="EXO301" s="80"/>
      <c r="EXP301" s="80"/>
      <c r="EXQ301" s="80"/>
      <c r="EXR301" s="80"/>
      <c r="EXS301" s="80"/>
      <c r="EXT301" s="80"/>
      <c r="EXU301" s="80"/>
      <c r="EXV301" s="80"/>
      <c r="EXW301" s="80"/>
      <c r="EXX301" s="80"/>
      <c r="EXY301" s="80"/>
      <c r="EXZ301" s="80"/>
      <c r="EYA301" s="80"/>
      <c r="EYB301" s="80"/>
      <c r="EYC301" s="80"/>
      <c r="EYD301" s="80"/>
      <c r="EYE301" s="80"/>
      <c r="EYF301" s="80"/>
      <c r="EYG301" s="80"/>
      <c r="EYH301" s="80"/>
      <c r="EYI301" s="80"/>
      <c r="EYJ301" s="80"/>
      <c r="EYK301" s="80"/>
      <c r="EYL301" s="80"/>
      <c r="EYM301" s="80"/>
      <c r="EYN301" s="80"/>
      <c r="EYO301" s="80"/>
      <c r="EYP301" s="80"/>
      <c r="EYQ301" s="80"/>
      <c r="EYR301" s="80"/>
      <c r="EYS301" s="80"/>
      <c r="EYT301" s="80"/>
      <c r="EYU301" s="80"/>
      <c r="EYV301" s="80"/>
      <c r="EYW301" s="80"/>
      <c r="EYX301" s="80"/>
      <c r="EYY301" s="80"/>
      <c r="EYZ301" s="80"/>
      <c r="EZA301" s="80"/>
      <c r="EZB301" s="80"/>
      <c r="EZC301" s="80"/>
      <c r="EZD301" s="80"/>
      <c r="EZE301" s="80"/>
      <c r="EZF301" s="80"/>
      <c r="EZG301" s="80"/>
      <c r="EZH301" s="80"/>
      <c r="EZI301" s="80"/>
      <c r="EZJ301" s="80"/>
      <c r="EZK301" s="80"/>
      <c r="EZL301" s="80"/>
      <c r="EZM301" s="80"/>
      <c r="EZN301" s="80"/>
      <c r="EZO301" s="80"/>
      <c r="EZP301" s="80"/>
      <c r="EZQ301" s="80"/>
      <c r="EZR301" s="80"/>
      <c r="EZS301" s="80"/>
      <c r="EZT301" s="80"/>
      <c r="EZU301" s="80"/>
      <c r="EZV301" s="80"/>
      <c r="EZW301" s="80"/>
      <c r="EZX301" s="80"/>
      <c r="EZY301" s="80"/>
      <c r="EZZ301" s="80"/>
      <c r="FAA301" s="80"/>
      <c r="FAB301" s="80"/>
      <c r="FAC301" s="80"/>
      <c r="FAD301" s="80"/>
      <c r="FAE301" s="80"/>
      <c r="FAF301" s="80"/>
      <c r="FAG301" s="80"/>
      <c r="FAH301" s="80"/>
      <c r="FAI301" s="80"/>
      <c r="FAJ301" s="80"/>
      <c r="FAK301" s="80"/>
      <c r="FAL301" s="80"/>
      <c r="FAM301" s="80"/>
      <c r="FAN301" s="80"/>
      <c r="FAO301" s="80"/>
      <c r="FAP301" s="80"/>
      <c r="FAQ301" s="80"/>
      <c r="FAR301" s="80"/>
      <c r="FAS301" s="80"/>
      <c r="FAT301" s="80"/>
      <c r="FAU301" s="80"/>
      <c r="FAV301" s="80"/>
      <c r="FAW301" s="80"/>
      <c r="FAX301" s="80"/>
      <c r="FAY301" s="80"/>
      <c r="FAZ301" s="80"/>
      <c r="FBA301" s="80"/>
      <c r="FBB301" s="80"/>
      <c r="FBC301" s="80"/>
      <c r="FBD301" s="80"/>
      <c r="FBE301" s="80"/>
      <c r="FBF301" s="80"/>
      <c r="FBG301" s="80"/>
      <c r="FBH301" s="80"/>
      <c r="FBI301" s="80"/>
      <c r="FBJ301" s="80"/>
      <c r="FBK301" s="80"/>
      <c r="FBL301" s="80"/>
      <c r="FBM301" s="80"/>
      <c r="FBN301" s="80"/>
      <c r="FBO301" s="80"/>
      <c r="FBP301" s="80"/>
      <c r="FBQ301" s="80"/>
      <c r="FBR301" s="80"/>
      <c r="FBS301" s="80"/>
      <c r="FBT301" s="80"/>
      <c r="FBU301" s="80"/>
      <c r="FBV301" s="80"/>
      <c r="FBW301" s="80"/>
      <c r="FBX301" s="80"/>
      <c r="FBY301" s="80"/>
      <c r="FBZ301" s="80"/>
      <c r="FCA301" s="80"/>
      <c r="FCB301" s="80"/>
      <c r="FCC301" s="80"/>
      <c r="FCD301" s="80"/>
      <c r="FCE301" s="80"/>
      <c r="FCF301" s="80"/>
      <c r="FCG301" s="80"/>
      <c r="FCH301" s="80"/>
      <c r="FCI301" s="80"/>
      <c r="FCJ301" s="80"/>
      <c r="FCK301" s="80"/>
      <c r="FCL301" s="80"/>
      <c r="FCM301" s="80"/>
      <c r="FCN301" s="80"/>
      <c r="FCO301" s="80"/>
      <c r="FCP301" s="80"/>
      <c r="FCQ301" s="80"/>
      <c r="FCR301" s="80"/>
      <c r="FCS301" s="80"/>
      <c r="FCT301" s="80"/>
      <c r="FCU301" s="80"/>
      <c r="FCV301" s="80"/>
      <c r="FCW301" s="80"/>
      <c r="FCX301" s="80"/>
      <c r="FCY301" s="80"/>
      <c r="FCZ301" s="80"/>
      <c r="FDA301" s="80"/>
      <c r="FDB301" s="80"/>
      <c r="FDC301" s="80"/>
      <c r="FDD301" s="80"/>
      <c r="FDE301" s="80"/>
      <c r="FDF301" s="80"/>
      <c r="FDG301" s="80"/>
      <c r="FDH301" s="80"/>
      <c r="FDI301" s="80"/>
      <c r="FDJ301" s="80"/>
      <c r="FDK301" s="80"/>
      <c r="FDL301" s="80"/>
      <c r="FDM301" s="80"/>
      <c r="FDN301" s="80"/>
      <c r="FDO301" s="80"/>
      <c r="FDP301" s="80"/>
      <c r="FDQ301" s="80"/>
      <c r="FDR301" s="80"/>
      <c r="FDS301" s="80"/>
      <c r="FDT301" s="80"/>
      <c r="FDU301" s="80"/>
      <c r="FDV301" s="80"/>
      <c r="FDW301" s="80"/>
      <c r="FDX301" s="80"/>
      <c r="FDY301" s="80"/>
      <c r="FDZ301" s="80"/>
      <c r="FEA301" s="80"/>
      <c r="FEB301" s="80"/>
      <c r="FEC301" s="80"/>
      <c r="FED301" s="80"/>
      <c r="FEE301" s="80"/>
      <c r="FEF301" s="80"/>
      <c r="FEG301" s="80"/>
      <c r="FEH301" s="80"/>
      <c r="FEI301" s="80"/>
      <c r="FEJ301" s="80"/>
      <c r="FEK301" s="80"/>
      <c r="FEL301" s="80"/>
      <c r="FEM301" s="80"/>
      <c r="FEN301" s="80"/>
      <c r="FEO301" s="80"/>
      <c r="FEP301" s="80"/>
      <c r="FEQ301" s="80"/>
      <c r="FER301" s="80"/>
      <c r="FES301" s="80"/>
      <c r="FET301" s="80"/>
      <c r="FEU301" s="80"/>
      <c r="FEV301" s="80"/>
      <c r="FEW301" s="80"/>
      <c r="FEX301" s="80"/>
      <c r="FEY301" s="80"/>
      <c r="FEZ301" s="80"/>
      <c r="FFA301" s="80"/>
      <c r="FFB301" s="80"/>
      <c r="FFC301" s="80"/>
      <c r="FFD301" s="80"/>
      <c r="FFE301" s="80"/>
      <c r="FFF301" s="80"/>
      <c r="FFG301" s="80"/>
      <c r="FFH301" s="80"/>
      <c r="FFI301" s="80"/>
      <c r="FFJ301" s="80"/>
      <c r="FFK301" s="80"/>
      <c r="FFL301" s="80"/>
      <c r="FFM301" s="80"/>
      <c r="FFN301" s="80"/>
      <c r="FFO301" s="80"/>
      <c r="FFP301" s="80"/>
      <c r="FFQ301" s="80"/>
      <c r="FFR301" s="80"/>
      <c r="FFS301" s="80"/>
      <c r="FFT301" s="80"/>
      <c r="FFU301" s="80"/>
      <c r="FFV301" s="80"/>
      <c r="FFW301" s="80"/>
      <c r="FFX301" s="80"/>
      <c r="FFY301" s="80"/>
      <c r="FFZ301" s="80"/>
      <c r="FGA301" s="80"/>
      <c r="FGB301" s="80"/>
      <c r="FGC301" s="80"/>
      <c r="FGD301" s="80"/>
      <c r="FGE301" s="80"/>
      <c r="FGF301" s="80"/>
      <c r="FGG301" s="80"/>
      <c r="FGH301" s="80"/>
      <c r="FGI301" s="80"/>
      <c r="FGJ301" s="80"/>
      <c r="FGK301" s="80"/>
      <c r="FGL301" s="80"/>
      <c r="FGM301" s="80"/>
      <c r="FGN301" s="80"/>
      <c r="FGO301" s="80"/>
      <c r="FGP301" s="80"/>
      <c r="FGQ301" s="80"/>
      <c r="FGR301" s="80"/>
      <c r="FGS301" s="80"/>
      <c r="FGT301" s="80"/>
      <c r="FGU301" s="80"/>
      <c r="FGV301" s="80"/>
      <c r="FGW301" s="80"/>
      <c r="FGX301" s="80"/>
      <c r="FGY301" s="80"/>
      <c r="FGZ301" s="80"/>
      <c r="FHA301" s="80"/>
      <c r="FHB301" s="80"/>
      <c r="FHC301" s="80"/>
      <c r="FHD301" s="80"/>
      <c r="FHE301" s="80"/>
      <c r="FHF301" s="80"/>
      <c r="FHG301" s="80"/>
      <c r="FHH301" s="80"/>
      <c r="FHI301" s="80"/>
      <c r="FHJ301" s="80"/>
      <c r="FHK301" s="80"/>
      <c r="FHL301" s="80"/>
      <c r="FHM301" s="80"/>
      <c r="FHN301" s="80"/>
      <c r="FHO301" s="80"/>
      <c r="FHP301" s="80"/>
      <c r="FHQ301" s="80"/>
      <c r="FHR301" s="80"/>
      <c r="FHS301" s="80"/>
      <c r="FHT301" s="80"/>
      <c r="FHU301" s="80"/>
      <c r="FHV301" s="80"/>
      <c r="FHW301" s="80"/>
      <c r="FHX301" s="80"/>
      <c r="FHY301" s="80"/>
      <c r="FHZ301" s="80"/>
      <c r="FIA301" s="80"/>
      <c r="FIB301" s="80"/>
      <c r="FIC301" s="80"/>
      <c r="FID301" s="80"/>
      <c r="FIE301" s="80"/>
      <c r="FIF301" s="80"/>
      <c r="FIG301" s="80"/>
      <c r="FIH301" s="80"/>
      <c r="FII301" s="80"/>
      <c r="FIJ301" s="80"/>
      <c r="FIK301" s="80"/>
      <c r="FIL301" s="80"/>
      <c r="FIM301" s="80"/>
      <c r="FIN301" s="80"/>
      <c r="FIO301" s="80"/>
      <c r="FIP301" s="80"/>
      <c r="FIQ301" s="80"/>
      <c r="FIR301" s="80"/>
      <c r="FIS301" s="80"/>
      <c r="FIT301" s="80"/>
      <c r="FIU301" s="80"/>
      <c r="FIV301" s="80"/>
      <c r="FIW301" s="80"/>
      <c r="FIX301" s="80"/>
      <c r="FIY301" s="80"/>
      <c r="FIZ301" s="80"/>
      <c r="FJA301" s="80"/>
      <c r="FJB301" s="80"/>
      <c r="FJC301" s="80"/>
      <c r="FJD301" s="80"/>
      <c r="FJE301" s="80"/>
      <c r="FJF301" s="80"/>
      <c r="FJG301" s="80"/>
      <c r="FJH301" s="80"/>
      <c r="FJI301" s="80"/>
      <c r="FJJ301" s="80"/>
      <c r="FJK301" s="80"/>
      <c r="FJL301" s="80"/>
      <c r="FJM301" s="80"/>
      <c r="FJN301" s="80"/>
      <c r="FJO301" s="80"/>
      <c r="FJP301" s="80"/>
      <c r="FJQ301" s="80"/>
      <c r="FJR301" s="80"/>
      <c r="FJS301" s="80"/>
      <c r="FJT301" s="80"/>
      <c r="FJU301" s="80"/>
      <c r="FJV301" s="80"/>
      <c r="FJW301" s="80"/>
      <c r="FJX301" s="80"/>
      <c r="FJY301" s="80"/>
      <c r="FJZ301" s="80"/>
      <c r="FKA301" s="80"/>
      <c r="FKB301" s="80"/>
      <c r="FKC301" s="80"/>
      <c r="FKD301" s="80"/>
      <c r="FKE301" s="80"/>
      <c r="FKF301" s="80"/>
      <c r="FKG301" s="80"/>
      <c r="FKH301" s="80"/>
      <c r="FKI301" s="80"/>
      <c r="FKJ301" s="80"/>
      <c r="FKK301" s="80"/>
      <c r="FKL301" s="80"/>
      <c r="FKM301" s="80"/>
      <c r="FKN301" s="80"/>
      <c r="FKO301" s="80"/>
      <c r="FKP301" s="80"/>
      <c r="FKQ301" s="80"/>
      <c r="FKR301" s="80"/>
      <c r="FKS301" s="80"/>
      <c r="FKT301" s="80"/>
      <c r="FKU301" s="80"/>
      <c r="FKV301" s="80"/>
      <c r="FKW301" s="80"/>
      <c r="FKX301" s="80"/>
      <c r="FKY301" s="80"/>
      <c r="FKZ301" s="80"/>
      <c r="FLA301" s="80"/>
      <c r="FLB301" s="80"/>
      <c r="FLC301" s="80"/>
      <c r="FLD301" s="80"/>
      <c r="FLE301" s="80"/>
      <c r="FLF301" s="80"/>
      <c r="FLG301" s="80"/>
      <c r="FLH301" s="80"/>
      <c r="FLI301" s="80"/>
      <c r="FLJ301" s="80"/>
      <c r="FLK301" s="80"/>
      <c r="FLL301" s="80"/>
      <c r="FLM301" s="80"/>
      <c r="FLN301" s="80"/>
      <c r="FLO301" s="80"/>
      <c r="FLP301" s="80"/>
      <c r="FLQ301" s="80"/>
      <c r="FLR301" s="80"/>
      <c r="FLS301" s="80"/>
      <c r="FLT301" s="80"/>
      <c r="FLU301" s="80"/>
      <c r="FLV301" s="80"/>
      <c r="FLW301" s="80"/>
      <c r="FLX301" s="80"/>
      <c r="FLY301" s="80"/>
      <c r="FLZ301" s="80"/>
      <c r="FMA301" s="80"/>
      <c r="FMB301" s="80"/>
      <c r="FMC301" s="80"/>
      <c r="FMD301" s="80"/>
      <c r="FME301" s="80"/>
      <c r="FMF301" s="80"/>
      <c r="FMG301" s="80"/>
      <c r="FMH301" s="80"/>
      <c r="FMI301" s="80"/>
      <c r="FMJ301" s="80"/>
      <c r="FMK301" s="80"/>
      <c r="FML301" s="80"/>
      <c r="FMM301" s="80"/>
      <c r="FMN301" s="80"/>
      <c r="FMO301" s="80"/>
      <c r="FMP301" s="80"/>
      <c r="FMQ301" s="80"/>
      <c r="FMR301" s="80"/>
      <c r="FMS301" s="80"/>
      <c r="FMT301" s="80"/>
      <c r="FMU301" s="80"/>
      <c r="FMV301" s="80"/>
      <c r="FMW301" s="80"/>
      <c r="FMX301" s="80"/>
      <c r="FMY301" s="80"/>
      <c r="FMZ301" s="80"/>
      <c r="FNA301" s="80"/>
      <c r="FNB301" s="80"/>
      <c r="FNC301" s="80"/>
      <c r="FND301" s="80"/>
      <c r="FNE301" s="80"/>
      <c r="FNF301" s="80"/>
      <c r="FNG301" s="80"/>
      <c r="FNH301" s="80"/>
      <c r="FNI301" s="80"/>
      <c r="FNJ301" s="80"/>
      <c r="FNK301" s="80"/>
      <c r="FNL301" s="80"/>
      <c r="FNM301" s="80"/>
      <c r="FNN301" s="80"/>
      <c r="FNO301" s="80"/>
      <c r="FNP301" s="80"/>
      <c r="FNQ301" s="80"/>
      <c r="FNR301" s="80"/>
      <c r="FNS301" s="80"/>
      <c r="FNT301" s="80"/>
      <c r="FNU301" s="80"/>
      <c r="FNV301" s="80"/>
      <c r="FNW301" s="80"/>
      <c r="FNX301" s="80"/>
      <c r="FNY301" s="80"/>
      <c r="FNZ301" s="80"/>
      <c r="FOA301" s="80"/>
      <c r="FOB301" s="80"/>
      <c r="FOC301" s="80"/>
      <c r="FOD301" s="80"/>
      <c r="FOE301" s="80"/>
      <c r="FOF301" s="80"/>
      <c r="FOG301" s="80"/>
      <c r="FOH301" s="80"/>
      <c r="FOI301" s="80"/>
      <c r="FOJ301" s="80"/>
      <c r="FOK301" s="80"/>
      <c r="FOL301" s="80"/>
      <c r="FOM301" s="80"/>
      <c r="FON301" s="80"/>
      <c r="FOO301" s="80"/>
      <c r="FOP301" s="80"/>
      <c r="FOQ301" s="80"/>
      <c r="FOR301" s="80"/>
      <c r="FOS301" s="80"/>
      <c r="FOT301" s="80"/>
      <c r="FOU301" s="80"/>
      <c r="FOV301" s="80"/>
      <c r="FOW301" s="80"/>
      <c r="FOX301" s="80"/>
      <c r="FOY301" s="80"/>
      <c r="FOZ301" s="80"/>
      <c r="FPA301" s="80"/>
      <c r="FPB301" s="80"/>
      <c r="FPC301" s="80"/>
      <c r="FPD301" s="80"/>
      <c r="FPE301" s="80"/>
      <c r="FPF301" s="80"/>
      <c r="FPG301" s="80"/>
      <c r="FPH301" s="80"/>
      <c r="FPI301" s="80"/>
      <c r="FPJ301" s="80"/>
      <c r="FPK301" s="80"/>
      <c r="FPL301" s="80"/>
      <c r="FPM301" s="80"/>
      <c r="FPN301" s="80"/>
      <c r="FPO301" s="80"/>
      <c r="FPP301" s="80"/>
      <c r="FPQ301" s="80"/>
      <c r="FPR301" s="80"/>
      <c r="FPS301" s="80"/>
      <c r="FPT301" s="80"/>
      <c r="FPU301" s="80"/>
      <c r="FPV301" s="80"/>
      <c r="FPW301" s="80"/>
      <c r="FPX301" s="80"/>
      <c r="FPY301" s="80"/>
      <c r="FPZ301" s="80"/>
      <c r="FQA301" s="80"/>
      <c r="FQB301" s="80"/>
      <c r="FQC301" s="80"/>
      <c r="FQD301" s="80"/>
      <c r="FQE301" s="80"/>
      <c r="FQF301" s="80"/>
      <c r="FQG301" s="80"/>
      <c r="FQH301" s="80"/>
      <c r="FQI301" s="80"/>
      <c r="FQJ301" s="80"/>
      <c r="FQK301" s="80"/>
      <c r="FQL301" s="80"/>
      <c r="FQM301" s="80"/>
      <c r="FQN301" s="80"/>
      <c r="FQO301" s="80"/>
      <c r="FQP301" s="80"/>
      <c r="FQQ301" s="80"/>
      <c r="FQR301" s="80"/>
      <c r="FQS301" s="80"/>
      <c r="FQT301" s="80"/>
      <c r="FQU301" s="80"/>
      <c r="FQV301" s="80"/>
      <c r="FQW301" s="80"/>
      <c r="FQX301" s="80"/>
      <c r="FQY301" s="80"/>
      <c r="FQZ301" s="80"/>
      <c r="FRA301" s="80"/>
      <c r="FRB301" s="80"/>
      <c r="FRC301" s="80"/>
      <c r="FRD301" s="80"/>
      <c r="FRE301" s="80"/>
      <c r="FRF301" s="80"/>
      <c r="FRG301" s="80"/>
      <c r="FRH301" s="80"/>
      <c r="FRI301" s="80"/>
      <c r="FRJ301" s="80"/>
      <c r="FRK301" s="80"/>
      <c r="FRL301" s="80"/>
      <c r="FRM301" s="80"/>
      <c r="FRN301" s="80"/>
      <c r="FRO301" s="80"/>
      <c r="FRP301" s="80"/>
      <c r="FRQ301" s="80"/>
      <c r="FRR301" s="80"/>
      <c r="FRS301" s="80"/>
      <c r="FRT301" s="80"/>
      <c r="FRU301" s="80"/>
      <c r="FRV301" s="80"/>
      <c r="FRW301" s="80"/>
      <c r="FRX301" s="80"/>
      <c r="FRY301" s="80"/>
      <c r="FRZ301" s="80"/>
      <c r="FSA301" s="80"/>
      <c r="FSB301" s="80"/>
      <c r="FSC301" s="80"/>
      <c r="FSD301" s="80"/>
      <c r="FSE301" s="80"/>
      <c r="FSF301" s="80"/>
      <c r="FSG301" s="80"/>
      <c r="FSH301" s="80"/>
      <c r="FSI301" s="80"/>
      <c r="FSJ301" s="80"/>
      <c r="FSK301" s="80"/>
      <c r="FSL301" s="80"/>
      <c r="FSM301" s="80"/>
      <c r="FSN301" s="80"/>
      <c r="FSO301" s="80"/>
      <c r="FSP301" s="80"/>
      <c r="FSQ301" s="80"/>
      <c r="FSR301" s="80"/>
      <c r="FSS301" s="80"/>
      <c r="FST301" s="80"/>
      <c r="FSU301" s="80"/>
      <c r="FSV301" s="80"/>
      <c r="FSW301" s="80"/>
      <c r="FSX301" s="80"/>
      <c r="FSY301" s="80"/>
      <c r="FSZ301" s="80"/>
      <c r="FTA301" s="80"/>
      <c r="FTB301" s="80"/>
      <c r="FTC301" s="80"/>
      <c r="FTD301" s="80"/>
      <c r="FTE301" s="80"/>
      <c r="FTF301" s="80"/>
      <c r="FTG301" s="80"/>
      <c r="FTH301" s="80"/>
      <c r="FTI301" s="80"/>
      <c r="FTJ301" s="80"/>
      <c r="FTK301" s="80"/>
      <c r="FTL301" s="80"/>
      <c r="FTM301" s="80"/>
      <c r="FTN301" s="80"/>
      <c r="FTO301" s="80"/>
      <c r="FTP301" s="80"/>
      <c r="FTQ301" s="80"/>
      <c r="FTR301" s="80"/>
      <c r="FTS301" s="80"/>
      <c r="FTT301" s="80"/>
      <c r="FTU301" s="80"/>
      <c r="FTV301" s="80"/>
      <c r="FTW301" s="80"/>
      <c r="FTX301" s="80"/>
      <c r="FTY301" s="80"/>
      <c r="FTZ301" s="80"/>
      <c r="FUA301" s="80"/>
      <c r="FUB301" s="80"/>
      <c r="FUC301" s="80"/>
      <c r="FUD301" s="80"/>
      <c r="FUE301" s="80"/>
      <c r="FUF301" s="80"/>
      <c r="FUG301" s="80"/>
      <c r="FUH301" s="80"/>
      <c r="FUI301" s="80"/>
      <c r="FUJ301" s="80"/>
      <c r="FUK301" s="80"/>
      <c r="FUL301" s="80"/>
      <c r="FUM301" s="80"/>
      <c r="FUN301" s="80"/>
      <c r="FUO301" s="80"/>
      <c r="FUP301" s="80"/>
      <c r="FUQ301" s="80"/>
      <c r="FUR301" s="80"/>
      <c r="FUS301" s="80"/>
      <c r="FUT301" s="80"/>
      <c r="FUU301" s="80"/>
      <c r="FUV301" s="80"/>
      <c r="FUW301" s="80"/>
      <c r="FUX301" s="80"/>
      <c r="FUY301" s="80"/>
      <c r="FUZ301" s="80"/>
      <c r="FVA301" s="80"/>
      <c r="FVB301" s="80"/>
      <c r="FVC301" s="80"/>
      <c r="FVD301" s="80"/>
      <c r="FVE301" s="80"/>
      <c r="FVF301" s="80"/>
      <c r="FVG301" s="80"/>
      <c r="FVH301" s="80"/>
      <c r="FVI301" s="80"/>
      <c r="FVJ301" s="80"/>
      <c r="FVK301" s="80"/>
      <c r="FVL301" s="80"/>
      <c r="FVM301" s="80"/>
      <c r="FVN301" s="80"/>
      <c r="FVO301" s="80"/>
      <c r="FVP301" s="80"/>
      <c r="FVQ301" s="80"/>
      <c r="FVR301" s="80"/>
      <c r="FVS301" s="80"/>
      <c r="FVT301" s="80"/>
      <c r="FVU301" s="80"/>
      <c r="FVV301" s="80"/>
      <c r="FVW301" s="80"/>
      <c r="FVX301" s="80"/>
      <c r="FVY301" s="80"/>
      <c r="FVZ301" s="80"/>
      <c r="FWA301" s="80"/>
      <c r="FWB301" s="80"/>
      <c r="FWC301" s="80"/>
      <c r="FWD301" s="80"/>
      <c r="FWE301" s="80"/>
      <c r="FWF301" s="80"/>
      <c r="FWG301" s="80"/>
      <c r="FWH301" s="80"/>
      <c r="FWI301" s="80"/>
      <c r="FWJ301" s="80"/>
      <c r="FWK301" s="80"/>
      <c r="FWL301" s="80"/>
      <c r="FWM301" s="80"/>
      <c r="FWN301" s="80"/>
      <c r="FWO301" s="80"/>
      <c r="FWP301" s="80"/>
      <c r="FWQ301" s="80"/>
      <c r="FWR301" s="80"/>
      <c r="FWS301" s="80"/>
      <c r="FWT301" s="80"/>
      <c r="FWU301" s="80"/>
      <c r="FWV301" s="80"/>
      <c r="FWW301" s="80"/>
      <c r="FWX301" s="80"/>
      <c r="FWY301" s="80"/>
      <c r="FWZ301" s="80"/>
      <c r="FXA301" s="80"/>
      <c r="FXB301" s="80"/>
      <c r="FXC301" s="80"/>
      <c r="FXD301" s="80"/>
      <c r="FXE301" s="80"/>
      <c r="FXF301" s="80"/>
      <c r="FXG301" s="80"/>
      <c r="FXH301" s="80"/>
      <c r="FXI301" s="80"/>
      <c r="FXJ301" s="80"/>
      <c r="FXK301" s="80"/>
      <c r="FXL301" s="80"/>
      <c r="FXM301" s="80"/>
      <c r="FXN301" s="80"/>
      <c r="FXO301" s="80"/>
      <c r="FXP301" s="80"/>
      <c r="FXQ301" s="80"/>
      <c r="FXR301" s="80"/>
      <c r="FXS301" s="80"/>
      <c r="FXT301" s="80"/>
      <c r="FXU301" s="80"/>
      <c r="FXV301" s="80"/>
      <c r="FXW301" s="80"/>
      <c r="FXX301" s="80"/>
      <c r="FXY301" s="80"/>
      <c r="FXZ301" s="80"/>
      <c r="FYA301" s="80"/>
      <c r="FYB301" s="80"/>
      <c r="FYC301" s="80"/>
      <c r="FYD301" s="80"/>
      <c r="FYE301" s="80"/>
      <c r="FYF301" s="80"/>
      <c r="FYG301" s="80"/>
      <c r="FYH301" s="80"/>
      <c r="FYI301" s="80"/>
      <c r="FYJ301" s="80"/>
      <c r="FYK301" s="80"/>
      <c r="FYL301" s="80"/>
      <c r="FYM301" s="80"/>
      <c r="FYN301" s="80"/>
      <c r="FYO301" s="80"/>
      <c r="FYP301" s="80"/>
      <c r="FYQ301" s="80"/>
      <c r="FYR301" s="80"/>
      <c r="FYS301" s="80"/>
      <c r="FYT301" s="80"/>
      <c r="FYU301" s="80"/>
      <c r="FYV301" s="80"/>
      <c r="FYW301" s="80"/>
      <c r="FYX301" s="80"/>
      <c r="FYY301" s="80"/>
      <c r="FYZ301" s="80"/>
      <c r="FZA301" s="80"/>
      <c r="FZB301" s="80"/>
      <c r="FZC301" s="80"/>
      <c r="FZD301" s="80"/>
      <c r="FZE301" s="80"/>
      <c r="FZF301" s="80"/>
      <c r="FZG301" s="80"/>
      <c r="FZH301" s="80"/>
      <c r="FZI301" s="80"/>
      <c r="FZJ301" s="80"/>
      <c r="FZK301" s="80"/>
      <c r="FZL301" s="80"/>
      <c r="FZM301" s="80"/>
      <c r="FZN301" s="80"/>
      <c r="FZO301" s="80"/>
      <c r="FZP301" s="80"/>
      <c r="FZQ301" s="80"/>
      <c r="FZR301" s="80"/>
      <c r="FZS301" s="80"/>
      <c r="FZT301" s="80"/>
      <c r="FZU301" s="80"/>
      <c r="FZV301" s="80"/>
      <c r="FZW301" s="80"/>
      <c r="FZX301" s="80"/>
      <c r="FZY301" s="80"/>
      <c r="FZZ301" s="80"/>
      <c r="GAA301" s="80"/>
      <c r="GAB301" s="80"/>
      <c r="GAC301" s="80"/>
      <c r="GAD301" s="80"/>
      <c r="GAE301" s="80"/>
      <c r="GAF301" s="80"/>
      <c r="GAG301" s="80"/>
      <c r="GAH301" s="80"/>
      <c r="GAI301" s="80"/>
      <c r="GAJ301" s="80"/>
      <c r="GAK301" s="80"/>
      <c r="GAL301" s="80"/>
      <c r="GAM301" s="80"/>
      <c r="GAN301" s="80"/>
      <c r="GAO301" s="80"/>
      <c r="GAP301" s="80"/>
      <c r="GAQ301" s="80"/>
      <c r="GAR301" s="80"/>
      <c r="GAS301" s="80"/>
      <c r="GAT301" s="80"/>
      <c r="GAU301" s="80"/>
      <c r="GAV301" s="80"/>
      <c r="GAW301" s="80"/>
      <c r="GAX301" s="80"/>
      <c r="GAY301" s="80"/>
      <c r="GAZ301" s="80"/>
      <c r="GBA301" s="80"/>
      <c r="GBB301" s="80"/>
      <c r="GBC301" s="80"/>
      <c r="GBD301" s="80"/>
      <c r="GBE301" s="80"/>
      <c r="GBF301" s="80"/>
      <c r="GBG301" s="80"/>
      <c r="GBH301" s="80"/>
      <c r="GBI301" s="80"/>
      <c r="GBJ301" s="80"/>
      <c r="GBK301" s="80"/>
      <c r="GBL301" s="80"/>
      <c r="GBM301" s="80"/>
      <c r="GBN301" s="80"/>
      <c r="GBO301" s="80"/>
      <c r="GBP301" s="80"/>
      <c r="GBQ301" s="80"/>
      <c r="GBR301" s="80"/>
      <c r="GBS301" s="80"/>
      <c r="GBT301" s="80"/>
      <c r="GBU301" s="80"/>
      <c r="GBV301" s="80"/>
      <c r="GBW301" s="80"/>
      <c r="GBX301" s="80"/>
      <c r="GBY301" s="80"/>
      <c r="GBZ301" s="80"/>
      <c r="GCA301" s="80"/>
      <c r="GCB301" s="80"/>
      <c r="GCC301" s="80"/>
      <c r="GCD301" s="80"/>
      <c r="GCE301" s="80"/>
      <c r="GCF301" s="80"/>
      <c r="GCG301" s="80"/>
      <c r="GCH301" s="80"/>
      <c r="GCI301" s="80"/>
      <c r="GCJ301" s="80"/>
      <c r="GCK301" s="80"/>
      <c r="GCL301" s="80"/>
      <c r="GCM301" s="80"/>
      <c r="GCN301" s="80"/>
      <c r="GCO301" s="80"/>
      <c r="GCP301" s="80"/>
      <c r="GCQ301" s="80"/>
      <c r="GCR301" s="80"/>
      <c r="GCS301" s="80"/>
      <c r="GCT301" s="80"/>
      <c r="GCU301" s="80"/>
      <c r="GCV301" s="80"/>
      <c r="GCW301" s="80"/>
      <c r="GCX301" s="80"/>
      <c r="GCY301" s="80"/>
      <c r="GCZ301" s="80"/>
      <c r="GDA301" s="80"/>
      <c r="GDB301" s="80"/>
      <c r="GDC301" s="80"/>
      <c r="GDD301" s="80"/>
      <c r="GDE301" s="80"/>
      <c r="GDF301" s="80"/>
      <c r="GDG301" s="80"/>
      <c r="GDH301" s="80"/>
      <c r="GDI301" s="80"/>
      <c r="GDJ301" s="80"/>
      <c r="GDK301" s="80"/>
      <c r="GDL301" s="80"/>
      <c r="GDM301" s="80"/>
      <c r="GDN301" s="80"/>
      <c r="GDO301" s="80"/>
      <c r="GDP301" s="80"/>
      <c r="GDQ301" s="80"/>
      <c r="GDR301" s="80"/>
      <c r="GDS301" s="80"/>
      <c r="GDT301" s="80"/>
      <c r="GDU301" s="80"/>
      <c r="GDV301" s="80"/>
      <c r="GDW301" s="80"/>
      <c r="GDX301" s="80"/>
      <c r="GDY301" s="80"/>
      <c r="GDZ301" s="80"/>
      <c r="GEA301" s="80"/>
      <c r="GEB301" s="80"/>
      <c r="GEC301" s="80"/>
      <c r="GED301" s="80"/>
      <c r="GEE301" s="80"/>
      <c r="GEF301" s="80"/>
      <c r="GEG301" s="80"/>
      <c r="GEH301" s="80"/>
      <c r="GEI301" s="80"/>
      <c r="GEJ301" s="80"/>
      <c r="GEK301" s="80"/>
      <c r="GEL301" s="80"/>
      <c r="GEM301" s="80"/>
      <c r="GEN301" s="80"/>
      <c r="GEO301" s="80"/>
      <c r="GEP301" s="80"/>
      <c r="GEQ301" s="80"/>
      <c r="GER301" s="80"/>
      <c r="GES301" s="80"/>
      <c r="GET301" s="80"/>
      <c r="GEU301" s="80"/>
      <c r="GEV301" s="80"/>
      <c r="GEW301" s="80"/>
      <c r="GEX301" s="80"/>
      <c r="GEY301" s="80"/>
      <c r="GEZ301" s="80"/>
      <c r="GFA301" s="80"/>
      <c r="GFB301" s="80"/>
      <c r="GFC301" s="80"/>
      <c r="GFD301" s="80"/>
      <c r="GFE301" s="80"/>
      <c r="GFF301" s="80"/>
      <c r="GFG301" s="80"/>
      <c r="GFH301" s="80"/>
      <c r="GFI301" s="80"/>
      <c r="GFJ301" s="80"/>
      <c r="GFK301" s="80"/>
      <c r="GFL301" s="80"/>
      <c r="GFM301" s="80"/>
      <c r="GFN301" s="80"/>
      <c r="GFO301" s="80"/>
      <c r="GFP301" s="80"/>
      <c r="GFQ301" s="80"/>
      <c r="GFR301" s="80"/>
      <c r="GFS301" s="80"/>
      <c r="GFT301" s="80"/>
      <c r="GFU301" s="80"/>
      <c r="GFV301" s="80"/>
      <c r="GFW301" s="80"/>
      <c r="GFX301" s="80"/>
      <c r="GFY301" s="80"/>
      <c r="GFZ301" s="80"/>
      <c r="GGA301" s="80"/>
      <c r="GGB301" s="80"/>
      <c r="GGC301" s="80"/>
      <c r="GGD301" s="80"/>
      <c r="GGE301" s="80"/>
      <c r="GGF301" s="80"/>
      <c r="GGG301" s="80"/>
      <c r="GGH301" s="80"/>
      <c r="GGI301" s="80"/>
      <c r="GGJ301" s="80"/>
      <c r="GGK301" s="80"/>
      <c r="GGL301" s="80"/>
      <c r="GGM301" s="80"/>
      <c r="GGN301" s="80"/>
      <c r="GGO301" s="80"/>
      <c r="GGP301" s="80"/>
      <c r="GGQ301" s="80"/>
      <c r="GGR301" s="80"/>
      <c r="GGS301" s="80"/>
      <c r="GGT301" s="80"/>
      <c r="GGU301" s="80"/>
      <c r="GGV301" s="80"/>
      <c r="GGW301" s="80"/>
      <c r="GGX301" s="80"/>
      <c r="GGY301" s="80"/>
      <c r="GGZ301" s="80"/>
      <c r="GHA301" s="80"/>
      <c r="GHB301" s="80"/>
      <c r="GHC301" s="80"/>
      <c r="GHD301" s="80"/>
      <c r="GHE301" s="80"/>
      <c r="GHF301" s="80"/>
      <c r="GHG301" s="80"/>
      <c r="GHH301" s="80"/>
      <c r="GHI301" s="80"/>
      <c r="GHJ301" s="80"/>
      <c r="GHK301" s="80"/>
      <c r="GHL301" s="80"/>
      <c r="GHM301" s="80"/>
      <c r="GHN301" s="80"/>
      <c r="GHO301" s="80"/>
      <c r="GHP301" s="80"/>
      <c r="GHQ301" s="80"/>
      <c r="GHR301" s="80"/>
      <c r="GHS301" s="80"/>
      <c r="GHT301" s="80"/>
      <c r="GHU301" s="80"/>
      <c r="GHV301" s="80"/>
      <c r="GHW301" s="80"/>
      <c r="GHX301" s="80"/>
      <c r="GHY301" s="80"/>
      <c r="GHZ301" s="80"/>
      <c r="GIA301" s="80"/>
      <c r="GIB301" s="80"/>
      <c r="GIC301" s="80"/>
      <c r="GID301" s="80"/>
      <c r="GIE301" s="80"/>
      <c r="GIF301" s="80"/>
      <c r="GIG301" s="80"/>
      <c r="GIH301" s="80"/>
      <c r="GII301" s="80"/>
      <c r="GIJ301" s="80"/>
      <c r="GIK301" s="80"/>
      <c r="GIL301" s="80"/>
      <c r="GIM301" s="80"/>
      <c r="GIN301" s="80"/>
      <c r="GIO301" s="80"/>
      <c r="GIP301" s="80"/>
      <c r="GIQ301" s="80"/>
      <c r="GIR301" s="80"/>
      <c r="GIS301" s="80"/>
      <c r="GIT301" s="80"/>
      <c r="GIU301" s="80"/>
      <c r="GIV301" s="80"/>
      <c r="GIW301" s="80"/>
      <c r="GIX301" s="80"/>
      <c r="GIY301" s="80"/>
      <c r="GIZ301" s="80"/>
      <c r="GJA301" s="80"/>
      <c r="GJB301" s="80"/>
      <c r="GJC301" s="80"/>
      <c r="GJD301" s="80"/>
      <c r="GJE301" s="80"/>
      <c r="GJF301" s="80"/>
      <c r="GJG301" s="80"/>
      <c r="GJH301" s="80"/>
      <c r="GJI301" s="80"/>
      <c r="GJJ301" s="80"/>
      <c r="GJK301" s="80"/>
      <c r="GJL301" s="80"/>
      <c r="GJM301" s="80"/>
      <c r="GJN301" s="80"/>
      <c r="GJO301" s="80"/>
      <c r="GJP301" s="80"/>
      <c r="GJQ301" s="80"/>
      <c r="GJR301" s="80"/>
      <c r="GJS301" s="80"/>
      <c r="GJT301" s="80"/>
      <c r="GJU301" s="80"/>
      <c r="GJV301" s="80"/>
      <c r="GJW301" s="80"/>
      <c r="GJX301" s="80"/>
      <c r="GJY301" s="80"/>
      <c r="GJZ301" s="80"/>
      <c r="GKA301" s="80"/>
      <c r="GKB301" s="80"/>
      <c r="GKC301" s="80"/>
      <c r="GKD301" s="80"/>
      <c r="GKE301" s="80"/>
      <c r="GKF301" s="80"/>
      <c r="GKG301" s="80"/>
      <c r="GKH301" s="80"/>
      <c r="GKI301" s="80"/>
      <c r="GKJ301" s="80"/>
      <c r="GKK301" s="80"/>
      <c r="GKL301" s="80"/>
      <c r="GKM301" s="80"/>
      <c r="GKN301" s="80"/>
      <c r="GKO301" s="80"/>
      <c r="GKP301" s="80"/>
      <c r="GKQ301" s="80"/>
      <c r="GKR301" s="80"/>
      <c r="GKS301" s="80"/>
      <c r="GKT301" s="80"/>
      <c r="GKU301" s="80"/>
      <c r="GKV301" s="80"/>
      <c r="GKW301" s="80"/>
      <c r="GKX301" s="80"/>
      <c r="GKY301" s="80"/>
      <c r="GKZ301" s="80"/>
      <c r="GLA301" s="80"/>
      <c r="GLB301" s="80"/>
      <c r="GLC301" s="80"/>
      <c r="GLD301" s="80"/>
      <c r="GLE301" s="80"/>
      <c r="GLF301" s="80"/>
      <c r="GLG301" s="80"/>
      <c r="GLH301" s="80"/>
      <c r="GLI301" s="80"/>
      <c r="GLJ301" s="80"/>
      <c r="GLK301" s="80"/>
      <c r="GLL301" s="80"/>
      <c r="GLM301" s="80"/>
      <c r="GLN301" s="80"/>
      <c r="GLO301" s="80"/>
      <c r="GLP301" s="80"/>
      <c r="GLQ301" s="80"/>
      <c r="GLR301" s="80"/>
      <c r="GLS301" s="80"/>
      <c r="GLT301" s="80"/>
      <c r="GLU301" s="80"/>
      <c r="GLV301" s="80"/>
      <c r="GLW301" s="80"/>
      <c r="GLX301" s="80"/>
      <c r="GLY301" s="80"/>
      <c r="GLZ301" s="80"/>
      <c r="GMA301" s="80"/>
      <c r="GMB301" s="80"/>
      <c r="GMC301" s="80"/>
      <c r="GMD301" s="80"/>
      <c r="GME301" s="80"/>
      <c r="GMF301" s="80"/>
      <c r="GMG301" s="80"/>
      <c r="GMH301" s="80"/>
      <c r="GMI301" s="80"/>
      <c r="GMJ301" s="80"/>
      <c r="GMK301" s="80"/>
      <c r="GML301" s="80"/>
      <c r="GMM301" s="80"/>
      <c r="GMN301" s="80"/>
      <c r="GMO301" s="80"/>
      <c r="GMP301" s="80"/>
      <c r="GMQ301" s="80"/>
      <c r="GMR301" s="80"/>
      <c r="GMS301" s="80"/>
      <c r="GMT301" s="80"/>
      <c r="GMU301" s="80"/>
      <c r="GMV301" s="80"/>
      <c r="GMW301" s="80"/>
      <c r="GMX301" s="80"/>
      <c r="GMY301" s="80"/>
      <c r="GMZ301" s="80"/>
      <c r="GNA301" s="80"/>
      <c r="GNB301" s="80"/>
      <c r="GNC301" s="80"/>
      <c r="GND301" s="80"/>
      <c r="GNE301" s="80"/>
      <c r="GNF301" s="80"/>
      <c r="GNG301" s="80"/>
      <c r="GNH301" s="80"/>
      <c r="GNI301" s="80"/>
      <c r="GNJ301" s="80"/>
      <c r="GNK301" s="80"/>
      <c r="GNL301" s="80"/>
      <c r="GNM301" s="80"/>
      <c r="GNN301" s="80"/>
      <c r="GNO301" s="80"/>
      <c r="GNP301" s="80"/>
      <c r="GNQ301" s="80"/>
      <c r="GNR301" s="80"/>
      <c r="GNS301" s="80"/>
      <c r="GNT301" s="80"/>
      <c r="GNU301" s="80"/>
      <c r="GNV301" s="80"/>
      <c r="GNW301" s="80"/>
      <c r="GNX301" s="80"/>
      <c r="GNY301" s="80"/>
      <c r="GNZ301" s="80"/>
      <c r="GOA301" s="80"/>
      <c r="GOB301" s="80"/>
      <c r="GOC301" s="80"/>
      <c r="GOD301" s="80"/>
      <c r="GOE301" s="80"/>
      <c r="GOF301" s="80"/>
      <c r="GOG301" s="80"/>
      <c r="GOH301" s="80"/>
      <c r="GOI301" s="80"/>
      <c r="GOJ301" s="80"/>
      <c r="GOK301" s="80"/>
      <c r="GOL301" s="80"/>
      <c r="GOM301" s="80"/>
      <c r="GON301" s="80"/>
      <c r="GOO301" s="80"/>
      <c r="GOP301" s="80"/>
      <c r="GOQ301" s="80"/>
      <c r="GOR301" s="80"/>
      <c r="GOS301" s="80"/>
      <c r="GOT301" s="80"/>
      <c r="GOU301" s="80"/>
      <c r="GOV301" s="80"/>
      <c r="GOW301" s="80"/>
      <c r="GOX301" s="80"/>
      <c r="GOY301" s="80"/>
      <c r="GOZ301" s="80"/>
      <c r="GPA301" s="80"/>
      <c r="GPB301" s="80"/>
      <c r="GPC301" s="80"/>
      <c r="GPD301" s="80"/>
      <c r="GPE301" s="80"/>
      <c r="GPF301" s="80"/>
      <c r="GPG301" s="80"/>
      <c r="GPH301" s="80"/>
      <c r="GPI301" s="80"/>
      <c r="GPJ301" s="80"/>
      <c r="GPK301" s="80"/>
      <c r="GPL301" s="80"/>
      <c r="GPM301" s="80"/>
      <c r="GPN301" s="80"/>
      <c r="GPO301" s="80"/>
      <c r="GPP301" s="80"/>
      <c r="GPQ301" s="80"/>
      <c r="GPR301" s="80"/>
      <c r="GPS301" s="80"/>
      <c r="GPT301" s="80"/>
      <c r="GPU301" s="80"/>
      <c r="GPV301" s="80"/>
      <c r="GPW301" s="80"/>
      <c r="GPX301" s="80"/>
      <c r="GPY301" s="80"/>
      <c r="GPZ301" s="80"/>
      <c r="GQA301" s="80"/>
      <c r="GQB301" s="80"/>
      <c r="GQC301" s="80"/>
      <c r="GQD301" s="80"/>
      <c r="GQE301" s="80"/>
      <c r="GQF301" s="80"/>
      <c r="GQG301" s="80"/>
      <c r="GQH301" s="80"/>
      <c r="GQI301" s="80"/>
      <c r="GQJ301" s="80"/>
      <c r="GQK301" s="80"/>
      <c r="GQL301" s="80"/>
      <c r="GQM301" s="80"/>
      <c r="GQN301" s="80"/>
      <c r="GQO301" s="80"/>
      <c r="GQP301" s="80"/>
      <c r="GQQ301" s="80"/>
      <c r="GQR301" s="80"/>
      <c r="GQS301" s="80"/>
      <c r="GQT301" s="80"/>
      <c r="GQU301" s="80"/>
      <c r="GQV301" s="80"/>
      <c r="GQW301" s="80"/>
      <c r="GQX301" s="80"/>
      <c r="GQY301" s="80"/>
      <c r="GQZ301" s="80"/>
      <c r="GRA301" s="80"/>
      <c r="GRB301" s="80"/>
      <c r="GRC301" s="80"/>
      <c r="GRD301" s="80"/>
      <c r="GRE301" s="80"/>
      <c r="GRF301" s="80"/>
      <c r="GRG301" s="80"/>
      <c r="GRH301" s="80"/>
      <c r="GRI301" s="80"/>
      <c r="GRJ301" s="80"/>
      <c r="GRK301" s="80"/>
      <c r="GRL301" s="80"/>
      <c r="GRM301" s="80"/>
      <c r="GRN301" s="80"/>
      <c r="GRO301" s="80"/>
      <c r="GRP301" s="80"/>
      <c r="GRQ301" s="80"/>
      <c r="GRR301" s="80"/>
      <c r="GRS301" s="80"/>
      <c r="GRT301" s="80"/>
      <c r="GRU301" s="80"/>
      <c r="GRV301" s="80"/>
      <c r="GRW301" s="80"/>
      <c r="GRX301" s="80"/>
      <c r="GRY301" s="80"/>
      <c r="GRZ301" s="80"/>
      <c r="GSA301" s="80"/>
      <c r="GSB301" s="80"/>
      <c r="GSC301" s="80"/>
      <c r="GSD301" s="80"/>
      <c r="GSE301" s="80"/>
      <c r="GSF301" s="80"/>
      <c r="GSG301" s="80"/>
      <c r="GSH301" s="80"/>
      <c r="GSI301" s="80"/>
      <c r="GSJ301" s="80"/>
      <c r="GSK301" s="80"/>
      <c r="GSL301" s="80"/>
      <c r="GSM301" s="80"/>
      <c r="GSN301" s="80"/>
      <c r="GSO301" s="80"/>
      <c r="GSP301" s="80"/>
      <c r="GSQ301" s="80"/>
      <c r="GSR301" s="80"/>
      <c r="GSS301" s="80"/>
      <c r="GST301" s="80"/>
      <c r="GSU301" s="80"/>
      <c r="GSV301" s="80"/>
      <c r="GSW301" s="80"/>
      <c r="GSX301" s="80"/>
      <c r="GSY301" s="80"/>
      <c r="GSZ301" s="80"/>
      <c r="GTA301" s="80"/>
      <c r="GTB301" s="80"/>
      <c r="GTC301" s="80"/>
      <c r="GTD301" s="80"/>
      <c r="GTE301" s="80"/>
      <c r="GTF301" s="80"/>
      <c r="GTG301" s="80"/>
      <c r="GTH301" s="80"/>
      <c r="GTI301" s="80"/>
      <c r="GTJ301" s="80"/>
      <c r="GTK301" s="80"/>
      <c r="GTL301" s="80"/>
      <c r="GTM301" s="80"/>
      <c r="GTN301" s="80"/>
      <c r="GTO301" s="80"/>
      <c r="GTP301" s="80"/>
      <c r="GTQ301" s="80"/>
      <c r="GTR301" s="80"/>
      <c r="GTS301" s="80"/>
      <c r="GTT301" s="80"/>
      <c r="GTU301" s="80"/>
      <c r="GTV301" s="80"/>
      <c r="GTW301" s="80"/>
      <c r="GTX301" s="80"/>
      <c r="GTY301" s="80"/>
      <c r="GTZ301" s="80"/>
      <c r="GUA301" s="80"/>
      <c r="GUB301" s="80"/>
      <c r="GUC301" s="80"/>
      <c r="GUD301" s="80"/>
      <c r="GUE301" s="80"/>
      <c r="GUF301" s="80"/>
      <c r="GUG301" s="80"/>
      <c r="GUH301" s="80"/>
      <c r="GUI301" s="80"/>
      <c r="GUJ301" s="80"/>
      <c r="GUK301" s="80"/>
      <c r="GUL301" s="80"/>
      <c r="GUM301" s="80"/>
      <c r="GUN301" s="80"/>
      <c r="GUO301" s="80"/>
      <c r="GUP301" s="80"/>
      <c r="GUQ301" s="80"/>
      <c r="GUR301" s="80"/>
      <c r="GUS301" s="80"/>
      <c r="GUT301" s="80"/>
      <c r="GUU301" s="80"/>
      <c r="GUV301" s="80"/>
      <c r="GUW301" s="80"/>
      <c r="GUX301" s="80"/>
      <c r="GUY301" s="80"/>
      <c r="GUZ301" s="80"/>
      <c r="GVA301" s="80"/>
      <c r="GVB301" s="80"/>
      <c r="GVC301" s="80"/>
      <c r="GVD301" s="80"/>
      <c r="GVE301" s="80"/>
      <c r="GVF301" s="80"/>
      <c r="GVG301" s="80"/>
      <c r="GVH301" s="80"/>
      <c r="GVI301" s="80"/>
      <c r="GVJ301" s="80"/>
      <c r="GVK301" s="80"/>
      <c r="GVL301" s="80"/>
      <c r="GVM301" s="80"/>
      <c r="GVN301" s="80"/>
      <c r="GVO301" s="80"/>
      <c r="GVP301" s="80"/>
      <c r="GVQ301" s="80"/>
      <c r="GVR301" s="80"/>
      <c r="GVS301" s="80"/>
      <c r="GVT301" s="80"/>
      <c r="GVU301" s="80"/>
      <c r="GVV301" s="80"/>
      <c r="GVW301" s="80"/>
      <c r="GVX301" s="80"/>
      <c r="GVY301" s="80"/>
      <c r="GVZ301" s="80"/>
      <c r="GWA301" s="80"/>
      <c r="GWB301" s="80"/>
      <c r="GWC301" s="80"/>
      <c r="GWD301" s="80"/>
      <c r="GWE301" s="80"/>
      <c r="GWF301" s="80"/>
      <c r="GWG301" s="80"/>
      <c r="GWH301" s="80"/>
      <c r="GWI301" s="80"/>
      <c r="GWJ301" s="80"/>
      <c r="GWK301" s="80"/>
      <c r="GWL301" s="80"/>
      <c r="GWM301" s="80"/>
      <c r="GWN301" s="80"/>
      <c r="GWO301" s="80"/>
      <c r="GWP301" s="80"/>
      <c r="GWQ301" s="80"/>
      <c r="GWR301" s="80"/>
      <c r="GWS301" s="80"/>
      <c r="GWT301" s="80"/>
      <c r="GWU301" s="80"/>
      <c r="GWV301" s="80"/>
      <c r="GWW301" s="80"/>
      <c r="GWX301" s="80"/>
      <c r="GWY301" s="80"/>
      <c r="GWZ301" s="80"/>
      <c r="GXA301" s="80"/>
      <c r="GXB301" s="80"/>
      <c r="GXC301" s="80"/>
      <c r="GXD301" s="80"/>
      <c r="GXE301" s="80"/>
      <c r="GXF301" s="80"/>
      <c r="GXG301" s="80"/>
      <c r="GXH301" s="80"/>
      <c r="GXI301" s="80"/>
      <c r="GXJ301" s="80"/>
      <c r="GXK301" s="80"/>
      <c r="GXL301" s="80"/>
      <c r="GXM301" s="80"/>
      <c r="GXN301" s="80"/>
      <c r="GXO301" s="80"/>
      <c r="GXP301" s="80"/>
      <c r="GXQ301" s="80"/>
      <c r="GXR301" s="80"/>
      <c r="GXS301" s="80"/>
      <c r="GXT301" s="80"/>
      <c r="GXU301" s="80"/>
      <c r="GXV301" s="80"/>
      <c r="GXW301" s="80"/>
      <c r="GXX301" s="80"/>
      <c r="GXY301" s="80"/>
      <c r="GXZ301" s="80"/>
      <c r="GYA301" s="80"/>
      <c r="GYB301" s="80"/>
      <c r="GYC301" s="80"/>
      <c r="GYD301" s="80"/>
      <c r="GYE301" s="80"/>
      <c r="GYF301" s="80"/>
      <c r="GYG301" s="80"/>
      <c r="GYH301" s="80"/>
      <c r="GYI301" s="80"/>
      <c r="GYJ301" s="80"/>
      <c r="GYK301" s="80"/>
      <c r="GYL301" s="80"/>
      <c r="GYM301" s="80"/>
      <c r="GYN301" s="80"/>
      <c r="GYO301" s="80"/>
      <c r="GYP301" s="80"/>
      <c r="GYQ301" s="80"/>
      <c r="GYR301" s="80"/>
      <c r="GYS301" s="80"/>
      <c r="GYT301" s="80"/>
      <c r="GYU301" s="80"/>
      <c r="GYV301" s="80"/>
      <c r="GYW301" s="80"/>
      <c r="GYX301" s="80"/>
      <c r="GYY301" s="80"/>
      <c r="GYZ301" s="80"/>
      <c r="GZA301" s="80"/>
      <c r="GZB301" s="80"/>
      <c r="GZC301" s="80"/>
      <c r="GZD301" s="80"/>
      <c r="GZE301" s="80"/>
      <c r="GZF301" s="80"/>
      <c r="GZG301" s="80"/>
      <c r="GZH301" s="80"/>
      <c r="GZI301" s="80"/>
      <c r="GZJ301" s="80"/>
      <c r="GZK301" s="80"/>
      <c r="GZL301" s="80"/>
      <c r="GZM301" s="80"/>
      <c r="GZN301" s="80"/>
      <c r="GZO301" s="80"/>
      <c r="GZP301" s="80"/>
      <c r="GZQ301" s="80"/>
      <c r="GZR301" s="80"/>
      <c r="GZS301" s="80"/>
      <c r="GZT301" s="80"/>
      <c r="GZU301" s="80"/>
      <c r="GZV301" s="80"/>
      <c r="GZW301" s="80"/>
      <c r="GZX301" s="80"/>
      <c r="GZY301" s="80"/>
      <c r="GZZ301" s="80"/>
      <c r="HAA301" s="80"/>
      <c r="HAB301" s="80"/>
      <c r="HAC301" s="80"/>
      <c r="HAD301" s="80"/>
      <c r="HAE301" s="80"/>
      <c r="HAF301" s="80"/>
      <c r="HAG301" s="80"/>
      <c r="HAH301" s="80"/>
      <c r="HAI301" s="80"/>
      <c r="HAJ301" s="80"/>
      <c r="HAK301" s="80"/>
      <c r="HAL301" s="80"/>
      <c r="HAM301" s="80"/>
      <c r="HAN301" s="80"/>
      <c r="HAO301" s="80"/>
      <c r="HAP301" s="80"/>
      <c r="HAQ301" s="80"/>
      <c r="HAR301" s="80"/>
      <c r="HAS301" s="80"/>
      <c r="HAT301" s="80"/>
      <c r="HAU301" s="80"/>
      <c r="HAV301" s="80"/>
      <c r="HAW301" s="80"/>
      <c r="HAX301" s="80"/>
      <c r="HAY301" s="80"/>
      <c r="HAZ301" s="80"/>
      <c r="HBA301" s="80"/>
      <c r="HBB301" s="80"/>
      <c r="HBC301" s="80"/>
      <c r="HBD301" s="80"/>
      <c r="HBE301" s="80"/>
      <c r="HBF301" s="80"/>
      <c r="HBG301" s="80"/>
      <c r="HBH301" s="80"/>
      <c r="HBI301" s="80"/>
      <c r="HBJ301" s="80"/>
      <c r="HBK301" s="80"/>
      <c r="HBL301" s="80"/>
      <c r="HBM301" s="80"/>
      <c r="HBN301" s="80"/>
      <c r="HBO301" s="80"/>
      <c r="HBP301" s="80"/>
      <c r="HBQ301" s="80"/>
      <c r="HBR301" s="80"/>
      <c r="HBS301" s="80"/>
      <c r="HBT301" s="80"/>
      <c r="HBU301" s="80"/>
      <c r="HBV301" s="80"/>
      <c r="HBW301" s="80"/>
      <c r="HBX301" s="80"/>
      <c r="HBY301" s="80"/>
      <c r="HBZ301" s="80"/>
      <c r="HCA301" s="80"/>
      <c r="HCB301" s="80"/>
      <c r="HCC301" s="80"/>
      <c r="HCD301" s="80"/>
      <c r="HCE301" s="80"/>
      <c r="HCF301" s="80"/>
      <c r="HCG301" s="80"/>
      <c r="HCH301" s="80"/>
      <c r="HCI301" s="80"/>
      <c r="HCJ301" s="80"/>
      <c r="HCK301" s="80"/>
      <c r="HCL301" s="80"/>
      <c r="HCM301" s="80"/>
      <c r="HCN301" s="80"/>
      <c r="HCO301" s="80"/>
      <c r="HCP301" s="80"/>
      <c r="HCQ301" s="80"/>
      <c r="HCR301" s="80"/>
      <c r="HCS301" s="80"/>
      <c r="HCT301" s="80"/>
      <c r="HCU301" s="80"/>
      <c r="HCV301" s="80"/>
      <c r="HCW301" s="80"/>
      <c r="HCX301" s="80"/>
      <c r="HCY301" s="80"/>
      <c r="HCZ301" s="80"/>
      <c r="HDA301" s="80"/>
      <c r="HDB301" s="80"/>
      <c r="HDC301" s="80"/>
      <c r="HDD301" s="80"/>
      <c r="HDE301" s="80"/>
      <c r="HDF301" s="80"/>
      <c r="HDG301" s="80"/>
      <c r="HDH301" s="80"/>
      <c r="HDI301" s="80"/>
      <c r="HDJ301" s="80"/>
      <c r="HDK301" s="80"/>
      <c r="HDL301" s="80"/>
      <c r="HDM301" s="80"/>
      <c r="HDN301" s="80"/>
      <c r="HDO301" s="80"/>
      <c r="HDP301" s="80"/>
      <c r="HDQ301" s="80"/>
      <c r="HDR301" s="80"/>
      <c r="HDS301" s="80"/>
      <c r="HDT301" s="80"/>
      <c r="HDU301" s="80"/>
      <c r="HDV301" s="80"/>
      <c r="HDW301" s="80"/>
      <c r="HDX301" s="80"/>
      <c r="HDY301" s="80"/>
      <c r="HDZ301" s="80"/>
      <c r="HEA301" s="80"/>
      <c r="HEB301" s="80"/>
      <c r="HEC301" s="80"/>
      <c r="HED301" s="80"/>
      <c r="HEE301" s="80"/>
      <c r="HEF301" s="80"/>
      <c r="HEG301" s="80"/>
      <c r="HEH301" s="80"/>
      <c r="HEI301" s="80"/>
      <c r="HEJ301" s="80"/>
      <c r="HEK301" s="80"/>
      <c r="HEL301" s="80"/>
      <c r="HEM301" s="80"/>
      <c r="HEN301" s="80"/>
      <c r="HEO301" s="80"/>
      <c r="HEP301" s="80"/>
      <c r="HEQ301" s="80"/>
      <c r="HER301" s="80"/>
      <c r="HES301" s="80"/>
      <c r="HET301" s="80"/>
      <c r="HEU301" s="80"/>
      <c r="HEV301" s="80"/>
      <c r="HEW301" s="80"/>
      <c r="HEX301" s="80"/>
      <c r="HEY301" s="80"/>
      <c r="HEZ301" s="80"/>
      <c r="HFA301" s="80"/>
      <c r="HFB301" s="80"/>
      <c r="HFC301" s="80"/>
      <c r="HFD301" s="80"/>
      <c r="HFE301" s="80"/>
      <c r="HFF301" s="80"/>
      <c r="HFG301" s="80"/>
      <c r="HFH301" s="80"/>
      <c r="HFI301" s="80"/>
      <c r="HFJ301" s="80"/>
      <c r="HFK301" s="80"/>
      <c r="HFL301" s="80"/>
      <c r="HFM301" s="80"/>
      <c r="HFN301" s="80"/>
      <c r="HFO301" s="80"/>
      <c r="HFP301" s="80"/>
      <c r="HFQ301" s="80"/>
      <c r="HFR301" s="80"/>
      <c r="HFS301" s="80"/>
      <c r="HFT301" s="80"/>
      <c r="HFU301" s="80"/>
      <c r="HFV301" s="80"/>
      <c r="HFW301" s="80"/>
      <c r="HFX301" s="80"/>
      <c r="HFY301" s="80"/>
      <c r="HFZ301" s="80"/>
      <c r="HGA301" s="80"/>
      <c r="HGB301" s="80"/>
      <c r="HGC301" s="80"/>
      <c r="HGD301" s="80"/>
      <c r="HGE301" s="80"/>
      <c r="HGF301" s="80"/>
      <c r="HGG301" s="80"/>
      <c r="HGH301" s="80"/>
      <c r="HGI301" s="80"/>
      <c r="HGJ301" s="80"/>
      <c r="HGK301" s="80"/>
      <c r="HGL301" s="80"/>
      <c r="HGM301" s="80"/>
      <c r="HGN301" s="80"/>
      <c r="HGO301" s="80"/>
      <c r="HGP301" s="80"/>
      <c r="HGQ301" s="80"/>
      <c r="HGR301" s="80"/>
      <c r="HGS301" s="80"/>
      <c r="HGT301" s="80"/>
      <c r="HGU301" s="80"/>
      <c r="HGV301" s="80"/>
      <c r="HGW301" s="80"/>
      <c r="HGX301" s="80"/>
      <c r="HGY301" s="80"/>
      <c r="HGZ301" s="80"/>
      <c r="HHA301" s="80"/>
      <c r="HHB301" s="80"/>
      <c r="HHC301" s="80"/>
      <c r="HHD301" s="80"/>
      <c r="HHE301" s="80"/>
      <c r="HHF301" s="80"/>
      <c r="HHG301" s="80"/>
      <c r="HHH301" s="80"/>
      <c r="HHI301" s="80"/>
      <c r="HHJ301" s="80"/>
      <c r="HHK301" s="80"/>
      <c r="HHL301" s="80"/>
      <c r="HHM301" s="80"/>
      <c r="HHN301" s="80"/>
      <c r="HHO301" s="80"/>
      <c r="HHP301" s="80"/>
      <c r="HHQ301" s="80"/>
      <c r="HHR301" s="80"/>
      <c r="HHS301" s="80"/>
      <c r="HHT301" s="80"/>
      <c r="HHU301" s="80"/>
      <c r="HHV301" s="80"/>
      <c r="HHW301" s="80"/>
      <c r="HHX301" s="80"/>
      <c r="HHY301" s="80"/>
      <c r="HHZ301" s="80"/>
      <c r="HIA301" s="80"/>
      <c r="HIB301" s="80"/>
      <c r="HIC301" s="80"/>
      <c r="HID301" s="80"/>
      <c r="HIE301" s="80"/>
      <c r="HIF301" s="80"/>
      <c r="HIG301" s="80"/>
      <c r="HIH301" s="80"/>
      <c r="HII301" s="80"/>
      <c r="HIJ301" s="80"/>
      <c r="HIK301" s="80"/>
      <c r="HIL301" s="80"/>
      <c r="HIM301" s="80"/>
      <c r="HIN301" s="80"/>
      <c r="HIO301" s="80"/>
      <c r="HIP301" s="80"/>
      <c r="HIQ301" s="80"/>
      <c r="HIR301" s="80"/>
      <c r="HIS301" s="80"/>
      <c r="HIT301" s="80"/>
      <c r="HIU301" s="80"/>
      <c r="HIV301" s="80"/>
      <c r="HIW301" s="80"/>
      <c r="HIX301" s="80"/>
      <c r="HIY301" s="80"/>
      <c r="HIZ301" s="80"/>
      <c r="HJA301" s="80"/>
      <c r="HJB301" s="80"/>
      <c r="HJC301" s="80"/>
      <c r="HJD301" s="80"/>
      <c r="HJE301" s="80"/>
      <c r="HJF301" s="80"/>
      <c r="HJG301" s="80"/>
      <c r="HJH301" s="80"/>
      <c r="HJI301" s="80"/>
      <c r="HJJ301" s="80"/>
      <c r="HJK301" s="80"/>
      <c r="HJL301" s="80"/>
      <c r="HJM301" s="80"/>
      <c r="HJN301" s="80"/>
      <c r="HJO301" s="80"/>
      <c r="HJP301" s="80"/>
      <c r="HJQ301" s="80"/>
      <c r="HJR301" s="80"/>
      <c r="HJS301" s="80"/>
      <c r="HJT301" s="80"/>
      <c r="HJU301" s="80"/>
      <c r="HJV301" s="80"/>
      <c r="HJW301" s="80"/>
      <c r="HJX301" s="80"/>
      <c r="HJY301" s="80"/>
      <c r="HJZ301" s="80"/>
      <c r="HKA301" s="80"/>
      <c r="HKB301" s="80"/>
      <c r="HKC301" s="80"/>
      <c r="HKD301" s="80"/>
      <c r="HKE301" s="80"/>
      <c r="HKF301" s="80"/>
      <c r="HKG301" s="80"/>
      <c r="HKH301" s="80"/>
      <c r="HKI301" s="80"/>
      <c r="HKJ301" s="80"/>
      <c r="HKK301" s="80"/>
      <c r="HKL301" s="80"/>
      <c r="HKM301" s="80"/>
      <c r="HKN301" s="80"/>
      <c r="HKO301" s="80"/>
      <c r="HKP301" s="80"/>
      <c r="HKQ301" s="80"/>
      <c r="HKR301" s="80"/>
      <c r="HKS301" s="80"/>
      <c r="HKT301" s="80"/>
      <c r="HKU301" s="80"/>
      <c r="HKV301" s="80"/>
      <c r="HKW301" s="80"/>
      <c r="HKX301" s="80"/>
      <c r="HKY301" s="80"/>
      <c r="HKZ301" s="80"/>
      <c r="HLA301" s="80"/>
      <c r="HLB301" s="80"/>
      <c r="HLC301" s="80"/>
      <c r="HLD301" s="80"/>
      <c r="HLE301" s="80"/>
      <c r="HLF301" s="80"/>
      <c r="HLG301" s="80"/>
      <c r="HLH301" s="80"/>
      <c r="HLI301" s="80"/>
      <c r="HLJ301" s="80"/>
      <c r="HLK301" s="80"/>
      <c r="HLL301" s="80"/>
      <c r="HLM301" s="80"/>
      <c r="HLN301" s="80"/>
      <c r="HLO301" s="80"/>
      <c r="HLP301" s="80"/>
      <c r="HLQ301" s="80"/>
      <c r="HLR301" s="80"/>
      <c r="HLS301" s="80"/>
      <c r="HLT301" s="80"/>
      <c r="HLU301" s="80"/>
      <c r="HLV301" s="80"/>
      <c r="HLW301" s="80"/>
      <c r="HLX301" s="80"/>
      <c r="HLY301" s="80"/>
      <c r="HLZ301" s="80"/>
      <c r="HMA301" s="80"/>
      <c r="HMB301" s="80"/>
      <c r="HMC301" s="80"/>
      <c r="HMD301" s="80"/>
      <c r="HME301" s="80"/>
      <c r="HMF301" s="80"/>
      <c r="HMG301" s="80"/>
      <c r="HMH301" s="80"/>
      <c r="HMI301" s="80"/>
      <c r="HMJ301" s="80"/>
      <c r="HMK301" s="80"/>
      <c r="HML301" s="80"/>
      <c r="HMM301" s="80"/>
      <c r="HMN301" s="80"/>
      <c r="HMO301" s="80"/>
      <c r="HMP301" s="80"/>
      <c r="HMQ301" s="80"/>
      <c r="HMR301" s="80"/>
      <c r="HMS301" s="80"/>
      <c r="HMT301" s="80"/>
      <c r="HMU301" s="80"/>
      <c r="HMV301" s="80"/>
      <c r="HMW301" s="80"/>
      <c r="HMX301" s="80"/>
      <c r="HMY301" s="80"/>
      <c r="HMZ301" s="80"/>
      <c r="HNA301" s="80"/>
      <c r="HNB301" s="80"/>
      <c r="HNC301" s="80"/>
      <c r="HND301" s="80"/>
      <c r="HNE301" s="80"/>
      <c r="HNF301" s="80"/>
      <c r="HNG301" s="80"/>
      <c r="HNH301" s="80"/>
      <c r="HNI301" s="80"/>
      <c r="HNJ301" s="80"/>
      <c r="HNK301" s="80"/>
      <c r="HNL301" s="80"/>
      <c r="HNM301" s="80"/>
      <c r="HNN301" s="80"/>
      <c r="HNO301" s="80"/>
      <c r="HNP301" s="80"/>
      <c r="HNQ301" s="80"/>
      <c r="HNR301" s="80"/>
      <c r="HNS301" s="80"/>
      <c r="HNT301" s="80"/>
      <c r="HNU301" s="80"/>
      <c r="HNV301" s="80"/>
      <c r="HNW301" s="80"/>
      <c r="HNX301" s="80"/>
      <c r="HNY301" s="80"/>
      <c r="HNZ301" s="80"/>
      <c r="HOA301" s="80"/>
      <c r="HOB301" s="80"/>
      <c r="HOC301" s="80"/>
      <c r="HOD301" s="80"/>
      <c r="HOE301" s="80"/>
      <c r="HOF301" s="80"/>
      <c r="HOG301" s="80"/>
      <c r="HOH301" s="80"/>
      <c r="HOI301" s="80"/>
      <c r="HOJ301" s="80"/>
      <c r="HOK301" s="80"/>
      <c r="HOL301" s="80"/>
      <c r="HOM301" s="80"/>
      <c r="HON301" s="80"/>
      <c r="HOO301" s="80"/>
      <c r="HOP301" s="80"/>
      <c r="HOQ301" s="80"/>
      <c r="HOR301" s="80"/>
      <c r="HOS301" s="80"/>
      <c r="HOT301" s="80"/>
      <c r="HOU301" s="80"/>
      <c r="HOV301" s="80"/>
      <c r="HOW301" s="80"/>
      <c r="HOX301" s="80"/>
      <c r="HOY301" s="80"/>
      <c r="HOZ301" s="80"/>
      <c r="HPA301" s="80"/>
      <c r="HPB301" s="80"/>
      <c r="HPC301" s="80"/>
      <c r="HPD301" s="80"/>
      <c r="HPE301" s="80"/>
      <c r="HPF301" s="80"/>
      <c r="HPG301" s="80"/>
      <c r="HPH301" s="80"/>
      <c r="HPI301" s="80"/>
      <c r="HPJ301" s="80"/>
      <c r="HPK301" s="80"/>
      <c r="HPL301" s="80"/>
      <c r="HPM301" s="80"/>
      <c r="HPN301" s="80"/>
      <c r="HPO301" s="80"/>
      <c r="HPP301" s="80"/>
      <c r="HPQ301" s="80"/>
      <c r="HPR301" s="80"/>
      <c r="HPS301" s="80"/>
      <c r="HPT301" s="80"/>
      <c r="HPU301" s="80"/>
      <c r="HPV301" s="80"/>
      <c r="HPW301" s="80"/>
      <c r="HPX301" s="80"/>
      <c r="HPY301" s="80"/>
      <c r="HPZ301" s="80"/>
      <c r="HQA301" s="80"/>
      <c r="HQB301" s="80"/>
      <c r="HQC301" s="80"/>
      <c r="HQD301" s="80"/>
      <c r="HQE301" s="80"/>
      <c r="HQF301" s="80"/>
      <c r="HQG301" s="80"/>
      <c r="HQH301" s="80"/>
      <c r="HQI301" s="80"/>
      <c r="HQJ301" s="80"/>
      <c r="HQK301" s="80"/>
      <c r="HQL301" s="80"/>
      <c r="HQM301" s="80"/>
      <c r="HQN301" s="80"/>
      <c r="HQO301" s="80"/>
      <c r="HQP301" s="80"/>
      <c r="HQQ301" s="80"/>
      <c r="HQR301" s="80"/>
      <c r="HQS301" s="80"/>
      <c r="HQT301" s="80"/>
      <c r="HQU301" s="80"/>
      <c r="HQV301" s="80"/>
      <c r="HQW301" s="80"/>
      <c r="HQX301" s="80"/>
      <c r="HQY301" s="80"/>
      <c r="HQZ301" s="80"/>
      <c r="HRA301" s="80"/>
      <c r="HRB301" s="80"/>
      <c r="HRC301" s="80"/>
      <c r="HRD301" s="80"/>
      <c r="HRE301" s="80"/>
      <c r="HRF301" s="80"/>
      <c r="HRG301" s="80"/>
      <c r="HRH301" s="80"/>
      <c r="HRI301" s="80"/>
      <c r="HRJ301" s="80"/>
      <c r="HRK301" s="80"/>
      <c r="HRL301" s="80"/>
      <c r="HRM301" s="80"/>
      <c r="HRN301" s="80"/>
      <c r="HRO301" s="80"/>
      <c r="HRP301" s="80"/>
      <c r="HRQ301" s="80"/>
      <c r="HRR301" s="80"/>
      <c r="HRS301" s="80"/>
      <c r="HRT301" s="80"/>
      <c r="HRU301" s="80"/>
      <c r="HRV301" s="80"/>
      <c r="HRW301" s="80"/>
      <c r="HRX301" s="80"/>
      <c r="HRY301" s="80"/>
      <c r="HRZ301" s="80"/>
      <c r="HSA301" s="80"/>
      <c r="HSB301" s="80"/>
      <c r="HSC301" s="80"/>
      <c r="HSD301" s="80"/>
      <c r="HSE301" s="80"/>
      <c r="HSF301" s="80"/>
      <c r="HSG301" s="80"/>
      <c r="HSH301" s="80"/>
      <c r="HSI301" s="80"/>
      <c r="HSJ301" s="80"/>
      <c r="HSK301" s="80"/>
      <c r="HSL301" s="80"/>
      <c r="HSM301" s="80"/>
      <c r="HSN301" s="80"/>
      <c r="HSO301" s="80"/>
      <c r="HSP301" s="80"/>
      <c r="HSQ301" s="80"/>
      <c r="HSR301" s="80"/>
      <c r="HSS301" s="80"/>
      <c r="HST301" s="80"/>
      <c r="HSU301" s="80"/>
      <c r="HSV301" s="80"/>
      <c r="HSW301" s="80"/>
      <c r="HSX301" s="80"/>
      <c r="HSY301" s="80"/>
      <c r="HSZ301" s="80"/>
      <c r="HTA301" s="80"/>
      <c r="HTB301" s="80"/>
      <c r="HTC301" s="80"/>
      <c r="HTD301" s="80"/>
      <c r="HTE301" s="80"/>
      <c r="HTF301" s="80"/>
      <c r="HTG301" s="80"/>
      <c r="HTH301" s="80"/>
      <c r="HTI301" s="80"/>
      <c r="HTJ301" s="80"/>
      <c r="HTK301" s="80"/>
      <c r="HTL301" s="80"/>
      <c r="HTM301" s="80"/>
      <c r="HTN301" s="80"/>
      <c r="HTO301" s="80"/>
      <c r="HTP301" s="80"/>
      <c r="HTQ301" s="80"/>
      <c r="HTR301" s="80"/>
      <c r="HTS301" s="80"/>
      <c r="HTT301" s="80"/>
      <c r="HTU301" s="80"/>
      <c r="HTV301" s="80"/>
      <c r="HTW301" s="80"/>
      <c r="HTX301" s="80"/>
      <c r="HTY301" s="80"/>
      <c r="HTZ301" s="80"/>
      <c r="HUA301" s="80"/>
      <c r="HUB301" s="80"/>
      <c r="HUC301" s="80"/>
      <c r="HUD301" s="80"/>
      <c r="HUE301" s="80"/>
      <c r="HUF301" s="80"/>
      <c r="HUG301" s="80"/>
      <c r="HUH301" s="80"/>
      <c r="HUI301" s="80"/>
      <c r="HUJ301" s="80"/>
      <c r="HUK301" s="80"/>
      <c r="HUL301" s="80"/>
      <c r="HUM301" s="80"/>
      <c r="HUN301" s="80"/>
      <c r="HUO301" s="80"/>
      <c r="HUP301" s="80"/>
      <c r="HUQ301" s="80"/>
      <c r="HUR301" s="80"/>
      <c r="HUS301" s="80"/>
      <c r="HUT301" s="80"/>
      <c r="HUU301" s="80"/>
      <c r="HUV301" s="80"/>
      <c r="HUW301" s="80"/>
      <c r="HUX301" s="80"/>
      <c r="HUY301" s="80"/>
      <c r="HUZ301" s="80"/>
      <c r="HVA301" s="80"/>
      <c r="HVB301" s="80"/>
      <c r="HVC301" s="80"/>
      <c r="HVD301" s="80"/>
      <c r="HVE301" s="80"/>
      <c r="HVF301" s="80"/>
      <c r="HVG301" s="80"/>
      <c r="HVH301" s="80"/>
      <c r="HVI301" s="80"/>
      <c r="HVJ301" s="80"/>
      <c r="HVK301" s="80"/>
      <c r="HVL301" s="80"/>
      <c r="HVM301" s="80"/>
      <c r="HVN301" s="80"/>
      <c r="HVO301" s="80"/>
      <c r="HVP301" s="80"/>
      <c r="HVQ301" s="80"/>
      <c r="HVR301" s="80"/>
      <c r="HVS301" s="80"/>
      <c r="HVT301" s="80"/>
      <c r="HVU301" s="80"/>
      <c r="HVV301" s="80"/>
      <c r="HVW301" s="80"/>
      <c r="HVX301" s="80"/>
      <c r="HVY301" s="80"/>
      <c r="HVZ301" s="80"/>
      <c r="HWA301" s="80"/>
      <c r="HWB301" s="80"/>
      <c r="HWC301" s="80"/>
      <c r="HWD301" s="80"/>
      <c r="HWE301" s="80"/>
      <c r="HWF301" s="80"/>
      <c r="HWG301" s="80"/>
      <c r="HWH301" s="80"/>
      <c r="HWI301" s="80"/>
      <c r="HWJ301" s="80"/>
      <c r="HWK301" s="80"/>
      <c r="HWL301" s="80"/>
      <c r="HWM301" s="80"/>
      <c r="HWN301" s="80"/>
      <c r="HWO301" s="80"/>
      <c r="HWP301" s="80"/>
      <c r="HWQ301" s="80"/>
      <c r="HWR301" s="80"/>
      <c r="HWS301" s="80"/>
      <c r="HWT301" s="80"/>
      <c r="HWU301" s="80"/>
      <c r="HWV301" s="80"/>
      <c r="HWW301" s="80"/>
      <c r="HWX301" s="80"/>
      <c r="HWY301" s="80"/>
      <c r="HWZ301" s="80"/>
      <c r="HXA301" s="80"/>
      <c r="HXB301" s="80"/>
      <c r="HXC301" s="80"/>
      <c r="HXD301" s="80"/>
      <c r="HXE301" s="80"/>
      <c r="HXF301" s="80"/>
      <c r="HXG301" s="80"/>
      <c r="HXH301" s="80"/>
      <c r="HXI301" s="80"/>
      <c r="HXJ301" s="80"/>
      <c r="HXK301" s="80"/>
      <c r="HXL301" s="80"/>
      <c r="HXM301" s="80"/>
      <c r="HXN301" s="80"/>
      <c r="HXO301" s="80"/>
      <c r="HXP301" s="80"/>
      <c r="HXQ301" s="80"/>
      <c r="HXR301" s="80"/>
      <c r="HXS301" s="80"/>
      <c r="HXT301" s="80"/>
      <c r="HXU301" s="80"/>
      <c r="HXV301" s="80"/>
      <c r="HXW301" s="80"/>
      <c r="HXX301" s="80"/>
      <c r="HXY301" s="80"/>
      <c r="HXZ301" s="80"/>
      <c r="HYA301" s="80"/>
      <c r="HYB301" s="80"/>
      <c r="HYC301" s="80"/>
      <c r="HYD301" s="80"/>
      <c r="HYE301" s="80"/>
      <c r="HYF301" s="80"/>
      <c r="HYG301" s="80"/>
      <c r="HYH301" s="80"/>
      <c r="HYI301" s="80"/>
      <c r="HYJ301" s="80"/>
      <c r="HYK301" s="80"/>
      <c r="HYL301" s="80"/>
      <c r="HYM301" s="80"/>
      <c r="HYN301" s="80"/>
      <c r="HYO301" s="80"/>
      <c r="HYP301" s="80"/>
      <c r="HYQ301" s="80"/>
      <c r="HYR301" s="80"/>
      <c r="HYS301" s="80"/>
      <c r="HYT301" s="80"/>
      <c r="HYU301" s="80"/>
      <c r="HYV301" s="80"/>
      <c r="HYW301" s="80"/>
      <c r="HYX301" s="80"/>
      <c r="HYY301" s="80"/>
      <c r="HYZ301" s="80"/>
      <c r="HZA301" s="80"/>
      <c r="HZB301" s="80"/>
      <c r="HZC301" s="80"/>
      <c r="HZD301" s="80"/>
      <c r="HZE301" s="80"/>
      <c r="HZF301" s="80"/>
      <c r="HZG301" s="80"/>
      <c r="HZH301" s="80"/>
      <c r="HZI301" s="80"/>
      <c r="HZJ301" s="80"/>
      <c r="HZK301" s="80"/>
      <c r="HZL301" s="80"/>
      <c r="HZM301" s="80"/>
      <c r="HZN301" s="80"/>
      <c r="HZO301" s="80"/>
      <c r="HZP301" s="80"/>
      <c r="HZQ301" s="80"/>
      <c r="HZR301" s="80"/>
      <c r="HZS301" s="80"/>
      <c r="HZT301" s="80"/>
      <c r="HZU301" s="80"/>
      <c r="HZV301" s="80"/>
      <c r="HZW301" s="80"/>
      <c r="HZX301" s="80"/>
      <c r="HZY301" s="80"/>
      <c r="HZZ301" s="80"/>
      <c r="IAA301" s="80"/>
      <c r="IAB301" s="80"/>
      <c r="IAC301" s="80"/>
      <c r="IAD301" s="80"/>
      <c r="IAE301" s="80"/>
      <c r="IAF301" s="80"/>
      <c r="IAG301" s="80"/>
      <c r="IAH301" s="80"/>
      <c r="IAI301" s="80"/>
      <c r="IAJ301" s="80"/>
      <c r="IAK301" s="80"/>
      <c r="IAL301" s="80"/>
      <c r="IAM301" s="80"/>
      <c r="IAN301" s="80"/>
      <c r="IAO301" s="80"/>
      <c r="IAP301" s="80"/>
      <c r="IAQ301" s="80"/>
      <c r="IAR301" s="80"/>
      <c r="IAS301" s="80"/>
      <c r="IAT301" s="80"/>
      <c r="IAU301" s="80"/>
      <c r="IAV301" s="80"/>
      <c r="IAW301" s="80"/>
      <c r="IAX301" s="80"/>
      <c r="IAY301" s="80"/>
      <c r="IAZ301" s="80"/>
      <c r="IBA301" s="80"/>
      <c r="IBB301" s="80"/>
      <c r="IBC301" s="80"/>
      <c r="IBD301" s="80"/>
      <c r="IBE301" s="80"/>
      <c r="IBF301" s="80"/>
      <c r="IBG301" s="80"/>
      <c r="IBH301" s="80"/>
      <c r="IBI301" s="80"/>
      <c r="IBJ301" s="80"/>
      <c r="IBK301" s="80"/>
      <c r="IBL301" s="80"/>
      <c r="IBM301" s="80"/>
      <c r="IBN301" s="80"/>
      <c r="IBO301" s="80"/>
      <c r="IBP301" s="80"/>
      <c r="IBQ301" s="80"/>
      <c r="IBR301" s="80"/>
      <c r="IBS301" s="80"/>
      <c r="IBT301" s="80"/>
      <c r="IBU301" s="80"/>
      <c r="IBV301" s="80"/>
      <c r="IBW301" s="80"/>
      <c r="IBX301" s="80"/>
      <c r="IBY301" s="80"/>
      <c r="IBZ301" s="80"/>
      <c r="ICA301" s="80"/>
      <c r="ICB301" s="80"/>
      <c r="ICC301" s="80"/>
      <c r="ICD301" s="80"/>
      <c r="ICE301" s="80"/>
      <c r="ICF301" s="80"/>
      <c r="ICG301" s="80"/>
      <c r="ICH301" s="80"/>
      <c r="ICI301" s="80"/>
      <c r="ICJ301" s="80"/>
      <c r="ICK301" s="80"/>
      <c r="ICL301" s="80"/>
      <c r="ICM301" s="80"/>
      <c r="ICN301" s="80"/>
      <c r="ICO301" s="80"/>
      <c r="ICP301" s="80"/>
      <c r="ICQ301" s="80"/>
      <c r="ICR301" s="80"/>
      <c r="ICS301" s="80"/>
      <c r="ICT301" s="80"/>
      <c r="ICU301" s="80"/>
      <c r="ICV301" s="80"/>
      <c r="ICW301" s="80"/>
      <c r="ICX301" s="80"/>
      <c r="ICY301" s="80"/>
      <c r="ICZ301" s="80"/>
      <c r="IDA301" s="80"/>
      <c r="IDB301" s="80"/>
      <c r="IDC301" s="80"/>
      <c r="IDD301" s="80"/>
      <c r="IDE301" s="80"/>
      <c r="IDF301" s="80"/>
      <c r="IDG301" s="80"/>
      <c r="IDH301" s="80"/>
      <c r="IDI301" s="80"/>
      <c r="IDJ301" s="80"/>
      <c r="IDK301" s="80"/>
      <c r="IDL301" s="80"/>
      <c r="IDM301" s="80"/>
      <c r="IDN301" s="80"/>
      <c r="IDO301" s="80"/>
      <c r="IDP301" s="80"/>
      <c r="IDQ301" s="80"/>
      <c r="IDR301" s="80"/>
      <c r="IDS301" s="80"/>
      <c r="IDT301" s="80"/>
      <c r="IDU301" s="80"/>
      <c r="IDV301" s="80"/>
      <c r="IDW301" s="80"/>
      <c r="IDX301" s="80"/>
      <c r="IDY301" s="80"/>
      <c r="IDZ301" s="80"/>
      <c r="IEA301" s="80"/>
      <c r="IEB301" s="80"/>
      <c r="IEC301" s="80"/>
      <c r="IED301" s="80"/>
      <c r="IEE301" s="80"/>
      <c r="IEF301" s="80"/>
      <c r="IEG301" s="80"/>
      <c r="IEH301" s="80"/>
      <c r="IEI301" s="80"/>
      <c r="IEJ301" s="80"/>
      <c r="IEK301" s="80"/>
      <c r="IEL301" s="80"/>
      <c r="IEM301" s="80"/>
      <c r="IEN301" s="80"/>
      <c r="IEO301" s="80"/>
      <c r="IEP301" s="80"/>
      <c r="IEQ301" s="80"/>
      <c r="IER301" s="80"/>
      <c r="IES301" s="80"/>
      <c r="IET301" s="80"/>
      <c r="IEU301" s="80"/>
      <c r="IEV301" s="80"/>
      <c r="IEW301" s="80"/>
      <c r="IEX301" s="80"/>
      <c r="IEY301" s="80"/>
      <c r="IEZ301" s="80"/>
      <c r="IFA301" s="80"/>
      <c r="IFB301" s="80"/>
      <c r="IFC301" s="80"/>
      <c r="IFD301" s="80"/>
      <c r="IFE301" s="80"/>
      <c r="IFF301" s="80"/>
      <c r="IFG301" s="80"/>
      <c r="IFH301" s="80"/>
      <c r="IFI301" s="80"/>
      <c r="IFJ301" s="80"/>
      <c r="IFK301" s="80"/>
      <c r="IFL301" s="80"/>
      <c r="IFM301" s="80"/>
      <c r="IFN301" s="80"/>
      <c r="IFO301" s="80"/>
      <c r="IFP301" s="80"/>
      <c r="IFQ301" s="80"/>
      <c r="IFR301" s="80"/>
      <c r="IFS301" s="80"/>
      <c r="IFT301" s="80"/>
      <c r="IFU301" s="80"/>
      <c r="IFV301" s="80"/>
      <c r="IFW301" s="80"/>
      <c r="IFX301" s="80"/>
      <c r="IFY301" s="80"/>
      <c r="IFZ301" s="80"/>
      <c r="IGA301" s="80"/>
      <c r="IGB301" s="80"/>
      <c r="IGC301" s="80"/>
      <c r="IGD301" s="80"/>
      <c r="IGE301" s="80"/>
      <c r="IGF301" s="80"/>
      <c r="IGG301" s="80"/>
      <c r="IGH301" s="80"/>
      <c r="IGI301" s="80"/>
      <c r="IGJ301" s="80"/>
      <c r="IGK301" s="80"/>
      <c r="IGL301" s="80"/>
      <c r="IGM301" s="80"/>
      <c r="IGN301" s="80"/>
      <c r="IGO301" s="80"/>
      <c r="IGP301" s="80"/>
      <c r="IGQ301" s="80"/>
      <c r="IGR301" s="80"/>
      <c r="IGS301" s="80"/>
      <c r="IGT301" s="80"/>
      <c r="IGU301" s="80"/>
      <c r="IGV301" s="80"/>
      <c r="IGW301" s="80"/>
      <c r="IGX301" s="80"/>
      <c r="IGY301" s="80"/>
      <c r="IGZ301" s="80"/>
      <c r="IHA301" s="80"/>
      <c r="IHB301" s="80"/>
      <c r="IHC301" s="80"/>
      <c r="IHD301" s="80"/>
      <c r="IHE301" s="80"/>
      <c r="IHF301" s="80"/>
      <c r="IHG301" s="80"/>
      <c r="IHH301" s="80"/>
      <c r="IHI301" s="80"/>
      <c r="IHJ301" s="80"/>
      <c r="IHK301" s="80"/>
      <c r="IHL301" s="80"/>
      <c r="IHM301" s="80"/>
      <c r="IHN301" s="80"/>
      <c r="IHO301" s="80"/>
      <c r="IHP301" s="80"/>
      <c r="IHQ301" s="80"/>
      <c r="IHR301" s="80"/>
      <c r="IHS301" s="80"/>
      <c r="IHT301" s="80"/>
      <c r="IHU301" s="80"/>
      <c r="IHV301" s="80"/>
      <c r="IHW301" s="80"/>
      <c r="IHX301" s="80"/>
      <c r="IHY301" s="80"/>
      <c r="IHZ301" s="80"/>
      <c r="IIA301" s="80"/>
      <c r="IIB301" s="80"/>
      <c r="IIC301" s="80"/>
      <c r="IID301" s="80"/>
      <c r="IIE301" s="80"/>
      <c r="IIF301" s="80"/>
      <c r="IIG301" s="80"/>
      <c r="IIH301" s="80"/>
      <c r="III301" s="80"/>
      <c r="IIJ301" s="80"/>
      <c r="IIK301" s="80"/>
      <c r="IIL301" s="80"/>
      <c r="IIM301" s="80"/>
      <c r="IIN301" s="80"/>
      <c r="IIO301" s="80"/>
      <c r="IIP301" s="80"/>
      <c r="IIQ301" s="80"/>
      <c r="IIR301" s="80"/>
      <c r="IIS301" s="80"/>
      <c r="IIT301" s="80"/>
      <c r="IIU301" s="80"/>
      <c r="IIV301" s="80"/>
      <c r="IIW301" s="80"/>
      <c r="IIX301" s="80"/>
      <c r="IIY301" s="80"/>
      <c r="IIZ301" s="80"/>
      <c r="IJA301" s="80"/>
      <c r="IJB301" s="80"/>
      <c r="IJC301" s="80"/>
      <c r="IJD301" s="80"/>
      <c r="IJE301" s="80"/>
      <c r="IJF301" s="80"/>
      <c r="IJG301" s="80"/>
      <c r="IJH301" s="80"/>
      <c r="IJI301" s="80"/>
      <c r="IJJ301" s="80"/>
      <c r="IJK301" s="80"/>
      <c r="IJL301" s="80"/>
      <c r="IJM301" s="80"/>
      <c r="IJN301" s="80"/>
      <c r="IJO301" s="80"/>
      <c r="IJP301" s="80"/>
      <c r="IJQ301" s="80"/>
      <c r="IJR301" s="80"/>
      <c r="IJS301" s="80"/>
      <c r="IJT301" s="80"/>
      <c r="IJU301" s="80"/>
      <c r="IJV301" s="80"/>
      <c r="IJW301" s="80"/>
      <c r="IJX301" s="80"/>
      <c r="IJY301" s="80"/>
      <c r="IJZ301" s="80"/>
      <c r="IKA301" s="80"/>
      <c r="IKB301" s="80"/>
      <c r="IKC301" s="80"/>
      <c r="IKD301" s="80"/>
      <c r="IKE301" s="80"/>
      <c r="IKF301" s="80"/>
      <c r="IKG301" s="80"/>
      <c r="IKH301" s="80"/>
      <c r="IKI301" s="80"/>
      <c r="IKJ301" s="80"/>
      <c r="IKK301" s="80"/>
      <c r="IKL301" s="80"/>
      <c r="IKM301" s="80"/>
      <c r="IKN301" s="80"/>
      <c r="IKO301" s="80"/>
      <c r="IKP301" s="80"/>
      <c r="IKQ301" s="80"/>
      <c r="IKR301" s="80"/>
      <c r="IKS301" s="80"/>
      <c r="IKT301" s="80"/>
      <c r="IKU301" s="80"/>
      <c r="IKV301" s="80"/>
      <c r="IKW301" s="80"/>
      <c r="IKX301" s="80"/>
      <c r="IKY301" s="80"/>
      <c r="IKZ301" s="80"/>
      <c r="ILA301" s="80"/>
      <c r="ILB301" s="80"/>
      <c r="ILC301" s="80"/>
      <c r="ILD301" s="80"/>
      <c r="ILE301" s="80"/>
      <c r="ILF301" s="80"/>
      <c r="ILG301" s="80"/>
      <c r="ILH301" s="80"/>
      <c r="ILI301" s="80"/>
      <c r="ILJ301" s="80"/>
      <c r="ILK301" s="80"/>
      <c r="ILL301" s="80"/>
      <c r="ILM301" s="80"/>
      <c r="ILN301" s="80"/>
      <c r="ILO301" s="80"/>
      <c r="ILP301" s="80"/>
      <c r="ILQ301" s="80"/>
      <c r="ILR301" s="80"/>
      <c r="ILS301" s="80"/>
      <c r="ILT301" s="80"/>
      <c r="ILU301" s="80"/>
      <c r="ILV301" s="80"/>
      <c r="ILW301" s="80"/>
      <c r="ILX301" s="80"/>
      <c r="ILY301" s="80"/>
      <c r="ILZ301" s="80"/>
      <c r="IMA301" s="80"/>
      <c r="IMB301" s="80"/>
      <c r="IMC301" s="80"/>
      <c r="IMD301" s="80"/>
      <c r="IME301" s="80"/>
      <c r="IMF301" s="80"/>
      <c r="IMG301" s="80"/>
      <c r="IMH301" s="80"/>
      <c r="IMI301" s="80"/>
      <c r="IMJ301" s="80"/>
      <c r="IMK301" s="80"/>
      <c r="IML301" s="80"/>
      <c r="IMM301" s="80"/>
      <c r="IMN301" s="80"/>
      <c r="IMO301" s="80"/>
      <c r="IMP301" s="80"/>
      <c r="IMQ301" s="80"/>
      <c r="IMR301" s="80"/>
      <c r="IMS301" s="80"/>
      <c r="IMT301" s="80"/>
      <c r="IMU301" s="80"/>
      <c r="IMV301" s="80"/>
      <c r="IMW301" s="80"/>
      <c r="IMX301" s="80"/>
      <c r="IMY301" s="80"/>
      <c r="IMZ301" s="80"/>
      <c r="INA301" s="80"/>
      <c r="INB301" s="80"/>
      <c r="INC301" s="80"/>
      <c r="IND301" s="80"/>
      <c r="INE301" s="80"/>
      <c r="INF301" s="80"/>
      <c r="ING301" s="80"/>
      <c r="INH301" s="80"/>
      <c r="INI301" s="80"/>
      <c r="INJ301" s="80"/>
      <c r="INK301" s="80"/>
      <c r="INL301" s="80"/>
      <c r="INM301" s="80"/>
      <c r="INN301" s="80"/>
      <c r="INO301" s="80"/>
      <c r="INP301" s="80"/>
      <c r="INQ301" s="80"/>
      <c r="INR301" s="80"/>
      <c r="INS301" s="80"/>
      <c r="INT301" s="80"/>
      <c r="INU301" s="80"/>
      <c r="INV301" s="80"/>
      <c r="INW301" s="80"/>
      <c r="INX301" s="80"/>
      <c r="INY301" s="80"/>
      <c r="INZ301" s="80"/>
      <c r="IOA301" s="80"/>
      <c r="IOB301" s="80"/>
      <c r="IOC301" s="80"/>
      <c r="IOD301" s="80"/>
      <c r="IOE301" s="80"/>
      <c r="IOF301" s="80"/>
      <c r="IOG301" s="80"/>
      <c r="IOH301" s="80"/>
      <c r="IOI301" s="80"/>
      <c r="IOJ301" s="80"/>
      <c r="IOK301" s="80"/>
      <c r="IOL301" s="80"/>
      <c r="IOM301" s="80"/>
      <c r="ION301" s="80"/>
      <c r="IOO301" s="80"/>
      <c r="IOP301" s="80"/>
      <c r="IOQ301" s="80"/>
      <c r="IOR301" s="80"/>
      <c r="IOS301" s="80"/>
      <c r="IOT301" s="80"/>
      <c r="IOU301" s="80"/>
      <c r="IOV301" s="80"/>
      <c r="IOW301" s="80"/>
      <c r="IOX301" s="80"/>
      <c r="IOY301" s="80"/>
      <c r="IOZ301" s="80"/>
      <c r="IPA301" s="80"/>
      <c r="IPB301" s="80"/>
      <c r="IPC301" s="80"/>
      <c r="IPD301" s="80"/>
      <c r="IPE301" s="80"/>
      <c r="IPF301" s="80"/>
      <c r="IPG301" s="80"/>
      <c r="IPH301" s="80"/>
      <c r="IPI301" s="80"/>
      <c r="IPJ301" s="80"/>
      <c r="IPK301" s="80"/>
      <c r="IPL301" s="80"/>
      <c r="IPM301" s="80"/>
      <c r="IPN301" s="80"/>
      <c r="IPO301" s="80"/>
      <c r="IPP301" s="80"/>
      <c r="IPQ301" s="80"/>
      <c r="IPR301" s="80"/>
      <c r="IPS301" s="80"/>
      <c r="IPT301" s="80"/>
      <c r="IPU301" s="80"/>
      <c r="IPV301" s="80"/>
      <c r="IPW301" s="80"/>
      <c r="IPX301" s="80"/>
      <c r="IPY301" s="80"/>
      <c r="IPZ301" s="80"/>
      <c r="IQA301" s="80"/>
      <c r="IQB301" s="80"/>
      <c r="IQC301" s="80"/>
      <c r="IQD301" s="80"/>
      <c r="IQE301" s="80"/>
      <c r="IQF301" s="80"/>
      <c r="IQG301" s="80"/>
      <c r="IQH301" s="80"/>
      <c r="IQI301" s="80"/>
      <c r="IQJ301" s="80"/>
      <c r="IQK301" s="80"/>
      <c r="IQL301" s="80"/>
      <c r="IQM301" s="80"/>
      <c r="IQN301" s="80"/>
      <c r="IQO301" s="80"/>
      <c r="IQP301" s="80"/>
      <c r="IQQ301" s="80"/>
      <c r="IQR301" s="80"/>
      <c r="IQS301" s="80"/>
      <c r="IQT301" s="80"/>
      <c r="IQU301" s="80"/>
      <c r="IQV301" s="80"/>
      <c r="IQW301" s="80"/>
      <c r="IQX301" s="80"/>
      <c r="IQY301" s="80"/>
      <c r="IQZ301" s="80"/>
      <c r="IRA301" s="80"/>
      <c r="IRB301" s="80"/>
      <c r="IRC301" s="80"/>
      <c r="IRD301" s="80"/>
      <c r="IRE301" s="80"/>
      <c r="IRF301" s="80"/>
      <c r="IRG301" s="80"/>
      <c r="IRH301" s="80"/>
      <c r="IRI301" s="80"/>
      <c r="IRJ301" s="80"/>
      <c r="IRK301" s="80"/>
      <c r="IRL301" s="80"/>
      <c r="IRM301" s="80"/>
      <c r="IRN301" s="80"/>
      <c r="IRO301" s="80"/>
      <c r="IRP301" s="80"/>
      <c r="IRQ301" s="80"/>
      <c r="IRR301" s="80"/>
      <c r="IRS301" s="80"/>
      <c r="IRT301" s="80"/>
      <c r="IRU301" s="80"/>
      <c r="IRV301" s="80"/>
      <c r="IRW301" s="80"/>
      <c r="IRX301" s="80"/>
      <c r="IRY301" s="80"/>
      <c r="IRZ301" s="80"/>
      <c r="ISA301" s="80"/>
      <c r="ISB301" s="80"/>
      <c r="ISC301" s="80"/>
      <c r="ISD301" s="80"/>
      <c r="ISE301" s="80"/>
      <c r="ISF301" s="80"/>
      <c r="ISG301" s="80"/>
      <c r="ISH301" s="80"/>
      <c r="ISI301" s="80"/>
      <c r="ISJ301" s="80"/>
      <c r="ISK301" s="80"/>
      <c r="ISL301" s="80"/>
      <c r="ISM301" s="80"/>
      <c r="ISN301" s="80"/>
      <c r="ISO301" s="80"/>
      <c r="ISP301" s="80"/>
      <c r="ISQ301" s="80"/>
      <c r="ISR301" s="80"/>
      <c r="ISS301" s="80"/>
      <c r="IST301" s="80"/>
      <c r="ISU301" s="80"/>
      <c r="ISV301" s="80"/>
      <c r="ISW301" s="80"/>
      <c r="ISX301" s="80"/>
      <c r="ISY301" s="80"/>
      <c r="ISZ301" s="80"/>
      <c r="ITA301" s="80"/>
      <c r="ITB301" s="80"/>
      <c r="ITC301" s="80"/>
      <c r="ITD301" s="80"/>
      <c r="ITE301" s="80"/>
      <c r="ITF301" s="80"/>
      <c r="ITG301" s="80"/>
      <c r="ITH301" s="80"/>
      <c r="ITI301" s="80"/>
      <c r="ITJ301" s="80"/>
      <c r="ITK301" s="80"/>
      <c r="ITL301" s="80"/>
      <c r="ITM301" s="80"/>
      <c r="ITN301" s="80"/>
      <c r="ITO301" s="80"/>
      <c r="ITP301" s="80"/>
      <c r="ITQ301" s="80"/>
      <c r="ITR301" s="80"/>
      <c r="ITS301" s="80"/>
      <c r="ITT301" s="80"/>
      <c r="ITU301" s="80"/>
      <c r="ITV301" s="80"/>
      <c r="ITW301" s="80"/>
      <c r="ITX301" s="80"/>
      <c r="ITY301" s="80"/>
      <c r="ITZ301" s="80"/>
      <c r="IUA301" s="80"/>
      <c r="IUB301" s="80"/>
      <c r="IUC301" s="80"/>
      <c r="IUD301" s="80"/>
      <c r="IUE301" s="80"/>
      <c r="IUF301" s="80"/>
      <c r="IUG301" s="80"/>
      <c r="IUH301" s="80"/>
      <c r="IUI301" s="80"/>
      <c r="IUJ301" s="80"/>
      <c r="IUK301" s="80"/>
      <c r="IUL301" s="80"/>
      <c r="IUM301" s="80"/>
      <c r="IUN301" s="80"/>
      <c r="IUO301" s="80"/>
      <c r="IUP301" s="80"/>
      <c r="IUQ301" s="80"/>
      <c r="IUR301" s="80"/>
      <c r="IUS301" s="80"/>
      <c r="IUT301" s="80"/>
      <c r="IUU301" s="80"/>
      <c r="IUV301" s="80"/>
      <c r="IUW301" s="80"/>
      <c r="IUX301" s="80"/>
      <c r="IUY301" s="80"/>
      <c r="IUZ301" s="80"/>
      <c r="IVA301" s="80"/>
      <c r="IVB301" s="80"/>
      <c r="IVC301" s="80"/>
      <c r="IVD301" s="80"/>
      <c r="IVE301" s="80"/>
      <c r="IVF301" s="80"/>
      <c r="IVG301" s="80"/>
      <c r="IVH301" s="80"/>
      <c r="IVI301" s="80"/>
      <c r="IVJ301" s="80"/>
      <c r="IVK301" s="80"/>
      <c r="IVL301" s="80"/>
      <c r="IVM301" s="80"/>
      <c r="IVN301" s="80"/>
      <c r="IVO301" s="80"/>
      <c r="IVP301" s="80"/>
      <c r="IVQ301" s="80"/>
      <c r="IVR301" s="80"/>
      <c r="IVS301" s="80"/>
      <c r="IVT301" s="80"/>
      <c r="IVU301" s="80"/>
      <c r="IVV301" s="80"/>
      <c r="IVW301" s="80"/>
      <c r="IVX301" s="80"/>
      <c r="IVY301" s="80"/>
      <c r="IVZ301" s="80"/>
      <c r="IWA301" s="80"/>
      <c r="IWB301" s="80"/>
      <c r="IWC301" s="80"/>
      <c r="IWD301" s="80"/>
      <c r="IWE301" s="80"/>
      <c r="IWF301" s="80"/>
      <c r="IWG301" s="80"/>
      <c r="IWH301" s="80"/>
      <c r="IWI301" s="80"/>
      <c r="IWJ301" s="80"/>
      <c r="IWK301" s="80"/>
      <c r="IWL301" s="80"/>
      <c r="IWM301" s="80"/>
      <c r="IWN301" s="80"/>
      <c r="IWO301" s="80"/>
      <c r="IWP301" s="80"/>
      <c r="IWQ301" s="80"/>
      <c r="IWR301" s="80"/>
      <c r="IWS301" s="80"/>
      <c r="IWT301" s="80"/>
      <c r="IWU301" s="80"/>
      <c r="IWV301" s="80"/>
      <c r="IWW301" s="80"/>
      <c r="IWX301" s="80"/>
      <c r="IWY301" s="80"/>
      <c r="IWZ301" s="80"/>
      <c r="IXA301" s="80"/>
      <c r="IXB301" s="80"/>
      <c r="IXC301" s="80"/>
      <c r="IXD301" s="80"/>
      <c r="IXE301" s="80"/>
      <c r="IXF301" s="80"/>
      <c r="IXG301" s="80"/>
      <c r="IXH301" s="80"/>
      <c r="IXI301" s="80"/>
      <c r="IXJ301" s="80"/>
      <c r="IXK301" s="80"/>
      <c r="IXL301" s="80"/>
      <c r="IXM301" s="80"/>
      <c r="IXN301" s="80"/>
      <c r="IXO301" s="80"/>
      <c r="IXP301" s="80"/>
      <c r="IXQ301" s="80"/>
      <c r="IXR301" s="80"/>
      <c r="IXS301" s="80"/>
      <c r="IXT301" s="80"/>
      <c r="IXU301" s="80"/>
      <c r="IXV301" s="80"/>
      <c r="IXW301" s="80"/>
      <c r="IXX301" s="80"/>
      <c r="IXY301" s="80"/>
      <c r="IXZ301" s="80"/>
      <c r="IYA301" s="80"/>
      <c r="IYB301" s="80"/>
      <c r="IYC301" s="80"/>
      <c r="IYD301" s="80"/>
      <c r="IYE301" s="80"/>
      <c r="IYF301" s="80"/>
      <c r="IYG301" s="80"/>
      <c r="IYH301" s="80"/>
      <c r="IYI301" s="80"/>
      <c r="IYJ301" s="80"/>
      <c r="IYK301" s="80"/>
      <c r="IYL301" s="80"/>
      <c r="IYM301" s="80"/>
      <c r="IYN301" s="80"/>
      <c r="IYO301" s="80"/>
      <c r="IYP301" s="80"/>
      <c r="IYQ301" s="80"/>
      <c r="IYR301" s="80"/>
      <c r="IYS301" s="80"/>
      <c r="IYT301" s="80"/>
      <c r="IYU301" s="80"/>
      <c r="IYV301" s="80"/>
      <c r="IYW301" s="80"/>
      <c r="IYX301" s="80"/>
      <c r="IYY301" s="80"/>
      <c r="IYZ301" s="80"/>
      <c r="IZA301" s="80"/>
      <c r="IZB301" s="80"/>
      <c r="IZC301" s="80"/>
      <c r="IZD301" s="80"/>
      <c r="IZE301" s="80"/>
      <c r="IZF301" s="80"/>
      <c r="IZG301" s="80"/>
      <c r="IZH301" s="80"/>
      <c r="IZI301" s="80"/>
      <c r="IZJ301" s="80"/>
      <c r="IZK301" s="80"/>
      <c r="IZL301" s="80"/>
      <c r="IZM301" s="80"/>
      <c r="IZN301" s="80"/>
      <c r="IZO301" s="80"/>
      <c r="IZP301" s="80"/>
      <c r="IZQ301" s="80"/>
      <c r="IZR301" s="80"/>
      <c r="IZS301" s="80"/>
      <c r="IZT301" s="80"/>
      <c r="IZU301" s="80"/>
      <c r="IZV301" s="80"/>
      <c r="IZW301" s="80"/>
      <c r="IZX301" s="80"/>
      <c r="IZY301" s="80"/>
      <c r="IZZ301" s="80"/>
      <c r="JAA301" s="80"/>
      <c r="JAB301" s="80"/>
      <c r="JAC301" s="80"/>
      <c r="JAD301" s="80"/>
      <c r="JAE301" s="80"/>
      <c r="JAF301" s="80"/>
      <c r="JAG301" s="80"/>
      <c r="JAH301" s="80"/>
      <c r="JAI301" s="80"/>
      <c r="JAJ301" s="80"/>
      <c r="JAK301" s="80"/>
      <c r="JAL301" s="80"/>
      <c r="JAM301" s="80"/>
      <c r="JAN301" s="80"/>
      <c r="JAO301" s="80"/>
      <c r="JAP301" s="80"/>
      <c r="JAQ301" s="80"/>
      <c r="JAR301" s="80"/>
      <c r="JAS301" s="80"/>
      <c r="JAT301" s="80"/>
      <c r="JAU301" s="80"/>
      <c r="JAV301" s="80"/>
      <c r="JAW301" s="80"/>
      <c r="JAX301" s="80"/>
      <c r="JAY301" s="80"/>
      <c r="JAZ301" s="80"/>
      <c r="JBA301" s="80"/>
      <c r="JBB301" s="80"/>
      <c r="JBC301" s="80"/>
      <c r="JBD301" s="80"/>
      <c r="JBE301" s="80"/>
      <c r="JBF301" s="80"/>
      <c r="JBG301" s="80"/>
      <c r="JBH301" s="80"/>
      <c r="JBI301" s="80"/>
      <c r="JBJ301" s="80"/>
      <c r="JBK301" s="80"/>
      <c r="JBL301" s="80"/>
      <c r="JBM301" s="80"/>
      <c r="JBN301" s="80"/>
      <c r="JBO301" s="80"/>
      <c r="JBP301" s="80"/>
      <c r="JBQ301" s="80"/>
      <c r="JBR301" s="80"/>
      <c r="JBS301" s="80"/>
      <c r="JBT301" s="80"/>
      <c r="JBU301" s="80"/>
      <c r="JBV301" s="80"/>
      <c r="JBW301" s="80"/>
      <c r="JBX301" s="80"/>
      <c r="JBY301" s="80"/>
      <c r="JBZ301" s="80"/>
      <c r="JCA301" s="80"/>
      <c r="JCB301" s="80"/>
      <c r="JCC301" s="80"/>
      <c r="JCD301" s="80"/>
      <c r="JCE301" s="80"/>
      <c r="JCF301" s="80"/>
      <c r="JCG301" s="80"/>
      <c r="JCH301" s="80"/>
      <c r="JCI301" s="80"/>
      <c r="JCJ301" s="80"/>
      <c r="JCK301" s="80"/>
      <c r="JCL301" s="80"/>
      <c r="JCM301" s="80"/>
      <c r="JCN301" s="80"/>
      <c r="JCO301" s="80"/>
      <c r="JCP301" s="80"/>
      <c r="JCQ301" s="80"/>
      <c r="JCR301" s="80"/>
      <c r="JCS301" s="80"/>
      <c r="JCT301" s="80"/>
      <c r="JCU301" s="80"/>
      <c r="JCV301" s="80"/>
      <c r="JCW301" s="80"/>
      <c r="JCX301" s="80"/>
      <c r="JCY301" s="80"/>
      <c r="JCZ301" s="80"/>
      <c r="JDA301" s="80"/>
      <c r="JDB301" s="80"/>
      <c r="JDC301" s="80"/>
      <c r="JDD301" s="80"/>
      <c r="JDE301" s="80"/>
      <c r="JDF301" s="80"/>
      <c r="JDG301" s="80"/>
      <c r="JDH301" s="80"/>
      <c r="JDI301" s="80"/>
      <c r="JDJ301" s="80"/>
      <c r="JDK301" s="80"/>
      <c r="JDL301" s="80"/>
      <c r="JDM301" s="80"/>
      <c r="JDN301" s="80"/>
      <c r="JDO301" s="80"/>
      <c r="JDP301" s="80"/>
      <c r="JDQ301" s="80"/>
      <c r="JDR301" s="80"/>
      <c r="JDS301" s="80"/>
      <c r="JDT301" s="80"/>
      <c r="JDU301" s="80"/>
      <c r="JDV301" s="80"/>
      <c r="JDW301" s="80"/>
      <c r="JDX301" s="80"/>
      <c r="JDY301" s="80"/>
      <c r="JDZ301" s="80"/>
      <c r="JEA301" s="80"/>
      <c r="JEB301" s="80"/>
      <c r="JEC301" s="80"/>
      <c r="JED301" s="80"/>
      <c r="JEE301" s="80"/>
      <c r="JEF301" s="80"/>
      <c r="JEG301" s="80"/>
      <c r="JEH301" s="80"/>
      <c r="JEI301" s="80"/>
      <c r="JEJ301" s="80"/>
      <c r="JEK301" s="80"/>
      <c r="JEL301" s="80"/>
      <c r="JEM301" s="80"/>
      <c r="JEN301" s="80"/>
      <c r="JEO301" s="80"/>
      <c r="JEP301" s="80"/>
      <c r="JEQ301" s="80"/>
      <c r="JER301" s="80"/>
      <c r="JES301" s="80"/>
      <c r="JET301" s="80"/>
      <c r="JEU301" s="80"/>
      <c r="JEV301" s="80"/>
      <c r="JEW301" s="80"/>
      <c r="JEX301" s="80"/>
      <c r="JEY301" s="80"/>
      <c r="JEZ301" s="80"/>
      <c r="JFA301" s="80"/>
      <c r="JFB301" s="80"/>
      <c r="JFC301" s="80"/>
      <c r="JFD301" s="80"/>
      <c r="JFE301" s="80"/>
      <c r="JFF301" s="80"/>
      <c r="JFG301" s="80"/>
      <c r="JFH301" s="80"/>
      <c r="JFI301" s="80"/>
      <c r="JFJ301" s="80"/>
      <c r="JFK301" s="80"/>
      <c r="JFL301" s="80"/>
      <c r="JFM301" s="80"/>
      <c r="JFN301" s="80"/>
      <c r="JFO301" s="80"/>
      <c r="JFP301" s="80"/>
      <c r="JFQ301" s="80"/>
      <c r="JFR301" s="80"/>
      <c r="JFS301" s="80"/>
      <c r="JFT301" s="80"/>
      <c r="JFU301" s="80"/>
      <c r="JFV301" s="80"/>
      <c r="JFW301" s="80"/>
      <c r="JFX301" s="80"/>
      <c r="JFY301" s="80"/>
      <c r="JFZ301" s="80"/>
      <c r="JGA301" s="80"/>
      <c r="JGB301" s="80"/>
      <c r="JGC301" s="80"/>
      <c r="JGD301" s="80"/>
      <c r="JGE301" s="80"/>
      <c r="JGF301" s="80"/>
      <c r="JGG301" s="80"/>
      <c r="JGH301" s="80"/>
      <c r="JGI301" s="80"/>
      <c r="JGJ301" s="80"/>
      <c r="JGK301" s="80"/>
      <c r="JGL301" s="80"/>
      <c r="JGM301" s="80"/>
      <c r="JGN301" s="80"/>
      <c r="JGO301" s="80"/>
      <c r="JGP301" s="80"/>
      <c r="JGQ301" s="80"/>
      <c r="JGR301" s="80"/>
      <c r="JGS301" s="80"/>
      <c r="JGT301" s="80"/>
      <c r="JGU301" s="80"/>
      <c r="JGV301" s="80"/>
      <c r="JGW301" s="80"/>
      <c r="JGX301" s="80"/>
      <c r="JGY301" s="80"/>
      <c r="JGZ301" s="80"/>
      <c r="JHA301" s="80"/>
      <c r="JHB301" s="80"/>
      <c r="JHC301" s="80"/>
      <c r="JHD301" s="80"/>
      <c r="JHE301" s="80"/>
      <c r="JHF301" s="80"/>
      <c r="JHG301" s="80"/>
      <c r="JHH301" s="80"/>
      <c r="JHI301" s="80"/>
      <c r="JHJ301" s="80"/>
      <c r="JHK301" s="80"/>
      <c r="JHL301" s="80"/>
      <c r="JHM301" s="80"/>
      <c r="JHN301" s="80"/>
      <c r="JHO301" s="80"/>
      <c r="JHP301" s="80"/>
      <c r="JHQ301" s="80"/>
      <c r="JHR301" s="80"/>
      <c r="JHS301" s="80"/>
      <c r="JHT301" s="80"/>
      <c r="JHU301" s="80"/>
      <c r="JHV301" s="80"/>
      <c r="JHW301" s="80"/>
      <c r="JHX301" s="80"/>
      <c r="JHY301" s="80"/>
      <c r="JHZ301" s="80"/>
      <c r="JIA301" s="80"/>
      <c r="JIB301" s="80"/>
      <c r="JIC301" s="80"/>
      <c r="JID301" s="80"/>
      <c r="JIE301" s="80"/>
      <c r="JIF301" s="80"/>
      <c r="JIG301" s="80"/>
      <c r="JIH301" s="80"/>
      <c r="JII301" s="80"/>
      <c r="JIJ301" s="80"/>
      <c r="JIK301" s="80"/>
      <c r="JIL301" s="80"/>
      <c r="JIM301" s="80"/>
      <c r="JIN301" s="80"/>
      <c r="JIO301" s="80"/>
      <c r="JIP301" s="80"/>
      <c r="JIQ301" s="80"/>
      <c r="JIR301" s="80"/>
      <c r="JIS301" s="80"/>
      <c r="JIT301" s="80"/>
      <c r="JIU301" s="80"/>
      <c r="JIV301" s="80"/>
      <c r="JIW301" s="80"/>
      <c r="JIX301" s="80"/>
      <c r="JIY301" s="80"/>
      <c r="JIZ301" s="80"/>
      <c r="JJA301" s="80"/>
      <c r="JJB301" s="80"/>
      <c r="JJC301" s="80"/>
      <c r="JJD301" s="80"/>
      <c r="JJE301" s="80"/>
      <c r="JJF301" s="80"/>
      <c r="JJG301" s="80"/>
      <c r="JJH301" s="80"/>
      <c r="JJI301" s="80"/>
      <c r="JJJ301" s="80"/>
      <c r="JJK301" s="80"/>
      <c r="JJL301" s="80"/>
      <c r="JJM301" s="80"/>
      <c r="JJN301" s="80"/>
      <c r="JJO301" s="80"/>
      <c r="JJP301" s="80"/>
      <c r="JJQ301" s="80"/>
      <c r="JJR301" s="80"/>
      <c r="JJS301" s="80"/>
      <c r="JJT301" s="80"/>
      <c r="JJU301" s="80"/>
      <c r="JJV301" s="80"/>
      <c r="JJW301" s="80"/>
      <c r="JJX301" s="80"/>
      <c r="JJY301" s="80"/>
      <c r="JJZ301" s="80"/>
      <c r="JKA301" s="80"/>
      <c r="JKB301" s="80"/>
      <c r="JKC301" s="80"/>
      <c r="JKD301" s="80"/>
      <c r="JKE301" s="80"/>
      <c r="JKF301" s="80"/>
      <c r="JKG301" s="80"/>
      <c r="JKH301" s="80"/>
      <c r="JKI301" s="80"/>
      <c r="JKJ301" s="80"/>
      <c r="JKK301" s="80"/>
      <c r="JKL301" s="80"/>
      <c r="JKM301" s="80"/>
      <c r="JKN301" s="80"/>
      <c r="JKO301" s="80"/>
      <c r="JKP301" s="80"/>
      <c r="JKQ301" s="80"/>
      <c r="JKR301" s="80"/>
      <c r="JKS301" s="80"/>
      <c r="JKT301" s="80"/>
      <c r="JKU301" s="80"/>
      <c r="JKV301" s="80"/>
      <c r="JKW301" s="80"/>
      <c r="JKX301" s="80"/>
      <c r="JKY301" s="80"/>
      <c r="JKZ301" s="80"/>
      <c r="JLA301" s="80"/>
      <c r="JLB301" s="80"/>
      <c r="JLC301" s="80"/>
      <c r="JLD301" s="80"/>
      <c r="JLE301" s="80"/>
      <c r="JLF301" s="80"/>
      <c r="JLG301" s="80"/>
      <c r="JLH301" s="80"/>
      <c r="JLI301" s="80"/>
      <c r="JLJ301" s="80"/>
      <c r="JLK301" s="80"/>
      <c r="JLL301" s="80"/>
      <c r="JLM301" s="80"/>
      <c r="JLN301" s="80"/>
      <c r="JLO301" s="80"/>
      <c r="JLP301" s="80"/>
      <c r="JLQ301" s="80"/>
      <c r="JLR301" s="80"/>
      <c r="JLS301" s="80"/>
      <c r="JLT301" s="80"/>
      <c r="JLU301" s="80"/>
      <c r="JLV301" s="80"/>
      <c r="JLW301" s="80"/>
      <c r="JLX301" s="80"/>
      <c r="JLY301" s="80"/>
      <c r="JLZ301" s="80"/>
      <c r="JMA301" s="80"/>
      <c r="JMB301" s="80"/>
      <c r="JMC301" s="80"/>
      <c r="JMD301" s="80"/>
      <c r="JME301" s="80"/>
      <c r="JMF301" s="80"/>
      <c r="JMG301" s="80"/>
      <c r="JMH301" s="80"/>
      <c r="JMI301" s="80"/>
      <c r="JMJ301" s="80"/>
      <c r="JMK301" s="80"/>
      <c r="JML301" s="80"/>
      <c r="JMM301" s="80"/>
      <c r="JMN301" s="80"/>
      <c r="JMO301" s="80"/>
      <c r="JMP301" s="80"/>
      <c r="JMQ301" s="80"/>
      <c r="JMR301" s="80"/>
      <c r="JMS301" s="80"/>
      <c r="JMT301" s="80"/>
      <c r="JMU301" s="80"/>
      <c r="JMV301" s="80"/>
      <c r="JMW301" s="80"/>
      <c r="JMX301" s="80"/>
      <c r="JMY301" s="80"/>
      <c r="JMZ301" s="80"/>
      <c r="JNA301" s="80"/>
      <c r="JNB301" s="80"/>
      <c r="JNC301" s="80"/>
      <c r="JND301" s="80"/>
      <c r="JNE301" s="80"/>
      <c r="JNF301" s="80"/>
      <c r="JNG301" s="80"/>
      <c r="JNH301" s="80"/>
      <c r="JNI301" s="80"/>
      <c r="JNJ301" s="80"/>
      <c r="JNK301" s="80"/>
      <c r="JNL301" s="80"/>
      <c r="JNM301" s="80"/>
      <c r="JNN301" s="80"/>
      <c r="JNO301" s="80"/>
      <c r="JNP301" s="80"/>
      <c r="JNQ301" s="80"/>
      <c r="JNR301" s="80"/>
      <c r="JNS301" s="80"/>
      <c r="JNT301" s="80"/>
      <c r="JNU301" s="80"/>
      <c r="JNV301" s="80"/>
      <c r="JNW301" s="80"/>
      <c r="JNX301" s="80"/>
      <c r="JNY301" s="80"/>
      <c r="JNZ301" s="80"/>
      <c r="JOA301" s="80"/>
      <c r="JOB301" s="80"/>
      <c r="JOC301" s="80"/>
      <c r="JOD301" s="80"/>
      <c r="JOE301" s="80"/>
      <c r="JOF301" s="80"/>
      <c r="JOG301" s="80"/>
      <c r="JOH301" s="80"/>
      <c r="JOI301" s="80"/>
      <c r="JOJ301" s="80"/>
      <c r="JOK301" s="80"/>
      <c r="JOL301" s="80"/>
      <c r="JOM301" s="80"/>
      <c r="JON301" s="80"/>
      <c r="JOO301" s="80"/>
      <c r="JOP301" s="80"/>
      <c r="JOQ301" s="80"/>
      <c r="JOR301" s="80"/>
      <c r="JOS301" s="80"/>
      <c r="JOT301" s="80"/>
      <c r="JOU301" s="80"/>
      <c r="JOV301" s="80"/>
      <c r="JOW301" s="80"/>
      <c r="JOX301" s="80"/>
      <c r="JOY301" s="80"/>
      <c r="JOZ301" s="80"/>
      <c r="JPA301" s="80"/>
      <c r="JPB301" s="80"/>
      <c r="JPC301" s="80"/>
      <c r="JPD301" s="80"/>
      <c r="JPE301" s="80"/>
      <c r="JPF301" s="80"/>
      <c r="JPG301" s="80"/>
      <c r="JPH301" s="80"/>
      <c r="JPI301" s="80"/>
      <c r="JPJ301" s="80"/>
      <c r="JPK301" s="80"/>
      <c r="JPL301" s="80"/>
      <c r="JPM301" s="80"/>
      <c r="JPN301" s="80"/>
      <c r="JPO301" s="80"/>
      <c r="JPP301" s="80"/>
      <c r="JPQ301" s="80"/>
      <c r="JPR301" s="80"/>
      <c r="JPS301" s="80"/>
      <c r="JPT301" s="80"/>
      <c r="JPU301" s="80"/>
      <c r="JPV301" s="80"/>
      <c r="JPW301" s="80"/>
      <c r="JPX301" s="80"/>
      <c r="JPY301" s="80"/>
      <c r="JPZ301" s="80"/>
      <c r="JQA301" s="80"/>
      <c r="JQB301" s="80"/>
      <c r="JQC301" s="80"/>
      <c r="JQD301" s="80"/>
      <c r="JQE301" s="80"/>
      <c r="JQF301" s="80"/>
      <c r="JQG301" s="80"/>
      <c r="JQH301" s="80"/>
      <c r="JQI301" s="80"/>
      <c r="JQJ301" s="80"/>
      <c r="JQK301" s="80"/>
      <c r="JQL301" s="80"/>
      <c r="JQM301" s="80"/>
      <c r="JQN301" s="80"/>
      <c r="JQO301" s="80"/>
      <c r="JQP301" s="80"/>
      <c r="JQQ301" s="80"/>
      <c r="JQR301" s="80"/>
      <c r="JQS301" s="80"/>
      <c r="JQT301" s="80"/>
      <c r="JQU301" s="80"/>
      <c r="JQV301" s="80"/>
      <c r="JQW301" s="80"/>
      <c r="JQX301" s="80"/>
      <c r="JQY301" s="80"/>
      <c r="JQZ301" s="80"/>
      <c r="JRA301" s="80"/>
      <c r="JRB301" s="80"/>
      <c r="JRC301" s="80"/>
      <c r="JRD301" s="80"/>
      <c r="JRE301" s="80"/>
      <c r="JRF301" s="80"/>
      <c r="JRG301" s="80"/>
      <c r="JRH301" s="80"/>
      <c r="JRI301" s="80"/>
      <c r="JRJ301" s="80"/>
      <c r="JRK301" s="80"/>
      <c r="JRL301" s="80"/>
      <c r="JRM301" s="80"/>
      <c r="JRN301" s="80"/>
      <c r="JRO301" s="80"/>
      <c r="JRP301" s="80"/>
      <c r="JRQ301" s="80"/>
      <c r="JRR301" s="80"/>
      <c r="JRS301" s="80"/>
      <c r="JRT301" s="80"/>
      <c r="JRU301" s="80"/>
      <c r="JRV301" s="80"/>
      <c r="JRW301" s="80"/>
      <c r="JRX301" s="80"/>
      <c r="JRY301" s="80"/>
      <c r="JRZ301" s="80"/>
      <c r="JSA301" s="80"/>
      <c r="JSB301" s="80"/>
      <c r="JSC301" s="80"/>
      <c r="JSD301" s="80"/>
      <c r="JSE301" s="80"/>
      <c r="JSF301" s="80"/>
      <c r="JSG301" s="80"/>
      <c r="JSH301" s="80"/>
      <c r="JSI301" s="80"/>
      <c r="JSJ301" s="80"/>
      <c r="JSK301" s="80"/>
      <c r="JSL301" s="80"/>
      <c r="JSM301" s="80"/>
      <c r="JSN301" s="80"/>
      <c r="JSO301" s="80"/>
      <c r="JSP301" s="80"/>
      <c r="JSQ301" s="80"/>
      <c r="JSR301" s="80"/>
      <c r="JSS301" s="80"/>
      <c r="JST301" s="80"/>
      <c r="JSU301" s="80"/>
      <c r="JSV301" s="80"/>
      <c r="JSW301" s="80"/>
      <c r="JSX301" s="80"/>
      <c r="JSY301" s="80"/>
      <c r="JSZ301" s="80"/>
      <c r="JTA301" s="80"/>
      <c r="JTB301" s="80"/>
      <c r="JTC301" s="80"/>
      <c r="JTD301" s="80"/>
      <c r="JTE301" s="80"/>
      <c r="JTF301" s="80"/>
      <c r="JTG301" s="80"/>
      <c r="JTH301" s="80"/>
      <c r="JTI301" s="80"/>
      <c r="JTJ301" s="80"/>
      <c r="JTK301" s="80"/>
      <c r="JTL301" s="80"/>
      <c r="JTM301" s="80"/>
      <c r="JTN301" s="80"/>
      <c r="JTO301" s="80"/>
      <c r="JTP301" s="80"/>
      <c r="JTQ301" s="80"/>
      <c r="JTR301" s="80"/>
      <c r="JTS301" s="80"/>
      <c r="JTT301" s="80"/>
      <c r="JTU301" s="80"/>
      <c r="JTV301" s="80"/>
      <c r="JTW301" s="80"/>
      <c r="JTX301" s="80"/>
      <c r="JTY301" s="80"/>
      <c r="JTZ301" s="80"/>
      <c r="JUA301" s="80"/>
      <c r="JUB301" s="80"/>
      <c r="JUC301" s="80"/>
      <c r="JUD301" s="80"/>
      <c r="JUE301" s="80"/>
      <c r="JUF301" s="80"/>
      <c r="JUG301" s="80"/>
      <c r="JUH301" s="80"/>
      <c r="JUI301" s="80"/>
      <c r="JUJ301" s="80"/>
      <c r="JUK301" s="80"/>
      <c r="JUL301" s="80"/>
      <c r="JUM301" s="80"/>
      <c r="JUN301" s="80"/>
      <c r="JUO301" s="80"/>
      <c r="JUP301" s="80"/>
      <c r="JUQ301" s="80"/>
      <c r="JUR301" s="80"/>
      <c r="JUS301" s="80"/>
      <c r="JUT301" s="80"/>
      <c r="JUU301" s="80"/>
      <c r="JUV301" s="80"/>
      <c r="JUW301" s="80"/>
      <c r="JUX301" s="80"/>
      <c r="JUY301" s="80"/>
      <c r="JUZ301" s="80"/>
      <c r="JVA301" s="80"/>
      <c r="JVB301" s="80"/>
      <c r="JVC301" s="80"/>
      <c r="JVD301" s="80"/>
      <c r="JVE301" s="80"/>
      <c r="JVF301" s="80"/>
      <c r="JVG301" s="80"/>
      <c r="JVH301" s="80"/>
      <c r="JVI301" s="80"/>
      <c r="JVJ301" s="80"/>
      <c r="JVK301" s="80"/>
      <c r="JVL301" s="80"/>
      <c r="JVM301" s="80"/>
      <c r="JVN301" s="80"/>
      <c r="JVO301" s="80"/>
      <c r="JVP301" s="80"/>
      <c r="JVQ301" s="80"/>
      <c r="JVR301" s="80"/>
      <c r="JVS301" s="80"/>
      <c r="JVT301" s="80"/>
      <c r="JVU301" s="80"/>
      <c r="JVV301" s="80"/>
      <c r="JVW301" s="80"/>
      <c r="JVX301" s="80"/>
      <c r="JVY301" s="80"/>
      <c r="JVZ301" s="80"/>
      <c r="JWA301" s="80"/>
      <c r="JWB301" s="80"/>
      <c r="JWC301" s="80"/>
      <c r="JWD301" s="80"/>
      <c r="JWE301" s="80"/>
      <c r="JWF301" s="80"/>
      <c r="JWG301" s="80"/>
      <c r="JWH301" s="80"/>
      <c r="JWI301" s="80"/>
      <c r="JWJ301" s="80"/>
      <c r="JWK301" s="80"/>
      <c r="JWL301" s="80"/>
      <c r="JWM301" s="80"/>
      <c r="JWN301" s="80"/>
      <c r="JWO301" s="80"/>
      <c r="JWP301" s="80"/>
      <c r="JWQ301" s="80"/>
      <c r="JWR301" s="80"/>
      <c r="JWS301" s="80"/>
      <c r="JWT301" s="80"/>
      <c r="JWU301" s="80"/>
      <c r="JWV301" s="80"/>
      <c r="JWW301" s="80"/>
      <c r="JWX301" s="80"/>
      <c r="JWY301" s="80"/>
      <c r="JWZ301" s="80"/>
      <c r="JXA301" s="80"/>
      <c r="JXB301" s="80"/>
      <c r="JXC301" s="80"/>
      <c r="JXD301" s="80"/>
      <c r="JXE301" s="80"/>
      <c r="JXF301" s="80"/>
      <c r="JXG301" s="80"/>
      <c r="JXH301" s="80"/>
      <c r="JXI301" s="80"/>
      <c r="JXJ301" s="80"/>
      <c r="JXK301" s="80"/>
      <c r="JXL301" s="80"/>
      <c r="JXM301" s="80"/>
      <c r="JXN301" s="80"/>
      <c r="JXO301" s="80"/>
      <c r="JXP301" s="80"/>
      <c r="JXQ301" s="80"/>
      <c r="JXR301" s="80"/>
      <c r="JXS301" s="80"/>
      <c r="JXT301" s="80"/>
      <c r="JXU301" s="80"/>
      <c r="JXV301" s="80"/>
      <c r="JXW301" s="80"/>
      <c r="JXX301" s="80"/>
      <c r="JXY301" s="80"/>
      <c r="JXZ301" s="80"/>
      <c r="JYA301" s="80"/>
      <c r="JYB301" s="80"/>
      <c r="JYC301" s="80"/>
      <c r="JYD301" s="80"/>
      <c r="JYE301" s="80"/>
      <c r="JYF301" s="80"/>
      <c r="JYG301" s="80"/>
      <c r="JYH301" s="80"/>
      <c r="JYI301" s="80"/>
      <c r="JYJ301" s="80"/>
      <c r="JYK301" s="80"/>
      <c r="JYL301" s="80"/>
      <c r="JYM301" s="80"/>
      <c r="JYN301" s="80"/>
      <c r="JYO301" s="80"/>
      <c r="JYP301" s="80"/>
      <c r="JYQ301" s="80"/>
      <c r="JYR301" s="80"/>
      <c r="JYS301" s="80"/>
      <c r="JYT301" s="80"/>
      <c r="JYU301" s="80"/>
      <c r="JYV301" s="80"/>
      <c r="JYW301" s="80"/>
      <c r="JYX301" s="80"/>
      <c r="JYY301" s="80"/>
      <c r="JYZ301" s="80"/>
      <c r="JZA301" s="80"/>
      <c r="JZB301" s="80"/>
      <c r="JZC301" s="80"/>
      <c r="JZD301" s="80"/>
      <c r="JZE301" s="80"/>
      <c r="JZF301" s="80"/>
      <c r="JZG301" s="80"/>
      <c r="JZH301" s="80"/>
      <c r="JZI301" s="80"/>
      <c r="JZJ301" s="80"/>
      <c r="JZK301" s="80"/>
      <c r="JZL301" s="80"/>
      <c r="JZM301" s="80"/>
      <c r="JZN301" s="80"/>
      <c r="JZO301" s="80"/>
      <c r="JZP301" s="80"/>
      <c r="JZQ301" s="80"/>
      <c r="JZR301" s="80"/>
      <c r="JZS301" s="80"/>
      <c r="JZT301" s="80"/>
      <c r="JZU301" s="80"/>
      <c r="JZV301" s="80"/>
      <c r="JZW301" s="80"/>
      <c r="JZX301" s="80"/>
      <c r="JZY301" s="80"/>
      <c r="JZZ301" s="80"/>
      <c r="KAA301" s="80"/>
      <c r="KAB301" s="80"/>
      <c r="KAC301" s="80"/>
      <c r="KAD301" s="80"/>
      <c r="KAE301" s="80"/>
      <c r="KAF301" s="80"/>
      <c r="KAG301" s="80"/>
      <c r="KAH301" s="80"/>
      <c r="KAI301" s="80"/>
      <c r="KAJ301" s="80"/>
      <c r="KAK301" s="80"/>
      <c r="KAL301" s="80"/>
      <c r="KAM301" s="80"/>
      <c r="KAN301" s="80"/>
      <c r="KAO301" s="80"/>
      <c r="KAP301" s="80"/>
      <c r="KAQ301" s="80"/>
      <c r="KAR301" s="80"/>
      <c r="KAS301" s="80"/>
      <c r="KAT301" s="80"/>
      <c r="KAU301" s="80"/>
      <c r="KAV301" s="80"/>
      <c r="KAW301" s="80"/>
      <c r="KAX301" s="80"/>
      <c r="KAY301" s="80"/>
      <c r="KAZ301" s="80"/>
      <c r="KBA301" s="80"/>
      <c r="KBB301" s="80"/>
      <c r="KBC301" s="80"/>
      <c r="KBD301" s="80"/>
      <c r="KBE301" s="80"/>
      <c r="KBF301" s="80"/>
      <c r="KBG301" s="80"/>
      <c r="KBH301" s="80"/>
      <c r="KBI301" s="80"/>
      <c r="KBJ301" s="80"/>
      <c r="KBK301" s="80"/>
      <c r="KBL301" s="80"/>
      <c r="KBM301" s="80"/>
      <c r="KBN301" s="80"/>
      <c r="KBO301" s="80"/>
      <c r="KBP301" s="80"/>
      <c r="KBQ301" s="80"/>
      <c r="KBR301" s="80"/>
      <c r="KBS301" s="80"/>
      <c r="KBT301" s="80"/>
      <c r="KBU301" s="80"/>
      <c r="KBV301" s="80"/>
      <c r="KBW301" s="80"/>
      <c r="KBX301" s="80"/>
      <c r="KBY301" s="80"/>
      <c r="KBZ301" s="80"/>
      <c r="KCA301" s="80"/>
      <c r="KCB301" s="80"/>
      <c r="KCC301" s="80"/>
      <c r="KCD301" s="80"/>
      <c r="KCE301" s="80"/>
      <c r="KCF301" s="80"/>
      <c r="KCG301" s="80"/>
      <c r="KCH301" s="80"/>
      <c r="KCI301" s="80"/>
      <c r="KCJ301" s="80"/>
      <c r="KCK301" s="80"/>
      <c r="KCL301" s="80"/>
      <c r="KCM301" s="80"/>
      <c r="KCN301" s="80"/>
      <c r="KCO301" s="80"/>
      <c r="KCP301" s="80"/>
      <c r="KCQ301" s="80"/>
      <c r="KCR301" s="80"/>
      <c r="KCS301" s="80"/>
      <c r="KCT301" s="80"/>
      <c r="KCU301" s="80"/>
      <c r="KCV301" s="80"/>
      <c r="KCW301" s="80"/>
      <c r="KCX301" s="80"/>
      <c r="KCY301" s="80"/>
      <c r="KCZ301" s="80"/>
      <c r="KDA301" s="80"/>
      <c r="KDB301" s="80"/>
      <c r="KDC301" s="80"/>
      <c r="KDD301" s="80"/>
      <c r="KDE301" s="80"/>
      <c r="KDF301" s="80"/>
      <c r="KDG301" s="80"/>
      <c r="KDH301" s="80"/>
      <c r="KDI301" s="80"/>
      <c r="KDJ301" s="80"/>
      <c r="KDK301" s="80"/>
      <c r="KDL301" s="80"/>
      <c r="KDM301" s="80"/>
      <c r="KDN301" s="80"/>
      <c r="KDO301" s="80"/>
      <c r="KDP301" s="80"/>
      <c r="KDQ301" s="80"/>
      <c r="KDR301" s="80"/>
      <c r="KDS301" s="80"/>
      <c r="KDT301" s="80"/>
      <c r="KDU301" s="80"/>
      <c r="KDV301" s="80"/>
      <c r="KDW301" s="80"/>
      <c r="KDX301" s="80"/>
      <c r="KDY301" s="80"/>
      <c r="KDZ301" s="80"/>
      <c r="KEA301" s="80"/>
      <c r="KEB301" s="80"/>
      <c r="KEC301" s="80"/>
      <c r="KED301" s="80"/>
      <c r="KEE301" s="80"/>
      <c r="KEF301" s="80"/>
      <c r="KEG301" s="80"/>
      <c r="KEH301" s="80"/>
      <c r="KEI301" s="80"/>
      <c r="KEJ301" s="80"/>
      <c r="KEK301" s="80"/>
      <c r="KEL301" s="80"/>
      <c r="KEM301" s="80"/>
      <c r="KEN301" s="80"/>
      <c r="KEO301" s="80"/>
      <c r="KEP301" s="80"/>
      <c r="KEQ301" s="80"/>
      <c r="KER301" s="80"/>
      <c r="KES301" s="80"/>
      <c r="KET301" s="80"/>
      <c r="KEU301" s="80"/>
      <c r="KEV301" s="80"/>
      <c r="KEW301" s="80"/>
      <c r="KEX301" s="80"/>
      <c r="KEY301" s="80"/>
      <c r="KEZ301" s="80"/>
      <c r="KFA301" s="80"/>
      <c r="KFB301" s="80"/>
      <c r="KFC301" s="80"/>
      <c r="KFD301" s="80"/>
      <c r="KFE301" s="80"/>
      <c r="KFF301" s="80"/>
      <c r="KFG301" s="80"/>
      <c r="KFH301" s="80"/>
      <c r="KFI301" s="80"/>
      <c r="KFJ301" s="80"/>
      <c r="KFK301" s="80"/>
      <c r="KFL301" s="80"/>
      <c r="KFM301" s="80"/>
      <c r="KFN301" s="80"/>
      <c r="KFO301" s="80"/>
      <c r="KFP301" s="80"/>
      <c r="KFQ301" s="80"/>
      <c r="KFR301" s="80"/>
      <c r="KFS301" s="80"/>
      <c r="KFT301" s="80"/>
      <c r="KFU301" s="80"/>
      <c r="KFV301" s="80"/>
      <c r="KFW301" s="80"/>
      <c r="KFX301" s="80"/>
      <c r="KFY301" s="80"/>
      <c r="KFZ301" s="80"/>
      <c r="KGA301" s="80"/>
      <c r="KGB301" s="80"/>
      <c r="KGC301" s="80"/>
      <c r="KGD301" s="80"/>
      <c r="KGE301" s="80"/>
      <c r="KGF301" s="80"/>
      <c r="KGG301" s="80"/>
      <c r="KGH301" s="80"/>
      <c r="KGI301" s="80"/>
      <c r="KGJ301" s="80"/>
      <c r="KGK301" s="80"/>
      <c r="KGL301" s="80"/>
      <c r="KGM301" s="80"/>
      <c r="KGN301" s="80"/>
      <c r="KGO301" s="80"/>
      <c r="KGP301" s="80"/>
      <c r="KGQ301" s="80"/>
      <c r="KGR301" s="80"/>
      <c r="KGS301" s="80"/>
      <c r="KGT301" s="80"/>
      <c r="KGU301" s="80"/>
      <c r="KGV301" s="80"/>
      <c r="KGW301" s="80"/>
      <c r="KGX301" s="80"/>
      <c r="KGY301" s="80"/>
      <c r="KGZ301" s="80"/>
      <c r="KHA301" s="80"/>
      <c r="KHB301" s="80"/>
      <c r="KHC301" s="80"/>
      <c r="KHD301" s="80"/>
      <c r="KHE301" s="80"/>
      <c r="KHF301" s="80"/>
      <c r="KHG301" s="80"/>
      <c r="KHH301" s="80"/>
      <c r="KHI301" s="80"/>
      <c r="KHJ301" s="80"/>
      <c r="KHK301" s="80"/>
      <c r="KHL301" s="80"/>
      <c r="KHM301" s="80"/>
      <c r="KHN301" s="80"/>
      <c r="KHO301" s="80"/>
      <c r="KHP301" s="80"/>
      <c r="KHQ301" s="80"/>
      <c r="KHR301" s="80"/>
      <c r="KHS301" s="80"/>
      <c r="KHT301" s="80"/>
      <c r="KHU301" s="80"/>
      <c r="KHV301" s="80"/>
      <c r="KHW301" s="80"/>
      <c r="KHX301" s="80"/>
      <c r="KHY301" s="80"/>
      <c r="KHZ301" s="80"/>
      <c r="KIA301" s="80"/>
      <c r="KIB301" s="80"/>
      <c r="KIC301" s="80"/>
      <c r="KID301" s="80"/>
      <c r="KIE301" s="80"/>
      <c r="KIF301" s="80"/>
      <c r="KIG301" s="80"/>
      <c r="KIH301" s="80"/>
      <c r="KII301" s="80"/>
      <c r="KIJ301" s="80"/>
      <c r="KIK301" s="80"/>
      <c r="KIL301" s="80"/>
      <c r="KIM301" s="80"/>
      <c r="KIN301" s="80"/>
      <c r="KIO301" s="80"/>
      <c r="KIP301" s="80"/>
      <c r="KIQ301" s="80"/>
      <c r="KIR301" s="80"/>
      <c r="KIS301" s="80"/>
      <c r="KIT301" s="80"/>
      <c r="KIU301" s="80"/>
      <c r="KIV301" s="80"/>
      <c r="KIW301" s="80"/>
      <c r="KIX301" s="80"/>
      <c r="KIY301" s="80"/>
      <c r="KIZ301" s="80"/>
      <c r="KJA301" s="80"/>
      <c r="KJB301" s="80"/>
      <c r="KJC301" s="80"/>
      <c r="KJD301" s="80"/>
      <c r="KJE301" s="80"/>
      <c r="KJF301" s="80"/>
      <c r="KJG301" s="80"/>
      <c r="KJH301" s="80"/>
      <c r="KJI301" s="80"/>
      <c r="KJJ301" s="80"/>
      <c r="KJK301" s="80"/>
      <c r="KJL301" s="80"/>
      <c r="KJM301" s="80"/>
      <c r="KJN301" s="80"/>
      <c r="KJO301" s="80"/>
      <c r="KJP301" s="80"/>
      <c r="KJQ301" s="80"/>
      <c r="KJR301" s="80"/>
      <c r="KJS301" s="80"/>
      <c r="KJT301" s="80"/>
      <c r="KJU301" s="80"/>
      <c r="KJV301" s="80"/>
      <c r="KJW301" s="80"/>
      <c r="KJX301" s="80"/>
      <c r="KJY301" s="80"/>
      <c r="KJZ301" s="80"/>
      <c r="KKA301" s="80"/>
      <c r="KKB301" s="80"/>
      <c r="KKC301" s="80"/>
      <c r="KKD301" s="80"/>
      <c r="KKE301" s="80"/>
      <c r="KKF301" s="80"/>
      <c r="KKG301" s="80"/>
      <c r="KKH301" s="80"/>
      <c r="KKI301" s="80"/>
      <c r="KKJ301" s="80"/>
      <c r="KKK301" s="80"/>
      <c r="KKL301" s="80"/>
      <c r="KKM301" s="80"/>
      <c r="KKN301" s="80"/>
      <c r="KKO301" s="80"/>
      <c r="KKP301" s="80"/>
      <c r="KKQ301" s="80"/>
      <c r="KKR301" s="80"/>
      <c r="KKS301" s="80"/>
      <c r="KKT301" s="80"/>
      <c r="KKU301" s="80"/>
      <c r="KKV301" s="80"/>
      <c r="KKW301" s="80"/>
      <c r="KKX301" s="80"/>
      <c r="KKY301" s="80"/>
      <c r="KKZ301" s="80"/>
      <c r="KLA301" s="80"/>
      <c r="KLB301" s="80"/>
      <c r="KLC301" s="80"/>
      <c r="KLD301" s="80"/>
      <c r="KLE301" s="80"/>
      <c r="KLF301" s="80"/>
      <c r="KLG301" s="80"/>
      <c r="KLH301" s="80"/>
      <c r="KLI301" s="80"/>
      <c r="KLJ301" s="80"/>
      <c r="KLK301" s="80"/>
      <c r="KLL301" s="80"/>
      <c r="KLM301" s="80"/>
      <c r="KLN301" s="80"/>
      <c r="KLO301" s="80"/>
      <c r="KLP301" s="80"/>
      <c r="KLQ301" s="80"/>
      <c r="KLR301" s="80"/>
      <c r="KLS301" s="80"/>
      <c r="KLT301" s="80"/>
      <c r="KLU301" s="80"/>
      <c r="KLV301" s="80"/>
      <c r="KLW301" s="80"/>
      <c r="KLX301" s="80"/>
      <c r="KLY301" s="80"/>
      <c r="KLZ301" s="80"/>
      <c r="KMA301" s="80"/>
      <c r="KMB301" s="80"/>
      <c r="KMC301" s="80"/>
      <c r="KMD301" s="80"/>
      <c r="KME301" s="80"/>
      <c r="KMF301" s="80"/>
      <c r="KMG301" s="80"/>
      <c r="KMH301" s="80"/>
      <c r="KMI301" s="80"/>
      <c r="KMJ301" s="80"/>
      <c r="KMK301" s="80"/>
      <c r="KML301" s="80"/>
      <c r="KMM301" s="80"/>
      <c r="KMN301" s="80"/>
      <c r="KMO301" s="80"/>
      <c r="KMP301" s="80"/>
      <c r="KMQ301" s="80"/>
      <c r="KMR301" s="80"/>
      <c r="KMS301" s="80"/>
      <c r="KMT301" s="80"/>
      <c r="KMU301" s="80"/>
      <c r="KMV301" s="80"/>
      <c r="KMW301" s="80"/>
      <c r="KMX301" s="80"/>
      <c r="KMY301" s="80"/>
      <c r="KMZ301" s="80"/>
      <c r="KNA301" s="80"/>
      <c r="KNB301" s="80"/>
      <c r="KNC301" s="80"/>
      <c r="KND301" s="80"/>
      <c r="KNE301" s="80"/>
      <c r="KNF301" s="80"/>
      <c r="KNG301" s="80"/>
      <c r="KNH301" s="80"/>
      <c r="KNI301" s="80"/>
      <c r="KNJ301" s="80"/>
      <c r="KNK301" s="80"/>
      <c r="KNL301" s="80"/>
      <c r="KNM301" s="80"/>
      <c r="KNN301" s="80"/>
      <c r="KNO301" s="80"/>
      <c r="KNP301" s="80"/>
      <c r="KNQ301" s="80"/>
      <c r="KNR301" s="80"/>
      <c r="KNS301" s="80"/>
      <c r="KNT301" s="80"/>
      <c r="KNU301" s="80"/>
      <c r="KNV301" s="80"/>
      <c r="KNW301" s="80"/>
      <c r="KNX301" s="80"/>
      <c r="KNY301" s="80"/>
      <c r="KNZ301" s="80"/>
      <c r="KOA301" s="80"/>
      <c r="KOB301" s="80"/>
      <c r="KOC301" s="80"/>
      <c r="KOD301" s="80"/>
      <c r="KOE301" s="80"/>
      <c r="KOF301" s="80"/>
      <c r="KOG301" s="80"/>
      <c r="KOH301" s="80"/>
      <c r="KOI301" s="80"/>
      <c r="KOJ301" s="80"/>
      <c r="KOK301" s="80"/>
      <c r="KOL301" s="80"/>
      <c r="KOM301" s="80"/>
      <c r="KON301" s="80"/>
      <c r="KOO301" s="80"/>
      <c r="KOP301" s="80"/>
      <c r="KOQ301" s="80"/>
      <c r="KOR301" s="80"/>
      <c r="KOS301" s="80"/>
      <c r="KOT301" s="80"/>
      <c r="KOU301" s="80"/>
      <c r="KOV301" s="80"/>
      <c r="KOW301" s="80"/>
      <c r="KOX301" s="80"/>
      <c r="KOY301" s="80"/>
      <c r="KOZ301" s="80"/>
      <c r="KPA301" s="80"/>
      <c r="KPB301" s="80"/>
      <c r="KPC301" s="80"/>
      <c r="KPD301" s="80"/>
      <c r="KPE301" s="80"/>
      <c r="KPF301" s="80"/>
      <c r="KPG301" s="80"/>
      <c r="KPH301" s="80"/>
      <c r="KPI301" s="80"/>
      <c r="KPJ301" s="80"/>
      <c r="KPK301" s="80"/>
      <c r="KPL301" s="80"/>
      <c r="KPM301" s="80"/>
      <c r="KPN301" s="80"/>
      <c r="KPO301" s="80"/>
      <c r="KPP301" s="80"/>
      <c r="KPQ301" s="80"/>
      <c r="KPR301" s="80"/>
      <c r="KPS301" s="80"/>
      <c r="KPT301" s="80"/>
      <c r="KPU301" s="80"/>
      <c r="KPV301" s="80"/>
      <c r="KPW301" s="80"/>
      <c r="KPX301" s="80"/>
      <c r="KPY301" s="80"/>
      <c r="KPZ301" s="80"/>
      <c r="KQA301" s="80"/>
      <c r="KQB301" s="80"/>
      <c r="KQC301" s="80"/>
      <c r="KQD301" s="80"/>
      <c r="KQE301" s="80"/>
      <c r="KQF301" s="80"/>
      <c r="KQG301" s="80"/>
      <c r="KQH301" s="80"/>
      <c r="KQI301" s="80"/>
      <c r="KQJ301" s="80"/>
      <c r="KQK301" s="80"/>
      <c r="KQL301" s="80"/>
      <c r="KQM301" s="80"/>
      <c r="KQN301" s="80"/>
      <c r="KQO301" s="80"/>
      <c r="KQP301" s="80"/>
      <c r="KQQ301" s="80"/>
      <c r="KQR301" s="80"/>
      <c r="KQS301" s="80"/>
      <c r="KQT301" s="80"/>
      <c r="KQU301" s="80"/>
      <c r="KQV301" s="80"/>
      <c r="KQW301" s="80"/>
      <c r="KQX301" s="80"/>
      <c r="KQY301" s="80"/>
      <c r="KQZ301" s="80"/>
      <c r="KRA301" s="80"/>
      <c r="KRB301" s="80"/>
      <c r="KRC301" s="80"/>
      <c r="KRD301" s="80"/>
      <c r="KRE301" s="80"/>
      <c r="KRF301" s="80"/>
      <c r="KRG301" s="80"/>
      <c r="KRH301" s="80"/>
      <c r="KRI301" s="80"/>
      <c r="KRJ301" s="80"/>
      <c r="KRK301" s="80"/>
      <c r="KRL301" s="80"/>
      <c r="KRM301" s="80"/>
      <c r="KRN301" s="80"/>
      <c r="KRO301" s="80"/>
      <c r="KRP301" s="80"/>
      <c r="KRQ301" s="80"/>
      <c r="KRR301" s="80"/>
      <c r="KRS301" s="80"/>
      <c r="KRT301" s="80"/>
      <c r="KRU301" s="80"/>
      <c r="KRV301" s="80"/>
      <c r="KRW301" s="80"/>
      <c r="KRX301" s="80"/>
      <c r="KRY301" s="80"/>
      <c r="KRZ301" s="80"/>
      <c r="KSA301" s="80"/>
      <c r="KSB301" s="80"/>
      <c r="KSC301" s="80"/>
      <c r="KSD301" s="80"/>
      <c r="KSE301" s="80"/>
      <c r="KSF301" s="80"/>
      <c r="KSG301" s="80"/>
      <c r="KSH301" s="80"/>
      <c r="KSI301" s="80"/>
      <c r="KSJ301" s="80"/>
      <c r="KSK301" s="80"/>
      <c r="KSL301" s="80"/>
      <c r="KSM301" s="80"/>
      <c r="KSN301" s="80"/>
      <c r="KSO301" s="80"/>
      <c r="KSP301" s="80"/>
      <c r="KSQ301" s="80"/>
      <c r="KSR301" s="80"/>
      <c r="KSS301" s="80"/>
      <c r="KST301" s="80"/>
      <c r="KSU301" s="80"/>
      <c r="KSV301" s="80"/>
      <c r="KSW301" s="80"/>
      <c r="KSX301" s="80"/>
      <c r="KSY301" s="80"/>
      <c r="KSZ301" s="80"/>
      <c r="KTA301" s="80"/>
      <c r="KTB301" s="80"/>
      <c r="KTC301" s="80"/>
      <c r="KTD301" s="80"/>
      <c r="KTE301" s="80"/>
      <c r="KTF301" s="80"/>
      <c r="KTG301" s="80"/>
      <c r="KTH301" s="80"/>
      <c r="KTI301" s="80"/>
      <c r="KTJ301" s="80"/>
      <c r="KTK301" s="80"/>
      <c r="KTL301" s="80"/>
      <c r="KTM301" s="80"/>
      <c r="KTN301" s="80"/>
      <c r="KTO301" s="80"/>
      <c r="KTP301" s="80"/>
      <c r="KTQ301" s="80"/>
      <c r="KTR301" s="80"/>
      <c r="KTS301" s="80"/>
      <c r="KTT301" s="80"/>
      <c r="KTU301" s="80"/>
      <c r="KTV301" s="80"/>
      <c r="KTW301" s="80"/>
      <c r="KTX301" s="80"/>
      <c r="KTY301" s="80"/>
      <c r="KTZ301" s="80"/>
      <c r="KUA301" s="80"/>
      <c r="KUB301" s="80"/>
      <c r="KUC301" s="80"/>
      <c r="KUD301" s="80"/>
      <c r="KUE301" s="80"/>
      <c r="KUF301" s="80"/>
      <c r="KUG301" s="80"/>
      <c r="KUH301" s="80"/>
      <c r="KUI301" s="80"/>
      <c r="KUJ301" s="80"/>
      <c r="KUK301" s="80"/>
      <c r="KUL301" s="80"/>
      <c r="KUM301" s="80"/>
      <c r="KUN301" s="80"/>
      <c r="KUO301" s="80"/>
      <c r="KUP301" s="80"/>
      <c r="KUQ301" s="80"/>
      <c r="KUR301" s="80"/>
      <c r="KUS301" s="80"/>
      <c r="KUT301" s="80"/>
      <c r="KUU301" s="80"/>
      <c r="KUV301" s="80"/>
      <c r="KUW301" s="80"/>
      <c r="KUX301" s="80"/>
      <c r="KUY301" s="80"/>
      <c r="KUZ301" s="80"/>
      <c r="KVA301" s="80"/>
      <c r="KVB301" s="80"/>
      <c r="KVC301" s="80"/>
      <c r="KVD301" s="80"/>
      <c r="KVE301" s="80"/>
      <c r="KVF301" s="80"/>
      <c r="KVG301" s="80"/>
      <c r="KVH301" s="80"/>
      <c r="KVI301" s="80"/>
      <c r="KVJ301" s="80"/>
      <c r="KVK301" s="80"/>
      <c r="KVL301" s="80"/>
      <c r="KVM301" s="80"/>
      <c r="KVN301" s="80"/>
      <c r="KVO301" s="80"/>
      <c r="KVP301" s="80"/>
      <c r="KVQ301" s="80"/>
      <c r="KVR301" s="80"/>
      <c r="KVS301" s="80"/>
      <c r="KVT301" s="80"/>
      <c r="KVU301" s="80"/>
      <c r="KVV301" s="80"/>
      <c r="KVW301" s="80"/>
      <c r="KVX301" s="80"/>
      <c r="KVY301" s="80"/>
      <c r="KVZ301" s="80"/>
      <c r="KWA301" s="80"/>
      <c r="KWB301" s="80"/>
      <c r="KWC301" s="80"/>
      <c r="KWD301" s="80"/>
      <c r="KWE301" s="80"/>
      <c r="KWF301" s="80"/>
      <c r="KWG301" s="80"/>
      <c r="KWH301" s="80"/>
      <c r="KWI301" s="80"/>
      <c r="KWJ301" s="80"/>
      <c r="KWK301" s="80"/>
      <c r="KWL301" s="80"/>
      <c r="KWM301" s="80"/>
      <c r="KWN301" s="80"/>
      <c r="KWO301" s="80"/>
      <c r="KWP301" s="80"/>
      <c r="KWQ301" s="80"/>
      <c r="KWR301" s="80"/>
      <c r="KWS301" s="80"/>
      <c r="KWT301" s="80"/>
      <c r="KWU301" s="80"/>
      <c r="KWV301" s="80"/>
      <c r="KWW301" s="80"/>
      <c r="KWX301" s="80"/>
      <c r="KWY301" s="80"/>
      <c r="KWZ301" s="80"/>
      <c r="KXA301" s="80"/>
      <c r="KXB301" s="80"/>
      <c r="KXC301" s="80"/>
      <c r="KXD301" s="80"/>
      <c r="KXE301" s="80"/>
      <c r="KXF301" s="80"/>
      <c r="KXG301" s="80"/>
      <c r="KXH301" s="80"/>
      <c r="KXI301" s="80"/>
      <c r="KXJ301" s="80"/>
      <c r="KXK301" s="80"/>
      <c r="KXL301" s="80"/>
      <c r="KXM301" s="80"/>
      <c r="KXN301" s="80"/>
      <c r="KXO301" s="80"/>
      <c r="KXP301" s="80"/>
      <c r="KXQ301" s="80"/>
      <c r="KXR301" s="80"/>
      <c r="KXS301" s="80"/>
      <c r="KXT301" s="80"/>
      <c r="KXU301" s="80"/>
      <c r="KXV301" s="80"/>
      <c r="KXW301" s="80"/>
      <c r="KXX301" s="80"/>
      <c r="KXY301" s="80"/>
      <c r="KXZ301" s="80"/>
      <c r="KYA301" s="80"/>
      <c r="KYB301" s="80"/>
      <c r="KYC301" s="80"/>
      <c r="KYD301" s="80"/>
      <c r="KYE301" s="80"/>
      <c r="KYF301" s="80"/>
      <c r="KYG301" s="80"/>
      <c r="KYH301" s="80"/>
      <c r="KYI301" s="80"/>
      <c r="KYJ301" s="80"/>
      <c r="KYK301" s="80"/>
      <c r="KYL301" s="80"/>
      <c r="KYM301" s="80"/>
      <c r="KYN301" s="80"/>
      <c r="KYO301" s="80"/>
      <c r="KYP301" s="80"/>
      <c r="KYQ301" s="80"/>
      <c r="KYR301" s="80"/>
      <c r="KYS301" s="80"/>
      <c r="KYT301" s="80"/>
      <c r="KYU301" s="80"/>
      <c r="KYV301" s="80"/>
      <c r="KYW301" s="80"/>
      <c r="KYX301" s="80"/>
      <c r="KYY301" s="80"/>
      <c r="KYZ301" s="80"/>
      <c r="KZA301" s="80"/>
      <c r="KZB301" s="80"/>
      <c r="KZC301" s="80"/>
      <c r="KZD301" s="80"/>
      <c r="KZE301" s="80"/>
      <c r="KZF301" s="80"/>
      <c r="KZG301" s="80"/>
      <c r="KZH301" s="80"/>
      <c r="KZI301" s="80"/>
      <c r="KZJ301" s="80"/>
      <c r="KZK301" s="80"/>
      <c r="KZL301" s="80"/>
      <c r="KZM301" s="80"/>
      <c r="KZN301" s="80"/>
      <c r="KZO301" s="80"/>
      <c r="KZP301" s="80"/>
      <c r="KZQ301" s="80"/>
      <c r="KZR301" s="80"/>
      <c r="KZS301" s="80"/>
      <c r="KZT301" s="80"/>
      <c r="KZU301" s="80"/>
      <c r="KZV301" s="80"/>
      <c r="KZW301" s="80"/>
      <c r="KZX301" s="80"/>
      <c r="KZY301" s="80"/>
      <c r="KZZ301" s="80"/>
      <c r="LAA301" s="80"/>
      <c r="LAB301" s="80"/>
      <c r="LAC301" s="80"/>
      <c r="LAD301" s="80"/>
      <c r="LAE301" s="80"/>
      <c r="LAF301" s="80"/>
      <c r="LAG301" s="80"/>
      <c r="LAH301" s="80"/>
      <c r="LAI301" s="80"/>
      <c r="LAJ301" s="80"/>
      <c r="LAK301" s="80"/>
      <c r="LAL301" s="80"/>
      <c r="LAM301" s="80"/>
      <c r="LAN301" s="80"/>
      <c r="LAO301" s="80"/>
      <c r="LAP301" s="80"/>
      <c r="LAQ301" s="80"/>
      <c r="LAR301" s="80"/>
      <c r="LAS301" s="80"/>
      <c r="LAT301" s="80"/>
      <c r="LAU301" s="80"/>
      <c r="LAV301" s="80"/>
      <c r="LAW301" s="80"/>
      <c r="LAX301" s="80"/>
      <c r="LAY301" s="80"/>
      <c r="LAZ301" s="80"/>
      <c r="LBA301" s="80"/>
      <c r="LBB301" s="80"/>
      <c r="LBC301" s="80"/>
      <c r="LBD301" s="80"/>
      <c r="LBE301" s="80"/>
      <c r="LBF301" s="80"/>
      <c r="LBG301" s="80"/>
      <c r="LBH301" s="80"/>
      <c r="LBI301" s="80"/>
      <c r="LBJ301" s="80"/>
      <c r="LBK301" s="80"/>
      <c r="LBL301" s="80"/>
      <c r="LBM301" s="80"/>
      <c r="LBN301" s="80"/>
      <c r="LBO301" s="80"/>
      <c r="LBP301" s="80"/>
      <c r="LBQ301" s="80"/>
      <c r="LBR301" s="80"/>
      <c r="LBS301" s="80"/>
      <c r="LBT301" s="80"/>
      <c r="LBU301" s="80"/>
      <c r="LBV301" s="80"/>
      <c r="LBW301" s="80"/>
      <c r="LBX301" s="80"/>
      <c r="LBY301" s="80"/>
      <c r="LBZ301" s="80"/>
      <c r="LCA301" s="80"/>
      <c r="LCB301" s="80"/>
      <c r="LCC301" s="80"/>
      <c r="LCD301" s="80"/>
      <c r="LCE301" s="80"/>
      <c r="LCF301" s="80"/>
      <c r="LCG301" s="80"/>
      <c r="LCH301" s="80"/>
      <c r="LCI301" s="80"/>
      <c r="LCJ301" s="80"/>
      <c r="LCK301" s="80"/>
      <c r="LCL301" s="80"/>
      <c r="LCM301" s="80"/>
      <c r="LCN301" s="80"/>
      <c r="LCO301" s="80"/>
      <c r="LCP301" s="80"/>
      <c r="LCQ301" s="80"/>
      <c r="LCR301" s="80"/>
      <c r="LCS301" s="80"/>
      <c r="LCT301" s="80"/>
      <c r="LCU301" s="80"/>
      <c r="LCV301" s="80"/>
      <c r="LCW301" s="80"/>
      <c r="LCX301" s="80"/>
      <c r="LCY301" s="80"/>
      <c r="LCZ301" s="80"/>
      <c r="LDA301" s="80"/>
      <c r="LDB301" s="80"/>
      <c r="LDC301" s="80"/>
      <c r="LDD301" s="80"/>
      <c r="LDE301" s="80"/>
      <c r="LDF301" s="80"/>
      <c r="LDG301" s="80"/>
      <c r="LDH301" s="80"/>
      <c r="LDI301" s="80"/>
      <c r="LDJ301" s="80"/>
      <c r="LDK301" s="80"/>
      <c r="LDL301" s="80"/>
      <c r="LDM301" s="80"/>
      <c r="LDN301" s="80"/>
      <c r="LDO301" s="80"/>
      <c r="LDP301" s="80"/>
      <c r="LDQ301" s="80"/>
      <c r="LDR301" s="80"/>
      <c r="LDS301" s="80"/>
      <c r="LDT301" s="80"/>
      <c r="LDU301" s="80"/>
      <c r="LDV301" s="80"/>
      <c r="LDW301" s="80"/>
      <c r="LDX301" s="80"/>
      <c r="LDY301" s="80"/>
      <c r="LDZ301" s="80"/>
      <c r="LEA301" s="80"/>
      <c r="LEB301" s="80"/>
      <c r="LEC301" s="80"/>
      <c r="LED301" s="80"/>
      <c r="LEE301" s="80"/>
      <c r="LEF301" s="80"/>
      <c r="LEG301" s="80"/>
      <c r="LEH301" s="80"/>
      <c r="LEI301" s="80"/>
      <c r="LEJ301" s="80"/>
      <c r="LEK301" s="80"/>
      <c r="LEL301" s="80"/>
      <c r="LEM301" s="80"/>
      <c r="LEN301" s="80"/>
      <c r="LEO301" s="80"/>
      <c r="LEP301" s="80"/>
      <c r="LEQ301" s="80"/>
      <c r="LER301" s="80"/>
      <c r="LES301" s="80"/>
      <c r="LET301" s="80"/>
      <c r="LEU301" s="80"/>
      <c r="LEV301" s="80"/>
      <c r="LEW301" s="80"/>
      <c r="LEX301" s="80"/>
      <c r="LEY301" s="80"/>
      <c r="LEZ301" s="80"/>
      <c r="LFA301" s="80"/>
      <c r="LFB301" s="80"/>
      <c r="LFC301" s="80"/>
      <c r="LFD301" s="80"/>
      <c r="LFE301" s="80"/>
      <c r="LFF301" s="80"/>
      <c r="LFG301" s="80"/>
      <c r="LFH301" s="80"/>
      <c r="LFI301" s="80"/>
      <c r="LFJ301" s="80"/>
      <c r="LFK301" s="80"/>
      <c r="LFL301" s="80"/>
      <c r="LFM301" s="80"/>
      <c r="LFN301" s="80"/>
      <c r="LFO301" s="80"/>
      <c r="LFP301" s="80"/>
      <c r="LFQ301" s="80"/>
      <c r="LFR301" s="80"/>
      <c r="LFS301" s="80"/>
      <c r="LFT301" s="80"/>
      <c r="LFU301" s="80"/>
      <c r="LFV301" s="80"/>
      <c r="LFW301" s="80"/>
      <c r="LFX301" s="80"/>
      <c r="LFY301" s="80"/>
      <c r="LFZ301" s="80"/>
      <c r="LGA301" s="80"/>
      <c r="LGB301" s="80"/>
      <c r="LGC301" s="80"/>
      <c r="LGD301" s="80"/>
      <c r="LGE301" s="80"/>
      <c r="LGF301" s="80"/>
      <c r="LGG301" s="80"/>
      <c r="LGH301" s="80"/>
      <c r="LGI301" s="80"/>
      <c r="LGJ301" s="80"/>
      <c r="LGK301" s="80"/>
      <c r="LGL301" s="80"/>
      <c r="LGM301" s="80"/>
      <c r="LGN301" s="80"/>
      <c r="LGO301" s="80"/>
      <c r="LGP301" s="80"/>
      <c r="LGQ301" s="80"/>
      <c r="LGR301" s="80"/>
      <c r="LGS301" s="80"/>
      <c r="LGT301" s="80"/>
      <c r="LGU301" s="80"/>
      <c r="LGV301" s="80"/>
      <c r="LGW301" s="80"/>
      <c r="LGX301" s="80"/>
      <c r="LGY301" s="80"/>
      <c r="LGZ301" s="80"/>
      <c r="LHA301" s="80"/>
      <c r="LHB301" s="80"/>
      <c r="LHC301" s="80"/>
      <c r="LHD301" s="80"/>
      <c r="LHE301" s="80"/>
      <c r="LHF301" s="80"/>
      <c r="LHG301" s="80"/>
      <c r="LHH301" s="80"/>
      <c r="LHI301" s="80"/>
      <c r="LHJ301" s="80"/>
      <c r="LHK301" s="80"/>
      <c r="LHL301" s="80"/>
      <c r="LHM301" s="80"/>
      <c r="LHN301" s="80"/>
      <c r="LHO301" s="80"/>
      <c r="LHP301" s="80"/>
      <c r="LHQ301" s="80"/>
      <c r="LHR301" s="80"/>
      <c r="LHS301" s="80"/>
      <c r="LHT301" s="80"/>
      <c r="LHU301" s="80"/>
      <c r="LHV301" s="80"/>
      <c r="LHW301" s="80"/>
      <c r="LHX301" s="80"/>
      <c r="LHY301" s="80"/>
      <c r="LHZ301" s="80"/>
      <c r="LIA301" s="80"/>
      <c r="LIB301" s="80"/>
      <c r="LIC301" s="80"/>
      <c r="LID301" s="80"/>
      <c r="LIE301" s="80"/>
      <c r="LIF301" s="80"/>
      <c r="LIG301" s="80"/>
      <c r="LIH301" s="80"/>
      <c r="LII301" s="80"/>
      <c r="LIJ301" s="80"/>
      <c r="LIK301" s="80"/>
      <c r="LIL301" s="80"/>
      <c r="LIM301" s="80"/>
      <c r="LIN301" s="80"/>
      <c r="LIO301" s="80"/>
      <c r="LIP301" s="80"/>
      <c r="LIQ301" s="80"/>
      <c r="LIR301" s="80"/>
      <c r="LIS301" s="80"/>
      <c r="LIT301" s="80"/>
      <c r="LIU301" s="80"/>
      <c r="LIV301" s="80"/>
      <c r="LIW301" s="80"/>
      <c r="LIX301" s="80"/>
      <c r="LIY301" s="80"/>
      <c r="LIZ301" s="80"/>
      <c r="LJA301" s="80"/>
      <c r="LJB301" s="80"/>
      <c r="LJC301" s="80"/>
      <c r="LJD301" s="80"/>
      <c r="LJE301" s="80"/>
      <c r="LJF301" s="80"/>
      <c r="LJG301" s="80"/>
      <c r="LJH301" s="80"/>
      <c r="LJI301" s="80"/>
      <c r="LJJ301" s="80"/>
      <c r="LJK301" s="80"/>
      <c r="LJL301" s="80"/>
      <c r="LJM301" s="80"/>
      <c r="LJN301" s="80"/>
      <c r="LJO301" s="80"/>
      <c r="LJP301" s="80"/>
      <c r="LJQ301" s="80"/>
      <c r="LJR301" s="80"/>
      <c r="LJS301" s="80"/>
      <c r="LJT301" s="80"/>
      <c r="LJU301" s="80"/>
      <c r="LJV301" s="80"/>
      <c r="LJW301" s="80"/>
      <c r="LJX301" s="80"/>
      <c r="LJY301" s="80"/>
      <c r="LJZ301" s="80"/>
      <c r="LKA301" s="80"/>
      <c r="LKB301" s="80"/>
      <c r="LKC301" s="80"/>
      <c r="LKD301" s="80"/>
      <c r="LKE301" s="80"/>
      <c r="LKF301" s="80"/>
      <c r="LKG301" s="80"/>
      <c r="LKH301" s="80"/>
      <c r="LKI301" s="80"/>
      <c r="LKJ301" s="80"/>
      <c r="LKK301" s="80"/>
      <c r="LKL301" s="80"/>
      <c r="LKM301" s="80"/>
      <c r="LKN301" s="80"/>
      <c r="LKO301" s="80"/>
      <c r="LKP301" s="80"/>
      <c r="LKQ301" s="80"/>
      <c r="LKR301" s="80"/>
      <c r="LKS301" s="80"/>
      <c r="LKT301" s="80"/>
      <c r="LKU301" s="80"/>
      <c r="LKV301" s="80"/>
      <c r="LKW301" s="80"/>
      <c r="LKX301" s="80"/>
      <c r="LKY301" s="80"/>
      <c r="LKZ301" s="80"/>
      <c r="LLA301" s="80"/>
      <c r="LLB301" s="80"/>
      <c r="LLC301" s="80"/>
      <c r="LLD301" s="80"/>
      <c r="LLE301" s="80"/>
      <c r="LLF301" s="80"/>
      <c r="LLG301" s="80"/>
      <c r="LLH301" s="80"/>
      <c r="LLI301" s="80"/>
      <c r="LLJ301" s="80"/>
      <c r="LLK301" s="80"/>
      <c r="LLL301" s="80"/>
      <c r="LLM301" s="80"/>
      <c r="LLN301" s="80"/>
      <c r="LLO301" s="80"/>
      <c r="LLP301" s="80"/>
      <c r="LLQ301" s="80"/>
      <c r="LLR301" s="80"/>
      <c r="LLS301" s="80"/>
      <c r="LLT301" s="80"/>
      <c r="LLU301" s="80"/>
      <c r="LLV301" s="80"/>
      <c r="LLW301" s="80"/>
      <c r="LLX301" s="80"/>
      <c r="LLY301" s="80"/>
      <c r="LLZ301" s="80"/>
      <c r="LMA301" s="80"/>
      <c r="LMB301" s="80"/>
      <c r="LMC301" s="80"/>
      <c r="LMD301" s="80"/>
      <c r="LME301" s="80"/>
      <c r="LMF301" s="80"/>
      <c r="LMG301" s="80"/>
      <c r="LMH301" s="80"/>
      <c r="LMI301" s="80"/>
      <c r="LMJ301" s="80"/>
      <c r="LMK301" s="80"/>
      <c r="LML301" s="80"/>
      <c r="LMM301" s="80"/>
      <c r="LMN301" s="80"/>
      <c r="LMO301" s="80"/>
      <c r="LMP301" s="80"/>
      <c r="LMQ301" s="80"/>
      <c r="LMR301" s="80"/>
      <c r="LMS301" s="80"/>
      <c r="LMT301" s="80"/>
      <c r="LMU301" s="80"/>
      <c r="LMV301" s="80"/>
      <c r="LMW301" s="80"/>
      <c r="LMX301" s="80"/>
      <c r="LMY301" s="80"/>
      <c r="LMZ301" s="80"/>
      <c r="LNA301" s="80"/>
      <c r="LNB301" s="80"/>
      <c r="LNC301" s="80"/>
      <c r="LND301" s="80"/>
      <c r="LNE301" s="80"/>
      <c r="LNF301" s="80"/>
      <c r="LNG301" s="80"/>
      <c r="LNH301" s="80"/>
      <c r="LNI301" s="80"/>
      <c r="LNJ301" s="80"/>
      <c r="LNK301" s="80"/>
      <c r="LNL301" s="80"/>
      <c r="LNM301" s="80"/>
      <c r="LNN301" s="80"/>
      <c r="LNO301" s="80"/>
      <c r="LNP301" s="80"/>
      <c r="LNQ301" s="80"/>
      <c r="LNR301" s="80"/>
      <c r="LNS301" s="80"/>
      <c r="LNT301" s="80"/>
      <c r="LNU301" s="80"/>
      <c r="LNV301" s="80"/>
      <c r="LNW301" s="80"/>
      <c r="LNX301" s="80"/>
      <c r="LNY301" s="80"/>
      <c r="LNZ301" s="80"/>
      <c r="LOA301" s="80"/>
      <c r="LOB301" s="80"/>
      <c r="LOC301" s="80"/>
      <c r="LOD301" s="80"/>
      <c r="LOE301" s="80"/>
      <c r="LOF301" s="80"/>
      <c r="LOG301" s="80"/>
      <c r="LOH301" s="80"/>
      <c r="LOI301" s="80"/>
      <c r="LOJ301" s="80"/>
      <c r="LOK301" s="80"/>
      <c r="LOL301" s="80"/>
      <c r="LOM301" s="80"/>
      <c r="LON301" s="80"/>
      <c r="LOO301" s="80"/>
      <c r="LOP301" s="80"/>
      <c r="LOQ301" s="80"/>
      <c r="LOR301" s="80"/>
      <c r="LOS301" s="80"/>
      <c r="LOT301" s="80"/>
      <c r="LOU301" s="80"/>
      <c r="LOV301" s="80"/>
      <c r="LOW301" s="80"/>
      <c r="LOX301" s="80"/>
      <c r="LOY301" s="80"/>
      <c r="LOZ301" s="80"/>
      <c r="LPA301" s="80"/>
      <c r="LPB301" s="80"/>
      <c r="LPC301" s="80"/>
      <c r="LPD301" s="80"/>
      <c r="LPE301" s="80"/>
      <c r="LPF301" s="80"/>
      <c r="LPG301" s="80"/>
      <c r="LPH301" s="80"/>
      <c r="LPI301" s="80"/>
      <c r="LPJ301" s="80"/>
      <c r="LPK301" s="80"/>
      <c r="LPL301" s="80"/>
      <c r="LPM301" s="80"/>
      <c r="LPN301" s="80"/>
      <c r="LPO301" s="80"/>
      <c r="LPP301" s="80"/>
      <c r="LPQ301" s="80"/>
      <c r="LPR301" s="80"/>
      <c r="LPS301" s="80"/>
      <c r="LPT301" s="80"/>
      <c r="LPU301" s="80"/>
      <c r="LPV301" s="80"/>
      <c r="LPW301" s="80"/>
      <c r="LPX301" s="80"/>
      <c r="LPY301" s="80"/>
      <c r="LPZ301" s="80"/>
      <c r="LQA301" s="80"/>
      <c r="LQB301" s="80"/>
      <c r="LQC301" s="80"/>
      <c r="LQD301" s="80"/>
      <c r="LQE301" s="80"/>
      <c r="LQF301" s="80"/>
      <c r="LQG301" s="80"/>
      <c r="LQH301" s="80"/>
      <c r="LQI301" s="80"/>
      <c r="LQJ301" s="80"/>
      <c r="LQK301" s="80"/>
      <c r="LQL301" s="80"/>
      <c r="LQM301" s="80"/>
      <c r="LQN301" s="80"/>
      <c r="LQO301" s="80"/>
      <c r="LQP301" s="80"/>
      <c r="LQQ301" s="80"/>
      <c r="LQR301" s="80"/>
      <c r="LQS301" s="80"/>
      <c r="LQT301" s="80"/>
      <c r="LQU301" s="80"/>
      <c r="LQV301" s="80"/>
      <c r="LQW301" s="80"/>
      <c r="LQX301" s="80"/>
      <c r="LQY301" s="80"/>
      <c r="LQZ301" s="80"/>
      <c r="LRA301" s="80"/>
      <c r="LRB301" s="80"/>
      <c r="LRC301" s="80"/>
      <c r="LRD301" s="80"/>
      <c r="LRE301" s="80"/>
      <c r="LRF301" s="80"/>
      <c r="LRG301" s="80"/>
      <c r="LRH301" s="80"/>
      <c r="LRI301" s="80"/>
      <c r="LRJ301" s="80"/>
      <c r="LRK301" s="80"/>
      <c r="LRL301" s="80"/>
      <c r="LRM301" s="80"/>
      <c r="LRN301" s="80"/>
      <c r="LRO301" s="80"/>
      <c r="LRP301" s="80"/>
      <c r="LRQ301" s="80"/>
      <c r="LRR301" s="80"/>
      <c r="LRS301" s="80"/>
      <c r="LRT301" s="80"/>
      <c r="LRU301" s="80"/>
      <c r="LRV301" s="80"/>
      <c r="LRW301" s="80"/>
      <c r="LRX301" s="80"/>
      <c r="LRY301" s="80"/>
      <c r="LRZ301" s="80"/>
      <c r="LSA301" s="80"/>
      <c r="LSB301" s="80"/>
      <c r="LSC301" s="80"/>
      <c r="LSD301" s="80"/>
      <c r="LSE301" s="80"/>
      <c r="LSF301" s="80"/>
      <c r="LSG301" s="80"/>
      <c r="LSH301" s="80"/>
      <c r="LSI301" s="80"/>
      <c r="LSJ301" s="80"/>
      <c r="LSK301" s="80"/>
      <c r="LSL301" s="80"/>
      <c r="LSM301" s="80"/>
      <c r="LSN301" s="80"/>
      <c r="LSO301" s="80"/>
      <c r="LSP301" s="80"/>
      <c r="LSQ301" s="80"/>
      <c r="LSR301" s="80"/>
      <c r="LSS301" s="80"/>
      <c r="LST301" s="80"/>
      <c r="LSU301" s="80"/>
      <c r="LSV301" s="80"/>
      <c r="LSW301" s="80"/>
      <c r="LSX301" s="80"/>
      <c r="LSY301" s="80"/>
      <c r="LSZ301" s="80"/>
      <c r="LTA301" s="80"/>
      <c r="LTB301" s="80"/>
      <c r="LTC301" s="80"/>
      <c r="LTD301" s="80"/>
      <c r="LTE301" s="80"/>
      <c r="LTF301" s="80"/>
      <c r="LTG301" s="80"/>
      <c r="LTH301" s="80"/>
      <c r="LTI301" s="80"/>
      <c r="LTJ301" s="80"/>
      <c r="LTK301" s="80"/>
      <c r="LTL301" s="80"/>
      <c r="LTM301" s="80"/>
      <c r="LTN301" s="80"/>
      <c r="LTO301" s="80"/>
      <c r="LTP301" s="80"/>
      <c r="LTQ301" s="80"/>
      <c r="LTR301" s="80"/>
      <c r="LTS301" s="80"/>
      <c r="LTT301" s="80"/>
      <c r="LTU301" s="80"/>
      <c r="LTV301" s="80"/>
      <c r="LTW301" s="80"/>
      <c r="LTX301" s="80"/>
      <c r="LTY301" s="80"/>
      <c r="LTZ301" s="80"/>
      <c r="LUA301" s="80"/>
      <c r="LUB301" s="80"/>
      <c r="LUC301" s="80"/>
      <c r="LUD301" s="80"/>
      <c r="LUE301" s="80"/>
      <c r="LUF301" s="80"/>
      <c r="LUG301" s="80"/>
      <c r="LUH301" s="80"/>
      <c r="LUI301" s="80"/>
      <c r="LUJ301" s="80"/>
      <c r="LUK301" s="80"/>
      <c r="LUL301" s="80"/>
      <c r="LUM301" s="80"/>
      <c r="LUN301" s="80"/>
      <c r="LUO301" s="80"/>
      <c r="LUP301" s="80"/>
      <c r="LUQ301" s="80"/>
      <c r="LUR301" s="80"/>
      <c r="LUS301" s="80"/>
      <c r="LUT301" s="80"/>
      <c r="LUU301" s="80"/>
      <c r="LUV301" s="80"/>
      <c r="LUW301" s="80"/>
      <c r="LUX301" s="80"/>
      <c r="LUY301" s="80"/>
      <c r="LUZ301" s="80"/>
      <c r="LVA301" s="80"/>
      <c r="LVB301" s="80"/>
      <c r="LVC301" s="80"/>
      <c r="LVD301" s="80"/>
      <c r="LVE301" s="80"/>
      <c r="LVF301" s="80"/>
      <c r="LVG301" s="80"/>
      <c r="LVH301" s="80"/>
      <c r="LVI301" s="80"/>
      <c r="LVJ301" s="80"/>
      <c r="LVK301" s="80"/>
      <c r="LVL301" s="80"/>
      <c r="LVM301" s="80"/>
      <c r="LVN301" s="80"/>
      <c r="LVO301" s="80"/>
      <c r="LVP301" s="80"/>
      <c r="LVQ301" s="80"/>
      <c r="LVR301" s="80"/>
      <c r="LVS301" s="80"/>
      <c r="LVT301" s="80"/>
      <c r="LVU301" s="80"/>
      <c r="LVV301" s="80"/>
      <c r="LVW301" s="80"/>
      <c r="LVX301" s="80"/>
      <c r="LVY301" s="80"/>
      <c r="LVZ301" s="80"/>
      <c r="LWA301" s="80"/>
      <c r="LWB301" s="80"/>
      <c r="LWC301" s="80"/>
      <c r="LWD301" s="80"/>
      <c r="LWE301" s="80"/>
      <c r="LWF301" s="80"/>
      <c r="LWG301" s="80"/>
      <c r="LWH301" s="80"/>
      <c r="LWI301" s="80"/>
      <c r="LWJ301" s="80"/>
      <c r="LWK301" s="80"/>
      <c r="LWL301" s="80"/>
      <c r="LWM301" s="80"/>
      <c r="LWN301" s="80"/>
      <c r="LWO301" s="80"/>
      <c r="LWP301" s="80"/>
      <c r="LWQ301" s="80"/>
      <c r="LWR301" s="80"/>
      <c r="LWS301" s="80"/>
      <c r="LWT301" s="80"/>
      <c r="LWU301" s="80"/>
      <c r="LWV301" s="80"/>
      <c r="LWW301" s="80"/>
      <c r="LWX301" s="80"/>
      <c r="LWY301" s="80"/>
      <c r="LWZ301" s="80"/>
      <c r="LXA301" s="80"/>
      <c r="LXB301" s="80"/>
      <c r="LXC301" s="80"/>
      <c r="LXD301" s="80"/>
      <c r="LXE301" s="80"/>
      <c r="LXF301" s="80"/>
      <c r="LXG301" s="80"/>
      <c r="LXH301" s="80"/>
      <c r="LXI301" s="80"/>
      <c r="LXJ301" s="80"/>
      <c r="LXK301" s="80"/>
      <c r="LXL301" s="80"/>
      <c r="LXM301" s="80"/>
      <c r="LXN301" s="80"/>
      <c r="LXO301" s="80"/>
      <c r="LXP301" s="80"/>
      <c r="LXQ301" s="80"/>
      <c r="LXR301" s="80"/>
      <c r="LXS301" s="80"/>
      <c r="LXT301" s="80"/>
      <c r="LXU301" s="80"/>
      <c r="LXV301" s="80"/>
      <c r="LXW301" s="80"/>
      <c r="LXX301" s="80"/>
      <c r="LXY301" s="80"/>
      <c r="LXZ301" s="80"/>
      <c r="LYA301" s="80"/>
      <c r="LYB301" s="80"/>
      <c r="LYC301" s="80"/>
      <c r="LYD301" s="80"/>
      <c r="LYE301" s="80"/>
      <c r="LYF301" s="80"/>
      <c r="LYG301" s="80"/>
      <c r="LYH301" s="80"/>
      <c r="LYI301" s="80"/>
      <c r="LYJ301" s="80"/>
      <c r="LYK301" s="80"/>
      <c r="LYL301" s="80"/>
      <c r="LYM301" s="80"/>
      <c r="LYN301" s="80"/>
      <c r="LYO301" s="80"/>
      <c r="LYP301" s="80"/>
      <c r="LYQ301" s="80"/>
      <c r="LYR301" s="80"/>
      <c r="LYS301" s="80"/>
      <c r="LYT301" s="80"/>
      <c r="LYU301" s="80"/>
      <c r="LYV301" s="80"/>
      <c r="LYW301" s="80"/>
      <c r="LYX301" s="80"/>
      <c r="LYY301" s="80"/>
      <c r="LYZ301" s="80"/>
      <c r="LZA301" s="80"/>
      <c r="LZB301" s="80"/>
      <c r="LZC301" s="80"/>
      <c r="LZD301" s="80"/>
      <c r="LZE301" s="80"/>
      <c r="LZF301" s="80"/>
      <c r="LZG301" s="80"/>
      <c r="LZH301" s="80"/>
      <c r="LZI301" s="80"/>
      <c r="LZJ301" s="80"/>
      <c r="LZK301" s="80"/>
      <c r="LZL301" s="80"/>
      <c r="LZM301" s="80"/>
      <c r="LZN301" s="80"/>
      <c r="LZO301" s="80"/>
      <c r="LZP301" s="80"/>
      <c r="LZQ301" s="80"/>
      <c r="LZR301" s="80"/>
      <c r="LZS301" s="80"/>
      <c r="LZT301" s="80"/>
      <c r="LZU301" s="80"/>
      <c r="LZV301" s="80"/>
      <c r="LZW301" s="80"/>
      <c r="LZX301" s="80"/>
      <c r="LZY301" s="80"/>
      <c r="LZZ301" s="80"/>
      <c r="MAA301" s="80"/>
      <c r="MAB301" s="80"/>
      <c r="MAC301" s="80"/>
      <c r="MAD301" s="80"/>
      <c r="MAE301" s="80"/>
      <c r="MAF301" s="80"/>
      <c r="MAG301" s="80"/>
      <c r="MAH301" s="80"/>
      <c r="MAI301" s="80"/>
      <c r="MAJ301" s="80"/>
      <c r="MAK301" s="80"/>
      <c r="MAL301" s="80"/>
      <c r="MAM301" s="80"/>
      <c r="MAN301" s="80"/>
      <c r="MAO301" s="80"/>
      <c r="MAP301" s="80"/>
      <c r="MAQ301" s="80"/>
      <c r="MAR301" s="80"/>
      <c r="MAS301" s="80"/>
      <c r="MAT301" s="80"/>
      <c r="MAU301" s="80"/>
      <c r="MAV301" s="80"/>
      <c r="MAW301" s="80"/>
      <c r="MAX301" s="80"/>
      <c r="MAY301" s="80"/>
      <c r="MAZ301" s="80"/>
      <c r="MBA301" s="80"/>
      <c r="MBB301" s="80"/>
      <c r="MBC301" s="80"/>
      <c r="MBD301" s="80"/>
      <c r="MBE301" s="80"/>
      <c r="MBF301" s="80"/>
      <c r="MBG301" s="80"/>
      <c r="MBH301" s="80"/>
      <c r="MBI301" s="80"/>
      <c r="MBJ301" s="80"/>
      <c r="MBK301" s="80"/>
      <c r="MBL301" s="80"/>
      <c r="MBM301" s="80"/>
      <c r="MBN301" s="80"/>
      <c r="MBO301" s="80"/>
      <c r="MBP301" s="80"/>
      <c r="MBQ301" s="80"/>
      <c r="MBR301" s="80"/>
      <c r="MBS301" s="80"/>
      <c r="MBT301" s="80"/>
      <c r="MBU301" s="80"/>
      <c r="MBV301" s="80"/>
      <c r="MBW301" s="80"/>
      <c r="MBX301" s="80"/>
      <c r="MBY301" s="80"/>
      <c r="MBZ301" s="80"/>
      <c r="MCA301" s="80"/>
      <c r="MCB301" s="80"/>
      <c r="MCC301" s="80"/>
      <c r="MCD301" s="80"/>
      <c r="MCE301" s="80"/>
      <c r="MCF301" s="80"/>
      <c r="MCG301" s="80"/>
      <c r="MCH301" s="80"/>
      <c r="MCI301" s="80"/>
      <c r="MCJ301" s="80"/>
      <c r="MCK301" s="80"/>
      <c r="MCL301" s="80"/>
      <c r="MCM301" s="80"/>
      <c r="MCN301" s="80"/>
      <c r="MCO301" s="80"/>
      <c r="MCP301" s="80"/>
      <c r="MCQ301" s="80"/>
      <c r="MCR301" s="80"/>
      <c r="MCS301" s="80"/>
      <c r="MCT301" s="80"/>
      <c r="MCU301" s="80"/>
      <c r="MCV301" s="80"/>
      <c r="MCW301" s="80"/>
      <c r="MCX301" s="80"/>
      <c r="MCY301" s="80"/>
      <c r="MCZ301" s="80"/>
      <c r="MDA301" s="80"/>
      <c r="MDB301" s="80"/>
      <c r="MDC301" s="80"/>
      <c r="MDD301" s="80"/>
      <c r="MDE301" s="80"/>
      <c r="MDF301" s="80"/>
      <c r="MDG301" s="80"/>
      <c r="MDH301" s="80"/>
      <c r="MDI301" s="80"/>
      <c r="MDJ301" s="80"/>
      <c r="MDK301" s="80"/>
      <c r="MDL301" s="80"/>
      <c r="MDM301" s="80"/>
      <c r="MDN301" s="80"/>
      <c r="MDO301" s="80"/>
      <c r="MDP301" s="80"/>
      <c r="MDQ301" s="80"/>
      <c r="MDR301" s="80"/>
      <c r="MDS301" s="80"/>
      <c r="MDT301" s="80"/>
      <c r="MDU301" s="80"/>
      <c r="MDV301" s="80"/>
      <c r="MDW301" s="80"/>
      <c r="MDX301" s="80"/>
      <c r="MDY301" s="80"/>
      <c r="MDZ301" s="80"/>
      <c r="MEA301" s="80"/>
      <c r="MEB301" s="80"/>
      <c r="MEC301" s="80"/>
      <c r="MED301" s="80"/>
      <c r="MEE301" s="80"/>
      <c r="MEF301" s="80"/>
      <c r="MEG301" s="80"/>
      <c r="MEH301" s="80"/>
      <c r="MEI301" s="80"/>
      <c r="MEJ301" s="80"/>
      <c r="MEK301" s="80"/>
      <c r="MEL301" s="80"/>
      <c r="MEM301" s="80"/>
      <c r="MEN301" s="80"/>
      <c r="MEO301" s="80"/>
      <c r="MEP301" s="80"/>
      <c r="MEQ301" s="80"/>
      <c r="MER301" s="80"/>
      <c r="MES301" s="80"/>
      <c r="MET301" s="80"/>
      <c r="MEU301" s="80"/>
      <c r="MEV301" s="80"/>
      <c r="MEW301" s="80"/>
      <c r="MEX301" s="80"/>
      <c r="MEY301" s="80"/>
      <c r="MEZ301" s="80"/>
      <c r="MFA301" s="80"/>
      <c r="MFB301" s="80"/>
      <c r="MFC301" s="80"/>
      <c r="MFD301" s="80"/>
      <c r="MFE301" s="80"/>
      <c r="MFF301" s="80"/>
      <c r="MFG301" s="80"/>
      <c r="MFH301" s="80"/>
      <c r="MFI301" s="80"/>
      <c r="MFJ301" s="80"/>
      <c r="MFK301" s="80"/>
      <c r="MFL301" s="80"/>
      <c r="MFM301" s="80"/>
      <c r="MFN301" s="80"/>
      <c r="MFO301" s="80"/>
      <c r="MFP301" s="80"/>
      <c r="MFQ301" s="80"/>
      <c r="MFR301" s="80"/>
      <c r="MFS301" s="80"/>
      <c r="MFT301" s="80"/>
      <c r="MFU301" s="80"/>
      <c r="MFV301" s="80"/>
      <c r="MFW301" s="80"/>
      <c r="MFX301" s="80"/>
      <c r="MFY301" s="80"/>
      <c r="MFZ301" s="80"/>
      <c r="MGA301" s="80"/>
      <c r="MGB301" s="80"/>
      <c r="MGC301" s="80"/>
      <c r="MGD301" s="80"/>
      <c r="MGE301" s="80"/>
      <c r="MGF301" s="80"/>
      <c r="MGG301" s="80"/>
      <c r="MGH301" s="80"/>
      <c r="MGI301" s="80"/>
      <c r="MGJ301" s="80"/>
      <c r="MGK301" s="80"/>
      <c r="MGL301" s="80"/>
      <c r="MGM301" s="80"/>
      <c r="MGN301" s="80"/>
      <c r="MGO301" s="80"/>
      <c r="MGP301" s="80"/>
      <c r="MGQ301" s="80"/>
      <c r="MGR301" s="80"/>
      <c r="MGS301" s="80"/>
      <c r="MGT301" s="80"/>
      <c r="MGU301" s="80"/>
      <c r="MGV301" s="80"/>
      <c r="MGW301" s="80"/>
      <c r="MGX301" s="80"/>
      <c r="MGY301" s="80"/>
      <c r="MGZ301" s="80"/>
      <c r="MHA301" s="80"/>
      <c r="MHB301" s="80"/>
      <c r="MHC301" s="80"/>
      <c r="MHD301" s="80"/>
      <c r="MHE301" s="80"/>
      <c r="MHF301" s="80"/>
      <c r="MHG301" s="80"/>
      <c r="MHH301" s="80"/>
      <c r="MHI301" s="80"/>
      <c r="MHJ301" s="80"/>
      <c r="MHK301" s="80"/>
      <c r="MHL301" s="80"/>
      <c r="MHM301" s="80"/>
      <c r="MHN301" s="80"/>
      <c r="MHO301" s="80"/>
      <c r="MHP301" s="80"/>
      <c r="MHQ301" s="80"/>
      <c r="MHR301" s="80"/>
      <c r="MHS301" s="80"/>
      <c r="MHT301" s="80"/>
      <c r="MHU301" s="80"/>
      <c r="MHV301" s="80"/>
      <c r="MHW301" s="80"/>
      <c r="MHX301" s="80"/>
      <c r="MHY301" s="80"/>
      <c r="MHZ301" s="80"/>
      <c r="MIA301" s="80"/>
      <c r="MIB301" s="80"/>
      <c r="MIC301" s="80"/>
      <c r="MID301" s="80"/>
      <c r="MIE301" s="80"/>
      <c r="MIF301" s="80"/>
      <c r="MIG301" s="80"/>
      <c r="MIH301" s="80"/>
      <c r="MII301" s="80"/>
      <c r="MIJ301" s="80"/>
      <c r="MIK301" s="80"/>
      <c r="MIL301" s="80"/>
      <c r="MIM301" s="80"/>
      <c r="MIN301" s="80"/>
      <c r="MIO301" s="80"/>
      <c r="MIP301" s="80"/>
      <c r="MIQ301" s="80"/>
      <c r="MIR301" s="80"/>
      <c r="MIS301" s="80"/>
      <c r="MIT301" s="80"/>
      <c r="MIU301" s="80"/>
      <c r="MIV301" s="80"/>
      <c r="MIW301" s="80"/>
      <c r="MIX301" s="80"/>
      <c r="MIY301" s="80"/>
      <c r="MIZ301" s="80"/>
      <c r="MJA301" s="80"/>
      <c r="MJB301" s="80"/>
      <c r="MJC301" s="80"/>
      <c r="MJD301" s="80"/>
      <c r="MJE301" s="80"/>
      <c r="MJF301" s="80"/>
      <c r="MJG301" s="80"/>
      <c r="MJH301" s="80"/>
      <c r="MJI301" s="80"/>
      <c r="MJJ301" s="80"/>
      <c r="MJK301" s="80"/>
      <c r="MJL301" s="80"/>
      <c r="MJM301" s="80"/>
      <c r="MJN301" s="80"/>
      <c r="MJO301" s="80"/>
      <c r="MJP301" s="80"/>
      <c r="MJQ301" s="80"/>
      <c r="MJR301" s="80"/>
      <c r="MJS301" s="80"/>
      <c r="MJT301" s="80"/>
      <c r="MJU301" s="80"/>
      <c r="MJV301" s="80"/>
      <c r="MJW301" s="80"/>
      <c r="MJX301" s="80"/>
      <c r="MJY301" s="80"/>
      <c r="MJZ301" s="80"/>
      <c r="MKA301" s="80"/>
      <c r="MKB301" s="80"/>
      <c r="MKC301" s="80"/>
      <c r="MKD301" s="80"/>
      <c r="MKE301" s="80"/>
      <c r="MKF301" s="80"/>
      <c r="MKG301" s="80"/>
      <c r="MKH301" s="80"/>
      <c r="MKI301" s="80"/>
      <c r="MKJ301" s="80"/>
      <c r="MKK301" s="80"/>
      <c r="MKL301" s="80"/>
      <c r="MKM301" s="80"/>
      <c r="MKN301" s="80"/>
      <c r="MKO301" s="80"/>
      <c r="MKP301" s="80"/>
      <c r="MKQ301" s="80"/>
      <c r="MKR301" s="80"/>
      <c r="MKS301" s="80"/>
      <c r="MKT301" s="80"/>
      <c r="MKU301" s="80"/>
      <c r="MKV301" s="80"/>
      <c r="MKW301" s="80"/>
      <c r="MKX301" s="80"/>
      <c r="MKY301" s="80"/>
      <c r="MKZ301" s="80"/>
      <c r="MLA301" s="80"/>
      <c r="MLB301" s="80"/>
      <c r="MLC301" s="80"/>
      <c r="MLD301" s="80"/>
      <c r="MLE301" s="80"/>
      <c r="MLF301" s="80"/>
      <c r="MLG301" s="80"/>
      <c r="MLH301" s="80"/>
      <c r="MLI301" s="80"/>
      <c r="MLJ301" s="80"/>
      <c r="MLK301" s="80"/>
      <c r="MLL301" s="80"/>
      <c r="MLM301" s="80"/>
      <c r="MLN301" s="80"/>
      <c r="MLO301" s="80"/>
      <c r="MLP301" s="80"/>
      <c r="MLQ301" s="80"/>
      <c r="MLR301" s="80"/>
      <c r="MLS301" s="80"/>
      <c r="MLT301" s="80"/>
      <c r="MLU301" s="80"/>
      <c r="MLV301" s="80"/>
      <c r="MLW301" s="80"/>
      <c r="MLX301" s="80"/>
      <c r="MLY301" s="80"/>
      <c r="MLZ301" s="80"/>
      <c r="MMA301" s="80"/>
      <c r="MMB301" s="80"/>
      <c r="MMC301" s="80"/>
      <c r="MMD301" s="80"/>
      <c r="MME301" s="80"/>
      <c r="MMF301" s="80"/>
      <c r="MMG301" s="80"/>
      <c r="MMH301" s="80"/>
      <c r="MMI301" s="80"/>
      <c r="MMJ301" s="80"/>
      <c r="MMK301" s="80"/>
      <c r="MML301" s="80"/>
      <c r="MMM301" s="80"/>
      <c r="MMN301" s="80"/>
      <c r="MMO301" s="80"/>
      <c r="MMP301" s="80"/>
      <c r="MMQ301" s="80"/>
      <c r="MMR301" s="80"/>
      <c r="MMS301" s="80"/>
      <c r="MMT301" s="80"/>
      <c r="MMU301" s="80"/>
      <c r="MMV301" s="80"/>
      <c r="MMW301" s="80"/>
      <c r="MMX301" s="80"/>
      <c r="MMY301" s="80"/>
      <c r="MMZ301" s="80"/>
      <c r="MNA301" s="80"/>
      <c r="MNB301" s="80"/>
      <c r="MNC301" s="80"/>
      <c r="MND301" s="80"/>
      <c r="MNE301" s="80"/>
      <c r="MNF301" s="80"/>
      <c r="MNG301" s="80"/>
      <c r="MNH301" s="80"/>
      <c r="MNI301" s="80"/>
      <c r="MNJ301" s="80"/>
      <c r="MNK301" s="80"/>
      <c r="MNL301" s="80"/>
      <c r="MNM301" s="80"/>
      <c r="MNN301" s="80"/>
      <c r="MNO301" s="80"/>
      <c r="MNP301" s="80"/>
      <c r="MNQ301" s="80"/>
      <c r="MNR301" s="80"/>
      <c r="MNS301" s="80"/>
      <c r="MNT301" s="80"/>
      <c r="MNU301" s="80"/>
      <c r="MNV301" s="80"/>
      <c r="MNW301" s="80"/>
      <c r="MNX301" s="80"/>
      <c r="MNY301" s="80"/>
      <c r="MNZ301" s="80"/>
      <c r="MOA301" s="80"/>
      <c r="MOB301" s="80"/>
      <c r="MOC301" s="80"/>
      <c r="MOD301" s="80"/>
      <c r="MOE301" s="80"/>
      <c r="MOF301" s="80"/>
      <c r="MOG301" s="80"/>
      <c r="MOH301" s="80"/>
      <c r="MOI301" s="80"/>
      <c r="MOJ301" s="80"/>
      <c r="MOK301" s="80"/>
      <c r="MOL301" s="80"/>
      <c r="MOM301" s="80"/>
      <c r="MON301" s="80"/>
      <c r="MOO301" s="80"/>
      <c r="MOP301" s="80"/>
      <c r="MOQ301" s="80"/>
      <c r="MOR301" s="80"/>
      <c r="MOS301" s="80"/>
      <c r="MOT301" s="80"/>
      <c r="MOU301" s="80"/>
      <c r="MOV301" s="80"/>
      <c r="MOW301" s="80"/>
      <c r="MOX301" s="80"/>
      <c r="MOY301" s="80"/>
      <c r="MOZ301" s="80"/>
      <c r="MPA301" s="80"/>
      <c r="MPB301" s="80"/>
      <c r="MPC301" s="80"/>
      <c r="MPD301" s="80"/>
      <c r="MPE301" s="80"/>
      <c r="MPF301" s="80"/>
      <c r="MPG301" s="80"/>
      <c r="MPH301" s="80"/>
      <c r="MPI301" s="80"/>
      <c r="MPJ301" s="80"/>
      <c r="MPK301" s="80"/>
      <c r="MPL301" s="80"/>
      <c r="MPM301" s="80"/>
      <c r="MPN301" s="80"/>
      <c r="MPO301" s="80"/>
      <c r="MPP301" s="80"/>
      <c r="MPQ301" s="80"/>
      <c r="MPR301" s="80"/>
      <c r="MPS301" s="80"/>
      <c r="MPT301" s="80"/>
      <c r="MPU301" s="80"/>
      <c r="MPV301" s="80"/>
      <c r="MPW301" s="80"/>
      <c r="MPX301" s="80"/>
      <c r="MPY301" s="80"/>
      <c r="MPZ301" s="80"/>
      <c r="MQA301" s="80"/>
      <c r="MQB301" s="80"/>
      <c r="MQC301" s="80"/>
      <c r="MQD301" s="80"/>
      <c r="MQE301" s="80"/>
      <c r="MQF301" s="80"/>
      <c r="MQG301" s="80"/>
      <c r="MQH301" s="80"/>
      <c r="MQI301" s="80"/>
      <c r="MQJ301" s="80"/>
      <c r="MQK301" s="80"/>
      <c r="MQL301" s="80"/>
      <c r="MQM301" s="80"/>
      <c r="MQN301" s="80"/>
      <c r="MQO301" s="80"/>
      <c r="MQP301" s="80"/>
      <c r="MQQ301" s="80"/>
      <c r="MQR301" s="80"/>
      <c r="MQS301" s="80"/>
      <c r="MQT301" s="80"/>
      <c r="MQU301" s="80"/>
      <c r="MQV301" s="80"/>
      <c r="MQW301" s="80"/>
      <c r="MQX301" s="80"/>
      <c r="MQY301" s="80"/>
      <c r="MQZ301" s="80"/>
      <c r="MRA301" s="80"/>
      <c r="MRB301" s="80"/>
      <c r="MRC301" s="80"/>
      <c r="MRD301" s="80"/>
      <c r="MRE301" s="80"/>
      <c r="MRF301" s="80"/>
      <c r="MRG301" s="80"/>
      <c r="MRH301" s="80"/>
      <c r="MRI301" s="80"/>
      <c r="MRJ301" s="80"/>
      <c r="MRK301" s="80"/>
      <c r="MRL301" s="80"/>
      <c r="MRM301" s="80"/>
      <c r="MRN301" s="80"/>
      <c r="MRO301" s="80"/>
      <c r="MRP301" s="80"/>
      <c r="MRQ301" s="80"/>
      <c r="MRR301" s="80"/>
      <c r="MRS301" s="80"/>
      <c r="MRT301" s="80"/>
      <c r="MRU301" s="80"/>
      <c r="MRV301" s="80"/>
      <c r="MRW301" s="80"/>
      <c r="MRX301" s="80"/>
      <c r="MRY301" s="80"/>
      <c r="MRZ301" s="80"/>
      <c r="MSA301" s="80"/>
      <c r="MSB301" s="80"/>
      <c r="MSC301" s="80"/>
      <c r="MSD301" s="80"/>
      <c r="MSE301" s="80"/>
      <c r="MSF301" s="80"/>
      <c r="MSG301" s="80"/>
      <c r="MSH301" s="80"/>
      <c r="MSI301" s="80"/>
      <c r="MSJ301" s="80"/>
      <c r="MSK301" s="80"/>
      <c r="MSL301" s="80"/>
      <c r="MSM301" s="80"/>
      <c r="MSN301" s="80"/>
      <c r="MSO301" s="80"/>
      <c r="MSP301" s="80"/>
      <c r="MSQ301" s="80"/>
      <c r="MSR301" s="80"/>
      <c r="MSS301" s="80"/>
      <c r="MST301" s="80"/>
      <c r="MSU301" s="80"/>
      <c r="MSV301" s="80"/>
      <c r="MSW301" s="80"/>
      <c r="MSX301" s="80"/>
      <c r="MSY301" s="80"/>
      <c r="MSZ301" s="80"/>
      <c r="MTA301" s="80"/>
      <c r="MTB301" s="80"/>
      <c r="MTC301" s="80"/>
      <c r="MTD301" s="80"/>
      <c r="MTE301" s="80"/>
      <c r="MTF301" s="80"/>
      <c r="MTG301" s="80"/>
      <c r="MTH301" s="80"/>
      <c r="MTI301" s="80"/>
      <c r="MTJ301" s="80"/>
      <c r="MTK301" s="80"/>
      <c r="MTL301" s="80"/>
      <c r="MTM301" s="80"/>
      <c r="MTN301" s="80"/>
      <c r="MTO301" s="80"/>
      <c r="MTP301" s="80"/>
      <c r="MTQ301" s="80"/>
      <c r="MTR301" s="80"/>
      <c r="MTS301" s="80"/>
      <c r="MTT301" s="80"/>
      <c r="MTU301" s="80"/>
      <c r="MTV301" s="80"/>
      <c r="MTW301" s="80"/>
      <c r="MTX301" s="80"/>
      <c r="MTY301" s="80"/>
      <c r="MTZ301" s="80"/>
      <c r="MUA301" s="80"/>
      <c r="MUB301" s="80"/>
      <c r="MUC301" s="80"/>
      <c r="MUD301" s="80"/>
      <c r="MUE301" s="80"/>
      <c r="MUF301" s="80"/>
      <c r="MUG301" s="80"/>
      <c r="MUH301" s="80"/>
      <c r="MUI301" s="80"/>
      <c r="MUJ301" s="80"/>
      <c r="MUK301" s="80"/>
      <c r="MUL301" s="80"/>
      <c r="MUM301" s="80"/>
      <c r="MUN301" s="80"/>
      <c r="MUO301" s="80"/>
      <c r="MUP301" s="80"/>
      <c r="MUQ301" s="80"/>
      <c r="MUR301" s="80"/>
      <c r="MUS301" s="80"/>
      <c r="MUT301" s="80"/>
      <c r="MUU301" s="80"/>
      <c r="MUV301" s="80"/>
      <c r="MUW301" s="80"/>
      <c r="MUX301" s="80"/>
      <c r="MUY301" s="80"/>
      <c r="MUZ301" s="80"/>
      <c r="MVA301" s="80"/>
      <c r="MVB301" s="80"/>
      <c r="MVC301" s="80"/>
      <c r="MVD301" s="80"/>
      <c r="MVE301" s="80"/>
      <c r="MVF301" s="80"/>
      <c r="MVG301" s="80"/>
      <c r="MVH301" s="80"/>
      <c r="MVI301" s="80"/>
      <c r="MVJ301" s="80"/>
      <c r="MVK301" s="80"/>
      <c r="MVL301" s="80"/>
      <c r="MVM301" s="80"/>
      <c r="MVN301" s="80"/>
      <c r="MVO301" s="80"/>
      <c r="MVP301" s="80"/>
      <c r="MVQ301" s="80"/>
      <c r="MVR301" s="80"/>
      <c r="MVS301" s="80"/>
      <c r="MVT301" s="80"/>
      <c r="MVU301" s="80"/>
      <c r="MVV301" s="80"/>
      <c r="MVW301" s="80"/>
      <c r="MVX301" s="80"/>
      <c r="MVY301" s="80"/>
      <c r="MVZ301" s="80"/>
      <c r="MWA301" s="80"/>
      <c r="MWB301" s="80"/>
      <c r="MWC301" s="80"/>
      <c r="MWD301" s="80"/>
      <c r="MWE301" s="80"/>
      <c r="MWF301" s="80"/>
      <c r="MWG301" s="80"/>
      <c r="MWH301" s="80"/>
      <c r="MWI301" s="80"/>
      <c r="MWJ301" s="80"/>
      <c r="MWK301" s="80"/>
      <c r="MWL301" s="80"/>
      <c r="MWM301" s="80"/>
      <c r="MWN301" s="80"/>
      <c r="MWO301" s="80"/>
      <c r="MWP301" s="80"/>
      <c r="MWQ301" s="80"/>
      <c r="MWR301" s="80"/>
      <c r="MWS301" s="80"/>
      <c r="MWT301" s="80"/>
      <c r="MWU301" s="80"/>
      <c r="MWV301" s="80"/>
      <c r="MWW301" s="80"/>
      <c r="MWX301" s="80"/>
      <c r="MWY301" s="80"/>
      <c r="MWZ301" s="80"/>
      <c r="MXA301" s="80"/>
      <c r="MXB301" s="80"/>
      <c r="MXC301" s="80"/>
      <c r="MXD301" s="80"/>
      <c r="MXE301" s="80"/>
      <c r="MXF301" s="80"/>
      <c r="MXG301" s="80"/>
      <c r="MXH301" s="80"/>
      <c r="MXI301" s="80"/>
      <c r="MXJ301" s="80"/>
      <c r="MXK301" s="80"/>
      <c r="MXL301" s="80"/>
      <c r="MXM301" s="80"/>
      <c r="MXN301" s="80"/>
      <c r="MXO301" s="80"/>
      <c r="MXP301" s="80"/>
      <c r="MXQ301" s="80"/>
      <c r="MXR301" s="80"/>
      <c r="MXS301" s="80"/>
      <c r="MXT301" s="80"/>
      <c r="MXU301" s="80"/>
      <c r="MXV301" s="80"/>
      <c r="MXW301" s="80"/>
      <c r="MXX301" s="80"/>
      <c r="MXY301" s="80"/>
      <c r="MXZ301" s="80"/>
      <c r="MYA301" s="80"/>
      <c r="MYB301" s="80"/>
      <c r="MYC301" s="80"/>
      <c r="MYD301" s="80"/>
      <c r="MYE301" s="80"/>
      <c r="MYF301" s="80"/>
      <c r="MYG301" s="80"/>
      <c r="MYH301" s="80"/>
      <c r="MYI301" s="80"/>
      <c r="MYJ301" s="80"/>
      <c r="MYK301" s="80"/>
      <c r="MYL301" s="80"/>
      <c r="MYM301" s="80"/>
      <c r="MYN301" s="80"/>
      <c r="MYO301" s="80"/>
      <c r="MYP301" s="80"/>
      <c r="MYQ301" s="80"/>
      <c r="MYR301" s="80"/>
      <c r="MYS301" s="80"/>
      <c r="MYT301" s="80"/>
      <c r="MYU301" s="80"/>
      <c r="MYV301" s="80"/>
      <c r="MYW301" s="80"/>
      <c r="MYX301" s="80"/>
      <c r="MYY301" s="80"/>
      <c r="MYZ301" s="80"/>
      <c r="MZA301" s="80"/>
      <c r="MZB301" s="80"/>
      <c r="MZC301" s="80"/>
      <c r="MZD301" s="80"/>
      <c r="MZE301" s="80"/>
      <c r="MZF301" s="80"/>
      <c r="MZG301" s="80"/>
      <c r="MZH301" s="80"/>
      <c r="MZI301" s="80"/>
      <c r="MZJ301" s="80"/>
      <c r="MZK301" s="80"/>
      <c r="MZL301" s="80"/>
      <c r="MZM301" s="80"/>
      <c r="MZN301" s="80"/>
      <c r="MZO301" s="80"/>
      <c r="MZP301" s="80"/>
      <c r="MZQ301" s="80"/>
      <c r="MZR301" s="80"/>
      <c r="MZS301" s="80"/>
      <c r="MZT301" s="80"/>
      <c r="MZU301" s="80"/>
      <c r="MZV301" s="80"/>
      <c r="MZW301" s="80"/>
      <c r="MZX301" s="80"/>
      <c r="MZY301" s="80"/>
      <c r="MZZ301" s="80"/>
      <c r="NAA301" s="80"/>
      <c r="NAB301" s="80"/>
      <c r="NAC301" s="80"/>
      <c r="NAD301" s="80"/>
      <c r="NAE301" s="80"/>
      <c r="NAF301" s="80"/>
      <c r="NAG301" s="80"/>
      <c r="NAH301" s="80"/>
      <c r="NAI301" s="80"/>
      <c r="NAJ301" s="80"/>
      <c r="NAK301" s="80"/>
      <c r="NAL301" s="80"/>
      <c r="NAM301" s="80"/>
      <c r="NAN301" s="80"/>
      <c r="NAO301" s="80"/>
      <c r="NAP301" s="80"/>
      <c r="NAQ301" s="80"/>
      <c r="NAR301" s="80"/>
      <c r="NAS301" s="80"/>
      <c r="NAT301" s="80"/>
      <c r="NAU301" s="80"/>
      <c r="NAV301" s="80"/>
      <c r="NAW301" s="80"/>
      <c r="NAX301" s="80"/>
      <c r="NAY301" s="80"/>
      <c r="NAZ301" s="80"/>
      <c r="NBA301" s="80"/>
      <c r="NBB301" s="80"/>
      <c r="NBC301" s="80"/>
      <c r="NBD301" s="80"/>
      <c r="NBE301" s="80"/>
      <c r="NBF301" s="80"/>
      <c r="NBG301" s="80"/>
      <c r="NBH301" s="80"/>
      <c r="NBI301" s="80"/>
      <c r="NBJ301" s="80"/>
      <c r="NBK301" s="80"/>
      <c r="NBL301" s="80"/>
      <c r="NBM301" s="80"/>
      <c r="NBN301" s="80"/>
      <c r="NBO301" s="80"/>
      <c r="NBP301" s="80"/>
      <c r="NBQ301" s="80"/>
      <c r="NBR301" s="80"/>
      <c r="NBS301" s="80"/>
      <c r="NBT301" s="80"/>
      <c r="NBU301" s="80"/>
      <c r="NBV301" s="80"/>
      <c r="NBW301" s="80"/>
      <c r="NBX301" s="80"/>
      <c r="NBY301" s="80"/>
      <c r="NBZ301" s="80"/>
      <c r="NCA301" s="80"/>
      <c r="NCB301" s="80"/>
      <c r="NCC301" s="80"/>
      <c r="NCD301" s="80"/>
      <c r="NCE301" s="80"/>
      <c r="NCF301" s="80"/>
      <c r="NCG301" s="80"/>
      <c r="NCH301" s="80"/>
      <c r="NCI301" s="80"/>
      <c r="NCJ301" s="80"/>
      <c r="NCK301" s="80"/>
      <c r="NCL301" s="80"/>
      <c r="NCM301" s="80"/>
      <c r="NCN301" s="80"/>
      <c r="NCO301" s="80"/>
      <c r="NCP301" s="80"/>
      <c r="NCQ301" s="80"/>
      <c r="NCR301" s="80"/>
      <c r="NCS301" s="80"/>
      <c r="NCT301" s="80"/>
      <c r="NCU301" s="80"/>
      <c r="NCV301" s="80"/>
      <c r="NCW301" s="80"/>
      <c r="NCX301" s="80"/>
      <c r="NCY301" s="80"/>
      <c r="NCZ301" s="80"/>
      <c r="NDA301" s="80"/>
      <c r="NDB301" s="80"/>
      <c r="NDC301" s="80"/>
      <c r="NDD301" s="80"/>
      <c r="NDE301" s="80"/>
      <c r="NDF301" s="80"/>
      <c r="NDG301" s="80"/>
      <c r="NDH301" s="80"/>
      <c r="NDI301" s="80"/>
      <c r="NDJ301" s="80"/>
      <c r="NDK301" s="80"/>
      <c r="NDL301" s="80"/>
      <c r="NDM301" s="80"/>
      <c r="NDN301" s="80"/>
      <c r="NDO301" s="80"/>
      <c r="NDP301" s="80"/>
      <c r="NDQ301" s="80"/>
      <c r="NDR301" s="80"/>
      <c r="NDS301" s="80"/>
      <c r="NDT301" s="80"/>
      <c r="NDU301" s="80"/>
      <c r="NDV301" s="80"/>
      <c r="NDW301" s="80"/>
      <c r="NDX301" s="80"/>
      <c r="NDY301" s="80"/>
      <c r="NDZ301" s="80"/>
      <c r="NEA301" s="80"/>
      <c r="NEB301" s="80"/>
      <c r="NEC301" s="80"/>
      <c r="NED301" s="80"/>
      <c r="NEE301" s="80"/>
      <c r="NEF301" s="80"/>
      <c r="NEG301" s="80"/>
      <c r="NEH301" s="80"/>
      <c r="NEI301" s="80"/>
      <c r="NEJ301" s="80"/>
      <c r="NEK301" s="80"/>
      <c r="NEL301" s="80"/>
      <c r="NEM301" s="80"/>
      <c r="NEN301" s="80"/>
      <c r="NEO301" s="80"/>
      <c r="NEP301" s="80"/>
      <c r="NEQ301" s="80"/>
      <c r="NER301" s="80"/>
      <c r="NES301" s="80"/>
      <c r="NET301" s="80"/>
      <c r="NEU301" s="80"/>
      <c r="NEV301" s="80"/>
      <c r="NEW301" s="80"/>
      <c r="NEX301" s="80"/>
      <c r="NEY301" s="80"/>
      <c r="NEZ301" s="80"/>
      <c r="NFA301" s="80"/>
      <c r="NFB301" s="80"/>
      <c r="NFC301" s="80"/>
      <c r="NFD301" s="80"/>
      <c r="NFE301" s="80"/>
      <c r="NFF301" s="80"/>
      <c r="NFG301" s="80"/>
      <c r="NFH301" s="80"/>
      <c r="NFI301" s="80"/>
      <c r="NFJ301" s="80"/>
      <c r="NFK301" s="80"/>
      <c r="NFL301" s="80"/>
      <c r="NFM301" s="80"/>
      <c r="NFN301" s="80"/>
      <c r="NFO301" s="80"/>
      <c r="NFP301" s="80"/>
      <c r="NFQ301" s="80"/>
      <c r="NFR301" s="80"/>
      <c r="NFS301" s="80"/>
      <c r="NFT301" s="80"/>
      <c r="NFU301" s="80"/>
      <c r="NFV301" s="80"/>
      <c r="NFW301" s="80"/>
      <c r="NFX301" s="80"/>
      <c r="NFY301" s="80"/>
      <c r="NFZ301" s="80"/>
      <c r="NGA301" s="80"/>
      <c r="NGB301" s="80"/>
      <c r="NGC301" s="80"/>
      <c r="NGD301" s="80"/>
      <c r="NGE301" s="80"/>
      <c r="NGF301" s="80"/>
      <c r="NGG301" s="80"/>
      <c r="NGH301" s="80"/>
      <c r="NGI301" s="80"/>
      <c r="NGJ301" s="80"/>
      <c r="NGK301" s="80"/>
      <c r="NGL301" s="80"/>
      <c r="NGM301" s="80"/>
      <c r="NGN301" s="80"/>
      <c r="NGO301" s="80"/>
      <c r="NGP301" s="80"/>
      <c r="NGQ301" s="80"/>
      <c r="NGR301" s="80"/>
      <c r="NGS301" s="80"/>
      <c r="NGT301" s="80"/>
      <c r="NGU301" s="80"/>
      <c r="NGV301" s="80"/>
      <c r="NGW301" s="80"/>
      <c r="NGX301" s="80"/>
      <c r="NGY301" s="80"/>
      <c r="NGZ301" s="80"/>
      <c r="NHA301" s="80"/>
      <c r="NHB301" s="80"/>
      <c r="NHC301" s="80"/>
      <c r="NHD301" s="80"/>
      <c r="NHE301" s="80"/>
      <c r="NHF301" s="80"/>
      <c r="NHG301" s="80"/>
      <c r="NHH301" s="80"/>
      <c r="NHI301" s="80"/>
      <c r="NHJ301" s="80"/>
      <c r="NHK301" s="80"/>
      <c r="NHL301" s="80"/>
      <c r="NHM301" s="80"/>
      <c r="NHN301" s="80"/>
      <c r="NHO301" s="80"/>
      <c r="NHP301" s="80"/>
      <c r="NHQ301" s="80"/>
      <c r="NHR301" s="80"/>
      <c r="NHS301" s="80"/>
      <c r="NHT301" s="80"/>
      <c r="NHU301" s="80"/>
      <c r="NHV301" s="80"/>
      <c r="NHW301" s="80"/>
      <c r="NHX301" s="80"/>
      <c r="NHY301" s="80"/>
      <c r="NHZ301" s="80"/>
      <c r="NIA301" s="80"/>
      <c r="NIB301" s="80"/>
      <c r="NIC301" s="80"/>
      <c r="NID301" s="80"/>
      <c r="NIE301" s="80"/>
      <c r="NIF301" s="80"/>
      <c r="NIG301" s="80"/>
      <c r="NIH301" s="80"/>
      <c r="NII301" s="80"/>
      <c r="NIJ301" s="80"/>
      <c r="NIK301" s="80"/>
      <c r="NIL301" s="80"/>
      <c r="NIM301" s="80"/>
      <c r="NIN301" s="80"/>
      <c r="NIO301" s="80"/>
      <c r="NIP301" s="80"/>
      <c r="NIQ301" s="80"/>
      <c r="NIR301" s="80"/>
      <c r="NIS301" s="80"/>
      <c r="NIT301" s="80"/>
      <c r="NIU301" s="80"/>
      <c r="NIV301" s="80"/>
      <c r="NIW301" s="80"/>
      <c r="NIX301" s="80"/>
      <c r="NIY301" s="80"/>
      <c r="NIZ301" s="80"/>
      <c r="NJA301" s="80"/>
      <c r="NJB301" s="80"/>
      <c r="NJC301" s="80"/>
      <c r="NJD301" s="80"/>
      <c r="NJE301" s="80"/>
      <c r="NJF301" s="80"/>
      <c r="NJG301" s="80"/>
      <c r="NJH301" s="80"/>
      <c r="NJI301" s="80"/>
      <c r="NJJ301" s="80"/>
      <c r="NJK301" s="80"/>
      <c r="NJL301" s="80"/>
      <c r="NJM301" s="80"/>
      <c r="NJN301" s="80"/>
      <c r="NJO301" s="80"/>
      <c r="NJP301" s="80"/>
      <c r="NJQ301" s="80"/>
      <c r="NJR301" s="80"/>
      <c r="NJS301" s="80"/>
      <c r="NJT301" s="80"/>
      <c r="NJU301" s="80"/>
      <c r="NJV301" s="80"/>
      <c r="NJW301" s="80"/>
      <c r="NJX301" s="80"/>
      <c r="NJY301" s="80"/>
      <c r="NJZ301" s="80"/>
      <c r="NKA301" s="80"/>
      <c r="NKB301" s="80"/>
      <c r="NKC301" s="80"/>
      <c r="NKD301" s="80"/>
      <c r="NKE301" s="80"/>
      <c r="NKF301" s="80"/>
      <c r="NKG301" s="80"/>
      <c r="NKH301" s="80"/>
      <c r="NKI301" s="80"/>
      <c r="NKJ301" s="80"/>
      <c r="NKK301" s="80"/>
      <c r="NKL301" s="80"/>
      <c r="NKM301" s="80"/>
      <c r="NKN301" s="80"/>
      <c r="NKO301" s="80"/>
      <c r="NKP301" s="80"/>
      <c r="NKQ301" s="80"/>
      <c r="NKR301" s="80"/>
      <c r="NKS301" s="80"/>
      <c r="NKT301" s="80"/>
      <c r="NKU301" s="80"/>
      <c r="NKV301" s="80"/>
      <c r="NKW301" s="80"/>
      <c r="NKX301" s="80"/>
      <c r="NKY301" s="80"/>
      <c r="NKZ301" s="80"/>
      <c r="NLA301" s="80"/>
      <c r="NLB301" s="80"/>
      <c r="NLC301" s="80"/>
      <c r="NLD301" s="80"/>
      <c r="NLE301" s="80"/>
      <c r="NLF301" s="80"/>
      <c r="NLG301" s="80"/>
      <c r="NLH301" s="80"/>
      <c r="NLI301" s="80"/>
      <c r="NLJ301" s="80"/>
      <c r="NLK301" s="80"/>
      <c r="NLL301" s="80"/>
      <c r="NLM301" s="80"/>
      <c r="NLN301" s="80"/>
      <c r="NLO301" s="80"/>
      <c r="NLP301" s="80"/>
      <c r="NLQ301" s="80"/>
      <c r="NLR301" s="80"/>
      <c r="NLS301" s="80"/>
      <c r="NLT301" s="80"/>
      <c r="NLU301" s="80"/>
      <c r="NLV301" s="80"/>
      <c r="NLW301" s="80"/>
      <c r="NLX301" s="80"/>
      <c r="NLY301" s="80"/>
      <c r="NLZ301" s="80"/>
      <c r="NMA301" s="80"/>
      <c r="NMB301" s="80"/>
      <c r="NMC301" s="80"/>
      <c r="NMD301" s="80"/>
      <c r="NME301" s="80"/>
      <c r="NMF301" s="80"/>
      <c r="NMG301" s="80"/>
      <c r="NMH301" s="80"/>
      <c r="NMI301" s="80"/>
      <c r="NMJ301" s="80"/>
      <c r="NMK301" s="80"/>
      <c r="NML301" s="80"/>
      <c r="NMM301" s="80"/>
      <c r="NMN301" s="80"/>
      <c r="NMO301" s="80"/>
      <c r="NMP301" s="80"/>
      <c r="NMQ301" s="80"/>
      <c r="NMR301" s="80"/>
      <c r="NMS301" s="80"/>
      <c r="NMT301" s="80"/>
      <c r="NMU301" s="80"/>
      <c r="NMV301" s="80"/>
      <c r="NMW301" s="80"/>
      <c r="NMX301" s="80"/>
      <c r="NMY301" s="80"/>
      <c r="NMZ301" s="80"/>
      <c r="NNA301" s="80"/>
      <c r="NNB301" s="80"/>
      <c r="NNC301" s="80"/>
      <c r="NND301" s="80"/>
      <c r="NNE301" s="80"/>
      <c r="NNF301" s="80"/>
      <c r="NNG301" s="80"/>
      <c r="NNH301" s="80"/>
      <c r="NNI301" s="80"/>
      <c r="NNJ301" s="80"/>
      <c r="NNK301" s="80"/>
      <c r="NNL301" s="80"/>
      <c r="NNM301" s="80"/>
      <c r="NNN301" s="80"/>
      <c r="NNO301" s="80"/>
      <c r="NNP301" s="80"/>
      <c r="NNQ301" s="80"/>
      <c r="NNR301" s="80"/>
      <c r="NNS301" s="80"/>
      <c r="NNT301" s="80"/>
      <c r="NNU301" s="80"/>
      <c r="NNV301" s="80"/>
      <c r="NNW301" s="80"/>
      <c r="NNX301" s="80"/>
      <c r="NNY301" s="80"/>
      <c r="NNZ301" s="80"/>
      <c r="NOA301" s="80"/>
      <c r="NOB301" s="80"/>
      <c r="NOC301" s="80"/>
      <c r="NOD301" s="80"/>
      <c r="NOE301" s="80"/>
      <c r="NOF301" s="80"/>
      <c r="NOG301" s="80"/>
      <c r="NOH301" s="80"/>
      <c r="NOI301" s="80"/>
      <c r="NOJ301" s="80"/>
      <c r="NOK301" s="80"/>
      <c r="NOL301" s="80"/>
      <c r="NOM301" s="80"/>
      <c r="NON301" s="80"/>
      <c r="NOO301" s="80"/>
      <c r="NOP301" s="80"/>
      <c r="NOQ301" s="80"/>
      <c r="NOR301" s="80"/>
      <c r="NOS301" s="80"/>
      <c r="NOT301" s="80"/>
      <c r="NOU301" s="80"/>
      <c r="NOV301" s="80"/>
      <c r="NOW301" s="80"/>
      <c r="NOX301" s="80"/>
      <c r="NOY301" s="80"/>
      <c r="NOZ301" s="80"/>
      <c r="NPA301" s="80"/>
      <c r="NPB301" s="80"/>
      <c r="NPC301" s="80"/>
      <c r="NPD301" s="80"/>
      <c r="NPE301" s="80"/>
      <c r="NPF301" s="80"/>
      <c r="NPG301" s="80"/>
      <c r="NPH301" s="80"/>
      <c r="NPI301" s="80"/>
      <c r="NPJ301" s="80"/>
      <c r="NPK301" s="80"/>
      <c r="NPL301" s="80"/>
      <c r="NPM301" s="80"/>
      <c r="NPN301" s="80"/>
      <c r="NPO301" s="80"/>
      <c r="NPP301" s="80"/>
      <c r="NPQ301" s="80"/>
      <c r="NPR301" s="80"/>
      <c r="NPS301" s="80"/>
      <c r="NPT301" s="80"/>
      <c r="NPU301" s="80"/>
      <c r="NPV301" s="80"/>
      <c r="NPW301" s="80"/>
      <c r="NPX301" s="80"/>
      <c r="NPY301" s="80"/>
      <c r="NPZ301" s="80"/>
      <c r="NQA301" s="80"/>
      <c r="NQB301" s="80"/>
      <c r="NQC301" s="80"/>
      <c r="NQD301" s="80"/>
      <c r="NQE301" s="80"/>
      <c r="NQF301" s="80"/>
      <c r="NQG301" s="80"/>
      <c r="NQH301" s="80"/>
      <c r="NQI301" s="80"/>
      <c r="NQJ301" s="80"/>
      <c r="NQK301" s="80"/>
      <c r="NQL301" s="80"/>
      <c r="NQM301" s="80"/>
      <c r="NQN301" s="80"/>
      <c r="NQO301" s="80"/>
      <c r="NQP301" s="80"/>
      <c r="NQQ301" s="80"/>
      <c r="NQR301" s="80"/>
      <c r="NQS301" s="80"/>
      <c r="NQT301" s="80"/>
      <c r="NQU301" s="80"/>
      <c r="NQV301" s="80"/>
      <c r="NQW301" s="80"/>
      <c r="NQX301" s="80"/>
      <c r="NQY301" s="80"/>
      <c r="NQZ301" s="80"/>
      <c r="NRA301" s="80"/>
      <c r="NRB301" s="80"/>
      <c r="NRC301" s="80"/>
      <c r="NRD301" s="80"/>
      <c r="NRE301" s="80"/>
      <c r="NRF301" s="80"/>
      <c r="NRG301" s="80"/>
      <c r="NRH301" s="80"/>
      <c r="NRI301" s="80"/>
      <c r="NRJ301" s="80"/>
      <c r="NRK301" s="80"/>
      <c r="NRL301" s="80"/>
      <c r="NRM301" s="80"/>
      <c r="NRN301" s="80"/>
      <c r="NRO301" s="80"/>
      <c r="NRP301" s="80"/>
      <c r="NRQ301" s="80"/>
      <c r="NRR301" s="80"/>
      <c r="NRS301" s="80"/>
      <c r="NRT301" s="80"/>
      <c r="NRU301" s="80"/>
      <c r="NRV301" s="80"/>
      <c r="NRW301" s="80"/>
      <c r="NRX301" s="80"/>
      <c r="NRY301" s="80"/>
      <c r="NRZ301" s="80"/>
      <c r="NSA301" s="80"/>
      <c r="NSB301" s="80"/>
      <c r="NSC301" s="80"/>
      <c r="NSD301" s="80"/>
      <c r="NSE301" s="80"/>
      <c r="NSF301" s="80"/>
      <c r="NSG301" s="80"/>
      <c r="NSH301" s="80"/>
      <c r="NSI301" s="80"/>
      <c r="NSJ301" s="80"/>
      <c r="NSK301" s="80"/>
      <c r="NSL301" s="80"/>
      <c r="NSM301" s="80"/>
      <c r="NSN301" s="80"/>
      <c r="NSO301" s="80"/>
      <c r="NSP301" s="80"/>
      <c r="NSQ301" s="80"/>
      <c r="NSR301" s="80"/>
      <c r="NSS301" s="80"/>
      <c r="NST301" s="80"/>
      <c r="NSU301" s="80"/>
      <c r="NSV301" s="80"/>
      <c r="NSW301" s="80"/>
      <c r="NSX301" s="80"/>
      <c r="NSY301" s="80"/>
      <c r="NSZ301" s="80"/>
      <c r="NTA301" s="80"/>
      <c r="NTB301" s="80"/>
      <c r="NTC301" s="80"/>
      <c r="NTD301" s="80"/>
      <c r="NTE301" s="80"/>
      <c r="NTF301" s="80"/>
      <c r="NTG301" s="80"/>
      <c r="NTH301" s="80"/>
      <c r="NTI301" s="80"/>
      <c r="NTJ301" s="80"/>
      <c r="NTK301" s="80"/>
      <c r="NTL301" s="80"/>
      <c r="NTM301" s="80"/>
      <c r="NTN301" s="80"/>
      <c r="NTO301" s="80"/>
      <c r="NTP301" s="80"/>
      <c r="NTQ301" s="80"/>
      <c r="NTR301" s="80"/>
      <c r="NTS301" s="80"/>
      <c r="NTT301" s="80"/>
      <c r="NTU301" s="80"/>
      <c r="NTV301" s="80"/>
      <c r="NTW301" s="80"/>
      <c r="NTX301" s="80"/>
      <c r="NTY301" s="80"/>
      <c r="NTZ301" s="80"/>
      <c r="NUA301" s="80"/>
      <c r="NUB301" s="80"/>
      <c r="NUC301" s="80"/>
      <c r="NUD301" s="80"/>
      <c r="NUE301" s="80"/>
      <c r="NUF301" s="80"/>
      <c r="NUG301" s="80"/>
      <c r="NUH301" s="80"/>
      <c r="NUI301" s="80"/>
      <c r="NUJ301" s="80"/>
      <c r="NUK301" s="80"/>
      <c r="NUL301" s="80"/>
      <c r="NUM301" s="80"/>
      <c r="NUN301" s="80"/>
      <c r="NUO301" s="80"/>
      <c r="NUP301" s="80"/>
      <c r="NUQ301" s="80"/>
      <c r="NUR301" s="80"/>
      <c r="NUS301" s="80"/>
      <c r="NUT301" s="80"/>
      <c r="NUU301" s="80"/>
      <c r="NUV301" s="80"/>
      <c r="NUW301" s="80"/>
      <c r="NUX301" s="80"/>
      <c r="NUY301" s="80"/>
      <c r="NUZ301" s="80"/>
      <c r="NVA301" s="80"/>
      <c r="NVB301" s="80"/>
      <c r="NVC301" s="80"/>
      <c r="NVD301" s="80"/>
      <c r="NVE301" s="80"/>
      <c r="NVF301" s="80"/>
      <c r="NVG301" s="80"/>
      <c r="NVH301" s="80"/>
      <c r="NVI301" s="80"/>
      <c r="NVJ301" s="80"/>
      <c r="NVK301" s="80"/>
      <c r="NVL301" s="80"/>
      <c r="NVM301" s="80"/>
      <c r="NVN301" s="80"/>
      <c r="NVO301" s="80"/>
      <c r="NVP301" s="80"/>
      <c r="NVQ301" s="80"/>
      <c r="NVR301" s="80"/>
      <c r="NVS301" s="80"/>
      <c r="NVT301" s="80"/>
      <c r="NVU301" s="80"/>
      <c r="NVV301" s="80"/>
      <c r="NVW301" s="80"/>
      <c r="NVX301" s="80"/>
      <c r="NVY301" s="80"/>
      <c r="NVZ301" s="80"/>
      <c r="NWA301" s="80"/>
      <c r="NWB301" s="80"/>
      <c r="NWC301" s="80"/>
      <c r="NWD301" s="80"/>
      <c r="NWE301" s="80"/>
      <c r="NWF301" s="80"/>
      <c r="NWG301" s="80"/>
      <c r="NWH301" s="80"/>
      <c r="NWI301" s="80"/>
      <c r="NWJ301" s="80"/>
      <c r="NWK301" s="80"/>
      <c r="NWL301" s="80"/>
      <c r="NWM301" s="80"/>
      <c r="NWN301" s="80"/>
      <c r="NWO301" s="80"/>
      <c r="NWP301" s="80"/>
      <c r="NWQ301" s="80"/>
      <c r="NWR301" s="80"/>
      <c r="NWS301" s="80"/>
      <c r="NWT301" s="80"/>
      <c r="NWU301" s="80"/>
      <c r="NWV301" s="80"/>
      <c r="NWW301" s="80"/>
      <c r="NWX301" s="80"/>
      <c r="NWY301" s="80"/>
      <c r="NWZ301" s="80"/>
      <c r="NXA301" s="80"/>
      <c r="NXB301" s="80"/>
      <c r="NXC301" s="80"/>
      <c r="NXD301" s="80"/>
      <c r="NXE301" s="80"/>
      <c r="NXF301" s="80"/>
      <c r="NXG301" s="80"/>
      <c r="NXH301" s="80"/>
      <c r="NXI301" s="80"/>
      <c r="NXJ301" s="80"/>
      <c r="NXK301" s="80"/>
      <c r="NXL301" s="80"/>
      <c r="NXM301" s="80"/>
      <c r="NXN301" s="80"/>
      <c r="NXO301" s="80"/>
      <c r="NXP301" s="80"/>
      <c r="NXQ301" s="80"/>
      <c r="NXR301" s="80"/>
      <c r="NXS301" s="80"/>
      <c r="NXT301" s="80"/>
      <c r="NXU301" s="80"/>
      <c r="NXV301" s="80"/>
      <c r="NXW301" s="80"/>
      <c r="NXX301" s="80"/>
      <c r="NXY301" s="80"/>
      <c r="NXZ301" s="80"/>
      <c r="NYA301" s="80"/>
      <c r="NYB301" s="80"/>
      <c r="NYC301" s="80"/>
      <c r="NYD301" s="80"/>
      <c r="NYE301" s="80"/>
      <c r="NYF301" s="80"/>
      <c r="NYG301" s="80"/>
      <c r="NYH301" s="80"/>
      <c r="NYI301" s="80"/>
      <c r="NYJ301" s="80"/>
      <c r="NYK301" s="80"/>
      <c r="NYL301" s="80"/>
      <c r="NYM301" s="80"/>
      <c r="NYN301" s="80"/>
      <c r="NYO301" s="80"/>
      <c r="NYP301" s="80"/>
      <c r="NYQ301" s="80"/>
      <c r="NYR301" s="80"/>
      <c r="NYS301" s="80"/>
      <c r="NYT301" s="80"/>
      <c r="NYU301" s="80"/>
      <c r="NYV301" s="80"/>
      <c r="NYW301" s="80"/>
      <c r="NYX301" s="80"/>
      <c r="NYY301" s="80"/>
      <c r="NYZ301" s="80"/>
      <c r="NZA301" s="80"/>
      <c r="NZB301" s="80"/>
      <c r="NZC301" s="80"/>
      <c r="NZD301" s="80"/>
      <c r="NZE301" s="80"/>
      <c r="NZF301" s="80"/>
      <c r="NZG301" s="80"/>
      <c r="NZH301" s="80"/>
      <c r="NZI301" s="80"/>
      <c r="NZJ301" s="80"/>
      <c r="NZK301" s="80"/>
      <c r="NZL301" s="80"/>
      <c r="NZM301" s="80"/>
      <c r="NZN301" s="80"/>
      <c r="NZO301" s="80"/>
      <c r="NZP301" s="80"/>
      <c r="NZQ301" s="80"/>
      <c r="NZR301" s="80"/>
      <c r="NZS301" s="80"/>
      <c r="NZT301" s="80"/>
      <c r="NZU301" s="80"/>
      <c r="NZV301" s="80"/>
      <c r="NZW301" s="80"/>
      <c r="NZX301" s="80"/>
      <c r="NZY301" s="80"/>
      <c r="NZZ301" s="80"/>
      <c r="OAA301" s="80"/>
      <c r="OAB301" s="80"/>
      <c r="OAC301" s="80"/>
      <c r="OAD301" s="80"/>
      <c r="OAE301" s="80"/>
      <c r="OAF301" s="80"/>
      <c r="OAG301" s="80"/>
      <c r="OAH301" s="80"/>
      <c r="OAI301" s="80"/>
      <c r="OAJ301" s="80"/>
      <c r="OAK301" s="80"/>
      <c r="OAL301" s="80"/>
      <c r="OAM301" s="80"/>
      <c r="OAN301" s="80"/>
      <c r="OAO301" s="80"/>
      <c r="OAP301" s="80"/>
      <c r="OAQ301" s="80"/>
      <c r="OAR301" s="80"/>
      <c r="OAS301" s="80"/>
      <c r="OAT301" s="80"/>
      <c r="OAU301" s="80"/>
      <c r="OAV301" s="80"/>
      <c r="OAW301" s="80"/>
      <c r="OAX301" s="80"/>
      <c r="OAY301" s="80"/>
      <c r="OAZ301" s="80"/>
      <c r="OBA301" s="80"/>
      <c r="OBB301" s="80"/>
      <c r="OBC301" s="80"/>
      <c r="OBD301" s="80"/>
      <c r="OBE301" s="80"/>
      <c r="OBF301" s="80"/>
      <c r="OBG301" s="80"/>
      <c r="OBH301" s="80"/>
      <c r="OBI301" s="80"/>
      <c r="OBJ301" s="80"/>
      <c r="OBK301" s="80"/>
      <c r="OBL301" s="80"/>
      <c r="OBM301" s="80"/>
      <c r="OBN301" s="80"/>
      <c r="OBO301" s="80"/>
      <c r="OBP301" s="80"/>
      <c r="OBQ301" s="80"/>
      <c r="OBR301" s="80"/>
      <c r="OBS301" s="80"/>
      <c r="OBT301" s="80"/>
      <c r="OBU301" s="80"/>
      <c r="OBV301" s="80"/>
      <c r="OBW301" s="80"/>
      <c r="OBX301" s="80"/>
      <c r="OBY301" s="80"/>
      <c r="OBZ301" s="80"/>
      <c r="OCA301" s="80"/>
      <c r="OCB301" s="80"/>
      <c r="OCC301" s="80"/>
      <c r="OCD301" s="80"/>
      <c r="OCE301" s="80"/>
      <c r="OCF301" s="80"/>
      <c r="OCG301" s="80"/>
      <c r="OCH301" s="80"/>
      <c r="OCI301" s="80"/>
      <c r="OCJ301" s="80"/>
      <c r="OCK301" s="80"/>
      <c r="OCL301" s="80"/>
      <c r="OCM301" s="80"/>
      <c r="OCN301" s="80"/>
      <c r="OCO301" s="80"/>
      <c r="OCP301" s="80"/>
      <c r="OCQ301" s="80"/>
      <c r="OCR301" s="80"/>
      <c r="OCS301" s="80"/>
      <c r="OCT301" s="80"/>
      <c r="OCU301" s="80"/>
      <c r="OCV301" s="80"/>
      <c r="OCW301" s="80"/>
      <c r="OCX301" s="80"/>
      <c r="OCY301" s="80"/>
      <c r="OCZ301" s="80"/>
      <c r="ODA301" s="80"/>
      <c r="ODB301" s="80"/>
      <c r="ODC301" s="80"/>
      <c r="ODD301" s="80"/>
      <c r="ODE301" s="80"/>
      <c r="ODF301" s="80"/>
      <c r="ODG301" s="80"/>
      <c r="ODH301" s="80"/>
      <c r="ODI301" s="80"/>
      <c r="ODJ301" s="80"/>
      <c r="ODK301" s="80"/>
      <c r="ODL301" s="80"/>
      <c r="ODM301" s="80"/>
      <c r="ODN301" s="80"/>
      <c r="ODO301" s="80"/>
      <c r="ODP301" s="80"/>
      <c r="ODQ301" s="80"/>
      <c r="ODR301" s="80"/>
      <c r="ODS301" s="80"/>
      <c r="ODT301" s="80"/>
      <c r="ODU301" s="80"/>
      <c r="ODV301" s="80"/>
      <c r="ODW301" s="80"/>
      <c r="ODX301" s="80"/>
      <c r="ODY301" s="80"/>
      <c r="ODZ301" s="80"/>
      <c r="OEA301" s="80"/>
      <c r="OEB301" s="80"/>
      <c r="OEC301" s="80"/>
      <c r="OED301" s="80"/>
      <c r="OEE301" s="80"/>
      <c r="OEF301" s="80"/>
      <c r="OEG301" s="80"/>
      <c r="OEH301" s="80"/>
      <c r="OEI301" s="80"/>
      <c r="OEJ301" s="80"/>
      <c r="OEK301" s="80"/>
      <c r="OEL301" s="80"/>
      <c r="OEM301" s="80"/>
      <c r="OEN301" s="80"/>
      <c r="OEO301" s="80"/>
      <c r="OEP301" s="80"/>
      <c r="OEQ301" s="80"/>
      <c r="OER301" s="80"/>
      <c r="OES301" s="80"/>
      <c r="OET301" s="80"/>
      <c r="OEU301" s="80"/>
      <c r="OEV301" s="80"/>
      <c r="OEW301" s="80"/>
      <c r="OEX301" s="80"/>
      <c r="OEY301" s="80"/>
      <c r="OEZ301" s="80"/>
      <c r="OFA301" s="80"/>
      <c r="OFB301" s="80"/>
      <c r="OFC301" s="80"/>
      <c r="OFD301" s="80"/>
      <c r="OFE301" s="80"/>
      <c r="OFF301" s="80"/>
      <c r="OFG301" s="80"/>
      <c r="OFH301" s="80"/>
      <c r="OFI301" s="80"/>
      <c r="OFJ301" s="80"/>
      <c r="OFK301" s="80"/>
      <c r="OFL301" s="80"/>
      <c r="OFM301" s="80"/>
      <c r="OFN301" s="80"/>
      <c r="OFO301" s="80"/>
      <c r="OFP301" s="80"/>
      <c r="OFQ301" s="80"/>
      <c r="OFR301" s="80"/>
      <c r="OFS301" s="80"/>
      <c r="OFT301" s="80"/>
      <c r="OFU301" s="80"/>
      <c r="OFV301" s="80"/>
      <c r="OFW301" s="80"/>
      <c r="OFX301" s="80"/>
      <c r="OFY301" s="80"/>
      <c r="OFZ301" s="80"/>
      <c r="OGA301" s="80"/>
      <c r="OGB301" s="80"/>
      <c r="OGC301" s="80"/>
      <c r="OGD301" s="80"/>
      <c r="OGE301" s="80"/>
      <c r="OGF301" s="80"/>
      <c r="OGG301" s="80"/>
      <c r="OGH301" s="80"/>
      <c r="OGI301" s="80"/>
      <c r="OGJ301" s="80"/>
      <c r="OGK301" s="80"/>
      <c r="OGL301" s="80"/>
      <c r="OGM301" s="80"/>
      <c r="OGN301" s="80"/>
      <c r="OGO301" s="80"/>
      <c r="OGP301" s="80"/>
      <c r="OGQ301" s="80"/>
      <c r="OGR301" s="80"/>
      <c r="OGS301" s="80"/>
      <c r="OGT301" s="80"/>
      <c r="OGU301" s="80"/>
      <c r="OGV301" s="80"/>
      <c r="OGW301" s="80"/>
      <c r="OGX301" s="80"/>
      <c r="OGY301" s="80"/>
      <c r="OGZ301" s="80"/>
      <c r="OHA301" s="80"/>
      <c r="OHB301" s="80"/>
      <c r="OHC301" s="80"/>
      <c r="OHD301" s="80"/>
      <c r="OHE301" s="80"/>
      <c r="OHF301" s="80"/>
      <c r="OHG301" s="80"/>
      <c r="OHH301" s="80"/>
      <c r="OHI301" s="80"/>
      <c r="OHJ301" s="80"/>
      <c r="OHK301" s="80"/>
      <c r="OHL301" s="80"/>
      <c r="OHM301" s="80"/>
      <c r="OHN301" s="80"/>
      <c r="OHO301" s="80"/>
      <c r="OHP301" s="80"/>
      <c r="OHQ301" s="80"/>
      <c r="OHR301" s="80"/>
      <c r="OHS301" s="80"/>
      <c r="OHT301" s="80"/>
      <c r="OHU301" s="80"/>
      <c r="OHV301" s="80"/>
      <c r="OHW301" s="80"/>
      <c r="OHX301" s="80"/>
      <c r="OHY301" s="80"/>
      <c r="OHZ301" s="80"/>
      <c r="OIA301" s="80"/>
      <c r="OIB301" s="80"/>
      <c r="OIC301" s="80"/>
      <c r="OID301" s="80"/>
      <c r="OIE301" s="80"/>
      <c r="OIF301" s="80"/>
      <c r="OIG301" s="80"/>
      <c r="OIH301" s="80"/>
      <c r="OII301" s="80"/>
      <c r="OIJ301" s="80"/>
      <c r="OIK301" s="80"/>
      <c r="OIL301" s="80"/>
      <c r="OIM301" s="80"/>
      <c r="OIN301" s="80"/>
      <c r="OIO301" s="80"/>
      <c r="OIP301" s="80"/>
      <c r="OIQ301" s="80"/>
      <c r="OIR301" s="80"/>
      <c r="OIS301" s="80"/>
      <c r="OIT301" s="80"/>
      <c r="OIU301" s="80"/>
      <c r="OIV301" s="80"/>
      <c r="OIW301" s="80"/>
      <c r="OIX301" s="80"/>
      <c r="OIY301" s="80"/>
      <c r="OIZ301" s="80"/>
      <c r="OJA301" s="80"/>
      <c r="OJB301" s="80"/>
      <c r="OJC301" s="80"/>
      <c r="OJD301" s="80"/>
      <c r="OJE301" s="80"/>
      <c r="OJF301" s="80"/>
      <c r="OJG301" s="80"/>
      <c r="OJH301" s="80"/>
      <c r="OJI301" s="80"/>
      <c r="OJJ301" s="80"/>
      <c r="OJK301" s="80"/>
      <c r="OJL301" s="80"/>
      <c r="OJM301" s="80"/>
      <c r="OJN301" s="80"/>
      <c r="OJO301" s="80"/>
      <c r="OJP301" s="80"/>
      <c r="OJQ301" s="80"/>
      <c r="OJR301" s="80"/>
      <c r="OJS301" s="80"/>
      <c r="OJT301" s="80"/>
      <c r="OJU301" s="80"/>
      <c r="OJV301" s="80"/>
      <c r="OJW301" s="80"/>
      <c r="OJX301" s="80"/>
      <c r="OJY301" s="80"/>
      <c r="OJZ301" s="80"/>
      <c r="OKA301" s="80"/>
      <c r="OKB301" s="80"/>
      <c r="OKC301" s="80"/>
      <c r="OKD301" s="80"/>
      <c r="OKE301" s="80"/>
      <c r="OKF301" s="80"/>
      <c r="OKG301" s="80"/>
      <c r="OKH301" s="80"/>
      <c r="OKI301" s="80"/>
      <c r="OKJ301" s="80"/>
      <c r="OKK301" s="80"/>
      <c r="OKL301" s="80"/>
      <c r="OKM301" s="80"/>
      <c r="OKN301" s="80"/>
      <c r="OKO301" s="80"/>
      <c r="OKP301" s="80"/>
      <c r="OKQ301" s="80"/>
      <c r="OKR301" s="80"/>
      <c r="OKS301" s="80"/>
      <c r="OKT301" s="80"/>
      <c r="OKU301" s="80"/>
      <c r="OKV301" s="80"/>
      <c r="OKW301" s="80"/>
      <c r="OKX301" s="80"/>
      <c r="OKY301" s="80"/>
      <c r="OKZ301" s="80"/>
      <c r="OLA301" s="80"/>
      <c r="OLB301" s="80"/>
      <c r="OLC301" s="80"/>
      <c r="OLD301" s="80"/>
      <c r="OLE301" s="80"/>
      <c r="OLF301" s="80"/>
      <c r="OLG301" s="80"/>
      <c r="OLH301" s="80"/>
      <c r="OLI301" s="80"/>
      <c r="OLJ301" s="80"/>
      <c r="OLK301" s="80"/>
      <c r="OLL301" s="80"/>
      <c r="OLM301" s="80"/>
      <c r="OLN301" s="80"/>
      <c r="OLO301" s="80"/>
      <c r="OLP301" s="80"/>
      <c r="OLQ301" s="80"/>
      <c r="OLR301" s="80"/>
      <c r="OLS301" s="80"/>
      <c r="OLT301" s="80"/>
      <c r="OLU301" s="80"/>
      <c r="OLV301" s="80"/>
      <c r="OLW301" s="80"/>
      <c r="OLX301" s="80"/>
      <c r="OLY301" s="80"/>
      <c r="OLZ301" s="80"/>
      <c r="OMA301" s="80"/>
      <c r="OMB301" s="80"/>
      <c r="OMC301" s="80"/>
      <c r="OMD301" s="80"/>
      <c r="OME301" s="80"/>
      <c r="OMF301" s="80"/>
      <c r="OMG301" s="80"/>
      <c r="OMH301" s="80"/>
      <c r="OMI301" s="80"/>
      <c r="OMJ301" s="80"/>
      <c r="OMK301" s="80"/>
      <c r="OML301" s="80"/>
      <c r="OMM301" s="80"/>
      <c r="OMN301" s="80"/>
      <c r="OMO301" s="80"/>
      <c r="OMP301" s="80"/>
      <c r="OMQ301" s="80"/>
      <c r="OMR301" s="80"/>
      <c r="OMS301" s="80"/>
      <c r="OMT301" s="80"/>
      <c r="OMU301" s="80"/>
      <c r="OMV301" s="80"/>
      <c r="OMW301" s="80"/>
      <c r="OMX301" s="80"/>
      <c r="OMY301" s="80"/>
      <c r="OMZ301" s="80"/>
      <c r="ONA301" s="80"/>
      <c r="ONB301" s="80"/>
      <c r="ONC301" s="80"/>
      <c r="OND301" s="80"/>
      <c r="ONE301" s="80"/>
      <c r="ONF301" s="80"/>
      <c r="ONG301" s="80"/>
      <c r="ONH301" s="80"/>
      <c r="ONI301" s="80"/>
      <c r="ONJ301" s="80"/>
      <c r="ONK301" s="80"/>
      <c r="ONL301" s="80"/>
      <c r="ONM301" s="80"/>
      <c r="ONN301" s="80"/>
      <c r="ONO301" s="80"/>
      <c r="ONP301" s="80"/>
      <c r="ONQ301" s="80"/>
      <c r="ONR301" s="80"/>
      <c r="ONS301" s="80"/>
      <c r="ONT301" s="80"/>
      <c r="ONU301" s="80"/>
      <c r="ONV301" s="80"/>
      <c r="ONW301" s="80"/>
      <c r="ONX301" s="80"/>
      <c r="ONY301" s="80"/>
      <c r="ONZ301" s="80"/>
      <c r="OOA301" s="80"/>
      <c r="OOB301" s="80"/>
      <c r="OOC301" s="80"/>
      <c r="OOD301" s="80"/>
      <c r="OOE301" s="80"/>
      <c r="OOF301" s="80"/>
      <c r="OOG301" s="80"/>
      <c r="OOH301" s="80"/>
      <c r="OOI301" s="80"/>
      <c r="OOJ301" s="80"/>
      <c r="OOK301" s="80"/>
      <c r="OOL301" s="80"/>
      <c r="OOM301" s="80"/>
      <c r="OON301" s="80"/>
      <c r="OOO301" s="80"/>
      <c r="OOP301" s="80"/>
      <c r="OOQ301" s="80"/>
      <c r="OOR301" s="80"/>
      <c r="OOS301" s="80"/>
      <c r="OOT301" s="80"/>
      <c r="OOU301" s="80"/>
      <c r="OOV301" s="80"/>
      <c r="OOW301" s="80"/>
      <c r="OOX301" s="80"/>
      <c r="OOY301" s="80"/>
      <c r="OOZ301" s="80"/>
      <c r="OPA301" s="80"/>
      <c r="OPB301" s="80"/>
      <c r="OPC301" s="80"/>
      <c r="OPD301" s="80"/>
      <c r="OPE301" s="80"/>
      <c r="OPF301" s="80"/>
      <c r="OPG301" s="80"/>
      <c r="OPH301" s="80"/>
      <c r="OPI301" s="80"/>
      <c r="OPJ301" s="80"/>
      <c r="OPK301" s="80"/>
      <c r="OPL301" s="80"/>
      <c r="OPM301" s="80"/>
      <c r="OPN301" s="80"/>
      <c r="OPO301" s="80"/>
      <c r="OPP301" s="80"/>
      <c r="OPQ301" s="80"/>
      <c r="OPR301" s="80"/>
      <c r="OPS301" s="80"/>
      <c r="OPT301" s="80"/>
      <c r="OPU301" s="80"/>
      <c r="OPV301" s="80"/>
      <c r="OPW301" s="80"/>
      <c r="OPX301" s="80"/>
      <c r="OPY301" s="80"/>
      <c r="OPZ301" s="80"/>
      <c r="OQA301" s="80"/>
      <c r="OQB301" s="80"/>
      <c r="OQC301" s="80"/>
      <c r="OQD301" s="80"/>
      <c r="OQE301" s="80"/>
      <c r="OQF301" s="80"/>
      <c r="OQG301" s="80"/>
      <c r="OQH301" s="80"/>
      <c r="OQI301" s="80"/>
      <c r="OQJ301" s="80"/>
      <c r="OQK301" s="80"/>
      <c r="OQL301" s="80"/>
      <c r="OQM301" s="80"/>
      <c r="OQN301" s="80"/>
      <c r="OQO301" s="80"/>
      <c r="OQP301" s="80"/>
      <c r="OQQ301" s="80"/>
      <c r="OQR301" s="80"/>
      <c r="OQS301" s="80"/>
      <c r="OQT301" s="80"/>
      <c r="OQU301" s="80"/>
      <c r="OQV301" s="80"/>
      <c r="OQW301" s="80"/>
      <c r="OQX301" s="80"/>
      <c r="OQY301" s="80"/>
      <c r="OQZ301" s="80"/>
      <c r="ORA301" s="80"/>
      <c r="ORB301" s="80"/>
      <c r="ORC301" s="80"/>
      <c r="ORD301" s="80"/>
      <c r="ORE301" s="80"/>
      <c r="ORF301" s="80"/>
      <c r="ORG301" s="80"/>
      <c r="ORH301" s="80"/>
      <c r="ORI301" s="80"/>
      <c r="ORJ301" s="80"/>
      <c r="ORK301" s="80"/>
      <c r="ORL301" s="80"/>
      <c r="ORM301" s="80"/>
      <c r="ORN301" s="80"/>
      <c r="ORO301" s="80"/>
      <c r="ORP301" s="80"/>
      <c r="ORQ301" s="80"/>
      <c r="ORR301" s="80"/>
      <c r="ORS301" s="80"/>
      <c r="ORT301" s="80"/>
      <c r="ORU301" s="80"/>
      <c r="ORV301" s="80"/>
      <c r="ORW301" s="80"/>
      <c r="ORX301" s="80"/>
      <c r="ORY301" s="80"/>
      <c r="ORZ301" s="80"/>
      <c r="OSA301" s="80"/>
      <c r="OSB301" s="80"/>
      <c r="OSC301" s="80"/>
      <c r="OSD301" s="80"/>
      <c r="OSE301" s="80"/>
      <c r="OSF301" s="80"/>
      <c r="OSG301" s="80"/>
      <c r="OSH301" s="80"/>
      <c r="OSI301" s="80"/>
      <c r="OSJ301" s="80"/>
      <c r="OSK301" s="80"/>
      <c r="OSL301" s="80"/>
      <c r="OSM301" s="80"/>
      <c r="OSN301" s="80"/>
      <c r="OSO301" s="80"/>
      <c r="OSP301" s="80"/>
      <c r="OSQ301" s="80"/>
      <c r="OSR301" s="80"/>
      <c r="OSS301" s="80"/>
      <c r="OST301" s="80"/>
      <c r="OSU301" s="80"/>
      <c r="OSV301" s="80"/>
      <c r="OSW301" s="80"/>
      <c r="OSX301" s="80"/>
      <c r="OSY301" s="80"/>
      <c r="OSZ301" s="80"/>
      <c r="OTA301" s="80"/>
      <c r="OTB301" s="80"/>
      <c r="OTC301" s="80"/>
      <c r="OTD301" s="80"/>
      <c r="OTE301" s="80"/>
      <c r="OTF301" s="80"/>
      <c r="OTG301" s="80"/>
      <c r="OTH301" s="80"/>
      <c r="OTI301" s="80"/>
      <c r="OTJ301" s="80"/>
      <c r="OTK301" s="80"/>
      <c r="OTL301" s="80"/>
      <c r="OTM301" s="80"/>
      <c r="OTN301" s="80"/>
      <c r="OTO301" s="80"/>
      <c r="OTP301" s="80"/>
      <c r="OTQ301" s="80"/>
      <c r="OTR301" s="80"/>
      <c r="OTS301" s="80"/>
      <c r="OTT301" s="80"/>
      <c r="OTU301" s="80"/>
      <c r="OTV301" s="80"/>
      <c r="OTW301" s="80"/>
      <c r="OTX301" s="80"/>
      <c r="OTY301" s="80"/>
      <c r="OTZ301" s="80"/>
      <c r="OUA301" s="80"/>
      <c r="OUB301" s="80"/>
      <c r="OUC301" s="80"/>
      <c r="OUD301" s="80"/>
      <c r="OUE301" s="80"/>
      <c r="OUF301" s="80"/>
      <c r="OUG301" s="80"/>
      <c r="OUH301" s="80"/>
      <c r="OUI301" s="80"/>
      <c r="OUJ301" s="80"/>
      <c r="OUK301" s="80"/>
      <c r="OUL301" s="80"/>
      <c r="OUM301" s="80"/>
      <c r="OUN301" s="80"/>
      <c r="OUO301" s="80"/>
      <c r="OUP301" s="80"/>
      <c r="OUQ301" s="80"/>
      <c r="OUR301" s="80"/>
      <c r="OUS301" s="80"/>
      <c r="OUT301" s="80"/>
      <c r="OUU301" s="80"/>
      <c r="OUV301" s="80"/>
      <c r="OUW301" s="80"/>
      <c r="OUX301" s="80"/>
      <c r="OUY301" s="80"/>
      <c r="OUZ301" s="80"/>
      <c r="OVA301" s="80"/>
      <c r="OVB301" s="80"/>
      <c r="OVC301" s="80"/>
      <c r="OVD301" s="80"/>
      <c r="OVE301" s="80"/>
      <c r="OVF301" s="80"/>
      <c r="OVG301" s="80"/>
      <c r="OVH301" s="80"/>
      <c r="OVI301" s="80"/>
      <c r="OVJ301" s="80"/>
      <c r="OVK301" s="80"/>
      <c r="OVL301" s="80"/>
      <c r="OVM301" s="80"/>
      <c r="OVN301" s="80"/>
      <c r="OVO301" s="80"/>
      <c r="OVP301" s="80"/>
      <c r="OVQ301" s="80"/>
      <c r="OVR301" s="80"/>
      <c r="OVS301" s="80"/>
      <c r="OVT301" s="80"/>
      <c r="OVU301" s="80"/>
      <c r="OVV301" s="80"/>
      <c r="OVW301" s="80"/>
      <c r="OVX301" s="80"/>
      <c r="OVY301" s="80"/>
      <c r="OVZ301" s="80"/>
      <c r="OWA301" s="80"/>
      <c r="OWB301" s="80"/>
      <c r="OWC301" s="80"/>
      <c r="OWD301" s="80"/>
      <c r="OWE301" s="80"/>
      <c r="OWF301" s="80"/>
      <c r="OWG301" s="80"/>
      <c r="OWH301" s="80"/>
      <c r="OWI301" s="80"/>
      <c r="OWJ301" s="80"/>
      <c r="OWK301" s="80"/>
      <c r="OWL301" s="80"/>
      <c r="OWM301" s="80"/>
      <c r="OWN301" s="80"/>
      <c r="OWO301" s="80"/>
      <c r="OWP301" s="80"/>
      <c r="OWQ301" s="80"/>
      <c r="OWR301" s="80"/>
      <c r="OWS301" s="80"/>
      <c r="OWT301" s="80"/>
      <c r="OWU301" s="80"/>
      <c r="OWV301" s="80"/>
      <c r="OWW301" s="80"/>
      <c r="OWX301" s="80"/>
      <c r="OWY301" s="80"/>
      <c r="OWZ301" s="80"/>
      <c r="OXA301" s="80"/>
      <c r="OXB301" s="80"/>
      <c r="OXC301" s="80"/>
      <c r="OXD301" s="80"/>
      <c r="OXE301" s="80"/>
      <c r="OXF301" s="80"/>
      <c r="OXG301" s="80"/>
      <c r="OXH301" s="80"/>
      <c r="OXI301" s="80"/>
      <c r="OXJ301" s="80"/>
      <c r="OXK301" s="80"/>
      <c r="OXL301" s="80"/>
      <c r="OXM301" s="80"/>
      <c r="OXN301" s="80"/>
      <c r="OXO301" s="80"/>
      <c r="OXP301" s="80"/>
      <c r="OXQ301" s="80"/>
      <c r="OXR301" s="80"/>
      <c r="OXS301" s="80"/>
      <c r="OXT301" s="80"/>
      <c r="OXU301" s="80"/>
      <c r="OXV301" s="80"/>
      <c r="OXW301" s="80"/>
      <c r="OXX301" s="80"/>
      <c r="OXY301" s="80"/>
      <c r="OXZ301" s="80"/>
      <c r="OYA301" s="80"/>
      <c r="OYB301" s="80"/>
      <c r="OYC301" s="80"/>
      <c r="OYD301" s="80"/>
      <c r="OYE301" s="80"/>
      <c r="OYF301" s="80"/>
      <c r="OYG301" s="80"/>
      <c r="OYH301" s="80"/>
      <c r="OYI301" s="80"/>
      <c r="OYJ301" s="80"/>
      <c r="OYK301" s="80"/>
      <c r="OYL301" s="80"/>
      <c r="OYM301" s="80"/>
      <c r="OYN301" s="80"/>
      <c r="OYO301" s="80"/>
      <c r="OYP301" s="80"/>
      <c r="OYQ301" s="80"/>
      <c r="OYR301" s="80"/>
      <c r="OYS301" s="80"/>
      <c r="OYT301" s="80"/>
      <c r="OYU301" s="80"/>
      <c r="OYV301" s="80"/>
      <c r="OYW301" s="80"/>
      <c r="OYX301" s="80"/>
      <c r="OYY301" s="80"/>
      <c r="OYZ301" s="80"/>
      <c r="OZA301" s="80"/>
      <c r="OZB301" s="80"/>
      <c r="OZC301" s="80"/>
      <c r="OZD301" s="80"/>
      <c r="OZE301" s="80"/>
      <c r="OZF301" s="80"/>
      <c r="OZG301" s="80"/>
      <c r="OZH301" s="80"/>
      <c r="OZI301" s="80"/>
      <c r="OZJ301" s="80"/>
      <c r="OZK301" s="80"/>
      <c r="OZL301" s="80"/>
      <c r="OZM301" s="80"/>
      <c r="OZN301" s="80"/>
      <c r="OZO301" s="80"/>
      <c r="OZP301" s="80"/>
      <c r="OZQ301" s="80"/>
      <c r="OZR301" s="80"/>
      <c r="OZS301" s="80"/>
      <c r="OZT301" s="80"/>
      <c r="OZU301" s="80"/>
      <c r="OZV301" s="80"/>
      <c r="OZW301" s="80"/>
      <c r="OZX301" s="80"/>
      <c r="OZY301" s="80"/>
      <c r="OZZ301" s="80"/>
      <c r="PAA301" s="80"/>
      <c r="PAB301" s="80"/>
      <c r="PAC301" s="80"/>
      <c r="PAD301" s="80"/>
      <c r="PAE301" s="80"/>
      <c r="PAF301" s="80"/>
      <c r="PAG301" s="80"/>
      <c r="PAH301" s="80"/>
      <c r="PAI301" s="80"/>
      <c r="PAJ301" s="80"/>
      <c r="PAK301" s="80"/>
      <c r="PAL301" s="80"/>
      <c r="PAM301" s="80"/>
      <c r="PAN301" s="80"/>
      <c r="PAO301" s="80"/>
      <c r="PAP301" s="80"/>
      <c r="PAQ301" s="80"/>
      <c r="PAR301" s="80"/>
      <c r="PAS301" s="80"/>
      <c r="PAT301" s="80"/>
      <c r="PAU301" s="80"/>
      <c r="PAV301" s="80"/>
      <c r="PAW301" s="80"/>
      <c r="PAX301" s="80"/>
      <c r="PAY301" s="80"/>
      <c r="PAZ301" s="80"/>
      <c r="PBA301" s="80"/>
      <c r="PBB301" s="80"/>
      <c r="PBC301" s="80"/>
      <c r="PBD301" s="80"/>
      <c r="PBE301" s="80"/>
      <c r="PBF301" s="80"/>
      <c r="PBG301" s="80"/>
      <c r="PBH301" s="80"/>
      <c r="PBI301" s="80"/>
      <c r="PBJ301" s="80"/>
      <c r="PBK301" s="80"/>
      <c r="PBL301" s="80"/>
      <c r="PBM301" s="80"/>
      <c r="PBN301" s="80"/>
      <c r="PBO301" s="80"/>
      <c r="PBP301" s="80"/>
      <c r="PBQ301" s="80"/>
      <c r="PBR301" s="80"/>
      <c r="PBS301" s="80"/>
      <c r="PBT301" s="80"/>
      <c r="PBU301" s="80"/>
      <c r="PBV301" s="80"/>
      <c r="PBW301" s="80"/>
      <c r="PBX301" s="80"/>
      <c r="PBY301" s="80"/>
      <c r="PBZ301" s="80"/>
      <c r="PCA301" s="80"/>
      <c r="PCB301" s="80"/>
      <c r="PCC301" s="80"/>
      <c r="PCD301" s="80"/>
      <c r="PCE301" s="80"/>
      <c r="PCF301" s="80"/>
      <c r="PCG301" s="80"/>
      <c r="PCH301" s="80"/>
      <c r="PCI301" s="80"/>
      <c r="PCJ301" s="80"/>
      <c r="PCK301" s="80"/>
      <c r="PCL301" s="80"/>
      <c r="PCM301" s="80"/>
      <c r="PCN301" s="80"/>
      <c r="PCO301" s="80"/>
      <c r="PCP301" s="80"/>
      <c r="PCQ301" s="80"/>
      <c r="PCR301" s="80"/>
      <c r="PCS301" s="80"/>
      <c r="PCT301" s="80"/>
      <c r="PCU301" s="80"/>
      <c r="PCV301" s="80"/>
      <c r="PCW301" s="80"/>
      <c r="PCX301" s="80"/>
      <c r="PCY301" s="80"/>
      <c r="PCZ301" s="80"/>
      <c r="PDA301" s="80"/>
      <c r="PDB301" s="80"/>
      <c r="PDC301" s="80"/>
      <c r="PDD301" s="80"/>
      <c r="PDE301" s="80"/>
      <c r="PDF301" s="80"/>
      <c r="PDG301" s="80"/>
      <c r="PDH301" s="80"/>
      <c r="PDI301" s="80"/>
      <c r="PDJ301" s="80"/>
      <c r="PDK301" s="80"/>
      <c r="PDL301" s="80"/>
      <c r="PDM301" s="80"/>
      <c r="PDN301" s="80"/>
      <c r="PDO301" s="80"/>
      <c r="PDP301" s="80"/>
      <c r="PDQ301" s="80"/>
      <c r="PDR301" s="80"/>
      <c r="PDS301" s="80"/>
      <c r="PDT301" s="80"/>
      <c r="PDU301" s="80"/>
      <c r="PDV301" s="80"/>
      <c r="PDW301" s="80"/>
      <c r="PDX301" s="80"/>
      <c r="PDY301" s="80"/>
      <c r="PDZ301" s="80"/>
      <c r="PEA301" s="80"/>
      <c r="PEB301" s="80"/>
      <c r="PEC301" s="80"/>
      <c r="PED301" s="80"/>
      <c r="PEE301" s="80"/>
      <c r="PEF301" s="80"/>
      <c r="PEG301" s="80"/>
      <c r="PEH301" s="80"/>
      <c r="PEI301" s="80"/>
      <c r="PEJ301" s="80"/>
      <c r="PEK301" s="80"/>
      <c r="PEL301" s="80"/>
      <c r="PEM301" s="80"/>
      <c r="PEN301" s="80"/>
      <c r="PEO301" s="80"/>
      <c r="PEP301" s="80"/>
      <c r="PEQ301" s="80"/>
      <c r="PER301" s="80"/>
      <c r="PES301" s="80"/>
      <c r="PET301" s="80"/>
      <c r="PEU301" s="80"/>
      <c r="PEV301" s="80"/>
      <c r="PEW301" s="80"/>
      <c r="PEX301" s="80"/>
      <c r="PEY301" s="80"/>
      <c r="PEZ301" s="80"/>
      <c r="PFA301" s="80"/>
      <c r="PFB301" s="80"/>
      <c r="PFC301" s="80"/>
      <c r="PFD301" s="80"/>
      <c r="PFE301" s="80"/>
      <c r="PFF301" s="80"/>
      <c r="PFG301" s="80"/>
      <c r="PFH301" s="80"/>
      <c r="PFI301" s="80"/>
      <c r="PFJ301" s="80"/>
      <c r="PFK301" s="80"/>
      <c r="PFL301" s="80"/>
      <c r="PFM301" s="80"/>
      <c r="PFN301" s="80"/>
      <c r="PFO301" s="80"/>
      <c r="PFP301" s="80"/>
      <c r="PFQ301" s="80"/>
      <c r="PFR301" s="80"/>
      <c r="PFS301" s="80"/>
      <c r="PFT301" s="80"/>
      <c r="PFU301" s="80"/>
      <c r="PFV301" s="80"/>
      <c r="PFW301" s="80"/>
      <c r="PFX301" s="80"/>
      <c r="PFY301" s="80"/>
      <c r="PFZ301" s="80"/>
      <c r="PGA301" s="80"/>
      <c r="PGB301" s="80"/>
      <c r="PGC301" s="80"/>
      <c r="PGD301" s="80"/>
      <c r="PGE301" s="80"/>
      <c r="PGF301" s="80"/>
      <c r="PGG301" s="80"/>
      <c r="PGH301" s="80"/>
      <c r="PGI301" s="80"/>
      <c r="PGJ301" s="80"/>
      <c r="PGK301" s="80"/>
      <c r="PGL301" s="80"/>
      <c r="PGM301" s="80"/>
      <c r="PGN301" s="80"/>
      <c r="PGO301" s="80"/>
      <c r="PGP301" s="80"/>
      <c r="PGQ301" s="80"/>
      <c r="PGR301" s="80"/>
      <c r="PGS301" s="80"/>
      <c r="PGT301" s="80"/>
      <c r="PGU301" s="80"/>
      <c r="PGV301" s="80"/>
      <c r="PGW301" s="80"/>
      <c r="PGX301" s="80"/>
      <c r="PGY301" s="80"/>
      <c r="PGZ301" s="80"/>
      <c r="PHA301" s="80"/>
      <c r="PHB301" s="80"/>
      <c r="PHC301" s="80"/>
      <c r="PHD301" s="80"/>
      <c r="PHE301" s="80"/>
      <c r="PHF301" s="80"/>
      <c r="PHG301" s="80"/>
      <c r="PHH301" s="80"/>
      <c r="PHI301" s="80"/>
      <c r="PHJ301" s="80"/>
      <c r="PHK301" s="80"/>
      <c r="PHL301" s="80"/>
      <c r="PHM301" s="80"/>
      <c r="PHN301" s="80"/>
      <c r="PHO301" s="80"/>
      <c r="PHP301" s="80"/>
      <c r="PHQ301" s="80"/>
      <c r="PHR301" s="80"/>
      <c r="PHS301" s="80"/>
      <c r="PHT301" s="80"/>
      <c r="PHU301" s="80"/>
      <c r="PHV301" s="80"/>
      <c r="PHW301" s="80"/>
      <c r="PHX301" s="80"/>
      <c r="PHY301" s="80"/>
      <c r="PHZ301" s="80"/>
      <c r="PIA301" s="80"/>
      <c r="PIB301" s="80"/>
      <c r="PIC301" s="80"/>
      <c r="PID301" s="80"/>
      <c r="PIE301" s="80"/>
      <c r="PIF301" s="80"/>
      <c r="PIG301" s="80"/>
      <c r="PIH301" s="80"/>
      <c r="PII301" s="80"/>
      <c r="PIJ301" s="80"/>
      <c r="PIK301" s="80"/>
      <c r="PIL301" s="80"/>
      <c r="PIM301" s="80"/>
      <c r="PIN301" s="80"/>
      <c r="PIO301" s="80"/>
      <c r="PIP301" s="80"/>
      <c r="PIQ301" s="80"/>
      <c r="PIR301" s="80"/>
      <c r="PIS301" s="80"/>
      <c r="PIT301" s="80"/>
      <c r="PIU301" s="80"/>
      <c r="PIV301" s="80"/>
      <c r="PIW301" s="80"/>
      <c r="PIX301" s="80"/>
      <c r="PIY301" s="80"/>
      <c r="PIZ301" s="80"/>
      <c r="PJA301" s="80"/>
      <c r="PJB301" s="80"/>
      <c r="PJC301" s="80"/>
      <c r="PJD301" s="80"/>
      <c r="PJE301" s="80"/>
      <c r="PJF301" s="80"/>
      <c r="PJG301" s="80"/>
      <c r="PJH301" s="80"/>
      <c r="PJI301" s="80"/>
      <c r="PJJ301" s="80"/>
      <c r="PJK301" s="80"/>
      <c r="PJL301" s="80"/>
      <c r="PJM301" s="80"/>
      <c r="PJN301" s="80"/>
      <c r="PJO301" s="80"/>
      <c r="PJP301" s="80"/>
      <c r="PJQ301" s="80"/>
      <c r="PJR301" s="80"/>
      <c r="PJS301" s="80"/>
      <c r="PJT301" s="80"/>
      <c r="PJU301" s="80"/>
      <c r="PJV301" s="80"/>
      <c r="PJW301" s="80"/>
      <c r="PJX301" s="80"/>
      <c r="PJY301" s="80"/>
      <c r="PJZ301" s="80"/>
      <c r="PKA301" s="80"/>
      <c r="PKB301" s="80"/>
      <c r="PKC301" s="80"/>
      <c r="PKD301" s="80"/>
      <c r="PKE301" s="80"/>
      <c r="PKF301" s="80"/>
      <c r="PKG301" s="80"/>
      <c r="PKH301" s="80"/>
      <c r="PKI301" s="80"/>
      <c r="PKJ301" s="80"/>
      <c r="PKK301" s="80"/>
      <c r="PKL301" s="80"/>
      <c r="PKM301" s="80"/>
      <c r="PKN301" s="80"/>
      <c r="PKO301" s="80"/>
      <c r="PKP301" s="80"/>
      <c r="PKQ301" s="80"/>
      <c r="PKR301" s="80"/>
      <c r="PKS301" s="80"/>
      <c r="PKT301" s="80"/>
      <c r="PKU301" s="80"/>
      <c r="PKV301" s="80"/>
      <c r="PKW301" s="80"/>
      <c r="PKX301" s="80"/>
      <c r="PKY301" s="80"/>
      <c r="PKZ301" s="80"/>
      <c r="PLA301" s="80"/>
      <c r="PLB301" s="80"/>
      <c r="PLC301" s="80"/>
      <c r="PLD301" s="80"/>
      <c r="PLE301" s="80"/>
      <c r="PLF301" s="80"/>
      <c r="PLG301" s="80"/>
      <c r="PLH301" s="80"/>
      <c r="PLI301" s="80"/>
      <c r="PLJ301" s="80"/>
      <c r="PLK301" s="80"/>
      <c r="PLL301" s="80"/>
      <c r="PLM301" s="80"/>
      <c r="PLN301" s="80"/>
      <c r="PLO301" s="80"/>
      <c r="PLP301" s="80"/>
      <c r="PLQ301" s="80"/>
      <c r="PLR301" s="80"/>
      <c r="PLS301" s="80"/>
      <c r="PLT301" s="80"/>
      <c r="PLU301" s="80"/>
      <c r="PLV301" s="80"/>
      <c r="PLW301" s="80"/>
      <c r="PLX301" s="80"/>
      <c r="PLY301" s="80"/>
      <c r="PLZ301" s="80"/>
      <c r="PMA301" s="80"/>
      <c r="PMB301" s="80"/>
      <c r="PMC301" s="80"/>
      <c r="PMD301" s="80"/>
      <c r="PME301" s="80"/>
      <c r="PMF301" s="80"/>
      <c r="PMG301" s="80"/>
      <c r="PMH301" s="80"/>
      <c r="PMI301" s="80"/>
      <c r="PMJ301" s="80"/>
      <c r="PMK301" s="80"/>
      <c r="PML301" s="80"/>
      <c r="PMM301" s="80"/>
      <c r="PMN301" s="80"/>
      <c r="PMO301" s="80"/>
      <c r="PMP301" s="80"/>
      <c r="PMQ301" s="80"/>
      <c r="PMR301" s="80"/>
      <c r="PMS301" s="80"/>
      <c r="PMT301" s="80"/>
      <c r="PMU301" s="80"/>
      <c r="PMV301" s="80"/>
      <c r="PMW301" s="80"/>
      <c r="PMX301" s="80"/>
      <c r="PMY301" s="80"/>
      <c r="PMZ301" s="80"/>
      <c r="PNA301" s="80"/>
      <c r="PNB301" s="80"/>
      <c r="PNC301" s="80"/>
      <c r="PND301" s="80"/>
      <c r="PNE301" s="80"/>
      <c r="PNF301" s="80"/>
      <c r="PNG301" s="80"/>
      <c r="PNH301" s="80"/>
      <c r="PNI301" s="80"/>
      <c r="PNJ301" s="80"/>
      <c r="PNK301" s="80"/>
      <c r="PNL301" s="80"/>
      <c r="PNM301" s="80"/>
      <c r="PNN301" s="80"/>
      <c r="PNO301" s="80"/>
      <c r="PNP301" s="80"/>
      <c r="PNQ301" s="80"/>
      <c r="PNR301" s="80"/>
      <c r="PNS301" s="80"/>
      <c r="PNT301" s="80"/>
      <c r="PNU301" s="80"/>
      <c r="PNV301" s="80"/>
      <c r="PNW301" s="80"/>
      <c r="PNX301" s="80"/>
      <c r="PNY301" s="80"/>
      <c r="PNZ301" s="80"/>
      <c r="POA301" s="80"/>
      <c r="POB301" s="80"/>
      <c r="POC301" s="80"/>
      <c r="POD301" s="80"/>
      <c r="POE301" s="80"/>
      <c r="POF301" s="80"/>
      <c r="POG301" s="80"/>
      <c r="POH301" s="80"/>
      <c r="POI301" s="80"/>
      <c r="POJ301" s="80"/>
      <c r="POK301" s="80"/>
      <c r="POL301" s="80"/>
      <c r="POM301" s="80"/>
      <c r="PON301" s="80"/>
      <c r="POO301" s="80"/>
      <c r="POP301" s="80"/>
      <c r="POQ301" s="80"/>
      <c r="POR301" s="80"/>
      <c r="POS301" s="80"/>
      <c r="POT301" s="80"/>
      <c r="POU301" s="80"/>
      <c r="POV301" s="80"/>
      <c r="POW301" s="80"/>
      <c r="POX301" s="80"/>
      <c r="POY301" s="80"/>
      <c r="POZ301" s="80"/>
      <c r="PPA301" s="80"/>
      <c r="PPB301" s="80"/>
      <c r="PPC301" s="80"/>
      <c r="PPD301" s="80"/>
      <c r="PPE301" s="80"/>
      <c r="PPF301" s="80"/>
      <c r="PPG301" s="80"/>
      <c r="PPH301" s="80"/>
      <c r="PPI301" s="80"/>
      <c r="PPJ301" s="80"/>
      <c r="PPK301" s="80"/>
      <c r="PPL301" s="80"/>
      <c r="PPM301" s="80"/>
      <c r="PPN301" s="80"/>
      <c r="PPO301" s="80"/>
      <c r="PPP301" s="80"/>
      <c r="PPQ301" s="80"/>
      <c r="PPR301" s="80"/>
      <c r="PPS301" s="80"/>
      <c r="PPT301" s="80"/>
      <c r="PPU301" s="80"/>
      <c r="PPV301" s="80"/>
      <c r="PPW301" s="80"/>
      <c r="PPX301" s="80"/>
      <c r="PPY301" s="80"/>
      <c r="PPZ301" s="80"/>
      <c r="PQA301" s="80"/>
      <c r="PQB301" s="80"/>
      <c r="PQC301" s="80"/>
      <c r="PQD301" s="80"/>
      <c r="PQE301" s="80"/>
      <c r="PQF301" s="80"/>
      <c r="PQG301" s="80"/>
      <c r="PQH301" s="80"/>
      <c r="PQI301" s="80"/>
      <c r="PQJ301" s="80"/>
      <c r="PQK301" s="80"/>
      <c r="PQL301" s="80"/>
      <c r="PQM301" s="80"/>
      <c r="PQN301" s="80"/>
      <c r="PQO301" s="80"/>
      <c r="PQP301" s="80"/>
      <c r="PQQ301" s="80"/>
      <c r="PQR301" s="80"/>
      <c r="PQS301" s="80"/>
      <c r="PQT301" s="80"/>
      <c r="PQU301" s="80"/>
      <c r="PQV301" s="80"/>
      <c r="PQW301" s="80"/>
      <c r="PQX301" s="80"/>
      <c r="PQY301" s="80"/>
      <c r="PQZ301" s="80"/>
      <c r="PRA301" s="80"/>
      <c r="PRB301" s="80"/>
      <c r="PRC301" s="80"/>
      <c r="PRD301" s="80"/>
      <c r="PRE301" s="80"/>
      <c r="PRF301" s="80"/>
      <c r="PRG301" s="80"/>
      <c r="PRH301" s="80"/>
      <c r="PRI301" s="80"/>
      <c r="PRJ301" s="80"/>
      <c r="PRK301" s="80"/>
      <c r="PRL301" s="80"/>
      <c r="PRM301" s="80"/>
      <c r="PRN301" s="80"/>
      <c r="PRO301" s="80"/>
      <c r="PRP301" s="80"/>
      <c r="PRQ301" s="80"/>
      <c r="PRR301" s="80"/>
      <c r="PRS301" s="80"/>
      <c r="PRT301" s="80"/>
      <c r="PRU301" s="80"/>
      <c r="PRV301" s="80"/>
      <c r="PRW301" s="80"/>
      <c r="PRX301" s="80"/>
      <c r="PRY301" s="80"/>
      <c r="PRZ301" s="80"/>
      <c r="PSA301" s="80"/>
      <c r="PSB301" s="80"/>
      <c r="PSC301" s="80"/>
      <c r="PSD301" s="80"/>
      <c r="PSE301" s="80"/>
      <c r="PSF301" s="80"/>
      <c r="PSG301" s="80"/>
      <c r="PSH301" s="80"/>
      <c r="PSI301" s="80"/>
      <c r="PSJ301" s="80"/>
      <c r="PSK301" s="80"/>
      <c r="PSL301" s="80"/>
      <c r="PSM301" s="80"/>
      <c r="PSN301" s="80"/>
      <c r="PSO301" s="80"/>
      <c r="PSP301" s="80"/>
      <c r="PSQ301" s="80"/>
      <c r="PSR301" s="80"/>
      <c r="PSS301" s="80"/>
      <c r="PST301" s="80"/>
      <c r="PSU301" s="80"/>
      <c r="PSV301" s="80"/>
      <c r="PSW301" s="80"/>
      <c r="PSX301" s="80"/>
      <c r="PSY301" s="80"/>
      <c r="PSZ301" s="80"/>
      <c r="PTA301" s="80"/>
      <c r="PTB301" s="80"/>
      <c r="PTC301" s="80"/>
      <c r="PTD301" s="80"/>
      <c r="PTE301" s="80"/>
      <c r="PTF301" s="80"/>
      <c r="PTG301" s="80"/>
      <c r="PTH301" s="80"/>
      <c r="PTI301" s="80"/>
      <c r="PTJ301" s="80"/>
      <c r="PTK301" s="80"/>
      <c r="PTL301" s="80"/>
      <c r="PTM301" s="80"/>
      <c r="PTN301" s="80"/>
      <c r="PTO301" s="80"/>
      <c r="PTP301" s="80"/>
      <c r="PTQ301" s="80"/>
      <c r="PTR301" s="80"/>
      <c r="PTS301" s="80"/>
      <c r="PTT301" s="80"/>
      <c r="PTU301" s="80"/>
      <c r="PTV301" s="80"/>
      <c r="PTW301" s="80"/>
      <c r="PTX301" s="80"/>
      <c r="PTY301" s="80"/>
      <c r="PTZ301" s="80"/>
      <c r="PUA301" s="80"/>
      <c r="PUB301" s="80"/>
      <c r="PUC301" s="80"/>
      <c r="PUD301" s="80"/>
      <c r="PUE301" s="80"/>
      <c r="PUF301" s="80"/>
      <c r="PUG301" s="80"/>
      <c r="PUH301" s="80"/>
      <c r="PUI301" s="80"/>
      <c r="PUJ301" s="80"/>
      <c r="PUK301" s="80"/>
      <c r="PUL301" s="80"/>
      <c r="PUM301" s="80"/>
      <c r="PUN301" s="80"/>
      <c r="PUO301" s="80"/>
      <c r="PUP301" s="80"/>
      <c r="PUQ301" s="80"/>
      <c r="PUR301" s="80"/>
      <c r="PUS301" s="80"/>
      <c r="PUT301" s="80"/>
      <c r="PUU301" s="80"/>
      <c r="PUV301" s="80"/>
      <c r="PUW301" s="80"/>
      <c r="PUX301" s="80"/>
      <c r="PUY301" s="80"/>
      <c r="PUZ301" s="80"/>
      <c r="PVA301" s="80"/>
      <c r="PVB301" s="80"/>
      <c r="PVC301" s="80"/>
      <c r="PVD301" s="80"/>
      <c r="PVE301" s="80"/>
      <c r="PVF301" s="80"/>
      <c r="PVG301" s="80"/>
      <c r="PVH301" s="80"/>
      <c r="PVI301" s="80"/>
      <c r="PVJ301" s="80"/>
      <c r="PVK301" s="80"/>
      <c r="PVL301" s="80"/>
      <c r="PVM301" s="80"/>
      <c r="PVN301" s="80"/>
      <c r="PVO301" s="80"/>
      <c r="PVP301" s="80"/>
      <c r="PVQ301" s="80"/>
      <c r="PVR301" s="80"/>
      <c r="PVS301" s="80"/>
      <c r="PVT301" s="80"/>
      <c r="PVU301" s="80"/>
      <c r="PVV301" s="80"/>
      <c r="PVW301" s="80"/>
      <c r="PVX301" s="80"/>
      <c r="PVY301" s="80"/>
      <c r="PVZ301" s="80"/>
      <c r="PWA301" s="80"/>
      <c r="PWB301" s="80"/>
      <c r="PWC301" s="80"/>
      <c r="PWD301" s="80"/>
      <c r="PWE301" s="80"/>
      <c r="PWF301" s="80"/>
      <c r="PWG301" s="80"/>
      <c r="PWH301" s="80"/>
      <c r="PWI301" s="80"/>
      <c r="PWJ301" s="80"/>
      <c r="PWK301" s="80"/>
      <c r="PWL301" s="80"/>
      <c r="PWM301" s="80"/>
      <c r="PWN301" s="80"/>
      <c r="PWO301" s="80"/>
      <c r="PWP301" s="80"/>
      <c r="PWQ301" s="80"/>
      <c r="PWR301" s="80"/>
      <c r="PWS301" s="80"/>
      <c r="PWT301" s="80"/>
      <c r="PWU301" s="80"/>
      <c r="PWV301" s="80"/>
      <c r="PWW301" s="80"/>
      <c r="PWX301" s="80"/>
      <c r="PWY301" s="80"/>
      <c r="PWZ301" s="80"/>
      <c r="PXA301" s="80"/>
      <c r="PXB301" s="80"/>
      <c r="PXC301" s="80"/>
      <c r="PXD301" s="80"/>
      <c r="PXE301" s="80"/>
      <c r="PXF301" s="80"/>
      <c r="PXG301" s="80"/>
      <c r="PXH301" s="80"/>
      <c r="PXI301" s="80"/>
      <c r="PXJ301" s="80"/>
      <c r="PXK301" s="80"/>
      <c r="PXL301" s="80"/>
      <c r="PXM301" s="80"/>
      <c r="PXN301" s="80"/>
      <c r="PXO301" s="80"/>
      <c r="PXP301" s="80"/>
      <c r="PXQ301" s="80"/>
      <c r="PXR301" s="80"/>
      <c r="PXS301" s="80"/>
      <c r="PXT301" s="80"/>
      <c r="PXU301" s="80"/>
      <c r="PXV301" s="80"/>
      <c r="PXW301" s="80"/>
      <c r="PXX301" s="80"/>
      <c r="PXY301" s="80"/>
      <c r="PXZ301" s="80"/>
      <c r="PYA301" s="80"/>
      <c r="PYB301" s="80"/>
      <c r="PYC301" s="80"/>
      <c r="PYD301" s="80"/>
      <c r="PYE301" s="80"/>
      <c r="PYF301" s="80"/>
      <c r="PYG301" s="80"/>
      <c r="PYH301" s="80"/>
      <c r="PYI301" s="80"/>
      <c r="PYJ301" s="80"/>
      <c r="PYK301" s="80"/>
      <c r="PYL301" s="80"/>
      <c r="PYM301" s="80"/>
      <c r="PYN301" s="80"/>
      <c r="PYO301" s="80"/>
      <c r="PYP301" s="80"/>
      <c r="PYQ301" s="80"/>
      <c r="PYR301" s="80"/>
      <c r="PYS301" s="80"/>
      <c r="PYT301" s="80"/>
      <c r="PYU301" s="80"/>
      <c r="PYV301" s="80"/>
      <c r="PYW301" s="80"/>
      <c r="PYX301" s="80"/>
      <c r="PYY301" s="80"/>
      <c r="PYZ301" s="80"/>
      <c r="PZA301" s="80"/>
      <c r="PZB301" s="80"/>
      <c r="PZC301" s="80"/>
      <c r="PZD301" s="80"/>
      <c r="PZE301" s="80"/>
      <c r="PZF301" s="80"/>
      <c r="PZG301" s="80"/>
      <c r="PZH301" s="80"/>
      <c r="PZI301" s="80"/>
      <c r="PZJ301" s="80"/>
      <c r="PZK301" s="80"/>
      <c r="PZL301" s="80"/>
      <c r="PZM301" s="80"/>
      <c r="PZN301" s="80"/>
      <c r="PZO301" s="80"/>
      <c r="PZP301" s="80"/>
      <c r="PZQ301" s="80"/>
      <c r="PZR301" s="80"/>
      <c r="PZS301" s="80"/>
      <c r="PZT301" s="80"/>
      <c r="PZU301" s="80"/>
      <c r="PZV301" s="80"/>
      <c r="PZW301" s="80"/>
      <c r="PZX301" s="80"/>
      <c r="PZY301" s="80"/>
      <c r="PZZ301" s="80"/>
      <c r="QAA301" s="80"/>
      <c r="QAB301" s="80"/>
      <c r="QAC301" s="80"/>
      <c r="QAD301" s="80"/>
      <c r="QAE301" s="80"/>
      <c r="QAF301" s="80"/>
      <c r="QAG301" s="80"/>
      <c r="QAH301" s="80"/>
      <c r="QAI301" s="80"/>
      <c r="QAJ301" s="80"/>
      <c r="QAK301" s="80"/>
      <c r="QAL301" s="80"/>
      <c r="QAM301" s="80"/>
      <c r="QAN301" s="80"/>
      <c r="QAO301" s="80"/>
      <c r="QAP301" s="80"/>
      <c r="QAQ301" s="80"/>
      <c r="QAR301" s="80"/>
      <c r="QAS301" s="80"/>
      <c r="QAT301" s="80"/>
      <c r="QAU301" s="80"/>
      <c r="QAV301" s="80"/>
      <c r="QAW301" s="80"/>
      <c r="QAX301" s="80"/>
      <c r="QAY301" s="80"/>
      <c r="QAZ301" s="80"/>
      <c r="QBA301" s="80"/>
      <c r="QBB301" s="80"/>
      <c r="QBC301" s="80"/>
      <c r="QBD301" s="80"/>
      <c r="QBE301" s="80"/>
      <c r="QBF301" s="80"/>
      <c r="QBG301" s="80"/>
      <c r="QBH301" s="80"/>
      <c r="QBI301" s="80"/>
      <c r="QBJ301" s="80"/>
      <c r="QBK301" s="80"/>
      <c r="QBL301" s="80"/>
      <c r="QBM301" s="80"/>
      <c r="QBN301" s="80"/>
      <c r="QBO301" s="80"/>
      <c r="QBP301" s="80"/>
      <c r="QBQ301" s="80"/>
      <c r="QBR301" s="80"/>
      <c r="QBS301" s="80"/>
      <c r="QBT301" s="80"/>
      <c r="QBU301" s="80"/>
      <c r="QBV301" s="80"/>
      <c r="QBW301" s="80"/>
      <c r="QBX301" s="80"/>
      <c r="QBY301" s="80"/>
      <c r="QBZ301" s="80"/>
      <c r="QCA301" s="80"/>
      <c r="QCB301" s="80"/>
      <c r="QCC301" s="80"/>
      <c r="QCD301" s="80"/>
      <c r="QCE301" s="80"/>
      <c r="QCF301" s="80"/>
      <c r="QCG301" s="80"/>
      <c r="QCH301" s="80"/>
      <c r="QCI301" s="80"/>
      <c r="QCJ301" s="80"/>
      <c r="QCK301" s="80"/>
      <c r="QCL301" s="80"/>
      <c r="QCM301" s="80"/>
      <c r="QCN301" s="80"/>
      <c r="QCO301" s="80"/>
      <c r="QCP301" s="80"/>
      <c r="QCQ301" s="80"/>
      <c r="QCR301" s="80"/>
      <c r="QCS301" s="80"/>
      <c r="QCT301" s="80"/>
      <c r="QCU301" s="80"/>
      <c r="QCV301" s="80"/>
      <c r="QCW301" s="80"/>
      <c r="QCX301" s="80"/>
      <c r="QCY301" s="80"/>
      <c r="QCZ301" s="80"/>
      <c r="QDA301" s="80"/>
      <c r="QDB301" s="80"/>
      <c r="QDC301" s="80"/>
      <c r="QDD301" s="80"/>
      <c r="QDE301" s="80"/>
      <c r="QDF301" s="80"/>
      <c r="QDG301" s="80"/>
      <c r="QDH301" s="80"/>
      <c r="QDI301" s="80"/>
      <c r="QDJ301" s="80"/>
      <c r="QDK301" s="80"/>
      <c r="QDL301" s="80"/>
      <c r="QDM301" s="80"/>
      <c r="QDN301" s="80"/>
      <c r="QDO301" s="80"/>
      <c r="QDP301" s="80"/>
      <c r="QDQ301" s="80"/>
      <c r="QDR301" s="80"/>
      <c r="QDS301" s="80"/>
      <c r="QDT301" s="80"/>
      <c r="QDU301" s="80"/>
      <c r="QDV301" s="80"/>
      <c r="QDW301" s="80"/>
      <c r="QDX301" s="80"/>
      <c r="QDY301" s="80"/>
      <c r="QDZ301" s="80"/>
      <c r="QEA301" s="80"/>
      <c r="QEB301" s="80"/>
      <c r="QEC301" s="80"/>
      <c r="QED301" s="80"/>
      <c r="QEE301" s="80"/>
      <c r="QEF301" s="80"/>
      <c r="QEG301" s="80"/>
      <c r="QEH301" s="80"/>
      <c r="QEI301" s="80"/>
      <c r="QEJ301" s="80"/>
      <c r="QEK301" s="80"/>
      <c r="QEL301" s="80"/>
      <c r="QEM301" s="80"/>
      <c r="QEN301" s="80"/>
      <c r="QEO301" s="80"/>
      <c r="QEP301" s="80"/>
      <c r="QEQ301" s="80"/>
      <c r="QER301" s="80"/>
      <c r="QES301" s="80"/>
      <c r="QET301" s="80"/>
      <c r="QEU301" s="80"/>
      <c r="QEV301" s="80"/>
      <c r="QEW301" s="80"/>
      <c r="QEX301" s="80"/>
      <c r="QEY301" s="80"/>
      <c r="QEZ301" s="80"/>
      <c r="QFA301" s="80"/>
      <c r="QFB301" s="80"/>
      <c r="QFC301" s="80"/>
      <c r="QFD301" s="80"/>
      <c r="QFE301" s="80"/>
      <c r="QFF301" s="80"/>
      <c r="QFG301" s="80"/>
      <c r="QFH301" s="80"/>
      <c r="QFI301" s="80"/>
      <c r="QFJ301" s="80"/>
      <c r="QFK301" s="80"/>
      <c r="QFL301" s="80"/>
      <c r="QFM301" s="80"/>
      <c r="QFN301" s="80"/>
      <c r="QFO301" s="80"/>
      <c r="QFP301" s="80"/>
      <c r="QFQ301" s="80"/>
      <c r="QFR301" s="80"/>
      <c r="QFS301" s="80"/>
      <c r="QFT301" s="80"/>
      <c r="QFU301" s="80"/>
      <c r="QFV301" s="80"/>
      <c r="QFW301" s="80"/>
      <c r="QFX301" s="80"/>
      <c r="QFY301" s="80"/>
      <c r="QFZ301" s="80"/>
      <c r="QGA301" s="80"/>
      <c r="QGB301" s="80"/>
      <c r="QGC301" s="80"/>
      <c r="QGD301" s="80"/>
      <c r="QGE301" s="80"/>
      <c r="QGF301" s="80"/>
      <c r="QGG301" s="80"/>
      <c r="QGH301" s="80"/>
      <c r="QGI301" s="80"/>
      <c r="QGJ301" s="80"/>
      <c r="QGK301" s="80"/>
      <c r="QGL301" s="80"/>
      <c r="QGM301" s="80"/>
      <c r="QGN301" s="80"/>
      <c r="QGO301" s="80"/>
      <c r="QGP301" s="80"/>
      <c r="QGQ301" s="80"/>
      <c r="QGR301" s="80"/>
      <c r="QGS301" s="80"/>
      <c r="QGT301" s="80"/>
      <c r="QGU301" s="80"/>
      <c r="QGV301" s="80"/>
      <c r="QGW301" s="80"/>
      <c r="QGX301" s="80"/>
      <c r="QGY301" s="80"/>
      <c r="QGZ301" s="80"/>
      <c r="QHA301" s="80"/>
      <c r="QHB301" s="80"/>
      <c r="QHC301" s="80"/>
      <c r="QHD301" s="80"/>
      <c r="QHE301" s="80"/>
      <c r="QHF301" s="80"/>
      <c r="QHG301" s="80"/>
      <c r="QHH301" s="80"/>
      <c r="QHI301" s="80"/>
      <c r="QHJ301" s="80"/>
      <c r="QHK301" s="80"/>
      <c r="QHL301" s="80"/>
      <c r="QHM301" s="80"/>
      <c r="QHN301" s="80"/>
      <c r="QHO301" s="80"/>
      <c r="QHP301" s="80"/>
      <c r="QHQ301" s="80"/>
      <c r="QHR301" s="80"/>
      <c r="QHS301" s="80"/>
      <c r="QHT301" s="80"/>
      <c r="QHU301" s="80"/>
      <c r="QHV301" s="80"/>
      <c r="QHW301" s="80"/>
      <c r="QHX301" s="80"/>
      <c r="QHY301" s="80"/>
      <c r="QHZ301" s="80"/>
      <c r="QIA301" s="80"/>
      <c r="QIB301" s="80"/>
      <c r="QIC301" s="80"/>
      <c r="QID301" s="80"/>
      <c r="QIE301" s="80"/>
      <c r="QIF301" s="80"/>
      <c r="QIG301" s="80"/>
      <c r="QIH301" s="80"/>
      <c r="QII301" s="80"/>
      <c r="QIJ301" s="80"/>
      <c r="QIK301" s="80"/>
      <c r="QIL301" s="80"/>
      <c r="QIM301" s="80"/>
      <c r="QIN301" s="80"/>
      <c r="QIO301" s="80"/>
      <c r="QIP301" s="80"/>
      <c r="QIQ301" s="80"/>
      <c r="QIR301" s="80"/>
      <c r="QIS301" s="80"/>
      <c r="QIT301" s="80"/>
      <c r="QIU301" s="80"/>
      <c r="QIV301" s="80"/>
      <c r="QIW301" s="80"/>
      <c r="QIX301" s="80"/>
      <c r="QIY301" s="80"/>
      <c r="QIZ301" s="80"/>
      <c r="QJA301" s="80"/>
      <c r="QJB301" s="80"/>
      <c r="QJC301" s="80"/>
      <c r="QJD301" s="80"/>
      <c r="QJE301" s="80"/>
      <c r="QJF301" s="80"/>
      <c r="QJG301" s="80"/>
      <c r="QJH301" s="80"/>
      <c r="QJI301" s="80"/>
      <c r="QJJ301" s="80"/>
      <c r="QJK301" s="80"/>
      <c r="QJL301" s="80"/>
      <c r="QJM301" s="80"/>
      <c r="QJN301" s="80"/>
      <c r="QJO301" s="80"/>
      <c r="QJP301" s="80"/>
      <c r="QJQ301" s="80"/>
      <c r="QJR301" s="80"/>
      <c r="QJS301" s="80"/>
      <c r="QJT301" s="80"/>
      <c r="QJU301" s="80"/>
      <c r="QJV301" s="80"/>
      <c r="QJW301" s="80"/>
      <c r="QJX301" s="80"/>
      <c r="QJY301" s="80"/>
      <c r="QJZ301" s="80"/>
      <c r="QKA301" s="80"/>
      <c r="QKB301" s="80"/>
      <c r="QKC301" s="80"/>
      <c r="QKD301" s="80"/>
      <c r="QKE301" s="80"/>
      <c r="QKF301" s="80"/>
      <c r="QKG301" s="80"/>
      <c r="QKH301" s="80"/>
      <c r="QKI301" s="80"/>
      <c r="QKJ301" s="80"/>
      <c r="QKK301" s="80"/>
      <c r="QKL301" s="80"/>
      <c r="QKM301" s="80"/>
      <c r="QKN301" s="80"/>
      <c r="QKO301" s="80"/>
      <c r="QKP301" s="80"/>
      <c r="QKQ301" s="80"/>
      <c r="QKR301" s="80"/>
      <c r="QKS301" s="80"/>
      <c r="QKT301" s="80"/>
      <c r="QKU301" s="80"/>
      <c r="QKV301" s="80"/>
      <c r="QKW301" s="80"/>
      <c r="QKX301" s="80"/>
      <c r="QKY301" s="80"/>
      <c r="QKZ301" s="80"/>
      <c r="QLA301" s="80"/>
      <c r="QLB301" s="80"/>
      <c r="QLC301" s="80"/>
      <c r="QLD301" s="80"/>
      <c r="QLE301" s="80"/>
      <c r="QLF301" s="80"/>
      <c r="QLG301" s="80"/>
      <c r="QLH301" s="80"/>
      <c r="QLI301" s="80"/>
      <c r="QLJ301" s="80"/>
      <c r="QLK301" s="80"/>
      <c r="QLL301" s="80"/>
      <c r="QLM301" s="80"/>
      <c r="QLN301" s="80"/>
      <c r="QLO301" s="80"/>
      <c r="QLP301" s="80"/>
      <c r="QLQ301" s="80"/>
      <c r="QLR301" s="80"/>
      <c r="QLS301" s="80"/>
      <c r="QLT301" s="80"/>
      <c r="QLU301" s="80"/>
      <c r="QLV301" s="80"/>
      <c r="QLW301" s="80"/>
      <c r="QLX301" s="80"/>
      <c r="QLY301" s="80"/>
      <c r="QLZ301" s="80"/>
      <c r="QMA301" s="80"/>
      <c r="QMB301" s="80"/>
      <c r="QMC301" s="80"/>
      <c r="QMD301" s="80"/>
      <c r="QME301" s="80"/>
      <c r="QMF301" s="80"/>
      <c r="QMG301" s="80"/>
      <c r="QMH301" s="80"/>
      <c r="QMI301" s="80"/>
      <c r="QMJ301" s="80"/>
      <c r="QMK301" s="80"/>
      <c r="QML301" s="80"/>
      <c r="QMM301" s="80"/>
      <c r="QMN301" s="80"/>
      <c r="QMO301" s="80"/>
      <c r="QMP301" s="80"/>
      <c r="QMQ301" s="80"/>
      <c r="QMR301" s="80"/>
      <c r="QMS301" s="80"/>
      <c r="QMT301" s="80"/>
      <c r="QMU301" s="80"/>
      <c r="QMV301" s="80"/>
      <c r="QMW301" s="80"/>
      <c r="QMX301" s="80"/>
      <c r="QMY301" s="80"/>
      <c r="QMZ301" s="80"/>
      <c r="QNA301" s="80"/>
      <c r="QNB301" s="80"/>
      <c r="QNC301" s="80"/>
      <c r="QND301" s="80"/>
      <c r="QNE301" s="80"/>
      <c r="QNF301" s="80"/>
      <c r="QNG301" s="80"/>
      <c r="QNH301" s="80"/>
      <c r="QNI301" s="80"/>
      <c r="QNJ301" s="80"/>
      <c r="QNK301" s="80"/>
      <c r="QNL301" s="80"/>
      <c r="QNM301" s="80"/>
      <c r="QNN301" s="80"/>
      <c r="QNO301" s="80"/>
      <c r="QNP301" s="80"/>
      <c r="QNQ301" s="80"/>
      <c r="QNR301" s="80"/>
      <c r="QNS301" s="80"/>
      <c r="QNT301" s="80"/>
      <c r="QNU301" s="80"/>
      <c r="QNV301" s="80"/>
      <c r="QNW301" s="80"/>
      <c r="QNX301" s="80"/>
      <c r="QNY301" s="80"/>
      <c r="QNZ301" s="80"/>
      <c r="QOA301" s="80"/>
      <c r="QOB301" s="80"/>
      <c r="QOC301" s="80"/>
      <c r="QOD301" s="80"/>
      <c r="QOE301" s="80"/>
      <c r="QOF301" s="80"/>
      <c r="QOG301" s="80"/>
      <c r="QOH301" s="80"/>
      <c r="QOI301" s="80"/>
      <c r="QOJ301" s="80"/>
      <c r="QOK301" s="80"/>
      <c r="QOL301" s="80"/>
      <c r="QOM301" s="80"/>
      <c r="QON301" s="80"/>
      <c r="QOO301" s="80"/>
      <c r="QOP301" s="80"/>
      <c r="QOQ301" s="80"/>
      <c r="QOR301" s="80"/>
      <c r="QOS301" s="80"/>
      <c r="QOT301" s="80"/>
      <c r="QOU301" s="80"/>
      <c r="QOV301" s="80"/>
      <c r="QOW301" s="80"/>
      <c r="QOX301" s="80"/>
      <c r="QOY301" s="80"/>
      <c r="QOZ301" s="80"/>
      <c r="QPA301" s="80"/>
      <c r="QPB301" s="80"/>
      <c r="QPC301" s="80"/>
      <c r="QPD301" s="80"/>
      <c r="QPE301" s="80"/>
      <c r="QPF301" s="80"/>
      <c r="QPG301" s="80"/>
      <c r="QPH301" s="80"/>
      <c r="QPI301" s="80"/>
      <c r="QPJ301" s="80"/>
      <c r="QPK301" s="80"/>
      <c r="QPL301" s="80"/>
      <c r="QPM301" s="80"/>
      <c r="QPN301" s="80"/>
      <c r="QPO301" s="80"/>
      <c r="QPP301" s="80"/>
      <c r="QPQ301" s="80"/>
      <c r="QPR301" s="80"/>
      <c r="QPS301" s="80"/>
      <c r="QPT301" s="80"/>
      <c r="QPU301" s="80"/>
      <c r="QPV301" s="80"/>
      <c r="QPW301" s="80"/>
      <c r="QPX301" s="80"/>
      <c r="QPY301" s="80"/>
      <c r="QPZ301" s="80"/>
      <c r="QQA301" s="80"/>
      <c r="QQB301" s="80"/>
      <c r="QQC301" s="80"/>
      <c r="QQD301" s="80"/>
      <c r="QQE301" s="80"/>
      <c r="QQF301" s="80"/>
      <c r="QQG301" s="80"/>
      <c r="QQH301" s="80"/>
      <c r="QQI301" s="80"/>
      <c r="QQJ301" s="80"/>
      <c r="QQK301" s="80"/>
      <c r="QQL301" s="80"/>
      <c r="QQM301" s="80"/>
      <c r="QQN301" s="80"/>
      <c r="QQO301" s="80"/>
      <c r="QQP301" s="80"/>
      <c r="QQQ301" s="80"/>
      <c r="QQR301" s="80"/>
      <c r="QQS301" s="80"/>
      <c r="QQT301" s="80"/>
      <c r="QQU301" s="80"/>
      <c r="QQV301" s="80"/>
      <c r="QQW301" s="80"/>
      <c r="QQX301" s="80"/>
      <c r="QQY301" s="80"/>
      <c r="QQZ301" s="80"/>
      <c r="QRA301" s="80"/>
      <c r="QRB301" s="80"/>
      <c r="QRC301" s="80"/>
      <c r="QRD301" s="80"/>
      <c r="QRE301" s="80"/>
      <c r="QRF301" s="80"/>
      <c r="QRG301" s="80"/>
      <c r="QRH301" s="80"/>
      <c r="QRI301" s="80"/>
      <c r="QRJ301" s="80"/>
      <c r="QRK301" s="80"/>
      <c r="QRL301" s="80"/>
      <c r="QRM301" s="80"/>
      <c r="QRN301" s="80"/>
      <c r="QRO301" s="80"/>
      <c r="QRP301" s="80"/>
      <c r="QRQ301" s="80"/>
      <c r="QRR301" s="80"/>
      <c r="QRS301" s="80"/>
      <c r="QRT301" s="80"/>
      <c r="QRU301" s="80"/>
      <c r="QRV301" s="80"/>
      <c r="QRW301" s="80"/>
      <c r="QRX301" s="80"/>
      <c r="QRY301" s="80"/>
      <c r="QRZ301" s="80"/>
      <c r="QSA301" s="80"/>
      <c r="QSB301" s="80"/>
      <c r="QSC301" s="80"/>
      <c r="QSD301" s="80"/>
      <c r="QSE301" s="80"/>
      <c r="QSF301" s="80"/>
      <c r="QSG301" s="80"/>
      <c r="QSH301" s="80"/>
      <c r="QSI301" s="80"/>
      <c r="QSJ301" s="80"/>
      <c r="QSK301" s="80"/>
      <c r="QSL301" s="80"/>
      <c r="QSM301" s="80"/>
      <c r="QSN301" s="80"/>
      <c r="QSO301" s="80"/>
      <c r="QSP301" s="80"/>
      <c r="QSQ301" s="80"/>
      <c r="QSR301" s="80"/>
      <c r="QSS301" s="80"/>
      <c r="QST301" s="80"/>
      <c r="QSU301" s="80"/>
      <c r="QSV301" s="80"/>
      <c r="QSW301" s="80"/>
      <c r="QSX301" s="80"/>
      <c r="QSY301" s="80"/>
      <c r="QSZ301" s="80"/>
      <c r="QTA301" s="80"/>
      <c r="QTB301" s="80"/>
      <c r="QTC301" s="80"/>
      <c r="QTD301" s="80"/>
      <c r="QTE301" s="80"/>
      <c r="QTF301" s="80"/>
      <c r="QTG301" s="80"/>
      <c r="QTH301" s="80"/>
      <c r="QTI301" s="80"/>
      <c r="QTJ301" s="80"/>
      <c r="QTK301" s="80"/>
      <c r="QTL301" s="80"/>
      <c r="QTM301" s="80"/>
      <c r="QTN301" s="80"/>
      <c r="QTO301" s="80"/>
      <c r="QTP301" s="80"/>
      <c r="QTQ301" s="80"/>
      <c r="QTR301" s="80"/>
      <c r="QTS301" s="80"/>
      <c r="QTT301" s="80"/>
      <c r="QTU301" s="80"/>
      <c r="QTV301" s="80"/>
      <c r="QTW301" s="80"/>
      <c r="QTX301" s="80"/>
      <c r="QTY301" s="80"/>
      <c r="QTZ301" s="80"/>
      <c r="QUA301" s="80"/>
      <c r="QUB301" s="80"/>
      <c r="QUC301" s="80"/>
      <c r="QUD301" s="80"/>
      <c r="QUE301" s="80"/>
      <c r="QUF301" s="80"/>
      <c r="QUG301" s="80"/>
      <c r="QUH301" s="80"/>
      <c r="QUI301" s="80"/>
      <c r="QUJ301" s="80"/>
      <c r="QUK301" s="80"/>
      <c r="QUL301" s="80"/>
      <c r="QUM301" s="80"/>
      <c r="QUN301" s="80"/>
      <c r="QUO301" s="80"/>
      <c r="QUP301" s="80"/>
      <c r="QUQ301" s="80"/>
      <c r="QUR301" s="80"/>
      <c r="QUS301" s="80"/>
      <c r="QUT301" s="80"/>
      <c r="QUU301" s="80"/>
      <c r="QUV301" s="80"/>
      <c r="QUW301" s="80"/>
      <c r="QUX301" s="80"/>
      <c r="QUY301" s="80"/>
      <c r="QUZ301" s="80"/>
      <c r="QVA301" s="80"/>
      <c r="QVB301" s="80"/>
      <c r="QVC301" s="80"/>
      <c r="QVD301" s="80"/>
      <c r="QVE301" s="80"/>
      <c r="QVF301" s="80"/>
      <c r="QVG301" s="80"/>
      <c r="QVH301" s="80"/>
      <c r="QVI301" s="80"/>
      <c r="QVJ301" s="80"/>
      <c r="QVK301" s="80"/>
      <c r="QVL301" s="80"/>
      <c r="QVM301" s="80"/>
      <c r="QVN301" s="80"/>
      <c r="QVO301" s="80"/>
      <c r="QVP301" s="80"/>
      <c r="QVQ301" s="80"/>
      <c r="QVR301" s="80"/>
      <c r="QVS301" s="80"/>
      <c r="QVT301" s="80"/>
      <c r="QVU301" s="80"/>
      <c r="QVV301" s="80"/>
      <c r="QVW301" s="80"/>
      <c r="QVX301" s="80"/>
      <c r="QVY301" s="80"/>
      <c r="QVZ301" s="80"/>
      <c r="QWA301" s="80"/>
      <c r="QWB301" s="80"/>
      <c r="QWC301" s="80"/>
      <c r="QWD301" s="80"/>
      <c r="QWE301" s="80"/>
      <c r="QWF301" s="80"/>
      <c r="QWG301" s="80"/>
      <c r="QWH301" s="80"/>
      <c r="QWI301" s="80"/>
      <c r="QWJ301" s="80"/>
      <c r="QWK301" s="80"/>
      <c r="QWL301" s="80"/>
      <c r="QWM301" s="80"/>
      <c r="QWN301" s="80"/>
      <c r="QWO301" s="80"/>
      <c r="QWP301" s="80"/>
      <c r="QWQ301" s="80"/>
      <c r="QWR301" s="80"/>
      <c r="QWS301" s="80"/>
      <c r="QWT301" s="80"/>
      <c r="QWU301" s="80"/>
      <c r="QWV301" s="80"/>
      <c r="QWW301" s="80"/>
      <c r="QWX301" s="80"/>
      <c r="QWY301" s="80"/>
      <c r="QWZ301" s="80"/>
      <c r="QXA301" s="80"/>
      <c r="QXB301" s="80"/>
      <c r="QXC301" s="80"/>
      <c r="QXD301" s="80"/>
      <c r="QXE301" s="80"/>
      <c r="QXF301" s="80"/>
      <c r="QXG301" s="80"/>
      <c r="QXH301" s="80"/>
      <c r="QXI301" s="80"/>
      <c r="QXJ301" s="80"/>
      <c r="QXK301" s="80"/>
      <c r="QXL301" s="80"/>
      <c r="QXM301" s="80"/>
      <c r="QXN301" s="80"/>
      <c r="QXO301" s="80"/>
      <c r="QXP301" s="80"/>
      <c r="QXQ301" s="80"/>
      <c r="QXR301" s="80"/>
      <c r="QXS301" s="80"/>
      <c r="QXT301" s="80"/>
      <c r="QXU301" s="80"/>
      <c r="QXV301" s="80"/>
      <c r="QXW301" s="80"/>
      <c r="QXX301" s="80"/>
      <c r="QXY301" s="80"/>
      <c r="QXZ301" s="80"/>
      <c r="QYA301" s="80"/>
      <c r="QYB301" s="80"/>
      <c r="QYC301" s="80"/>
      <c r="QYD301" s="80"/>
      <c r="QYE301" s="80"/>
      <c r="QYF301" s="80"/>
      <c r="QYG301" s="80"/>
      <c r="QYH301" s="80"/>
      <c r="QYI301" s="80"/>
      <c r="QYJ301" s="80"/>
      <c r="QYK301" s="80"/>
      <c r="QYL301" s="80"/>
      <c r="QYM301" s="80"/>
      <c r="QYN301" s="80"/>
      <c r="QYO301" s="80"/>
      <c r="QYP301" s="80"/>
      <c r="QYQ301" s="80"/>
      <c r="QYR301" s="80"/>
      <c r="QYS301" s="80"/>
      <c r="QYT301" s="80"/>
      <c r="QYU301" s="80"/>
      <c r="QYV301" s="80"/>
      <c r="QYW301" s="80"/>
      <c r="QYX301" s="80"/>
      <c r="QYY301" s="80"/>
      <c r="QYZ301" s="80"/>
      <c r="QZA301" s="80"/>
      <c r="QZB301" s="80"/>
      <c r="QZC301" s="80"/>
      <c r="QZD301" s="80"/>
      <c r="QZE301" s="80"/>
      <c r="QZF301" s="80"/>
      <c r="QZG301" s="80"/>
      <c r="QZH301" s="80"/>
      <c r="QZI301" s="80"/>
      <c r="QZJ301" s="80"/>
      <c r="QZK301" s="80"/>
      <c r="QZL301" s="80"/>
      <c r="QZM301" s="80"/>
      <c r="QZN301" s="80"/>
      <c r="QZO301" s="80"/>
      <c r="QZP301" s="80"/>
      <c r="QZQ301" s="80"/>
      <c r="QZR301" s="80"/>
      <c r="QZS301" s="80"/>
      <c r="QZT301" s="80"/>
      <c r="QZU301" s="80"/>
      <c r="QZV301" s="80"/>
      <c r="QZW301" s="80"/>
      <c r="QZX301" s="80"/>
      <c r="QZY301" s="80"/>
      <c r="QZZ301" s="80"/>
      <c r="RAA301" s="80"/>
      <c r="RAB301" s="80"/>
      <c r="RAC301" s="80"/>
      <c r="RAD301" s="80"/>
      <c r="RAE301" s="80"/>
      <c r="RAF301" s="80"/>
      <c r="RAG301" s="80"/>
      <c r="RAH301" s="80"/>
      <c r="RAI301" s="80"/>
      <c r="RAJ301" s="80"/>
      <c r="RAK301" s="80"/>
      <c r="RAL301" s="80"/>
      <c r="RAM301" s="80"/>
      <c r="RAN301" s="80"/>
      <c r="RAO301" s="80"/>
      <c r="RAP301" s="80"/>
      <c r="RAQ301" s="80"/>
      <c r="RAR301" s="80"/>
      <c r="RAS301" s="80"/>
      <c r="RAT301" s="80"/>
      <c r="RAU301" s="80"/>
      <c r="RAV301" s="80"/>
      <c r="RAW301" s="80"/>
      <c r="RAX301" s="80"/>
      <c r="RAY301" s="80"/>
      <c r="RAZ301" s="80"/>
      <c r="RBA301" s="80"/>
      <c r="RBB301" s="80"/>
      <c r="RBC301" s="80"/>
      <c r="RBD301" s="80"/>
      <c r="RBE301" s="80"/>
      <c r="RBF301" s="80"/>
      <c r="RBG301" s="80"/>
      <c r="RBH301" s="80"/>
      <c r="RBI301" s="80"/>
      <c r="RBJ301" s="80"/>
      <c r="RBK301" s="80"/>
      <c r="RBL301" s="80"/>
      <c r="RBM301" s="80"/>
      <c r="RBN301" s="80"/>
      <c r="RBO301" s="80"/>
      <c r="RBP301" s="80"/>
      <c r="RBQ301" s="80"/>
      <c r="RBR301" s="80"/>
      <c r="RBS301" s="80"/>
      <c r="RBT301" s="80"/>
      <c r="RBU301" s="80"/>
      <c r="RBV301" s="80"/>
      <c r="RBW301" s="80"/>
      <c r="RBX301" s="80"/>
      <c r="RBY301" s="80"/>
      <c r="RBZ301" s="80"/>
      <c r="RCA301" s="80"/>
      <c r="RCB301" s="80"/>
      <c r="RCC301" s="80"/>
      <c r="RCD301" s="80"/>
      <c r="RCE301" s="80"/>
      <c r="RCF301" s="80"/>
      <c r="RCG301" s="80"/>
      <c r="RCH301" s="80"/>
      <c r="RCI301" s="80"/>
      <c r="RCJ301" s="80"/>
      <c r="RCK301" s="80"/>
      <c r="RCL301" s="80"/>
      <c r="RCM301" s="80"/>
      <c r="RCN301" s="80"/>
      <c r="RCO301" s="80"/>
      <c r="RCP301" s="80"/>
      <c r="RCQ301" s="80"/>
      <c r="RCR301" s="80"/>
      <c r="RCS301" s="80"/>
      <c r="RCT301" s="80"/>
      <c r="RCU301" s="80"/>
      <c r="RCV301" s="80"/>
      <c r="RCW301" s="80"/>
      <c r="RCX301" s="80"/>
      <c r="RCY301" s="80"/>
      <c r="RCZ301" s="80"/>
      <c r="RDA301" s="80"/>
      <c r="RDB301" s="80"/>
      <c r="RDC301" s="80"/>
      <c r="RDD301" s="80"/>
      <c r="RDE301" s="80"/>
      <c r="RDF301" s="80"/>
      <c r="RDG301" s="80"/>
      <c r="RDH301" s="80"/>
      <c r="RDI301" s="80"/>
      <c r="RDJ301" s="80"/>
      <c r="RDK301" s="80"/>
      <c r="RDL301" s="80"/>
      <c r="RDM301" s="80"/>
      <c r="RDN301" s="80"/>
      <c r="RDO301" s="80"/>
      <c r="RDP301" s="80"/>
      <c r="RDQ301" s="80"/>
      <c r="RDR301" s="80"/>
      <c r="RDS301" s="80"/>
      <c r="RDT301" s="80"/>
      <c r="RDU301" s="80"/>
      <c r="RDV301" s="80"/>
      <c r="RDW301" s="80"/>
      <c r="RDX301" s="80"/>
      <c r="RDY301" s="80"/>
      <c r="RDZ301" s="80"/>
      <c r="REA301" s="80"/>
      <c r="REB301" s="80"/>
      <c r="REC301" s="80"/>
      <c r="RED301" s="80"/>
      <c r="REE301" s="80"/>
      <c r="REF301" s="80"/>
      <c r="REG301" s="80"/>
      <c r="REH301" s="80"/>
      <c r="REI301" s="80"/>
      <c r="REJ301" s="80"/>
      <c r="REK301" s="80"/>
      <c r="REL301" s="80"/>
      <c r="REM301" s="80"/>
      <c r="REN301" s="80"/>
      <c r="REO301" s="80"/>
      <c r="REP301" s="80"/>
      <c r="REQ301" s="80"/>
      <c r="RER301" s="80"/>
      <c r="RES301" s="80"/>
      <c r="RET301" s="80"/>
      <c r="REU301" s="80"/>
      <c r="REV301" s="80"/>
      <c r="REW301" s="80"/>
      <c r="REX301" s="80"/>
      <c r="REY301" s="80"/>
      <c r="REZ301" s="80"/>
      <c r="RFA301" s="80"/>
      <c r="RFB301" s="80"/>
      <c r="RFC301" s="80"/>
      <c r="RFD301" s="80"/>
      <c r="RFE301" s="80"/>
      <c r="RFF301" s="80"/>
      <c r="RFG301" s="80"/>
      <c r="RFH301" s="80"/>
      <c r="RFI301" s="80"/>
      <c r="RFJ301" s="80"/>
      <c r="RFK301" s="80"/>
      <c r="RFL301" s="80"/>
      <c r="RFM301" s="80"/>
      <c r="RFN301" s="80"/>
      <c r="RFO301" s="80"/>
      <c r="RFP301" s="80"/>
      <c r="RFQ301" s="80"/>
      <c r="RFR301" s="80"/>
      <c r="RFS301" s="80"/>
      <c r="RFT301" s="80"/>
      <c r="RFU301" s="80"/>
      <c r="RFV301" s="80"/>
      <c r="RFW301" s="80"/>
      <c r="RFX301" s="80"/>
      <c r="RFY301" s="80"/>
      <c r="RFZ301" s="80"/>
      <c r="RGA301" s="80"/>
      <c r="RGB301" s="80"/>
      <c r="RGC301" s="80"/>
      <c r="RGD301" s="80"/>
      <c r="RGE301" s="80"/>
      <c r="RGF301" s="80"/>
      <c r="RGG301" s="80"/>
      <c r="RGH301" s="80"/>
      <c r="RGI301" s="80"/>
      <c r="RGJ301" s="80"/>
      <c r="RGK301" s="80"/>
      <c r="RGL301" s="80"/>
      <c r="RGM301" s="80"/>
      <c r="RGN301" s="80"/>
      <c r="RGO301" s="80"/>
      <c r="RGP301" s="80"/>
      <c r="RGQ301" s="80"/>
      <c r="RGR301" s="80"/>
      <c r="RGS301" s="80"/>
      <c r="RGT301" s="80"/>
      <c r="RGU301" s="80"/>
      <c r="RGV301" s="80"/>
      <c r="RGW301" s="80"/>
      <c r="RGX301" s="80"/>
      <c r="RGY301" s="80"/>
      <c r="RGZ301" s="80"/>
      <c r="RHA301" s="80"/>
      <c r="RHB301" s="80"/>
      <c r="RHC301" s="80"/>
      <c r="RHD301" s="80"/>
      <c r="RHE301" s="80"/>
      <c r="RHF301" s="80"/>
      <c r="RHG301" s="80"/>
      <c r="RHH301" s="80"/>
      <c r="RHI301" s="80"/>
      <c r="RHJ301" s="80"/>
      <c r="RHK301" s="80"/>
      <c r="RHL301" s="80"/>
      <c r="RHM301" s="80"/>
      <c r="RHN301" s="80"/>
      <c r="RHO301" s="80"/>
      <c r="RHP301" s="80"/>
      <c r="RHQ301" s="80"/>
      <c r="RHR301" s="80"/>
      <c r="RHS301" s="80"/>
      <c r="RHT301" s="80"/>
      <c r="RHU301" s="80"/>
      <c r="RHV301" s="80"/>
      <c r="RHW301" s="80"/>
      <c r="RHX301" s="80"/>
      <c r="RHY301" s="80"/>
      <c r="RHZ301" s="80"/>
      <c r="RIA301" s="80"/>
      <c r="RIB301" s="80"/>
      <c r="RIC301" s="80"/>
      <c r="RID301" s="80"/>
      <c r="RIE301" s="80"/>
      <c r="RIF301" s="80"/>
      <c r="RIG301" s="80"/>
      <c r="RIH301" s="80"/>
      <c r="RII301" s="80"/>
      <c r="RIJ301" s="80"/>
      <c r="RIK301" s="80"/>
      <c r="RIL301" s="80"/>
      <c r="RIM301" s="80"/>
      <c r="RIN301" s="80"/>
      <c r="RIO301" s="80"/>
      <c r="RIP301" s="80"/>
      <c r="RIQ301" s="80"/>
      <c r="RIR301" s="80"/>
      <c r="RIS301" s="80"/>
      <c r="RIT301" s="80"/>
      <c r="RIU301" s="80"/>
      <c r="RIV301" s="80"/>
      <c r="RIW301" s="80"/>
      <c r="RIX301" s="80"/>
      <c r="RIY301" s="80"/>
      <c r="RIZ301" s="80"/>
      <c r="RJA301" s="80"/>
      <c r="RJB301" s="80"/>
      <c r="RJC301" s="80"/>
      <c r="RJD301" s="80"/>
      <c r="RJE301" s="80"/>
      <c r="RJF301" s="80"/>
      <c r="RJG301" s="80"/>
      <c r="RJH301" s="80"/>
      <c r="RJI301" s="80"/>
      <c r="RJJ301" s="80"/>
      <c r="RJK301" s="80"/>
      <c r="RJL301" s="80"/>
      <c r="RJM301" s="80"/>
      <c r="RJN301" s="80"/>
      <c r="RJO301" s="80"/>
      <c r="RJP301" s="80"/>
      <c r="RJQ301" s="80"/>
      <c r="RJR301" s="80"/>
      <c r="RJS301" s="80"/>
      <c r="RJT301" s="80"/>
      <c r="RJU301" s="80"/>
      <c r="RJV301" s="80"/>
      <c r="RJW301" s="80"/>
      <c r="RJX301" s="80"/>
      <c r="RJY301" s="80"/>
      <c r="RJZ301" s="80"/>
      <c r="RKA301" s="80"/>
      <c r="RKB301" s="80"/>
      <c r="RKC301" s="80"/>
      <c r="RKD301" s="80"/>
      <c r="RKE301" s="80"/>
      <c r="RKF301" s="80"/>
      <c r="RKG301" s="80"/>
      <c r="RKH301" s="80"/>
      <c r="RKI301" s="80"/>
      <c r="RKJ301" s="80"/>
      <c r="RKK301" s="80"/>
      <c r="RKL301" s="80"/>
      <c r="RKM301" s="80"/>
      <c r="RKN301" s="80"/>
      <c r="RKO301" s="80"/>
      <c r="RKP301" s="80"/>
      <c r="RKQ301" s="80"/>
      <c r="RKR301" s="80"/>
      <c r="RKS301" s="80"/>
      <c r="RKT301" s="80"/>
      <c r="RKU301" s="80"/>
      <c r="RKV301" s="80"/>
      <c r="RKW301" s="80"/>
      <c r="RKX301" s="80"/>
      <c r="RKY301" s="80"/>
      <c r="RKZ301" s="80"/>
      <c r="RLA301" s="80"/>
      <c r="RLB301" s="80"/>
      <c r="RLC301" s="80"/>
      <c r="RLD301" s="80"/>
      <c r="RLE301" s="80"/>
      <c r="RLF301" s="80"/>
      <c r="RLG301" s="80"/>
      <c r="RLH301" s="80"/>
      <c r="RLI301" s="80"/>
      <c r="RLJ301" s="80"/>
      <c r="RLK301" s="80"/>
      <c r="RLL301" s="80"/>
      <c r="RLM301" s="80"/>
      <c r="RLN301" s="80"/>
      <c r="RLO301" s="80"/>
      <c r="RLP301" s="80"/>
      <c r="RLQ301" s="80"/>
      <c r="RLR301" s="80"/>
      <c r="RLS301" s="80"/>
      <c r="RLT301" s="80"/>
      <c r="RLU301" s="80"/>
      <c r="RLV301" s="80"/>
      <c r="RLW301" s="80"/>
      <c r="RLX301" s="80"/>
      <c r="RLY301" s="80"/>
      <c r="RLZ301" s="80"/>
      <c r="RMA301" s="80"/>
      <c r="RMB301" s="80"/>
      <c r="RMC301" s="80"/>
      <c r="RMD301" s="80"/>
      <c r="RME301" s="80"/>
      <c r="RMF301" s="80"/>
      <c r="RMG301" s="80"/>
      <c r="RMH301" s="80"/>
      <c r="RMI301" s="80"/>
      <c r="RMJ301" s="80"/>
      <c r="RMK301" s="80"/>
      <c r="RML301" s="80"/>
      <c r="RMM301" s="80"/>
      <c r="RMN301" s="80"/>
      <c r="RMO301" s="80"/>
      <c r="RMP301" s="80"/>
      <c r="RMQ301" s="80"/>
      <c r="RMR301" s="80"/>
      <c r="RMS301" s="80"/>
      <c r="RMT301" s="80"/>
      <c r="RMU301" s="80"/>
      <c r="RMV301" s="80"/>
      <c r="RMW301" s="80"/>
      <c r="RMX301" s="80"/>
      <c r="RMY301" s="80"/>
      <c r="RMZ301" s="80"/>
      <c r="RNA301" s="80"/>
      <c r="RNB301" s="80"/>
      <c r="RNC301" s="80"/>
      <c r="RND301" s="80"/>
      <c r="RNE301" s="80"/>
      <c r="RNF301" s="80"/>
      <c r="RNG301" s="80"/>
      <c r="RNH301" s="80"/>
      <c r="RNI301" s="80"/>
      <c r="RNJ301" s="80"/>
      <c r="RNK301" s="80"/>
      <c r="RNL301" s="80"/>
      <c r="RNM301" s="80"/>
      <c r="RNN301" s="80"/>
      <c r="RNO301" s="80"/>
      <c r="RNP301" s="80"/>
      <c r="RNQ301" s="80"/>
      <c r="RNR301" s="80"/>
      <c r="RNS301" s="80"/>
      <c r="RNT301" s="80"/>
      <c r="RNU301" s="80"/>
      <c r="RNV301" s="80"/>
      <c r="RNW301" s="80"/>
      <c r="RNX301" s="80"/>
      <c r="RNY301" s="80"/>
      <c r="RNZ301" s="80"/>
      <c r="ROA301" s="80"/>
      <c r="ROB301" s="80"/>
      <c r="ROC301" s="80"/>
      <c r="ROD301" s="80"/>
      <c r="ROE301" s="80"/>
      <c r="ROF301" s="80"/>
      <c r="ROG301" s="80"/>
      <c r="ROH301" s="80"/>
      <c r="ROI301" s="80"/>
      <c r="ROJ301" s="80"/>
      <c r="ROK301" s="80"/>
      <c r="ROL301" s="80"/>
      <c r="ROM301" s="80"/>
      <c r="RON301" s="80"/>
      <c r="ROO301" s="80"/>
      <c r="ROP301" s="80"/>
      <c r="ROQ301" s="80"/>
      <c r="ROR301" s="80"/>
      <c r="ROS301" s="80"/>
      <c r="ROT301" s="80"/>
      <c r="ROU301" s="80"/>
      <c r="ROV301" s="80"/>
      <c r="ROW301" s="80"/>
      <c r="ROX301" s="80"/>
      <c r="ROY301" s="80"/>
      <c r="ROZ301" s="80"/>
      <c r="RPA301" s="80"/>
      <c r="RPB301" s="80"/>
      <c r="RPC301" s="80"/>
      <c r="RPD301" s="80"/>
      <c r="RPE301" s="80"/>
      <c r="RPF301" s="80"/>
      <c r="RPG301" s="80"/>
      <c r="RPH301" s="80"/>
      <c r="RPI301" s="80"/>
      <c r="RPJ301" s="80"/>
      <c r="RPK301" s="80"/>
      <c r="RPL301" s="80"/>
      <c r="RPM301" s="80"/>
      <c r="RPN301" s="80"/>
      <c r="RPO301" s="80"/>
      <c r="RPP301" s="80"/>
      <c r="RPQ301" s="80"/>
      <c r="RPR301" s="80"/>
      <c r="RPS301" s="80"/>
      <c r="RPT301" s="80"/>
      <c r="RPU301" s="80"/>
      <c r="RPV301" s="80"/>
      <c r="RPW301" s="80"/>
      <c r="RPX301" s="80"/>
      <c r="RPY301" s="80"/>
      <c r="RPZ301" s="80"/>
      <c r="RQA301" s="80"/>
      <c r="RQB301" s="80"/>
      <c r="RQC301" s="80"/>
      <c r="RQD301" s="80"/>
      <c r="RQE301" s="80"/>
      <c r="RQF301" s="80"/>
      <c r="RQG301" s="80"/>
      <c r="RQH301" s="80"/>
      <c r="RQI301" s="80"/>
      <c r="RQJ301" s="80"/>
      <c r="RQK301" s="80"/>
      <c r="RQL301" s="80"/>
      <c r="RQM301" s="80"/>
      <c r="RQN301" s="80"/>
      <c r="RQO301" s="80"/>
      <c r="RQP301" s="80"/>
      <c r="RQQ301" s="80"/>
      <c r="RQR301" s="80"/>
      <c r="RQS301" s="80"/>
      <c r="RQT301" s="80"/>
      <c r="RQU301" s="80"/>
      <c r="RQV301" s="80"/>
      <c r="RQW301" s="80"/>
      <c r="RQX301" s="80"/>
      <c r="RQY301" s="80"/>
      <c r="RQZ301" s="80"/>
      <c r="RRA301" s="80"/>
      <c r="RRB301" s="80"/>
      <c r="RRC301" s="80"/>
      <c r="RRD301" s="80"/>
      <c r="RRE301" s="80"/>
      <c r="RRF301" s="80"/>
      <c r="RRG301" s="80"/>
      <c r="RRH301" s="80"/>
      <c r="RRI301" s="80"/>
      <c r="RRJ301" s="80"/>
      <c r="RRK301" s="80"/>
      <c r="RRL301" s="80"/>
      <c r="RRM301" s="80"/>
      <c r="RRN301" s="80"/>
      <c r="RRO301" s="80"/>
      <c r="RRP301" s="80"/>
      <c r="RRQ301" s="80"/>
      <c r="RRR301" s="80"/>
      <c r="RRS301" s="80"/>
      <c r="RRT301" s="80"/>
      <c r="RRU301" s="80"/>
      <c r="RRV301" s="80"/>
      <c r="RRW301" s="80"/>
      <c r="RRX301" s="80"/>
      <c r="RRY301" s="80"/>
      <c r="RRZ301" s="80"/>
      <c r="RSA301" s="80"/>
      <c r="RSB301" s="80"/>
      <c r="RSC301" s="80"/>
      <c r="RSD301" s="80"/>
      <c r="RSE301" s="80"/>
      <c r="RSF301" s="80"/>
      <c r="RSG301" s="80"/>
      <c r="RSH301" s="80"/>
      <c r="RSI301" s="80"/>
      <c r="RSJ301" s="80"/>
      <c r="RSK301" s="80"/>
      <c r="RSL301" s="80"/>
      <c r="RSM301" s="80"/>
      <c r="RSN301" s="80"/>
      <c r="RSO301" s="80"/>
      <c r="RSP301" s="80"/>
      <c r="RSQ301" s="80"/>
      <c r="RSR301" s="80"/>
      <c r="RSS301" s="80"/>
      <c r="RST301" s="80"/>
      <c r="RSU301" s="80"/>
      <c r="RSV301" s="80"/>
      <c r="RSW301" s="80"/>
      <c r="RSX301" s="80"/>
      <c r="RSY301" s="80"/>
      <c r="RSZ301" s="80"/>
      <c r="RTA301" s="80"/>
      <c r="RTB301" s="80"/>
      <c r="RTC301" s="80"/>
      <c r="RTD301" s="80"/>
      <c r="RTE301" s="80"/>
      <c r="RTF301" s="80"/>
      <c r="RTG301" s="80"/>
      <c r="RTH301" s="80"/>
      <c r="RTI301" s="80"/>
      <c r="RTJ301" s="80"/>
      <c r="RTK301" s="80"/>
      <c r="RTL301" s="80"/>
      <c r="RTM301" s="80"/>
      <c r="RTN301" s="80"/>
      <c r="RTO301" s="80"/>
      <c r="RTP301" s="80"/>
      <c r="RTQ301" s="80"/>
      <c r="RTR301" s="80"/>
      <c r="RTS301" s="80"/>
      <c r="RTT301" s="80"/>
      <c r="RTU301" s="80"/>
      <c r="RTV301" s="80"/>
      <c r="RTW301" s="80"/>
      <c r="RTX301" s="80"/>
      <c r="RTY301" s="80"/>
      <c r="RTZ301" s="80"/>
      <c r="RUA301" s="80"/>
      <c r="RUB301" s="80"/>
      <c r="RUC301" s="80"/>
      <c r="RUD301" s="80"/>
      <c r="RUE301" s="80"/>
      <c r="RUF301" s="80"/>
      <c r="RUG301" s="80"/>
      <c r="RUH301" s="80"/>
      <c r="RUI301" s="80"/>
      <c r="RUJ301" s="80"/>
      <c r="RUK301" s="80"/>
      <c r="RUL301" s="80"/>
      <c r="RUM301" s="80"/>
      <c r="RUN301" s="80"/>
      <c r="RUO301" s="80"/>
      <c r="RUP301" s="80"/>
      <c r="RUQ301" s="80"/>
      <c r="RUR301" s="80"/>
      <c r="RUS301" s="80"/>
      <c r="RUT301" s="80"/>
      <c r="RUU301" s="80"/>
      <c r="RUV301" s="80"/>
      <c r="RUW301" s="80"/>
      <c r="RUX301" s="80"/>
      <c r="RUY301" s="80"/>
      <c r="RUZ301" s="80"/>
      <c r="RVA301" s="80"/>
      <c r="RVB301" s="80"/>
      <c r="RVC301" s="80"/>
      <c r="RVD301" s="80"/>
      <c r="RVE301" s="80"/>
      <c r="RVF301" s="80"/>
      <c r="RVG301" s="80"/>
      <c r="RVH301" s="80"/>
      <c r="RVI301" s="80"/>
      <c r="RVJ301" s="80"/>
      <c r="RVK301" s="80"/>
      <c r="RVL301" s="80"/>
      <c r="RVM301" s="80"/>
      <c r="RVN301" s="80"/>
      <c r="RVO301" s="80"/>
      <c r="RVP301" s="80"/>
      <c r="RVQ301" s="80"/>
      <c r="RVR301" s="80"/>
      <c r="RVS301" s="80"/>
      <c r="RVT301" s="80"/>
      <c r="RVU301" s="80"/>
      <c r="RVV301" s="80"/>
      <c r="RVW301" s="80"/>
      <c r="RVX301" s="80"/>
      <c r="RVY301" s="80"/>
      <c r="RVZ301" s="80"/>
      <c r="RWA301" s="80"/>
      <c r="RWB301" s="80"/>
      <c r="RWC301" s="80"/>
      <c r="RWD301" s="80"/>
      <c r="RWE301" s="80"/>
      <c r="RWF301" s="80"/>
      <c r="RWG301" s="80"/>
      <c r="RWH301" s="80"/>
      <c r="RWI301" s="80"/>
      <c r="RWJ301" s="80"/>
      <c r="RWK301" s="80"/>
      <c r="RWL301" s="80"/>
      <c r="RWM301" s="80"/>
      <c r="RWN301" s="80"/>
      <c r="RWO301" s="80"/>
      <c r="RWP301" s="80"/>
      <c r="RWQ301" s="80"/>
      <c r="RWR301" s="80"/>
      <c r="RWS301" s="80"/>
      <c r="RWT301" s="80"/>
      <c r="RWU301" s="80"/>
      <c r="RWV301" s="80"/>
      <c r="RWW301" s="80"/>
      <c r="RWX301" s="80"/>
      <c r="RWY301" s="80"/>
      <c r="RWZ301" s="80"/>
      <c r="RXA301" s="80"/>
      <c r="RXB301" s="80"/>
      <c r="RXC301" s="80"/>
      <c r="RXD301" s="80"/>
      <c r="RXE301" s="80"/>
      <c r="RXF301" s="80"/>
      <c r="RXG301" s="80"/>
      <c r="RXH301" s="80"/>
      <c r="RXI301" s="80"/>
      <c r="RXJ301" s="80"/>
      <c r="RXK301" s="80"/>
      <c r="RXL301" s="80"/>
      <c r="RXM301" s="80"/>
      <c r="RXN301" s="80"/>
      <c r="RXO301" s="80"/>
      <c r="RXP301" s="80"/>
      <c r="RXQ301" s="80"/>
      <c r="RXR301" s="80"/>
      <c r="RXS301" s="80"/>
      <c r="RXT301" s="80"/>
      <c r="RXU301" s="80"/>
      <c r="RXV301" s="80"/>
      <c r="RXW301" s="80"/>
      <c r="RXX301" s="80"/>
      <c r="RXY301" s="80"/>
      <c r="RXZ301" s="80"/>
      <c r="RYA301" s="80"/>
      <c r="RYB301" s="80"/>
      <c r="RYC301" s="80"/>
      <c r="RYD301" s="80"/>
      <c r="RYE301" s="80"/>
      <c r="RYF301" s="80"/>
      <c r="RYG301" s="80"/>
      <c r="RYH301" s="80"/>
      <c r="RYI301" s="80"/>
      <c r="RYJ301" s="80"/>
      <c r="RYK301" s="80"/>
      <c r="RYL301" s="80"/>
      <c r="RYM301" s="80"/>
      <c r="RYN301" s="80"/>
      <c r="RYO301" s="80"/>
      <c r="RYP301" s="80"/>
      <c r="RYQ301" s="80"/>
      <c r="RYR301" s="80"/>
      <c r="RYS301" s="80"/>
      <c r="RYT301" s="80"/>
      <c r="RYU301" s="80"/>
      <c r="RYV301" s="80"/>
      <c r="RYW301" s="80"/>
      <c r="RYX301" s="80"/>
      <c r="RYY301" s="80"/>
      <c r="RYZ301" s="80"/>
      <c r="RZA301" s="80"/>
      <c r="RZB301" s="80"/>
      <c r="RZC301" s="80"/>
      <c r="RZD301" s="80"/>
      <c r="RZE301" s="80"/>
      <c r="RZF301" s="80"/>
      <c r="RZG301" s="80"/>
      <c r="RZH301" s="80"/>
      <c r="RZI301" s="80"/>
      <c r="RZJ301" s="80"/>
      <c r="RZK301" s="80"/>
      <c r="RZL301" s="80"/>
      <c r="RZM301" s="80"/>
      <c r="RZN301" s="80"/>
      <c r="RZO301" s="80"/>
      <c r="RZP301" s="80"/>
      <c r="RZQ301" s="80"/>
      <c r="RZR301" s="80"/>
      <c r="RZS301" s="80"/>
      <c r="RZT301" s="80"/>
      <c r="RZU301" s="80"/>
      <c r="RZV301" s="80"/>
      <c r="RZW301" s="80"/>
      <c r="RZX301" s="80"/>
      <c r="RZY301" s="80"/>
      <c r="RZZ301" s="80"/>
      <c r="SAA301" s="80"/>
      <c r="SAB301" s="80"/>
      <c r="SAC301" s="80"/>
      <c r="SAD301" s="80"/>
      <c r="SAE301" s="80"/>
      <c r="SAF301" s="80"/>
      <c r="SAG301" s="80"/>
      <c r="SAH301" s="80"/>
      <c r="SAI301" s="80"/>
      <c r="SAJ301" s="80"/>
      <c r="SAK301" s="80"/>
      <c r="SAL301" s="80"/>
      <c r="SAM301" s="80"/>
      <c r="SAN301" s="80"/>
      <c r="SAO301" s="80"/>
      <c r="SAP301" s="80"/>
      <c r="SAQ301" s="80"/>
      <c r="SAR301" s="80"/>
      <c r="SAS301" s="80"/>
      <c r="SAT301" s="80"/>
      <c r="SAU301" s="80"/>
      <c r="SAV301" s="80"/>
      <c r="SAW301" s="80"/>
      <c r="SAX301" s="80"/>
      <c r="SAY301" s="80"/>
      <c r="SAZ301" s="80"/>
      <c r="SBA301" s="80"/>
      <c r="SBB301" s="80"/>
      <c r="SBC301" s="80"/>
      <c r="SBD301" s="80"/>
      <c r="SBE301" s="80"/>
      <c r="SBF301" s="80"/>
      <c r="SBG301" s="80"/>
      <c r="SBH301" s="80"/>
      <c r="SBI301" s="80"/>
      <c r="SBJ301" s="80"/>
      <c r="SBK301" s="80"/>
      <c r="SBL301" s="80"/>
      <c r="SBM301" s="80"/>
      <c r="SBN301" s="80"/>
      <c r="SBO301" s="80"/>
      <c r="SBP301" s="80"/>
      <c r="SBQ301" s="80"/>
      <c r="SBR301" s="80"/>
      <c r="SBS301" s="80"/>
      <c r="SBT301" s="80"/>
      <c r="SBU301" s="80"/>
      <c r="SBV301" s="80"/>
      <c r="SBW301" s="80"/>
      <c r="SBX301" s="80"/>
      <c r="SBY301" s="80"/>
      <c r="SBZ301" s="80"/>
      <c r="SCA301" s="80"/>
      <c r="SCB301" s="80"/>
      <c r="SCC301" s="80"/>
      <c r="SCD301" s="80"/>
      <c r="SCE301" s="80"/>
      <c r="SCF301" s="80"/>
      <c r="SCG301" s="80"/>
      <c r="SCH301" s="80"/>
      <c r="SCI301" s="80"/>
      <c r="SCJ301" s="80"/>
      <c r="SCK301" s="80"/>
      <c r="SCL301" s="80"/>
      <c r="SCM301" s="80"/>
      <c r="SCN301" s="80"/>
      <c r="SCO301" s="80"/>
      <c r="SCP301" s="80"/>
      <c r="SCQ301" s="80"/>
      <c r="SCR301" s="80"/>
      <c r="SCS301" s="80"/>
      <c r="SCT301" s="80"/>
      <c r="SCU301" s="80"/>
      <c r="SCV301" s="80"/>
      <c r="SCW301" s="80"/>
      <c r="SCX301" s="80"/>
      <c r="SCY301" s="80"/>
      <c r="SCZ301" s="80"/>
      <c r="SDA301" s="80"/>
      <c r="SDB301" s="80"/>
      <c r="SDC301" s="80"/>
      <c r="SDD301" s="80"/>
      <c r="SDE301" s="80"/>
      <c r="SDF301" s="80"/>
      <c r="SDG301" s="80"/>
      <c r="SDH301" s="80"/>
      <c r="SDI301" s="80"/>
      <c r="SDJ301" s="80"/>
      <c r="SDK301" s="80"/>
      <c r="SDL301" s="80"/>
      <c r="SDM301" s="80"/>
      <c r="SDN301" s="80"/>
      <c r="SDO301" s="80"/>
      <c r="SDP301" s="80"/>
      <c r="SDQ301" s="80"/>
      <c r="SDR301" s="80"/>
      <c r="SDS301" s="80"/>
      <c r="SDT301" s="80"/>
      <c r="SDU301" s="80"/>
      <c r="SDV301" s="80"/>
      <c r="SDW301" s="80"/>
      <c r="SDX301" s="80"/>
      <c r="SDY301" s="80"/>
      <c r="SDZ301" s="80"/>
      <c r="SEA301" s="80"/>
      <c r="SEB301" s="80"/>
      <c r="SEC301" s="80"/>
      <c r="SED301" s="80"/>
      <c r="SEE301" s="80"/>
      <c r="SEF301" s="80"/>
      <c r="SEG301" s="80"/>
      <c r="SEH301" s="80"/>
      <c r="SEI301" s="80"/>
      <c r="SEJ301" s="80"/>
      <c r="SEK301" s="80"/>
      <c r="SEL301" s="80"/>
      <c r="SEM301" s="80"/>
      <c r="SEN301" s="80"/>
      <c r="SEO301" s="80"/>
      <c r="SEP301" s="80"/>
      <c r="SEQ301" s="80"/>
      <c r="SER301" s="80"/>
      <c r="SES301" s="80"/>
      <c r="SET301" s="80"/>
      <c r="SEU301" s="80"/>
      <c r="SEV301" s="80"/>
      <c r="SEW301" s="80"/>
      <c r="SEX301" s="80"/>
      <c r="SEY301" s="80"/>
      <c r="SEZ301" s="80"/>
      <c r="SFA301" s="80"/>
      <c r="SFB301" s="80"/>
      <c r="SFC301" s="80"/>
      <c r="SFD301" s="80"/>
      <c r="SFE301" s="80"/>
      <c r="SFF301" s="80"/>
      <c r="SFG301" s="80"/>
      <c r="SFH301" s="80"/>
      <c r="SFI301" s="80"/>
      <c r="SFJ301" s="80"/>
      <c r="SFK301" s="80"/>
      <c r="SFL301" s="80"/>
      <c r="SFM301" s="80"/>
      <c r="SFN301" s="80"/>
      <c r="SFO301" s="80"/>
      <c r="SFP301" s="80"/>
      <c r="SFQ301" s="80"/>
      <c r="SFR301" s="80"/>
      <c r="SFS301" s="80"/>
      <c r="SFT301" s="80"/>
      <c r="SFU301" s="80"/>
      <c r="SFV301" s="80"/>
      <c r="SFW301" s="80"/>
      <c r="SFX301" s="80"/>
      <c r="SFY301" s="80"/>
      <c r="SFZ301" s="80"/>
      <c r="SGA301" s="80"/>
      <c r="SGB301" s="80"/>
      <c r="SGC301" s="80"/>
      <c r="SGD301" s="80"/>
      <c r="SGE301" s="80"/>
      <c r="SGF301" s="80"/>
      <c r="SGG301" s="80"/>
      <c r="SGH301" s="80"/>
      <c r="SGI301" s="80"/>
      <c r="SGJ301" s="80"/>
      <c r="SGK301" s="80"/>
      <c r="SGL301" s="80"/>
      <c r="SGM301" s="80"/>
      <c r="SGN301" s="80"/>
      <c r="SGO301" s="80"/>
      <c r="SGP301" s="80"/>
      <c r="SGQ301" s="80"/>
      <c r="SGR301" s="80"/>
      <c r="SGS301" s="80"/>
      <c r="SGT301" s="80"/>
      <c r="SGU301" s="80"/>
      <c r="SGV301" s="80"/>
      <c r="SGW301" s="80"/>
      <c r="SGX301" s="80"/>
      <c r="SGY301" s="80"/>
      <c r="SGZ301" s="80"/>
      <c r="SHA301" s="80"/>
      <c r="SHB301" s="80"/>
      <c r="SHC301" s="80"/>
      <c r="SHD301" s="80"/>
      <c r="SHE301" s="80"/>
      <c r="SHF301" s="80"/>
      <c r="SHG301" s="80"/>
      <c r="SHH301" s="80"/>
      <c r="SHI301" s="80"/>
      <c r="SHJ301" s="80"/>
      <c r="SHK301" s="80"/>
      <c r="SHL301" s="80"/>
      <c r="SHM301" s="80"/>
      <c r="SHN301" s="80"/>
      <c r="SHO301" s="80"/>
      <c r="SHP301" s="80"/>
      <c r="SHQ301" s="80"/>
      <c r="SHR301" s="80"/>
      <c r="SHS301" s="80"/>
      <c r="SHT301" s="80"/>
      <c r="SHU301" s="80"/>
      <c r="SHV301" s="80"/>
      <c r="SHW301" s="80"/>
      <c r="SHX301" s="80"/>
      <c r="SHY301" s="80"/>
      <c r="SHZ301" s="80"/>
      <c r="SIA301" s="80"/>
      <c r="SIB301" s="80"/>
      <c r="SIC301" s="80"/>
      <c r="SID301" s="80"/>
      <c r="SIE301" s="80"/>
      <c r="SIF301" s="80"/>
      <c r="SIG301" s="80"/>
      <c r="SIH301" s="80"/>
      <c r="SII301" s="80"/>
      <c r="SIJ301" s="80"/>
      <c r="SIK301" s="80"/>
      <c r="SIL301" s="80"/>
      <c r="SIM301" s="80"/>
      <c r="SIN301" s="80"/>
      <c r="SIO301" s="80"/>
      <c r="SIP301" s="80"/>
      <c r="SIQ301" s="80"/>
      <c r="SIR301" s="80"/>
      <c r="SIS301" s="80"/>
      <c r="SIT301" s="80"/>
      <c r="SIU301" s="80"/>
      <c r="SIV301" s="80"/>
      <c r="SIW301" s="80"/>
      <c r="SIX301" s="80"/>
      <c r="SIY301" s="80"/>
      <c r="SIZ301" s="80"/>
      <c r="SJA301" s="80"/>
      <c r="SJB301" s="80"/>
      <c r="SJC301" s="80"/>
      <c r="SJD301" s="80"/>
      <c r="SJE301" s="80"/>
      <c r="SJF301" s="80"/>
      <c r="SJG301" s="80"/>
      <c r="SJH301" s="80"/>
      <c r="SJI301" s="80"/>
      <c r="SJJ301" s="80"/>
      <c r="SJK301" s="80"/>
      <c r="SJL301" s="80"/>
      <c r="SJM301" s="80"/>
      <c r="SJN301" s="80"/>
      <c r="SJO301" s="80"/>
      <c r="SJP301" s="80"/>
      <c r="SJQ301" s="80"/>
      <c r="SJR301" s="80"/>
      <c r="SJS301" s="80"/>
      <c r="SJT301" s="80"/>
      <c r="SJU301" s="80"/>
      <c r="SJV301" s="80"/>
      <c r="SJW301" s="80"/>
      <c r="SJX301" s="80"/>
      <c r="SJY301" s="80"/>
      <c r="SJZ301" s="80"/>
      <c r="SKA301" s="80"/>
      <c r="SKB301" s="80"/>
      <c r="SKC301" s="80"/>
      <c r="SKD301" s="80"/>
      <c r="SKE301" s="80"/>
      <c r="SKF301" s="80"/>
      <c r="SKG301" s="80"/>
      <c r="SKH301" s="80"/>
      <c r="SKI301" s="80"/>
      <c r="SKJ301" s="80"/>
      <c r="SKK301" s="80"/>
      <c r="SKL301" s="80"/>
      <c r="SKM301" s="80"/>
      <c r="SKN301" s="80"/>
      <c r="SKO301" s="80"/>
      <c r="SKP301" s="80"/>
      <c r="SKQ301" s="80"/>
      <c r="SKR301" s="80"/>
      <c r="SKS301" s="80"/>
      <c r="SKT301" s="80"/>
      <c r="SKU301" s="80"/>
      <c r="SKV301" s="80"/>
      <c r="SKW301" s="80"/>
      <c r="SKX301" s="80"/>
      <c r="SKY301" s="80"/>
      <c r="SKZ301" s="80"/>
      <c r="SLA301" s="80"/>
      <c r="SLB301" s="80"/>
      <c r="SLC301" s="80"/>
      <c r="SLD301" s="80"/>
      <c r="SLE301" s="80"/>
      <c r="SLF301" s="80"/>
      <c r="SLG301" s="80"/>
      <c r="SLH301" s="80"/>
      <c r="SLI301" s="80"/>
      <c r="SLJ301" s="80"/>
      <c r="SLK301" s="80"/>
      <c r="SLL301" s="80"/>
      <c r="SLM301" s="80"/>
      <c r="SLN301" s="80"/>
      <c r="SLO301" s="80"/>
      <c r="SLP301" s="80"/>
      <c r="SLQ301" s="80"/>
      <c r="SLR301" s="80"/>
      <c r="SLS301" s="80"/>
      <c r="SLT301" s="80"/>
      <c r="SLU301" s="80"/>
      <c r="SLV301" s="80"/>
      <c r="SLW301" s="80"/>
      <c r="SLX301" s="80"/>
      <c r="SLY301" s="80"/>
      <c r="SLZ301" s="80"/>
      <c r="SMA301" s="80"/>
      <c r="SMB301" s="80"/>
      <c r="SMC301" s="80"/>
      <c r="SMD301" s="80"/>
      <c r="SME301" s="80"/>
      <c r="SMF301" s="80"/>
      <c r="SMG301" s="80"/>
      <c r="SMH301" s="80"/>
      <c r="SMI301" s="80"/>
      <c r="SMJ301" s="80"/>
      <c r="SMK301" s="80"/>
      <c r="SML301" s="80"/>
      <c r="SMM301" s="80"/>
      <c r="SMN301" s="80"/>
      <c r="SMO301" s="80"/>
      <c r="SMP301" s="80"/>
      <c r="SMQ301" s="80"/>
      <c r="SMR301" s="80"/>
      <c r="SMS301" s="80"/>
      <c r="SMT301" s="80"/>
      <c r="SMU301" s="80"/>
      <c r="SMV301" s="80"/>
      <c r="SMW301" s="80"/>
      <c r="SMX301" s="80"/>
      <c r="SMY301" s="80"/>
      <c r="SMZ301" s="80"/>
      <c r="SNA301" s="80"/>
      <c r="SNB301" s="80"/>
      <c r="SNC301" s="80"/>
      <c r="SND301" s="80"/>
      <c r="SNE301" s="80"/>
      <c r="SNF301" s="80"/>
      <c r="SNG301" s="80"/>
      <c r="SNH301" s="80"/>
      <c r="SNI301" s="80"/>
      <c r="SNJ301" s="80"/>
      <c r="SNK301" s="80"/>
      <c r="SNL301" s="80"/>
      <c r="SNM301" s="80"/>
      <c r="SNN301" s="80"/>
      <c r="SNO301" s="80"/>
      <c r="SNP301" s="80"/>
      <c r="SNQ301" s="80"/>
      <c r="SNR301" s="80"/>
      <c r="SNS301" s="80"/>
      <c r="SNT301" s="80"/>
      <c r="SNU301" s="80"/>
      <c r="SNV301" s="80"/>
      <c r="SNW301" s="80"/>
      <c r="SNX301" s="80"/>
      <c r="SNY301" s="80"/>
      <c r="SNZ301" s="80"/>
      <c r="SOA301" s="80"/>
      <c r="SOB301" s="80"/>
      <c r="SOC301" s="80"/>
      <c r="SOD301" s="80"/>
      <c r="SOE301" s="80"/>
      <c r="SOF301" s="80"/>
      <c r="SOG301" s="80"/>
      <c r="SOH301" s="80"/>
      <c r="SOI301" s="80"/>
      <c r="SOJ301" s="80"/>
      <c r="SOK301" s="80"/>
      <c r="SOL301" s="80"/>
      <c r="SOM301" s="80"/>
      <c r="SON301" s="80"/>
      <c r="SOO301" s="80"/>
      <c r="SOP301" s="80"/>
      <c r="SOQ301" s="80"/>
      <c r="SOR301" s="80"/>
      <c r="SOS301" s="80"/>
      <c r="SOT301" s="80"/>
      <c r="SOU301" s="80"/>
      <c r="SOV301" s="80"/>
      <c r="SOW301" s="80"/>
      <c r="SOX301" s="80"/>
      <c r="SOY301" s="80"/>
      <c r="SOZ301" s="80"/>
      <c r="SPA301" s="80"/>
      <c r="SPB301" s="80"/>
      <c r="SPC301" s="80"/>
      <c r="SPD301" s="80"/>
      <c r="SPE301" s="80"/>
      <c r="SPF301" s="80"/>
      <c r="SPG301" s="80"/>
      <c r="SPH301" s="80"/>
      <c r="SPI301" s="80"/>
      <c r="SPJ301" s="80"/>
      <c r="SPK301" s="80"/>
      <c r="SPL301" s="80"/>
      <c r="SPM301" s="80"/>
      <c r="SPN301" s="80"/>
      <c r="SPO301" s="80"/>
      <c r="SPP301" s="80"/>
      <c r="SPQ301" s="80"/>
      <c r="SPR301" s="80"/>
      <c r="SPS301" s="80"/>
      <c r="SPT301" s="80"/>
      <c r="SPU301" s="80"/>
      <c r="SPV301" s="80"/>
      <c r="SPW301" s="80"/>
      <c r="SPX301" s="80"/>
      <c r="SPY301" s="80"/>
      <c r="SPZ301" s="80"/>
      <c r="SQA301" s="80"/>
      <c r="SQB301" s="80"/>
      <c r="SQC301" s="80"/>
      <c r="SQD301" s="80"/>
      <c r="SQE301" s="80"/>
      <c r="SQF301" s="80"/>
      <c r="SQG301" s="80"/>
      <c r="SQH301" s="80"/>
      <c r="SQI301" s="80"/>
      <c r="SQJ301" s="80"/>
      <c r="SQK301" s="80"/>
      <c r="SQL301" s="80"/>
      <c r="SQM301" s="80"/>
      <c r="SQN301" s="80"/>
      <c r="SQO301" s="80"/>
      <c r="SQP301" s="80"/>
      <c r="SQQ301" s="80"/>
      <c r="SQR301" s="80"/>
      <c r="SQS301" s="80"/>
      <c r="SQT301" s="80"/>
      <c r="SQU301" s="80"/>
      <c r="SQV301" s="80"/>
      <c r="SQW301" s="80"/>
      <c r="SQX301" s="80"/>
      <c r="SQY301" s="80"/>
      <c r="SQZ301" s="80"/>
      <c r="SRA301" s="80"/>
      <c r="SRB301" s="80"/>
      <c r="SRC301" s="80"/>
      <c r="SRD301" s="80"/>
      <c r="SRE301" s="80"/>
      <c r="SRF301" s="80"/>
      <c r="SRG301" s="80"/>
      <c r="SRH301" s="80"/>
      <c r="SRI301" s="80"/>
      <c r="SRJ301" s="80"/>
      <c r="SRK301" s="80"/>
      <c r="SRL301" s="80"/>
      <c r="SRM301" s="80"/>
      <c r="SRN301" s="80"/>
      <c r="SRO301" s="80"/>
      <c r="SRP301" s="80"/>
      <c r="SRQ301" s="80"/>
      <c r="SRR301" s="80"/>
      <c r="SRS301" s="80"/>
      <c r="SRT301" s="80"/>
      <c r="SRU301" s="80"/>
      <c r="SRV301" s="80"/>
      <c r="SRW301" s="80"/>
      <c r="SRX301" s="80"/>
      <c r="SRY301" s="80"/>
      <c r="SRZ301" s="80"/>
      <c r="SSA301" s="80"/>
      <c r="SSB301" s="80"/>
      <c r="SSC301" s="80"/>
      <c r="SSD301" s="80"/>
      <c r="SSE301" s="80"/>
      <c r="SSF301" s="80"/>
      <c r="SSG301" s="80"/>
      <c r="SSH301" s="80"/>
      <c r="SSI301" s="80"/>
      <c r="SSJ301" s="80"/>
      <c r="SSK301" s="80"/>
      <c r="SSL301" s="80"/>
      <c r="SSM301" s="80"/>
      <c r="SSN301" s="80"/>
      <c r="SSO301" s="80"/>
      <c r="SSP301" s="80"/>
      <c r="SSQ301" s="80"/>
      <c r="SSR301" s="80"/>
      <c r="SSS301" s="80"/>
      <c r="SST301" s="80"/>
      <c r="SSU301" s="80"/>
      <c r="SSV301" s="80"/>
      <c r="SSW301" s="80"/>
      <c r="SSX301" s="80"/>
      <c r="SSY301" s="80"/>
      <c r="SSZ301" s="80"/>
      <c r="STA301" s="80"/>
      <c r="STB301" s="80"/>
      <c r="STC301" s="80"/>
      <c r="STD301" s="80"/>
      <c r="STE301" s="80"/>
      <c r="STF301" s="80"/>
      <c r="STG301" s="80"/>
      <c r="STH301" s="80"/>
      <c r="STI301" s="80"/>
      <c r="STJ301" s="80"/>
      <c r="STK301" s="80"/>
      <c r="STL301" s="80"/>
      <c r="STM301" s="80"/>
      <c r="STN301" s="80"/>
      <c r="STO301" s="80"/>
      <c r="STP301" s="80"/>
      <c r="STQ301" s="80"/>
      <c r="STR301" s="80"/>
      <c r="STS301" s="80"/>
      <c r="STT301" s="80"/>
      <c r="STU301" s="80"/>
      <c r="STV301" s="80"/>
      <c r="STW301" s="80"/>
      <c r="STX301" s="80"/>
      <c r="STY301" s="80"/>
      <c r="STZ301" s="80"/>
      <c r="SUA301" s="80"/>
      <c r="SUB301" s="80"/>
      <c r="SUC301" s="80"/>
      <c r="SUD301" s="80"/>
      <c r="SUE301" s="80"/>
      <c r="SUF301" s="80"/>
      <c r="SUG301" s="80"/>
      <c r="SUH301" s="80"/>
      <c r="SUI301" s="80"/>
      <c r="SUJ301" s="80"/>
      <c r="SUK301" s="80"/>
      <c r="SUL301" s="80"/>
      <c r="SUM301" s="80"/>
      <c r="SUN301" s="80"/>
      <c r="SUO301" s="80"/>
      <c r="SUP301" s="80"/>
      <c r="SUQ301" s="80"/>
      <c r="SUR301" s="80"/>
      <c r="SUS301" s="80"/>
      <c r="SUT301" s="80"/>
      <c r="SUU301" s="80"/>
      <c r="SUV301" s="80"/>
      <c r="SUW301" s="80"/>
      <c r="SUX301" s="80"/>
      <c r="SUY301" s="80"/>
      <c r="SUZ301" s="80"/>
      <c r="SVA301" s="80"/>
      <c r="SVB301" s="80"/>
      <c r="SVC301" s="80"/>
      <c r="SVD301" s="80"/>
      <c r="SVE301" s="80"/>
      <c r="SVF301" s="80"/>
      <c r="SVG301" s="80"/>
      <c r="SVH301" s="80"/>
      <c r="SVI301" s="80"/>
      <c r="SVJ301" s="80"/>
      <c r="SVK301" s="80"/>
      <c r="SVL301" s="80"/>
      <c r="SVM301" s="80"/>
      <c r="SVN301" s="80"/>
      <c r="SVO301" s="80"/>
      <c r="SVP301" s="80"/>
      <c r="SVQ301" s="80"/>
      <c r="SVR301" s="80"/>
      <c r="SVS301" s="80"/>
      <c r="SVT301" s="80"/>
      <c r="SVU301" s="80"/>
      <c r="SVV301" s="80"/>
      <c r="SVW301" s="80"/>
      <c r="SVX301" s="80"/>
      <c r="SVY301" s="80"/>
      <c r="SVZ301" s="80"/>
      <c r="SWA301" s="80"/>
      <c r="SWB301" s="80"/>
      <c r="SWC301" s="80"/>
      <c r="SWD301" s="80"/>
      <c r="SWE301" s="80"/>
      <c r="SWF301" s="80"/>
      <c r="SWG301" s="80"/>
      <c r="SWH301" s="80"/>
      <c r="SWI301" s="80"/>
      <c r="SWJ301" s="80"/>
      <c r="SWK301" s="80"/>
      <c r="SWL301" s="80"/>
      <c r="SWM301" s="80"/>
      <c r="SWN301" s="80"/>
      <c r="SWO301" s="80"/>
      <c r="SWP301" s="80"/>
      <c r="SWQ301" s="80"/>
      <c r="SWR301" s="80"/>
      <c r="SWS301" s="80"/>
      <c r="SWT301" s="80"/>
      <c r="SWU301" s="80"/>
      <c r="SWV301" s="80"/>
      <c r="SWW301" s="80"/>
      <c r="SWX301" s="80"/>
      <c r="SWY301" s="80"/>
      <c r="SWZ301" s="80"/>
      <c r="SXA301" s="80"/>
      <c r="SXB301" s="80"/>
      <c r="SXC301" s="80"/>
      <c r="SXD301" s="80"/>
      <c r="SXE301" s="80"/>
      <c r="SXF301" s="80"/>
      <c r="SXG301" s="80"/>
      <c r="SXH301" s="80"/>
      <c r="SXI301" s="80"/>
      <c r="SXJ301" s="80"/>
      <c r="SXK301" s="80"/>
      <c r="SXL301" s="80"/>
      <c r="SXM301" s="80"/>
      <c r="SXN301" s="80"/>
      <c r="SXO301" s="80"/>
      <c r="SXP301" s="80"/>
      <c r="SXQ301" s="80"/>
      <c r="SXR301" s="80"/>
      <c r="SXS301" s="80"/>
      <c r="SXT301" s="80"/>
      <c r="SXU301" s="80"/>
      <c r="SXV301" s="80"/>
      <c r="SXW301" s="80"/>
      <c r="SXX301" s="80"/>
      <c r="SXY301" s="80"/>
      <c r="SXZ301" s="80"/>
      <c r="SYA301" s="80"/>
      <c r="SYB301" s="80"/>
      <c r="SYC301" s="80"/>
      <c r="SYD301" s="80"/>
      <c r="SYE301" s="80"/>
      <c r="SYF301" s="80"/>
      <c r="SYG301" s="80"/>
      <c r="SYH301" s="80"/>
      <c r="SYI301" s="80"/>
      <c r="SYJ301" s="80"/>
      <c r="SYK301" s="80"/>
      <c r="SYL301" s="80"/>
      <c r="SYM301" s="80"/>
      <c r="SYN301" s="80"/>
      <c r="SYO301" s="80"/>
      <c r="SYP301" s="80"/>
      <c r="SYQ301" s="80"/>
      <c r="SYR301" s="80"/>
      <c r="SYS301" s="80"/>
      <c r="SYT301" s="80"/>
      <c r="SYU301" s="80"/>
      <c r="SYV301" s="80"/>
      <c r="SYW301" s="80"/>
      <c r="SYX301" s="80"/>
      <c r="SYY301" s="80"/>
      <c r="SYZ301" s="80"/>
      <c r="SZA301" s="80"/>
      <c r="SZB301" s="80"/>
      <c r="SZC301" s="80"/>
      <c r="SZD301" s="80"/>
      <c r="SZE301" s="80"/>
      <c r="SZF301" s="80"/>
      <c r="SZG301" s="80"/>
      <c r="SZH301" s="80"/>
      <c r="SZI301" s="80"/>
      <c r="SZJ301" s="80"/>
      <c r="SZK301" s="80"/>
      <c r="SZL301" s="80"/>
      <c r="SZM301" s="80"/>
      <c r="SZN301" s="80"/>
      <c r="SZO301" s="80"/>
      <c r="SZP301" s="80"/>
      <c r="SZQ301" s="80"/>
      <c r="SZR301" s="80"/>
      <c r="SZS301" s="80"/>
      <c r="SZT301" s="80"/>
      <c r="SZU301" s="80"/>
      <c r="SZV301" s="80"/>
      <c r="SZW301" s="80"/>
      <c r="SZX301" s="80"/>
      <c r="SZY301" s="80"/>
      <c r="SZZ301" s="80"/>
      <c r="TAA301" s="80"/>
      <c r="TAB301" s="80"/>
      <c r="TAC301" s="80"/>
      <c r="TAD301" s="80"/>
      <c r="TAE301" s="80"/>
      <c r="TAF301" s="80"/>
      <c r="TAG301" s="80"/>
      <c r="TAH301" s="80"/>
      <c r="TAI301" s="80"/>
      <c r="TAJ301" s="80"/>
      <c r="TAK301" s="80"/>
      <c r="TAL301" s="80"/>
      <c r="TAM301" s="80"/>
      <c r="TAN301" s="80"/>
      <c r="TAO301" s="80"/>
      <c r="TAP301" s="80"/>
      <c r="TAQ301" s="80"/>
      <c r="TAR301" s="80"/>
      <c r="TAS301" s="80"/>
      <c r="TAT301" s="80"/>
      <c r="TAU301" s="80"/>
      <c r="TAV301" s="80"/>
      <c r="TAW301" s="80"/>
      <c r="TAX301" s="80"/>
      <c r="TAY301" s="80"/>
      <c r="TAZ301" s="80"/>
      <c r="TBA301" s="80"/>
      <c r="TBB301" s="80"/>
      <c r="TBC301" s="80"/>
      <c r="TBD301" s="80"/>
      <c r="TBE301" s="80"/>
      <c r="TBF301" s="80"/>
      <c r="TBG301" s="80"/>
      <c r="TBH301" s="80"/>
      <c r="TBI301" s="80"/>
      <c r="TBJ301" s="80"/>
      <c r="TBK301" s="80"/>
      <c r="TBL301" s="80"/>
      <c r="TBM301" s="80"/>
      <c r="TBN301" s="80"/>
      <c r="TBO301" s="80"/>
      <c r="TBP301" s="80"/>
      <c r="TBQ301" s="80"/>
      <c r="TBR301" s="80"/>
      <c r="TBS301" s="80"/>
      <c r="TBT301" s="80"/>
      <c r="TBU301" s="80"/>
      <c r="TBV301" s="80"/>
      <c r="TBW301" s="80"/>
      <c r="TBX301" s="80"/>
      <c r="TBY301" s="80"/>
      <c r="TBZ301" s="80"/>
      <c r="TCA301" s="80"/>
      <c r="TCB301" s="80"/>
      <c r="TCC301" s="80"/>
      <c r="TCD301" s="80"/>
      <c r="TCE301" s="80"/>
      <c r="TCF301" s="80"/>
      <c r="TCG301" s="80"/>
      <c r="TCH301" s="80"/>
      <c r="TCI301" s="80"/>
      <c r="TCJ301" s="80"/>
      <c r="TCK301" s="80"/>
      <c r="TCL301" s="80"/>
      <c r="TCM301" s="80"/>
      <c r="TCN301" s="80"/>
      <c r="TCO301" s="80"/>
      <c r="TCP301" s="80"/>
      <c r="TCQ301" s="80"/>
      <c r="TCR301" s="80"/>
      <c r="TCS301" s="80"/>
      <c r="TCT301" s="80"/>
      <c r="TCU301" s="80"/>
      <c r="TCV301" s="80"/>
      <c r="TCW301" s="80"/>
      <c r="TCX301" s="80"/>
      <c r="TCY301" s="80"/>
      <c r="TCZ301" s="80"/>
      <c r="TDA301" s="80"/>
      <c r="TDB301" s="80"/>
      <c r="TDC301" s="80"/>
      <c r="TDD301" s="80"/>
      <c r="TDE301" s="80"/>
      <c r="TDF301" s="80"/>
      <c r="TDG301" s="80"/>
      <c r="TDH301" s="80"/>
      <c r="TDI301" s="80"/>
      <c r="TDJ301" s="80"/>
      <c r="TDK301" s="80"/>
      <c r="TDL301" s="80"/>
      <c r="TDM301" s="80"/>
      <c r="TDN301" s="80"/>
      <c r="TDO301" s="80"/>
      <c r="TDP301" s="80"/>
      <c r="TDQ301" s="80"/>
      <c r="TDR301" s="80"/>
      <c r="TDS301" s="80"/>
      <c r="TDT301" s="80"/>
      <c r="TDU301" s="80"/>
      <c r="TDV301" s="80"/>
      <c r="TDW301" s="80"/>
      <c r="TDX301" s="80"/>
      <c r="TDY301" s="80"/>
      <c r="TDZ301" s="80"/>
      <c r="TEA301" s="80"/>
      <c r="TEB301" s="80"/>
      <c r="TEC301" s="80"/>
      <c r="TED301" s="80"/>
      <c r="TEE301" s="80"/>
      <c r="TEF301" s="80"/>
      <c r="TEG301" s="80"/>
      <c r="TEH301" s="80"/>
      <c r="TEI301" s="80"/>
      <c r="TEJ301" s="80"/>
      <c r="TEK301" s="80"/>
      <c r="TEL301" s="80"/>
      <c r="TEM301" s="80"/>
      <c r="TEN301" s="80"/>
      <c r="TEO301" s="80"/>
      <c r="TEP301" s="80"/>
      <c r="TEQ301" s="80"/>
      <c r="TER301" s="80"/>
      <c r="TES301" s="80"/>
      <c r="TET301" s="80"/>
      <c r="TEU301" s="80"/>
      <c r="TEV301" s="80"/>
      <c r="TEW301" s="80"/>
      <c r="TEX301" s="80"/>
      <c r="TEY301" s="80"/>
      <c r="TEZ301" s="80"/>
      <c r="TFA301" s="80"/>
      <c r="TFB301" s="80"/>
      <c r="TFC301" s="80"/>
      <c r="TFD301" s="80"/>
      <c r="TFE301" s="80"/>
      <c r="TFF301" s="80"/>
      <c r="TFG301" s="80"/>
      <c r="TFH301" s="80"/>
      <c r="TFI301" s="80"/>
      <c r="TFJ301" s="80"/>
      <c r="TFK301" s="80"/>
      <c r="TFL301" s="80"/>
      <c r="TFM301" s="80"/>
      <c r="TFN301" s="80"/>
      <c r="TFO301" s="80"/>
      <c r="TFP301" s="80"/>
      <c r="TFQ301" s="80"/>
      <c r="TFR301" s="80"/>
      <c r="TFS301" s="80"/>
      <c r="TFT301" s="80"/>
      <c r="TFU301" s="80"/>
      <c r="TFV301" s="80"/>
      <c r="TFW301" s="80"/>
      <c r="TFX301" s="80"/>
      <c r="TFY301" s="80"/>
      <c r="TFZ301" s="80"/>
      <c r="TGA301" s="80"/>
      <c r="TGB301" s="80"/>
      <c r="TGC301" s="80"/>
      <c r="TGD301" s="80"/>
      <c r="TGE301" s="80"/>
      <c r="TGF301" s="80"/>
      <c r="TGG301" s="80"/>
      <c r="TGH301" s="80"/>
      <c r="TGI301" s="80"/>
      <c r="TGJ301" s="80"/>
      <c r="TGK301" s="80"/>
      <c r="TGL301" s="80"/>
      <c r="TGM301" s="80"/>
      <c r="TGN301" s="80"/>
      <c r="TGO301" s="80"/>
      <c r="TGP301" s="80"/>
      <c r="TGQ301" s="80"/>
      <c r="TGR301" s="80"/>
      <c r="TGS301" s="80"/>
      <c r="TGT301" s="80"/>
      <c r="TGU301" s="80"/>
      <c r="TGV301" s="80"/>
      <c r="TGW301" s="80"/>
      <c r="TGX301" s="80"/>
      <c r="TGY301" s="80"/>
      <c r="TGZ301" s="80"/>
      <c r="THA301" s="80"/>
      <c r="THB301" s="80"/>
      <c r="THC301" s="80"/>
      <c r="THD301" s="80"/>
      <c r="THE301" s="80"/>
      <c r="THF301" s="80"/>
      <c r="THG301" s="80"/>
      <c r="THH301" s="80"/>
      <c r="THI301" s="80"/>
      <c r="THJ301" s="80"/>
      <c r="THK301" s="80"/>
      <c r="THL301" s="80"/>
      <c r="THM301" s="80"/>
      <c r="THN301" s="80"/>
      <c r="THO301" s="80"/>
      <c r="THP301" s="80"/>
      <c r="THQ301" s="80"/>
      <c r="THR301" s="80"/>
      <c r="THS301" s="80"/>
      <c r="THT301" s="80"/>
      <c r="THU301" s="80"/>
      <c r="THV301" s="80"/>
      <c r="THW301" s="80"/>
      <c r="THX301" s="80"/>
      <c r="THY301" s="80"/>
      <c r="THZ301" s="80"/>
      <c r="TIA301" s="80"/>
      <c r="TIB301" s="80"/>
      <c r="TIC301" s="80"/>
      <c r="TID301" s="80"/>
      <c r="TIE301" s="80"/>
      <c r="TIF301" s="80"/>
      <c r="TIG301" s="80"/>
      <c r="TIH301" s="80"/>
      <c r="TII301" s="80"/>
      <c r="TIJ301" s="80"/>
      <c r="TIK301" s="80"/>
      <c r="TIL301" s="80"/>
      <c r="TIM301" s="80"/>
      <c r="TIN301" s="80"/>
      <c r="TIO301" s="80"/>
      <c r="TIP301" s="80"/>
      <c r="TIQ301" s="80"/>
      <c r="TIR301" s="80"/>
      <c r="TIS301" s="80"/>
      <c r="TIT301" s="80"/>
      <c r="TIU301" s="80"/>
      <c r="TIV301" s="80"/>
      <c r="TIW301" s="80"/>
      <c r="TIX301" s="80"/>
      <c r="TIY301" s="80"/>
      <c r="TIZ301" s="80"/>
      <c r="TJA301" s="80"/>
      <c r="TJB301" s="80"/>
      <c r="TJC301" s="80"/>
      <c r="TJD301" s="80"/>
      <c r="TJE301" s="80"/>
      <c r="TJF301" s="80"/>
      <c r="TJG301" s="80"/>
      <c r="TJH301" s="80"/>
      <c r="TJI301" s="80"/>
      <c r="TJJ301" s="80"/>
      <c r="TJK301" s="80"/>
      <c r="TJL301" s="80"/>
      <c r="TJM301" s="80"/>
      <c r="TJN301" s="80"/>
      <c r="TJO301" s="80"/>
      <c r="TJP301" s="80"/>
      <c r="TJQ301" s="80"/>
      <c r="TJR301" s="80"/>
      <c r="TJS301" s="80"/>
      <c r="TJT301" s="80"/>
      <c r="TJU301" s="80"/>
      <c r="TJV301" s="80"/>
      <c r="TJW301" s="80"/>
      <c r="TJX301" s="80"/>
      <c r="TJY301" s="80"/>
      <c r="TJZ301" s="80"/>
      <c r="TKA301" s="80"/>
      <c r="TKB301" s="80"/>
      <c r="TKC301" s="80"/>
      <c r="TKD301" s="80"/>
      <c r="TKE301" s="80"/>
      <c r="TKF301" s="80"/>
      <c r="TKG301" s="80"/>
      <c r="TKH301" s="80"/>
      <c r="TKI301" s="80"/>
      <c r="TKJ301" s="80"/>
      <c r="TKK301" s="80"/>
      <c r="TKL301" s="80"/>
      <c r="TKM301" s="80"/>
      <c r="TKN301" s="80"/>
      <c r="TKO301" s="80"/>
      <c r="TKP301" s="80"/>
      <c r="TKQ301" s="80"/>
      <c r="TKR301" s="80"/>
      <c r="TKS301" s="80"/>
      <c r="TKT301" s="80"/>
      <c r="TKU301" s="80"/>
      <c r="TKV301" s="80"/>
      <c r="TKW301" s="80"/>
      <c r="TKX301" s="80"/>
      <c r="TKY301" s="80"/>
      <c r="TKZ301" s="80"/>
      <c r="TLA301" s="80"/>
      <c r="TLB301" s="80"/>
      <c r="TLC301" s="80"/>
      <c r="TLD301" s="80"/>
      <c r="TLE301" s="80"/>
      <c r="TLF301" s="80"/>
      <c r="TLG301" s="80"/>
      <c r="TLH301" s="80"/>
      <c r="TLI301" s="80"/>
      <c r="TLJ301" s="80"/>
      <c r="TLK301" s="80"/>
      <c r="TLL301" s="80"/>
      <c r="TLM301" s="80"/>
      <c r="TLN301" s="80"/>
      <c r="TLO301" s="80"/>
      <c r="TLP301" s="80"/>
      <c r="TLQ301" s="80"/>
      <c r="TLR301" s="80"/>
      <c r="TLS301" s="80"/>
      <c r="TLT301" s="80"/>
      <c r="TLU301" s="80"/>
      <c r="TLV301" s="80"/>
      <c r="TLW301" s="80"/>
      <c r="TLX301" s="80"/>
      <c r="TLY301" s="80"/>
      <c r="TLZ301" s="80"/>
      <c r="TMA301" s="80"/>
      <c r="TMB301" s="80"/>
      <c r="TMC301" s="80"/>
      <c r="TMD301" s="80"/>
      <c r="TME301" s="80"/>
      <c r="TMF301" s="80"/>
      <c r="TMG301" s="80"/>
      <c r="TMH301" s="80"/>
      <c r="TMI301" s="80"/>
      <c r="TMJ301" s="80"/>
      <c r="TMK301" s="80"/>
      <c r="TML301" s="80"/>
      <c r="TMM301" s="80"/>
      <c r="TMN301" s="80"/>
      <c r="TMO301" s="80"/>
      <c r="TMP301" s="80"/>
      <c r="TMQ301" s="80"/>
      <c r="TMR301" s="80"/>
      <c r="TMS301" s="80"/>
      <c r="TMT301" s="80"/>
      <c r="TMU301" s="80"/>
      <c r="TMV301" s="80"/>
      <c r="TMW301" s="80"/>
      <c r="TMX301" s="80"/>
      <c r="TMY301" s="80"/>
      <c r="TMZ301" s="80"/>
      <c r="TNA301" s="80"/>
      <c r="TNB301" s="80"/>
      <c r="TNC301" s="80"/>
      <c r="TND301" s="80"/>
      <c r="TNE301" s="80"/>
      <c r="TNF301" s="80"/>
      <c r="TNG301" s="80"/>
      <c r="TNH301" s="80"/>
      <c r="TNI301" s="80"/>
      <c r="TNJ301" s="80"/>
      <c r="TNK301" s="80"/>
      <c r="TNL301" s="80"/>
      <c r="TNM301" s="80"/>
      <c r="TNN301" s="80"/>
      <c r="TNO301" s="80"/>
      <c r="TNP301" s="80"/>
      <c r="TNQ301" s="80"/>
      <c r="TNR301" s="80"/>
      <c r="TNS301" s="80"/>
      <c r="TNT301" s="80"/>
      <c r="TNU301" s="80"/>
      <c r="TNV301" s="80"/>
      <c r="TNW301" s="80"/>
      <c r="TNX301" s="80"/>
      <c r="TNY301" s="80"/>
      <c r="TNZ301" s="80"/>
      <c r="TOA301" s="80"/>
      <c r="TOB301" s="80"/>
      <c r="TOC301" s="80"/>
      <c r="TOD301" s="80"/>
      <c r="TOE301" s="80"/>
      <c r="TOF301" s="80"/>
      <c r="TOG301" s="80"/>
      <c r="TOH301" s="80"/>
      <c r="TOI301" s="80"/>
      <c r="TOJ301" s="80"/>
      <c r="TOK301" s="80"/>
      <c r="TOL301" s="80"/>
      <c r="TOM301" s="80"/>
      <c r="TON301" s="80"/>
      <c r="TOO301" s="80"/>
      <c r="TOP301" s="80"/>
      <c r="TOQ301" s="80"/>
      <c r="TOR301" s="80"/>
      <c r="TOS301" s="80"/>
      <c r="TOT301" s="80"/>
      <c r="TOU301" s="80"/>
      <c r="TOV301" s="80"/>
      <c r="TOW301" s="80"/>
      <c r="TOX301" s="80"/>
      <c r="TOY301" s="80"/>
      <c r="TOZ301" s="80"/>
      <c r="TPA301" s="80"/>
      <c r="TPB301" s="80"/>
      <c r="TPC301" s="80"/>
      <c r="TPD301" s="80"/>
      <c r="TPE301" s="80"/>
      <c r="TPF301" s="80"/>
      <c r="TPG301" s="80"/>
      <c r="TPH301" s="80"/>
      <c r="TPI301" s="80"/>
      <c r="TPJ301" s="80"/>
      <c r="TPK301" s="80"/>
      <c r="TPL301" s="80"/>
      <c r="TPM301" s="80"/>
      <c r="TPN301" s="80"/>
      <c r="TPO301" s="80"/>
      <c r="TPP301" s="80"/>
      <c r="TPQ301" s="80"/>
      <c r="TPR301" s="80"/>
      <c r="TPS301" s="80"/>
      <c r="TPT301" s="80"/>
      <c r="TPU301" s="80"/>
      <c r="TPV301" s="80"/>
      <c r="TPW301" s="80"/>
      <c r="TPX301" s="80"/>
      <c r="TPY301" s="80"/>
      <c r="TPZ301" s="80"/>
      <c r="TQA301" s="80"/>
      <c r="TQB301" s="80"/>
      <c r="TQC301" s="80"/>
      <c r="TQD301" s="80"/>
      <c r="TQE301" s="80"/>
      <c r="TQF301" s="80"/>
      <c r="TQG301" s="80"/>
      <c r="TQH301" s="80"/>
      <c r="TQI301" s="80"/>
      <c r="TQJ301" s="80"/>
      <c r="TQK301" s="80"/>
      <c r="TQL301" s="80"/>
      <c r="TQM301" s="80"/>
      <c r="TQN301" s="80"/>
      <c r="TQO301" s="80"/>
      <c r="TQP301" s="80"/>
      <c r="TQQ301" s="80"/>
      <c r="TQR301" s="80"/>
      <c r="TQS301" s="80"/>
      <c r="TQT301" s="80"/>
      <c r="TQU301" s="80"/>
      <c r="TQV301" s="80"/>
      <c r="TQW301" s="80"/>
      <c r="TQX301" s="80"/>
      <c r="TQY301" s="80"/>
      <c r="TQZ301" s="80"/>
      <c r="TRA301" s="80"/>
      <c r="TRB301" s="80"/>
      <c r="TRC301" s="80"/>
      <c r="TRD301" s="80"/>
      <c r="TRE301" s="80"/>
      <c r="TRF301" s="80"/>
      <c r="TRG301" s="80"/>
      <c r="TRH301" s="80"/>
      <c r="TRI301" s="80"/>
      <c r="TRJ301" s="80"/>
      <c r="TRK301" s="80"/>
      <c r="TRL301" s="80"/>
      <c r="TRM301" s="80"/>
      <c r="TRN301" s="80"/>
      <c r="TRO301" s="80"/>
      <c r="TRP301" s="80"/>
      <c r="TRQ301" s="80"/>
      <c r="TRR301" s="80"/>
      <c r="TRS301" s="80"/>
      <c r="TRT301" s="80"/>
      <c r="TRU301" s="80"/>
      <c r="TRV301" s="80"/>
      <c r="TRW301" s="80"/>
      <c r="TRX301" s="80"/>
      <c r="TRY301" s="80"/>
      <c r="TRZ301" s="80"/>
      <c r="TSA301" s="80"/>
      <c r="TSB301" s="80"/>
      <c r="TSC301" s="80"/>
      <c r="TSD301" s="80"/>
      <c r="TSE301" s="80"/>
      <c r="TSF301" s="80"/>
      <c r="TSG301" s="80"/>
      <c r="TSH301" s="80"/>
      <c r="TSI301" s="80"/>
      <c r="TSJ301" s="80"/>
      <c r="TSK301" s="80"/>
      <c r="TSL301" s="80"/>
      <c r="TSM301" s="80"/>
      <c r="TSN301" s="80"/>
      <c r="TSO301" s="80"/>
      <c r="TSP301" s="80"/>
      <c r="TSQ301" s="80"/>
      <c r="TSR301" s="80"/>
      <c r="TSS301" s="80"/>
      <c r="TST301" s="80"/>
      <c r="TSU301" s="80"/>
      <c r="TSV301" s="80"/>
      <c r="TSW301" s="80"/>
      <c r="TSX301" s="80"/>
      <c r="TSY301" s="80"/>
      <c r="TSZ301" s="80"/>
      <c r="TTA301" s="80"/>
      <c r="TTB301" s="80"/>
      <c r="TTC301" s="80"/>
      <c r="TTD301" s="80"/>
      <c r="TTE301" s="80"/>
      <c r="TTF301" s="80"/>
      <c r="TTG301" s="80"/>
      <c r="TTH301" s="80"/>
      <c r="TTI301" s="80"/>
      <c r="TTJ301" s="80"/>
      <c r="TTK301" s="80"/>
      <c r="TTL301" s="80"/>
      <c r="TTM301" s="80"/>
      <c r="TTN301" s="80"/>
      <c r="TTO301" s="80"/>
      <c r="TTP301" s="80"/>
      <c r="TTQ301" s="80"/>
      <c r="TTR301" s="80"/>
      <c r="TTS301" s="80"/>
      <c r="TTT301" s="80"/>
      <c r="TTU301" s="80"/>
      <c r="TTV301" s="80"/>
      <c r="TTW301" s="80"/>
      <c r="TTX301" s="80"/>
      <c r="TTY301" s="80"/>
      <c r="TTZ301" s="80"/>
      <c r="TUA301" s="80"/>
      <c r="TUB301" s="80"/>
      <c r="TUC301" s="80"/>
      <c r="TUD301" s="80"/>
      <c r="TUE301" s="80"/>
      <c r="TUF301" s="80"/>
      <c r="TUG301" s="80"/>
      <c r="TUH301" s="80"/>
      <c r="TUI301" s="80"/>
      <c r="TUJ301" s="80"/>
      <c r="TUK301" s="80"/>
      <c r="TUL301" s="80"/>
      <c r="TUM301" s="80"/>
      <c r="TUN301" s="80"/>
      <c r="TUO301" s="80"/>
      <c r="TUP301" s="80"/>
      <c r="TUQ301" s="80"/>
      <c r="TUR301" s="80"/>
      <c r="TUS301" s="80"/>
      <c r="TUT301" s="80"/>
      <c r="TUU301" s="80"/>
      <c r="TUV301" s="80"/>
      <c r="TUW301" s="80"/>
      <c r="TUX301" s="80"/>
      <c r="TUY301" s="80"/>
      <c r="TUZ301" s="80"/>
      <c r="TVA301" s="80"/>
      <c r="TVB301" s="80"/>
      <c r="TVC301" s="80"/>
      <c r="TVD301" s="80"/>
      <c r="TVE301" s="80"/>
      <c r="TVF301" s="80"/>
      <c r="TVG301" s="80"/>
      <c r="TVH301" s="80"/>
      <c r="TVI301" s="80"/>
      <c r="TVJ301" s="80"/>
      <c r="TVK301" s="80"/>
      <c r="TVL301" s="80"/>
      <c r="TVM301" s="80"/>
      <c r="TVN301" s="80"/>
      <c r="TVO301" s="80"/>
      <c r="TVP301" s="80"/>
      <c r="TVQ301" s="80"/>
      <c r="TVR301" s="80"/>
      <c r="TVS301" s="80"/>
      <c r="TVT301" s="80"/>
      <c r="TVU301" s="80"/>
      <c r="TVV301" s="80"/>
      <c r="TVW301" s="80"/>
      <c r="TVX301" s="80"/>
      <c r="TVY301" s="80"/>
      <c r="TVZ301" s="80"/>
      <c r="TWA301" s="80"/>
      <c r="TWB301" s="80"/>
      <c r="TWC301" s="80"/>
      <c r="TWD301" s="80"/>
      <c r="TWE301" s="80"/>
      <c r="TWF301" s="80"/>
      <c r="TWG301" s="80"/>
      <c r="TWH301" s="80"/>
      <c r="TWI301" s="80"/>
      <c r="TWJ301" s="80"/>
      <c r="TWK301" s="80"/>
      <c r="TWL301" s="80"/>
      <c r="TWM301" s="80"/>
      <c r="TWN301" s="80"/>
      <c r="TWO301" s="80"/>
      <c r="TWP301" s="80"/>
      <c r="TWQ301" s="80"/>
      <c r="TWR301" s="80"/>
      <c r="TWS301" s="80"/>
      <c r="TWT301" s="80"/>
      <c r="TWU301" s="80"/>
      <c r="TWV301" s="80"/>
      <c r="TWW301" s="80"/>
      <c r="TWX301" s="80"/>
      <c r="TWY301" s="80"/>
      <c r="TWZ301" s="80"/>
      <c r="TXA301" s="80"/>
      <c r="TXB301" s="80"/>
      <c r="TXC301" s="80"/>
      <c r="TXD301" s="80"/>
      <c r="TXE301" s="80"/>
      <c r="TXF301" s="80"/>
      <c r="TXG301" s="80"/>
      <c r="TXH301" s="80"/>
      <c r="TXI301" s="80"/>
      <c r="TXJ301" s="80"/>
      <c r="TXK301" s="80"/>
      <c r="TXL301" s="80"/>
      <c r="TXM301" s="80"/>
      <c r="TXN301" s="80"/>
      <c r="TXO301" s="80"/>
      <c r="TXP301" s="80"/>
      <c r="TXQ301" s="80"/>
      <c r="TXR301" s="80"/>
      <c r="TXS301" s="80"/>
      <c r="TXT301" s="80"/>
      <c r="TXU301" s="80"/>
      <c r="TXV301" s="80"/>
      <c r="TXW301" s="80"/>
      <c r="TXX301" s="80"/>
      <c r="TXY301" s="80"/>
      <c r="TXZ301" s="80"/>
      <c r="TYA301" s="80"/>
      <c r="TYB301" s="80"/>
      <c r="TYC301" s="80"/>
      <c r="TYD301" s="80"/>
      <c r="TYE301" s="80"/>
      <c r="TYF301" s="80"/>
      <c r="TYG301" s="80"/>
      <c r="TYH301" s="80"/>
      <c r="TYI301" s="80"/>
      <c r="TYJ301" s="80"/>
      <c r="TYK301" s="80"/>
      <c r="TYL301" s="80"/>
      <c r="TYM301" s="80"/>
      <c r="TYN301" s="80"/>
      <c r="TYO301" s="80"/>
      <c r="TYP301" s="80"/>
      <c r="TYQ301" s="80"/>
      <c r="TYR301" s="80"/>
      <c r="TYS301" s="80"/>
      <c r="TYT301" s="80"/>
      <c r="TYU301" s="80"/>
      <c r="TYV301" s="80"/>
      <c r="TYW301" s="80"/>
      <c r="TYX301" s="80"/>
      <c r="TYY301" s="80"/>
      <c r="TYZ301" s="80"/>
      <c r="TZA301" s="80"/>
      <c r="TZB301" s="80"/>
      <c r="TZC301" s="80"/>
      <c r="TZD301" s="80"/>
      <c r="TZE301" s="80"/>
      <c r="TZF301" s="80"/>
      <c r="TZG301" s="80"/>
      <c r="TZH301" s="80"/>
      <c r="TZI301" s="80"/>
      <c r="TZJ301" s="80"/>
      <c r="TZK301" s="80"/>
      <c r="TZL301" s="80"/>
      <c r="TZM301" s="80"/>
      <c r="TZN301" s="80"/>
      <c r="TZO301" s="80"/>
      <c r="TZP301" s="80"/>
      <c r="TZQ301" s="80"/>
      <c r="TZR301" s="80"/>
      <c r="TZS301" s="80"/>
      <c r="TZT301" s="80"/>
      <c r="TZU301" s="80"/>
      <c r="TZV301" s="80"/>
      <c r="TZW301" s="80"/>
      <c r="TZX301" s="80"/>
      <c r="TZY301" s="80"/>
      <c r="TZZ301" s="80"/>
      <c r="UAA301" s="80"/>
      <c r="UAB301" s="80"/>
      <c r="UAC301" s="80"/>
      <c r="UAD301" s="80"/>
      <c r="UAE301" s="80"/>
      <c r="UAF301" s="80"/>
      <c r="UAG301" s="80"/>
      <c r="UAH301" s="80"/>
      <c r="UAI301" s="80"/>
      <c r="UAJ301" s="80"/>
      <c r="UAK301" s="80"/>
      <c r="UAL301" s="80"/>
      <c r="UAM301" s="80"/>
      <c r="UAN301" s="80"/>
      <c r="UAO301" s="80"/>
      <c r="UAP301" s="80"/>
      <c r="UAQ301" s="80"/>
      <c r="UAR301" s="80"/>
      <c r="UAS301" s="80"/>
      <c r="UAT301" s="80"/>
      <c r="UAU301" s="80"/>
      <c r="UAV301" s="80"/>
      <c r="UAW301" s="80"/>
      <c r="UAX301" s="80"/>
      <c r="UAY301" s="80"/>
      <c r="UAZ301" s="80"/>
      <c r="UBA301" s="80"/>
      <c r="UBB301" s="80"/>
      <c r="UBC301" s="80"/>
      <c r="UBD301" s="80"/>
      <c r="UBE301" s="80"/>
      <c r="UBF301" s="80"/>
      <c r="UBG301" s="80"/>
      <c r="UBH301" s="80"/>
      <c r="UBI301" s="80"/>
      <c r="UBJ301" s="80"/>
      <c r="UBK301" s="80"/>
      <c r="UBL301" s="80"/>
      <c r="UBM301" s="80"/>
      <c r="UBN301" s="80"/>
      <c r="UBO301" s="80"/>
      <c r="UBP301" s="80"/>
      <c r="UBQ301" s="80"/>
      <c r="UBR301" s="80"/>
      <c r="UBS301" s="80"/>
      <c r="UBT301" s="80"/>
      <c r="UBU301" s="80"/>
      <c r="UBV301" s="80"/>
      <c r="UBW301" s="80"/>
      <c r="UBX301" s="80"/>
      <c r="UBY301" s="80"/>
      <c r="UBZ301" s="80"/>
      <c r="UCA301" s="80"/>
      <c r="UCB301" s="80"/>
      <c r="UCC301" s="80"/>
      <c r="UCD301" s="80"/>
      <c r="UCE301" s="80"/>
      <c r="UCF301" s="80"/>
      <c r="UCG301" s="80"/>
      <c r="UCH301" s="80"/>
      <c r="UCI301" s="80"/>
      <c r="UCJ301" s="80"/>
      <c r="UCK301" s="80"/>
      <c r="UCL301" s="80"/>
      <c r="UCM301" s="80"/>
      <c r="UCN301" s="80"/>
      <c r="UCO301" s="80"/>
      <c r="UCP301" s="80"/>
      <c r="UCQ301" s="80"/>
      <c r="UCR301" s="80"/>
      <c r="UCS301" s="80"/>
      <c r="UCT301" s="80"/>
      <c r="UCU301" s="80"/>
      <c r="UCV301" s="80"/>
      <c r="UCW301" s="80"/>
      <c r="UCX301" s="80"/>
      <c r="UCY301" s="80"/>
      <c r="UCZ301" s="80"/>
      <c r="UDA301" s="80"/>
      <c r="UDB301" s="80"/>
      <c r="UDC301" s="80"/>
      <c r="UDD301" s="80"/>
      <c r="UDE301" s="80"/>
      <c r="UDF301" s="80"/>
      <c r="UDG301" s="80"/>
      <c r="UDH301" s="80"/>
      <c r="UDI301" s="80"/>
      <c r="UDJ301" s="80"/>
      <c r="UDK301" s="80"/>
      <c r="UDL301" s="80"/>
      <c r="UDM301" s="80"/>
      <c r="UDN301" s="80"/>
      <c r="UDO301" s="80"/>
      <c r="UDP301" s="80"/>
      <c r="UDQ301" s="80"/>
      <c r="UDR301" s="80"/>
      <c r="UDS301" s="80"/>
      <c r="UDT301" s="80"/>
      <c r="UDU301" s="80"/>
      <c r="UDV301" s="80"/>
      <c r="UDW301" s="80"/>
      <c r="UDX301" s="80"/>
      <c r="UDY301" s="80"/>
      <c r="UDZ301" s="80"/>
      <c r="UEA301" s="80"/>
      <c r="UEB301" s="80"/>
      <c r="UEC301" s="80"/>
      <c r="UED301" s="80"/>
      <c r="UEE301" s="80"/>
      <c r="UEF301" s="80"/>
      <c r="UEG301" s="80"/>
      <c r="UEH301" s="80"/>
      <c r="UEI301" s="80"/>
      <c r="UEJ301" s="80"/>
      <c r="UEK301" s="80"/>
      <c r="UEL301" s="80"/>
      <c r="UEM301" s="80"/>
      <c r="UEN301" s="80"/>
      <c r="UEO301" s="80"/>
      <c r="UEP301" s="80"/>
      <c r="UEQ301" s="80"/>
      <c r="UER301" s="80"/>
      <c r="UES301" s="80"/>
      <c r="UET301" s="80"/>
      <c r="UEU301" s="80"/>
      <c r="UEV301" s="80"/>
      <c r="UEW301" s="80"/>
      <c r="UEX301" s="80"/>
      <c r="UEY301" s="80"/>
      <c r="UEZ301" s="80"/>
      <c r="UFA301" s="80"/>
      <c r="UFB301" s="80"/>
      <c r="UFC301" s="80"/>
      <c r="UFD301" s="80"/>
      <c r="UFE301" s="80"/>
      <c r="UFF301" s="80"/>
      <c r="UFG301" s="80"/>
      <c r="UFH301" s="80"/>
      <c r="UFI301" s="80"/>
      <c r="UFJ301" s="80"/>
      <c r="UFK301" s="80"/>
      <c r="UFL301" s="80"/>
      <c r="UFM301" s="80"/>
      <c r="UFN301" s="80"/>
      <c r="UFO301" s="80"/>
      <c r="UFP301" s="80"/>
      <c r="UFQ301" s="80"/>
      <c r="UFR301" s="80"/>
      <c r="UFS301" s="80"/>
      <c r="UFT301" s="80"/>
      <c r="UFU301" s="80"/>
      <c r="UFV301" s="80"/>
      <c r="UFW301" s="80"/>
      <c r="UFX301" s="80"/>
      <c r="UFY301" s="80"/>
      <c r="UFZ301" s="80"/>
      <c r="UGA301" s="80"/>
      <c r="UGB301" s="80"/>
      <c r="UGC301" s="80"/>
      <c r="UGD301" s="80"/>
      <c r="UGE301" s="80"/>
      <c r="UGF301" s="80"/>
      <c r="UGG301" s="80"/>
      <c r="UGH301" s="80"/>
      <c r="UGI301" s="80"/>
      <c r="UGJ301" s="80"/>
      <c r="UGK301" s="80"/>
      <c r="UGL301" s="80"/>
      <c r="UGM301" s="80"/>
      <c r="UGN301" s="80"/>
      <c r="UGO301" s="80"/>
      <c r="UGP301" s="80"/>
      <c r="UGQ301" s="80"/>
      <c r="UGR301" s="80"/>
      <c r="UGS301" s="80"/>
      <c r="UGT301" s="80"/>
      <c r="UGU301" s="80"/>
      <c r="UGV301" s="80"/>
      <c r="UGW301" s="80"/>
      <c r="UGX301" s="80"/>
      <c r="UGY301" s="80"/>
      <c r="UGZ301" s="80"/>
      <c r="UHA301" s="80"/>
      <c r="UHB301" s="80"/>
      <c r="UHC301" s="80"/>
      <c r="UHD301" s="80"/>
      <c r="UHE301" s="80"/>
      <c r="UHF301" s="80"/>
      <c r="UHG301" s="80"/>
      <c r="UHH301" s="80"/>
      <c r="UHI301" s="80"/>
      <c r="UHJ301" s="80"/>
      <c r="UHK301" s="80"/>
      <c r="UHL301" s="80"/>
      <c r="UHM301" s="80"/>
      <c r="UHN301" s="80"/>
      <c r="UHO301" s="80"/>
      <c r="UHP301" s="80"/>
      <c r="UHQ301" s="80"/>
      <c r="UHR301" s="80"/>
      <c r="UHS301" s="80"/>
      <c r="UHT301" s="80"/>
      <c r="UHU301" s="80"/>
      <c r="UHV301" s="80"/>
      <c r="UHW301" s="80"/>
      <c r="UHX301" s="80"/>
      <c r="UHY301" s="80"/>
      <c r="UHZ301" s="80"/>
      <c r="UIA301" s="80"/>
      <c r="UIB301" s="80"/>
      <c r="UIC301" s="80"/>
      <c r="UID301" s="80"/>
      <c r="UIE301" s="80"/>
      <c r="UIF301" s="80"/>
      <c r="UIG301" s="80"/>
      <c r="UIH301" s="80"/>
      <c r="UII301" s="80"/>
      <c r="UIJ301" s="80"/>
      <c r="UIK301" s="80"/>
      <c r="UIL301" s="80"/>
      <c r="UIM301" s="80"/>
      <c r="UIN301" s="80"/>
      <c r="UIO301" s="80"/>
      <c r="UIP301" s="80"/>
      <c r="UIQ301" s="80"/>
      <c r="UIR301" s="80"/>
      <c r="UIS301" s="80"/>
      <c r="UIT301" s="80"/>
      <c r="UIU301" s="80"/>
      <c r="UIV301" s="80"/>
      <c r="UIW301" s="80"/>
      <c r="UIX301" s="80"/>
      <c r="UIY301" s="80"/>
      <c r="UIZ301" s="80"/>
      <c r="UJA301" s="80"/>
      <c r="UJB301" s="80"/>
      <c r="UJC301" s="80"/>
      <c r="UJD301" s="80"/>
      <c r="UJE301" s="80"/>
      <c r="UJF301" s="80"/>
      <c r="UJG301" s="80"/>
      <c r="UJH301" s="80"/>
      <c r="UJI301" s="80"/>
      <c r="UJJ301" s="80"/>
      <c r="UJK301" s="80"/>
      <c r="UJL301" s="80"/>
      <c r="UJM301" s="80"/>
      <c r="UJN301" s="80"/>
      <c r="UJO301" s="80"/>
      <c r="UJP301" s="80"/>
      <c r="UJQ301" s="80"/>
      <c r="UJR301" s="80"/>
      <c r="UJS301" s="80"/>
      <c r="UJT301" s="80"/>
      <c r="UJU301" s="80"/>
      <c r="UJV301" s="80"/>
      <c r="UJW301" s="80"/>
      <c r="UJX301" s="80"/>
      <c r="UJY301" s="80"/>
      <c r="UJZ301" s="80"/>
      <c r="UKA301" s="80"/>
      <c r="UKB301" s="80"/>
      <c r="UKC301" s="80"/>
      <c r="UKD301" s="80"/>
      <c r="UKE301" s="80"/>
      <c r="UKF301" s="80"/>
      <c r="UKG301" s="80"/>
      <c r="UKH301" s="80"/>
      <c r="UKI301" s="80"/>
      <c r="UKJ301" s="80"/>
      <c r="UKK301" s="80"/>
      <c r="UKL301" s="80"/>
      <c r="UKM301" s="80"/>
      <c r="UKN301" s="80"/>
      <c r="UKO301" s="80"/>
      <c r="UKP301" s="80"/>
      <c r="UKQ301" s="80"/>
      <c r="UKR301" s="80"/>
      <c r="UKS301" s="80"/>
      <c r="UKT301" s="80"/>
      <c r="UKU301" s="80"/>
      <c r="UKV301" s="80"/>
      <c r="UKW301" s="80"/>
      <c r="UKX301" s="80"/>
      <c r="UKY301" s="80"/>
      <c r="UKZ301" s="80"/>
      <c r="ULA301" s="80"/>
      <c r="ULB301" s="80"/>
      <c r="ULC301" s="80"/>
      <c r="ULD301" s="80"/>
      <c r="ULE301" s="80"/>
      <c r="ULF301" s="80"/>
      <c r="ULG301" s="80"/>
      <c r="ULH301" s="80"/>
      <c r="ULI301" s="80"/>
      <c r="ULJ301" s="80"/>
      <c r="ULK301" s="80"/>
      <c r="ULL301" s="80"/>
      <c r="ULM301" s="80"/>
      <c r="ULN301" s="80"/>
      <c r="ULO301" s="80"/>
      <c r="ULP301" s="80"/>
      <c r="ULQ301" s="80"/>
      <c r="ULR301" s="80"/>
      <c r="ULS301" s="80"/>
      <c r="ULT301" s="80"/>
      <c r="ULU301" s="80"/>
      <c r="ULV301" s="80"/>
      <c r="ULW301" s="80"/>
      <c r="ULX301" s="80"/>
      <c r="ULY301" s="80"/>
      <c r="ULZ301" s="80"/>
      <c r="UMA301" s="80"/>
      <c r="UMB301" s="80"/>
      <c r="UMC301" s="80"/>
      <c r="UMD301" s="80"/>
      <c r="UME301" s="80"/>
      <c r="UMF301" s="80"/>
      <c r="UMG301" s="80"/>
      <c r="UMH301" s="80"/>
      <c r="UMI301" s="80"/>
      <c r="UMJ301" s="80"/>
      <c r="UMK301" s="80"/>
      <c r="UML301" s="80"/>
      <c r="UMM301" s="80"/>
      <c r="UMN301" s="80"/>
      <c r="UMO301" s="80"/>
      <c r="UMP301" s="80"/>
      <c r="UMQ301" s="80"/>
      <c r="UMR301" s="80"/>
      <c r="UMS301" s="80"/>
      <c r="UMT301" s="80"/>
      <c r="UMU301" s="80"/>
      <c r="UMV301" s="80"/>
      <c r="UMW301" s="80"/>
      <c r="UMX301" s="80"/>
      <c r="UMY301" s="80"/>
      <c r="UMZ301" s="80"/>
      <c r="UNA301" s="80"/>
      <c r="UNB301" s="80"/>
      <c r="UNC301" s="80"/>
      <c r="UND301" s="80"/>
      <c r="UNE301" s="80"/>
      <c r="UNF301" s="80"/>
      <c r="UNG301" s="80"/>
      <c r="UNH301" s="80"/>
      <c r="UNI301" s="80"/>
      <c r="UNJ301" s="80"/>
      <c r="UNK301" s="80"/>
      <c r="UNL301" s="80"/>
      <c r="UNM301" s="80"/>
      <c r="UNN301" s="80"/>
      <c r="UNO301" s="80"/>
      <c r="UNP301" s="80"/>
      <c r="UNQ301" s="80"/>
      <c r="UNR301" s="80"/>
      <c r="UNS301" s="80"/>
      <c r="UNT301" s="80"/>
      <c r="UNU301" s="80"/>
      <c r="UNV301" s="80"/>
      <c r="UNW301" s="80"/>
      <c r="UNX301" s="80"/>
      <c r="UNY301" s="80"/>
      <c r="UNZ301" s="80"/>
      <c r="UOA301" s="80"/>
      <c r="UOB301" s="80"/>
      <c r="UOC301" s="80"/>
      <c r="UOD301" s="80"/>
      <c r="UOE301" s="80"/>
      <c r="UOF301" s="80"/>
      <c r="UOG301" s="80"/>
      <c r="UOH301" s="80"/>
      <c r="UOI301" s="80"/>
      <c r="UOJ301" s="80"/>
      <c r="UOK301" s="80"/>
      <c r="UOL301" s="80"/>
      <c r="UOM301" s="80"/>
      <c r="UON301" s="80"/>
      <c r="UOO301" s="80"/>
      <c r="UOP301" s="80"/>
      <c r="UOQ301" s="80"/>
      <c r="UOR301" s="80"/>
      <c r="UOS301" s="80"/>
      <c r="UOT301" s="80"/>
      <c r="UOU301" s="80"/>
      <c r="UOV301" s="80"/>
      <c r="UOW301" s="80"/>
      <c r="UOX301" s="80"/>
      <c r="UOY301" s="80"/>
      <c r="UOZ301" s="80"/>
      <c r="UPA301" s="80"/>
      <c r="UPB301" s="80"/>
      <c r="UPC301" s="80"/>
      <c r="UPD301" s="80"/>
      <c r="UPE301" s="80"/>
      <c r="UPF301" s="80"/>
      <c r="UPG301" s="80"/>
      <c r="UPH301" s="80"/>
      <c r="UPI301" s="80"/>
      <c r="UPJ301" s="80"/>
      <c r="UPK301" s="80"/>
      <c r="UPL301" s="80"/>
      <c r="UPM301" s="80"/>
      <c r="UPN301" s="80"/>
      <c r="UPO301" s="80"/>
      <c r="UPP301" s="80"/>
      <c r="UPQ301" s="80"/>
      <c r="UPR301" s="80"/>
      <c r="UPS301" s="80"/>
      <c r="UPT301" s="80"/>
      <c r="UPU301" s="80"/>
      <c r="UPV301" s="80"/>
      <c r="UPW301" s="80"/>
      <c r="UPX301" s="80"/>
      <c r="UPY301" s="80"/>
      <c r="UPZ301" s="80"/>
      <c r="UQA301" s="80"/>
      <c r="UQB301" s="80"/>
      <c r="UQC301" s="80"/>
      <c r="UQD301" s="80"/>
      <c r="UQE301" s="80"/>
      <c r="UQF301" s="80"/>
      <c r="UQG301" s="80"/>
      <c r="UQH301" s="80"/>
      <c r="UQI301" s="80"/>
      <c r="UQJ301" s="80"/>
      <c r="UQK301" s="80"/>
      <c r="UQL301" s="80"/>
      <c r="UQM301" s="80"/>
      <c r="UQN301" s="80"/>
      <c r="UQO301" s="80"/>
      <c r="UQP301" s="80"/>
      <c r="UQQ301" s="80"/>
      <c r="UQR301" s="80"/>
      <c r="UQS301" s="80"/>
      <c r="UQT301" s="80"/>
      <c r="UQU301" s="80"/>
      <c r="UQV301" s="80"/>
      <c r="UQW301" s="80"/>
      <c r="UQX301" s="80"/>
      <c r="UQY301" s="80"/>
      <c r="UQZ301" s="80"/>
      <c r="URA301" s="80"/>
      <c r="URB301" s="80"/>
      <c r="URC301" s="80"/>
      <c r="URD301" s="80"/>
      <c r="URE301" s="80"/>
      <c r="URF301" s="80"/>
      <c r="URG301" s="80"/>
      <c r="URH301" s="80"/>
      <c r="URI301" s="80"/>
      <c r="URJ301" s="80"/>
      <c r="URK301" s="80"/>
      <c r="URL301" s="80"/>
      <c r="URM301" s="80"/>
      <c r="URN301" s="80"/>
      <c r="URO301" s="80"/>
      <c r="URP301" s="80"/>
      <c r="URQ301" s="80"/>
      <c r="URR301" s="80"/>
      <c r="URS301" s="80"/>
      <c r="URT301" s="80"/>
      <c r="URU301" s="80"/>
      <c r="URV301" s="80"/>
      <c r="URW301" s="80"/>
      <c r="URX301" s="80"/>
      <c r="URY301" s="80"/>
      <c r="URZ301" s="80"/>
      <c r="USA301" s="80"/>
      <c r="USB301" s="80"/>
      <c r="USC301" s="80"/>
      <c r="USD301" s="80"/>
      <c r="USE301" s="80"/>
      <c r="USF301" s="80"/>
      <c r="USG301" s="80"/>
      <c r="USH301" s="80"/>
      <c r="USI301" s="80"/>
      <c r="USJ301" s="80"/>
      <c r="USK301" s="80"/>
      <c r="USL301" s="80"/>
      <c r="USM301" s="80"/>
      <c r="USN301" s="80"/>
      <c r="USO301" s="80"/>
      <c r="USP301" s="80"/>
      <c r="USQ301" s="80"/>
      <c r="USR301" s="80"/>
      <c r="USS301" s="80"/>
      <c r="UST301" s="80"/>
      <c r="USU301" s="80"/>
      <c r="USV301" s="80"/>
      <c r="USW301" s="80"/>
      <c r="USX301" s="80"/>
      <c r="USY301" s="80"/>
      <c r="USZ301" s="80"/>
      <c r="UTA301" s="80"/>
      <c r="UTB301" s="80"/>
      <c r="UTC301" s="80"/>
      <c r="UTD301" s="80"/>
      <c r="UTE301" s="80"/>
      <c r="UTF301" s="80"/>
      <c r="UTG301" s="80"/>
      <c r="UTH301" s="80"/>
      <c r="UTI301" s="80"/>
      <c r="UTJ301" s="80"/>
      <c r="UTK301" s="80"/>
      <c r="UTL301" s="80"/>
      <c r="UTM301" s="80"/>
      <c r="UTN301" s="80"/>
      <c r="UTO301" s="80"/>
      <c r="UTP301" s="80"/>
      <c r="UTQ301" s="80"/>
      <c r="UTR301" s="80"/>
      <c r="UTS301" s="80"/>
      <c r="UTT301" s="80"/>
      <c r="UTU301" s="80"/>
      <c r="UTV301" s="80"/>
      <c r="UTW301" s="80"/>
      <c r="UTX301" s="80"/>
      <c r="UTY301" s="80"/>
      <c r="UTZ301" s="80"/>
      <c r="UUA301" s="80"/>
      <c r="UUB301" s="80"/>
      <c r="UUC301" s="80"/>
      <c r="UUD301" s="80"/>
      <c r="UUE301" s="80"/>
      <c r="UUF301" s="80"/>
      <c r="UUG301" s="80"/>
      <c r="UUH301" s="80"/>
      <c r="UUI301" s="80"/>
      <c r="UUJ301" s="80"/>
      <c r="UUK301" s="80"/>
      <c r="UUL301" s="80"/>
      <c r="UUM301" s="80"/>
      <c r="UUN301" s="80"/>
      <c r="UUO301" s="80"/>
      <c r="UUP301" s="80"/>
      <c r="UUQ301" s="80"/>
      <c r="UUR301" s="80"/>
      <c r="UUS301" s="80"/>
      <c r="UUT301" s="80"/>
      <c r="UUU301" s="80"/>
      <c r="UUV301" s="80"/>
      <c r="UUW301" s="80"/>
      <c r="UUX301" s="80"/>
      <c r="UUY301" s="80"/>
      <c r="UUZ301" s="80"/>
      <c r="UVA301" s="80"/>
      <c r="UVB301" s="80"/>
      <c r="UVC301" s="80"/>
      <c r="UVD301" s="80"/>
      <c r="UVE301" s="80"/>
      <c r="UVF301" s="80"/>
      <c r="UVG301" s="80"/>
      <c r="UVH301" s="80"/>
      <c r="UVI301" s="80"/>
      <c r="UVJ301" s="80"/>
      <c r="UVK301" s="80"/>
      <c r="UVL301" s="80"/>
      <c r="UVM301" s="80"/>
      <c r="UVN301" s="80"/>
      <c r="UVO301" s="80"/>
      <c r="UVP301" s="80"/>
      <c r="UVQ301" s="80"/>
      <c r="UVR301" s="80"/>
      <c r="UVS301" s="80"/>
      <c r="UVT301" s="80"/>
      <c r="UVU301" s="80"/>
      <c r="UVV301" s="80"/>
      <c r="UVW301" s="80"/>
      <c r="UVX301" s="80"/>
      <c r="UVY301" s="80"/>
      <c r="UVZ301" s="80"/>
      <c r="UWA301" s="80"/>
      <c r="UWB301" s="80"/>
      <c r="UWC301" s="80"/>
      <c r="UWD301" s="80"/>
      <c r="UWE301" s="80"/>
      <c r="UWF301" s="80"/>
      <c r="UWG301" s="80"/>
      <c r="UWH301" s="80"/>
      <c r="UWI301" s="80"/>
      <c r="UWJ301" s="80"/>
      <c r="UWK301" s="80"/>
      <c r="UWL301" s="80"/>
      <c r="UWM301" s="80"/>
      <c r="UWN301" s="80"/>
      <c r="UWO301" s="80"/>
      <c r="UWP301" s="80"/>
      <c r="UWQ301" s="80"/>
      <c r="UWR301" s="80"/>
      <c r="UWS301" s="80"/>
      <c r="UWT301" s="80"/>
      <c r="UWU301" s="80"/>
      <c r="UWV301" s="80"/>
      <c r="UWW301" s="80"/>
      <c r="UWX301" s="80"/>
      <c r="UWY301" s="80"/>
      <c r="UWZ301" s="80"/>
      <c r="UXA301" s="80"/>
      <c r="UXB301" s="80"/>
      <c r="UXC301" s="80"/>
      <c r="UXD301" s="80"/>
      <c r="UXE301" s="80"/>
      <c r="UXF301" s="80"/>
      <c r="UXG301" s="80"/>
      <c r="UXH301" s="80"/>
      <c r="UXI301" s="80"/>
      <c r="UXJ301" s="80"/>
      <c r="UXK301" s="80"/>
      <c r="UXL301" s="80"/>
      <c r="UXM301" s="80"/>
      <c r="UXN301" s="80"/>
      <c r="UXO301" s="80"/>
      <c r="UXP301" s="80"/>
      <c r="UXQ301" s="80"/>
      <c r="UXR301" s="80"/>
      <c r="UXS301" s="80"/>
      <c r="UXT301" s="80"/>
      <c r="UXU301" s="80"/>
      <c r="UXV301" s="80"/>
      <c r="UXW301" s="80"/>
      <c r="UXX301" s="80"/>
      <c r="UXY301" s="80"/>
      <c r="UXZ301" s="80"/>
      <c r="UYA301" s="80"/>
      <c r="UYB301" s="80"/>
      <c r="UYC301" s="80"/>
      <c r="UYD301" s="80"/>
      <c r="UYE301" s="80"/>
      <c r="UYF301" s="80"/>
      <c r="UYG301" s="80"/>
      <c r="UYH301" s="80"/>
      <c r="UYI301" s="80"/>
      <c r="UYJ301" s="80"/>
      <c r="UYK301" s="80"/>
      <c r="UYL301" s="80"/>
      <c r="UYM301" s="80"/>
      <c r="UYN301" s="80"/>
      <c r="UYO301" s="80"/>
      <c r="UYP301" s="80"/>
      <c r="UYQ301" s="80"/>
      <c r="UYR301" s="80"/>
      <c r="UYS301" s="80"/>
      <c r="UYT301" s="80"/>
      <c r="UYU301" s="80"/>
      <c r="UYV301" s="80"/>
      <c r="UYW301" s="80"/>
      <c r="UYX301" s="80"/>
      <c r="UYY301" s="80"/>
      <c r="UYZ301" s="80"/>
      <c r="UZA301" s="80"/>
      <c r="UZB301" s="80"/>
      <c r="UZC301" s="80"/>
      <c r="UZD301" s="80"/>
      <c r="UZE301" s="80"/>
      <c r="UZF301" s="80"/>
      <c r="UZG301" s="80"/>
      <c r="UZH301" s="80"/>
      <c r="UZI301" s="80"/>
      <c r="UZJ301" s="80"/>
      <c r="UZK301" s="80"/>
      <c r="UZL301" s="80"/>
      <c r="UZM301" s="80"/>
      <c r="UZN301" s="80"/>
      <c r="UZO301" s="80"/>
      <c r="UZP301" s="80"/>
      <c r="UZQ301" s="80"/>
      <c r="UZR301" s="80"/>
      <c r="UZS301" s="80"/>
      <c r="UZT301" s="80"/>
      <c r="UZU301" s="80"/>
      <c r="UZV301" s="80"/>
      <c r="UZW301" s="80"/>
      <c r="UZX301" s="80"/>
      <c r="UZY301" s="80"/>
      <c r="UZZ301" s="80"/>
      <c r="VAA301" s="80"/>
      <c r="VAB301" s="80"/>
      <c r="VAC301" s="80"/>
      <c r="VAD301" s="80"/>
      <c r="VAE301" s="80"/>
      <c r="VAF301" s="80"/>
      <c r="VAG301" s="80"/>
      <c r="VAH301" s="80"/>
      <c r="VAI301" s="80"/>
      <c r="VAJ301" s="80"/>
      <c r="VAK301" s="80"/>
      <c r="VAL301" s="80"/>
      <c r="VAM301" s="80"/>
      <c r="VAN301" s="80"/>
      <c r="VAO301" s="80"/>
      <c r="VAP301" s="80"/>
      <c r="VAQ301" s="80"/>
      <c r="VAR301" s="80"/>
      <c r="VAS301" s="80"/>
      <c r="VAT301" s="80"/>
      <c r="VAU301" s="80"/>
      <c r="VAV301" s="80"/>
      <c r="VAW301" s="80"/>
      <c r="VAX301" s="80"/>
      <c r="VAY301" s="80"/>
      <c r="VAZ301" s="80"/>
      <c r="VBA301" s="80"/>
      <c r="VBB301" s="80"/>
      <c r="VBC301" s="80"/>
      <c r="VBD301" s="80"/>
      <c r="VBE301" s="80"/>
      <c r="VBF301" s="80"/>
      <c r="VBG301" s="80"/>
      <c r="VBH301" s="80"/>
      <c r="VBI301" s="80"/>
      <c r="VBJ301" s="80"/>
      <c r="VBK301" s="80"/>
      <c r="VBL301" s="80"/>
      <c r="VBM301" s="80"/>
      <c r="VBN301" s="80"/>
      <c r="VBO301" s="80"/>
      <c r="VBP301" s="80"/>
      <c r="VBQ301" s="80"/>
      <c r="VBR301" s="80"/>
      <c r="VBS301" s="80"/>
      <c r="VBT301" s="80"/>
      <c r="VBU301" s="80"/>
      <c r="VBV301" s="80"/>
      <c r="VBW301" s="80"/>
      <c r="VBX301" s="80"/>
      <c r="VBY301" s="80"/>
      <c r="VBZ301" s="80"/>
      <c r="VCA301" s="80"/>
      <c r="VCB301" s="80"/>
      <c r="VCC301" s="80"/>
      <c r="VCD301" s="80"/>
      <c r="VCE301" s="80"/>
      <c r="VCF301" s="80"/>
      <c r="VCG301" s="80"/>
      <c r="VCH301" s="80"/>
      <c r="VCI301" s="80"/>
      <c r="VCJ301" s="80"/>
      <c r="VCK301" s="80"/>
      <c r="VCL301" s="80"/>
      <c r="VCM301" s="80"/>
      <c r="VCN301" s="80"/>
      <c r="VCO301" s="80"/>
      <c r="VCP301" s="80"/>
      <c r="VCQ301" s="80"/>
      <c r="VCR301" s="80"/>
      <c r="VCS301" s="80"/>
      <c r="VCT301" s="80"/>
      <c r="VCU301" s="80"/>
      <c r="VCV301" s="80"/>
      <c r="VCW301" s="80"/>
      <c r="VCX301" s="80"/>
      <c r="VCY301" s="80"/>
      <c r="VCZ301" s="80"/>
      <c r="VDA301" s="80"/>
      <c r="VDB301" s="80"/>
      <c r="VDC301" s="80"/>
      <c r="VDD301" s="80"/>
      <c r="VDE301" s="80"/>
      <c r="VDF301" s="80"/>
      <c r="VDG301" s="80"/>
      <c r="VDH301" s="80"/>
      <c r="VDI301" s="80"/>
      <c r="VDJ301" s="80"/>
      <c r="VDK301" s="80"/>
      <c r="VDL301" s="80"/>
      <c r="VDM301" s="80"/>
      <c r="VDN301" s="80"/>
      <c r="VDO301" s="80"/>
      <c r="VDP301" s="80"/>
      <c r="VDQ301" s="80"/>
      <c r="VDR301" s="80"/>
      <c r="VDS301" s="80"/>
      <c r="VDT301" s="80"/>
      <c r="VDU301" s="80"/>
      <c r="VDV301" s="80"/>
      <c r="VDW301" s="80"/>
      <c r="VDX301" s="80"/>
      <c r="VDY301" s="80"/>
      <c r="VDZ301" s="80"/>
      <c r="VEA301" s="80"/>
      <c r="VEB301" s="80"/>
      <c r="VEC301" s="80"/>
      <c r="VED301" s="80"/>
      <c r="VEE301" s="80"/>
      <c r="VEF301" s="80"/>
      <c r="VEG301" s="80"/>
      <c r="VEH301" s="80"/>
      <c r="VEI301" s="80"/>
      <c r="VEJ301" s="80"/>
      <c r="VEK301" s="80"/>
      <c r="VEL301" s="80"/>
      <c r="VEM301" s="80"/>
      <c r="VEN301" s="80"/>
      <c r="VEO301" s="80"/>
      <c r="VEP301" s="80"/>
      <c r="VEQ301" s="80"/>
      <c r="VER301" s="80"/>
      <c r="VES301" s="80"/>
      <c r="VET301" s="80"/>
      <c r="VEU301" s="80"/>
      <c r="VEV301" s="80"/>
      <c r="VEW301" s="80"/>
      <c r="VEX301" s="80"/>
      <c r="VEY301" s="80"/>
      <c r="VEZ301" s="80"/>
      <c r="VFA301" s="80"/>
      <c r="VFB301" s="80"/>
      <c r="VFC301" s="80"/>
      <c r="VFD301" s="80"/>
      <c r="VFE301" s="80"/>
      <c r="VFF301" s="80"/>
      <c r="VFG301" s="80"/>
      <c r="VFH301" s="80"/>
      <c r="VFI301" s="80"/>
      <c r="VFJ301" s="80"/>
      <c r="VFK301" s="80"/>
      <c r="VFL301" s="80"/>
      <c r="VFM301" s="80"/>
      <c r="VFN301" s="80"/>
      <c r="VFO301" s="80"/>
      <c r="VFP301" s="80"/>
      <c r="VFQ301" s="80"/>
      <c r="VFR301" s="80"/>
      <c r="VFS301" s="80"/>
      <c r="VFT301" s="80"/>
      <c r="VFU301" s="80"/>
      <c r="VFV301" s="80"/>
      <c r="VFW301" s="80"/>
      <c r="VFX301" s="80"/>
      <c r="VFY301" s="80"/>
      <c r="VFZ301" s="80"/>
      <c r="VGA301" s="80"/>
      <c r="VGB301" s="80"/>
      <c r="VGC301" s="80"/>
      <c r="VGD301" s="80"/>
      <c r="VGE301" s="80"/>
      <c r="VGF301" s="80"/>
      <c r="VGG301" s="80"/>
      <c r="VGH301" s="80"/>
      <c r="VGI301" s="80"/>
      <c r="VGJ301" s="80"/>
      <c r="VGK301" s="80"/>
      <c r="VGL301" s="80"/>
      <c r="VGM301" s="80"/>
      <c r="VGN301" s="80"/>
      <c r="VGO301" s="80"/>
      <c r="VGP301" s="80"/>
      <c r="VGQ301" s="80"/>
      <c r="VGR301" s="80"/>
      <c r="VGS301" s="80"/>
      <c r="VGT301" s="80"/>
      <c r="VGU301" s="80"/>
      <c r="VGV301" s="80"/>
      <c r="VGW301" s="80"/>
      <c r="VGX301" s="80"/>
      <c r="VGY301" s="80"/>
      <c r="VGZ301" s="80"/>
      <c r="VHA301" s="80"/>
      <c r="VHB301" s="80"/>
      <c r="VHC301" s="80"/>
      <c r="VHD301" s="80"/>
      <c r="VHE301" s="80"/>
      <c r="VHF301" s="80"/>
      <c r="VHG301" s="80"/>
      <c r="VHH301" s="80"/>
      <c r="VHI301" s="80"/>
      <c r="VHJ301" s="80"/>
      <c r="VHK301" s="80"/>
      <c r="VHL301" s="80"/>
      <c r="VHM301" s="80"/>
      <c r="VHN301" s="80"/>
      <c r="VHO301" s="80"/>
      <c r="VHP301" s="80"/>
      <c r="VHQ301" s="80"/>
      <c r="VHR301" s="80"/>
      <c r="VHS301" s="80"/>
      <c r="VHT301" s="80"/>
      <c r="VHU301" s="80"/>
      <c r="VHV301" s="80"/>
      <c r="VHW301" s="80"/>
      <c r="VHX301" s="80"/>
      <c r="VHY301" s="80"/>
      <c r="VHZ301" s="80"/>
      <c r="VIA301" s="80"/>
      <c r="VIB301" s="80"/>
      <c r="VIC301" s="80"/>
      <c r="VID301" s="80"/>
      <c r="VIE301" s="80"/>
      <c r="VIF301" s="80"/>
      <c r="VIG301" s="80"/>
      <c r="VIH301" s="80"/>
      <c r="VII301" s="80"/>
      <c r="VIJ301" s="80"/>
      <c r="VIK301" s="80"/>
      <c r="VIL301" s="80"/>
      <c r="VIM301" s="80"/>
      <c r="VIN301" s="80"/>
      <c r="VIO301" s="80"/>
      <c r="VIP301" s="80"/>
      <c r="VIQ301" s="80"/>
      <c r="VIR301" s="80"/>
      <c r="VIS301" s="80"/>
      <c r="VIT301" s="80"/>
      <c r="VIU301" s="80"/>
      <c r="VIV301" s="80"/>
      <c r="VIW301" s="80"/>
      <c r="VIX301" s="80"/>
      <c r="VIY301" s="80"/>
      <c r="VIZ301" s="80"/>
      <c r="VJA301" s="80"/>
      <c r="VJB301" s="80"/>
      <c r="VJC301" s="80"/>
      <c r="VJD301" s="80"/>
      <c r="VJE301" s="80"/>
      <c r="VJF301" s="80"/>
      <c r="VJG301" s="80"/>
      <c r="VJH301" s="80"/>
      <c r="VJI301" s="80"/>
      <c r="VJJ301" s="80"/>
      <c r="VJK301" s="80"/>
      <c r="VJL301" s="80"/>
      <c r="VJM301" s="80"/>
      <c r="VJN301" s="80"/>
      <c r="VJO301" s="80"/>
      <c r="VJP301" s="80"/>
      <c r="VJQ301" s="80"/>
      <c r="VJR301" s="80"/>
      <c r="VJS301" s="80"/>
      <c r="VJT301" s="80"/>
      <c r="VJU301" s="80"/>
      <c r="VJV301" s="80"/>
      <c r="VJW301" s="80"/>
      <c r="VJX301" s="80"/>
      <c r="VJY301" s="80"/>
      <c r="VJZ301" s="80"/>
      <c r="VKA301" s="80"/>
      <c r="VKB301" s="80"/>
      <c r="VKC301" s="80"/>
      <c r="VKD301" s="80"/>
      <c r="VKE301" s="80"/>
      <c r="VKF301" s="80"/>
      <c r="VKG301" s="80"/>
      <c r="VKH301" s="80"/>
      <c r="VKI301" s="80"/>
      <c r="VKJ301" s="80"/>
      <c r="VKK301" s="80"/>
      <c r="VKL301" s="80"/>
      <c r="VKM301" s="80"/>
      <c r="VKN301" s="80"/>
      <c r="VKO301" s="80"/>
      <c r="VKP301" s="80"/>
      <c r="VKQ301" s="80"/>
      <c r="VKR301" s="80"/>
      <c r="VKS301" s="80"/>
      <c r="VKT301" s="80"/>
      <c r="VKU301" s="80"/>
      <c r="VKV301" s="80"/>
      <c r="VKW301" s="80"/>
      <c r="VKX301" s="80"/>
      <c r="VKY301" s="80"/>
      <c r="VKZ301" s="80"/>
      <c r="VLA301" s="80"/>
      <c r="VLB301" s="80"/>
      <c r="VLC301" s="80"/>
      <c r="VLD301" s="80"/>
      <c r="VLE301" s="80"/>
      <c r="VLF301" s="80"/>
      <c r="VLG301" s="80"/>
      <c r="VLH301" s="80"/>
      <c r="VLI301" s="80"/>
      <c r="VLJ301" s="80"/>
      <c r="VLK301" s="80"/>
      <c r="VLL301" s="80"/>
      <c r="VLM301" s="80"/>
      <c r="VLN301" s="80"/>
      <c r="VLO301" s="80"/>
      <c r="VLP301" s="80"/>
      <c r="VLQ301" s="80"/>
      <c r="VLR301" s="80"/>
      <c r="VLS301" s="80"/>
      <c r="VLT301" s="80"/>
      <c r="VLU301" s="80"/>
      <c r="VLV301" s="80"/>
      <c r="VLW301" s="80"/>
      <c r="VLX301" s="80"/>
      <c r="VLY301" s="80"/>
      <c r="VLZ301" s="80"/>
      <c r="VMA301" s="80"/>
      <c r="VMB301" s="80"/>
      <c r="VMC301" s="80"/>
      <c r="VMD301" s="80"/>
      <c r="VME301" s="80"/>
      <c r="VMF301" s="80"/>
      <c r="VMG301" s="80"/>
      <c r="VMH301" s="80"/>
      <c r="VMI301" s="80"/>
      <c r="VMJ301" s="80"/>
      <c r="VMK301" s="80"/>
      <c r="VML301" s="80"/>
      <c r="VMM301" s="80"/>
      <c r="VMN301" s="80"/>
      <c r="VMO301" s="80"/>
      <c r="VMP301" s="80"/>
      <c r="VMQ301" s="80"/>
      <c r="VMR301" s="80"/>
      <c r="VMS301" s="80"/>
      <c r="VMT301" s="80"/>
      <c r="VMU301" s="80"/>
      <c r="VMV301" s="80"/>
      <c r="VMW301" s="80"/>
      <c r="VMX301" s="80"/>
      <c r="VMY301" s="80"/>
      <c r="VMZ301" s="80"/>
      <c r="VNA301" s="80"/>
      <c r="VNB301" s="80"/>
      <c r="VNC301" s="80"/>
      <c r="VND301" s="80"/>
      <c r="VNE301" s="80"/>
      <c r="VNF301" s="80"/>
      <c r="VNG301" s="80"/>
      <c r="VNH301" s="80"/>
      <c r="VNI301" s="80"/>
      <c r="VNJ301" s="80"/>
      <c r="VNK301" s="80"/>
      <c r="VNL301" s="80"/>
      <c r="VNM301" s="80"/>
      <c r="VNN301" s="80"/>
      <c r="VNO301" s="80"/>
      <c r="VNP301" s="80"/>
      <c r="VNQ301" s="80"/>
      <c r="VNR301" s="80"/>
      <c r="VNS301" s="80"/>
      <c r="VNT301" s="80"/>
      <c r="VNU301" s="80"/>
      <c r="VNV301" s="80"/>
      <c r="VNW301" s="80"/>
      <c r="VNX301" s="80"/>
      <c r="VNY301" s="80"/>
      <c r="VNZ301" s="80"/>
      <c r="VOA301" s="80"/>
      <c r="VOB301" s="80"/>
      <c r="VOC301" s="80"/>
      <c r="VOD301" s="80"/>
      <c r="VOE301" s="80"/>
      <c r="VOF301" s="80"/>
      <c r="VOG301" s="80"/>
      <c r="VOH301" s="80"/>
      <c r="VOI301" s="80"/>
      <c r="VOJ301" s="80"/>
      <c r="VOK301" s="80"/>
      <c r="VOL301" s="80"/>
      <c r="VOM301" s="80"/>
      <c r="VON301" s="80"/>
      <c r="VOO301" s="80"/>
      <c r="VOP301" s="80"/>
      <c r="VOQ301" s="80"/>
      <c r="VOR301" s="80"/>
      <c r="VOS301" s="80"/>
      <c r="VOT301" s="80"/>
      <c r="VOU301" s="80"/>
      <c r="VOV301" s="80"/>
      <c r="VOW301" s="80"/>
      <c r="VOX301" s="80"/>
      <c r="VOY301" s="80"/>
      <c r="VOZ301" s="80"/>
      <c r="VPA301" s="80"/>
      <c r="VPB301" s="80"/>
      <c r="VPC301" s="80"/>
      <c r="VPD301" s="80"/>
      <c r="VPE301" s="80"/>
      <c r="VPF301" s="80"/>
      <c r="VPG301" s="80"/>
      <c r="VPH301" s="80"/>
      <c r="VPI301" s="80"/>
      <c r="VPJ301" s="80"/>
      <c r="VPK301" s="80"/>
      <c r="VPL301" s="80"/>
      <c r="VPM301" s="80"/>
      <c r="VPN301" s="80"/>
      <c r="VPO301" s="80"/>
      <c r="VPP301" s="80"/>
      <c r="VPQ301" s="80"/>
      <c r="VPR301" s="80"/>
      <c r="VPS301" s="80"/>
      <c r="VPT301" s="80"/>
      <c r="VPU301" s="80"/>
      <c r="VPV301" s="80"/>
      <c r="VPW301" s="80"/>
      <c r="VPX301" s="80"/>
      <c r="VPY301" s="80"/>
      <c r="VPZ301" s="80"/>
      <c r="VQA301" s="80"/>
      <c r="VQB301" s="80"/>
      <c r="VQC301" s="80"/>
      <c r="VQD301" s="80"/>
      <c r="VQE301" s="80"/>
      <c r="VQF301" s="80"/>
      <c r="VQG301" s="80"/>
      <c r="VQH301" s="80"/>
      <c r="VQI301" s="80"/>
      <c r="VQJ301" s="80"/>
      <c r="VQK301" s="80"/>
      <c r="VQL301" s="80"/>
      <c r="VQM301" s="80"/>
      <c r="VQN301" s="80"/>
      <c r="VQO301" s="80"/>
      <c r="VQP301" s="80"/>
      <c r="VQQ301" s="80"/>
      <c r="VQR301" s="80"/>
      <c r="VQS301" s="80"/>
      <c r="VQT301" s="80"/>
      <c r="VQU301" s="80"/>
      <c r="VQV301" s="80"/>
      <c r="VQW301" s="80"/>
      <c r="VQX301" s="80"/>
      <c r="VQY301" s="80"/>
      <c r="VQZ301" s="80"/>
      <c r="VRA301" s="80"/>
      <c r="VRB301" s="80"/>
      <c r="VRC301" s="80"/>
      <c r="VRD301" s="80"/>
      <c r="VRE301" s="80"/>
      <c r="VRF301" s="80"/>
      <c r="VRG301" s="80"/>
      <c r="VRH301" s="80"/>
      <c r="VRI301" s="80"/>
      <c r="VRJ301" s="80"/>
      <c r="VRK301" s="80"/>
      <c r="VRL301" s="80"/>
      <c r="VRM301" s="80"/>
      <c r="VRN301" s="80"/>
      <c r="VRO301" s="80"/>
      <c r="VRP301" s="80"/>
      <c r="VRQ301" s="80"/>
      <c r="VRR301" s="80"/>
      <c r="VRS301" s="80"/>
      <c r="VRT301" s="80"/>
      <c r="VRU301" s="80"/>
      <c r="VRV301" s="80"/>
      <c r="VRW301" s="80"/>
      <c r="VRX301" s="80"/>
      <c r="VRY301" s="80"/>
      <c r="VRZ301" s="80"/>
      <c r="VSA301" s="80"/>
      <c r="VSB301" s="80"/>
      <c r="VSC301" s="80"/>
      <c r="VSD301" s="80"/>
      <c r="VSE301" s="80"/>
      <c r="VSF301" s="80"/>
      <c r="VSG301" s="80"/>
      <c r="VSH301" s="80"/>
      <c r="VSI301" s="80"/>
      <c r="VSJ301" s="80"/>
      <c r="VSK301" s="80"/>
      <c r="VSL301" s="80"/>
      <c r="VSM301" s="80"/>
      <c r="VSN301" s="80"/>
      <c r="VSO301" s="80"/>
      <c r="VSP301" s="80"/>
      <c r="VSQ301" s="80"/>
      <c r="VSR301" s="80"/>
      <c r="VSS301" s="80"/>
      <c r="VST301" s="80"/>
      <c r="VSU301" s="80"/>
      <c r="VSV301" s="80"/>
      <c r="VSW301" s="80"/>
      <c r="VSX301" s="80"/>
      <c r="VSY301" s="80"/>
      <c r="VSZ301" s="80"/>
      <c r="VTA301" s="80"/>
      <c r="VTB301" s="80"/>
      <c r="VTC301" s="80"/>
      <c r="VTD301" s="80"/>
      <c r="VTE301" s="80"/>
      <c r="VTF301" s="80"/>
      <c r="VTG301" s="80"/>
      <c r="VTH301" s="80"/>
      <c r="VTI301" s="80"/>
      <c r="VTJ301" s="80"/>
      <c r="VTK301" s="80"/>
      <c r="VTL301" s="80"/>
      <c r="VTM301" s="80"/>
      <c r="VTN301" s="80"/>
      <c r="VTO301" s="80"/>
      <c r="VTP301" s="80"/>
      <c r="VTQ301" s="80"/>
      <c r="VTR301" s="80"/>
      <c r="VTS301" s="80"/>
      <c r="VTT301" s="80"/>
      <c r="VTU301" s="80"/>
      <c r="VTV301" s="80"/>
      <c r="VTW301" s="80"/>
      <c r="VTX301" s="80"/>
      <c r="VTY301" s="80"/>
      <c r="VTZ301" s="80"/>
      <c r="VUA301" s="80"/>
      <c r="VUB301" s="80"/>
      <c r="VUC301" s="80"/>
      <c r="VUD301" s="80"/>
      <c r="VUE301" s="80"/>
      <c r="VUF301" s="80"/>
      <c r="VUG301" s="80"/>
      <c r="VUH301" s="80"/>
      <c r="VUI301" s="80"/>
      <c r="VUJ301" s="80"/>
      <c r="VUK301" s="80"/>
      <c r="VUL301" s="80"/>
      <c r="VUM301" s="80"/>
      <c r="VUN301" s="80"/>
      <c r="VUO301" s="80"/>
      <c r="VUP301" s="80"/>
      <c r="VUQ301" s="80"/>
      <c r="VUR301" s="80"/>
      <c r="VUS301" s="80"/>
      <c r="VUT301" s="80"/>
      <c r="VUU301" s="80"/>
      <c r="VUV301" s="80"/>
      <c r="VUW301" s="80"/>
      <c r="VUX301" s="80"/>
      <c r="VUY301" s="80"/>
      <c r="VUZ301" s="80"/>
      <c r="VVA301" s="80"/>
      <c r="VVB301" s="80"/>
      <c r="VVC301" s="80"/>
      <c r="VVD301" s="80"/>
      <c r="VVE301" s="80"/>
      <c r="VVF301" s="80"/>
      <c r="VVG301" s="80"/>
      <c r="VVH301" s="80"/>
      <c r="VVI301" s="80"/>
      <c r="VVJ301" s="80"/>
      <c r="VVK301" s="80"/>
      <c r="VVL301" s="80"/>
      <c r="VVM301" s="80"/>
      <c r="VVN301" s="80"/>
      <c r="VVO301" s="80"/>
      <c r="VVP301" s="80"/>
      <c r="VVQ301" s="80"/>
      <c r="VVR301" s="80"/>
      <c r="VVS301" s="80"/>
      <c r="VVT301" s="80"/>
      <c r="VVU301" s="80"/>
      <c r="VVV301" s="80"/>
      <c r="VVW301" s="80"/>
      <c r="VVX301" s="80"/>
      <c r="VVY301" s="80"/>
      <c r="VVZ301" s="80"/>
      <c r="VWA301" s="80"/>
      <c r="VWB301" s="80"/>
      <c r="VWC301" s="80"/>
      <c r="VWD301" s="80"/>
      <c r="VWE301" s="80"/>
      <c r="VWF301" s="80"/>
      <c r="VWG301" s="80"/>
      <c r="VWH301" s="80"/>
      <c r="VWI301" s="80"/>
      <c r="VWJ301" s="80"/>
      <c r="VWK301" s="80"/>
      <c r="VWL301" s="80"/>
      <c r="VWM301" s="80"/>
      <c r="VWN301" s="80"/>
      <c r="VWO301" s="80"/>
      <c r="VWP301" s="80"/>
      <c r="VWQ301" s="80"/>
      <c r="VWR301" s="80"/>
      <c r="VWS301" s="80"/>
      <c r="VWT301" s="80"/>
      <c r="VWU301" s="80"/>
      <c r="VWV301" s="80"/>
      <c r="VWW301" s="80"/>
      <c r="VWX301" s="80"/>
      <c r="VWY301" s="80"/>
      <c r="VWZ301" s="80"/>
      <c r="VXA301" s="80"/>
      <c r="VXB301" s="80"/>
      <c r="VXC301" s="80"/>
      <c r="VXD301" s="80"/>
      <c r="VXE301" s="80"/>
      <c r="VXF301" s="80"/>
      <c r="VXG301" s="80"/>
      <c r="VXH301" s="80"/>
      <c r="VXI301" s="80"/>
      <c r="VXJ301" s="80"/>
      <c r="VXK301" s="80"/>
      <c r="VXL301" s="80"/>
      <c r="VXM301" s="80"/>
      <c r="VXN301" s="80"/>
      <c r="VXO301" s="80"/>
      <c r="VXP301" s="80"/>
      <c r="VXQ301" s="80"/>
      <c r="VXR301" s="80"/>
      <c r="VXS301" s="80"/>
      <c r="VXT301" s="80"/>
      <c r="VXU301" s="80"/>
      <c r="VXV301" s="80"/>
      <c r="VXW301" s="80"/>
      <c r="VXX301" s="80"/>
      <c r="VXY301" s="80"/>
      <c r="VXZ301" s="80"/>
      <c r="VYA301" s="80"/>
      <c r="VYB301" s="80"/>
      <c r="VYC301" s="80"/>
      <c r="VYD301" s="80"/>
      <c r="VYE301" s="80"/>
      <c r="VYF301" s="80"/>
      <c r="VYG301" s="80"/>
      <c r="VYH301" s="80"/>
      <c r="VYI301" s="80"/>
      <c r="VYJ301" s="80"/>
      <c r="VYK301" s="80"/>
      <c r="VYL301" s="80"/>
      <c r="VYM301" s="80"/>
      <c r="VYN301" s="80"/>
      <c r="VYO301" s="80"/>
      <c r="VYP301" s="80"/>
      <c r="VYQ301" s="80"/>
      <c r="VYR301" s="80"/>
      <c r="VYS301" s="80"/>
      <c r="VYT301" s="80"/>
      <c r="VYU301" s="80"/>
      <c r="VYV301" s="80"/>
      <c r="VYW301" s="80"/>
      <c r="VYX301" s="80"/>
      <c r="VYY301" s="80"/>
      <c r="VYZ301" s="80"/>
      <c r="VZA301" s="80"/>
      <c r="VZB301" s="80"/>
      <c r="VZC301" s="80"/>
      <c r="VZD301" s="80"/>
      <c r="VZE301" s="80"/>
      <c r="VZF301" s="80"/>
      <c r="VZG301" s="80"/>
      <c r="VZH301" s="80"/>
      <c r="VZI301" s="80"/>
      <c r="VZJ301" s="80"/>
      <c r="VZK301" s="80"/>
      <c r="VZL301" s="80"/>
      <c r="VZM301" s="80"/>
      <c r="VZN301" s="80"/>
      <c r="VZO301" s="80"/>
      <c r="VZP301" s="80"/>
      <c r="VZQ301" s="80"/>
      <c r="VZR301" s="80"/>
      <c r="VZS301" s="80"/>
      <c r="VZT301" s="80"/>
      <c r="VZU301" s="80"/>
      <c r="VZV301" s="80"/>
      <c r="VZW301" s="80"/>
      <c r="VZX301" s="80"/>
      <c r="VZY301" s="80"/>
      <c r="VZZ301" s="80"/>
      <c r="WAA301" s="80"/>
      <c r="WAB301" s="80"/>
      <c r="WAC301" s="80"/>
      <c r="WAD301" s="80"/>
      <c r="WAE301" s="80"/>
      <c r="WAF301" s="80"/>
      <c r="WAG301" s="80"/>
      <c r="WAH301" s="80"/>
      <c r="WAI301" s="80"/>
      <c r="WAJ301" s="80"/>
      <c r="WAK301" s="80"/>
      <c r="WAL301" s="80"/>
      <c r="WAM301" s="80"/>
      <c r="WAN301" s="80"/>
      <c r="WAO301" s="80"/>
      <c r="WAP301" s="80"/>
      <c r="WAQ301" s="80"/>
      <c r="WAR301" s="80"/>
      <c r="WAS301" s="80"/>
      <c r="WAT301" s="80"/>
      <c r="WAU301" s="80"/>
      <c r="WAV301" s="80"/>
      <c r="WAW301" s="80"/>
      <c r="WAX301" s="80"/>
      <c r="WAY301" s="80"/>
      <c r="WAZ301" s="80"/>
      <c r="WBA301" s="80"/>
      <c r="WBB301" s="80"/>
      <c r="WBC301" s="80"/>
      <c r="WBD301" s="80"/>
      <c r="WBE301" s="80"/>
      <c r="WBF301" s="80"/>
      <c r="WBG301" s="80"/>
      <c r="WBH301" s="80"/>
      <c r="WBI301" s="80"/>
      <c r="WBJ301" s="80"/>
      <c r="WBK301" s="80"/>
      <c r="WBL301" s="80"/>
      <c r="WBM301" s="80"/>
      <c r="WBN301" s="80"/>
      <c r="WBO301" s="80"/>
      <c r="WBP301" s="80"/>
      <c r="WBQ301" s="80"/>
      <c r="WBR301" s="80"/>
      <c r="WBS301" s="80"/>
      <c r="WBT301" s="80"/>
      <c r="WBU301" s="80"/>
      <c r="WBV301" s="80"/>
      <c r="WBW301" s="80"/>
      <c r="WBX301" s="80"/>
      <c r="WBY301" s="80"/>
      <c r="WBZ301" s="80"/>
      <c r="WCA301" s="80"/>
      <c r="WCB301" s="80"/>
      <c r="WCC301" s="80"/>
      <c r="WCD301" s="80"/>
      <c r="WCE301" s="80"/>
      <c r="WCF301" s="80"/>
      <c r="WCG301" s="80"/>
      <c r="WCH301" s="80"/>
      <c r="WCI301" s="80"/>
      <c r="WCJ301" s="80"/>
      <c r="WCK301" s="80"/>
      <c r="WCL301" s="80"/>
      <c r="WCM301" s="80"/>
      <c r="WCN301" s="80"/>
      <c r="WCO301" s="80"/>
      <c r="WCP301" s="80"/>
      <c r="WCQ301" s="80"/>
      <c r="WCR301" s="80"/>
      <c r="WCS301" s="80"/>
      <c r="WCT301" s="80"/>
      <c r="WCU301" s="80"/>
      <c r="WCV301" s="80"/>
      <c r="WCW301" s="80"/>
      <c r="WCX301" s="80"/>
      <c r="WCY301" s="80"/>
      <c r="WCZ301" s="80"/>
      <c r="WDA301" s="80"/>
      <c r="WDB301" s="80"/>
      <c r="WDC301" s="80"/>
      <c r="WDD301" s="80"/>
      <c r="WDE301" s="80"/>
      <c r="WDF301" s="80"/>
      <c r="WDG301" s="80"/>
      <c r="WDH301" s="80"/>
      <c r="WDI301" s="80"/>
      <c r="WDJ301" s="80"/>
      <c r="WDK301" s="80"/>
      <c r="WDL301" s="80"/>
      <c r="WDM301" s="80"/>
      <c r="WDN301" s="80"/>
      <c r="WDO301" s="80"/>
      <c r="WDP301" s="80"/>
      <c r="WDQ301" s="80"/>
      <c r="WDR301" s="80"/>
      <c r="WDS301" s="80"/>
      <c r="WDT301" s="80"/>
      <c r="WDU301" s="80"/>
      <c r="WDV301" s="80"/>
      <c r="WDW301" s="80"/>
      <c r="WDX301" s="80"/>
      <c r="WDY301" s="80"/>
      <c r="WDZ301" s="80"/>
      <c r="WEA301" s="80"/>
      <c r="WEB301" s="80"/>
      <c r="WEC301" s="80"/>
      <c r="WED301" s="80"/>
      <c r="WEE301" s="80"/>
      <c r="WEF301" s="80"/>
      <c r="WEG301" s="80"/>
      <c r="WEH301" s="80"/>
      <c r="WEI301" s="80"/>
      <c r="WEJ301" s="80"/>
      <c r="WEK301" s="80"/>
      <c r="WEL301" s="80"/>
      <c r="WEM301" s="80"/>
      <c r="WEN301" s="80"/>
      <c r="WEO301" s="80"/>
      <c r="WEP301" s="80"/>
      <c r="WEQ301" s="80"/>
      <c r="WER301" s="80"/>
      <c r="WES301" s="80"/>
      <c r="WET301" s="80"/>
      <c r="WEU301" s="80"/>
      <c r="WEV301" s="80"/>
      <c r="WEW301" s="80"/>
      <c r="WEX301" s="80"/>
      <c r="WEY301" s="80"/>
      <c r="WEZ301" s="80"/>
      <c r="WFA301" s="80"/>
      <c r="WFB301" s="80"/>
      <c r="WFC301" s="80"/>
      <c r="WFD301" s="80"/>
      <c r="WFE301" s="80"/>
      <c r="WFF301" s="80"/>
      <c r="WFG301" s="80"/>
      <c r="WFH301" s="80"/>
      <c r="WFI301" s="80"/>
      <c r="WFJ301" s="80"/>
      <c r="WFK301" s="80"/>
      <c r="WFL301" s="80"/>
      <c r="WFM301" s="80"/>
      <c r="WFN301" s="80"/>
      <c r="WFO301" s="80"/>
      <c r="WFP301" s="80"/>
      <c r="WFQ301" s="80"/>
      <c r="WFR301" s="80"/>
      <c r="WFS301" s="80"/>
      <c r="WFT301" s="80"/>
      <c r="WFU301" s="80"/>
      <c r="WFV301" s="80"/>
      <c r="WFW301" s="80"/>
      <c r="WFX301" s="80"/>
      <c r="WFY301" s="80"/>
      <c r="WFZ301" s="80"/>
      <c r="WGA301" s="80"/>
      <c r="WGB301" s="80"/>
      <c r="WGC301" s="80"/>
      <c r="WGD301" s="80"/>
      <c r="WGE301" s="80"/>
      <c r="WGF301" s="80"/>
      <c r="WGG301" s="80"/>
      <c r="WGH301" s="80"/>
      <c r="WGI301" s="80"/>
      <c r="WGJ301" s="80"/>
      <c r="WGK301" s="80"/>
      <c r="WGL301" s="80"/>
      <c r="WGM301" s="80"/>
      <c r="WGN301" s="80"/>
      <c r="WGO301" s="80"/>
      <c r="WGP301" s="80"/>
      <c r="WGQ301" s="80"/>
      <c r="WGR301" s="80"/>
      <c r="WGS301" s="80"/>
      <c r="WGT301" s="80"/>
      <c r="WGU301" s="80"/>
      <c r="WGV301" s="80"/>
      <c r="WGW301" s="80"/>
      <c r="WGX301" s="80"/>
      <c r="WGY301" s="80"/>
      <c r="WGZ301" s="80"/>
      <c r="WHA301" s="80"/>
      <c r="WHB301" s="80"/>
      <c r="WHC301" s="80"/>
      <c r="WHD301" s="80"/>
      <c r="WHE301" s="80"/>
      <c r="WHF301" s="80"/>
      <c r="WHG301" s="80"/>
      <c r="WHH301" s="80"/>
      <c r="WHI301" s="80"/>
      <c r="WHJ301" s="80"/>
      <c r="WHK301" s="80"/>
      <c r="WHL301" s="80"/>
      <c r="WHM301" s="80"/>
      <c r="WHN301" s="80"/>
      <c r="WHO301" s="80"/>
      <c r="WHP301" s="80"/>
      <c r="WHQ301" s="80"/>
      <c r="WHR301" s="80"/>
      <c r="WHS301" s="80"/>
      <c r="WHT301" s="80"/>
      <c r="WHU301" s="80"/>
      <c r="WHV301" s="80"/>
      <c r="WHW301" s="80"/>
      <c r="WHX301" s="80"/>
      <c r="WHY301" s="80"/>
      <c r="WHZ301" s="80"/>
      <c r="WIA301" s="80"/>
      <c r="WIB301" s="80"/>
      <c r="WIC301" s="80"/>
      <c r="WID301" s="80"/>
      <c r="WIE301" s="80"/>
      <c r="WIF301" s="80"/>
      <c r="WIG301" s="80"/>
      <c r="WIH301" s="80"/>
      <c r="WII301" s="80"/>
      <c r="WIJ301" s="80"/>
      <c r="WIK301" s="80"/>
      <c r="WIL301" s="80"/>
      <c r="WIM301" s="80"/>
      <c r="WIN301" s="80"/>
      <c r="WIO301" s="80"/>
      <c r="WIP301" s="80"/>
      <c r="WIQ301" s="80"/>
      <c r="WIR301" s="80"/>
      <c r="WIS301" s="80"/>
      <c r="WIT301" s="80"/>
      <c r="WIU301" s="80"/>
      <c r="WIV301" s="80"/>
      <c r="WIW301" s="80"/>
      <c r="WIX301" s="80"/>
      <c r="WIY301" s="80"/>
      <c r="WIZ301" s="80"/>
      <c r="WJA301" s="80"/>
      <c r="WJB301" s="80"/>
      <c r="WJC301" s="80"/>
      <c r="WJD301" s="80"/>
      <c r="WJE301" s="80"/>
      <c r="WJF301" s="80"/>
      <c r="WJG301" s="80"/>
      <c r="WJH301" s="80"/>
      <c r="WJI301" s="80"/>
      <c r="WJJ301" s="80"/>
      <c r="WJK301" s="80"/>
      <c r="WJL301" s="80"/>
      <c r="WJM301" s="80"/>
      <c r="WJN301" s="80"/>
      <c r="WJO301" s="80"/>
      <c r="WJP301" s="80"/>
      <c r="WJQ301" s="80"/>
      <c r="WJR301" s="80"/>
      <c r="WJS301" s="80"/>
      <c r="WJT301" s="80"/>
      <c r="WJU301" s="80"/>
      <c r="WJV301" s="80"/>
      <c r="WJW301" s="80"/>
      <c r="WJX301" s="80"/>
      <c r="WJY301" s="80"/>
      <c r="WJZ301" s="80"/>
      <c r="WKA301" s="80"/>
      <c r="WKB301" s="80"/>
      <c r="WKC301" s="80"/>
      <c r="WKD301" s="80"/>
      <c r="WKE301" s="80"/>
      <c r="WKF301" s="80"/>
      <c r="WKG301" s="80"/>
      <c r="WKH301" s="80"/>
      <c r="WKI301" s="80"/>
      <c r="WKJ301" s="80"/>
      <c r="WKK301" s="80"/>
      <c r="WKL301" s="80"/>
      <c r="WKM301" s="80"/>
      <c r="WKN301" s="80"/>
      <c r="WKO301" s="80"/>
      <c r="WKP301" s="80"/>
      <c r="WKQ301" s="80"/>
      <c r="WKR301" s="80"/>
      <c r="WKS301" s="80"/>
      <c r="WKT301" s="80"/>
      <c r="WKU301" s="80"/>
      <c r="WKV301" s="80"/>
      <c r="WKW301" s="80"/>
      <c r="WKX301" s="80"/>
      <c r="WKY301" s="80"/>
      <c r="WKZ301" s="80"/>
      <c r="WLA301" s="80"/>
      <c r="WLB301" s="80"/>
      <c r="WLC301" s="80"/>
      <c r="WLD301" s="80"/>
      <c r="WLE301" s="80"/>
      <c r="WLF301" s="80"/>
      <c r="WLG301" s="80"/>
      <c r="WLH301" s="80"/>
      <c r="WLI301" s="80"/>
      <c r="WLJ301" s="80"/>
      <c r="WLK301" s="80"/>
      <c r="WLL301" s="80"/>
      <c r="WLM301" s="80"/>
      <c r="WLN301" s="80"/>
      <c r="WLO301" s="80"/>
      <c r="WLP301" s="80"/>
      <c r="WLQ301" s="80"/>
      <c r="WLR301" s="80"/>
      <c r="WLS301" s="80"/>
      <c r="WLT301" s="80"/>
      <c r="WLU301" s="80"/>
      <c r="WLV301" s="80"/>
      <c r="WLW301" s="80"/>
      <c r="WLX301" s="80"/>
      <c r="WLY301" s="80"/>
      <c r="WLZ301" s="80"/>
      <c r="WMA301" s="80"/>
      <c r="WMB301" s="80"/>
      <c r="WMC301" s="80"/>
      <c r="WMD301" s="80"/>
      <c r="WME301" s="80"/>
      <c r="WMF301" s="80"/>
      <c r="WMG301" s="80"/>
      <c r="WMH301" s="80"/>
      <c r="WMI301" s="80"/>
      <c r="WMJ301" s="80"/>
      <c r="WMK301" s="80"/>
      <c r="WML301" s="80"/>
      <c r="WMM301" s="80"/>
      <c r="WMN301" s="80"/>
      <c r="WMO301" s="80"/>
      <c r="WMP301" s="80"/>
      <c r="WMQ301" s="80"/>
      <c r="WMR301" s="80"/>
      <c r="WMS301" s="80"/>
      <c r="WMT301" s="80"/>
      <c r="WMU301" s="80"/>
      <c r="WMV301" s="80"/>
      <c r="WMW301" s="80"/>
      <c r="WMX301" s="80"/>
      <c r="WMY301" s="80"/>
      <c r="WMZ301" s="80"/>
      <c r="WNA301" s="80"/>
      <c r="WNB301" s="80"/>
      <c r="WNC301" s="80"/>
      <c r="WND301" s="80"/>
      <c r="WNE301" s="80"/>
      <c r="WNF301" s="80"/>
      <c r="WNG301" s="80"/>
      <c r="WNH301" s="80"/>
      <c r="WNI301" s="80"/>
      <c r="WNJ301" s="80"/>
      <c r="WNK301" s="80"/>
      <c r="WNL301" s="80"/>
      <c r="WNM301" s="80"/>
      <c r="WNN301" s="80"/>
      <c r="WNO301" s="80"/>
      <c r="WNP301" s="80"/>
      <c r="WNQ301" s="80"/>
      <c r="WNR301" s="80"/>
      <c r="WNS301" s="80"/>
      <c r="WNT301" s="80"/>
      <c r="WNU301" s="80"/>
      <c r="WNV301" s="80"/>
      <c r="WNW301" s="80"/>
      <c r="WNX301" s="80"/>
      <c r="WNY301" s="80"/>
      <c r="WNZ301" s="80"/>
      <c r="WOA301" s="80"/>
      <c r="WOB301" s="80"/>
      <c r="WOC301" s="80"/>
      <c r="WOD301" s="80"/>
      <c r="WOE301" s="80"/>
      <c r="WOF301" s="80"/>
      <c r="WOG301" s="80"/>
      <c r="WOH301" s="80"/>
      <c r="WOI301" s="80"/>
      <c r="WOJ301" s="80"/>
      <c r="WOK301" s="80"/>
      <c r="WOL301" s="80"/>
      <c r="WOM301" s="80"/>
      <c r="WON301" s="80"/>
      <c r="WOO301" s="80"/>
      <c r="WOP301" s="80"/>
      <c r="WOQ301" s="80"/>
      <c r="WOR301" s="80"/>
      <c r="WOS301" s="80"/>
      <c r="WOT301" s="80"/>
      <c r="WOU301" s="80"/>
      <c r="WOV301" s="80"/>
      <c r="WOW301" s="80"/>
      <c r="WOX301" s="80"/>
      <c r="WOY301" s="80"/>
      <c r="WOZ301" s="80"/>
      <c r="WPA301" s="80"/>
      <c r="WPB301" s="80"/>
      <c r="WPC301" s="80"/>
      <c r="WPD301" s="80"/>
      <c r="WPE301" s="80"/>
      <c r="WPF301" s="80"/>
      <c r="WPG301" s="80"/>
      <c r="WPH301" s="80"/>
      <c r="WPI301" s="80"/>
      <c r="WPJ301" s="80"/>
      <c r="WPK301" s="80"/>
      <c r="WPL301" s="80"/>
      <c r="WPM301" s="80"/>
      <c r="WPN301" s="80"/>
      <c r="WPO301" s="80"/>
      <c r="WPP301" s="80"/>
      <c r="WPQ301" s="80"/>
      <c r="WPR301" s="80"/>
      <c r="WPS301" s="80"/>
      <c r="WPT301" s="80"/>
      <c r="WPU301" s="80"/>
      <c r="WPV301" s="80"/>
      <c r="WPW301" s="80"/>
      <c r="WPX301" s="80"/>
      <c r="WPY301" s="80"/>
      <c r="WPZ301" s="80"/>
      <c r="WQA301" s="80"/>
      <c r="WQB301" s="80"/>
      <c r="WQC301" s="80"/>
      <c r="WQD301" s="80"/>
      <c r="WQE301" s="80"/>
      <c r="WQF301" s="80"/>
      <c r="WQG301" s="80"/>
      <c r="WQH301" s="80"/>
      <c r="WQI301" s="80"/>
      <c r="WQJ301" s="80"/>
      <c r="WQK301" s="80"/>
      <c r="WQL301" s="80"/>
      <c r="WQM301" s="80"/>
      <c r="WQN301" s="80"/>
      <c r="WQO301" s="80"/>
      <c r="WQP301" s="80"/>
      <c r="WQQ301" s="80"/>
      <c r="WQR301" s="80"/>
      <c r="WQS301" s="80"/>
      <c r="WQT301" s="80"/>
      <c r="WQU301" s="80"/>
      <c r="WQV301" s="80"/>
      <c r="WQW301" s="80"/>
      <c r="WQX301" s="80"/>
      <c r="WQY301" s="80"/>
      <c r="WQZ301" s="80"/>
      <c r="WRA301" s="80"/>
      <c r="WRB301" s="80"/>
      <c r="WRC301" s="80"/>
      <c r="WRD301" s="80"/>
      <c r="WRE301" s="80"/>
      <c r="WRF301" s="80"/>
      <c r="WRG301" s="80"/>
      <c r="WRH301" s="80"/>
      <c r="WRI301" s="80"/>
      <c r="WRJ301" s="80"/>
      <c r="WRK301" s="80"/>
      <c r="WRL301" s="80"/>
      <c r="WRM301" s="80"/>
      <c r="WRN301" s="80"/>
      <c r="WRO301" s="80"/>
      <c r="WRP301" s="80"/>
      <c r="WRQ301" s="80"/>
      <c r="WRR301" s="80"/>
      <c r="WRS301" s="80"/>
      <c r="WRT301" s="80"/>
      <c r="WRU301" s="80"/>
      <c r="WRV301" s="80"/>
      <c r="WRW301" s="80"/>
      <c r="WRX301" s="80"/>
      <c r="WRY301" s="80"/>
      <c r="WRZ301" s="80"/>
      <c r="WSA301" s="80"/>
      <c r="WSB301" s="80"/>
      <c r="WSC301" s="80"/>
      <c r="WSD301" s="80"/>
      <c r="WSE301" s="80"/>
      <c r="WSF301" s="80"/>
      <c r="WSG301" s="80"/>
      <c r="WSH301" s="80"/>
      <c r="WSI301" s="80"/>
      <c r="WSJ301" s="80"/>
      <c r="WSK301" s="80"/>
      <c r="WSL301" s="80"/>
      <c r="WSM301" s="80"/>
      <c r="WSN301" s="80"/>
      <c r="WSO301" s="80"/>
      <c r="WSP301" s="80"/>
      <c r="WSQ301" s="80"/>
      <c r="WSR301" s="80"/>
      <c r="WSS301" s="80"/>
      <c r="WST301" s="80"/>
      <c r="WSU301" s="80"/>
      <c r="WSV301" s="80"/>
      <c r="WSW301" s="80"/>
      <c r="WSX301" s="80"/>
      <c r="WSY301" s="80"/>
      <c r="WSZ301" s="80"/>
      <c r="WTA301" s="80"/>
      <c r="WTB301" s="80"/>
      <c r="WTC301" s="80"/>
      <c r="WTD301" s="80"/>
      <c r="WTE301" s="80"/>
      <c r="WTF301" s="80"/>
      <c r="WTG301" s="80"/>
      <c r="WTH301" s="80"/>
      <c r="WTI301" s="80"/>
      <c r="WTJ301" s="80"/>
      <c r="WTK301" s="80"/>
      <c r="WTL301" s="80"/>
      <c r="WTM301" s="80"/>
      <c r="WTN301" s="80"/>
      <c r="WTO301" s="80"/>
      <c r="WTP301" s="80"/>
      <c r="WTQ301" s="80"/>
      <c r="WTR301" s="80"/>
      <c r="WTS301" s="80"/>
      <c r="WTT301" s="80"/>
      <c r="WTU301" s="80"/>
      <c r="WTV301" s="80"/>
      <c r="WTW301" s="80"/>
      <c r="WTX301" s="80"/>
      <c r="WTY301" s="80"/>
      <c r="WTZ301" s="80"/>
      <c r="WUA301" s="80"/>
      <c r="WUB301" s="80"/>
      <c r="WUC301" s="80"/>
      <c r="WUD301" s="80"/>
      <c r="WUE301" s="80"/>
      <c r="WUF301" s="80"/>
      <c r="WUG301" s="80"/>
      <c r="WUH301" s="80"/>
      <c r="WUI301" s="80"/>
      <c r="WUJ301" s="80"/>
      <c r="WUK301" s="80"/>
      <c r="WUL301" s="80"/>
      <c r="WUM301" s="80"/>
      <c r="WUN301" s="80"/>
      <c r="WUO301" s="80"/>
      <c r="WUP301" s="80"/>
      <c r="WUQ301" s="80"/>
      <c r="WUR301" s="80"/>
      <c r="WUS301" s="80"/>
      <c r="WUT301" s="80"/>
      <c r="WUU301" s="80"/>
      <c r="WUV301" s="80"/>
      <c r="WUW301" s="80"/>
      <c r="WUX301" s="80"/>
      <c r="WUY301" s="80"/>
      <c r="WUZ301" s="80"/>
      <c r="WVA301" s="80"/>
      <c r="WVB301" s="80"/>
      <c r="WVC301" s="80"/>
      <c r="WVD301" s="80"/>
      <c r="WVE301" s="80"/>
      <c r="WVF301" s="80"/>
      <c r="WVG301" s="80"/>
      <c r="WVH301" s="80"/>
      <c r="WVI301" s="80"/>
      <c r="WVJ301" s="80"/>
      <c r="WVK301" s="80"/>
      <c r="WVL301" s="80"/>
      <c r="WVM301" s="80"/>
      <c r="WVN301" s="80"/>
      <c r="WVO301" s="80"/>
      <c r="WVP301" s="80"/>
      <c r="WVQ301" s="80"/>
      <c r="WVR301" s="80"/>
      <c r="WVS301" s="80"/>
      <c r="WVT301" s="80"/>
      <c r="WVU301" s="80"/>
      <c r="WVV301" s="80"/>
      <c r="WVW301" s="80"/>
      <c r="WVX301" s="80"/>
      <c r="WVY301" s="80"/>
      <c r="WVZ301" s="80"/>
      <c r="WWA301" s="80"/>
      <c r="WWB301" s="80"/>
      <c r="WWC301" s="80"/>
      <c r="WWD301" s="80"/>
      <c r="WWE301" s="80"/>
      <c r="WWF301" s="80"/>
      <c r="WWG301" s="80"/>
      <c r="WWH301" s="80"/>
      <c r="WWI301" s="80"/>
      <c r="WWJ301" s="80"/>
      <c r="WWK301" s="80"/>
      <c r="WWL301" s="80"/>
      <c r="WWM301" s="80"/>
      <c r="WWN301" s="80"/>
      <c r="WWO301" s="80"/>
      <c r="WWP301" s="80"/>
      <c r="WWQ301" s="80"/>
      <c r="WWR301" s="80"/>
      <c r="WWS301" s="80"/>
      <c r="WWT301" s="80"/>
      <c r="WWU301" s="80"/>
      <c r="WWV301" s="80"/>
      <c r="WWW301" s="80"/>
      <c r="WWX301" s="80"/>
      <c r="WWY301" s="80"/>
      <c r="WWZ301" s="80"/>
      <c r="WXA301" s="80"/>
      <c r="WXB301" s="80"/>
      <c r="WXC301" s="80"/>
      <c r="WXD301" s="80"/>
      <c r="WXE301" s="80"/>
      <c r="WXF301" s="80"/>
      <c r="WXG301" s="80"/>
      <c r="WXH301" s="80"/>
      <c r="WXI301" s="80"/>
      <c r="WXJ301" s="80"/>
      <c r="WXK301" s="80"/>
      <c r="WXL301" s="80"/>
      <c r="WXM301" s="80"/>
      <c r="WXN301" s="80"/>
      <c r="WXO301" s="80"/>
      <c r="WXP301" s="80"/>
      <c r="WXQ301" s="80"/>
      <c r="WXR301" s="80"/>
      <c r="WXS301" s="80"/>
      <c r="WXT301" s="80"/>
      <c r="WXU301" s="80"/>
      <c r="WXV301" s="80"/>
      <c r="WXW301" s="80"/>
      <c r="WXX301" s="80"/>
      <c r="WXY301" s="80"/>
      <c r="WXZ301" s="80"/>
      <c r="WYA301" s="80"/>
      <c r="WYB301" s="80"/>
      <c r="WYC301" s="80"/>
      <c r="WYD301" s="80"/>
      <c r="WYE301" s="80"/>
      <c r="WYF301" s="80"/>
      <c r="WYG301" s="80"/>
      <c r="WYH301" s="80"/>
      <c r="WYI301" s="80"/>
      <c r="WYJ301" s="80"/>
      <c r="WYK301" s="80"/>
      <c r="WYL301" s="80"/>
      <c r="WYM301" s="80"/>
      <c r="WYN301" s="80"/>
      <c r="WYO301" s="80"/>
      <c r="WYP301" s="80"/>
      <c r="WYQ301" s="80"/>
      <c r="WYR301" s="80"/>
      <c r="WYS301" s="80"/>
      <c r="WYT301" s="80"/>
      <c r="WYU301" s="80"/>
      <c r="WYV301" s="80"/>
      <c r="WYW301" s="80"/>
      <c r="WYX301" s="80"/>
      <c r="WYY301" s="80"/>
      <c r="WYZ301" s="80"/>
      <c r="WZA301" s="80"/>
      <c r="WZB301" s="80"/>
      <c r="WZC301" s="80"/>
      <c r="WZD301" s="80"/>
      <c r="WZE301" s="80"/>
      <c r="WZF301" s="80"/>
      <c r="WZG301" s="80"/>
      <c r="WZH301" s="80"/>
      <c r="WZI301" s="80"/>
      <c r="WZJ301" s="80"/>
      <c r="WZK301" s="80"/>
      <c r="WZL301" s="80"/>
      <c r="WZM301" s="80"/>
      <c r="WZN301" s="80"/>
      <c r="WZO301" s="80"/>
      <c r="WZP301" s="80"/>
      <c r="WZQ301" s="80"/>
      <c r="WZR301" s="80"/>
      <c r="WZS301" s="80"/>
      <c r="WZT301" s="80"/>
      <c r="WZU301" s="80"/>
      <c r="WZV301" s="80"/>
      <c r="WZW301" s="80"/>
      <c r="WZX301" s="80"/>
      <c r="WZY301" s="80"/>
      <c r="WZZ301" s="80"/>
      <c r="XAA301" s="80"/>
      <c r="XAB301" s="80"/>
      <c r="XAC301" s="80"/>
      <c r="XAD301" s="80"/>
      <c r="XAE301" s="80"/>
      <c r="XAF301" s="80"/>
      <c r="XAG301" s="80"/>
      <c r="XAH301" s="80"/>
      <c r="XAI301" s="80"/>
      <c r="XAJ301" s="80"/>
      <c r="XAK301" s="80"/>
      <c r="XAL301" s="80"/>
      <c r="XAM301" s="80"/>
      <c r="XAN301" s="80"/>
      <c r="XAO301" s="80"/>
      <c r="XAP301" s="80"/>
      <c r="XAQ301" s="80"/>
      <c r="XAR301" s="80"/>
      <c r="XAS301" s="80"/>
      <c r="XAT301" s="80"/>
      <c r="XAU301" s="80"/>
      <c r="XAV301" s="80"/>
      <c r="XAW301" s="80"/>
      <c r="XAX301" s="80"/>
      <c r="XAY301" s="80"/>
      <c r="XAZ301" s="80"/>
      <c r="XBA301" s="80"/>
      <c r="XBB301" s="80"/>
      <c r="XBC301" s="80"/>
      <c r="XBD301" s="80"/>
      <c r="XBE301" s="80"/>
      <c r="XBF301" s="80"/>
      <c r="XBG301" s="80"/>
      <c r="XBH301" s="80"/>
      <c r="XBI301" s="80"/>
      <c r="XBJ301" s="80"/>
      <c r="XBK301" s="80"/>
      <c r="XBL301" s="80"/>
      <c r="XBM301" s="80"/>
      <c r="XBN301" s="80"/>
      <c r="XBO301" s="80"/>
      <c r="XBP301" s="80"/>
      <c r="XBQ301" s="80"/>
      <c r="XBR301" s="80"/>
      <c r="XBS301" s="80"/>
      <c r="XBT301" s="80"/>
      <c r="XBU301" s="80"/>
      <c r="XBV301" s="80"/>
      <c r="XBW301" s="80"/>
      <c r="XBX301" s="80"/>
      <c r="XBY301" s="80"/>
      <c r="XBZ301" s="80"/>
      <c r="XCA301" s="80"/>
      <c r="XCB301" s="80"/>
      <c r="XCC301" s="80"/>
      <c r="XCD301" s="80"/>
      <c r="XCE301" s="80"/>
      <c r="XCF301" s="80"/>
      <c r="XCG301" s="80"/>
      <c r="XCH301" s="80"/>
      <c r="XCI301" s="80"/>
      <c r="XCJ301" s="80"/>
      <c r="XCK301" s="80"/>
      <c r="XCL301" s="80"/>
      <c r="XCM301" s="80"/>
      <c r="XCN301" s="80"/>
      <c r="XCO301" s="80"/>
      <c r="XCP301" s="80"/>
      <c r="XCQ301" s="80"/>
      <c r="XCR301" s="80"/>
      <c r="XCS301" s="80"/>
      <c r="XCT301" s="80"/>
      <c r="XCU301" s="80"/>
      <c r="XCV301" s="80"/>
      <c r="XCW301" s="80"/>
      <c r="XCX301" s="80"/>
      <c r="XCY301" s="80"/>
      <c r="XCZ301" s="80"/>
      <c r="XDA301" s="80"/>
      <c r="XDB301" s="80"/>
      <c r="XDC301" s="80"/>
      <c r="XDD301" s="80"/>
      <c r="XDE301" s="80"/>
      <c r="XDF301" s="80"/>
      <c r="XDG301" s="80"/>
      <c r="XDH301" s="80"/>
      <c r="XDI301" s="80"/>
      <c r="XDJ301" s="80"/>
      <c r="XDK301" s="80"/>
      <c r="XDL301" s="80"/>
      <c r="XDM301" s="80"/>
      <c r="XDN301" s="80"/>
      <c r="XDO301" s="80"/>
      <c r="XDP301" s="80"/>
      <c r="XDQ301" s="80"/>
      <c r="XDR301" s="80"/>
      <c r="XDS301" s="80"/>
      <c r="XDT301" s="80"/>
      <c r="XDU301" s="80"/>
      <c r="XDV301" s="80"/>
      <c r="XDW301" s="80"/>
      <c r="XDX301" s="80"/>
      <c r="XDY301" s="80"/>
      <c r="XDZ301" s="80"/>
      <c r="XEA301" s="80"/>
      <c r="XEB301" s="80"/>
      <c r="XEC301" s="80"/>
      <c r="XED301" s="80"/>
      <c r="XEE301" s="80"/>
      <c r="XEF301" s="80"/>
      <c r="XEG301" s="80"/>
      <c r="XEH301" s="80"/>
      <c r="XEI301" s="80"/>
      <c r="XEJ301" s="80"/>
      <c r="XEK301" s="80"/>
      <c r="XEL301" s="80"/>
      <c r="XEM301" s="80"/>
      <c r="XEN301" s="80"/>
      <c r="XEO301" s="80"/>
      <c r="XEP301" s="80"/>
      <c r="XEQ301" s="80"/>
      <c r="XER301" s="80"/>
      <c r="XES301" s="80"/>
      <c r="XET301" s="80"/>
      <c r="XEU301" s="80"/>
      <c r="XEV301" s="80"/>
      <c r="XEW301" s="80"/>
      <c r="XEX301" s="80"/>
      <c r="XEY301" s="80"/>
      <c r="XEZ301" s="80"/>
    </row>
    <row r="302" spans="1:16380" s="84" customFormat="1" ht="15" x14ac:dyDescent="0.25">
      <c r="A302" s="76"/>
      <c r="B302" s="80"/>
      <c r="C302" s="80"/>
      <c r="D302" s="80"/>
      <c r="E302" s="80"/>
      <c r="F302" s="80"/>
      <c r="G302" s="227"/>
      <c r="I302" s="80"/>
      <c r="J302" s="80"/>
      <c r="K302" s="80"/>
      <c r="L302" s="80"/>
      <c r="M302" s="80"/>
      <c r="N302" s="80"/>
      <c r="O302" s="106">
        <f>O295-O300</f>
        <v>0</v>
      </c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0"/>
      <c r="BO302" s="80"/>
      <c r="BP302" s="80"/>
      <c r="BQ302" s="80"/>
      <c r="BR302" s="80"/>
      <c r="BS302" s="80"/>
      <c r="BT302" s="80"/>
      <c r="BU302" s="80"/>
      <c r="BV302" s="80"/>
      <c r="BW302" s="80"/>
      <c r="BX302" s="80"/>
      <c r="BY302" s="80"/>
      <c r="BZ302" s="80"/>
      <c r="CA302" s="80"/>
      <c r="CB302" s="80"/>
      <c r="CC302" s="80"/>
      <c r="CD302" s="80"/>
      <c r="CE302" s="80"/>
      <c r="CF302" s="80"/>
      <c r="CG302" s="80"/>
      <c r="CH302" s="80"/>
      <c r="CI302" s="80"/>
      <c r="CJ302" s="80"/>
      <c r="CK302" s="80"/>
      <c r="CL302" s="80"/>
      <c r="CM302" s="80"/>
      <c r="CN302" s="80"/>
      <c r="CO302" s="80"/>
      <c r="CP302" s="80"/>
      <c r="CQ302" s="80"/>
      <c r="CR302" s="80"/>
      <c r="CS302" s="80"/>
      <c r="CT302" s="80"/>
      <c r="CU302" s="80"/>
      <c r="CV302" s="80"/>
      <c r="CW302" s="80"/>
      <c r="CX302" s="80"/>
      <c r="CY302" s="80"/>
      <c r="CZ302" s="80"/>
      <c r="DA302" s="80"/>
      <c r="DB302" s="80"/>
      <c r="DC302" s="80"/>
      <c r="DD302" s="80"/>
      <c r="DE302" s="80"/>
      <c r="DF302" s="80"/>
      <c r="DG302" s="80"/>
      <c r="DH302" s="80"/>
      <c r="DI302" s="80"/>
      <c r="DJ302" s="80"/>
      <c r="DK302" s="80"/>
      <c r="DL302" s="80"/>
      <c r="DM302" s="80"/>
      <c r="DN302" s="80"/>
      <c r="DO302" s="80"/>
      <c r="DP302" s="80"/>
      <c r="DQ302" s="80"/>
      <c r="DR302" s="80"/>
      <c r="DS302" s="80"/>
      <c r="DT302" s="80"/>
      <c r="DU302" s="80"/>
      <c r="DV302" s="80"/>
      <c r="DW302" s="80"/>
      <c r="DX302" s="80"/>
      <c r="DY302" s="80"/>
      <c r="DZ302" s="80"/>
      <c r="EA302" s="80"/>
      <c r="EB302" s="80"/>
      <c r="EC302" s="80"/>
      <c r="ED302" s="80"/>
      <c r="EE302" s="80"/>
      <c r="EF302" s="80"/>
      <c r="EG302" s="80"/>
      <c r="EH302" s="80"/>
      <c r="EI302" s="80"/>
      <c r="EJ302" s="80"/>
      <c r="EK302" s="80"/>
      <c r="EL302" s="80"/>
      <c r="EM302" s="80"/>
      <c r="EN302" s="80"/>
      <c r="EO302" s="80"/>
      <c r="EP302" s="80"/>
      <c r="EQ302" s="80"/>
      <c r="ER302" s="80"/>
      <c r="ES302" s="80"/>
      <c r="ET302" s="80"/>
      <c r="EU302" s="80"/>
      <c r="EV302" s="80"/>
      <c r="EW302" s="80"/>
      <c r="EX302" s="80"/>
      <c r="EY302" s="80"/>
      <c r="EZ302" s="80"/>
      <c r="FA302" s="80"/>
      <c r="FB302" s="80"/>
      <c r="FC302" s="80"/>
      <c r="FD302" s="80"/>
      <c r="FE302" s="80"/>
      <c r="FF302" s="80"/>
      <c r="FG302" s="80"/>
      <c r="FH302" s="80"/>
      <c r="FI302" s="80"/>
      <c r="FJ302" s="80"/>
      <c r="FK302" s="80"/>
      <c r="FL302" s="80"/>
      <c r="FM302" s="80"/>
      <c r="FN302" s="80"/>
      <c r="FO302" s="80"/>
      <c r="FP302" s="80"/>
      <c r="FQ302" s="80"/>
      <c r="FR302" s="80"/>
      <c r="FS302" s="80"/>
      <c r="FT302" s="80"/>
      <c r="FU302" s="80"/>
      <c r="FV302" s="80"/>
      <c r="FW302" s="80"/>
      <c r="FX302" s="80"/>
      <c r="FY302" s="80"/>
      <c r="FZ302" s="80"/>
      <c r="GA302" s="80"/>
      <c r="GB302" s="80"/>
      <c r="GC302" s="80"/>
      <c r="GD302" s="80"/>
      <c r="GE302" s="80"/>
      <c r="GF302" s="80"/>
      <c r="GG302" s="80"/>
      <c r="GH302" s="80"/>
      <c r="GI302" s="80"/>
      <c r="GJ302" s="80"/>
      <c r="GK302" s="80"/>
      <c r="GL302" s="80"/>
      <c r="GM302" s="80"/>
      <c r="GN302" s="80"/>
      <c r="GO302" s="80"/>
      <c r="GP302" s="80"/>
      <c r="GQ302" s="80"/>
      <c r="GR302" s="80"/>
      <c r="GS302" s="80"/>
      <c r="GT302" s="80"/>
      <c r="GU302" s="80"/>
      <c r="GV302" s="80"/>
      <c r="GW302" s="80"/>
      <c r="GX302" s="80"/>
      <c r="GY302" s="80"/>
      <c r="GZ302" s="80"/>
      <c r="HA302" s="80"/>
      <c r="HB302" s="80"/>
      <c r="HC302" s="80"/>
      <c r="HD302" s="80"/>
      <c r="HE302" s="80"/>
      <c r="HF302" s="80"/>
      <c r="HG302" s="80"/>
      <c r="HH302" s="80"/>
      <c r="HI302" s="80"/>
      <c r="HJ302" s="80"/>
      <c r="HK302" s="80"/>
      <c r="HL302" s="80"/>
      <c r="HM302" s="80"/>
      <c r="HN302" s="80"/>
      <c r="HO302" s="80"/>
      <c r="HP302" s="80"/>
      <c r="HQ302" s="80"/>
      <c r="HR302" s="80"/>
      <c r="HS302" s="80"/>
      <c r="HT302" s="80"/>
      <c r="HU302" s="80"/>
      <c r="HV302" s="80"/>
      <c r="HW302" s="80"/>
      <c r="HX302" s="80"/>
      <c r="HY302" s="80"/>
      <c r="HZ302" s="80"/>
      <c r="IA302" s="80"/>
      <c r="IB302" s="80"/>
      <c r="IC302" s="80"/>
      <c r="ID302" s="80"/>
      <c r="IE302" s="80"/>
      <c r="IF302" s="80"/>
      <c r="IG302" s="80"/>
      <c r="IH302" s="80"/>
      <c r="II302" s="80"/>
      <c r="IJ302" s="80"/>
      <c r="IK302" s="80"/>
      <c r="IL302" s="80"/>
      <c r="IM302" s="80"/>
      <c r="IN302" s="80"/>
      <c r="IO302" s="80"/>
      <c r="IP302" s="80"/>
      <c r="IQ302" s="80"/>
      <c r="IR302" s="80"/>
      <c r="IS302" s="80"/>
      <c r="IT302" s="80"/>
      <c r="IU302" s="80"/>
      <c r="IV302" s="80"/>
      <c r="IW302" s="80"/>
      <c r="IX302" s="80"/>
      <c r="IY302" s="80"/>
      <c r="IZ302" s="80"/>
      <c r="JA302" s="80"/>
      <c r="JB302" s="80"/>
      <c r="JC302" s="80"/>
      <c r="JD302" s="80"/>
      <c r="JE302" s="80"/>
      <c r="JF302" s="80"/>
      <c r="JG302" s="80"/>
      <c r="JH302" s="80"/>
      <c r="JI302" s="80"/>
      <c r="JJ302" s="80"/>
      <c r="JK302" s="80"/>
      <c r="JL302" s="80"/>
      <c r="JM302" s="80"/>
      <c r="JN302" s="80"/>
      <c r="JO302" s="80"/>
      <c r="JP302" s="80"/>
      <c r="JQ302" s="80"/>
      <c r="JR302" s="80"/>
      <c r="JS302" s="80"/>
      <c r="JT302" s="80"/>
      <c r="JU302" s="80"/>
      <c r="JV302" s="80"/>
      <c r="JW302" s="80"/>
      <c r="JX302" s="80"/>
      <c r="JY302" s="80"/>
      <c r="JZ302" s="80"/>
      <c r="KA302" s="80"/>
      <c r="KB302" s="80"/>
      <c r="KC302" s="80"/>
      <c r="KD302" s="80"/>
      <c r="KE302" s="80"/>
      <c r="KF302" s="80"/>
      <c r="KG302" s="80"/>
      <c r="KH302" s="80"/>
      <c r="KI302" s="80"/>
      <c r="KJ302" s="80"/>
      <c r="KK302" s="80"/>
      <c r="KL302" s="80"/>
      <c r="KM302" s="80"/>
      <c r="KN302" s="80"/>
      <c r="KO302" s="80"/>
      <c r="KP302" s="80"/>
      <c r="KQ302" s="80"/>
      <c r="KR302" s="80"/>
      <c r="KS302" s="80"/>
      <c r="KT302" s="80"/>
      <c r="KU302" s="80"/>
      <c r="KV302" s="80"/>
      <c r="KW302" s="80"/>
      <c r="KX302" s="80"/>
      <c r="KY302" s="80"/>
      <c r="KZ302" s="80"/>
      <c r="LA302" s="80"/>
      <c r="LB302" s="80"/>
      <c r="LC302" s="80"/>
      <c r="LD302" s="80"/>
      <c r="LE302" s="80"/>
      <c r="LF302" s="80"/>
      <c r="LG302" s="80"/>
      <c r="LH302" s="80"/>
      <c r="LI302" s="80"/>
      <c r="LJ302" s="80"/>
      <c r="LK302" s="80"/>
      <c r="LL302" s="80"/>
      <c r="LM302" s="80"/>
      <c r="LN302" s="80"/>
      <c r="LO302" s="80"/>
      <c r="LP302" s="80"/>
      <c r="LQ302" s="80"/>
      <c r="LR302" s="80"/>
      <c r="LS302" s="80"/>
      <c r="LT302" s="80"/>
      <c r="LU302" s="80"/>
      <c r="LV302" s="80"/>
      <c r="LW302" s="80"/>
      <c r="LX302" s="80"/>
      <c r="LY302" s="80"/>
      <c r="LZ302" s="80"/>
      <c r="MA302" s="80"/>
      <c r="MB302" s="80"/>
      <c r="MC302" s="80"/>
      <c r="MD302" s="80"/>
      <c r="ME302" s="80"/>
      <c r="MF302" s="80"/>
      <c r="MG302" s="80"/>
      <c r="MH302" s="80"/>
      <c r="MI302" s="80"/>
      <c r="MJ302" s="80"/>
      <c r="MK302" s="80"/>
      <c r="ML302" s="80"/>
      <c r="MM302" s="80"/>
      <c r="MN302" s="80"/>
      <c r="MO302" s="80"/>
      <c r="MP302" s="80"/>
      <c r="MQ302" s="80"/>
      <c r="MR302" s="80"/>
      <c r="MS302" s="80"/>
      <c r="MT302" s="80"/>
      <c r="MU302" s="80"/>
      <c r="MV302" s="80"/>
      <c r="MW302" s="80"/>
      <c r="MX302" s="80"/>
      <c r="MY302" s="80"/>
      <c r="MZ302" s="80"/>
      <c r="NA302" s="80"/>
      <c r="NB302" s="80"/>
      <c r="NC302" s="80"/>
      <c r="ND302" s="80"/>
      <c r="NE302" s="80"/>
      <c r="NF302" s="80"/>
      <c r="NG302" s="80"/>
      <c r="NH302" s="80"/>
      <c r="NI302" s="80"/>
      <c r="NJ302" s="80"/>
      <c r="NK302" s="80"/>
      <c r="NL302" s="80"/>
      <c r="NM302" s="80"/>
      <c r="NN302" s="80"/>
      <c r="NO302" s="80"/>
      <c r="NP302" s="80"/>
      <c r="NQ302" s="80"/>
      <c r="NR302" s="80"/>
      <c r="NS302" s="80"/>
      <c r="NT302" s="80"/>
      <c r="NU302" s="80"/>
      <c r="NV302" s="80"/>
      <c r="NW302" s="80"/>
      <c r="NX302" s="80"/>
      <c r="NY302" s="80"/>
      <c r="NZ302" s="80"/>
      <c r="OA302" s="80"/>
      <c r="OB302" s="80"/>
      <c r="OC302" s="80"/>
      <c r="OD302" s="80"/>
      <c r="OE302" s="80"/>
      <c r="OF302" s="80"/>
      <c r="OG302" s="80"/>
      <c r="OH302" s="80"/>
      <c r="OI302" s="80"/>
      <c r="OJ302" s="80"/>
      <c r="OK302" s="80"/>
      <c r="OL302" s="80"/>
      <c r="OM302" s="80"/>
      <c r="ON302" s="80"/>
      <c r="OO302" s="80"/>
      <c r="OP302" s="80"/>
      <c r="OQ302" s="80"/>
      <c r="OR302" s="80"/>
      <c r="OS302" s="80"/>
      <c r="OT302" s="80"/>
      <c r="OU302" s="80"/>
      <c r="OV302" s="80"/>
      <c r="OW302" s="80"/>
      <c r="OX302" s="80"/>
      <c r="OY302" s="80"/>
      <c r="OZ302" s="80"/>
      <c r="PA302" s="80"/>
      <c r="PB302" s="80"/>
      <c r="PC302" s="80"/>
      <c r="PD302" s="80"/>
      <c r="PE302" s="80"/>
      <c r="PF302" s="80"/>
      <c r="PG302" s="80"/>
      <c r="PH302" s="80"/>
      <c r="PI302" s="80"/>
      <c r="PJ302" s="80"/>
      <c r="PK302" s="80"/>
      <c r="PL302" s="80"/>
      <c r="PM302" s="80"/>
      <c r="PN302" s="80"/>
      <c r="PO302" s="80"/>
      <c r="PP302" s="80"/>
      <c r="PQ302" s="80"/>
      <c r="PR302" s="80"/>
      <c r="PS302" s="80"/>
      <c r="PT302" s="80"/>
      <c r="PU302" s="80"/>
      <c r="PV302" s="80"/>
      <c r="PW302" s="80"/>
      <c r="PX302" s="80"/>
      <c r="PY302" s="80"/>
      <c r="PZ302" s="80"/>
      <c r="QA302" s="80"/>
      <c r="QB302" s="80"/>
      <c r="QC302" s="80"/>
      <c r="QD302" s="80"/>
      <c r="QE302" s="80"/>
      <c r="QF302" s="80"/>
      <c r="QG302" s="80"/>
      <c r="QH302" s="80"/>
      <c r="QI302" s="80"/>
      <c r="QJ302" s="80"/>
      <c r="QK302" s="80"/>
      <c r="QL302" s="80"/>
      <c r="QM302" s="80"/>
      <c r="QN302" s="80"/>
      <c r="QO302" s="80"/>
      <c r="QP302" s="80"/>
      <c r="QQ302" s="80"/>
      <c r="QR302" s="80"/>
      <c r="QS302" s="80"/>
      <c r="QT302" s="80"/>
      <c r="QU302" s="80"/>
      <c r="QV302" s="80"/>
      <c r="QW302" s="80"/>
      <c r="QX302" s="80"/>
      <c r="QY302" s="80"/>
      <c r="QZ302" s="80"/>
      <c r="RA302" s="80"/>
      <c r="RB302" s="80"/>
      <c r="RC302" s="80"/>
      <c r="RD302" s="80"/>
      <c r="RE302" s="80"/>
      <c r="RF302" s="80"/>
      <c r="RG302" s="80"/>
      <c r="RH302" s="80"/>
      <c r="RI302" s="80"/>
      <c r="RJ302" s="80"/>
      <c r="RK302" s="80"/>
      <c r="RL302" s="80"/>
      <c r="RM302" s="80"/>
      <c r="RN302" s="80"/>
      <c r="RO302" s="80"/>
      <c r="RP302" s="80"/>
      <c r="RQ302" s="80"/>
      <c r="RR302" s="80"/>
      <c r="RS302" s="80"/>
      <c r="RT302" s="80"/>
      <c r="RU302" s="80"/>
      <c r="RV302" s="80"/>
      <c r="RW302" s="80"/>
      <c r="RX302" s="80"/>
      <c r="RY302" s="80"/>
      <c r="RZ302" s="80"/>
      <c r="SA302" s="80"/>
      <c r="SB302" s="80"/>
      <c r="SC302" s="80"/>
      <c r="SD302" s="80"/>
      <c r="SE302" s="80"/>
      <c r="SF302" s="80"/>
      <c r="SG302" s="80"/>
      <c r="SH302" s="80"/>
      <c r="SI302" s="80"/>
      <c r="SJ302" s="80"/>
      <c r="SK302" s="80"/>
      <c r="SL302" s="80"/>
      <c r="SM302" s="80"/>
      <c r="SN302" s="80"/>
      <c r="SO302" s="80"/>
      <c r="SP302" s="80"/>
      <c r="SQ302" s="80"/>
      <c r="SR302" s="80"/>
      <c r="SS302" s="80"/>
      <c r="ST302" s="80"/>
      <c r="SU302" s="80"/>
      <c r="SV302" s="80"/>
      <c r="SW302" s="80"/>
      <c r="SX302" s="80"/>
      <c r="SY302" s="80"/>
      <c r="SZ302" s="80"/>
      <c r="TA302" s="80"/>
      <c r="TB302" s="80"/>
      <c r="TC302" s="80"/>
      <c r="TD302" s="80"/>
      <c r="TE302" s="80"/>
      <c r="TF302" s="80"/>
      <c r="TG302" s="80"/>
      <c r="TH302" s="80"/>
      <c r="TI302" s="80"/>
      <c r="TJ302" s="80"/>
      <c r="TK302" s="80"/>
      <c r="TL302" s="80"/>
      <c r="TM302" s="80"/>
      <c r="TN302" s="80"/>
      <c r="TO302" s="80"/>
      <c r="TP302" s="80"/>
      <c r="TQ302" s="80"/>
      <c r="TR302" s="80"/>
      <c r="TS302" s="80"/>
      <c r="TT302" s="80"/>
      <c r="TU302" s="80"/>
      <c r="TV302" s="80"/>
      <c r="TW302" s="80"/>
      <c r="TX302" s="80"/>
      <c r="TY302" s="80"/>
      <c r="TZ302" s="80"/>
      <c r="UA302" s="80"/>
      <c r="UB302" s="80"/>
      <c r="UC302" s="80"/>
      <c r="UD302" s="80"/>
      <c r="UE302" s="80"/>
      <c r="UF302" s="80"/>
      <c r="UG302" s="80"/>
      <c r="UH302" s="80"/>
      <c r="UI302" s="80"/>
      <c r="UJ302" s="80"/>
      <c r="UK302" s="80"/>
      <c r="UL302" s="80"/>
      <c r="UM302" s="80"/>
      <c r="UN302" s="80"/>
      <c r="UO302" s="80"/>
      <c r="UP302" s="80"/>
      <c r="UQ302" s="80"/>
      <c r="UR302" s="80"/>
      <c r="US302" s="80"/>
      <c r="UT302" s="80"/>
      <c r="UU302" s="80"/>
      <c r="UV302" s="80"/>
      <c r="UW302" s="80"/>
      <c r="UX302" s="80"/>
      <c r="UY302" s="80"/>
      <c r="UZ302" s="80"/>
      <c r="VA302" s="80"/>
      <c r="VB302" s="80"/>
      <c r="VC302" s="80"/>
      <c r="VD302" s="80"/>
      <c r="VE302" s="80"/>
      <c r="VF302" s="80"/>
      <c r="VG302" s="80"/>
      <c r="VH302" s="80"/>
      <c r="VI302" s="80"/>
      <c r="VJ302" s="80"/>
      <c r="VK302" s="80"/>
      <c r="VL302" s="80"/>
      <c r="VM302" s="80"/>
      <c r="VN302" s="80"/>
      <c r="VO302" s="80"/>
      <c r="VP302" s="80"/>
      <c r="VQ302" s="80"/>
      <c r="VR302" s="80"/>
      <c r="VS302" s="80"/>
      <c r="VT302" s="80"/>
      <c r="VU302" s="80"/>
      <c r="VV302" s="80"/>
      <c r="VW302" s="80"/>
      <c r="VX302" s="80"/>
      <c r="VY302" s="80"/>
      <c r="VZ302" s="80"/>
      <c r="WA302" s="80"/>
      <c r="WB302" s="80"/>
      <c r="WC302" s="80"/>
      <c r="WD302" s="80"/>
      <c r="WE302" s="80"/>
      <c r="WF302" s="80"/>
      <c r="WG302" s="80"/>
      <c r="WH302" s="80"/>
      <c r="WI302" s="80"/>
      <c r="WJ302" s="80"/>
      <c r="WK302" s="80"/>
      <c r="WL302" s="80"/>
      <c r="WM302" s="80"/>
      <c r="WN302" s="80"/>
      <c r="WO302" s="80"/>
      <c r="WP302" s="80"/>
      <c r="WQ302" s="80"/>
      <c r="WR302" s="80"/>
      <c r="WS302" s="80"/>
      <c r="WT302" s="80"/>
      <c r="WU302" s="80"/>
      <c r="WV302" s="80"/>
      <c r="WW302" s="80"/>
      <c r="WX302" s="80"/>
      <c r="WY302" s="80"/>
      <c r="WZ302" s="80"/>
      <c r="XA302" s="80"/>
      <c r="XB302" s="80"/>
      <c r="XC302" s="80"/>
      <c r="XD302" s="80"/>
      <c r="XE302" s="80"/>
      <c r="XF302" s="80"/>
      <c r="XG302" s="80"/>
      <c r="XH302" s="80"/>
      <c r="XI302" s="80"/>
      <c r="XJ302" s="80"/>
      <c r="XK302" s="80"/>
      <c r="XL302" s="80"/>
      <c r="XM302" s="80"/>
      <c r="XN302" s="80"/>
      <c r="XO302" s="80"/>
      <c r="XP302" s="80"/>
      <c r="XQ302" s="80"/>
      <c r="XR302" s="80"/>
      <c r="XS302" s="80"/>
      <c r="XT302" s="80"/>
      <c r="XU302" s="80"/>
      <c r="XV302" s="80"/>
      <c r="XW302" s="80"/>
      <c r="XX302" s="80"/>
      <c r="XY302" s="80"/>
      <c r="XZ302" s="80"/>
      <c r="YA302" s="80"/>
      <c r="YB302" s="80"/>
      <c r="YC302" s="80"/>
      <c r="YD302" s="80"/>
      <c r="YE302" s="80"/>
      <c r="YF302" s="80"/>
      <c r="YG302" s="80"/>
      <c r="YH302" s="80"/>
      <c r="YI302" s="80"/>
      <c r="YJ302" s="80"/>
      <c r="YK302" s="80"/>
      <c r="YL302" s="80"/>
      <c r="YM302" s="80"/>
      <c r="YN302" s="80"/>
      <c r="YO302" s="80"/>
      <c r="YP302" s="80"/>
      <c r="YQ302" s="80"/>
      <c r="YR302" s="80"/>
      <c r="YS302" s="80"/>
      <c r="YT302" s="80"/>
      <c r="YU302" s="80"/>
      <c r="YV302" s="80"/>
      <c r="YW302" s="80"/>
      <c r="YX302" s="80"/>
      <c r="YY302" s="80"/>
      <c r="YZ302" s="80"/>
      <c r="ZA302" s="80"/>
      <c r="ZB302" s="80"/>
      <c r="ZC302" s="80"/>
      <c r="ZD302" s="80"/>
      <c r="ZE302" s="80"/>
      <c r="ZF302" s="80"/>
      <c r="ZG302" s="80"/>
      <c r="ZH302" s="80"/>
      <c r="ZI302" s="80"/>
      <c r="ZJ302" s="80"/>
      <c r="ZK302" s="80"/>
      <c r="ZL302" s="80"/>
      <c r="ZM302" s="80"/>
      <c r="ZN302" s="80"/>
      <c r="ZO302" s="80"/>
      <c r="ZP302" s="80"/>
      <c r="ZQ302" s="80"/>
      <c r="ZR302" s="80"/>
      <c r="ZS302" s="80"/>
      <c r="ZT302" s="80"/>
      <c r="ZU302" s="80"/>
      <c r="ZV302" s="80"/>
      <c r="ZW302" s="80"/>
      <c r="ZX302" s="80"/>
      <c r="ZY302" s="80"/>
      <c r="ZZ302" s="80"/>
      <c r="AAA302" s="80"/>
      <c r="AAB302" s="80"/>
      <c r="AAC302" s="80"/>
      <c r="AAD302" s="80"/>
      <c r="AAE302" s="80"/>
      <c r="AAF302" s="80"/>
      <c r="AAG302" s="80"/>
      <c r="AAH302" s="80"/>
      <c r="AAI302" s="80"/>
      <c r="AAJ302" s="80"/>
      <c r="AAK302" s="80"/>
      <c r="AAL302" s="80"/>
      <c r="AAM302" s="80"/>
      <c r="AAN302" s="80"/>
      <c r="AAO302" s="80"/>
      <c r="AAP302" s="80"/>
      <c r="AAQ302" s="80"/>
      <c r="AAR302" s="80"/>
      <c r="AAS302" s="80"/>
      <c r="AAT302" s="80"/>
      <c r="AAU302" s="80"/>
      <c r="AAV302" s="80"/>
      <c r="AAW302" s="80"/>
      <c r="AAX302" s="80"/>
      <c r="AAY302" s="80"/>
      <c r="AAZ302" s="80"/>
      <c r="ABA302" s="80"/>
      <c r="ABB302" s="80"/>
      <c r="ABC302" s="80"/>
      <c r="ABD302" s="80"/>
      <c r="ABE302" s="80"/>
      <c r="ABF302" s="80"/>
      <c r="ABG302" s="80"/>
      <c r="ABH302" s="80"/>
      <c r="ABI302" s="80"/>
      <c r="ABJ302" s="80"/>
      <c r="ABK302" s="80"/>
      <c r="ABL302" s="80"/>
      <c r="ABM302" s="80"/>
      <c r="ABN302" s="80"/>
      <c r="ABO302" s="80"/>
      <c r="ABP302" s="80"/>
      <c r="ABQ302" s="80"/>
      <c r="ABR302" s="80"/>
      <c r="ABS302" s="80"/>
      <c r="ABT302" s="80"/>
      <c r="ABU302" s="80"/>
      <c r="ABV302" s="80"/>
      <c r="ABW302" s="80"/>
      <c r="ABX302" s="80"/>
      <c r="ABY302" s="80"/>
      <c r="ABZ302" s="80"/>
      <c r="ACA302" s="80"/>
      <c r="ACB302" s="80"/>
      <c r="ACC302" s="80"/>
      <c r="ACD302" s="80"/>
      <c r="ACE302" s="80"/>
      <c r="ACF302" s="80"/>
      <c r="ACG302" s="80"/>
      <c r="ACH302" s="80"/>
      <c r="ACI302" s="80"/>
      <c r="ACJ302" s="80"/>
      <c r="ACK302" s="80"/>
      <c r="ACL302" s="80"/>
      <c r="ACM302" s="80"/>
      <c r="ACN302" s="80"/>
      <c r="ACO302" s="80"/>
      <c r="ACP302" s="80"/>
      <c r="ACQ302" s="80"/>
      <c r="ACR302" s="80"/>
      <c r="ACS302" s="80"/>
      <c r="ACT302" s="80"/>
      <c r="ACU302" s="80"/>
      <c r="ACV302" s="80"/>
      <c r="ACW302" s="80"/>
      <c r="ACX302" s="80"/>
      <c r="ACY302" s="80"/>
      <c r="ACZ302" s="80"/>
      <c r="ADA302" s="80"/>
      <c r="ADB302" s="80"/>
      <c r="ADC302" s="80"/>
      <c r="ADD302" s="80"/>
      <c r="ADE302" s="80"/>
      <c r="ADF302" s="80"/>
      <c r="ADG302" s="80"/>
      <c r="ADH302" s="80"/>
      <c r="ADI302" s="80"/>
      <c r="ADJ302" s="80"/>
      <c r="ADK302" s="80"/>
      <c r="ADL302" s="80"/>
      <c r="ADM302" s="80"/>
      <c r="ADN302" s="80"/>
      <c r="ADO302" s="80"/>
      <c r="ADP302" s="80"/>
      <c r="ADQ302" s="80"/>
      <c r="ADR302" s="80"/>
      <c r="ADS302" s="80"/>
      <c r="ADT302" s="80"/>
      <c r="ADU302" s="80"/>
      <c r="ADV302" s="80"/>
      <c r="ADW302" s="80"/>
      <c r="ADX302" s="80"/>
      <c r="ADY302" s="80"/>
      <c r="ADZ302" s="80"/>
      <c r="AEA302" s="80"/>
      <c r="AEB302" s="80"/>
      <c r="AEC302" s="80"/>
      <c r="AED302" s="80"/>
      <c r="AEE302" s="80"/>
      <c r="AEF302" s="80"/>
      <c r="AEG302" s="80"/>
      <c r="AEH302" s="80"/>
      <c r="AEI302" s="80"/>
      <c r="AEJ302" s="80"/>
      <c r="AEK302" s="80"/>
      <c r="AEL302" s="80"/>
      <c r="AEM302" s="80"/>
      <c r="AEN302" s="80"/>
      <c r="AEO302" s="80"/>
      <c r="AEP302" s="80"/>
      <c r="AEQ302" s="80"/>
      <c r="AER302" s="80"/>
      <c r="AES302" s="80"/>
      <c r="AET302" s="80"/>
      <c r="AEU302" s="80"/>
      <c r="AEV302" s="80"/>
      <c r="AEW302" s="80"/>
      <c r="AEX302" s="80"/>
      <c r="AEY302" s="80"/>
      <c r="AEZ302" s="80"/>
      <c r="AFA302" s="80"/>
      <c r="AFB302" s="80"/>
      <c r="AFC302" s="80"/>
      <c r="AFD302" s="80"/>
      <c r="AFE302" s="80"/>
      <c r="AFF302" s="80"/>
      <c r="AFG302" s="80"/>
      <c r="AFH302" s="80"/>
      <c r="AFI302" s="80"/>
      <c r="AFJ302" s="80"/>
      <c r="AFK302" s="80"/>
      <c r="AFL302" s="80"/>
      <c r="AFM302" s="80"/>
      <c r="AFN302" s="80"/>
      <c r="AFO302" s="80"/>
      <c r="AFP302" s="80"/>
      <c r="AFQ302" s="80"/>
      <c r="AFR302" s="80"/>
      <c r="AFS302" s="80"/>
      <c r="AFT302" s="80"/>
      <c r="AFU302" s="80"/>
      <c r="AFV302" s="80"/>
      <c r="AFW302" s="80"/>
      <c r="AFX302" s="80"/>
      <c r="AFY302" s="80"/>
      <c r="AFZ302" s="80"/>
      <c r="AGA302" s="80"/>
      <c r="AGB302" s="80"/>
      <c r="AGC302" s="80"/>
      <c r="AGD302" s="80"/>
      <c r="AGE302" s="80"/>
      <c r="AGF302" s="80"/>
      <c r="AGG302" s="80"/>
      <c r="AGH302" s="80"/>
      <c r="AGI302" s="80"/>
      <c r="AGJ302" s="80"/>
      <c r="AGK302" s="80"/>
      <c r="AGL302" s="80"/>
      <c r="AGM302" s="80"/>
      <c r="AGN302" s="80"/>
      <c r="AGO302" s="80"/>
      <c r="AGP302" s="80"/>
      <c r="AGQ302" s="80"/>
      <c r="AGR302" s="80"/>
      <c r="AGS302" s="80"/>
      <c r="AGT302" s="80"/>
      <c r="AGU302" s="80"/>
      <c r="AGV302" s="80"/>
      <c r="AGW302" s="80"/>
      <c r="AGX302" s="80"/>
      <c r="AGY302" s="80"/>
      <c r="AGZ302" s="80"/>
      <c r="AHA302" s="80"/>
      <c r="AHB302" s="80"/>
      <c r="AHC302" s="80"/>
      <c r="AHD302" s="80"/>
      <c r="AHE302" s="80"/>
      <c r="AHF302" s="80"/>
      <c r="AHG302" s="80"/>
      <c r="AHH302" s="80"/>
      <c r="AHI302" s="80"/>
      <c r="AHJ302" s="80"/>
      <c r="AHK302" s="80"/>
      <c r="AHL302" s="80"/>
      <c r="AHM302" s="80"/>
      <c r="AHN302" s="80"/>
      <c r="AHO302" s="80"/>
      <c r="AHP302" s="80"/>
      <c r="AHQ302" s="80"/>
      <c r="AHR302" s="80"/>
      <c r="AHS302" s="80"/>
      <c r="AHT302" s="80"/>
      <c r="AHU302" s="80"/>
      <c r="AHV302" s="80"/>
      <c r="AHW302" s="80"/>
      <c r="AHX302" s="80"/>
      <c r="AHY302" s="80"/>
      <c r="AHZ302" s="80"/>
      <c r="AIA302" s="80"/>
      <c r="AIB302" s="80"/>
      <c r="AIC302" s="80"/>
      <c r="AID302" s="80"/>
      <c r="AIE302" s="80"/>
      <c r="AIF302" s="80"/>
      <c r="AIG302" s="80"/>
      <c r="AIH302" s="80"/>
      <c r="AII302" s="80"/>
      <c r="AIJ302" s="80"/>
      <c r="AIK302" s="80"/>
      <c r="AIL302" s="80"/>
      <c r="AIM302" s="80"/>
      <c r="AIN302" s="80"/>
      <c r="AIO302" s="80"/>
      <c r="AIP302" s="80"/>
      <c r="AIQ302" s="80"/>
      <c r="AIR302" s="80"/>
      <c r="AIS302" s="80"/>
      <c r="AIT302" s="80"/>
      <c r="AIU302" s="80"/>
      <c r="AIV302" s="80"/>
      <c r="AIW302" s="80"/>
      <c r="AIX302" s="80"/>
      <c r="AIY302" s="80"/>
      <c r="AIZ302" s="80"/>
      <c r="AJA302" s="80"/>
      <c r="AJB302" s="80"/>
      <c r="AJC302" s="80"/>
      <c r="AJD302" s="80"/>
      <c r="AJE302" s="80"/>
      <c r="AJF302" s="80"/>
      <c r="AJG302" s="80"/>
      <c r="AJH302" s="80"/>
      <c r="AJI302" s="80"/>
      <c r="AJJ302" s="80"/>
      <c r="AJK302" s="80"/>
      <c r="AJL302" s="80"/>
      <c r="AJM302" s="80"/>
      <c r="AJN302" s="80"/>
      <c r="AJO302" s="80"/>
      <c r="AJP302" s="80"/>
      <c r="AJQ302" s="80"/>
      <c r="AJR302" s="80"/>
      <c r="AJS302" s="80"/>
      <c r="AJT302" s="80"/>
      <c r="AJU302" s="80"/>
      <c r="AJV302" s="80"/>
      <c r="AJW302" s="80"/>
      <c r="AJX302" s="80"/>
      <c r="AJY302" s="80"/>
      <c r="AJZ302" s="80"/>
      <c r="AKA302" s="80"/>
      <c r="AKB302" s="80"/>
      <c r="AKC302" s="80"/>
      <c r="AKD302" s="80"/>
      <c r="AKE302" s="80"/>
      <c r="AKF302" s="80"/>
      <c r="AKG302" s="80"/>
      <c r="AKH302" s="80"/>
      <c r="AKI302" s="80"/>
      <c r="AKJ302" s="80"/>
      <c r="AKK302" s="80"/>
      <c r="AKL302" s="80"/>
      <c r="AKM302" s="80"/>
      <c r="AKN302" s="80"/>
      <c r="AKO302" s="80"/>
      <c r="AKP302" s="80"/>
      <c r="AKQ302" s="80"/>
      <c r="AKR302" s="80"/>
      <c r="AKS302" s="80"/>
      <c r="AKT302" s="80"/>
      <c r="AKU302" s="80"/>
      <c r="AKV302" s="80"/>
      <c r="AKW302" s="80"/>
      <c r="AKX302" s="80"/>
      <c r="AKY302" s="80"/>
      <c r="AKZ302" s="80"/>
      <c r="ALA302" s="80"/>
      <c r="ALB302" s="80"/>
      <c r="ALC302" s="80"/>
      <c r="ALD302" s="80"/>
      <c r="ALE302" s="80"/>
      <c r="ALF302" s="80"/>
      <c r="ALG302" s="80"/>
      <c r="ALH302" s="80"/>
      <c r="ALI302" s="80"/>
      <c r="ALJ302" s="80"/>
      <c r="ALK302" s="80"/>
      <c r="ALL302" s="80"/>
      <c r="ALM302" s="80"/>
      <c r="ALN302" s="80"/>
      <c r="ALO302" s="80"/>
      <c r="ALP302" s="80"/>
      <c r="ALQ302" s="80"/>
      <c r="ALR302" s="80"/>
      <c r="ALS302" s="80"/>
      <c r="ALT302" s="80"/>
      <c r="ALU302" s="80"/>
      <c r="ALV302" s="80"/>
      <c r="ALW302" s="80"/>
      <c r="ALX302" s="80"/>
      <c r="ALY302" s="80"/>
      <c r="ALZ302" s="80"/>
      <c r="AMA302" s="80"/>
      <c r="AMB302" s="80"/>
      <c r="AMC302" s="80"/>
      <c r="AMD302" s="80"/>
      <c r="AME302" s="80"/>
      <c r="AMF302" s="80"/>
      <c r="AMG302" s="80"/>
      <c r="AMH302" s="80"/>
      <c r="AMI302" s="80"/>
      <c r="AMJ302" s="80"/>
      <c r="AMK302" s="80"/>
      <c r="AML302" s="80"/>
      <c r="AMM302" s="80"/>
      <c r="AMN302" s="80"/>
      <c r="AMO302" s="80"/>
      <c r="AMP302" s="80"/>
      <c r="AMQ302" s="80"/>
      <c r="AMR302" s="80"/>
      <c r="AMS302" s="80"/>
      <c r="AMT302" s="80"/>
      <c r="AMU302" s="80"/>
      <c r="AMV302" s="80"/>
      <c r="AMW302" s="80"/>
      <c r="AMX302" s="80"/>
      <c r="AMY302" s="80"/>
      <c r="AMZ302" s="80"/>
      <c r="ANA302" s="80"/>
      <c r="ANB302" s="80"/>
      <c r="ANC302" s="80"/>
      <c r="AND302" s="80"/>
      <c r="ANE302" s="80"/>
      <c r="ANF302" s="80"/>
      <c r="ANG302" s="80"/>
      <c r="ANH302" s="80"/>
      <c r="ANI302" s="80"/>
      <c r="ANJ302" s="80"/>
      <c r="ANK302" s="80"/>
      <c r="ANL302" s="80"/>
      <c r="ANM302" s="80"/>
      <c r="ANN302" s="80"/>
      <c r="ANO302" s="80"/>
      <c r="ANP302" s="80"/>
      <c r="ANQ302" s="80"/>
      <c r="ANR302" s="80"/>
      <c r="ANS302" s="80"/>
      <c r="ANT302" s="80"/>
      <c r="ANU302" s="80"/>
      <c r="ANV302" s="80"/>
      <c r="ANW302" s="80"/>
      <c r="ANX302" s="80"/>
      <c r="ANY302" s="80"/>
      <c r="ANZ302" s="80"/>
      <c r="AOA302" s="80"/>
      <c r="AOB302" s="80"/>
      <c r="AOC302" s="80"/>
      <c r="AOD302" s="80"/>
      <c r="AOE302" s="80"/>
      <c r="AOF302" s="80"/>
      <c r="AOG302" s="80"/>
      <c r="AOH302" s="80"/>
      <c r="AOI302" s="80"/>
      <c r="AOJ302" s="80"/>
      <c r="AOK302" s="80"/>
      <c r="AOL302" s="80"/>
      <c r="AOM302" s="80"/>
      <c r="AON302" s="80"/>
      <c r="AOO302" s="80"/>
      <c r="AOP302" s="80"/>
      <c r="AOQ302" s="80"/>
      <c r="AOR302" s="80"/>
      <c r="AOS302" s="80"/>
      <c r="AOT302" s="80"/>
      <c r="AOU302" s="80"/>
      <c r="AOV302" s="80"/>
      <c r="AOW302" s="80"/>
      <c r="AOX302" s="80"/>
      <c r="AOY302" s="80"/>
      <c r="AOZ302" s="80"/>
      <c r="APA302" s="80"/>
      <c r="APB302" s="80"/>
      <c r="APC302" s="80"/>
      <c r="APD302" s="80"/>
      <c r="APE302" s="80"/>
      <c r="APF302" s="80"/>
      <c r="APG302" s="80"/>
      <c r="APH302" s="80"/>
      <c r="API302" s="80"/>
      <c r="APJ302" s="80"/>
      <c r="APK302" s="80"/>
      <c r="APL302" s="80"/>
      <c r="APM302" s="80"/>
      <c r="APN302" s="80"/>
      <c r="APO302" s="80"/>
      <c r="APP302" s="80"/>
      <c r="APQ302" s="80"/>
      <c r="APR302" s="80"/>
      <c r="APS302" s="80"/>
      <c r="APT302" s="80"/>
      <c r="APU302" s="80"/>
      <c r="APV302" s="80"/>
      <c r="APW302" s="80"/>
      <c r="APX302" s="80"/>
      <c r="APY302" s="80"/>
      <c r="APZ302" s="80"/>
      <c r="AQA302" s="80"/>
      <c r="AQB302" s="80"/>
      <c r="AQC302" s="80"/>
      <c r="AQD302" s="80"/>
      <c r="AQE302" s="80"/>
      <c r="AQF302" s="80"/>
      <c r="AQG302" s="80"/>
      <c r="AQH302" s="80"/>
      <c r="AQI302" s="80"/>
      <c r="AQJ302" s="80"/>
      <c r="AQK302" s="80"/>
      <c r="AQL302" s="80"/>
      <c r="AQM302" s="80"/>
      <c r="AQN302" s="80"/>
      <c r="AQO302" s="80"/>
      <c r="AQP302" s="80"/>
      <c r="AQQ302" s="80"/>
      <c r="AQR302" s="80"/>
      <c r="AQS302" s="80"/>
      <c r="AQT302" s="80"/>
      <c r="AQU302" s="80"/>
      <c r="AQV302" s="80"/>
      <c r="AQW302" s="80"/>
      <c r="AQX302" s="80"/>
      <c r="AQY302" s="80"/>
      <c r="AQZ302" s="80"/>
      <c r="ARA302" s="80"/>
      <c r="ARB302" s="80"/>
      <c r="ARC302" s="80"/>
      <c r="ARD302" s="80"/>
      <c r="ARE302" s="80"/>
      <c r="ARF302" s="80"/>
      <c r="ARG302" s="80"/>
      <c r="ARH302" s="80"/>
      <c r="ARI302" s="80"/>
      <c r="ARJ302" s="80"/>
      <c r="ARK302" s="80"/>
      <c r="ARL302" s="80"/>
      <c r="ARM302" s="80"/>
      <c r="ARN302" s="80"/>
      <c r="ARO302" s="80"/>
      <c r="ARP302" s="80"/>
      <c r="ARQ302" s="80"/>
      <c r="ARR302" s="80"/>
      <c r="ARS302" s="80"/>
      <c r="ART302" s="80"/>
      <c r="ARU302" s="80"/>
      <c r="ARV302" s="80"/>
      <c r="ARW302" s="80"/>
      <c r="ARX302" s="80"/>
      <c r="ARY302" s="80"/>
      <c r="ARZ302" s="80"/>
      <c r="ASA302" s="80"/>
      <c r="ASB302" s="80"/>
      <c r="ASC302" s="80"/>
      <c r="ASD302" s="80"/>
      <c r="ASE302" s="80"/>
      <c r="ASF302" s="80"/>
      <c r="ASG302" s="80"/>
      <c r="ASH302" s="80"/>
      <c r="ASI302" s="80"/>
      <c r="ASJ302" s="80"/>
      <c r="ASK302" s="80"/>
      <c r="ASL302" s="80"/>
      <c r="ASM302" s="80"/>
      <c r="ASN302" s="80"/>
      <c r="ASO302" s="80"/>
      <c r="ASP302" s="80"/>
      <c r="ASQ302" s="80"/>
      <c r="ASR302" s="80"/>
      <c r="ASS302" s="80"/>
      <c r="AST302" s="80"/>
      <c r="ASU302" s="80"/>
      <c r="ASV302" s="80"/>
      <c r="ASW302" s="80"/>
      <c r="ASX302" s="80"/>
      <c r="ASY302" s="80"/>
      <c r="ASZ302" s="80"/>
      <c r="ATA302" s="80"/>
      <c r="ATB302" s="80"/>
      <c r="ATC302" s="80"/>
      <c r="ATD302" s="80"/>
      <c r="ATE302" s="80"/>
      <c r="ATF302" s="80"/>
      <c r="ATG302" s="80"/>
      <c r="ATH302" s="80"/>
      <c r="ATI302" s="80"/>
      <c r="ATJ302" s="80"/>
      <c r="ATK302" s="80"/>
      <c r="ATL302" s="80"/>
      <c r="ATM302" s="80"/>
      <c r="ATN302" s="80"/>
      <c r="ATO302" s="80"/>
      <c r="ATP302" s="80"/>
      <c r="ATQ302" s="80"/>
      <c r="ATR302" s="80"/>
      <c r="ATS302" s="80"/>
      <c r="ATT302" s="80"/>
      <c r="ATU302" s="80"/>
      <c r="ATV302" s="80"/>
      <c r="ATW302" s="80"/>
      <c r="ATX302" s="80"/>
      <c r="ATY302" s="80"/>
      <c r="ATZ302" s="80"/>
      <c r="AUA302" s="80"/>
      <c r="AUB302" s="80"/>
      <c r="AUC302" s="80"/>
      <c r="AUD302" s="80"/>
      <c r="AUE302" s="80"/>
      <c r="AUF302" s="80"/>
      <c r="AUG302" s="80"/>
      <c r="AUH302" s="80"/>
      <c r="AUI302" s="80"/>
      <c r="AUJ302" s="80"/>
      <c r="AUK302" s="80"/>
      <c r="AUL302" s="80"/>
      <c r="AUM302" s="80"/>
      <c r="AUN302" s="80"/>
      <c r="AUO302" s="80"/>
      <c r="AUP302" s="80"/>
      <c r="AUQ302" s="80"/>
      <c r="AUR302" s="80"/>
      <c r="AUS302" s="80"/>
      <c r="AUT302" s="80"/>
      <c r="AUU302" s="80"/>
      <c r="AUV302" s="80"/>
      <c r="AUW302" s="80"/>
      <c r="AUX302" s="80"/>
      <c r="AUY302" s="80"/>
      <c r="AUZ302" s="80"/>
      <c r="AVA302" s="80"/>
      <c r="AVB302" s="80"/>
      <c r="AVC302" s="80"/>
      <c r="AVD302" s="80"/>
      <c r="AVE302" s="80"/>
      <c r="AVF302" s="80"/>
      <c r="AVG302" s="80"/>
      <c r="AVH302" s="80"/>
      <c r="AVI302" s="80"/>
      <c r="AVJ302" s="80"/>
      <c r="AVK302" s="80"/>
      <c r="AVL302" s="80"/>
      <c r="AVM302" s="80"/>
      <c r="AVN302" s="80"/>
      <c r="AVO302" s="80"/>
      <c r="AVP302" s="80"/>
      <c r="AVQ302" s="80"/>
      <c r="AVR302" s="80"/>
      <c r="AVS302" s="80"/>
      <c r="AVT302" s="80"/>
      <c r="AVU302" s="80"/>
      <c r="AVV302" s="80"/>
      <c r="AVW302" s="80"/>
      <c r="AVX302" s="80"/>
      <c r="AVY302" s="80"/>
      <c r="AVZ302" s="80"/>
      <c r="AWA302" s="80"/>
      <c r="AWB302" s="80"/>
      <c r="AWC302" s="80"/>
      <c r="AWD302" s="80"/>
      <c r="AWE302" s="80"/>
      <c r="AWF302" s="80"/>
      <c r="AWG302" s="80"/>
      <c r="AWH302" s="80"/>
      <c r="AWI302" s="80"/>
      <c r="AWJ302" s="80"/>
      <c r="AWK302" s="80"/>
      <c r="AWL302" s="80"/>
      <c r="AWM302" s="80"/>
      <c r="AWN302" s="80"/>
      <c r="AWO302" s="80"/>
      <c r="AWP302" s="80"/>
      <c r="AWQ302" s="80"/>
      <c r="AWR302" s="80"/>
      <c r="AWS302" s="80"/>
      <c r="AWT302" s="80"/>
      <c r="AWU302" s="80"/>
      <c r="AWV302" s="80"/>
      <c r="AWW302" s="80"/>
      <c r="AWX302" s="80"/>
      <c r="AWY302" s="80"/>
      <c r="AWZ302" s="80"/>
      <c r="AXA302" s="80"/>
      <c r="AXB302" s="80"/>
      <c r="AXC302" s="80"/>
      <c r="AXD302" s="80"/>
      <c r="AXE302" s="80"/>
      <c r="AXF302" s="80"/>
      <c r="AXG302" s="80"/>
      <c r="AXH302" s="80"/>
      <c r="AXI302" s="80"/>
      <c r="AXJ302" s="80"/>
      <c r="AXK302" s="80"/>
      <c r="AXL302" s="80"/>
      <c r="AXM302" s="80"/>
      <c r="AXN302" s="80"/>
      <c r="AXO302" s="80"/>
      <c r="AXP302" s="80"/>
      <c r="AXQ302" s="80"/>
      <c r="AXR302" s="80"/>
      <c r="AXS302" s="80"/>
      <c r="AXT302" s="80"/>
      <c r="AXU302" s="80"/>
      <c r="AXV302" s="80"/>
      <c r="AXW302" s="80"/>
      <c r="AXX302" s="80"/>
      <c r="AXY302" s="80"/>
      <c r="AXZ302" s="80"/>
      <c r="AYA302" s="80"/>
      <c r="AYB302" s="80"/>
      <c r="AYC302" s="80"/>
      <c r="AYD302" s="80"/>
      <c r="AYE302" s="80"/>
      <c r="AYF302" s="80"/>
      <c r="AYG302" s="80"/>
      <c r="AYH302" s="80"/>
      <c r="AYI302" s="80"/>
      <c r="AYJ302" s="80"/>
      <c r="AYK302" s="80"/>
      <c r="AYL302" s="80"/>
      <c r="AYM302" s="80"/>
      <c r="AYN302" s="80"/>
      <c r="AYO302" s="80"/>
      <c r="AYP302" s="80"/>
      <c r="AYQ302" s="80"/>
      <c r="AYR302" s="80"/>
      <c r="AYS302" s="80"/>
      <c r="AYT302" s="80"/>
      <c r="AYU302" s="80"/>
      <c r="AYV302" s="80"/>
      <c r="AYW302" s="80"/>
      <c r="AYX302" s="80"/>
      <c r="AYY302" s="80"/>
      <c r="AYZ302" s="80"/>
      <c r="AZA302" s="80"/>
      <c r="AZB302" s="80"/>
      <c r="AZC302" s="80"/>
      <c r="AZD302" s="80"/>
      <c r="AZE302" s="80"/>
      <c r="AZF302" s="80"/>
      <c r="AZG302" s="80"/>
      <c r="AZH302" s="80"/>
      <c r="AZI302" s="80"/>
      <c r="AZJ302" s="80"/>
      <c r="AZK302" s="80"/>
      <c r="AZL302" s="80"/>
      <c r="AZM302" s="80"/>
      <c r="AZN302" s="80"/>
      <c r="AZO302" s="80"/>
      <c r="AZP302" s="80"/>
      <c r="AZQ302" s="80"/>
      <c r="AZR302" s="80"/>
      <c r="AZS302" s="80"/>
      <c r="AZT302" s="80"/>
      <c r="AZU302" s="80"/>
      <c r="AZV302" s="80"/>
      <c r="AZW302" s="80"/>
      <c r="AZX302" s="80"/>
      <c r="AZY302" s="80"/>
      <c r="AZZ302" s="80"/>
      <c r="BAA302" s="80"/>
      <c r="BAB302" s="80"/>
      <c r="BAC302" s="80"/>
      <c r="BAD302" s="80"/>
      <c r="BAE302" s="80"/>
      <c r="BAF302" s="80"/>
      <c r="BAG302" s="80"/>
      <c r="BAH302" s="80"/>
      <c r="BAI302" s="80"/>
      <c r="BAJ302" s="80"/>
      <c r="BAK302" s="80"/>
      <c r="BAL302" s="80"/>
      <c r="BAM302" s="80"/>
      <c r="BAN302" s="80"/>
      <c r="BAO302" s="80"/>
      <c r="BAP302" s="80"/>
      <c r="BAQ302" s="80"/>
      <c r="BAR302" s="80"/>
      <c r="BAS302" s="80"/>
      <c r="BAT302" s="80"/>
      <c r="BAU302" s="80"/>
      <c r="BAV302" s="80"/>
      <c r="BAW302" s="80"/>
      <c r="BAX302" s="80"/>
      <c r="BAY302" s="80"/>
      <c r="BAZ302" s="80"/>
      <c r="BBA302" s="80"/>
      <c r="BBB302" s="80"/>
      <c r="BBC302" s="80"/>
      <c r="BBD302" s="80"/>
      <c r="BBE302" s="80"/>
      <c r="BBF302" s="80"/>
      <c r="BBG302" s="80"/>
      <c r="BBH302" s="80"/>
      <c r="BBI302" s="80"/>
      <c r="BBJ302" s="80"/>
      <c r="BBK302" s="80"/>
      <c r="BBL302" s="80"/>
      <c r="BBM302" s="80"/>
      <c r="BBN302" s="80"/>
      <c r="BBO302" s="80"/>
      <c r="BBP302" s="80"/>
      <c r="BBQ302" s="80"/>
      <c r="BBR302" s="80"/>
      <c r="BBS302" s="80"/>
      <c r="BBT302" s="80"/>
      <c r="BBU302" s="80"/>
      <c r="BBV302" s="80"/>
      <c r="BBW302" s="80"/>
      <c r="BBX302" s="80"/>
      <c r="BBY302" s="80"/>
      <c r="BBZ302" s="80"/>
      <c r="BCA302" s="80"/>
      <c r="BCB302" s="80"/>
      <c r="BCC302" s="80"/>
      <c r="BCD302" s="80"/>
      <c r="BCE302" s="80"/>
      <c r="BCF302" s="80"/>
      <c r="BCG302" s="80"/>
      <c r="BCH302" s="80"/>
      <c r="BCI302" s="80"/>
      <c r="BCJ302" s="80"/>
      <c r="BCK302" s="80"/>
      <c r="BCL302" s="80"/>
      <c r="BCM302" s="80"/>
      <c r="BCN302" s="80"/>
      <c r="BCO302" s="80"/>
      <c r="BCP302" s="80"/>
      <c r="BCQ302" s="80"/>
      <c r="BCR302" s="80"/>
      <c r="BCS302" s="80"/>
      <c r="BCT302" s="80"/>
      <c r="BCU302" s="80"/>
      <c r="BCV302" s="80"/>
      <c r="BCW302" s="80"/>
      <c r="BCX302" s="80"/>
      <c r="BCY302" s="80"/>
      <c r="BCZ302" s="80"/>
      <c r="BDA302" s="80"/>
      <c r="BDB302" s="80"/>
      <c r="BDC302" s="80"/>
      <c r="BDD302" s="80"/>
      <c r="BDE302" s="80"/>
      <c r="BDF302" s="80"/>
      <c r="BDG302" s="80"/>
      <c r="BDH302" s="80"/>
      <c r="BDI302" s="80"/>
      <c r="BDJ302" s="80"/>
      <c r="BDK302" s="80"/>
      <c r="BDL302" s="80"/>
      <c r="BDM302" s="80"/>
      <c r="BDN302" s="80"/>
      <c r="BDO302" s="80"/>
      <c r="BDP302" s="80"/>
      <c r="BDQ302" s="80"/>
      <c r="BDR302" s="80"/>
      <c r="BDS302" s="80"/>
      <c r="BDT302" s="80"/>
      <c r="BDU302" s="80"/>
      <c r="BDV302" s="80"/>
      <c r="BDW302" s="80"/>
      <c r="BDX302" s="80"/>
      <c r="BDY302" s="80"/>
      <c r="BDZ302" s="80"/>
      <c r="BEA302" s="80"/>
      <c r="BEB302" s="80"/>
      <c r="BEC302" s="80"/>
      <c r="BED302" s="80"/>
      <c r="BEE302" s="80"/>
      <c r="BEF302" s="80"/>
      <c r="BEG302" s="80"/>
      <c r="BEH302" s="80"/>
      <c r="BEI302" s="80"/>
      <c r="BEJ302" s="80"/>
      <c r="BEK302" s="80"/>
      <c r="BEL302" s="80"/>
      <c r="BEM302" s="80"/>
      <c r="BEN302" s="80"/>
      <c r="BEO302" s="80"/>
      <c r="BEP302" s="80"/>
      <c r="BEQ302" s="80"/>
      <c r="BER302" s="80"/>
      <c r="BES302" s="80"/>
      <c r="BET302" s="80"/>
      <c r="BEU302" s="80"/>
      <c r="BEV302" s="80"/>
      <c r="BEW302" s="80"/>
      <c r="BEX302" s="80"/>
      <c r="BEY302" s="80"/>
      <c r="BEZ302" s="80"/>
      <c r="BFA302" s="80"/>
      <c r="BFB302" s="80"/>
      <c r="BFC302" s="80"/>
      <c r="BFD302" s="80"/>
      <c r="BFE302" s="80"/>
      <c r="BFF302" s="80"/>
      <c r="BFG302" s="80"/>
      <c r="BFH302" s="80"/>
      <c r="BFI302" s="80"/>
      <c r="BFJ302" s="80"/>
      <c r="BFK302" s="80"/>
      <c r="BFL302" s="80"/>
      <c r="BFM302" s="80"/>
      <c r="BFN302" s="80"/>
      <c r="BFO302" s="80"/>
      <c r="BFP302" s="80"/>
      <c r="BFQ302" s="80"/>
      <c r="BFR302" s="80"/>
      <c r="BFS302" s="80"/>
      <c r="BFT302" s="80"/>
      <c r="BFU302" s="80"/>
      <c r="BFV302" s="80"/>
      <c r="BFW302" s="80"/>
      <c r="BFX302" s="80"/>
      <c r="BFY302" s="80"/>
      <c r="BFZ302" s="80"/>
      <c r="BGA302" s="80"/>
      <c r="BGB302" s="80"/>
      <c r="BGC302" s="80"/>
      <c r="BGD302" s="80"/>
      <c r="BGE302" s="80"/>
      <c r="BGF302" s="80"/>
      <c r="BGG302" s="80"/>
      <c r="BGH302" s="80"/>
      <c r="BGI302" s="80"/>
      <c r="BGJ302" s="80"/>
      <c r="BGK302" s="80"/>
      <c r="BGL302" s="80"/>
      <c r="BGM302" s="80"/>
      <c r="BGN302" s="80"/>
      <c r="BGO302" s="80"/>
      <c r="BGP302" s="80"/>
      <c r="BGQ302" s="80"/>
      <c r="BGR302" s="80"/>
      <c r="BGS302" s="80"/>
      <c r="BGT302" s="80"/>
      <c r="BGU302" s="80"/>
      <c r="BGV302" s="80"/>
      <c r="BGW302" s="80"/>
      <c r="BGX302" s="80"/>
      <c r="BGY302" s="80"/>
      <c r="BGZ302" s="80"/>
      <c r="BHA302" s="80"/>
      <c r="BHB302" s="80"/>
      <c r="BHC302" s="80"/>
      <c r="BHD302" s="80"/>
      <c r="BHE302" s="80"/>
      <c r="BHF302" s="80"/>
      <c r="BHG302" s="80"/>
      <c r="BHH302" s="80"/>
      <c r="BHI302" s="80"/>
      <c r="BHJ302" s="80"/>
      <c r="BHK302" s="80"/>
      <c r="BHL302" s="80"/>
      <c r="BHM302" s="80"/>
      <c r="BHN302" s="80"/>
      <c r="BHO302" s="80"/>
      <c r="BHP302" s="80"/>
      <c r="BHQ302" s="80"/>
      <c r="BHR302" s="80"/>
      <c r="BHS302" s="80"/>
      <c r="BHT302" s="80"/>
      <c r="BHU302" s="80"/>
      <c r="BHV302" s="80"/>
      <c r="BHW302" s="80"/>
      <c r="BHX302" s="80"/>
      <c r="BHY302" s="80"/>
      <c r="BHZ302" s="80"/>
      <c r="BIA302" s="80"/>
      <c r="BIB302" s="80"/>
      <c r="BIC302" s="80"/>
      <c r="BID302" s="80"/>
      <c r="BIE302" s="80"/>
      <c r="BIF302" s="80"/>
      <c r="BIG302" s="80"/>
      <c r="BIH302" s="80"/>
      <c r="BII302" s="80"/>
      <c r="BIJ302" s="80"/>
      <c r="BIK302" s="80"/>
      <c r="BIL302" s="80"/>
      <c r="BIM302" s="80"/>
      <c r="BIN302" s="80"/>
      <c r="BIO302" s="80"/>
      <c r="BIP302" s="80"/>
      <c r="BIQ302" s="80"/>
      <c r="BIR302" s="80"/>
      <c r="BIS302" s="80"/>
      <c r="BIT302" s="80"/>
      <c r="BIU302" s="80"/>
      <c r="BIV302" s="80"/>
      <c r="BIW302" s="80"/>
      <c r="BIX302" s="80"/>
      <c r="BIY302" s="80"/>
      <c r="BIZ302" s="80"/>
      <c r="BJA302" s="80"/>
      <c r="BJB302" s="80"/>
      <c r="BJC302" s="80"/>
      <c r="BJD302" s="80"/>
      <c r="BJE302" s="80"/>
      <c r="BJF302" s="80"/>
      <c r="BJG302" s="80"/>
      <c r="BJH302" s="80"/>
      <c r="BJI302" s="80"/>
      <c r="BJJ302" s="80"/>
      <c r="BJK302" s="80"/>
      <c r="BJL302" s="80"/>
      <c r="BJM302" s="80"/>
      <c r="BJN302" s="80"/>
      <c r="BJO302" s="80"/>
      <c r="BJP302" s="80"/>
      <c r="BJQ302" s="80"/>
      <c r="BJR302" s="80"/>
      <c r="BJS302" s="80"/>
      <c r="BJT302" s="80"/>
      <c r="BJU302" s="80"/>
      <c r="BJV302" s="80"/>
      <c r="BJW302" s="80"/>
      <c r="BJX302" s="80"/>
      <c r="BJY302" s="80"/>
      <c r="BJZ302" s="80"/>
      <c r="BKA302" s="80"/>
      <c r="BKB302" s="80"/>
      <c r="BKC302" s="80"/>
      <c r="BKD302" s="80"/>
      <c r="BKE302" s="80"/>
      <c r="BKF302" s="80"/>
      <c r="BKG302" s="80"/>
      <c r="BKH302" s="80"/>
      <c r="BKI302" s="80"/>
      <c r="BKJ302" s="80"/>
      <c r="BKK302" s="80"/>
      <c r="BKL302" s="80"/>
      <c r="BKM302" s="80"/>
      <c r="BKN302" s="80"/>
      <c r="BKO302" s="80"/>
      <c r="BKP302" s="80"/>
      <c r="BKQ302" s="80"/>
      <c r="BKR302" s="80"/>
      <c r="BKS302" s="80"/>
      <c r="BKT302" s="80"/>
      <c r="BKU302" s="80"/>
      <c r="BKV302" s="80"/>
      <c r="BKW302" s="80"/>
      <c r="BKX302" s="80"/>
      <c r="BKY302" s="80"/>
      <c r="BKZ302" s="80"/>
      <c r="BLA302" s="80"/>
      <c r="BLB302" s="80"/>
      <c r="BLC302" s="80"/>
      <c r="BLD302" s="80"/>
      <c r="BLE302" s="80"/>
      <c r="BLF302" s="80"/>
      <c r="BLG302" s="80"/>
      <c r="BLH302" s="80"/>
      <c r="BLI302" s="80"/>
      <c r="BLJ302" s="80"/>
      <c r="BLK302" s="80"/>
      <c r="BLL302" s="80"/>
      <c r="BLM302" s="80"/>
      <c r="BLN302" s="80"/>
      <c r="BLO302" s="80"/>
      <c r="BLP302" s="80"/>
      <c r="BLQ302" s="80"/>
      <c r="BLR302" s="80"/>
      <c r="BLS302" s="80"/>
      <c r="BLT302" s="80"/>
      <c r="BLU302" s="80"/>
      <c r="BLV302" s="80"/>
      <c r="BLW302" s="80"/>
      <c r="BLX302" s="80"/>
      <c r="BLY302" s="80"/>
      <c r="BLZ302" s="80"/>
      <c r="BMA302" s="80"/>
      <c r="BMB302" s="80"/>
      <c r="BMC302" s="80"/>
      <c r="BMD302" s="80"/>
      <c r="BME302" s="80"/>
      <c r="BMF302" s="80"/>
      <c r="BMG302" s="80"/>
      <c r="BMH302" s="80"/>
      <c r="BMI302" s="80"/>
      <c r="BMJ302" s="80"/>
      <c r="BMK302" s="80"/>
      <c r="BML302" s="80"/>
      <c r="BMM302" s="80"/>
      <c r="BMN302" s="80"/>
      <c r="BMO302" s="80"/>
      <c r="BMP302" s="80"/>
      <c r="BMQ302" s="80"/>
      <c r="BMR302" s="80"/>
      <c r="BMS302" s="80"/>
      <c r="BMT302" s="80"/>
      <c r="BMU302" s="80"/>
      <c r="BMV302" s="80"/>
      <c r="BMW302" s="80"/>
      <c r="BMX302" s="80"/>
      <c r="BMY302" s="80"/>
      <c r="BMZ302" s="80"/>
      <c r="BNA302" s="80"/>
      <c r="BNB302" s="80"/>
      <c r="BNC302" s="80"/>
      <c r="BND302" s="80"/>
      <c r="BNE302" s="80"/>
      <c r="BNF302" s="80"/>
      <c r="BNG302" s="80"/>
      <c r="BNH302" s="80"/>
      <c r="BNI302" s="80"/>
      <c r="BNJ302" s="80"/>
      <c r="BNK302" s="80"/>
      <c r="BNL302" s="80"/>
      <c r="BNM302" s="80"/>
      <c r="BNN302" s="80"/>
      <c r="BNO302" s="80"/>
      <c r="BNP302" s="80"/>
      <c r="BNQ302" s="80"/>
      <c r="BNR302" s="80"/>
      <c r="BNS302" s="80"/>
      <c r="BNT302" s="80"/>
      <c r="BNU302" s="80"/>
      <c r="BNV302" s="80"/>
      <c r="BNW302" s="80"/>
      <c r="BNX302" s="80"/>
      <c r="BNY302" s="80"/>
      <c r="BNZ302" s="80"/>
      <c r="BOA302" s="80"/>
      <c r="BOB302" s="80"/>
      <c r="BOC302" s="80"/>
      <c r="BOD302" s="80"/>
      <c r="BOE302" s="80"/>
      <c r="BOF302" s="80"/>
      <c r="BOG302" s="80"/>
      <c r="BOH302" s="80"/>
      <c r="BOI302" s="80"/>
      <c r="BOJ302" s="80"/>
      <c r="BOK302" s="80"/>
      <c r="BOL302" s="80"/>
      <c r="BOM302" s="80"/>
      <c r="BON302" s="80"/>
      <c r="BOO302" s="80"/>
      <c r="BOP302" s="80"/>
      <c r="BOQ302" s="80"/>
      <c r="BOR302" s="80"/>
      <c r="BOS302" s="80"/>
      <c r="BOT302" s="80"/>
      <c r="BOU302" s="80"/>
      <c r="BOV302" s="80"/>
      <c r="BOW302" s="80"/>
      <c r="BOX302" s="80"/>
      <c r="BOY302" s="80"/>
      <c r="BOZ302" s="80"/>
      <c r="BPA302" s="80"/>
      <c r="BPB302" s="80"/>
      <c r="BPC302" s="80"/>
      <c r="BPD302" s="80"/>
      <c r="BPE302" s="80"/>
      <c r="BPF302" s="80"/>
      <c r="BPG302" s="80"/>
      <c r="BPH302" s="80"/>
      <c r="BPI302" s="80"/>
      <c r="BPJ302" s="80"/>
      <c r="BPK302" s="80"/>
      <c r="BPL302" s="80"/>
      <c r="BPM302" s="80"/>
      <c r="BPN302" s="80"/>
      <c r="BPO302" s="80"/>
      <c r="BPP302" s="80"/>
      <c r="BPQ302" s="80"/>
      <c r="BPR302" s="80"/>
      <c r="BPS302" s="80"/>
      <c r="BPT302" s="80"/>
      <c r="BPU302" s="80"/>
      <c r="BPV302" s="80"/>
      <c r="BPW302" s="80"/>
      <c r="BPX302" s="80"/>
      <c r="BPY302" s="80"/>
      <c r="BPZ302" s="80"/>
      <c r="BQA302" s="80"/>
      <c r="BQB302" s="80"/>
      <c r="BQC302" s="80"/>
      <c r="BQD302" s="80"/>
      <c r="BQE302" s="80"/>
      <c r="BQF302" s="80"/>
      <c r="BQG302" s="80"/>
      <c r="BQH302" s="80"/>
      <c r="BQI302" s="80"/>
      <c r="BQJ302" s="80"/>
      <c r="BQK302" s="80"/>
      <c r="BQL302" s="80"/>
      <c r="BQM302" s="80"/>
      <c r="BQN302" s="80"/>
      <c r="BQO302" s="80"/>
      <c r="BQP302" s="80"/>
      <c r="BQQ302" s="80"/>
      <c r="BQR302" s="80"/>
      <c r="BQS302" s="80"/>
      <c r="BQT302" s="80"/>
      <c r="BQU302" s="80"/>
      <c r="BQV302" s="80"/>
      <c r="BQW302" s="80"/>
      <c r="BQX302" s="80"/>
      <c r="BQY302" s="80"/>
      <c r="BQZ302" s="80"/>
      <c r="BRA302" s="80"/>
      <c r="BRB302" s="80"/>
      <c r="BRC302" s="80"/>
      <c r="BRD302" s="80"/>
      <c r="BRE302" s="80"/>
      <c r="BRF302" s="80"/>
      <c r="BRG302" s="80"/>
      <c r="BRH302" s="80"/>
      <c r="BRI302" s="80"/>
      <c r="BRJ302" s="80"/>
      <c r="BRK302" s="80"/>
      <c r="BRL302" s="80"/>
      <c r="BRM302" s="80"/>
      <c r="BRN302" s="80"/>
      <c r="BRO302" s="80"/>
      <c r="BRP302" s="80"/>
      <c r="BRQ302" s="80"/>
      <c r="BRR302" s="80"/>
      <c r="BRS302" s="80"/>
      <c r="BRT302" s="80"/>
      <c r="BRU302" s="80"/>
      <c r="BRV302" s="80"/>
      <c r="BRW302" s="80"/>
      <c r="BRX302" s="80"/>
      <c r="BRY302" s="80"/>
      <c r="BRZ302" s="80"/>
      <c r="BSA302" s="80"/>
      <c r="BSB302" s="80"/>
      <c r="BSC302" s="80"/>
      <c r="BSD302" s="80"/>
      <c r="BSE302" s="80"/>
      <c r="BSF302" s="80"/>
      <c r="BSG302" s="80"/>
      <c r="BSH302" s="80"/>
      <c r="BSI302" s="80"/>
      <c r="BSJ302" s="80"/>
      <c r="BSK302" s="80"/>
      <c r="BSL302" s="80"/>
      <c r="BSM302" s="80"/>
      <c r="BSN302" s="80"/>
      <c r="BSO302" s="80"/>
      <c r="BSP302" s="80"/>
      <c r="BSQ302" s="80"/>
      <c r="BSR302" s="80"/>
      <c r="BSS302" s="80"/>
      <c r="BST302" s="80"/>
      <c r="BSU302" s="80"/>
      <c r="BSV302" s="80"/>
      <c r="BSW302" s="80"/>
      <c r="BSX302" s="80"/>
      <c r="BSY302" s="80"/>
      <c r="BSZ302" s="80"/>
      <c r="BTA302" s="80"/>
      <c r="BTB302" s="80"/>
      <c r="BTC302" s="80"/>
      <c r="BTD302" s="80"/>
      <c r="BTE302" s="80"/>
      <c r="BTF302" s="80"/>
      <c r="BTG302" s="80"/>
      <c r="BTH302" s="80"/>
      <c r="BTI302" s="80"/>
      <c r="BTJ302" s="80"/>
      <c r="BTK302" s="80"/>
      <c r="BTL302" s="80"/>
      <c r="BTM302" s="80"/>
      <c r="BTN302" s="80"/>
      <c r="BTO302" s="80"/>
      <c r="BTP302" s="80"/>
      <c r="BTQ302" s="80"/>
      <c r="BTR302" s="80"/>
      <c r="BTS302" s="80"/>
      <c r="BTT302" s="80"/>
      <c r="BTU302" s="80"/>
      <c r="BTV302" s="80"/>
      <c r="BTW302" s="80"/>
      <c r="BTX302" s="80"/>
      <c r="BTY302" s="80"/>
      <c r="BTZ302" s="80"/>
      <c r="BUA302" s="80"/>
      <c r="BUB302" s="80"/>
      <c r="BUC302" s="80"/>
      <c r="BUD302" s="80"/>
      <c r="BUE302" s="80"/>
      <c r="BUF302" s="80"/>
      <c r="BUG302" s="80"/>
      <c r="BUH302" s="80"/>
      <c r="BUI302" s="80"/>
      <c r="BUJ302" s="80"/>
      <c r="BUK302" s="80"/>
      <c r="BUL302" s="80"/>
      <c r="BUM302" s="80"/>
      <c r="BUN302" s="80"/>
      <c r="BUO302" s="80"/>
      <c r="BUP302" s="80"/>
      <c r="BUQ302" s="80"/>
      <c r="BUR302" s="80"/>
      <c r="BUS302" s="80"/>
      <c r="BUT302" s="80"/>
      <c r="BUU302" s="80"/>
      <c r="BUV302" s="80"/>
      <c r="BUW302" s="80"/>
      <c r="BUX302" s="80"/>
      <c r="BUY302" s="80"/>
      <c r="BUZ302" s="80"/>
      <c r="BVA302" s="80"/>
      <c r="BVB302" s="80"/>
      <c r="BVC302" s="80"/>
      <c r="BVD302" s="80"/>
      <c r="BVE302" s="80"/>
      <c r="BVF302" s="80"/>
      <c r="BVG302" s="80"/>
      <c r="BVH302" s="80"/>
      <c r="BVI302" s="80"/>
      <c r="BVJ302" s="80"/>
      <c r="BVK302" s="80"/>
      <c r="BVL302" s="80"/>
      <c r="BVM302" s="80"/>
      <c r="BVN302" s="80"/>
      <c r="BVO302" s="80"/>
      <c r="BVP302" s="80"/>
      <c r="BVQ302" s="80"/>
      <c r="BVR302" s="80"/>
      <c r="BVS302" s="80"/>
      <c r="BVT302" s="80"/>
      <c r="BVU302" s="80"/>
      <c r="BVV302" s="80"/>
      <c r="BVW302" s="80"/>
      <c r="BVX302" s="80"/>
      <c r="BVY302" s="80"/>
      <c r="BVZ302" s="80"/>
      <c r="BWA302" s="80"/>
      <c r="BWB302" s="80"/>
      <c r="BWC302" s="80"/>
      <c r="BWD302" s="80"/>
      <c r="BWE302" s="80"/>
      <c r="BWF302" s="80"/>
      <c r="BWG302" s="80"/>
      <c r="BWH302" s="80"/>
      <c r="BWI302" s="80"/>
      <c r="BWJ302" s="80"/>
      <c r="BWK302" s="80"/>
      <c r="BWL302" s="80"/>
      <c r="BWM302" s="80"/>
      <c r="BWN302" s="80"/>
      <c r="BWO302" s="80"/>
      <c r="BWP302" s="80"/>
      <c r="BWQ302" s="80"/>
      <c r="BWR302" s="80"/>
      <c r="BWS302" s="80"/>
      <c r="BWT302" s="80"/>
      <c r="BWU302" s="80"/>
      <c r="BWV302" s="80"/>
      <c r="BWW302" s="80"/>
      <c r="BWX302" s="80"/>
      <c r="BWY302" s="80"/>
      <c r="BWZ302" s="80"/>
      <c r="BXA302" s="80"/>
      <c r="BXB302" s="80"/>
      <c r="BXC302" s="80"/>
      <c r="BXD302" s="80"/>
      <c r="BXE302" s="80"/>
      <c r="BXF302" s="80"/>
      <c r="BXG302" s="80"/>
      <c r="BXH302" s="80"/>
      <c r="BXI302" s="80"/>
      <c r="BXJ302" s="80"/>
      <c r="BXK302" s="80"/>
      <c r="BXL302" s="80"/>
      <c r="BXM302" s="80"/>
      <c r="BXN302" s="80"/>
      <c r="BXO302" s="80"/>
      <c r="BXP302" s="80"/>
      <c r="BXQ302" s="80"/>
      <c r="BXR302" s="80"/>
      <c r="BXS302" s="80"/>
      <c r="BXT302" s="80"/>
      <c r="BXU302" s="80"/>
      <c r="BXV302" s="80"/>
      <c r="BXW302" s="80"/>
      <c r="BXX302" s="80"/>
      <c r="BXY302" s="80"/>
      <c r="BXZ302" s="80"/>
      <c r="BYA302" s="80"/>
      <c r="BYB302" s="80"/>
      <c r="BYC302" s="80"/>
      <c r="BYD302" s="80"/>
      <c r="BYE302" s="80"/>
      <c r="BYF302" s="80"/>
      <c r="BYG302" s="80"/>
      <c r="BYH302" s="80"/>
      <c r="BYI302" s="80"/>
      <c r="BYJ302" s="80"/>
      <c r="BYK302" s="80"/>
      <c r="BYL302" s="80"/>
      <c r="BYM302" s="80"/>
      <c r="BYN302" s="80"/>
      <c r="BYO302" s="80"/>
      <c r="BYP302" s="80"/>
      <c r="BYQ302" s="80"/>
      <c r="BYR302" s="80"/>
      <c r="BYS302" s="80"/>
      <c r="BYT302" s="80"/>
      <c r="BYU302" s="80"/>
      <c r="BYV302" s="80"/>
      <c r="BYW302" s="80"/>
      <c r="BYX302" s="80"/>
      <c r="BYY302" s="80"/>
      <c r="BYZ302" s="80"/>
      <c r="BZA302" s="80"/>
      <c r="BZB302" s="80"/>
      <c r="BZC302" s="80"/>
      <c r="BZD302" s="80"/>
      <c r="BZE302" s="80"/>
      <c r="BZF302" s="80"/>
      <c r="BZG302" s="80"/>
      <c r="BZH302" s="80"/>
      <c r="BZI302" s="80"/>
      <c r="BZJ302" s="80"/>
      <c r="BZK302" s="80"/>
      <c r="BZL302" s="80"/>
      <c r="BZM302" s="80"/>
      <c r="BZN302" s="80"/>
      <c r="BZO302" s="80"/>
      <c r="BZP302" s="80"/>
      <c r="BZQ302" s="80"/>
      <c r="BZR302" s="80"/>
      <c r="BZS302" s="80"/>
      <c r="BZT302" s="80"/>
      <c r="BZU302" s="80"/>
      <c r="BZV302" s="80"/>
      <c r="BZW302" s="80"/>
      <c r="BZX302" s="80"/>
      <c r="BZY302" s="80"/>
      <c r="BZZ302" s="80"/>
      <c r="CAA302" s="80"/>
      <c r="CAB302" s="80"/>
      <c r="CAC302" s="80"/>
      <c r="CAD302" s="80"/>
      <c r="CAE302" s="80"/>
      <c r="CAF302" s="80"/>
      <c r="CAG302" s="80"/>
      <c r="CAH302" s="80"/>
      <c r="CAI302" s="80"/>
      <c r="CAJ302" s="80"/>
      <c r="CAK302" s="80"/>
      <c r="CAL302" s="80"/>
      <c r="CAM302" s="80"/>
      <c r="CAN302" s="80"/>
      <c r="CAO302" s="80"/>
      <c r="CAP302" s="80"/>
      <c r="CAQ302" s="80"/>
      <c r="CAR302" s="80"/>
      <c r="CAS302" s="80"/>
      <c r="CAT302" s="80"/>
      <c r="CAU302" s="80"/>
      <c r="CAV302" s="80"/>
      <c r="CAW302" s="80"/>
      <c r="CAX302" s="80"/>
      <c r="CAY302" s="80"/>
      <c r="CAZ302" s="80"/>
      <c r="CBA302" s="80"/>
      <c r="CBB302" s="80"/>
      <c r="CBC302" s="80"/>
      <c r="CBD302" s="80"/>
      <c r="CBE302" s="80"/>
      <c r="CBF302" s="80"/>
      <c r="CBG302" s="80"/>
      <c r="CBH302" s="80"/>
      <c r="CBI302" s="80"/>
      <c r="CBJ302" s="80"/>
      <c r="CBK302" s="80"/>
      <c r="CBL302" s="80"/>
      <c r="CBM302" s="80"/>
      <c r="CBN302" s="80"/>
      <c r="CBO302" s="80"/>
      <c r="CBP302" s="80"/>
      <c r="CBQ302" s="80"/>
      <c r="CBR302" s="80"/>
      <c r="CBS302" s="80"/>
      <c r="CBT302" s="80"/>
      <c r="CBU302" s="80"/>
      <c r="CBV302" s="80"/>
      <c r="CBW302" s="80"/>
      <c r="CBX302" s="80"/>
      <c r="CBY302" s="80"/>
      <c r="CBZ302" s="80"/>
      <c r="CCA302" s="80"/>
      <c r="CCB302" s="80"/>
      <c r="CCC302" s="80"/>
      <c r="CCD302" s="80"/>
      <c r="CCE302" s="80"/>
      <c r="CCF302" s="80"/>
      <c r="CCG302" s="80"/>
      <c r="CCH302" s="80"/>
      <c r="CCI302" s="80"/>
      <c r="CCJ302" s="80"/>
      <c r="CCK302" s="80"/>
      <c r="CCL302" s="80"/>
      <c r="CCM302" s="80"/>
      <c r="CCN302" s="80"/>
      <c r="CCO302" s="80"/>
      <c r="CCP302" s="80"/>
      <c r="CCQ302" s="80"/>
      <c r="CCR302" s="80"/>
      <c r="CCS302" s="80"/>
      <c r="CCT302" s="80"/>
      <c r="CCU302" s="80"/>
      <c r="CCV302" s="80"/>
      <c r="CCW302" s="80"/>
      <c r="CCX302" s="80"/>
      <c r="CCY302" s="80"/>
      <c r="CCZ302" s="80"/>
      <c r="CDA302" s="80"/>
      <c r="CDB302" s="80"/>
      <c r="CDC302" s="80"/>
      <c r="CDD302" s="80"/>
      <c r="CDE302" s="80"/>
      <c r="CDF302" s="80"/>
      <c r="CDG302" s="80"/>
      <c r="CDH302" s="80"/>
      <c r="CDI302" s="80"/>
      <c r="CDJ302" s="80"/>
      <c r="CDK302" s="80"/>
      <c r="CDL302" s="80"/>
      <c r="CDM302" s="80"/>
      <c r="CDN302" s="80"/>
      <c r="CDO302" s="80"/>
      <c r="CDP302" s="80"/>
      <c r="CDQ302" s="80"/>
      <c r="CDR302" s="80"/>
      <c r="CDS302" s="80"/>
      <c r="CDT302" s="80"/>
      <c r="CDU302" s="80"/>
      <c r="CDV302" s="80"/>
      <c r="CDW302" s="80"/>
      <c r="CDX302" s="80"/>
      <c r="CDY302" s="80"/>
      <c r="CDZ302" s="80"/>
      <c r="CEA302" s="80"/>
      <c r="CEB302" s="80"/>
      <c r="CEC302" s="80"/>
      <c r="CED302" s="80"/>
      <c r="CEE302" s="80"/>
      <c r="CEF302" s="80"/>
      <c r="CEG302" s="80"/>
      <c r="CEH302" s="80"/>
      <c r="CEI302" s="80"/>
      <c r="CEJ302" s="80"/>
      <c r="CEK302" s="80"/>
      <c r="CEL302" s="80"/>
      <c r="CEM302" s="80"/>
      <c r="CEN302" s="80"/>
      <c r="CEO302" s="80"/>
      <c r="CEP302" s="80"/>
      <c r="CEQ302" s="80"/>
      <c r="CER302" s="80"/>
      <c r="CES302" s="80"/>
      <c r="CET302" s="80"/>
      <c r="CEU302" s="80"/>
      <c r="CEV302" s="80"/>
      <c r="CEW302" s="80"/>
      <c r="CEX302" s="80"/>
      <c r="CEY302" s="80"/>
      <c r="CEZ302" s="80"/>
      <c r="CFA302" s="80"/>
      <c r="CFB302" s="80"/>
      <c r="CFC302" s="80"/>
      <c r="CFD302" s="80"/>
      <c r="CFE302" s="80"/>
      <c r="CFF302" s="80"/>
      <c r="CFG302" s="80"/>
      <c r="CFH302" s="80"/>
      <c r="CFI302" s="80"/>
      <c r="CFJ302" s="80"/>
      <c r="CFK302" s="80"/>
      <c r="CFL302" s="80"/>
      <c r="CFM302" s="80"/>
      <c r="CFN302" s="80"/>
      <c r="CFO302" s="80"/>
      <c r="CFP302" s="80"/>
      <c r="CFQ302" s="80"/>
      <c r="CFR302" s="80"/>
      <c r="CFS302" s="80"/>
      <c r="CFT302" s="80"/>
      <c r="CFU302" s="80"/>
      <c r="CFV302" s="80"/>
      <c r="CFW302" s="80"/>
      <c r="CFX302" s="80"/>
      <c r="CFY302" s="80"/>
      <c r="CFZ302" s="80"/>
      <c r="CGA302" s="80"/>
      <c r="CGB302" s="80"/>
      <c r="CGC302" s="80"/>
      <c r="CGD302" s="80"/>
      <c r="CGE302" s="80"/>
      <c r="CGF302" s="80"/>
      <c r="CGG302" s="80"/>
      <c r="CGH302" s="80"/>
      <c r="CGI302" s="80"/>
      <c r="CGJ302" s="80"/>
      <c r="CGK302" s="80"/>
      <c r="CGL302" s="80"/>
      <c r="CGM302" s="80"/>
      <c r="CGN302" s="80"/>
      <c r="CGO302" s="80"/>
      <c r="CGP302" s="80"/>
      <c r="CGQ302" s="80"/>
      <c r="CGR302" s="80"/>
      <c r="CGS302" s="80"/>
      <c r="CGT302" s="80"/>
      <c r="CGU302" s="80"/>
      <c r="CGV302" s="80"/>
      <c r="CGW302" s="80"/>
      <c r="CGX302" s="80"/>
      <c r="CGY302" s="80"/>
      <c r="CGZ302" s="80"/>
      <c r="CHA302" s="80"/>
      <c r="CHB302" s="80"/>
      <c r="CHC302" s="80"/>
      <c r="CHD302" s="80"/>
      <c r="CHE302" s="80"/>
      <c r="CHF302" s="80"/>
      <c r="CHG302" s="80"/>
      <c r="CHH302" s="80"/>
      <c r="CHI302" s="80"/>
      <c r="CHJ302" s="80"/>
      <c r="CHK302" s="80"/>
      <c r="CHL302" s="80"/>
      <c r="CHM302" s="80"/>
      <c r="CHN302" s="80"/>
      <c r="CHO302" s="80"/>
      <c r="CHP302" s="80"/>
      <c r="CHQ302" s="80"/>
      <c r="CHR302" s="80"/>
      <c r="CHS302" s="80"/>
      <c r="CHT302" s="80"/>
      <c r="CHU302" s="80"/>
      <c r="CHV302" s="80"/>
      <c r="CHW302" s="80"/>
      <c r="CHX302" s="80"/>
      <c r="CHY302" s="80"/>
      <c r="CHZ302" s="80"/>
      <c r="CIA302" s="80"/>
      <c r="CIB302" s="80"/>
      <c r="CIC302" s="80"/>
      <c r="CID302" s="80"/>
      <c r="CIE302" s="80"/>
      <c r="CIF302" s="80"/>
      <c r="CIG302" s="80"/>
      <c r="CIH302" s="80"/>
      <c r="CII302" s="80"/>
      <c r="CIJ302" s="80"/>
      <c r="CIK302" s="80"/>
      <c r="CIL302" s="80"/>
      <c r="CIM302" s="80"/>
      <c r="CIN302" s="80"/>
      <c r="CIO302" s="80"/>
      <c r="CIP302" s="80"/>
      <c r="CIQ302" s="80"/>
      <c r="CIR302" s="80"/>
      <c r="CIS302" s="80"/>
      <c r="CIT302" s="80"/>
      <c r="CIU302" s="80"/>
      <c r="CIV302" s="80"/>
      <c r="CIW302" s="80"/>
      <c r="CIX302" s="80"/>
      <c r="CIY302" s="80"/>
      <c r="CIZ302" s="80"/>
      <c r="CJA302" s="80"/>
      <c r="CJB302" s="80"/>
      <c r="CJC302" s="80"/>
      <c r="CJD302" s="80"/>
      <c r="CJE302" s="80"/>
      <c r="CJF302" s="80"/>
      <c r="CJG302" s="80"/>
      <c r="CJH302" s="80"/>
      <c r="CJI302" s="80"/>
      <c r="CJJ302" s="80"/>
      <c r="CJK302" s="80"/>
      <c r="CJL302" s="80"/>
      <c r="CJM302" s="80"/>
      <c r="CJN302" s="80"/>
      <c r="CJO302" s="80"/>
      <c r="CJP302" s="80"/>
      <c r="CJQ302" s="80"/>
      <c r="CJR302" s="80"/>
      <c r="CJS302" s="80"/>
      <c r="CJT302" s="80"/>
      <c r="CJU302" s="80"/>
      <c r="CJV302" s="80"/>
      <c r="CJW302" s="80"/>
      <c r="CJX302" s="80"/>
      <c r="CJY302" s="80"/>
      <c r="CJZ302" s="80"/>
      <c r="CKA302" s="80"/>
      <c r="CKB302" s="80"/>
      <c r="CKC302" s="80"/>
      <c r="CKD302" s="80"/>
      <c r="CKE302" s="80"/>
      <c r="CKF302" s="80"/>
      <c r="CKG302" s="80"/>
      <c r="CKH302" s="80"/>
      <c r="CKI302" s="80"/>
      <c r="CKJ302" s="80"/>
      <c r="CKK302" s="80"/>
      <c r="CKL302" s="80"/>
      <c r="CKM302" s="80"/>
      <c r="CKN302" s="80"/>
      <c r="CKO302" s="80"/>
      <c r="CKP302" s="80"/>
      <c r="CKQ302" s="80"/>
      <c r="CKR302" s="80"/>
      <c r="CKS302" s="80"/>
      <c r="CKT302" s="80"/>
      <c r="CKU302" s="80"/>
      <c r="CKV302" s="80"/>
      <c r="CKW302" s="80"/>
      <c r="CKX302" s="80"/>
      <c r="CKY302" s="80"/>
      <c r="CKZ302" s="80"/>
      <c r="CLA302" s="80"/>
      <c r="CLB302" s="80"/>
      <c r="CLC302" s="80"/>
      <c r="CLD302" s="80"/>
      <c r="CLE302" s="80"/>
      <c r="CLF302" s="80"/>
      <c r="CLG302" s="80"/>
      <c r="CLH302" s="80"/>
      <c r="CLI302" s="80"/>
      <c r="CLJ302" s="80"/>
      <c r="CLK302" s="80"/>
      <c r="CLL302" s="80"/>
      <c r="CLM302" s="80"/>
      <c r="CLN302" s="80"/>
      <c r="CLO302" s="80"/>
      <c r="CLP302" s="80"/>
      <c r="CLQ302" s="80"/>
      <c r="CLR302" s="80"/>
      <c r="CLS302" s="80"/>
      <c r="CLT302" s="80"/>
      <c r="CLU302" s="80"/>
      <c r="CLV302" s="80"/>
      <c r="CLW302" s="80"/>
      <c r="CLX302" s="80"/>
      <c r="CLY302" s="80"/>
      <c r="CLZ302" s="80"/>
      <c r="CMA302" s="80"/>
      <c r="CMB302" s="80"/>
      <c r="CMC302" s="80"/>
      <c r="CMD302" s="80"/>
      <c r="CME302" s="80"/>
      <c r="CMF302" s="80"/>
      <c r="CMG302" s="80"/>
      <c r="CMH302" s="80"/>
      <c r="CMI302" s="80"/>
      <c r="CMJ302" s="80"/>
      <c r="CMK302" s="80"/>
      <c r="CML302" s="80"/>
      <c r="CMM302" s="80"/>
      <c r="CMN302" s="80"/>
      <c r="CMO302" s="80"/>
      <c r="CMP302" s="80"/>
      <c r="CMQ302" s="80"/>
      <c r="CMR302" s="80"/>
      <c r="CMS302" s="80"/>
      <c r="CMT302" s="80"/>
      <c r="CMU302" s="80"/>
      <c r="CMV302" s="80"/>
      <c r="CMW302" s="80"/>
      <c r="CMX302" s="80"/>
      <c r="CMY302" s="80"/>
      <c r="CMZ302" s="80"/>
      <c r="CNA302" s="80"/>
      <c r="CNB302" s="80"/>
      <c r="CNC302" s="80"/>
      <c r="CND302" s="80"/>
      <c r="CNE302" s="80"/>
      <c r="CNF302" s="80"/>
      <c r="CNG302" s="80"/>
      <c r="CNH302" s="80"/>
      <c r="CNI302" s="80"/>
      <c r="CNJ302" s="80"/>
      <c r="CNK302" s="80"/>
      <c r="CNL302" s="80"/>
      <c r="CNM302" s="80"/>
      <c r="CNN302" s="80"/>
      <c r="CNO302" s="80"/>
      <c r="CNP302" s="80"/>
      <c r="CNQ302" s="80"/>
      <c r="CNR302" s="80"/>
      <c r="CNS302" s="80"/>
      <c r="CNT302" s="80"/>
      <c r="CNU302" s="80"/>
      <c r="CNV302" s="80"/>
      <c r="CNW302" s="80"/>
      <c r="CNX302" s="80"/>
      <c r="CNY302" s="80"/>
      <c r="CNZ302" s="80"/>
      <c r="COA302" s="80"/>
      <c r="COB302" s="80"/>
      <c r="COC302" s="80"/>
      <c r="COD302" s="80"/>
      <c r="COE302" s="80"/>
      <c r="COF302" s="80"/>
      <c r="COG302" s="80"/>
      <c r="COH302" s="80"/>
      <c r="COI302" s="80"/>
      <c r="COJ302" s="80"/>
      <c r="COK302" s="80"/>
      <c r="COL302" s="80"/>
      <c r="COM302" s="80"/>
      <c r="CON302" s="80"/>
      <c r="COO302" s="80"/>
      <c r="COP302" s="80"/>
      <c r="COQ302" s="80"/>
      <c r="COR302" s="80"/>
      <c r="COS302" s="80"/>
      <c r="COT302" s="80"/>
      <c r="COU302" s="80"/>
      <c r="COV302" s="80"/>
      <c r="COW302" s="80"/>
      <c r="COX302" s="80"/>
      <c r="COY302" s="80"/>
      <c r="COZ302" s="80"/>
      <c r="CPA302" s="80"/>
      <c r="CPB302" s="80"/>
      <c r="CPC302" s="80"/>
      <c r="CPD302" s="80"/>
      <c r="CPE302" s="80"/>
      <c r="CPF302" s="80"/>
      <c r="CPG302" s="80"/>
      <c r="CPH302" s="80"/>
      <c r="CPI302" s="80"/>
      <c r="CPJ302" s="80"/>
      <c r="CPK302" s="80"/>
      <c r="CPL302" s="80"/>
      <c r="CPM302" s="80"/>
      <c r="CPN302" s="80"/>
      <c r="CPO302" s="80"/>
      <c r="CPP302" s="80"/>
      <c r="CPQ302" s="80"/>
      <c r="CPR302" s="80"/>
      <c r="CPS302" s="80"/>
      <c r="CPT302" s="80"/>
      <c r="CPU302" s="80"/>
      <c r="CPV302" s="80"/>
      <c r="CPW302" s="80"/>
      <c r="CPX302" s="80"/>
      <c r="CPY302" s="80"/>
      <c r="CPZ302" s="80"/>
      <c r="CQA302" s="80"/>
      <c r="CQB302" s="80"/>
      <c r="CQC302" s="80"/>
      <c r="CQD302" s="80"/>
      <c r="CQE302" s="80"/>
      <c r="CQF302" s="80"/>
      <c r="CQG302" s="80"/>
      <c r="CQH302" s="80"/>
      <c r="CQI302" s="80"/>
      <c r="CQJ302" s="80"/>
      <c r="CQK302" s="80"/>
      <c r="CQL302" s="80"/>
      <c r="CQM302" s="80"/>
      <c r="CQN302" s="80"/>
      <c r="CQO302" s="80"/>
      <c r="CQP302" s="80"/>
      <c r="CQQ302" s="80"/>
      <c r="CQR302" s="80"/>
      <c r="CQS302" s="80"/>
      <c r="CQT302" s="80"/>
      <c r="CQU302" s="80"/>
      <c r="CQV302" s="80"/>
      <c r="CQW302" s="80"/>
      <c r="CQX302" s="80"/>
      <c r="CQY302" s="80"/>
      <c r="CQZ302" s="80"/>
      <c r="CRA302" s="80"/>
      <c r="CRB302" s="80"/>
      <c r="CRC302" s="80"/>
      <c r="CRD302" s="80"/>
      <c r="CRE302" s="80"/>
      <c r="CRF302" s="80"/>
      <c r="CRG302" s="80"/>
      <c r="CRH302" s="80"/>
      <c r="CRI302" s="80"/>
      <c r="CRJ302" s="80"/>
      <c r="CRK302" s="80"/>
      <c r="CRL302" s="80"/>
      <c r="CRM302" s="80"/>
      <c r="CRN302" s="80"/>
      <c r="CRO302" s="80"/>
      <c r="CRP302" s="80"/>
      <c r="CRQ302" s="80"/>
      <c r="CRR302" s="80"/>
      <c r="CRS302" s="80"/>
      <c r="CRT302" s="80"/>
      <c r="CRU302" s="80"/>
      <c r="CRV302" s="80"/>
      <c r="CRW302" s="80"/>
      <c r="CRX302" s="80"/>
      <c r="CRY302" s="80"/>
      <c r="CRZ302" s="80"/>
      <c r="CSA302" s="80"/>
      <c r="CSB302" s="80"/>
      <c r="CSC302" s="80"/>
      <c r="CSD302" s="80"/>
      <c r="CSE302" s="80"/>
      <c r="CSF302" s="80"/>
      <c r="CSG302" s="80"/>
      <c r="CSH302" s="80"/>
      <c r="CSI302" s="80"/>
      <c r="CSJ302" s="80"/>
      <c r="CSK302" s="80"/>
      <c r="CSL302" s="80"/>
      <c r="CSM302" s="80"/>
      <c r="CSN302" s="80"/>
      <c r="CSO302" s="80"/>
      <c r="CSP302" s="80"/>
      <c r="CSQ302" s="80"/>
      <c r="CSR302" s="80"/>
      <c r="CSS302" s="80"/>
      <c r="CST302" s="80"/>
      <c r="CSU302" s="80"/>
      <c r="CSV302" s="80"/>
      <c r="CSW302" s="80"/>
      <c r="CSX302" s="80"/>
      <c r="CSY302" s="80"/>
      <c r="CSZ302" s="80"/>
      <c r="CTA302" s="80"/>
      <c r="CTB302" s="80"/>
      <c r="CTC302" s="80"/>
      <c r="CTD302" s="80"/>
      <c r="CTE302" s="80"/>
      <c r="CTF302" s="80"/>
      <c r="CTG302" s="80"/>
      <c r="CTH302" s="80"/>
      <c r="CTI302" s="80"/>
      <c r="CTJ302" s="80"/>
      <c r="CTK302" s="80"/>
      <c r="CTL302" s="80"/>
      <c r="CTM302" s="80"/>
      <c r="CTN302" s="80"/>
      <c r="CTO302" s="80"/>
      <c r="CTP302" s="80"/>
      <c r="CTQ302" s="80"/>
      <c r="CTR302" s="80"/>
      <c r="CTS302" s="80"/>
      <c r="CTT302" s="80"/>
      <c r="CTU302" s="80"/>
      <c r="CTV302" s="80"/>
      <c r="CTW302" s="80"/>
      <c r="CTX302" s="80"/>
      <c r="CTY302" s="80"/>
      <c r="CTZ302" s="80"/>
      <c r="CUA302" s="80"/>
      <c r="CUB302" s="80"/>
      <c r="CUC302" s="80"/>
      <c r="CUD302" s="80"/>
      <c r="CUE302" s="80"/>
      <c r="CUF302" s="80"/>
      <c r="CUG302" s="80"/>
      <c r="CUH302" s="80"/>
      <c r="CUI302" s="80"/>
      <c r="CUJ302" s="80"/>
      <c r="CUK302" s="80"/>
      <c r="CUL302" s="80"/>
      <c r="CUM302" s="80"/>
      <c r="CUN302" s="80"/>
      <c r="CUO302" s="80"/>
      <c r="CUP302" s="80"/>
      <c r="CUQ302" s="80"/>
      <c r="CUR302" s="80"/>
      <c r="CUS302" s="80"/>
      <c r="CUT302" s="80"/>
      <c r="CUU302" s="80"/>
      <c r="CUV302" s="80"/>
      <c r="CUW302" s="80"/>
      <c r="CUX302" s="80"/>
      <c r="CUY302" s="80"/>
      <c r="CUZ302" s="80"/>
      <c r="CVA302" s="80"/>
      <c r="CVB302" s="80"/>
      <c r="CVC302" s="80"/>
      <c r="CVD302" s="80"/>
      <c r="CVE302" s="80"/>
      <c r="CVF302" s="80"/>
      <c r="CVG302" s="80"/>
      <c r="CVH302" s="80"/>
      <c r="CVI302" s="80"/>
      <c r="CVJ302" s="80"/>
      <c r="CVK302" s="80"/>
      <c r="CVL302" s="80"/>
      <c r="CVM302" s="80"/>
      <c r="CVN302" s="80"/>
      <c r="CVO302" s="80"/>
      <c r="CVP302" s="80"/>
      <c r="CVQ302" s="80"/>
      <c r="CVR302" s="80"/>
      <c r="CVS302" s="80"/>
      <c r="CVT302" s="80"/>
      <c r="CVU302" s="80"/>
      <c r="CVV302" s="80"/>
      <c r="CVW302" s="80"/>
      <c r="CVX302" s="80"/>
      <c r="CVY302" s="80"/>
      <c r="CVZ302" s="80"/>
      <c r="CWA302" s="80"/>
      <c r="CWB302" s="80"/>
      <c r="CWC302" s="80"/>
      <c r="CWD302" s="80"/>
      <c r="CWE302" s="80"/>
      <c r="CWF302" s="80"/>
      <c r="CWG302" s="80"/>
      <c r="CWH302" s="80"/>
      <c r="CWI302" s="80"/>
      <c r="CWJ302" s="80"/>
      <c r="CWK302" s="80"/>
      <c r="CWL302" s="80"/>
      <c r="CWM302" s="80"/>
      <c r="CWN302" s="80"/>
      <c r="CWO302" s="80"/>
      <c r="CWP302" s="80"/>
      <c r="CWQ302" s="80"/>
      <c r="CWR302" s="80"/>
      <c r="CWS302" s="80"/>
      <c r="CWT302" s="80"/>
      <c r="CWU302" s="80"/>
      <c r="CWV302" s="80"/>
      <c r="CWW302" s="80"/>
      <c r="CWX302" s="80"/>
      <c r="CWY302" s="80"/>
      <c r="CWZ302" s="80"/>
      <c r="CXA302" s="80"/>
      <c r="CXB302" s="80"/>
      <c r="CXC302" s="80"/>
      <c r="CXD302" s="80"/>
      <c r="CXE302" s="80"/>
      <c r="CXF302" s="80"/>
      <c r="CXG302" s="80"/>
      <c r="CXH302" s="80"/>
      <c r="CXI302" s="80"/>
      <c r="CXJ302" s="80"/>
      <c r="CXK302" s="80"/>
      <c r="CXL302" s="80"/>
      <c r="CXM302" s="80"/>
      <c r="CXN302" s="80"/>
      <c r="CXO302" s="80"/>
      <c r="CXP302" s="80"/>
      <c r="CXQ302" s="80"/>
      <c r="CXR302" s="80"/>
      <c r="CXS302" s="80"/>
      <c r="CXT302" s="80"/>
      <c r="CXU302" s="80"/>
      <c r="CXV302" s="80"/>
      <c r="CXW302" s="80"/>
      <c r="CXX302" s="80"/>
      <c r="CXY302" s="80"/>
      <c r="CXZ302" s="80"/>
      <c r="CYA302" s="80"/>
      <c r="CYB302" s="80"/>
      <c r="CYC302" s="80"/>
      <c r="CYD302" s="80"/>
      <c r="CYE302" s="80"/>
      <c r="CYF302" s="80"/>
      <c r="CYG302" s="80"/>
      <c r="CYH302" s="80"/>
      <c r="CYI302" s="80"/>
      <c r="CYJ302" s="80"/>
      <c r="CYK302" s="80"/>
      <c r="CYL302" s="80"/>
      <c r="CYM302" s="80"/>
      <c r="CYN302" s="80"/>
      <c r="CYO302" s="80"/>
      <c r="CYP302" s="80"/>
      <c r="CYQ302" s="80"/>
      <c r="CYR302" s="80"/>
      <c r="CYS302" s="80"/>
      <c r="CYT302" s="80"/>
      <c r="CYU302" s="80"/>
      <c r="CYV302" s="80"/>
      <c r="CYW302" s="80"/>
      <c r="CYX302" s="80"/>
      <c r="CYY302" s="80"/>
      <c r="CYZ302" s="80"/>
      <c r="CZA302" s="80"/>
      <c r="CZB302" s="80"/>
      <c r="CZC302" s="80"/>
      <c r="CZD302" s="80"/>
      <c r="CZE302" s="80"/>
      <c r="CZF302" s="80"/>
      <c r="CZG302" s="80"/>
      <c r="CZH302" s="80"/>
      <c r="CZI302" s="80"/>
      <c r="CZJ302" s="80"/>
      <c r="CZK302" s="80"/>
      <c r="CZL302" s="80"/>
      <c r="CZM302" s="80"/>
      <c r="CZN302" s="80"/>
      <c r="CZO302" s="80"/>
      <c r="CZP302" s="80"/>
      <c r="CZQ302" s="80"/>
      <c r="CZR302" s="80"/>
      <c r="CZS302" s="80"/>
      <c r="CZT302" s="80"/>
      <c r="CZU302" s="80"/>
      <c r="CZV302" s="80"/>
      <c r="CZW302" s="80"/>
      <c r="CZX302" s="80"/>
      <c r="CZY302" s="80"/>
      <c r="CZZ302" s="80"/>
      <c r="DAA302" s="80"/>
      <c r="DAB302" s="80"/>
      <c r="DAC302" s="80"/>
      <c r="DAD302" s="80"/>
      <c r="DAE302" s="80"/>
      <c r="DAF302" s="80"/>
      <c r="DAG302" s="80"/>
      <c r="DAH302" s="80"/>
      <c r="DAI302" s="80"/>
      <c r="DAJ302" s="80"/>
      <c r="DAK302" s="80"/>
      <c r="DAL302" s="80"/>
      <c r="DAM302" s="80"/>
      <c r="DAN302" s="80"/>
      <c r="DAO302" s="80"/>
      <c r="DAP302" s="80"/>
      <c r="DAQ302" s="80"/>
      <c r="DAR302" s="80"/>
      <c r="DAS302" s="80"/>
      <c r="DAT302" s="80"/>
      <c r="DAU302" s="80"/>
      <c r="DAV302" s="80"/>
      <c r="DAW302" s="80"/>
      <c r="DAX302" s="80"/>
      <c r="DAY302" s="80"/>
      <c r="DAZ302" s="80"/>
      <c r="DBA302" s="80"/>
      <c r="DBB302" s="80"/>
      <c r="DBC302" s="80"/>
      <c r="DBD302" s="80"/>
      <c r="DBE302" s="80"/>
      <c r="DBF302" s="80"/>
      <c r="DBG302" s="80"/>
      <c r="DBH302" s="80"/>
      <c r="DBI302" s="80"/>
      <c r="DBJ302" s="80"/>
      <c r="DBK302" s="80"/>
      <c r="DBL302" s="80"/>
      <c r="DBM302" s="80"/>
      <c r="DBN302" s="80"/>
      <c r="DBO302" s="80"/>
      <c r="DBP302" s="80"/>
      <c r="DBQ302" s="80"/>
      <c r="DBR302" s="80"/>
      <c r="DBS302" s="80"/>
      <c r="DBT302" s="80"/>
      <c r="DBU302" s="80"/>
      <c r="DBV302" s="80"/>
      <c r="DBW302" s="80"/>
      <c r="DBX302" s="80"/>
      <c r="DBY302" s="80"/>
      <c r="DBZ302" s="80"/>
      <c r="DCA302" s="80"/>
      <c r="DCB302" s="80"/>
      <c r="DCC302" s="80"/>
      <c r="DCD302" s="80"/>
      <c r="DCE302" s="80"/>
      <c r="DCF302" s="80"/>
      <c r="DCG302" s="80"/>
      <c r="DCH302" s="80"/>
      <c r="DCI302" s="80"/>
      <c r="DCJ302" s="80"/>
      <c r="DCK302" s="80"/>
      <c r="DCL302" s="80"/>
      <c r="DCM302" s="80"/>
      <c r="DCN302" s="80"/>
      <c r="DCO302" s="80"/>
      <c r="DCP302" s="80"/>
      <c r="DCQ302" s="80"/>
      <c r="DCR302" s="80"/>
      <c r="DCS302" s="80"/>
      <c r="DCT302" s="80"/>
      <c r="DCU302" s="80"/>
      <c r="DCV302" s="80"/>
      <c r="DCW302" s="80"/>
      <c r="DCX302" s="80"/>
      <c r="DCY302" s="80"/>
      <c r="DCZ302" s="80"/>
      <c r="DDA302" s="80"/>
      <c r="DDB302" s="80"/>
      <c r="DDC302" s="80"/>
      <c r="DDD302" s="80"/>
      <c r="DDE302" s="80"/>
      <c r="DDF302" s="80"/>
      <c r="DDG302" s="80"/>
      <c r="DDH302" s="80"/>
      <c r="DDI302" s="80"/>
      <c r="DDJ302" s="80"/>
      <c r="DDK302" s="80"/>
      <c r="DDL302" s="80"/>
      <c r="DDM302" s="80"/>
      <c r="DDN302" s="80"/>
      <c r="DDO302" s="80"/>
      <c r="DDP302" s="80"/>
      <c r="DDQ302" s="80"/>
      <c r="DDR302" s="80"/>
      <c r="DDS302" s="80"/>
      <c r="DDT302" s="80"/>
      <c r="DDU302" s="80"/>
      <c r="DDV302" s="80"/>
      <c r="DDW302" s="80"/>
      <c r="DDX302" s="80"/>
      <c r="DDY302" s="80"/>
      <c r="DDZ302" s="80"/>
      <c r="DEA302" s="80"/>
      <c r="DEB302" s="80"/>
      <c r="DEC302" s="80"/>
      <c r="DED302" s="80"/>
      <c r="DEE302" s="80"/>
      <c r="DEF302" s="80"/>
      <c r="DEG302" s="80"/>
      <c r="DEH302" s="80"/>
      <c r="DEI302" s="80"/>
      <c r="DEJ302" s="80"/>
      <c r="DEK302" s="80"/>
      <c r="DEL302" s="80"/>
      <c r="DEM302" s="80"/>
      <c r="DEN302" s="80"/>
      <c r="DEO302" s="80"/>
      <c r="DEP302" s="80"/>
      <c r="DEQ302" s="80"/>
      <c r="DER302" s="80"/>
      <c r="DES302" s="80"/>
      <c r="DET302" s="80"/>
      <c r="DEU302" s="80"/>
      <c r="DEV302" s="80"/>
      <c r="DEW302" s="80"/>
      <c r="DEX302" s="80"/>
      <c r="DEY302" s="80"/>
      <c r="DEZ302" s="80"/>
      <c r="DFA302" s="80"/>
      <c r="DFB302" s="80"/>
      <c r="DFC302" s="80"/>
      <c r="DFD302" s="80"/>
      <c r="DFE302" s="80"/>
      <c r="DFF302" s="80"/>
      <c r="DFG302" s="80"/>
      <c r="DFH302" s="80"/>
      <c r="DFI302" s="80"/>
      <c r="DFJ302" s="80"/>
      <c r="DFK302" s="80"/>
      <c r="DFL302" s="80"/>
      <c r="DFM302" s="80"/>
      <c r="DFN302" s="80"/>
      <c r="DFO302" s="80"/>
      <c r="DFP302" s="80"/>
      <c r="DFQ302" s="80"/>
      <c r="DFR302" s="80"/>
      <c r="DFS302" s="80"/>
      <c r="DFT302" s="80"/>
      <c r="DFU302" s="80"/>
      <c r="DFV302" s="80"/>
      <c r="DFW302" s="80"/>
      <c r="DFX302" s="80"/>
      <c r="DFY302" s="80"/>
      <c r="DFZ302" s="80"/>
      <c r="DGA302" s="80"/>
      <c r="DGB302" s="80"/>
      <c r="DGC302" s="80"/>
      <c r="DGD302" s="80"/>
      <c r="DGE302" s="80"/>
      <c r="DGF302" s="80"/>
      <c r="DGG302" s="80"/>
      <c r="DGH302" s="80"/>
      <c r="DGI302" s="80"/>
      <c r="DGJ302" s="80"/>
      <c r="DGK302" s="80"/>
      <c r="DGL302" s="80"/>
      <c r="DGM302" s="80"/>
      <c r="DGN302" s="80"/>
      <c r="DGO302" s="80"/>
      <c r="DGP302" s="80"/>
      <c r="DGQ302" s="80"/>
      <c r="DGR302" s="80"/>
      <c r="DGS302" s="80"/>
      <c r="DGT302" s="80"/>
      <c r="DGU302" s="80"/>
      <c r="DGV302" s="80"/>
      <c r="DGW302" s="80"/>
      <c r="DGX302" s="80"/>
      <c r="DGY302" s="80"/>
      <c r="DGZ302" s="80"/>
      <c r="DHA302" s="80"/>
      <c r="DHB302" s="80"/>
      <c r="DHC302" s="80"/>
      <c r="DHD302" s="80"/>
      <c r="DHE302" s="80"/>
      <c r="DHF302" s="80"/>
      <c r="DHG302" s="80"/>
      <c r="DHH302" s="80"/>
      <c r="DHI302" s="80"/>
      <c r="DHJ302" s="80"/>
      <c r="DHK302" s="80"/>
      <c r="DHL302" s="80"/>
      <c r="DHM302" s="80"/>
      <c r="DHN302" s="80"/>
      <c r="DHO302" s="80"/>
      <c r="DHP302" s="80"/>
      <c r="DHQ302" s="80"/>
      <c r="DHR302" s="80"/>
      <c r="DHS302" s="80"/>
      <c r="DHT302" s="80"/>
      <c r="DHU302" s="80"/>
      <c r="DHV302" s="80"/>
      <c r="DHW302" s="80"/>
      <c r="DHX302" s="80"/>
      <c r="DHY302" s="80"/>
      <c r="DHZ302" s="80"/>
      <c r="DIA302" s="80"/>
      <c r="DIB302" s="80"/>
      <c r="DIC302" s="80"/>
      <c r="DID302" s="80"/>
      <c r="DIE302" s="80"/>
      <c r="DIF302" s="80"/>
      <c r="DIG302" s="80"/>
      <c r="DIH302" s="80"/>
      <c r="DII302" s="80"/>
      <c r="DIJ302" s="80"/>
      <c r="DIK302" s="80"/>
      <c r="DIL302" s="80"/>
      <c r="DIM302" s="80"/>
      <c r="DIN302" s="80"/>
      <c r="DIO302" s="80"/>
      <c r="DIP302" s="80"/>
      <c r="DIQ302" s="80"/>
      <c r="DIR302" s="80"/>
      <c r="DIS302" s="80"/>
      <c r="DIT302" s="80"/>
      <c r="DIU302" s="80"/>
      <c r="DIV302" s="80"/>
      <c r="DIW302" s="80"/>
      <c r="DIX302" s="80"/>
      <c r="DIY302" s="80"/>
      <c r="DIZ302" s="80"/>
      <c r="DJA302" s="80"/>
      <c r="DJB302" s="80"/>
      <c r="DJC302" s="80"/>
      <c r="DJD302" s="80"/>
      <c r="DJE302" s="80"/>
      <c r="DJF302" s="80"/>
      <c r="DJG302" s="80"/>
      <c r="DJH302" s="80"/>
      <c r="DJI302" s="80"/>
      <c r="DJJ302" s="80"/>
      <c r="DJK302" s="80"/>
      <c r="DJL302" s="80"/>
      <c r="DJM302" s="80"/>
      <c r="DJN302" s="80"/>
      <c r="DJO302" s="80"/>
      <c r="DJP302" s="80"/>
      <c r="DJQ302" s="80"/>
      <c r="DJR302" s="80"/>
      <c r="DJS302" s="80"/>
      <c r="DJT302" s="80"/>
      <c r="DJU302" s="80"/>
      <c r="DJV302" s="80"/>
      <c r="DJW302" s="80"/>
      <c r="DJX302" s="80"/>
      <c r="DJY302" s="80"/>
      <c r="DJZ302" s="80"/>
      <c r="DKA302" s="80"/>
      <c r="DKB302" s="80"/>
      <c r="DKC302" s="80"/>
      <c r="DKD302" s="80"/>
      <c r="DKE302" s="80"/>
      <c r="DKF302" s="80"/>
      <c r="DKG302" s="80"/>
      <c r="DKH302" s="80"/>
      <c r="DKI302" s="80"/>
      <c r="DKJ302" s="80"/>
      <c r="DKK302" s="80"/>
      <c r="DKL302" s="80"/>
      <c r="DKM302" s="80"/>
      <c r="DKN302" s="80"/>
      <c r="DKO302" s="80"/>
      <c r="DKP302" s="80"/>
      <c r="DKQ302" s="80"/>
      <c r="DKR302" s="80"/>
      <c r="DKS302" s="80"/>
      <c r="DKT302" s="80"/>
      <c r="DKU302" s="80"/>
      <c r="DKV302" s="80"/>
      <c r="DKW302" s="80"/>
      <c r="DKX302" s="80"/>
      <c r="DKY302" s="80"/>
      <c r="DKZ302" s="80"/>
      <c r="DLA302" s="80"/>
      <c r="DLB302" s="80"/>
      <c r="DLC302" s="80"/>
      <c r="DLD302" s="80"/>
      <c r="DLE302" s="80"/>
      <c r="DLF302" s="80"/>
      <c r="DLG302" s="80"/>
      <c r="DLH302" s="80"/>
      <c r="DLI302" s="80"/>
      <c r="DLJ302" s="80"/>
      <c r="DLK302" s="80"/>
      <c r="DLL302" s="80"/>
      <c r="DLM302" s="80"/>
      <c r="DLN302" s="80"/>
      <c r="DLO302" s="80"/>
      <c r="DLP302" s="80"/>
      <c r="DLQ302" s="80"/>
      <c r="DLR302" s="80"/>
      <c r="DLS302" s="80"/>
      <c r="DLT302" s="80"/>
      <c r="DLU302" s="80"/>
      <c r="DLV302" s="80"/>
      <c r="DLW302" s="80"/>
      <c r="DLX302" s="80"/>
      <c r="DLY302" s="80"/>
      <c r="DLZ302" s="80"/>
      <c r="DMA302" s="80"/>
      <c r="DMB302" s="80"/>
      <c r="DMC302" s="80"/>
      <c r="DMD302" s="80"/>
      <c r="DME302" s="80"/>
      <c r="DMF302" s="80"/>
      <c r="DMG302" s="80"/>
      <c r="DMH302" s="80"/>
      <c r="DMI302" s="80"/>
      <c r="DMJ302" s="80"/>
      <c r="DMK302" s="80"/>
      <c r="DML302" s="80"/>
      <c r="DMM302" s="80"/>
      <c r="DMN302" s="80"/>
      <c r="DMO302" s="80"/>
      <c r="DMP302" s="80"/>
      <c r="DMQ302" s="80"/>
      <c r="DMR302" s="80"/>
      <c r="DMS302" s="80"/>
      <c r="DMT302" s="80"/>
      <c r="DMU302" s="80"/>
      <c r="DMV302" s="80"/>
      <c r="DMW302" s="80"/>
      <c r="DMX302" s="80"/>
      <c r="DMY302" s="80"/>
      <c r="DMZ302" s="80"/>
      <c r="DNA302" s="80"/>
      <c r="DNB302" s="80"/>
      <c r="DNC302" s="80"/>
      <c r="DND302" s="80"/>
      <c r="DNE302" s="80"/>
      <c r="DNF302" s="80"/>
      <c r="DNG302" s="80"/>
      <c r="DNH302" s="80"/>
      <c r="DNI302" s="80"/>
      <c r="DNJ302" s="80"/>
      <c r="DNK302" s="80"/>
      <c r="DNL302" s="80"/>
      <c r="DNM302" s="80"/>
      <c r="DNN302" s="80"/>
      <c r="DNO302" s="80"/>
      <c r="DNP302" s="80"/>
      <c r="DNQ302" s="80"/>
      <c r="DNR302" s="80"/>
      <c r="DNS302" s="80"/>
      <c r="DNT302" s="80"/>
      <c r="DNU302" s="80"/>
      <c r="DNV302" s="80"/>
      <c r="DNW302" s="80"/>
      <c r="DNX302" s="80"/>
      <c r="DNY302" s="80"/>
      <c r="DNZ302" s="80"/>
      <c r="DOA302" s="80"/>
      <c r="DOB302" s="80"/>
      <c r="DOC302" s="80"/>
      <c r="DOD302" s="80"/>
      <c r="DOE302" s="80"/>
      <c r="DOF302" s="80"/>
      <c r="DOG302" s="80"/>
      <c r="DOH302" s="80"/>
      <c r="DOI302" s="80"/>
      <c r="DOJ302" s="80"/>
      <c r="DOK302" s="80"/>
      <c r="DOL302" s="80"/>
      <c r="DOM302" s="80"/>
      <c r="DON302" s="80"/>
      <c r="DOO302" s="80"/>
      <c r="DOP302" s="80"/>
      <c r="DOQ302" s="80"/>
      <c r="DOR302" s="80"/>
      <c r="DOS302" s="80"/>
      <c r="DOT302" s="80"/>
      <c r="DOU302" s="80"/>
      <c r="DOV302" s="80"/>
      <c r="DOW302" s="80"/>
      <c r="DOX302" s="80"/>
      <c r="DOY302" s="80"/>
      <c r="DOZ302" s="80"/>
      <c r="DPA302" s="80"/>
      <c r="DPB302" s="80"/>
      <c r="DPC302" s="80"/>
      <c r="DPD302" s="80"/>
      <c r="DPE302" s="80"/>
      <c r="DPF302" s="80"/>
      <c r="DPG302" s="80"/>
      <c r="DPH302" s="80"/>
      <c r="DPI302" s="80"/>
      <c r="DPJ302" s="80"/>
      <c r="DPK302" s="80"/>
      <c r="DPL302" s="80"/>
      <c r="DPM302" s="80"/>
      <c r="DPN302" s="80"/>
      <c r="DPO302" s="80"/>
      <c r="DPP302" s="80"/>
      <c r="DPQ302" s="80"/>
      <c r="DPR302" s="80"/>
      <c r="DPS302" s="80"/>
      <c r="DPT302" s="80"/>
      <c r="DPU302" s="80"/>
      <c r="DPV302" s="80"/>
      <c r="DPW302" s="80"/>
      <c r="DPX302" s="80"/>
      <c r="DPY302" s="80"/>
      <c r="DPZ302" s="80"/>
      <c r="DQA302" s="80"/>
      <c r="DQB302" s="80"/>
      <c r="DQC302" s="80"/>
      <c r="DQD302" s="80"/>
      <c r="DQE302" s="80"/>
      <c r="DQF302" s="80"/>
      <c r="DQG302" s="80"/>
      <c r="DQH302" s="80"/>
      <c r="DQI302" s="80"/>
      <c r="DQJ302" s="80"/>
      <c r="DQK302" s="80"/>
      <c r="DQL302" s="80"/>
      <c r="DQM302" s="80"/>
      <c r="DQN302" s="80"/>
      <c r="DQO302" s="80"/>
      <c r="DQP302" s="80"/>
      <c r="DQQ302" s="80"/>
      <c r="DQR302" s="80"/>
      <c r="DQS302" s="80"/>
      <c r="DQT302" s="80"/>
      <c r="DQU302" s="80"/>
      <c r="DQV302" s="80"/>
      <c r="DQW302" s="80"/>
      <c r="DQX302" s="80"/>
      <c r="DQY302" s="80"/>
      <c r="DQZ302" s="80"/>
      <c r="DRA302" s="80"/>
      <c r="DRB302" s="80"/>
      <c r="DRC302" s="80"/>
      <c r="DRD302" s="80"/>
      <c r="DRE302" s="80"/>
      <c r="DRF302" s="80"/>
      <c r="DRG302" s="80"/>
      <c r="DRH302" s="80"/>
      <c r="DRI302" s="80"/>
      <c r="DRJ302" s="80"/>
      <c r="DRK302" s="80"/>
      <c r="DRL302" s="80"/>
      <c r="DRM302" s="80"/>
      <c r="DRN302" s="80"/>
      <c r="DRO302" s="80"/>
      <c r="DRP302" s="80"/>
      <c r="DRQ302" s="80"/>
      <c r="DRR302" s="80"/>
      <c r="DRS302" s="80"/>
      <c r="DRT302" s="80"/>
      <c r="DRU302" s="80"/>
      <c r="DRV302" s="80"/>
      <c r="DRW302" s="80"/>
      <c r="DRX302" s="80"/>
      <c r="DRY302" s="80"/>
      <c r="DRZ302" s="80"/>
      <c r="DSA302" s="80"/>
      <c r="DSB302" s="80"/>
      <c r="DSC302" s="80"/>
      <c r="DSD302" s="80"/>
      <c r="DSE302" s="80"/>
      <c r="DSF302" s="80"/>
      <c r="DSG302" s="80"/>
      <c r="DSH302" s="80"/>
      <c r="DSI302" s="80"/>
      <c r="DSJ302" s="80"/>
      <c r="DSK302" s="80"/>
      <c r="DSL302" s="80"/>
      <c r="DSM302" s="80"/>
      <c r="DSN302" s="80"/>
      <c r="DSO302" s="80"/>
      <c r="DSP302" s="80"/>
      <c r="DSQ302" s="80"/>
      <c r="DSR302" s="80"/>
      <c r="DSS302" s="80"/>
      <c r="DST302" s="80"/>
      <c r="DSU302" s="80"/>
      <c r="DSV302" s="80"/>
      <c r="DSW302" s="80"/>
      <c r="DSX302" s="80"/>
      <c r="DSY302" s="80"/>
      <c r="DSZ302" s="80"/>
      <c r="DTA302" s="80"/>
      <c r="DTB302" s="80"/>
      <c r="DTC302" s="80"/>
      <c r="DTD302" s="80"/>
      <c r="DTE302" s="80"/>
      <c r="DTF302" s="80"/>
      <c r="DTG302" s="80"/>
      <c r="DTH302" s="80"/>
      <c r="DTI302" s="80"/>
      <c r="DTJ302" s="80"/>
      <c r="DTK302" s="80"/>
      <c r="DTL302" s="80"/>
      <c r="DTM302" s="80"/>
      <c r="DTN302" s="80"/>
      <c r="DTO302" s="80"/>
      <c r="DTP302" s="80"/>
      <c r="DTQ302" s="80"/>
      <c r="DTR302" s="80"/>
      <c r="DTS302" s="80"/>
      <c r="DTT302" s="80"/>
      <c r="DTU302" s="80"/>
      <c r="DTV302" s="80"/>
      <c r="DTW302" s="80"/>
      <c r="DTX302" s="80"/>
      <c r="DTY302" s="80"/>
      <c r="DTZ302" s="80"/>
      <c r="DUA302" s="80"/>
      <c r="DUB302" s="80"/>
      <c r="DUC302" s="80"/>
      <c r="DUD302" s="80"/>
      <c r="DUE302" s="80"/>
      <c r="DUF302" s="80"/>
      <c r="DUG302" s="80"/>
      <c r="DUH302" s="80"/>
      <c r="DUI302" s="80"/>
      <c r="DUJ302" s="80"/>
      <c r="DUK302" s="80"/>
      <c r="DUL302" s="80"/>
      <c r="DUM302" s="80"/>
      <c r="DUN302" s="80"/>
      <c r="DUO302" s="80"/>
      <c r="DUP302" s="80"/>
      <c r="DUQ302" s="80"/>
      <c r="DUR302" s="80"/>
      <c r="DUS302" s="80"/>
      <c r="DUT302" s="80"/>
      <c r="DUU302" s="80"/>
      <c r="DUV302" s="80"/>
      <c r="DUW302" s="80"/>
      <c r="DUX302" s="80"/>
      <c r="DUY302" s="80"/>
      <c r="DUZ302" s="80"/>
      <c r="DVA302" s="80"/>
      <c r="DVB302" s="80"/>
      <c r="DVC302" s="80"/>
      <c r="DVD302" s="80"/>
      <c r="DVE302" s="80"/>
      <c r="DVF302" s="80"/>
      <c r="DVG302" s="80"/>
      <c r="DVH302" s="80"/>
      <c r="DVI302" s="80"/>
      <c r="DVJ302" s="80"/>
      <c r="DVK302" s="80"/>
      <c r="DVL302" s="80"/>
      <c r="DVM302" s="80"/>
      <c r="DVN302" s="80"/>
      <c r="DVO302" s="80"/>
      <c r="DVP302" s="80"/>
      <c r="DVQ302" s="80"/>
      <c r="DVR302" s="80"/>
      <c r="DVS302" s="80"/>
      <c r="DVT302" s="80"/>
      <c r="DVU302" s="80"/>
      <c r="DVV302" s="80"/>
      <c r="DVW302" s="80"/>
      <c r="DVX302" s="80"/>
      <c r="DVY302" s="80"/>
      <c r="DVZ302" s="80"/>
      <c r="DWA302" s="80"/>
      <c r="DWB302" s="80"/>
      <c r="DWC302" s="80"/>
      <c r="DWD302" s="80"/>
      <c r="DWE302" s="80"/>
      <c r="DWF302" s="80"/>
      <c r="DWG302" s="80"/>
      <c r="DWH302" s="80"/>
      <c r="DWI302" s="80"/>
      <c r="DWJ302" s="80"/>
      <c r="DWK302" s="80"/>
      <c r="DWL302" s="80"/>
      <c r="DWM302" s="80"/>
      <c r="DWN302" s="80"/>
      <c r="DWO302" s="80"/>
      <c r="DWP302" s="80"/>
      <c r="DWQ302" s="80"/>
      <c r="DWR302" s="80"/>
      <c r="DWS302" s="80"/>
      <c r="DWT302" s="80"/>
      <c r="DWU302" s="80"/>
      <c r="DWV302" s="80"/>
      <c r="DWW302" s="80"/>
      <c r="DWX302" s="80"/>
      <c r="DWY302" s="80"/>
      <c r="DWZ302" s="80"/>
      <c r="DXA302" s="80"/>
      <c r="DXB302" s="80"/>
      <c r="DXC302" s="80"/>
      <c r="DXD302" s="80"/>
      <c r="DXE302" s="80"/>
      <c r="DXF302" s="80"/>
      <c r="DXG302" s="80"/>
      <c r="DXH302" s="80"/>
      <c r="DXI302" s="80"/>
      <c r="DXJ302" s="80"/>
      <c r="DXK302" s="80"/>
      <c r="DXL302" s="80"/>
      <c r="DXM302" s="80"/>
      <c r="DXN302" s="80"/>
      <c r="DXO302" s="80"/>
      <c r="DXP302" s="80"/>
      <c r="DXQ302" s="80"/>
      <c r="DXR302" s="80"/>
      <c r="DXS302" s="80"/>
      <c r="DXT302" s="80"/>
      <c r="DXU302" s="80"/>
      <c r="DXV302" s="80"/>
      <c r="DXW302" s="80"/>
      <c r="DXX302" s="80"/>
      <c r="DXY302" s="80"/>
      <c r="DXZ302" s="80"/>
      <c r="DYA302" s="80"/>
      <c r="DYB302" s="80"/>
      <c r="DYC302" s="80"/>
      <c r="DYD302" s="80"/>
      <c r="DYE302" s="80"/>
      <c r="DYF302" s="80"/>
      <c r="DYG302" s="80"/>
      <c r="DYH302" s="80"/>
      <c r="DYI302" s="80"/>
      <c r="DYJ302" s="80"/>
      <c r="DYK302" s="80"/>
      <c r="DYL302" s="80"/>
      <c r="DYM302" s="80"/>
      <c r="DYN302" s="80"/>
      <c r="DYO302" s="80"/>
      <c r="DYP302" s="80"/>
      <c r="DYQ302" s="80"/>
      <c r="DYR302" s="80"/>
      <c r="DYS302" s="80"/>
      <c r="DYT302" s="80"/>
      <c r="DYU302" s="80"/>
      <c r="DYV302" s="80"/>
      <c r="DYW302" s="80"/>
      <c r="DYX302" s="80"/>
      <c r="DYY302" s="80"/>
      <c r="DYZ302" s="80"/>
      <c r="DZA302" s="80"/>
      <c r="DZB302" s="80"/>
      <c r="DZC302" s="80"/>
      <c r="DZD302" s="80"/>
      <c r="DZE302" s="80"/>
      <c r="DZF302" s="80"/>
      <c r="DZG302" s="80"/>
      <c r="DZH302" s="80"/>
      <c r="DZI302" s="80"/>
      <c r="DZJ302" s="80"/>
      <c r="DZK302" s="80"/>
      <c r="DZL302" s="80"/>
      <c r="DZM302" s="80"/>
      <c r="DZN302" s="80"/>
      <c r="DZO302" s="80"/>
      <c r="DZP302" s="80"/>
      <c r="DZQ302" s="80"/>
      <c r="DZR302" s="80"/>
      <c r="DZS302" s="80"/>
      <c r="DZT302" s="80"/>
      <c r="DZU302" s="80"/>
      <c r="DZV302" s="80"/>
      <c r="DZW302" s="80"/>
      <c r="DZX302" s="80"/>
      <c r="DZY302" s="80"/>
      <c r="DZZ302" s="80"/>
      <c r="EAA302" s="80"/>
      <c r="EAB302" s="80"/>
      <c r="EAC302" s="80"/>
      <c r="EAD302" s="80"/>
      <c r="EAE302" s="80"/>
      <c r="EAF302" s="80"/>
      <c r="EAG302" s="80"/>
      <c r="EAH302" s="80"/>
      <c r="EAI302" s="80"/>
      <c r="EAJ302" s="80"/>
      <c r="EAK302" s="80"/>
      <c r="EAL302" s="80"/>
      <c r="EAM302" s="80"/>
      <c r="EAN302" s="80"/>
      <c r="EAO302" s="80"/>
      <c r="EAP302" s="80"/>
      <c r="EAQ302" s="80"/>
      <c r="EAR302" s="80"/>
      <c r="EAS302" s="80"/>
      <c r="EAT302" s="80"/>
      <c r="EAU302" s="80"/>
      <c r="EAV302" s="80"/>
      <c r="EAW302" s="80"/>
      <c r="EAX302" s="80"/>
      <c r="EAY302" s="80"/>
      <c r="EAZ302" s="80"/>
      <c r="EBA302" s="80"/>
      <c r="EBB302" s="80"/>
      <c r="EBC302" s="80"/>
      <c r="EBD302" s="80"/>
      <c r="EBE302" s="80"/>
      <c r="EBF302" s="80"/>
      <c r="EBG302" s="80"/>
      <c r="EBH302" s="80"/>
      <c r="EBI302" s="80"/>
      <c r="EBJ302" s="80"/>
      <c r="EBK302" s="80"/>
      <c r="EBL302" s="80"/>
      <c r="EBM302" s="80"/>
      <c r="EBN302" s="80"/>
      <c r="EBO302" s="80"/>
      <c r="EBP302" s="80"/>
      <c r="EBQ302" s="80"/>
      <c r="EBR302" s="80"/>
      <c r="EBS302" s="80"/>
      <c r="EBT302" s="80"/>
      <c r="EBU302" s="80"/>
      <c r="EBV302" s="80"/>
      <c r="EBW302" s="80"/>
      <c r="EBX302" s="80"/>
      <c r="EBY302" s="80"/>
      <c r="EBZ302" s="80"/>
      <c r="ECA302" s="80"/>
      <c r="ECB302" s="80"/>
      <c r="ECC302" s="80"/>
      <c r="ECD302" s="80"/>
      <c r="ECE302" s="80"/>
      <c r="ECF302" s="80"/>
      <c r="ECG302" s="80"/>
      <c r="ECH302" s="80"/>
      <c r="ECI302" s="80"/>
      <c r="ECJ302" s="80"/>
      <c r="ECK302" s="80"/>
      <c r="ECL302" s="80"/>
      <c r="ECM302" s="80"/>
      <c r="ECN302" s="80"/>
      <c r="ECO302" s="80"/>
      <c r="ECP302" s="80"/>
      <c r="ECQ302" s="80"/>
      <c r="ECR302" s="80"/>
      <c r="ECS302" s="80"/>
      <c r="ECT302" s="80"/>
      <c r="ECU302" s="80"/>
      <c r="ECV302" s="80"/>
      <c r="ECW302" s="80"/>
      <c r="ECX302" s="80"/>
      <c r="ECY302" s="80"/>
      <c r="ECZ302" s="80"/>
      <c r="EDA302" s="80"/>
      <c r="EDB302" s="80"/>
      <c r="EDC302" s="80"/>
      <c r="EDD302" s="80"/>
      <c r="EDE302" s="80"/>
      <c r="EDF302" s="80"/>
      <c r="EDG302" s="80"/>
      <c r="EDH302" s="80"/>
      <c r="EDI302" s="80"/>
      <c r="EDJ302" s="80"/>
      <c r="EDK302" s="80"/>
      <c r="EDL302" s="80"/>
      <c r="EDM302" s="80"/>
      <c r="EDN302" s="80"/>
      <c r="EDO302" s="80"/>
      <c r="EDP302" s="80"/>
      <c r="EDQ302" s="80"/>
      <c r="EDR302" s="80"/>
      <c r="EDS302" s="80"/>
      <c r="EDT302" s="80"/>
      <c r="EDU302" s="80"/>
      <c r="EDV302" s="80"/>
      <c r="EDW302" s="80"/>
      <c r="EDX302" s="80"/>
      <c r="EDY302" s="80"/>
      <c r="EDZ302" s="80"/>
      <c r="EEA302" s="80"/>
      <c r="EEB302" s="80"/>
      <c r="EEC302" s="80"/>
      <c r="EED302" s="80"/>
      <c r="EEE302" s="80"/>
      <c r="EEF302" s="80"/>
      <c r="EEG302" s="80"/>
      <c r="EEH302" s="80"/>
      <c r="EEI302" s="80"/>
      <c r="EEJ302" s="80"/>
      <c r="EEK302" s="80"/>
      <c r="EEL302" s="80"/>
      <c r="EEM302" s="80"/>
      <c r="EEN302" s="80"/>
      <c r="EEO302" s="80"/>
      <c r="EEP302" s="80"/>
      <c r="EEQ302" s="80"/>
      <c r="EER302" s="80"/>
      <c r="EES302" s="80"/>
      <c r="EET302" s="80"/>
      <c r="EEU302" s="80"/>
      <c r="EEV302" s="80"/>
      <c r="EEW302" s="80"/>
      <c r="EEX302" s="80"/>
      <c r="EEY302" s="80"/>
      <c r="EEZ302" s="80"/>
      <c r="EFA302" s="80"/>
      <c r="EFB302" s="80"/>
      <c r="EFC302" s="80"/>
      <c r="EFD302" s="80"/>
      <c r="EFE302" s="80"/>
      <c r="EFF302" s="80"/>
      <c r="EFG302" s="80"/>
      <c r="EFH302" s="80"/>
      <c r="EFI302" s="80"/>
      <c r="EFJ302" s="80"/>
      <c r="EFK302" s="80"/>
      <c r="EFL302" s="80"/>
      <c r="EFM302" s="80"/>
      <c r="EFN302" s="80"/>
      <c r="EFO302" s="80"/>
      <c r="EFP302" s="80"/>
      <c r="EFQ302" s="80"/>
      <c r="EFR302" s="80"/>
      <c r="EFS302" s="80"/>
      <c r="EFT302" s="80"/>
      <c r="EFU302" s="80"/>
      <c r="EFV302" s="80"/>
      <c r="EFW302" s="80"/>
      <c r="EFX302" s="80"/>
      <c r="EFY302" s="80"/>
      <c r="EFZ302" s="80"/>
      <c r="EGA302" s="80"/>
      <c r="EGB302" s="80"/>
      <c r="EGC302" s="80"/>
      <c r="EGD302" s="80"/>
      <c r="EGE302" s="80"/>
      <c r="EGF302" s="80"/>
      <c r="EGG302" s="80"/>
      <c r="EGH302" s="80"/>
      <c r="EGI302" s="80"/>
      <c r="EGJ302" s="80"/>
      <c r="EGK302" s="80"/>
      <c r="EGL302" s="80"/>
      <c r="EGM302" s="80"/>
      <c r="EGN302" s="80"/>
      <c r="EGO302" s="80"/>
      <c r="EGP302" s="80"/>
      <c r="EGQ302" s="80"/>
      <c r="EGR302" s="80"/>
      <c r="EGS302" s="80"/>
      <c r="EGT302" s="80"/>
      <c r="EGU302" s="80"/>
      <c r="EGV302" s="80"/>
      <c r="EGW302" s="80"/>
      <c r="EGX302" s="80"/>
      <c r="EGY302" s="80"/>
      <c r="EGZ302" s="80"/>
      <c r="EHA302" s="80"/>
      <c r="EHB302" s="80"/>
      <c r="EHC302" s="80"/>
      <c r="EHD302" s="80"/>
      <c r="EHE302" s="80"/>
      <c r="EHF302" s="80"/>
      <c r="EHG302" s="80"/>
      <c r="EHH302" s="80"/>
      <c r="EHI302" s="80"/>
      <c r="EHJ302" s="80"/>
      <c r="EHK302" s="80"/>
      <c r="EHL302" s="80"/>
      <c r="EHM302" s="80"/>
      <c r="EHN302" s="80"/>
      <c r="EHO302" s="80"/>
      <c r="EHP302" s="80"/>
      <c r="EHQ302" s="80"/>
      <c r="EHR302" s="80"/>
      <c r="EHS302" s="80"/>
      <c r="EHT302" s="80"/>
      <c r="EHU302" s="80"/>
      <c r="EHV302" s="80"/>
      <c r="EHW302" s="80"/>
      <c r="EHX302" s="80"/>
      <c r="EHY302" s="80"/>
      <c r="EHZ302" s="80"/>
      <c r="EIA302" s="80"/>
      <c r="EIB302" s="80"/>
      <c r="EIC302" s="80"/>
      <c r="EID302" s="80"/>
      <c r="EIE302" s="80"/>
      <c r="EIF302" s="80"/>
      <c r="EIG302" s="80"/>
      <c r="EIH302" s="80"/>
      <c r="EII302" s="80"/>
      <c r="EIJ302" s="80"/>
      <c r="EIK302" s="80"/>
      <c r="EIL302" s="80"/>
      <c r="EIM302" s="80"/>
      <c r="EIN302" s="80"/>
      <c r="EIO302" s="80"/>
      <c r="EIP302" s="80"/>
      <c r="EIQ302" s="80"/>
      <c r="EIR302" s="80"/>
      <c r="EIS302" s="80"/>
      <c r="EIT302" s="80"/>
      <c r="EIU302" s="80"/>
      <c r="EIV302" s="80"/>
      <c r="EIW302" s="80"/>
      <c r="EIX302" s="80"/>
      <c r="EIY302" s="80"/>
      <c r="EIZ302" s="80"/>
      <c r="EJA302" s="80"/>
      <c r="EJB302" s="80"/>
      <c r="EJC302" s="80"/>
      <c r="EJD302" s="80"/>
      <c r="EJE302" s="80"/>
      <c r="EJF302" s="80"/>
      <c r="EJG302" s="80"/>
      <c r="EJH302" s="80"/>
      <c r="EJI302" s="80"/>
      <c r="EJJ302" s="80"/>
      <c r="EJK302" s="80"/>
      <c r="EJL302" s="80"/>
      <c r="EJM302" s="80"/>
      <c r="EJN302" s="80"/>
      <c r="EJO302" s="80"/>
      <c r="EJP302" s="80"/>
      <c r="EJQ302" s="80"/>
      <c r="EJR302" s="80"/>
      <c r="EJS302" s="80"/>
      <c r="EJT302" s="80"/>
      <c r="EJU302" s="80"/>
      <c r="EJV302" s="80"/>
      <c r="EJW302" s="80"/>
      <c r="EJX302" s="80"/>
      <c r="EJY302" s="80"/>
      <c r="EJZ302" s="80"/>
      <c r="EKA302" s="80"/>
      <c r="EKB302" s="80"/>
      <c r="EKC302" s="80"/>
      <c r="EKD302" s="80"/>
      <c r="EKE302" s="80"/>
      <c r="EKF302" s="80"/>
      <c r="EKG302" s="80"/>
      <c r="EKH302" s="80"/>
      <c r="EKI302" s="80"/>
      <c r="EKJ302" s="80"/>
      <c r="EKK302" s="80"/>
      <c r="EKL302" s="80"/>
      <c r="EKM302" s="80"/>
      <c r="EKN302" s="80"/>
      <c r="EKO302" s="80"/>
      <c r="EKP302" s="80"/>
      <c r="EKQ302" s="80"/>
      <c r="EKR302" s="80"/>
      <c r="EKS302" s="80"/>
      <c r="EKT302" s="80"/>
      <c r="EKU302" s="80"/>
      <c r="EKV302" s="80"/>
      <c r="EKW302" s="80"/>
      <c r="EKX302" s="80"/>
      <c r="EKY302" s="80"/>
      <c r="EKZ302" s="80"/>
      <c r="ELA302" s="80"/>
      <c r="ELB302" s="80"/>
      <c r="ELC302" s="80"/>
      <c r="ELD302" s="80"/>
      <c r="ELE302" s="80"/>
      <c r="ELF302" s="80"/>
      <c r="ELG302" s="80"/>
      <c r="ELH302" s="80"/>
      <c r="ELI302" s="80"/>
      <c r="ELJ302" s="80"/>
      <c r="ELK302" s="80"/>
      <c r="ELL302" s="80"/>
      <c r="ELM302" s="80"/>
      <c r="ELN302" s="80"/>
      <c r="ELO302" s="80"/>
      <c r="ELP302" s="80"/>
      <c r="ELQ302" s="80"/>
      <c r="ELR302" s="80"/>
      <c r="ELS302" s="80"/>
      <c r="ELT302" s="80"/>
      <c r="ELU302" s="80"/>
      <c r="ELV302" s="80"/>
      <c r="ELW302" s="80"/>
      <c r="ELX302" s="80"/>
      <c r="ELY302" s="80"/>
      <c r="ELZ302" s="80"/>
      <c r="EMA302" s="80"/>
      <c r="EMB302" s="80"/>
      <c r="EMC302" s="80"/>
      <c r="EMD302" s="80"/>
      <c r="EME302" s="80"/>
      <c r="EMF302" s="80"/>
      <c r="EMG302" s="80"/>
      <c r="EMH302" s="80"/>
      <c r="EMI302" s="80"/>
      <c r="EMJ302" s="80"/>
      <c r="EMK302" s="80"/>
      <c r="EML302" s="80"/>
      <c r="EMM302" s="80"/>
      <c r="EMN302" s="80"/>
      <c r="EMO302" s="80"/>
      <c r="EMP302" s="80"/>
      <c r="EMQ302" s="80"/>
      <c r="EMR302" s="80"/>
      <c r="EMS302" s="80"/>
      <c r="EMT302" s="80"/>
      <c r="EMU302" s="80"/>
      <c r="EMV302" s="80"/>
      <c r="EMW302" s="80"/>
      <c r="EMX302" s="80"/>
      <c r="EMY302" s="80"/>
      <c r="EMZ302" s="80"/>
      <c r="ENA302" s="80"/>
      <c r="ENB302" s="80"/>
      <c r="ENC302" s="80"/>
      <c r="END302" s="80"/>
      <c r="ENE302" s="80"/>
      <c r="ENF302" s="80"/>
      <c r="ENG302" s="80"/>
      <c r="ENH302" s="80"/>
      <c r="ENI302" s="80"/>
      <c r="ENJ302" s="80"/>
      <c r="ENK302" s="80"/>
      <c r="ENL302" s="80"/>
      <c r="ENM302" s="80"/>
      <c r="ENN302" s="80"/>
      <c r="ENO302" s="80"/>
      <c r="ENP302" s="80"/>
      <c r="ENQ302" s="80"/>
      <c r="ENR302" s="80"/>
      <c r="ENS302" s="80"/>
      <c r="ENT302" s="80"/>
      <c r="ENU302" s="80"/>
      <c r="ENV302" s="80"/>
      <c r="ENW302" s="80"/>
      <c r="ENX302" s="80"/>
      <c r="ENY302" s="80"/>
      <c r="ENZ302" s="80"/>
      <c r="EOA302" s="80"/>
      <c r="EOB302" s="80"/>
      <c r="EOC302" s="80"/>
      <c r="EOD302" s="80"/>
      <c r="EOE302" s="80"/>
      <c r="EOF302" s="80"/>
      <c r="EOG302" s="80"/>
      <c r="EOH302" s="80"/>
      <c r="EOI302" s="80"/>
      <c r="EOJ302" s="80"/>
      <c r="EOK302" s="80"/>
      <c r="EOL302" s="80"/>
      <c r="EOM302" s="80"/>
      <c r="EON302" s="80"/>
      <c r="EOO302" s="80"/>
      <c r="EOP302" s="80"/>
      <c r="EOQ302" s="80"/>
      <c r="EOR302" s="80"/>
      <c r="EOS302" s="80"/>
      <c r="EOT302" s="80"/>
      <c r="EOU302" s="80"/>
      <c r="EOV302" s="80"/>
      <c r="EOW302" s="80"/>
      <c r="EOX302" s="80"/>
      <c r="EOY302" s="80"/>
      <c r="EOZ302" s="80"/>
      <c r="EPA302" s="80"/>
      <c r="EPB302" s="80"/>
      <c r="EPC302" s="80"/>
      <c r="EPD302" s="80"/>
      <c r="EPE302" s="80"/>
      <c r="EPF302" s="80"/>
      <c r="EPG302" s="80"/>
      <c r="EPH302" s="80"/>
      <c r="EPI302" s="80"/>
      <c r="EPJ302" s="80"/>
      <c r="EPK302" s="80"/>
      <c r="EPL302" s="80"/>
      <c r="EPM302" s="80"/>
      <c r="EPN302" s="80"/>
      <c r="EPO302" s="80"/>
      <c r="EPP302" s="80"/>
      <c r="EPQ302" s="80"/>
      <c r="EPR302" s="80"/>
      <c r="EPS302" s="80"/>
      <c r="EPT302" s="80"/>
      <c r="EPU302" s="80"/>
      <c r="EPV302" s="80"/>
      <c r="EPW302" s="80"/>
      <c r="EPX302" s="80"/>
      <c r="EPY302" s="80"/>
      <c r="EPZ302" s="80"/>
      <c r="EQA302" s="80"/>
      <c r="EQB302" s="80"/>
      <c r="EQC302" s="80"/>
      <c r="EQD302" s="80"/>
      <c r="EQE302" s="80"/>
      <c r="EQF302" s="80"/>
      <c r="EQG302" s="80"/>
      <c r="EQH302" s="80"/>
      <c r="EQI302" s="80"/>
      <c r="EQJ302" s="80"/>
      <c r="EQK302" s="80"/>
      <c r="EQL302" s="80"/>
      <c r="EQM302" s="80"/>
      <c r="EQN302" s="80"/>
      <c r="EQO302" s="80"/>
      <c r="EQP302" s="80"/>
      <c r="EQQ302" s="80"/>
      <c r="EQR302" s="80"/>
      <c r="EQS302" s="80"/>
      <c r="EQT302" s="80"/>
      <c r="EQU302" s="80"/>
      <c r="EQV302" s="80"/>
      <c r="EQW302" s="80"/>
      <c r="EQX302" s="80"/>
      <c r="EQY302" s="80"/>
      <c r="EQZ302" s="80"/>
      <c r="ERA302" s="80"/>
      <c r="ERB302" s="80"/>
      <c r="ERC302" s="80"/>
      <c r="ERD302" s="80"/>
      <c r="ERE302" s="80"/>
      <c r="ERF302" s="80"/>
      <c r="ERG302" s="80"/>
      <c r="ERH302" s="80"/>
      <c r="ERI302" s="80"/>
      <c r="ERJ302" s="80"/>
      <c r="ERK302" s="80"/>
      <c r="ERL302" s="80"/>
      <c r="ERM302" s="80"/>
      <c r="ERN302" s="80"/>
      <c r="ERO302" s="80"/>
      <c r="ERP302" s="80"/>
      <c r="ERQ302" s="80"/>
      <c r="ERR302" s="80"/>
      <c r="ERS302" s="80"/>
      <c r="ERT302" s="80"/>
      <c r="ERU302" s="80"/>
      <c r="ERV302" s="80"/>
      <c r="ERW302" s="80"/>
      <c r="ERX302" s="80"/>
      <c r="ERY302" s="80"/>
      <c r="ERZ302" s="80"/>
      <c r="ESA302" s="80"/>
      <c r="ESB302" s="80"/>
      <c r="ESC302" s="80"/>
      <c r="ESD302" s="80"/>
      <c r="ESE302" s="80"/>
      <c r="ESF302" s="80"/>
      <c r="ESG302" s="80"/>
      <c r="ESH302" s="80"/>
      <c r="ESI302" s="80"/>
      <c r="ESJ302" s="80"/>
      <c r="ESK302" s="80"/>
      <c r="ESL302" s="80"/>
      <c r="ESM302" s="80"/>
      <c r="ESN302" s="80"/>
      <c r="ESO302" s="80"/>
      <c r="ESP302" s="80"/>
      <c r="ESQ302" s="80"/>
      <c r="ESR302" s="80"/>
      <c r="ESS302" s="80"/>
      <c r="EST302" s="80"/>
      <c r="ESU302" s="80"/>
      <c r="ESV302" s="80"/>
      <c r="ESW302" s="80"/>
      <c r="ESX302" s="80"/>
      <c r="ESY302" s="80"/>
      <c r="ESZ302" s="80"/>
      <c r="ETA302" s="80"/>
      <c r="ETB302" s="80"/>
      <c r="ETC302" s="80"/>
      <c r="ETD302" s="80"/>
      <c r="ETE302" s="80"/>
      <c r="ETF302" s="80"/>
      <c r="ETG302" s="80"/>
      <c r="ETH302" s="80"/>
      <c r="ETI302" s="80"/>
      <c r="ETJ302" s="80"/>
      <c r="ETK302" s="80"/>
      <c r="ETL302" s="80"/>
      <c r="ETM302" s="80"/>
      <c r="ETN302" s="80"/>
      <c r="ETO302" s="80"/>
      <c r="ETP302" s="80"/>
      <c r="ETQ302" s="80"/>
      <c r="ETR302" s="80"/>
      <c r="ETS302" s="80"/>
      <c r="ETT302" s="80"/>
      <c r="ETU302" s="80"/>
      <c r="ETV302" s="80"/>
      <c r="ETW302" s="80"/>
      <c r="ETX302" s="80"/>
      <c r="ETY302" s="80"/>
      <c r="ETZ302" s="80"/>
      <c r="EUA302" s="80"/>
      <c r="EUB302" s="80"/>
      <c r="EUC302" s="80"/>
      <c r="EUD302" s="80"/>
      <c r="EUE302" s="80"/>
      <c r="EUF302" s="80"/>
      <c r="EUG302" s="80"/>
      <c r="EUH302" s="80"/>
      <c r="EUI302" s="80"/>
      <c r="EUJ302" s="80"/>
      <c r="EUK302" s="80"/>
      <c r="EUL302" s="80"/>
      <c r="EUM302" s="80"/>
      <c r="EUN302" s="80"/>
      <c r="EUO302" s="80"/>
      <c r="EUP302" s="80"/>
      <c r="EUQ302" s="80"/>
      <c r="EUR302" s="80"/>
      <c r="EUS302" s="80"/>
      <c r="EUT302" s="80"/>
      <c r="EUU302" s="80"/>
      <c r="EUV302" s="80"/>
      <c r="EUW302" s="80"/>
      <c r="EUX302" s="80"/>
      <c r="EUY302" s="80"/>
      <c r="EUZ302" s="80"/>
      <c r="EVA302" s="80"/>
      <c r="EVB302" s="80"/>
      <c r="EVC302" s="80"/>
      <c r="EVD302" s="80"/>
      <c r="EVE302" s="80"/>
      <c r="EVF302" s="80"/>
      <c r="EVG302" s="80"/>
      <c r="EVH302" s="80"/>
      <c r="EVI302" s="80"/>
      <c r="EVJ302" s="80"/>
      <c r="EVK302" s="80"/>
      <c r="EVL302" s="80"/>
      <c r="EVM302" s="80"/>
      <c r="EVN302" s="80"/>
      <c r="EVO302" s="80"/>
      <c r="EVP302" s="80"/>
      <c r="EVQ302" s="80"/>
      <c r="EVR302" s="80"/>
      <c r="EVS302" s="80"/>
      <c r="EVT302" s="80"/>
      <c r="EVU302" s="80"/>
      <c r="EVV302" s="80"/>
      <c r="EVW302" s="80"/>
      <c r="EVX302" s="80"/>
      <c r="EVY302" s="80"/>
      <c r="EVZ302" s="80"/>
      <c r="EWA302" s="80"/>
      <c r="EWB302" s="80"/>
      <c r="EWC302" s="80"/>
      <c r="EWD302" s="80"/>
      <c r="EWE302" s="80"/>
      <c r="EWF302" s="80"/>
      <c r="EWG302" s="80"/>
      <c r="EWH302" s="80"/>
      <c r="EWI302" s="80"/>
      <c r="EWJ302" s="80"/>
      <c r="EWK302" s="80"/>
      <c r="EWL302" s="80"/>
      <c r="EWM302" s="80"/>
      <c r="EWN302" s="80"/>
      <c r="EWO302" s="80"/>
      <c r="EWP302" s="80"/>
      <c r="EWQ302" s="80"/>
      <c r="EWR302" s="80"/>
      <c r="EWS302" s="80"/>
      <c r="EWT302" s="80"/>
      <c r="EWU302" s="80"/>
      <c r="EWV302" s="80"/>
      <c r="EWW302" s="80"/>
      <c r="EWX302" s="80"/>
      <c r="EWY302" s="80"/>
      <c r="EWZ302" s="80"/>
      <c r="EXA302" s="80"/>
      <c r="EXB302" s="80"/>
      <c r="EXC302" s="80"/>
      <c r="EXD302" s="80"/>
      <c r="EXE302" s="80"/>
      <c r="EXF302" s="80"/>
      <c r="EXG302" s="80"/>
      <c r="EXH302" s="80"/>
      <c r="EXI302" s="80"/>
      <c r="EXJ302" s="80"/>
      <c r="EXK302" s="80"/>
      <c r="EXL302" s="80"/>
      <c r="EXM302" s="80"/>
      <c r="EXN302" s="80"/>
      <c r="EXO302" s="80"/>
      <c r="EXP302" s="80"/>
      <c r="EXQ302" s="80"/>
      <c r="EXR302" s="80"/>
      <c r="EXS302" s="80"/>
      <c r="EXT302" s="80"/>
      <c r="EXU302" s="80"/>
      <c r="EXV302" s="80"/>
      <c r="EXW302" s="80"/>
      <c r="EXX302" s="80"/>
      <c r="EXY302" s="80"/>
      <c r="EXZ302" s="80"/>
      <c r="EYA302" s="80"/>
      <c r="EYB302" s="80"/>
      <c r="EYC302" s="80"/>
      <c r="EYD302" s="80"/>
      <c r="EYE302" s="80"/>
      <c r="EYF302" s="80"/>
      <c r="EYG302" s="80"/>
      <c r="EYH302" s="80"/>
      <c r="EYI302" s="80"/>
      <c r="EYJ302" s="80"/>
      <c r="EYK302" s="80"/>
      <c r="EYL302" s="80"/>
      <c r="EYM302" s="80"/>
      <c r="EYN302" s="80"/>
      <c r="EYO302" s="80"/>
      <c r="EYP302" s="80"/>
      <c r="EYQ302" s="80"/>
      <c r="EYR302" s="80"/>
      <c r="EYS302" s="80"/>
      <c r="EYT302" s="80"/>
      <c r="EYU302" s="80"/>
      <c r="EYV302" s="80"/>
      <c r="EYW302" s="80"/>
      <c r="EYX302" s="80"/>
      <c r="EYY302" s="80"/>
      <c r="EYZ302" s="80"/>
      <c r="EZA302" s="80"/>
      <c r="EZB302" s="80"/>
      <c r="EZC302" s="80"/>
      <c r="EZD302" s="80"/>
      <c r="EZE302" s="80"/>
      <c r="EZF302" s="80"/>
      <c r="EZG302" s="80"/>
      <c r="EZH302" s="80"/>
      <c r="EZI302" s="80"/>
      <c r="EZJ302" s="80"/>
      <c r="EZK302" s="80"/>
      <c r="EZL302" s="80"/>
      <c r="EZM302" s="80"/>
      <c r="EZN302" s="80"/>
      <c r="EZO302" s="80"/>
      <c r="EZP302" s="80"/>
      <c r="EZQ302" s="80"/>
      <c r="EZR302" s="80"/>
      <c r="EZS302" s="80"/>
      <c r="EZT302" s="80"/>
      <c r="EZU302" s="80"/>
      <c r="EZV302" s="80"/>
      <c r="EZW302" s="80"/>
      <c r="EZX302" s="80"/>
      <c r="EZY302" s="80"/>
      <c r="EZZ302" s="80"/>
      <c r="FAA302" s="80"/>
      <c r="FAB302" s="80"/>
      <c r="FAC302" s="80"/>
      <c r="FAD302" s="80"/>
      <c r="FAE302" s="80"/>
      <c r="FAF302" s="80"/>
      <c r="FAG302" s="80"/>
      <c r="FAH302" s="80"/>
      <c r="FAI302" s="80"/>
      <c r="FAJ302" s="80"/>
      <c r="FAK302" s="80"/>
      <c r="FAL302" s="80"/>
      <c r="FAM302" s="80"/>
      <c r="FAN302" s="80"/>
      <c r="FAO302" s="80"/>
      <c r="FAP302" s="80"/>
      <c r="FAQ302" s="80"/>
      <c r="FAR302" s="80"/>
      <c r="FAS302" s="80"/>
      <c r="FAT302" s="80"/>
      <c r="FAU302" s="80"/>
      <c r="FAV302" s="80"/>
      <c r="FAW302" s="80"/>
      <c r="FAX302" s="80"/>
      <c r="FAY302" s="80"/>
      <c r="FAZ302" s="80"/>
      <c r="FBA302" s="80"/>
      <c r="FBB302" s="80"/>
      <c r="FBC302" s="80"/>
      <c r="FBD302" s="80"/>
      <c r="FBE302" s="80"/>
      <c r="FBF302" s="80"/>
      <c r="FBG302" s="80"/>
      <c r="FBH302" s="80"/>
      <c r="FBI302" s="80"/>
      <c r="FBJ302" s="80"/>
      <c r="FBK302" s="80"/>
      <c r="FBL302" s="80"/>
      <c r="FBM302" s="80"/>
      <c r="FBN302" s="80"/>
      <c r="FBO302" s="80"/>
      <c r="FBP302" s="80"/>
      <c r="FBQ302" s="80"/>
      <c r="FBR302" s="80"/>
      <c r="FBS302" s="80"/>
      <c r="FBT302" s="80"/>
      <c r="FBU302" s="80"/>
      <c r="FBV302" s="80"/>
      <c r="FBW302" s="80"/>
      <c r="FBX302" s="80"/>
      <c r="FBY302" s="80"/>
      <c r="FBZ302" s="80"/>
      <c r="FCA302" s="80"/>
      <c r="FCB302" s="80"/>
      <c r="FCC302" s="80"/>
      <c r="FCD302" s="80"/>
      <c r="FCE302" s="80"/>
      <c r="FCF302" s="80"/>
      <c r="FCG302" s="80"/>
      <c r="FCH302" s="80"/>
      <c r="FCI302" s="80"/>
      <c r="FCJ302" s="80"/>
      <c r="FCK302" s="80"/>
      <c r="FCL302" s="80"/>
      <c r="FCM302" s="80"/>
      <c r="FCN302" s="80"/>
      <c r="FCO302" s="80"/>
      <c r="FCP302" s="80"/>
      <c r="FCQ302" s="80"/>
      <c r="FCR302" s="80"/>
      <c r="FCS302" s="80"/>
      <c r="FCT302" s="80"/>
      <c r="FCU302" s="80"/>
      <c r="FCV302" s="80"/>
      <c r="FCW302" s="80"/>
      <c r="FCX302" s="80"/>
      <c r="FCY302" s="80"/>
      <c r="FCZ302" s="80"/>
      <c r="FDA302" s="80"/>
      <c r="FDB302" s="80"/>
      <c r="FDC302" s="80"/>
      <c r="FDD302" s="80"/>
      <c r="FDE302" s="80"/>
      <c r="FDF302" s="80"/>
      <c r="FDG302" s="80"/>
      <c r="FDH302" s="80"/>
      <c r="FDI302" s="80"/>
      <c r="FDJ302" s="80"/>
      <c r="FDK302" s="80"/>
      <c r="FDL302" s="80"/>
      <c r="FDM302" s="80"/>
      <c r="FDN302" s="80"/>
      <c r="FDO302" s="80"/>
      <c r="FDP302" s="80"/>
      <c r="FDQ302" s="80"/>
      <c r="FDR302" s="80"/>
      <c r="FDS302" s="80"/>
      <c r="FDT302" s="80"/>
      <c r="FDU302" s="80"/>
      <c r="FDV302" s="80"/>
      <c r="FDW302" s="80"/>
      <c r="FDX302" s="80"/>
      <c r="FDY302" s="80"/>
      <c r="FDZ302" s="80"/>
      <c r="FEA302" s="80"/>
      <c r="FEB302" s="80"/>
      <c r="FEC302" s="80"/>
      <c r="FED302" s="80"/>
      <c r="FEE302" s="80"/>
      <c r="FEF302" s="80"/>
      <c r="FEG302" s="80"/>
      <c r="FEH302" s="80"/>
      <c r="FEI302" s="80"/>
      <c r="FEJ302" s="80"/>
      <c r="FEK302" s="80"/>
      <c r="FEL302" s="80"/>
      <c r="FEM302" s="80"/>
      <c r="FEN302" s="80"/>
      <c r="FEO302" s="80"/>
      <c r="FEP302" s="80"/>
      <c r="FEQ302" s="80"/>
      <c r="FER302" s="80"/>
      <c r="FES302" s="80"/>
      <c r="FET302" s="80"/>
      <c r="FEU302" s="80"/>
      <c r="FEV302" s="80"/>
      <c r="FEW302" s="80"/>
      <c r="FEX302" s="80"/>
      <c r="FEY302" s="80"/>
      <c r="FEZ302" s="80"/>
      <c r="FFA302" s="80"/>
      <c r="FFB302" s="80"/>
      <c r="FFC302" s="80"/>
      <c r="FFD302" s="80"/>
      <c r="FFE302" s="80"/>
      <c r="FFF302" s="80"/>
      <c r="FFG302" s="80"/>
      <c r="FFH302" s="80"/>
      <c r="FFI302" s="80"/>
      <c r="FFJ302" s="80"/>
      <c r="FFK302" s="80"/>
      <c r="FFL302" s="80"/>
      <c r="FFM302" s="80"/>
      <c r="FFN302" s="80"/>
      <c r="FFO302" s="80"/>
      <c r="FFP302" s="80"/>
      <c r="FFQ302" s="80"/>
      <c r="FFR302" s="80"/>
      <c r="FFS302" s="80"/>
      <c r="FFT302" s="80"/>
      <c r="FFU302" s="80"/>
      <c r="FFV302" s="80"/>
      <c r="FFW302" s="80"/>
      <c r="FFX302" s="80"/>
      <c r="FFY302" s="80"/>
      <c r="FFZ302" s="80"/>
      <c r="FGA302" s="80"/>
      <c r="FGB302" s="80"/>
      <c r="FGC302" s="80"/>
      <c r="FGD302" s="80"/>
      <c r="FGE302" s="80"/>
      <c r="FGF302" s="80"/>
      <c r="FGG302" s="80"/>
      <c r="FGH302" s="80"/>
      <c r="FGI302" s="80"/>
      <c r="FGJ302" s="80"/>
      <c r="FGK302" s="80"/>
      <c r="FGL302" s="80"/>
      <c r="FGM302" s="80"/>
      <c r="FGN302" s="80"/>
      <c r="FGO302" s="80"/>
      <c r="FGP302" s="80"/>
      <c r="FGQ302" s="80"/>
      <c r="FGR302" s="80"/>
      <c r="FGS302" s="80"/>
      <c r="FGT302" s="80"/>
      <c r="FGU302" s="80"/>
      <c r="FGV302" s="80"/>
      <c r="FGW302" s="80"/>
      <c r="FGX302" s="80"/>
      <c r="FGY302" s="80"/>
      <c r="FGZ302" s="80"/>
      <c r="FHA302" s="80"/>
      <c r="FHB302" s="80"/>
      <c r="FHC302" s="80"/>
      <c r="FHD302" s="80"/>
      <c r="FHE302" s="80"/>
      <c r="FHF302" s="80"/>
      <c r="FHG302" s="80"/>
      <c r="FHH302" s="80"/>
      <c r="FHI302" s="80"/>
      <c r="FHJ302" s="80"/>
      <c r="FHK302" s="80"/>
      <c r="FHL302" s="80"/>
      <c r="FHM302" s="80"/>
      <c r="FHN302" s="80"/>
      <c r="FHO302" s="80"/>
      <c r="FHP302" s="80"/>
      <c r="FHQ302" s="80"/>
      <c r="FHR302" s="80"/>
      <c r="FHS302" s="80"/>
      <c r="FHT302" s="80"/>
      <c r="FHU302" s="80"/>
      <c r="FHV302" s="80"/>
      <c r="FHW302" s="80"/>
      <c r="FHX302" s="80"/>
      <c r="FHY302" s="80"/>
      <c r="FHZ302" s="80"/>
      <c r="FIA302" s="80"/>
      <c r="FIB302" s="80"/>
      <c r="FIC302" s="80"/>
      <c r="FID302" s="80"/>
      <c r="FIE302" s="80"/>
      <c r="FIF302" s="80"/>
      <c r="FIG302" s="80"/>
      <c r="FIH302" s="80"/>
      <c r="FII302" s="80"/>
      <c r="FIJ302" s="80"/>
      <c r="FIK302" s="80"/>
      <c r="FIL302" s="80"/>
      <c r="FIM302" s="80"/>
      <c r="FIN302" s="80"/>
      <c r="FIO302" s="80"/>
      <c r="FIP302" s="80"/>
      <c r="FIQ302" s="80"/>
      <c r="FIR302" s="80"/>
      <c r="FIS302" s="80"/>
      <c r="FIT302" s="80"/>
      <c r="FIU302" s="80"/>
      <c r="FIV302" s="80"/>
      <c r="FIW302" s="80"/>
      <c r="FIX302" s="80"/>
      <c r="FIY302" s="80"/>
      <c r="FIZ302" s="80"/>
      <c r="FJA302" s="80"/>
      <c r="FJB302" s="80"/>
      <c r="FJC302" s="80"/>
      <c r="FJD302" s="80"/>
      <c r="FJE302" s="80"/>
      <c r="FJF302" s="80"/>
      <c r="FJG302" s="80"/>
      <c r="FJH302" s="80"/>
      <c r="FJI302" s="80"/>
      <c r="FJJ302" s="80"/>
      <c r="FJK302" s="80"/>
      <c r="FJL302" s="80"/>
      <c r="FJM302" s="80"/>
      <c r="FJN302" s="80"/>
      <c r="FJO302" s="80"/>
      <c r="FJP302" s="80"/>
      <c r="FJQ302" s="80"/>
      <c r="FJR302" s="80"/>
      <c r="FJS302" s="80"/>
      <c r="FJT302" s="80"/>
      <c r="FJU302" s="80"/>
      <c r="FJV302" s="80"/>
      <c r="FJW302" s="80"/>
      <c r="FJX302" s="80"/>
      <c r="FJY302" s="80"/>
      <c r="FJZ302" s="80"/>
      <c r="FKA302" s="80"/>
      <c r="FKB302" s="80"/>
      <c r="FKC302" s="80"/>
      <c r="FKD302" s="80"/>
      <c r="FKE302" s="80"/>
      <c r="FKF302" s="80"/>
      <c r="FKG302" s="80"/>
      <c r="FKH302" s="80"/>
      <c r="FKI302" s="80"/>
      <c r="FKJ302" s="80"/>
      <c r="FKK302" s="80"/>
      <c r="FKL302" s="80"/>
      <c r="FKM302" s="80"/>
      <c r="FKN302" s="80"/>
      <c r="FKO302" s="80"/>
      <c r="FKP302" s="80"/>
      <c r="FKQ302" s="80"/>
      <c r="FKR302" s="80"/>
      <c r="FKS302" s="80"/>
      <c r="FKT302" s="80"/>
      <c r="FKU302" s="80"/>
      <c r="FKV302" s="80"/>
      <c r="FKW302" s="80"/>
      <c r="FKX302" s="80"/>
      <c r="FKY302" s="80"/>
      <c r="FKZ302" s="80"/>
      <c r="FLA302" s="80"/>
      <c r="FLB302" s="80"/>
      <c r="FLC302" s="80"/>
      <c r="FLD302" s="80"/>
      <c r="FLE302" s="80"/>
      <c r="FLF302" s="80"/>
      <c r="FLG302" s="80"/>
      <c r="FLH302" s="80"/>
      <c r="FLI302" s="80"/>
      <c r="FLJ302" s="80"/>
      <c r="FLK302" s="80"/>
      <c r="FLL302" s="80"/>
      <c r="FLM302" s="80"/>
      <c r="FLN302" s="80"/>
      <c r="FLO302" s="80"/>
      <c r="FLP302" s="80"/>
      <c r="FLQ302" s="80"/>
      <c r="FLR302" s="80"/>
      <c r="FLS302" s="80"/>
      <c r="FLT302" s="80"/>
      <c r="FLU302" s="80"/>
      <c r="FLV302" s="80"/>
      <c r="FLW302" s="80"/>
      <c r="FLX302" s="80"/>
      <c r="FLY302" s="80"/>
      <c r="FLZ302" s="80"/>
      <c r="FMA302" s="80"/>
      <c r="FMB302" s="80"/>
      <c r="FMC302" s="80"/>
      <c r="FMD302" s="80"/>
      <c r="FME302" s="80"/>
      <c r="FMF302" s="80"/>
      <c r="FMG302" s="80"/>
      <c r="FMH302" s="80"/>
      <c r="FMI302" s="80"/>
      <c r="FMJ302" s="80"/>
      <c r="FMK302" s="80"/>
      <c r="FML302" s="80"/>
      <c r="FMM302" s="80"/>
      <c r="FMN302" s="80"/>
      <c r="FMO302" s="80"/>
      <c r="FMP302" s="80"/>
      <c r="FMQ302" s="80"/>
      <c r="FMR302" s="80"/>
      <c r="FMS302" s="80"/>
      <c r="FMT302" s="80"/>
      <c r="FMU302" s="80"/>
      <c r="FMV302" s="80"/>
      <c r="FMW302" s="80"/>
      <c r="FMX302" s="80"/>
      <c r="FMY302" s="80"/>
      <c r="FMZ302" s="80"/>
      <c r="FNA302" s="80"/>
      <c r="FNB302" s="80"/>
      <c r="FNC302" s="80"/>
      <c r="FND302" s="80"/>
      <c r="FNE302" s="80"/>
      <c r="FNF302" s="80"/>
      <c r="FNG302" s="80"/>
      <c r="FNH302" s="80"/>
      <c r="FNI302" s="80"/>
      <c r="FNJ302" s="80"/>
      <c r="FNK302" s="80"/>
      <c r="FNL302" s="80"/>
      <c r="FNM302" s="80"/>
      <c r="FNN302" s="80"/>
      <c r="FNO302" s="80"/>
      <c r="FNP302" s="80"/>
      <c r="FNQ302" s="80"/>
      <c r="FNR302" s="80"/>
      <c r="FNS302" s="80"/>
      <c r="FNT302" s="80"/>
      <c r="FNU302" s="80"/>
      <c r="FNV302" s="80"/>
      <c r="FNW302" s="80"/>
      <c r="FNX302" s="80"/>
      <c r="FNY302" s="80"/>
      <c r="FNZ302" s="80"/>
      <c r="FOA302" s="80"/>
      <c r="FOB302" s="80"/>
      <c r="FOC302" s="80"/>
      <c r="FOD302" s="80"/>
      <c r="FOE302" s="80"/>
      <c r="FOF302" s="80"/>
      <c r="FOG302" s="80"/>
      <c r="FOH302" s="80"/>
      <c r="FOI302" s="80"/>
      <c r="FOJ302" s="80"/>
      <c r="FOK302" s="80"/>
      <c r="FOL302" s="80"/>
      <c r="FOM302" s="80"/>
      <c r="FON302" s="80"/>
      <c r="FOO302" s="80"/>
      <c r="FOP302" s="80"/>
      <c r="FOQ302" s="80"/>
      <c r="FOR302" s="80"/>
      <c r="FOS302" s="80"/>
      <c r="FOT302" s="80"/>
      <c r="FOU302" s="80"/>
      <c r="FOV302" s="80"/>
      <c r="FOW302" s="80"/>
      <c r="FOX302" s="80"/>
      <c r="FOY302" s="80"/>
      <c r="FOZ302" s="80"/>
      <c r="FPA302" s="80"/>
      <c r="FPB302" s="80"/>
      <c r="FPC302" s="80"/>
      <c r="FPD302" s="80"/>
      <c r="FPE302" s="80"/>
      <c r="FPF302" s="80"/>
      <c r="FPG302" s="80"/>
      <c r="FPH302" s="80"/>
      <c r="FPI302" s="80"/>
      <c r="FPJ302" s="80"/>
      <c r="FPK302" s="80"/>
      <c r="FPL302" s="80"/>
      <c r="FPM302" s="80"/>
      <c r="FPN302" s="80"/>
      <c r="FPO302" s="80"/>
      <c r="FPP302" s="80"/>
      <c r="FPQ302" s="80"/>
      <c r="FPR302" s="80"/>
      <c r="FPS302" s="80"/>
      <c r="FPT302" s="80"/>
      <c r="FPU302" s="80"/>
      <c r="FPV302" s="80"/>
      <c r="FPW302" s="80"/>
      <c r="FPX302" s="80"/>
      <c r="FPY302" s="80"/>
      <c r="FPZ302" s="80"/>
      <c r="FQA302" s="80"/>
      <c r="FQB302" s="80"/>
      <c r="FQC302" s="80"/>
      <c r="FQD302" s="80"/>
      <c r="FQE302" s="80"/>
      <c r="FQF302" s="80"/>
      <c r="FQG302" s="80"/>
      <c r="FQH302" s="80"/>
      <c r="FQI302" s="80"/>
      <c r="FQJ302" s="80"/>
      <c r="FQK302" s="80"/>
      <c r="FQL302" s="80"/>
      <c r="FQM302" s="80"/>
      <c r="FQN302" s="80"/>
      <c r="FQO302" s="80"/>
      <c r="FQP302" s="80"/>
      <c r="FQQ302" s="80"/>
      <c r="FQR302" s="80"/>
      <c r="FQS302" s="80"/>
      <c r="FQT302" s="80"/>
      <c r="FQU302" s="80"/>
      <c r="FQV302" s="80"/>
      <c r="FQW302" s="80"/>
      <c r="FQX302" s="80"/>
      <c r="FQY302" s="80"/>
      <c r="FQZ302" s="80"/>
      <c r="FRA302" s="80"/>
      <c r="FRB302" s="80"/>
      <c r="FRC302" s="80"/>
      <c r="FRD302" s="80"/>
      <c r="FRE302" s="80"/>
      <c r="FRF302" s="80"/>
      <c r="FRG302" s="80"/>
      <c r="FRH302" s="80"/>
      <c r="FRI302" s="80"/>
      <c r="FRJ302" s="80"/>
      <c r="FRK302" s="80"/>
      <c r="FRL302" s="80"/>
      <c r="FRM302" s="80"/>
      <c r="FRN302" s="80"/>
      <c r="FRO302" s="80"/>
      <c r="FRP302" s="80"/>
      <c r="FRQ302" s="80"/>
      <c r="FRR302" s="80"/>
      <c r="FRS302" s="80"/>
      <c r="FRT302" s="80"/>
      <c r="FRU302" s="80"/>
      <c r="FRV302" s="80"/>
      <c r="FRW302" s="80"/>
      <c r="FRX302" s="80"/>
      <c r="FRY302" s="80"/>
      <c r="FRZ302" s="80"/>
      <c r="FSA302" s="80"/>
      <c r="FSB302" s="80"/>
      <c r="FSC302" s="80"/>
      <c r="FSD302" s="80"/>
      <c r="FSE302" s="80"/>
      <c r="FSF302" s="80"/>
      <c r="FSG302" s="80"/>
      <c r="FSH302" s="80"/>
      <c r="FSI302" s="80"/>
      <c r="FSJ302" s="80"/>
      <c r="FSK302" s="80"/>
      <c r="FSL302" s="80"/>
      <c r="FSM302" s="80"/>
      <c r="FSN302" s="80"/>
      <c r="FSO302" s="80"/>
      <c r="FSP302" s="80"/>
      <c r="FSQ302" s="80"/>
      <c r="FSR302" s="80"/>
      <c r="FSS302" s="80"/>
      <c r="FST302" s="80"/>
      <c r="FSU302" s="80"/>
      <c r="FSV302" s="80"/>
      <c r="FSW302" s="80"/>
      <c r="FSX302" s="80"/>
      <c r="FSY302" s="80"/>
      <c r="FSZ302" s="80"/>
      <c r="FTA302" s="80"/>
      <c r="FTB302" s="80"/>
      <c r="FTC302" s="80"/>
      <c r="FTD302" s="80"/>
      <c r="FTE302" s="80"/>
      <c r="FTF302" s="80"/>
      <c r="FTG302" s="80"/>
      <c r="FTH302" s="80"/>
      <c r="FTI302" s="80"/>
      <c r="FTJ302" s="80"/>
      <c r="FTK302" s="80"/>
      <c r="FTL302" s="80"/>
      <c r="FTM302" s="80"/>
      <c r="FTN302" s="80"/>
      <c r="FTO302" s="80"/>
      <c r="FTP302" s="80"/>
      <c r="FTQ302" s="80"/>
      <c r="FTR302" s="80"/>
      <c r="FTS302" s="80"/>
      <c r="FTT302" s="80"/>
      <c r="FTU302" s="80"/>
      <c r="FTV302" s="80"/>
      <c r="FTW302" s="80"/>
      <c r="FTX302" s="80"/>
      <c r="FTY302" s="80"/>
      <c r="FTZ302" s="80"/>
      <c r="FUA302" s="80"/>
      <c r="FUB302" s="80"/>
      <c r="FUC302" s="80"/>
      <c r="FUD302" s="80"/>
      <c r="FUE302" s="80"/>
      <c r="FUF302" s="80"/>
      <c r="FUG302" s="80"/>
      <c r="FUH302" s="80"/>
      <c r="FUI302" s="80"/>
      <c r="FUJ302" s="80"/>
      <c r="FUK302" s="80"/>
      <c r="FUL302" s="80"/>
      <c r="FUM302" s="80"/>
      <c r="FUN302" s="80"/>
      <c r="FUO302" s="80"/>
      <c r="FUP302" s="80"/>
      <c r="FUQ302" s="80"/>
      <c r="FUR302" s="80"/>
      <c r="FUS302" s="80"/>
      <c r="FUT302" s="80"/>
      <c r="FUU302" s="80"/>
      <c r="FUV302" s="80"/>
      <c r="FUW302" s="80"/>
      <c r="FUX302" s="80"/>
      <c r="FUY302" s="80"/>
      <c r="FUZ302" s="80"/>
      <c r="FVA302" s="80"/>
      <c r="FVB302" s="80"/>
      <c r="FVC302" s="80"/>
      <c r="FVD302" s="80"/>
      <c r="FVE302" s="80"/>
      <c r="FVF302" s="80"/>
      <c r="FVG302" s="80"/>
      <c r="FVH302" s="80"/>
      <c r="FVI302" s="80"/>
      <c r="FVJ302" s="80"/>
      <c r="FVK302" s="80"/>
      <c r="FVL302" s="80"/>
      <c r="FVM302" s="80"/>
      <c r="FVN302" s="80"/>
      <c r="FVO302" s="80"/>
      <c r="FVP302" s="80"/>
      <c r="FVQ302" s="80"/>
      <c r="FVR302" s="80"/>
      <c r="FVS302" s="80"/>
      <c r="FVT302" s="80"/>
      <c r="FVU302" s="80"/>
      <c r="FVV302" s="80"/>
      <c r="FVW302" s="80"/>
      <c r="FVX302" s="80"/>
      <c r="FVY302" s="80"/>
      <c r="FVZ302" s="80"/>
      <c r="FWA302" s="80"/>
      <c r="FWB302" s="80"/>
      <c r="FWC302" s="80"/>
      <c r="FWD302" s="80"/>
      <c r="FWE302" s="80"/>
      <c r="FWF302" s="80"/>
      <c r="FWG302" s="80"/>
      <c r="FWH302" s="80"/>
      <c r="FWI302" s="80"/>
      <c r="FWJ302" s="80"/>
      <c r="FWK302" s="80"/>
      <c r="FWL302" s="80"/>
      <c r="FWM302" s="80"/>
      <c r="FWN302" s="80"/>
      <c r="FWO302" s="80"/>
      <c r="FWP302" s="80"/>
      <c r="FWQ302" s="80"/>
      <c r="FWR302" s="80"/>
      <c r="FWS302" s="80"/>
      <c r="FWT302" s="80"/>
      <c r="FWU302" s="80"/>
      <c r="FWV302" s="80"/>
      <c r="FWW302" s="80"/>
      <c r="FWX302" s="80"/>
      <c r="FWY302" s="80"/>
      <c r="FWZ302" s="80"/>
      <c r="FXA302" s="80"/>
      <c r="FXB302" s="80"/>
      <c r="FXC302" s="80"/>
      <c r="FXD302" s="80"/>
      <c r="FXE302" s="80"/>
      <c r="FXF302" s="80"/>
      <c r="FXG302" s="80"/>
      <c r="FXH302" s="80"/>
      <c r="FXI302" s="80"/>
      <c r="FXJ302" s="80"/>
      <c r="FXK302" s="80"/>
      <c r="FXL302" s="80"/>
      <c r="FXM302" s="80"/>
      <c r="FXN302" s="80"/>
      <c r="FXO302" s="80"/>
      <c r="FXP302" s="80"/>
      <c r="FXQ302" s="80"/>
      <c r="FXR302" s="80"/>
      <c r="FXS302" s="80"/>
      <c r="FXT302" s="80"/>
      <c r="FXU302" s="80"/>
      <c r="FXV302" s="80"/>
      <c r="FXW302" s="80"/>
      <c r="FXX302" s="80"/>
      <c r="FXY302" s="80"/>
      <c r="FXZ302" s="80"/>
      <c r="FYA302" s="80"/>
      <c r="FYB302" s="80"/>
      <c r="FYC302" s="80"/>
      <c r="FYD302" s="80"/>
      <c r="FYE302" s="80"/>
      <c r="FYF302" s="80"/>
      <c r="FYG302" s="80"/>
      <c r="FYH302" s="80"/>
      <c r="FYI302" s="80"/>
      <c r="FYJ302" s="80"/>
      <c r="FYK302" s="80"/>
      <c r="FYL302" s="80"/>
      <c r="FYM302" s="80"/>
      <c r="FYN302" s="80"/>
      <c r="FYO302" s="80"/>
      <c r="FYP302" s="80"/>
      <c r="FYQ302" s="80"/>
      <c r="FYR302" s="80"/>
      <c r="FYS302" s="80"/>
      <c r="FYT302" s="80"/>
      <c r="FYU302" s="80"/>
      <c r="FYV302" s="80"/>
      <c r="FYW302" s="80"/>
      <c r="FYX302" s="80"/>
      <c r="FYY302" s="80"/>
      <c r="FYZ302" s="80"/>
      <c r="FZA302" s="80"/>
      <c r="FZB302" s="80"/>
      <c r="FZC302" s="80"/>
      <c r="FZD302" s="80"/>
      <c r="FZE302" s="80"/>
      <c r="FZF302" s="80"/>
      <c r="FZG302" s="80"/>
      <c r="FZH302" s="80"/>
      <c r="FZI302" s="80"/>
      <c r="FZJ302" s="80"/>
      <c r="FZK302" s="80"/>
      <c r="FZL302" s="80"/>
      <c r="FZM302" s="80"/>
      <c r="FZN302" s="80"/>
      <c r="FZO302" s="80"/>
      <c r="FZP302" s="80"/>
      <c r="FZQ302" s="80"/>
      <c r="FZR302" s="80"/>
      <c r="FZS302" s="80"/>
      <c r="FZT302" s="80"/>
      <c r="FZU302" s="80"/>
      <c r="FZV302" s="80"/>
      <c r="FZW302" s="80"/>
      <c r="FZX302" s="80"/>
      <c r="FZY302" s="80"/>
      <c r="FZZ302" s="80"/>
      <c r="GAA302" s="80"/>
      <c r="GAB302" s="80"/>
      <c r="GAC302" s="80"/>
      <c r="GAD302" s="80"/>
      <c r="GAE302" s="80"/>
      <c r="GAF302" s="80"/>
      <c r="GAG302" s="80"/>
      <c r="GAH302" s="80"/>
      <c r="GAI302" s="80"/>
      <c r="GAJ302" s="80"/>
      <c r="GAK302" s="80"/>
      <c r="GAL302" s="80"/>
      <c r="GAM302" s="80"/>
      <c r="GAN302" s="80"/>
      <c r="GAO302" s="80"/>
      <c r="GAP302" s="80"/>
      <c r="GAQ302" s="80"/>
      <c r="GAR302" s="80"/>
      <c r="GAS302" s="80"/>
      <c r="GAT302" s="80"/>
      <c r="GAU302" s="80"/>
      <c r="GAV302" s="80"/>
      <c r="GAW302" s="80"/>
      <c r="GAX302" s="80"/>
      <c r="GAY302" s="80"/>
      <c r="GAZ302" s="80"/>
      <c r="GBA302" s="80"/>
      <c r="GBB302" s="80"/>
      <c r="GBC302" s="80"/>
      <c r="GBD302" s="80"/>
      <c r="GBE302" s="80"/>
      <c r="GBF302" s="80"/>
      <c r="GBG302" s="80"/>
      <c r="GBH302" s="80"/>
      <c r="GBI302" s="80"/>
      <c r="GBJ302" s="80"/>
      <c r="GBK302" s="80"/>
      <c r="GBL302" s="80"/>
      <c r="GBM302" s="80"/>
      <c r="GBN302" s="80"/>
      <c r="GBO302" s="80"/>
      <c r="GBP302" s="80"/>
      <c r="GBQ302" s="80"/>
      <c r="GBR302" s="80"/>
      <c r="GBS302" s="80"/>
      <c r="GBT302" s="80"/>
      <c r="GBU302" s="80"/>
      <c r="GBV302" s="80"/>
      <c r="GBW302" s="80"/>
      <c r="GBX302" s="80"/>
      <c r="GBY302" s="80"/>
      <c r="GBZ302" s="80"/>
      <c r="GCA302" s="80"/>
      <c r="GCB302" s="80"/>
      <c r="GCC302" s="80"/>
      <c r="GCD302" s="80"/>
      <c r="GCE302" s="80"/>
      <c r="GCF302" s="80"/>
      <c r="GCG302" s="80"/>
      <c r="GCH302" s="80"/>
      <c r="GCI302" s="80"/>
      <c r="GCJ302" s="80"/>
      <c r="GCK302" s="80"/>
      <c r="GCL302" s="80"/>
      <c r="GCM302" s="80"/>
      <c r="GCN302" s="80"/>
      <c r="GCO302" s="80"/>
      <c r="GCP302" s="80"/>
      <c r="GCQ302" s="80"/>
      <c r="GCR302" s="80"/>
      <c r="GCS302" s="80"/>
      <c r="GCT302" s="80"/>
      <c r="GCU302" s="80"/>
      <c r="GCV302" s="80"/>
      <c r="GCW302" s="80"/>
      <c r="GCX302" s="80"/>
      <c r="GCY302" s="80"/>
      <c r="GCZ302" s="80"/>
      <c r="GDA302" s="80"/>
      <c r="GDB302" s="80"/>
      <c r="GDC302" s="80"/>
      <c r="GDD302" s="80"/>
      <c r="GDE302" s="80"/>
      <c r="GDF302" s="80"/>
      <c r="GDG302" s="80"/>
      <c r="GDH302" s="80"/>
      <c r="GDI302" s="80"/>
      <c r="GDJ302" s="80"/>
      <c r="GDK302" s="80"/>
      <c r="GDL302" s="80"/>
      <c r="GDM302" s="80"/>
      <c r="GDN302" s="80"/>
      <c r="GDO302" s="80"/>
      <c r="GDP302" s="80"/>
      <c r="GDQ302" s="80"/>
      <c r="GDR302" s="80"/>
      <c r="GDS302" s="80"/>
      <c r="GDT302" s="80"/>
      <c r="GDU302" s="80"/>
      <c r="GDV302" s="80"/>
      <c r="GDW302" s="80"/>
      <c r="GDX302" s="80"/>
      <c r="GDY302" s="80"/>
      <c r="GDZ302" s="80"/>
      <c r="GEA302" s="80"/>
      <c r="GEB302" s="80"/>
      <c r="GEC302" s="80"/>
      <c r="GED302" s="80"/>
      <c r="GEE302" s="80"/>
      <c r="GEF302" s="80"/>
      <c r="GEG302" s="80"/>
      <c r="GEH302" s="80"/>
      <c r="GEI302" s="80"/>
      <c r="GEJ302" s="80"/>
      <c r="GEK302" s="80"/>
      <c r="GEL302" s="80"/>
      <c r="GEM302" s="80"/>
      <c r="GEN302" s="80"/>
      <c r="GEO302" s="80"/>
      <c r="GEP302" s="80"/>
      <c r="GEQ302" s="80"/>
      <c r="GER302" s="80"/>
      <c r="GES302" s="80"/>
      <c r="GET302" s="80"/>
      <c r="GEU302" s="80"/>
      <c r="GEV302" s="80"/>
      <c r="GEW302" s="80"/>
      <c r="GEX302" s="80"/>
      <c r="GEY302" s="80"/>
      <c r="GEZ302" s="80"/>
      <c r="GFA302" s="80"/>
      <c r="GFB302" s="80"/>
      <c r="GFC302" s="80"/>
      <c r="GFD302" s="80"/>
      <c r="GFE302" s="80"/>
      <c r="GFF302" s="80"/>
      <c r="GFG302" s="80"/>
      <c r="GFH302" s="80"/>
      <c r="GFI302" s="80"/>
      <c r="GFJ302" s="80"/>
      <c r="GFK302" s="80"/>
      <c r="GFL302" s="80"/>
      <c r="GFM302" s="80"/>
      <c r="GFN302" s="80"/>
      <c r="GFO302" s="80"/>
      <c r="GFP302" s="80"/>
      <c r="GFQ302" s="80"/>
      <c r="GFR302" s="80"/>
      <c r="GFS302" s="80"/>
      <c r="GFT302" s="80"/>
      <c r="GFU302" s="80"/>
      <c r="GFV302" s="80"/>
      <c r="GFW302" s="80"/>
      <c r="GFX302" s="80"/>
      <c r="GFY302" s="80"/>
      <c r="GFZ302" s="80"/>
      <c r="GGA302" s="80"/>
      <c r="GGB302" s="80"/>
      <c r="GGC302" s="80"/>
      <c r="GGD302" s="80"/>
      <c r="GGE302" s="80"/>
      <c r="GGF302" s="80"/>
      <c r="GGG302" s="80"/>
      <c r="GGH302" s="80"/>
      <c r="GGI302" s="80"/>
      <c r="GGJ302" s="80"/>
      <c r="GGK302" s="80"/>
      <c r="GGL302" s="80"/>
      <c r="GGM302" s="80"/>
      <c r="GGN302" s="80"/>
      <c r="GGO302" s="80"/>
      <c r="GGP302" s="80"/>
      <c r="GGQ302" s="80"/>
      <c r="GGR302" s="80"/>
      <c r="GGS302" s="80"/>
      <c r="GGT302" s="80"/>
      <c r="GGU302" s="80"/>
      <c r="GGV302" s="80"/>
      <c r="GGW302" s="80"/>
      <c r="GGX302" s="80"/>
      <c r="GGY302" s="80"/>
      <c r="GGZ302" s="80"/>
      <c r="GHA302" s="80"/>
      <c r="GHB302" s="80"/>
      <c r="GHC302" s="80"/>
      <c r="GHD302" s="80"/>
      <c r="GHE302" s="80"/>
      <c r="GHF302" s="80"/>
      <c r="GHG302" s="80"/>
      <c r="GHH302" s="80"/>
      <c r="GHI302" s="80"/>
      <c r="GHJ302" s="80"/>
      <c r="GHK302" s="80"/>
      <c r="GHL302" s="80"/>
      <c r="GHM302" s="80"/>
      <c r="GHN302" s="80"/>
      <c r="GHO302" s="80"/>
      <c r="GHP302" s="80"/>
      <c r="GHQ302" s="80"/>
      <c r="GHR302" s="80"/>
      <c r="GHS302" s="80"/>
      <c r="GHT302" s="80"/>
      <c r="GHU302" s="80"/>
      <c r="GHV302" s="80"/>
      <c r="GHW302" s="80"/>
      <c r="GHX302" s="80"/>
      <c r="GHY302" s="80"/>
      <c r="GHZ302" s="80"/>
      <c r="GIA302" s="80"/>
      <c r="GIB302" s="80"/>
      <c r="GIC302" s="80"/>
      <c r="GID302" s="80"/>
      <c r="GIE302" s="80"/>
      <c r="GIF302" s="80"/>
      <c r="GIG302" s="80"/>
      <c r="GIH302" s="80"/>
      <c r="GII302" s="80"/>
      <c r="GIJ302" s="80"/>
      <c r="GIK302" s="80"/>
      <c r="GIL302" s="80"/>
      <c r="GIM302" s="80"/>
      <c r="GIN302" s="80"/>
      <c r="GIO302" s="80"/>
      <c r="GIP302" s="80"/>
      <c r="GIQ302" s="80"/>
      <c r="GIR302" s="80"/>
      <c r="GIS302" s="80"/>
      <c r="GIT302" s="80"/>
      <c r="GIU302" s="80"/>
      <c r="GIV302" s="80"/>
      <c r="GIW302" s="80"/>
      <c r="GIX302" s="80"/>
      <c r="GIY302" s="80"/>
      <c r="GIZ302" s="80"/>
      <c r="GJA302" s="80"/>
      <c r="GJB302" s="80"/>
      <c r="GJC302" s="80"/>
      <c r="GJD302" s="80"/>
      <c r="GJE302" s="80"/>
      <c r="GJF302" s="80"/>
      <c r="GJG302" s="80"/>
      <c r="GJH302" s="80"/>
      <c r="GJI302" s="80"/>
      <c r="GJJ302" s="80"/>
      <c r="GJK302" s="80"/>
      <c r="GJL302" s="80"/>
      <c r="GJM302" s="80"/>
      <c r="GJN302" s="80"/>
      <c r="GJO302" s="80"/>
      <c r="GJP302" s="80"/>
      <c r="GJQ302" s="80"/>
      <c r="GJR302" s="80"/>
      <c r="GJS302" s="80"/>
      <c r="GJT302" s="80"/>
      <c r="GJU302" s="80"/>
      <c r="GJV302" s="80"/>
      <c r="GJW302" s="80"/>
      <c r="GJX302" s="80"/>
      <c r="GJY302" s="80"/>
      <c r="GJZ302" s="80"/>
      <c r="GKA302" s="80"/>
      <c r="GKB302" s="80"/>
      <c r="GKC302" s="80"/>
      <c r="GKD302" s="80"/>
      <c r="GKE302" s="80"/>
      <c r="GKF302" s="80"/>
      <c r="GKG302" s="80"/>
      <c r="GKH302" s="80"/>
      <c r="GKI302" s="80"/>
      <c r="GKJ302" s="80"/>
      <c r="GKK302" s="80"/>
      <c r="GKL302" s="80"/>
      <c r="GKM302" s="80"/>
      <c r="GKN302" s="80"/>
      <c r="GKO302" s="80"/>
      <c r="GKP302" s="80"/>
      <c r="GKQ302" s="80"/>
      <c r="GKR302" s="80"/>
      <c r="GKS302" s="80"/>
      <c r="GKT302" s="80"/>
      <c r="GKU302" s="80"/>
      <c r="GKV302" s="80"/>
      <c r="GKW302" s="80"/>
      <c r="GKX302" s="80"/>
      <c r="GKY302" s="80"/>
      <c r="GKZ302" s="80"/>
      <c r="GLA302" s="80"/>
      <c r="GLB302" s="80"/>
      <c r="GLC302" s="80"/>
      <c r="GLD302" s="80"/>
      <c r="GLE302" s="80"/>
      <c r="GLF302" s="80"/>
      <c r="GLG302" s="80"/>
      <c r="GLH302" s="80"/>
      <c r="GLI302" s="80"/>
      <c r="GLJ302" s="80"/>
      <c r="GLK302" s="80"/>
      <c r="GLL302" s="80"/>
      <c r="GLM302" s="80"/>
      <c r="GLN302" s="80"/>
      <c r="GLO302" s="80"/>
      <c r="GLP302" s="80"/>
      <c r="GLQ302" s="80"/>
      <c r="GLR302" s="80"/>
      <c r="GLS302" s="80"/>
      <c r="GLT302" s="80"/>
      <c r="GLU302" s="80"/>
      <c r="GLV302" s="80"/>
      <c r="GLW302" s="80"/>
      <c r="GLX302" s="80"/>
      <c r="GLY302" s="80"/>
      <c r="GLZ302" s="80"/>
      <c r="GMA302" s="80"/>
      <c r="GMB302" s="80"/>
      <c r="GMC302" s="80"/>
      <c r="GMD302" s="80"/>
      <c r="GME302" s="80"/>
      <c r="GMF302" s="80"/>
      <c r="GMG302" s="80"/>
      <c r="GMH302" s="80"/>
      <c r="GMI302" s="80"/>
      <c r="GMJ302" s="80"/>
      <c r="GMK302" s="80"/>
      <c r="GML302" s="80"/>
      <c r="GMM302" s="80"/>
      <c r="GMN302" s="80"/>
      <c r="GMO302" s="80"/>
      <c r="GMP302" s="80"/>
      <c r="GMQ302" s="80"/>
      <c r="GMR302" s="80"/>
      <c r="GMS302" s="80"/>
      <c r="GMT302" s="80"/>
      <c r="GMU302" s="80"/>
      <c r="GMV302" s="80"/>
      <c r="GMW302" s="80"/>
      <c r="GMX302" s="80"/>
      <c r="GMY302" s="80"/>
      <c r="GMZ302" s="80"/>
      <c r="GNA302" s="80"/>
      <c r="GNB302" s="80"/>
      <c r="GNC302" s="80"/>
      <c r="GND302" s="80"/>
      <c r="GNE302" s="80"/>
      <c r="GNF302" s="80"/>
      <c r="GNG302" s="80"/>
      <c r="GNH302" s="80"/>
      <c r="GNI302" s="80"/>
      <c r="GNJ302" s="80"/>
      <c r="GNK302" s="80"/>
      <c r="GNL302" s="80"/>
      <c r="GNM302" s="80"/>
      <c r="GNN302" s="80"/>
      <c r="GNO302" s="80"/>
      <c r="GNP302" s="80"/>
      <c r="GNQ302" s="80"/>
      <c r="GNR302" s="80"/>
      <c r="GNS302" s="80"/>
      <c r="GNT302" s="80"/>
      <c r="GNU302" s="80"/>
      <c r="GNV302" s="80"/>
      <c r="GNW302" s="80"/>
      <c r="GNX302" s="80"/>
      <c r="GNY302" s="80"/>
      <c r="GNZ302" s="80"/>
      <c r="GOA302" s="80"/>
      <c r="GOB302" s="80"/>
      <c r="GOC302" s="80"/>
      <c r="GOD302" s="80"/>
      <c r="GOE302" s="80"/>
      <c r="GOF302" s="80"/>
      <c r="GOG302" s="80"/>
      <c r="GOH302" s="80"/>
      <c r="GOI302" s="80"/>
      <c r="GOJ302" s="80"/>
      <c r="GOK302" s="80"/>
      <c r="GOL302" s="80"/>
      <c r="GOM302" s="80"/>
      <c r="GON302" s="80"/>
      <c r="GOO302" s="80"/>
      <c r="GOP302" s="80"/>
      <c r="GOQ302" s="80"/>
      <c r="GOR302" s="80"/>
      <c r="GOS302" s="80"/>
      <c r="GOT302" s="80"/>
      <c r="GOU302" s="80"/>
      <c r="GOV302" s="80"/>
      <c r="GOW302" s="80"/>
      <c r="GOX302" s="80"/>
      <c r="GOY302" s="80"/>
      <c r="GOZ302" s="80"/>
      <c r="GPA302" s="80"/>
      <c r="GPB302" s="80"/>
      <c r="GPC302" s="80"/>
      <c r="GPD302" s="80"/>
      <c r="GPE302" s="80"/>
      <c r="GPF302" s="80"/>
      <c r="GPG302" s="80"/>
      <c r="GPH302" s="80"/>
      <c r="GPI302" s="80"/>
      <c r="GPJ302" s="80"/>
      <c r="GPK302" s="80"/>
      <c r="GPL302" s="80"/>
      <c r="GPM302" s="80"/>
      <c r="GPN302" s="80"/>
      <c r="GPO302" s="80"/>
      <c r="GPP302" s="80"/>
      <c r="GPQ302" s="80"/>
      <c r="GPR302" s="80"/>
      <c r="GPS302" s="80"/>
      <c r="GPT302" s="80"/>
      <c r="GPU302" s="80"/>
      <c r="GPV302" s="80"/>
      <c r="GPW302" s="80"/>
      <c r="GPX302" s="80"/>
      <c r="GPY302" s="80"/>
      <c r="GPZ302" s="80"/>
      <c r="GQA302" s="80"/>
      <c r="GQB302" s="80"/>
      <c r="GQC302" s="80"/>
      <c r="GQD302" s="80"/>
      <c r="GQE302" s="80"/>
      <c r="GQF302" s="80"/>
      <c r="GQG302" s="80"/>
      <c r="GQH302" s="80"/>
      <c r="GQI302" s="80"/>
      <c r="GQJ302" s="80"/>
      <c r="GQK302" s="80"/>
      <c r="GQL302" s="80"/>
      <c r="GQM302" s="80"/>
      <c r="GQN302" s="80"/>
      <c r="GQO302" s="80"/>
      <c r="GQP302" s="80"/>
      <c r="GQQ302" s="80"/>
      <c r="GQR302" s="80"/>
      <c r="GQS302" s="80"/>
      <c r="GQT302" s="80"/>
      <c r="GQU302" s="80"/>
      <c r="GQV302" s="80"/>
      <c r="GQW302" s="80"/>
      <c r="GQX302" s="80"/>
      <c r="GQY302" s="80"/>
      <c r="GQZ302" s="80"/>
      <c r="GRA302" s="80"/>
      <c r="GRB302" s="80"/>
      <c r="GRC302" s="80"/>
      <c r="GRD302" s="80"/>
      <c r="GRE302" s="80"/>
      <c r="GRF302" s="80"/>
      <c r="GRG302" s="80"/>
      <c r="GRH302" s="80"/>
      <c r="GRI302" s="80"/>
      <c r="GRJ302" s="80"/>
      <c r="GRK302" s="80"/>
      <c r="GRL302" s="80"/>
      <c r="GRM302" s="80"/>
      <c r="GRN302" s="80"/>
      <c r="GRO302" s="80"/>
      <c r="GRP302" s="80"/>
      <c r="GRQ302" s="80"/>
      <c r="GRR302" s="80"/>
      <c r="GRS302" s="80"/>
      <c r="GRT302" s="80"/>
      <c r="GRU302" s="80"/>
      <c r="GRV302" s="80"/>
      <c r="GRW302" s="80"/>
      <c r="GRX302" s="80"/>
      <c r="GRY302" s="80"/>
      <c r="GRZ302" s="80"/>
      <c r="GSA302" s="80"/>
      <c r="GSB302" s="80"/>
      <c r="GSC302" s="80"/>
      <c r="GSD302" s="80"/>
      <c r="GSE302" s="80"/>
      <c r="GSF302" s="80"/>
      <c r="GSG302" s="80"/>
      <c r="GSH302" s="80"/>
      <c r="GSI302" s="80"/>
      <c r="GSJ302" s="80"/>
      <c r="GSK302" s="80"/>
      <c r="GSL302" s="80"/>
      <c r="GSM302" s="80"/>
      <c r="GSN302" s="80"/>
      <c r="GSO302" s="80"/>
      <c r="GSP302" s="80"/>
      <c r="GSQ302" s="80"/>
      <c r="GSR302" s="80"/>
      <c r="GSS302" s="80"/>
      <c r="GST302" s="80"/>
      <c r="GSU302" s="80"/>
      <c r="GSV302" s="80"/>
      <c r="GSW302" s="80"/>
      <c r="GSX302" s="80"/>
      <c r="GSY302" s="80"/>
      <c r="GSZ302" s="80"/>
      <c r="GTA302" s="80"/>
      <c r="GTB302" s="80"/>
      <c r="GTC302" s="80"/>
      <c r="GTD302" s="80"/>
      <c r="GTE302" s="80"/>
      <c r="GTF302" s="80"/>
      <c r="GTG302" s="80"/>
      <c r="GTH302" s="80"/>
      <c r="GTI302" s="80"/>
      <c r="GTJ302" s="80"/>
      <c r="GTK302" s="80"/>
      <c r="GTL302" s="80"/>
      <c r="GTM302" s="80"/>
      <c r="GTN302" s="80"/>
      <c r="GTO302" s="80"/>
      <c r="GTP302" s="80"/>
      <c r="GTQ302" s="80"/>
      <c r="GTR302" s="80"/>
      <c r="GTS302" s="80"/>
      <c r="GTT302" s="80"/>
      <c r="GTU302" s="80"/>
      <c r="GTV302" s="80"/>
      <c r="GTW302" s="80"/>
      <c r="GTX302" s="80"/>
      <c r="GTY302" s="80"/>
      <c r="GTZ302" s="80"/>
      <c r="GUA302" s="80"/>
      <c r="GUB302" s="80"/>
      <c r="GUC302" s="80"/>
      <c r="GUD302" s="80"/>
      <c r="GUE302" s="80"/>
      <c r="GUF302" s="80"/>
      <c r="GUG302" s="80"/>
      <c r="GUH302" s="80"/>
      <c r="GUI302" s="80"/>
      <c r="GUJ302" s="80"/>
      <c r="GUK302" s="80"/>
      <c r="GUL302" s="80"/>
      <c r="GUM302" s="80"/>
      <c r="GUN302" s="80"/>
      <c r="GUO302" s="80"/>
      <c r="GUP302" s="80"/>
      <c r="GUQ302" s="80"/>
      <c r="GUR302" s="80"/>
      <c r="GUS302" s="80"/>
      <c r="GUT302" s="80"/>
      <c r="GUU302" s="80"/>
      <c r="GUV302" s="80"/>
      <c r="GUW302" s="80"/>
      <c r="GUX302" s="80"/>
      <c r="GUY302" s="80"/>
      <c r="GUZ302" s="80"/>
      <c r="GVA302" s="80"/>
      <c r="GVB302" s="80"/>
      <c r="GVC302" s="80"/>
      <c r="GVD302" s="80"/>
      <c r="GVE302" s="80"/>
      <c r="GVF302" s="80"/>
      <c r="GVG302" s="80"/>
      <c r="GVH302" s="80"/>
      <c r="GVI302" s="80"/>
      <c r="GVJ302" s="80"/>
      <c r="GVK302" s="80"/>
      <c r="GVL302" s="80"/>
      <c r="GVM302" s="80"/>
      <c r="GVN302" s="80"/>
      <c r="GVO302" s="80"/>
      <c r="GVP302" s="80"/>
      <c r="GVQ302" s="80"/>
      <c r="GVR302" s="80"/>
      <c r="GVS302" s="80"/>
      <c r="GVT302" s="80"/>
      <c r="GVU302" s="80"/>
      <c r="GVV302" s="80"/>
      <c r="GVW302" s="80"/>
      <c r="GVX302" s="80"/>
      <c r="GVY302" s="80"/>
      <c r="GVZ302" s="80"/>
      <c r="GWA302" s="80"/>
      <c r="GWB302" s="80"/>
      <c r="GWC302" s="80"/>
      <c r="GWD302" s="80"/>
      <c r="GWE302" s="80"/>
      <c r="GWF302" s="80"/>
      <c r="GWG302" s="80"/>
      <c r="GWH302" s="80"/>
      <c r="GWI302" s="80"/>
      <c r="GWJ302" s="80"/>
      <c r="GWK302" s="80"/>
      <c r="GWL302" s="80"/>
      <c r="GWM302" s="80"/>
      <c r="GWN302" s="80"/>
      <c r="GWO302" s="80"/>
      <c r="GWP302" s="80"/>
      <c r="GWQ302" s="80"/>
      <c r="GWR302" s="80"/>
      <c r="GWS302" s="80"/>
      <c r="GWT302" s="80"/>
      <c r="GWU302" s="80"/>
      <c r="GWV302" s="80"/>
      <c r="GWW302" s="80"/>
      <c r="GWX302" s="80"/>
      <c r="GWY302" s="80"/>
      <c r="GWZ302" s="80"/>
      <c r="GXA302" s="80"/>
      <c r="GXB302" s="80"/>
      <c r="GXC302" s="80"/>
      <c r="GXD302" s="80"/>
      <c r="GXE302" s="80"/>
      <c r="GXF302" s="80"/>
      <c r="GXG302" s="80"/>
      <c r="GXH302" s="80"/>
      <c r="GXI302" s="80"/>
      <c r="GXJ302" s="80"/>
      <c r="GXK302" s="80"/>
      <c r="GXL302" s="80"/>
      <c r="GXM302" s="80"/>
      <c r="GXN302" s="80"/>
      <c r="GXO302" s="80"/>
      <c r="GXP302" s="80"/>
      <c r="GXQ302" s="80"/>
      <c r="GXR302" s="80"/>
      <c r="GXS302" s="80"/>
      <c r="GXT302" s="80"/>
      <c r="GXU302" s="80"/>
      <c r="GXV302" s="80"/>
      <c r="GXW302" s="80"/>
      <c r="GXX302" s="80"/>
      <c r="GXY302" s="80"/>
      <c r="GXZ302" s="80"/>
      <c r="GYA302" s="80"/>
      <c r="GYB302" s="80"/>
      <c r="GYC302" s="80"/>
      <c r="GYD302" s="80"/>
      <c r="GYE302" s="80"/>
      <c r="GYF302" s="80"/>
      <c r="GYG302" s="80"/>
      <c r="GYH302" s="80"/>
      <c r="GYI302" s="80"/>
      <c r="GYJ302" s="80"/>
      <c r="GYK302" s="80"/>
      <c r="GYL302" s="80"/>
      <c r="GYM302" s="80"/>
      <c r="GYN302" s="80"/>
      <c r="GYO302" s="80"/>
      <c r="GYP302" s="80"/>
      <c r="GYQ302" s="80"/>
      <c r="GYR302" s="80"/>
      <c r="GYS302" s="80"/>
      <c r="GYT302" s="80"/>
      <c r="GYU302" s="80"/>
      <c r="GYV302" s="80"/>
      <c r="GYW302" s="80"/>
      <c r="GYX302" s="80"/>
      <c r="GYY302" s="80"/>
      <c r="GYZ302" s="80"/>
      <c r="GZA302" s="80"/>
      <c r="GZB302" s="80"/>
      <c r="GZC302" s="80"/>
      <c r="GZD302" s="80"/>
      <c r="GZE302" s="80"/>
      <c r="GZF302" s="80"/>
      <c r="GZG302" s="80"/>
      <c r="GZH302" s="80"/>
      <c r="GZI302" s="80"/>
      <c r="GZJ302" s="80"/>
      <c r="GZK302" s="80"/>
      <c r="GZL302" s="80"/>
      <c r="GZM302" s="80"/>
      <c r="GZN302" s="80"/>
      <c r="GZO302" s="80"/>
      <c r="GZP302" s="80"/>
      <c r="GZQ302" s="80"/>
      <c r="GZR302" s="80"/>
      <c r="GZS302" s="80"/>
      <c r="GZT302" s="80"/>
      <c r="GZU302" s="80"/>
      <c r="GZV302" s="80"/>
      <c r="GZW302" s="80"/>
      <c r="GZX302" s="80"/>
      <c r="GZY302" s="80"/>
      <c r="GZZ302" s="80"/>
      <c r="HAA302" s="80"/>
      <c r="HAB302" s="80"/>
      <c r="HAC302" s="80"/>
      <c r="HAD302" s="80"/>
      <c r="HAE302" s="80"/>
      <c r="HAF302" s="80"/>
      <c r="HAG302" s="80"/>
      <c r="HAH302" s="80"/>
      <c r="HAI302" s="80"/>
      <c r="HAJ302" s="80"/>
      <c r="HAK302" s="80"/>
      <c r="HAL302" s="80"/>
      <c r="HAM302" s="80"/>
      <c r="HAN302" s="80"/>
      <c r="HAO302" s="80"/>
      <c r="HAP302" s="80"/>
      <c r="HAQ302" s="80"/>
      <c r="HAR302" s="80"/>
      <c r="HAS302" s="80"/>
      <c r="HAT302" s="80"/>
      <c r="HAU302" s="80"/>
      <c r="HAV302" s="80"/>
      <c r="HAW302" s="80"/>
      <c r="HAX302" s="80"/>
      <c r="HAY302" s="80"/>
      <c r="HAZ302" s="80"/>
      <c r="HBA302" s="80"/>
      <c r="HBB302" s="80"/>
      <c r="HBC302" s="80"/>
      <c r="HBD302" s="80"/>
      <c r="HBE302" s="80"/>
      <c r="HBF302" s="80"/>
      <c r="HBG302" s="80"/>
      <c r="HBH302" s="80"/>
      <c r="HBI302" s="80"/>
      <c r="HBJ302" s="80"/>
      <c r="HBK302" s="80"/>
      <c r="HBL302" s="80"/>
      <c r="HBM302" s="80"/>
      <c r="HBN302" s="80"/>
      <c r="HBO302" s="80"/>
      <c r="HBP302" s="80"/>
      <c r="HBQ302" s="80"/>
      <c r="HBR302" s="80"/>
      <c r="HBS302" s="80"/>
      <c r="HBT302" s="80"/>
      <c r="HBU302" s="80"/>
      <c r="HBV302" s="80"/>
      <c r="HBW302" s="80"/>
      <c r="HBX302" s="80"/>
      <c r="HBY302" s="80"/>
      <c r="HBZ302" s="80"/>
      <c r="HCA302" s="80"/>
      <c r="HCB302" s="80"/>
      <c r="HCC302" s="80"/>
      <c r="HCD302" s="80"/>
      <c r="HCE302" s="80"/>
      <c r="HCF302" s="80"/>
      <c r="HCG302" s="80"/>
      <c r="HCH302" s="80"/>
      <c r="HCI302" s="80"/>
      <c r="HCJ302" s="80"/>
      <c r="HCK302" s="80"/>
      <c r="HCL302" s="80"/>
      <c r="HCM302" s="80"/>
      <c r="HCN302" s="80"/>
      <c r="HCO302" s="80"/>
      <c r="HCP302" s="80"/>
      <c r="HCQ302" s="80"/>
      <c r="HCR302" s="80"/>
      <c r="HCS302" s="80"/>
      <c r="HCT302" s="80"/>
      <c r="HCU302" s="80"/>
      <c r="HCV302" s="80"/>
      <c r="HCW302" s="80"/>
      <c r="HCX302" s="80"/>
      <c r="HCY302" s="80"/>
      <c r="HCZ302" s="80"/>
      <c r="HDA302" s="80"/>
      <c r="HDB302" s="80"/>
      <c r="HDC302" s="80"/>
      <c r="HDD302" s="80"/>
      <c r="HDE302" s="80"/>
      <c r="HDF302" s="80"/>
      <c r="HDG302" s="80"/>
      <c r="HDH302" s="80"/>
      <c r="HDI302" s="80"/>
      <c r="HDJ302" s="80"/>
      <c r="HDK302" s="80"/>
      <c r="HDL302" s="80"/>
      <c r="HDM302" s="80"/>
      <c r="HDN302" s="80"/>
      <c r="HDO302" s="80"/>
      <c r="HDP302" s="80"/>
      <c r="HDQ302" s="80"/>
      <c r="HDR302" s="80"/>
      <c r="HDS302" s="80"/>
      <c r="HDT302" s="80"/>
      <c r="HDU302" s="80"/>
      <c r="HDV302" s="80"/>
      <c r="HDW302" s="80"/>
      <c r="HDX302" s="80"/>
      <c r="HDY302" s="80"/>
      <c r="HDZ302" s="80"/>
      <c r="HEA302" s="80"/>
      <c r="HEB302" s="80"/>
      <c r="HEC302" s="80"/>
      <c r="HED302" s="80"/>
      <c r="HEE302" s="80"/>
      <c r="HEF302" s="80"/>
      <c r="HEG302" s="80"/>
      <c r="HEH302" s="80"/>
      <c r="HEI302" s="80"/>
      <c r="HEJ302" s="80"/>
      <c r="HEK302" s="80"/>
      <c r="HEL302" s="80"/>
      <c r="HEM302" s="80"/>
      <c r="HEN302" s="80"/>
      <c r="HEO302" s="80"/>
      <c r="HEP302" s="80"/>
      <c r="HEQ302" s="80"/>
      <c r="HER302" s="80"/>
      <c r="HES302" s="80"/>
      <c r="HET302" s="80"/>
      <c r="HEU302" s="80"/>
      <c r="HEV302" s="80"/>
      <c r="HEW302" s="80"/>
      <c r="HEX302" s="80"/>
      <c r="HEY302" s="80"/>
      <c r="HEZ302" s="80"/>
      <c r="HFA302" s="80"/>
      <c r="HFB302" s="80"/>
      <c r="HFC302" s="80"/>
      <c r="HFD302" s="80"/>
      <c r="HFE302" s="80"/>
      <c r="HFF302" s="80"/>
      <c r="HFG302" s="80"/>
      <c r="HFH302" s="80"/>
      <c r="HFI302" s="80"/>
      <c r="HFJ302" s="80"/>
      <c r="HFK302" s="80"/>
      <c r="HFL302" s="80"/>
      <c r="HFM302" s="80"/>
      <c r="HFN302" s="80"/>
      <c r="HFO302" s="80"/>
      <c r="HFP302" s="80"/>
      <c r="HFQ302" s="80"/>
      <c r="HFR302" s="80"/>
      <c r="HFS302" s="80"/>
      <c r="HFT302" s="80"/>
      <c r="HFU302" s="80"/>
      <c r="HFV302" s="80"/>
      <c r="HFW302" s="80"/>
      <c r="HFX302" s="80"/>
      <c r="HFY302" s="80"/>
      <c r="HFZ302" s="80"/>
      <c r="HGA302" s="80"/>
      <c r="HGB302" s="80"/>
      <c r="HGC302" s="80"/>
      <c r="HGD302" s="80"/>
      <c r="HGE302" s="80"/>
      <c r="HGF302" s="80"/>
      <c r="HGG302" s="80"/>
      <c r="HGH302" s="80"/>
      <c r="HGI302" s="80"/>
      <c r="HGJ302" s="80"/>
      <c r="HGK302" s="80"/>
      <c r="HGL302" s="80"/>
      <c r="HGM302" s="80"/>
      <c r="HGN302" s="80"/>
      <c r="HGO302" s="80"/>
      <c r="HGP302" s="80"/>
      <c r="HGQ302" s="80"/>
      <c r="HGR302" s="80"/>
      <c r="HGS302" s="80"/>
      <c r="HGT302" s="80"/>
      <c r="HGU302" s="80"/>
      <c r="HGV302" s="80"/>
      <c r="HGW302" s="80"/>
      <c r="HGX302" s="80"/>
      <c r="HGY302" s="80"/>
      <c r="HGZ302" s="80"/>
      <c r="HHA302" s="80"/>
      <c r="HHB302" s="80"/>
      <c r="HHC302" s="80"/>
      <c r="HHD302" s="80"/>
      <c r="HHE302" s="80"/>
      <c r="HHF302" s="80"/>
      <c r="HHG302" s="80"/>
      <c r="HHH302" s="80"/>
      <c r="HHI302" s="80"/>
      <c r="HHJ302" s="80"/>
      <c r="HHK302" s="80"/>
      <c r="HHL302" s="80"/>
      <c r="HHM302" s="80"/>
      <c r="HHN302" s="80"/>
      <c r="HHO302" s="80"/>
      <c r="HHP302" s="80"/>
      <c r="HHQ302" s="80"/>
      <c r="HHR302" s="80"/>
      <c r="HHS302" s="80"/>
      <c r="HHT302" s="80"/>
      <c r="HHU302" s="80"/>
      <c r="HHV302" s="80"/>
      <c r="HHW302" s="80"/>
      <c r="HHX302" s="80"/>
      <c r="HHY302" s="80"/>
      <c r="HHZ302" s="80"/>
      <c r="HIA302" s="80"/>
      <c r="HIB302" s="80"/>
      <c r="HIC302" s="80"/>
      <c r="HID302" s="80"/>
      <c r="HIE302" s="80"/>
      <c r="HIF302" s="80"/>
      <c r="HIG302" s="80"/>
      <c r="HIH302" s="80"/>
      <c r="HII302" s="80"/>
      <c r="HIJ302" s="80"/>
      <c r="HIK302" s="80"/>
      <c r="HIL302" s="80"/>
      <c r="HIM302" s="80"/>
      <c r="HIN302" s="80"/>
      <c r="HIO302" s="80"/>
      <c r="HIP302" s="80"/>
      <c r="HIQ302" s="80"/>
      <c r="HIR302" s="80"/>
      <c r="HIS302" s="80"/>
      <c r="HIT302" s="80"/>
      <c r="HIU302" s="80"/>
      <c r="HIV302" s="80"/>
      <c r="HIW302" s="80"/>
      <c r="HIX302" s="80"/>
      <c r="HIY302" s="80"/>
      <c r="HIZ302" s="80"/>
      <c r="HJA302" s="80"/>
      <c r="HJB302" s="80"/>
      <c r="HJC302" s="80"/>
      <c r="HJD302" s="80"/>
      <c r="HJE302" s="80"/>
      <c r="HJF302" s="80"/>
      <c r="HJG302" s="80"/>
      <c r="HJH302" s="80"/>
      <c r="HJI302" s="80"/>
      <c r="HJJ302" s="80"/>
      <c r="HJK302" s="80"/>
      <c r="HJL302" s="80"/>
      <c r="HJM302" s="80"/>
      <c r="HJN302" s="80"/>
      <c r="HJO302" s="80"/>
      <c r="HJP302" s="80"/>
      <c r="HJQ302" s="80"/>
      <c r="HJR302" s="80"/>
      <c r="HJS302" s="80"/>
      <c r="HJT302" s="80"/>
      <c r="HJU302" s="80"/>
      <c r="HJV302" s="80"/>
      <c r="HJW302" s="80"/>
      <c r="HJX302" s="80"/>
      <c r="HJY302" s="80"/>
      <c r="HJZ302" s="80"/>
      <c r="HKA302" s="80"/>
      <c r="HKB302" s="80"/>
      <c r="HKC302" s="80"/>
      <c r="HKD302" s="80"/>
      <c r="HKE302" s="80"/>
      <c r="HKF302" s="80"/>
      <c r="HKG302" s="80"/>
      <c r="HKH302" s="80"/>
      <c r="HKI302" s="80"/>
      <c r="HKJ302" s="80"/>
      <c r="HKK302" s="80"/>
      <c r="HKL302" s="80"/>
      <c r="HKM302" s="80"/>
      <c r="HKN302" s="80"/>
      <c r="HKO302" s="80"/>
      <c r="HKP302" s="80"/>
      <c r="HKQ302" s="80"/>
      <c r="HKR302" s="80"/>
      <c r="HKS302" s="80"/>
      <c r="HKT302" s="80"/>
      <c r="HKU302" s="80"/>
      <c r="HKV302" s="80"/>
      <c r="HKW302" s="80"/>
      <c r="HKX302" s="80"/>
      <c r="HKY302" s="80"/>
      <c r="HKZ302" s="80"/>
      <c r="HLA302" s="80"/>
      <c r="HLB302" s="80"/>
      <c r="HLC302" s="80"/>
      <c r="HLD302" s="80"/>
      <c r="HLE302" s="80"/>
      <c r="HLF302" s="80"/>
      <c r="HLG302" s="80"/>
      <c r="HLH302" s="80"/>
      <c r="HLI302" s="80"/>
      <c r="HLJ302" s="80"/>
      <c r="HLK302" s="80"/>
      <c r="HLL302" s="80"/>
      <c r="HLM302" s="80"/>
      <c r="HLN302" s="80"/>
      <c r="HLO302" s="80"/>
      <c r="HLP302" s="80"/>
      <c r="HLQ302" s="80"/>
      <c r="HLR302" s="80"/>
      <c r="HLS302" s="80"/>
      <c r="HLT302" s="80"/>
      <c r="HLU302" s="80"/>
      <c r="HLV302" s="80"/>
      <c r="HLW302" s="80"/>
      <c r="HLX302" s="80"/>
      <c r="HLY302" s="80"/>
      <c r="HLZ302" s="80"/>
      <c r="HMA302" s="80"/>
      <c r="HMB302" s="80"/>
      <c r="HMC302" s="80"/>
      <c r="HMD302" s="80"/>
      <c r="HME302" s="80"/>
      <c r="HMF302" s="80"/>
      <c r="HMG302" s="80"/>
      <c r="HMH302" s="80"/>
      <c r="HMI302" s="80"/>
      <c r="HMJ302" s="80"/>
      <c r="HMK302" s="80"/>
      <c r="HML302" s="80"/>
      <c r="HMM302" s="80"/>
      <c r="HMN302" s="80"/>
      <c r="HMO302" s="80"/>
      <c r="HMP302" s="80"/>
      <c r="HMQ302" s="80"/>
      <c r="HMR302" s="80"/>
      <c r="HMS302" s="80"/>
      <c r="HMT302" s="80"/>
      <c r="HMU302" s="80"/>
      <c r="HMV302" s="80"/>
      <c r="HMW302" s="80"/>
      <c r="HMX302" s="80"/>
      <c r="HMY302" s="80"/>
      <c r="HMZ302" s="80"/>
      <c r="HNA302" s="80"/>
      <c r="HNB302" s="80"/>
      <c r="HNC302" s="80"/>
      <c r="HND302" s="80"/>
      <c r="HNE302" s="80"/>
      <c r="HNF302" s="80"/>
      <c r="HNG302" s="80"/>
      <c r="HNH302" s="80"/>
      <c r="HNI302" s="80"/>
      <c r="HNJ302" s="80"/>
      <c r="HNK302" s="80"/>
      <c r="HNL302" s="80"/>
      <c r="HNM302" s="80"/>
      <c r="HNN302" s="80"/>
      <c r="HNO302" s="80"/>
      <c r="HNP302" s="80"/>
      <c r="HNQ302" s="80"/>
      <c r="HNR302" s="80"/>
      <c r="HNS302" s="80"/>
      <c r="HNT302" s="80"/>
      <c r="HNU302" s="80"/>
      <c r="HNV302" s="80"/>
      <c r="HNW302" s="80"/>
      <c r="HNX302" s="80"/>
      <c r="HNY302" s="80"/>
      <c r="HNZ302" s="80"/>
      <c r="HOA302" s="80"/>
      <c r="HOB302" s="80"/>
      <c r="HOC302" s="80"/>
      <c r="HOD302" s="80"/>
      <c r="HOE302" s="80"/>
      <c r="HOF302" s="80"/>
      <c r="HOG302" s="80"/>
      <c r="HOH302" s="80"/>
      <c r="HOI302" s="80"/>
      <c r="HOJ302" s="80"/>
      <c r="HOK302" s="80"/>
      <c r="HOL302" s="80"/>
      <c r="HOM302" s="80"/>
      <c r="HON302" s="80"/>
      <c r="HOO302" s="80"/>
      <c r="HOP302" s="80"/>
      <c r="HOQ302" s="80"/>
      <c r="HOR302" s="80"/>
      <c r="HOS302" s="80"/>
      <c r="HOT302" s="80"/>
      <c r="HOU302" s="80"/>
      <c r="HOV302" s="80"/>
      <c r="HOW302" s="80"/>
      <c r="HOX302" s="80"/>
      <c r="HOY302" s="80"/>
      <c r="HOZ302" s="80"/>
      <c r="HPA302" s="80"/>
      <c r="HPB302" s="80"/>
      <c r="HPC302" s="80"/>
      <c r="HPD302" s="80"/>
      <c r="HPE302" s="80"/>
      <c r="HPF302" s="80"/>
      <c r="HPG302" s="80"/>
      <c r="HPH302" s="80"/>
      <c r="HPI302" s="80"/>
      <c r="HPJ302" s="80"/>
      <c r="HPK302" s="80"/>
      <c r="HPL302" s="80"/>
      <c r="HPM302" s="80"/>
      <c r="HPN302" s="80"/>
      <c r="HPO302" s="80"/>
      <c r="HPP302" s="80"/>
      <c r="HPQ302" s="80"/>
      <c r="HPR302" s="80"/>
      <c r="HPS302" s="80"/>
      <c r="HPT302" s="80"/>
      <c r="HPU302" s="80"/>
      <c r="HPV302" s="80"/>
      <c r="HPW302" s="80"/>
      <c r="HPX302" s="80"/>
      <c r="HPY302" s="80"/>
      <c r="HPZ302" s="80"/>
      <c r="HQA302" s="80"/>
      <c r="HQB302" s="80"/>
      <c r="HQC302" s="80"/>
      <c r="HQD302" s="80"/>
      <c r="HQE302" s="80"/>
      <c r="HQF302" s="80"/>
      <c r="HQG302" s="80"/>
      <c r="HQH302" s="80"/>
      <c r="HQI302" s="80"/>
      <c r="HQJ302" s="80"/>
      <c r="HQK302" s="80"/>
      <c r="HQL302" s="80"/>
      <c r="HQM302" s="80"/>
      <c r="HQN302" s="80"/>
      <c r="HQO302" s="80"/>
      <c r="HQP302" s="80"/>
      <c r="HQQ302" s="80"/>
      <c r="HQR302" s="80"/>
      <c r="HQS302" s="80"/>
      <c r="HQT302" s="80"/>
      <c r="HQU302" s="80"/>
      <c r="HQV302" s="80"/>
      <c r="HQW302" s="80"/>
      <c r="HQX302" s="80"/>
      <c r="HQY302" s="80"/>
      <c r="HQZ302" s="80"/>
      <c r="HRA302" s="80"/>
      <c r="HRB302" s="80"/>
      <c r="HRC302" s="80"/>
      <c r="HRD302" s="80"/>
      <c r="HRE302" s="80"/>
      <c r="HRF302" s="80"/>
      <c r="HRG302" s="80"/>
      <c r="HRH302" s="80"/>
      <c r="HRI302" s="80"/>
      <c r="HRJ302" s="80"/>
      <c r="HRK302" s="80"/>
      <c r="HRL302" s="80"/>
      <c r="HRM302" s="80"/>
      <c r="HRN302" s="80"/>
      <c r="HRO302" s="80"/>
      <c r="HRP302" s="80"/>
      <c r="HRQ302" s="80"/>
      <c r="HRR302" s="80"/>
      <c r="HRS302" s="80"/>
      <c r="HRT302" s="80"/>
      <c r="HRU302" s="80"/>
      <c r="HRV302" s="80"/>
      <c r="HRW302" s="80"/>
      <c r="HRX302" s="80"/>
      <c r="HRY302" s="80"/>
      <c r="HRZ302" s="80"/>
      <c r="HSA302" s="80"/>
      <c r="HSB302" s="80"/>
      <c r="HSC302" s="80"/>
      <c r="HSD302" s="80"/>
      <c r="HSE302" s="80"/>
      <c r="HSF302" s="80"/>
      <c r="HSG302" s="80"/>
      <c r="HSH302" s="80"/>
      <c r="HSI302" s="80"/>
      <c r="HSJ302" s="80"/>
      <c r="HSK302" s="80"/>
      <c r="HSL302" s="80"/>
      <c r="HSM302" s="80"/>
      <c r="HSN302" s="80"/>
      <c r="HSO302" s="80"/>
      <c r="HSP302" s="80"/>
      <c r="HSQ302" s="80"/>
      <c r="HSR302" s="80"/>
      <c r="HSS302" s="80"/>
      <c r="HST302" s="80"/>
      <c r="HSU302" s="80"/>
      <c r="HSV302" s="80"/>
      <c r="HSW302" s="80"/>
      <c r="HSX302" s="80"/>
      <c r="HSY302" s="80"/>
      <c r="HSZ302" s="80"/>
      <c r="HTA302" s="80"/>
      <c r="HTB302" s="80"/>
      <c r="HTC302" s="80"/>
      <c r="HTD302" s="80"/>
      <c r="HTE302" s="80"/>
      <c r="HTF302" s="80"/>
      <c r="HTG302" s="80"/>
      <c r="HTH302" s="80"/>
      <c r="HTI302" s="80"/>
      <c r="HTJ302" s="80"/>
      <c r="HTK302" s="80"/>
      <c r="HTL302" s="80"/>
      <c r="HTM302" s="80"/>
      <c r="HTN302" s="80"/>
      <c r="HTO302" s="80"/>
      <c r="HTP302" s="80"/>
      <c r="HTQ302" s="80"/>
      <c r="HTR302" s="80"/>
      <c r="HTS302" s="80"/>
      <c r="HTT302" s="80"/>
      <c r="HTU302" s="80"/>
      <c r="HTV302" s="80"/>
      <c r="HTW302" s="80"/>
      <c r="HTX302" s="80"/>
      <c r="HTY302" s="80"/>
      <c r="HTZ302" s="80"/>
      <c r="HUA302" s="80"/>
      <c r="HUB302" s="80"/>
      <c r="HUC302" s="80"/>
      <c r="HUD302" s="80"/>
      <c r="HUE302" s="80"/>
      <c r="HUF302" s="80"/>
      <c r="HUG302" s="80"/>
      <c r="HUH302" s="80"/>
      <c r="HUI302" s="80"/>
      <c r="HUJ302" s="80"/>
      <c r="HUK302" s="80"/>
      <c r="HUL302" s="80"/>
      <c r="HUM302" s="80"/>
      <c r="HUN302" s="80"/>
      <c r="HUO302" s="80"/>
      <c r="HUP302" s="80"/>
      <c r="HUQ302" s="80"/>
      <c r="HUR302" s="80"/>
      <c r="HUS302" s="80"/>
      <c r="HUT302" s="80"/>
      <c r="HUU302" s="80"/>
      <c r="HUV302" s="80"/>
      <c r="HUW302" s="80"/>
      <c r="HUX302" s="80"/>
      <c r="HUY302" s="80"/>
      <c r="HUZ302" s="80"/>
      <c r="HVA302" s="80"/>
      <c r="HVB302" s="80"/>
      <c r="HVC302" s="80"/>
      <c r="HVD302" s="80"/>
      <c r="HVE302" s="80"/>
      <c r="HVF302" s="80"/>
      <c r="HVG302" s="80"/>
      <c r="HVH302" s="80"/>
      <c r="HVI302" s="80"/>
      <c r="HVJ302" s="80"/>
      <c r="HVK302" s="80"/>
      <c r="HVL302" s="80"/>
      <c r="HVM302" s="80"/>
      <c r="HVN302" s="80"/>
      <c r="HVO302" s="80"/>
      <c r="HVP302" s="80"/>
      <c r="HVQ302" s="80"/>
      <c r="HVR302" s="80"/>
      <c r="HVS302" s="80"/>
      <c r="HVT302" s="80"/>
      <c r="HVU302" s="80"/>
      <c r="HVV302" s="80"/>
      <c r="HVW302" s="80"/>
      <c r="HVX302" s="80"/>
      <c r="HVY302" s="80"/>
      <c r="HVZ302" s="80"/>
      <c r="HWA302" s="80"/>
      <c r="HWB302" s="80"/>
      <c r="HWC302" s="80"/>
      <c r="HWD302" s="80"/>
      <c r="HWE302" s="80"/>
      <c r="HWF302" s="80"/>
      <c r="HWG302" s="80"/>
      <c r="HWH302" s="80"/>
      <c r="HWI302" s="80"/>
      <c r="HWJ302" s="80"/>
      <c r="HWK302" s="80"/>
      <c r="HWL302" s="80"/>
      <c r="HWM302" s="80"/>
      <c r="HWN302" s="80"/>
      <c r="HWO302" s="80"/>
      <c r="HWP302" s="80"/>
      <c r="HWQ302" s="80"/>
      <c r="HWR302" s="80"/>
      <c r="HWS302" s="80"/>
      <c r="HWT302" s="80"/>
      <c r="HWU302" s="80"/>
      <c r="HWV302" s="80"/>
      <c r="HWW302" s="80"/>
      <c r="HWX302" s="80"/>
      <c r="HWY302" s="80"/>
      <c r="HWZ302" s="80"/>
      <c r="HXA302" s="80"/>
      <c r="HXB302" s="80"/>
      <c r="HXC302" s="80"/>
      <c r="HXD302" s="80"/>
      <c r="HXE302" s="80"/>
      <c r="HXF302" s="80"/>
      <c r="HXG302" s="80"/>
      <c r="HXH302" s="80"/>
      <c r="HXI302" s="80"/>
      <c r="HXJ302" s="80"/>
      <c r="HXK302" s="80"/>
      <c r="HXL302" s="80"/>
      <c r="HXM302" s="80"/>
      <c r="HXN302" s="80"/>
      <c r="HXO302" s="80"/>
      <c r="HXP302" s="80"/>
      <c r="HXQ302" s="80"/>
      <c r="HXR302" s="80"/>
      <c r="HXS302" s="80"/>
      <c r="HXT302" s="80"/>
      <c r="HXU302" s="80"/>
      <c r="HXV302" s="80"/>
      <c r="HXW302" s="80"/>
      <c r="HXX302" s="80"/>
      <c r="HXY302" s="80"/>
      <c r="HXZ302" s="80"/>
      <c r="HYA302" s="80"/>
      <c r="HYB302" s="80"/>
      <c r="HYC302" s="80"/>
      <c r="HYD302" s="80"/>
      <c r="HYE302" s="80"/>
      <c r="HYF302" s="80"/>
      <c r="HYG302" s="80"/>
      <c r="HYH302" s="80"/>
      <c r="HYI302" s="80"/>
      <c r="HYJ302" s="80"/>
      <c r="HYK302" s="80"/>
      <c r="HYL302" s="80"/>
      <c r="HYM302" s="80"/>
      <c r="HYN302" s="80"/>
      <c r="HYO302" s="80"/>
      <c r="HYP302" s="80"/>
      <c r="HYQ302" s="80"/>
      <c r="HYR302" s="80"/>
      <c r="HYS302" s="80"/>
      <c r="HYT302" s="80"/>
      <c r="HYU302" s="80"/>
      <c r="HYV302" s="80"/>
      <c r="HYW302" s="80"/>
      <c r="HYX302" s="80"/>
      <c r="HYY302" s="80"/>
      <c r="HYZ302" s="80"/>
      <c r="HZA302" s="80"/>
      <c r="HZB302" s="80"/>
      <c r="HZC302" s="80"/>
      <c r="HZD302" s="80"/>
      <c r="HZE302" s="80"/>
      <c r="HZF302" s="80"/>
      <c r="HZG302" s="80"/>
      <c r="HZH302" s="80"/>
      <c r="HZI302" s="80"/>
      <c r="HZJ302" s="80"/>
      <c r="HZK302" s="80"/>
      <c r="HZL302" s="80"/>
      <c r="HZM302" s="80"/>
      <c r="HZN302" s="80"/>
      <c r="HZO302" s="80"/>
      <c r="HZP302" s="80"/>
      <c r="HZQ302" s="80"/>
      <c r="HZR302" s="80"/>
      <c r="HZS302" s="80"/>
      <c r="HZT302" s="80"/>
      <c r="HZU302" s="80"/>
      <c r="HZV302" s="80"/>
      <c r="HZW302" s="80"/>
      <c r="HZX302" s="80"/>
      <c r="HZY302" s="80"/>
      <c r="HZZ302" s="80"/>
      <c r="IAA302" s="80"/>
      <c r="IAB302" s="80"/>
      <c r="IAC302" s="80"/>
      <c r="IAD302" s="80"/>
      <c r="IAE302" s="80"/>
      <c r="IAF302" s="80"/>
      <c r="IAG302" s="80"/>
      <c r="IAH302" s="80"/>
      <c r="IAI302" s="80"/>
      <c r="IAJ302" s="80"/>
      <c r="IAK302" s="80"/>
      <c r="IAL302" s="80"/>
      <c r="IAM302" s="80"/>
      <c r="IAN302" s="80"/>
      <c r="IAO302" s="80"/>
      <c r="IAP302" s="80"/>
      <c r="IAQ302" s="80"/>
      <c r="IAR302" s="80"/>
      <c r="IAS302" s="80"/>
      <c r="IAT302" s="80"/>
      <c r="IAU302" s="80"/>
      <c r="IAV302" s="80"/>
      <c r="IAW302" s="80"/>
      <c r="IAX302" s="80"/>
      <c r="IAY302" s="80"/>
      <c r="IAZ302" s="80"/>
      <c r="IBA302" s="80"/>
      <c r="IBB302" s="80"/>
      <c r="IBC302" s="80"/>
      <c r="IBD302" s="80"/>
      <c r="IBE302" s="80"/>
      <c r="IBF302" s="80"/>
      <c r="IBG302" s="80"/>
      <c r="IBH302" s="80"/>
      <c r="IBI302" s="80"/>
      <c r="IBJ302" s="80"/>
      <c r="IBK302" s="80"/>
      <c r="IBL302" s="80"/>
      <c r="IBM302" s="80"/>
      <c r="IBN302" s="80"/>
      <c r="IBO302" s="80"/>
      <c r="IBP302" s="80"/>
      <c r="IBQ302" s="80"/>
      <c r="IBR302" s="80"/>
      <c r="IBS302" s="80"/>
      <c r="IBT302" s="80"/>
      <c r="IBU302" s="80"/>
      <c r="IBV302" s="80"/>
      <c r="IBW302" s="80"/>
      <c r="IBX302" s="80"/>
      <c r="IBY302" s="80"/>
      <c r="IBZ302" s="80"/>
      <c r="ICA302" s="80"/>
      <c r="ICB302" s="80"/>
      <c r="ICC302" s="80"/>
      <c r="ICD302" s="80"/>
      <c r="ICE302" s="80"/>
      <c r="ICF302" s="80"/>
      <c r="ICG302" s="80"/>
      <c r="ICH302" s="80"/>
      <c r="ICI302" s="80"/>
      <c r="ICJ302" s="80"/>
      <c r="ICK302" s="80"/>
      <c r="ICL302" s="80"/>
      <c r="ICM302" s="80"/>
      <c r="ICN302" s="80"/>
      <c r="ICO302" s="80"/>
      <c r="ICP302" s="80"/>
      <c r="ICQ302" s="80"/>
      <c r="ICR302" s="80"/>
      <c r="ICS302" s="80"/>
      <c r="ICT302" s="80"/>
      <c r="ICU302" s="80"/>
      <c r="ICV302" s="80"/>
      <c r="ICW302" s="80"/>
      <c r="ICX302" s="80"/>
      <c r="ICY302" s="80"/>
      <c r="ICZ302" s="80"/>
      <c r="IDA302" s="80"/>
      <c r="IDB302" s="80"/>
      <c r="IDC302" s="80"/>
      <c r="IDD302" s="80"/>
      <c r="IDE302" s="80"/>
      <c r="IDF302" s="80"/>
      <c r="IDG302" s="80"/>
      <c r="IDH302" s="80"/>
      <c r="IDI302" s="80"/>
      <c r="IDJ302" s="80"/>
      <c r="IDK302" s="80"/>
      <c r="IDL302" s="80"/>
      <c r="IDM302" s="80"/>
      <c r="IDN302" s="80"/>
      <c r="IDO302" s="80"/>
      <c r="IDP302" s="80"/>
      <c r="IDQ302" s="80"/>
      <c r="IDR302" s="80"/>
      <c r="IDS302" s="80"/>
      <c r="IDT302" s="80"/>
      <c r="IDU302" s="80"/>
      <c r="IDV302" s="80"/>
      <c r="IDW302" s="80"/>
      <c r="IDX302" s="80"/>
      <c r="IDY302" s="80"/>
      <c r="IDZ302" s="80"/>
      <c r="IEA302" s="80"/>
      <c r="IEB302" s="80"/>
      <c r="IEC302" s="80"/>
      <c r="IED302" s="80"/>
      <c r="IEE302" s="80"/>
      <c r="IEF302" s="80"/>
      <c r="IEG302" s="80"/>
      <c r="IEH302" s="80"/>
      <c r="IEI302" s="80"/>
      <c r="IEJ302" s="80"/>
      <c r="IEK302" s="80"/>
      <c r="IEL302" s="80"/>
      <c r="IEM302" s="80"/>
      <c r="IEN302" s="80"/>
      <c r="IEO302" s="80"/>
      <c r="IEP302" s="80"/>
      <c r="IEQ302" s="80"/>
      <c r="IER302" s="80"/>
      <c r="IES302" s="80"/>
      <c r="IET302" s="80"/>
      <c r="IEU302" s="80"/>
      <c r="IEV302" s="80"/>
      <c r="IEW302" s="80"/>
      <c r="IEX302" s="80"/>
      <c r="IEY302" s="80"/>
      <c r="IEZ302" s="80"/>
      <c r="IFA302" s="80"/>
      <c r="IFB302" s="80"/>
      <c r="IFC302" s="80"/>
      <c r="IFD302" s="80"/>
      <c r="IFE302" s="80"/>
      <c r="IFF302" s="80"/>
      <c r="IFG302" s="80"/>
      <c r="IFH302" s="80"/>
      <c r="IFI302" s="80"/>
      <c r="IFJ302" s="80"/>
      <c r="IFK302" s="80"/>
      <c r="IFL302" s="80"/>
      <c r="IFM302" s="80"/>
      <c r="IFN302" s="80"/>
      <c r="IFO302" s="80"/>
      <c r="IFP302" s="80"/>
      <c r="IFQ302" s="80"/>
      <c r="IFR302" s="80"/>
      <c r="IFS302" s="80"/>
      <c r="IFT302" s="80"/>
      <c r="IFU302" s="80"/>
      <c r="IFV302" s="80"/>
      <c r="IFW302" s="80"/>
      <c r="IFX302" s="80"/>
      <c r="IFY302" s="80"/>
      <c r="IFZ302" s="80"/>
      <c r="IGA302" s="80"/>
      <c r="IGB302" s="80"/>
      <c r="IGC302" s="80"/>
      <c r="IGD302" s="80"/>
      <c r="IGE302" s="80"/>
      <c r="IGF302" s="80"/>
      <c r="IGG302" s="80"/>
      <c r="IGH302" s="80"/>
      <c r="IGI302" s="80"/>
      <c r="IGJ302" s="80"/>
      <c r="IGK302" s="80"/>
      <c r="IGL302" s="80"/>
      <c r="IGM302" s="80"/>
      <c r="IGN302" s="80"/>
      <c r="IGO302" s="80"/>
      <c r="IGP302" s="80"/>
      <c r="IGQ302" s="80"/>
      <c r="IGR302" s="80"/>
      <c r="IGS302" s="80"/>
      <c r="IGT302" s="80"/>
      <c r="IGU302" s="80"/>
      <c r="IGV302" s="80"/>
      <c r="IGW302" s="80"/>
      <c r="IGX302" s="80"/>
      <c r="IGY302" s="80"/>
      <c r="IGZ302" s="80"/>
      <c r="IHA302" s="80"/>
      <c r="IHB302" s="80"/>
      <c r="IHC302" s="80"/>
      <c r="IHD302" s="80"/>
      <c r="IHE302" s="80"/>
      <c r="IHF302" s="80"/>
      <c r="IHG302" s="80"/>
      <c r="IHH302" s="80"/>
      <c r="IHI302" s="80"/>
      <c r="IHJ302" s="80"/>
      <c r="IHK302" s="80"/>
      <c r="IHL302" s="80"/>
      <c r="IHM302" s="80"/>
      <c r="IHN302" s="80"/>
      <c r="IHO302" s="80"/>
      <c r="IHP302" s="80"/>
      <c r="IHQ302" s="80"/>
      <c r="IHR302" s="80"/>
      <c r="IHS302" s="80"/>
      <c r="IHT302" s="80"/>
      <c r="IHU302" s="80"/>
      <c r="IHV302" s="80"/>
      <c r="IHW302" s="80"/>
      <c r="IHX302" s="80"/>
      <c r="IHY302" s="80"/>
      <c r="IHZ302" s="80"/>
      <c r="IIA302" s="80"/>
      <c r="IIB302" s="80"/>
      <c r="IIC302" s="80"/>
      <c r="IID302" s="80"/>
      <c r="IIE302" s="80"/>
      <c r="IIF302" s="80"/>
      <c r="IIG302" s="80"/>
      <c r="IIH302" s="80"/>
      <c r="III302" s="80"/>
      <c r="IIJ302" s="80"/>
      <c r="IIK302" s="80"/>
      <c r="IIL302" s="80"/>
      <c r="IIM302" s="80"/>
      <c r="IIN302" s="80"/>
      <c r="IIO302" s="80"/>
      <c r="IIP302" s="80"/>
      <c r="IIQ302" s="80"/>
      <c r="IIR302" s="80"/>
      <c r="IIS302" s="80"/>
      <c r="IIT302" s="80"/>
      <c r="IIU302" s="80"/>
      <c r="IIV302" s="80"/>
      <c r="IIW302" s="80"/>
      <c r="IIX302" s="80"/>
      <c r="IIY302" s="80"/>
      <c r="IIZ302" s="80"/>
      <c r="IJA302" s="80"/>
      <c r="IJB302" s="80"/>
      <c r="IJC302" s="80"/>
      <c r="IJD302" s="80"/>
      <c r="IJE302" s="80"/>
      <c r="IJF302" s="80"/>
      <c r="IJG302" s="80"/>
      <c r="IJH302" s="80"/>
      <c r="IJI302" s="80"/>
      <c r="IJJ302" s="80"/>
      <c r="IJK302" s="80"/>
      <c r="IJL302" s="80"/>
      <c r="IJM302" s="80"/>
      <c r="IJN302" s="80"/>
      <c r="IJO302" s="80"/>
      <c r="IJP302" s="80"/>
      <c r="IJQ302" s="80"/>
      <c r="IJR302" s="80"/>
      <c r="IJS302" s="80"/>
      <c r="IJT302" s="80"/>
      <c r="IJU302" s="80"/>
      <c r="IJV302" s="80"/>
      <c r="IJW302" s="80"/>
      <c r="IJX302" s="80"/>
      <c r="IJY302" s="80"/>
      <c r="IJZ302" s="80"/>
      <c r="IKA302" s="80"/>
      <c r="IKB302" s="80"/>
      <c r="IKC302" s="80"/>
      <c r="IKD302" s="80"/>
      <c r="IKE302" s="80"/>
      <c r="IKF302" s="80"/>
      <c r="IKG302" s="80"/>
      <c r="IKH302" s="80"/>
      <c r="IKI302" s="80"/>
      <c r="IKJ302" s="80"/>
      <c r="IKK302" s="80"/>
      <c r="IKL302" s="80"/>
      <c r="IKM302" s="80"/>
      <c r="IKN302" s="80"/>
      <c r="IKO302" s="80"/>
      <c r="IKP302" s="80"/>
      <c r="IKQ302" s="80"/>
      <c r="IKR302" s="80"/>
      <c r="IKS302" s="80"/>
      <c r="IKT302" s="80"/>
      <c r="IKU302" s="80"/>
      <c r="IKV302" s="80"/>
      <c r="IKW302" s="80"/>
      <c r="IKX302" s="80"/>
      <c r="IKY302" s="80"/>
      <c r="IKZ302" s="80"/>
      <c r="ILA302" s="80"/>
      <c r="ILB302" s="80"/>
      <c r="ILC302" s="80"/>
      <c r="ILD302" s="80"/>
      <c r="ILE302" s="80"/>
      <c r="ILF302" s="80"/>
      <c r="ILG302" s="80"/>
      <c r="ILH302" s="80"/>
      <c r="ILI302" s="80"/>
      <c r="ILJ302" s="80"/>
      <c r="ILK302" s="80"/>
      <c r="ILL302" s="80"/>
      <c r="ILM302" s="80"/>
      <c r="ILN302" s="80"/>
      <c r="ILO302" s="80"/>
      <c r="ILP302" s="80"/>
      <c r="ILQ302" s="80"/>
      <c r="ILR302" s="80"/>
      <c r="ILS302" s="80"/>
      <c r="ILT302" s="80"/>
      <c r="ILU302" s="80"/>
      <c r="ILV302" s="80"/>
      <c r="ILW302" s="80"/>
      <c r="ILX302" s="80"/>
      <c r="ILY302" s="80"/>
      <c r="ILZ302" s="80"/>
      <c r="IMA302" s="80"/>
      <c r="IMB302" s="80"/>
      <c r="IMC302" s="80"/>
      <c r="IMD302" s="80"/>
      <c r="IME302" s="80"/>
      <c r="IMF302" s="80"/>
      <c r="IMG302" s="80"/>
      <c r="IMH302" s="80"/>
      <c r="IMI302" s="80"/>
      <c r="IMJ302" s="80"/>
      <c r="IMK302" s="80"/>
      <c r="IML302" s="80"/>
      <c r="IMM302" s="80"/>
      <c r="IMN302" s="80"/>
      <c r="IMO302" s="80"/>
      <c r="IMP302" s="80"/>
      <c r="IMQ302" s="80"/>
      <c r="IMR302" s="80"/>
      <c r="IMS302" s="80"/>
      <c r="IMT302" s="80"/>
      <c r="IMU302" s="80"/>
      <c r="IMV302" s="80"/>
      <c r="IMW302" s="80"/>
      <c r="IMX302" s="80"/>
      <c r="IMY302" s="80"/>
      <c r="IMZ302" s="80"/>
      <c r="INA302" s="80"/>
      <c r="INB302" s="80"/>
      <c r="INC302" s="80"/>
      <c r="IND302" s="80"/>
      <c r="INE302" s="80"/>
      <c r="INF302" s="80"/>
      <c r="ING302" s="80"/>
      <c r="INH302" s="80"/>
      <c r="INI302" s="80"/>
      <c r="INJ302" s="80"/>
      <c r="INK302" s="80"/>
      <c r="INL302" s="80"/>
      <c r="INM302" s="80"/>
      <c r="INN302" s="80"/>
      <c r="INO302" s="80"/>
      <c r="INP302" s="80"/>
      <c r="INQ302" s="80"/>
      <c r="INR302" s="80"/>
      <c r="INS302" s="80"/>
      <c r="INT302" s="80"/>
      <c r="INU302" s="80"/>
      <c r="INV302" s="80"/>
      <c r="INW302" s="80"/>
      <c r="INX302" s="80"/>
      <c r="INY302" s="80"/>
      <c r="INZ302" s="80"/>
      <c r="IOA302" s="80"/>
      <c r="IOB302" s="80"/>
      <c r="IOC302" s="80"/>
      <c r="IOD302" s="80"/>
      <c r="IOE302" s="80"/>
      <c r="IOF302" s="80"/>
      <c r="IOG302" s="80"/>
      <c r="IOH302" s="80"/>
      <c r="IOI302" s="80"/>
      <c r="IOJ302" s="80"/>
      <c r="IOK302" s="80"/>
      <c r="IOL302" s="80"/>
      <c r="IOM302" s="80"/>
      <c r="ION302" s="80"/>
      <c r="IOO302" s="80"/>
      <c r="IOP302" s="80"/>
      <c r="IOQ302" s="80"/>
      <c r="IOR302" s="80"/>
      <c r="IOS302" s="80"/>
      <c r="IOT302" s="80"/>
      <c r="IOU302" s="80"/>
      <c r="IOV302" s="80"/>
      <c r="IOW302" s="80"/>
      <c r="IOX302" s="80"/>
      <c r="IOY302" s="80"/>
      <c r="IOZ302" s="80"/>
      <c r="IPA302" s="80"/>
      <c r="IPB302" s="80"/>
      <c r="IPC302" s="80"/>
      <c r="IPD302" s="80"/>
      <c r="IPE302" s="80"/>
      <c r="IPF302" s="80"/>
      <c r="IPG302" s="80"/>
      <c r="IPH302" s="80"/>
      <c r="IPI302" s="80"/>
      <c r="IPJ302" s="80"/>
      <c r="IPK302" s="80"/>
      <c r="IPL302" s="80"/>
      <c r="IPM302" s="80"/>
      <c r="IPN302" s="80"/>
      <c r="IPO302" s="80"/>
      <c r="IPP302" s="80"/>
      <c r="IPQ302" s="80"/>
      <c r="IPR302" s="80"/>
      <c r="IPS302" s="80"/>
      <c r="IPT302" s="80"/>
      <c r="IPU302" s="80"/>
      <c r="IPV302" s="80"/>
      <c r="IPW302" s="80"/>
      <c r="IPX302" s="80"/>
      <c r="IPY302" s="80"/>
      <c r="IPZ302" s="80"/>
      <c r="IQA302" s="80"/>
      <c r="IQB302" s="80"/>
      <c r="IQC302" s="80"/>
      <c r="IQD302" s="80"/>
      <c r="IQE302" s="80"/>
      <c r="IQF302" s="80"/>
      <c r="IQG302" s="80"/>
      <c r="IQH302" s="80"/>
      <c r="IQI302" s="80"/>
      <c r="IQJ302" s="80"/>
      <c r="IQK302" s="80"/>
      <c r="IQL302" s="80"/>
      <c r="IQM302" s="80"/>
      <c r="IQN302" s="80"/>
      <c r="IQO302" s="80"/>
      <c r="IQP302" s="80"/>
      <c r="IQQ302" s="80"/>
      <c r="IQR302" s="80"/>
      <c r="IQS302" s="80"/>
      <c r="IQT302" s="80"/>
      <c r="IQU302" s="80"/>
      <c r="IQV302" s="80"/>
      <c r="IQW302" s="80"/>
      <c r="IQX302" s="80"/>
      <c r="IQY302" s="80"/>
      <c r="IQZ302" s="80"/>
      <c r="IRA302" s="80"/>
      <c r="IRB302" s="80"/>
      <c r="IRC302" s="80"/>
      <c r="IRD302" s="80"/>
      <c r="IRE302" s="80"/>
      <c r="IRF302" s="80"/>
      <c r="IRG302" s="80"/>
      <c r="IRH302" s="80"/>
      <c r="IRI302" s="80"/>
      <c r="IRJ302" s="80"/>
      <c r="IRK302" s="80"/>
      <c r="IRL302" s="80"/>
      <c r="IRM302" s="80"/>
      <c r="IRN302" s="80"/>
      <c r="IRO302" s="80"/>
      <c r="IRP302" s="80"/>
      <c r="IRQ302" s="80"/>
      <c r="IRR302" s="80"/>
      <c r="IRS302" s="80"/>
      <c r="IRT302" s="80"/>
      <c r="IRU302" s="80"/>
      <c r="IRV302" s="80"/>
      <c r="IRW302" s="80"/>
      <c r="IRX302" s="80"/>
      <c r="IRY302" s="80"/>
      <c r="IRZ302" s="80"/>
      <c r="ISA302" s="80"/>
      <c r="ISB302" s="80"/>
      <c r="ISC302" s="80"/>
      <c r="ISD302" s="80"/>
      <c r="ISE302" s="80"/>
      <c r="ISF302" s="80"/>
      <c r="ISG302" s="80"/>
      <c r="ISH302" s="80"/>
      <c r="ISI302" s="80"/>
      <c r="ISJ302" s="80"/>
      <c r="ISK302" s="80"/>
      <c r="ISL302" s="80"/>
      <c r="ISM302" s="80"/>
      <c r="ISN302" s="80"/>
      <c r="ISO302" s="80"/>
      <c r="ISP302" s="80"/>
      <c r="ISQ302" s="80"/>
      <c r="ISR302" s="80"/>
      <c r="ISS302" s="80"/>
      <c r="IST302" s="80"/>
      <c r="ISU302" s="80"/>
      <c r="ISV302" s="80"/>
      <c r="ISW302" s="80"/>
      <c r="ISX302" s="80"/>
      <c r="ISY302" s="80"/>
      <c r="ISZ302" s="80"/>
      <c r="ITA302" s="80"/>
      <c r="ITB302" s="80"/>
      <c r="ITC302" s="80"/>
      <c r="ITD302" s="80"/>
      <c r="ITE302" s="80"/>
      <c r="ITF302" s="80"/>
      <c r="ITG302" s="80"/>
      <c r="ITH302" s="80"/>
      <c r="ITI302" s="80"/>
      <c r="ITJ302" s="80"/>
      <c r="ITK302" s="80"/>
      <c r="ITL302" s="80"/>
      <c r="ITM302" s="80"/>
      <c r="ITN302" s="80"/>
      <c r="ITO302" s="80"/>
      <c r="ITP302" s="80"/>
      <c r="ITQ302" s="80"/>
      <c r="ITR302" s="80"/>
      <c r="ITS302" s="80"/>
      <c r="ITT302" s="80"/>
      <c r="ITU302" s="80"/>
      <c r="ITV302" s="80"/>
      <c r="ITW302" s="80"/>
      <c r="ITX302" s="80"/>
      <c r="ITY302" s="80"/>
      <c r="ITZ302" s="80"/>
      <c r="IUA302" s="80"/>
      <c r="IUB302" s="80"/>
      <c r="IUC302" s="80"/>
      <c r="IUD302" s="80"/>
      <c r="IUE302" s="80"/>
      <c r="IUF302" s="80"/>
      <c r="IUG302" s="80"/>
      <c r="IUH302" s="80"/>
      <c r="IUI302" s="80"/>
      <c r="IUJ302" s="80"/>
      <c r="IUK302" s="80"/>
      <c r="IUL302" s="80"/>
      <c r="IUM302" s="80"/>
      <c r="IUN302" s="80"/>
      <c r="IUO302" s="80"/>
      <c r="IUP302" s="80"/>
      <c r="IUQ302" s="80"/>
      <c r="IUR302" s="80"/>
      <c r="IUS302" s="80"/>
      <c r="IUT302" s="80"/>
      <c r="IUU302" s="80"/>
      <c r="IUV302" s="80"/>
      <c r="IUW302" s="80"/>
      <c r="IUX302" s="80"/>
      <c r="IUY302" s="80"/>
      <c r="IUZ302" s="80"/>
      <c r="IVA302" s="80"/>
      <c r="IVB302" s="80"/>
      <c r="IVC302" s="80"/>
      <c r="IVD302" s="80"/>
      <c r="IVE302" s="80"/>
      <c r="IVF302" s="80"/>
      <c r="IVG302" s="80"/>
      <c r="IVH302" s="80"/>
      <c r="IVI302" s="80"/>
      <c r="IVJ302" s="80"/>
      <c r="IVK302" s="80"/>
      <c r="IVL302" s="80"/>
      <c r="IVM302" s="80"/>
      <c r="IVN302" s="80"/>
      <c r="IVO302" s="80"/>
      <c r="IVP302" s="80"/>
      <c r="IVQ302" s="80"/>
      <c r="IVR302" s="80"/>
      <c r="IVS302" s="80"/>
      <c r="IVT302" s="80"/>
      <c r="IVU302" s="80"/>
      <c r="IVV302" s="80"/>
      <c r="IVW302" s="80"/>
      <c r="IVX302" s="80"/>
      <c r="IVY302" s="80"/>
      <c r="IVZ302" s="80"/>
      <c r="IWA302" s="80"/>
      <c r="IWB302" s="80"/>
      <c r="IWC302" s="80"/>
      <c r="IWD302" s="80"/>
      <c r="IWE302" s="80"/>
      <c r="IWF302" s="80"/>
      <c r="IWG302" s="80"/>
      <c r="IWH302" s="80"/>
      <c r="IWI302" s="80"/>
      <c r="IWJ302" s="80"/>
      <c r="IWK302" s="80"/>
      <c r="IWL302" s="80"/>
      <c r="IWM302" s="80"/>
      <c r="IWN302" s="80"/>
      <c r="IWO302" s="80"/>
      <c r="IWP302" s="80"/>
      <c r="IWQ302" s="80"/>
      <c r="IWR302" s="80"/>
      <c r="IWS302" s="80"/>
      <c r="IWT302" s="80"/>
      <c r="IWU302" s="80"/>
      <c r="IWV302" s="80"/>
      <c r="IWW302" s="80"/>
      <c r="IWX302" s="80"/>
      <c r="IWY302" s="80"/>
      <c r="IWZ302" s="80"/>
      <c r="IXA302" s="80"/>
      <c r="IXB302" s="80"/>
      <c r="IXC302" s="80"/>
      <c r="IXD302" s="80"/>
      <c r="IXE302" s="80"/>
      <c r="IXF302" s="80"/>
      <c r="IXG302" s="80"/>
      <c r="IXH302" s="80"/>
      <c r="IXI302" s="80"/>
      <c r="IXJ302" s="80"/>
      <c r="IXK302" s="80"/>
      <c r="IXL302" s="80"/>
      <c r="IXM302" s="80"/>
      <c r="IXN302" s="80"/>
      <c r="IXO302" s="80"/>
      <c r="IXP302" s="80"/>
      <c r="IXQ302" s="80"/>
      <c r="IXR302" s="80"/>
      <c r="IXS302" s="80"/>
      <c r="IXT302" s="80"/>
      <c r="IXU302" s="80"/>
      <c r="IXV302" s="80"/>
      <c r="IXW302" s="80"/>
      <c r="IXX302" s="80"/>
      <c r="IXY302" s="80"/>
      <c r="IXZ302" s="80"/>
      <c r="IYA302" s="80"/>
      <c r="IYB302" s="80"/>
      <c r="IYC302" s="80"/>
      <c r="IYD302" s="80"/>
      <c r="IYE302" s="80"/>
      <c r="IYF302" s="80"/>
      <c r="IYG302" s="80"/>
      <c r="IYH302" s="80"/>
      <c r="IYI302" s="80"/>
      <c r="IYJ302" s="80"/>
      <c r="IYK302" s="80"/>
      <c r="IYL302" s="80"/>
      <c r="IYM302" s="80"/>
      <c r="IYN302" s="80"/>
      <c r="IYO302" s="80"/>
      <c r="IYP302" s="80"/>
      <c r="IYQ302" s="80"/>
      <c r="IYR302" s="80"/>
      <c r="IYS302" s="80"/>
      <c r="IYT302" s="80"/>
      <c r="IYU302" s="80"/>
      <c r="IYV302" s="80"/>
      <c r="IYW302" s="80"/>
      <c r="IYX302" s="80"/>
      <c r="IYY302" s="80"/>
      <c r="IYZ302" s="80"/>
      <c r="IZA302" s="80"/>
      <c r="IZB302" s="80"/>
      <c r="IZC302" s="80"/>
      <c r="IZD302" s="80"/>
      <c r="IZE302" s="80"/>
      <c r="IZF302" s="80"/>
      <c r="IZG302" s="80"/>
      <c r="IZH302" s="80"/>
      <c r="IZI302" s="80"/>
      <c r="IZJ302" s="80"/>
      <c r="IZK302" s="80"/>
      <c r="IZL302" s="80"/>
      <c r="IZM302" s="80"/>
      <c r="IZN302" s="80"/>
      <c r="IZO302" s="80"/>
      <c r="IZP302" s="80"/>
      <c r="IZQ302" s="80"/>
      <c r="IZR302" s="80"/>
      <c r="IZS302" s="80"/>
      <c r="IZT302" s="80"/>
      <c r="IZU302" s="80"/>
      <c r="IZV302" s="80"/>
      <c r="IZW302" s="80"/>
      <c r="IZX302" s="80"/>
      <c r="IZY302" s="80"/>
      <c r="IZZ302" s="80"/>
      <c r="JAA302" s="80"/>
      <c r="JAB302" s="80"/>
      <c r="JAC302" s="80"/>
      <c r="JAD302" s="80"/>
      <c r="JAE302" s="80"/>
      <c r="JAF302" s="80"/>
      <c r="JAG302" s="80"/>
      <c r="JAH302" s="80"/>
      <c r="JAI302" s="80"/>
      <c r="JAJ302" s="80"/>
      <c r="JAK302" s="80"/>
      <c r="JAL302" s="80"/>
      <c r="JAM302" s="80"/>
      <c r="JAN302" s="80"/>
      <c r="JAO302" s="80"/>
      <c r="JAP302" s="80"/>
      <c r="JAQ302" s="80"/>
      <c r="JAR302" s="80"/>
      <c r="JAS302" s="80"/>
      <c r="JAT302" s="80"/>
      <c r="JAU302" s="80"/>
      <c r="JAV302" s="80"/>
      <c r="JAW302" s="80"/>
      <c r="JAX302" s="80"/>
      <c r="JAY302" s="80"/>
      <c r="JAZ302" s="80"/>
      <c r="JBA302" s="80"/>
      <c r="JBB302" s="80"/>
      <c r="JBC302" s="80"/>
      <c r="JBD302" s="80"/>
      <c r="JBE302" s="80"/>
      <c r="JBF302" s="80"/>
      <c r="JBG302" s="80"/>
      <c r="JBH302" s="80"/>
      <c r="JBI302" s="80"/>
      <c r="JBJ302" s="80"/>
      <c r="JBK302" s="80"/>
      <c r="JBL302" s="80"/>
      <c r="JBM302" s="80"/>
      <c r="JBN302" s="80"/>
      <c r="JBO302" s="80"/>
      <c r="JBP302" s="80"/>
      <c r="JBQ302" s="80"/>
      <c r="JBR302" s="80"/>
      <c r="JBS302" s="80"/>
      <c r="JBT302" s="80"/>
      <c r="JBU302" s="80"/>
      <c r="JBV302" s="80"/>
      <c r="JBW302" s="80"/>
      <c r="JBX302" s="80"/>
      <c r="JBY302" s="80"/>
      <c r="JBZ302" s="80"/>
      <c r="JCA302" s="80"/>
      <c r="JCB302" s="80"/>
      <c r="JCC302" s="80"/>
      <c r="JCD302" s="80"/>
      <c r="JCE302" s="80"/>
      <c r="JCF302" s="80"/>
      <c r="JCG302" s="80"/>
      <c r="JCH302" s="80"/>
      <c r="JCI302" s="80"/>
      <c r="JCJ302" s="80"/>
      <c r="JCK302" s="80"/>
      <c r="JCL302" s="80"/>
      <c r="JCM302" s="80"/>
      <c r="JCN302" s="80"/>
      <c r="JCO302" s="80"/>
      <c r="JCP302" s="80"/>
      <c r="JCQ302" s="80"/>
      <c r="JCR302" s="80"/>
      <c r="JCS302" s="80"/>
      <c r="JCT302" s="80"/>
      <c r="JCU302" s="80"/>
      <c r="JCV302" s="80"/>
      <c r="JCW302" s="80"/>
      <c r="JCX302" s="80"/>
      <c r="JCY302" s="80"/>
      <c r="JCZ302" s="80"/>
      <c r="JDA302" s="80"/>
      <c r="JDB302" s="80"/>
      <c r="JDC302" s="80"/>
      <c r="JDD302" s="80"/>
      <c r="JDE302" s="80"/>
      <c r="JDF302" s="80"/>
      <c r="JDG302" s="80"/>
      <c r="JDH302" s="80"/>
      <c r="JDI302" s="80"/>
      <c r="JDJ302" s="80"/>
      <c r="JDK302" s="80"/>
      <c r="JDL302" s="80"/>
      <c r="JDM302" s="80"/>
      <c r="JDN302" s="80"/>
      <c r="JDO302" s="80"/>
      <c r="JDP302" s="80"/>
      <c r="JDQ302" s="80"/>
      <c r="JDR302" s="80"/>
      <c r="JDS302" s="80"/>
      <c r="JDT302" s="80"/>
      <c r="JDU302" s="80"/>
      <c r="JDV302" s="80"/>
      <c r="JDW302" s="80"/>
      <c r="JDX302" s="80"/>
      <c r="JDY302" s="80"/>
      <c r="JDZ302" s="80"/>
      <c r="JEA302" s="80"/>
      <c r="JEB302" s="80"/>
      <c r="JEC302" s="80"/>
      <c r="JED302" s="80"/>
      <c r="JEE302" s="80"/>
      <c r="JEF302" s="80"/>
      <c r="JEG302" s="80"/>
      <c r="JEH302" s="80"/>
      <c r="JEI302" s="80"/>
      <c r="JEJ302" s="80"/>
      <c r="JEK302" s="80"/>
      <c r="JEL302" s="80"/>
      <c r="JEM302" s="80"/>
      <c r="JEN302" s="80"/>
      <c r="JEO302" s="80"/>
      <c r="JEP302" s="80"/>
      <c r="JEQ302" s="80"/>
      <c r="JER302" s="80"/>
      <c r="JES302" s="80"/>
      <c r="JET302" s="80"/>
      <c r="JEU302" s="80"/>
      <c r="JEV302" s="80"/>
      <c r="JEW302" s="80"/>
      <c r="JEX302" s="80"/>
      <c r="JEY302" s="80"/>
      <c r="JEZ302" s="80"/>
      <c r="JFA302" s="80"/>
      <c r="JFB302" s="80"/>
      <c r="JFC302" s="80"/>
      <c r="JFD302" s="80"/>
      <c r="JFE302" s="80"/>
      <c r="JFF302" s="80"/>
      <c r="JFG302" s="80"/>
      <c r="JFH302" s="80"/>
      <c r="JFI302" s="80"/>
      <c r="JFJ302" s="80"/>
      <c r="JFK302" s="80"/>
      <c r="JFL302" s="80"/>
      <c r="JFM302" s="80"/>
      <c r="JFN302" s="80"/>
      <c r="JFO302" s="80"/>
      <c r="JFP302" s="80"/>
      <c r="JFQ302" s="80"/>
      <c r="JFR302" s="80"/>
      <c r="JFS302" s="80"/>
      <c r="JFT302" s="80"/>
      <c r="JFU302" s="80"/>
      <c r="JFV302" s="80"/>
      <c r="JFW302" s="80"/>
      <c r="JFX302" s="80"/>
      <c r="JFY302" s="80"/>
      <c r="JFZ302" s="80"/>
      <c r="JGA302" s="80"/>
      <c r="JGB302" s="80"/>
      <c r="JGC302" s="80"/>
      <c r="JGD302" s="80"/>
      <c r="JGE302" s="80"/>
      <c r="JGF302" s="80"/>
      <c r="JGG302" s="80"/>
      <c r="JGH302" s="80"/>
      <c r="JGI302" s="80"/>
      <c r="JGJ302" s="80"/>
      <c r="JGK302" s="80"/>
      <c r="JGL302" s="80"/>
      <c r="JGM302" s="80"/>
      <c r="JGN302" s="80"/>
      <c r="JGO302" s="80"/>
      <c r="JGP302" s="80"/>
      <c r="JGQ302" s="80"/>
      <c r="JGR302" s="80"/>
      <c r="JGS302" s="80"/>
      <c r="JGT302" s="80"/>
      <c r="JGU302" s="80"/>
      <c r="JGV302" s="80"/>
      <c r="JGW302" s="80"/>
      <c r="JGX302" s="80"/>
      <c r="JGY302" s="80"/>
      <c r="JGZ302" s="80"/>
      <c r="JHA302" s="80"/>
      <c r="JHB302" s="80"/>
      <c r="JHC302" s="80"/>
      <c r="JHD302" s="80"/>
      <c r="JHE302" s="80"/>
      <c r="JHF302" s="80"/>
      <c r="JHG302" s="80"/>
      <c r="JHH302" s="80"/>
      <c r="JHI302" s="80"/>
      <c r="JHJ302" s="80"/>
      <c r="JHK302" s="80"/>
      <c r="JHL302" s="80"/>
      <c r="JHM302" s="80"/>
      <c r="JHN302" s="80"/>
      <c r="JHO302" s="80"/>
      <c r="JHP302" s="80"/>
      <c r="JHQ302" s="80"/>
      <c r="JHR302" s="80"/>
      <c r="JHS302" s="80"/>
      <c r="JHT302" s="80"/>
      <c r="JHU302" s="80"/>
      <c r="JHV302" s="80"/>
      <c r="JHW302" s="80"/>
      <c r="JHX302" s="80"/>
      <c r="JHY302" s="80"/>
      <c r="JHZ302" s="80"/>
      <c r="JIA302" s="80"/>
      <c r="JIB302" s="80"/>
      <c r="JIC302" s="80"/>
      <c r="JID302" s="80"/>
      <c r="JIE302" s="80"/>
      <c r="JIF302" s="80"/>
      <c r="JIG302" s="80"/>
      <c r="JIH302" s="80"/>
      <c r="JII302" s="80"/>
      <c r="JIJ302" s="80"/>
      <c r="JIK302" s="80"/>
      <c r="JIL302" s="80"/>
      <c r="JIM302" s="80"/>
      <c r="JIN302" s="80"/>
      <c r="JIO302" s="80"/>
      <c r="JIP302" s="80"/>
      <c r="JIQ302" s="80"/>
      <c r="JIR302" s="80"/>
      <c r="JIS302" s="80"/>
      <c r="JIT302" s="80"/>
      <c r="JIU302" s="80"/>
      <c r="JIV302" s="80"/>
      <c r="JIW302" s="80"/>
      <c r="JIX302" s="80"/>
      <c r="JIY302" s="80"/>
      <c r="JIZ302" s="80"/>
      <c r="JJA302" s="80"/>
      <c r="JJB302" s="80"/>
      <c r="JJC302" s="80"/>
      <c r="JJD302" s="80"/>
      <c r="JJE302" s="80"/>
      <c r="JJF302" s="80"/>
      <c r="JJG302" s="80"/>
      <c r="JJH302" s="80"/>
      <c r="JJI302" s="80"/>
      <c r="JJJ302" s="80"/>
      <c r="JJK302" s="80"/>
      <c r="JJL302" s="80"/>
      <c r="JJM302" s="80"/>
      <c r="JJN302" s="80"/>
      <c r="JJO302" s="80"/>
      <c r="JJP302" s="80"/>
      <c r="JJQ302" s="80"/>
      <c r="JJR302" s="80"/>
      <c r="JJS302" s="80"/>
      <c r="JJT302" s="80"/>
      <c r="JJU302" s="80"/>
      <c r="JJV302" s="80"/>
      <c r="JJW302" s="80"/>
      <c r="JJX302" s="80"/>
      <c r="JJY302" s="80"/>
      <c r="JJZ302" s="80"/>
      <c r="JKA302" s="80"/>
      <c r="JKB302" s="80"/>
      <c r="JKC302" s="80"/>
      <c r="JKD302" s="80"/>
      <c r="JKE302" s="80"/>
      <c r="JKF302" s="80"/>
      <c r="JKG302" s="80"/>
      <c r="JKH302" s="80"/>
      <c r="JKI302" s="80"/>
      <c r="JKJ302" s="80"/>
      <c r="JKK302" s="80"/>
      <c r="JKL302" s="80"/>
      <c r="JKM302" s="80"/>
      <c r="JKN302" s="80"/>
      <c r="JKO302" s="80"/>
      <c r="JKP302" s="80"/>
      <c r="JKQ302" s="80"/>
      <c r="JKR302" s="80"/>
      <c r="JKS302" s="80"/>
      <c r="JKT302" s="80"/>
      <c r="JKU302" s="80"/>
      <c r="JKV302" s="80"/>
      <c r="JKW302" s="80"/>
      <c r="JKX302" s="80"/>
      <c r="JKY302" s="80"/>
      <c r="JKZ302" s="80"/>
      <c r="JLA302" s="80"/>
      <c r="JLB302" s="80"/>
      <c r="JLC302" s="80"/>
      <c r="JLD302" s="80"/>
      <c r="JLE302" s="80"/>
      <c r="JLF302" s="80"/>
      <c r="JLG302" s="80"/>
      <c r="JLH302" s="80"/>
      <c r="JLI302" s="80"/>
      <c r="JLJ302" s="80"/>
      <c r="JLK302" s="80"/>
      <c r="JLL302" s="80"/>
      <c r="JLM302" s="80"/>
      <c r="JLN302" s="80"/>
      <c r="JLO302" s="80"/>
      <c r="JLP302" s="80"/>
      <c r="JLQ302" s="80"/>
      <c r="JLR302" s="80"/>
      <c r="JLS302" s="80"/>
      <c r="JLT302" s="80"/>
      <c r="JLU302" s="80"/>
      <c r="JLV302" s="80"/>
      <c r="JLW302" s="80"/>
      <c r="JLX302" s="80"/>
      <c r="JLY302" s="80"/>
      <c r="JLZ302" s="80"/>
      <c r="JMA302" s="80"/>
      <c r="JMB302" s="80"/>
      <c r="JMC302" s="80"/>
      <c r="JMD302" s="80"/>
      <c r="JME302" s="80"/>
      <c r="JMF302" s="80"/>
      <c r="JMG302" s="80"/>
      <c r="JMH302" s="80"/>
      <c r="JMI302" s="80"/>
      <c r="JMJ302" s="80"/>
      <c r="JMK302" s="80"/>
      <c r="JML302" s="80"/>
      <c r="JMM302" s="80"/>
      <c r="JMN302" s="80"/>
      <c r="JMO302" s="80"/>
      <c r="JMP302" s="80"/>
      <c r="JMQ302" s="80"/>
      <c r="JMR302" s="80"/>
      <c r="JMS302" s="80"/>
      <c r="JMT302" s="80"/>
      <c r="JMU302" s="80"/>
      <c r="JMV302" s="80"/>
      <c r="JMW302" s="80"/>
      <c r="JMX302" s="80"/>
      <c r="JMY302" s="80"/>
      <c r="JMZ302" s="80"/>
      <c r="JNA302" s="80"/>
      <c r="JNB302" s="80"/>
      <c r="JNC302" s="80"/>
      <c r="JND302" s="80"/>
      <c r="JNE302" s="80"/>
      <c r="JNF302" s="80"/>
      <c r="JNG302" s="80"/>
      <c r="JNH302" s="80"/>
      <c r="JNI302" s="80"/>
      <c r="JNJ302" s="80"/>
      <c r="JNK302" s="80"/>
      <c r="JNL302" s="80"/>
      <c r="JNM302" s="80"/>
      <c r="JNN302" s="80"/>
      <c r="JNO302" s="80"/>
      <c r="JNP302" s="80"/>
      <c r="JNQ302" s="80"/>
      <c r="JNR302" s="80"/>
      <c r="JNS302" s="80"/>
      <c r="JNT302" s="80"/>
      <c r="JNU302" s="80"/>
      <c r="JNV302" s="80"/>
      <c r="JNW302" s="80"/>
      <c r="JNX302" s="80"/>
      <c r="JNY302" s="80"/>
      <c r="JNZ302" s="80"/>
      <c r="JOA302" s="80"/>
      <c r="JOB302" s="80"/>
      <c r="JOC302" s="80"/>
      <c r="JOD302" s="80"/>
      <c r="JOE302" s="80"/>
      <c r="JOF302" s="80"/>
      <c r="JOG302" s="80"/>
      <c r="JOH302" s="80"/>
      <c r="JOI302" s="80"/>
      <c r="JOJ302" s="80"/>
      <c r="JOK302" s="80"/>
      <c r="JOL302" s="80"/>
      <c r="JOM302" s="80"/>
      <c r="JON302" s="80"/>
      <c r="JOO302" s="80"/>
      <c r="JOP302" s="80"/>
      <c r="JOQ302" s="80"/>
      <c r="JOR302" s="80"/>
      <c r="JOS302" s="80"/>
      <c r="JOT302" s="80"/>
      <c r="JOU302" s="80"/>
      <c r="JOV302" s="80"/>
      <c r="JOW302" s="80"/>
      <c r="JOX302" s="80"/>
      <c r="JOY302" s="80"/>
      <c r="JOZ302" s="80"/>
      <c r="JPA302" s="80"/>
      <c r="JPB302" s="80"/>
      <c r="JPC302" s="80"/>
      <c r="JPD302" s="80"/>
      <c r="JPE302" s="80"/>
      <c r="JPF302" s="80"/>
      <c r="JPG302" s="80"/>
      <c r="JPH302" s="80"/>
      <c r="JPI302" s="80"/>
      <c r="JPJ302" s="80"/>
      <c r="JPK302" s="80"/>
      <c r="JPL302" s="80"/>
      <c r="JPM302" s="80"/>
      <c r="JPN302" s="80"/>
      <c r="JPO302" s="80"/>
      <c r="JPP302" s="80"/>
      <c r="JPQ302" s="80"/>
      <c r="JPR302" s="80"/>
      <c r="JPS302" s="80"/>
      <c r="JPT302" s="80"/>
      <c r="JPU302" s="80"/>
      <c r="JPV302" s="80"/>
      <c r="JPW302" s="80"/>
      <c r="JPX302" s="80"/>
      <c r="JPY302" s="80"/>
      <c r="JPZ302" s="80"/>
      <c r="JQA302" s="80"/>
      <c r="JQB302" s="80"/>
      <c r="JQC302" s="80"/>
      <c r="JQD302" s="80"/>
      <c r="JQE302" s="80"/>
      <c r="JQF302" s="80"/>
      <c r="JQG302" s="80"/>
      <c r="JQH302" s="80"/>
      <c r="JQI302" s="80"/>
      <c r="JQJ302" s="80"/>
      <c r="JQK302" s="80"/>
      <c r="JQL302" s="80"/>
      <c r="JQM302" s="80"/>
      <c r="JQN302" s="80"/>
      <c r="JQO302" s="80"/>
      <c r="JQP302" s="80"/>
      <c r="JQQ302" s="80"/>
      <c r="JQR302" s="80"/>
      <c r="JQS302" s="80"/>
      <c r="JQT302" s="80"/>
      <c r="JQU302" s="80"/>
      <c r="JQV302" s="80"/>
      <c r="JQW302" s="80"/>
      <c r="JQX302" s="80"/>
      <c r="JQY302" s="80"/>
      <c r="JQZ302" s="80"/>
      <c r="JRA302" s="80"/>
      <c r="JRB302" s="80"/>
      <c r="JRC302" s="80"/>
      <c r="JRD302" s="80"/>
      <c r="JRE302" s="80"/>
      <c r="JRF302" s="80"/>
      <c r="JRG302" s="80"/>
      <c r="JRH302" s="80"/>
      <c r="JRI302" s="80"/>
      <c r="JRJ302" s="80"/>
      <c r="JRK302" s="80"/>
      <c r="JRL302" s="80"/>
      <c r="JRM302" s="80"/>
      <c r="JRN302" s="80"/>
      <c r="JRO302" s="80"/>
      <c r="JRP302" s="80"/>
      <c r="JRQ302" s="80"/>
      <c r="JRR302" s="80"/>
      <c r="JRS302" s="80"/>
      <c r="JRT302" s="80"/>
      <c r="JRU302" s="80"/>
      <c r="JRV302" s="80"/>
      <c r="JRW302" s="80"/>
      <c r="JRX302" s="80"/>
      <c r="JRY302" s="80"/>
      <c r="JRZ302" s="80"/>
      <c r="JSA302" s="80"/>
      <c r="JSB302" s="80"/>
      <c r="JSC302" s="80"/>
      <c r="JSD302" s="80"/>
      <c r="JSE302" s="80"/>
      <c r="JSF302" s="80"/>
      <c r="JSG302" s="80"/>
      <c r="JSH302" s="80"/>
      <c r="JSI302" s="80"/>
      <c r="JSJ302" s="80"/>
      <c r="JSK302" s="80"/>
      <c r="JSL302" s="80"/>
      <c r="JSM302" s="80"/>
      <c r="JSN302" s="80"/>
      <c r="JSO302" s="80"/>
      <c r="JSP302" s="80"/>
      <c r="JSQ302" s="80"/>
      <c r="JSR302" s="80"/>
      <c r="JSS302" s="80"/>
      <c r="JST302" s="80"/>
      <c r="JSU302" s="80"/>
      <c r="JSV302" s="80"/>
      <c r="JSW302" s="80"/>
      <c r="JSX302" s="80"/>
      <c r="JSY302" s="80"/>
      <c r="JSZ302" s="80"/>
      <c r="JTA302" s="80"/>
      <c r="JTB302" s="80"/>
      <c r="JTC302" s="80"/>
      <c r="JTD302" s="80"/>
      <c r="JTE302" s="80"/>
      <c r="JTF302" s="80"/>
      <c r="JTG302" s="80"/>
      <c r="JTH302" s="80"/>
      <c r="JTI302" s="80"/>
      <c r="JTJ302" s="80"/>
      <c r="JTK302" s="80"/>
      <c r="JTL302" s="80"/>
      <c r="JTM302" s="80"/>
      <c r="JTN302" s="80"/>
      <c r="JTO302" s="80"/>
      <c r="JTP302" s="80"/>
      <c r="JTQ302" s="80"/>
      <c r="JTR302" s="80"/>
      <c r="JTS302" s="80"/>
      <c r="JTT302" s="80"/>
      <c r="JTU302" s="80"/>
      <c r="JTV302" s="80"/>
      <c r="JTW302" s="80"/>
      <c r="JTX302" s="80"/>
      <c r="JTY302" s="80"/>
      <c r="JTZ302" s="80"/>
      <c r="JUA302" s="80"/>
      <c r="JUB302" s="80"/>
      <c r="JUC302" s="80"/>
      <c r="JUD302" s="80"/>
      <c r="JUE302" s="80"/>
      <c r="JUF302" s="80"/>
      <c r="JUG302" s="80"/>
      <c r="JUH302" s="80"/>
      <c r="JUI302" s="80"/>
      <c r="JUJ302" s="80"/>
      <c r="JUK302" s="80"/>
      <c r="JUL302" s="80"/>
      <c r="JUM302" s="80"/>
      <c r="JUN302" s="80"/>
      <c r="JUO302" s="80"/>
      <c r="JUP302" s="80"/>
      <c r="JUQ302" s="80"/>
      <c r="JUR302" s="80"/>
      <c r="JUS302" s="80"/>
      <c r="JUT302" s="80"/>
      <c r="JUU302" s="80"/>
      <c r="JUV302" s="80"/>
      <c r="JUW302" s="80"/>
      <c r="JUX302" s="80"/>
      <c r="JUY302" s="80"/>
      <c r="JUZ302" s="80"/>
      <c r="JVA302" s="80"/>
      <c r="JVB302" s="80"/>
      <c r="JVC302" s="80"/>
      <c r="JVD302" s="80"/>
      <c r="JVE302" s="80"/>
      <c r="JVF302" s="80"/>
      <c r="JVG302" s="80"/>
      <c r="JVH302" s="80"/>
      <c r="JVI302" s="80"/>
      <c r="JVJ302" s="80"/>
      <c r="JVK302" s="80"/>
      <c r="JVL302" s="80"/>
      <c r="JVM302" s="80"/>
      <c r="JVN302" s="80"/>
      <c r="JVO302" s="80"/>
      <c r="JVP302" s="80"/>
      <c r="JVQ302" s="80"/>
      <c r="JVR302" s="80"/>
      <c r="JVS302" s="80"/>
      <c r="JVT302" s="80"/>
      <c r="JVU302" s="80"/>
      <c r="JVV302" s="80"/>
      <c r="JVW302" s="80"/>
      <c r="JVX302" s="80"/>
      <c r="JVY302" s="80"/>
      <c r="JVZ302" s="80"/>
      <c r="JWA302" s="80"/>
      <c r="JWB302" s="80"/>
      <c r="JWC302" s="80"/>
      <c r="JWD302" s="80"/>
      <c r="JWE302" s="80"/>
      <c r="JWF302" s="80"/>
      <c r="JWG302" s="80"/>
      <c r="JWH302" s="80"/>
      <c r="JWI302" s="80"/>
      <c r="JWJ302" s="80"/>
      <c r="JWK302" s="80"/>
      <c r="JWL302" s="80"/>
      <c r="JWM302" s="80"/>
      <c r="JWN302" s="80"/>
      <c r="JWO302" s="80"/>
      <c r="JWP302" s="80"/>
      <c r="JWQ302" s="80"/>
      <c r="JWR302" s="80"/>
      <c r="JWS302" s="80"/>
      <c r="JWT302" s="80"/>
      <c r="JWU302" s="80"/>
      <c r="JWV302" s="80"/>
      <c r="JWW302" s="80"/>
      <c r="JWX302" s="80"/>
      <c r="JWY302" s="80"/>
      <c r="JWZ302" s="80"/>
      <c r="JXA302" s="80"/>
      <c r="JXB302" s="80"/>
      <c r="JXC302" s="80"/>
      <c r="JXD302" s="80"/>
      <c r="JXE302" s="80"/>
      <c r="JXF302" s="80"/>
      <c r="JXG302" s="80"/>
      <c r="JXH302" s="80"/>
      <c r="JXI302" s="80"/>
      <c r="JXJ302" s="80"/>
      <c r="JXK302" s="80"/>
      <c r="JXL302" s="80"/>
      <c r="JXM302" s="80"/>
      <c r="JXN302" s="80"/>
      <c r="JXO302" s="80"/>
      <c r="JXP302" s="80"/>
      <c r="JXQ302" s="80"/>
      <c r="JXR302" s="80"/>
      <c r="JXS302" s="80"/>
      <c r="JXT302" s="80"/>
      <c r="JXU302" s="80"/>
      <c r="JXV302" s="80"/>
      <c r="JXW302" s="80"/>
      <c r="JXX302" s="80"/>
      <c r="JXY302" s="80"/>
      <c r="JXZ302" s="80"/>
      <c r="JYA302" s="80"/>
      <c r="JYB302" s="80"/>
      <c r="JYC302" s="80"/>
      <c r="JYD302" s="80"/>
      <c r="JYE302" s="80"/>
      <c r="JYF302" s="80"/>
      <c r="JYG302" s="80"/>
      <c r="JYH302" s="80"/>
      <c r="JYI302" s="80"/>
      <c r="JYJ302" s="80"/>
      <c r="JYK302" s="80"/>
      <c r="JYL302" s="80"/>
      <c r="JYM302" s="80"/>
      <c r="JYN302" s="80"/>
      <c r="JYO302" s="80"/>
      <c r="JYP302" s="80"/>
      <c r="JYQ302" s="80"/>
      <c r="JYR302" s="80"/>
      <c r="JYS302" s="80"/>
      <c r="JYT302" s="80"/>
      <c r="JYU302" s="80"/>
      <c r="JYV302" s="80"/>
      <c r="JYW302" s="80"/>
      <c r="JYX302" s="80"/>
      <c r="JYY302" s="80"/>
      <c r="JYZ302" s="80"/>
      <c r="JZA302" s="80"/>
      <c r="JZB302" s="80"/>
      <c r="JZC302" s="80"/>
      <c r="JZD302" s="80"/>
      <c r="JZE302" s="80"/>
      <c r="JZF302" s="80"/>
      <c r="JZG302" s="80"/>
      <c r="JZH302" s="80"/>
      <c r="JZI302" s="80"/>
      <c r="JZJ302" s="80"/>
      <c r="JZK302" s="80"/>
      <c r="JZL302" s="80"/>
      <c r="JZM302" s="80"/>
      <c r="JZN302" s="80"/>
      <c r="JZO302" s="80"/>
      <c r="JZP302" s="80"/>
      <c r="JZQ302" s="80"/>
      <c r="JZR302" s="80"/>
      <c r="JZS302" s="80"/>
      <c r="JZT302" s="80"/>
      <c r="JZU302" s="80"/>
      <c r="JZV302" s="80"/>
      <c r="JZW302" s="80"/>
      <c r="JZX302" s="80"/>
      <c r="JZY302" s="80"/>
      <c r="JZZ302" s="80"/>
      <c r="KAA302" s="80"/>
      <c r="KAB302" s="80"/>
      <c r="KAC302" s="80"/>
      <c r="KAD302" s="80"/>
      <c r="KAE302" s="80"/>
      <c r="KAF302" s="80"/>
      <c r="KAG302" s="80"/>
      <c r="KAH302" s="80"/>
      <c r="KAI302" s="80"/>
      <c r="KAJ302" s="80"/>
      <c r="KAK302" s="80"/>
      <c r="KAL302" s="80"/>
      <c r="KAM302" s="80"/>
      <c r="KAN302" s="80"/>
      <c r="KAO302" s="80"/>
      <c r="KAP302" s="80"/>
      <c r="KAQ302" s="80"/>
      <c r="KAR302" s="80"/>
      <c r="KAS302" s="80"/>
      <c r="KAT302" s="80"/>
      <c r="KAU302" s="80"/>
      <c r="KAV302" s="80"/>
      <c r="KAW302" s="80"/>
      <c r="KAX302" s="80"/>
      <c r="KAY302" s="80"/>
      <c r="KAZ302" s="80"/>
      <c r="KBA302" s="80"/>
      <c r="KBB302" s="80"/>
      <c r="KBC302" s="80"/>
      <c r="KBD302" s="80"/>
      <c r="KBE302" s="80"/>
      <c r="KBF302" s="80"/>
      <c r="KBG302" s="80"/>
      <c r="KBH302" s="80"/>
      <c r="KBI302" s="80"/>
      <c r="KBJ302" s="80"/>
      <c r="KBK302" s="80"/>
      <c r="KBL302" s="80"/>
      <c r="KBM302" s="80"/>
      <c r="KBN302" s="80"/>
      <c r="KBO302" s="80"/>
      <c r="KBP302" s="80"/>
      <c r="KBQ302" s="80"/>
      <c r="KBR302" s="80"/>
      <c r="KBS302" s="80"/>
      <c r="KBT302" s="80"/>
      <c r="KBU302" s="80"/>
      <c r="KBV302" s="80"/>
      <c r="KBW302" s="80"/>
      <c r="KBX302" s="80"/>
      <c r="KBY302" s="80"/>
      <c r="KBZ302" s="80"/>
      <c r="KCA302" s="80"/>
      <c r="KCB302" s="80"/>
      <c r="KCC302" s="80"/>
      <c r="KCD302" s="80"/>
      <c r="KCE302" s="80"/>
      <c r="KCF302" s="80"/>
      <c r="KCG302" s="80"/>
      <c r="KCH302" s="80"/>
      <c r="KCI302" s="80"/>
      <c r="KCJ302" s="80"/>
      <c r="KCK302" s="80"/>
      <c r="KCL302" s="80"/>
      <c r="KCM302" s="80"/>
      <c r="KCN302" s="80"/>
      <c r="KCO302" s="80"/>
      <c r="KCP302" s="80"/>
      <c r="KCQ302" s="80"/>
      <c r="KCR302" s="80"/>
      <c r="KCS302" s="80"/>
      <c r="KCT302" s="80"/>
      <c r="KCU302" s="80"/>
      <c r="KCV302" s="80"/>
      <c r="KCW302" s="80"/>
      <c r="KCX302" s="80"/>
      <c r="KCY302" s="80"/>
      <c r="KCZ302" s="80"/>
      <c r="KDA302" s="80"/>
      <c r="KDB302" s="80"/>
      <c r="KDC302" s="80"/>
      <c r="KDD302" s="80"/>
      <c r="KDE302" s="80"/>
      <c r="KDF302" s="80"/>
      <c r="KDG302" s="80"/>
      <c r="KDH302" s="80"/>
      <c r="KDI302" s="80"/>
      <c r="KDJ302" s="80"/>
      <c r="KDK302" s="80"/>
      <c r="KDL302" s="80"/>
      <c r="KDM302" s="80"/>
      <c r="KDN302" s="80"/>
      <c r="KDO302" s="80"/>
      <c r="KDP302" s="80"/>
      <c r="KDQ302" s="80"/>
      <c r="KDR302" s="80"/>
      <c r="KDS302" s="80"/>
      <c r="KDT302" s="80"/>
      <c r="KDU302" s="80"/>
      <c r="KDV302" s="80"/>
      <c r="KDW302" s="80"/>
      <c r="KDX302" s="80"/>
      <c r="KDY302" s="80"/>
      <c r="KDZ302" s="80"/>
      <c r="KEA302" s="80"/>
      <c r="KEB302" s="80"/>
      <c r="KEC302" s="80"/>
      <c r="KED302" s="80"/>
      <c r="KEE302" s="80"/>
      <c r="KEF302" s="80"/>
      <c r="KEG302" s="80"/>
      <c r="KEH302" s="80"/>
      <c r="KEI302" s="80"/>
      <c r="KEJ302" s="80"/>
      <c r="KEK302" s="80"/>
      <c r="KEL302" s="80"/>
      <c r="KEM302" s="80"/>
      <c r="KEN302" s="80"/>
      <c r="KEO302" s="80"/>
      <c r="KEP302" s="80"/>
      <c r="KEQ302" s="80"/>
      <c r="KER302" s="80"/>
      <c r="KES302" s="80"/>
      <c r="KET302" s="80"/>
      <c r="KEU302" s="80"/>
      <c r="KEV302" s="80"/>
      <c r="KEW302" s="80"/>
      <c r="KEX302" s="80"/>
      <c r="KEY302" s="80"/>
      <c r="KEZ302" s="80"/>
      <c r="KFA302" s="80"/>
      <c r="KFB302" s="80"/>
      <c r="KFC302" s="80"/>
      <c r="KFD302" s="80"/>
      <c r="KFE302" s="80"/>
      <c r="KFF302" s="80"/>
      <c r="KFG302" s="80"/>
      <c r="KFH302" s="80"/>
      <c r="KFI302" s="80"/>
      <c r="KFJ302" s="80"/>
      <c r="KFK302" s="80"/>
      <c r="KFL302" s="80"/>
      <c r="KFM302" s="80"/>
      <c r="KFN302" s="80"/>
      <c r="KFO302" s="80"/>
      <c r="KFP302" s="80"/>
      <c r="KFQ302" s="80"/>
      <c r="KFR302" s="80"/>
      <c r="KFS302" s="80"/>
      <c r="KFT302" s="80"/>
      <c r="KFU302" s="80"/>
      <c r="KFV302" s="80"/>
      <c r="KFW302" s="80"/>
      <c r="KFX302" s="80"/>
      <c r="KFY302" s="80"/>
      <c r="KFZ302" s="80"/>
      <c r="KGA302" s="80"/>
      <c r="KGB302" s="80"/>
      <c r="KGC302" s="80"/>
      <c r="KGD302" s="80"/>
      <c r="KGE302" s="80"/>
      <c r="KGF302" s="80"/>
      <c r="KGG302" s="80"/>
      <c r="KGH302" s="80"/>
      <c r="KGI302" s="80"/>
      <c r="KGJ302" s="80"/>
      <c r="KGK302" s="80"/>
      <c r="KGL302" s="80"/>
      <c r="KGM302" s="80"/>
      <c r="KGN302" s="80"/>
      <c r="KGO302" s="80"/>
      <c r="KGP302" s="80"/>
      <c r="KGQ302" s="80"/>
      <c r="KGR302" s="80"/>
      <c r="KGS302" s="80"/>
      <c r="KGT302" s="80"/>
      <c r="KGU302" s="80"/>
      <c r="KGV302" s="80"/>
      <c r="KGW302" s="80"/>
      <c r="KGX302" s="80"/>
      <c r="KGY302" s="80"/>
      <c r="KGZ302" s="80"/>
      <c r="KHA302" s="80"/>
      <c r="KHB302" s="80"/>
      <c r="KHC302" s="80"/>
      <c r="KHD302" s="80"/>
      <c r="KHE302" s="80"/>
      <c r="KHF302" s="80"/>
      <c r="KHG302" s="80"/>
      <c r="KHH302" s="80"/>
      <c r="KHI302" s="80"/>
      <c r="KHJ302" s="80"/>
      <c r="KHK302" s="80"/>
      <c r="KHL302" s="80"/>
      <c r="KHM302" s="80"/>
      <c r="KHN302" s="80"/>
      <c r="KHO302" s="80"/>
      <c r="KHP302" s="80"/>
      <c r="KHQ302" s="80"/>
      <c r="KHR302" s="80"/>
      <c r="KHS302" s="80"/>
      <c r="KHT302" s="80"/>
      <c r="KHU302" s="80"/>
      <c r="KHV302" s="80"/>
      <c r="KHW302" s="80"/>
      <c r="KHX302" s="80"/>
      <c r="KHY302" s="80"/>
      <c r="KHZ302" s="80"/>
      <c r="KIA302" s="80"/>
      <c r="KIB302" s="80"/>
      <c r="KIC302" s="80"/>
      <c r="KID302" s="80"/>
      <c r="KIE302" s="80"/>
      <c r="KIF302" s="80"/>
      <c r="KIG302" s="80"/>
      <c r="KIH302" s="80"/>
      <c r="KII302" s="80"/>
      <c r="KIJ302" s="80"/>
      <c r="KIK302" s="80"/>
      <c r="KIL302" s="80"/>
      <c r="KIM302" s="80"/>
      <c r="KIN302" s="80"/>
      <c r="KIO302" s="80"/>
      <c r="KIP302" s="80"/>
      <c r="KIQ302" s="80"/>
      <c r="KIR302" s="80"/>
      <c r="KIS302" s="80"/>
      <c r="KIT302" s="80"/>
      <c r="KIU302" s="80"/>
      <c r="KIV302" s="80"/>
      <c r="KIW302" s="80"/>
      <c r="KIX302" s="80"/>
      <c r="KIY302" s="80"/>
      <c r="KIZ302" s="80"/>
      <c r="KJA302" s="80"/>
      <c r="KJB302" s="80"/>
      <c r="KJC302" s="80"/>
      <c r="KJD302" s="80"/>
      <c r="KJE302" s="80"/>
      <c r="KJF302" s="80"/>
      <c r="KJG302" s="80"/>
      <c r="KJH302" s="80"/>
      <c r="KJI302" s="80"/>
      <c r="KJJ302" s="80"/>
      <c r="KJK302" s="80"/>
      <c r="KJL302" s="80"/>
      <c r="KJM302" s="80"/>
      <c r="KJN302" s="80"/>
      <c r="KJO302" s="80"/>
      <c r="KJP302" s="80"/>
      <c r="KJQ302" s="80"/>
      <c r="KJR302" s="80"/>
      <c r="KJS302" s="80"/>
      <c r="KJT302" s="80"/>
      <c r="KJU302" s="80"/>
      <c r="KJV302" s="80"/>
      <c r="KJW302" s="80"/>
      <c r="KJX302" s="80"/>
      <c r="KJY302" s="80"/>
      <c r="KJZ302" s="80"/>
      <c r="KKA302" s="80"/>
      <c r="KKB302" s="80"/>
      <c r="KKC302" s="80"/>
      <c r="KKD302" s="80"/>
      <c r="KKE302" s="80"/>
      <c r="KKF302" s="80"/>
      <c r="KKG302" s="80"/>
      <c r="KKH302" s="80"/>
      <c r="KKI302" s="80"/>
      <c r="KKJ302" s="80"/>
      <c r="KKK302" s="80"/>
      <c r="KKL302" s="80"/>
      <c r="KKM302" s="80"/>
      <c r="KKN302" s="80"/>
      <c r="KKO302" s="80"/>
      <c r="KKP302" s="80"/>
      <c r="KKQ302" s="80"/>
      <c r="KKR302" s="80"/>
      <c r="KKS302" s="80"/>
      <c r="KKT302" s="80"/>
      <c r="KKU302" s="80"/>
      <c r="KKV302" s="80"/>
      <c r="KKW302" s="80"/>
      <c r="KKX302" s="80"/>
      <c r="KKY302" s="80"/>
      <c r="KKZ302" s="80"/>
      <c r="KLA302" s="80"/>
      <c r="KLB302" s="80"/>
      <c r="KLC302" s="80"/>
      <c r="KLD302" s="80"/>
      <c r="KLE302" s="80"/>
      <c r="KLF302" s="80"/>
      <c r="KLG302" s="80"/>
      <c r="KLH302" s="80"/>
      <c r="KLI302" s="80"/>
      <c r="KLJ302" s="80"/>
      <c r="KLK302" s="80"/>
      <c r="KLL302" s="80"/>
      <c r="KLM302" s="80"/>
      <c r="KLN302" s="80"/>
      <c r="KLO302" s="80"/>
      <c r="KLP302" s="80"/>
      <c r="KLQ302" s="80"/>
      <c r="KLR302" s="80"/>
      <c r="KLS302" s="80"/>
      <c r="KLT302" s="80"/>
      <c r="KLU302" s="80"/>
      <c r="KLV302" s="80"/>
      <c r="KLW302" s="80"/>
      <c r="KLX302" s="80"/>
      <c r="KLY302" s="80"/>
      <c r="KLZ302" s="80"/>
      <c r="KMA302" s="80"/>
      <c r="KMB302" s="80"/>
      <c r="KMC302" s="80"/>
      <c r="KMD302" s="80"/>
      <c r="KME302" s="80"/>
      <c r="KMF302" s="80"/>
      <c r="KMG302" s="80"/>
      <c r="KMH302" s="80"/>
      <c r="KMI302" s="80"/>
      <c r="KMJ302" s="80"/>
      <c r="KMK302" s="80"/>
      <c r="KML302" s="80"/>
      <c r="KMM302" s="80"/>
      <c r="KMN302" s="80"/>
      <c r="KMO302" s="80"/>
      <c r="KMP302" s="80"/>
      <c r="KMQ302" s="80"/>
      <c r="KMR302" s="80"/>
      <c r="KMS302" s="80"/>
      <c r="KMT302" s="80"/>
      <c r="KMU302" s="80"/>
      <c r="KMV302" s="80"/>
      <c r="KMW302" s="80"/>
      <c r="KMX302" s="80"/>
      <c r="KMY302" s="80"/>
      <c r="KMZ302" s="80"/>
      <c r="KNA302" s="80"/>
      <c r="KNB302" s="80"/>
      <c r="KNC302" s="80"/>
      <c r="KND302" s="80"/>
      <c r="KNE302" s="80"/>
      <c r="KNF302" s="80"/>
      <c r="KNG302" s="80"/>
      <c r="KNH302" s="80"/>
      <c r="KNI302" s="80"/>
      <c r="KNJ302" s="80"/>
      <c r="KNK302" s="80"/>
      <c r="KNL302" s="80"/>
      <c r="KNM302" s="80"/>
      <c r="KNN302" s="80"/>
      <c r="KNO302" s="80"/>
      <c r="KNP302" s="80"/>
      <c r="KNQ302" s="80"/>
      <c r="KNR302" s="80"/>
      <c r="KNS302" s="80"/>
      <c r="KNT302" s="80"/>
      <c r="KNU302" s="80"/>
      <c r="KNV302" s="80"/>
      <c r="KNW302" s="80"/>
      <c r="KNX302" s="80"/>
      <c r="KNY302" s="80"/>
      <c r="KNZ302" s="80"/>
      <c r="KOA302" s="80"/>
      <c r="KOB302" s="80"/>
      <c r="KOC302" s="80"/>
      <c r="KOD302" s="80"/>
      <c r="KOE302" s="80"/>
      <c r="KOF302" s="80"/>
      <c r="KOG302" s="80"/>
      <c r="KOH302" s="80"/>
      <c r="KOI302" s="80"/>
      <c r="KOJ302" s="80"/>
      <c r="KOK302" s="80"/>
      <c r="KOL302" s="80"/>
      <c r="KOM302" s="80"/>
      <c r="KON302" s="80"/>
      <c r="KOO302" s="80"/>
      <c r="KOP302" s="80"/>
      <c r="KOQ302" s="80"/>
      <c r="KOR302" s="80"/>
      <c r="KOS302" s="80"/>
      <c r="KOT302" s="80"/>
      <c r="KOU302" s="80"/>
      <c r="KOV302" s="80"/>
      <c r="KOW302" s="80"/>
      <c r="KOX302" s="80"/>
      <c r="KOY302" s="80"/>
      <c r="KOZ302" s="80"/>
      <c r="KPA302" s="80"/>
      <c r="KPB302" s="80"/>
      <c r="KPC302" s="80"/>
      <c r="KPD302" s="80"/>
      <c r="KPE302" s="80"/>
      <c r="KPF302" s="80"/>
      <c r="KPG302" s="80"/>
      <c r="KPH302" s="80"/>
      <c r="KPI302" s="80"/>
      <c r="KPJ302" s="80"/>
      <c r="KPK302" s="80"/>
      <c r="KPL302" s="80"/>
      <c r="KPM302" s="80"/>
      <c r="KPN302" s="80"/>
      <c r="KPO302" s="80"/>
      <c r="KPP302" s="80"/>
      <c r="KPQ302" s="80"/>
      <c r="KPR302" s="80"/>
      <c r="KPS302" s="80"/>
      <c r="KPT302" s="80"/>
      <c r="KPU302" s="80"/>
      <c r="KPV302" s="80"/>
      <c r="KPW302" s="80"/>
      <c r="KPX302" s="80"/>
      <c r="KPY302" s="80"/>
      <c r="KPZ302" s="80"/>
      <c r="KQA302" s="80"/>
      <c r="KQB302" s="80"/>
      <c r="KQC302" s="80"/>
      <c r="KQD302" s="80"/>
      <c r="KQE302" s="80"/>
      <c r="KQF302" s="80"/>
      <c r="KQG302" s="80"/>
      <c r="KQH302" s="80"/>
      <c r="KQI302" s="80"/>
      <c r="KQJ302" s="80"/>
      <c r="KQK302" s="80"/>
      <c r="KQL302" s="80"/>
      <c r="KQM302" s="80"/>
      <c r="KQN302" s="80"/>
      <c r="KQO302" s="80"/>
      <c r="KQP302" s="80"/>
      <c r="KQQ302" s="80"/>
      <c r="KQR302" s="80"/>
      <c r="KQS302" s="80"/>
      <c r="KQT302" s="80"/>
      <c r="KQU302" s="80"/>
      <c r="KQV302" s="80"/>
      <c r="KQW302" s="80"/>
      <c r="KQX302" s="80"/>
      <c r="KQY302" s="80"/>
      <c r="KQZ302" s="80"/>
      <c r="KRA302" s="80"/>
      <c r="KRB302" s="80"/>
      <c r="KRC302" s="80"/>
      <c r="KRD302" s="80"/>
      <c r="KRE302" s="80"/>
      <c r="KRF302" s="80"/>
      <c r="KRG302" s="80"/>
      <c r="KRH302" s="80"/>
      <c r="KRI302" s="80"/>
      <c r="KRJ302" s="80"/>
      <c r="KRK302" s="80"/>
      <c r="KRL302" s="80"/>
      <c r="KRM302" s="80"/>
      <c r="KRN302" s="80"/>
      <c r="KRO302" s="80"/>
      <c r="KRP302" s="80"/>
      <c r="KRQ302" s="80"/>
      <c r="KRR302" s="80"/>
      <c r="KRS302" s="80"/>
      <c r="KRT302" s="80"/>
      <c r="KRU302" s="80"/>
      <c r="KRV302" s="80"/>
      <c r="KRW302" s="80"/>
      <c r="KRX302" s="80"/>
      <c r="KRY302" s="80"/>
      <c r="KRZ302" s="80"/>
      <c r="KSA302" s="80"/>
      <c r="KSB302" s="80"/>
      <c r="KSC302" s="80"/>
      <c r="KSD302" s="80"/>
      <c r="KSE302" s="80"/>
      <c r="KSF302" s="80"/>
      <c r="KSG302" s="80"/>
      <c r="KSH302" s="80"/>
      <c r="KSI302" s="80"/>
      <c r="KSJ302" s="80"/>
      <c r="KSK302" s="80"/>
      <c r="KSL302" s="80"/>
      <c r="KSM302" s="80"/>
      <c r="KSN302" s="80"/>
      <c r="KSO302" s="80"/>
      <c r="KSP302" s="80"/>
      <c r="KSQ302" s="80"/>
      <c r="KSR302" s="80"/>
      <c r="KSS302" s="80"/>
      <c r="KST302" s="80"/>
      <c r="KSU302" s="80"/>
      <c r="KSV302" s="80"/>
      <c r="KSW302" s="80"/>
      <c r="KSX302" s="80"/>
      <c r="KSY302" s="80"/>
      <c r="KSZ302" s="80"/>
      <c r="KTA302" s="80"/>
      <c r="KTB302" s="80"/>
      <c r="KTC302" s="80"/>
      <c r="KTD302" s="80"/>
      <c r="KTE302" s="80"/>
      <c r="KTF302" s="80"/>
      <c r="KTG302" s="80"/>
      <c r="KTH302" s="80"/>
      <c r="KTI302" s="80"/>
      <c r="KTJ302" s="80"/>
      <c r="KTK302" s="80"/>
      <c r="KTL302" s="80"/>
      <c r="KTM302" s="80"/>
      <c r="KTN302" s="80"/>
      <c r="KTO302" s="80"/>
      <c r="KTP302" s="80"/>
      <c r="KTQ302" s="80"/>
      <c r="KTR302" s="80"/>
      <c r="KTS302" s="80"/>
      <c r="KTT302" s="80"/>
      <c r="KTU302" s="80"/>
      <c r="KTV302" s="80"/>
      <c r="KTW302" s="80"/>
      <c r="KTX302" s="80"/>
      <c r="KTY302" s="80"/>
      <c r="KTZ302" s="80"/>
      <c r="KUA302" s="80"/>
      <c r="KUB302" s="80"/>
      <c r="KUC302" s="80"/>
      <c r="KUD302" s="80"/>
      <c r="KUE302" s="80"/>
      <c r="KUF302" s="80"/>
      <c r="KUG302" s="80"/>
      <c r="KUH302" s="80"/>
      <c r="KUI302" s="80"/>
      <c r="KUJ302" s="80"/>
      <c r="KUK302" s="80"/>
      <c r="KUL302" s="80"/>
      <c r="KUM302" s="80"/>
      <c r="KUN302" s="80"/>
      <c r="KUO302" s="80"/>
      <c r="KUP302" s="80"/>
      <c r="KUQ302" s="80"/>
      <c r="KUR302" s="80"/>
      <c r="KUS302" s="80"/>
      <c r="KUT302" s="80"/>
      <c r="KUU302" s="80"/>
      <c r="KUV302" s="80"/>
      <c r="KUW302" s="80"/>
      <c r="KUX302" s="80"/>
      <c r="KUY302" s="80"/>
      <c r="KUZ302" s="80"/>
      <c r="KVA302" s="80"/>
      <c r="KVB302" s="80"/>
      <c r="KVC302" s="80"/>
      <c r="KVD302" s="80"/>
      <c r="KVE302" s="80"/>
      <c r="KVF302" s="80"/>
      <c r="KVG302" s="80"/>
      <c r="KVH302" s="80"/>
      <c r="KVI302" s="80"/>
      <c r="KVJ302" s="80"/>
      <c r="KVK302" s="80"/>
      <c r="KVL302" s="80"/>
      <c r="KVM302" s="80"/>
      <c r="KVN302" s="80"/>
      <c r="KVO302" s="80"/>
      <c r="KVP302" s="80"/>
      <c r="KVQ302" s="80"/>
      <c r="KVR302" s="80"/>
      <c r="KVS302" s="80"/>
      <c r="KVT302" s="80"/>
      <c r="KVU302" s="80"/>
      <c r="KVV302" s="80"/>
      <c r="KVW302" s="80"/>
      <c r="KVX302" s="80"/>
      <c r="KVY302" s="80"/>
      <c r="KVZ302" s="80"/>
      <c r="KWA302" s="80"/>
      <c r="KWB302" s="80"/>
      <c r="KWC302" s="80"/>
      <c r="KWD302" s="80"/>
      <c r="KWE302" s="80"/>
      <c r="KWF302" s="80"/>
      <c r="KWG302" s="80"/>
      <c r="KWH302" s="80"/>
      <c r="KWI302" s="80"/>
      <c r="KWJ302" s="80"/>
      <c r="KWK302" s="80"/>
      <c r="KWL302" s="80"/>
      <c r="KWM302" s="80"/>
      <c r="KWN302" s="80"/>
      <c r="KWO302" s="80"/>
      <c r="KWP302" s="80"/>
      <c r="KWQ302" s="80"/>
      <c r="KWR302" s="80"/>
      <c r="KWS302" s="80"/>
      <c r="KWT302" s="80"/>
      <c r="KWU302" s="80"/>
      <c r="KWV302" s="80"/>
      <c r="KWW302" s="80"/>
      <c r="KWX302" s="80"/>
      <c r="KWY302" s="80"/>
      <c r="KWZ302" s="80"/>
      <c r="KXA302" s="80"/>
      <c r="KXB302" s="80"/>
      <c r="KXC302" s="80"/>
      <c r="KXD302" s="80"/>
      <c r="KXE302" s="80"/>
      <c r="KXF302" s="80"/>
      <c r="KXG302" s="80"/>
      <c r="KXH302" s="80"/>
      <c r="KXI302" s="80"/>
      <c r="KXJ302" s="80"/>
      <c r="KXK302" s="80"/>
      <c r="KXL302" s="80"/>
      <c r="KXM302" s="80"/>
      <c r="KXN302" s="80"/>
      <c r="KXO302" s="80"/>
      <c r="KXP302" s="80"/>
      <c r="KXQ302" s="80"/>
      <c r="KXR302" s="80"/>
      <c r="KXS302" s="80"/>
      <c r="KXT302" s="80"/>
      <c r="KXU302" s="80"/>
      <c r="KXV302" s="80"/>
      <c r="KXW302" s="80"/>
      <c r="KXX302" s="80"/>
      <c r="KXY302" s="80"/>
      <c r="KXZ302" s="80"/>
      <c r="KYA302" s="80"/>
      <c r="KYB302" s="80"/>
      <c r="KYC302" s="80"/>
      <c r="KYD302" s="80"/>
      <c r="KYE302" s="80"/>
      <c r="KYF302" s="80"/>
      <c r="KYG302" s="80"/>
      <c r="KYH302" s="80"/>
      <c r="KYI302" s="80"/>
      <c r="KYJ302" s="80"/>
      <c r="KYK302" s="80"/>
      <c r="KYL302" s="80"/>
      <c r="KYM302" s="80"/>
      <c r="KYN302" s="80"/>
      <c r="KYO302" s="80"/>
      <c r="KYP302" s="80"/>
      <c r="KYQ302" s="80"/>
      <c r="KYR302" s="80"/>
      <c r="KYS302" s="80"/>
      <c r="KYT302" s="80"/>
      <c r="KYU302" s="80"/>
      <c r="KYV302" s="80"/>
      <c r="KYW302" s="80"/>
      <c r="KYX302" s="80"/>
      <c r="KYY302" s="80"/>
      <c r="KYZ302" s="80"/>
      <c r="KZA302" s="80"/>
      <c r="KZB302" s="80"/>
      <c r="KZC302" s="80"/>
      <c r="KZD302" s="80"/>
      <c r="KZE302" s="80"/>
      <c r="KZF302" s="80"/>
      <c r="KZG302" s="80"/>
      <c r="KZH302" s="80"/>
      <c r="KZI302" s="80"/>
      <c r="KZJ302" s="80"/>
      <c r="KZK302" s="80"/>
      <c r="KZL302" s="80"/>
      <c r="KZM302" s="80"/>
      <c r="KZN302" s="80"/>
      <c r="KZO302" s="80"/>
      <c r="KZP302" s="80"/>
      <c r="KZQ302" s="80"/>
      <c r="KZR302" s="80"/>
      <c r="KZS302" s="80"/>
      <c r="KZT302" s="80"/>
      <c r="KZU302" s="80"/>
      <c r="KZV302" s="80"/>
      <c r="KZW302" s="80"/>
      <c r="KZX302" s="80"/>
      <c r="KZY302" s="80"/>
      <c r="KZZ302" s="80"/>
      <c r="LAA302" s="80"/>
      <c r="LAB302" s="80"/>
      <c r="LAC302" s="80"/>
      <c r="LAD302" s="80"/>
      <c r="LAE302" s="80"/>
      <c r="LAF302" s="80"/>
      <c r="LAG302" s="80"/>
      <c r="LAH302" s="80"/>
      <c r="LAI302" s="80"/>
      <c r="LAJ302" s="80"/>
      <c r="LAK302" s="80"/>
      <c r="LAL302" s="80"/>
      <c r="LAM302" s="80"/>
      <c r="LAN302" s="80"/>
      <c r="LAO302" s="80"/>
      <c r="LAP302" s="80"/>
      <c r="LAQ302" s="80"/>
      <c r="LAR302" s="80"/>
      <c r="LAS302" s="80"/>
      <c r="LAT302" s="80"/>
      <c r="LAU302" s="80"/>
      <c r="LAV302" s="80"/>
      <c r="LAW302" s="80"/>
      <c r="LAX302" s="80"/>
      <c r="LAY302" s="80"/>
      <c r="LAZ302" s="80"/>
      <c r="LBA302" s="80"/>
      <c r="LBB302" s="80"/>
      <c r="LBC302" s="80"/>
      <c r="LBD302" s="80"/>
      <c r="LBE302" s="80"/>
      <c r="LBF302" s="80"/>
      <c r="LBG302" s="80"/>
      <c r="LBH302" s="80"/>
      <c r="LBI302" s="80"/>
      <c r="LBJ302" s="80"/>
      <c r="LBK302" s="80"/>
      <c r="LBL302" s="80"/>
      <c r="LBM302" s="80"/>
      <c r="LBN302" s="80"/>
      <c r="LBO302" s="80"/>
      <c r="LBP302" s="80"/>
      <c r="LBQ302" s="80"/>
      <c r="LBR302" s="80"/>
      <c r="LBS302" s="80"/>
      <c r="LBT302" s="80"/>
      <c r="LBU302" s="80"/>
      <c r="LBV302" s="80"/>
      <c r="LBW302" s="80"/>
      <c r="LBX302" s="80"/>
      <c r="LBY302" s="80"/>
      <c r="LBZ302" s="80"/>
      <c r="LCA302" s="80"/>
      <c r="LCB302" s="80"/>
      <c r="LCC302" s="80"/>
      <c r="LCD302" s="80"/>
      <c r="LCE302" s="80"/>
      <c r="LCF302" s="80"/>
      <c r="LCG302" s="80"/>
      <c r="LCH302" s="80"/>
      <c r="LCI302" s="80"/>
      <c r="LCJ302" s="80"/>
      <c r="LCK302" s="80"/>
      <c r="LCL302" s="80"/>
      <c r="LCM302" s="80"/>
      <c r="LCN302" s="80"/>
      <c r="LCO302" s="80"/>
      <c r="LCP302" s="80"/>
      <c r="LCQ302" s="80"/>
      <c r="LCR302" s="80"/>
      <c r="LCS302" s="80"/>
      <c r="LCT302" s="80"/>
      <c r="LCU302" s="80"/>
      <c r="LCV302" s="80"/>
      <c r="LCW302" s="80"/>
      <c r="LCX302" s="80"/>
      <c r="LCY302" s="80"/>
      <c r="LCZ302" s="80"/>
      <c r="LDA302" s="80"/>
      <c r="LDB302" s="80"/>
      <c r="LDC302" s="80"/>
      <c r="LDD302" s="80"/>
      <c r="LDE302" s="80"/>
      <c r="LDF302" s="80"/>
      <c r="LDG302" s="80"/>
      <c r="LDH302" s="80"/>
      <c r="LDI302" s="80"/>
      <c r="LDJ302" s="80"/>
      <c r="LDK302" s="80"/>
      <c r="LDL302" s="80"/>
      <c r="LDM302" s="80"/>
      <c r="LDN302" s="80"/>
      <c r="LDO302" s="80"/>
      <c r="LDP302" s="80"/>
      <c r="LDQ302" s="80"/>
      <c r="LDR302" s="80"/>
      <c r="LDS302" s="80"/>
      <c r="LDT302" s="80"/>
      <c r="LDU302" s="80"/>
      <c r="LDV302" s="80"/>
      <c r="LDW302" s="80"/>
      <c r="LDX302" s="80"/>
      <c r="LDY302" s="80"/>
      <c r="LDZ302" s="80"/>
      <c r="LEA302" s="80"/>
      <c r="LEB302" s="80"/>
      <c r="LEC302" s="80"/>
      <c r="LED302" s="80"/>
      <c r="LEE302" s="80"/>
      <c r="LEF302" s="80"/>
      <c r="LEG302" s="80"/>
      <c r="LEH302" s="80"/>
      <c r="LEI302" s="80"/>
      <c r="LEJ302" s="80"/>
      <c r="LEK302" s="80"/>
      <c r="LEL302" s="80"/>
      <c r="LEM302" s="80"/>
      <c r="LEN302" s="80"/>
      <c r="LEO302" s="80"/>
      <c r="LEP302" s="80"/>
      <c r="LEQ302" s="80"/>
      <c r="LER302" s="80"/>
      <c r="LES302" s="80"/>
      <c r="LET302" s="80"/>
      <c r="LEU302" s="80"/>
      <c r="LEV302" s="80"/>
      <c r="LEW302" s="80"/>
      <c r="LEX302" s="80"/>
      <c r="LEY302" s="80"/>
      <c r="LEZ302" s="80"/>
      <c r="LFA302" s="80"/>
      <c r="LFB302" s="80"/>
      <c r="LFC302" s="80"/>
      <c r="LFD302" s="80"/>
      <c r="LFE302" s="80"/>
      <c r="LFF302" s="80"/>
      <c r="LFG302" s="80"/>
      <c r="LFH302" s="80"/>
      <c r="LFI302" s="80"/>
      <c r="LFJ302" s="80"/>
      <c r="LFK302" s="80"/>
      <c r="LFL302" s="80"/>
      <c r="LFM302" s="80"/>
      <c r="LFN302" s="80"/>
      <c r="LFO302" s="80"/>
      <c r="LFP302" s="80"/>
      <c r="LFQ302" s="80"/>
      <c r="LFR302" s="80"/>
      <c r="LFS302" s="80"/>
      <c r="LFT302" s="80"/>
      <c r="LFU302" s="80"/>
      <c r="LFV302" s="80"/>
      <c r="LFW302" s="80"/>
      <c r="LFX302" s="80"/>
      <c r="LFY302" s="80"/>
      <c r="LFZ302" s="80"/>
      <c r="LGA302" s="80"/>
      <c r="LGB302" s="80"/>
      <c r="LGC302" s="80"/>
      <c r="LGD302" s="80"/>
      <c r="LGE302" s="80"/>
      <c r="LGF302" s="80"/>
      <c r="LGG302" s="80"/>
      <c r="LGH302" s="80"/>
      <c r="LGI302" s="80"/>
      <c r="LGJ302" s="80"/>
      <c r="LGK302" s="80"/>
      <c r="LGL302" s="80"/>
      <c r="LGM302" s="80"/>
      <c r="LGN302" s="80"/>
      <c r="LGO302" s="80"/>
      <c r="LGP302" s="80"/>
      <c r="LGQ302" s="80"/>
      <c r="LGR302" s="80"/>
      <c r="LGS302" s="80"/>
      <c r="LGT302" s="80"/>
      <c r="LGU302" s="80"/>
      <c r="LGV302" s="80"/>
      <c r="LGW302" s="80"/>
      <c r="LGX302" s="80"/>
      <c r="LGY302" s="80"/>
      <c r="LGZ302" s="80"/>
      <c r="LHA302" s="80"/>
      <c r="LHB302" s="80"/>
      <c r="LHC302" s="80"/>
      <c r="LHD302" s="80"/>
      <c r="LHE302" s="80"/>
      <c r="LHF302" s="80"/>
      <c r="LHG302" s="80"/>
      <c r="LHH302" s="80"/>
      <c r="LHI302" s="80"/>
      <c r="LHJ302" s="80"/>
      <c r="LHK302" s="80"/>
      <c r="LHL302" s="80"/>
      <c r="LHM302" s="80"/>
      <c r="LHN302" s="80"/>
      <c r="LHO302" s="80"/>
      <c r="LHP302" s="80"/>
      <c r="LHQ302" s="80"/>
      <c r="LHR302" s="80"/>
      <c r="LHS302" s="80"/>
      <c r="LHT302" s="80"/>
      <c r="LHU302" s="80"/>
      <c r="LHV302" s="80"/>
      <c r="LHW302" s="80"/>
      <c r="LHX302" s="80"/>
      <c r="LHY302" s="80"/>
      <c r="LHZ302" s="80"/>
      <c r="LIA302" s="80"/>
      <c r="LIB302" s="80"/>
      <c r="LIC302" s="80"/>
      <c r="LID302" s="80"/>
      <c r="LIE302" s="80"/>
      <c r="LIF302" s="80"/>
      <c r="LIG302" s="80"/>
      <c r="LIH302" s="80"/>
      <c r="LII302" s="80"/>
      <c r="LIJ302" s="80"/>
      <c r="LIK302" s="80"/>
      <c r="LIL302" s="80"/>
      <c r="LIM302" s="80"/>
      <c r="LIN302" s="80"/>
      <c r="LIO302" s="80"/>
      <c r="LIP302" s="80"/>
      <c r="LIQ302" s="80"/>
      <c r="LIR302" s="80"/>
      <c r="LIS302" s="80"/>
      <c r="LIT302" s="80"/>
      <c r="LIU302" s="80"/>
      <c r="LIV302" s="80"/>
      <c r="LIW302" s="80"/>
      <c r="LIX302" s="80"/>
      <c r="LIY302" s="80"/>
      <c r="LIZ302" s="80"/>
      <c r="LJA302" s="80"/>
      <c r="LJB302" s="80"/>
      <c r="LJC302" s="80"/>
      <c r="LJD302" s="80"/>
      <c r="LJE302" s="80"/>
      <c r="LJF302" s="80"/>
      <c r="LJG302" s="80"/>
      <c r="LJH302" s="80"/>
      <c r="LJI302" s="80"/>
      <c r="LJJ302" s="80"/>
      <c r="LJK302" s="80"/>
      <c r="LJL302" s="80"/>
      <c r="LJM302" s="80"/>
      <c r="LJN302" s="80"/>
      <c r="LJO302" s="80"/>
      <c r="LJP302" s="80"/>
      <c r="LJQ302" s="80"/>
      <c r="LJR302" s="80"/>
      <c r="LJS302" s="80"/>
      <c r="LJT302" s="80"/>
      <c r="LJU302" s="80"/>
      <c r="LJV302" s="80"/>
      <c r="LJW302" s="80"/>
      <c r="LJX302" s="80"/>
      <c r="LJY302" s="80"/>
      <c r="LJZ302" s="80"/>
      <c r="LKA302" s="80"/>
      <c r="LKB302" s="80"/>
      <c r="LKC302" s="80"/>
      <c r="LKD302" s="80"/>
      <c r="LKE302" s="80"/>
      <c r="LKF302" s="80"/>
      <c r="LKG302" s="80"/>
      <c r="LKH302" s="80"/>
      <c r="LKI302" s="80"/>
      <c r="LKJ302" s="80"/>
      <c r="LKK302" s="80"/>
      <c r="LKL302" s="80"/>
      <c r="LKM302" s="80"/>
      <c r="LKN302" s="80"/>
      <c r="LKO302" s="80"/>
      <c r="LKP302" s="80"/>
      <c r="LKQ302" s="80"/>
      <c r="LKR302" s="80"/>
      <c r="LKS302" s="80"/>
      <c r="LKT302" s="80"/>
      <c r="LKU302" s="80"/>
      <c r="LKV302" s="80"/>
      <c r="LKW302" s="80"/>
      <c r="LKX302" s="80"/>
      <c r="LKY302" s="80"/>
      <c r="LKZ302" s="80"/>
      <c r="LLA302" s="80"/>
      <c r="LLB302" s="80"/>
      <c r="LLC302" s="80"/>
      <c r="LLD302" s="80"/>
      <c r="LLE302" s="80"/>
      <c r="LLF302" s="80"/>
      <c r="LLG302" s="80"/>
      <c r="LLH302" s="80"/>
      <c r="LLI302" s="80"/>
      <c r="LLJ302" s="80"/>
      <c r="LLK302" s="80"/>
      <c r="LLL302" s="80"/>
      <c r="LLM302" s="80"/>
      <c r="LLN302" s="80"/>
      <c r="LLO302" s="80"/>
      <c r="LLP302" s="80"/>
      <c r="LLQ302" s="80"/>
      <c r="LLR302" s="80"/>
      <c r="LLS302" s="80"/>
      <c r="LLT302" s="80"/>
      <c r="LLU302" s="80"/>
      <c r="LLV302" s="80"/>
      <c r="LLW302" s="80"/>
      <c r="LLX302" s="80"/>
      <c r="LLY302" s="80"/>
      <c r="LLZ302" s="80"/>
      <c r="LMA302" s="80"/>
      <c r="LMB302" s="80"/>
      <c r="LMC302" s="80"/>
      <c r="LMD302" s="80"/>
      <c r="LME302" s="80"/>
      <c r="LMF302" s="80"/>
      <c r="LMG302" s="80"/>
      <c r="LMH302" s="80"/>
      <c r="LMI302" s="80"/>
      <c r="LMJ302" s="80"/>
      <c r="LMK302" s="80"/>
      <c r="LML302" s="80"/>
      <c r="LMM302" s="80"/>
      <c r="LMN302" s="80"/>
      <c r="LMO302" s="80"/>
      <c r="LMP302" s="80"/>
      <c r="LMQ302" s="80"/>
      <c r="LMR302" s="80"/>
      <c r="LMS302" s="80"/>
      <c r="LMT302" s="80"/>
      <c r="LMU302" s="80"/>
      <c r="LMV302" s="80"/>
      <c r="LMW302" s="80"/>
      <c r="LMX302" s="80"/>
      <c r="LMY302" s="80"/>
      <c r="LMZ302" s="80"/>
      <c r="LNA302" s="80"/>
      <c r="LNB302" s="80"/>
      <c r="LNC302" s="80"/>
      <c r="LND302" s="80"/>
      <c r="LNE302" s="80"/>
      <c r="LNF302" s="80"/>
      <c r="LNG302" s="80"/>
      <c r="LNH302" s="80"/>
      <c r="LNI302" s="80"/>
      <c r="LNJ302" s="80"/>
      <c r="LNK302" s="80"/>
      <c r="LNL302" s="80"/>
      <c r="LNM302" s="80"/>
      <c r="LNN302" s="80"/>
      <c r="LNO302" s="80"/>
      <c r="LNP302" s="80"/>
      <c r="LNQ302" s="80"/>
      <c r="LNR302" s="80"/>
      <c r="LNS302" s="80"/>
      <c r="LNT302" s="80"/>
      <c r="LNU302" s="80"/>
      <c r="LNV302" s="80"/>
      <c r="LNW302" s="80"/>
      <c r="LNX302" s="80"/>
      <c r="LNY302" s="80"/>
      <c r="LNZ302" s="80"/>
      <c r="LOA302" s="80"/>
      <c r="LOB302" s="80"/>
      <c r="LOC302" s="80"/>
      <c r="LOD302" s="80"/>
      <c r="LOE302" s="80"/>
      <c r="LOF302" s="80"/>
      <c r="LOG302" s="80"/>
      <c r="LOH302" s="80"/>
      <c r="LOI302" s="80"/>
      <c r="LOJ302" s="80"/>
      <c r="LOK302" s="80"/>
      <c r="LOL302" s="80"/>
      <c r="LOM302" s="80"/>
      <c r="LON302" s="80"/>
      <c r="LOO302" s="80"/>
      <c r="LOP302" s="80"/>
      <c r="LOQ302" s="80"/>
      <c r="LOR302" s="80"/>
      <c r="LOS302" s="80"/>
      <c r="LOT302" s="80"/>
      <c r="LOU302" s="80"/>
      <c r="LOV302" s="80"/>
      <c r="LOW302" s="80"/>
      <c r="LOX302" s="80"/>
      <c r="LOY302" s="80"/>
      <c r="LOZ302" s="80"/>
      <c r="LPA302" s="80"/>
      <c r="LPB302" s="80"/>
      <c r="LPC302" s="80"/>
      <c r="LPD302" s="80"/>
      <c r="LPE302" s="80"/>
      <c r="LPF302" s="80"/>
      <c r="LPG302" s="80"/>
      <c r="LPH302" s="80"/>
      <c r="LPI302" s="80"/>
      <c r="LPJ302" s="80"/>
      <c r="LPK302" s="80"/>
      <c r="LPL302" s="80"/>
      <c r="LPM302" s="80"/>
      <c r="LPN302" s="80"/>
      <c r="LPO302" s="80"/>
      <c r="LPP302" s="80"/>
      <c r="LPQ302" s="80"/>
      <c r="LPR302" s="80"/>
      <c r="LPS302" s="80"/>
      <c r="LPT302" s="80"/>
      <c r="LPU302" s="80"/>
      <c r="LPV302" s="80"/>
      <c r="LPW302" s="80"/>
      <c r="LPX302" s="80"/>
      <c r="LPY302" s="80"/>
      <c r="LPZ302" s="80"/>
      <c r="LQA302" s="80"/>
      <c r="LQB302" s="80"/>
      <c r="LQC302" s="80"/>
      <c r="LQD302" s="80"/>
      <c r="LQE302" s="80"/>
      <c r="LQF302" s="80"/>
      <c r="LQG302" s="80"/>
      <c r="LQH302" s="80"/>
      <c r="LQI302" s="80"/>
      <c r="LQJ302" s="80"/>
      <c r="LQK302" s="80"/>
      <c r="LQL302" s="80"/>
      <c r="LQM302" s="80"/>
      <c r="LQN302" s="80"/>
      <c r="LQO302" s="80"/>
      <c r="LQP302" s="80"/>
      <c r="LQQ302" s="80"/>
      <c r="LQR302" s="80"/>
      <c r="LQS302" s="80"/>
      <c r="LQT302" s="80"/>
      <c r="LQU302" s="80"/>
      <c r="LQV302" s="80"/>
      <c r="LQW302" s="80"/>
      <c r="LQX302" s="80"/>
      <c r="LQY302" s="80"/>
      <c r="LQZ302" s="80"/>
      <c r="LRA302" s="80"/>
      <c r="LRB302" s="80"/>
      <c r="LRC302" s="80"/>
      <c r="LRD302" s="80"/>
      <c r="LRE302" s="80"/>
      <c r="LRF302" s="80"/>
      <c r="LRG302" s="80"/>
      <c r="LRH302" s="80"/>
      <c r="LRI302" s="80"/>
      <c r="LRJ302" s="80"/>
      <c r="LRK302" s="80"/>
      <c r="LRL302" s="80"/>
      <c r="LRM302" s="80"/>
      <c r="LRN302" s="80"/>
      <c r="LRO302" s="80"/>
      <c r="LRP302" s="80"/>
      <c r="LRQ302" s="80"/>
      <c r="LRR302" s="80"/>
      <c r="LRS302" s="80"/>
      <c r="LRT302" s="80"/>
      <c r="LRU302" s="80"/>
      <c r="LRV302" s="80"/>
      <c r="LRW302" s="80"/>
      <c r="LRX302" s="80"/>
      <c r="LRY302" s="80"/>
      <c r="LRZ302" s="80"/>
      <c r="LSA302" s="80"/>
      <c r="LSB302" s="80"/>
      <c r="LSC302" s="80"/>
      <c r="LSD302" s="80"/>
      <c r="LSE302" s="80"/>
      <c r="LSF302" s="80"/>
      <c r="LSG302" s="80"/>
      <c r="LSH302" s="80"/>
      <c r="LSI302" s="80"/>
      <c r="LSJ302" s="80"/>
      <c r="LSK302" s="80"/>
      <c r="LSL302" s="80"/>
      <c r="LSM302" s="80"/>
      <c r="LSN302" s="80"/>
      <c r="LSO302" s="80"/>
      <c r="LSP302" s="80"/>
      <c r="LSQ302" s="80"/>
      <c r="LSR302" s="80"/>
      <c r="LSS302" s="80"/>
      <c r="LST302" s="80"/>
      <c r="LSU302" s="80"/>
      <c r="LSV302" s="80"/>
      <c r="LSW302" s="80"/>
      <c r="LSX302" s="80"/>
      <c r="LSY302" s="80"/>
      <c r="LSZ302" s="80"/>
      <c r="LTA302" s="80"/>
      <c r="LTB302" s="80"/>
      <c r="LTC302" s="80"/>
      <c r="LTD302" s="80"/>
      <c r="LTE302" s="80"/>
      <c r="LTF302" s="80"/>
      <c r="LTG302" s="80"/>
      <c r="LTH302" s="80"/>
      <c r="LTI302" s="80"/>
      <c r="LTJ302" s="80"/>
      <c r="LTK302" s="80"/>
      <c r="LTL302" s="80"/>
      <c r="LTM302" s="80"/>
      <c r="LTN302" s="80"/>
      <c r="LTO302" s="80"/>
      <c r="LTP302" s="80"/>
      <c r="LTQ302" s="80"/>
      <c r="LTR302" s="80"/>
      <c r="LTS302" s="80"/>
      <c r="LTT302" s="80"/>
      <c r="LTU302" s="80"/>
      <c r="LTV302" s="80"/>
      <c r="LTW302" s="80"/>
      <c r="LTX302" s="80"/>
      <c r="LTY302" s="80"/>
      <c r="LTZ302" s="80"/>
      <c r="LUA302" s="80"/>
      <c r="LUB302" s="80"/>
      <c r="LUC302" s="80"/>
      <c r="LUD302" s="80"/>
      <c r="LUE302" s="80"/>
      <c r="LUF302" s="80"/>
      <c r="LUG302" s="80"/>
      <c r="LUH302" s="80"/>
      <c r="LUI302" s="80"/>
      <c r="LUJ302" s="80"/>
      <c r="LUK302" s="80"/>
      <c r="LUL302" s="80"/>
      <c r="LUM302" s="80"/>
      <c r="LUN302" s="80"/>
      <c r="LUO302" s="80"/>
      <c r="LUP302" s="80"/>
      <c r="LUQ302" s="80"/>
      <c r="LUR302" s="80"/>
      <c r="LUS302" s="80"/>
      <c r="LUT302" s="80"/>
      <c r="LUU302" s="80"/>
      <c r="LUV302" s="80"/>
      <c r="LUW302" s="80"/>
      <c r="LUX302" s="80"/>
      <c r="LUY302" s="80"/>
      <c r="LUZ302" s="80"/>
      <c r="LVA302" s="80"/>
      <c r="LVB302" s="80"/>
      <c r="LVC302" s="80"/>
      <c r="LVD302" s="80"/>
      <c r="LVE302" s="80"/>
      <c r="LVF302" s="80"/>
      <c r="LVG302" s="80"/>
      <c r="LVH302" s="80"/>
      <c r="LVI302" s="80"/>
      <c r="LVJ302" s="80"/>
      <c r="LVK302" s="80"/>
      <c r="LVL302" s="80"/>
      <c r="LVM302" s="80"/>
      <c r="LVN302" s="80"/>
      <c r="LVO302" s="80"/>
      <c r="LVP302" s="80"/>
      <c r="LVQ302" s="80"/>
      <c r="LVR302" s="80"/>
      <c r="LVS302" s="80"/>
      <c r="LVT302" s="80"/>
      <c r="LVU302" s="80"/>
      <c r="LVV302" s="80"/>
      <c r="LVW302" s="80"/>
      <c r="LVX302" s="80"/>
      <c r="LVY302" s="80"/>
      <c r="LVZ302" s="80"/>
      <c r="LWA302" s="80"/>
      <c r="LWB302" s="80"/>
      <c r="LWC302" s="80"/>
      <c r="LWD302" s="80"/>
      <c r="LWE302" s="80"/>
      <c r="LWF302" s="80"/>
      <c r="LWG302" s="80"/>
      <c r="LWH302" s="80"/>
      <c r="LWI302" s="80"/>
      <c r="LWJ302" s="80"/>
      <c r="LWK302" s="80"/>
      <c r="LWL302" s="80"/>
      <c r="LWM302" s="80"/>
      <c r="LWN302" s="80"/>
      <c r="LWO302" s="80"/>
      <c r="LWP302" s="80"/>
      <c r="LWQ302" s="80"/>
      <c r="LWR302" s="80"/>
      <c r="LWS302" s="80"/>
      <c r="LWT302" s="80"/>
      <c r="LWU302" s="80"/>
      <c r="LWV302" s="80"/>
      <c r="LWW302" s="80"/>
      <c r="LWX302" s="80"/>
      <c r="LWY302" s="80"/>
      <c r="LWZ302" s="80"/>
      <c r="LXA302" s="80"/>
      <c r="LXB302" s="80"/>
      <c r="LXC302" s="80"/>
      <c r="LXD302" s="80"/>
      <c r="LXE302" s="80"/>
      <c r="LXF302" s="80"/>
      <c r="LXG302" s="80"/>
      <c r="LXH302" s="80"/>
      <c r="LXI302" s="80"/>
      <c r="LXJ302" s="80"/>
      <c r="LXK302" s="80"/>
      <c r="LXL302" s="80"/>
      <c r="LXM302" s="80"/>
      <c r="LXN302" s="80"/>
      <c r="LXO302" s="80"/>
      <c r="LXP302" s="80"/>
      <c r="LXQ302" s="80"/>
      <c r="LXR302" s="80"/>
      <c r="LXS302" s="80"/>
      <c r="LXT302" s="80"/>
      <c r="LXU302" s="80"/>
      <c r="LXV302" s="80"/>
      <c r="LXW302" s="80"/>
      <c r="LXX302" s="80"/>
      <c r="LXY302" s="80"/>
      <c r="LXZ302" s="80"/>
      <c r="LYA302" s="80"/>
      <c r="LYB302" s="80"/>
      <c r="LYC302" s="80"/>
      <c r="LYD302" s="80"/>
      <c r="LYE302" s="80"/>
      <c r="LYF302" s="80"/>
      <c r="LYG302" s="80"/>
      <c r="LYH302" s="80"/>
      <c r="LYI302" s="80"/>
      <c r="LYJ302" s="80"/>
      <c r="LYK302" s="80"/>
      <c r="LYL302" s="80"/>
      <c r="LYM302" s="80"/>
      <c r="LYN302" s="80"/>
      <c r="LYO302" s="80"/>
      <c r="LYP302" s="80"/>
      <c r="LYQ302" s="80"/>
      <c r="LYR302" s="80"/>
      <c r="LYS302" s="80"/>
      <c r="LYT302" s="80"/>
      <c r="LYU302" s="80"/>
      <c r="LYV302" s="80"/>
      <c r="LYW302" s="80"/>
      <c r="LYX302" s="80"/>
      <c r="LYY302" s="80"/>
      <c r="LYZ302" s="80"/>
      <c r="LZA302" s="80"/>
      <c r="LZB302" s="80"/>
      <c r="LZC302" s="80"/>
      <c r="LZD302" s="80"/>
      <c r="LZE302" s="80"/>
      <c r="LZF302" s="80"/>
      <c r="LZG302" s="80"/>
      <c r="LZH302" s="80"/>
      <c r="LZI302" s="80"/>
      <c r="LZJ302" s="80"/>
      <c r="LZK302" s="80"/>
      <c r="LZL302" s="80"/>
      <c r="LZM302" s="80"/>
      <c r="LZN302" s="80"/>
      <c r="LZO302" s="80"/>
      <c r="LZP302" s="80"/>
      <c r="LZQ302" s="80"/>
      <c r="LZR302" s="80"/>
      <c r="LZS302" s="80"/>
      <c r="LZT302" s="80"/>
      <c r="LZU302" s="80"/>
      <c r="LZV302" s="80"/>
      <c r="LZW302" s="80"/>
      <c r="LZX302" s="80"/>
      <c r="LZY302" s="80"/>
      <c r="LZZ302" s="80"/>
      <c r="MAA302" s="80"/>
      <c r="MAB302" s="80"/>
      <c r="MAC302" s="80"/>
      <c r="MAD302" s="80"/>
      <c r="MAE302" s="80"/>
      <c r="MAF302" s="80"/>
      <c r="MAG302" s="80"/>
      <c r="MAH302" s="80"/>
      <c r="MAI302" s="80"/>
      <c r="MAJ302" s="80"/>
      <c r="MAK302" s="80"/>
      <c r="MAL302" s="80"/>
      <c r="MAM302" s="80"/>
      <c r="MAN302" s="80"/>
      <c r="MAO302" s="80"/>
      <c r="MAP302" s="80"/>
      <c r="MAQ302" s="80"/>
      <c r="MAR302" s="80"/>
      <c r="MAS302" s="80"/>
      <c r="MAT302" s="80"/>
      <c r="MAU302" s="80"/>
      <c r="MAV302" s="80"/>
      <c r="MAW302" s="80"/>
      <c r="MAX302" s="80"/>
      <c r="MAY302" s="80"/>
      <c r="MAZ302" s="80"/>
      <c r="MBA302" s="80"/>
      <c r="MBB302" s="80"/>
      <c r="MBC302" s="80"/>
      <c r="MBD302" s="80"/>
      <c r="MBE302" s="80"/>
      <c r="MBF302" s="80"/>
      <c r="MBG302" s="80"/>
      <c r="MBH302" s="80"/>
      <c r="MBI302" s="80"/>
      <c r="MBJ302" s="80"/>
      <c r="MBK302" s="80"/>
      <c r="MBL302" s="80"/>
      <c r="MBM302" s="80"/>
      <c r="MBN302" s="80"/>
      <c r="MBO302" s="80"/>
      <c r="MBP302" s="80"/>
      <c r="MBQ302" s="80"/>
      <c r="MBR302" s="80"/>
      <c r="MBS302" s="80"/>
      <c r="MBT302" s="80"/>
      <c r="MBU302" s="80"/>
      <c r="MBV302" s="80"/>
      <c r="MBW302" s="80"/>
      <c r="MBX302" s="80"/>
      <c r="MBY302" s="80"/>
      <c r="MBZ302" s="80"/>
      <c r="MCA302" s="80"/>
      <c r="MCB302" s="80"/>
      <c r="MCC302" s="80"/>
      <c r="MCD302" s="80"/>
      <c r="MCE302" s="80"/>
      <c r="MCF302" s="80"/>
      <c r="MCG302" s="80"/>
      <c r="MCH302" s="80"/>
      <c r="MCI302" s="80"/>
      <c r="MCJ302" s="80"/>
      <c r="MCK302" s="80"/>
      <c r="MCL302" s="80"/>
      <c r="MCM302" s="80"/>
      <c r="MCN302" s="80"/>
      <c r="MCO302" s="80"/>
      <c r="MCP302" s="80"/>
      <c r="MCQ302" s="80"/>
      <c r="MCR302" s="80"/>
      <c r="MCS302" s="80"/>
      <c r="MCT302" s="80"/>
      <c r="MCU302" s="80"/>
      <c r="MCV302" s="80"/>
      <c r="MCW302" s="80"/>
      <c r="MCX302" s="80"/>
      <c r="MCY302" s="80"/>
      <c r="MCZ302" s="80"/>
      <c r="MDA302" s="80"/>
      <c r="MDB302" s="80"/>
      <c r="MDC302" s="80"/>
      <c r="MDD302" s="80"/>
      <c r="MDE302" s="80"/>
      <c r="MDF302" s="80"/>
      <c r="MDG302" s="80"/>
      <c r="MDH302" s="80"/>
      <c r="MDI302" s="80"/>
      <c r="MDJ302" s="80"/>
      <c r="MDK302" s="80"/>
      <c r="MDL302" s="80"/>
      <c r="MDM302" s="80"/>
      <c r="MDN302" s="80"/>
      <c r="MDO302" s="80"/>
      <c r="MDP302" s="80"/>
      <c r="MDQ302" s="80"/>
      <c r="MDR302" s="80"/>
      <c r="MDS302" s="80"/>
      <c r="MDT302" s="80"/>
      <c r="MDU302" s="80"/>
      <c r="MDV302" s="80"/>
      <c r="MDW302" s="80"/>
      <c r="MDX302" s="80"/>
      <c r="MDY302" s="80"/>
      <c r="MDZ302" s="80"/>
      <c r="MEA302" s="80"/>
      <c r="MEB302" s="80"/>
      <c r="MEC302" s="80"/>
      <c r="MED302" s="80"/>
      <c r="MEE302" s="80"/>
      <c r="MEF302" s="80"/>
      <c r="MEG302" s="80"/>
      <c r="MEH302" s="80"/>
      <c r="MEI302" s="80"/>
      <c r="MEJ302" s="80"/>
      <c r="MEK302" s="80"/>
      <c r="MEL302" s="80"/>
      <c r="MEM302" s="80"/>
      <c r="MEN302" s="80"/>
      <c r="MEO302" s="80"/>
      <c r="MEP302" s="80"/>
      <c r="MEQ302" s="80"/>
      <c r="MER302" s="80"/>
      <c r="MES302" s="80"/>
      <c r="MET302" s="80"/>
      <c r="MEU302" s="80"/>
      <c r="MEV302" s="80"/>
      <c r="MEW302" s="80"/>
      <c r="MEX302" s="80"/>
      <c r="MEY302" s="80"/>
      <c r="MEZ302" s="80"/>
      <c r="MFA302" s="80"/>
      <c r="MFB302" s="80"/>
      <c r="MFC302" s="80"/>
      <c r="MFD302" s="80"/>
      <c r="MFE302" s="80"/>
      <c r="MFF302" s="80"/>
      <c r="MFG302" s="80"/>
      <c r="MFH302" s="80"/>
      <c r="MFI302" s="80"/>
      <c r="MFJ302" s="80"/>
      <c r="MFK302" s="80"/>
      <c r="MFL302" s="80"/>
      <c r="MFM302" s="80"/>
      <c r="MFN302" s="80"/>
      <c r="MFO302" s="80"/>
      <c r="MFP302" s="80"/>
      <c r="MFQ302" s="80"/>
      <c r="MFR302" s="80"/>
      <c r="MFS302" s="80"/>
      <c r="MFT302" s="80"/>
      <c r="MFU302" s="80"/>
      <c r="MFV302" s="80"/>
      <c r="MFW302" s="80"/>
      <c r="MFX302" s="80"/>
      <c r="MFY302" s="80"/>
      <c r="MFZ302" s="80"/>
      <c r="MGA302" s="80"/>
      <c r="MGB302" s="80"/>
      <c r="MGC302" s="80"/>
      <c r="MGD302" s="80"/>
      <c r="MGE302" s="80"/>
      <c r="MGF302" s="80"/>
      <c r="MGG302" s="80"/>
      <c r="MGH302" s="80"/>
      <c r="MGI302" s="80"/>
      <c r="MGJ302" s="80"/>
      <c r="MGK302" s="80"/>
      <c r="MGL302" s="80"/>
      <c r="MGM302" s="80"/>
      <c r="MGN302" s="80"/>
      <c r="MGO302" s="80"/>
      <c r="MGP302" s="80"/>
      <c r="MGQ302" s="80"/>
      <c r="MGR302" s="80"/>
      <c r="MGS302" s="80"/>
      <c r="MGT302" s="80"/>
      <c r="MGU302" s="80"/>
      <c r="MGV302" s="80"/>
      <c r="MGW302" s="80"/>
      <c r="MGX302" s="80"/>
      <c r="MGY302" s="80"/>
      <c r="MGZ302" s="80"/>
      <c r="MHA302" s="80"/>
      <c r="MHB302" s="80"/>
      <c r="MHC302" s="80"/>
      <c r="MHD302" s="80"/>
      <c r="MHE302" s="80"/>
      <c r="MHF302" s="80"/>
      <c r="MHG302" s="80"/>
      <c r="MHH302" s="80"/>
      <c r="MHI302" s="80"/>
      <c r="MHJ302" s="80"/>
      <c r="MHK302" s="80"/>
      <c r="MHL302" s="80"/>
      <c r="MHM302" s="80"/>
      <c r="MHN302" s="80"/>
      <c r="MHO302" s="80"/>
      <c r="MHP302" s="80"/>
      <c r="MHQ302" s="80"/>
      <c r="MHR302" s="80"/>
      <c r="MHS302" s="80"/>
      <c r="MHT302" s="80"/>
      <c r="MHU302" s="80"/>
      <c r="MHV302" s="80"/>
      <c r="MHW302" s="80"/>
      <c r="MHX302" s="80"/>
      <c r="MHY302" s="80"/>
      <c r="MHZ302" s="80"/>
      <c r="MIA302" s="80"/>
      <c r="MIB302" s="80"/>
      <c r="MIC302" s="80"/>
      <c r="MID302" s="80"/>
      <c r="MIE302" s="80"/>
      <c r="MIF302" s="80"/>
      <c r="MIG302" s="80"/>
      <c r="MIH302" s="80"/>
      <c r="MII302" s="80"/>
      <c r="MIJ302" s="80"/>
      <c r="MIK302" s="80"/>
      <c r="MIL302" s="80"/>
      <c r="MIM302" s="80"/>
      <c r="MIN302" s="80"/>
      <c r="MIO302" s="80"/>
      <c r="MIP302" s="80"/>
      <c r="MIQ302" s="80"/>
      <c r="MIR302" s="80"/>
      <c r="MIS302" s="80"/>
      <c r="MIT302" s="80"/>
      <c r="MIU302" s="80"/>
      <c r="MIV302" s="80"/>
      <c r="MIW302" s="80"/>
      <c r="MIX302" s="80"/>
      <c r="MIY302" s="80"/>
      <c r="MIZ302" s="80"/>
      <c r="MJA302" s="80"/>
      <c r="MJB302" s="80"/>
      <c r="MJC302" s="80"/>
      <c r="MJD302" s="80"/>
      <c r="MJE302" s="80"/>
      <c r="MJF302" s="80"/>
      <c r="MJG302" s="80"/>
      <c r="MJH302" s="80"/>
      <c r="MJI302" s="80"/>
      <c r="MJJ302" s="80"/>
      <c r="MJK302" s="80"/>
      <c r="MJL302" s="80"/>
      <c r="MJM302" s="80"/>
      <c r="MJN302" s="80"/>
      <c r="MJO302" s="80"/>
      <c r="MJP302" s="80"/>
      <c r="MJQ302" s="80"/>
      <c r="MJR302" s="80"/>
      <c r="MJS302" s="80"/>
      <c r="MJT302" s="80"/>
      <c r="MJU302" s="80"/>
      <c r="MJV302" s="80"/>
      <c r="MJW302" s="80"/>
      <c r="MJX302" s="80"/>
      <c r="MJY302" s="80"/>
      <c r="MJZ302" s="80"/>
      <c r="MKA302" s="80"/>
      <c r="MKB302" s="80"/>
      <c r="MKC302" s="80"/>
      <c r="MKD302" s="80"/>
      <c r="MKE302" s="80"/>
      <c r="MKF302" s="80"/>
      <c r="MKG302" s="80"/>
      <c r="MKH302" s="80"/>
      <c r="MKI302" s="80"/>
      <c r="MKJ302" s="80"/>
      <c r="MKK302" s="80"/>
      <c r="MKL302" s="80"/>
      <c r="MKM302" s="80"/>
      <c r="MKN302" s="80"/>
      <c r="MKO302" s="80"/>
      <c r="MKP302" s="80"/>
      <c r="MKQ302" s="80"/>
      <c r="MKR302" s="80"/>
      <c r="MKS302" s="80"/>
      <c r="MKT302" s="80"/>
      <c r="MKU302" s="80"/>
      <c r="MKV302" s="80"/>
      <c r="MKW302" s="80"/>
      <c r="MKX302" s="80"/>
      <c r="MKY302" s="80"/>
      <c r="MKZ302" s="80"/>
      <c r="MLA302" s="80"/>
      <c r="MLB302" s="80"/>
      <c r="MLC302" s="80"/>
      <c r="MLD302" s="80"/>
      <c r="MLE302" s="80"/>
      <c r="MLF302" s="80"/>
      <c r="MLG302" s="80"/>
      <c r="MLH302" s="80"/>
      <c r="MLI302" s="80"/>
      <c r="MLJ302" s="80"/>
      <c r="MLK302" s="80"/>
      <c r="MLL302" s="80"/>
      <c r="MLM302" s="80"/>
      <c r="MLN302" s="80"/>
      <c r="MLO302" s="80"/>
      <c r="MLP302" s="80"/>
      <c r="MLQ302" s="80"/>
      <c r="MLR302" s="80"/>
      <c r="MLS302" s="80"/>
      <c r="MLT302" s="80"/>
      <c r="MLU302" s="80"/>
      <c r="MLV302" s="80"/>
      <c r="MLW302" s="80"/>
      <c r="MLX302" s="80"/>
      <c r="MLY302" s="80"/>
      <c r="MLZ302" s="80"/>
      <c r="MMA302" s="80"/>
      <c r="MMB302" s="80"/>
      <c r="MMC302" s="80"/>
      <c r="MMD302" s="80"/>
      <c r="MME302" s="80"/>
      <c r="MMF302" s="80"/>
      <c r="MMG302" s="80"/>
      <c r="MMH302" s="80"/>
      <c r="MMI302" s="80"/>
      <c r="MMJ302" s="80"/>
      <c r="MMK302" s="80"/>
      <c r="MML302" s="80"/>
      <c r="MMM302" s="80"/>
      <c r="MMN302" s="80"/>
      <c r="MMO302" s="80"/>
      <c r="MMP302" s="80"/>
      <c r="MMQ302" s="80"/>
      <c r="MMR302" s="80"/>
      <c r="MMS302" s="80"/>
      <c r="MMT302" s="80"/>
      <c r="MMU302" s="80"/>
      <c r="MMV302" s="80"/>
      <c r="MMW302" s="80"/>
      <c r="MMX302" s="80"/>
      <c r="MMY302" s="80"/>
      <c r="MMZ302" s="80"/>
      <c r="MNA302" s="80"/>
      <c r="MNB302" s="80"/>
      <c r="MNC302" s="80"/>
      <c r="MND302" s="80"/>
      <c r="MNE302" s="80"/>
      <c r="MNF302" s="80"/>
      <c r="MNG302" s="80"/>
      <c r="MNH302" s="80"/>
      <c r="MNI302" s="80"/>
      <c r="MNJ302" s="80"/>
      <c r="MNK302" s="80"/>
      <c r="MNL302" s="80"/>
      <c r="MNM302" s="80"/>
      <c r="MNN302" s="80"/>
      <c r="MNO302" s="80"/>
      <c r="MNP302" s="80"/>
      <c r="MNQ302" s="80"/>
      <c r="MNR302" s="80"/>
      <c r="MNS302" s="80"/>
      <c r="MNT302" s="80"/>
      <c r="MNU302" s="80"/>
      <c r="MNV302" s="80"/>
      <c r="MNW302" s="80"/>
      <c r="MNX302" s="80"/>
      <c r="MNY302" s="80"/>
      <c r="MNZ302" s="80"/>
      <c r="MOA302" s="80"/>
      <c r="MOB302" s="80"/>
      <c r="MOC302" s="80"/>
      <c r="MOD302" s="80"/>
      <c r="MOE302" s="80"/>
      <c r="MOF302" s="80"/>
      <c r="MOG302" s="80"/>
      <c r="MOH302" s="80"/>
      <c r="MOI302" s="80"/>
      <c r="MOJ302" s="80"/>
      <c r="MOK302" s="80"/>
      <c r="MOL302" s="80"/>
      <c r="MOM302" s="80"/>
      <c r="MON302" s="80"/>
      <c r="MOO302" s="80"/>
      <c r="MOP302" s="80"/>
      <c r="MOQ302" s="80"/>
      <c r="MOR302" s="80"/>
      <c r="MOS302" s="80"/>
      <c r="MOT302" s="80"/>
      <c r="MOU302" s="80"/>
      <c r="MOV302" s="80"/>
      <c r="MOW302" s="80"/>
      <c r="MOX302" s="80"/>
      <c r="MOY302" s="80"/>
      <c r="MOZ302" s="80"/>
      <c r="MPA302" s="80"/>
      <c r="MPB302" s="80"/>
      <c r="MPC302" s="80"/>
      <c r="MPD302" s="80"/>
      <c r="MPE302" s="80"/>
      <c r="MPF302" s="80"/>
      <c r="MPG302" s="80"/>
      <c r="MPH302" s="80"/>
      <c r="MPI302" s="80"/>
      <c r="MPJ302" s="80"/>
      <c r="MPK302" s="80"/>
      <c r="MPL302" s="80"/>
      <c r="MPM302" s="80"/>
      <c r="MPN302" s="80"/>
      <c r="MPO302" s="80"/>
      <c r="MPP302" s="80"/>
      <c r="MPQ302" s="80"/>
      <c r="MPR302" s="80"/>
      <c r="MPS302" s="80"/>
      <c r="MPT302" s="80"/>
      <c r="MPU302" s="80"/>
      <c r="MPV302" s="80"/>
      <c r="MPW302" s="80"/>
      <c r="MPX302" s="80"/>
      <c r="MPY302" s="80"/>
      <c r="MPZ302" s="80"/>
      <c r="MQA302" s="80"/>
      <c r="MQB302" s="80"/>
      <c r="MQC302" s="80"/>
      <c r="MQD302" s="80"/>
      <c r="MQE302" s="80"/>
      <c r="MQF302" s="80"/>
      <c r="MQG302" s="80"/>
      <c r="MQH302" s="80"/>
      <c r="MQI302" s="80"/>
      <c r="MQJ302" s="80"/>
      <c r="MQK302" s="80"/>
      <c r="MQL302" s="80"/>
      <c r="MQM302" s="80"/>
      <c r="MQN302" s="80"/>
      <c r="MQO302" s="80"/>
      <c r="MQP302" s="80"/>
      <c r="MQQ302" s="80"/>
      <c r="MQR302" s="80"/>
      <c r="MQS302" s="80"/>
      <c r="MQT302" s="80"/>
      <c r="MQU302" s="80"/>
      <c r="MQV302" s="80"/>
      <c r="MQW302" s="80"/>
      <c r="MQX302" s="80"/>
      <c r="MQY302" s="80"/>
      <c r="MQZ302" s="80"/>
      <c r="MRA302" s="80"/>
      <c r="MRB302" s="80"/>
      <c r="MRC302" s="80"/>
      <c r="MRD302" s="80"/>
      <c r="MRE302" s="80"/>
      <c r="MRF302" s="80"/>
      <c r="MRG302" s="80"/>
      <c r="MRH302" s="80"/>
      <c r="MRI302" s="80"/>
      <c r="MRJ302" s="80"/>
      <c r="MRK302" s="80"/>
      <c r="MRL302" s="80"/>
      <c r="MRM302" s="80"/>
      <c r="MRN302" s="80"/>
      <c r="MRO302" s="80"/>
      <c r="MRP302" s="80"/>
      <c r="MRQ302" s="80"/>
      <c r="MRR302" s="80"/>
      <c r="MRS302" s="80"/>
      <c r="MRT302" s="80"/>
      <c r="MRU302" s="80"/>
      <c r="MRV302" s="80"/>
      <c r="MRW302" s="80"/>
      <c r="MRX302" s="80"/>
      <c r="MRY302" s="80"/>
      <c r="MRZ302" s="80"/>
      <c r="MSA302" s="80"/>
      <c r="MSB302" s="80"/>
      <c r="MSC302" s="80"/>
      <c r="MSD302" s="80"/>
      <c r="MSE302" s="80"/>
      <c r="MSF302" s="80"/>
      <c r="MSG302" s="80"/>
      <c r="MSH302" s="80"/>
      <c r="MSI302" s="80"/>
      <c r="MSJ302" s="80"/>
      <c r="MSK302" s="80"/>
      <c r="MSL302" s="80"/>
      <c r="MSM302" s="80"/>
      <c r="MSN302" s="80"/>
      <c r="MSO302" s="80"/>
      <c r="MSP302" s="80"/>
      <c r="MSQ302" s="80"/>
      <c r="MSR302" s="80"/>
      <c r="MSS302" s="80"/>
      <c r="MST302" s="80"/>
      <c r="MSU302" s="80"/>
      <c r="MSV302" s="80"/>
      <c r="MSW302" s="80"/>
      <c r="MSX302" s="80"/>
      <c r="MSY302" s="80"/>
      <c r="MSZ302" s="80"/>
      <c r="MTA302" s="80"/>
      <c r="MTB302" s="80"/>
      <c r="MTC302" s="80"/>
      <c r="MTD302" s="80"/>
      <c r="MTE302" s="80"/>
      <c r="MTF302" s="80"/>
      <c r="MTG302" s="80"/>
      <c r="MTH302" s="80"/>
      <c r="MTI302" s="80"/>
      <c r="MTJ302" s="80"/>
      <c r="MTK302" s="80"/>
      <c r="MTL302" s="80"/>
      <c r="MTM302" s="80"/>
      <c r="MTN302" s="80"/>
      <c r="MTO302" s="80"/>
      <c r="MTP302" s="80"/>
      <c r="MTQ302" s="80"/>
      <c r="MTR302" s="80"/>
      <c r="MTS302" s="80"/>
      <c r="MTT302" s="80"/>
      <c r="MTU302" s="80"/>
      <c r="MTV302" s="80"/>
      <c r="MTW302" s="80"/>
      <c r="MTX302" s="80"/>
      <c r="MTY302" s="80"/>
      <c r="MTZ302" s="80"/>
      <c r="MUA302" s="80"/>
      <c r="MUB302" s="80"/>
      <c r="MUC302" s="80"/>
      <c r="MUD302" s="80"/>
      <c r="MUE302" s="80"/>
      <c r="MUF302" s="80"/>
      <c r="MUG302" s="80"/>
      <c r="MUH302" s="80"/>
      <c r="MUI302" s="80"/>
      <c r="MUJ302" s="80"/>
      <c r="MUK302" s="80"/>
      <c r="MUL302" s="80"/>
      <c r="MUM302" s="80"/>
      <c r="MUN302" s="80"/>
      <c r="MUO302" s="80"/>
      <c r="MUP302" s="80"/>
      <c r="MUQ302" s="80"/>
      <c r="MUR302" s="80"/>
      <c r="MUS302" s="80"/>
      <c r="MUT302" s="80"/>
      <c r="MUU302" s="80"/>
      <c r="MUV302" s="80"/>
      <c r="MUW302" s="80"/>
      <c r="MUX302" s="80"/>
      <c r="MUY302" s="80"/>
      <c r="MUZ302" s="80"/>
      <c r="MVA302" s="80"/>
      <c r="MVB302" s="80"/>
      <c r="MVC302" s="80"/>
      <c r="MVD302" s="80"/>
      <c r="MVE302" s="80"/>
      <c r="MVF302" s="80"/>
      <c r="MVG302" s="80"/>
      <c r="MVH302" s="80"/>
      <c r="MVI302" s="80"/>
      <c r="MVJ302" s="80"/>
      <c r="MVK302" s="80"/>
      <c r="MVL302" s="80"/>
      <c r="MVM302" s="80"/>
      <c r="MVN302" s="80"/>
      <c r="MVO302" s="80"/>
      <c r="MVP302" s="80"/>
      <c r="MVQ302" s="80"/>
      <c r="MVR302" s="80"/>
      <c r="MVS302" s="80"/>
      <c r="MVT302" s="80"/>
      <c r="MVU302" s="80"/>
      <c r="MVV302" s="80"/>
      <c r="MVW302" s="80"/>
      <c r="MVX302" s="80"/>
      <c r="MVY302" s="80"/>
      <c r="MVZ302" s="80"/>
      <c r="MWA302" s="80"/>
      <c r="MWB302" s="80"/>
      <c r="MWC302" s="80"/>
      <c r="MWD302" s="80"/>
      <c r="MWE302" s="80"/>
      <c r="MWF302" s="80"/>
      <c r="MWG302" s="80"/>
      <c r="MWH302" s="80"/>
      <c r="MWI302" s="80"/>
      <c r="MWJ302" s="80"/>
      <c r="MWK302" s="80"/>
      <c r="MWL302" s="80"/>
      <c r="MWM302" s="80"/>
      <c r="MWN302" s="80"/>
      <c r="MWO302" s="80"/>
      <c r="MWP302" s="80"/>
      <c r="MWQ302" s="80"/>
      <c r="MWR302" s="80"/>
      <c r="MWS302" s="80"/>
      <c r="MWT302" s="80"/>
      <c r="MWU302" s="80"/>
      <c r="MWV302" s="80"/>
      <c r="MWW302" s="80"/>
      <c r="MWX302" s="80"/>
      <c r="MWY302" s="80"/>
      <c r="MWZ302" s="80"/>
      <c r="MXA302" s="80"/>
      <c r="MXB302" s="80"/>
      <c r="MXC302" s="80"/>
      <c r="MXD302" s="80"/>
      <c r="MXE302" s="80"/>
      <c r="MXF302" s="80"/>
      <c r="MXG302" s="80"/>
      <c r="MXH302" s="80"/>
      <c r="MXI302" s="80"/>
      <c r="MXJ302" s="80"/>
      <c r="MXK302" s="80"/>
      <c r="MXL302" s="80"/>
      <c r="MXM302" s="80"/>
      <c r="MXN302" s="80"/>
      <c r="MXO302" s="80"/>
      <c r="MXP302" s="80"/>
      <c r="MXQ302" s="80"/>
      <c r="MXR302" s="80"/>
      <c r="MXS302" s="80"/>
      <c r="MXT302" s="80"/>
      <c r="MXU302" s="80"/>
      <c r="MXV302" s="80"/>
      <c r="MXW302" s="80"/>
      <c r="MXX302" s="80"/>
      <c r="MXY302" s="80"/>
      <c r="MXZ302" s="80"/>
      <c r="MYA302" s="80"/>
      <c r="MYB302" s="80"/>
      <c r="MYC302" s="80"/>
      <c r="MYD302" s="80"/>
      <c r="MYE302" s="80"/>
      <c r="MYF302" s="80"/>
      <c r="MYG302" s="80"/>
      <c r="MYH302" s="80"/>
      <c r="MYI302" s="80"/>
      <c r="MYJ302" s="80"/>
      <c r="MYK302" s="80"/>
      <c r="MYL302" s="80"/>
      <c r="MYM302" s="80"/>
      <c r="MYN302" s="80"/>
      <c r="MYO302" s="80"/>
      <c r="MYP302" s="80"/>
      <c r="MYQ302" s="80"/>
      <c r="MYR302" s="80"/>
      <c r="MYS302" s="80"/>
      <c r="MYT302" s="80"/>
      <c r="MYU302" s="80"/>
      <c r="MYV302" s="80"/>
      <c r="MYW302" s="80"/>
      <c r="MYX302" s="80"/>
      <c r="MYY302" s="80"/>
      <c r="MYZ302" s="80"/>
      <c r="MZA302" s="80"/>
      <c r="MZB302" s="80"/>
      <c r="MZC302" s="80"/>
      <c r="MZD302" s="80"/>
      <c r="MZE302" s="80"/>
      <c r="MZF302" s="80"/>
      <c r="MZG302" s="80"/>
      <c r="MZH302" s="80"/>
      <c r="MZI302" s="80"/>
      <c r="MZJ302" s="80"/>
      <c r="MZK302" s="80"/>
      <c r="MZL302" s="80"/>
      <c r="MZM302" s="80"/>
      <c r="MZN302" s="80"/>
      <c r="MZO302" s="80"/>
      <c r="MZP302" s="80"/>
      <c r="MZQ302" s="80"/>
      <c r="MZR302" s="80"/>
      <c r="MZS302" s="80"/>
      <c r="MZT302" s="80"/>
      <c r="MZU302" s="80"/>
      <c r="MZV302" s="80"/>
      <c r="MZW302" s="80"/>
      <c r="MZX302" s="80"/>
      <c r="MZY302" s="80"/>
      <c r="MZZ302" s="80"/>
      <c r="NAA302" s="80"/>
      <c r="NAB302" s="80"/>
      <c r="NAC302" s="80"/>
      <c r="NAD302" s="80"/>
      <c r="NAE302" s="80"/>
      <c r="NAF302" s="80"/>
      <c r="NAG302" s="80"/>
      <c r="NAH302" s="80"/>
      <c r="NAI302" s="80"/>
      <c r="NAJ302" s="80"/>
      <c r="NAK302" s="80"/>
      <c r="NAL302" s="80"/>
      <c r="NAM302" s="80"/>
      <c r="NAN302" s="80"/>
      <c r="NAO302" s="80"/>
      <c r="NAP302" s="80"/>
      <c r="NAQ302" s="80"/>
      <c r="NAR302" s="80"/>
      <c r="NAS302" s="80"/>
      <c r="NAT302" s="80"/>
      <c r="NAU302" s="80"/>
      <c r="NAV302" s="80"/>
      <c r="NAW302" s="80"/>
      <c r="NAX302" s="80"/>
      <c r="NAY302" s="80"/>
      <c r="NAZ302" s="80"/>
      <c r="NBA302" s="80"/>
      <c r="NBB302" s="80"/>
      <c r="NBC302" s="80"/>
      <c r="NBD302" s="80"/>
      <c r="NBE302" s="80"/>
      <c r="NBF302" s="80"/>
      <c r="NBG302" s="80"/>
      <c r="NBH302" s="80"/>
      <c r="NBI302" s="80"/>
      <c r="NBJ302" s="80"/>
      <c r="NBK302" s="80"/>
      <c r="NBL302" s="80"/>
      <c r="NBM302" s="80"/>
      <c r="NBN302" s="80"/>
      <c r="NBO302" s="80"/>
      <c r="NBP302" s="80"/>
      <c r="NBQ302" s="80"/>
      <c r="NBR302" s="80"/>
      <c r="NBS302" s="80"/>
      <c r="NBT302" s="80"/>
      <c r="NBU302" s="80"/>
      <c r="NBV302" s="80"/>
      <c r="NBW302" s="80"/>
      <c r="NBX302" s="80"/>
      <c r="NBY302" s="80"/>
      <c r="NBZ302" s="80"/>
      <c r="NCA302" s="80"/>
      <c r="NCB302" s="80"/>
      <c r="NCC302" s="80"/>
      <c r="NCD302" s="80"/>
      <c r="NCE302" s="80"/>
      <c r="NCF302" s="80"/>
      <c r="NCG302" s="80"/>
      <c r="NCH302" s="80"/>
      <c r="NCI302" s="80"/>
      <c r="NCJ302" s="80"/>
      <c r="NCK302" s="80"/>
      <c r="NCL302" s="80"/>
      <c r="NCM302" s="80"/>
      <c r="NCN302" s="80"/>
      <c r="NCO302" s="80"/>
      <c r="NCP302" s="80"/>
      <c r="NCQ302" s="80"/>
      <c r="NCR302" s="80"/>
      <c r="NCS302" s="80"/>
      <c r="NCT302" s="80"/>
      <c r="NCU302" s="80"/>
      <c r="NCV302" s="80"/>
      <c r="NCW302" s="80"/>
      <c r="NCX302" s="80"/>
      <c r="NCY302" s="80"/>
      <c r="NCZ302" s="80"/>
      <c r="NDA302" s="80"/>
      <c r="NDB302" s="80"/>
      <c r="NDC302" s="80"/>
      <c r="NDD302" s="80"/>
      <c r="NDE302" s="80"/>
      <c r="NDF302" s="80"/>
      <c r="NDG302" s="80"/>
      <c r="NDH302" s="80"/>
      <c r="NDI302" s="80"/>
      <c r="NDJ302" s="80"/>
      <c r="NDK302" s="80"/>
      <c r="NDL302" s="80"/>
      <c r="NDM302" s="80"/>
      <c r="NDN302" s="80"/>
      <c r="NDO302" s="80"/>
      <c r="NDP302" s="80"/>
      <c r="NDQ302" s="80"/>
      <c r="NDR302" s="80"/>
      <c r="NDS302" s="80"/>
      <c r="NDT302" s="80"/>
      <c r="NDU302" s="80"/>
      <c r="NDV302" s="80"/>
      <c r="NDW302" s="80"/>
      <c r="NDX302" s="80"/>
      <c r="NDY302" s="80"/>
      <c r="NDZ302" s="80"/>
      <c r="NEA302" s="80"/>
      <c r="NEB302" s="80"/>
      <c r="NEC302" s="80"/>
      <c r="NED302" s="80"/>
      <c r="NEE302" s="80"/>
      <c r="NEF302" s="80"/>
      <c r="NEG302" s="80"/>
      <c r="NEH302" s="80"/>
      <c r="NEI302" s="80"/>
      <c r="NEJ302" s="80"/>
      <c r="NEK302" s="80"/>
      <c r="NEL302" s="80"/>
      <c r="NEM302" s="80"/>
      <c r="NEN302" s="80"/>
      <c r="NEO302" s="80"/>
      <c r="NEP302" s="80"/>
      <c r="NEQ302" s="80"/>
      <c r="NER302" s="80"/>
      <c r="NES302" s="80"/>
      <c r="NET302" s="80"/>
      <c r="NEU302" s="80"/>
      <c r="NEV302" s="80"/>
      <c r="NEW302" s="80"/>
      <c r="NEX302" s="80"/>
      <c r="NEY302" s="80"/>
      <c r="NEZ302" s="80"/>
      <c r="NFA302" s="80"/>
      <c r="NFB302" s="80"/>
      <c r="NFC302" s="80"/>
      <c r="NFD302" s="80"/>
      <c r="NFE302" s="80"/>
      <c r="NFF302" s="80"/>
      <c r="NFG302" s="80"/>
      <c r="NFH302" s="80"/>
      <c r="NFI302" s="80"/>
      <c r="NFJ302" s="80"/>
      <c r="NFK302" s="80"/>
      <c r="NFL302" s="80"/>
      <c r="NFM302" s="80"/>
      <c r="NFN302" s="80"/>
      <c r="NFO302" s="80"/>
      <c r="NFP302" s="80"/>
      <c r="NFQ302" s="80"/>
      <c r="NFR302" s="80"/>
      <c r="NFS302" s="80"/>
      <c r="NFT302" s="80"/>
      <c r="NFU302" s="80"/>
      <c r="NFV302" s="80"/>
      <c r="NFW302" s="80"/>
      <c r="NFX302" s="80"/>
      <c r="NFY302" s="80"/>
      <c r="NFZ302" s="80"/>
      <c r="NGA302" s="80"/>
      <c r="NGB302" s="80"/>
      <c r="NGC302" s="80"/>
      <c r="NGD302" s="80"/>
      <c r="NGE302" s="80"/>
      <c r="NGF302" s="80"/>
      <c r="NGG302" s="80"/>
      <c r="NGH302" s="80"/>
      <c r="NGI302" s="80"/>
      <c r="NGJ302" s="80"/>
      <c r="NGK302" s="80"/>
      <c r="NGL302" s="80"/>
      <c r="NGM302" s="80"/>
      <c r="NGN302" s="80"/>
      <c r="NGO302" s="80"/>
      <c r="NGP302" s="80"/>
      <c r="NGQ302" s="80"/>
      <c r="NGR302" s="80"/>
      <c r="NGS302" s="80"/>
      <c r="NGT302" s="80"/>
      <c r="NGU302" s="80"/>
      <c r="NGV302" s="80"/>
      <c r="NGW302" s="80"/>
      <c r="NGX302" s="80"/>
      <c r="NGY302" s="80"/>
      <c r="NGZ302" s="80"/>
      <c r="NHA302" s="80"/>
      <c r="NHB302" s="80"/>
      <c r="NHC302" s="80"/>
      <c r="NHD302" s="80"/>
      <c r="NHE302" s="80"/>
      <c r="NHF302" s="80"/>
      <c r="NHG302" s="80"/>
      <c r="NHH302" s="80"/>
      <c r="NHI302" s="80"/>
      <c r="NHJ302" s="80"/>
      <c r="NHK302" s="80"/>
      <c r="NHL302" s="80"/>
      <c r="NHM302" s="80"/>
      <c r="NHN302" s="80"/>
      <c r="NHO302" s="80"/>
      <c r="NHP302" s="80"/>
      <c r="NHQ302" s="80"/>
      <c r="NHR302" s="80"/>
      <c r="NHS302" s="80"/>
      <c r="NHT302" s="80"/>
      <c r="NHU302" s="80"/>
      <c r="NHV302" s="80"/>
      <c r="NHW302" s="80"/>
      <c r="NHX302" s="80"/>
      <c r="NHY302" s="80"/>
      <c r="NHZ302" s="80"/>
      <c r="NIA302" s="80"/>
      <c r="NIB302" s="80"/>
      <c r="NIC302" s="80"/>
      <c r="NID302" s="80"/>
      <c r="NIE302" s="80"/>
      <c r="NIF302" s="80"/>
      <c r="NIG302" s="80"/>
      <c r="NIH302" s="80"/>
      <c r="NII302" s="80"/>
      <c r="NIJ302" s="80"/>
      <c r="NIK302" s="80"/>
      <c r="NIL302" s="80"/>
      <c r="NIM302" s="80"/>
      <c r="NIN302" s="80"/>
      <c r="NIO302" s="80"/>
      <c r="NIP302" s="80"/>
      <c r="NIQ302" s="80"/>
      <c r="NIR302" s="80"/>
      <c r="NIS302" s="80"/>
      <c r="NIT302" s="80"/>
      <c r="NIU302" s="80"/>
      <c r="NIV302" s="80"/>
      <c r="NIW302" s="80"/>
      <c r="NIX302" s="80"/>
      <c r="NIY302" s="80"/>
      <c r="NIZ302" s="80"/>
      <c r="NJA302" s="80"/>
      <c r="NJB302" s="80"/>
      <c r="NJC302" s="80"/>
      <c r="NJD302" s="80"/>
      <c r="NJE302" s="80"/>
      <c r="NJF302" s="80"/>
      <c r="NJG302" s="80"/>
      <c r="NJH302" s="80"/>
      <c r="NJI302" s="80"/>
      <c r="NJJ302" s="80"/>
      <c r="NJK302" s="80"/>
      <c r="NJL302" s="80"/>
      <c r="NJM302" s="80"/>
      <c r="NJN302" s="80"/>
      <c r="NJO302" s="80"/>
      <c r="NJP302" s="80"/>
      <c r="NJQ302" s="80"/>
      <c r="NJR302" s="80"/>
      <c r="NJS302" s="80"/>
      <c r="NJT302" s="80"/>
      <c r="NJU302" s="80"/>
      <c r="NJV302" s="80"/>
      <c r="NJW302" s="80"/>
      <c r="NJX302" s="80"/>
      <c r="NJY302" s="80"/>
      <c r="NJZ302" s="80"/>
      <c r="NKA302" s="80"/>
      <c r="NKB302" s="80"/>
      <c r="NKC302" s="80"/>
      <c r="NKD302" s="80"/>
      <c r="NKE302" s="80"/>
      <c r="NKF302" s="80"/>
      <c r="NKG302" s="80"/>
      <c r="NKH302" s="80"/>
      <c r="NKI302" s="80"/>
      <c r="NKJ302" s="80"/>
      <c r="NKK302" s="80"/>
      <c r="NKL302" s="80"/>
      <c r="NKM302" s="80"/>
      <c r="NKN302" s="80"/>
      <c r="NKO302" s="80"/>
      <c r="NKP302" s="80"/>
      <c r="NKQ302" s="80"/>
      <c r="NKR302" s="80"/>
      <c r="NKS302" s="80"/>
      <c r="NKT302" s="80"/>
      <c r="NKU302" s="80"/>
      <c r="NKV302" s="80"/>
      <c r="NKW302" s="80"/>
      <c r="NKX302" s="80"/>
      <c r="NKY302" s="80"/>
      <c r="NKZ302" s="80"/>
      <c r="NLA302" s="80"/>
      <c r="NLB302" s="80"/>
      <c r="NLC302" s="80"/>
      <c r="NLD302" s="80"/>
      <c r="NLE302" s="80"/>
      <c r="NLF302" s="80"/>
      <c r="NLG302" s="80"/>
      <c r="NLH302" s="80"/>
      <c r="NLI302" s="80"/>
      <c r="NLJ302" s="80"/>
      <c r="NLK302" s="80"/>
      <c r="NLL302" s="80"/>
      <c r="NLM302" s="80"/>
      <c r="NLN302" s="80"/>
      <c r="NLO302" s="80"/>
      <c r="NLP302" s="80"/>
      <c r="NLQ302" s="80"/>
      <c r="NLR302" s="80"/>
      <c r="NLS302" s="80"/>
      <c r="NLT302" s="80"/>
      <c r="NLU302" s="80"/>
      <c r="NLV302" s="80"/>
      <c r="NLW302" s="80"/>
      <c r="NLX302" s="80"/>
      <c r="NLY302" s="80"/>
      <c r="NLZ302" s="80"/>
      <c r="NMA302" s="80"/>
      <c r="NMB302" s="80"/>
      <c r="NMC302" s="80"/>
      <c r="NMD302" s="80"/>
      <c r="NME302" s="80"/>
      <c r="NMF302" s="80"/>
      <c r="NMG302" s="80"/>
      <c r="NMH302" s="80"/>
      <c r="NMI302" s="80"/>
      <c r="NMJ302" s="80"/>
      <c r="NMK302" s="80"/>
      <c r="NML302" s="80"/>
      <c r="NMM302" s="80"/>
      <c r="NMN302" s="80"/>
      <c r="NMO302" s="80"/>
      <c r="NMP302" s="80"/>
      <c r="NMQ302" s="80"/>
      <c r="NMR302" s="80"/>
      <c r="NMS302" s="80"/>
      <c r="NMT302" s="80"/>
      <c r="NMU302" s="80"/>
      <c r="NMV302" s="80"/>
      <c r="NMW302" s="80"/>
      <c r="NMX302" s="80"/>
      <c r="NMY302" s="80"/>
      <c r="NMZ302" s="80"/>
      <c r="NNA302" s="80"/>
      <c r="NNB302" s="80"/>
      <c r="NNC302" s="80"/>
      <c r="NND302" s="80"/>
      <c r="NNE302" s="80"/>
      <c r="NNF302" s="80"/>
      <c r="NNG302" s="80"/>
      <c r="NNH302" s="80"/>
      <c r="NNI302" s="80"/>
      <c r="NNJ302" s="80"/>
      <c r="NNK302" s="80"/>
      <c r="NNL302" s="80"/>
      <c r="NNM302" s="80"/>
      <c r="NNN302" s="80"/>
      <c r="NNO302" s="80"/>
      <c r="NNP302" s="80"/>
      <c r="NNQ302" s="80"/>
      <c r="NNR302" s="80"/>
      <c r="NNS302" s="80"/>
      <c r="NNT302" s="80"/>
      <c r="NNU302" s="80"/>
      <c r="NNV302" s="80"/>
      <c r="NNW302" s="80"/>
      <c r="NNX302" s="80"/>
      <c r="NNY302" s="80"/>
      <c r="NNZ302" s="80"/>
      <c r="NOA302" s="80"/>
      <c r="NOB302" s="80"/>
      <c r="NOC302" s="80"/>
      <c r="NOD302" s="80"/>
      <c r="NOE302" s="80"/>
      <c r="NOF302" s="80"/>
      <c r="NOG302" s="80"/>
      <c r="NOH302" s="80"/>
      <c r="NOI302" s="80"/>
      <c r="NOJ302" s="80"/>
      <c r="NOK302" s="80"/>
      <c r="NOL302" s="80"/>
      <c r="NOM302" s="80"/>
      <c r="NON302" s="80"/>
      <c r="NOO302" s="80"/>
      <c r="NOP302" s="80"/>
      <c r="NOQ302" s="80"/>
      <c r="NOR302" s="80"/>
      <c r="NOS302" s="80"/>
      <c r="NOT302" s="80"/>
      <c r="NOU302" s="80"/>
      <c r="NOV302" s="80"/>
      <c r="NOW302" s="80"/>
      <c r="NOX302" s="80"/>
      <c r="NOY302" s="80"/>
      <c r="NOZ302" s="80"/>
      <c r="NPA302" s="80"/>
      <c r="NPB302" s="80"/>
      <c r="NPC302" s="80"/>
      <c r="NPD302" s="80"/>
      <c r="NPE302" s="80"/>
      <c r="NPF302" s="80"/>
      <c r="NPG302" s="80"/>
      <c r="NPH302" s="80"/>
      <c r="NPI302" s="80"/>
      <c r="NPJ302" s="80"/>
      <c r="NPK302" s="80"/>
      <c r="NPL302" s="80"/>
      <c r="NPM302" s="80"/>
      <c r="NPN302" s="80"/>
      <c r="NPO302" s="80"/>
      <c r="NPP302" s="80"/>
      <c r="NPQ302" s="80"/>
      <c r="NPR302" s="80"/>
      <c r="NPS302" s="80"/>
      <c r="NPT302" s="80"/>
      <c r="NPU302" s="80"/>
      <c r="NPV302" s="80"/>
      <c r="NPW302" s="80"/>
      <c r="NPX302" s="80"/>
      <c r="NPY302" s="80"/>
      <c r="NPZ302" s="80"/>
      <c r="NQA302" s="80"/>
      <c r="NQB302" s="80"/>
      <c r="NQC302" s="80"/>
      <c r="NQD302" s="80"/>
      <c r="NQE302" s="80"/>
      <c r="NQF302" s="80"/>
      <c r="NQG302" s="80"/>
      <c r="NQH302" s="80"/>
      <c r="NQI302" s="80"/>
      <c r="NQJ302" s="80"/>
      <c r="NQK302" s="80"/>
      <c r="NQL302" s="80"/>
      <c r="NQM302" s="80"/>
      <c r="NQN302" s="80"/>
      <c r="NQO302" s="80"/>
      <c r="NQP302" s="80"/>
      <c r="NQQ302" s="80"/>
      <c r="NQR302" s="80"/>
      <c r="NQS302" s="80"/>
      <c r="NQT302" s="80"/>
      <c r="NQU302" s="80"/>
      <c r="NQV302" s="80"/>
      <c r="NQW302" s="80"/>
      <c r="NQX302" s="80"/>
      <c r="NQY302" s="80"/>
      <c r="NQZ302" s="80"/>
      <c r="NRA302" s="80"/>
      <c r="NRB302" s="80"/>
      <c r="NRC302" s="80"/>
      <c r="NRD302" s="80"/>
      <c r="NRE302" s="80"/>
      <c r="NRF302" s="80"/>
      <c r="NRG302" s="80"/>
      <c r="NRH302" s="80"/>
      <c r="NRI302" s="80"/>
      <c r="NRJ302" s="80"/>
      <c r="NRK302" s="80"/>
      <c r="NRL302" s="80"/>
      <c r="NRM302" s="80"/>
      <c r="NRN302" s="80"/>
      <c r="NRO302" s="80"/>
      <c r="NRP302" s="80"/>
      <c r="NRQ302" s="80"/>
      <c r="NRR302" s="80"/>
      <c r="NRS302" s="80"/>
      <c r="NRT302" s="80"/>
      <c r="NRU302" s="80"/>
      <c r="NRV302" s="80"/>
      <c r="NRW302" s="80"/>
      <c r="NRX302" s="80"/>
      <c r="NRY302" s="80"/>
      <c r="NRZ302" s="80"/>
      <c r="NSA302" s="80"/>
      <c r="NSB302" s="80"/>
      <c r="NSC302" s="80"/>
      <c r="NSD302" s="80"/>
      <c r="NSE302" s="80"/>
      <c r="NSF302" s="80"/>
      <c r="NSG302" s="80"/>
      <c r="NSH302" s="80"/>
      <c r="NSI302" s="80"/>
      <c r="NSJ302" s="80"/>
      <c r="NSK302" s="80"/>
      <c r="NSL302" s="80"/>
      <c r="NSM302" s="80"/>
      <c r="NSN302" s="80"/>
      <c r="NSO302" s="80"/>
      <c r="NSP302" s="80"/>
      <c r="NSQ302" s="80"/>
      <c r="NSR302" s="80"/>
      <c r="NSS302" s="80"/>
      <c r="NST302" s="80"/>
      <c r="NSU302" s="80"/>
      <c r="NSV302" s="80"/>
      <c r="NSW302" s="80"/>
      <c r="NSX302" s="80"/>
      <c r="NSY302" s="80"/>
      <c r="NSZ302" s="80"/>
      <c r="NTA302" s="80"/>
      <c r="NTB302" s="80"/>
      <c r="NTC302" s="80"/>
      <c r="NTD302" s="80"/>
      <c r="NTE302" s="80"/>
      <c r="NTF302" s="80"/>
      <c r="NTG302" s="80"/>
      <c r="NTH302" s="80"/>
      <c r="NTI302" s="80"/>
      <c r="NTJ302" s="80"/>
      <c r="NTK302" s="80"/>
      <c r="NTL302" s="80"/>
      <c r="NTM302" s="80"/>
      <c r="NTN302" s="80"/>
      <c r="NTO302" s="80"/>
      <c r="NTP302" s="80"/>
      <c r="NTQ302" s="80"/>
      <c r="NTR302" s="80"/>
      <c r="NTS302" s="80"/>
      <c r="NTT302" s="80"/>
      <c r="NTU302" s="80"/>
      <c r="NTV302" s="80"/>
      <c r="NTW302" s="80"/>
      <c r="NTX302" s="80"/>
      <c r="NTY302" s="80"/>
      <c r="NTZ302" s="80"/>
      <c r="NUA302" s="80"/>
      <c r="NUB302" s="80"/>
      <c r="NUC302" s="80"/>
      <c r="NUD302" s="80"/>
      <c r="NUE302" s="80"/>
      <c r="NUF302" s="80"/>
      <c r="NUG302" s="80"/>
      <c r="NUH302" s="80"/>
      <c r="NUI302" s="80"/>
      <c r="NUJ302" s="80"/>
      <c r="NUK302" s="80"/>
      <c r="NUL302" s="80"/>
      <c r="NUM302" s="80"/>
      <c r="NUN302" s="80"/>
      <c r="NUO302" s="80"/>
      <c r="NUP302" s="80"/>
      <c r="NUQ302" s="80"/>
      <c r="NUR302" s="80"/>
      <c r="NUS302" s="80"/>
      <c r="NUT302" s="80"/>
      <c r="NUU302" s="80"/>
      <c r="NUV302" s="80"/>
      <c r="NUW302" s="80"/>
      <c r="NUX302" s="80"/>
      <c r="NUY302" s="80"/>
      <c r="NUZ302" s="80"/>
      <c r="NVA302" s="80"/>
      <c r="NVB302" s="80"/>
      <c r="NVC302" s="80"/>
      <c r="NVD302" s="80"/>
      <c r="NVE302" s="80"/>
      <c r="NVF302" s="80"/>
      <c r="NVG302" s="80"/>
      <c r="NVH302" s="80"/>
      <c r="NVI302" s="80"/>
      <c r="NVJ302" s="80"/>
      <c r="NVK302" s="80"/>
      <c r="NVL302" s="80"/>
      <c r="NVM302" s="80"/>
      <c r="NVN302" s="80"/>
      <c r="NVO302" s="80"/>
      <c r="NVP302" s="80"/>
      <c r="NVQ302" s="80"/>
      <c r="NVR302" s="80"/>
      <c r="NVS302" s="80"/>
      <c r="NVT302" s="80"/>
      <c r="NVU302" s="80"/>
      <c r="NVV302" s="80"/>
      <c r="NVW302" s="80"/>
      <c r="NVX302" s="80"/>
      <c r="NVY302" s="80"/>
      <c r="NVZ302" s="80"/>
      <c r="NWA302" s="80"/>
      <c r="NWB302" s="80"/>
      <c r="NWC302" s="80"/>
      <c r="NWD302" s="80"/>
      <c r="NWE302" s="80"/>
      <c r="NWF302" s="80"/>
      <c r="NWG302" s="80"/>
      <c r="NWH302" s="80"/>
      <c r="NWI302" s="80"/>
      <c r="NWJ302" s="80"/>
      <c r="NWK302" s="80"/>
      <c r="NWL302" s="80"/>
      <c r="NWM302" s="80"/>
      <c r="NWN302" s="80"/>
      <c r="NWO302" s="80"/>
      <c r="NWP302" s="80"/>
      <c r="NWQ302" s="80"/>
      <c r="NWR302" s="80"/>
      <c r="NWS302" s="80"/>
      <c r="NWT302" s="80"/>
      <c r="NWU302" s="80"/>
      <c r="NWV302" s="80"/>
      <c r="NWW302" s="80"/>
      <c r="NWX302" s="80"/>
      <c r="NWY302" s="80"/>
      <c r="NWZ302" s="80"/>
      <c r="NXA302" s="80"/>
      <c r="NXB302" s="80"/>
      <c r="NXC302" s="80"/>
      <c r="NXD302" s="80"/>
      <c r="NXE302" s="80"/>
      <c r="NXF302" s="80"/>
      <c r="NXG302" s="80"/>
      <c r="NXH302" s="80"/>
      <c r="NXI302" s="80"/>
      <c r="NXJ302" s="80"/>
      <c r="NXK302" s="80"/>
      <c r="NXL302" s="80"/>
      <c r="NXM302" s="80"/>
      <c r="NXN302" s="80"/>
      <c r="NXO302" s="80"/>
      <c r="NXP302" s="80"/>
      <c r="NXQ302" s="80"/>
      <c r="NXR302" s="80"/>
      <c r="NXS302" s="80"/>
      <c r="NXT302" s="80"/>
      <c r="NXU302" s="80"/>
      <c r="NXV302" s="80"/>
      <c r="NXW302" s="80"/>
      <c r="NXX302" s="80"/>
      <c r="NXY302" s="80"/>
      <c r="NXZ302" s="80"/>
      <c r="NYA302" s="80"/>
      <c r="NYB302" s="80"/>
      <c r="NYC302" s="80"/>
      <c r="NYD302" s="80"/>
      <c r="NYE302" s="80"/>
      <c r="NYF302" s="80"/>
      <c r="NYG302" s="80"/>
      <c r="NYH302" s="80"/>
      <c r="NYI302" s="80"/>
      <c r="NYJ302" s="80"/>
      <c r="NYK302" s="80"/>
      <c r="NYL302" s="80"/>
      <c r="NYM302" s="80"/>
      <c r="NYN302" s="80"/>
      <c r="NYO302" s="80"/>
      <c r="NYP302" s="80"/>
      <c r="NYQ302" s="80"/>
      <c r="NYR302" s="80"/>
      <c r="NYS302" s="80"/>
      <c r="NYT302" s="80"/>
      <c r="NYU302" s="80"/>
      <c r="NYV302" s="80"/>
      <c r="NYW302" s="80"/>
      <c r="NYX302" s="80"/>
      <c r="NYY302" s="80"/>
      <c r="NYZ302" s="80"/>
      <c r="NZA302" s="80"/>
      <c r="NZB302" s="80"/>
      <c r="NZC302" s="80"/>
      <c r="NZD302" s="80"/>
      <c r="NZE302" s="80"/>
      <c r="NZF302" s="80"/>
      <c r="NZG302" s="80"/>
      <c r="NZH302" s="80"/>
      <c r="NZI302" s="80"/>
      <c r="NZJ302" s="80"/>
      <c r="NZK302" s="80"/>
      <c r="NZL302" s="80"/>
      <c r="NZM302" s="80"/>
      <c r="NZN302" s="80"/>
      <c r="NZO302" s="80"/>
      <c r="NZP302" s="80"/>
      <c r="NZQ302" s="80"/>
      <c r="NZR302" s="80"/>
      <c r="NZS302" s="80"/>
      <c r="NZT302" s="80"/>
      <c r="NZU302" s="80"/>
      <c r="NZV302" s="80"/>
      <c r="NZW302" s="80"/>
      <c r="NZX302" s="80"/>
      <c r="NZY302" s="80"/>
      <c r="NZZ302" s="80"/>
      <c r="OAA302" s="80"/>
      <c r="OAB302" s="80"/>
      <c r="OAC302" s="80"/>
      <c r="OAD302" s="80"/>
      <c r="OAE302" s="80"/>
      <c r="OAF302" s="80"/>
      <c r="OAG302" s="80"/>
      <c r="OAH302" s="80"/>
      <c r="OAI302" s="80"/>
      <c r="OAJ302" s="80"/>
      <c r="OAK302" s="80"/>
      <c r="OAL302" s="80"/>
      <c r="OAM302" s="80"/>
      <c r="OAN302" s="80"/>
      <c r="OAO302" s="80"/>
      <c r="OAP302" s="80"/>
      <c r="OAQ302" s="80"/>
      <c r="OAR302" s="80"/>
      <c r="OAS302" s="80"/>
      <c r="OAT302" s="80"/>
      <c r="OAU302" s="80"/>
      <c r="OAV302" s="80"/>
      <c r="OAW302" s="80"/>
      <c r="OAX302" s="80"/>
      <c r="OAY302" s="80"/>
      <c r="OAZ302" s="80"/>
      <c r="OBA302" s="80"/>
      <c r="OBB302" s="80"/>
      <c r="OBC302" s="80"/>
      <c r="OBD302" s="80"/>
      <c r="OBE302" s="80"/>
      <c r="OBF302" s="80"/>
      <c r="OBG302" s="80"/>
      <c r="OBH302" s="80"/>
      <c r="OBI302" s="80"/>
      <c r="OBJ302" s="80"/>
      <c r="OBK302" s="80"/>
      <c r="OBL302" s="80"/>
      <c r="OBM302" s="80"/>
      <c r="OBN302" s="80"/>
      <c r="OBO302" s="80"/>
      <c r="OBP302" s="80"/>
      <c r="OBQ302" s="80"/>
      <c r="OBR302" s="80"/>
      <c r="OBS302" s="80"/>
      <c r="OBT302" s="80"/>
      <c r="OBU302" s="80"/>
      <c r="OBV302" s="80"/>
      <c r="OBW302" s="80"/>
      <c r="OBX302" s="80"/>
      <c r="OBY302" s="80"/>
      <c r="OBZ302" s="80"/>
      <c r="OCA302" s="80"/>
      <c r="OCB302" s="80"/>
      <c r="OCC302" s="80"/>
      <c r="OCD302" s="80"/>
      <c r="OCE302" s="80"/>
      <c r="OCF302" s="80"/>
      <c r="OCG302" s="80"/>
      <c r="OCH302" s="80"/>
      <c r="OCI302" s="80"/>
      <c r="OCJ302" s="80"/>
      <c r="OCK302" s="80"/>
      <c r="OCL302" s="80"/>
      <c r="OCM302" s="80"/>
      <c r="OCN302" s="80"/>
      <c r="OCO302" s="80"/>
      <c r="OCP302" s="80"/>
      <c r="OCQ302" s="80"/>
      <c r="OCR302" s="80"/>
      <c r="OCS302" s="80"/>
      <c r="OCT302" s="80"/>
      <c r="OCU302" s="80"/>
      <c r="OCV302" s="80"/>
      <c r="OCW302" s="80"/>
      <c r="OCX302" s="80"/>
      <c r="OCY302" s="80"/>
      <c r="OCZ302" s="80"/>
      <c r="ODA302" s="80"/>
      <c r="ODB302" s="80"/>
      <c r="ODC302" s="80"/>
      <c r="ODD302" s="80"/>
      <c r="ODE302" s="80"/>
      <c r="ODF302" s="80"/>
      <c r="ODG302" s="80"/>
      <c r="ODH302" s="80"/>
      <c r="ODI302" s="80"/>
      <c r="ODJ302" s="80"/>
      <c r="ODK302" s="80"/>
      <c r="ODL302" s="80"/>
      <c r="ODM302" s="80"/>
      <c r="ODN302" s="80"/>
      <c r="ODO302" s="80"/>
      <c r="ODP302" s="80"/>
      <c r="ODQ302" s="80"/>
      <c r="ODR302" s="80"/>
      <c r="ODS302" s="80"/>
      <c r="ODT302" s="80"/>
      <c r="ODU302" s="80"/>
      <c r="ODV302" s="80"/>
      <c r="ODW302" s="80"/>
      <c r="ODX302" s="80"/>
      <c r="ODY302" s="80"/>
      <c r="ODZ302" s="80"/>
      <c r="OEA302" s="80"/>
      <c r="OEB302" s="80"/>
      <c r="OEC302" s="80"/>
      <c r="OED302" s="80"/>
      <c r="OEE302" s="80"/>
      <c r="OEF302" s="80"/>
      <c r="OEG302" s="80"/>
      <c r="OEH302" s="80"/>
      <c r="OEI302" s="80"/>
      <c r="OEJ302" s="80"/>
      <c r="OEK302" s="80"/>
      <c r="OEL302" s="80"/>
      <c r="OEM302" s="80"/>
      <c r="OEN302" s="80"/>
      <c r="OEO302" s="80"/>
      <c r="OEP302" s="80"/>
      <c r="OEQ302" s="80"/>
      <c r="OER302" s="80"/>
      <c r="OES302" s="80"/>
      <c r="OET302" s="80"/>
      <c r="OEU302" s="80"/>
      <c r="OEV302" s="80"/>
      <c r="OEW302" s="80"/>
      <c r="OEX302" s="80"/>
      <c r="OEY302" s="80"/>
      <c r="OEZ302" s="80"/>
      <c r="OFA302" s="80"/>
      <c r="OFB302" s="80"/>
      <c r="OFC302" s="80"/>
      <c r="OFD302" s="80"/>
      <c r="OFE302" s="80"/>
      <c r="OFF302" s="80"/>
      <c r="OFG302" s="80"/>
      <c r="OFH302" s="80"/>
      <c r="OFI302" s="80"/>
      <c r="OFJ302" s="80"/>
      <c r="OFK302" s="80"/>
      <c r="OFL302" s="80"/>
      <c r="OFM302" s="80"/>
      <c r="OFN302" s="80"/>
      <c r="OFO302" s="80"/>
      <c r="OFP302" s="80"/>
      <c r="OFQ302" s="80"/>
      <c r="OFR302" s="80"/>
      <c r="OFS302" s="80"/>
      <c r="OFT302" s="80"/>
      <c r="OFU302" s="80"/>
      <c r="OFV302" s="80"/>
      <c r="OFW302" s="80"/>
      <c r="OFX302" s="80"/>
      <c r="OFY302" s="80"/>
      <c r="OFZ302" s="80"/>
      <c r="OGA302" s="80"/>
      <c r="OGB302" s="80"/>
      <c r="OGC302" s="80"/>
      <c r="OGD302" s="80"/>
      <c r="OGE302" s="80"/>
      <c r="OGF302" s="80"/>
      <c r="OGG302" s="80"/>
      <c r="OGH302" s="80"/>
      <c r="OGI302" s="80"/>
      <c r="OGJ302" s="80"/>
      <c r="OGK302" s="80"/>
      <c r="OGL302" s="80"/>
      <c r="OGM302" s="80"/>
      <c r="OGN302" s="80"/>
      <c r="OGO302" s="80"/>
      <c r="OGP302" s="80"/>
      <c r="OGQ302" s="80"/>
      <c r="OGR302" s="80"/>
      <c r="OGS302" s="80"/>
      <c r="OGT302" s="80"/>
      <c r="OGU302" s="80"/>
      <c r="OGV302" s="80"/>
      <c r="OGW302" s="80"/>
      <c r="OGX302" s="80"/>
      <c r="OGY302" s="80"/>
      <c r="OGZ302" s="80"/>
      <c r="OHA302" s="80"/>
      <c r="OHB302" s="80"/>
      <c r="OHC302" s="80"/>
      <c r="OHD302" s="80"/>
      <c r="OHE302" s="80"/>
      <c r="OHF302" s="80"/>
      <c r="OHG302" s="80"/>
      <c r="OHH302" s="80"/>
      <c r="OHI302" s="80"/>
      <c r="OHJ302" s="80"/>
      <c r="OHK302" s="80"/>
      <c r="OHL302" s="80"/>
      <c r="OHM302" s="80"/>
      <c r="OHN302" s="80"/>
      <c r="OHO302" s="80"/>
      <c r="OHP302" s="80"/>
      <c r="OHQ302" s="80"/>
      <c r="OHR302" s="80"/>
      <c r="OHS302" s="80"/>
      <c r="OHT302" s="80"/>
      <c r="OHU302" s="80"/>
      <c r="OHV302" s="80"/>
      <c r="OHW302" s="80"/>
      <c r="OHX302" s="80"/>
      <c r="OHY302" s="80"/>
      <c r="OHZ302" s="80"/>
      <c r="OIA302" s="80"/>
      <c r="OIB302" s="80"/>
      <c r="OIC302" s="80"/>
      <c r="OID302" s="80"/>
      <c r="OIE302" s="80"/>
      <c r="OIF302" s="80"/>
      <c r="OIG302" s="80"/>
      <c r="OIH302" s="80"/>
      <c r="OII302" s="80"/>
      <c r="OIJ302" s="80"/>
      <c r="OIK302" s="80"/>
      <c r="OIL302" s="80"/>
      <c r="OIM302" s="80"/>
      <c r="OIN302" s="80"/>
      <c r="OIO302" s="80"/>
      <c r="OIP302" s="80"/>
      <c r="OIQ302" s="80"/>
      <c r="OIR302" s="80"/>
      <c r="OIS302" s="80"/>
      <c r="OIT302" s="80"/>
      <c r="OIU302" s="80"/>
      <c r="OIV302" s="80"/>
      <c r="OIW302" s="80"/>
      <c r="OIX302" s="80"/>
      <c r="OIY302" s="80"/>
      <c r="OIZ302" s="80"/>
      <c r="OJA302" s="80"/>
      <c r="OJB302" s="80"/>
      <c r="OJC302" s="80"/>
      <c r="OJD302" s="80"/>
      <c r="OJE302" s="80"/>
      <c r="OJF302" s="80"/>
      <c r="OJG302" s="80"/>
      <c r="OJH302" s="80"/>
      <c r="OJI302" s="80"/>
      <c r="OJJ302" s="80"/>
      <c r="OJK302" s="80"/>
      <c r="OJL302" s="80"/>
      <c r="OJM302" s="80"/>
      <c r="OJN302" s="80"/>
      <c r="OJO302" s="80"/>
      <c r="OJP302" s="80"/>
      <c r="OJQ302" s="80"/>
      <c r="OJR302" s="80"/>
      <c r="OJS302" s="80"/>
      <c r="OJT302" s="80"/>
      <c r="OJU302" s="80"/>
      <c r="OJV302" s="80"/>
      <c r="OJW302" s="80"/>
      <c r="OJX302" s="80"/>
      <c r="OJY302" s="80"/>
      <c r="OJZ302" s="80"/>
      <c r="OKA302" s="80"/>
      <c r="OKB302" s="80"/>
      <c r="OKC302" s="80"/>
      <c r="OKD302" s="80"/>
      <c r="OKE302" s="80"/>
      <c r="OKF302" s="80"/>
      <c r="OKG302" s="80"/>
      <c r="OKH302" s="80"/>
      <c r="OKI302" s="80"/>
      <c r="OKJ302" s="80"/>
      <c r="OKK302" s="80"/>
      <c r="OKL302" s="80"/>
      <c r="OKM302" s="80"/>
      <c r="OKN302" s="80"/>
      <c r="OKO302" s="80"/>
      <c r="OKP302" s="80"/>
      <c r="OKQ302" s="80"/>
      <c r="OKR302" s="80"/>
      <c r="OKS302" s="80"/>
      <c r="OKT302" s="80"/>
      <c r="OKU302" s="80"/>
      <c r="OKV302" s="80"/>
      <c r="OKW302" s="80"/>
      <c r="OKX302" s="80"/>
      <c r="OKY302" s="80"/>
      <c r="OKZ302" s="80"/>
      <c r="OLA302" s="80"/>
      <c r="OLB302" s="80"/>
      <c r="OLC302" s="80"/>
      <c r="OLD302" s="80"/>
      <c r="OLE302" s="80"/>
      <c r="OLF302" s="80"/>
      <c r="OLG302" s="80"/>
      <c r="OLH302" s="80"/>
      <c r="OLI302" s="80"/>
      <c r="OLJ302" s="80"/>
      <c r="OLK302" s="80"/>
      <c r="OLL302" s="80"/>
      <c r="OLM302" s="80"/>
      <c r="OLN302" s="80"/>
      <c r="OLO302" s="80"/>
      <c r="OLP302" s="80"/>
      <c r="OLQ302" s="80"/>
      <c r="OLR302" s="80"/>
      <c r="OLS302" s="80"/>
      <c r="OLT302" s="80"/>
      <c r="OLU302" s="80"/>
      <c r="OLV302" s="80"/>
      <c r="OLW302" s="80"/>
      <c r="OLX302" s="80"/>
      <c r="OLY302" s="80"/>
      <c r="OLZ302" s="80"/>
      <c r="OMA302" s="80"/>
      <c r="OMB302" s="80"/>
      <c r="OMC302" s="80"/>
      <c r="OMD302" s="80"/>
      <c r="OME302" s="80"/>
      <c r="OMF302" s="80"/>
      <c r="OMG302" s="80"/>
      <c r="OMH302" s="80"/>
      <c r="OMI302" s="80"/>
      <c r="OMJ302" s="80"/>
      <c r="OMK302" s="80"/>
      <c r="OML302" s="80"/>
      <c r="OMM302" s="80"/>
      <c r="OMN302" s="80"/>
      <c r="OMO302" s="80"/>
      <c r="OMP302" s="80"/>
      <c r="OMQ302" s="80"/>
      <c r="OMR302" s="80"/>
      <c r="OMS302" s="80"/>
      <c r="OMT302" s="80"/>
      <c r="OMU302" s="80"/>
      <c r="OMV302" s="80"/>
      <c r="OMW302" s="80"/>
      <c r="OMX302" s="80"/>
      <c r="OMY302" s="80"/>
      <c r="OMZ302" s="80"/>
      <c r="ONA302" s="80"/>
      <c r="ONB302" s="80"/>
      <c r="ONC302" s="80"/>
      <c r="OND302" s="80"/>
      <c r="ONE302" s="80"/>
      <c r="ONF302" s="80"/>
      <c r="ONG302" s="80"/>
      <c r="ONH302" s="80"/>
      <c r="ONI302" s="80"/>
      <c r="ONJ302" s="80"/>
      <c r="ONK302" s="80"/>
      <c r="ONL302" s="80"/>
      <c r="ONM302" s="80"/>
      <c r="ONN302" s="80"/>
      <c r="ONO302" s="80"/>
      <c r="ONP302" s="80"/>
      <c r="ONQ302" s="80"/>
      <c r="ONR302" s="80"/>
      <c r="ONS302" s="80"/>
      <c r="ONT302" s="80"/>
      <c r="ONU302" s="80"/>
      <c r="ONV302" s="80"/>
      <c r="ONW302" s="80"/>
      <c r="ONX302" s="80"/>
      <c r="ONY302" s="80"/>
      <c r="ONZ302" s="80"/>
      <c r="OOA302" s="80"/>
      <c r="OOB302" s="80"/>
      <c r="OOC302" s="80"/>
      <c r="OOD302" s="80"/>
      <c r="OOE302" s="80"/>
      <c r="OOF302" s="80"/>
      <c r="OOG302" s="80"/>
      <c r="OOH302" s="80"/>
      <c r="OOI302" s="80"/>
      <c r="OOJ302" s="80"/>
      <c r="OOK302" s="80"/>
      <c r="OOL302" s="80"/>
      <c r="OOM302" s="80"/>
      <c r="OON302" s="80"/>
      <c r="OOO302" s="80"/>
      <c r="OOP302" s="80"/>
      <c r="OOQ302" s="80"/>
      <c r="OOR302" s="80"/>
      <c r="OOS302" s="80"/>
      <c r="OOT302" s="80"/>
      <c r="OOU302" s="80"/>
      <c r="OOV302" s="80"/>
      <c r="OOW302" s="80"/>
      <c r="OOX302" s="80"/>
      <c r="OOY302" s="80"/>
      <c r="OOZ302" s="80"/>
      <c r="OPA302" s="80"/>
      <c r="OPB302" s="80"/>
      <c r="OPC302" s="80"/>
      <c r="OPD302" s="80"/>
      <c r="OPE302" s="80"/>
      <c r="OPF302" s="80"/>
      <c r="OPG302" s="80"/>
      <c r="OPH302" s="80"/>
      <c r="OPI302" s="80"/>
      <c r="OPJ302" s="80"/>
      <c r="OPK302" s="80"/>
      <c r="OPL302" s="80"/>
      <c r="OPM302" s="80"/>
      <c r="OPN302" s="80"/>
      <c r="OPO302" s="80"/>
      <c r="OPP302" s="80"/>
      <c r="OPQ302" s="80"/>
      <c r="OPR302" s="80"/>
      <c r="OPS302" s="80"/>
      <c r="OPT302" s="80"/>
      <c r="OPU302" s="80"/>
      <c r="OPV302" s="80"/>
      <c r="OPW302" s="80"/>
      <c r="OPX302" s="80"/>
      <c r="OPY302" s="80"/>
      <c r="OPZ302" s="80"/>
      <c r="OQA302" s="80"/>
      <c r="OQB302" s="80"/>
      <c r="OQC302" s="80"/>
      <c r="OQD302" s="80"/>
      <c r="OQE302" s="80"/>
      <c r="OQF302" s="80"/>
      <c r="OQG302" s="80"/>
      <c r="OQH302" s="80"/>
      <c r="OQI302" s="80"/>
      <c r="OQJ302" s="80"/>
      <c r="OQK302" s="80"/>
      <c r="OQL302" s="80"/>
      <c r="OQM302" s="80"/>
      <c r="OQN302" s="80"/>
      <c r="OQO302" s="80"/>
      <c r="OQP302" s="80"/>
      <c r="OQQ302" s="80"/>
      <c r="OQR302" s="80"/>
      <c r="OQS302" s="80"/>
      <c r="OQT302" s="80"/>
      <c r="OQU302" s="80"/>
      <c r="OQV302" s="80"/>
      <c r="OQW302" s="80"/>
      <c r="OQX302" s="80"/>
      <c r="OQY302" s="80"/>
      <c r="OQZ302" s="80"/>
      <c r="ORA302" s="80"/>
      <c r="ORB302" s="80"/>
      <c r="ORC302" s="80"/>
      <c r="ORD302" s="80"/>
      <c r="ORE302" s="80"/>
      <c r="ORF302" s="80"/>
      <c r="ORG302" s="80"/>
      <c r="ORH302" s="80"/>
      <c r="ORI302" s="80"/>
      <c r="ORJ302" s="80"/>
      <c r="ORK302" s="80"/>
      <c r="ORL302" s="80"/>
      <c r="ORM302" s="80"/>
      <c r="ORN302" s="80"/>
      <c r="ORO302" s="80"/>
      <c r="ORP302" s="80"/>
      <c r="ORQ302" s="80"/>
      <c r="ORR302" s="80"/>
      <c r="ORS302" s="80"/>
      <c r="ORT302" s="80"/>
      <c r="ORU302" s="80"/>
      <c r="ORV302" s="80"/>
      <c r="ORW302" s="80"/>
      <c r="ORX302" s="80"/>
      <c r="ORY302" s="80"/>
      <c r="ORZ302" s="80"/>
      <c r="OSA302" s="80"/>
      <c r="OSB302" s="80"/>
      <c r="OSC302" s="80"/>
      <c r="OSD302" s="80"/>
      <c r="OSE302" s="80"/>
      <c r="OSF302" s="80"/>
      <c r="OSG302" s="80"/>
      <c r="OSH302" s="80"/>
      <c r="OSI302" s="80"/>
      <c r="OSJ302" s="80"/>
      <c r="OSK302" s="80"/>
      <c r="OSL302" s="80"/>
      <c r="OSM302" s="80"/>
      <c r="OSN302" s="80"/>
      <c r="OSO302" s="80"/>
      <c r="OSP302" s="80"/>
      <c r="OSQ302" s="80"/>
      <c r="OSR302" s="80"/>
      <c r="OSS302" s="80"/>
      <c r="OST302" s="80"/>
      <c r="OSU302" s="80"/>
      <c r="OSV302" s="80"/>
      <c r="OSW302" s="80"/>
      <c r="OSX302" s="80"/>
      <c r="OSY302" s="80"/>
      <c r="OSZ302" s="80"/>
      <c r="OTA302" s="80"/>
      <c r="OTB302" s="80"/>
      <c r="OTC302" s="80"/>
      <c r="OTD302" s="80"/>
      <c r="OTE302" s="80"/>
      <c r="OTF302" s="80"/>
      <c r="OTG302" s="80"/>
      <c r="OTH302" s="80"/>
      <c r="OTI302" s="80"/>
      <c r="OTJ302" s="80"/>
      <c r="OTK302" s="80"/>
      <c r="OTL302" s="80"/>
      <c r="OTM302" s="80"/>
      <c r="OTN302" s="80"/>
      <c r="OTO302" s="80"/>
      <c r="OTP302" s="80"/>
      <c r="OTQ302" s="80"/>
      <c r="OTR302" s="80"/>
      <c r="OTS302" s="80"/>
      <c r="OTT302" s="80"/>
      <c r="OTU302" s="80"/>
      <c r="OTV302" s="80"/>
      <c r="OTW302" s="80"/>
      <c r="OTX302" s="80"/>
      <c r="OTY302" s="80"/>
      <c r="OTZ302" s="80"/>
      <c r="OUA302" s="80"/>
      <c r="OUB302" s="80"/>
      <c r="OUC302" s="80"/>
      <c r="OUD302" s="80"/>
      <c r="OUE302" s="80"/>
      <c r="OUF302" s="80"/>
      <c r="OUG302" s="80"/>
      <c r="OUH302" s="80"/>
      <c r="OUI302" s="80"/>
      <c r="OUJ302" s="80"/>
      <c r="OUK302" s="80"/>
      <c r="OUL302" s="80"/>
      <c r="OUM302" s="80"/>
      <c r="OUN302" s="80"/>
      <c r="OUO302" s="80"/>
      <c r="OUP302" s="80"/>
      <c r="OUQ302" s="80"/>
      <c r="OUR302" s="80"/>
      <c r="OUS302" s="80"/>
      <c r="OUT302" s="80"/>
      <c r="OUU302" s="80"/>
      <c r="OUV302" s="80"/>
      <c r="OUW302" s="80"/>
      <c r="OUX302" s="80"/>
      <c r="OUY302" s="80"/>
      <c r="OUZ302" s="80"/>
      <c r="OVA302" s="80"/>
      <c r="OVB302" s="80"/>
      <c r="OVC302" s="80"/>
      <c r="OVD302" s="80"/>
      <c r="OVE302" s="80"/>
      <c r="OVF302" s="80"/>
      <c r="OVG302" s="80"/>
      <c r="OVH302" s="80"/>
      <c r="OVI302" s="80"/>
      <c r="OVJ302" s="80"/>
      <c r="OVK302" s="80"/>
      <c r="OVL302" s="80"/>
      <c r="OVM302" s="80"/>
      <c r="OVN302" s="80"/>
      <c r="OVO302" s="80"/>
      <c r="OVP302" s="80"/>
      <c r="OVQ302" s="80"/>
      <c r="OVR302" s="80"/>
      <c r="OVS302" s="80"/>
      <c r="OVT302" s="80"/>
      <c r="OVU302" s="80"/>
      <c r="OVV302" s="80"/>
      <c r="OVW302" s="80"/>
      <c r="OVX302" s="80"/>
      <c r="OVY302" s="80"/>
      <c r="OVZ302" s="80"/>
      <c r="OWA302" s="80"/>
      <c r="OWB302" s="80"/>
      <c r="OWC302" s="80"/>
      <c r="OWD302" s="80"/>
      <c r="OWE302" s="80"/>
      <c r="OWF302" s="80"/>
      <c r="OWG302" s="80"/>
      <c r="OWH302" s="80"/>
      <c r="OWI302" s="80"/>
      <c r="OWJ302" s="80"/>
      <c r="OWK302" s="80"/>
      <c r="OWL302" s="80"/>
      <c r="OWM302" s="80"/>
      <c r="OWN302" s="80"/>
      <c r="OWO302" s="80"/>
      <c r="OWP302" s="80"/>
      <c r="OWQ302" s="80"/>
      <c r="OWR302" s="80"/>
      <c r="OWS302" s="80"/>
      <c r="OWT302" s="80"/>
      <c r="OWU302" s="80"/>
      <c r="OWV302" s="80"/>
      <c r="OWW302" s="80"/>
      <c r="OWX302" s="80"/>
      <c r="OWY302" s="80"/>
      <c r="OWZ302" s="80"/>
      <c r="OXA302" s="80"/>
      <c r="OXB302" s="80"/>
      <c r="OXC302" s="80"/>
      <c r="OXD302" s="80"/>
      <c r="OXE302" s="80"/>
      <c r="OXF302" s="80"/>
      <c r="OXG302" s="80"/>
      <c r="OXH302" s="80"/>
      <c r="OXI302" s="80"/>
      <c r="OXJ302" s="80"/>
      <c r="OXK302" s="80"/>
      <c r="OXL302" s="80"/>
      <c r="OXM302" s="80"/>
      <c r="OXN302" s="80"/>
      <c r="OXO302" s="80"/>
      <c r="OXP302" s="80"/>
      <c r="OXQ302" s="80"/>
      <c r="OXR302" s="80"/>
      <c r="OXS302" s="80"/>
      <c r="OXT302" s="80"/>
      <c r="OXU302" s="80"/>
      <c r="OXV302" s="80"/>
      <c r="OXW302" s="80"/>
      <c r="OXX302" s="80"/>
      <c r="OXY302" s="80"/>
      <c r="OXZ302" s="80"/>
      <c r="OYA302" s="80"/>
      <c r="OYB302" s="80"/>
      <c r="OYC302" s="80"/>
      <c r="OYD302" s="80"/>
      <c r="OYE302" s="80"/>
      <c r="OYF302" s="80"/>
      <c r="OYG302" s="80"/>
      <c r="OYH302" s="80"/>
      <c r="OYI302" s="80"/>
      <c r="OYJ302" s="80"/>
      <c r="OYK302" s="80"/>
      <c r="OYL302" s="80"/>
      <c r="OYM302" s="80"/>
      <c r="OYN302" s="80"/>
      <c r="OYO302" s="80"/>
      <c r="OYP302" s="80"/>
      <c r="OYQ302" s="80"/>
      <c r="OYR302" s="80"/>
      <c r="OYS302" s="80"/>
      <c r="OYT302" s="80"/>
      <c r="OYU302" s="80"/>
      <c r="OYV302" s="80"/>
      <c r="OYW302" s="80"/>
      <c r="OYX302" s="80"/>
      <c r="OYY302" s="80"/>
      <c r="OYZ302" s="80"/>
      <c r="OZA302" s="80"/>
      <c r="OZB302" s="80"/>
      <c r="OZC302" s="80"/>
      <c r="OZD302" s="80"/>
      <c r="OZE302" s="80"/>
      <c r="OZF302" s="80"/>
      <c r="OZG302" s="80"/>
      <c r="OZH302" s="80"/>
      <c r="OZI302" s="80"/>
      <c r="OZJ302" s="80"/>
      <c r="OZK302" s="80"/>
      <c r="OZL302" s="80"/>
      <c r="OZM302" s="80"/>
      <c r="OZN302" s="80"/>
      <c r="OZO302" s="80"/>
      <c r="OZP302" s="80"/>
      <c r="OZQ302" s="80"/>
      <c r="OZR302" s="80"/>
      <c r="OZS302" s="80"/>
      <c r="OZT302" s="80"/>
      <c r="OZU302" s="80"/>
      <c r="OZV302" s="80"/>
      <c r="OZW302" s="80"/>
      <c r="OZX302" s="80"/>
      <c r="OZY302" s="80"/>
      <c r="OZZ302" s="80"/>
      <c r="PAA302" s="80"/>
      <c r="PAB302" s="80"/>
      <c r="PAC302" s="80"/>
      <c r="PAD302" s="80"/>
      <c r="PAE302" s="80"/>
      <c r="PAF302" s="80"/>
      <c r="PAG302" s="80"/>
      <c r="PAH302" s="80"/>
      <c r="PAI302" s="80"/>
      <c r="PAJ302" s="80"/>
      <c r="PAK302" s="80"/>
      <c r="PAL302" s="80"/>
      <c r="PAM302" s="80"/>
      <c r="PAN302" s="80"/>
      <c r="PAO302" s="80"/>
      <c r="PAP302" s="80"/>
      <c r="PAQ302" s="80"/>
      <c r="PAR302" s="80"/>
      <c r="PAS302" s="80"/>
      <c r="PAT302" s="80"/>
      <c r="PAU302" s="80"/>
      <c r="PAV302" s="80"/>
      <c r="PAW302" s="80"/>
      <c r="PAX302" s="80"/>
      <c r="PAY302" s="80"/>
      <c r="PAZ302" s="80"/>
      <c r="PBA302" s="80"/>
      <c r="PBB302" s="80"/>
      <c r="PBC302" s="80"/>
      <c r="PBD302" s="80"/>
      <c r="PBE302" s="80"/>
      <c r="PBF302" s="80"/>
      <c r="PBG302" s="80"/>
      <c r="PBH302" s="80"/>
      <c r="PBI302" s="80"/>
      <c r="PBJ302" s="80"/>
      <c r="PBK302" s="80"/>
      <c r="PBL302" s="80"/>
      <c r="PBM302" s="80"/>
      <c r="PBN302" s="80"/>
      <c r="PBO302" s="80"/>
      <c r="PBP302" s="80"/>
      <c r="PBQ302" s="80"/>
      <c r="PBR302" s="80"/>
      <c r="PBS302" s="80"/>
      <c r="PBT302" s="80"/>
      <c r="PBU302" s="80"/>
      <c r="PBV302" s="80"/>
      <c r="PBW302" s="80"/>
      <c r="PBX302" s="80"/>
      <c r="PBY302" s="80"/>
      <c r="PBZ302" s="80"/>
      <c r="PCA302" s="80"/>
      <c r="PCB302" s="80"/>
      <c r="PCC302" s="80"/>
      <c r="PCD302" s="80"/>
      <c r="PCE302" s="80"/>
      <c r="PCF302" s="80"/>
      <c r="PCG302" s="80"/>
      <c r="PCH302" s="80"/>
      <c r="PCI302" s="80"/>
      <c r="PCJ302" s="80"/>
      <c r="PCK302" s="80"/>
      <c r="PCL302" s="80"/>
      <c r="PCM302" s="80"/>
      <c r="PCN302" s="80"/>
      <c r="PCO302" s="80"/>
      <c r="PCP302" s="80"/>
      <c r="PCQ302" s="80"/>
      <c r="PCR302" s="80"/>
      <c r="PCS302" s="80"/>
      <c r="PCT302" s="80"/>
      <c r="PCU302" s="80"/>
      <c r="PCV302" s="80"/>
      <c r="PCW302" s="80"/>
      <c r="PCX302" s="80"/>
      <c r="PCY302" s="80"/>
      <c r="PCZ302" s="80"/>
      <c r="PDA302" s="80"/>
      <c r="PDB302" s="80"/>
      <c r="PDC302" s="80"/>
      <c r="PDD302" s="80"/>
      <c r="PDE302" s="80"/>
      <c r="PDF302" s="80"/>
      <c r="PDG302" s="80"/>
      <c r="PDH302" s="80"/>
      <c r="PDI302" s="80"/>
      <c r="PDJ302" s="80"/>
      <c r="PDK302" s="80"/>
      <c r="PDL302" s="80"/>
      <c r="PDM302" s="80"/>
      <c r="PDN302" s="80"/>
      <c r="PDO302" s="80"/>
      <c r="PDP302" s="80"/>
      <c r="PDQ302" s="80"/>
      <c r="PDR302" s="80"/>
      <c r="PDS302" s="80"/>
      <c r="PDT302" s="80"/>
      <c r="PDU302" s="80"/>
      <c r="PDV302" s="80"/>
      <c r="PDW302" s="80"/>
      <c r="PDX302" s="80"/>
      <c r="PDY302" s="80"/>
      <c r="PDZ302" s="80"/>
      <c r="PEA302" s="80"/>
      <c r="PEB302" s="80"/>
      <c r="PEC302" s="80"/>
      <c r="PED302" s="80"/>
      <c r="PEE302" s="80"/>
      <c r="PEF302" s="80"/>
      <c r="PEG302" s="80"/>
      <c r="PEH302" s="80"/>
      <c r="PEI302" s="80"/>
      <c r="PEJ302" s="80"/>
      <c r="PEK302" s="80"/>
      <c r="PEL302" s="80"/>
      <c r="PEM302" s="80"/>
      <c r="PEN302" s="80"/>
      <c r="PEO302" s="80"/>
      <c r="PEP302" s="80"/>
      <c r="PEQ302" s="80"/>
      <c r="PER302" s="80"/>
      <c r="PES302" s="80"/>
      <c r="PET302" s="80"/>
      <c r="PEU302" s="80"/>
      <c r="PEV302" s="80"/>
      <c r="PEW302" s="80"/>
      <c r="PEX302" s="80"/>
      <c r="PEY302" s="80"/>
      <c r="PEZ302" s="80"/>
      <c r="PFA302" s="80"/>
      <c r="PFB302" s="80"/>
      <c r="PFC302" s="80"/>
      <c r="PFD302" s="80"/>
      <c r="PFE302" s="80"/>
      <c r="PFF302" s="80"/>
      <c r="PFG302" s="80"/>
      <c r="PFH302" s="80"/>
      <c r="PFI302" s="80"/>
      <c r="PFJ302" s="80"/>
      <c r="PFK302" s="80"/>
      <c r="PFL302" s="80"/>
      <c r="PFM302" s="80"/>
      <c r="PFN302" s="80"/>
      <c r="PFO302" s="80"/>
      <c r="PFP302" s="80"/>
      <c r="PFQ302" s="80"/>
      <c r="PFR302" s="80"/>
      <c r="PFS302" s="80"/>
      <c r="PFT302" s="80"/>
      <c r="PFU302" s="80"/>
      <c r="PFV302" s="80"/>
      <c r="PFW302" s="80"/>
      <c r="PFX302" s="80"/>
      <c r="PFY302" s="80"/>
      <c r="PFZ302" s="80"/>
      <c r="PGA302" s="80"/>
      <c r="PGB302" s="80"/>
      <c r="PGC302" s="80"/>
      <c r="PGD302" s="80"/>
      <c r="PGE302" s="80"/>
      <c r="PGF302" s="80"/>
      <c r="PGG302" s="80"/>
      <c r="PGH302" s="80"/>
      <c r="PGI302" s="80"/>
      <c r="PGJ302" s="80"/>
      <c r="PGK302" s="80"/>
      <c r="PGL302" s="80"/>
      <c r="PGM302" s="80"/>
      <c r="PGN302" s="80"/>
      <c r="PGO302" s="80"/>
      <c r="PGP302" s="80"/>
      <c r="PGQ302" s="80"/>
      <c r="PGR302" s="80"/>
      <c r="PGS302" s="80"/>
      <c r="PGT302" s="80"/>
      <c r="PGU302" s="80"/>
      <c r="PGV302" s="80"/>
      <c r="PGW302" s="80"/>
      <c r="PGX302" s="80"/>
      <c r="PGY302" s="80"/>
      <c r="PGZ302" s="80"/>
      <c r="PHA302" s="80"/>
      <c r="PHB302" s="80"/>
      <c r="PHC302" s="80"/>
      <c r="PHD302" s="80"/>
      <c r="PHE302" s="80"/>
      <c r="PHF302" s="80"/>
      <c r="PHG302" s="80"/>
      <c r="PHH302" s="80"/>
      <c r="PHI302" s="80"/>
      <c r="PHJ302" s="80"/>
      <c r="PHK302" s="80"/>
      <c r="PHL302" s="80"/>
      <c r="PHM302" s="80"/>
      <c r="PHN302" s="80"/>
      <c r="PHO302" s="80"/>
      <c r="PHP302" s="80"/>
      <c r="PHQ302" s="80"/>
      <c r="PHR302" s="80"/>
      <c r="PHS302" s="80"/>
      <c r="PHT302" s="80"/>
      <c r="PHU302" s="80"/>
      <c r="PHV302" s="80"/>
      <c r="PHW302" s="80"/>
      <c r="PHX302" s="80"/>
      <c r="PHY302" s="80"/>
      <c r="PHZ302" s="80"/>
      <c r="PIA302" s="80"/>
      <c r="PIB302" s="80"/>
      <c r="PIC302" s="80"/>
      <c r="PID302" s="80"/>
      <c r="PIE302" s="80"/>
      <c r="PIF302" s="80"/>
      <c r="PIG302" s="80"/>
      <c r="PIH302" s="80"/>
      <c r="PII302" s="80"/>
      <c r="PIJ302" s="80"/>
      <c r="PIK302" s="80"/>
      <c r="PIL302" s="80"/>
      <c r="PIM302" s="80"/>
      <c r="PIN302" s="80"/>
      <c r="PIO302" s="80"/>
      <c r="PIP302" s="80"/>
      <c r="PIQ302" s="80"/>
      <c r="PIR302" s="80"/>
      <c r="PIS302" s="80"/>
      <c r="PIT302" s="80"/>
      <c r="PIU302" s="80"/>
      <c r="PIV302" s="80"/>
      <c r="PIW302" s="80"/>
      <c r="PIX302" s="80"/>
      <c r="PIY302" s="80"/>
      <c r="PIZ302" s="80"/>
      <c r="PJA302" s="80"/>
      <c r="PJB302" s="80"/>
      <c r="PJC302" s="80"/>
      <c r="PJD302" s="80"/>
      <c r="PJE302" s="80"/>
      <c r="PJF302" s="80"/>
      <c r="PJG302" s="80"/>
      <c r="PJH302" s="80"/>
      <c r="PJI302" s="80"/>
      <c r="PJJ302" s="80"/>
      <c r="PJK302" s="80"/>
      <c r="PJL302" s="80"/>
      <c r="PJM302" s="80"/>
      <c r="PJN302" s="80"/>
      <c r="PJO302" s="80"/>
      <c r="PJP302" s="80"/>
      <c r="PJQ302" s="80"/>
      <c r="PJR302" s="80"/>
      <c r="PJS302" s="80"/>
      <c r="PJT302" s="80"/>
      <c r="PJU302" s="80"/>
      <c r="PJV302" s="80"/>
      <c r="PJW302" s="80"/>
      <c r="PJX302" s="80"/>
      <c r="PJY302" s="80"/>
      <c r="PJZ302" s="80"/>
      <c r="PKA302" s="80"/>
      <c r="PKB302" s="80"/>
      <c r="PKC302" s="80"/>
      <c r="PKD302" s="80"/>
      <c r="PKE302" s="80"/>
      <c r="PKF302" s="80"/>
      <c r="PKG302" s="80"/>
      <c r="PKH302" s="80"/>
      <c r="PKI302" s="80"/>
      <c r="PKJ302" s="80"/>
      <c r="PKK302" s="80"/>
      <c r="PKL302" s="80"/>
      <c r="PKM302" s="80"/>
      <c r="PKN302" s="80"/>
      <c r="PKO302" s="80"/>
      <c r="PKP302" s="80"/>
      <c r="PKQ302" s="80"/>
      <c r="PKR302" s="80"/>
      <c r="PKS302" s="80"/>
      <c r="PKT302" s="80"/>
      <c r="PKU302" s="80"/>
      <c r="PKV302" s="80"/>
      <c r="PKW302" s="80"/>
      <c r="PKX302" s="80"/>
      <c r="PKY302" s="80"/>
      <c r="PKZ302" s="80"/>
      <c r="PLA302" s="80"/>
      <c r="PLB302" s="80"/>
      <c r="PLC302" s="80"/>
      <c r="PLD302" s="80"/>
      <c r="PLE302" s="80"/>
      <c r="PLF302" s="80"/>
      <c r="PLG302" s="80"/>
      <c r="PLH302" s="80"/>
      <c r="PLI302" s="80"/>
      <c r="PLJ302" s="80"/>
      <c r="PLK302" s="80"/>
      <c r="PLL302" s="80"/>
      <c r="PLM302" s="80"/>
      <c r="PLN302" s="80"/>
      <c r="PLO302" s="80"/>
      <c r="PLP302" s="80"/>
      <c r="PLQ302" s="80"/>
      <c r="PLR302" s="80"/>
      <c r="PLS302" s="80"/>
      <c r="PLT302" s="80"/>
      <c r="PLU302" s="80"/>
      <c r="PLV302" s="80"/>
      <c r="PLW302" s="80"/>
      <c r="PLX302" s="80"/>
      <c r="PLY302" s="80"/>
      <c r="PLZ302" s="80"/>
      <c r="PMA302" s="80"/>
      <c r="PMB302" s="80"/>
      <c r="PMC302" s="80"/>
      <c r="PMD302" s="80"/>
      <c r="PME302" s="80"/>
      <c r="PMF302" s="80"/>
      <c r="PMG302" s="80"/>
      <c r="PMH302" s="80"/>
      <c r="PMI302" s="80"/>
      <c r="PMJ302" s="80"/>
      <c r="PMK302" s="80"/>
      <c r="PML302" s="80"/>
      <c r="PMM302" s="80"/>
      <c r="PMN302" s="80"/>
      <c r="PMO302" s="80"/>
      <c r="PMP302" s="80"/>
      <c r="PMQ302" s="80"/>
      <c r="PMR302" s="80"/>
      <c r="PMS302" s="80"/>
      <c r="PMT302" s="80"/>
      <c r="PMU302" s="80"/>
      <c r="PMV302" s="80"/>
      <c r="PMW302" s="80"/>
      <c r="PMX302" s="80"/>
      <c r="PMY302" s="80"/>
      <c r="PMZ302" s="80"/>
      <c r="PNA302" s="80"/>
      <c r="PNB302" s="80"/>
      <c r="PNC302" s="80"/>
      <c r="PND302" s="80"/>
      <c r="PNE302" s="80"/>
      <c r="PNF302" s="80"/>
      <c r="PNG302" s="80"/>
      <c r="PNH302" s="80"/>
      <c r="PNI302" s="80"/>
      <c r="PNJ302" s="80"/>
      <c r="PNK302" s="80"/>
      <c r="PNL302" s="80"/>
      <c r="PNM302" s="80"/>
      <c r="PNN302" s="80"/>
      <c r="PNO302" s="80"/>
      <c r="PNP302" s="80"/>
      <c r="PNQ302" s="80"/>
      <c r="PNR302" s="80"/>
      <c r="PNS302" s="80"/>
      <c r="PNT302" s="80"/>
      <c r="PNU302" s="80"/>
      <c r="PNV302" s="80"/>
      <c r="PNW302" s="80"/>
      <c r="PNX302" s="80"/>
      <c r="PNY302" s="80"/>
      <c r="PNZ302" s="80"/>
      <c r="POA302" s="80"/>
      <c r="POB302" s="80"/>
      <c r="POC302" s="80"/>
      <c r="POD302" s="80"/>
      <c r="POE302" s="80"/>
      <c r="POF302" s="80"/>
      <c r="POG302" s="80"/>
      <c r="POH302" s="80"/>
      <c r="POI302" s="80"/>
      <c r="POJ302" s="80"/>
      <c r="POK302" s="80"/>
      <c r="POL302" s="80"/>
      <c r="POM302" s="80"/>
      <c r="PON302" s="80"/>
      <c r="POO302" s="80"/>
      <c r="POP302" s="80"/>
      <c r="POQ302" s="80"/>
      <c r="POR302" s="80"/>
      <c r="POS302" s="80"/>
      <c r="POT302" s="80"/>
      <c r="POU302" s="80"/>
      <c r="POV302" s="80"/>
      <c r="POW302" s="80"/>
      <c r="POX302" s="80"/>
      <c r="POY302" s="80"/>
      <c r="POZ302" s="80"/>
      <c r="PPA302" s="80"/>
      <c r="PPB302" s="80"/>
      <c r="PPC302" s="80"/>
      <c r="PPD302" s="80"/>
      <c r="PPE302" s="80"/>
      <c r="PPF302" s="80"/>
      <c r="PPG302" s="80"/>
      <c r="PPH302" s="80"/>
      <c r="PPI302" s="80"/>
      <c r="PPJ302" s="80"/>
      <c r="PPK302" s="80"/>
      <c r="PPL302" s="80"/>
      <c r="PPM302" s="80"/>
      <c r="PPN302" s="80"/>
      <c r="PPO302" s="80"/>
      <c r="PPP302" s="80"/>
      <c r="PPQ302" s="80"/>
      <c r="PPR302" s="80"/>
      <c r="PPS302" s="80"/>
      <c r="PPT302" s="80"/>
      <c r="PPU302" s="80"/>
      <c r="PPV302" s="80"/>
      <c r="PPW302" s="80"/>
      <c r="PPX302" s="80"/>
      <c r="PPY302" s="80"/>
      <c r="PPZ302" s="80"/>
      <c r="PQA302" s="80"/>
      <c r="PQB302" s="80"/>
      <c r="PQC302" s="80"/>
      <c r="PQD302" s="80"/>
      <c r="PQE302" s="80"/>
      <c r="PQF302" s="80"/>
      <c r="PQG302" s="80"/>
      <c r="PQH302" s="80"/>
      <c r="PQI302" s="80"/>
      <c r="PQJ302" s="80"/>
      <c r="PQK302" s="80"/>
      <c r="PQL302" s="80"/>
      <c r="PQM302" s="80"/>
      <c r="PQN302" s="80"/>
      <c r="PQO302" s="80"/>
      <c r="PQP302" s="80"/>
      <c r="PQQ302" s="80"/>
      <c r="PQR302" s="80"/>
      <c r="PQS302" s="80"/>
      <c r="PQT302" s="80"/>
      <c r="PQU302" s="80"/>
      <c r="PQV302" s="80"/>
      <c r="PQW302" s="80"/>
      <c r="PQX302" s="80"/>
      <c r="PQY302" s="80"/>
      <c r="PQZ302" s="80"/>
      <c r="PRA302" s="80"/>
      <c r="PRB302" s="80"/>
      <c r="PRC302" s="80"/>
      <c r="PRD302" s="80"/>
      <c r="PRE302" s="80"/>
      <c r="PRF302" s="80"/>
      <c r="PRG302" s="80"/>
      <c r="PRH302" s="80"/>
      <c r="PRI302" s="80"/>
      <c r="PRJ302" s="80"/>
      <c r="PRK302" s="80"/>
      <c r="PRL302" s="80"/>
      <c r="PRM302" s="80"/>
      <c r="PRN302" s="80"/>
      <c r="PRO302" s="80"/>
      <c r="PRP302" s="80"/>
      <c r="PRQ302" s="80"/>
      <c r="PRR302" s="80"/>
      <c r="PRS302" s="80"/>
      <c r="PRT302" s="80"/>
      <c r="PRU302" s="80"/>
      <c r="PRV302" s="80"/>
      <c r="PRW302" s="80"/>
      <c r="PRX302" s="80"/>
      <c r="PRY302" s="80"/>
      <c r="PRZ302" s="80"/>
      <c r="PSA302" s="80"/>
      <c r="PSB302" s="80"/>
      <c r="PSC302" s="80"/>
      <c r="PSD302" s="80"/>
      <c r="PSE302" s="80"/>
      <c r="PSF302" s="80"/>
      <c r="PSG302" s="80"/>
      <c r="PSH302" s="80"/>
      <c r="PSI302" s="80"/>
      <c r="PSJ302" s="80"/>
      <c r="PSK302" s="80"/>
      <c r="PSL302" s="80"/>
      <c r="PSM302" s="80"/>
      <c r="PSN302" s="80"/>
      <c r="PSO302" s="80"/>
      <c r="PSP302" s="80"/>
      <c r="PSQ302" s="80"/>
      <c r="PSR302" s="80"/>
      <c r="PSS302" s="80"/>
      <c r="PST302" s="80"/>
      <c r="PSU302" s="80"/>
      <c r="PSV302" s="80"/>
      <c r="PSW302" s="80"/>
      <c r="PSX302" s="80"/>
      <c r="PSY302" s="80"/>
      <c r="PSZ302" s="80"/>
      <c r="PTA302" s="80"/>
      <c r="PTB302" s="80"/>
      <c r="PTC302" s="80"/>
      <c r="PTD302" s="80"/>
      <c r="PTE302" s="80"/>
      <c r="PTF302" s="80"/>
      <c r="PTG302" s="80"/>
      <c r="PTH302" s="80"/>
      <c r="PTI302" s="80"/>
      <c r="PTJ302" s="80"/>
      <c r="PTK302" s="80"/>
      <c r="PTL302" s="80"/>
      <c r="PTM302" s="80"/>
      <c r="PTN302" s="80"/>
      <c r="PTO302" s="80"/>
      <c r="PTP302" s="80"/>
      <c r="PTQ302" s="80"/>
      <c r="PTR302" s="80"/>
      <c r="PTS302" s="80"/>
      <c r="PTT302" s="80"/>
      <c r="PTU302" s="80"/>
      <c r="PTV302" s="80"/>
      <c r="PTW302" s="80"/>
      <c r="PTX302" s="80"/>
      <c r="PTY302" s="80"/>
      <c r="PTZ302" s="80"/>
      <c r="PUA302" s="80"/>
      <c r="PUB302" s="80"/>
      <c r="PUC302" s="80"/>
      <c r="PUD302" s="80"/>
      <c r="PUE302" s="80"/>
      <c r="PUF302" s="80"/>
      <c r="PUG302" s="80"/>
      <c r="PUH302" s="80"/>
      <c r="PUI302" s="80"/>
      <c r="PUJ302" s="80"/>
      <c r="PUK302" s="80"/>
      <c r="PUL302" s="80"/>
      <c r="PUM302" s="80"/>
      <c r="PUN302" s="80"/>
      <c r="PUO302" s="80"/>
      <c r="PUP302" s="80"/>
      <c r="PUQ302" s="80"/>
      <c r="PUR302" s="80"/>
      <c r="PUS302" s="80"/>
      <c r="PUT302" s="80"/>
      <c r="PUU302" s="80"/>
      <c r="PUV302" s="80"/>
      <c r="PUW302" s="80"/>
      <c r="PUX302" s="80"/>
      <c r="PUY302" s="80"/>
      <c r="PUZ302" s="80"/>
      <c r="PVA302" s="80"/>
      <c r="PVB302" s="80"/>
      <c r="PVC302" s="80"/>
      <c r="PVD302" s="80"/>
      <c r="PVE302" s="80"/>
      <c r="PVF302" s="80"/>
      <c r="PVG302" s="80"/>
      <c r="PVH302" s="80"/>
      <c r="PVI302" s="80"/>
      <c r="PVJ302" s="80"/>
      <c r="PVK302" s="80"/>
      <c r="PVL302" s="80"/>
      <c r="PVM302" s="80"/>
      <c r="PVN302" s="80"/>
      <c r="PVO302" s="80"/>
      <c r="PVP302" s="80"/>
      <c r="PVQ302" s="80"/>
      <c r="PVR302" s="80"/>
      <c r="PVS302" s="80"/>
      <c r="PVT302" s="80"/>
      <c r="PVU302" s="80"/>
      <c r="PVV302" s="80"/>
      <c r="PVW302" s="80"/>
      <c r="PVX302" s="80"/>
      <c r="PVY302" s="80"/>
      <c r="PVZ302" s="80"/>
      <c r="PWA302" s="80"/>
      <c r="PWB302" s="80"/>
      <c r="PWC302" s="80"/>
      <c r="PWD302" s="80"/>
      <c r="PWE302" s="80"/>
      <c r="PWF302" s="80"/>
      <c r="PWG302" s="80"/>
      <c r="PWH302" s="80"/>
      <c r="PWI302" s="80"/>
      <c r="PWJ302" s="80"/>
      <c r="PWK302" s="80"/>
      <c r="PWL302" s="80"/>
      <c r="PWM302" s="80"/>
      <c r="PWN302" s="80"/>
      <c r="PWO302" s="80"/>
      <c r="PWP302" s="80"/>
      <c r="PWQ302" s="80"/>
      <c r="PWR302" s="80"/>
      <c r="PWS302" s="80"/>
      <c r="PWT302" s="80"/>
      <c r="PWU302" s="80"/>
      <c r="PWV302" s="80"/>
      <c r="PWW302" s="80"/>
      <c r="PWX302" s="80"/>
      <c r="PWY302" s="80"/>
      <c r="PWZ302" s="80"/>
      <c r="PXA302" s="80"/>
      <c r="PXB302" s="80"/>
      <c r="PXC302" s="80"/>
      <c r="PXD302" s="80"/>
      <c r="PXE302" s="80"/>
      <c r="PXF302" s="80"/>
      <c r="PXG302" s="80"/>
      <c r="PXH302" s="80"/>
      <c r="PXI302" s="80"/>
      <c r="PXJ302" s="80"/>
      <c r="PXK302" s="80"/>
      <c r="PXL302" s="80"/>
      <c r="PXM302" s="80"/>
      <c r="PXN302" s="80"/>
      <c r="PXO302" s="80"/>
      <c r="PXP302" s="80"/>
      <c r="PXQ302" s="80"/>
      <c r="PXR302" s="80"/>
      <c r="PXS302" s="80"/>
      <c r="PXT302" s="80"/>
      <c r="PXU302" s="80"/>
      <c r="PXV302" s="80"/>
      <c r="PXW302" s="80"/>
      <c r="PXX302" s="80"/>
      <c r="PXY302" s="80"/>
      <c r="PXZ302" s="80"/>
      <c r="PYA302" s="80"/>
      <c r="PYB302" s="80"/>
      <c r="PYC302" s="80"/>
      <c r="PYD302" s="80"/>
      <c r="PYE302" s="80"/>
      <c r="PYF302" s="80"/>
      <c r="PYG302" s="80"/>
      <c r="PYH302" s="80"/>
      <c r="PYI302" s="80"/>
      <c r="PYJ302" s="80"/>
      <c r="PYK302" s="80"/>
      <c r="PYL302" s="80"/>
      <c r="PYM302" s="80"/>
      <c r="PYN302" s="80"/>
      <c r="PYO302" s="80"/>
      <c r="PYP302" s="80"/>
      <c r="PYQ302" s="80"/>
      <c r="PYR302" s="80"/>
      <c r="PYS302" s="80"/>
      <c r="PYT302" s="80"/>
      <c r="PYU302" s="80"/>
      <c r="PYV302" s="80"/>
      <c r="PYW302" s="80"/>
      <c r="PYX302" s="80"/>
      <c r="PYY302" s="80"/>
      <c r="PYZ302" s="80"/>
      <c r="PZA302" s="80"/>
      <c r="PZB302" s="80"/>
      <c r="PZC302" s="80"/>
      <c r="PZD302" s="80"/>
      <c r="PZE302" s="80"/>
      <c r="PZF302" s="80"/>
      <c r="PZG302" s="80"/>
      <c r="PZH302" s="80"/>
      <c r="PZI302" s="80"/>
      <c r="PZJ302" s="80"/>
      <c r="PZK302" s="80"/>
      <c r="PZL302" s="80"/>
      <c r="PZM302" s="80"/>
      <c r="PZN302" s="80"/>
      <c r="PZO302" s="80"/>
      <c r="PZP302" s="80"/>
      <c r="PZQ302" s="80"/>
      <c r="PZR302" s="80"/>
      <c r="PZS302" s="80"/>
      <c r="PZT302" s="80"/>
      <c r="PZU302" s="80"/>
      <c r="PZV302" s="80"/>
      <c r="PZW302" s="80"/>
      <c r="PZX302" s="80"/>
      <c r="PZY302" s="80"/>
      <c r="PZZ302" s="80"/>
      <c r="QAA302" s="80"/>
      <c r="QAB302" s="80"/>
      <c r="QAC302" s="80"/>
      <c r="QAD302" s="80"/>
      <c r="QAE302" s="80"/>
      <c r="QAF302" s="80"/>
      <c r="QAG302" s="80"/>
      <c r="QAH302" s="80"/>
      <c r="QAI302" s="80"/>
      <c r="QAJ302" s="80"/>
      <c r="QAK302" s="80"/>
      <c r="QAL302" s="80"/>
      <c r="QAM302" s="80"/>
      <c r="QAN302" s="80"/>
      <c r="QAO302" s="80"/>
      <c r="QAP302" s="80"/>
      <c r="QAQ302" s="80"/>
      <c r="QAR302" s="80"/>
      <c r="QAS302" s="80"/>
      <c r="QAT302" s="80"/>
      <c r="QAU302" s="80"/>
      <c r="QAV302" s="80"/>
      <c r="QAW302" s="80"/>
      <c r="QAX302" s="80"/>
      <c r="QAY302" s="80"/>
      <c r="QAZ302" s="80"/>
      <c r="QBA302" s="80"/>
      <c r="QBB302" s="80"/>
      <c r="QBC302" s="80"/>
      <c r="QBD302" s="80"/>
      <c r="QBE302" s="80"/>
      <c r="QBF302" s="80"/>
      <c r="QBG302" s="80"/>
      <c r="QBH302" s="80"/>
      <c r="QBI302" s="80"/>
      <c r="QBJ302" s="80"/>
      <c r="QBK302" s="80"/>
      <c r="QBL302" s="80"/>
      <c r="QBM302" s="80"/>
      <c r="QBN302" s="80"/>
      <c r="QBO302" s="80"/>
      <c r="QBP302" s="80"/>
      <c r="QBQ302" s="80"/>
      <c r="QBR302" s="80"/>
      <c r="QBS302" s="80"/>
      <c r="QBT302" s="80"/>
      <c r="QBU302" s="80"/>
      <c r="QBV302" s="80"/>
      <c r="QBW302" s="80"/>
      <c r="QBX302" s="80"/>
      <c r="QBY302" s="80"/>
      <c r="QBZ302" s="80"/>
      <c r="QCA302" s="80"/>
      <c r="QCB302" s="80"/>
      <c r="QCC302" s="80"/>
      <c r="QCD302" s="80"/>
      <c r="QCE302" s="80"/>
      <c r="QCF302" s="80"/>
      <c r="QCG302" s="80"/>
      <c r="QCH302" s="80"/>
      <c r="QCI302" s="80"/>
      <c r="QCJ302" s="80"/>
      <c r="QCK302" s="80"/>
      <c r="QCL302" s="80"/>
      <c r="QCM302" s="80"/>
      <c r="QCN302" s="80"/>
      <c r="QCO302" s="80"/>
      <c r="QCP302" s="80"/>
      <c r="QCQ302" s="80"/>
      <c r="QCR302" s="80"/>
      <c r="QCS302" s="80"/>
      <c r="QCT302" s="80"/>
      <c r="QCU302" s="80"/>
      <c r="QCV302" s="80"/>
      <c r="QCW302" s="80"/>
      <c r="QCX302" s="80"/>
      <c r="QCY302" s="80"/>
      <c r="QCZ302" s="80"/>
      <c r="QDA302" s="80"/>
      <c r="QDB302" s="80"/>
      <c r="QDC302" s="80"/>
      <c r="QDD302" s="80"/>
      <c r="QDE302" s="80"/>
      <c r="QDF302" s="80"/>
      <c r="QDG302" s="80"/>
      <c r="QDH302" s="80"/>
      <c r="QDI302" s="80"/>
      <c r="QDJ302" s="80"/>
      <c r="QDK302" s="80"/>
      <c r="QDL302" s="80"/>
      <c r="QDM302" s="80"/>
      <c r="QDN302" s="80"/>
      <c r="QDO302" s="80"/>
      <c r="QDP302" s="80"/>
      <c r="QDQ302" s="80"/>
      <c r="QDR302" s="80"/>
      <c r="QDS302" s="80"/>
      <c r="QDT302" s="80"/>
      <c r="QDU302" s="80"/>
      <c r="QDV302" s="80"/>
      <c r="QDW302" s="80"/>
      <c r="QDX302" s="80"/>
      <c r="QDY302" s="80"/>
      <c r="QDZ302" s="80"/>
      <c r="QEA302" s="80"/>
      <c r="QEB302" s="80"/>
      <c r="QEC302" s="80"/>
      <c r="QED302" s="80"/>
      <c r="QEE302" s="80"/>
      <c r="QEF302" s="80"/>
      <c r="QEG302" s="80"/>
      <c r="QEH302" s="80"/>
      <c r="QEI302" s="80"/>
      <c r="QEJ302" s="80"/>
      <c r="QEK302" s="80"/>
      <c r="QEL302" s="80"/>
      <c r="QEM302" s="80"/>
      <c r="QEN302" s="80"/>
      <c r="QEO302" s="80"/>
      <c r="QEP302" s="80"/>
      <c r="QEQ302" s="80"/>
      <c r="QER302" s="80"/>
      <c r="QES302" s="80"/>
      <c r="QET302" s="80"/>
      <c r="QEU302" s="80"/>
      <c r="QEV302" s="80"/>
      <c r="QEW302" s="80"/>
      <c r="QEX302" s="80"/>
      <c r="QEY302" s="80"/>
      <c r="QEZ302" s="80"/>
      <c r="QFA302" s="80"/>
      <c r="QFB302" s="80"/>
      <c r="QFC302" s="80"/>
      <c r="QFD302" s="80"/>
      <c r="QFE302" s="80"/>
      <c r="QFF302" s="80"/>
      <c r="QFG302" s="80"/>
      <c r="QFH302" s="80"/>
      <c r="QFI302" s="80"/>
      <c r="QFJ302" s="80"/>
      <c r="QFK302" s="80"/>
      <c r="QFL302" s="80"/>
      <c r="QFM302" s="80"/>
      <c r="QFN302" s="80"/>
      <c r="QFO302" s="80"/>
      <c r="QFP302" s="80"/>
      <c r="QFQ302" s="80"/>
      <c r="QFR302" s="80"/>
      <c r="QFS302" s="80"/>
      <c r="QFT302" s="80"/>
      <c r="QFU302" s="80"/>
      <c r="QFV302" s="80"/>
      <c r="QFW302" s="80"/>
      <c r="QFX302" s="80"/>
      <c r="QFY302" s="80"/>
      <c r="QFZ302" s="80"/>
      <c r="QGA302" s="80"/>
      <c r="QGB302" s="80"/>
      <c r="QGC302" s="80"/>
      <c r="QGD302" s="80"/>
      <c r="QGE302" s="80"/>
      <c r="QGF302" s="80"/>
      <c r="QGG302" s="80"/>
      <c r="QGH302" s="80"/>
      <c r="QGI302" s="80"/>
      <c r="QGJ302" s="80"/>
      <c r="QGK302" s="80"/>
      <c r="QGL302" s="80"/>
      <c r="QGM302" s="80"/>
      <c r="QGN302" s="80"/>
      <c r="QGO302" s="80"/>
      <c r="QGP302" s="80"/>
      <c r="QGQ302" s="80"/>
      <c r="QGR302" s="80"/>
      <c r="QGS302" s="80"/>
      <c r="QGT302" s="80"/>
      <c r="QGU302" s="80"/>
      <c r="QGV302" s="80"/>
      <c r="QGW302" s="80"/>
      <c r="QGX302" s="80"/>
      <c r="QGY302" s="80"/>
      <c r="QGZ302" s="80"/>
      <c r="QHA302" s="80"/>
      <c r="QHB302" s="80"/>
      <c r="QHC302" s="80"/>
      <c r="QHD302" s="80"/>
      <c r="QHE302" s="80"/>
      <c r="QHF302" s="80"/>
      <c r="QHG302" s="80"/>
      <c r="QHH302" s="80"/>
      <c r="QHI302" s="80"/>
      <c r="QHJ302" s="80"/>
      <c r="QHK302" s="80"/>
      <c r="QHL302" s="80"/>
      <c r="QHM302" s="80"/>
      <c r="QHN302" s="80"/>
      <c r="QHO302" s="80"/>
      <c r="QHP302" s="80"/>
      <c r="QHQ302" s="80"/>
      <c r="QHR302" s="80"/>
      <c r="QHS302" s="80"/>
      <c r="QHT302" s="80"/>
      <c r="QHU302" s="80"/>
      <c r="QHV302" s="80"/>
      <c r="QHW302" s="80"/>
      <c r="QHX302" s="80"/>
      <c r="QHY302" s="80"/>
      <c r="QHZ302" s="80"/>
      <c r="QIA302" s="80"/>
      <c r="QIB302" s="80"/>
      <c r="QIC302" s="80"/>
      <c r="QID302" s="80"/>
      <c r="QIE302" s="80"/>
      <c r="QIF302" s="80"/>
      <c r="QIG302" s="80"/>
      <c r="QIH302" s="80"/>
      <c r="QII302" s="80"/>
      <c r="QIJ302" s="80"/>
      <c r="QIK302" s="80"/>
      <c r="QIL302" s="80"/>
      <c r="QIM302" s="80"/>
      <c r="QIN302" s="80"/>
      <c r="QIO302" s="80"/>
      <c r="QIP302" s="80"/>
      <c r="QIQ302" s="80"/>
      <c r="QIR302" s="80"/>
      <c r="QIS302" s="80"/>
      <c r="QIT302" s="80"/>
      <c r="QIU302" s="80"/>
      <c r="QIV302" s="80"/>
      <c r="QIW302" s="80"/>
      <c r="QIX302" s="80"/>
      <c r="QIY302" s="80"/>
      <c r="QIZ302" s="80"/>
      <c r="QJA302" s="80"/>
      <c r="QJB302" s="80"/>
      <c r="QJC302" s="80"/>
      <c r="QJD302" s="80"/>
      <c r="QJE302" s="80"/>
      <c r="QJF302" s="80"/>
      <c r="QJG302" s="80"/>
      <c r="QJH302" s="80"/>
      <c r="QJI302" s="80"/>
      <c r="QJJ302" s="80"/>
      <c r="QJK302" s="80"/>
      <c r="QJL302" s="80"/>
      <c r="QJM302" s="80"/>
      <c r="QJN302" s="80"/>
      <c r="QJO302" s="80"/>
      <c r="QJP302" s="80"/>
      <c r="QJQ302" s="80"/>
      <c r="QJR302" s="80"/>
      <c r="QJS302" s="80"/>
      <c r="QJT302" s="80"/>
      <c r="QJU302" s="80"/>
      <c r="QJV302" s="80"/>
      <c r="QJW302" s="80"/>
      <c r="QJX302" s="80"/>
      <c r="QJY302" s="80"/>
      <c r="QJZ302" s="80"/>
      <c r="QKA302" s="80"/>
      <c r="QKB302" s="80"/>
      <c r="QKC302" s="80"/>
      <c r="QKD302" s="80"/>
      <c r="QKE302" s="80"/>
      <c r="QKF302" s="80"/>
      <c r="QKG302" s="80"/>
      <c r="QKH302" s="80"/>
      <c r="QKI302" s="80"/>
      <c r="QKJ302" s="80"/>
      <c r="QKK302" s="80"/>
      <c r="QKL302" s="80"/>
      <c r="QKM302" s="80"/>
      <c r="QKN302" s="80"/>
      <c r="QKO302" s="80"/>
      <c r="QKP302" s="80"/>
      <c r="QKQ302" s="80"/>
      <c r="QKR302" s="80"/>
      <c r="QKS302" s="80"/>
      <c r="QKT302" s="80"/>
      <c r="QKU302" s="80"/>
      <c r="QKV302" s="80"/>
      <c r="QKW302" s="80"/>
      <c r="QKX302" s="80"/>
      <c r="QKY302" s="80"/>
      <c r="QKZ302" s="80"/>
      <c r="QLA302" s="80"/>
      <c r="QLB302" s="80"/>
      <c r="QLC302" s="80"/>
      <c r="QLD302" s="80"/>
      <c r="QLE302" s="80"/>
      <c r="QLF302" s="80"/>
      <c r="QLG302" s="80"/>
      <c r="QLH302" s="80"/>
      <c r="QLI302" s="80"/>
      <c r="QLJ302" s="80"/>
      <c r="QLK302" s="80"/>
      <c r="QLL302" s="80"/>
      <c r="QLM302" s="80"/>
      <c r="QLN302" s="80"/>
      <c r="QLO302" s="80"/>
      <c r="QLP302" s="80"/>
      <c r="QLQ302" s="80"/>
      <c r="QLR302" s="80"/>
      <c r="QLS302" s="80"/>
      <c r="QLT302" s="80"/>
      <c r="QLU302" s="80"/>
      <c r="QLV302" s="80"/>
      <c r="QLW302" s="80"/>
      <c r="QLX302" s="80"/>
      <c r="QLY302" s="80"/>
      <c r="QLZ302" s="80"/>
      <c r="QMA302" s="80"/>
      <c r="QMB302" s="80"/>
      <c r="QMC302" s="80"/>
      <c r="QMD302" s="80"/>
      <c r="QME302" s="80"/>
      <c r="QMF302" s="80"/>
      <c r="QMG302" s="80"/>
      <c r="QMH302" s="80"/>
      <c r="QMI302" s="80"/>
      <c r="QMJ302" s="80"/>
      <c r="QMK302" s="80"/>
      <c r="QML302" s="80"/>
      <c r="QMM302" s="80"/>
      <c r="QMN302" s="80"/>
      <c r="QMO302" s="80"/>
      <c r="QMP302" s="80"/>
      <c r="QMQ302" s="80"/>
      <c r="QMR302" s="80"/>
      <c r="QMS302" s="80"/>
      <c r="QMT302" s="80"/>
      <c r="QMU302" s="80"/>
      <c r="QMV302" s="80"/>
      <c r="QMW302" s="80"/>
      <c r="QMX302" s="80"/>
      <c r="QMY302" s="80"/>
      <c r="QMZ302" s="80"/>
      <c r="QNA302" s="80"/>
      <c r="QNB302" s="80"/>
      <c r="QNC302" s="80"/>
      <c r="QND302" s="80"/>
      <c r="QNE302" s="80"/>
      <c r="QNF302" s="80"/>
      <c r="QNG302" s="80"/>
      <c r="QNH302" s="80"/>
      <c r="QNI302" s="80"/>
      <c r="QNJ302" s="80"/>
      <c r="QNK302" s="80"/>
      <c r="QNL302" s="80"/>
      <c r="QNM302" s="80"/>
      <c r="QNN302" s="80"/>
      <c r="QNO302" s="80"/>
      <c r="QNP302" s="80"/>
      <c r="QNQ302" s="80"/>
      <c r="QNR302" s="80"/>
      <c r="QNS302" s="80"/>
      <c r="QNT302" s="80"/>
      <c r="QNU302" s="80"/>
      <c r="QNV302" s="80"/>
      <c r="QNW302" s="80"/>
      <c r="QNX302" s="80"/>
      <c r="QNY302" s="80"/>
      <c r="QNZ302" s="80"/>
      <c r="QOA302" s="80"/>
      <c r="QOB302" s="80"/>
      <c r="QOC302" s="80"/>
      <c r="QOD302" s="80"/>
      <c r="QOE302" s="80"/>
      <c r="QOF302" s="80"/>
      <c r="QOG302" s="80"/>
      <c r="QOH302" s="80"/>
      <c r="QOI302" s="80"/>
      <c r="QOJ302" s="80"/>
      <c r="QOK302" s="80"/>
      <c r="QOL302" s="80"/>
      <c r="QOM302" s="80"/>
      <c r="QON302" s="80"/>
      <c r="QOO302" s="80"/>
      <c r="QOP302" s="80"/>
      <c r="QOQ302" s="80"/>
      <c r="QOR302" s="80"/>
      <c r="QOS302" s="80"/>
      <c r="QOT302" s="80"/>
      <c r="QOU302" s="80"/>
      <c r="QOV302" s="80"/>
      <c r="QOW302" s="80"/>
      <c r="QOX302" s="80"/>
      <c r="QOY302" s="80"/>
      <c r="QOZ302" s="80"/>
      <c r="QPA302" s="80"/>
      <c r="QPB302" s="80"/>
      <c r="QPC302" s="80"/>
      <c r="QPD302" s="80"/>
      <c r="QPE302" s="80"/>
      <c r="QPF302" s="80"/>
      <c r="QPG302" s="80"/>
      <c r="QPH302" s="80"/>
      <c r="QPI302" s="80"/>
      <c r="QPJ302" s="80"/>
      <c r="QPK302" s="80"/>
      <c r="QPL302" s="80"/>
      <c r="QPM302" s="80"/>
      <c r="QPN302" s="80"/>
      <c r="QPO302" s="80"/>
      <c r="QPP302" s="80"/>
      <c r="QPQ302" s="80"/>
      <c r="QPR302" s="80"/>
      <c r="QPS302" s="80"/>
      <c r="QPT302" s="80"/>
      <c r="QPU302" s="80"/>
      <c r="QPV302" s="80"/>
      <c r="QPW302" s="80"/>
      <c r="QPX302" s="80"/>
      <c r="QPY302" s="80"/>
      <c r="QPZ302" s="80"/>
      <c r="QQA302" s="80"/>
      <c r="QQB302" s="80"/>
      <c r="QQC302" s="80"/>
      <c r="QQD302" s="80"/>
      <c r="QQE302" s="80"/>
      <c r="QQF302" s="80"/>
      <c r="QQG302" s="80"/>
      <c r="QQH302" s="80"/>
      <c r="QQI302" s="80"/>
      <c r="QQJ302" s="80"/>
      <c r="QQK302" s="80"/>
      <c r="QQL302" s="80"/>
      <c r="QQM302" s="80"/>
      <c r="QQN302" s="80"/>
      <c r="QQO302" s="80"/>
      <c r="QQP302" s="80"/>
      <c r="QQQ302" s="80"/>
      <c r="QQR302" s="80"/>
      <c r="QQS302" s="80"/>
      <c r="QQT302" s="80"/>
      <c r="QQU302" s="80"/>
      <c r="QQV302" s="80"/>
      <c r="QQW302" s="80"/>
      <c r="QQX302" s="80"/>
      <c r="QQY302" s="80"/>
      <c r="QQZ302" s="80"/>
      <c r="QRA302" s="80"/>
      <c r="QRB302" s="80"/>
      <c r="QRC302" s="80"/>
      <c r="QRD302" s="80"/>
      <c r="QRE302" s="80"/>
      <c r="QRF302" s="80"/>
      <c r="QRG302" s="80"/>
      <c r="QRH302" s="80"/>
      <c r="QRI302" s="80"/>
      <c r="QRJ302" s="80"/>
      <c r="QRK302" s="80"/>
      <c r="QRL302" s="80"/>
      <c r="QRM302" s="80"/>
      <c r="QRN302" s="80"/>
      <c r="QRO302" s="80"/>
      <c r="QRP302" s="80"/>
      <c r="QRQ302" s="80"/>
      <c r="QRR302" s="80"/>
      <c r="QRS302" s="80"/>
      <c r="QRT302" s="80"/>
      <c r="QRU302" s="80"/>
      <c r="QRV302" s="80"/>
      <c r="QRW302" s="80"/>
      <c r="QRX302" s="80"/>
      <c r="QRY302" s="80"/>
      <c r="QRZ302" s="80"/>
      <c r="QSA302" s="80"/>
      <c r="QSB302" s="80"/>
      <c r="QSC302" s="80"/>
      <c r="QSD302" s="80"/>
      <c r="QSE302" s="80"/>
      <c r="QSF302" s="80"/>
      <c r="QSG302" s="80"/>
      <c r="QSH302" s="80"/>
      <c r="QSI302" s="80"/>
      <c r="QSJ302" s="80"/>
      <c r="QSK302" s="80"/>
      <c r="QSL302" s="80"/>
      <c r="QSM302" s="80"/>
      <c r="QSN302" s="80"/>
      <c r="QSO302" s="80"/>
      <c r="QSP302" s="80"/>
      <c r="QSQ302" s="80"/>
      <c r="QSR302" s="80"/>
      <c r="QSS302" s="80"/>
      <c r="QST302" s="80"/>
      <c r="QSU302" s="80"/>
      <c r="QSV302" s="80"/>
      <c r="QSW302" s="80"/>
      <c r="QSX302" s="80"/>
      <c r="QSY302" s="80"/>
      <c r="QSZ302" s="80"/>
      <c r="QTA302" s="80"/>
      <c r="QTB302" s="80"/>
      <c r="QTC302" s="80"/>
      <c r="QTD302" s="80"/>
      <c r="QTE302" s="80"/>
      <c r="QTF302" s="80"/>
      <c r="QTG302" s="80"/>
      <c r="QTH302" s="80"/>
      <c r="QTI302" s="80"/>
      <c r="QTJ302" s="80"/>
      <c r="QTK302" s="80"/>
      <c r="QTL302" s="80"/>
      <c r="QTM302" s="80"/>
      <c r="QTN302" s="80"/>
      <c r="QTO302" s="80"/>
      <c r="QTP302" s="80"/>
      <c r="QTQ302" s="80"/>
      <c r="QTR302" s="80"/>
      <c r="QTS302" s="80"/>
      <c r="QTT302" s="80"/>
      <c r="QTU302" s="80"/>
      <c r="QTV302" s="80"/>
      <c r="QTW302" s="80"/>
      <c r="QTX302" s="80"/>
      <c r="QTY302" s="80"/>
      <c r="QTZ302" s="80"/>
      <c r="QUA302" s="80"/>
      <c r="QUB302" s="80"/>
      <c r="QUC302" s="80"/>
      <c r="QUD302" s="80"/>
      <c r="QUE302" s="80"/>
      <c r="QUF302" s="80"/>
      <c r="QUG302" s="80"/>
      <c r="QUH302" s="80"/>
      <c r="QUI302" s="80"/>
      <c r="QUJ302" s="80"/>
      <c r="QUK302" s="80"/>
      <c r="QUL302" s="80"/>
      <c r="QUM302" s="80"/>
      <c r="QUN302" s="80"/>
      <c r="QUO302" s="80"/>
      <c r="QUP302" s="80"/>
      <c r="QUQ302" s="80"/>
      <c r="QUR302" s="80"/>
      <c r="QUS302" s="80"/>
      <c r="QUT302" s="80"/>
      <c r="QUU302" s="80"/>
      <c r="QUV302" s="80"/>
      <c r="QUW302" s="80"/>
      <c r="QUX302" s="80"/>
      <c r="QUY302" s="80"/>
      <c r="QUZ302" s="80"/>
      <c r="QVA302" s="80"/>
      <c r="QVB302" s="80"/>
      <c r="QVC302" s="80"/>
      <c r="QVD302" s="80"/>
      <c r="QVE302" s="80"/>
      <c r="QVF302" s="80"/>
      <c r="QVG302" s="80"/>
      <c r="QVH302" s="80"/>
      <c r="QVI302" s="80"/>
      <c r="QVJ302" s="80"/>
      <c r="QVK302" s="80"/>
      <c r="QVL302" s="80"/>
      <c r="QVM302" s="80"/>
      <c r="QVN302" s="80"/>
      <c r="QVO302" s="80"/>
      <c r="QVP302" s="80"/>
      <c r="QVQ302" s="80"/>
      <c r="QVR302" s="80"/>
      <c r="QVS302" s="80"/>
      <c r="QVT302" s="80"/>
      <c r="QVU302" s="80"/>
      <c r="QVV302" s="80"/>
      <c r="QVW302" s="80"/>
      <c r="QVX302" s="80"/>
      <c r="QVY302" s="80"/>
      <c r="QVZ302" s="80"/>
      <c r="QWA302" s="80"/>
      <c r="QWB302" s="80"/>
      <c r="QWC302" s="80"/>
      <c r="QWD302" s="80"/>
      <c r="QWE302" s="80"/>
      <c r="QWF302" s="80"/>
      <c r="QWG302" s="80"/>
      <c r="QWH302" s="80"/>
      <c r="QWI302" s="80"/>
      <c r="QWJ302" s="80"/>
      <c r="QWK302" s="80"/>
      <c r="QWL302" s="80"/>
      <c r="QWM302" s="80"/>
      <c r="QWN302" s="80"/>
      <c r="QWO302" s="80"/>
      <c r="QWP302" s="80"/>
      <c r="QWQ302" s="80"/>
      <c r="QWR302" s="80"/>
      <c r="QWS302" s="80"/>
      <c r="QWT302" s="80"/>
      <c r="QWU302" s="80"/>
      <c r="QWV302" s="80"/>
      <c r="QWW302" s="80"/>
      <c r="QWX302" s="80"/>
      <c r="QWY302" s="80"/>
      <c r="QWZ302" s="80"/>
      <c r="QXA302" s="80"/>
      <c r="QXB302" s="80"/>
      <c r="QXC302" s="80"/>
      <c r="QXD302" s="80"/>
      <c r="QXE302" s="80"/>
      <c r="QXF302" s="80"/>
      <c r="QXG302" s="80"/>
      <c r="QXH302" s="80"/>
      <c r="QXI302" s="80"/>
      <c r="QXJ302" s="80"/>
      <c r="QXK302" s="80"/>
      <c r="QXL302" s="80"/>
      <c r="QXM302" s="80"/>
      <c r="QXN302" s="80"/>
      <c r="QXO302" s="80"/>
      <c r="QXP302" s="80"/>
      <c r="QXQ302" s="80"/>
      <c r="QXR302" s="80"/>
      <c r="QXS302" s="80"/>
      <c r="QXT302" s="80"/>
      <c r="QXU302" s="80"/>
      <c r="QXV302" s="80"/>
      <c r="QXW302" s="80"/>
      <c r="QXX302" s="80"/>
      <c r="QXY302" s="80"/>
      <c r="QXZ302" s="80"/>
      <c r="QYA302" s="80"/>
      <c r="QYB302" s="80"/>
      <c r="QYC302" s="80"/>
      <c r="QYD302" s="80"/>
      <c r="QYE302" s="80"/>
      <c r="QYF302" s="80"/>
      <c r="QYG302" s="80"/>
      <c r="QYH302" s="80"/>
      <c r="QYI302" s="80"/>
      <c r="QYJ302" s="80"/>
      <c r="QYK302" s="80"/>
      <c r="QYL302" s="80"/>
      <c r="QYM302" s="80"/>
      <c r="QYN302" s="80"/>
      <c r="QYO302" s="80"/>
      <c r="QYP302" s="80"/>
      <c r="QYQ302" s="80"/>
      <c r="QYR302" s="80"/>
      <c r="QYS302" s="80"/>
      <c r="QYT302" s="80"/>
      <c r="QYU302" s="80"/>
      <c r="QYV302" s="80"/>
      <c r="QYW302" s="80"/>
      <c r="QYX302" s="80"/>
      <c r="QYY302" s="80"/>
      <c r="QYZ302" s="80"/>
      <c r="QZA302" s="80"/>
      <c r="QZB302" s="80"/>
      <c r="QZC302" s="80"/>
      <c r="QZD302" s="80"/>
      <c r="QZE302" s="80"/>
      <c r="QZF302" s="80"/>
      <c r="QZG302" s="80"/>
      <c r="QZH302" s="80"/>
      <c r="QZI302" s="80"/>
      <c r="QZJ302" s="80"/>
      <c r="QZK302" s="80"/>
      <c r="QZL302" s="80"/>
      <c r="QZM302" s="80"/>
      <c r="QZN302" s="80"/>
      <c r="QZO302" s="80"/>
      <c r="QZP302" s="80"/>
      <c r="QZQ302" s="80"/>
      <c r="QZR302" s="80"/>
      <c r="QZS302" s="80"/>
      <c r="QZT302" s="80"/>
      <c r="QZU302" s="80"/>
      <c r="QZV302" s="80"/>
      <c r="QZW302" s="80"/>
      <c r="QZX302" s="80"/>
      <c r="QZY302" s="80"/>
      <c r="QZZ302" s="80"/>
      <c r="RAA302" s="80"/>
      <c r="RAB302" s="80"/>
      <c r="RAC302" s="80"/>
      <c r="RAD302" s="80"/>
      <c r="RAE302" s="80"/>
      <c r="RAF302" s="80"/>
      <c r="RAG302" s="80"/>
      <c r="RAH302" s="80"/>
      <c r="RAI302" s="80"/>
      <c r="RAJ302" s="80"/>
      <c r="RAK302" s="80"/>
      <c r="RAL302" s="80"/>
      <c r="RAM302" s="80"/>
      <c r="RAN302" s="80"/>
      <c r="RAO302" s="80"/>
      <c r="RAP302" s="80"/>
      <c r="RAQ302" s="80"/>
      <c r="RAR302" s="80"/>
      <c r="RAS302" s="80"/>
      <c r="RAT302" s="80"/>
      <c r="RAU302" s="80"/>
      <c r="RAV302" s="80"/>
      <c r="RAW302" s="80"/>
      <c r="RAX302" s="80"/>
      <c r="RAY302" s="80"/>
      <c r="RAZ302" s="80"/>
      <c r="RBA302" s="80"/>
      <c r="RBB302" s="80"/>
      <c r="RBC302" s="80"/>
      <c r="RBD302" s="80"/>
      <c r="RBE302" s="80"/>
      <c r="RBF302" s="80"/>
      <c r="RBG302" s="80"/>
      <c r="RBH302" s="80"/>
      <c r="RBI302" s="80"/>
      <c r="RBJ302" s="80"/>
      <c r="RBK302" s="80"/>
      <c r="RBL302" s="80"/>
      <c r="RBM302" s="80"/>
      <c r="RBN302" s="80"/>
      <c r="RBO302" s="80"/>
      <c r="RBP302" s="80"/>
      <c r="RBQ302" s="80"/>
      <c r="RBR302" s="80"/>
      <c r="RBS302" s="80"/>
      <c r="RBT302" s="80"/>
      <c r="RBU302" s="80"/>
      <c r="RBV302" s="80"/>
      <c r="RBW302" s="80"/>
      <c r="RBX302" s="80"/>
      <c r="RBY302" s="80"/>
      <c r="RBZ302" s="80"/>
      <c r="RCA302" s="80"/>
      <c r="RCB302" s="80"/>
      <c r="RCC302" s="80"/>
      <c r="RCD302" s="80"/>
      <c r="RCE302" s="80"/>
      <c r="RCF302" s="80"/>
      <c r="RCG302" s="80"/>
      <c r="RCH302" s="80"/>
      <c r="RCI302" s="80"/>
      <c r="RCJ302" s="80"/>
      <c r="RCK302" s="80"/>
      <c r="RCL302" s="80"/>
      <c r="RCM302" s="80"/>
      <c r="RCN302" s="80"/>
      <c r="RCO302" s="80"/>
      <c r="RCP302" s="80"/>
      <c r="RCQ302" s="80"/>
      <c r="RCR302" s="80"/>
      <c r="RCS302" s="80"/>
      <c r="RCT302" s="80"/>
      <c r="RCU302" s="80"/>
      <c r="RCV302" s="80"/>
      <c r="RCW302" s="80"/>
      <c r="RCX302" s="80"/>
      <c r="RCY302" s="80"/>
      <c r="RCZ302" s="80"/>
      <c r="RDA302" s="80"/>
      <c r="RDB302" s="80"/>
      <c r="RDC302" s="80"/>
      <c r="RDD302" s="80"/>
      <c r="RDE302" s="80"/>
      <c r="RDF302" s="80"/>
      <c r="RDG302" s="80"/>
      <c r="RDH302" s="80"/>
      <c r="RDI302" s="80"/>
      <c r="RDJ302" s="80"/>
      <c r="RDK302" s="80"/>
      <c r="RDL302" s="80"/>
      <c r="RDM302" s="80"/>
      <c r="RDN302" s="80"/>
      <c r="RDO302" s="80"/>
      <c r="RDP302" s="80"/>
      <c r="RDQ302" s="80"/>
      <c r="RDR302" s="80"/>
      <c r="RDS302" s="80"/>
      <c r="RDT302" s="80"/>
      <c r="RDU302" s="80"/>
      <c r="RDV302" s="80"/>
      <c r="RDW302" s="80"/>
      <c r="RDX302" s="80"/>
      <c r="RDY302" s="80"/>
      <c r="RDZ302" s="80"/>
      <c r="REA302" s="80"/>
      <c r="REB302" s="80"/>
      <c r="REC302" s="80"/>
      <c r="RED302" s="80"/>
      <c r="REE302" s="80"/>
      <c r="REF302" s="80"/>
      <c r="REG302" s="80"/>
      <c r="REH302" s="80"/>
      <c r="REI302" s="80"/>
      <c r="REJ302" s="80"/>
      <c r="REK302" s="80"/>
      <c r="REL302" s="80"/>
      <c r="REM302" s="80"/>
      <c r="REN302" s="80"/>
      <c r="REO302" s="80"/>
      <c r="REP302" s="80"/>
      <c r="REQ302" s="80"/>
      <c r="RER302" s="80"/>
      <c r="RES302" s="80"/>
      <c r="RET302" s="80"/>
      <c r="REU302" s="80"/>
      <c r="REV302" s="80"/>
      <c r="REW302" s="80"/>
      <c r="REX302" s="80"/>
      <c r="REY302" s="80"/>
      <c r="REZ302" s="80"/>
      <c r="RFA302" s="80"/>
      <c r="RFB302" s="80"/>
      <c r="RFC302" s="80"/>
      <c r="RFD302" s="80"/>
      <c r="RFE302" s="80"/>
      <c r="RFF302" s="80"/>
      <c r="RFG302" s="80"/>
      <c r="RFH302" s="80"/>
      <c r="RFI302" s="80"/>
      <c r="RFJ302" s="80"/>
      <c r="RFK302" s="80"/>
      <c r="RFL302" s="80"/>
      <c r="RFM302" s="80"/>
      <c r="RFN302" s="80"/>
      <c r="RFO302" s="80"/>
      <c r="RFP302" s="80"/>
      <c r="RFQ302" s="80"/>
      <c r="RFR302" s="80"/>
      <c r="RFS302" s="80"/>
      <c r="RFT302" s="80"/>
      <c r="RFU302" s="80"/>
      <c r="RFV302" s="80"/>
      <c r="RFW302" s="80"/>
      <c r="RFX302" s="80"/>
      <c r="RFY302" s="80"/>
      <c r="RFZ302" s="80"/>
      <c r="RGA302" s="80"/>
      <c r="RGB302" s="80"/>
      <c r="RGC302" s="80"/>
      <c r="RGD302" s="80"/>
      <c r="RGE302" s="80"/>
      <c r="RGF302" s="80"/>
      <c r="RGG302" s="80"/>
      <c r="RGH302" s="80"/>
      <c r="RGI302" s="80"/>
      <c r="RGJ302" s="80"/>
      <c r="RGK302" s="80"/>
      <c r="RGL302" s="80"/>
      <c r="RGM302" s="80"/>
      <c r="RGN302" s="80"/>
      <c r="RGO302" s="80"/>
      <c r="RGP302" s="80"/>
      <c r="RGQ302" s="80"/>
      <c r="RGR302" s="80"/>
      <c r="RGS302" s="80"/>
      <c r="RGT302" s="80"/>
      <c r="RGU302" s="80"/>
      <c r="RGV302" s="80"/>
      <c r="RGW302" s="80"/>
      <c r="RGX302" s="80"/>
      <c r="RGY302" s="80"/>
      <c r="RGZ302" s="80"/>
      <c r="RHA302" s="80"/>
      <c r="RHB302" s="80"/>
      <c r="RHC302" s="80"/>
      <c r="RHD302" s="80"/>
      <c r="RHE302" s="80"/>
      <c r="RHF302" s="80"/>
      <c r="RHG302" s="80"/>
      <c r="RHH302" s="80"/>
      <c r="RHI302" s="80"/>
      <c r="RHJ302" s="80"/>
      <c r="RHK302" s="80"/>
      <c r="RHL302" s="80"/>
      <c r="RHM302" s="80"/>
      <c r="RHN302" s="80"/>
      <c r="RHO302" s="80"/>
      <c r="RHP302" s="80"/>
      <c r="RHQ302" s="80"/>
      <c r="RHR302" s="80"/>
      <c r="RHS302" s="80"/>
      <c r="RHT302" s="80"/>
      <c r="RHU302" s="80"/>
      <c r="RHV302" s="80"/>
      <c r="RHW302" s="80"/>
      <c r="RHX302" s="80"/>
      <c r="RHY302" s="80"/>
      <c r="RHZ302" s="80"/>
      <c r="RIA302" s="80"/>
      <c r="RIB302" s="80"/>
      <c r="RIC302" s="80"/>
      <c r="RID302" s="80"/>
      <c r="RIE302" s="80"/>
      <c r="RIF302" s="80"/>
      <c r="RIG302" s="80"/>
      <c r="RIH302" s="80"/>
      <c r="RII302" s="80"/>
      <c r="RIJ302" s="80"/>
      <c r="RIK302" s="80"/>
      <c r="RIL302" s="80"/>
      <c r="RIM302" s="80"/>
      <c r="RIN302" s="80"/>
      <c r="RIO302" s="80"/>
      <c r="RIP302" s="80"/>
      <c r="RIQ302" s="80"/>
      <c r="RIR302" s="80"/>
      <c r="RIS302" s="80"/>
      <c r="RIT302" s="80"/>
      <c r="RIU302" s="80"/>
      <c r="RIV302" s="80"/>
      <c r="RIW302" s="80"/>
      <c r="RIX302" s="80"/>
      <c r="RIY302" s="80"/>
      <c r="RIZ302" s="80"/>
      <c r="RJA302" s="80"/>
      <c r="RJB302" s="80"/>
      <c r="RJC302" s="80"/>
      <c r="RJD302" s="80"/>
      <c r="RJE302" s="80"/>
      <c r="RJF302" s="80"/>
      <c r="RJG302" s="80"/>
      <c r="RJH302" s="80"/>
      <c r="RJI302" s="80"/>
      <c r="RJJ302" s="80"/>
      <c r="RJK302" s="80"/>
      <c r="RJL302" s="80"/>
      <c r="RJM302" s="80"/>
      <c r="RJN302" s="80"/>
      <c r="RJO302" s="80"/>
      <c r="RJP302" s="80"/>
      <c r="RJQ302" s="80"/>
      <c r="RJR302" s="80"/>
      <c r="RJS302" s="80"/>
      <c r="RJT302" s="80"/>
      <c r="RJU302" s="80"/>
      <c r="RJV302" s="80"/>
      <c r="RJW302" s="80"/>
      <c r="RJX302" s="80"/>
      <c r="RJY302" s="80"/>
      <c r="RJZ302" s="80"/>
      <c r="RKA302" s="80"/>
      <c r="RKB302" s="80"/>
      <c r="RKC302" s="80"/>
      <c r="RKD302" s="80"/>
      <c r="RKE302" s="80"/>
      <c r="RKF302" s="80"/>
      <c r="RKG302" s="80"/>
      <c r="RKH302" s="80"/>
      <c r="RKI302" s="80"/>
      <c r="RKJ302" s="80"/>
      <c r="RKK302" s="80"/>
      <c r="RKL302" s="80"/>
      <c r="RKM302" s="80"/>
      <c r="RKN302" s="80"/>
      <c r="RKO302" s="80"/>
      <c r="RKP302" s="80"/>
      <c r="RKQ302" s="80"/>
      <c r="RKR302" s="80"/>
      <c r="RKS302" s="80"/>
      <c r="RKT302" s="80"/>
      <c r="RKU302" s="80"/>
      <c r="RKV302" s="80"/>
      <c r="RKW302" s="80"/>
      <c r="RKX302" s="80"/>
      <c r="RKY302" s="80"/>
      <c r="RKZ302" s="80"/>
      <c r="RLA302" s="80"/>
      <c r="RLB302" s="80"/>
      <c r="RLC302" s="80"/>
      <c r="RLD302" s="80"/>
      <c r="RLE302" s="80"/>
      <c r="RLF302" s="80"/>
      <c r="RLG302" s="80"/>
      <c r="RLH302" s="80"/>
      <c r="RLI302" s="80"/>
      <c r="RLJ302" s="80"/>
      <c r="RLK302" s="80"/>
      <c r="RLL302" s="80"/>
      <c r="RLM302" s="80"/>
      <c r="RLN302" s="80"/>
      <c r="RLO302" s="80"/>
      <c r="RLP302" s="80"/>
      <c r="RLQ302" s="80"/>
      <c r="RLR302" s="80"/>
      <c r="RLS302" s="80"/>
      <c r="RLT302" s="80"/>
      <c r="RLU302" s="80"/>
      <c r="RLV302" s="80"/>
      <c r="RLW302" s="80"/>
      <c r="RLX302" s="80"/>
      <c r="RLY302" s="80"/>
      <c r="RLZ302" s="80"/>
      <c r="RMA302" s="80"/>
      <c r="RMB302" s="80"/>
      <c r="RMC302" s="80"/>
      <c r="RMD302" s="80"/>
      <c r="RME302" s="80"/>
      <c r="RMF302" s="80"/>
      <c r="RMG302" s="80"/>
      <c r="RMH302" s="80"/>
      <c r="RMI302" s="80"/>
      <c r="RMJ302" s="80"/>
      <c r="RMK302" s="80"/>
      <c r="RML302" s="80"/>
      <c r="RMM302" s="80"/>
      <c r="RMN302" s="80"/>
      <c r="RMO302" s="80"/>
      <c r="RMP302" s="80"/>
      <c r="RMQ302" s="80"/>
      <c r="RMR302" s="80"/>
      <c r="RMS302" s="80"/>
      <c r="RMT302" s="80"/>
      <c r="RMU302" s="80"/>
      <c r="RMV302" s="80"/>
      <c r="RMW302" s="80"/>
      <c r="RMX302" s="80"/>
      <c r="RMY302" s="80"/>
      <c r="RMZ302" s="80"/>
      <c r="RNA302" s="80"/>
      <c r="RNB302" s="80"/>
      <c r="RNC302" s="80"/>
      <c r="RND302" s="80"/>
      <c r="RNE302" s="80"/>
      <c r="RNF302" s="80"/>
      <c r="RNG302" s="80"/>
      <c r="RNH302" s="80"/>
      <c r="RNI302" s="80"/>
      <c r="RNJ302" s="80"/>
      <c r="RNK302" s="80"/>
      <c r="RNL302" s="80"/>
      <c r="RNM302" s="80"/>
      <c r="RNN302" s="80"/>
      <c r="RNO302" s="80"/>
      <c r="RNP302" s="80"/>
      <c r="RNQ302" s="80"/>
      <c r="RNR302" s="80"/>
      <c r="RNS302" s="80"/>
      <c r="RNT302" s="80"/>
      <c r="RNU302" s="80"/>
      <c r="RNV302" s="80"/>
      <c r="RNW302" s="80"/>
      <c r="RNX302" s="80"/>
      <c r="RNY302" s="80"/>
      <c r="RNZ302" s="80"/>
      <c r="ROA302" s="80"/>
      <c r="ROB302" s="80"/>
      <c r="ROC302" s="80"/>
      <c r="ROD302" s="80"/>
      <c r="ROE302" s="80"/>
      <c r="ROF302" s="80"/>
      <c r="ROG302" s="80"/>
      <c r="ROH302" s="80"/>
      <c r="ROI302" s="80"/>
      <c r="ROJ302" s="80"/>
      <c r="ROK302" s="80"/>
      <c r="ROL302" s="80"/>
      <c r="ROM302" s="80"/>
      <c r="RON302" s="80"/>
      <c r="ROO302" s="80"/>
      <c r="ROP302" s="80"/>
      <c r="ROQ302" s="80"/>
      <c r="ROR302" s="80"/>
      <c r="ROS302" s="80"/>
      <c r="ROT302" s="80"/>
      <c r="ROU302" s="80"/>
      <c r="ROV302" s="80"/>
      <c r="ROW302" s="80"/>
      <c r="ROX302" s="80"/>
      <c r="ROY302" s="80"/>
      <c r="ROZ302" s="80"/>
      <c r="RPA302" s="80"/>
      <c r="RPB302" s="80"/>
      <c r="RPC302" s="80"/>
      <c r="RPD302" s="80"/>
      <c r="RPE302" s="80"/>
      <c r="RPF302" s="80"/>
      <c r="RPG302" s="80"/>
      <c r="RPH302" s="80"/>
      <c r="RPI302" s="80"/>
      <c r="RPJ302" s="80"/>
      <c r="RPK302" s="80"/>
      <c r="RPL302" s="80"/>
      <c r="RPM302" s="80"/>
      <c r="RPN302" s="80"/>
      <c r="RPO302" s="80"/>
      <c r="RPP302" s="80"/>
      <c r="RPQ302" s="80"/>
      <c r="RPR302" s="80"/>
      <c r="RPS302" s="80"/>
      <c r="RPT302" s="80"/>
      <c r="RPU302" s="80"/>
      <c r="RPV302" s="80"/>
      <c r="RPW302" s="80"/>
      <c r="RPX302" s="80"/>
      <c r="RPY302" s="80"/>
      <c r="RPZ302" s="80"/>
      <c r="RQA302" s="80"/>
      <c r="RQB302" s="80"/>
      <c r="RQC302" s="80"/>
      <c r="RQD302" s="80"/>
      <c r="RQE302" s="80"/>
      <c r="RQF302" s="80"/>
      <c r="RQG302" s="80"/>
      <c r="RQH302" s="80"/>
      <c r="RQI302" s="80"/>
      <c r="RQJ302" s="80"/>
      <c r="RQK302" s="80"/>
      <c r="RQL302" s="80"/>
      <c r="RQM302" s="80"/>
      <c r="RQN302" s="80"/>
      <c r="RQO302" s="80"/>
      <c r="RQP302" s="80"/>
      <c r="RQQ302" s="80"/>
      <c r="RQR302" s="80"/>
      <c r="RQS302" s="80"/>
      <c r="RQT302" s="80"/>
      <c r="RQU302" s="80"/>
      <c r="RQV302" s="80"/>
      <c r="RQW302" s="80"/>
      <c r="RQX302" s="80"/>
      <c r="RQY302" s="80"/>
      <c r="RQZ302" s="80"/>
      <c r="RRA302" s="80"/>
      <c r="RRB302" s="80"/>
      <c r="RRC302" s="80"/>
      <c r="RRD302" s="80"/>
      <c r="RRE302" s="80"/>
      <c r="RRF302" s="80"/>
      <c r="RRG302" s="80"/>
      <c r="RRH302" s="80"/>
      <c r="RRI302" s="80"/>
      <c r="RRJ302" s="80"/>
      <c r="RRK302" s="80"/>
      <c r="RRL302" s="80"/>
      <c r="RRM302" s="80"/>
      <c r="RRN302" s="80"/>
      <c r="RRO302" s="80"/>
      <c r="RRP302" s="80"/>
      <c r="RRQ302" s="80"/>
      <c r="RRR302" s="80"/>
      <c r="RRS302" s="80"/>
      <c r="RRT302" s="80"/>
      <c r="RRU302" s="80"/>
      <c r="RRV302" s="80"/>
      <c r="RRW302" s="80"/>
      <c r="RRX302" s="80"/>
      <c r="RRY302" s="80"/>
      <c r="RRZ302" s="80"/>
      <c r="RSA302" s="80"/>
      <c r="RSB302" s="80"/>
      <c r="RSC302" s="80"/>
      <c r="RSD302" s="80"/>
      <c r="RSE302" s="80"/>
      <c r="RSF302" s="80"/>
      <c r="RSG302" s="80"/>
      <c r="RSH302" s="80"/>
      <c r="RSI302" s="80"/>
      <c r="RSJ302" s="80"/>
      <c r="RSK302" s="80"/>
      <c r="RSL302" s="80"/>
      <c r="RSM302" s="80"/>
      <c r="RSN302" s="80"/>
      <c r="RSO302" s="80"/>
      <c r="RSP302" s="80"/>
      <c r="RSQ302" s="80"/>
      <c r="RSR302" s="80"/>
      <c r="RSS302" s="80"/>
      <c r="RST302" s="80"/>
      <c r="RSU302" s="80"/>
      <c r="RSV302" s="80"/>
      <c r="RSW302" s="80"/>
      <c r="RSX302" s="80"/>
      <c r="RSY302" s="80"/>
      <c r="RSZ302" s="80"/>
      <c r="RTA302" s="80"/>
      <c r="RTB302" s="80"/>
      <c r="RTC302" s="80"/>
      <c r="RTD302" s="80"/>
      <c r="RTE302" s="80"/>
      <c r="RTF302" s="80"/>
      <c r="RTG302" s="80"/>
      <c r="RTH302" s="80"/>
      <c r="RTI302" s="80"/>
      <c r="RTJ302" s="80"/>
      <c r="RTK302" s="80"/>
      <c r="RTL302" s="80"/>
      <c r="RTM302" s="80"/>
      <c r="RTN302" s="80"/>
      <c r="RTO302" s="80"/>
      <c r="RTP302" s="80"/>
      <c r="RTQ302" s="80"/>
      <c r="RTR302" s="80"/>
      <c r="RTS302" s="80"/>
      <c r="RTT302" s="80"/>
      <c r="RTU302" s="80"/>
      <c r="RTV302" s="80"/>
      <c r="RTW302" s="80"/>
      <c r="RTX302" s="80"/>
      <c r="RTY302" s="80"/>
      <c r="RTZ302" s="80"/>
      <c r="RUA302" s="80"/>
      <c r="RUB302" s="80"/>
      <c r="RUC302" s="80"/>
      <c r="RUD302" s="80"/>
      <c r="RUE302" s="80"/>
      <c r="RUF302" s="80"/>
      <c r="RUG302" s="80"/>
      <c r="RUH302" s="80"/>
      <c r="RUI302" s="80"/>
      <c r="RUJ302" s="80"/>
      <c r="RUK302" s="80"/>
      <c r="RUL302" s="80"/>
      <c r="RUM302" s="80"/>
      <c r="RUN302" s="80"/>
      <c r="RUO302" s="80"/>
      <c r="RUP302" s="80"/>
      <c r="RUQ302" s="80"/>
      <c r="RUR302" s="80"/>
      <c r="RUS302" s="80"/>
      <c r="RUT302" s="80"/>
      <c r="RUU302" s="80"/>
      <c r="RUV302" s="80"/>
      <c r="RUW302" s="80"/>
      <c r="RUX302" s="80"/>
      <c r="RUY302" s="80"/>
      <c r="RUZ302" s="80"/>
      <c r="RVA302" s="80"/>
      <c r="RVB302" s="80"/>
      <c r="RVC302" s="80"/>
      <c r="RVD302" s="80"/>
      <c r="RVE302" s="80"/>
      <c r="RVF302" s="80"/>
      <c r="RVG302" s="80"/>
      <c r="RVH302" s="80"/>
      <c r="RVI302" s="80"/>
      <c r="RVJ302" s="80"/>
      <c r="RVK302" s="80"/>
      <c r="RVL302" s="80"/>
      <c r="RVM302" s="80"/>
      <c r="RVN302" s="80"/>
      <c r="RVO302" s="80"/>
      <c r="RVP302" s="80"/>
      <c r="RVQ302" s="80"/>
      <c r="RVR302" s="80"/>
      <c r="RVS302" s="80"/>
      <c r="RVT302" s="80"/>
      <c r="RVU302" s="80"/>
      <c r="RVV302" s="80"/>
      <c r="RVW302" s="80"/>
      <c r="RVX302" s="80"/>
      <c r="RVY302" s="80"/>
      <c r="RVZ302" s="80"/>
      <c r="RWA302" s="80"/>
      <c r="RWB302" s="80"/>
      <c r="RWC302" s="80"/>
      <c r="RWD302" s="80"/>
      <c r="RWE302" s="80"/>
      <c r="RWF302" s="80"/>
      <c r="RWG302" s="80"/>
      <c r="RWH302" s="80"/>
      <c r="RWI302" s="80"/>
      <c r="RWJ302" s="80"/>
      <c r="RWK302" s="80"/>
      <c r="RWL302" s="80"/>
      <c r="RWM302" s="80"/>
      <c r="RWN302" s="80"/>
      <c r="RWO302" s="80"/>
      <c r="RWP302" s="80"/>
      <c r="RWQ302" s="80"/>
      <c r="RWR302" s="80"/>
      <c r="RWS302" s="80"/>
      <c r="RWT302" s="80"/>
      <c r="RWU302" s="80"/>
      <c r="RWV302" s="80"/>
      <c r="RWW302" s="80"/>
      <c r="RWX302" s="80"/>
      <c r="RWY302" s="80"/>
      <c r="RWZ302" s="80"/>
      <c r="RXA302" s="80"/>
      <c r="RXB302" s="80"/>
      <c r="RXC302" s="80"/>
      <c r="RXD302" s="80"/>
      <c r="RXE302" s="80"/>
      <c r="RXF302" s="80"/>
      <c r="RXG302" s="80"/>
      <c r="RXH302" s="80"/>
      <c r="RXI302" s="80"/>
      <c r="RXJ302" s="80"/>
      <c r="RXK302" s="80"/>
      <c r="RXL302" s="80"/>
      <c r="RXM302" s="80"/>
      <c r="RXN302" s="80"/>
      <c r="RXO302" s="80"/>
      <c r="RXP302" s="80"/>
      <c r="RXQ302" s="80"/>
      <c r="RXR302" s="80"/>
      <c r="RXS302" s="80"/>
      <c r="RXT302" s="80"/>
      <c r="RXU302" s="80"/>
      <c r="RXV302" s="80"/>
      <c r="RXW302" s="80"/>
      <c r="RXX302" s="80"/>
      <c r="RXY302" s="80"/>
      <c r="RXZ302" s="80"/>
      <c r="RYA302" s="80"/>
      <c r="RYB302" s="80"/>
      <c r="RYC302" s="80"/>
      <c r="RYD302" s="80"/>
      <c r="RYE302" s="80"/>
      <c r="RYF302" s="80"/>
      <c r="RYG302" s="80"/>
      <c r="RYH302" s="80"/>
      <c r="RYI302" s="80"/>
      <c r="RYJ302" s="80"/>
      <c r="RYK302" s="80"/>
      <c r="RYL302" s="80"/>
      <c r="RYM302" s="80"/>
      <c r="RYN302" s="80"/>
      <c r="RYO302" s="80"/>
      <c r="RYP302" s="80"/>
      <c r="RYQ302" s="80"/>
      <c r="RYR302" s="80"/>
      <c r="RYS302" s="80"/>
      <c r="RYT302" s="80"/>
      <c r="RYU302" s="80"/>
      <c r="RYV302" s="80"/>
      <c r="RYW302" s="80"/>
      <c r="RYX302" s="80"/>
      <c r="RYY302" s="80"/>
      <c r="RYZ302" s="80"/>
      <c r="RZA302" s="80"/>
      <c r="RZB302" s="80"/>
      <c r="RZC302" s="80"/>
      <c r="RZD302" s="80"/>
      <c r="RZE302" s="80"/>
      <c r="RZF302" s="80"/>
      <c r="RZG302" s="80"/>
      <c r="RZH302" s="80"/>
      <c r="RZI302" s="80"/>
      <c r="RZJ302" s="80"/>
      <c r="RZK302" s="80"/>
      <c r="RZL302" s="80"/>
      <c r="RZM302" s="80"/>
      <c r="RZN302" s="80"/>
      <c r="RZO302" s="80"/>
      <c r="RZP302" s="80"/>
      <c r="RZQ302" s="80"/>
      <c r="RZR302" s="80"/>
      <c r="RZS302" s="80"/>
      <c r="RZT302" s="80"/>
      <c r="RZU302" s="80"/>
      <c r="RZV302" s="80"/>
      <c r="RZW302" s="80"/>
      <c r="RZX302" s="80"/>
      <c r="RZY302" s="80"/>
      <c r="RZZ302" s="80"/>
      <c r="SAA302" s="80"/>
      <c r="SAB302" s="80"/>
      <c r="SAC302" s="80"/>
      <c r="SAD302" s="80"/>
      <c r="SAE302" s="80"/>
      <c r="SAF302" s="80"/>
      <c r="SAG302" s="80"/>
      <c r="SAH302" s="80"/>
      <c r="SAI302" s="80"/>
      <c r="SAJ302" s="80"/>
      <c r="SAK302" s="80"/>
      <c r="SAL302" s="80"/>
      <c r="SAM302" s="80"/>
      <c r="SAN302" s="80"/>
      <c r="SAO302" s="80"/>
      <c r="SAP302" s="80"/>
      <c r="SAQ302" s="80"/>
      <c r="SAR302" s="80"/>
      <c r="SAS302" s="80"/>
      <c r="SAT302" s="80"/>
      <c r="SAU302" s="80"/>
      <c r="SAV302" s="80"/>
      <c r="SAW302" s="80"/>
      <c r="SAX302" s="80"/>
      <c r="SAY302" s="80"/>
      <c r="SAZ302" s="80"/>
      <c r="SBA302" s="80"/>
      <c r="SBB302" s="80"/>
      <c r="SBC302" s="80"/>
      <c r="SBD302" s="80"/>
      <c r="SBE302" s="80"/>
      <c r="SBF302" s="80"/>
      <c r="SBG302" s="80"/>
      <c r="SBH302" s="80"/>
      <c r="SBI302" s="80"/>
      <c r="SBJ302" s="80"/>
      <c r="SBK302" s="80"/>
      <c r="SBL302" s="80"/>
      <c r="SBM302" s="80"/>
      <c r="SBN302" s="80"/>
      <c r="SBO302" s="80"/>
      <c r="SBP302" s="80"/>
      <c r="SBQ302" s="80"/>
      <c r="SBR302" s="80"/>
      <c r="SBS302" s="80"/>
      <c r="SBT302" s="80"/>
      <c r="SBU302" s="80"/>
      <c r="SBV302" s="80"/>
      <c r="SBW302" s="80"/>
      <c r="SBX302" s="80"/>
      <c r="SBY302" s="80"/>
      <c r="SBZ302" s="80"/>
      <c r="SCA302" s="80"/>
      <c r="SCB302" s="80"/>
      <c r="SCC302" s="80"/>
      <c r="SCD302" s="80"/>
      <c r="SCE302" s="80"/>
      <c r="SCF302" s="80"/>
      <c r="SCG302" s="80"/>
      <c r="SCH302" s="80"/>
      <c r="SCI302" s="80"/>
      <c r="SCJ302" s="80"/>
      <c r="SCK302" s="80"/>
      <c r="SCL302" s="80"/>
      <c r="SCM302" s="80"/>
      <c r="SCN302" s="80"/>
      <c r="SCO302" s="80"/>
      <c r="SCP302" s="80"/>
      <c r="SCQ302" s="80"/>
      <c r="SCR302" s="80"/>
      <c r="SCS302" s="80"/>
      <c r="SCT302" s="80"/>
      <c r="SCU302" s="80"/>
      <c r="SCV302" s="80"/>
      <c r="SCW302" s="80"/>
      <c r="SCX302" s="80"/>
      <c r="SCY302" s="80"/>
      <c r="SCZ302" s="80"/>
      <c r="SDA302" s="80"/>
      <c r="SDB302" s="80"/>
      <c r="SDC302" s="80"/>
      <c r="SDD302" s="80"/>
      <c r="SDE302" s="80"/>
      <c r="SDF302" s="80"/>
      <c r="SDG302" s="80"/>
      <c r="SDH302" s="80"/>
      <c r="SDI302" s="80"/>
      <c r="SDJ302" s="80"/>
      <c r="SDK302" s="80"/>
      <c r="SDL302" s="80"/>
      <c r="SDM302" s="80"/>
      <c r="SDN302" s="80"/>
      <c r="SDO302" s="80"/>
      <c r="SDP302" s="80"/>
      <c r="SDQ302" s="80"/>
      <c r="SDR302" s="80"/>
      <c r="SDS302" s="80"/>
      <c r="SDT302" s="80"/>
      <c r="SDU302" s="80"/>
      <c r="SDV302" s="80"/>
      <c r="SDW302" s="80"/>
      <c r="SDX302" s="80"/>
      <c r="SDY302" s="80"/>
      <c r="SDZ302" s="80"/>
      <c r="SEA302" s="80"/>
      <c r="SEB302" s="80"/>
      <c r="SEC302" s="80"/>
      <c r="SED302" s="80"/>
      <c r="SEE302" s="80"/>
      <c r="SEF302" s="80"/>
      <c r="SEG302" s="80"/>
      <c r="SEH302" s="80"/>
      <c r="SEI302" s="80"/>
      <c r="SEJ302" s="80"/>
      <c r="SEK302" s="80"/>
      <c r="SEL302" s="80"/>
      <c r="SEM302" s="80"/>
      <c r="SEN302" s="80"/>
      <c r="SEO302" s="80"/>
      <c r="SEP302" s="80"/>
      <c r="SEQ302" s="80"/>
      <c r="SER302" s="80"/>
      <c r="SES302" s="80"/>
      <c r="SET302" s="80"/>
      <c r="SEU302" s="80"/>
      <c r="SEV302" s="80"/>
      <c r="SEW302" s="80"/>
      <c r="SEX302" s="80"/>
      <c r="SEY302" s="80"/>
      <c r="SEZ302" s="80"/>
      <c r="SFA302" s="80"/>
      <c r="SFB302" s="80"/>
      <c r="SFC302" s="80"/>
      <c r="SFD302" s="80"/>
      <c r="SFE302" s="80"/>
      <c r="SFF302" s="80"/>
      <c r="SFG302" s="80"/>
      <c r="SFH302" s="80"/>
      <c r="SFI302" s="80"/>
      <c r="SFJ302" s="80"/>
      <c r="SFK302" s="80"/>
      <c r="SFL302" s="80"/>
      <c r="SFM302" s="80"/>
      <c r="SFN302" s="80"/>
      <c r="SFO302" s="80"/>
      <c r="SFP302" s="80"/>
      <c r="SFQ302" s="80"/>
      <c r="SFR302" s="80"/>
      <c r="SFS302" s="80"/>
      <c r="SFT302" s="80"/>
      <c r="SFU302" s="80"/>
      <c r="SFV302" s="80"/>
      <c r="SFW302" s="80"/>
      <c r="SFX302" s="80"/>
      <c r="SFY302" s="80"/>
      <c r="SFZ302" s="80"/>
      <c r="SGA302" s="80"/>
      <c r="SGB302" s="80"/>
      <c r="SGC302" s="80"/>
      <c r="SGD302" s="80"/>
      <c r="SGE302" s="80"/>
      <c r="SGF302" s="80"/>
      <c r="SGG302" s="80"/>
      <c r="SGH302" s="80"/>
      <c r="SGI302" s="80"/>
      <c r="SGJ302" s="80"/>
      <c r="SGK302" s="80"/>
      <c r="SGL302" s="80"/>
      <c r="SGM302" s="80"/>
      <c r="SGN302" s="80"/>
      <c r="SGO302" s="80"/>
      <c r="SGP302" s="80"/>
      <c r="SGQ302" s="80"/>
      <c r="SGR302" s="80"/>
      <c r="SGS302" s="80"/>
      <c r="SGT302" s="80"/>
      <c r="SGU302" s="80"/>
      <c r="SGV302" s="80"/>
      <c r="SGW302" s="80"/>
      <c r="SGX302" s="80"/>
      <c r="SGY302" s="80"/>
      <c r="SGZ302" s="80"/>
      <c r="SHA302" s="80"/>
      <c r="SHB302" s="80"/>
      <c r="SHC302" s="80"/>
      <c r="SHD302" s="80"/>
      <c r="SHE302" s="80"/>
      <c r="SHF302" s="80"/>
      <c r="SHG302" s="80"/>
      <c r="SHH302" s="80"/>
      <c r="SHI302" s="80"/>
      <c r="SHJ302" s="80"/>
      <c r="SHK302" s="80"/>
      <c r="SHL302" s="80"/>
      <c r="SHM302" s="80"/>
      <c r="SHN302" s="80"/>
      <c r="SHO302" s="80"/>
      <c r="SHP302" s="80"/>
      <c r="SHQ302" s="80"/>
      <c r="SHR302" s="80"/>
      <c r="SHS302" s="80"/>
      <c r="SHT302" s="80"/>
      <c r="SHU302" s="80"/>
      <c r="SHV302" s="80"/>
      <c r="SHW302" s="80"/>
      <c r="SHX302" s="80"/>
      <c r="SHY302" s="80"/>
      <c r="SHZ302" s="80"/>
      <c r="SIA302" s="80"/>
      <c r="SIB302" s="80"/>
      <c r="SIC302" s="80"/>
      <c r="SID302" s="80"/>
      <c r="SIE302" s="80"/>
      <c r="SIF302" s="80"/>
      <c r="SIG302" s="80"/>
      <c r="SIH302" s="80"/>
      <c r="SII302" s="80"/>
      <c r="SIJ302" s="80"/>
      <c r="SIK302" s="80"/>
      <c r="SIL302" s="80"/>
      <c r="SIM302" s="80"/>
      <c r="SIN302" s="80"/>
      <c r="SIO302" s="80"/>
      <c r="SIP302" s="80"/>
      <c r="SIQ302" s="80"/>
      <c r="SIR302" s="80"/>
      <c r="SIS302" s="80"/>
      <c r="SIT302" s="80"/>
      <c r="SIU302" s="80"/>
      <c r="SIV302" s="80"/>
      <c r="SIW302" s="80"/>
      <c r="SIX302" s="80"/>
      <c r="SIY302" s="80"/>
      <c r="SIZ302" s="80"/>
      <c r="SJA302" s="80"/>
      <c r="SJB302" s="80"/>
      <c r="SJC302" s="80"/>
      <c r="SJD302" s="80"/>
      <c r="SJE302" s="80"/>
      <c r="SJF302" s="80"/>
      <c r="SJG302" s="80"/>
      <c r="SJH302" s="80"/>
      <c r="SJI302" s="80"/>
      <c r="SJJ302" s="80"/>
      <c r="SJK302" s="80"/>
      <c r="SJL302" s="80"/>
      <c r="SJM302" s="80"/>
      <c r="SJN302" s="80"/>
      <c r="SJO302" s="80"/>
      <c r="SJP302" s="80"/>
      <c r="SJQ302" s="80"/>
      <c r="SJR302" s="80"/>
      <c r="SJS302" s="80"/>
      <c r="SJT302" s="80"/>
      <c r="SJU302" s="80"/>
      <c r="SJV302" s="80"/>
      <c r="SJW302" s="80"/>
      <c r="SJX302" s="80"/>
      <c r="SJY302" s="80"/>
      <c r="SJZ302" s="80"/>
      <c r="SKA302" s="80"/>
      <c r="SKB302" s="80"/>
      <c r="SKC302" s="80"/>
      <c r="SKD302" s="80"/>
      <c r="SKE302" s="80"/>
      <c r="SKF302" s="80"/>
      <c r="SKG302" s="80"/>
      <c r="SKH302" s="80"/>
      <c r="SKI302" s="80"/>
      <c r="SKJ302" s="80"/>
      <c r="SKK302" s="80"/>
      <c r="SKL302" s="80"/>
      <c r="SKM302" s="80"/>
      <c r="SKN302" s="80"/>
      <c r="SKO302" s="80"/>
      <c r="SKP302" s="80"/>
      <c r="SKQ302" s="80"/>
      <c r="SKR302" s="80"/>
      <c r="SKS302" s="80"/>
      <c r="SKT302" s="80"/>
      <c r="SKU302" s="80"/>
      <c r="SKV302" s="80"/>
      <c r="SKW302" s="80"/>
      <c r="SKX302" s="80"/>
      <c r="SKY302" s="80"/>
      <c r="SKZ302" s="80"/>
      <c r="SLA302" s="80"/>
      <c r="SLB302" s="80"/>
      <c r="SLC302" s="80"/>
      <c r="SLD302" s="80"/>
      <c r="SLE302" s="80"/>
      <c r="SLF302" s="80"/>
      <c r="SLG302" s="80"/>
      <c r="SLH302" s="80"/>
      <c r="SLI302" s="80"/>
      <c r="SLJ302" s="80"/>
      <c r="SLK302" s="80"/>
      <c r="SLL302" s="80"/>
      <c r="SLM302" s="80"/>
      <c r="SLN302" s="80"/>
      <c r="SLO302" s="80"/>
      <c r="SLP302" s="80"/>
      <c r="SLQ302" s="80"/>
      <c r="SLR302" s="80"/>
      <c r="SLS302" s="80"/>
      <c r="SLT302" s="80"/>
      <c r="SLU302" s="80"/>
      <c r="SLV302" s="80"/>
      <c r="SLW302" s="80"/>
      <c r="SLX302" s="80"/>
      <c r="SLY302" s="80"/>
      <c r="SLZ302" s="80"/>
      <c r="SMA302" s="80"/>
      <c r="SMB302" s="80"/>
      <c r="SMC302" s="80"/>
      <c r="SMD302" s="80"/>
      <c r="SME302" s="80"/>
      <c r="SMF302" s="80"/>
      <c r="SMG302" s="80"/>
      <c r="SMH302" s="80"/>
      <c r="SMI302" s="80"/>
      <c r="SMJ302" s="80"/>
      <c r="SMK302" s="80"/>
      <c r="SML302" s="80"/>
      <c r="SMM302" s="80"/>
      <c r="SMN302" s="80"/>
      <c r="SMO302" s="80"/>
      <c r="SMP302" s="80"/>
      <c r="SMQ302" s="80"/>
      <c r="SMR302" s="80"/>
      <c r="SMS302" s="80"/>
      <c r="SMT302" s="80"/>
      <c r="SMU302" s="80"/>
      <c r="SMV302" s="80"/>
      <c r="SMW302" s="80"/>
      <c r="SMX302" s="80"/>
      <c r="SMY302" s="80"/>
      <c r="SMZ302" s="80"/>
      <c r="SNA302" s="80"/>
      <c r="SNB302" s="80"/>
      <c r="SNC302" s="80"/>
      <c r="SND302" s="80"/>
      <c r="SNE302" s="80"/>
      <c r="SNF302" s="80"/>
      <c r="SNG302" s="80"/>
      <c r="SNH302" s="80"/>
      <c r="SNI302" s="80"/>
      <c r="SNJ302" s="80"/>
      <c r="SNK302" s="80"/>
      <c r="SNL302" s="80"/>
      <c r="SNM302" s="80"/>
      <c r="SNN302" s="80"/>
      <c r="SNO302" s="80"/>
      <c r="SNP302" s="80"/>
      <c r="SNQ302" s="80"/>
      <c r="SNR302" s="80"/>
      <c r="SNS302" s="80"/>
      <c r="SNT302" s="80"/>
      <c r="SNU302" s="80"/>
      <c r="SNV302" s="80"/>
      <c r="SNW302" s="80"/>
      <c r="SNX302" s="80"/>
      <c r="SNY302" s="80"/>
      <c r="SNZ302" s="80"/>
      <c r="SOA302" s="80"/>
      <c r="SOB302" s="80"/>
      <c r="SOC302" s="80"/>
      <c r="SOD302" s="80"/>
      <c r="SOE302" s="80"/>
      <c r="SOF302" s="80"/>
      <c r="SOG302" s="80"/>
      <c r="SOH302" s="80"/>
      <c r="SOI302" s="80"/>
      <c r="SOJ302" s="80"/>
      <c r="SOK302" s="80"/>
      <c r="SOL302" s="80"/>
      <c r="SOM302" s="80"/>
      <c r="SON302" s="80"/>
      <c r="SOO302" s="80"/>
      <c r="SOP302" s="80"/>
      <c r="SOQ302" s="80"/>
      <c r="SOR302" s="80"/>
      <c r="SOS302" s="80"/>
      <c r="SOT302" s="80"/>
      <c r="SOU302" s="80"/>
      <c r="SOV302" s="80"/>
      <c r="SOW302" s="80"/>
      <c r="SOX302" s="80"/>
      <c r="SOY302" s="80"/>
      <c r="SOZ302" s="80"/>
      <c r="SPA302" s="80"/>
      <c r="SPB302" s="80"/>
      <c r="SPC302" s="80"/>
      <c r="SPD302" s="80"/>
      <c r="SPE302" s="80"/>
      <c r="SPF302" s="80"/>
      <c r="SPG302" s="80"/>
      <c r="SPH302" s="80"/>
      <c r="SPI302" s="80"/>
      <c r="SPJ302" s="80"/>
      <c r="SPK302" s="80"/>
      <c r="SPL302" s="80"/>
      <c r="SPM302" s="80"/>
      <c r="SPN302" s="80"/>
      <c r="SPO302" s="80"/>
      <c r="SPP302" s="80"/>
      <c r="SPQ302" s="80"/>
      <c r="SPR302" s="80"/>
      <c r="SPS302" s="80"/>
      <c r="SPT302" s="80"/>
      <c r="SPU302" s="80"/>
      <c r="SPV302" s="80"/>
      <c r="SPW302" s="80"/>
      <c r="SPX302" s="80"/>
      <c r="SPY302" s="80"/>
      <c r="SPZ302" s="80"/>
      <c r="SQA302" s="80"/>
      <c r="SQB302" s="80"/>
      <c r="SQC302" s="80"/>
      <c r="SQD302" s="80"/>
      <c r="SQE302" s="80"/>
      <c r="SQF302" s="80"/>
      <c r="SQG302" s="80"/>
      <c r="SQH302" s="80"/>
      <c r="SQI302" s="80"/>
      <c r="SQJ302" s="80"/>
      <c r="SQK302" s="80"/>
      <c r="SQL302" s="80"/>
      <c r="SQM302" s="80"/>
      <c r="SQN302" s="80"/>
      <c r="SQO302" s="80"/>
      <c r="SQP302" s="80"/>
      <c r="SQQ302" s="80"/>
      <c r="SQR302" s="80"/>
      <c r="SQS302" s="80"/>
      <c r="SQT302" s="80"/>
      <c r="SQU302" s="80"/>
      <c r="SQV302" s="80"/>
      <c r="SQW302" s="80"/>
      <c r="SQX302" s="80"/>
      <c r="SQY302" s="80"/>
      <c r="SQZ302" s="80"/>
      <c r="SRA302" s="80"/>
      <c r="SRB302" s="80"/>
      <c r="SRC302" s="80"/>
      <c r="SRD302" s="80"/>
      <c r="SRE302" s="80"/>
      <c r="SRF302" s="80"/>
      <c r="SRG302" s="80"/>
      <c r="SRH302" s="80"/>
      <c r="SRI302" s="80"/>
      <c r="SRJ302" s="80"/>
      <c r="SRK302" s="80"/>
      <c r="SRL302" s="80"/>
      <c r="SRM302" s="80"/>
      <c r="SRN302" s="80"/>
      <c r="SRO302" s="80"/>
      <c r="SRP302" s="80"/>
      <c r="SRQ302" s="80"/>
      <c r="SRR302" s="80"/>
      <c r="SRS302" s="80"/>
      <c r="SRT302" s="80"/>
      <c r="SRU302" s="80"/>
      <c r="SRV302" s="80"/>
      <c r="SRW302" s="80"/>
      <c r="SRX302" s="80"/>
      <c r="SRY302" s="80"/>
      <c r="SRZ302" s="80"/>
      <c r="SSA302" s="80"/>
      <c r="SSB302" s="80"/>
      <c r="SSC302" s="80"/>
      <c r="SSD302" s="80"/>
      <c r="SSE302" s="80"/>
      <c r="SSF302" s="80"/>
      <c r="SSG302" s="80"/>
      <c r="SSH302" s="80"/>
      <c r="SSI302" s="80"/>
      <c r="SSJ302" s="80"/>
      <c r="SSK302" s="80"/>
      <c r="SSL302" s="80"/>
      <c r="SSM302" s="80"/>
      <c r="SSN302" s="80"/>
      <c r="SSO302" s="80"/>
      <c r="SSP302" s="80"/>
      <c r="SSQ302" s="80"/>
      <c r="SSR302" s="80"/>
      <c r="SSS302" s="80"/>
      <c r="SST302" s="80"/>
      <c r="SSU302" s="80"/>
      <c r="SSV302" s="80"/>
      <c r="SSW302" s="80"/>
      <c r="SSX302" s="80"/>
      <c r="SSY302" s="80"/>
      <c r="SSZ302" s="80"/>
      <c r="STA302" s="80"/>
      <c r="STB302" s="80"/>
      <c r="STC302" s="80"/>
      <c r="STD302" s="80"/>
      <c r="STE302" s="80"/>
      <c r="STF302" s="80"/>
      <c r="STG302" s="80"/>
      <c r="STH302" s="80"/>
      <c r="STI302" s="80"/>
      <c r="STJ302" s="80"/>
      <c r="STK302" s="80"/>
      <c r="STL302" s="80"/>
      <c r="STM302" s="80"/>
      <c r="STN302" s="80"/>
      <c r="STO302" s="80"/>
      <c r="STP302" s="80"/>
      <c r="STQ302" s="80"/>
      <c r="STR302" s="80"/>
      <c r="STS302" s="80"/>
      <c r="STT302" s="80"/>
      <c r="STU302" s="80"/>
      <c r="STV302" s="80"/>
      <c r="STW302" s="80"/>
      <c r="STX302" s="80"/>
      <c r="STY302" s="80"/>
      <c r="STZ302" s="80"/>
      <c r="SUA302" s="80"/>
      <c r="SUB302" s="80"/>
      <c r="SUC302" s="80"/>
      <c r="SUD302" s="80"/>
      <c r="SUE302" s="80"/>
      <c r="SUF302" s="80"/>
      <c r="SUG302" s="80"/>
      <c r="SUH302" s="80"/>
      <c r="SUI302" s="80"/>
      <c r="SUJ302" s="80"/>
      <c r="SUK302" s="80"/>
      <c r="SUL302" s="80"/>
      <c r="SUM302" s="80"/>
      <c r="SUN302" s="80"/>
      <c r="SUO302" s="80"/>
      <c r="SUP302" s="80"/>
      <c r="SUQ302" s="80"/>
      <c r="SUR302" s="80"/>
      <c r="SUS302" s="80"/>
      <c r="SUT302" s="80"/>
      <c r="SUU302" s="80"/>
      <c r="SUV302" s="80"/>
      <c r="SUW302" s="80"/>
      <c r="SUX302" s="80"/>
      <c r="SUY302" s="80"/>
      <c r="SUZ302" s="80"/>
      <c r="SVA302" s="80"/>
      <c r="SVB302" s="80"/>
      <c r="SVC302" s="80"/>
      <c r="SVD302" s="80"/>
      <c r="SVE302" s="80"/>
      <c r="SVF302" s="80"/>
      <c r="SVG302" s="80"/>
      <c r="SVH302" s="80"/>
      <c r="SVI302" s="80"/>
      <c r="SVJ302" s="80"/>
      <c r="SVK302" s="80"/>
      <c r="SVL302" s="80"/>
      <c r="SVM302" s="80"/>
      <c r="SVN302" s="80"/>
      <c r="SVO302" s="80"/>
      <c r="SVP302" s="80"/>
      <c r="SVQ302" s="80"/>
      <c r="SVR302" s="80"/>
      <c r="SVS302" s="80"/>
      <c r="SVT302" s="80"/>
      <c r="SVU302" s="80"/>
      <c r="SVV302" s="80"/>
      <c r="SVW302" s="80"/>
      <c r="SVX302" s="80"/>
      <c r="SVY302" s="80"/>
      <c r="SVZ302" s="80"/>
      <c r="SWA302" s="80"/>
      <c r="SWB302" s="80"/>
      <c r="SWC302" s="80"/>
      <c r="SWD302" s="80"/>
      <c r="SWE302" s="80"/>
      <c r="SWF302" s="80"/>
      <c r="SWG302" s="80"/>
      <c r="SWH302" s="80"/>
      <c r="SWI302" s="80"/>
      <c r="SWJ302" s="80"/>
      <c r="SWK302" s="80"/>
      <c r="SWL302" s="80"/>
      <c r="SWM302" s="80"/>
      <c r="SWN302" s="80"/>
      <c r="SWO302" s="80"/>
      <c r="SWP302" s="80"/>
      <c r="SWQ302" s="80"/>
      <c r="SWR302" s="80"/>
      <c r="SWS302" s="80"/>
      <c r="SWT302" s="80"/>
      <c r="SWU302" s="80"/>
      <c r="SWV302" s="80"/>
      <c r="SWW302" s="80"/>
      <c r="SWX302" s="80"/>
      <c r="SWY302" s="80"/>
      <c r="SWZ302" s="80"/>
      <c r="SXA302" s="80"/>
      <c r="SXB302" s="80"/>
      <c r="SXC302" s="80"/>
      <c r="SXD302" s="80"/>
      <c r="SXE302" s="80"/>
      <c r="SXF302" s="80"/>
      <c r="SXG302" s="80"/>
      <c r="SXH302" s="80"/>
      <c r="SXI302" s="80"/>
      <c r="SXJ302" s="80"/>
      <c r="SXK302" s="80"/>
      <c r="SXL302" s="80"/>
      <c r="SXM302" s="80"/>
      <c r="SXN302" s="80"/>
      <c r="SXO302" s="80"/>
      <c r="SXP302" s="80"/>
      <c r="SXQ302" s="80"/>
      <c r="SXR302" s="80"/>
      <c r="SXS302" s="80"/>
      <c r="SXT302" s="80"/>
      <c r="SXU302" s="80"/>
      <c r="SXV302" s="80"/>
      <c r="SXW302" s="80"/>
      <c r="SXX302" s="80"/>
      <c r="SXY302" s="80"/>
      <c r="SXZ302" s="80"/>
      <c r="SYA302" s="80"/>
      <c r="SYB302" s="80"/>
      <c r="SYC302" s="80"/>
      <c r="SYD302" s="80"/>
      <c r="SYE302" s="80"/>
      <c r="SYF302" s="80"/>
      <c r="SYG302" s="80"/>
      <c r="SYH302" s="80"/>
      <c r="SYI302" s="80"/>
      <c r="SYJ302" s="80"/>
      <c r="SYK302" s="80"/>
      <c r="SYL302" s="80"/>
      <c r="SYM302" s="80"/>
      <c r="SYN302" s="80"/>
      <c r="SYO302" s="80"/>
      <c r="SYP302" s="80"/>
      <c r="SYQ302" s="80"/>
      <c r="SYR302" s="80"/>
      <c r="SYS302" s="80"/>
      <c r="SYT302" s="80"/>
      <c r="SYU302" s="80"/>
      <c r="SYV302" s="80"/>
      <c r="SYW302" s="80"/>
      <c r="SYX302" s="80"/>
      <c r="SYY302" s="80"/>
      <c r="SYZ302" s="80"/>
      <c r="SZA302" s="80"/>
      <c r="SZB302" s="80"/>
      <c r="SZC302" s="80"/>
      <c r="SZD302" s="80"/>
      <c r="SZE302" s="80"/>
      <c r="SZF302" s="80"/>
      <c r="SZG302" s="80"/>
      <c r="SZH302" s="80"/>
      <c r="SZI302" s="80"/>
      <c r="SZJ302" s="80"/>
      <c r="SZK302" s="80"/>
      <c r="SZL302" s="80"/>
      <c r="SZM302" s="80"/>
      <c r="SZN302" s="80"/>
      <c r="SZO302" s="80"/>
      <c r="SZP302" s="80"/>
      <c r="SZQ302" s="80"/>
      <c r="SZR302" s="80"/>
      <c r="SZS302" s="80"/>
      <c r="SZT302" s="80"/>
      <c r="SZU302" s="80"/>
      <c r="SZV302" s="80"/>
      <c r="SZW302" s="80"/>
      <c r="SZX302" s="80"/>
      <c r="SZY302" s="80"/>
      <c r="SZZ302" s="80"/>
      <c r="TAA302" s="80"/>
      <c r="TAB302" s="80"/>
      <c r="TAC302" s="80"/>
      <c r="TAD302" s="80"/>
      <c r="TAE302" s="80"/>
      <c r="TAF302" s="80"/>
      <c r="TAG302" s="80"/>
      <c r="TAH302" s="80"/>
      <c r="TAI302" s="80"/>
      <c r="TAJ302" s="80"/>
      <c r="TAK302" s="80"/>
      <c r="TAL302" s="80"/>
      <c r="TAM302" s="80"/>
      <c r="TAN302" s="80"/>
      <c r="TAO302" s="80"/>
      <c r="TAP302" s="80"/>
      <c r="TAQ302" s="80"/>
      <c r="TAR302" s="80"/>
      <c r="TAS302" s="80"/>
      <c r="TAT302" s="80"/>
      <c r="TAU302" s="80"/>
      <c r="TAV302" s="80"/>
      <c r="TAW302" s="80"/>
      <c r="TAX302" s="80"/>
      <c r="TAY302" s="80"/>
      <c r="TAZ302" s="80"/>
      <c r="TBA302" s="80"/>
      <c r="TBB302" s="80"/>
      <c r="TBC302" s="80"/>
      <c r="TBD302" s="80"/>
      <c r="TBE302" s="80"/>
      <c r="TBF302" s="80"/>
      <c r="TBG302" s="80"/>
      <c r="TBH302" s="80"/>
      <c r="TBI302" s="80"/>
      <c r="TBJ302" s="80"/>
      <c r="TBK302" s="80"/>
      <c r="TBL302" s="80"/>
      <c r="TBM302" s="80"/>
      <c r="TBN302" s="80"/>
      <c r="TBO302" s="80"/>
      <c r="TBP302" s="80"/>
      <c r="TBQ302" s="80"/>
      <c r="TBR302" s="80"/>
      <c r="TBS302" s="80"/>
      <c r="TBT302" s="80"/>
      <c r="TBU302" s="80"/>
      <c r="TBV302" s="80"/>
      <c r="TBW302" s="80"/>
      <c r="TBX302" s="80"/>
      <c r="TBY302" s="80"/>
      <c r="TBZ302" s="80"/>
      <c r="TCA302" s="80"/>
      <c r="TCB302" s="80"/>
      <c r="TCC302" s="80"/>
      <c r="TCD302" s="80"/>
      <c r="TCE302" s="80"/>
      <c r="TCF302" s="80"/>
      <c r="TCG302" s="80"/>
      <c r="TCH302" s="80"/>
      <c r="TCI302" s="80"/>
      <c r="TCJ302" s="80"/>
      <c r="TCK302" s="80"/>
      <c r="TCL302" s="80"/>
      <c r="TCM302" s="80"/>
      <c r="TCN302" s="80"/>
      <c r="TCO302" s="80"/>
      <c r="TCP302" s="80"/>
      <c r="TCQ302" s="80"/>
      <c r="TCR302" s="80"/>
      <c r="TCS302" s="80"/>
      <c r="TCT302" s="80"/>
      <c r="TCU302" s="80"/>
      <c r="TCV302" s="80"/>
      <c r="TCW302" s="80"/>
      <c r="TCX302" s="80"/>
      <c r="TCY302" s="80"/>
      <c r="TCZ302" s="80"/>
      <c r="TDA302" s="80"/>
      <c r="TDB302" s="80"/>
      <c r="TDC302" s="80"/>
      <c r="TDD302" s="80"/>
      <c r="TDE302" s="80"/>
      <c r="TDF302" s="80"/>
      <c r="TDG302" s="80"/>
      <c r="TDH302" s="80"/>
      <c r="TDI302" s="80"/>
      <c r="TDJ302" s="80"/>
      <c r="TDK302" s="80"/>
      <c r="TDL302" s="80"/>
      <c r="TDM302" s="80"/>
      <c r="TDN302" s="80"/>
      <c r="TDO302" s="80"/>
      <c r="TDP302" s="80"/>
      <c r="TDQ302" s="80"/>
      <c r="TDR302" s="80"/>
      <c r="TDS302" s="80"/>
      <c r="TDT302" s="80"/>
      <c r="TDU302" s="80"/>
      <c r="TDV302" s="80"/>
      <c r="TDW302" s="80"/>
      <c r="TDX302" s="80"/>
      <c r="TDY302" s="80"/>
      <c r="TDZ302" s="80"/>
      <c r="TEA302" s="80"/>
      <c r="TEB302" s="80"/>
      <c r="TEC302" s="80"/>
      <c r="TED302" s="80"/>
      <c r="TEE302" s="80"/>
      <c r="TEF302" s="80"/>
      <c r="TEG302" s="80"/>
      <c r="TEH302" s="80"/>
      <c r="TEI302" s="80"/>
      <c r="TEJ302" s="80"/>
      <c r="TEK302" s="80"/>
      <c r="TEL302" s="80"/>
      <c r="TEM302" s="80"/>
      <c r="TEN302" s="80"/>
      <c r="TEO302" s="80"/>
      <c r="TEP302" s="80"/>
      <c r="TEQ302" s="80"/>
      <c r="TER302" s="80"/>
      <c r="TES302" s="80"/>
      <c r="TET302" s="80"/>
      <c r="TEU302" s="80"/>
      <c r="TEV302" s="80"/>
      <c r="TEW302" s="80"/>
      <c r="TEX302" s="80"/>
      <c r="TEY302" s="80"/>
      <c r="TEZ302" s="80"/>
      <c r="TFA302" s="80"/>
      <c r="TFB302" s="80"/>
      <c r="TFC302" s="80"/>
      <c r="TFD302" s="80"/>
      <c r="TFE302" s="80"/>
      <c r="TFF302" s="80"/>
      <c r="TFG302" s="80"/>
      <c r="TFH302" s="80"/>
      <c r="TFI302" s="80"/>
      <c r="TFJ302" s="80"/>
      <c r="TFK302" s="80"/>
      <c r="TFL302" s="80"/>
      <c r="TFM302" s="80"/>
      <c r="TFN302" s="80"/>
      <c r="TFO302" s="80"/>
      <c r="TFP302" s="80"/>
      <c r="TFQ302" s="80"/>
      <c r="TFR302" s="80"/>
      <c r="TFS302" s="80"/>
      <c r="TFT302" s="80"/>
      <c r="TFU302" s="80"/>
      <c r="TFV302" s="80"/>
      <c r="TFW302" s="80"/>
      <c r="TFX302" s="80"/>
      <c r="TFY302" s="80"/>
      <c r="TFZ302" s="80"/>
      <c r="TGA302" s="80"/>
      <c r="TGB302" s="80"/>
      <c r="TGC302" s="80"/>
      <c r="TGD302" s="80"/>
      <c r="TGE302" s="80"/>
      <c r="TGF302" s="80"/>
      <c r="TGG302" s="80"/>
      <c r="TGH302" s="80"/>
      <c r="TGI302" s="80"/>
      <c r="TGJ302" s="80"/>
      <c r="TGK302" s="80"/>
      <c r="TGL302" s="80"/>
      <c r="TGM302" s="80"/>
      <c r="TGN302" s="80"/>
      <c r="TGO302" s="80"/>
      <c r="TGP302" s="80"/>
      <c r="TGQ302" s="80"/>
      <c r="TGR302" s="80"/>
      <c r="TGS302" s="80"/>
      <c r="TGT302" s="80"/>
      <c r="TGU302" s="80"/>
      <c r="TGV302" s="80"/>
      <c r="TGW302" s="80"/>
      <c r="TGX302" s="80"/>
      <c r="TGY302" s="80"/>
      <c r="TGZ302" s="80"/>
      <c r="THA302" s="80"/>
      <c r="THB302" s="80"/>
      <c r="THC302" s="80"/>
      <c r="THD302" s="80"/>
      <c r="THE302" s="80"/>
      <c r="THF302" s="80"/>
      <c r="THG302" s="80"/>
      <c r="THH302" s="80"/>
      <c r="THI302" s="80"/>
      <c r="THJ302" s="80"/>
      <c r="THK302" s="80"/>
      <c r="THL302" s="80"/>
      <c r="THM302" s="80"/>
      <c r="THN302" s="80"/>
      <c r="THO302" s="80"/>
      <c r="THP302" s="80"/>
      <c r="THQ302" s="80"/>
      <c r="THR302" s="80"/>
      <c r="THS302" s="80"/>
      <c r="THT302" s="80"/>
      <c r="THU302" s="80"/>
      <c r="THV302" s="80"/>
      <c r="THW302" s="80"/>
      <c r="THX302" s="80"/>
      <c r="THY302" s="80"/>
      <c r="THZ302" s="80"/>
      <c r="TIA302" s="80"/>
      <c r="TIB302" s="80"/>
      <c r="TIC302" s="80"/>
      <c r="TID302" s="80"/>
      <c r="TIE302" s="80"/>
      <c r="TIF302" s="80"/>
      <c r="TIG302" s="80"/>
      <c r="TIH302" s="80"/>
      <c r="TII302" s="80"/>
      <c r="TIJ302" s="80"/>
      <c r="TIK302" s="80"/>
      <c r="TIL302" s="80"/>
      <c r="TIM302" s="80"/>
      <c r="TIN302" s="80"/>
      <c r="TIO302" s="80"/>
      <c r="TIP302" s="80"/>
      <c r="TIQ302" s="80"/>
      <c r="TIR302" s="80"/>
      <c r="TIS302" s="80"/>
      <c r="TIT302" s="80"/>
      <c r="TIU302" s="80"/>
      <c r="TIV302" s="80"/>
      <c r="TIW302" s="80"/>
      <c r="TIX302" s="80"/>
      <c r="TIY302" s="80"/>
      <c r="TIZ302" s="80"/>
      <c r="TJA302" s="80"/>
      <c r="TJB302" s="80"/>
      <c r="TJC302" s="80"/>
      <c r="TJD302" s="80"/>
      <c r="TJE302" s="80"/>
      <c r="TJF302" s="80"/>
      <c r="TJG302" s="80"/>
      <c r="TJH302" s="80"/>
      <c r="TJI302" s="80"/>
      <c r="TJJ302" s="80"/>
      <c r="TJK302" s="80"/>
      <c r="TJL302" s="80"/>
      <c r="TJM302" s="80"/>
      <c r="TJN302" s="80"/>
      <c r="TJO302" s="80"/>
      <c r="TJP302" s="80"/>
      <c r="TJQ302" s="80"/>
      <c r="TJR302" s="80"/>
      <c r="TJS302" s="80"/>
      <c r="TJT302" s="80"/>
      <c r="TJU302" s="80"/>
      <c r="TJV302" s="80"/>
      <c r="TJW302" s="80"/>
      <c r="TJX302" s="80"/>
      <c r="TJY302" s="80"/>
      <c r="TJZ302" s="80"/>
      <c r="TKA302" s="80"/>
      <c r="TKB302" s="80"/>
      <c r="TKC302" s="80"/>
      <c r="TKD302" s="80"/>
      <c r="TKE302" s="80"/>
      <c r="TKF302" s="80"/>
      <c r="TKG302" s="80"/>
      <c r="TKH302" s="80"/>
      <c r="TKI302" s="80"/>
      <c r="TKJ302" s="80"/>
      <c r="TKK302" s="80"/>
      <c r="TKL302" s="80"/>
      <c r="TKM302" s="80"/>
      <c r="TKN302" s="80"/>
      <c r="TKO302" s="80"/>
      <c r="TKP302" s="80"/>
      <c r="TKQ302" s="80"/>
      <c r="TKR302" s="80"/>
      <c r="TKS302" s="80"/>
      <c r="TKT302" s="80"/>
      <c r="TKU302" s="80"/>
      <c r="TKV302" s="80"/>
      <c r="TKW302" s="80"/>
      <c r="TKX302" s="80"/>
      <c r="TKY302" s="80"/>
      <c r="TKZ302" s="80"/>
      <c r="TLA302" s="80"/>
      <c r="TLB302" s="80"/>
      <c r="TLC302" s="80"/>
      <c r="TLD302" s="80"/>
      <c r="TLE302" s="80"/>
      <c r="TLF302" s="80"/>
      <c r="TLG302" s="80"/>
      <c r="TLH302" s="80"/>
      <c r="TLI302" s="80"/>
      <c r="TLJ302" s="80"/>
      <c r="TLK302" s="80"/>
      <c r="TLL302" s="80"/>
      <c r="TLM302" s="80"/>
      <c r="TLN302" s="80"/>
      <c r="TLO302" s="80"/>
      <c r="TLP302" s="80"/>
      <c r="TLQ302" s="80"/>
      <c r="TLR302" s="80"/>
      <c r="TLS302" s="80"/>
      <c r="TLT302" s="80"/>
      <c r="TLU302" s="80"/>
      <c r="TLV302" s="80"/>
      <c r="TLW302" s="80"/>
      <c r="TLX302" s="80"/>
      <c r="TLY302" s="80"/>
      <c r="TLZ302" s="80"/>
      <c r="TMA302" s="80"/>
      <c r="TMB302" s="80"/>
      <c r="TMC302" s="80"/>
      <c r="TMD302" s="80"/>
      <c r="TME302" s="80"/>
      <c r="TMF302" s="80"/>
      <c r="TMG302" s="80"/>
      <c r="TMH302" s="80"/>
      <c r="TMI302" s="80"/>
      <c r="TMJ302" s="80"/>
      <c r="TMK302" s="80"/>
      <c r="TML302" s="80"/>
      <c r="TMM302" s="80"/>
      <c r="TMN302" s="80"/>
      <c r="TMO302" s="80"/>
      <c r="TMP302" s="80"/>
      <c r="TMQ302" s="80"/>
      <c r="TMR302" s="80"/>
      <c r="TMS302" s="80"/>
      <c r="TMT302" s="80"/>
      <c r="TMU302" s="80"/>
      <c r="TMV302" s="80"/>
      <c r="TMW302" s="80"/>
      <c r="TMX302" s="80"/>
      <c r="TMY302" s="80"/>
      <c r="TMZ302" s="80"/>
      <c r="TNA302" s="80"/>
      <c r="TNB302" s="80"/>
      <c r="TNC302" s="80"/>
      <c r="TND302" s="80"/>
      <c r="TNE302" s="80"/>
      <c r="TNF302" s="80"/>
      <c r="TNG302" s="80"/>
      <c r="TNH302" s="80"/>
      <c r="TNI302" s="80"/>
      <c r="TNJ302" s="80"/>
      <c r="TNK302" s="80"/>
      <c r="TNL302" s="80"/>
      <c r="TNM302" s="80"/>
      <c r="TNN302" s="80"/>
      <c r="TNO302" s="80"/>
      <c r="TNP302" s="80"/>
      <c r="TNQ302" s="80"/>
      <c r="TNR302" s="80"/>
      <c r="TNS302" s="80"/>
      <c r="TNT302" s="80"/>
      <c r="TNU302" s="80"/>
      <c r="TNV302" s="80"/>
      <c r="TNW302" s="80"/>
      <c r="TNX302" s="80"/>
      <c r="TNY302" s="80"/>
      <c r="TNZ302" s="80"/>
      <c r="TOA302" s="80"/>
      <c r="TOB302" s="80"/>
      <c r="TOC302" s="80"/>
      <c r="TOD302" s="80"/>
      <c r="TOE302" s="80"/>
      <c r="TOF302" s="80"/>
      <c r="TOG302" s="80"/>
      <c r="TOH302" s="80"/>
      <c r="TOI302" s="80"/>
      <c r="TOJ302" s="80"/>
      <c r="TOK302" s="80"/>
      <c r="TOL302" s="80"/>
      <c r="TOM302" s="80"/>
      <c r="TON302" s="80"/>
      <c r="TOO302" s="80"/>
      <c r="TOP302" s="80"/>
      <c r="TOQ302" s="80"/>
      <c r="TOR302" s="80"/>
      <c r="TOS302" s="80"/>
      <c r="TOT302" s="80"/>
      <c r="TOU302" s="80"/>
      <c r="TOV302" s="80"/>
      <c r="TOW302" s="80"/>
      <c r="TOX302" s="80"/>
      <c r="TOY302" s="80"/>
      <c r="TOZ302" s="80"/>
      <c r="TPA302" s="80"/>
      <c r="TPB302" s="80"/>
      <c r="TPC302" s="80"/>
      <c r="TPD302" s="80"/>
      <c r="TPE302" s="80"/>
      <c r="TPF302" s="80"/>
      <c r="TPG302" s="80"/>
      <c r="TPH302" s="80"/>
      <c r="TPI302" s="80"/>
      <c r="TPJ302" s="80"/>
      <c r="TPK302" s="80"/>
      <c r="TPL302" s="80"/>
      <c r="TPM302" s="80"/>
      <c r="TPN302" s="80"/>
      <c r="TPO302" s="80"/>
      <c r="TPP302" s="80"/>
      <c r="TPQ302" s="80"/>
      <c r="TPR302" s="80"/>
      <c r="TPS302" s="80"/>
      <c r="TPT302" s="80"/>
      <c r="TPU302" s="80"/>
      <c r="TPV302" s="80"/>
      <c r="TPW302" s="80"/>
      <c r="TPX302" s="80"/>
      <c r="TPY302" s="80"/>
      <c r="TPZ302" s="80"/>
      <c r="TQA302" s="80"/>
      <c r="TQB302" s="80"/>
      <c r="TQC302" s="80"/>
      <c r="TQD302" s="80"/>
      <c r="TQE302" s="80"/>
      <c r="TQF302" s="80"/>
      <c r="TQG302" s="80"/>
      <c r="TQH302" s="80"/>
      <c r="TQI302" s="80"/>
      <c r="TQJ302" s="80"/>
      <c r="TQK302" s="80"/>
      <c r="TQL302" s="80"/>
      <c r="TQM302" s="80"/>
      <c r="TQN302" s="80"/>
      <c r="TQO302" s="80"/>
      <c r="TQP302" s="80"/>
      <c r="TQQ302" s="80"/>
      <c r="TQR302" s="80"/>
      <c r="TQS302" s="80"/>
      <c r="TQT302" s="80"/>
      <c r="TQU302" s="80"/>
      <c r="TQV302" s="80"/>
      <c r="TQW302" s="80"/>
      <c r="TQX302" s="80"/>
      <c r="TQY302" s="80"/>
      <c r="TQZ302" s="80"/>
      <c r="TRA302" s="80"/>
      <c r="TRB302" s="80"/>
      <c r="TRC302" s="80"/>
      <c r="TRD302" s="80"/>
      <c r="TRE302" s="80"/>
      <c r="TRF302" s="80"/>
      <c r="TRG302" s="80"/>
      <c r="TRH302" s="80"/>
      <c r="TRI302" s="80"/>
      <c r="TRJ302" s="80"/>
      <c r="TRK302" s="80"/>
      <c r="TRL302" s="80"/>
      <c r="TRM302" s="80"/>
      <c r="TRN302" s="80"/>
      <c r="TRO302" s="80"/>
      <c r="TRP302" s="80"/>
      <c r="TRQ302" s="80"/>
      <c r="TRR302" s="80"/>
      <c r="TRS302" s="80"/>
      <c r="TRT302" s="80"/>
      <c r="TRU302" s="80"/>
      <c r="TRV302" s="80"/>
      <c r="TRW302" s="80"/>
      <c r="TRX302" s="80"/>
      <c r="TRY302" s="80"/>
      <c r="TRZ302" s="80"/>
      <c r="TSA302" s="80"/>
      <c r="TSB302" s="80"/>
      <c r="TSC302" s="80"/>
      <c r="TSD302" s="80"/>
      <c r="TSE302" s="80"/>
      <c r="TSF302" s="80"/>
      <c r="TSG302" s="80"/>
      <c r="TSH302" s="80"/>
      <c r="TSI302" s="80"/>
      <c r="TSJ302" s="80"/>
      <c r="TSK302" s="80"/>
      <c r="TSL302" s="80"/>
      <c r="TSM302" s="80"/>
      <c r="TSN302" s="80"/>
      <c r="TSO302" s="80"/>
      <c r="TSP302" s="80"/>
      <c r="TSQ302" s="80"/>
      <c r="TSR302" s="80"/>
      <c r="TSS302" s="80"/>
      <c r="TST302" s="80"/>
      <c r="TSU302" s="80"/>
      <c r="TSV302" s="80"/>
      <c r="TSW302" s="80"/>
      <c r="TSX302" s="80"/>
      <c r="TSY302" s="80"/>
      <c r="TSZ302" s="80"/>
      <c r="TTA302" s="80"/>
      <c r="TTB302" s="80"/>
      <c r="TTC302" s="80"/>
      <c r="TTD302" s="80"/>
      <c r="TTE302" s="80"/>
      <c r="TTF302" s="80"/>
      <c r="TTG302" s="80"/>
      <c r="TTH302" s="80"/>
      <c r="TTI302" s="80"/>
      <c r="TTJ302" s="80"/>
      <c r="TTK302" s="80"/>
      <c r="TTL302" s="80"/>
      <c r="TTM302" s="80"/>
      <c r="TTN302" s="80"/>
      <c r="TTO302" s="80"/>
      <c r="TTP302" s="80"/>
      <c r="TTQ302" s="80"/>
      <c r="TTR302" s="80"/>
      <c r="TTS302" s="80"/>
      <c r="TTT302" s="80"/>
      <c r="TTU302" s="80"/>
      <c r="TTV302" s="80"/>
      <c r="TTW302" s="80"/>
      <c r="TTX302" s="80"/>
      <c r="TTY302" s="80"/>
      <c r="TTZ302" s="80"/>
      <c r="TUA302" s="80"/>
      <c r="TUB302" s="80"/>
      <c r="TUC302" s="80"/>
      <c r="TUD302" s="80"/>
      <c r="TUE302" s="80"/>
      <c r="TUF302" s="80"/>
      <c r="TUG302" s="80"/>
      <c r="TUH302" s="80"/>
      <c r="TUI302" s="80"/>
      <c r="TUJ302" s="80"/>
      <c r="TUK302" s="80"/>
      <c r="TUL302" s="80"/>
      <c r="TUM302" s="80"/>
      <c r="TUN302" s="80"/>
      <c r="TUO302" s="80"/>
      <c r="TUP302" s="80"/>
      <c r="TUQ302" s="80"/>
      <c r="TUR302" s="80"/>
      <c r="TUS302" s="80"/>
      <c r="TUT302" s="80"/>
      <c r="TUU302" s="80"/>
      <c r="TUV302" s="80"/>
      <c r="TUW302" s="80"/>
      <c r="TUX302" s="80"/>
      <c r="TUY302" s="80"/>
      <c r="TUZ302" s="80"/>
      <c r="TVA302" s="80"/>
      <c r="TVB302" s="80"/>
      <c r="TVC302" s="80"/>
      <c r="TVD302" s="80"/>
      <c r="TVE302" s="80"/>
      <c r="TVF302" s="80"/>
      <c r="TVG302" s="80"/>
      <c r="TVH302" s="80"/>
      <c r="TVI302" s="80"/>
      <c r="TVJ302" s="80"/>
      <c r="TVK302" s="80"/>
      <c r="TVL302" s="80"/>
      <c r="TVM302" s="80"/>
      <c r="TVN302" s="80"/>
      <c r="TVO302" s="80"/>
      <c r="TVP302" s="80"/>
      <c r="TVQ302" s="80"/>
      <c r="TVR302" s="80"/>
      <c r="TVS302" s="80"/>
      <c r="TVT302" s="80"/>
      <c r="TVU302" s="80"/>
      <c r="TVV302" s="80"/>
      <c r="TVW302" s="80"/>
      <c r="TVX302" s="80"/>
      <c r="TVY302" s="80"/>
      <c r="TVZ302" s="80"/>
      <c r="TWA302" s="80"/>
      <c r="TWB302" s="80"/>
      <c r="TWC302" s="80"/>
      <c r="TWD302" s="80"/>
      <c r="TWE302" s="80"/>
      <c r="TWF302" s="80"/>
      <c r="TWG302" s="80"/>
      <c r="TWH302" s="80"/>
      <c r="TWI302" s="80"/>
      <c r="TWJ302" s="80"/>
      <c r="TWK302" s="80"/>
      <c r="TWL302" s="80"/>
      <c r="TWM302" s="80"/>
      <c r="TWN302" s="80"/>
      <c r="TWO302" s="80"/>
      <c r="TWP302" s="80"/>
      <c r="TWQ302" s="80"/>
      <c r="TWR302" s="80"/>
      <c r="TWS302" s="80"/>
      <c r="TWT302" s="80"/>
      <c r="TWU302" s="80"/>
      <c r="TWV302" s="80"/>
      <c r="TWW302" s="80"/>
      <c r="TWX302" s="80"/>
      <c r="TWY302" s="80"/>
      <c r="TWZ302" s="80"/>
      <c r="TXA302" s="80"/>
      <c r="TXB302" s="80"/>
      <c r="TXC302" s="80"/>
      <c r="TXD302" s="80"/>
      <c r="TXE302" s="80"/>
      <c r="TXF302" s="80"/>
      <c r="TXG302" s="80"/>
      <c r="TXH302" s="80"/>
      <c r="TXI302" s="80"/>
      <c r="TXJ302" s="80"/>
      <c r="TXK302" s="80"/>
      <c r="TXL302" s="80"/>
      <c r="TXM302" s="80"/>
      <c r="TXN302" s="80"/>
      <c r="TXO302" s="80"/>
      <c r="TXP302" s="80"/>
      <c r="TXQ302" s="80"/>
      <c r="TXR302" s="80"/>
      <c r="TXS302" s="80"/>
      <c r="TXT302" s="80"/>
      <c r="TXU302" s="80"/>
      <c r="TXV302" s="80"/>
      <c r="TXW302" s="80"/>
      <c r="TXX302" s="80"/>
      <c r="TXY302" s="80"/>
      <c r="TXZ302" s="80"/>
      <c r="TYA302" s="80"/>
      <c r="TYB302" s="80"/>
      <c r="TYC302" s="80"/>
      <c r="TYD302" s="80"/>
      <c r="TYE302" s="80"/>
      <c r="TYF302" s="80"/>
      <c r="TYG302" s="80"/>
      <c r="TYH302" s="80"/>
      <c r="TYI302" s="80"/>
      <c r="TYJ302" s="80"/>
      <c r="TYK302" s="80"/>
      <c r="TYL302" s="80"/>
      <c r="TYM302" s="80"/>
      <c r="TYN302" s="80"/>
      <c r="TYO302" s="80"/>
      <c r="TYP302" s="80"/>
      <c r="TYQ302" s="80"/>
      <c r="TYR302" s="80"/>
      <c r="TYS302" s="80"/>
      <c r="TYT302" s="80"/>
      <c r="TYU302" s="80"/>
      <c r="TYV302" s="80"/>
      <c r="TYW302" s="80"/>
      <c r="TYX302" s="80"/>
      <c r="TYY302" s="80"/>
      <c r="TYZ302" s="80"/>
      <c r="TZA302" s="80"/>
      <c r="TZB302" s="80"/>
      <c r="TZC302" s="80"/>
      <c r="TZD302" s="80"/>
      <c r="TZE302" s="80"/>
      <c r="TZF302" s="80"/>
      <c r="TZG302" s="80"/>
      <c r="TZH302" s="80"/>
      <c r="TZI302" s="80"/>
      <c r="TZJ302" s="80"/>
      <c r="TZK302" s="80"/>
      <c r="TZL302" s="80"/>
      <c r="TZM302" s="80"/>
      <c r="TZN302" s="80"/>
      <c r="TZO302" s="80"/>
      <c r="TZP302" s="80"/>
      <c r="TZQ302" s="80"/>
      <c r="TZR302" s="80"/>
      <c r="TZS302" s="80"/>
      <c r="TZT302" s="80"/>
      <c r="TZU302" s="80"/>
      <c r="TZV302" s="80"/>
      <c r="TZW302" s="80"/>
      <c r="TZX302" s="80"/>
      <c r="TZY302" s="80"/>
      <c r="TZZ302" s="80"/>
      <c r="UAA302" s="80"/>
      <c r="UAB302" s="80"/>
      <c r="UAC302" s="80"/>
      <c r="UAD302" s="80"/>
      <c r="UAE302" s="80"/>
      <c r="UAF302" s="80"/>
      <c r="UAG302" s="80"/>
      <c r="UAH302" s="80"/>
      <c r="UAI302" s="80"/>
      <c r="UAJ302" s="80"/>
      <c r="UAK302" s="80"/>
      <c r="UAL302" s="80"/>
      <c r="UAM302" s="80"/>
      <c r="UAN302" s="80"/>
      <c r="UAO302" s="80"/>
      <c r="UAP302" s="80"/>
      <c r="UAQ302" s="80"/>
      <c r="UAR302" s="80"/>
      <c r="UAS302" s="80"/>
      <c r="UAT302" s="80"/>
      <c r="UAU302" s="80"/>
      <c r="UAV302" s="80"/>
      <c r="UAW302" s="80"/>
      <c r="UAX302" s="80"/>
      <c r="UAY302" s="80"/>
      <c r="UAZ302" s="80"/>
      <c r="UBA302" s="80"/>
      <c r="UBB302" s="80"/>
      <c r="UBC302" s="80"/>
      <c r="UBD302" s="80"/>
      <c r="UBE302" s="80"/>
      <c r="UBF302" s="80"/>
      <c r="UBG302" s="80"/>
      <c r="UBH302" s="80"/>
      <c r="UBI302" s="80"/>
      <c r="UBJ302" s="80"/>
      <c r="UBK302" s="80"/>
      <c r="UBL302" s="80"/>
      <c r="UBM302" s="80"/>
      <c r="UBN302" s="80"/>
      <c r="UBO302" s="80"/>
      <c r="UBP302" s="80"/>
      <c r="UBQ302" s="80"/>
      <c r="UBR302" s="80"/>
      <c r="UBS302" s="80"/>
      <c r="UBT302" s="80"/>
      <c r="UBU302" s="80"/>
      <c r="UBV302" s="80"/>
      <c r="UBW302" s="80"/>
      <c r="UBX302" s="80"/>
      <c r="UBY302" s="80"/>
      <c r="UBZ302" s="80"/>
      <c r="UCA302" s="80"/>
      <c r="UCB302" s="80"/>
      <c r="UCC302" s="80"/>
      <c r="UCD302" s="80"/>
      <c r="UCE302" s="80"/>
      <c r="UCF302" s="80"/>
      <c r="UCG302" s="80"/>
      <c r="UCH302" s="80"/>
      <c r="UCI302" s="80"/>
      <c r="UCJ302" s="80"/>
      <c r="UCK302" s="80"/>
      <c r="UCL302" s="80"/>
      <c r="UCM302" s="80"/>
      <c r="UCN302" s="80"/>
      <c r="UCO302" s="80"/>
      <c r="UCP302" s="80"/>
      <c r="UCQ302" s="80"/>
      <c r="UCR302" s="80"/>
      <c r="UCS302" s="80"/>
      <c r="UCT302" s="80"/>
      <c r="UCU302" s="80"/>
      <c r="UCV302" s="80"/>
      <c r="UCW302" s="80"/>
      <c r="UCX302" s="80"/>
      <c r="UCY302" s="80"/>
      <c r="UCZ302" s="80"/>
      <c r="UDA302" s="80"/>
      <c r="UDB302" s="80"/>
      <c r="UDC302" s="80"/>
      <c r="UDD302" s="80"/>
      <c r="UDE302" s="80"/>
      <c r="UDF302" s="80"/>
      <c r="UDG302" s="80"/>
      <c r="UDH302" s="80"/>
      <c r="UDI302" s="80"/>
      <c r="UDJ302" s="80"/>
      <c r="UDK302" s="80"/>
      <c r="UDL302" s="80"/>
      <c r="UDM302" s="80"/>
      <c r="UDN302" s="80"/>
      <c r="UDO302" s="80"/>
      <c r="UDP302" s="80"/>
      <c r="UDQ302" s="80"/>
      <c r="UDR302" s="80"/>
      <c r="UDS302" s="80"/>
      <c r="UDT302" s="80"/>
      <c r="UDU302" s="80"/>
      <c r="UDV302" s="80"/>
      <c r="UDW302" s="80"/>
      <c r="UDX302" s="80"/>
      <c r="UDY302" s="80"/>
      <c r="UDZ302" s="80"/>
      <c r="UEA302" s="80"/>
      <c r="UEB302" s="80"/>
      <c r="UEC302" s="80"/>
      <c r="UED302" s="80"/>
      <c r="UEE302" s="80"/>
      <c r="UEF302" s="80"/>
      <c r="UEG302" s="80"/>
      <c r="UEH302" s="80"/>
      <c r="UEI302" s="80"/>
      <c r="UEJ302" s="80"/>
      <c r="UEK302" s="80"/>
      <c r="UEL302" s="80"/>
      <c r="UEM302" s="80"/>
      <c r="UEN302" s="80"/>
      <c r="UEO302" s="80"/>
      <c r="UEP302" s="80"/>
      <c r="UEQ302" s="80"/>
      <c r="UER302" s="80"/>
      <c r="UES302" s="80"/>
      <c r="UET302" s="80"/>
      <c r="UEU302" s="80"/>
      <c r="UEV302" s="80"/>
      <c r="UEW302" s="80"/>
      <c r="UEX302" s="80"/>
      <c r="UEY302" s="80"/>
      <c r="UEZ302" s="80"/>
      <c r="UFA302" s="80"/>
      <c r="UFB302" s="80"/>
      <c r="UFC302" s="80"/>
      <c r="UFD302" s="80"/>
      <c r="UFE302" s="80"/>
      <c r="UFF302" s="80"/>
      <c r="UFG302" s="80"/>
      <c r="UFH302" s="80"/>
      <c r="UFI302" s="80"/>
      <c r="UFJ302" s="80"/>
      <c r="UFK302" s="80"/>
      <c r="UFL302" s="80"/>
      <c r="UFM302" s="80"/>
      <c r="UFN302" s="80"/>
      <c r="UFO302" s="80"/>
      <c r="UFP302" s="80"/>
      <c r="UFQ302" s="80"/>
      <c r="UFR302" s="80"/>
      <c r="UFS302" s="80"/>
      <c r="UFT302" s="80"/>
      <c r="UFU302" s="80"/>
      <c r="UFV302" s="80"/>
      <c r="UFW302" s="80"/>
      <c r="UFX302" s="80"/>
      <c r="UFY302" s="80"/>
      <c r="UFZ302" s="80"/>
      <c r="UGA302" s="80"/>
      <c r="UGB302" s="80"/>
      <c r="UGC302" s="80"/>
      <c r="UGD302" s="80"/>
      <c r="UGE302" s="80"/>
      <c r="UGF302" s="80"/>
      <c r="UGG302" s="80"/>
      <c r="UGH302" s="80"/>
      <c r="UGI302" s="80"/>
      <c r="UGJ302" s="80"/>
      <c r="UGK302" s="80"/>
      <c r="UGL302" s="80"/>
      <c r="UGM302" s="80"/>
      <c r="UGN302" s="80"/>
      <c r="UGO302" s="80"/>
      <c r="UGP302" s="80"/>
      <c r="UGQ302" s="80"/>
      <c r="UGR302" s="80"/>
      <c r="UGS302" s="80"/>
      <c r="UGT302" s="80"/>
      <c r="UGU302" s="80"/>
      <c r="UGV302" s="80"/>
      <c r="UGW302" s="80"/>
      <c r="UGX302" s="80"/>
      <c r="UGY302" s="80"/>
      <c r="UGZ302" s="80"/>
      <c r="UHA302" s="80"/>
      <c r="UHB302" s="80"/>
      <c r="UHC302" s="80"/>
      <c r="UHD302" s="80"/>
      <c r="UHE302" s="80"/>
      <c r="UHF302" s="80"/>
      <c r="UHG302" s="80"/>
      <c r="UHH302" s="80"/>
      <c r="UHI302" s="80"/>
      <c r="UHJ302" s="80"/>
      <c r="UHK302" s="80"/>
      <c r="UHL302" s="80"/>
      <c r="UHM302" s="80"/>
      <c r="UHN302" s="80"/>
      <c r="UHO302" s="80"/>
      <c r="UHP302" s="80"/>
      <c r="UHQ302" s="80"/>
      <c r="UHR302" s="80"/>
      <c r="UHS302" s="80"/>
      <c r="UHT302" s="80"/>
      <c r="UHU302" s="80"/>
      <c r="UHV302" s="80"/>
      <c r="UHW302" s="80"/>
      <c r="UHX302" s="80"/>
      <c r="UHY302" s="80"/>
      <c r="UHZ302" s="80"/>
      <c r="UIA302" s="80"/>
      <c r="UIB302" s="80"/>
      <c r="UIC302" s="80"/>
      <c r="UID302" s="80"/>
      <c r="UIE302" s="80"/>
      <c r="UIF302" s="80"/>
      <c r="UIG302" s="80"/>
      <c r="UIH302" s="80"/>
      <c r="UII302" s="80"/>
      <c r="UIJ302" s="80"/>
      <c r="UIK302" s="80"/>
      <c r="UIL302" s="80"/>
      <c r="UIM302" s="80"/>
      <c r="UIN302" s="80"/>
      <c r="UIO302" s="80"/>
      <c r="UIP302" s="80"/>
      <c r="UIQ302" s="80"/>
      <c r="UIR302" s="80"/>
      <c r="UIS302" s="80"/>
      <c r="UIT302" s="80"/>
      <c r="UIU302" s="80"/>
      <c r="UIV302" s="80"/>
      <c r="UIW302" s="80"/>
      <c r="UIX302" s="80"/>
      <c r="UIY302" s="80"/>
      <c r="UIZ302" s="80"/>
      <c r="UJA302" s="80"/>
      <c r="UJB302" s="80"/>
      <c r="UJC302" s="80"/>
      <c r="UJD302" s="80"/>
      <c r="UJE302" s="80"/>
      <c r="UJF302" s="80"/>
      <c r="UJG302" s="80"/>
      <c r="UJH302" s="80"/>
      <c r="UJI302" s="80"/>
      <c r="UJJ302" s="80"/>
      <c r="UJK302" s="80"/>
      <c r="UJL302" s="80"/>
      <c r="UJM302" s="80"/>
      <c r="UJN302" s="80"/>
      <c r="UJO302" s="80"/>
      <c r="UJP302" s="80"/>
      <c r="UJQ302" s="80"/>
      <c r="UJR302" s="80"/>
      <c r="UJS302" s="80"/>
      <c r="UJT302" s="80"/>
      <c r="UJU302" s="80"/>
      <c r="UJV302" s="80"/>
      <c r="UJW302" s="80"/>
      <c r="UJX302" s="80"/>
      <c r="UJY302" s="80"/>
      <c r="UJZ302" s="80"/>
      <c r="UKA302" s="80"/>
      <c r="UKB302" s="80"/>
      <c r="UKC302" s="80"/>
      <c r="UKD302" s="80"/>
      <c r="UKE302" s="80"/>
      <c r="UKF302" s="80"/>
      <c r="UKG302" s="80"/>
      <c r="UKH302" s="80"/>
      <c r="UKI302" s="80"/>
      <c r="UKJ302" s="80"/>
      <c r="UKK302" s="80"/>
      <c r="UKL302" s="80"/>
      <c r="UKM302" s="80"/>
      <c r="UKN302" s="80"/>
      <c r="UKO302" s="80"/>
      <c r="UKP302" s="80"/>
      <c r="UKQ302" s="80"/>
      <c r="UKR302" s="80"/>
      <c r="UKS302" s="80"/>
      <c r="UKT302" s="80"/>
      <c r="UKU302" s="80"/>
      <c r="UKV302" s="80"/>
      <c r="UKW302" s="80"/>
      <c r="UKX302" s="80"/>
      <c r="UKY302" s="80"/>
      <c r="UKZ302" s="80"/>
      <c r="ULA302" s="80"/>
      <c r="ULB302" s="80"/>
      <c r="ULC302" s="80"/>
      <c r="ULD302" s="80"/>
      <c r="ULE302" s="80"/>
      <c r="ULF302" s="80"/>
      <c r="ULG302" s="80"/>
      <c r="ULH302" s="80"/>
      <c r="ULI302" s="80"/>
      <c r="ULJ302" s="80"/>
      <c r="ULK302" s="80"/>
      <c r="ULL302" s="80"/>
      <c r="ULM302" s="80"/>
      <c r="ULN302" s="80"/>
      <c r="ULO302" s="80"/>
      <c r="ULP302" s="80"/>
      <c r="ULQ302" s="80"/>
      <c r="ULR302" s="80"/>
      <c r="ULS302" s="80"/>
      <c r="ULT302" s="80"/>
      <c r="ULU302" s="80"/>
      <c r="ULV302" s="80"/>
      <c r="ULW302" s="80"/>
      <c r="ULX302" s="80"/>
      <c r="ULY302" s="80"/>
      <c r="ULZ302" s="80"/>
      <c r="UMA302" s="80"/>
      <c r="UMB302" s="80"/>
      <c r="UMC302" s="80"/>
      <c r="UMD302" s="80"/>
      <c r="UME302" s="80"/>
      <c r="UMF302" s="80"/>
      <c r="UMG302" s="80"/>
      <c r="UMH302" s="80"/>
      <c r="UMI302" s="80"/>
      <c r="UMJ302" s="80"/>
      <c r="UMK302" s="80"/>
      <c r="UML302" s="80"/>
      <c r="UMM302" s="80"/>
      <c r="UMN302" s="80"/>
      <c r="UMO302" s="80"/>
      <c r="UMP302" s="80"/>
      <c r="UMQ302" s="80"/>
      <c r="UMR302" s="80"/>
      <c r="UMS302" s="80"/>
      <c r="UMT302" s="80"/>
      <c r="UMU302" s="80"/>
      <c r="UMV302" s="80"/>
      <c r="UMW302" s="80"/>
      <c r="UMX302" s="80"/>
      <c r="UMY302" s="80"/>
      <c r="UMZ302" s="80"/>
      <c r="UNA302" s="80"/>
      <c r="UNB302" s="80"/>
      <c r="UNC302" s="80"/>
      <c r="UND302" s="80"/>
      <c r="UNE302" s="80"/>
      <c r="UNF302" s="80"/>
      <c r="UNG302" s="80"/>
      <c r="UNH302" s="80"/>
      <c r="UNI302" s="80"/>
      <c r="UNJ302" s="80"/>
      <c r="UNK302" s="80"/>
      <c r="UNL302" s="80"/>
      <c r="UNM302" s="80"/>
      <c r="UNN302" s="80"/>
      <c r="UNO302" s="80"/>
      <c r="UNP302" s="80"/>
      <c r="UNQ302" s="80"/>
      <c r="UNR302" s="80"/>
      <c r="UNS302" s="80"/>
      <c r="UNT302" s="80"/>
      <c r="UNU302" s="80"/>
      <c r="UNV302" s="80"/>
      <c r="UNW302" s="80"/>
      <c r="UNX302" s="80"/>
      <c r="UNY302" s="80"/>
      <c r="UNZ302" s="80"/>
      <c r="UOA302" s="80"/>
      <c r="UOB302" s="80"/>
      <c r="UOC302" s="80"/>
      <c r="UOD302" s="80"/>
      <c r="UOE302" s="80"/>
      <c r="UOF302" s="80"/>
      <c r="UOG302" s="80"/>
      <c r="UOH302" s="80"/>
      <c r="UOI302" s="80"/>
      <c r="UOJ302" s="80"/>
      <c r="UOK302" s="80"/>
      <c r="UOL302" s="80"/>
      <c r="UOM302" s="80"/>
      <c r="UON302" s="80"/>
      <c r="UOO302" s="80"/>
      <c r="UOP302" s="80"/>
      <c r="UOQ302" s="80"/>
      <c r="UOR302" s="80"/>
      <c r="UOS302" s="80"/>
      <c r="UOT302" s="80"/>
      <c r="UOU302" s="80"/>
      <c r="UOV302" s="80"/>
      <c r="UOW302" s="80"/>
      <c r="UOX302" s="80"/>
      <c r="UOY302" s="80"/>
      <c r="UOZ302" s="80"/>
      <c r="UPA302" s="80"/>
      <c r="UPB302" s="80"/>
      <c r="UPC302" s="80"/>
      <c r="UPD302" s="80"/>
      <c r="UPE302" s="80"/>
      <c r="UPF302" s="80"/>
      <c r="UPG302" s="80"/>
      <c r="UPH302" s="80"/>
      <c r="UPI302" s="80"/>
      <c r="UPJ302" s="80"/>
      <c r="UPK302" s="80"/>
      <c r="UPL302" s="80"/>
      <c r="UPM302" s="80"/>
      <c r="UPN302" s="80"/>
      <c r="UPO302" s="80"/>
      <c r="UPP302" s="80"/>
      <c r="UPQ302" s="80"/>
      <c r="UPR302" s="80"/>
      <c r="UPS302" s="80"/>
      <c r="UPT302" s="80"/>
      <c r="UPU302" s="80"/>
      <c r="UPV302" s="80"/>
      <c r="UPW302" s="80"/>
      <c r="UPX302" s="80"/>
      <c r="UPY302" s="80"/>
      <c r="UPZ302" s="80"/>
      <c r="UQA302" s="80"/>
      <c r="UQB302" s="80"/>
      <c r="UQC302" s="80"/>
      <c r="UQD302" s="80"/>
      <c r="UQE302" s="80"/>
      <c r="UQF302" s="80"/>
      <c r="UQG302" s="80"/>
      <c r="UQH302" s="80"/>
      <c r="UQI302" s="80"/>
      <c r="UQJ302" s="80"/>
      <c r="UQK302" s="80"/>
      <c r="UQL302" s="80"/>
      <c r="UQM302" s="80"/>
      <c r="UQN302" s="80"/>
      <c r="UQO302" s="80"/>
      <c r="UQP302" s="80"/>
      <c r="UQQ302" s="80"/>
      <c r="UQR302" s="80"/>
      <c r="UQS302" s="80"/>
      <c r="UQT302" s="80"/>
      <c r="UQU302" s="80"/>
      <c r="UQV302" s="80"/>
      <c r="UQW302" s="80"/>
      <c r="UQX302" s="80"/>
      <c r="UQY302" s="80"/>
      <c r="UQZ302" s="80"/>
      <c r="URA302" s="80"/>
      <c r="URB302" s="80"/>
      <c r="URC302" s="80"/>
      <c r="URD302" s="80"/>
      <c r="URE302" s="80"/>
      <c r="URF302" s="80"/>
      <c r="URG302" s="80"/>
      <c r="URH302" s="80"/>
      <c r="URI302" s="80"/>
      <c r="URJ302" s="80"/>
      <c r="URK302" s="80"/>
      <c r="URL302" s="80"/>
      <c r="URM302" s="80"/>
      <c r="URN302" s="80"/>
      <c r="URO302" s="80"/>
      <c r="URP302" s="80"/>
      <c r="URQ302" s="80"/>
      <c r="URR302" s="80"/>
      <c r="URS302" s="80"/>
      <c r="URT302" s="80"/>
      <c r="URU302" s="80"/>
      <c r="URV302" s="80"/>
      <c r="URW302" s="80"/>
      <c r="URX302" s="80"/>
      <c r="URY302" s="80"/>
      <c r="URZ302" s="80"/>
      <c r="USA302" s="80"/>
      <c r="USB302" s="80"/>
      <c r="USC302" s="80"/>
      <c r="USD302" s="80"/>
      <c r="USE302" s="80"/>
      <c r="USF302" s="80"/>
      <c r="USG302" s="80"/>
      <c r="USH302" s="80"/>
      <c r="USI302" s="80"/>
      <c r="USJ302" s="80"/>
      <c r="USK302" s="80"/>
      <c r="USL302" s="80"/>
      <c r="USM302" s="80"/>
      <c r="USN302" s="80"/>
      <c r="USO302" s="80"/>
      <c r="USP302" s="80"/>
      <c r="USQ302" s="80"/>
      <c r="USR302" s="80"/>
      <c r="USS302" s="80"/>
      <c r="UST302" s="80"/>
      <c r="USU302" s="80"/>
      <c r="USV302" s="80"/>
      <c r="USW302" s="80"/>
      <c r="USX302" s="80"/>
      <c r="USY302" s="80"/>
      <c r="USZ302" s="80"/>
      <c r="UTA302" s="80"/>
      <c r="UTB302" s="80"/>
      <c r="UTC302" s="80"/>
      <c r="UTD302" s="80"/>
      <c r="UTE302" s="80"/>
      <c r="UTF302" s="80"/>
      <c r="UTG302" s="80"/>
      <c r="UTH302" s="80"/>
      <c r="UTI302" s="80"/>
      <c r="UTJ302" s="80"/>
      <c r="UTK302" s="80"/>
      <c r="UTL302" s="80"/>
      <c r="UTM302" s="80"/>
      <c r="UTN302" s="80"/>
      <c r="UTO302" s="80"/>
      <c r="UTP302" s="80"/>
      <c r="UTQ302" s="80"/>
      <c r="UTR302" s="80"/>
      <c r="UTS302" s="80"/>
      <c r="UTT302" s="80"/>
      <c r="UTU302" s="80"/>
      <c r="UTV302" s="80"/>
      <c r="UTW302" s="80"/>
      <c r="UTX302" s="80"/>
      <c r="UTY302" s="80"/>
      <c r="UTZ302" s="80"/>
      <c r="UUA302" s="80"/>
      <c r="UUB302" s="80"/>
      <c r="UUC302" s="80"/>
      <c r="UUD302" s="80"/>
      <c r="UUE302" s="80"/>
      <c r="UUF302" s="80"/>
      <c r="UUG302" s="80"/>
      <c r="UUH302" s="80"/>
      <c r="UUI302" s="80"/>
      <c r="UUJ302" s="80"/>
      <c r="UUK302" s="80"/>
      <c r="UUL302" s="80"/>
      <c r="UUM302" s="80"/>
      <c r="UUN302" s="80"/>
      <c r="UUO302" s="80"/>
      <c r="UUP302" s="80"/>
      <c r="UUQ302" s="80"/>
      <c r="UUR302" s="80"/>
      <c r="UUS302" s="80"/>
      <c r="UUT302" s="80"/>
      <c r="UUU302" s="80"/>
      <c r="UUV302" s="80"/>
      <c r="UUW302" s="80"/>
      <c r="UUX302" s="80"/>
      <c r="UUY302" s="80"/>
      <c r="UUZ302" s="80"/>
      <c r="UVA302" s="80"/>
      <c r="UVB302" s="80"/>
      <c r="UVC302" s="80"/>
      <c r="UVD302" s="80"/>
      <c r="UVE302" s="80"/>
      <c r="UVF302" s="80"/>
      <c r="UVG302" s="80"/>
      <c r="UVH302" s="80"/>
      <c r="UVI302" s="80"/>
      <c r="UVJ302" s="80"/>
      <c r="UVK302" s="80"/>
      <c r="UVL302" s="80"/>
      <c r="UVM302" s="80"/>
      <c r="UVN302" s="80"/>
      <c r="UVO302" s="80"/>
      <c r="UVP302" s="80"/>
      <c r="UVQ302" s="80"/>
      <c r="UVR302" s="80"/>
      <c r="UVS302" s="80"/>
      <c r="UVT302" s="80"/>
      <c r="UVU302" s="80"/>
      <c r="UVV302" s="80"/>
      <c r="UVW302" s="80"/>
      <c r="UVX302" s="80"/>
      <c r="UVY302" s="80"/>
      <c r="UVZ302" s="80"/>
      <c r="UWA302" s="80"/>
      <c r="UWB302" s="80"/>
      <c r="UWC302" s="80"/>
      <c r="UWD302" s="80"/>
      <c r="UWE302" s="80"/>
      <c r="UWF302" s="80"/>
      <c r="UWG302" s="80"/>
      <c r="UWH302" s="80"/>
      <c r="UWI302" s="80"/>
      <c r="UWJ302" s="80"/>
      <c r="UWK302" s="80"/>
      <c r="UWL302" s="80"/>
      <c r="UWM302" s="80"/>
      <c r="UWN302" s="80"/>
      <c r="UWO302" s="80"/>
      <c r="UWP302" s="80"/>
      <c r="UWQ302" s="80"/>
      <c r="UWR302" s="80"/>
      <c r="UWS302" s="80"/>
      <c r="UWT302" s="80"/>
      <c r="UWU302" s="80"/>
      <c r="UWV302" s="80"/>
      <c r="UWW302" s="80"/>
      <c r="UWX302" s="80"/>
      <c r="UWY302" s="80"/>
      <c r="UWZ302" s="80"/>
      <c r="UXA302" s="80"/>
      <c r="UXB302" s="80"/>
      <c r="UXC302" s="80"/>
      <c r="UXD302" s="80"/>
      <c r="UXE302" s="80"/>
      <c r="UXF302" s="80"/>
      <c r="UXG302" s="80"/>
      <c r="UXH302" s="80"/>
      <c r="UXI302" s="80"/>
      <c r="UXJ302" s="80"/>
      <c r="UXK302" s="80"/>
      <c r="UXL302" s="80"/>
      <c r="UXM302" s="80"/>
      <c r="UXN302" s="80"/>
      <c r="UXO302" s="80"/>
      <c r="UXP302" s="80"/>
      <c r="UXQ302" s="80"/>
      <c r="UXR302" s="80"/>
      <c r="UXS302" s="80"/>
      <c r="UXT302" s="80"/>
      <c r="UXU302" s="80"/>
      <c r="UXV302" s="80"/>
      <c r="UXW302" s="80"/>
      <c r="UXX302" s="80"/>
      <c r="UXY302" s="80"/>
      <c r="UXZ302" s="80"/>
      <c r="UYA302" s="80"/>
      <c r="UYB302" s="80"/>
      <c r="UYC302" s="80"/>
      <c r="UYD302" s="80"/>
      <c r="UYE302" s="80"/>
      <c r="UYF302" s="80"/>
      <c r="UYG302" s="80"/>
      <c r="UYH302" s="80"/>
      <c r="UYI302" s="80"/>
      <c r="UYJ302" s="80"/>
      <c r="UYK302" s="80"/>
      <c r="UYL302" s="80"/>
      <c r="UYM302" s="80"/>
      <c r="UYN302" s="80"/>
      <c r="UYO302" s="80"/>
      <c r="UYP302" s="80"/>
      <c r="UYQ302" s="80"/>
      <c r="UYR302" s="80"/>
      <c r="UYS302" s="80"/>
      <c r="UYT302" s="80"/>
      <c r="UYU302" s="80"/>
      <c r="UYV302" s="80"/>
      <c r="UYW302" s="80"/>
      <c r="UYX302" s="80"/>
      <c r="UYY302" s="80"/>
      <c r="UYZ302" s="80"/>
      <c r="UZA302" s="80"/>
      <c r="UZB302" s="80"/>
      <c r="UZC302" s="80"/>
      <c r="UZD302" s="80"/>
      <c r="UZE302" s="80"/>
      <c r="UZF302" s="80"/>
      <c r="UZG302" s="80"/>
      <c r="UZH302" s="80"/>
      <c r="UZI302" s="80"/>
      <c r="UZJ302" s="80"/>
      <c r="UZK302" s="80"/>
      <c r="UZL302" s="80"/>
      <c r="UZM302" s="80"/>
      <c r="UZN302" s="80"/>
      <c r="UZO302" s="80"/>
      <c r="UZP302" s="80"/>
      <c r="UZQ302" s="80"/>
      <c r="UZR302" s="80"/>
      <c r="UZS302" s="80"/>
      <c r="UZT302" s="80"/>
      <c r="UZU302" s="80"/>
      <c r="UZV302" s="80"/>
      <c r="UZW302" s="80"/>
      <c r="UZX302" s="80"/>
      <c r="UZY302" s="80"/>
      <c r="UZZ302" s="80"/>
      <c r="VAA302" s="80"/>
      <c r="VAB302" s="80"/>
      <c r="VAC302" s="80"/>
      <c r="VAD302" s="80"/>
      <c r="VAE302" s="80"/>
      <c r="VAF302" s="80"/>
      <c r="VAG302" s="80"/>
      <c r="VAH302" s="80"/>
      <c r="VAI302" s="80"/>
      <c r="VAJ302" s="80"/>
      <c r="VAK302" s="80"/>
      <c r="VAL302" s="80"/>
      <c r="VAM302" s="80"/>
      <c r="VAN302" s="80"/>
      <c r="VAO302" s="80"/>
      <c r="VAP302" s="80"/>
      <c r="VAQ302" s="80"/>
      <c r="VAR302" s="80"/>
      <c r="VAS302" s="80"/>
      <c r="VAT302" s="80"/>
      <c r="VAU302" s="80"/>
      <c r="VAV302" s="80"/>
      <c r="VAW302" s="80"/>
      <c r="VAX302" s="80"/>
      <c r="VAY302" s="80"/>
      <c r="VAZ302" s="80"/>
      <c r="VBA302" s="80"/>
      <c r="VBB302" s="80"/>
      <c r="VBC302" s="80"/>
      <c r="VBD302" s="80"/>
      <c r="VBE302" s="80"/>
      <c r="VBF302" s="80"/>
      <c r="VBG302" s="80"/>
      <c r="VBH302" s="80"/>
      <c r="VBI302" s="80"/>
      <c r="VBJ302" s="80"/>
      <c r="VBK302" s="80"/>
      <c r="VBL302" s="80"/>
      <c r="VBM302" s="80"/>
      <c r="VBN302" s="80"/>
      <c r="VBO302" s="80"/>
      <c r="VBP302" s="80"/>
      <c r="VBQ302" s="80"/>
      <c r="VBR302" s="80"/>
      <c r="VBS302" s="80"/>
      <c r="VBT302" s="80"/>
      <c r="VBU302" s="80"/>
      <c r="VBV302" s="80"/>
      <c r="VBW302" s="80"/>
      <c r="VBX302" s="80"/>
      <c r="VBY302" s="80"/>
      <c r="VBZ302" s="80"/>
      <c r="VCA302" s="80"/>
      <c r="VCB302" s="80"/>
      <c r="VCC302" s="80"/>
      <c r="VCD302" s="80"/>
      <c r="VCE302" s="80"/>
      <c r="VCF302" s="80"/>
      <c r="VCG302" s="80"/>
      <c r="VCH302" s="80"/>
      <c r="VCI302" s="80"/>
      <c r="VCJ302" s="80"/>
      <c r="VCK302" s="80"/>
      <c r="VCL302" s="80"/>
      <c r="VCM302" s="80"/>
      <c r="VCN302" s="80"/>
      <c r="VCO302" s="80"/>
      <c r="VCP302" s="80"/>
      <c r="VCQ302" s="80"/>
      <c r="VCR302" s="80"/>
      <c r="VCS302" s="80"/>
      <c r="VCT302" s="80"/>
      <c r="VCU302" s="80"/>
      <c r="VCV302" s="80"/>
      <c r="VCW302" s="80"/>
      <c r="VCX302" s="80"/>
      <c r="VCY302" s="80"/>
      <c r="VCZ302" s="80"/>
      <c r="VDA302" s="80"/>
      <c r="VDB302" s="80"/>
      <c r="VDC302" s="80"/>
      <c r="VDD302" s="80"/>
      <c r="VDE302" s="80"/>
      <c r="VDF302" s="80"/>
      <c r="VDG302" s="80"/>
      <c r="VDH302" s="80"/>
      <c r="VDI302" s="80"/>
      <c r="VDJ302" s="80"/>
      <c r="VDK302" s="80"/>
      <c r="VDL302" s="80"/>
      <c r="VDM302" s="80"/>
      <c r="VDN302" s="80"/>
      <c r="VDO302" s="80"/>
      <c r="VDP302" s="80"/>
      <c r="VDQ302" s="80"/>
      <c r="VDR302" s="80"/>
      <c r="VDS302" s="80"/>
      <c r="VDT302" s="80"/>
      <c r="VDU302" s="80"/>
      <c r="VDV302" s="80"/>
      <c r="VDW302" s="80"/>
      <c r="VDX302" s="80"/>
      <c r="VDY302" s="80"/>
      <c r="VDZ302" s="80"/>
      <c r="VEA302" s="80"/>
      <c r="VEB302" s="80"/>
      <c r="VEC302" s="80"/>
      <c r="VED302" s="80"/>
      <c r="VEE302" s="80"/>
      <c r="VEF302" s="80"/>
      <c r="VEG302" s="80"/>
      <c r="VEH302" s="80"/>
      <c r="VEI302" s="80"/>
      <c r="VEJ302" s="80"/>
      <c r="VEK302" s="80"/>
      <c r="VEL302" s="80"/>
      <c r="VEM302" s="80"/>
      <c r="VEN302" s="80"/>
      <c r="VEO302" s="80"/>
      <c r="VEP302" s="80"/>
      <c r="VEQ302" s="80"/>
      <c r="VER302" s="80"/>
      <c r="VES302" s="80"/>
      <c r="VET302" s="80"/>
      <c r="VEU302" s="80"/>
      <c r="VEV302" s="80"/>
      <c r="VEW302" s="80"/>
      <c r="VEX302" s="80"/>
      <c r="VEY302" s="80"/>
      <c r="VEZ302" s="80"/>
      <c r="VFA302" s="80"/>
      <c r="VFB302" s="80"/>
      <c r="VFC302" s="80"/>
      <c r="VFD302" s="80"/>
      <c r="VFE302" s="80"/>
      <c r="VFF302" s="80"/>
      <c r="VFG302" s="80"/>
      <c r="VFH302" s="80"/>
      <c r="VFI302" s="80"/>
      <c r="VFJ302" s="80"/>
      <c r="VFK302" s="80"/>
      <c r="VFL302" s="80"/>
      <c r="VFM302" s="80"/>
      <c r="VFN302" s="80"/>
      <c r="VFO302" s="80"/>
      <c r="VFP302" s="80"/>
      <c r="VFQ302" s="80"/>
      <c r="VFR302" s="80"/>
      <c r="VFS302" s="80"/>
      <c r="VFT302" s="80"/>
      <c r="VFU302" s="80"/>
      <c r="VFV302" s="80"/>
      <c r="VFW302" s="80"/>
      <c r="VFX302" s="80"/>
      <c r="VFY302" s="80"/>
      <c r="VFZ302" s="80"/>
      <c r="VGA302" s="80"/>
      <c r="VGB302" s="80"/>
      <c r="VGC302" s="80"/>
      <c r="VGD302" s="80"/>
      <c r="VGE302" s="80"/>
      <c r="VGF302" s="80"/>
      <c r="VGG302" s="80"/>
      <c r="VGH302" s="80"/>
      <c r="VGI302" s="80"/>
      <c r="VGJ302" s="80"/>
      <c r="VGK302" s="80"/>
      <c r="VGL302" s="80"/>
      <c r="VGM302" s="80"/>
      <c r="VGN302" s="80"/>
      <c r="VGO302" s="80"/>
      <c r="VGP302" s="80"/>
      <c r="VGQ302" s="80"/>
      <c r="VGR302" s="80"/>
      <c r="VGS302" s="80"/>
      <c r="VGT302" s="80"/>
      <c r="VGU302" s="80"/>
      <c r="VGV302" s="80"/>
      <c r="VGW302" s="80"/>
      <c r="VGX302" s="80"/>
      <c r="VGY302" s="80"/>
      <c r="VGZ302" s="80"/>
      <c r="VHA302" s="80"/>
      <c r="VHB302" s="80"/>
      <c r="VHC302" s="80"/>
      <c r="VHD302" s="80"/>
      <c r="VHE302" s="80"/>
      <c r="VHF302" s="80"/>
      <c r="VHG302" s="80"/>
      <c r="VHH302" s="80"/>
      <c r="VHI302" s="80"/>
      <c r="VHJ302" s="80"/>
      <c r="VHK302" s="80"/>
      <c r="VHL302" s="80"/>
      <c r="VHM302" s="80"/>
      <c r="VHN302" s="80"/>
      <c r="VHO302" s="80"/>
      <c r="VHP302" s="80"/>
      <c r="VHQ302" s="80"/>
      <c r="VHR302" s="80"/>
      <c r="VHS302" s="80"/>
      <c r="VHT302" s="80"/>
      <c r="VHU302" s="80"/>
      <c r="VHV302" s="80"/>
      <c r="VHW302" s="80"/>
      <c r="VHX302" s="80"/>
      <c r="VHY302" s="80"/>
      <c r="VHZ302" s="80"/>
      <c r="VIA302" s="80"/>
      <c r="VIB302" s="80"/>
      <c r="VIC302" s="80"/>
      <c r="VID302" s="80"/>
      <c r="VIE302" s="80"/>
      <c r="VIF302" s="80"/>
      <c r="VIG302" s="80"/>
      <c r="VIH302" s="80"/>
      <c r="VII302" s="80"/>
      <c r="VIJ302" s="80"/>
      <c r="VIK302" s="80"/>
      <c r="VIL302" s="80"/>
      <c r="VIM302" s="80"/>
      <c r="VIN302" s="80"/>
      <c r="VIO302" s="80"/>
      <c r="VIP302" s="80"/>
      <c r="VIQ302" s="80"/>
      <c r="VIR302" s="80"/>
      <c r="VIS302" s="80"/>
      <c r="VIT302" s="80"/>
      <c r="VIU302" s="80"/>
      <c r="VIV302" s="80"/>
      <c r="VIW302" s="80"/>
      <c r="VIX302" s="80"/>
      <c r="VIY302" s="80"/>
      <c r="VIZ302" s="80"/>
      <c r="VJA302" s="80"/>
      <c r="VJB302" s="80"/>
      <c r="VJC302" s="80"/>
      <c r="VJD302" s="80"/>
      <c r="VJE302" s="80"/>
      <c r="VJF302" s="80"/>
      <c r="VJG302" s="80"/>
      <c r="VJH302" s="80"/>
      <c r="VJI302" s="80"/>
      <c r="VJJ302" s="80"/>
      <c r="VJK302" s="80"/>
      <c r="VJL302" s="80"/>
      <c r="VJM302" s="80"/>
      <c r="VJN302" s="80"/>
      <c r="VJO302" s="80"/>
      <c r="VJP302" s="80"/>
      <c r="VJQ302" s="80"/>
      <c r="VJR302" s="80"/>
      <c r="VJS302" s="80"/>
      <c r="VJT302" s="80"/>
      <c r="VJU302" s="80"/>
      <c r="VJV302" s="80"/>
      <c r="VJW302" s="80"/>
      <c r="VJX302" s="80"/>
      <c r="VJY302" s="80"/>
      <c r="VJZ302" s="80"/>
      <c r="VKA302" s="80"/>
      <c r="VKB302" s="80"/>
      <c r="VKC302" s="80"/>
      <c r="VKD302" s="80"/>
      <c r="VKE302" s="80"/>
      <c r="VKF302" s="80"/>
      <c r="VKG302" s="80"/>
      <c r="VKH302" s="80"/>
      <c r="VKI302" s="80"/>
      <c r="VKJ302" s="80"/>
      <c r="VKK302" s="80"/>
      <c r="VKL302" s="80"/>
      <c r="VKM302" s="80"/>
      <c r="VKN302" s="80"/>
      <c r="VKO302" s="80"/>
      <c r="VKP302" s="80"/>
      <c r="VKQ302" s="80"/>
      <c r="VKR302" s="80"/>
      <c r="VKS302" s="80"/>
      <c r="VKT302" s="80"/>
      <c r="VKU302" s="80"/>
      <c r="VKV302" s="80"/>
      <c r="VKW302" s="80"/>
      <c r="VKX302" s="80"/>
      <c r="VKY302" s="80"/>
      <c r="VKZ302" s="80"/>
      <c r="VLA302" s="80"/>
      <c r="VLB302" s="80"/>
      <c r="VLC302" s="80"/>
      <c r="VLD302" s="80"/>
      <c r="VLE302" s="80"/>
      <c r="VLF302" s="80"/>
      <c r="VLG302" s="80"/>
      <c r="VLH302" s="80"/>
      <c r="VLI302" s="80"/>
      <c r="VLJ302" s="80"/>
      <c r="VLK302" s="80"/>
      <c r="VLL302" s="80"/>
      <c r="VLM302" s="80"/>
      <c r="VLN302" s="80"/>
      <c r="VLO302" s="80"/>
      <c r="VLP302" s="80"/>
      <c r="VLQ302" s="80"/>
      <c r="VLR302" s="80"/>
      <c r="VLS302" s="80"/>
      <c r="VLT302" s="80"/>
      <c r="VLU302" s="80"/>
      <c r="VLV302" s="80"/>
      <c r="VLW302" s="80"/>
      <c r="VLX302" s="80"/>
      <c r="VLY302" s="80"/>
      <c r="VLZ302" s="80"/>
      <c r="VMA302" s="80"/>
      <c r="VMB302" s="80"/>
      <c r="VMC302" s="80"/>
      <c r="VMD302" s="80"/>
      <c r="VME302" s="80"/>
      <c r="VMF302" s="80"/>
      <c r="VMG302" s="80"/>
      <c r="VMH302" s="80"/>
      <c r="VMI302" s="80"/>
      <c r="VMJ302" s="80"/>
      <c r="VMK302" s="80"/>
      <c r="VML302" s="80"/>
      <c r="VMM302" s="80"/>
      <c r="VMN302" s="80"/>
      <c r="VMO302" s="80"/>
      <c r="VMP302" s="80"/>
      <c r="VMQ302" s="80"/>
      <c r="VMR302" s="80"/>
      <c r="VMS302" s="80"/>
      <c r="VMT302" s="80"/>
      <c r="VMU302" s="80"/>
      <c r="VMV302" s="80"/>
      <c r="VMW302" s="80"/>
      <c r="VMX302" s="80"/>
      <c r="VMY302" s="80"/>
      <c r="VMZ302" s="80"/>
      <c r="VNA302" s="80"/>
      <c r="VNB302" s="80"/>
      <c r="VNC302" s="80"/>
      <c r="VND302" s="80"/>
      <c r="VNE302" s="80"/>
      <c r="VNF302" s="80"/>
      <c r="VNG302" s="80"/>
      <c r="VNH302" s="80"/>
      <c r="VNI302" s="80"/>
      <c r="VNJ302" s="80"/>
      <c r="VNK302" s="80"/>
      <c r="VNL302" s="80"/>
      <c r="VNM302" s="80"/>
      <c r="VNN302" s="80"/>
      <c r="VNO302" s="80"/>
      <c r="VNP302" s="80"/>
      <c r="VNQ302" s="80"/>
      <c r="VNR302" s="80"/>
      <c r="VNS302" s="80"/>
      <c r="VNT302" s="80"/>
      <c r="VNU302" s="80"/>
      <c r="VNV302" s="80"/>
      <c r="VNW302" s="80"/>
      <c r="VNX302" s="80"/>
      <c r="VNY302" s="80"/>
      <c r="VNZ302" s="80"/>
      <c r="VOA302" s="80"/>
      <c r="VOB302" s="80"/>
      <c r="VOC302" s="80"/>
      <c r="VOD302" s="80"/>
      <c r="VOE302" s="80"/>
      <c r="VOF302" s="80"/>
      <c r="VOG302" s="80"/>
      <c r="VOH302" s="80"/>
      <c r="VOI302" s="80"/>
      <c r="VOJ302" s="80"/>
      <c r="VOK302" s="80"/>
      <c r="VOL302" s="80"/>
      <c r="VOM302" s="80"/>
      <c r="VON302" s="80"/>
      <c r="VOO302" s="80"/>
      <c r="VOP302" s="80"/>
      <c r="VOQ302" s="80"/>
      <c r="VOR302" s="80"/>
      <c r="VOS302" s="80"/>
      <c r="VOT302" s="80"/>
      <c r="VOU302" s="80"/>
      <c r="VOV302" s="80"/>
      <c r="VOW302" s="80"/>
      <c r="VOX302" s="80"/>
      <c r="VOY302" s="80"/>
      <c r="VOZ302" s="80"/>
      <c r="VPA302" s="80"/>
      <c r="VPB302" s="80"/>
      <c r="VPC302" s="80"/>
      <c r="VPD302" s="80"/>
      <c r="VPE302" s="80"/>
      <c r="VPF302" s="80"/>
      <c r="VPG302" s="80"/>
      <c r="VPH302" s="80"/>
      <c r="VPI302" s="80"/>
      <c r="VPJ302" s="80"/>
      <c r="VPK302" s="80"/>
      <c r="VPL302" s="80"/>
      <c r="VPM302" s="80"/>
      <c r="VPN302" s="80"/>
      <c r="VPO302" s="80"/>
      <c r="VPP302" s="80"/>
      <c r="VPQ302" s="80"/>
      <c r="VPR302" s="80"/>
      <c r="VPS302" s="80"/>
      <c r="VPT302" s="80"/>
      <c r="VPU302" s="80"/>
      <c r="VPV302" s="80"/>
      <c r="VPW302" s="80"/>
      <c r="VPX302" s="80"/>
      <c r="VPY302" s="80"/>
      <c r="VPZ302" s="80"/>
      <c r="VQA302" s="80"/>
      <c r="VQB302" s="80"/>
      <c r="VQC302" s="80"/>
      <c r="VQD302" s="80"/>
      <c r="VQE302" s="80"/>
      <c r="VQF302" s="80"/>
      <c r="VQG302" s="80"/>
      <c r="VQH302" s="80"/>
      <c r="VQI302" s="80"/>
      <c r="VQJ302" s="80"/>
      <c r="VQK302" s="80"/>
      <c r="VQL302" s="80"/>
      <c r="VQM302" s="80"/>
      <c r="VQN302" s="80"/>
      <c r="VQO302" s="80"/>
      <c r="VQP302" s="80"/>
      <c r="VQQ302" s="80"/>
      <c r="VQR302" s="80"/>
      <c r="VQS302" s="80"/>
      <c r="VQT302" s="80"/>
      <c r="VQU302" s="80"/>
      <c r="VQV302" s="80"/>
      <c r="VQW302" s="80"/>
      <c r="VQX302" s="80"/>
      <c r="VQY302" s="80"/>
      <c r="VQZ302" s="80"/>
      <c r="VRA302" s="80"/>
      <c r="VRB302" s="80"/>
      <c r="VRC302" s="80"/>
      <c r="VRD302" s="80"/>
      <c r="VRE302" s="80"/>
      <c r="VRF302" s="80"/>
      <c r="VRG302" s="80"/>
      <c r="VRH302" s="80"/>
      <c r="VRI302" s="80"/>
      <c r="VRJ302" s="80"/>
      <c r="VRK302" s="80"/>
      <c r="VRL302" s="80"/>
      <c r="VRM302" s="80"/>
      <c r="VRN302" s="80"/>
      <c r="VRO302" s="80"/>
      <c r="VRP302" s="80"/>
      <c r="VRQ302" s="80"/>
      <c r="VRR302" s="80"/>
      <c r="VRS302" s="80"/>
      <c r="VRT302" s="80"/>
      <c r="VRU302" s="80"/>
      <c r="VRV302" s="80"/>
      <c r="VRW302" s="80"/>
      <c r="VRX302" s="80"/>
      <c r="VRY302" s="80"/>
      <c r="VRZ302" s="80"/>
      <c r="VSA302" s="80"/>
      <c r="VSB302" s="80"/>
      <c r="VSC302" s="80"/>
      <c r="VSD302" s="80"/>
      <c r="VSE302" s="80"/>
      <c r="VSF302" s="80"/>
      <c r="VSG302" s="80"/>
      <c r="VSH302" s="80"/>
      <c r="VSI302" s="80"/>
      <c r="VSJ302" s="80"/>
      <c r="VSK302" s="80"/>
      <c r="VSL302" s="80"/>
      <c r="VSM302" s="80"/>
      <c r="VSN302" s="80"/>
      <c r="VSO302" s="80"/>
      <c r="VSP302" s="80"/>
      <c r="VSQ302" s="80"/>
      <c r="VSR302" s="80"/>
      <c r="VSS302" s="80"/>
      <c r="VST302" s="80"/>
      <c r="VSU302" s="80"/>
      <c r="VSV302" s="80"/>
      <c r="VSW302" s="80"/>
      <c r="VSX302" s="80"/>
      <c r="VSY302" s="80"/>
      <c r="VSZ302" s="80"/>
      <c r="VTA302" s="80"/>
      <c r="VTB302" s="80"/>
      <c r="VTC302" s="80"/>
      <c r="VTD302" s="80"/>
      <c r="VTE302" s="80"/>
      <c r="VTF302" s="80"/>
      <c r="VTG302" s="80"/>
      <c r="VTH302" s="80"/>
      <c r="VTI302" s="80"/>
      <c r="VTJ302" s="80"/>
      <c r="VTK302" s="80"/>
      <c r="VTL302" s="80"/>
      <c r="VTM302" s="80"/>
      <c r="VTN302" s="80"/>
      <c r="VTO302" s="80"/>
      <c r="VTP302" s="80"/>
      <c r="VTQ302" s="80"/>
      <c r="VTR302" s="80"/>
      <c r="VTS302" s="80"/>
      <c r="VTT302" s="80"/>
      <c r="VTU302" s="80"/>
      <c r="VTV302" s="80"/>
      <c r="VTW302" s="80"/>
      <c r="VTX302" s="80"/>
      <c r="VTY302" s="80"/>
      <c r="VTZ302" s="80"/>
      <c r="VUA302" s="80"/>
      <c r="VUB302" s="80"/>
      <c r="VUC302" s="80"/>
      <c r="VUD302" s="80"/>
      <c r="VUE302" s="80"/>
      <c r="VUF302" s="80"/>
      <c r="VUG302" s="80"/>
      <c r="VUH302" s="80"/>
      <c r="VUI302" s="80"/>
      <c r="VUJ302" s="80"/>
      <c r="VUK302" s="80"/>
      <c r="VUL302" s="80"/>
      <c r="VUM302" s="80"/>
      <c r="VUN302" s="80"/>
      <c r="VUO302" s="80"/>
      <c r="VUP302" s="80"/>
      <c r="VUQ302" s="80"/>
      <c r="VUR302" s="80"/>
      <c r="VUS302" s="80"/>
      <c r="VUT302" s="80"/>
      <c r="VUU302" s="80"/>
      <c r="VUV302" s="80"/>
      <c r="VUW302" s="80"/>
      <c r="VUX302" s="80"/>
      <c r="VUY302" s="80"/>
      <c r="VUZ302" s="80"/>
      <c r="VVA302" s="80"/>
      <c r="VVB302" s="80"/>
      <c r="VVC302" s="80"/>
      <c r="VVD302" s="80"/>
      <c r="VVE302" s="80"/>
      <c r="VVF302" s="80"/>
      <c r="VVG302" s="80"/>
      <c r="VVH302" s="80"/>
      <c r="VVI302" s="80"/>
      <c r="VVJ302" s="80"/>
      <c r="VVK302" s="80"/>
      <c r="VVL302" s="80"/>
      <c r="VVM302" s="80"/>
      <c r="VVN302" s="80"/>
      <c r="VVO302" s="80"/>
      <c r="VVP302" s="80"/>
      <c r="VVQ302" s="80"/>
      <c r="VVR302" s="80"/>
      <c r="VVS302" s="80"/>
      <c r="VVT302" s="80"/>
      <c r="VVU302" s="80"/>
      <c r="VVV302" s="80"/>
      <c r="VVW302" s="80"/>
      <c r="VVX302" s="80"/>
      <c r="VVY302" s="80"/>
      <c r="VVZ302" s="80"/>
      <c r="VWA302" s="80"/>
      <c r="VWB302" s="80"/>
      <c r="VWC302" s="80"/>
      <c r="VWD302" s="80"/>
      <c r="VWE302" s="80"/>
      <c r="VWF302" s="80"/>
      <c r="VWG302" s="80"/>
      <c r="VWH302" s="80"/>
      <c r="VWI302" s="80"/>
      <c r="VWJ302" s="80"/>
      <c r="VWK302" s="80"/>
      <c r="VWL302" s="80"/>
      <c r="VWM302" s="80"/>
      <c r="VWN302" s="80"/>
      <c r="VWO302" s="80"/>
      <c r="VWP302" s="80"/>
      <c r="VWQ302" s="80"/>
      <c r="VWR302" s="80"/>
      <c r="VWS302" s="80"/>
      <c r="VWT302" s="80"/>
      <c r="VWU302" s="80"/>
      <c r="VWV302" s="80"/>
      <c r="VWW302" s="80"/>
      <c r="VWX302" s="80"/>
      <c r="VWY302" s="80"/>
      <c r="VWZ302" s="80"/>
      <c r="VXA302" s="80"/>
      <c r="VXB302" s="80"/>
      <c r="VXC302" s="80"/>
      <c r="VXD302" s="80"/>
      <c r="VXE302" s="80"/>
      <c r="VXF302" s="80"/>
      <c r="VXG302" s="80"/>
      <c r="VXH302" s="80"/>
      <c r="VXI302" s="80"/>
      <c r="VXJ302" s="80"/>
      <c r="VXK302" s="80"/>
      <c r="VXL302" s="80"/>
      <c r="VXM302" s="80"/>
      <c r="VXN302" s="80"/>
      <c r="VXO302" s="80"/>
      <c r="VXP302" s="80"/>
      <c r="VXQ302" s="80"/>
      <c r="VXR302" s="80"/>
      <c r="VXS302" s="80"/>
      <c r="VXT302" s="80"/>
      <c r="VXU302" s="80"/>
      <c r="VXV302" s="80"/>
      <c r="VXW302" s="80"/>
      <c r="VXX302" s="80"/>
      <c r="VXY302" s="80"/>
      <c r="VXZ302" s="80"/>
      <c r="VYA302" s="80"/>
      <c r="VYB302" s="80"/>
      <c r="VYC302" s="80"/>
      <c r="VYD302" s="80"/>
      <c r="VYE302" s="80"/>
      <c r="VYF302" s="80"/>
      <c r="VYG302" s="80"/>
      <c r="VYH302" s="80"/>
      <c r="VYI302" s="80"/>
      <c r="VYJ302" s="80"/>
      <c r="VYK302" s="80"/>
      <c r="VYL302" s="80"/>
      <c r="VYM302" s="80"/>
      <c r="VYN302" s="80"/>
      <c r="VYO302" s="80"/>
      <c r="VYP302" s="80"/>
      <c r="VYQ302" s="80"/>
      <c r="VYR302" s="80"/>
      <c r="VYS302" s="80"/>
      <c r="VYT302" s="80"/>
      <c r="VYU302" s="80"/>
      <c r="VYV302" s="80"/>
      <c r="VYW302" s="80"/>
      <c r="VYX302" s="80"/>
      <c r="VYY302" s="80"/>
      <c r="VYZ302" s="80"/>
      <c r="VZA302" s="80"/>
      <c r="VZB302" s="80"/>
      <c r="VZC302" s="80"/>
      <c r="VZD302" s="80"/>
      <c r="VZE302" s="80"/>
      <c r="VZF302" s="80"/>
      <c r="VZG302" s="80"/>
      <c r="VZH302" s="80"/>
      <c r="VZI302" s="80"/>
      <c r="VZJ302" s="80"/>
      <c r="VZK302" s="80"/>
      <c r="VZL302" s="80"/>
      <c r="VZM302" s="80"/>
      <c r="VZN302" s="80"/>
      <c r="VZO302" s="80"/>
      <c r="VZP302" s="80"/>
      <c r="VZQ302" s="80"/>
      <c r="VZR302" s="80"/>
      <c r="VZS302" s="80"/>
      <c r="VZT302" s="80"/>
      <c r="VZU302" s="80"/>
      <c r="VZV302" s="80"/>
      <c r="VZW302" s="80"/>
      <c r="VZX302" s="80"/>
      <c r="VZY302" s="80"/>
      <c r="VZZ302" s="80"/>
      <c r="WAA302" s="80"/>
      <c r="WAB302" s="80"/>
      <c r="WAC302" s="80"/>
      <c r="WAD302" s="80"/>
      <c r="WAE302" s="80"/>
      <c r="WAF302" s="80"/>
      <c r="WAG302" s="80"/>
      <c r="WAH302" s="80"/>
      <c r="WAI302" s="80"/>
      <c r="WAJ302" s="80"/>
      <c r="WAK302" s="80"/>
      <c r="WAL302" s="80"/>
      <c r="WAM302" s="80"/>
      <c r="WAN302" s="80"/>
      <c r="WAO302" s="80"/>
      <c r="WAP302" s="80"/>
      <c r="WAQ302" s="80"/>
      <c r="WAR302" s="80"/>
      <c r="WAS302" s="80"/>
      <c r="WAT302" s="80"/>
      <c r="WAU302" s="80"/>
      <c r="WAV302" s="80"/>
      <c r="WAW302" s="80"/>
      <c r="WAX302" s="80"/>
      <c r="WAY302" s="80"/>
      <c r="WAZ302" s="80"/>
      <c r="WBA302" s="80"/>
      <c r="WBB302" s="80"/>
      <c r="WBC302" s="80"/>
      <c r="WBD302" s="80"/>
      <c r="WBE302" s="80"/>
      <c r="WBF302" s="80"/>
      <c r="WBG302" s="80"/>
      <c r="WBH302" s="80"/>
      <c r="WBI302" s="80"/>
      <c r="WBJ302" s="80"/>
      <c r="WBK302" s="80"/>
      <c r="WBL302" s="80"/>
      <c r="WBM302" s="80"/>
      <c r="WBN302" s="80"/>
      <c r="WBO302" s="80"/>
      <c r="WBP302" s="80"/>
      <c r="WBQ302" s="80"/>
      <c r="WBR302" s="80"/>
      <c r="WBS302" s="80"/>
      <c r="WBT302" s="80"/>
      <c r="WBU302" s="80"/>
      <c r="WBV302" s="80"/>
      <c r="WBW302" s="80"/>
      <c r="WBX302" s="80"/>
      <c r="WBY302" s="80"/>
      <c r="WBZ302" s="80"/>
      <c r="WCA302" s="80"/>
      <c r="WCB302" s="80"/>
      <c r="WCC302" s="80"/>
      <c r="WCD302" s="80"/>
      <c r="WCE302" s="80"/>
      <c r="WCF302" s="80"/>
      <c r="WCG302" s="80"/>
      <c r="WCH302" s="80"/>
      <c r="WCI302" s="80"/>
      <c r="WCJ302" s="80"/>
      <c r="WCK302" s="80"/>
      <c r="WCL302" s="80"/>
      <c r="WCM302" s="80"/>
      <c r="WCN302" s="80"/>
      <c r="WCO302" s="80"/>
      <c r="WCP302" s="80"/>
      <c r="WCQ302" s="80"/>
      <c r="WCR302" s="80"/>
      <c r="WCS302" s="80"/>
      <c r="WCT302" s="80"/>
      <c r="WCU302" s="80"/>
      <c r="WCV302" s="80"/>
      <c r="WCW302" s="80"/>
      <c r="WCX302" s="80"/>
      <c r="WCY302" s="80"/>
      <c r="WCZ302" s="80"/>
      <c r="WDA302" s="80"/>
      <c r="WDB302" s="80"/>
      <c r="WDC302" s="80"/>
      <c r="WDD302" s="80"/>
      <c r="WDE302" s="80"/>
      <c r="WDF302" s="80"/>
      <c r="WDG302" s="80"/>
      <c r="WDH302" s="80"/>
      <c r="WDI302" s="80"/>
      <c r="WDJ302" s="80"/>
      <c r="WDK302" s="80"/>
      <c r="WDL302" s="80"/>
      <c r="WDM302" s="80"/>
      <c r="WDN302" s="80"/>
      <c r="WDO302" s="80"/>
      <c r="WDP302" s="80"/>
      <c r="WDQ302" s="80"/>
      <c r="WDR302" s="80"/>
      <c r="WDS302" s="80"/>
      <c r="WDT302" s="80"/>
      <c r="WDU302" s="80"/>
      <c r="WDV302" s="80"/>
      <c r="WDW302" s="80"/>
      <c r="WDX302" s="80"/>
      <c r="WDY302" s="80"/>
      <c r="WDZ302" s="80"/>
      <c r="WEA302" s="80"/>
      <c r="WEB302" s="80"/>
      <c r="WEC302" s="80"/>
      <c r="WED302" s="80"/>
      <c r="WEE302" s="80"/>
      <c r="WEF302" s="80"/>
      <c r="WEG302" s="80"/>
      <c r="WEH302" s="80"/>
      <c r="WEI302" s="80"/>
      <c r="WEJ302" s="80"/>
      <c r="WEK302" s="80"/>
      <c r="WEL302" s="80"/>
      <c r="WEM302" s="80"/>
      <c r="WEN302" s="80"/>
      <c r="WEO302" s="80"/>
      <c r="WEP302" s="80"/>
      <c r="WEQ302" s="80"/>
      <c r="WER302" s="80"/>
      <c r="WES302" s="80"/>
      <c r="WET302" s="80"/>
      <c r="WEU302" s="80"/>
      <c r="WEV302" s="80"/>
      <c r="WEW302" s="80"/>
      <c r="WEX302" s="80"/>
      <c r="WEY302" s="80"/>
      <c r="WEZ302" s="80"/>
      <c r="WFA302" s="80"/>
      <c r="WFB302" s="80"/>
      <c r="WFC302" s="80"/>
      <c r="WFD302" s="80"/>
      <c r="WFE302" s="80"/>
      <c r="WFF302" s="80"/>
      <c r="WFG302" s="80"/>
      <c r="WFH302" s="80"/>
      <c r="WFI302" s="80"/>
      <c r="WFJ302" s="80"/>
      <c r="WFK302" s="80"/>
      <c r="WFL302" s="80"/>
      <c r="WFM302" s="80"/>
      <c r="WFN302" s="80"/>
      <c r="WFO302" s="80"/>
      <c r="WFP302" s="80"/>
      <c r="WFQ302" s="80"/>
      <c r="WFR302" s="80"/>
      <c r="WFS302" s="80"/>
      <c r="WFT302" s="80"/>
      <c r="WFU302" s="80"/>
      <c r="WFV302" s="80"/>
      <c r="WFW302" s="80"/>
      <c r="WFX302" s="80"/>
      <c r="WFY302" s="80"/>
      <c r="WFZ302" s="80"/>
      <c r="WGA302" s="80"/>
      <c r="WGB302" s="80"/>
      <c r="WGC302" s="80"/>
      <c r="WGD302" s="80"/>
      <c r="WGE302" s="80"/>
      <c r="WGF302" s="80"/>
      <c r="WGG302" s="80"/>
      <c r="WGH302" s="80"/>
      <c r="WGI302" s="80"/>
      <c r="WGJ302" s="80"/>
      <c r="WGK302" s="80"/>
      <c r="WGL302" s="80"/>
      <c r="WGM302" s="80"/>
      <c r="WGN302" s="80"/>
      <c r="WGO302" s="80"/>
      <c r="WGP302" s="80"/>
      <c r="WGQ302" s="80"/>
      <c r="WGR302" s="80"/>
      <c r="WGS302" s="80"/>
      <c r="WGT302" s="80"/>
      <c r="WGU302" s="80"/>
      <c r="WGV302" s="80"/>
      <c r="WGW302" s="80"/>
      <c r="WGX302" s="80"/>
      <c r="WGY302" s="80"/>
      <c r="WGZ302" s="80"/>
      <c r="WHA302" s="80"/>
      <c r="WHB302" s="80"/>
      <c r="WHC302" s="80"/>
      <c r="WHD302" s="80"/>
      <c r="WHE302" s="80"/>
      <c r="WHF302" s="80"/>
      <c r="WHG302" s="80"/>
      <c r="WHH302" s="80"/>
      <c r="WHI302" s="80"/>
      <c r="WHJ302" s="80"/>
      <c r="WHK302" s="80"/>
      <c r="WHL302" s="80"/>
      <c r="WHM302" s="80"/>
      <c r="WHN302" s="80"/>
      <c r="WHO302" s="80"/>
      <c r="WHP302" s="80"/>
      <c r="WHQ302" s="80"/>
      <c r="WHR302" s="80"/>
      <c r="WHS302" s="80"/>
      <c r="WHT302" s="80"/>
      <c r="WHU302" s="80"/>
      <c r="WHV302" s="80"/>
      <c r="WHW302" s="80"/>
      <c r="WHX302" s="80"/>
      <c r="WHY302" s="80"/>
      <c r="WHZ302" s="80"/>
      <c r="WIA302" s="80"/>
      <c r="WIB302" s="80"/>
      <c r="WIC302" s="80"/>
      <c r="WID302" s="80"/>
      <c r="WIE302" s="80"/>
      <c r="WIF302" s="80"/>
      <c r="WIG302" s="80"/>
      <c r="WIH302" s="80"/>
      <c r="WII302" s="80"/>
      <c r="WIJ302" s="80"/>
      <c r="WIK302" s="80"/>
      <c r="WIL302" s="80"/>
      <c r="WIM302" s="80"/>
      <c r="WIN302" s="80"/>
      <c r="WIO302" s="80"/>
      <c r="WIP302" s="80"/>
      <c r="WIQ302" s="80"/>
      <c r="WIR302" s="80"/>
      <c r="WIS302" s="80"/>
      <c r="WIT302" s="80"/>
      <c r="WIU302" s="80"/>
      <c r="WIV302" s="80"/>
      <c r="WIW302" s="80"/>
      <c r="WIX302" s="80"/>
      <c r="WIY302" s="80"/>
      <c r="WIZ302" s="80"/>
      <c r="WJA302" s="80"/>
      <c r="WJB302" s="80"/>
      <c r="WJC302" s="80"/>
      <c r="WJD302" s="80"/>
      <c r="WJE302" s="80"/>
      <c r="WJF302" s="80"/>
      <c r="WJG302" s="80"/>
      <c r="WJH302" s="80"/>
      <c r="WJI302" s="80"/>
      <c r="WJJ302" s="80"/>
      <c r="WJK302" s="80"/>
      <c r="WJL302" s="80"/>
      <c r="WJM302" s="80"/>
      <c r="WJN302" s="80"/>
      <c r="WJO302" s="80"/>
      <c r="WJP302" s="80"/>
      <c r="WJQ302" s="80"/>
      <c r="WJR302" s="80"/>
      <c r="WJS302" s="80"/>
      <c r="WJT302" s="80"/>
      <c r="WJU302" s="80"/>
      <c r="WJV302" s="80"/>
      <c r="WJW302" s="80"/>
      <c r="WJX302" s="80"/>
      <c r="WJY302" s="80"/>
      <c r="WJZ302" s="80"/>
      <c r="WKA302" s="80"/>
      <c r="WKB302" s="80"/>
      <c r="WKC302" s="80"/>
      <c r="WKD302" s="80"/>
      <c r="WKE302" s="80"/>
      <c r="WKF302" s="80"/>
      <c r="WKG302" s="80"/>
      <c r="WKH302" s="80"/>
      <c r="WKI302" s="80"/>
      <c r="WKJ302" s="80"/>
      <c r="WKK302" s="80"/>
      <c r="WKL302" s="80"/>
      <c r="WKM302" s="80"/>
      <c r="WKN302" s="80"/>
      <c r="WKO302" s="80"/>
      <c r="WKP302" s="80"/>
      <c r="WKQ302" s="80"/>
      <c r="WKR302" s="80"/>
      <c r="WKS302" s="80"/>
      <c r="WKT302" s="80"/>
      <c r="WKU302" s="80"/>
      <c r="WKV302" s="80"/>
      <c r="WKW302" s="80"/>
      <c r="WKX302" s="80"/>
      <c r="WKY302" s="80"/>
      <c r="WKZ302" s="80"/>
      <c r="WLA302" s="80"/>
      <c r="WLB302" s="80"/>
      <c r="WLC302" s="80"/>
      <c r="WLD302" s="80"/>
      <c r="WLE302" s="80"/>
      <c r="WLF302" s="80"/>
      <c r="WLG302" s="80"/>
      <c r="WLH302" s="80"/>
      <c r="WLI302" s="80"/>
      <c r="WLJ302" s="80"/>
      <c r="WLK302" s="80"/>
      <c r="WLL302" s="80"/>
      <c r="WLM302" s="80"/>
      <c r="WLN302" s="80"/>
      <c r="WLO302" s="80"/>
      <c r="WLP302" s="80"/>
      <c r="WLQ302" s="80"/>
      <c r="WLR302" s="80"/>
      <c r="WLS302" s="80"/>
      <c r="WLT302" s="80"/>
      <c r="WLU302" s="80"/>
      <c r="WLV302" s="80"/>
      <c r="WLW302" s="80"/>
      <c r="WLX302" s="80"/>
      <c r="WLY302" s="80"/>
      <c r="WLZ302" s="80"/>
      <c r="WMA302" s="80"/>
      <c r="WMB302" s="80"/>
      <c r="WMC302" s="80"/>
      <c r="WMD302" s="80"/>
      <c r="WME302" s="80"/>
      <c r="WMF302" s="80"/>
      <c r="WMG302" s="80"/>
      <c r="WMH302" s="80"/>
      <c r="WMI302" s="80"/>
      <c r="WMJ302" s="80"/>
      <c r="WMK302" s="80"/>
      <c r="WML302" s="80"/>
      <c r="WMM302" s="80"/>
      <c r="WMN302" s="80"/>
      <c r="WMO302" s="80"/>
      <c r="WMP302" s="80"/>
      <c r="WMQ302" s="80"/>
      <c r="WMR302" s="80"/>
      <c r="WMS302" s="80"/>
      <c r="WMT302" s="80"/>
      <c r="WMU302" s="80"/>
      <c r="WMV302" s="80"/>
      <c r="WMW302" s="80"/>
      <c r="WMX302" s="80"/>
      <c r="WMY302" s="80"/>
      <c r="WMZ302" s="80"/>
      <c r="WNA302" s="80"/>
      <c r="WNB302" s="80"/>
      <c r="WNC302" s="80"/>
      <c r="WND302" s="80"/>
      <c r="WNE302" s="80"/>
      <c r="WNF302" s="80"/>
      <c r="WNG302" s="80"/>
      <c r="WNH302" s="80"/>
      <c r="WNI302" s="80"/>
      <c r="WNJ302" s="80"/>
      <c r="WNK302" s="80"/>
      <c r="WNL302" s="80"/>
      <c r="WNM302" s="80"/>
      <c r="WNN302" s="80"/>
      <c r="WNO302" s="80"/>
      <c r="WNP302" s="80"/>
      <c r="WNQ302" s="80"/>
      <c r="WNR302" s="80"/>
      <c r="WNS302" s="80"/>
      <c r="WNT302" s="80"/>
      <c r="WNU302" s="80"/>
      <c r="WNV302" s="80"/>
      <c r="WNW302" s="80"/>
      <c r="WNX302" s="80"/>
      <c r="WNY302" s="80"/>
      <c r="WNZ302" s="80"/>
      <c r="WOA302" s="80"/>
      <c r="WOB302" s="80"/>
      <c r="WOC302" s="80"/>
      <c r="WOD302" s="80"/>
      <c r="WOE302" s="80"/>
      <c r="WOF302" s="80"/>
      <c r="WOG302" s="80"/>
      <c r="WOH302" s="80"/>
      <c r="WOI302" s="80"/>
      <c r="WOJ302" s="80"/>
      <c r="WOK302" s="80"/>
      <c r="WOL302" s="80"/>
      <c r="WOM302" s="80"/>
      <c r="WON302" s="80"/>
      <c r="WOO302" s="80"/>
      <c r="WOP302" s="80"/>
      <c r="WOQ302" s="80"/>
      <c r="WOR302" s="80"/>
      <c r="WOS302" s="80"/>
      <c r="WOT302" s="80"/>
      <c r="WOU302" s="80"/>
      <c r="WOV302" s="80"/>
      <c r="WOW302" s="80"/>
      <c r="WOX302" s="80"/>
      <c r="WOY302" s="80"/>
      <c r="WOZ302" s="80"/>
      <c r="WPA302" s="80"/>
      <c r="WPB302" s="80"/>
      <c r="WPC302" s="80"/>
      <c r="WPD302" s="80"/>
      <c r="WPE302" s="80"/>
      <c r="WPF302" s="80"/>
      <c r="WPG302" s="80"/>
      <c r="WPH302" s="80"/>
      <c r="WPI302" s="80"/>
      <c r="WPJ302" s="80"/>
      <c r="WPK302" s="80"/>
      <c r="WPL302" s="80"/>
      <c r="WPM302" s="80"/>
      <c r="WPN302" s="80"/>
      <c r="WPO302" s="80"/>
      <c r="WPP302" s="80"/>
      <c r="WPQ302" s="80"/>
      <c r="WPR302" s="80"/>
      <c r="WPS302" s="80"/>
      <c r="WPT302" s="80"/>
      <c r="WPU302" s="80"/>
      <c r="WPV302" s="80"/>
      <c r="WPW302" s="80"/>
      <c r="WPX302" s="80"/>
      <c r="WPY302" s="80"/>
      <c r="WPZ302" s="80"/>
      <c r="WQA302" s="80"/>
      <c r="WQB302" s="80"/>
      <c r="WQC302" s="80"/>
      <c r="WQD302" s="80"/>
      <c r="WQE302" s="80"/>
      <c r="WQF302" s="80"/>
      <c r="WQG302" s="80"/>
      <c r="WQH302" s="80"/>
      <c r="WQI302" s="80"/>
      <c r="WQJ302" s="80"/>
      <c r="WQK302" s="80"/>
      <c r="WQL302" s="80"/>
      <c r="WQM302" s="80"/>
      <c r="WQN302" s="80"/>
      <c r="WQO302" s="80"/>
      <c r="WQP302" s="80"/>
      <c r="WQQ302" s="80"/>
      <c r="WQR302" s="80"/>
      <c r="WQS302" s="80"/>
      <c r="WQT302" s="80"/>
      <c r="WQU302" s="80"/>
      <c r="WQV302" s="80"/>
      <c r="WQW302" s="80"/>
      <c r="WQX302" s="80"/>
      <c r="WQY302" s="80"/>
      <c r="WQZ302" s="80"/>
      <c r="WRA302" s="80"/>
      <c r="WRB302" s="80"/>
      <c r="WRC302" s="80"/>
      <c r="WRD302" s="80"/>
      <c r="WRE302" s="80"/>
      <c r="WRF302" s="80"/>
      <c r="WRG302" s="80"/>
      <c r="WRH302" s="80"/>
      <c r="WRI302" s="80"/>
      <c r="WRJ302" s="80"/>
      <c r="WRK302" s="80"/>
      <c r="WRL302" s="80"/>
      <c r="WRM302" s="80"/>
      <c r="WRN302" s="80"/>
      <c r="WRO302" s="80"/>
      <c r="WRP302" s="80"/>
      <c r="WRQ302" s="80"/>
      <c r="WRR302" s="80"/>
      <c r="WRS302" s="80"/>
      <c r="WRT302" s="80"/>
      <c r="WRU302" s="80"/>
      <c r="WRV302" s="80"/>
      <c r="WRW302" s="80"/>
      <c r="WRX302" s="80"/>
      <c r="WRY302" s="80"/>
      <c r="WRZ302" s="80"/>
      <c r="WSA302" s="80"/>
      <c r="WSB302" s="80"/>
      <c r="WSC302" s="80"/>
      <c r="WSD302" s="80"/>
      <c r="WSE302" s="80"/>
      <c r="WSF302" s="80"/>
      <c r="WSG302" s="80"/>
      <c r="WSH302" s="80"/>
      <c r="WSI302" s="80"/>
      <c r="WSJ302" s="80"/>
      <c r="WSK302" s="80"/>
      <c r="WSL302" s="80"/>
      <c r="WSM302" s="80"/>
      <c r="WSN302" s="80"/>
      <c r="WSO302" s="80"/>
      <c r="WSP302" s="80"/>
      <c r="WSQ302" s="80"/>
      <c r="WSR302" s="80"/>
      <c r="WSS302" s="80"/>
      <c r="WST302" s="80"/>
      <c r="WSU302" s="80"/>
      <c r="WSV302" s="80"/>
      <c r="WSW302" s="80"/>
      <c r="WSX302" s="80"/>
      <c r="WSY302" s="80"/>
      <c r="WSZ302" s="80"/>
      <c r="WTA302" s="80"/>
      <c r="WTB302" s="80"/>
      <c r="WTC302" s="80"/>
      <c r="WTD302" s="80"/>
      <c r="WTE302" s="80"/>
      <c r="WTF302" s="80"/>
      <c r="WTG302" s="80"/>
      <c r="WTH302" s="80"/>
      <c r="WTI302" s="80"/>
      <c r="WTJ302" s="80"/>
      <c r="WTK302" s="80"/>
      <c r="WTL302" s="80"/>
      <c r="WTM302" s="80"/>
      <c r="WTN302" s="80"/>
      <c r="WTO302" s="80"/>
      <c r="WTP302" s="80"/>
      <c r="WTQ302" s="80"/>
      <c r="WTR302" s="80"/>
      <c r="WTS302" s="80"/>
      <c r="WTT302" s="80"/>
      <c r="WTU302" s="80"/>
      <c r="WTV302" s="80"/>
      <c r="WTW302" s="80"/>
      <c r="WTX302" s="80"/>
      <c r="WTY302" s="80"/>
      <c r="WTZ302" s="80"/>
      <c r="WUA302" s="80"/>
      <c r="WUB302" s="80"/>
      <c r="WUC302" s="80"/>
      <c r="WUD302" s="80"/>
      <c r="WUE302" s="80"/>
      <c r="WUF302" s="80"/>
      <c r="WUG302" s="80"/>
      <c r="WUH302" s="80"/>
      <c r="WUI302" s="80"/>
      <c r="WUJ302" s="80"/>
      <c r="WUK302" s="80"/>
      <c r="WUL302" s="80"/>
      <c r="WUM302" s="80"/>
      <c r="WUN302" s="80"/>
      <c r="WUO302" s="80"/>
      <c r="WUP302" s="80"/>
      <c r="WUQ302" s="80"/>
      <c r="WUR302" s="80"/>
      <c r="WUS302" s="80"/>
      <c r="WUT302" s="80"/>
      <c r="WUU302" s="80"/>
      <c r="WUV302" s="80"/>
      <c r="WUW302" s="80"/>
      <c r="WUX302" s="80"/>
      <c r="WUY302" s="80"/>
      <c r="WUZ302" s="80"/>
      <c r="WVA302" s="80"/>
      <c r="WVB302" s="80"/>
      <c r="WVC302" s="80"/>
      <c r="WVD302" s="80"/>
      <c r="WVE302" s="80"/>
      <c r="WVF302" s="80"/>
      <c r="WVG302" s="80"/>
      <c r="WVH302" s="80"/>
      <c r="WVI302" s="80"/>
      <c r="WVJ302" s="80"/>
      <c r="WVK302" s="80"/>
      <c r="WVL302" s="80"/>
      <c r="WVM302" s="80"/>
      <c r="WVN302" s="80"/>
      <c r="WVO302" s="80"/>
      <c r="WVP302" s="80"/>
      <c r="WVQ302" s="80"/>
      <c r="WVR302" s="80"/>
      <c r="WVS302" s="80"/>
      <c r="WVT302" s="80"/>
      <c r="WVU302" s="80"/>
      <c r="WVV302" s="80"/>
      <c r="WVW302" s="80"/>
      <c r="WVX302" s="80"/>
      <c r="WVY302" s="80"/>
      <c r="WVZ302" s="80"/>
      <c r="WWA302" s="80"/>
      <c r="WWB302" s="80"/>
      <c r="WWC302" s="80"/>
      <c r="WWD302" s="80"/>
      <c r="WWE302" s="80"/>
      <c r="WWF302" s="80"/>
      <c r="WWG302" s="80"/>
      <c r="WWH302" s="80"/>
      <c r="WWI302" s="80"/>
      <c r="WWJ302" s="80"/>
      <c r="WWK302" s="80"/>
      <c r="WWL302" s="80"/>
      <c r="WWM302" s="80"/>
      <c r="WWN302" s="80"/>
      <c r="WWO302" s="80"/>
      <c r="WWP302" s="80"/>
      <c r="WWQ302" s="80"/>
      <c r="WWR302" s="80"/>
      <c r="WWS302" s="80"/>
      <c r="WWT302" s="80"/>
      <c r="WWU302" s="80"/>
      <c r="WWV302" s="80"/>
      <c r="WWW302" s="80"/>
      <c r="WWX302" s="80"/>
      <c r="WWY302" s="80"/>
      <c r="WWZ302" s="80"/>
      <c r="WXA302" s="80"/>
      <c r="WXB302" s="80"/>
      <c r="WXC302" s="80"/>
      <c r="WXD302" s="80"/>
      <c r="WXE302" s="80"/>
      <c r="WXF302" s="80"/>
      <c r="WXG302" s="80"/>
      <c r="WXH302" s="80"/>
      <c r="WXI302" s="80"/>
      <c r="WXJ302" s="80"/>
      <c r="WXK302" s="80"/>
      <c r="WXL302" s="80"/>
      <c r="WXM302" s="80"/>
      <c r="WXN302" s="80"/>
      <c r="WXO302" s="80"/>
      <c r="WXP302" s="80"/>
      <c r="WXQ302" s="80"/>
      <c r="WXR302" s="80"/>
      <c r="WXS302" s="80"/>
      <c r="WXT302" s="80"/>
      <c r="WXU302" s="80"/>
      <c r="WXV302" s="80"/>
      <c r="WXW302" s="80"/>
      <c r="WXX302" s="80"/>
      <c r="WXY302" s="80"/>
      <c r="WXZ302" s="80"/>
      <c r="WYA302" s="80"/>
      <c r="WYB302" s="80"/>
      <c r="WYC302" s="80"/>
      <c r="WYD302" s="80"/>
      <c r="WYE302" s="80"/>
      <c r="WYF302" s="80"/>
      <c r="WYG302" s="80"/>
      <c r="WYH302" s="80"/>
      <c r="WYI302" s="80"/>
      <c r="WYJ302" s="80"/>
      <c r="WYK302" s="80"/>
      <c r="WYL302" s="80"/>
      <c r="WYM302" s="80"/>
      <c r="WYN302" s="80"/>
      <c r="WYO302" s="80"/>
      <c r="WYP302" s="80"/>
      <c r="WYQ302" s="80"/>
      <c r="WYR302" s="80"/>
      <c r="WYS302" s="80"/>
      <c r="WYT302" s="80"/>
      <c r="WYU302" s="80"/>
      <c r="WYV302" s="80"/>
      <c r="WYW302" s="80"/>
      <c r="WYX302" s="80"/>
      <c r="WYY302" s="80"/>
      <c r="WYZ302" s="80"/>
      <c r="WZA302" s="80"/>
      <c r="WZB302" s="80"/>
      <c r="WZC302" s="80"/>
      <c r="WZD302" s="80"/>
      <c r="WZE302" s="80"/>
      <c r="WZF302" s="80"/>
      <c r="WZG302" s="80"/>
      <c r="WZH302" s="80"/>
      <c r="WZI302" s="80"/>
      <c r="WZJ302" s="80"/>
      <c r="WZK302" s="80"/>
      <c r="WZL302" s="80"/>
      <c r="WZM302" s="80"/>
      <c r="WZN302" s="80"/>
      <c r="WZO302" s="80"/>
      <c r="WZP302" s="80"/>
      <c r="WZQ302" s="80"/>
      <c r="WZR302" s="80"/>
      <c r="WZS302" s="80"/>
      <c r="WZT302" s="80"/>
      <c r="WZU302" s="80"/>
      <c r="WZV302" s="80"/>
      <c r="WZW302" s="80"/>
      <c r="WZX302" s="80"/>
      <c r="WZY302" s="80"/>
      <c r="WZZ302" s="80"/>
      <c r="XAA302" s="80"/>
      <c r="XAB302" s="80"/>
      <c r="XAC302" s="80"/>
      <c r="XAD302" s="80"/>
      <c r="XAE302" s="80"/>
      <c r="XAF302" s="80"/>
      <c r="XAG302" s="80"/>
      <c r="XAH302" s="80"/>
      <c r="XAI302" s="80"/>
      <c r="XAJ302" s="80"/>
      <c r="XAK302" s="80"/>
      <c r="XAL302" s="80"/>
      <c r="XAM302" s="80"/>
      <c r="XAN302" s="80"/>
      <c r="XAO302" s="80"/>
      <c r="XAP302" s="80"/>
      <c r="XAQ302" s="80"/>
      <c r="XAR302" s="80"/>
      <c r="XAS302" s="80"/>
      <c r="XAT302" s="80"/>
      <c r="XAU302" s="80"/>
      <c r="XAV302" s="80"/>
      <c r="XAW302" s="80"/>
      <c r="XAX302" s="80"/>
      <c r="XAY302" s="80"/>
      <c r="XAZ302" s="80"/>
      <c r="XBA302" s="80"/>
      <c r="XBB302" s="80"/>
      <c r="XBC302" s="80"/>
      <c r="XBD302" s="80"/>
      <c r="XBE302" s="80"/>
      <c r="XBF302" s="80"/>
      <c r="XBG302" s="80"/>
      <c r="XBH302" s="80"/>
      <c r="XBI302" s="80"/>
      <c r="XBJ302" s="80"/>
      <c r="XBK302" s="80"/>
      <c r="XBL302" s="80"/>
      <c r="XBM302" s="80"/>
      <c r="XBN302" s="80"/>
      <c r="XBO302" s="80"/>
      <c r="XBP302" s="80"/>
      <c r="XBQ302" s="80"/>
      <c r="XBR302" s="80"/>
      <c r="XBS302" s="80"/>
      <c r="XBT302" s="80"/>
      <c r="XBU302" s="80"/>
      <c r="XBV302" s="80"/>
      <c r="XBW302" s="80"/>
      <c r="XBX302" s="80"/>
      <c r="XBY302" s="80"/>
      <c r="XBZ302" s="80"/>
      <c r="XCA302" s="80"/>
      <c r="XCB302" s="80"/>
      <c r="XCC302" s="80"/>
      <c r="XCD302" s="80"/>
      <c r="XCE302" s="80"/>
      <c r="XCF302" s="80"/>
      <c r="XCG302" s="80"/>
      <c r="XCH302" s="80"/>
      <c r="XCI302" s="80"/>
      <c r="XCJ302" s="80"/>
      <c r="XCK302" s="80"/>
      <c r="XCL302" s="80"/>
      <c r="XCM302" s="80"/>
      <c r="XCN302" s="80"/>
      <c r="XCO302" s="80"/>
      <c r="XCP302" s="80"/>
      <c r="XCQ302" s="80"/>
      <c r="XCR302" s="80"/>
      <c r="XCS302" s="80"/>
      <c r="XCT302" s="80"/>
      <c r="XCU302" s="80"/>
      <c r="XCV302" s="80"/>
      <c r="XCW302" s="80"/>
      <c r="XCX302" s="80"/>
      <c r="XCY302" s="80"/>
      <c r="XCZ302" s="80"/>
      <c r="XDA302" s="80"/>
      <c r="XDB302" s="80"/>
      <c r="XDC302" s="80"/>
      <c r="XDD302" s="80"/>
      <c r="XDE302" s="80"/>
      <c r="XDF302" s="80"/>
      <c r="XDG302" s="80"/>
      <c r="XDH302" s="80"/>
      <c r="XDI302" s="80"/>
      <c r="XDJ302" s="80"/>
      <c r="XDK302" s="80"/>
      <c r="XDL302" s="80"/>
      <c r="XDM302" s="80"/>
      <c r="XDN302" s="80"/>
      <c r="XDO302" s="80"/>
      <c r="XDP302" s="80"/>
      <c r="XDQ302" s="80"/>
      <c r="XDR302" s="80"/>
      <c r="XDS302" s="80"/>
      <c r="XDT302" s="80"/>
      <c r="XDU302" s="80"/>
      <c r="XDV302" s="80"/>
      <c r="XDW302" s="80"/>
      <c r="XDX302" s="80"/>
      <c r="XDY302" s="80"/>
      <c r="XDZ302" s="80"/>
      <c r="XEA302" s="80"/>
      <c r="XEB302" s="80"/>
      <c r="XEC302" s="80"/>
      <c r="XED302" s="80"/>
      <c r="XEE302" s="80"/>
      <c r="XEF302" s="80"/>
      <c r="XEG302" s="80"/>
      <c r="XEH302" s="80"/>
      <c r="XEI302" s="80"/>
      <c r="XEJ302" s="80"/>
      <c r="XEK302" s="80"/>
      <c r="XEL302" s="80"/>
      <c r="XEM302" s="80"/>
      <c r="XEN302" s="80"/>
      <c r="XEO302" s="80"/>
      <c r="XEP302" s="80"/>
      <c r="XEQ302" s="80"/>
      <c r="XER302" s="80"/>
      <c r="XES302" s="80"/>
      <c r="XET302" s="80"/>
      <c r="XEU302" s="80"/>
      <c r="XEV302" s="80"/>
      <c r="XEW302" s="80"/>
      <c r="XEX302" s="80"/>
      <c r="XEY302" s="80"/>
      <c r="XEZ302" s="80"/>
    </row>
    <row r="303" spans="1:16380" s="84" customFormat="1" ht="15" x14ac:dyDescent="0.25">
      <c r="A303" s="76"/>
      <c r="B303" s="80"/>
      <c r="C303" s="80"/>
      <c r="D303" s="80"/>
      <c r="E303" s="80"/>
      <c r="F303" s="80"/>
      <c r="G303" s="227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  <c r="BW303" s="80"/>
      <c r="BX303" s="80"/>
      <c r="BY303" s="80"/>
      <c r="BZ303" s="80"/>
      <c r="CA303" s="80"/>
      <c r="CB303" s="80"/>
      <c r="CC303" s="80"/>
      <c r="CD303" s="80"/>
      <c r="CE303" s="80"/>
      <c r="CF303" s="80"/>
      <c r="CG303" s="80"/>
      <c r="CH303" s="80"/>
      <c r="CI303" s="80"/>
      <c r="CJ303" s="80"/>
      <c r="CK303" s="80"/>
      <c r="CL303" s="80"/>
      <c r="CM303" s="80"/>
      <c r="CN303" s="80"/>
      <c r="CO303" s="80"/>
      <c r="CP303" s="80"/>
      <c r="CQ303" s="80"/>
      <c r="CR303" s="80"/>
      <c r="CS303" s="80"/>
      <c r="CT303" s="80"/>
      <c r="CU303" s="80"/>
      <c r="CV303" s="80"/>
      <c r="CW303" s="80"/>
      <c r="CX303" s="80"/>
      <c r="CY303" s="80"/>
      <c r="CZ303" s="80"/>
      <c r="DA303" s="80"/>
      <c r="DB303" s="80"/>
      <c r="DC303" s="80"/>
      <c r="DD303" s="80"/>
      <c r="DE303" s="80"/>
      <c r="DF303" s="80"/>
      <c r="DG303" s="80"/>
      <c r="DH303" s="80"/>
      <c r="DI303" s="80"/>
      <c r="DJ303" s="80"/>
      <c r="DK303" s="80"/>
      <c r="DL303" s="80"/>
      <c r="DM303" s="80"/>
      <c r="DN303" s="80"/>
      <c r="DO303" s="80"/>
      <c r="DP303" s="80"/>
      <c r="DQ303" s="80"/>
      <c r="DR303" s="80"/>
      <c r="DS303" s="80"/>
      <c r="DT303" s="80"/>
      <c r="DU303" s="80"/>
      <c r="DV303" s="80"/>
      <c r="DW303" s="80"/>
      <c r="DX303" s="80"/>
      <c r="DY303" s="80"/>
      <c r="DZ303" s="80"/>
      <c r="EA303" s="80"/>
      <c r="EB303" s="80"/>
      <c r="EC303" s="80"/>
      <c r="ED303" s="80"/>
      <c r="EE303" s="80"/>
      <c r="EF303" s="80"/>
      <c r="EG303" s="80"/>
      <c r="EH303" s="80"/>
      <c r="EI303" s="80"/>
      <c r="EJ303" s="80"/>
      <c r="EK303" s="80"/>
      <c r="EL303" s="80"/>
      <c r="EM303" s="80"/>
      <c r="EN303" s="80"/>
      <c r="EO303" s="80"/>
      <c r="EP303" s="80"/>
      <c r="EQ303" s="80"/>
      <c r="ER303" s="80"/>
      <c r="ES303" s="80"/>
      <c r="ET303" s="80"/>
      <c r="EU303" s="80"/>
      <c r="EV303" s="80"/>
      <c r="EW303" s="80"/>
      <c r="EX303" s="80"/>
      <c r="EY303" s="80"/>
      <c r="EZ303" s="80"/>
      <c r="FA303" s="80"/>
      <c r="FB303" s="80"/>
      <c r="FC303" s="80"/>
      <c r="FD303" s="80"/>
      <c r="FE303" s="80"/>
      <c r="FF303" s="80"/>
      <c r="FG303" s="80"/>
      <c r="FH303" s="80"/>
      <c r="FI303" s="80"/>
      <c r="FJ303" s="80"/>
      <c r="FK303" s="80"/>
      <c r="FL303" s="80"/>
      <c r="FM303" s="80"/>
      <c r="FN303" s="80"/>
      <c r="FO303" s="80"/>
      <c r="FP303" s="80"/>
      <c r="FQ303" s="80"/>
      <c r="FR303" s="80"/>
      <c r="FS303" s="80"/>
      <c r="FT303" s="80"/>
      <c r="FU303" s="80"/>
      <c r="FV303" s="80"/>
      <c r="FW303" s="80"/>
      <c r="FX303" s="80"/>
      <c r="FY303" s="80"/>
      <c r="FZ303" s="80"/>
      <c r="GA303" s="80"/>
      <c r="GB303" s="80"/>
      <c r="GC303" s="80"/>
      <c r="GD303" s="80"/>
      <c r="GE303" s="80"/>
      <c r="GF303" s="80"/>
      <c r="GG303" s="80"/>
      <c r="GH303" s="80"/>
      <c r="GI303" s="80"/>
      <c r="GJ303" s="80"/>
      <c r="GK303" s="80"/>
      <c r="GL303" s="80"/>
      <c r="GM303" s="80"/>
      <c r="GN303" s="80"/>
      <c r="GO303" s="80"/>
      <c r="GP303" s="80"/>
      <c r="GQ303" s="80"/>
      <c r="GR303" s="80"/>
      <c r="GS303" s="80"/>
      <c r="GT303" s="80"/>
      <c r="GU303" s="80"/>
      <c r="GV303" s="80"/>
      <c r="GW303" s="80"/>
      <c r="GX303" s="80"/>
      <c r="GY303" s="80"/>
      <c r="GZ303" s="80"/>
      <c r="HA303" s="80"/>
      <c r="HB303" s="80"/>
      <c r="HC303" s="80"/>
      <c r="HD303" s="80"/>
      <c r="HE303" s="80"/>
      <c r="HF303" s="80"/>
      <c r="HG303" s="80"/>
      <c r="HH303" s="80"/>
      <c r="HI303" s="80"/>
      <c r="HJ303" s="80"/>
      <c r="HK303" s="80"/>
      <c r="HL303" s="80"/>
      <c r="HM303" s="80"/>
      <c r="HN303" s="80"/>
      <c r="HO303" s="80"/>
      <c r="HP303" s="80"/>
      <c r="HQ303" s="80"/>
      <c r="HR303" s="80"/>
      <c r="HS303" s="80"/>
      <c r="HT303" s="80"/>
      <c r="HU303" s="80"/>
      <c r="HV303" s="80"/>
      <c r="HW303" s="80"/>
      <c r="HX303" s="80"/>
      <c r="HY303" s="80"/>
      <c r="HZ303" s="80"/>
      <c r="IA303" s="80"/>
      <c r="IB303" s="80"/>
      <c r="IC303" s="80"/>
      <c r="ID303" s="80"/>
      <c r="IE303" s="80"/>
      <c r="IF303" s="80"/>
      <c r="IG303" s="80"/>
      <c r="IH303" s="80"/>
      <c r="II303" s="80"/>
      <c r="IJ303" s="80"/>
      <c r="IK303" s="80"/>
      <c r="IL303" s="80"/>
      <c r="IM303" s="80"/>
      <c r="IN303" s="80"/>
      <c r="IO303" s="80"/>
      <c r="IP303" s="80"/>
      <c r="IQ303" s="80"/>
      <c r="IR303" s="80"/>
      <c r="IS303" s="80"/>
      <c r="IT303" s="80"/>
      <c r="IU303" s="80"/>
      <c r="IV303" s="80"/>
      <c r="IW303" s="80"/>
      <c r="IX303" s="80"/>
      <c r="IY303" s="80"/>
      <c r="IZ303" s="80"/>
      <c r="JA303" s="80"/>
      <c r="JB303" s="80"/>
      <c r="JC303" s="80"/>
      <c r="JD303" s="80"/>
      <c r="JE303" s="80"/>
      <c r="JF303" s="80"/>
      <c r="JG303" s="80"/>
      <c r="JH303" s="80"/>
      <c r="JI303" s="80"/>
      <c r="JJ303" s="80"/>
      <c r="JK303" s="80"/>
      <c r="JL303" s="80"/>
      <c r="JM303" s="80"/>
      <c r="JN303" s="80"/>
      <c r="JO303" s="80"/>
      <c r="JP303" s="80"/>
      <c r="JQ303" s="80"/>
      <c r="JR303" s="80"/>
      <c r="JS303" s="80"/>
      <c r="JT303" s="80"/>
      <c r="JU303" s="80"/>
      <c r="JV303" s="80"/>
      <c r="JW303" s="80"/>
      <c r="JX303" s="80"/>
      <c r="JY303" s="80"/>
      <c r="JZ303" s="80"/>
      <c r="KA303" s="80"/>
      <c r="KB303" s="80"/>
      <c r="KC303" s="80"/>
      <c r="KD303" s="80"/>
      <c r="KE303" s="80"/>
      <c r="KF303" s="80"/>
      <c r="KG303" s="80"/>
      <c r="KH303" s="80"/>
      <c r="KI303" s="80"/>
      <c r="KJ303" s="80"/>
      <c r="KK303" s="80"/>
      <c r="KL303" s="80"/>
      <c r="KM303" s="80"/>
      <c r="KN303" s="80"/>
      <c r="KO303" s="80"/>
      <c r="KP303" s="80"/>
      <c r="KQ303" s="80"/>
      <c r="KR303" s="80"/>
      <c r="KS303" s="80"/>
      <c r="KT303" s="80"/>
      <c r="KU303" s="80"/>
      <c r="KV303" s="80"/>
      <c r="KW303" s="80"/>
      <c r="KX303" s="80"/>
      <c r="KY303" s="80"/>
      <c r="KZ303" s="80"/>
      <c r="LA303" s="80"/>
      <c r="LB303" s="80"/>
      <c r="LC303" s="80"/>
      <c r="LD303" s="80"/>
      <c r="LE303" s="80"/>
      <c r="LF303" s="80"/>
      <c r="LG303" s="80"/>
      <c r="LH303" s="80"/>
      <c r="LI303" s="80"/>
      <c r="LJ303" s="80"/>
      <c r="LK303" s="80"/>
      <c r="LL303" s="80"/>
      <c r="LM303" s="80"/>
      <c r="LN303" s="80"/>
      <c r="LO303" s="80"/>
      <c r="LP303" s="80"/>
      <c r="LQ303" s="80"/>
      <c r="LR303" s="80"/>
      <c r="LS303" s="80"/>
      <c r="LT303" s="80"/>
      <c r="LU303" s="80"/>
      <c r="LV303" s="80"/>
      <c r="LW303" s="80"/>
      <c r="LX303" s="80"/>
      <c r="LY303" s="80"/>
      <c r="LZ303" s="80"/>
      <c r="MA303" s="80"/>
      <c r="MB303" s="80"/>
      <c r="MC303" s="80"/>
      <c r="MD303" s="80"/>
      <c r="ME303" s="80"/>
      <c r="MF303" s="80"/>
      <c r="MG303" s="80"/>
      <c r="MH303" s="80"/>
      <c r="MI303" s="80"/>
      <c r="MJ303" s="80"/>
      <c r="MK303" s="80"/>
      <c r="ML303" s="80"/>
      <c r="MM303" s="80"/>
      <c r="MN303" s="80"/>
      <c r="MO303" s="80"/>
      <c r="MP303" s="80"/>
      <c r="MQ303" s="80"/>
      <c r="MR303" s="80"/>
      <c r="MS303" s="80"/>
      <c r="MT303" s="80"/>
      <c r="MU303" s="80"/>
      <c r="MV303" s="80"/>
      <c r="MW303" s="80"/>
      <c r="MX303" s="80"/>
      <c r="MY303" s="80"/>
      <c r="MZ303" s="80"/>
      <c r="NA303" s="80"/>
      <c r="NB303" s="80"/>
      <c r="NC303" s="80"/>
      <c r="ND303" s="80"/>
      <c r="NE303" s="80"/>
      <c r="NF303" s="80"/>
      <c r="NG303" s="80"/>
      <c r="NH303" s="80"/>
      <c r="NI303" s="80"/>
      <c r="NJ303" s="80"/>
      <c r="NK303" s="80"/>
      <c r="NL303" s="80"/>
      <c r="NM303" s="80"/>
      <c r="NN303" s="80"/>
      <c r="NO303" s="80"/>
      <c r="NP303" s="80"/>
      <c r="NQ303" s="80"/>
      <c r="NR303" s="80"/>
      <c r="NS303" s="80"/>
      <c r="NT303" s="80"/>
      <c r="NU303" s="80"/>
      <c r="NV303" s="80"/>
      <c r="NW303" s="80"/>
      <c r="NX303" s="80"/>
      <c r="NY303" s="80"/>
      <c r="NZ303" s="80"/>
      <c r="OA303" s="80"/>
      <c r="OB303" s="80"/>
      <c r="OC303" s="80"/>
      <c r="OD303" s="80"/>
      <c r="OE303" s="80"/>
      <c r="OF303" s="80"/>
      <c r="OG303" s="80"/>
      <c r="OH303" s="80"/>
      <c r="OI303" s="80"/>
      <c r="OJ303" s="80"/>
      <c r="OK303" s="80"/>
      <c r="OL303" s="80"/>
      <c r="OM303" s="80"/>
      <c r="ON303" s="80"/>
      <c r="OO303" s="80"/>
      <c r="OP303" s="80"/>
      <c r="OQ303" s="80"/>
      <c r="OR303" s="80"/>
      <c r="OS303" s="80"/>
      <c r="OT303" s="80"/>
      <c r="OU303" s="80"/>
      <c r="OV303" s="80"/>
      <c r="OW303" s="80"/>
      <c r="OX303" s="80"/>
      <c r="OY303" s="80"/>
      <c r="OZ303" s="80"/>
      <c r="PA303" s="80"/>
      <c r="PB303" s="80"/>
      <c r="PC303" s="80"/>
      <c r="PD303" s="80"/>
      <c r="PE303" s="80"/>
      <c r="PF303" s="80"/>
      <c r="PG303" s="80"/>
      <c r="PH303" s="80"/>
      <c r="PI303" s="80"/>
      <c r="PJ303" s="80"/>
      <c r="PK303" s="80"/>
      <c r="PL303" s="80"/>
      <c r="PM303" s="80"/>
      <c r="PN303" s="80"/>
      <c r="PO303" s="80"/>
      <c r="PP303" s="80"/>
      <c r="PQ303" s="80"/>
      <c r="PR303" s="80"/>
      <c r="PS303" s="80"/>
      <c r="PT303" s="80"/>
      <c r="PU303" s="80"/>
      <c r="PV303" s="80"/>
      <c r="PW303" s="80"/>
      <c r="PX303" s="80"/>
      <c r="PY303" s="80"/>
      <c r="PZ303" s="80"/>
      <c r="QA303" s="80"/>
      <c r="QB303" s="80"/>
      <c r="QC303" s="80"/>
      <c r="QD303" s="80"/>
      <c r="QE303" s="80"/>
      <c r="QF303" s="80"/>
      <c r="QG303" s="80"/>
      <c r="QH303" s="80"/>
      <c r="QI303" s="80"/>
      <c r="QJ303" s="80"/>
      <c r="QK303" s="80"/>
      <c r="QL303" s="80"/>
      <c r="QM303" s="80"/>
      <c r="QN303" s="80"/>
      <c r="QO303" s="80"/>
      <c r="QP303" s="80"/>
      <c r="QQ303" s="80"/>
      <c r="QR303" s="80"/>
      <c r="QS303" s="80"/>
      <c r="QT303" s="80"/>
      <c r="QU303" s="80"/>
      <c r="QV303" s="80"/>
      <c r="QW303" s="80"/>
      <c r="QX303" s="80"/>
      <c r="QY303" s="80"/>
      <c r="QZ303" s="80"/>
      <c r="RA303" s="80"/>
      <c r="RB303" s="80"/>
      <c r="RC303" s="80"/>
      <c r="RD303" s="80"/>
      <c r="RE303" s="80"/>
      <c r="RF303" s="80"/>
      <c r="RG303" s="80"/>
      <c r="RH303" s="80"/>
      <c r="RI303" s="80"/>
      <c r="RJ303" s="80"/>
      <c r="RK303" s="80"/>
      <c r="RL303" s="80"/>
      <c r="RM303" s="80"/>
      <c r="RN303" s="80"/>
      <c r="RO303" s="80"/>
      <c r="RP303" s="80"/>
      <c r="RQ303" s="80"/>
      <c r="RR303" s="80"/>
      <c r="RS303" s="80"/>
      <c r="RT303" s="80"/>
      <c r="RU303" s="80"/>
      <c r="RV303" s="80"/>
      <c r="RW303" s="80"/>
      <c r="RX303" s="80"/>
      <c r="RY303" s="80"/>
      <c r="RZ303" s="80"/>
      <c r="SA303" s="80"/>
      <c r="SB303" s="80"/>
      <c r="SC303" s="80"/>
      <c r="SD303" s="80"/>
      <c r="SE303" s="80"/>
      <c r="SF303" s="80"/>
      <c r="SG303" s="80"/>
      <c r="SH303" s="80"/>
      <c r="SI303" s="80"/>
      <c r="SJ303" s="80"/>
      <c r="SK303" s="80"/>
      <c r="SL303" s="80"/>
      <c r="SM303" s="80"/>
      <c r="SN303" s="80"/>
      <c r="SO303" s="80"/>
      <c r="SP303" s="80"/>
      <c r="SQ303" s="80"/>
      <c r="SR303" s="80"/>
      <c r="SS303" s="80"/>
      <c r="ST303" s="80"/>
      <c r="SU303" s="80"/>
      <c r="SV303" s="80"/>
      <c r="SW303" s="80"/>
      <c r="SX303" s="80"/>
      <c r="SY303" s="80"/>
      <c r="SZ303" s="80"/>
      <c r="TA303" s="80"/>
      <c r="TB303" s="80"/>
      <c r="TC303" s="80"/>
      <c r="TD303" s="80"/>
      <c r="TE303" s="80"/>
      <c r="TF303" s="80"/>
      <c r="TG303" s="80"/>
      <c r="TH303" s="80"/>
      <c r="TI303" s="80"/>
      <c r="TJ303" s="80"/>
      <c r="TK303" s="80"/>
      <c r="TL303" s="80"/>
      <c r="TM303" s="80"/>
      <c r="TN303" s="80"/>
      <c r="TO303" s="80"/>
      <c r="TP303" s="80"/>
      <c r="TQ303" s="80"/>
      <c r="TR303" s="80"/>
      <c r="TS303" s="80"/>
      <c r="TT303" s="80"/>
      <c r="TU303" s="80"/>
      <c r="TV303" s="80"/>
      <c r="TW303" s="80"/>
      <c r="TX303" s="80"/>
      <c r="TY303" s="80"/>
      <c r="TZ303" s="80"/>
      <c r="UA303" s="80"/>
      <c r="UB303" s="80"/>
      <c r="UC303" s="80"/>
      <c r="UD303" s="80"/>
      <c r="UE303" s="80"/>
      <c r="UF303" s="80"/>
      <c r="UG303" s="80"/>
      <c r="UH303" s="80"/>
      <c r="UI303" s="80"/>
      <c r="UJ303" s="80"/>
      <c r="UK303" s="80"/>
      <c r="UL303" s="80"/>
      <c r="UM303" s="80"/>
      <c r="UN303" s="80"/>
      <c r="UO303" s="80"/>
      <c r="UP303" s="80"/>
      <c r="UQ303" s="80"/>
      <c r="UR303" s="80"/>
      <c r="US303" s="80"/>
      <c r="UT303" s="80"/>
      <c r="UU303" s="80"/>
      <c r="UV303" s="80"/>
      <c r="UW303" s="80"/>
      <c r="UX303" s="80"/>
      <c r="UY303" s="80"/>
      <c r="UZ303" s="80"/>
      <c r="VA303" s="80"/>
      <c r="VB303" s="80"/>
      <c r="VC303" s="80"/>
      <c r="VD303" s="80"/>
      <c r="VE303" s="80"/>
      <c r="VF303" s="80"/>
      <c r="VG303" s="80"/>
      <c r="VH303" s="80"/>
      <c r="VI303" s="80"/>
      <c r="VJ303" s="80"/>
      <c r="VK303" s="80"/>
      <c r="VL303" s="80"/>
      <c r="VM303" s="80"/>
      <c r="VN303" s="80"/>
      <c r="VO303" s="80"/>
      <c r="VP303" s="80"/>
      <c r="VQ303" s="80"/>
      <c r="VR303" s="80"/>
      <c r="VS303" s="80"/>
      <c r="VT303" s="80"/>
      <c r="VU303" s="80"/>
      <c r="VV303" s="80"/>
      <c r="VW303" s="80"/>
      <c r="VX303" s="80"/>
      <c r="VY303" s="80"/>
      <c r="VZ303" s="80"/>
      <c r="WA303" s="80"/>
      <c r="WB303" s="80"/>
      <c r="WC303" s="80"/>
      <c r="WD303" s="80"/>
      <c r="WE303" s="80"/>
      <c r="WF303" s="80"/>
      <c r="WG303" s="80"/>
      <c r="WH303" s="80"/>
      <c r="WI303" s="80"/>
      <c r="WJ303" s="80"/>
      <c r="WK303" s="80"/>
      <c r="WL303" s="80"/>
      <c r="WM303" s="80"/>
      <c r="WN303" s="80"/>
      <c r="WO303" s="80"/>
      <c r="WP303" s="80"/>
      <c r="WQ303" s="80"/>
      <c r="WR303" s="80"/>
      <c r="WS303" s="80"/>
      <c r="WT303" s="80"/>
      <c r="WU303" s="80"/>
      <c r="WV303" s="80"/>
      <c r="WW303" s="80"/>
      <c r="WX303" s="80"/>
      <c r="WY303" s="80"/>
      <c r="WZ303" s="80"/>
      <c r="XA303" s="80"/>
      <c r="XB303" s="80"/>
      <c r="XC303" s="80"/>
      <c r="XD303" s="80"/>
      <c r="XE303" s="80"/>
      <c r="XF303" s="80"/>
      <c r="XG303" s="80"/>
      <c r="XH303" s="80"/>
      <c r="XI303" s="80"/>
      <c r="XJ303" s="80"/>
      <c r="XK303" s="80"/>
      <c r="XL303" s="80"/>
      <c r="XM303" s="80"/>
      <c r="XN303" s="80"/>
      <c r="XO303" s="80"/>
      <c r="XP303" s="80"/>
      <c r="XQ303" s="80"/>
      <c r="XR303" s="80"/>
      <c r="XS303" s="80"/>
      <c r="XT303" s="80"/>
      <c r="XU303" s="80"/>
      <c r="XV303" s="80"/>
      <c r="XW303" s="80"/>
      <c r="XX303" s="80"/>
      <c r="XY303" s="80"/>
      <c r="XZ303" s="80"/>
      <c r="YA303" s="80"/>
      <c r="YB303" s="80"/>
      <c r="YC303" s="80"/>
      <c r="YD303" s="80"/>
      <c r="YE303" s="80"/>
      <c r="YF303" s="80"/>
      <c r="YG303" s="80"/>
      <c r="YH303" s="80"/>
      <c r="YI303" s="80"/>
      <c r="YJ303" s="80"/>
      <c r="YK303" s="80"/>
      <c r="YL303" s="80"/>
      <c r="YM303" s="80"/>
      <c r="YN303" s="80"/>
      <c r="YO303" s="80"/>
      <c r="YP303" s="80"/>
      <c r="YQ303" s="80"/>
      <c r="YR303" s="80"/>
      <c r="YS303" s="80"/>
      <c r="YT303" s="80"/>
      <c r="YU303" s="80"/>
      <c r="YV303" s="80"/>
      <c r="YW303" s="80"/>
      <c r="YX303" s="80"/>
      <c r="YY303" s="80"/>
      <c r="YZ303" s="80"/>
      <c r="ZA303" s="80"/>
      <c r="ZB303" s="80"/>
      <c r="ZC303" s="80"/>
      <c r="ZD303" s="80"/>
      <c r="ZE303" s="80"/>
      <c r="ZF303" s="80"/>
      <c r="ZG303" s="80"/>
      <c r="ZH303" s="80"/>
      <c r="ZI303" s="80"/>
      <c r="ZJ303" s="80"/>
      <c r="ZK303" s="80"/>
      <c r="ZL303" s="80"/>
      <c r="ZM303" s="80"/>
      <c r="ZN303" s="80"/>
      <c r="ZO303" s="80"/>
      <c r="ZP303" s="80"/>
      <c r="ZQ303" s="80"/>
      <c r="ZR303" s="80"/>
      <c r="ZS303" s="80"/>
      <c r="ZT303" s="80"/>
      <c r="ZU303" s="80"/>
      <c r="ZV303" s="80"/>
      <c r="ZW303" s="80"/>
      <c r="ZX303" s="80"/>
      <c r="ZY303" s="80"/>
      <c r="ZZ303" s="80"/>
      <c r="AAA303" s="80"/>
      <c r="AAB303" s="80"/>
      <c r="AAC303" s="80"/>
      <c r="AAD303" s="80"/>
      <c r="AAE303" s="80"/>
      <c r="AAF303" s="80"/>
      <c r="AAG303" s="80"/>
      <c r="AAH303" s="80"/>
      <c r="AAI303" s="80"/>
      <c r="AAJ303" s="80"/>
      <c r="AAK303" s="80"/>
      <c r="AAL303" s="80"/>
      <c r="AAM303" s="80"/>
      <c r="AAN303" s="80"/>
      <c r="AAO303" s="80"/>
      <c r="AAP303" s="80"/>
      <c r="AAQ303" s="80"/>
      <c r="AAR303" s="80"/>
      <c r="AAS303" s="80"/>
      <c r="AAT303" s="80"/>
      <c r="AAU303" s="80"/>
      <c r="AAV303" s="80"/>
      <c r="AAW303" s="80"/>
      <c r="AAX303" s="80"/>
      <c r="AAY303" s="80"/>
      <c r="AAZ303" s="80"/>
      <c r="ABA303" s="80"/>
      <c r="ABB303" s="80"/>
      <c r="ABC303" s="80"/>
      <c r="ABD303" s="80"/>
      <c r="ABE303" s="80"/>
      <c r="ABF303" s="80"/>
      <c r="ABG303" s="80"/>
      <c r="ABH303" s="80"/>
      <c r="ABI303" s="80"/>
      <c r="ABJ303" s="80"/>
      <c r="ABK303" s="80"/>
      <c r="ABL303" s="80"/>
      <c r="ABM303" s="80"/>
      <c r="ABN303" s="80"/>
      <c r="ABO303" s="80"/>
      <c r="ABP303" s="80"/>
      <c r="ABQ303" s="80"/>
      <c r="ABR303" s="80"/>
      <c r="ABS303" s="80"/>
      <c r="ABT303" s="80"/>
      <c r="ABU303" s="80"/>
      <c r="ABV303" s="80"/>
      <c r="ABW303" s="80"/>
      <c r="ABX303" s="80"/>
      <c r="ABY303" s="80"/>
      <c r="ABZ303" s="80"/>
      <c r="ACA303" s="80"/>
      <c r="ACB303" s="80"/>
      <c r="ACC303" s="80"/>
      <c r="ACD303" s="80"/>
      <c r="ACE303" s="80"/>
      <c r="ACF303" s="80"/>
      <c r="ACG303" s="80"/>
      <c r="ACH303" s="80"/>
      <c r="ACI303" s="80"/>
      <c r="ACJ303" s="80"/>
      <c r="ACK303" s="80"/>
      <c r="ACL303" s="80"/>
      <c r="ACM303" s="80"/>
      <c r="ACN303" s="80"/>
      <c r="ACO303" s="80"/>
      <c r="ACP303" s="80"/>
      <c r="ACQ303" s="80"/>
      <c r="ACR303" s="80"/>
      <c r="ACS303" s="80"/>
      <c r="ACT303" s="80"/>
      <c r="ACU303" s="80"/>
      <c r="ACV303" s="80"/>
      <c r="ACW303" s="80"/>
      <c r="ACX303" s="80"/>
      <c r="ACY303" s="80"/>
      <c r="ACZ303" s="80"/>
      <c r="ADA303" s="80"/>
      <c r="ADB303" s="80"/>
      <c r="ADC303" s="80"/>
      <c r="ADD303" s="80"/>
      <c r="ADE303" s="80"/>
      <c r="ADF303" s="80"/>
      <c r="ADG303" s="80"/>
      <c r="ADH303" s="80"/>
      <c r="ADI303" s="80"/>
      <c r="ADJ303" s="80"/>
      <c r="ADK303" s="80"/>
      <c r="ADL303" s="80"/>
      <c r="ADM303" s="80"/>
      <c r="ADN303" s="80"/>
      <c r="ADO303" s="80"/>
      <c r="ADP303" s="80"/>
      <c r="ADQ303" s="80"/>
      <c r="ADR303" s="80"/>
      <c r="ADS303" s="80"/>
      <c r="ADT303" s="80"/>
      <c r="ADU303" s="80"/>
      <c r="ADV303" s="80"/>
      <c r="ADW303" s="80"/>
      <c r="ADX303" s="80"/>
      <c r="ADY303" s="80"/>
      <c r="ADZ303" s="80"/>
      <c r="AEA303" s="80"/>
      <c r="AEB303" s="80"/>
      <c r="AEC303" s="80"/>
      <c r="AED303" s="80"/>
      <c r="AEE303" s="80"/>
      <c r="AEF303" s="80"/>
      <c r="AEG303" s="80"/>
      <c r="AEH303" s="80"/>
      <c r="AEI303" s="80"/>
      <c r="AEJ303" s="80"/>
      <c r="AEK303" s="80"/>
      <c r="AEL303" s="80"/>
      <c r="AEM303" s="80"/>
      <c r="AEN303" s="80"/>
      <c r="AEO303" s="80"/>
      <c r="AEP303" s="80"/>
      <c r="AEQ303" s="80"/>
      <c r="AER303" s="80"/>
      <c r="AES303" s="80"/>
      <c r="AET303" s="80"/>
      <c r="AEU303" s="80"/>
      <c r="AEV303" s="80"/>
      <c r="AEW303" s="80"/>
      <c r="AEX303" s="80"/>
      <c r="AEY303" s="80"/>
      <c r="AEZ303" s="80"/>
      <c r="AFA303" s="80"/>
      <c r="AFB303" s="80"/>
      <c r="AFC303" s="80"/>
      <c r="AFD303" s="80"/>
      <c r="AFE303" s="80"/>
      <c r="AFF303" s="80"/>
      <c r="AFG303" s="80"/>
      <c r="AFH303" s="80"/>
      <c r="AFI303" s="80"/>
      <c r="AFJ303" s="80"/>
      <c r="AFK303" s="80"/>
      <c r="AFL303" s="80"/>
      <c r="AFM303" s="80"/>
      <c r="AFN303" s="80"/>
      <c r="AFO303" s="80"/>
      <c r="AFP303" s="80"/>
      <c r="AFQ303" s="80"/>
      <c r="AFR303" s="80"/>
      <c r="AFS303" s="80"/>
      <c r="AFT303" s="80"/>
      <c r="AFU303" s="80"/>
      <c r="AFV303" s="80"/>
      <c r="AFW303" s="80"/>
      <c r="AFX303" s="80"/>
      <c r="AFY303" s="80"/>
      <c r="AFZ303" s="80"/>
      <c r="AGA303" s="80"/>
      <c r="AGB303" s="80"/>
      <c r="AGC303" s="80"/>
      <c r="AGD303" s="80"/>
      <c r="AGE303" s="80"/>
      <c r="AGF303" s="80"/>
      <c r="AGG303" s="80"/>
      <c r="AGH303" s="80"/>
      <c r="AGI303" s="80"/>
      <c r="AGJ303" s="80"/>
      <c r="AGK303" s="80"/>
      <c r="AGL303" s="80"/>
      <c r="AGM303" s="80"/>
      <c r="AGN303" s="80"/>
      <c r="AGO303" s="80"/>
      <c r="AGP303" s="80"/>
      <c r="AGQ303" s="80"/>
      <c r="AGR303" s="80"/>
      <c r="AGS303" s="80"/>
      <c r="AGT303" s="80"/>
      <c r="AGU303" s="80"/>
      <c r="AGV303" s="80"/>
      <c r="AGW303" s="80"/>
      <c r="AGX303" s="80"/>
      <c r="AGY303" s="80"/>
      <c r="AGZ303" s="80"/>
      <c r="AHA303" s="80"/>
      <c r="AHB303" s="80"/>
      <c r="AHC303" s="80"/>
      <c r="AHD303" s="80"/>
      <c r="AHE303" s="80"/>
      <c r="AHF303" s="80"/>
      <c r="AHG303" s="80"/>
      <c r="AHH303" s="80"/>
      <c r="AHI303" s="80"/>
      <c r="AHJ303" s="80"/>
      <c r="AHK303" s="80"/>
      <c r="AHL303" s="80"/>
      <c r="AHM303" s="80"/>
      <c r="AHN303" s="80"/>
      <c r="AHO303" s="80"/>
      <c r="AHP303" s="80"/>
      <c r="AHQ303" s="80"/>
      <c r="AHR303" s="80"/>
      <c r="AHS303" s="80"/>
      <c r="AHT303" s="80"/>
      <c r="AHU303" s="80"/>
      <c r="AHV303" s="80"/>
      <c r="AHW303" s="80"/>
      <c r="AHX303" s="80"/>
      <c r="AHY303" s="80"/>
      <c r="AHZ303" s="80"/>
      <c r="AIA303" s="80"/>
      <c r="AIB303" s="80"/>
      <c r="AIC303" s="80"/>
      <c r="AID303" s="80"/>
      <c r="AIE303" s="80"/>
      <c r="AIF303" s="80"/>
      <c r="AIG303" s="80"/>
      <c r="AIH303" s="80"/>
      <c r="AII303" s="80"/>
      <c r="AIJ303" s="80"/>
      <c r="AIK303" s="80"/>
      <c r="AIL303" s="80"/>
      <c r="AIM303" s="80"/>
      <c r="AIN303" s="80"/>
      <c r="AIO303" s="80"/>
      <c r="AIP303" s="80"/>
      <c r="AIQ303" s="80"/>
      <c r="AIR303" s="80"/>
      <c r="AIS303" s="80"/>
      <c r="AIT303" s="80"/>
      <c r="AIU303" s="80"/>
      <c r="AIV303" s="80"/>
      <c r="AIW303" s="80"/>
      <c r="AIX303" s="80"/>
      <c r="AIY303" s="80"/>
      <c r="AIZ303" s="80"/>
      <c r="AJA303" s="80"/>
      <c r="AJB303" s="80"/>
      <c r="AJC303" s="80"/>
      <c r="AJD303" s="80"/>
      <c r="AJE303" s="80"/>
      <c r="AJF303" s="80"/>
      <c r="AJG303" s="80"/>
      <c r="AJH303" s="80"/>
      <c r="AJI303" s="80"/>
      <c r="AJJ303" s="80"/>
      <c r="AJK303" s="80"/>
      <c r="AJL303" s="80"/>
      <c r="AJM303" s="80"/>
      <c r="AJN303" s="80"/>
      <c r="AJO303" s="80"/>
      <c r="AJP303" s="80"/>
      <c r="AJQ303" s="80"/>
      <c r="AJR303" s="80"/>
      <c r="AJS303" s="80"/>
      <c r="AJT303" s="80"/>
      <c r="AJU303" s="80"/>
      <c r="AJV303" s="80"/>
      <c r="AJW303" s="80"/>
      <c r="AJX303" s="80"/>
      <c r="AJY303" s="80"/>
      <c r="AJZ303" s="80"/>
      <c r="AKA303" s="80"/>
      <c r="AKB303" s="80"/>
      <c r="AKC303" s="80"/>
      <c r="AKD303" s="80"/>
      <c r="AKE303" s="80"/>
      <c r="AKF303" s="80"/>
      <c r="AKG303" s="80"/>
      <c r="AKH303" s="80"/>
      <c r="AKI303" s="80"/>
      <c r="AKJ303" s="80"/>
      <c r="AKK303" s="80"/>
      <c r="AKL303" s="80"/>
      <c r="AKM303" s="80"/>
      <c r="AKN303" s="80"/>
      <c r="AKO303" s="80"/>
      <c r="AKP303" s="80"/>
      <c r="AKQ303" s="80"/>
      <c r="AKR303" s="80"/>
      <c r="AKS303" s="80"/>
      <c r="AKT303" s="80"/>
      <c r="AKU303" s="80"/>
      <c r="AKV303" s="80"/>
      <c r="AKW303" s="80"/>
      <c r="AKX303" s="80"/>
      <c r="AKY303" s="80"/>
      <c r="AKZ303" s="80"/>
      <c r="ALA303" s="80"/>
      <c r="ALB303" s="80"/>
      <c r="ALC303" s="80"/>
      <c r="ALD303" s="80"/>
      <c r="ALE303" s="80"/>
      <c r="ALF303" s="80"/>
      <c r="ALG303" s="80"/>
      <c r="ALH303" s="80"/>
      <c r="ALI303" s="80"/>
      <c r="ALJ303" s="80"/>
      <c r="ALK303" s="80"/>
      <c r="ALL303" s="80"/>
      <c r="ALM303" s="80"/>
      <c r="ALN303" s="80"/>
      <c r="ALO303" s="80"/>
      <c r="ALP303" s="80"/>
      <c r="ALQ303" s="80"/>
      <c r="ALR303" s="80"/>
      <c r="ALS303" s="80"/>
      <c r="ALT303" s="80"/>
      <c r="ALU303" s="80"/>
      <c r="ALV303" s="80"/>
      <c r="ALW303" s="80"/>
      <c r="ALX303" s="80"/>
      <c r="ALY303" s="80"/>
      <c r="ALZ303" s="80"/>
      <c r="AMA303" s="80"/>
      <c r="AMB303" s="80"/>
      <c r="AMC303" s="80"/>
      <c r="AMD303" s="80"/>
      <c r="AME303" s="80"/>
      <c r="AMF303" s="80"/>
      <c r="AMG303" s="80"/>
      <c r="AMH303" s="80"/>
      <c r="AMI303" s="80"/>
      <c r="AMJ303" s="80"/>
      <c r="AMK303" s="80"/>
      <c r="AML303" s="80"/>
      <c r="AMM303" s="80"/>
      <c r="AMN303" s="80"/>
      <c r="AMO303" s="80"/>
      <c r="AMP303" s="80"/>
      <c r="AMQ303" s="80"/>
      <c r="AMR303" s="80"/>
      <c r="AMS303" s="80"/>
      <c r="AMT303" s="80"/>
      <c r="AMU303" s="80"/>
      <c r="AMV303" s="80"/>
      <c r="AMW303" s="80"/>
      <c r="AMX303" s="80"/>
      <c r="AMY303" s="80"/>
      <c r="AMZ303" s="80"/>
      <c r="ANA303" s="80"/>
      <c r="ANB303" s="80"/>
      <c r="ANC303" s="80"/>
      <c r="AND303" s="80"/>
      <c r="ANE303" s="80"/>
      <c r="ANF303" s="80"/>
      <c r="ANG303" s="80"/>
      <c r="ANH303" s="80"/>
      <c r="ANI303" s="80"/>
      <c r="ANJ303" s="80"/>
      <c r="ANK303" s="80"/>
      <c r="ANL303" s="80"/>
      <c r="ANM303" s="80"/>
      <c r="ANN303" s="80"/>
      <c r="ANO303" s="80"/>
      <c r="ANP303" s="80"/>
      <c r="ANQ303" s="80"/>
      <c r="ANR303" s="80"/>
      <c r="ANS303" s="80"/>
      <c r="ANT303" s="80"/>
      <c r="ANU303" s="80"/>
      <c r="ANV303" s="80"/>
      <c r="ANW303" s="80"/>
      <c r="ANX303" s="80"/>
      <c r="ANY303" s="80"/>
      <c r="ANZ303" s="80"/>
      <c r="AOA303" s="80"/>
      <c r="AOB303" s="80"/>
      <c r="AOC303" s="80"/>
      <c r="AOD303" s="80"/>
      <c r="AOE303" s="80"/>
      <c r="AOF303" s="80"/>
      <c r="AOG303" s="80"/>
      <c r="AOH303" s="80"/>
      <c r="AOI303" s="80"/>
      <c r="AOJ303" s="80"/>
      <c r="AOK303" s="80"/>
      <c r="AOL303" s="80"/>
      <c r="AOM303" s="80"/>
      <c r="AON303" s="80"/>
      <c r="AOO303" s="80"/>
      <c r="AOP303" s="80"/>
      <c r="AOQ303" s="80"/>
      <c r="AOR303" s="80"/>
      <c r="AOS303" s="80"/>
      <c r="AOT303" s="80"/>
      <c r="AOU303" s="80"/>
      <c r="AOV303" s="80"/>
      <c r="AOW303" s="80"/>
      <c r="AOX303" s="80"/>
      <c r="AOY303" s="80"/>
      <c r="AOZ303" s="80"/>
      <c r="APA303" s="80"/>
      <c r="APB303" s="80"/>
      <c r="APC303" s="80"/>
      <c r="APD303" s="80"/>
      <c r="APE303" s="80"/>
      <c r="APF303" s="80"/>
      <c r="APG303" s="80"/>
      <c r="APH303" s="80"/>
      <c r="API303" s="80"/>
      <c r="APJ303" s="80"/>
      <c r="APK303" s="80"/>
      <c r="APL303" s="80"/>
      <c r="APM303" s="80"/>
      <c r="APN303" s="80"/>
      <c r="APO303" s="80"/>
      <c r="APP303" s="80"/>
      <c r="APQ303" s="80"/>
      <c r="APR303" s="80"/>
      <c r="APS303" s="80"/>
      <c r="APT303" s="80"/>
      <c r="APU303" s="80"/>
      <c r="APV303" s="80"/>
      <c r="APW303" s="80"/>
      <c r="APX303" s="80"/>
      <c r="APY303" s="80"/>
      <c r="APZ303" s="80"/>
      <c r="AQA303" s="80"/>
      <c r="AQB303" s="80"/>
      <c r="AQC303" s="80"/>
      <c r="AQD303" s="80"/>
      <c r="AQE303" s="80"/>
      <c r="AQF303" s="80"/>
      <c r="AQG303" s="80"/>
      <c r="AQH303" s="80"/>
      <c r="AQI303" s="80"/>
      <c r="AQJ303" s="80"/>
      <c r="AQK303" s="80"/>
      <c r="AQL303" s="80"/>
      <c r="AQM303" s="80"/>
      <c r="AQN303" s="80"/>
      <c r="AQO303" s="80"/>
      <c r="AQP303" s="80"/>
      <c r="AQQ303" s="80"/>
      <c r="AQR303" s="80"/>
      <c r="AQS303" s="80"/>
      <c r="AQT303" s="80"/>
      <c r="AQU303" s="80"/>
      <c r="AQV303" s="80"/>
      <c r="AQW303" s="80"/>
      <c r="AQX303" s="80"/>
      <c r="AQY303" s="80"/>
      <c r="AQZ303" s="80"/>
      <c r="ARA303" s="80"/>
      <c r="ARB303" s="80"/>
      <c r="ARC303" s="80"/>
      <c r="ARD303" s="80"/>
      <c r="ARE303" s="80"/>
      <c r="ARF303" s="80"/>
      <c r="ARG303" s="80"/>
      <c r="ARH303" s="80"/>
      <c r="ARI303" s="80"/>
      <c r="ARJ303" s="80"/>
      <c r="ARK303" s="80"/>
      <c r="ARL303" s="80"/>
      <c r="ARM303" s="80"/>
      <c r="ARN303" s="80"/>
      <c r="ARO303" s="80"/>
      <c r="ARP303" s="80"/>
      <c r="ARQ303" s="80"/>
      <c r="ARR303" s="80"/>
      <c r="ARS303" s="80"/>
      <c r="ART303" s="80"/>
      <c r="ARU303" s="80"/>
      <c r="ARV303" s="80"/>
      <c r="ARW303" s="80"/>
      <c r="ARX303" s="80"/>
      <c r="ARY303" s="80"/>
      <c r="ARZ303" s="80"/>
      <c r="ASA303" s="80"/>
      <c r="ASB303" s="80"/>
      <c r="ASC303" s="80"/>
      <c r="ASD303" s="80"/>
      <c r="ASE303" s="80"/>
      <c r="ASF303" s="80"/>
      <c r="ASG303" s="80"/>
      <c r="ASH303" s="80"/>
      <c r="ASI303" s="80"/>
      <c r="ASJ303" s="80"/>
      <c r="ASK303" s="80"/>
      <c r="ASL303" s="80"/>
      <c r="ASM303" s="80"/>
      <c r="ASN303" s="80"/>
      <c r="ASO303" s="80"/>
      <c r="ASP303" s="80"/>
      <c r="ASQ303" s="80"/>
      <c r="ASR303" s="80"/>
      <c r="ASS303" s="80"/>
      <c r="AST303" s="80"/>
      <c r="ASU303" s="80"/>
      <c r="ASV303" s="80"/>
      <c r="ASW303" s="80"/>
      <c r="ASX303" s="80"/>
      <c r="ASY303" s="80"/>
      <c r="ASZ303" s="80"/>
      <c r="ATA303" s="80"/>
      <c r="ATB303" s="80"/>
      <c r="ATC303" s="80"/>
      <c r="ATD303" s="80"/>
      <c r="ATE303" s="80"/>
      <c r="ATF303" s="80"/>
      <c r="ATG303" s="80"/>
      <c r="ATH303" s="80"/>
      <c r="ATI303" s="80"/>
      <c r="ATJ303" s="80"/>
      <c r="ATK303" s="80"/>
      <c r="ATL303" s="80"/>
      <c r="ATM303" s="80"/>
      <c r="ATN303" s="80"/>
      <c r="ATO303" s="80"/>
      <c r="ATP303" s="80"/>
      <c r="ATQ303" s="80"/>
      <c r="ATR303" s="80"/>
      <c r="ATS303" s="80"/>
      <c r="ATT303" s="80"/>
      <c r="ATU303" s="80"/>
      <c r="ATV303" s="80"/>
      <c r="ATW303" s="80"/>
      <c r="ATX303" s="80"/>
      <c r="ATY303" s="80"/>
      <c r="ATZ303" s="80"/>
      <c r="AUA303" s="80"/>
      <c r="AUB303" s="80"/>
      <c r="AUC303" s="80"/>
      <c r="AUD303" s="80"/>
      <c r="AUE303" s="80"/>
      <c r="AUF303" s="80"/>
      <c r="AUG303" s="80"/>
      <c r="AUH303" s="80"/>
      <c r="AUI303" s="80"/>
      <c r="AUJ303" s="80"/>
      <c r="AUK303" s="80"/>
      <c r="AUL303" s="80"/>
      <c r="AUM303" s="80"/>
      <c r="AUN303" s="80"/>
      <c r="AUO303" s="80"/>
      <c r="AUP303" s="80"/>
      <c r="AUQ303" s="80"/>
      <c r="AUR303" s="80"/>
      <c r="AUS303" s="80"/>
      <c r="AUT303" s="80"/>
      <c r="AUU303" s="80"/>
      <c r="AUV303" s="80"/>
      <c r="AUW303" s="80"/>
      <c r="AUX303" s="80"/>
      <c r="AUY303" s="80"/>
      <c r="AUZ303" s="80"/>
      <c r="AVA303" s="80"/>
      <c r="AVB303" s="80"/>
      <c r="AVC303" s="80"/>
      <c r="AVD303" s="80"/>
      <c r="AVE303" s="80"/>
      <c r="AVF303" s="80"/>
      <c r="AVG303" s="80"/>
      <c r="AVH303" s="80"/>
      <c r="AVI303" s="80"/>
      <c r="AVJ303" s="80"/>
      <c r="AVK303" s="80"/>
      <c r="AVL303" s="80"/>
      <c r="AVM303" s="80"/>
      <c r="AVN303" s="80"/>
      <c r="AVO303" s="80"/>
      <c r="AVP303" s="80"/>
      <c r="AVQ303" s="80"/>
      <c r="AVR303" s="80"/>
      <c r="AVS303" s="80"/>
      <c r="AVT303" s="80"/>
      <c r="AVU303" s="80"/>
      <c r="AVV303" s="80"/>
      <c r="AVW303" s="80"/>
      <c r="AVX303" s="80"/>
      <c r="AVY303" s="80"/>
      <c r="AVZ303" s="80"/>
      <c r="AWA303" s="80"/>
      <c r="AWB303" s="80"/>
      <c r="AWC303" s="80"/>
      <c r="AWD303" s="80"/>
      <c r="AWE303" s="80"/>
      <c r="AWF303" s="80"/>
      <c r="AWG303" s="80"/>
      <c r="AWH303" s="80"/>
      <c r="AWI303" s="80"/>
      <c r="AWJ303" s="80"/>
      <c r="AWK303" s="80"/>
      <c r="AWL303" s="80"/>
      <c r="AWM303" s="80"/>
      <c r="AWN303" s="80"/>
      <c r="AWO303" s="80"/>
      <c r="AWP303" s="80"/>
      <c r="AWQ303" s="80"/>
      <c r="AWR303" s="80"/>
      <c r="AWS303" s="80"/>
      <c r="AWT303" s="80"/>
      <c r="AWU303" s="80"/>
      <c r="AWV303" s="80"/>
      <c r="AWW303" s="80"/>
      <c r="AWX303" s="80"/>
      <c r="AWY303" s="80"/>
      <c r="AWZ303" s="80"/>
      <c r="AXA303" s="80"/>
      <c r="AXB303" s="80"/>
      <c r="AXC303" s="80"/>
      <c r="AXD303" s="80"/>
      <c r="AXE303" s="80"/>
      <c r="AXF303" s="80"/>
      <c r="AXG303" s="80"/>
      <c r="AXH303" s="80"/>
      <c r="AXI303" s="80"/>
      <c r="AXJ303" s="80"/>
      <c r="AXK303" s="80"/>
      <c r="AXL303" s="80"/>
      <c r="AXM303" s="80"/>
      <c r="AXN303" s="80"/>
      <c r="AXO303" s="80"/>
      <c r="AXP303" s="80"/>
      <c r="AXQ303" s="80"/>
      <c r="AXR303" s="80"/>
      <c r="AXS303" s="80"/>
      <c r="AXT303" s="80"/>
      <c r="AXU303" s="80"/>
      <c r="AXV303" s="80"/>
      <c r="AXW303" s="80"/>
      <c r="AXX303" s="80"/>
      <c r="AXY303" s="80"/>
      <c r="AXZ303" s="80"/>
      <c r="AYA303" s="80"/>
      <c r="AYB303" s="80"/>
      <c r="AYC303" s="80"/>
      <c r="AYD303" s="80"/>
      <c r="AYE303" s="80"/>
      <c r="AYF303" s="80"/>
      <c r="AYG303" s="80"/>
      <c r="AYH303" s="80"/>
      <c r="AYI303" s="80"/>
      <c r="AYJ303" s="80"/>
      <c r="AYK303" s="80"/>
      <c r="AYL303" s="80"/>
      <c r="AYM303" s="80"/>
      <c r="AYN303" s="80"/>
      <c r="AYO303" s="80"/>
      <c r="AYP303" s="80"/>
      <c r="AYQ303" s="80"/>
      <c r="AYR303" s="80"/>
      <c r="AYS303" s="80"/>
      <c r="AYT303" s="80"/>
      <c r="AYU303" s="80"/>
      <c r="AYV303" s="80"/>
      <c r="AYW303" s="80"/>
      <c r="AYX303" s="80"/>
      <c r="AYY303" s="80"/>
      <c r="AYZ303" s="80"/>
      <c r="AZA303" s="80"/>
      <c r="AZB303" s="80"/>
      <c r="AZC303" s="80"/>
      <c r="AZD303" s="80"/>
      <c r="AZE303" s="80"/>
      <c r="AZF303" s="80"/>
      <c r="AZG303" s="80"/>
      <c r="AZH303" s="80"/>
      <c r="AZI303" s="80"/>
      <c r="AZJ303" s="80"/>
      <c r="AZK303" s="80"/>
      <c r="AZL303" s="80"/>
      <c r="AZM303" s="80"/>
      <c r="AZN303" s="80"/>
      <c r="AZO303" s="80"/>
      <c r="AZP303" s="80"/>
      <c r="AZQ303" s="80"/>
      <c r="AZR303" s="80"/>
      <c r="AZS303" s="80"/>
      <c r="AZT303" s="80"/>
      <c r="AZU303" s="80"/>
      <c r="AZV303" s="80"/>
      <c r="AZW303" s="80"/>
      <c r="AZX303" s="80"/>
      <c r="AZY303" s="80"/>
      <c r="AZZ303" s="80"/>
      <c r="BAA303" s="80"/>
      <c r="BAB303" s="80"/>
      <c r="BAC303" s="80"/>
      <c r="BAD303" s="80"/>
      <c r="BAE303" s="80"/>
      <c r="BAF303" s="80"/>
      <c r="BAG303" s="80"/>
      <c r="BAH303" s="80"/>
      <c r="BAI303" s="80"/>
      <c r="BAJ303" s="80"/>
      <c r="BAK303" s="80"/>
      <c r="BAL303" s="80"/>
      <c r="BAM303" s="80"/>
      <c r="BAN303" s="80"/>
      <c r="BAO303" s="80"/>
      <c r="BAP303" s="80"/>
      <c r="BAQ303" s="80"/>
      <c r="BAR303" s="80"/>
      <c r="BAS303" s="80"/>
      <c r="BAT303" s="80"/>
      <c r="BAU303" s="80"/>
      <c r="BAV303" s="80"/>
      <c r="BAW303" s="80"/>
      <c r="BAX303" s="80"/>
      <c r="BAY303" s="80"/>
      <c r="BAZ303" s="80"/>
      <c r="BBA303" s="80"/>
      <c r="BBB303" s="80"/>
      <c r="BBC303" s="80"/>
      <c r="BBD303" s="80"/>
      <c r="BBE303" s="80"/>
      <c r="BBF303" s="80"/>
      <c r="BBG303" s="80"/>
      <c r="BBH303" s="80"/>
      <c r="BBI303" s="80"/>
      <c r="BBJ303" s="80"/>
      <c r="BBK303" s="80"/>
      <c r="BBL303" s="80"/>
      <c r="BBM303" s="80"/>
      <c r="BBN303" s="80"/>
      <c r="BBO303" s="80"/>
      <c r="BBP303" s="80"/>
      <c r="BBQ303" s="80"/>
      <c r="BBR303" s="80"/>
      <c r="BBS303" s="80"/>
      <c r="BBT303" s="80"/>
      <c r="BBU303" s="80"/>
      <c r="BBV303" s="80"/>
      <c r="BBW303" s="80"/>
      <c r="BBX303" s="80"/>
      <c r="BBY303" s="80"/>
      <c r="BBZ303" s="80"/>
      <c r="BCA303" s="80"/>
      <c r="BCB303" s="80"/>
      <c r="BCC303" s="80"/>
      <c r="BCD303" s="80"/>
      <c r="BCE303" s="80"/>
      <c r="BCF303" s="80"/>
      <c r="BCG303" s="80"/>
      <c r="BCH303" s="80"/>
      <c r="BCI303" s="80"/>
      <c r="BCJ303" s="80"/>
      <c r="BCK303" s="80"/>
      <c r="BCL303" s="80"/>
      <c r="BCM303" s="80"/>
      <c r="BCN303" s="80"/>
      <c r="BCO303" s="80"/>
      <c r="BCP303" s="80"/>
      <c r="BCQ303" s="80"/>
      <c r="BCR303" s="80"/>
      <c r="BCS303" s="80"/>
      <c r="BCT303" s="80"/>
      <c r="BCU303" s="80"/>
      <c r="BCV303" s="80"/>
      <c r="BCW303" s="80"/>
      <c r="BCX303" s="80"/>
      <c r="BCY303" s="80"/>
      <c r="BCZ303" s="80"/>
      <c r="BDA303" s="80"/>
      <c r="BDB303" s="80"/>
      <c r="BDC303" s="80"/>
      <c r="BDD303" s="80"/>
      <c r="BDE303" s="80"/>
      <c r="BDF303" s="80"/>
      <c r="BDG303" s="80"/>
      <c r="BDH303" s="80"/>
      <c r="BDI303" s="80"/>
      <c r="BDJ303" s="80"/>
      <c r="BDK303" s="80"/>
      <c r="BDL303" s="80"/>
      <c r="BDM303" s="80"/>
      <c r="BDN303" s="80"/>
      <c r="BDO303" s="80"/>
      <c r="BDP303" s="80"/>
      <c r="BDQ303" s="80"/>
      <c r="BDR303" s="80"/>
      <c r="BDS303" s="80"/>
      <c r="BDT303" s="80"/>
      <c r="BDU303" s="80"/>
      <c r="BDV303" s="80"/>
      <c r="BDW303" s="80"/>
      <c r="BDX303" s="80"/>
      <c r="BDY303" s="80"/>
      <c r="BDZ303" s="80"/>
      <c r="BEA303" s="80"/>
      <c r="BEB303" s="80"/>
      <c r="BEC303" s="80"/>
      <c r="BED303" s="80"/>
      <c r="BEE303" s="80"/>
      <c r="BEF303" s="80"/>
      <c r="BEG303" s="80"/>
      <c r="BEH303" s="80"/>
      <c r="BEI303" s="80"/>
      <c r="BEJ303" s="80"/>
      <c r="BEK303" s="80"/>
      <c r="BEL303" s="80"/>
      <c r="BEM303" s="80"/>
      <c r="BEN303" s="80"/>
      <c r="BEO303" s="80"/>
      <c r="BEP303" s="80"/>
      <c r="BEQ303" s="80"/>
      <c r="BER303" s="80"/>
      <c r="BES303" s="80"/>
      <c r="BET303" s="80"/>
      <c r="BEU303" s="80"/>
      <c r="BEV303" s="80"/>
      <c r="BEW303" s="80"/>
      <c r="BEX303" s="80"/>
      <c r="BEY303" s="80"/>
      <c r="BEZ303" s="80"/>
      <c r="BFA303" s="80"/>
      <c r="BFB303" s="80"/>
      <c r="BFC303" s="80"/>
      <c r="BFD303" s="80"/>
      <c r="BFE303" s="80"/>
      <c r="BFF303" s="80"/>
      <c r="BFG303" s="80"/>
      <c r="BFH303" s="80"/>
      <c r="BFI303" s="80"/>
      <c r="BFJ303" s="80"/>
      <c r="BFK303" s="80"/>
      <c r="BFL303" s="80"/>
      <c r="BFM303" s="80"/>
      <c r="BFN303" s="80"/>
      <c r="BFO303" s="80"/>
      <c r="BFP303" s="80"/>
      <c r="BFQ303" s="80"/>
      <c r="BFR303" s="80"/>
      <c r="BFS303" s="80"/>
      <c r="BFT303" s="80"/>
      <c r="BFU303" s="80"/>
      <c r="BFV303" s="80"/>
      <c r="BFW303" s="80"/>
      <c r="BFX303" s="80"/>
      <c r="BFY303" s="80"/>
      <c r="BFZ303" s="80"/>
      <c r="BGA303" s="80"/>
      <c r="BGB303" s="80"/>
      <c r="BGC303" s="80"/>
      <c r="BGD303" s="80"/>
      <c r="BGE303" s="80"/>
      <c r="BGF303" s="80"/>
      <c r="BGG303" s="80"/>
      <c r="BGH303" s="80"/>
      <c r="BGI303" s="80"/>
      <c r="BGJ303" s="80"/>
      <c r="BGK303" s="80"/>
      <c r="BGL303" s="80"/>
      <c r="BGM303" s="80"/>
      <c r="BGN303" s="80"/>
      <c r="BGO303" s="80"/>
      <c r="BGP303" s="80"/>
      <c r="BGQ303" s="80"/>
      <c r="BGR303" s="80"/>
      <c r="BGS303" s="80"/>
      <c r="BGT303" s="80"/>
      <c r="BGU303" s="80"/>
      <c r="BGV303" s="80"/>
      <c r="BGW303" s="80"/>
      <c r="BGX303" s="80"/>
      <c r="BGY303" s="80"/>
      <c r="BGZ303" s="80"/>
      <c r="BHA303" s="80"/>
      <c r="BHB303" s="80"/>
      <c r="BHC303" s="80"/>
      <c r="BHD303" s="80"/>
      <c r="BHE303" s="80"/>
      <c r="BHF303" s="80"/>
      <c r="BHG303" s="80"/>
      <c r="BHH303" s="80"/>
      <c r="BHI303" s="80"/>
      <c r="BHJ303" s="80"/>
      <c r="BHK303" s="80"/>
      <c r="BHL303" s="80"/>
      <c r="BHM303" s="80"/>
      <c r="BHN303" s="80"/>
      <c r="BHO303" s="80"/>
      <c r="BHP303" s="80"/>
      <c r="BHQ303" s="80"/>
      <c r="BHR303" s="80"/>
      <c r="BHS303" s="80"/>
      <c r="BHT303" s="80"/>
      <c r="BHU303" s="80"/>
      <c r="BHV303" s="80"/>
      <c r="BHW303" s="80"/>
      <c r="BHX303" s="80"/>
      <c r="BHY303" s="80"/>
      <c r="BHZ303" s="80"/>
      <c r="BIA303" s="80"/>
      <c r="BIB303" s="80"/>
      <c r="BIC303" s="80"/>
      <c r="BID303" s="80"/>
      <c r="BIE303" s="80"/>
      <c r="BIF303" s="80"/>
      <c r="BIG303" s="80"/>
      <c r="BIH303" s="80"/>
      <c r="BII303" s="80"/>
      <c r="BIJ303" s="80"/>
      <c r="BIK303" s="80"/>
      <c r="BIL303" s="80"/>
      <c r="BIM303" s="80"/>
      <c r="BIN303" s="80"/>
      <c r="BIO303" s="80"/>
      <c r="BIP303" s="80"/>
      <c r="BIQ303" s="80"/>
      <c r="BIR303" s="80"/>
      <c r="BIS303" s="80"/>
      <c r="BIT303" s="80"/>
      <c r="BIU303" s="80"/>
      <c r="BIV303" s="80"/>
      <c r="BIW303" s="80"/>
      <c r="BIX303" s="80"/>
      <c r="BIY303" s="80"/>
      <c r="BIZ303" s="80"/>
      <c r="BJA303" s="80"/>
      <c r="BJB303" s="80"/>
      <c r="BJC303" s="80"/>
      <c r="BJD303" s="80"/>
      <c r="BJE303" s="80"/>
      <c r="BJF303" s="80"/>
      <c r="BJG303" s="80"/>
      <c r="BJH303" s="80"/>
      <c r="BJI303" s="80"/>
      <c r="BJJ303" s="80"/>
      <c r="BJK303" s="80"/>
      <c r="BJL303" s="80"/>
      <c r="BJM303" s="80"/>
      <c r="BJN303" s="80"/>
      <c r="BJO303" s="80"/>
      <c r="BJP303" s="80"/>
      <c r="BJQ303" s="80"/>
      <c r="BJR303" s="80"/>
      <c r="BJS303" s="80"/>
      <c r="BJT303" s="80"/>
      <c r="BJU303" s="80"/>
      <c r="BJV303" s="80"/>
      <c r="BJW303" s="80"/>
      <c r="BJX303" s="80"/>
      <c r="BJY303" s="80"/>
      <c r="BJZ303" s="80"/>
      <c r="BKA303" s="80"/>
      <c r="BKB303" s="80"/>
      <c r="BKC303" s="80"/>
      <c r="BKD303" s="80"/>
      <c r="BKE303" s="80"/>
      <c r="BKF303" s="80"/>
      <c r="BKG303" s="80"/>
      <c r="BKH303" s="80"/>
      <c r="BKI303" s="80"/>
      <c r="BKJ303" s="80"/>
      <c r="BKK303" s="80"/>
      <c r="BKL303" s="80"/>
      <c r="BKM303" s="80"/>
      <c r="BKN303" s="80"/>
      <c r="BKO303" s="80"/>
      <c r="BKP303" s="80"/>
      <c r="BKQ303" s="80"/>
      <c r="BKR303" s="80"/>
      <c r="BKS303" s="80"/>
      <c r="BKT303" s="80"/>
      <c r="BKU303" s="80"/>
      <c r="BKV303" s="80"/>
      <c r="BKW303" s="80"/>
      <c r="BKX303" s="80"/>
      <c r="BKY303" s="80"/>
      <c r="BKZ303" s="80"/>
      <c r="BLA303" s="80"/>
      <c r="BLB303" s="80"/>
      <c r="BLC303" s="80"/>
      <c r="BLD303" s="80"/>
      <c r="BLE303" s="80"/>
      <c r="BLF303" s="80"/>
      <c r="BLG303" s="80"/>
      <c r="BLH303" s="80"/>
      <c r="BLI303" s="80"/>
      <c r="BLJ303" s="80"/>
      <c r="BLK303" s="80"/>
      <c r="BLL303" s="80"/>
      <c r="BLM303" s="80"/>
      <c r="BLN303" s="80"/>
      <c r="BLO303" s="80"/>
      <c r="BLP303" s="80"/>
      <c r="BLQ303" s="80"/>
      <c r="BLR303" s="80"/>
      <c r="BLS303" s="80"/>
      <c r="BLT303" s="80"/>
      <c r="BLU303" s="80"/>
      <c r="BLV303" s="80"/>
      <c r="BLW303" s="80"/>
      <c r="BLX303" s="80"/>
      <c r="BLY303" s="80"/>
      <c r="BLZ303" s="80"/>
      <c r="BMA303" s="80"/>
      <c r="BMB303" s="80"/>
      <c r="BMC303" s="80"/>
      <c r="BMD303" s="80"/>
      <c r="BME303" s="80"/>
      <c r="BMF303" s="80"/>
      <c r="BMG303" s="80"/>
      <c r="BMH303" s="80"/>
      <c r="BMI303" s="80"/>
      <c r="BMJ303" s="80"/>
      <c r="BMK303" s="80"/>
      <c r="BML303" s="80"/>
      <c r="BMM303" s="80"/>
      <c r="BMN303" s="80"/>
      <c r="BMO303" s="80"/>
      <c r="BMP303" s="80"/>
      <c r="BMQ303" s="80"/>
      <c r="BMR303" s="80"/>
      <c r="BMS303" s="80"/>
      <c r="BMT303" s="80"/>
      <c r="BMU303" s="80"/>
      <c r="BMV303" s="80"/>
      <c r="BMW303" s="80"/>
      <c r="BMX303" s="80"/>
      <c r="BMY303" s="80"/>
      <c r="BMZ303" s="80"/>
      <c r="BNA303" s="80"/>
      <c r="BNB303" s="80"/>
      <c r="BNC303" s="80"/>
      <c r="BND303" s="80"/>
      <c r="BNE303" s="80"/>
      <c r="BNF303" s="80"/>
      <c r="BNG303" s="80"/>
      <c r="BNH303" s="80"/>
      <c r="BNI303" s="80"/>
      <c r="BNJ303" s="80"/>
      <c r="BNK303" s="80"/>
      <c r="BNL303" s="80"/>
      <c r="BNM303" s="80"/>
      <c r="BNN303" s="80"/>
      <c r="BNO303" s="80"/>
      <c r="BNP303" s="80"/>
      <c r="BNQ303" s="80"/>
      <c r="BNR303" s="80"/>
      <c r="BNS303" s="80"/>
      <c r="BNT303" s="80"/>
      <c r="BNU303" s="80"/>
      <c r="BNV303" s="80"/>
      <c r="BNW303" s="80"/>
      <c r="BNX303" s="80"/>
      <c r="BNY303" s="80"/>
      <c r="BNZ303" s="80"/>
      <c r="BOA303" s="80"/>
      <c r="BOB303" s="80"/>
      <c r="BOC303" s="80"/>
      <c r="BOD303" s="80"/>
      <c r="BOE303" s="80"/>
      <c r="BOF303" s="80"/>
      <c r="BOG303" s="80"/>
      <c r="BOH303" s="80"/>
      <c r="BOI303" s="80"/>
      <c r="BOJ303" s="80"/>
      <c r="BOK303" s="80"/>
      <c r="BOL303" s="80"/>
      <c r="BOM303" s="80"/>
      <c r="BON303" s="80"/>
      <c r="BOO303" s="80"/>
      <c r="BOP303" s="80"/>
      <c r="BOQ303" s="80"/>
      <c r="BOR303" s="80"/>
      <c r="BOS303" s="80"/>
      <c r="BOT303" s="80"/>
      <c r="BOU303" s="80"/>
      <c r="BOV303" s="80"/>
      <c r="BOW303" s="80"/>
      <c r="BOX303" s="80"/>
      <c r="BOY303" s="80"/>
      <c r="BOZ303" s="80"/>
      <c r="BPA303" s="80"/>
      <c r="BPB303" s="80"/>
      <c r="BPC303" s="80"/>
      <c r="BPD303" s="80"/>
      <c r="BPE303" s="80"/>
      <c r="BPF303" s="80"/>
      <c r="BPG303" s="80"/>
      <c r="BPH303" s="80"/>
      <c r="BPI303" s="80"/>
      <c r="BPJ303" s="80"/>
      <c r="BPK303" s="80"/>
      <c r="BPL303" s="80"/>
      <c r="BPM303" s="80"/>
      <c r="BPN303" s="80"/>
      <c r="BPO303" s="80"/>
      <c r="BPP303" s="80"/>
      <c r="BPQ303" s="80"/>
      <c r="BPR303" s="80"/>
      <c r="BPS303" s="80"/>
      <c r="BPT303" s="80"/>
      <c r="BPU303" s="80"/>
      <c r="BPV303" s="80"/>
      <c r="BPW303" s="80"/>
      <c r="BPX303" s="80"/>
      <c r="BPY303" s="80"/>
      <c r="BPZ303" s="80"/>
      <c r="BQA303" s="80"/>
      <c r="BQB303" s="80"/>
      <c r="BQC303" s="80"/>
      <c r="BQD303" s="80"/>
      <c r="BQE303" s="80"/>
      <c r="BQF303" s="80"/>
      <c r="BQG303" s="80"/>
      <c r="BQH303" s="80"/>
      <c r="BQI303" s="80"/>
      <c r="BQJ303" s="80"/>
      <c r="BQK303" s="80"/>
      <c r="BQL303" s="80"/>
      <c r="BQM303" s="80"/>
      <c r="BQN303" s="80"/>
      <c r="BQO303" s="80"/>
      <c r="BQP303" s="80"/>
      <c r="BQQ303" s="80"/>
      <c r="BQR303" s="80"/>
      <c r="BQS303" s="80"/>
      <c r="BQT303" s="80"/>
      <c r="BQU303" s="80"/>
      <c r="BQV303" s="80"/>
      <c r="BQW303" s="80"/>
      <c r="BQX303" s="80"/>
      <c r="BQY303" s="80"/>
      <c r="BQZ303" s="80"/>
      <c r="BRA303" s="80"/>
      <c r="BRB303" s="80"/>
      <c r="BRC303" s="80"/>
      <c r="BRD303" s="80"/>
      <c r="BRE303" s="80"/>
      <c r="BRF303" s="80"/>
      <c r="BRG303" s="80"/>
      <c r="BRH303" s="80"/>
      <c r="BRI303" s="80"/>
      <c r="BRJ303" s="80"/>
      <c r="BRK303" s="80"/>
      <c r="BRL303" s="80"/>
      <c r="BRM303" s="80"/>
      <c r="BRN303" s="80"/>
      <c r="BRO303" s="80"/>
      <c r="BRP303" s="80"/>
      <c r="BRQ303" s="80"/>
      <c r="BRR303" s="80"/>
      <c r="BRS303" s="80"/>
      <c r="BRT303" s="80"/>
      <c r="BRU303" s="80"/>
      <c r="BRV303" s="80"/>
      <c r="BRW303" s="80"/>
      <c r="BRX303" s="80"/>
      <c r="BRY303" s="80"/>
      <c r="BRZ303" s="80"/>
      <c r="BSA303" s="80"/>
      <c r="BSB303" s="80"/>
      <c r="BSC303" s="80"/>
      <c r="BSD303" s="80"/>
      <c r="BSE303" s="80"/>
      <c r="BSF303" s="80"/>
      <c r="BSG303" s="80"/>
      <c r="BSH303" s="80"/>
      <c r="BSI303" s="80"/>
      <c r="BSJ303" s="80"/>
      <c r="BSK303" s="80"/>
      <c r="BSL303" s="80"/>
      <c r="BSM303" s="80"/>
      <c r="BSN303" s="80"/>
      <c r="BSO303" s="80"/>
      <c r="BSP303" s="80"/>
      <c r="BSQ303" s="80"/>
      <c r="BSR303" s="80"/>
      <c r="BSS303" s="80"/>
      <c r="BST303" s="80"/>
      <c r="BSU303" s="80"/>
      <c r="BSV303" s="80"/>
      <c r="BSW303" s="80"/>
      <c r="BSX303" s="80"/>
      <c r="BSY303" s="80"/>
      <c r="BSZ303" s="80"/>
      <c r="BTA303" s="80"/>
      <c r="BTB303" s="80"/>
      <c r="BTC303" s="80"/>
      <c r="BTD303" s="80"/>
      <c r="BTE303" s="80"/>
      <c r="BTF303" s="80"/>
      <c r="BTG303" s="80"/>
      <c r="BTH303" s="80"/>
      <c r="BTI303" s="80"/>
      <c r="BTJ303" s="80"/>
      <c r="BTK303" s="80"/>
      <c r="BTL303" s="80"/>
      <c r="BTM303" s="80"/>
      <c r="BTN303" s="80"/>
      <c r="BTO303" s="80"/>
      <c r="BTP303" s="80"/>
      <c r="BTQ303" s="80"/>
      <c r="BTR303" s="80"/>
      <c r="BTS303" s="80"/>
      <c r="BTT303" s="80"/>
      <c r="BTU303" s="80"/>
      <c r="BTV303" s="80"/>
      <c r="BTW303" s="80"/>
      <c r="BTX303" s="80"/>
      <c r="BTY303" s="80"/>
      <c r="BTZ303" s="80"/>
      <c r="BUA303" s="80"/>
      <c r="BUB303" s="80"/>
      <c r="BUC303" s="80"/>
      <c r="BUD303" s="80"/>
      <c r="BUE303" s="80"/>
      <c r="BUF303" s="80"/>
      <c r="BUG303" s="80"/>
      <c r="BUH303" s="80"/>
      <c r="BUI303" s="80"/>
      <c r="BUJ303" s="80"/>
      <c r="BUK303" s="80"/>
      <c r="BUL303" s="80"/>
      <c r="BUM303" s="80"/>
      <c r="BUN303" s="80"/>
      <c r="BUO303" s="80"/>
      <c r="BUP303" s="80"/>
      <c r="BUQ303" s="80"/>
      <c r="BUR303" s="80"/>
      <c r="BUS303" s="80"/>
      <c r="BUT303" s="80"/>
      <c r="BUU303" s="80"/>
      <c r="BUV303" s="80"/>
      <c r="BUW303" s="80"/>
      <c r="BUX303" s="80"/>
      <c r="BUY303" s="80"/>
      <c r="BUZ303" s="80"/>
      <c r="BVA303" s="80"/>
      <c r="BVB303" s="80"/>
      <c r="BVC303" s="80"/>
      <c r="BVD303" s="80"/>
      <c r="BVE303" s="80"/>
      <c r="BVF303" s="80"/>
      <c r="BVG303" s="80"/>
      <c r="BVH303" s="80"/>
      <c r="BVI303" s="80"/>
      <c r="BVJ303" s="80"/>
      <c r="BVK303" s="80"/>
      <c r="BVL303" s="80"/>
      <c r="BVM303" s="80"/>
      <c r="BVN303" s="80"/>
      <c r="BVO303" s="80"/>
      <c r="BVP303" s="80"/>
      <c r="BVQ303" s="80"/>
      <c r="BVR303" s="80"/>
      <c r="BVS303" s="80"/>
      <c r="BVT303" s="80"/>
      <c r="BVU303" s="80"/>
      <c r="BVV303" s="80"/>
      <c r="BVW303" s="80"/>
      <c r="BVX303" s="80"/>
      <c r="BVY303" s="80"/>
      <c r="BVZ303" s="80"/>
      <c r="BWA303" s="80"/>
      <c r="BWB303" s="80"/>
      <c r="BWC303" s="80"/>
      <c r="BWD303" s="80"/>
      <c r="BWE303" s="80"/>
      <c r="BWF303" s="80"/>
      <c r="BWG303" s="80"/>
      <c r="BWH303" s="80"/>
      <c r="BWI303" s="80"/>
      <c r="BWJ303" s="80"/>
      <c r="BWK303" s="80"/>
      <c r="BWL303" s="80"/>
      <c r="BWM303" s="80"/>
      <c r="BWN303" s="80"/>
      <c r="BWO303" s="80"/>
      <c r="BWP303" s="80"/>
      <c r="BWQ303" s="80"/>
      <c r="BWR303" s="80"/>
      <c r="BWS303" s="80"/>
      <c r="BWT303" s="80"/>
      <c r="BWU303" s="80"/>
      <c r="BWV303" s="80"/>
      <c r="BWW303" s="80"/>
      <c r="BWX303" s="80"/>
      <c r="BWY303" s="80"/>
      <c r="BWZ303" s="80"/>
      <c r="BXA303" s="80"/>
      <c r="BXB303" s="80"/>
      <c r="BXC303" s="80"/>
      <c r="BXD303" s="80"/>
      <c r="BXE303" s="80"/>
      <c r="BXF303" s="80"/>
      <c r="BXG303" s="80"/>
      <c r="BXH303" s="80"/>
      <c r="BXI303" s="80"/>
      <c r="BXJ303" s="80"/>
      <c r="BXK303" s="80"/>
      <c r="BXL303" s="80"/>
      <c r="BXM303" s="80"/>
      <c r="BXN303" s="80"/>
      <c r="BXO303" s="80"/>
      <c r="BXP303" s="80"/>
      <c r="BXQ303" s="80"/>
      <c r="BXR303" s="80"/>
      <c r="BXS303" s="80"/>
      <c r="BXT303" s="80"/>
      <c r="BXU303" s="80"/>
      <c r="BXV303" s="80"/>
      <c r="BXW303" s="80"/>
      <c r="BXX303" s="80"/>
      <c r="BXY303" s="80"/>
      <c r="BXZ303" s="80"/>
      <c r="BYA303" s="80"/>
      <c r="BYB303" s="80"/>
      <c r="BYC303" s="80"/>
      <c r="BYD303" s="80"/>
      <c r="BYE303" s="80"/>
      <c r="BYF303" s="80"/>
      <c r="BYG303" s="80"/>
      <c r="BYH303" s="80"/>
      <c r="BYI303" s="80"/>
      <c r="BYJ303" s="80"/>
      <c r="BYK303" s="80"/>
      <c r="BYL303" s="80"/>
      <c r="BYM303" s="80"/>
      <c r="BYN303" s="80"/>
      <c r="BYO303" s="80"/>
      <c r="BYP303" s="80"/>
      <c r="BYQ303" s="80"/>
      <c r="BYR303" s="80"/>
      <c r="BYS303" s="80"/>
      <c r="BYT303" s="80"/>
      <c r="BYU303" s="80"/>
      <c r="BYV303" s="80"/>
      <c r="BYW303" s="80"/>
      <c r="BYX303" s="80"/>
      <c r="BYY303" s="80"/>
      <c r="BYZ303" s="80"/>
      <c r="BZA303" s="80"/>
      <c r="BZB303" s="80"/>
      <c r="BZC303" s="80"/>
      <c r="BZD303" s="80"/>
      <c r="BZE303" s="80"/>
      <c r="BZF303" s="80"/>
      <c r="BZG303" s="80"/>
      <c r="BZH303" s="80"/>
      <c r="BZI303" s="80"/>
      <c r="BZJ303" s="80"/>
      <c r="BZK303" s="80"/>
      <c r="BZL303" s="80"/>
      <c r="BZM303" s="80"/>
      <c r="BZN303" s="80"/>
      <c r="BZO303" s="80"/>
      <c r="BZP303" s="80"/>
      <c r="BZQ303" s="80"/>
      <c r="BZR303" s="80"/>
      <c r="BZS303" s="80"/>
      <c r="BZT303" s="80"/>
      <c r="BZU303" s="80"/>
      <c r="BZV303" s="80"/>
      <c r="BZW303" s="80"/>
      <c r="BZX303" s="80"/>
      <c r="BZY303" s="80"/>
      <c r="BZZ303" s="80"/>
      <c r="CAA303" s="80"/>
      <c r="CAB303" s="80"/>
      <c r="CAC303" s="80"/>
      <c r="CAD303" s="80"/>
      <c r="CAE303" s="80"/>
      <c r="CAF303" s="80"/>
      <c r="CAG303" s="80"/>
      <c r="CAH303" s="80"/>
      <c r="CAI303" s="80"/>
      <c r="CAJ303" s="80"/>
      <c r="CAK303" s="80"/>
      <c r="CAL303" s="80"/>
      <c r="CAM303" s="80"/>
      <c r="CAN303" s="80"/>
      <c r="CAO303" s="80"/>
      <c r="CAP303" s="80"/>
      <c r="CAQ303" s="80"/>
      <c r="CAR303" s="80"/>
      <c r="CAS303" s="80"/>
      <c r="CAT303" s="80"/>
      <c r="CAU303" s="80"/>
      <c r="CAV303" s="80"/>
      <c r="CAW303" s="80"/>
      <c r="CAX303" s="80"/>
      <c r="CAY303" s="80"/>
      <c r="CAZ303" s="80"/>
      <c r="CBA303" s="80"/>
      <c r="CBB303" s="80"/>
      <c r="CBC303" s="80"/>
      <c r="CBD303" s="80"/>
      <c r="CBE303" s="80"/>
      <c r="CBF303" s="80"/>
      <c r="CBG303" s="80"/>
      <c r="CBH303" s="80"/>
      <c r="CBI303" s="80"/>
      <c r="CBJ303" s="80"/>
      <c r="CBK303" s="80"/>
      <c r="CBL303" s="80"/>
      <c r="CBM303" s="80"/>
      <c r="CBN303" s="80"/>
      <c r="CBO303" s="80"/>
      <c r="CBP303" s="80"/>
      <c r="CBQ303" s="80"/>
      <c r="CBR303" s="80"/>
      <c r="CBS303" s="80"/>
      <c r="CBT303" s="80"/>
      <c r="CBU303" s="80"/>
      <c r="CBV303" s="80"/>
      <c r="CBW303" s="80"/>
      <c r="CBX303" s="80"/>
      <c r="CBY303" s="80"/>
      <c r="CBZ303" s="80"/>
      <c r="CCA303" s="80"/>
      <c r="CCB303" s="80"/>
      <c r="CCC303" s="80"/>
      <c r="CCD303" s="80"/>
      <c r="CCE303" s="80"/>
      <c r="CCF303" s="80"/>
      <c r="CCG303" s="80"/>
      <c r="CCH303" s="80"/>
      <c r="CCI303" s="80"/>
      <c r="CCJ303" s="80"/>
      <c r="CCK303" s="80"/>
      <c r="CCL303" s="80"/>
      <c r="CCM303" s="80"/>
      <c r="CCN303" s="80"/>
      <c r="CCO303" s="80"/>
      <c r="CCP303" s="80"/>
      <c r="CCQ303" s="80"/>
      <c r="CCR303" s="80"/>
      <c r="CCS303" s="80"/>
      <c r="CCT303" s="80"/>
      <c r="CCU303" s="80"/>
      <c r="CCV303" s="80"/>
      <c r="CCW303" s="80"/>
      <c r="CCX303" s="80"/>
      <c r="CCY303" s="80"/>
      <c r="CCZ303" s="80"/>
      <c r="CDA303" s="80"/>
      <c r="CDB303" s="80"/>
      <c r="CDC303" s="80"/>
      <c r="CDD303" s="80"/>
      <c r="CDE303" s="80"/>
      <c r="CDF303" s="80"/>
      <c r="CDG303" s="80"/>
      <c r="CDH303" s="80"/>
      <c r="CDI303" s="80"/>
      <c r="CDJ303" s="80"/>
      <c r="CDK303" s="80"/>
      <c r="CDL303" s="80"/>
      <c r="CDM303" s="80"/>
      <c r="CDN303" s="80"/>
      <c r="CDO303" s="80"/>
      <c r="CDP303" s="80"/>
      <c r="CDQ303" s="80"/>
      <c r="CDR303" s="80"/>
      <c r="CDS303" s="80"/>
      <c r="CDT303" s="80"/>
      <c r="CDU303" s="80"/>
      <c r="CDV303" s="80"/>
      <c r="CDW303" s="80"/>
      <c r="CDX303" s="80"/>
      <c r="CDY303" s="80"/>
      <c r="CDZ303" s="80"/>
      <c r="CEA303" s="80"/>
      <c r="CEB303" s="80"/>
      <c r="CEC303" s="80"/>
      <c r="CED303" s="80"/>
      <c r="CEE303" s="80"/>
      <c r="CEF303" s="80"/>
      <c r="CEG303" s="80"/>
      <c r="CEH303" s="80"/>
      <c r="CEI303" s="80"/>
      <c r="CEJ303" s="80"/>
      <c r="CEK303" s="80"/>
      <c r="CEL303" s="80"/>
      <c r="CEM303" s="80"/>
      <c r="CEN303" s="80"/>
      <c r="CEO303" s="80"/>
      <c r="CEP303" s="80"/>
      <c r="CEQ303" s="80"/>
      <c r="CER303" s="80"/>
      <c r="CES303" s="80"/>
      <c r="CET303" s="80"/>
      <c r="CEU303" s="80"/>
      <c r="CEV303" s="80"/>
      <c r="CEW303" s="80"/>
      <c r="CEX303" s="80"/>
      <c r="CEY303" s="80"/>
      <c r="CEZ303" s="80"/>
      <c r="CFA303" s="80"/>
      <c r="CFB303" s="80"/>
      <c r="CFC303" s="80"/>
      <c r="CFD303" s="80"/>
      <c r="CFE303" s="80"/>
      <c r="CFF303" s="80"/>
      <c r="CFG303" s="80"/>
      <c r="CFH303" s="80"/>
      <c r="CFI303" s="80"/>
      <c r="CFJ303" s="80"/>
      <c r="CFK303" s="80"/>
      <c r="CFL303" s="80"/>
      <c r="CFM303" s="80"/>
      <c r="CFN303" s="80"/>
      <c r="CFO303" s="80"/>
      <c r="CFP303" s="80"/>
      <c r="CFQ303" s="80"/>
      <c r="CFR303" s="80"/>
      <c r="CFS303" s="80"/>
      <c r="CFT303" s="80"/>
      <c r="CFU303" s="80"/>
      <c r="CFV303" s="80"/>
      <c r="CFW303" s="80"/>
      <c r="CFX303" s="80"/>
      <c r="CFY303" s="80"/>
      <c r="CFZ303" s="80"/>
      <c r="CGA303" s="80"/>
      <c r="CGB303" s="80"/>
      <c r="CGC303" s="80"/>
      <c r="CGD303" s="80"/>
      <c r="CGE303" s="80"/>
      <c r="CGF303" s="80"/>
      <c r="CGG303" s="80"/>
      <c r="CGH303" s="80"/>
      <c r="CGI303" s="80"/>
      <c r="CGJ303" s="80"/>
      <c r="CGK303" s="80"/>
      <c r="CGL303" s="80"/>
      <c r="CGM303" s="80"/>
      <c r="CGN303" s="80"/>
      <c r="CGO303" s="80"/>
      <c r="CGP303" s="80"/>
      <c r="CGQ303" s="80"/>
      <c r="CGR303" s="80"/>
      <c r="CGS303" s="80"/>
      <c r="CGT303" s="80"/>
      <c r="CGU303" s="80"/>
      <c r="CGV303" s="80"/>
      <c r="CGW303" s="80"/>
      <c r="CGX303" s="80"/>
      <c r="CGY303" s="80"/>
      <c r="CGZ303" s="80"/>
      <c r="CHA303" s="80"/>
      <c r="CHB303" s="80"/>
      <c r="CHC303" s="80"/>
      <c r="CHD303" s="80"/>
      <c r="CHE303" s="80"/>
      <c r="CHF303" s="80"/>
      <c r="CHG303" s="80"/>
      <c r="CHH303" s="80"/>
      <c r="CHI303" s="80"/>
      <c r="CHJ303" s="80"/>
      <c r="CHK303" s="80"/>
      <c r="CHL303" s="80"/>
      <c r="CHM303" s="80"/>
      <c r="CHN303" s="80"/>
      <c r="CHO303" s="80"/>
      <c r="CHP303" s="80"/>
      <c r="CHQ303" s="80"/>
      <c r="CHR303" s="80"/>
      <c r="CHS303" s="80"/>
      <c r="CHT303" s="80"/>
      <c r="CHU303" s="80"/>
      <c r="CHV303" s="80"/>
      <c r="CHW303" s="80"/>
      <c r="CHX303" s="80"/>
      <c r="CHY303" s="80"/>
      <c r="CHZ303" s="80"/>
      <c r="CIA303" s="80"/>
      <c r="CIB303" s="80"/>
      <c r="CIC303" s="80"/>
      <c r="CID303" s="80"/>
      <c r="CIE303" s="80"/>
      <c r="CIF303" s="80"/>
      <c r="CIG303" s="80"/>
      <c r="CIH303" s="80"/>
      <c r="CII303" s="80"/>
      <c r="CIJ303" s="80"/>
      <c r="CIK303" s="80"/>
      <c r="CIL303" s="80"/>
      <c r="CIM303" s="80"/>
      <c r="CIN303" s="80"/>
      <c r="CIO303" s="80"/>
      <c r="CIP303" s="80"/>
      <c r="CIQ303" s="80"/>
      <c r="CIR303" s="80"/>
      <c r="CIS303" s="80"/>
      <c r="CIT303" s="80"/>
      <c r="CIU303" s="80"/>
      <c r="CIV303" s="80"/>
      <c r="CIW303" s="80"/>
      <c r="CIX303" s="80"/>
      <c r="CIY303" s="80"/>
      <c r="CIZ303" s="80"/>
      <c r="CJA303" s="80"/>
      <c r="CJB303" s="80"/>
      <c r="CJC303" s="80"/>
      <c r="CJD303" s="80"/>
      <c r="CJE303" s="80"/>
      <c r="CJF303" s="80"/>
      <c r="CJG303" s="80"/>
      <c r="CJH303" s="80"/>
      <c r="CJI303" s="80"/>
      <c r="CJJ303" s="80"/>
      <c r="CJK303" s="80"/>
      <c r="CJL303" s="80"/>
      <c r="CJM303" s="80"/>
      <c r="CJN303" s="80"/>
      <c r="CJO303" s="80"/>
      <c r="CJP303" s="80"/>
      <c r="CJQ303" s="80"/>
      <c r="CJR303" s="80"/>
      <c r="CJS303" s="80"/>
      <c r="CJT303" s="80"/>
      <c r="CJU303" s="80"/>
      <c r="CJV303" s="80"/>
      <c r="CJW303" s="80"/>
      <c r="CJX303" s="80"/>
      <c r="CJY303" s="80"/>
      <c r="CJZ303" s="80"/>
      <c r="CKA303" s="80"/>
      <c r="CKB303" s="80"/>
      <c r="CKC303" s="80"/>
      <c r="CKD303" s="80"/>
      <c r="CKE303" s="80"/>
      <c r="CKF303" s="80"/>
      <c r="CKG303" s="80"/>
      <c r="CKH303" s="80"/>
      <c r="CKI303" s="80"/>
      <c r="CKJ303" s="80"/>
      <c r="CKK303" s="80"/>
      <c r="CKL303" s="80"/>
      <c r="CKM303" s="80"/>
      <c r="CKN303" s="80"/>
      <c r="CKO303" s="80"/>
      <c r="CKP303" s="80"/>
      <c r="CKQ303" s="80"/>
      <c r="CKR303" s="80"/>
      <c r="CKS303" s="80"/>
      <c r="CKT303" s="80"/>
      <c r="CKU303" s="80"/>
      <c r="CKV303" s="80"/>
      <c r="CKW303" s="80"/>
      <c r="CKX303" s="80"/>
      <c r="CKY303" s="80"/>
      <c r="CKZ303" s="80"/>
      <c r="CLA303" s="80"/>
      <c r="CLB303" s="80"/>
      <c r="CLC303" s="80"/>
      <c r="CLD303" s="80"/>
      <c r="CLE303" s="80"/>
      <c r="CLF303" s="80"/>
      <c r="CLG303" s="80"/>
      <c r="CLH303" s="80"/>
      <c r="CLI303" s="80"/>
      <c r="CLJ303" s="80"/>
      <c r="CLK303" s="80"/>
      <c r="CLL303" s="80"/>
      <c r="CLM303" s="80"/>
      <c r="CLN303" s="80"/>
      <c r="CLO303" s="80"/>
      <c r="CLP303" s="80"/>
      <c r="CLQ303" s="80"/>
      <c r="CLR303" s="80"/>
      <c r="CLS303" s="80"/>
      <c r="CLT303" s="80"/>
      <c r="CLU303" s="80"/>
      <c r="CLV303" s="80"/>
      <c r="CLW303" s="80"/>
      <c r="CLX303" s="80"/>
      <c r="CLY303" s="80"/>
      <c r="CLZ303" s="80"/>
      <c r="CMA303" s="80"/>
      <c r="CMB303" s="80"/>
      <c r="CMC303" s="80"/>
      <c r="CMD303" s="80"/>
      <c r="CME303" s="80"/>
      <c r="CMF303" s="80"/>
      <c r="CMG303" s="80"/>
      <c r="CMH303" s="80"/>
      <c r="CMI303" s="80"/>
      <c r="CMJ303" s="80"/>
      <c r="CMK303" s="80"/>
      <c r="CML303" s="80"/>
      <c r="CMM303" s="80"/>
      <c r="CMN303" s="80"/>
      <c r="CMO303" s="80"/>
      <c r="CMP303" s="80"/>
      <c r="CMQ303" s="80"/>
      <c r="CMR303" s="80"/>
      <c r="CMS303" s="80"/>
      <c r="CMT303" s="80"/>
      <c r="CMU303" s="80"/>
      <c r="CMV303" s="80"/>
      <c r="CMW303" s="80"/>
      <c r="CMX303" s="80"/>
      <c r="CMY303" s="80"/>
      <c r="CMZ303" s="80"/>
      <c r="CNA303" s="80"/>
      <c r="CNB303" s="80"/>
      <c r="CNC303" s="80"/>
      <c r="CND303" s="80"/>
      <c r="CNE303" s="80"/>
      <c r="CNF303" s="80"/>
      <c r="CNG303" s="80"/>
      <c r="CNH303" s="80"/>
      <c r="CNI303" s="80"/>
      <c r="CNJ303" s="80"/>
      <c r="CNK303" s="80"/>
      <c r="CNL303" s="80"/>
      <c r="CNM303" s="80"/>
      <c r="CNN303" s="80"/>
      <c r="CNO303" s="80"/>
      <c r="CNP303" s="80"/>
      <c r="CNQ303" s="80"/>
      <c r="CNR303" s="80"/>
      <c r="CNS303" s="80"/>
      <c r="CNT303" s="80"/>
      <c r="CNU303" s="80"/>
      <c r="CNV303" s="80"/>
      <c r="CNW303" s="80"/>
      <c r="CNX303" s="80"/>
      <c r="CNY303" s="80"/>
      <c r="CNZ303" s="80"/>
      <c r="COA303" s="80"/>
      <c r="COB303" s="80"/>
      <c r="COC303" s="80"/>
      <c r="COD303" s="80"/>
      <c r="COE303" s="80"/>
      <c r="COF303" s="80"/>
      <c r="COG303" s="80"/>
      <c r="COH303" s="80"/>
      <c r="COI303" s="80"/>
      <c r="COJ303" s="80"/>
      <c r="COK303" s="80"/>
      <c r="COL303" s="80"/>
      <c r="COM303" s="80"/>
      <c r="CON303" s="80"/>
      <c r="COO303" s="80"/>
      <c r="COP303" s="80"/>
      <c r="COQ303" s="80"/>
      <c r="COR303" s="80"/>
      <c r="COS303" s="80"/>
      <c r="COT303" s="80"/>
      <c r="COU303" s="80"/>
      <c r="COV303" s="80"/>
      <c r="COW303" s="80"/>
      <c r="COX303" s="80"/>
      <c r="COY303" s="80"/>
      <c r="COZ303" s="80"/>
      <c r="CPA303" s="80"/>
      <c r="CPB303" s="80"/>
      <c r="CPC303" s="80"/>
      <c r="CPD303" s="80"/>
      <c r="CPE303" s="80"/>
      <c r="CPF303" s="80"/>
      <c r="CPG303" s="80"/>
      <c r="CPH303" s="80"/>
      <c r="CPI303" s="80"/>
      <c r="CPJ303" s="80"/>
      <c r="CPK303" s="80"/>
      <c r="CPL303" s="80"/>
      <c r="CPM303" s="80"/>
      <c r="CPN303" s="80"/>
      <c r="CPO303" s="80"/>
      <c r="CPP303" s="80"/>
      <c r="CPQ303" s="80"/>
      <c r="CPR303" s="80"/>
      <c r="CPS303" s="80"/>
      <c r="CPT303" s="80"/>
      <c r="CPU303" s="80"/>
      <c r="CPV303" s="80"/>
      <c r="CPW303" s="80"/>
      <c r="CPX303" s="80"/>
      <c r="CPY303" s="80"/>
      <c r="CPZ303" s="80"/>
      <c r="CQA303" s="80"/>
      <c r="CQB303" s="80"/>
      <c r="CQC303" s="80"/>
      <c r="CQD303" s="80"/>
      <c r="CQE303" s="80"/>
      <c r="CQF303" s="80"/>
      <c r="CQG303" s="80"/>
      <c r="CQH303" s="80"/>
      <c r="CQI303" s="80"/>
      <c r="CQJ303" s="80"/>
      <c r="CQK303" s="80"/>
      <c r="CQL303" s="80"/>
      <c r="CQM303" s="80"/>
      <c r="CQN303" s="80"/>
      <c r="CQO303" s="80"/>
      <c r="CQP303" s="80"/>
      <c r="CQQ303" s="80"/>
      <c r="CQR303" s="80"/>
      <c r="CQS303" s="80"/>
      <c r="CQT303" s="80"/>
      <c r="CQU303" s="80"/>
      <c r="CQV303" s="80"/>
      <c r="CQW303" s="80"/>
      <c r="CQX303" s="80"/>
      <c r="CQY303" s="80"/>
      <c r="CQZ303" s="80"/>
      <c r="CRA303" s="80"/>
      <c r="CRB303" s="80"/>
      <c r="CRC303" s="80"/>
      <c r="CRD303" s="80"/>
      <c r="CRE303" s="80"/>
      <c r="CRF303" s="80"/>
      <c r="CRG303" s="80"/>
      <c r="CRH303" s="80"/>
      <c r="CRI303" s="80"/>
      <c r="CRJ303" s="80"/>
      <c r="CRK303" s="80"/>
      <c r="CRL303" s="80"/>
      <c r="CRM303" s="80"/>
      <c r="CRN303" s="80"/>
      <c r="CRO303" s="80"/>
      <c r="CRP303" s="80"/>
      <c r="CRQ303" s="80"/>
      <c r="CRR303" s="80"/>
      <c r="CRS303" s="80"/>
      <c r="CRT303" s="80"/>
      <c r="CRU303" s="80"/>
      <c r="CRV303" s="80"/>
      <c r="CRW303" s="80"/>
      <c r="CRX303" s="80"/>
      <c r="CRY303" s="80"/>
      <c r="CRZ303" s="80"/>
      <c r="CSA303" s="80"/>
      <c r="CSB303" s="80"/>
      <c r="CSC303" s="80"/>
      <c r="CSD303" s="80"/>
      <c r="CSE303" s="80"/>
      <c r="CSF303" s="80"/>
      <c r="CSG303" s="80"/>
      <c r="CSH303" s="80"/>
      <c r="CSI303" s="80"/>
      <c r="CSJ303" s="80"/>
      <c r="CSK303" s="80"/>
      <c r="CSL303" s="80"/>
      <c r="CSM303" s="80"/>
      <c r="CSN303" s="80"/>
      <c r="CSO303" s="80"/>
      <c r="CSP303" s="80"/>
      <c r="CSQ303" s="80"/>
      <c r="CSR303" s="80"/>
      <c r="CSS303" s="80"/>
      <c r="CST303" s="80"/>
      <c r="CSU303" s="80"/>
      <c r="CSV303" s="80"/>
      <c r="CSW303" s="80"/>
      <c r="CSX303" s="80"/>
      <c r="CSY303" s="80"/>
      <c r="CSZ303" s="80"/>
      <c r="CTA303" s="80"/>
      <c r="CTB303" s="80"/>
      <c r="CTC303" s="80"/>
      <c r="CTD303" s="80"/>
      <c r="CTE303" s="80"/>
      <c r="CTF303" s="80"/>
      <c r="CTG303" s="80"/>
      <c r="CTH303" s="80"/>
      <c r="CTI303" s="80"/>
      <c r="CTJ303" s="80"/>
      <c r="CTK303" s="80"/>
      <c r="CTL303" s="80"/>
      <c r="CTM303" s="80"/>
      <c r="CTN303" s="80"/>
      <c r="CTO303" s="80"/>
      <c r="CTP303" s="80"/>
      <c r="CTQ303" s="80"/>
      <c r="CTR303" s="80"/>
      <c r="CTS303" s="80"/>
      <c r="CTT303" s="80"/>
      <c r="CTU303" s="80"/>
      <c r="CTV303" s="80"/>
      <c r="CTW303" s="80"/>
      <c r="CTX303" s="80"/>
      <c r="CTY303" s="80"/>
      <c r="CTZ303" s="80"/>
      <c r="CUA303" s="80"/>
      <c r="CUB303" s="80"/>
      <c r="CUC303" s="80"/>
      <c r="CUD303" s="80"/>
      <c r="CUE303" s="80"/>
      <c r="CUF303" s="80"/>
      <c r="CUG303" s="80"/>
      <c r="CUH303" s="80"/>
      <c r="CUI303" s="80"/>
      <c r="CUJ303" s="80"/>
      <c r="CUK303" s="80"/>
      <c r="CUL303" s="80"/>
      <c r="CUM303" s="80"/>
      <c r="CUN303" s="80"/>
      <c r="CUO303" s="80"/>
      <c r="CUP303" s="80"/>
      <c r="CUQ303" s="80"/>
      <c r="CUR303" s="80"/>
      <c r="CUS303" s="80"/>
      <c r="CUT303" s="80"/>
      <c r="CUU303" s="80"/>
      <c r="CUV303" s="80"/>
      <c r="CUW303" s="80"/>
      <c r="CUX303" s="80"/>
      <c r="CUY303" s="80"/>
      <c r="CUZ303" s="80"/>
      <c r="CVA303" s="80"/>
      <c r="CVB303" s="80"/>
      <c r="CVC303" s="80"/>
      <c r="CVD303" s="80"/>
      <c r="CVE303" s="80"/>
      <c r="CVF303" s="80"/>
      <c r="CVG303" s="80"/>
      <c r="CVH303" s="80"/>
      <c r="CVI303" s="80"/>
      <c r="CVJ303" s="80"/>
      <c r="CVK303" s="80"/>
      <c r="CVL303" s="80"/>
      <c r="CVM303" s="80"/>
      <c r="CVN303" s="80"/>
      <c r="CVO303" s="80"/>
      <c r="CVP303" s="80"/>
      <c r="CVQ303" s="80"/>
      <c r="CVR303" s="80"/>
      <c r="CVS303" s="80"/>
      <c r="CVT303" s="80"/>
      <c r="CVU303" s="80"/>
      <c r="CVV303" s="80"/>
      <c r="CVW303" s="80"/>
      <c r="CVX303" s="80"/>
      <c r="CVY303" s="80"/>
      <c r="CVZ303" s="80"/>
      <c r="CWA303" s="80"/>
      <c r="CWB303" s="80"/>
      <c r="CWC303" s="80"/>
      <c r="CWD303" s="80"/>
      <c r="CWE303" s="80"/>
      <c r="CWF303" s="80"/>
      <c r="CWG303" s="80"/>
      <c r="CWH303" s="80"/>
      <c r="CWI303" s="80"/>
      <c r="CWJ303" s="80"/>
      <c r="CWK303" s="80"/>
      <c r="CWL303" s="80"/>
      <c r="CWM303" s="80"/>
      <c r="CWN303" s="80"/>
      <c r="CWO303" s="80"/>
      <c r="CWP303" s="80"/>
      <c r="CWQ303" s="80"/>
      <c r="CWR303" s="80"/>
      <c r="CWS303" s="80"/>
      <c r="CWT303" s="80"/>
      <c r="CWU303" s="80"/>
      <c r="CWV303" s="80"/>
      <c r="CWW303" s="80"/>
      <c r="CWX303" s="80"/>
      <c r="CWY303" s="80"/>
      <c r="CWZ303" s="80"/>
      <c r="CXA303" s="80"/>
      <c r="CXB303" s="80"/>
      <c r="CXC303" s="80"/>
      <c r="CXD303" s="80"/>
      <c r="CXE303" s="80"/>
      <c r="CXF303" s="80"/>
      <c r="CXG303" s="80"/>
      <c r="CXH303" s="80"/>
      <c r="CXI303" s="80"/>
      <c r="CXJ303" s="80"/>
      <c r="CXK303" s="80"/>
      <c r="CXL303" s="80"/>
      <c r="CXM303" s="80"/>
      <c r="CXN303" s="80"/>
      <c r="CXO303" s="80"/>
      <c r="CXP303" s="80"/>
      <c r="CXQ303" s="80"/>
      <c r="CXR303" s="80"/>
      <c r="CXS303" s="80"/>
      <c r="CXT303" s="80"/>
      <c r="CXU303" s="80"/>
      <c r="CXV303" s="80"/>
      <c r="CXW303" s="80"/>
      <c r="CXX303" s="80"/>
      <c r="CXY303" s="80"/>
      <c r="CXZ303" s="80"/>
      <c r="CYA303" s="80"/>
      <c r="CYB303" s="80"/>
      <c r="CYC303" s="80"/>
      <c r="CYD303" s="80"/>
      <c r="CYE303" s="80"/>
      <c r="CYF303" s="80"/>
      <c r="CYG303" s="80"/>
      <c r="CYH303" s="80"/>
      <c r="CYI303" s="80"/>
      <c r="CYJ303" s="80"/>
      <c r="CYK303" s="80"/>
      <c r="CYL303" s="80"/>
      <c r="CYM303" s="80"/>
      <c r="CYN303" s="80"/>
      <c r="CYO303" s="80"/>
      <c r="CYP303" s="80"/>
      <c r="CYQ303" s="80"/>
      <c r="CYR303" s="80"/>
      <c r="CYS303" s="80"/>
      <c r="CYT303" s="80"/>
      <c r="CYU303" s="80"/>
      <c r="CYV303" s="80"/>
      <c r="CYW303" s="80"/>
      <c r="CYX303" s="80"/>
      <c r="CYY303" s="80"/>
      <c r="CYZ303" s="80"/>
      <c r="CZA303" s="80"/>
      <c r="CZB303" s="80"/>
      <c r="CZC303" s="80"/>
      <c r="CZD303" s="80"/>
      <c r="CZE303" s="80"/>
      <c r="CZF303" s="80"/>
      <c r="CZG303" s="80"/>
      <c r="CZH303" s="80"/>
      <c r="CZI303" s="80"/>
      <c r="CZJ303" s="80"/>
      <c r="CZK303" s="80"/>
      <c r="CZL303" s="80"/>
      <c r="CZM303" s="80"/>
      <c r="CZN303" s="80"/>
      <c r="CZO303" s="80"/>
      <c r="CZP303" s="80"/>
      <c r="CZQ303" s="80"/>
      <c r="CZR303" s="80"/>
      <c r="CZS303" s="80"/>
      <c r="CZT303" s="80"/>
      <c r="CZU303" s="80"/>
      <c r="CZV303" s="80"/>
      <c r="CZW303" s="80"/>
      <c r="CZX303" s="80"/>
      <c r="CZY303" s="80"/>
      <c r="CZZ303" s="80"/>
      <c r="DAA303" s="80"/>
      <c r="DAB303" s="80"/>
      <c r="DAC303" s="80"/>
      <c r="DAD303" s="80"/>
      <c r="DAE303" s="80"/>
      <c r="DAF303" s="80"/>
      <c r="DAG303" s="80"/>
      <c r="DAH303" s="80"/>
      <c r="DAI303" s="80"/>
      <c r="DAJ303" s="80"/>
      <c r="DAK303" s="80"/>
      <c r="DAL303" s="80"/>
      <c r="DAM303" s="80"/>
      <c r="DAN303" s="80"/>
      <c r="DAO303" s="80"/>
      <c r="DAP303" s="80"/>
      <c r="DAQ303" s="80"/>
      <c r="DAR303" s="80"/>
      <c r="DAS303" s="80"/>
      <c r="DAT303" s="80"/>
      <c r="DAU303" s="80"/>
      <c r="DAV303" s="80"/>
      <c r="DAW303" s="80"/>
      <c r="DAX303" s="80"/>
      <c r="DAY303" s="80"/>
      <c r="DAZ303" s="80"/>
      <c r="DBA303" s="80"/>
      <c r="DBB303" s="80"/>
      <c r="DBC303" s="80"/>
      <c r="DBD303" s="80"/>
      <c r="DBE303" s="80"/>
      <c r="DBF303" s="80"/>
      <c r="DBG303" s="80"/>
      <c r="DBH303" s="80"/>
      <c r="DBI303" s="80"/>
      <c r="DBJ303" s="80"/>
      <c r="DBK303" s="80"/>
      <c r="DBL303" s="80"/>
      <c r="DBM303" s="80"/>
      <c r="DBN303" s="80"/>
      <c r="DBO303" s="80"/>
      <c r="DBP303" s="80"/>
      <c r="DBQ303" s="80"/>
      <c r="DBR303" s="80"/>
      <c r="DBS303" s="80"/>
      <c r="DBT303" s="80"/>
      <c r="DBU303" s="80"/>
      <c r="DBV303" s="80"/>
      <c r="DBW303" s="80"/>
      <c r="DBX303" s="80"/>
      <c r="DBY303" s="80"/>
      <c r="DBZ303" s="80"/>
      <c r="DCA303" s="80"/>
      <c r="DCB303" s="80"/>
      <c r="DCC303" s="80"/>
      <c r="DCD303" s="80"/>
      <c r="DCE303" s="80"/>
      <c r="DCF303" s="80"/>
      <c r="DCG303" s="80"/>
      <c r="DCH303" s="80"/>
      <c r="DCI303" s="80"/>
      <c r="DCJ303" s="80"/>
      <c r="DCK303" s="80"/>
      <c r="DCL303" s="80"/>
      <c r="DCM303" s="80"/>
      <c r="DCN303" s="80"/>
      <c r="DCO303" s="80"/>
      <c r="DCP303" s="80"/>
      <c r="DCQ303" s="80"/>
      <c r="DCR303" s="80"/>
      <c r="DCS303" s="80"/>
      <c r="DCT303" s="80"/>
      <c r="DCU303" s="80"/>
      <c r="DCV303" s="80"/>
      <c r="DCW303" s="80"/>
      <c r="DCX303" s="80"/>
      <c r="DCY303" s="80"/>
      <c r="DCZ303" s="80"/>
      <c r="DDA303" s="80"/>
      <c r="DDB303" s="80"/>
      <c r="DDC303" s="80"/>
      <c r="DDD303" s="80"/>
      <c r="DDE303" s="80"/>
      <c r="DDF303" s="80"/>
      <c r="DDG303" s="80"/>
      <c r="DDH303" s="80"/>
      <c r="DDI303" s="80"/>
      <c r="DDJ303" s="80"/>
      <c r="DDK303" s="80"/>
      <c r="DDL303" s="80"/>
      <c r="DDM303" s="80"/>
      <c r="DDN303" s="80"/>
      <c r="DDO303" s="80"/>
      <c r="DDP303" s="80"/>
      <c r="DDQ303" s="80"/>
      <c r="DDR303" s="80"/>
      <c r="DDS303" s="80"/>
      <c r="DDT303" s="80"/>
      <c r="DDU303" s="80"/>
      <c r="DDV303" s="80"/>
      <c r="DDW303" s="80"/>
      <c r="DDX303" s="80"/>
      <c r="DDY303" s="80"/>
      <c r="DDZ303" s="80"/>
      <c r="DEA303" s="80"/>
      <c r="DEB303" s="80"/>
      <c r="DEC303" s="80"/>
      <c r="DED303" s="80"/>
      <c r="DEE303" s="80"/>
      <c r="DEF303" s="80"/>
      <c r="DEG303" s="80"/>
      <c r="DEH303" s="80"/>
      <c r="DEI303" s="80"/>
      <c r="DEJ303" s="80"/>
      <c r="DEK303" s="80"/>
      <c r="DEL303" s="80"/>
      <c r="DEM303" s="80"/>
      <c r="DEN303" s="80"/>
      <c r="DEO303" s="80"/>
      <c r="DEP303" s="80"/>
      <c r="DEQ303" s="80"/>
      <c r="DER303" s="80"/>
      <c r="DES303" s="80"/>
      <c r="DET303" s="80"/>
      <c r="DEU303" s="80"/>
      <c r="DEV303" s="80"/>
      <c r="DEW303" s="80"/>
      <c r="DEX303" s="80"/>
      <c r="DEY303" s="80"/>
      <c r="DEZ303" s="80"/>
      <c r="DFA303" s="80"/>
      <c r="DFB303" s="80"/>
      <c r="DFC303" s="80"/>
      <c r="DFD303" s="80"/>
      <c r="DFE303" s="80"/>
      <c r="DFF303" s="80"/>
      <c r="DFG303" s="80"/>
      <c r="DFH303" s="80"/>
      <c r="DFI303" s="80"/>
      <c r="DFJ303" s="80"/>
      <c r="DFK303" s="80"/>
      <c r="DFL303" s="80"/>
      <c r="DFM303" s="80"/>
      <c r="DFN303" s="80"/>
      <c r="DFO303" s="80"/>
      <c r="DFP303" s="80"/>
      <c r="DFQ303" s="80"/>
      <c r="DFR303" s="80"/>
      <c r="DFS303" s="80"/>
      <c r="DFT303" s="80"/>
      <c r="DFU303" s="80"/>
      <c r="DFV303" s="80"/>
      <c r="DFW303" s="80"/>
      <c r="DFX303" s="80"/>
      <c r="DFY303" s="80"/>
      <c r="DFZ303" s="80"/>
      <c r="DGA303" s="80"/>
      <c r="DGB303" s="80"/>
      <c r="DGC303" s="80"/>
      <c r="DGD303" s="80"/>
      <c r="DGE303" s="80"/>
      <c r="DGF303" s="80"/>
      <c r="DGG303" s="80"/>
      <c r="DGH303" s="80"/>
      <c r="DGI303" s="80"/>
      <c r="DGJ303" s="80"/>
      <c r="DGK303" s="80"/>
      <c r="DGL303" s="80"/>
      <c r="DGM303" s="80"/>
      <c r="DGN303" s="80"/>
      <c r="DGO303" s="80"/>
      <c r="DGP303" s="80"/>
      <c r="DGQ303" s="80"/>
      <c r="DGR303" s="80"/>
      <c r="DGS303" s="80"/>
      <c r="DGT303" s="80"/>
      <c r="DGU303" s="80"/>
      <c r="DGV303" s="80"/>
      <c r="DGW303" s="80"/>
      <c r="DGX303" s="80"/>
      <c r="DGY303" s="80"/>
      <c r="DGZ303" s="80"/>
      <c r="DHA303" s="80"/>
      <c r="DHB303" s="80"/>
      <c r="DHC303" s="80"/>
      <c r="DHD303" s="80"/>
      <c r="DHE303" s="80"/>
      <c r="DHF303" s="80"/>
      <c r="DHG303" s="80"/>
      <c r="DHH303" s="80"/>
      <c r="DHI303" s="80"/>
      <c r="DHJ303" s="80"/>
      <c r="DHK303" s="80"/>
      <c r="DHL303" s="80"/>
      <c r="DHM303" s="80"/>
      <c r="DHN303" s="80"/>
      <c r="DHO303" s="80"/>
      <c r="DHP303" s="80"/>
      <c r="DHQ303" s="80"/>
      <c r="DHR303" s="80"/>
      <c r="DHS303" s="80"/>
      <c r="DHT303" s="80"/>
      <c r="DHU303" s="80"/>
      <c r="DHV303" s="80"/>
      <c r="DHW303" s="80"/>
      <c r="DHX303" s="80"/>
      <c r="DHY303" s="80"/>
      <c r="DHZ303" s="80"/>
      <c r="DIA303" s="80"/>
      <c r="DIB303" s="80"/>
      <c r="DIC303" s="80"/>
      <c r="DID303" s="80"/>
      <c r="DIE303" s="80"/>
      <c r="DIF303" s="80"/>
      <c r="DIG303" s="80"/>
      <c r="DIH303" s="80"/>
      <c r="DII303" s="80"/>
      <c r="DIJ303" s="80"/>
      <c r="DIK303" s="80"/>
      <c r="DIL303" s="80"/>
      <c r="DIM303" s="80"/>
      <c r="DIN303" s="80"/>
      <c r="DIO303" s="80"/>
      <c r="DIP303" s="80"/>
      <c r="DIQ303" s="80"/>
      <c r="DIR303" s="80"/>
      <c r="DIS303" s="80"/>
      <c r="DIT303" s="80"/>
      <c r="DIU303" s="80"/>
      <c r="DIV303" s="80"/>
      <c r="DIW303" s="80"/>
      <c r="DIX303" s="80"/>
      <c r="DIY303" s="80"/>
      <c r="DIZ303" s="80"/>
      <c r="DJA303" s="80"/>
      <c r="DJB303" s="80"/>
      <c r="DJC303" s="80"/>
      <c r="DJD303" s="80"/>
      <c r="DJE303" s="80"/>
      <c r="DJF303" s="80"/>
      <c r="DJG303" s="80"/>
      <c r="DJH303" s="80"/>
      <c r="DJI303" s="80"/>
      <c r="DJJ303" s="80"/>
      <c r="DJK303" s="80"/>
      <c r="DJL303" s="80"/>
      <c r="DJM303" s="80"/>
      <c r="DJN303" s="80"/>
      <c r="DJO303" s="80"/>
      <c r="DJP303" s="80"/>
      <c r="DJQ303" s="80"/>
      <c r="DJR303" s="80"/>
      <c r="DJS303" s="80"/>
      <c r="DJT303" s="80"/>
      <c r="DJU303" s="80"/>
      <c r="DJV303" s="80"/>
      <c r="DJW303" s="80"/>
      <c r="DJX303" s="80"/>
      <c r="DJY303" s="80"/>
      <c r="DJZ303" s="80"/>
      <c r="DKA303" s="80"/>
      <c r="DKB303" s="80"/>
      <c r="DKC303" s="80"/>
      <c r="DKD303" s="80"/>
      <c r="DKE303" s="80"/>
      <c r="DKF303" s="80"/>
      <c r="DKG303" s="80"/>
      <c r="DKH303" s="80"/>
      <c r="DKI303" s="80"/>
      <c r="DKJ303" s="80"/>
      <c r="DKK303" s="80"/>
      <c r="DKL303" s="80"/>
      <c r="DKM303" s="80"/>
      <c r="DKN303" s="80"/>
      <c r="DKO303" s="80"/>
      <c r="DKP303" s="80"/>
      <c r="DKQ303" s="80"/>
      <c r="DKR303" s="80"/>
      <c r="DKS303" s="80"/>
      <c r="DKT303" s="80"/>
      <c r="DKU303" s="80"/>
      <c r="DKV303" s="80"/>
      <c r="DKW303" s="80"/>
      <c r="DKX303" s="80"/>
      <c r="DKY303" s="80"/>
      <c r="DKZ303" s="80"/>
      <c r="DLA303" s="80"/>
      <c r="DLB303" s="80"/>
      <c r="DLC303" s="80"/>
      <c r="DLD303" s="80"/>
      <c r="DLE303" s="80"/>
      <c r="DLF303" s="80"/>
      <c r="DLG303" s="80"/>
      <c r="DLH303" s="80"/>
      <c r="DLI303" s="80"/>
      <c r="DLJ303" s="80"/>
      <c r="DLK303" s="80"/>
      <c r="DLL303" s="80"/>
      <c r="DLM303" s="80"/>
      <c r="DLN303" s="80"/>
      <c r="DLO303" s="80"/>
      <c r="DLP303" s="80"/>
      <c r="DLQ303" s="80"/>
      <c r="DLR303" s="80"/>
      <c r="DLS303" s="80"/>
      <c r="DLT303" s="80"/>
      <c r="DLU303" s="80"/>
      <c r="DLV303" s="80"/>
      <c r="DLW303" s="80"/>
      <c r="DLX303" s="80"/>
      <c r="DLY303" s="80"/>
      <c r="DLZ303" s="80"/>
      <c r="DMA303" s="80"/>
      <c r="DMB303" s="80"/>
      <c r="DMC303" s="80"/>
      <c r="DMD303" s="80"/>
      <c r="DME303" s="80"/>
      <c r="DMF303" s="80"/>
      <c r="DMG303" s="80"/>
      <c r="DMH303" s="80"/>
      <c r="DMI303" s="80"/>
      <c r="DMJ303" s="80"/>
      <c r="DMK303" s="80"/>
      <c r="DML303" s="80"/>
      <c r="DMM303" s="80"/>
      <c r="DMN303" s="80"/>
      <c r="DMO303" s="80"/>
      <c r="DMP303" s="80"/>
      <c r="DMQ303" s="80"/>
      <c r="DMR303" s="80"/>
      <c r="DMS303" s="80"/>
      <c r="DMT303" s="80"/>
      <c r="DMU303" s="80"/>
      <c r="DMV303" s="80"/>
      <c r="DMW303" s="80"/>
      <c r="DMX303" s="80"/>
      <c r="DMY303" s="80"/>
      <c r="DMZ303" s="80"/>
      <c r="DNA303" s="80"/>
      <c r="DNB303" s="80"/>
      <c r="DNC303" s="80"/>
      <c r="DND303" s="80"/>
      <c r="DNE303" s="80"/>
      <c r="DNF303" s="80"/>
      <c r="DNG303" s="80"/>
      <c r="DNH303" s="80"/>
      <c r="DNI303" s="80"/>
      <c r="DNJ303" s="80"/>
      <c r="DNK303" s="80"/>
      <c r="DNL303" s="80"/>
      <c r="DNM303" s="80"/>
      <c r="DNN303" s="80"/>
      <c r="DNO303" s="80"/>
      <c r="DNP303" s="80"/>
      <c r="DNQ303" s="80"/>
      <c r="DNR303" s="80"/>
      <c r="DNS303" s="80"/>
      <c r="DNT303" s="80"/>
      <c r="DNU303" s="80"/>
      <c r="DNV303" s="80"/>
      <c r="DNW303" s="80"/>
      <c r="DNX303" s="80"/>
      <c r="DNY303" s="80"/>
      <c r="DNZ303" s="80"/>
      <c r="DOA303" s="80"/>
      <c r="DOB303" s="80"/>
      <c r="DOC303" s="80"/>
      <c r="DOD303" s="80"/>
      <c r="DOE303" s="80"/>
      <c r="DOF303" s="80"/>
      <c r="DOG303" s="80"/>
      <c r="DOH303" s="80"/>
      <c r="DOI303" s="80"/>
      <c r="DOJ303" s="80"/>
      <c r="DOK303" s="80"/>
      <c r="DOL303" s="80"/>
      <c r="DOM303" s="80"/>
      <c r="DON303" s="80"/>
      <c r="DOO303" s="80"/>
      <c r="DOP303" s="80"/>
      <c r="DOQ303" s="80"/>
      <c r="DOR303" s="80"/>
      <c r="DOS303" s="80"/>
      <c r="DOT303" s="80"/>
      <c r="DOU303" s="80"/>
      <c r="DOV303" s="80"/>
      <c r="DOW303" s="80"/>
      <c r="DOX303" s="80"/>
      <c r="DOY303" s="80"/>
      <c r="DOZ303" s="80"/>
      <c r="DPA303" s="80"/>
      <c r="DPB303" s="80"/>
      <c r="DPC303" s="80"/>
      <c r="DPD303" s="80"/>
      <c r="DPE303" s="80"/>
      <c r="DPF303" s="80"/>
      <c r="DPG303" s="80"/>
      <c r="DPH303" s="80"/>
      <c r="DPI303" s="80"/>
      <c r="DPJ303" s="80"/>
      <c r="DPK303" s="80"/>
      <c r="DPL303" s="80"/>
      <c r="DPM303" s="80"/>
      <c r="DPN303" s="80"/>
      <c r="DPO303" s="80"/>
      <c r="DPP303" s="80"/>
      <c r="DPQ303" s="80"/>
      <c r="DPR303" s="80"/>
      <c r="DPS303" s="80"/>
      <c r="DPT303" s="80"/>
      <c r="DPU303" s="80"/>
      <c r="DPV303" s="80"/>
      <c r="DPW303" s="80"/>
      <c r="DPX303" s="80"/>
      <c r="DPY303" s="80"/>
      <c r="DPZ303" s="80"/>
      <c r="DQA303" s="80"/>
      <c r="DQB303" s="80"/>
      <c r="DQC303" s="80"/>
      <c r="DQD303" s="80"/>
      <c r="DQE303" s="80"/>
      <c r="DQF303" s="80"/>
      <c r="DQG303" s="80"/>
      <c r="DQH303" s="80"/>
      <c r="DQI303" s="80"/>
      <c r="DQJ303" s="80"/>
      <c r="DQK303" s="80"/>
      <c r="DQL303" s="80"/>
      <c r="DQM303" s="80"/>
      <c r="DQN303" s="80"/>
      <c r="DQO303" s="80"/>
      <c r="DQP303" s="80"/>
      <c r="DQQ303" s="80"/>
      <c r="DQR303" s="80"/>
      <c r="DQS303" s="80"/>
      <c r="DQT303" s="80"/>
      <c r="DQU303" s="80"/>
      <c r="DQV303" s="80"/>
      <c r="DQW303" s="80"/>
      <c r="DQX303" s="80"/>
      <c r="DQY303" s="80"/>
      <c r="DQZ303" s="80"/>
      <c r="DRA303" s="80"/>
      <c r="DRB303" s="80"/>
      <c r="DRC303" s="80"/>
      <c r="DRD303" s="80"/>
      <c r="DRE303" s="80"/>
      <c r="DRF303" s="80"/>
      <c r="DRG303" s="80"/>
      <c r="DRH303" s="80"/>
      <c r="DRI303" s="80"/>
      <c r="DRJ303" s="80"/>
      <c r="DRK303" s="80"/>
      <c r="DRL303" s="80"/>
      <c r="DRM303" s="80"/>
      <c r="DRN303" s="80"/>
      <c r="DRO303" s="80"/>
      <c r="DRP303" s="80"/>
      <c r="DRQ303" s="80"/>
      <c r="DRR303" s="80"/>
      <c r="DRS303" s="80"/>
      <c r="DRT303" s="80"/>
      <c r="DRU303" s="80"/>
      <c r="DRV303" s="80"/>
      <c r="DRW303" s="80"/>
      <c r="DRX303" s="80"/>
      <c r="DRY303" s="80"/>
      <c r="DRZ303" s="80"/>
      <c r="DSA303" s="80"/>
      <c r="DSB303" s="80"/>
      <c r="DSC303" s="80"/>
      <c r="DSD303" s="80"/>
      <c r="DSE303" s="80"/>
      <c r="DSF303" s="80"/>
      <c r="DSG303" s="80"/>
      <c r="DSH303" s="80"/>
      <c r="DSI303" s="80"/>
      <c r="DSJ303" s="80"/>
      <c r="DSK303" s="80"/>
      <c r="DSL303" s="80"/>
      <c r="DSM303" s="80"/>
      <c r="DSN303" s="80"/>
      <c r="DSO303" s="80"/>
      <c r="DSP303" s="80"/>
      <c r="DSQ303" s="80"/>
      <c r="DSR303" s="80"/>
      <c r="DSS303" s="80"/>
      <c r="DST303" s="80"/>
      <c r="DSU303" s="80"/>
      <c r="DSV303" s="80"/>
      <c r="DSW303" s="80"/>
      <c r="DSX303" s="80"/>
      <c r="DSY303" s="80"/>
      <c r="DSZ303" s="80"/>
      <c r="DTA303" s="80"/>
      <c r="DTB303" s="80"/>
      <c r="DTC303" s="80"/>
      <c r="DTD303" s="80"/>
      <c r="DTE303" s="80"/>
      <c r="DTF303" s="80"/>
      <c r="DTG303" s="80"/>
      <c r="DTH303" s="80"/>
      <c r="DTI303" s="80"/>
      <c r="DTJ303" s="80"/>
      <c r="DTK303" s="80"/>
      <c r="DTL303" s="80"/>
      <c r="DTM303" s="80"/>
      <c r="DTN303" s="80"/>
      <c r="DTO303" s="80"/>
      <c r="DTP303" s="80"/>
      <c r="DTQ303" s="80"/>
      <c r="DTR303" s="80"/>
      <c r="DTS303" s="80"/>
      <c r="DTT303" s="80"/>
      <c r="DTU303" s="80"/>
      <c r="DTV303" s="80"/>
      <c r="DTW303" s="80"/>
      <c r="DTX303" s="80"/>
      <c r="DTY303" s="80"/>
      <c r="DTZ303" s="80"/>
      <c r="DUA303" s="80"/>
      <c r="DUB303" s="80"/>
      <c r="DUC303" s="80"/>
      <c r="DUD303" s="80"/>
      <c r="DUE303" s="80"/>
      <c r="DUF303" s="80"/>
      <c r="DUG303" s="80"/>
      <c r="DUH303" s="80"/>
      <c r="DUI303" s="80"/>
      <c r="DUJ303" s="80"/>
      <c r="DUK303" s="80"/>
      <c r="DUL303" s="80"/>
      <c r="DUM303" s="80"/>
      <c r="DUN303" s="80"/>
      <c r="DUO303" s="80"/>
      <c r="DUP303" s="80"/>
      <c r="DUQ303" s="80"/>
      <c r="DUR303" s="80"/>
      <c r="DUS303" s="80"/>
      <c r="DUT303" s="80"/>
      <c r="DUU303" s="80"/>
      <c r="DUV303" s="80"/>
      <c r="DUW303" s="80"/>
      <c r="DUX303" s="80"/>
      <c r="DUY303" s="80"/>
      <c r="DUZ303" s="80"/>
      <c r="DVA303" s="80"/>
      <c r="DVB303" s="80"/>
      <c r="DVC303" s="80"/>
      <c r="DVD303" s="80"/>
      <c r="DVE303" s="80"/>
      <c r="DVF303" s="80"/>
      <c r="DVG303" s="80"/>
      <c r="DVH303" s="80"/>
      <c r="DVI303" s="80"/>
      <c r="DVJ303" s="80"/>
      <c r="DVK303" s="80"/>
      <c r="DVL303" s="80"/>
      <c r="DVM303" s="80"/>
      <c r="DVN303" s="80"/>
      <c r="DVO303" s="80"/>
      <c r="DVP303" s="80"/>
      <c r="DVQ303" s="80"/>
      <c r="DVR303" s="80"/>
      <c r="DVS303" s="80"/>
      <c r="DVT303" s="80"/>
      <c r="DVU303" s="80"/>
      <c r="DVV303" s="80"/>
      <c r="DVW303" s="80"/>
      <c r="DVX303" s="80"/>
      <c r="DVY303" s="80"/>
      <c r="DVZ303" s="80"/>
      <c r="DWA303" s="80"/>
      <c r="DWB303" s="80"/>
      <c r="DWC303" s="80"/>
      <c r="DWD303" s="80"/>
      <c r="DWE303" s="80"/>
      <c r="DWF303" s="80"/>
      <c r="DWG303" s="80"/>
      <c r="DWH303" s="80"/>
      <c r="DWI303" s="80"/>
      <c r="DWJ303" s="80"/>
      <c r="DWK303" s="80"/>
      <c r="DWL303" s="80"/>
      <c r="DWM303" s="80"/>
      <c r="DWN303" s="80"/>
      <c r="DWO303" s="80"/>
      <c r="DWP303" s="80"/>
      <c r="DWQ303" s="80"/>
      <c r="DWR303" s="80"/>
      <c r="DWS303" s="80"/>
      <c r="DWT303" s="80"/>
      <c r="DWU303" s="80"/>
      <c r="DWV303" s="80"/>
      <c r="DWW303" s="80"/>
      <c r="DWX303" s="80"/>
      <c r="DWY303" s="80"/>
      <c r="DWZ303" s="80"/>
      <c r="DXA303" s="80"/>
      <c r="DXB303" s="80"/>
      <c r="DXC303" s="80"/>
      <c r="DXD303" s="80"/>
      <c r="DXE303" s="80"/>
      <c r="DXF303" s="80"/>
      <c r="DXG303" s="80"/>
      <c r="DXH303" s="80"/>
      <c r="DXI303" s="80"/>
      <c r="DXJ303" s="80"/>
      <c r="DXK303" s="80"/>
      <c r="DXL303" s="80"/>
      <c r="DXM303" s="80"/>
      <c r="DXN303" s="80"/>
      <c r="DXO303" s="80"/>
      <c r="DXP303" s="80"/>
      <c r="DXQ303" s="80"/>
      <c r="DXR303" s="80"/>
      <c r="DXS303" s="80"/>
      <c r="DXT303" s="80"/>
      <c r="DXU303" s="80"/>
      <c r="DXV303" s="80"/>
      <c r="DXW303" s="80"/>
      <c r="DXX303" s="80"/>
      <c r="DXY303" s="80"/>
      <c r="DXZ303" s="80"/>
      <c r="DYA303" s="80"/>
      <c r="DYB303" s="80"/>
      <c r="DYC303" s="80"/>
      <c r="DYD303" s="80"/>
      <c r="DYE303" s="80"/>
      <c r="DYF303" s="80"/>
      <c r="DYG303" s="80"/>
      <c r="DYH303" s="80"/>
      <c r="DYI303" s="80"/>
      <c r="DYJ303" s="80"/>
      <c r="DYK303" s="80"/>
      <c r="DYL303" s="80"/>
      <c r="DYM303" s="80"/>
      <c r="DYN303" s="80"/>
      <c r="DYO303" s="80"/>
      <c r="DYP303" s="80"/>
      <c r="DYQ303" s="80"/>
      <c r="DYR303" s="80"/>
      <c r="DYS303" s="80"/>
      <c r="DYT303" s="80"/>
      <c r="DYU303" s="80"/>
      <c r="DYV303" s="80"/>
      <c r="DYW303" s="80"/>
      <c r="DYX303" s="80"/>
      <c r="DYY303" s="80"/>
      <c r="DYZ303" s="80"/>
      <c r="DZA303" s="80"/>
      <c r="DZB303" s="80"/>
      <c r="DZC303" s="80"/>
      <c r="DZD303" s="80"/>
      <c r="DZE303" s="80"/>
      <c r="DZF303" s="80"/>
      <c r="DZG303" s="80"/>
      <c r="DZH303" s="80"/>
      <c r="DZI303" s="80"/>
      <c r="DZJ303" s="80"/>
      <c r="DZK303" s="80"/>
      <c r="DZL303" s="80"/>
      <c r="DZM303" s="80"/>
      <c r="DZN303" s="80"/>
      <c r="DZO303" s="80"/>
      <c r="DZP303" s="80"/>
      <c r="DZQ303" s="80"/>
      <c r="DZR303" s="80"/>
      <c r="DZS303" s="80"/>
      <c r="DZT303" s="80"/>
      <c r="DZU303" s="80"/>
      <c r="DZV303" s="80"/>
      <c r="DZW303" s="80"/>
      <c r="DZX303" s="80"/>
      <c r="DZY303" s="80"/>
      <c r="DZZ303" s="80"/>
      <c r="EAA303" s="80"/>
      <c r="EAB303" s="80"/>
      <c r="EAC303" s="80"/>
      <c r="EAD303" s="80"/>
      <c r="EAE303" s="80"/>
      <c r="EAF303" s="80"/>
      <c r="EAG303" s="80"/>
      <c r="EAH303" s="80"/>
      <c r="EAI303" s="80"/>
      <c r="EAJ303" s="80"/>
      <c r="EAK303" s="80"/>
      <c r="EAL303" s="80"/>
      <c r="EAM303" s="80"/>
      <c r="EAN303" s="80"/>
      <c r="EAO303" s="80"/>
      <c r="EAP303" s="80"/>
      <c r="EAQ303" s="80"/>
      <c r="EAR303" s="80"/>
      <c r="EAS303" s="80"/>
      <c r="EAT303" s="80"/>
      <c r="EAU303" s="80"/>
      <c r="EAV303" s="80"/>
      <c r="EAW303" s="80"/>
      <c r="EAX303" s="80"/>
      <c r="EAY303" s="80"/>
      <c r="EAZ303" s="80"/>
      <c r="EBA303" s="80"/>
      <c r="EBB303" s="80"/>
      <c r="EBC303" s="80"/>
      <c r="EBD303" s="80"/>
      <c r="EBE303" s="80"/>
      <c r="EBF303" s="80"/>
      <c r="EBG303" s="80"/>
      <c r="EBH303" s="80"/>
      <c r="EBI303" s="80"/>
      <c r="EBJ303" s="80"/>
      <c r="EBK303" s="80"/>
      <c r="EBL303" s="80"/>
      <c r="EBM303" s="80"/>
      <c r="EBN303" s="80"/>
      <c r="EBO303" s="80"/>
      <c r="EBP303" s="80"/>
      <c r="EBQ303" s="80"/>
      <c r="EBR303" s="80"/>
      <c r="EBS303" s="80"/>
      <c r="EBT303" s="80"/>
      <c r="EBU303" s="80"/>
      <c r="EBV303" s="80"/>
      <c r="EBW303" s="80"/>
      <c r="EBX303" s="80"/>
      <c r="EBY303" s="80"/>
      <c r="EBZ303" s="80"/>
      <c r="ECA303" s="80"/>
      <c r="ECB303" s="80"/>
      <c r="ECC303" s="80"/>
      <c r="ECD303" s="80"/>
      <c r="ECE303" s="80"/>
      <c r="ECF303" s="80"/>
      <c r="ECG303" s="80"/>
      <c r="ECH303" s="80"/>
      <c r="ECI303" s="80"/>
      <c r="ECJ303" s="80"/>
      <c r="ECK303" s="80"/>
      <c r="ECL303" s="80"/>
      <c r="ECM303" s="80"/>
      <c r="ECN303" s="80"/>
      <c r="ECO303" s="80"/>
      <c r="ECP303" s="80"/>
      <c r="ECQ303" s="80"/>
      <c r="ECR303" s="80"/>
      <c r="ECS303" s="80"/>
      <c r="ECT303" s="80"/>
      <c r="ECU303" s="80"/>
      <c r="ECV303" s="80"/>
      <c r="ECW303" s="80"/>
      <c r="ECX303" s="80"/>
      <c r="ECY303" s="80"/>
      <c r="ECZ303" s="80"/>
      <c r="EDA303" s="80"/>
      <c r="EDB303" s="80"/>
      <c r="EDC303" s="80"/>
      <c r="EDD303" s="80"/>
      <c r="EDE303" s="80"/>
      <c r="EDF303" s="80"/>
      <c r="EDG303" s="80"/>
      <c r="EDH303" s="80"/>
      <c r="EDI303" s="80"/>
      <c r="EDJ303" s="80"/>
      <c r="EDK303" s="80"/>
      <c r="EDL303" s="80"/>
      <c r="EDM303" s="80"/>
      <c r="EDN303" s="80"/>
      <c r="EDO303" s="80"/>
      <c r="EDP303" s="80"/>
      <c r="EDQ303" s="80"/>
      <c r="EDR303" s="80"/>
      <c r="EDS303" s="80"/>
      <c r="EDT303" s="80"/>
      <c r="EDU303" s="80"/>
      <c r="EDV303" s="80"/>
      <c r="EDW303" s="80"/>
      <c r="EDX303" s="80"/>
      <c r="EDY303" s="80"/>
      <c r="EDZ303" s="80"/>
      <c r="EEA303" s="80"/>
      <c r="EEB303" s="80"/>
      <c r="EEC303" s="80"/>
      <c r="EED303" s="80"/>
      <c r="EEE303" s="80"/>
      <c r="EEF303" s="80"/>
      <c r="EEG303" s="80"/>
      <c r="EEH303" s="80"/>
      <c r="EEI303" s="80"/>
      <c r="EEJ303" s="80"/>
      <c r="EEK303" s="80"/>
      <c r="EEL303" s="80"/>
      <c r="EEM303" s="80"/>
      <c r="EEN303" s="80"/>
      <c r="EEO303" s="80"/>
      <c r="EEP303" s="80"/>
      <c r="EEQ303" s="80"/>
      <c r="EER303" s="80"/>
      <c r="EES303" s="80"/>
      <c r="EET303" s="80"/>
      <c r="EEU303" s="80"/>
      <c r="EEV303" s="80"/>
      <c r="EEW303" s="80"/>
      <c r="EEX303" s="80"/>
      <c r="EEY303" s="80"/>
      <c r="EEZ303" s="80"/>
      <c r="EFA303" s="80"/>
      <c r="EFB303" s="80"/>
      <c r="EFC303" s="80"/>
      <c r="EFD303" s="80"/>
      <c r="EFE303" s="80"/>
      <c r="EFF303" s="80"/>
      <c r="EFG303" s="80"/>
      <c r="EFH303" s="80"/>
      <c r="EFI303" s="80"/>
      <c r="EFJ303" s="80"/>
      <c r="EFK303" s="80"/>
      <c r="EFL303" s="80"/>
      <c r="EFM303" s="80"/>
      <c r="EFN303" s="80"/>
      <c r="EFO303" s="80"/>
      <c r="EFP303" s="80"/>
      <c r="EFQ303" s="80"/>
      <c r="EFR303" s="80"/>
      <c r="EFS303" s="80"/>
      <c r="EFT303" s="80"/>
      <c r="EFU303" s="80"/>
      <c r="EFV303" s="80"/>
      <c r="EFW303" s="80"/>
      <c r="EFX303" s="80"/>
      <c r="EFY303" s="80"/>
      <c r="EFZ303" s="80"/>
      <c r="EGA303" s="80"/>
      <c r="EGB303" s="80"/>
      <c r="EGC303" s="80"/>
      <c r="EGD303" s="80"/>
      <c r="EGE303" s="80"/>
      <c r="EGF303" s="80"/>
      <c r="EGG303" s="80"/>
      <c r="EGH303" s="80"/>
      <c r="EGI303" s="80"/>
      <c r="EGJ303" s="80"/>
      <c r="EGK303" s="80"/>
      <c r="EGL303" s="80"/>
      <c r="EGM303" s="80"/>
      <c r="EGN303" s="80"/>
      <c r="EGO303" s="80"/>
      <c r="EGP303" s="80"/>
      <c r="EGQ303" s="80"/>
      <c r="EGR303" s="80"/>
      <c r="EGS303" s="80"/>
      <c r="EGT303" s="80"/>
      <c r="EGU303" s="80"/>
      <c r="EGV303" s="80"/>
      <c r="EGW303" s="80"/>
      <c r="EGX303" s="80"/>
      <c r="EGY303" s="80"/>
      <c r="EGZ303" s="80"/>
      <c r="EHA303" s="80"/>
      <c r="EHB303" s="80"/>
      <c r="EHC303" s="80"/>
      <c r="EHD303" s="80"/>
      <c r="EHE303" s="80"/>
      <c r="EHF303" s="80"/>
      <c r="EHG303" s="80"/>
      <c r="EHH303" s="80"/>
      <c r="EHI303" s="80"/>
      <c r="EHJ303" s="80"/>
      <c r="EHK303" s="80"/>
      <c r="EHL303" s="80"/>
      <c r="EHM303" s="80"/>
      <c r="EHN303" s="80"/>
      <c r="EHO303" s="80"/>
      <c r="EHP303" s="80"/>
      <c r="EHQ303" s="80"/>
      <c r="EHR303" s="80"/>
      <c r="EHS303" s="80"/>
      <c r="EHT303" s="80"/>
      <c r="EHU303" s="80"/>
      <c r="EHV303" s="80"/>
      <c r="EHW303" s="80"/>
      <c r="EHX303" s="80"/>
      <c r="EHY303" s="80"/>
      <c r="EHZ303" s="80"/>
      <c r="EIA303" s="80"/>
      <c r="EIB303" s="80"/>
      <c r="EIC303" s="80"/>
      <c r="EID303" s="80"/>
      <c r="EIE303" s="80"/>
      <c r="EIF303" s="80"/>
      <c r="EIG303" s="80"/>
      <c r="EIH303" s="80"/>
      <c r="EII303" s="80"/>
      <c r="EIJ303" s="80"/>
      <c r="EIK303" s="80"/>
      <c r="EIL303" s="80"/>
      <c r="EIM303" s="80"/>
      <c r="EIN303" s="80"/>
      <c r="EIO303" s="80"/>
      <c r="EIP303" s="80"/>
      <c r="EIQ303" s="80"/>
      <c r="EIR303" s="80"/>
      <c r="EIS303" s="80"/>
      <c r="EIT303" s="80"/>
      <c r="EIU303" s="80"/>
      <c r="EIV303" s="80"/>
      <c r="EIW303" s="80"/>
      <c r="EIX303" s="80"/>
      <c r="EIY303" s="80"/>
      <c r="EIZ303" s="80"/>
      <c r="EJA303" s="80"/>
      <c r="EJB303" s="80"/>
      <c r="EJC303" s="80"/>
      <c r="EJD303" s="80"/>
      <c r="EJE303" s="80"/>
      <c r="EJF303" s="80"/>
      <c r="EJG303" s="80"/>
      <c r="EJH303" s="80"/>
      <c r="EJI303" s="80"/>
      <c r="EJJ303" s="80"/>
      <c r="EJK303" s="80"/>
      <c r="EJL303" s="80"/>
      <c r="EJM303" s="80"/>
      <c r="EJN303" s="80"/>
      <c r="EJO303" s="80"/>
      <c r="EJP303" s="80"/>
      <c r="EJQ303" s="80"/>
      <c r="EJR303" s="80"/>
      <c r="EJS303" s="80"/>
      <c r="EJT303" s="80"/>
      <c r="EJU303" s="80"/>
      <c r="EJV303" s="80"/>
      <c r="EJW303" s="80"/>
      <c r="EJX303" s="80"/>
      <c r="EJY303" s="80"/>
      <c r="EJZ303" s="80"/>
      <c r="EKA303" s="80"/>
      <c r="EKB303" s="80"/>
      <c r="EKC303" s="80"/>
      <c r="EKD303" s="80"/>
      <c r="EKE303" s="80"/>
      <c r="EKF303" s="80"/>
      <c r="EKG303" s="80"/>
      <c r="EKH303" s="80"/>
      <c r="EKI303" s="80"/>
      <c r="EKJ303" s="80"/>
      <c r="EKK303" s="80"/>
      <c r="EKL303" s="80"/>
      <c r="EKM303" s="80"/>
      <c r="EKN303" s="80"/>
      <c r="EKO303" s="80"/>
      <c r="EKP303" s="80"/>
      <c r="EKQ303" s="80"/>
      <c r="EKR303" s="80"/>
      <c r="EKS303" s="80"/>
      <c r="EKT303" s="80"/>
      <c r="EKU303" s="80"/>
      <c r="EKV303" s="80"/>
      <c r="EKW303" s="80"/>
      <c r="EKX303" s="80"/>
      <c r="EKY303" s="80"/>
      <c r="EKZ303" s="80"/>
      <c r="ELA303" s="80"/>
      <c r="ELB303" s="80"/>
      <c r="ELC303" s="80"/>
      <c r="ELD303" s="80"/>
      <c r="ELE303" s="80"/>
      <c r="ELF303" s="80"/>
      <c r="ELG303" s="80"/>
      <c r="ELH303" s="80"/>
      <c r="ELI303" s="80"/>
      <c r="ELJ303" s="80"/>
      <c r="ELK303" s="80"/>
      <c r="ELL303" s="80"/>
      <c r="ELM303" s="80"/>
      <c r="ELN303" s="80"/>
      <c r="ELO303" s="80"/>
      <c r="ELP303" s="80"/>
      <c r="ELQ303" s="80"/>
      <c r="ELR303" s="80"/>
      <c r="ELS303" s="80"/>
      <c r="ELT303" s="80"/>
      <c r="ELU303" s="80"/>
      <c r="ELV303" s="80"/>
      <c r="ELW303" s="80"/>
      <c r="ELX303" s="80"/>
      <c r="ELY303" s="80"/>
      <c r="ELZ303" s="80"/>
      <c r="EMA303" s="80"/>
      <c r="EMB303" s="80"/>
      <c r="EMC303" s="80"/>
      <c r="EMD303" s="80"/>
      <c r="EME303" s="80"/>
      <c r="EMF303" s="80"/>
      <c r="EMG303" s="80"/>
      <c r="EMH303" s="80"/>
      <c r="EMI303" s="80"/>
      <c r="EMJ303" s="80"/>
      <c r="EMK303" s="80"/>
      <c r="EML303" s="80"/>
      <c r="EMM303" s="80"/>
      <c r="EMN303" s="80"/>
      <c r="EMO303" s="80"/>
      <c r="EMP303" s="80"/>
      <c r="EMQ303" s="80"/>
      <c r="EMR303" s="80"/>
      <c r="EMS303" s="80"/>
      <c r="EMT303" s="80"/>
      <c r="EMU303" s="80"/>
      <c r="EMV303" s="80"/>
      <c r="EMW303" s="80"/>
      <c r="EMX303" s="80"/>
      <c r="EMY303" s="80"/>
      <c r="EMZ303" s="80"/>
      <c r="ENA303" s="80"/>
      <c r="ENB303" s="80"/>
      <c r="ENC303" s="80"/>
      <c r="END303" s="80"/>
      <c r="ENE303" s="80"/>
      <c r="ENF303" s="80"/>
      <c r="ENG303" s="80"/>
      <c r="ENH303" s="80"/>
      <c r="ENI303" s="80"/>
      <c r="ENJ303" s="80"/>
      <c r="ENK303" s="80"/>
      <c r="ENL303" s="80"/>
      <c r="ENM303" s="80"/>
      <c r="ENN303" s="80"/>
      <c r="ENO303" s="80"/>
      <c r="ENP303" s="80"/>
      <c r="ENQ303" s="80"/>
      <c r="ENR303" s="80"/>
      <c r="ENS303" s="80"/>
      <c r="ENT303" s="80"/>
      <c r="ENU303" s="80"/>
      <c r="ENV303" s="80"/>
      <c r="ENW303" s="80"/>
      <c r="ENX303" s="80"/>
      <c r="ENY303" s="80"/>
      <c r="ENZ303" s="80"/>
      <c r="EOA303" s="80"/>
      <c r="EOB303" s="80"/>
      <c r="EOC303" s="80"/>
      <c r="EOD303" s="80"/>
      <c r="EOE303" s="80"/>
      <c r="EOF303" s="80"/>
      <c r="EOG303" s="80"/>
      <c r="EOH303" s="80"/>
      <c r="EOI303" s="80"/>
      <c r="EOJ303" s="80"/>
      <c r="EOK303" s="80"/>
      <c r="EOL303" s="80"/>
      <c r="EOM303" s="80"/>
      <c r="EON303" s="80"/>
      <c r="EOO303" s="80"/>
      <c r="EOP303" s="80"/>
      <c r="EOQ303" s="80"/>
      <c r="EOR303" s="80"/>
      <c r="EOS303" s="80"/>
      <c r="EOT303" s="80"/>
      <c r="EOU303" s="80"/>
      <c r="EOV303" s="80"/>
      <c r="EOW303" s="80"/>
      <c r="EOX303" s="80"/>
      <c r="EOY303" s="80"/>
      <c r="EOZ303" s="80"/>
      <c r="EPA303" s="80"/>
      <c r="EPB303" s="80"/>
      <c r="EPC303" s="80"/>
      <c r="EPD303" s="80"/>
      <c r="EPE303" s="80"/>
      <c r="EPF303" s="80"/>
      <c r="EPG303" s="80"/>
      <c r="EPH303" s="80"/>
      <c r="EPI303" s="80"/>
      <c r="EPJ303" s="80"/>
      <c r="EPK303" s="80"/>
      <c r="EPL303" s="80"/>
      <c r="EPM303" s="80"/>
      <c r="EPN303" s="80"/>
      <c r="EPO303" s="80"/>
      <c r="EPP303" s="80"/>
      <c r="EPQ303" s="80"/>
      <c r="EPR303" s="80"/>
      <c r="EPS303" s="80"/>
      <c r="EPT303" s="80"/>
      <c r="EPU303" s="80"/>
      <c r="EPV303" s="80"/>
      <c r="EPW303" s="80"/>
      <c r="EPX303" s="80"/>
      <c r="EPY303" s="80"/>
      <c r="EPZ303" s="80"/>
      <c r="EQA303" s="80"/>
      <c r="EQB303" s="80"/>
      <c r="EQC303" s="80"/>
      <c r="EQD303" s="80"/>
      <c r="EQE303" s="80"/>
      <c r="EQF303" s="80"/>
      <c r="EQG303" s="80"/>
      <c r="EQH303" s="80"/>
      <c r="EQI303" s="80"/>
      <c r="EQJ303" s="80"/>
      <c r="EQK303" s="80"/>
      <c r="EQL303" s="80"/>
      <c r="EQM303" s="80"/>
      <c r="EQN303" s="80"/>
      <c r="EQO303" s="80"/>
      <c r="EQP303" s="80"/>
      <c r="EQQ303" s="80"/>
      <c r="EQR303" s="80"/>
      <c r="EQS303" s="80"/>
      <c r="EQT303" s="80"/>
      <c r="EQU303" s="80"/>
      <c r="EQV303" s="80"/>
      <c r="EQW303" s="80"/>
      <c r="EQX303" s="80"/>
      <c r="EQY303" s="80"/>
      <c r="EQZ303" s="80"/>
      <c r="ERA303" s="80"/>
      <c r="ERB303" s="80"/>
      <c r="ERC303" s="80"/>
      <c r="ERD303" s="80"/>
      <c r="ERE303" s="80"/>
      <c r="ERF303" s="80"/>
      <c r="ERG303" s="80"/>
      <c r="ERH303" s="80"/>
      <c r="ERI303" s="80"/>
      <c r="ERJ303" s="80"/>
      <c r="ERK303" s="80"/>
      <c r="ERL303" s="80"/>
      <c r="ERM303" s="80"/>
      <c r="ERN303" s="80"/>
      <c r="ERO303" s="80"/>
      <c r="ERP303" s="80"/>
      <c r="ERQ303" s="80"/>
      <c r="ERR303" s="80"/>
      <c r="ERS303" s="80"/>
      <c r="ERT303" s="80"/>
      <c r="ERU303" s="80"/>
      <c r="ERV303" s="80"/>
      <c r="ERW303" s="80"/>
      <c r="ERX303" s="80"/>
      <c r="ERY303" s="80"/>
      <c r="ERZ303" s="80"/>
      <c r="ESA303" s="80"/>
      <c r="ESB303" s="80"/>
      <c r="ESC303" s="80"/>
      <c r="ESD303" s="80"/>
      <c r="ESE303" s="80"/>
      <c r="ESF303" s="80"/>
      <c r="ESG303" s="80"/>
      <c r="ESH303" s="80"/>
      <c r="ESI303" s="80"/>
      <c r="ESJ303" s="80"/>
      <c r="ESK303" s="80"/>
      <c r="ESL303" s="80"/>
      <c r="ESM303" s="80"/>
      <c r="ESN303" s="80"/>
      <c r="ESO303" s="80"/>
      <c r="ESP303" s="80"/>
      <c r="ESQ303" s="80"/>
      <c r="ESR303" s="80"/>
      <c r="ESS303" s="80"/>
      <c r="EST303" s="80"/>
      <c r="ESU303" s="80"/>
      <c r="ESV303" s="80"/>
      <c r="ESW303" s="80"/>
      <c r="ESX303" s="80"/>
      <c r="ESY303" s="80"/>
      <c r="ESZ303" s="80"/>
      <c r="ETA303" s="80"/>
      <c r="ETB303" s="80"/>
      <c r="ETC303" s="80"/>
      <c r="ETD303" s="80"/>
      <c r="ETE303" s="80"/>
      <c r="ETF303" s="80"/>
      <c r="ETG303" s="80"/>
      <c r="ETH303" s="80"/>
      <c r="ETI303" s="80"/>
      <c r="ETJ303" s="80"/>
      <c r="ETK303" s="80"/>
      <c r="ETL303" s="80"/>
      <c r="ETM303" s="80"/>
      <c r="ETN303" s="80"/>
      <c r="ETO303" s="80"/>
      <c r="ETP303" s="80"/>
      <c r="ETQ303" s="80"/>
      <c r="ETR303" s="80"/>
      <c r="ETS303" s="80"/>
      <c r="ETT303" s="80"/>
      <c r="ETU303" s="80"/>
      <c r="ETV303" s="80"/>
      <c r="ETW303" s="80"/>
      <c r="ETX303" s="80"/>
      <c r="ETY303" s="80"/>
      <c r="ETZ303" s="80"/>
      <c r="EUA303" s="80"/>
      <c r="EUB303" s="80"/>
      <c r="EUC303" s="80"/>
      <c r="EUD303" s="80"/>
      <c r="EUE303" s="80"/>
      <c r="EUF303" s="80"/>
      <c r="EUG303" s="80"/>
      <c r="EUH303" s="80"/>
      <c r="EUI303" s="80"/>
      <c r="EUJ303" s="80"/>
      <c r="EUK303" s="80"/>
      <c r="EUL303" s="80"/>
      <c r="EUM303" s="80"/>
      <c r="EUN303" s="80"/>
      <c r="EUO303" s="80"/>
      <c r="EUP303" s="80"/>
      <c r="EUQ303" s="80"/>
      <c r="EUR303" s="80"/>
      <c r="EUS303" s="80"/>
      <c r="EUT303" s="80"/>
      <c r="EUU303" s="80"/>
      <c r="EUV303" s="80"/>
      <c r="EUW303" s="80"/>
      <c r="EUX303" s="80"/>
      <c r="EUY303" s="80"/>
      <c r="EUZ303" s="80"/>
      <c r="EVA303" s="80"/>
      <c r="EVB303" s="80"/>
      <c r="EVC303" s="80"/>
      <c r="EVD303" s="80"/>
      <c r="EVE303" s="80"/>
      <c r="EVF303" s="80"/>
      <c r="EVG303" s="80"/>
      <c r="EVH303" s="80"/>
      <c r="EVI303" s="80"/>
      <c r="EVJ303" s="80"/>
      <c r="EVK303" s="80"/>
      <c r="EVL303" s="80"/>
      <c r="EVM303" s="80"/>
      <c r="EVN303" s="80"/>
      <c r="EVO303" s="80"/>
      <c r="EVP303" s="80"/>
      <c r="EVQ303" s="80"/>
      <c r="EVR303" s="80"/>
      <c r="EVS303" s="80"/>
      <c r="EVT303" s="80"/>
      <c r="EVU303" s="80"/>
      <c r="EVV303" s="80"/>
      <c r="EVW303" s="80"/>
      <c r="EVX303" s="80"/>
      <c r="EVY303" s="80"/>
      <c r="EVZ303" s="80"/>
      <c r="EWA303" s="80"/>
      <c r="EWB303" s="80"/>
      <c r="EWC303" s="80"/>
      <c r="EWD303" s="80"/>
      <c r="EWE303" s="80"/>
      <c r="EWF303" s="80"/>
      <c r="EWG303" s="80"/>
      <c r="EWH303" s="80"/>
      <c r="EWI303" s="80"/>
      <c r="EWJ303" s="80"/>
      <c r="EWK303" s="80"/>
      <c r="EWL303" s="80"/>
      <c r="EWM303" s="80"/>
      <c r="EWN303" s="80"/>
      <c r="EWO303" s="80"/>
      <c r="EWP303" s="80"/>
      <c r="EWQ303" s="80"/>
      <c r="EWR303" s="80"/>
      <c r="EWS303" s="80"/>
      <c r="EWT303" s="80"/>
      <c r="EWU303" s="80"/>
      <c r="EWV303" s="80"/>
      <c r="EWW303" s="80"/>
      <c r="EWX303" s="80"/>
      <c r="EWY303" s="80"/>
      <c r="EWZ303" s="80"/>
      <c r="EXA303" s="80"/>
      <c r="EXB303" s="80"/>
      <c r="EXC303" s="80"/>
      <c r="EXD303" s="80"/>
      <c r="EXE303" s="80"/>
      <c r="EXF303" s="80"/>
      <c r="EXG303" s="80"/>
      <c r="EXH303" s="80"/>
      <c r="EXI303" s="80"/>
      <c r="EXJ303" s="80"/>
      <c r="EXK303" s="80"/>
      <c r="EXL303" s="80"/>
      <c r="EXM303" s="80"/>
      <c r="EXN303" s="80"/>
      <c r="EXO303" s="80"/>
      <c r="EXP303" s="80"/>
      <c r="EXQ303" s="80"/>
      <c r="EXR303" s="80"/>
      <c r="EXS303" s="80"/>
      <c r="EXT303" s="80"/>
      <c r="EXU303" s="80"/>
      <c r="EXV303" s="80"/>
      <c r="EXW303" s="80"/>
      <c r="EXX303" s="80"/>
      <c r="EXY303" s="80"/>
      <c r="EXZ303" s="80"/>
      <c r="EYA303" s="80"/>
      <c r="EYB303" s="80"/>
      <c r="EYC303" s="80"/>
      <c r="EYD303" s="80"/>
      <c r="EYE303" s="80"/>
      <c r="EYF303" s="80"/>
      <c r="EYG303" s="80"/>
      <c r="EYH303" s="80"/>
      <c r="EYI303" s="80"/>
      <c r="EYJ303" s="80"/>
      <c r="EYK303" s="80"/>
      <c r="EYL303" s="80"/>
      <c r="EYM303" s="80"/>
      <c r="EYN303" s="80"/>
      <c r="EYO303" s="80"/>
      <c r="EYP303" s="80"/>
      <c r="EYQ303" s="80"/>
      <c r="EYR303" s="80"/>
      <c r="EYS303" s="80"/>
      <c r="EYT303" s="80"/>
      <c r="EYU303" s="80"/>
      <c r="EYV303" s="80"/>
      <c r="EYW303" s="80"/>
      <c r="EYX303" s="80"/>
      <c r="EYY303" s="80"/>
      <c r="EYZ303" s="80"/>
      <c r="EZA303" s="80"/>
      <c r="EZB303" s="80"/>
      <c r="EZC303" s="80"/>
      <c r="EZD303" s="80"/>
      <c r="EZE303" s="80"/>
      <c r="EZF303" s="80"/>
      <c r="EZG303" s="80"/>
      <c r="EZH303" s="80"/>
      <c r="EZI303" s="80"/>
      <c r="EZJ303" s="80"/>
      <c r="EZK303" s="80"/>
      <c r="EZL303" s="80"/>
      <c r="EZM303" s="80"/>
      <c r="EZN303" s="80"/>
      <c r="EZO303" s="80"/>
      <c r="EZP303" s="80"/>
      <c r="EZQ303" s="80"/>
      <c r="EZR303" s="80"/>
      <c r="EZS303" s="80"/>
      <c r="EZT303" s="80"/>
      <c r="EZU303" s="80"/>
      <c r="EZV303" s="80"/>
      <c r="EZW303" s="80"/>
      <c r="EZX303" s="80"/>
      <c r="EZY303" s="80"/>
      <c r="EZZ303" s="80"/>
      <c r="FAA303" s="80"/>
      <c r="FAB303" s="80"/>
      <c r="FAC303" s="80"/>
      <c r="FAD303" s="80"/>
      <c r="FAE303" s="80"/>
      <c r="FAF303" s="80"/>
      <c r="FAG303" s="80"/>
      <c r="FAH303" s="80"/>
      <c r="FAI303" s="80"/>
      <c r="FAJ303" s="80"/>
      <c r="FAK303" s="80"/>
      <c r="FAL303" s="80"/>
      <c r="FAM303" s="80"/>
      <c r="FAN303" s="80"/>
      <c r="FAO303" s="80"/>
      <c r="FAP303" s="80"/>
      <c r="FAQ303" s="80"/>
      <c r="FAR303" s="80"/>
      <c r="FAS303" s="80"/>
      <c r="FAT303" s="80"/>
      <c r="FAU303" s="80"/>
      <c r="FAV303" s="80"/>
      <c r="FAW303" s="80"/>
      <c r="FAX303" s="80"/>
      <c r="FAY303" s="80"/>
      <c r="FAZ303" s="80"/>
      <c r="FBA303" s="80"/>
      <c r="FBB303" s="80"/>
      <c r="FBC303" s="80"/>
      <c r="FBD303" s="80"/>
      <c r="FBE303" s="80"/>
      <c r="FBF303" s="80"/>
      <c r="FBG303" s="80"/>
      <c r="FBH303" s="80"/>
      <c r="FBI303" s="80"/>
      <c r="FBJ303" s="80"/>
      <c r="FBK303" s="80"/>
      <c r="FBL303" s="80"/>
      <c r="FBM303" s="80"/>
      <c r="FBN303" s="80"/>
      <c r="FBO303" s="80"/>
      <c r="FBP303" s="80"/>
      <c r="FBQ303" s="80"/>
      <c r="FBR303" s="80"/>
      <c r="FBS303" s="80"/>
      <c r="FBT303" s="80"/>
      <c r="FBU303" s="80"/>
      <c r="FBV303" s="80"/>
      <c r="FBW303" s="80"/>
      <c r="FBX303" s="80"/>
      <c r="FBY303" s="80"/>
      <c r="FBZ303" s="80"/>
      <c r="FCA303" s="80"/>
      <c r="FCB303" s="80"/>
      <c r="FCC303" s="80"/>
      <c r="FCD303" s="80"/>
      <c r="FCE303" s="80"/>
      <c r="FCF303" s="80"/>
      <c r="FCG303" s="80"/>
      <c r="FCH303" s="80"/>
      <c r="FCI303" s="80"/>
      <c r="FCJ303" s="80"/>
      <c r="FCK303" s="80"/>
      <c r="FCL303" s="80"/>
      <c r="FCM303" s="80"/>
      <c r="FCN303" s="80"/>
      <c r="FCO303" s="80"/>
      <c r="FCP303" s="80"/>
      <c r="FCQ303" s="80"/>
      <c r="FCR303" s="80"/>
      <c r="FCS303" s="80"/>
      <c r="FCT303" s="80"/>
      <c r="FCU303" s="80"/>
      <c r="FCV303" s="80"/>
      <c r="FCW303" s="80"/>
      <c r="FCX303" s="80"/>
      <c r="FCY303" s="80"/>
      <c r="FCZ303" s="80"/>
      <c r="FDA303" s="80"/>
      <c r="FDB303" s="80"/>
      <c r="FDC303" s="80"/>
      <c r="FDD303" s="80"/>
      <c r="FDE303" s="80"/>
      <c r="FDF303" s="80"/>
      <c r="FDG303" s="80"/>
      <c r="FDH303" s="80"/>
      <c r="FDI303" s="80"/>
      <c r="FDJ303" s="80"/>
      <c r="FDK303" s="80"/>
      <c r="FDL303" s="80"/>
      <c r="FDM303" s="80"/>
      <c r="FDN303" s="80"/>
      <c r="FDO303" s="80"/>
      <c r="FDP303" s="80"/>
      <c r="FDQ303" s="80"/>
      <c r="FDR303" s="80"/>
      <c r="FDS303" s="80"/>
      <c r="FDT303" s="80"/>
      <c r="FDU303" s="80"/>
      <c r="FDV303" s="80"/>
      <c r="FDW303" s="80"/>
      <c r="FDX303" s="80"/>
      <c r="FDY303" s="80"/>
      <c r="FDZ303" s="80"/>
      <c r="FEA303" s="80"/>
      <c r="FEB303" s="80"/>
      <c r="FEC303" s="80"/>
      <c r="FED303" s="80"/>
      <c r="FEE303" s="80"/>
      <c r="FEF303" s="80"/>
      <c r="FEG303" s="80"/>
      <c r="FEH303" s="80"/>
      <c r="FEI303" s="80"/>
      <c r="FEJ303" s="80"/>
      <c r="FEK303" s="80"/>
      <c r="FEL303" s="80"/>
      <c r="FEM303" s="80"/>
      <c r="FEN303" s="80"/>
      <c r="FEO303" s="80"/>
      <c r="FEP303" s="80"/>
      <c r="FEQ303" s="80"/>
      <c r="FER303" s="80"/>
      <c r="FES303" s="80"/>
      <c r="FET303" s="80"/>
      <c r="FEU303" s="80"/>
      <c r="FEV303" s="80"/>
      <c r="FEW303" s="80"/>
      <c r="FEX303" s="80"/>
      <c r="FEY303" s="80"/>
      <c r="FEZ303" s="80"/>
      <c r="FFA303" s="80"/>
      <c r="FFB303" s="80"/>
      <c r="FFC303" s="80"/>
      <c r="FFD303" s="80"/>
      <c r="FFE303" s="80"/>
      <c r="FFF303" s="80"/>
      <c r="FFG303" s="80"/>
      <c r="FFH303" s="80"/>
      <c r="FFI303" s="80"/>
      <c r="FFJ303" s="80"/>
      <c r="FFK303" s="80"/>
      <c r="FFL303" s="80"/>
      <c r="FFM303" s="80"/>
      <c r="FFN303" s="80"/>
      <c r="FFO303" s="80"/>
      <c r="FFP303" s="80"/>
      <c r="FFQ303" s="80"/>
      <c r="FFR303" s="80"/>
      <c r="FFS303" s="80"/>
      <c r="FFT303" s="80"/>
      <c r="FFU303" s="80"/>
      <c r="FFV303" s="80"/>
      <c r="FFW303" s="80"/>
      <c r="FFX303" s="80"/>
      <c r="FFY303" s="80"/>
      <c r="FFZ303" s="80"/>
      <c r="FGA303" s="80"/>
      <c r="FGB303" s="80"/>
      <c r="FGC303" s="80"/>
      <c r="FGD303" s="80"/>
      <c r="FGE303" s="80"/>
      <c r="FGF303" s="80"/>
      <c r="FGG303" s="80"/>
      <c r="FGH303" s="80"/>
      <c r="FGI303" s="80"/>
      <c r="FGJ303" s="80"/>
      <c r="FGK303" s="80"/>
      <c r="FGL303" s="80"/>
      <c r="FGM303" s="80"/>
      <c r="FGN303" s="80"/>
      <c r="FGO303" s="80"/>
      <c r="FGP303" s="80"/>
      <c r="FGQ303" s="80"/>
      <c r="FGR303" s="80"/>
      <c r="FGS303" s="80"/>
      <c r="FGT303" s="80"/>
      <c r="FGU303" s="80"/>
      <c r="FGV303" s="80"/>
      <c r="FGW303" s="80"/>
      <c r="FGX303" s="80"/>
      <c r="FGY303" s="80"/>
      <c r="FGZ303" s="80"/>
      <c r="FHA303" s="80"/>
      <c r="FHB303" s="80"/>
      <c r="FHC303" s="80"/>
      <c r="FHD303" s="80"/>
      <c r="FHE303" s="80"/>
      <c r="FHF303" s="80"/>
      <c r="FHG303" s="80"/>
      <c r="FHH303" s="80"/>
      <c r="FHI303" s="80"/>
      <c r="FHJ303" s="80"/>
      <c r="FHK303" s="80"/>
      <c r="FHL303" s="80"/>
      <c r="FHM303" s="80"/>
      <c r="FHN303" s="80"/>
      <c r="FHO303" s="80"/>
      <c r="FHP303" s="80"/>
      <c r="FHQ303" s="80"/>
      <c r="FHR303" s="80"/>
      <c r="FHS303" s="80"/>
      <c r="FHT303" s="80"/>
      <c r="FHU303" s="80"/>
      <c r="FHV303" s="80"/>
      <c r="FHW303" s="80"/>
      <c r="FHX303" s="80"/>
      <c r="FHY303" s="80"/>
      <c r="FHZ303" s="80"/>
      <c r="FIA303" s="80"/>
      <c r="FIB303" s="80"/>
      <c r="FIC303" s="80"/>
      <c r="FID303" s="80"/>
      <c r="FIE303" s="80"/>
      <c r="FIF303" s="80"/>
      <c r="FIG303" s="80"/>
      <c r="FIH303" s="80"/>
      <c r="FII303" s="80"/>
      <c r="FIJ303" s="80"/>
      <c r="FIK303" s="80"/>
      <c r="FIL303" s="80"/>
      <c r="FIM303" s="80"/>
      <c r="FIN303" s="80"/>
      <c r="FIO303" s="80"/>
      <c r="FIP303" s="80"/>
      <c r="FIQ303" s="80"/>
      <c r="FIR303" s="80"/>
      <c r="FIS303" s="80"/>
      <c r="FIT303" s="80"/>
      <c r="FIU303" s="80"/>
      <c r="FIV303" s="80"/>
      <c r="FIW303" s="80"/>
      <c r="FIX303" s="80"/>
      <c r="FIY303" s="80"/>
      <c r="FIZ303" s="80"/>
      <c r="FJA303" s="80"/>
      <c r="FJB303" s="80"/>
      <c r="FJC303" s="80"/>
      <c r="FJD303" s="80"/>
      <c r="FJE303" s="80"/>
      <c r="FJF303" s="80"/>
      <c r="FJG303" s="80"/>
      <c r="FJH303" s="80"/>
      <c r="FJI303" s="80"/>
      <c r="FJJ303" s="80"/>
      <c r="FJK303" s="80"/>
      <c r="FJL303" s="80"/>
      <c r="FJM303" s="80"/>
      <c r="FJN303" s="80"/>
      <c r="FJO303" s="80"/>
      <c r="FJP303" s="80"/>
      <c r="FJQ303" s="80"/>
      <c r="FJR303" s="80"/>
      <c r="FJS303" s="80"/>
      <c r="FJT303" s="80"/>
      <c r="FJU303" s="80"/>
      <c r="FJV303" s="80"/>
      <c r="FJW303" s="80"/>
      <c r="FJX303" s="80"/>
      <c r="FJY303" s="80"/>
      <c r="FJZ303" s="80"/>
      <c r="FKA303" s="80"/>
      <c r="FKB303" s="80"/>
      <c r="FKC303" s="80"/>
      <c r="FKD303" s="80"/>
      <c r="FKE303" s="80"/>
      <c r="FKF303" s="80"/>
      <c r="FKG303" s="80"/>
      <c r="FKH303" s="80"/>
      <c r="FKI303" s="80"/>
      <c r="FKJ303" s="80"/>
      <c r="FKK303" s="80"/>
      <c r="FKL303" s="80"/>
      <c r="FKM303" s="80"/>
      <c r="FKN303" s="80"/>
      <c r="FKO303" s="80"/>
      <c r="FKP303" s="80"/>
      <c r="FKQ303" s="80"/>
      <c r="FKR303" s="80"/>
      <c r="FKS303" s="80"/>
      <c r="FKT303" s="80"/>
      <c r="FKU303" s="80"/>
      <c r="FKV303" s="80"/>
      <c r="FKW303" s="80"/>
      <c r="FKX303" s="80"/>
      <c r="FKY303" s="80"/>
      <c r="FKZ303" s="80"/>
      <c r="FLA303" s="80"/>
      <c r="FLB303" s="80"/>
      <c r="FLC303" s="80"/>
      <c r="FLD303" s="80"/>
      <c r="FLE303" s="80"/>
      <c r="FLF303" s="80"/>
      <c r="FLG303" s="80"/>
      <c r="FLH303" s="80"/>
      <c r="FLI303" s="80"/>
      <c r="FLJ303" s="80"/>
      <c r="FLK303" s="80"/>
      <c r="FLL303" s="80"/>
      <c r="FLM303" s="80"/>
      <c r="FLN303" s="80"/>
      <c r="FLO303" s="80"/>
      <c r="FLP303" s="80"/>
      <c r="FLQ303" s="80"/>
      <c r="FLR303" s="80"/>
      <c r="FLS303" s="80"/>
      <c r="FLT303" s="80"/>
      <c r="FLU303" s="80"/>
      <c r="FLV303" s="80"/>
      <c r="FLW303" s="80"/>
      <c r="FLX303" s="80"/>
      <c r="FLY303" s="80"/>
      <c r="FLZ303" s="80"/>
      <c r="FMA303" s="80"/>
      <c r="FMB303" s="80"/>
      <c r="FMC303" s="80"/>
      <c r="FMD303" s="80"/>
      <c r="FME303" s="80"/>
      <c r="FMF303" s="80"/>
      <c r="FMG303" s="80"/>
      <c r="FMH303" s="80"/>
      <c r="FMI303" s="80"/>
      <c r="FMJ303" s="80"/>
      <c r="FMK303" s="80"/>
      <c r="FML303" s="80"/>
      <c r="FMM303" s="80"/>
      <c r="FMN303" s="80"/>
      <c r="FMO303" s="80"/>
      <c r="FMP303" s="80"/>
      <c r="FMQ303" s="80"/>
      <c r="FMR303" s="80"/>
      <c r="FMS303" s="80"/>
      <c r="FMT303" s="80"/>
      <c r="FMU303" s="80"/>
      <c r="FMV303" s="80"/>
      <c r="FMW303" s="80"/>
      <c r="FMX303" s="80"/>
      <c r="FMY303" s="80"/>
      <c r="FMZ303" s="80"/>
      <c r="FNA303" s="80"/>
      <c r="FNB303" s="80"/>
      <c r="FNC303" s="80"/>
      <c r="FND303" s="80"/>
      <c r="FNE303" s="80"/>
      <c r="FNF303" s="80"/>
      <c r="FNG303" s="80"/>
      <c r="FNH303" s="80"/>
      <c r="FNI303" s="80"/>
      <c r="FNJ303" s="80"/>
      <c r="FNK303" s="80"/>
      <c r="FNL303" s="80"/>
      <c r="FNM303" s="80"/>
      <c r="FNN303" s="80"/>
      <c r="FNO303" s="80"/>
      <c r="FNP303" s="80"/>
      <c r="FNQ303" s="80"/>
      <c r="FNR303" s="80"/>
      <c r="FNS303" s="80"/>
      <c r="FNT303" s="80"/>
      <c r="FNU303" s="80"/>
      <c r="FNV303" s="80"/>
      <c r="FNW303" s="80"/>
      <c r="FNX303" s="80"/>
      <c r="FNY303" s="80"/>
      <c r="FNZ303" s="80"/>
      <c r="FOA303" s="80"/>
      <c r="FOB303" s="80"/>
      <c r="FOC303" s="80"/>
      <c r="FOD303" s="80"/>
      <c r="FOE303" s="80"/>
      <c r="FOF303" s="80"/>
      <c r="FOG303" s="80"/>
      <c r="FOH303" s="80"/>
      <c r="FOI303" s="80"/>
      <c r="FOJ303" s="80"/>
      <c r="FOK303" s="80"/>
      <c r="FOL303" s="80"/>
      <c r="FOM303" s="80"/>
      <c r="FON303" s="80"/>
      <c r="FOO303" s="80"/>
      <c r="FOP303" s="80"/>
      <c r="FOQ303" s="80"/>
      <c r="FOR303" s="80"/>
      <c r="FOS303" s="80"/>
      <c r="FOT303" s="80"/>
      <c r="FOU303" s="80"/>
      <c r="FOV303" s="80"/>
      <c r="FOW303" s="80"/>
      <c r="FOX303" s="80"/>
      <c r="FOY303" s="80"/>
      <c r="FOZ303" s="80"/>
      <c r="FPA303" s="80"/>
      <c r="FPB303" s="80"/>
      <c r="FPC303" s="80"/>
      <c r="FPD303" s="80"/>
      <c r="FPE303" s="80"/>
      <c r="FPF303" s="80"/>
      <c r="FPG303" s="80"/>
      <c r="FPH303" s="80"/>
      <c r="FPI303" s="80"/>
      <c r="FPJ303" s="80"/>
      <c r="FPK303" s="80"/>
      <c r="FPL303" s="80"/>
      <c r="FPM303" s="80"/>
      <c r="FPN303" s="80"/>
      <c r="FPO303" s="80"/>
      <c r="FPP303" s="80"/>
      <c r="FPQ303" s="80"/>
      <c r="FPR303" s="80"/>
      <c r="FPS303" s="80"/>
      <c r="FPT303" s="80"/>
      <c r="FPU303" s="80"/>
      <c r="FPV303" s="80"/>
      <c r="FPW303" s="80"/>
      <c r="FPX303" s="80"/>
      <c r="FPY303" s="80"/>
      <c r="FPZ303" s="80"/>
      <c r="FQA303" s="80"/>
      <c r="FQB303" s="80"/>
      <c r="FQC303" s="80"/>
      <c r="FQD303" s="80"/>
      <c r="FQE303" s="80"/>
      <c r="FQF303" s="80"/>
      <c r="FQG303" s="80"/>
      <c r="FQH303" s="80"/>
      <c r="FQI303" s="80"/>
      <c r="FQJ303" s="80"/>
      <c r="FQK303" s="80"/>
      <c r="FQL303" s="80"/>
      <c r="FQM303" s="80"/>
      <c r="FQN303" s="80"/>
      <c r="FQO303" s="80"/>
      <c r="FQP303" s="80"/>
      <c r="FQQ303" s="80"/>
      <c r="FQR303" s="80"/>
      <c r="FQS303" s="80"/>
      <c r="FQT303" s="80"/>
      <c r="FQU303" s="80"/>
      <c r="FQV303" s="80"/>
      <c r="FQW303" s="80"/>
      <c r="FQX303" s="80"/>
      <c r="FQY303" s="80"/>
      <c r="FQZ303" s="80"/>
      <c r="FRA303" s="80"/>
      <c r="FRB303" s="80"/>
      <c r="FRC303" s="80"/>
      <c r="FRD303" s="80"/>
      <c r="FRE303" s="80"/>
      <c r="FRF303" s="80"/>
      <c r="FRG303" s="80"/>
      <c r="FRH303" s="80"/>
      <c r="FRI303" s="80"/>
      <c r="FRJ303" s="80"/>
      <c r="FRK303" s="80"/>
      <c r="FRL303" s="80"/>
      <c r="FRM303" s="80"/>
      <c r="FRN303" s="80"/>
      <c r="FRO303" s="80"/>
      <c r="FRP303" s="80"/>
      <c r="FRQ303" s="80"/>
      <c r="FRR303" s="80"/>
      <c r="FRS303" s="80"/>
      <c r="FRT303" s="80"/>
      <c r="FRU303" s="80"/>
      <c r="FRV303" s="80"/>
      <c r="FRW303" s="80"/>
      <c r="FRX303" s="80"/>
      <c r="FRY303" s="80"/>
      <c r="FRZ303" s="80"/>
      <c r="FSA303" s="80"/>
      <c r="FSB303" s="80"/>
      <c r="FSC303" s="80"/>
      <c r="FSD303" s="80"/>
      <c r="FSE303" s="80"/>
      <c r="FSF303" s="80"/>
      <c r="FSG303" s="80"/>
      <c r="FSH303" s="80"/>
      <c r="FSI303" s="80"/>
      <c r="FSJ303" s="80"/>
      <c r="FSK303" s="80"/>
      <c r="FSL303" s="80"/>
      <c r="FSM303" s="80"/>
      <c r="FSN303" s="80"/>
      <c r="FSO303" s="80"/>
      <c r="FSP303" s="80"/>
      <c r="FSQ303" s="80"/>
      <c r="FSR303" s="80"/>
      <c r="FSS303" s="80"/>
      <c r="FST303" s="80"/>
      <c r="FSU303" s="80"/>
      <c r="FSV303" s="80"/>
      <c r="FSW303" s="80"/>
      <c r="FSX303" s="80"/>
      <c r="FSY303" s="80"/>
      <c r="FSZ303" s="80"/>
      <c r="FTA303" s="80"/>
      <c r="FTB303" s="80"/>
      <c r="FTC303" s="80"/>
      <c r="FTD303" s="80"/>
      <c r="FTE303" s="80"/>
      <c r="FTF303" s="80"/>
      <c r="FTG303" s="80"/>
      <c r="FTH303" s="80"/>
      <c r="FTI303" s="80"/>
      <c r="FTJ303" s="80"/>
      <c r="FTK303" s="80"/>
      <c r="FTL303" s="80"/>
      <c r="FTM303" s="80"/>
      <c r="FTN303" s="80"/>
      <c r="FTO303" s="80"/>
      <c r="FTP303" s="80"/>
      <c r="FTQ303" s="80"/>
      <c r="FTR303" s="80"/>
      <c r="FTS303" s="80"/>
      <c r="FTT303" s="80"/>
      <c r="FTU303" s="80"/>
      <c r="FTV303" s="80"/>
      <c r="FTW303" s="80"/>
      <c r="FTX303" s="80"/>
      <c r="FTY303" s="80"/>
      <c r="FTZ303" s="80"/>
      <c r="FUA303" s="80"/>
      <c r="FUB303" s="80"/>
      <c r="FUC303" s="80"/>
      <c r="FUD303" s="80"/>
      <c r="FUE303" s="80"/>
      <c r="FUF303" s="80"/>
      <c r="FUG303" s="80"/>
      <c r="FUH303" s="80"/>
      <c r="FUI303" s="80"/>
      <c r="FUJ303" s="80"/>
      <c r="FUK303" s="80"/>
      <c r="FUL303" s="80"/>
      <c r="FUM303" s="80"/>
      <c r="FUN303" s="80"/>
      <c r="FUO303" s="80"/>
      <c r="FUP303" s="80"/>
      <c r="FUQ303" s="80"/>
      <c r="FUR303" s="80"/>
      <c r="FUS303" s="80"/>
      <c r="FUT303" s="80"/>
      <c r="FUU303" s="80"/>
      <c r="FUV303" s="80"/>
      <c r="FUW303" s="80"/>
      <c r="FUX303" s="80"/>
      <c r="FUY303" s="80"/>
      <c r="FUZ303" s="80"/>
      <c r="FVA303" s="80"/>
      <c r="FVB303" s="80"/>
      <c r="FVC303" s="80"/>
      <c r="FVD303" s="80"/>
      <c r="FVE303" s="80"/>
      <c r="FVF303" s="80"/>
      <c r="FVG303" s="80"/>
      <c r="FVH303" s="80"/>
      <c r="FVI303" s="80"/>
      <c r="FVJ303" s="80"/>
      <c r="FVK303" s="80"/>
      <c r="FVL303" s="80"/>
      <c r="FVM303" s="80"/>
      <c r="FVN303" s="80"/>
      <c r="FVO303" s="80"/>
      <c r="FVP303" s="80"/>
      <c r="FVQ303" s="80"/>
      <c r="FVR303" s="80"/>
      <c r="FVS303" s="80"/>
      <c r="FVT303" s="80"/>
      <c r="FVU303" s="80"/>
      <c r="FVV303" s="80"/>
      <c r="FVW303" s="80"/>
      <c r="FVX303" s="80"/>
      <c r="FVY303" s="80"/>
      <c r="FVZ303" s="80"/>
      <c r="FWA303" s="80"/>
      <c r="FWB303" s="80"/>
      <c r="FWC303" s="80"/>
      <c r="FWD303" s="80"/>
      <c r="FWE303" s="80"/>
      <c r="FWF303" s="80"/>
      <c r="FWG303" s="80"/>
      <c r="FWH303" s="80"/>
      <c r="FWI303" s="80"/>
      <c r="FWJ303" s="80"/>
      <c r="FWK303" s="80"/>
      <c r="FWL303" s="80"/>
      <c r="FWM303" s="80"/>
      <c r="FWN303" s="80"/>
      <c r="FWO303" s="80"/>
      <c r="FWP303" s="80"/>
      <c r="FWQ303" s="80"/>
      <c r="FWR303" s="80"/>
      <c r="FWS303" s="80"/>
      <c r="FWT303" s="80"/>
      <c r="FWU303" s="80"/>
      <c r="FWV303" s="80"/>
      <c r="FWW303" s="80"/>
      <c r="FWX303" s="80"/>
      <c r="FWY303" s="80"/>
      <c r="FWZ303" s="80"/>
      <c r="FXA303" s="80"/>
      <c r="FXB303" s="80"/>
      <c r="FXC303" s="80"/>
      <c r="FXD303" s="80"/>
      <c r="FXE303" s="80"/>
      <c r="FXF303" s="80"/>
      <c r="FXG303" s="80"/>
      <c r="FXH303" s="80"/>
      <c r="FXI303" s="80"/>
      <c r="FXJ303" s="80"/>
      <c r="FXK303" s="80"/>
      <c r="FXL303" s="80"/>
      <c r="FXM303" s="80"/>
      <c r="FXN303" s="80"/>
      <c r="FXO303" s="80"/>
      <c r="FXP303" s="80"/>
      <c r="FXQ303" s="80"/>
      <c r="FXR303" s="80"/>
      <c r="FXS303" s="80"/>
      <c r="FXT303" s="80"/>
      <c r="FXU303" s="80"/>
      <c r="FXV303" s="80"/>
      <c r="FXW303" s="80"/>
      <c r="FXX303" s="80"/>
      <c r="FXY303" s="80"/>
      <c r="FXZ303" s="80"/>
      <c r="FYA303" s="80"/>
      <c r="FYB303" s="80"/>
      <c r="FYC303" s="80"/>
      <c r="FYD303" s="80"/>
      <c r="FYE303" s="80"/>
      <c r="FYF303" s="80"/>
      <c r="FYG303" s="80"/>
      <c r="FYH303" s="80"/>
      <c r="FYI303" s="80"/>
      <c r="FYJ303" s="80"/>
      <c r="FYK303" s="80"/>
      <c r="FYL303" s="80"/>
      <c r="FYM303" s="80"/>
      <c r="FYN303" s="80"/>
      <c r="FYO303" s="80"/>
      <c r="FYP303" s="80"/>
      <c r="FYQ303" s="80"/>
      <c r="FYR303" s="80"/>
      <c r="FYS303" s="80"/>
      <c r="FYT303" s="80"/>
      <c r="FYU303" s="80"/>
      <c r="FYV303" s="80"/>
      <c r="FYW303" s="80"/>
      <c r="FYX303" s="80"/>
      <c r="FYY303" s="80"/>
      <c r="FYZ303" s="80"/>
      <c r="FZA303" s="80"/>
      <c r="FZB303" s="80"/>
      <c r="FZC303" s="80"/>
      <c r="FZD303" s="80"/>
      <c r="FZE303" s="80"/>
      <c r="FZF303" s="80"/>
      <c r="FZG303" s="80"/>
      <c r="FZH303" s="80"/>
      <c r="FZI303" s="80"/>
      <c r="FZJ303" s="80"/>
      <c r="FZK303" s="80"/>
      <c r="FZL303" s="80"/>
      <c r="FZM303" s="80"/>
      <c r="FZN303" s="80"/>
      <c r="FZO303" s="80"/>
      <c r="FZP303" s="80"/>
      <c r="FZQ303" s="80"/>
      <c r="FZR303" s="80"/>
      <c r="FZS303" s="80"/>
      <c r="FZT303" s="80"/>
      <c r="FZU303" s="80"/>
      <c r="FZV303" s="80"/>
      <c r="FZW303" s="80"/>
      <c r="FZX303" s="80"/>
      <c r="FZY303" s="80"/>
      <c r="FZZ303" s="80"/>
      <c r="GAA303" s="80"/>
      <c r="GAB303" s="80"/>
      <c r="GAC303" s="80"/>
      <c r="GAD303" s="80"/>
      <c r="GAE303" s="80"/>
      <c r="GAF303" s="80"/>
      <c r="GAG303" s="80"/>
      <c r="GAH303" s="80"/>
      <c r="GAI303" s="80"/>
      <c r="GAJ303" s="80"/>
      <c r="GAK303" s="80"/>
      <c r="GAL303" s="80"/>
      <c r="GAM303" s="80"/>
      <c r="GAN303" s="80"/>
      <c r="GAO303" s="80"/>
      <c r="GAP303" s="80"/>
      <c r="GAQ303" s="80"/>
      <c r="GAR303" s="80"/>
      <c r="GAS303" s="80"/>
      <c r="GAT303" s="80"/>
      <c r="GAU303" s="80"/>
      <c r="GAV303" s="80"/>
      <c r="GAW303" s="80"/>
      <c r="GAX303" s="80"/>
      <c r="GAY303" s="80"/>
      <c r="GAZ303" s="80"/>
      <c r="GBA303" s="80"/>
      <c r="GBB303" s="80"/>
      <c r="GBC303" s="80"/>
      <c r="GBD303" s="80"/>
      <c r="GBE303" s="80"/>
      <c r="GBF303" s="80"/>
      <c r="GBG303" s="80"/>
      <c r="GBH303" s="80"/>
      <c r="GBI303" s="80"/>
      <c r="GBJ303" s="80"/>
      <c r="GBK303" s="80"/>
      <c r="GBL303" s="80"/>
      <c r="GBM303" s="80"/>
      <c r="GBN303" s="80"/>
      <c r="GBO303" s="80"/>
      <c r="GBP303" s="80"/>
      <c r="GBQ303" s="80"/>
      <c r="GBR303" s="80"/>
      <c r="GBS303" s="80"/>
      <c r="GBT303" s="80"/>
      <c r="GBU303" s="80"/>
      <c r="GBV303" s="80"/>
      <c r="GBW303" s="80"/>
      <c r="GBX303" s="80"/>
      <c r="GBY303" s="80"/>
      <c r="GBZ303" s="80"/>
      <c r="GCA303" s="80"/>
      <c r="GCB303" s="80"/>
      <c r="GCC303" s="80"/>
      <c r="GCD303" s="80"/>
      <c r="GCE303" s="80"/>
      <c r="GCF303" s="80"/>
      <c r="GCG303" s="80"/>
      <c r="GCH303" s="80"/>
      <c r="GCI303" s="80"/>
      <c r="GCJ303" s="80"/>
      <c r="GCK303" s="80"/>
      <c r="GCL303" s="80"/>
      <c r="GCM303" s="80"/>
      <c r="GCN303" s="80"/>
      <c r="GCO303" s="80"/>
      <c r="GCP303" s="80"/>
      <c r="GCQ303" s="80"/>
      <c r="GCR303" s="80"/>
      <c r="GCS303" s="80"/>
      <c r="GCT303" s="80"/>
      <c r="GCU303" s="80"/>
      <c r="GCV303" s="80"/>
      <c r="GCW303" s="80"/>
      <c r="GCX303" s="80"/>
      <c r="GCY303" s="80"/>
      <c r="GCZ303" s="80"/>
      <c r="GDA303" s="80"/>
      <c r="GDB303" s="80"/>
      <c r="GDC303" s="80"/>
      <c r="GDD303" s="80"/>
      <c r="GDE303" s="80"/>
      <c r="GDF303" s="80"/>
      <c r="GDG303" s="80"/>
      <c r="GDH303" s="80"/>
      <c r="GDI303" s="80"/>
      <c r="GDJ303" s="80"/>
      <c r="GDK303" s="80"/>
      <c r="GDL303" s="80"/>
      <c r="GDM303" s="80"/>
      <c r="GDN303" s="80"/>
      <c r="GDO303" s="80"/>
      <c r="GDP303" s="80"/>
      <c r="GDQ303" s="80"/>
      <c r="GDR303" s="80"/>
      <c r="GDS303" s="80"/>
      <c r="GDT303" s="80"/>
      <c r="GDU303" s="80"/>
      <c r="GDV303" s="80"/>
      <c r="GDW303" s="80"/>
      <c r="GDX303" s="80"/>
      <c r="GDY303" s="80"/>
      <c r="GDZ303" s="80"/>
      <c r="GEA303" s="80"/>
      <c r="GEB303" s="80"/>
      <c r="GEC303" s="80"/>
      <c r="GED303" s="80"/>
      <c r="GEE303" s="80"/>
      <c r="GEF303" s="80"/>
      <c r="GEG303" s="80"/>
      <c r="GEH303" s="80"/>
      <c r="GEI303" s="80"/>
      <c r="GEJ303" s="80"/>
      <c r="GEK303" s="80"/>
      <c r="GEL303" s="80"/>
      <c r="GEM303" s="80"/>
      <c r="GEN303" s="80"/>
      <c r="GEO303" s="80"/>
      <c r="GEP303" s="80"/>
      <c r="GEQ303" s="80"/>
      <c r="GER303" s="80"/>
      <c r="GES303" s="80"/>
      <c r="GET303" s="80"/>
      <c r="GEU303" s="80"/>
      <c r="GEV303" s="80"/>
      <c r="GEW303" s="80"/>
      <c r="GEX303" s="80"/>
      <c r="GEY303" s="80"/>
      <c r="GEZ303" s="80"/>
      <c r="GFA303" s="80"/>
      <c r="GFB303" s="80"/>
      <c r="GFC303" s="80"/>
      <c r="GFD303" s="80"/>
      <c r="GFE303" s="80"/>
      <c r="GFF303" s="80"/>
      <c r="GFG303" s="80"/>
      <c r="GFH303" s="80"/>
      <c r="GFI303" s="80"/>
      <c r="GFJ303" s="80"/>
      <c r="GFK303" s="80"/>
      <c r="GFL303" s="80"/>
      <c r="GFM303" s="80"/>
      <c r="GFN303" s="80"/>
      <c r="GFO303" s="80"/>
      <c r="GFP303" s="80"/>
      <c r="GFQ303" s="80"/>
      <c r="GFR303" s="80"/>
      <c r="GFS303" s="80"/>
      <c r="GFT303" s="80"/>
      <c r="GFU303" s="80"/>
      <c r="GFV303" s="80"/>
      <c r="GFW303" s="80"/>
      <c r="GFX303" s="80"/>
      <c r="GFY303" s="80"/>
      <c r="GFZ303" s="80"/>
      <c r="GGA303" s="80"/>
      <c r="GGB303" s="80"/>
      <c r="GGC303" s="80"/>
      <c r="GGD303" s="80"/>
      <c r="GGE303" s="80"/>
      <c r="GGF303" s="80"/>
      <c r="GGG303" s="80"/>
      <c r="GGH303" s="80"/>
      <c r="GGI303" s="80"/>
      <c r="GGJ303" s="80"/>
      <c r="GGK303" s="80"/>
      <c r="GGL303" s="80"/>
      <c r="GGM303" s="80"/>
      <c r="GGN303" s="80"/>
      <c r="GGO303" s="80"/>
      <c r="GGP303" s="80"/>
      <c r="GGQ303" s="80"/>
      <c r="GGR303" s="80"/>
      <c r="GGS303" s="80"/>
      <c r="GGT303" s="80"/>
      <c r="GGU303" s="80"/>
      <c r="GGV303" s="80"/>
      <c r="GGW303" s="80"/>
      <c r="GGX303" s="80"/>
      <c r="GGY303" s="80"/>
      <c r="GGZ303" s="80"/>
      <c r="GHA303" s="80"/>
      <c r="GHB303" s="80"/>
      <c r="GHC303" s="80"/>
      <c r="GHD303" s="80"/>
      <c r="GHE303" s="80"/>
      <c r="GHF303" s="80"/>
      <c r="GHG303" s="80"/>
      <c r="GHH303" s="80"/>
      <c r="GHI303" s="80"/>
      <c r="GHJ303" s="80"/>
      <c r="GHK303" s="80"/>
      <c r="GHL303" s="80"/>
      <c r="GHM303" s="80"/>
      <c r="GHN303" s="80"/>
      <c r="GHO303" s="80"/>
      <c r="GHP303" s="80"/>
      <c r="GHQ303" s="80"/>
      <c r="GHR303" s="80"/>
      <c r="GHS303" s="80"/>
      <c r="GHT303" s="80"/>
      <c r="GHU303" s="80"/>
      <c r="GHV303" s="80"/>
      <c r="GHW303" s="80"/>
      <c r="GHX303" s="80"/>
      <c r="GHY303" s="80"/>
      <c r="GHZ303" s="80"/>
      <c r="GIA303" s="80"/>
      <c r="GIB303" s="80"/>
      <c r="GIC303" s="80"/>
      <c r="GID303" s="80"/>
      <c r="GIE303" s="80"/>
      <c r="GIF303" s="80"/>
      <c r="GIG303" s="80"/>
      <c r="GIH303" s="80"/>
      <c r="GII303" s="80"/>
      <c r="GIJ303" s="80"/>
      <c r="GIK303" s="80"/>
      <c r="GIL303" s="80"/>
      <c r="GIM303" s="80"/>
      <c r="GIN303" s="80"/>
      <c r="GIO303" s="80"/>
      <c r="GIP303" s="80"/>
      <c r="GIQ303" s="80"/>
      <c r="GIR303" s="80"/>
      <c r="GIS303" s="80"/>
      <c r="GIT303" s="80"/>
      <c r="GIU303" s="80"/>
      <c r="GIV303" s="80"/>
      <c r="GIW303" s="80"/>
      <c r="GIX303" s="80"/>
      <c r="GIY303" s="80"/>
      <c r="GIZ303" s="80"/>
      <c r="GJA303" s="80"/>
      <c r="GJB303" s="80"/>
      <c r="GJC303" s="80"/>
      <c r="GJD303" s="80"/>
      <c r="GJE303" s="80"/>
      <c r="GJF303" s="80"/>
      <c r="GJG303" s="80"/>
      <c r="GJH303" s="80"/>
      <c r="GJI303" s="80"/>
      <c r="GJJ303" s="80"/>
      <c r="GJK303" s="80"/>
      <c r="GJL303" s="80"/>
      <c r="GJM303" s="80"/>
      <c r="GJN303" s="80"/>
      <c r="GJO303" s="80"/>
      <c r="GJP303" s="80"/>
      <c r="GJQ303" s="80"/>
      <c r="GJR303" s="80"/>
      <c r="GJS303" s="80"/>
      <c r="GJT303" s="80"/>
      <c r="GJU303" s="80"/>
      <c r="GJV303" s="80"/>
      <c r="GJW303" s="80"/>
      <c r="GJX303" s="80"/>
      <c r="GJY303" s="80"/>
      <c r="GJZ303" s="80"/>
      <c r="GKA303" s="80"/>
      <c r="GKB303" s="80"/>
      <c r="GKC303" s="80"/>
      <c r="GKD303" s="80"/>
      <c r="GKE303" s="80"/>
      <c r="GKF303" s="80"/>
      <c r="GKG303" s="80"/>
      <c r="GKH303" s="80"/>
      <c r="GKI303" s="80"/>
      <c r="GKJ303" s="80"/>
      <c r="GKK303" s="80"/>
      <c r="GKL303" s="80"/>
      <c r="GKM303" s="80"/>
      <c r="GKN303" s="80"/>
      <c r="GKO303" s="80"/>
      <c r="GKP303" s="80"/>
      <c r="GKQ303" s="80"/>
      <c r="GKR303" s="80"/>
      <c r="GKS303" s="80"/>
      <c r="GKT303" s="80"/>
      <c r="GKU303" s="80"/>
      <c r="GKV303" s="80"/>
      <c r="GKW303" s="80"/>
      <c r="GKX303" s="80"/>
      <c r="GKY303" s="80"/>
      <c r="GKZ303" s="80"/>
      <c r="GLA303" s="80"/>
      <c r="GLB303" s="80"/>
      <c r="GLC303" s="80"/>
      <c r="GLD303" s="80"/>
      <c r="GLE303" s="80"/>
      <c r="GLF303" s="80"/>
      <c r="GLG303" s="80"/>
      <c r="GLH303" s="80"/>
      <c r="GLI303" s="80"/>
      <c r="GLJ303" s="80"/>
      <c r="GLK303" s="80"/>
      <c r="GLL303" s="80"/>
      <c r="GLM303" s="80"/>
      <c r="GLN303" s="80"/>
      <c r="GLO303" s="80"/>
      <c r="GLP303" s="80"/>
      <c r="GLQ303" s="80"/>
      <c r="GLR303" s="80"/>
      <c r="GLS303" s="80"/>
      <c r="GLT303" s="80"/>
      <c r="GLU303" s="80"/>
      <c r="GLV303" s="80"/>
      <c r="GLW303" s="80"/>
      <c r="GLX303" s="80"/>
      <c r="GLY303" s="80"/>
      <c r="GLZ303" s="80"/>
      <c r="GMA303" s="80"/>
      <c r="GMB303" s="80"/>
      <c r="GMC303" s="80"/>
      <c r="GMD303" s="80"/>
      <c r="GME303" s="80"/>
      <c r="GMF303" s="80"/>
      <c r="GMG303" s="80"/>
      <c r="GMH303" s="80"/>
      <c r="GMI303" s="80"/>
      <c r="GMJ303" s="80"/>
      <c r="GMK303" s="80"/>
      <c r="GML303" s="80"/>
      <c r="GMM303" s="80"/>
      <c r="GMN303" s="80"/>
      <c r="GMO303" s="80"/>
      <c r="GMP303" s="80"/>
      <c r="GMQ303" s="80"/>
      <c r="GMR303" s="80"/>
      <c r="GMS303" s="80"/>
      <c r="GMT303" s="80"/>
      <c r="GMU303" s="80"/>
      <c r="GMV303" s="80"/>
      <c r="GMW303" s="80"/>
      <c r="GMX303" s="80"/>
      <c r="GMY303" s="80"/>
      <c r="GMZ303" s="80"/>
      <c r="GNA303" s="80"/>
      <c r="GNB303" s="80"/>
      <c r="GNC303" s="80"/>
      <c r="GND303" s="80"/>
      <c r="GNE303" s="80"/>
      <c r="GNF303" s="80"/>
      <c r="GNG303" s="80"/>
      <c r="GNH303" s="80"/>
      <c r="GNI303" s="80"/>
      <c r="GNJ303" s="80"/>
      <c r="GNK303" s="80"/>
      <c r="GNL303" s="80"/>
      <c r="GNM303" s="80"/>
      <c r="GNN303" s="80"/>
      <c r="GNO303" s="80"/>
      <c r="GNP303" s="80"/>
      <c r="GNQ303" s="80"/>
      <c r="GNR303" s="80"/>
      <c r="GNS303" s="80"/>
      <c r="GNT303" s="80"/>
      <c r="GNU303" s="80"/>
      <c r="GNV303" s="80"/>
      <c r="GNW303" s="80"/>
      <c r="GNX303" s="80"/>
      <c r="GNY303" s="80"/>
      <c r="GNZ303" s="80"/>
      <c r="GOA303" s="80"/>
      <c r="GOB303" s="80"/>
      <c r="GOC303" s="80"/>
      <c r="GOD303" s="80"/>
      <c r="GOE303" s="80"/>
      <c r="GOF303" s="80"/>
      <c r="GOG303" s="80"/>
      <c r="GOH303" s="80"/>
      <c r="GOI303" s="80"/>
      <c r="GOJ303" s="80"/>
      <c r="GOK303" s="80"/>
      <c r="GOL303" s="80"/>
      <c r="GOM303" s="80"/>
      <c r="GON303" s="80"/>
      <c r="GOO303" s="80"/>
      <c r="GOP303" s="80"/>
      <c r="GOQ303" s="80"/>
      <c r="GOR303" s="80"/>
      <c r="GOS303" s="80"/>
      <c r="GOT303" s="80"/>
      <c r="GOU303" s="80"/>
      <c r="GOV303" s="80"/>
      <c r="GOW303" s="80"/>
      <c r="GOX303" s="80"/>
      <c r="GOY303" s="80"/>
      <c r="GOZ303" s="80"/>
      <c r="GPA303" s="80"/>
      <c r="GPB303" s="80"/>
      <c r="GPC303" s="80"/>
      <c r="GPD303" s="80"/>
      <c r="GPE303" s="80"/>
      <c r="GPF303" s="80"/>
      <c r="GPG303" s="80"/>
      <c r="GPH303" s="80"/>
      <c r="GPI303" s="80"/>
      <c r="GPJ303" s="80"/>
      <c r="GPK303" s="80"/>
      <c r="GPL303" s="80"/>
      <c r="GPM303" s="80"/>
      <c r="GPN303" s="80"/>
      <c r="GPO303" s="80"/>
      <c r="GPP303" s="80"/>
      <c r="GPQ303" s="80"/>
      <c r="GPR303" s="80"/>
      <c r="GPS303" s="80"/>
      <c r="GPT303" s="80"/>
      <c r="GPU303" s="80"/>
      <c r="GPV303" s="80"/>
      <c r="GPW303" s="80"/>
      <c r="GPX303" s="80"/>
      <c r="GPY303" s="80"/>
      <c r="GPZ303" s="80"/>
      <c r="GQA303" s="80"/>
      <c r="GQB303" s="80"/>
      <c r="GQC303" s="80"/>
      <c r="GQD303" s="80"/>
      <c r="GQE303" s="80"/>
      <c r="GQF303" s="80"/>
      <c r="GQG303" s="80"/>
      <c r="GQH303" s="80"/>
      <c r="GQI303" s="80"/>
      <c r="GQJ303" s="80"/>
      <c r="GQK303" s="80"/>
      <c r="GQL303" s="80"/>
      <c r="GQM303" s="80"/>
      <c r="GQN303" s="80"/>
      <c r="GQO303" s="80"/>
      <c r="GQP303" s="80"/>
      <c r="GQQ303" s="80"/>
      <c r="GQR303" s="80"/>
      <c r="GQS303" s="80"/>
      <c r="GQT303" s="80"/>
      <c r="GQU303" s="80"/>
      <c r="GQV303" s="80"/>
      <c r="GQW303" s="80"/>
      <c r="GQX303" s="80"/>
      <c r="GQY303" s="80"/>
      <c r="GQZ303" s="80"/>
      <c r="GRA303" s="80"/>
      <c r="GRB303" s="80"/>
      <c r="GRC303" s="80"/>
      <c r="GRD303" s="80"/>
      <c r="GRE303" s="80"/>
      <c r="GRF303" s="80"/>
      <c r="GRG303" s="80"/>
      <c r="GRH303" s="80"/>
      <c r="GRI303" s="80"/>
      <c r="GRJ303" s="80"/>
      <c r="GRK303" s="80"/>
      <c r="GRL303" s="80"/>
      <c r="GRM303" s="80"/>
      <c r="GRN303" s="80"/>
      <c r="GRO303" s="80"/>
      <c r="GRP303" s="80"/>
      <c r="GRQ303" s="80"/>
      <c r="GRR303" s="80"/>
      <c r="GRS303" s="80"/>
      <c r="GRT303" s="80"/>
      <c r="GRU303" s="80"/>
      <c r="GRV303" s="80"/>
      <c r="GRW303" s="80"/>
      <c r="GRX303" s="80"/>
      <c r="GRY303" s="80"/>
      <c r="GRZ303" s="80"/>
      <c r="GSA303" s="80"/>
      <c r="GSB303" s="80"/>
      <c r="GSC303" s="80"/>
      <c r="GSD303" s="80"/>
      <c r="GSE303" s="80"/>
      <c r="GSF303" s="80"/>
      <c r="GSG303" s="80"/>
      <c r="GSH303" s="80"/>
      <c r="GSI303" s="80"/>
      <c r="GSJ303" s="80"/>
      <c r="GSK303" s="80"/>
      <c r="GSL303" s="80"/>
      <c r="GSM303" s="80"/>
      <c r="GSN303" s="80"/>
      <c r="GSO303" s="80"/>
      <c r="GSP303" s="80"/>
      <c r="GSQ303" s="80"/>
      <c r="GSR303" s="80"/>
      <c r="GSS303" s="80"/>
      <c r="GST303" s="80"/>
      <c r="GSU303" s="80"/>
      <c r="GSV303" s="80"/>
      <c r="GSW303" s="80"/>
      <c r="GSX303" s="80"/>
      <c r="GSY303" s="80"/>
      <c r="GSZ303" s="80"/>
      <c r="GTA303" s="80"/>
      <c r="GTB303" s="80"/>
      <c r="GTC303" s="80"/>
      <c r="GTD303" s="80"/>
      <c r="GTE303" s="80"/>
      <c r="GTF303" s="80"/>
      <c r="GTG303" s="80"/>
      <c r="GTH303" s="80"/>
      <c r="GTI303" s="80"/>
      <c r="GTJ303" s="80"/>
      <c r="GTK303" s="80"/>
      <c r="GTL303" s="80"/>
      <c r="GTM303" s="80"/>
      <c r="GTN303" s="80"/>
      <c r="GTO303" s="80"/>
      <c r="GTP303" s="80"/>
      <c r="GTQ303" s="80"/>
      <c r="GTR303" s="80"/>
      <c r="GTS303" s="80"/>
      <c r="GTT303" s="80"/>
      <c r="GTU303" s="80"/>
      <c r="GTV303" s="80"/>
      <c r="GTW303" s="80"/>
      <c r="GTX303" s="80"/>
      <c r="GTY303" s="80"/>
      <c r="GTZ303" s="80"/>
      <c r="GUA303" s="80"/>
      <c r="GUB303" s="80"/>
      <c r="GUC303" s="80"/>
      <c r="GUD303" s="80"/>
      <c r="GUE303" s="80"/>
      <c r="GUF303" s="80"/>
      <c r="GUG303" s="80"/>
      <c r="GUH303" s="80"/>
      <c r="GUI303" s="80"/>
      <c r="GUJ303" s="80"/>
      <c r="GUK303" s="80"/>
      <c r="GUL303" s="80"/>
      <c r="GUM303" s="80"/>
      <c r="GUN303" s="80"/>
      <c r="GUO303" s="80"/>
      <c r="GUP303" s="80"/>
      <c r="GUQ303" s="80"/>
      <c r="GUR303" s="80"/>
      <c r="GUS303" s="80"/>
      <c r="GUT303" s="80"/>
      <c r="GUU303" s="80"/>
      <c r="GUV303" s="80"/>
      <c r="GUW303" s="80"/>
      <c r="GUX303" s="80"/>
      <c r="GUY303" s="80"/>
      <c r="GUZ303" s="80"/>
      <c r="GVA303" s="80"/>
      <c r="GVB303" s="80"/>
      <c r="GVC303" s="80"/>
      <c r="GVD303" s="80"/>
      <c r="GVE303" s="80"/>
      <c r="GVF303" s="80"/>
      <c r="GVG303" s="80"/>
      <c r="GVH303" s="80"/>
      <c r="GVI303" s="80"/>
      <c r="GVJ303" s="80"/>
      <c r="GVK303" s="80"/>
      <c r="GVL303" s="80"/>
      <c r="GVM303" s="80"/>
      <c r="GVN303" s="80"/>
      <c r="GVO303" s="80"/>
      <c r="GVP303" s="80"/>
      <c r="GVQ303" s="80"/>
      <c r="GVR303" s="80"/>
      <c r="GVS303" s="80"/>
      <c r="GVT303" s="80"/>
      <c r="GVU303" s="80"/>
      <c r="GVV303" s="80"/>
      <c r="GVW303" s="80"/>
      <c r="GVX303" s="80"/>
      <c r="GVY303" s="80"/>
      <c r="GVZ303" s="80"/>
      <c r="GWA303" s="80"/>
      <c r="GWB303" s="80"/>
      <c r="GWC303" s="80"/>
      <c r="GWD303" s="80"/>
      <c r="GWE303" s="80"/>
      <c r="GWF303" s="80"/>
      <c r="GWG303" s="80"/>
      <c r="GWH303" s="80"/>
      <c r="GWI303" s="80"/>
      <c r="GWJ303" s="80"/>
      <c r="GWK303" s="80"/>
      <c r="GWL303" s="80"/>
      <c r="GWM303" s="80"/>
      <c r="GWN303" s="80"/>
      <c r="GWO303" s="80"/>
      <c r="GWP303" s="80"/>
      <c r="GWQ303" s="80"/>
      <c r="GWR303" s="80"/>
      <c r="GWS303" s="80"/>
      <c r="GWT303" s="80"/>
      <c r="GWU303" s="80"/>
      <c r="GWV303" s="80"/>
      <c r="GWW303" s="80"/>
      <c r="GWX303" s="80"/>
      <c r="GWY303" s="80"/>
      <c r="GWZ303" s="80"/>
      <c r="GXA303" s="80"/>
      <c r="GXB303" s="80"/>
      <c r="GXC303" s="80"/>
      <c r="GXD303" s="80"/>
      <c r="GXE303" s="80"/>
      <c r="GXF303" s="80"/>
      <c r="GXG303" s="80"/>
      <c r="GXH303" s="80"/>
      <c r="GXI303" s="80"/>
      <c r="GXJ303" s="80"/>
      <c r="GXK303" s="80"/>
      <c r="GXL303" s="80"/>
      <c r="GXM303" s="80"/>
      <c r="GXN303" s="80"/>
      <c r="GXO303" s="80"/>
      <c r="GXP303" s="80"/>
      <c r="GXQ303" s="80"/>
      <c r="GXR303" s="80"/>
      <c r="GXS303" s="80"/>
      <c r="GXT303" s="80"/>
      <c r="GXU303" s="80"/>
      <c r="GXV303" s="80"/>
      <c r="GXW303" s="80"/>
      <c r="GXX303" s="80"/>
      <c r="GXY303" s="80"/>
      <c r="GXZ303" s="80"/>
      <c r="GYA303" s="80"/>
      <c r="GYB303" s="80"/>
      <c r="GYC303" s="80"/>
      <c r="GYD303" s="80"/>
      <c r="GYE303" s="80"/>
      <c r="GYF303" s="80"/>
      <c r="GYG303" s="80"/>
      <c r="GYH303" s="80"/>
      <c r="GYI303" s="80"/>
      <c r="GYJ303" s="80"/>
      <c r="GYK303" s="80"/>
      <c r="GYL303" s="80"/>
      <c r="GYM303" s="80"/>
      <c r="GYN303" s="80"/>
      <c r="GYO303" s="80"/>
      <c r="GYP303" s="80"/>
      <c r="GYQ303" s="80"/>
      <c r="GYR303" s="80"/>
      <c r="GYS303" s="80"/>
      <c r="GYT303" s="80"/>
      <c r="GYU303" s="80"/>
      <c r="GYV303" s="80"/>
      <c r="GYW303" s="80"/>
      <c r="GYX303" s="80"/>
      <c r="GYY303" s="80"/>
      <c r="GYZ303" s="80"/>
      <c r="GZA303" s="80"/>
      <c r="GZB303" s="80"/>
      <c r="GZC303" s="80"/>
      <c r="GZD303" s="80"/>
      <c r="GZE303" s="80"/>
      <c r="GZF303" s="80"/>
      <c r="GZG303" s="80"/>
      <c r="GZH303" s="80"/>
      <c r="GZI303" s="80"/>
      <c r="GZJ303" s="80"/>
      <c r="GZK303" s="80"/>
      <c r="GZL303" s="80"/>
      <c r="GZM303" s="80"/>
      <c r="GZN303" s="80"/>
      <c r="GZO303" s="80"/>
      <c r="GZP303" s="80"/>
      <c r="GZQ303" s="80"/>
      <c r="GZR303" s="80"/>
      <c r="GZS303" s="80"/>
      <c r="GZT303" s="80"/>
      <c r="GZU303" s="80"/>
      <c r="GZV303" s="80"/>
      <c r="GZW303" s="80"/>
      <c r="GZX303" s="80"/>
      <c r="GZY303" s="80"/>
      <c r="GZZ303" s="80"/>
      <c r="HAA303" s="80"/>
      <c r="HAB303" s="80"/>
      <c r="HAC303" s="80"/>
      <c r="HAD303" s="80"/>
      <c r="HAE303" s="80"/>
      <c r="HAF303" s="80"/>
      <c r="HAG303" s="80"/>
      <c r="HAH303" s="80"/>
      <c r="HAI303" s="80"/>
      <c r="HAJ303" s="80"/>
      <c r="HAK303" s="80"/>
      <c r="HAL303" s="80"/>
      <c r="HAM303" s="80"/>
      <c r="HAN303" s="80"/>
      <c r="HAO303" s="80"/>
      <c r="HAP303" s="80"/>
      <c r="HAQ303" s="80"/>
      <c r="HAR303" s="80"/>
      <c r="HAS303" s="80"/>
      <c r="HAT303" s="80"/>
      <c r="HAU303" s="80"/>
      <c r="HAV303" s="80"/>
      <c r="HAW303" s="80"/>
      <c r="HAX303" s="80"/>
      <c r="HAY303" s="80"/>
      <c r="HAZ303" s="80"/>
      <c r="HBA303" s="80"/>
      <c r="HBB303" s="80"/>
      <c r="HBC303" s="80"/>
      <c r="HBD303" s="80"/>
      <c r="HBE303" s="80"/>
      <c r="HBF303" s="80"/>
      <c r="HBG303" s="80"/>
      <c r="HBH303" s="80"/>
      <c r="HBI303" s="80"/>
      <c r="HBJ303" s="80"/>
      <c r="HBK303" s="80"/>
      <c r="HBL303" s="80"/>
      <c r="HBM303" s="80"/>
      <c r="HBN303" s="80"/>
      <c r="HBO303" s="80"/>
      <c r="HBP303" s="80"/>
      <c r="HBQ303" s="80"/>
      <c r="HBR303" s="80"/>
      <c r="HBS303" s="80"/>
      <c r="HBT303" s="80"/>
      <c r="HBU303" s="80"/>
      <c r="HBV303" s="80"/>
      <c r="HBW303" s="80"/>
      <c r="HBX303" s="80"/>
      <c r="HBY303" s="80"/>
      <c r="HBZ303" s="80"/>
      <c r="HCA303" s="80"/>
      <c r="HCB303" s="80"/>
      <c r="HCC303" s="80"/>
      <c r="HCD303" s="80"/>
      <c r="HCE303" s="80"/>
      <c r="HCF303" s="80"/>
      <c r="HCG303" s="80"/>
      <c r="HCH303" s="80"/>
      <c r="HCI303" s="80"/>
      <c r="HCJ303" s="80"/>
      <c r="HCK303" s="80"/>
      <c r="HCL303" s="80"/>
      <c r="HCM303" s="80"/>
      <c r="HCN303" s="80"/>
      <c r="HCO303" s="80"/>
      <c r="HCP303" s="80"/>
      <c r="HCQ303" s="80"/>
      <c r="HCR303" s="80"/>
      <c r="HCS303" s="80"/>
      <c r="HCT303" s="80"/>
      <c r="HCU303" s="80"/>
      <c r="HCV303" s="80"/>
      <c r="HCW303" s="80"/>
      <c r="HCX303" s="80"/>
      <c r="HCY303" s="80"/>
      <c r="HCZ303" s="80"/>
      <c r="HDA303" s="80"/>
      <c r="HDB303" s="80"/>
      <c r="HDC303" s="80"/>
      <c r="HDD303" s="80"/>
      <c r="HDE303" s="80"/>
      <c r="HDF303" s="80"/>
      <c r="HDG303" s="80"/>
      <c r="HDH303" s="80"/>
      <c r="HDI303" s="80"/>
      <c r="HDJ303" s="80"/>
      <c r="HDK303" s="80"/>
      <c r="HDL303" s="80"/>
      <c r="HDM303" s="80"/>
      <c r="HDN303" s="80"/>
      <c r="HDO303" s="80"/>
      <c r="HDP303" s="80"/>
      <c r="HDQ303" s="80"/>
      <c r="HDR303" s="80"/>
      <c r="HDS303" s="80"/>
      <c r="HDT303" s="80"/>
      <c r="HDU303" s="80"/>
      <c r="HDV303" s="80"/>
      <c r="HDW303" s="80"/>
      <c r="HDX303" s="80"/>
      <c r="HDY303" s="80"/>
      <c r="HDZ303" s="80"/>
      <c r="HEA303" s="80"/>
      <c r="HEB303" s="80"/>
      <c r="HEC303" s="80"/>
      <c r="HED303" s="80"/>
      <c r="HEE303" s="80"/>
      <c r="HEF303" s="80"/>
      <c r="HEG303" s="80"/>
      <c r="HEH303" s="80"/>
      <c r="HEI303" s="80"/>
      <c r="HEJ303" s="80"/>
      <c r="HEK303" s="80"/>
      <c r="HEL303" s="80"/>
      <c r="HEM303" s="80"/>
      <c r="HEN303" s="80"/>
      <c r="HEO303" s="80"/>
      <c r="HEP303" s="80"/>
      <c r="HEQ303" s="80"/>
      <c r="HER303" s="80"/>
      <c r="HES303" s="80"/>
      <c r="HET303" s="80"/>
      <c r="HEU303" s="80"/>
      <c r="HEV303" s="80"/>
      <c r="HEW303" s="80"/>
      <c r="HEX303" s="80"/>
      <c r="HEY303" s="80"/>
      <c r="HEZ303" s="80"/>
      <c r="HFA303" s="80"/>
      <c r="HFB303" s="80"/>
      <c r="HFC303" s="80"/>
      <c r="HFD303" s="80"/>
      <c r="HFE303" s="80"/>
      <c r="HFF303" s="80"/>
      <c r="HFG303" s="80"/>
      <c r="HFH303" s="80"/>
      <c r="HFI303" s="80"/>
      <c r="HFJ303" s="80"/>
      <c r="HFK303" s="80"/>
      <c r="HFL303" s="80"/>
      <c r="HFM303" s="80"/>
      <c r="HFN303" s="80"/>
      <c r="HFO303" s="80"/>
      <c r="HFP303" s="80"/>
      <c r="HFQ303" s="80"/>
      <c r="HFR303" s="80"/>
      <c r="HFS303" s="80"/>
      <c r="HFT303" s="80"/>
      <c r="HFU303" s="80"/>
      <c r="HFV303" s="80"/>
      <c r="HFW303" s="80"/>
      <c r="HFX303" s="80"/>
      <c r="HFY303" s="80"/>
      <c r="HFZ303" s="80"/>
      <c r="HGA303" s="80"/>
      <c r="HGB303" s="80"/>
      <c r="HGC303" s="80"/>
      <c r="HGD303" s="80"/>
      <c r="HGE303" s="80"/>
      <c r="HGF303" s="80"/>
      <c r="HGG303" s="80"/>
      <c r="HGH303" s="80"/>
      <c r="HGI303" s="80"/>
      <c r="HGJ303" s="80"/>
      <c r="HGK303" s="80"/>
      <c r="HGL303" s="80"/>
      <c r="HGM303" s="80"/>
      <c r="HGN303" s="80"/>
      <c r="HGO303" s="80"/>
      <c r="HGP303" s="80"/>
      <c r="HGQ303" s="80"/>
      <c r="HGR303" s="80"/>
      <c r="HGS303" s="80"/>
      <c r="HGT303" s="80"/>
      <c r="HGU303" s="80"/>
      <c r="HGV303" s="80"/>
      <c r="HGW303" s="80"/>
      <c r="HGX303" s="80"/>
      <c r="HGY303" s="80"/>
      <c r="HGZ303" s="80"/>
      <c r="HHA303" s="80"/>
      <c r="HHB303" s="80"/>
      <c r="HHC303" s="80"/>
      <c r="HHD303" s="80"/>
      <c r="HHE303" s="80"/>
      <c r="HHF303" s="80"/>
      <c r="HHG303" s="80"/>
      <c r="HHH303" s="80"/>
      <c r="HHI303" s="80"/>
      <c r="HHJ303" s="80"/>
      <c r="HHK303" s="80"/>
      <c r="HHL303" s="80"/>
      <c r="HHM303" s="80"/>
      <c r="HHN303" s="80"/>
      <c r="HHO303" s="80"/>
      <c r="HHP303" s="80"/>
      <c r="HHQ303" s="80"/>
      <c r="HHR303" s="80"/>
      <c r="HHS303" s="80"/>
      <c r="HHT303" s="80"/>
      <c r="HHU303" s="80"/>
      <c r="HHV303" s="80"/>
      <c r="HHW303" s="80"/>
      <c r="HHX303" s="80"/>
      <c r="HHY303" s="80"/>
      <c r="HHZ303" s="80"/>
      <c r="HIA303" s="80"/>
      <c r="HIB303" s="80"/>
      <c r="HIC303" s="80"/>
      <c r="HID303" s="80"/>
      <c r="HIE303" s="80"/>
      <c r="HIF303" s="80"/>
      <c r="HIG303" s="80"/>
      <c r="HIH303" s="80"/>
      <c r="HII303" s="80"/>
      <c r="HIJ303" s="80"/>
      <c r="HIK303" s="80"/>
      <c r="HIL303" s="80"/>
      <c r="HIM303" s="80"/>
      <c r="HIN303" s="80"/>
      <c r="HIO303" s="80"/>
      <c r="HIP303" s="80"/>
      <c r="HIQ303" s="80"/>
      <c r="HIR303" s="80"/>
      <c r="HIS303" s="80"/>
      <c r="HIT303" s="80"/>
      <c r="HIU303" s="80"/>
      <c r="HIV303" s="80"/>
      <c r="HIW303" s="80"/>
      <c r="HIX303" s="80"/>
      <c r="HIY303" s="80"/>
      <c r="HIZ303" s="80"/>
      <c r="HJA303" s="80"/>
      <c r="HJB303" s="80"/>
      <c r="HJC303" s="80"/>
      <c r="HJD303" s="80"/>
      <c r="HJE303" s="80"/>
      <c r="HJF303" s="80"/>
      <c r="HJG303" s="80"/>
      <c r="HJH303" s="80"/>
      <c r="HJI303" s="80"/>
      <c r="HJJ303" s="80"/>
      <c r="HJK303" s="80"/>
      <c r="HJL303" s="80"/>
      <c r="HJM303" s="80"/>
      <c r="HJN303" s="80"/>
      <c r="HJO303" s="80"/>
      <c r="HJP303" s="80"/>
      <c r="HJQ303" s="80"/>
      <c r="HJR303" s="80"/>
      <c r="HJS303" s="80"/>
      <c r="HJT303" s="80"/>
      <c r="HJU303" s="80"/>
      <c r="HJV303" s="80"/>
      <c r="HJW303" s="80"/>
      <c r="HJX303" s="80"/>
      <c r="HJY303" s="80"/>
      <c r="HJZ303" s="80"/>
      <c r="HKA303" s="80"/>
      <c r="HKB303" s="80"/>
      <c r="HKC303" s="80"/>
      <c r="HKD303" s="80"/>
      <c r="HKE303" s="80"/>
      <c r="HKF303" s="80"/>
      <c r="HKG303" s="80"/>
      <c r="HKH303" s="80"/>
      <c r="HKI303" s="80"/>
      <c r="HKJ303" s="80"/>
      <c r="HKK303" s="80"/>
      <c r="HKL303" s="80"/>
      <c r="HKM303" s="80"/>
      <c r="HKN303" s="80"/>
      <c r="HKO303" s="80"/>
      <c r="HKP303" s="80"/>
      <c r="HKQ303" s="80"/>
      <c r="HKR303" s="80"/>
      <c r="HKS303" s="80"/>
      <c r="HKT303" s="80"/>
      <c r="HKU303" s="80"/>
      <c r="HKV303" s="80"/>
      <c r="HKW303" s="80"/>
      <c r="HKX303" s="80"/>
      <c r="HKY303" s="80"/>
      <c r="HKZ303" s="80"/>
      <c r="HLA303" s="80"/>
      <c r="HLB303" s="80"/>
      <c r="HLC303" s="80"/>
      <c r="HLD303" s="80"/>
      <c r="HLE303" s="80"/>
      <c r="HLF303" s="80"/>
      <c r="HLG303" s="80"/>
      <c r="HLH303" s="80"/>
      <c r="HLI303" s="80"/>
      <c r="HLJ303" s="80"/>
      <c r="HLK303" s="80"/>
      <c r="HLL303" s="80"/>
      <c r="HLM303" s="80"/>
      <c r="HLN303" s="80"/>
      <c r="HLO303" s="80"/>
      <c r="HLP303" s="80"/>
      <c r="HLQ303" s="80"/>
      <c r="HLR303" s="80"/>
      <c r="HLS303" s="80"/>
      <c r="HLT303" s="80"/>
      <c r="HLU303" s="80"/>
      <c r="HLV303" s="80"/>
      <c r="HLW303" s="80"/>
      <c r="HLX303" s="80"/>
      <c r="HLY303" s="80"/>
      <c r="HLZ303" s="80"/>
      <c r="HMA303" s="80"/>
      <c r="HMB303" s="80"/>
      <c r="HMC303" s="80"/>
      <c r="HMD303" s="80"/>
      <c r="HME303" s="80"/>
      <c r="HMF303" s="80"/>
      <c r="HMG303" s="80"/>
      <c r="HMH303" s="80"/>
      <c r="HMI303" s="80"/>
      <c r="HMJ303" s="80"/>
      <c r="HMK303" s="80"/>
      <c r="HML303" s="80"/>
      <c r="HMM303" s="80"/>
      <c r="HMN303" s="80"/>
      <c r="HMO303" s="80"/>
      <c r="HMP303" s="80"/>
      <c r="HMQ303" s="80"/>
      <c r="HMR303" s="80"/>
      <c r="HMS303" s="80"/>
      <c r="HMT303" s="80"/>
      <c r="HMU303" s="80"/>
      <c r="HMV303" s="80"/>
      <c r="HMW303" s="80"/>
      <c r="HMX303" s="80"/>
      <c r="HMY303" s="80"/>
      <c r="HMZ303" s="80"/>
      <c r="HNA303" s="80"/>
      <c r="HNB303" s="80"/>
      <c r="HNC303" s="80"/>
      <c r="HND303" s="80"/>
      <c r="HNE303" s="80"/>
      <c r="HNF303" s="80"/>
      <c r="HNG303" s="80"/>
      <c r="HNH303" s="80"/>
      <c r="HNI303" s="80"/>
      <c r="HNJ303" s="80"/>
      <c r="HNK303" s="80"/>
      <c r="HNL303" s="80"/>
      <c r="HNM303" s="80"/>
      <c r="HNN303" s="80"/>
      <c r="HNO303" s="80"/>
      <c r="HNP303" s="80"/>
      <c r="HNQ303" s="80"/>
      <c r="HNR303" s="80"/>
      <c r="HNS303" s="80"/>
      <c r="HNT303" s="80"/>
      <c r="HNU303" s="80"/>
      <c r="HNV303" s="80"/>
      <c r="HNW303" s="80"/>
      <c r="HNX303" s="80"/>
      <c r="HNY303" s="80"/>
      <c r="HNZ303" s="80"/>
      <c r="HOA303" s="80"/>
      <c r="HOB303" s="80"/>
      <c r="HOC303" s="80"/>
      <c r="HOD303" s="80"/>
      <c r="HOE303" s="80"/>
      <c r="HOF303" s="80"/>
      <c r="HOG303" s="80"/>
      <c r="HOH303" s="80"/>
      <c r="HOI303" s="80"/>
      <c r="HOJ303" s="80"/>
      <c r="HOK303" s="80"/>
      <c r="HOL303" s="80"/>
      <c r="HOM303" s="80"/>
      <c r="HON303" s="80"/>
      <c r="HOO303" s="80"/>
      <c r="HOP303" s="80"/>
      <c r="HOQ303" s="80"/>
      <c r="HOR303" s="80"/>
      <c r="HOS303" s="80"/>
      <c r="HOT303" s="80"/>
      <c r="HOU303" s="80"/>
      <c r="HOV303" s="80"/>
      <c r="HOW303" s="80"/>
      <c r="HOX303" s="80"/>
      <c r="HOY303" s="80"/>
      <c r="HOZ303" s="80"/>
      <c r="HPA303" s="80"/>
      <c r="HPB303" s="80"/>
      <c r="HPC303" s="80"/>
      <c r="HPD303" s="80"/>
      <c r="HPE303" s="80"/>
      <c r="HPF303" s="80"/>
      <c r="HPG303" s="80"/>
      <c r="HPH303" s="80"/>
      <c r="HPI303" s="80"/>
      <c r="HPJ303" s="80"/>
      <c r="HPK303" s="80"/>
      <c r="HPL303" s="80"/>
      <c r="HPM303" s="80"/>
      <c r="HPN303" s="80"/>
      <c r="HPO303" s="80"/>
      <c r="HPP303" s="80"/>
      <c r="HPQ303" s="80"/>
      <c r="HPR303" s="80"/>
      <c r="HPS303" s="80"/>
      <c r="HPT303" s="80"/>
      <c r="HPU303" s="80"/>
      <c r="HPV303" s="80"/>
      <c r="HPW303" s="80"/>
      <c r="HPX303" s="80"/>
      <c r="HPY303" s="80"/>
      <c r="HPZ303" s="80"/>
      <c r="HQA303" s="80"/>
      <c r="HQB303" s="80"/>
      <c r="HQC303" s="80"/>
      <c r="HQD303" s="80"/>
      <c r="HQE303" s="80"/>
      <c r="HQF303" s="80"/>
      <c r="HQG303" s="80"/>
      <c r="HQH303" s="80"/>
      <c r="HQI303" s="80"/>
      <c r="HQJ303" s="80"/>
      <c r="HQK303" s="80"/>
      <c r="HQL303" s="80"/>
      <c r="HQM303" s="80"/>
      <c r="HQN303" s="80"/>
      <c r="HQO303" s="80"/>
      <c r="HQP303" s="80"/>
      <c r="HQQ303" s="80"/>
      <c r="HQR303" s="80"/>
      <c r="HQS303" s="80"/>
      <c r="HQT303" s="80"/>
      <c r="HQU303" s="80"/>
      <c r="HQV303" s="80"/>
      <c r="HQW303" s="80"/>
      <c r="HQX303" s="80"/>
      <c r="HQY303" s="80"/>
      <c r="HQZ303" s="80"/>
      <c r="HRA303" s="80"/>
      <c r="HRB303" s="80"/>
      <c r="HRC303" s="80"/>
      <c r="HRD303" s="80"/>
      <c r="HRE303" s="80"/>
      <c r="HRF303" s="80"/>
      <c r="HRG303" s="80"/>
      <c r="HRH303" s="80"/>
      <c r="HRI303" s="80"/>
      <c r="HRJ303" s="80"/>
      <c r="HRK303" s="80"/>
      <c r="HRL303" s="80"/>
      <c r="HRM303" s="80"/>
      <c r="HRN303" s="80"/>
      <c r="HRO303" s="80"/>
      <c r="HRP303" s="80"/>
      <c r="HRQ303" s="80"/>
      <c r="HRR303" s="80"/>
      <c r="HRS303" s="80"/>
      <c r="HRT303" s="80"/>
      <c r="HRU303" s="80"/>
      <c r="HRV303" s="80"/>
      <c r="HRW303" s="80"/>
      <c r="HRX303" s="80"/>
      <c r="HRY303" s="80"/>
      <c r="HRZ303" s="80"/>
      <c r="HSA303" s="80"/>
      <c r="HSB303" s="80"/>
      <c r="HSC303" s="80"/>
      <c r="HSD303" s="80"/>
      <c r="HSE303" s="80"/>
      <c r="HSF303" s="80"/>
      <c r="HSG303" s="80"/>
      <c r="HSH303" s="80"/>
      <c r="HSI303" s="80"/>
      <c r="HSJ303" s="80"/>
      <c r="HSK303" s="80"/>
      <c r="HSL303" s="80"/>
      <c r="HSM303" s="80"/>
      <c r="HSN303" s="80"/>
      <c r="HSO303" s="80"/>
      <c r="HSP303" s="80"/>
      <c r="HSQ303" s="80"/>
      <c r="HSR303" s="80"/>
      <c r="HSS303" s="80"/>
      <c r="HST303" s="80"/>
      <c r="HSU303" s="80"/>
      <c r="HSV303" s="80"/>
      <c r="HSW303" s="80"/>
      <c r="HSX303" s="80"/>
      <c r="HSY303" s="80"/>
      <c r="HSZ303" s="80"/>
      <c r="HTA303" s="80"/>
      <c r="HTB303" s="80"/>
      <c r="HTC303" s="80"/>
      <c r="HTD303" s="80"/>
      <c r="HTE303" s="80"/>
      <c r="HTF303" s="80"/>
      <c r="HTG303" s="80"/>
      <c r="HTH303" s="80"/>
      <c r="HTI303" s="80"/>
      <c r="HTJ303" s="80"/>
      <c r="HTK303" s="80"/>
      <c r="HTL303" s="80"/>
      <c r="HTM303" s="80"/>
      <c r="HTN303" s="80"/>
      <c r="HTO303" s="80"/>
      <c r="HTP303" s="80"/>
      <c r="HTQ303" s="80"/>
      <c r="HTR303" s="80"/>
      <c r="HTS303" s="80"/>
      <c r="HTT303" s="80"/>
      <c r="HTU303" s="80"/>
      <c r="HTV303" s="80"/>
      <c r="HTW303" s="80"/>
      <c r="HTX303" s="80"/>
      <c r="HTY303" s="80"/>
      <c r="HTZ303" s="80"/>
      <c r="HUA303" s="80"/>
      <c r="HUB303" s="80"/>
      <c r="HUC303" s="80"/>
      <c r="HUD303" s="80"/>
      <c r="HUE303" s="80"/>
      <c r="HUF303" s="80"/>
      <c r="HUG303" s="80"/>
      <c r="HUH303" s="80"/>
      <c r="HUI303" s="80"/>
      <c r="HUJ303" s="80"/>
      <c r="HUK303" s="80"/>
      <c r="HUL303" s="80"/>
      <c r="HUM303" s="80"/>
      <c r="HUN303" s="80"/>
      <c r="HUO303" s="80"/>
      <c r="HUP303" s="80"/>
      <c r="HUQ303" s="80"/>
      <c r="HUR303" s="80"/>
      <c r="HUS303" s="80"/>
      <c r="HUT303" s="80"/>
      <c r="HUU303" s="80"/>
      <c r="HUV303" s="80"/>
      <c r="HUW303" s="80"/>
      <c r="HUX303" s="80"/>
      <c r="HUY303" s="80"/>
      <c r="HUZ303" s="80"/>
      <c r="HVA303" s="80"/>
      <c r="HVB303" s="80"/>
      <c r="HVC303" s="80"/>
      <c r="HVD303" s="80"/>
      <c r="HVE303" s="80"/>
      <c r="HVF303" s="80"/>
      <c r="HVG303" s="80"/>
      <c r="HVH303" s="80"/>
      <c r="HVI303" s="80"/>
      <c r="HVJ303" s="80"/>
      <c r="HVK303" s="80"/>
      <c r="HVL303" s="80"/>
      <c r="HVM303" s="80"/>
      <c r="HVN303" s="80"/>
      <c r="HVO303" s="80"/>
      <c r="HVP303" s="80"/>
      <c r="HVQ303" s="80"/>
      <c r="HVR303" s="80"/>
      <c r="HVS303" s="80"/>
      <c r="HVT303" s="80"/>
      <c r="HVU303" s="80"/>
      <c r="HVV303" s="80"/>
      <c r="HVW303" s="80"/>
      <c r="HVX303" s="80"/>
      <c r="HVY303" s="80"/>
      <c r="HVZ303" s="80"/>
      <c r="HWA303" s="80"/>
      <c r="HWB303" s="80"/>
      <c r="HWC303" s="80"/>
      <c r="HWD303" s="80"/>
      <c r="HWE303" s="80"/>
      <c r="HWF303" s="80"/>
      <c r="HWG303" s="80"/>
      <c r="HWH303" s="80"/>
      <c r="HWI303" s="80"/>
      <c r="HWJ303" s="80"/>
      <c r="HWK303" s="80"/>
      <c r="HWL303" s="80"/>
      <c r="HWM303" s="80"/>
      <c r="HWN303" s="80"/>
      <c r="HWO303" s="80"/>
      <c r="HWP303" s="80"/>
      <c r="HWQ303" s="80"/>
      <c r="HWR303" s="80"/>
      <c r="HWS303" s="80"/>
      <c r="HWT303" s="80"/>
      <c r="HWU303" s="80"/>
      <c r="HWV303" s="80"/>
      <c r="HWW303" s="80"/>
      <c r="HWX303" s="80"/>
      <c r="HWY303" s="80"/>
      <c r="HWZ303" s="80"/>
      <c r="HXA303" s="80"/>
      <c r="HXB303" s="80"/>
      <c r="HXC303" s="80"/>
      <c r="HXD303" s="80"/>
      <c r="HXE303" s="80"/>
      <c r="HXF303" s="80"/>
      <c r="HXG303" s="80"/>
      <c r="HXH303" s="80"/>
      <c r="HXI303" s="80"/>
      <c r="HXJ303" s="80"/>
      <c r="HXK303" s="80"/>
      <c r="HXL303" s="80"/>
      <c r="HXM303" s="80"/>
      <c r="HXN303" s="80"/>
      <c r="HXO303" s="80"/>
      <c r="HXP303" s="80"/>
      <c r="HXQ303" s="80"/>
      <c r="HXR303" s="80"/>
      <c r="HXS303" s="80"/>
      <c r="HXT303" s="80"/>
      <c r="HXU303" s="80"/>
      <c r="HXV303" s="80"/>
      <c r="HXW303" s="80"/>
      <c r="HXX303" s="80"/>
      <c r="HXY303" s="80"/>
      <c r="HXZ303" s="80"/>
      <c r="HYA303" s="80"/>
      <c r="HYB303" s="80"/>
      <c r="HYC303" s="80"/>
      <c r="HYD303" s="80"/>
      <c r="HYE303" s="80"/>
      <c r="HYF303" s="80"/>
      <c r="HYG303" s="80"/>
      <c r="HYH303" s="80"/>
      <c r="HYI303" s="80"/>
      <c r="HYJ303" s="80"/>
      <c r="HYK303" s="80"/>
      <c r="HYL303" s="80"/>
      <c r="HYM303" s="80"/>
      <c r="HYN303" s="80"/>
      <c r="HYO303" s="80"/>
      <c r="HYP303" s="80"/>
      <c r="HYQ303" s="80"/>
      <c r="HYR303" s="80"/>
      <c r="HYS303" s="80"/>
      <c r="HYT303" s="80"/>
      <c r="HYU303" s="80"/>
      <c r="HYV303" s="80"/>
      <c r="HYW303" s="80"/>
      <c r="HYX303" s="80"/>
      <c r="HYY303" s="80"/>
      <c r="HYZ303" s="80"/>
      <c r="HZA303" s="80"/>
      <c r="HZB303" s="80"/>
      <c r="HZC303" s="80"/>
      <c r="HZD303" s="80"/>
      <c r="HZE303" s="80"/>
      <c r="HZF303" s="80"/>
      <c r="HZG303" s="80"/>
      <c r="HZH303" s="80"/>
      <c r="HZI303" s="80"/>
      <c r="HZJ303" s="80"/>
      <c r="HZK303" s="80"/>
      <c r="HZL303" s="80"/>
      <c r="HZM303" s="80"/>
      <c r="HZN303" s="80"/>
      <c r="HZO303" s="80"/>
      <c r="HZP303" s="80"/>
      <c r="HZQ303" s="80"/>
      <c r="HZR303" s="80"/>
      <c r="HZS303" s="80"/>
      <c r="HZT303" s="80"/>
      <c r="HZU303" s="80"/>
      <c r="HZV303" s="80"/>
      <c r="HZW303" s="80"/>
      <c r="HZX303" s="80"/>
      <c r="HZY303" s="80"/>
      <c r="HZZ303" s="80"/>
      <c r="IAA303" s="80"/>
      <c r="IAB303" s="80"/>
      <c r="IAC303" s="80"/>
      <c r="IAD303" s="80"/>
      <c r="IAE303" s="80"/>
      <c r="IAF303" s="80"/>
      <c r="IAG303" s="80"/>
      <c r="IAH303" s="80"/>
      <c r="IAI303" s="80"/>
      <c r="IAJ303" s="80"/>
      <c r="IAK303" s="80"/>
      <c r="IAL303" s="80"/>
      <c r="IAM303" s="80"/>
      <c r="IAN303" s="80"/>
      <c r="IAO303" s="80"/>
      <c r="IAP303" s="80"/>
      <c r="IAQ303" s="80"/>
      <c r="IAR303" s="80"/>
      <c r="IAS303" s="80"/>
      <c r="IAT303" s="80"/>
      <c r="IAU303" s="80"/>
      <c r="IAV303" s="80"/>
      <c r="IAW303" s="80"/>
      <c r="IAX303" s="80"/>
      <c r="IAY303" s="80"/>
      <c r="IAZ303" s="80"/>
      <c r="IBA303" s="80"/>
      <c r="IBB303" s="80"/>
      <c r="IBC303" s="80"/>
      <c r="IBD303" s="80"/>
      <c r="IBE303" s="80"/>
      <c r="IBF303" s="80"/>
      <c r="IBG303" s="80"/>
      <c r="IBH303" s="80"/>
      <c r="IBI303" s="80"/>
      <c r="IBJ303" s="80"/>
      <c r="IBK303" s="80"/>
      <c r="IBL303" s="80"/>
      <c r="IBM303" s="80"/>
      <c r="IBN303" s="80"/>
      <c r="IBO303" s="80"/>
      <c r="IBP303" s="80"/>
      <c r="IBQ303" s="80"/>
      <c r="IBR303" s="80"/>
      <c r="IBS303" s="80"/>
      <c r="IBT303" s="80"/>
      <c r="IBU303" s="80"/>
      <c r="IBV303" s="80"/>
      <c r="IBW303" s="80"/>
      <c r="IBX303" s="80"/>
      <c r="IBY303" s="80"/>
      <c r="IBZ303" s="80"/>
      <c r="ICA303" s="80"/>
      <c r="ICB303" s="80"/>
      <c r="ICC303" s="80"/>
      <c r="ICD303" s="80"/>
      <c r="ICE303" s="80"/>
      <c r="ICF303" s="80"/>
      <c r="ICG303" s="80"/>
      <c r="ICH303" s="80"/>
      <c r="ICI303" s="80"/>
      <c r="ICJ303" s="80"/>
      <c r="ICK303" s="80"/>
      <c r="ICL303" s="80"/>
      <c r="ICM303" s="80"/>
      <c r="ICN303" s="80"/>
      <c r="ICO303" s="80"/>
      <c r="ICP303" s="80"/>
      <c r="ICQ303" s="80"/>
      <c r="ICR303" s="80"/>
      <c r="ICS303" s="80"/>
      <c r="ICT303" s="80"/>
      <c r="ICU303" s="80"/>
      <c r="ICV303" s="80"/>
      <c r="ICW303" s="80"/>
      <c r="ICX303" s="80"/>
      <c r="ICY303" s="80"/>
      <c r="ICZ303" s="80"/>
      <c r="IDA303" s="80"/>
      <c r="IDB303" s="80"/>
      <c r="IDC303" s="80"/>
      <c r="IDD303" s="80"/>
      <c r="IDE303" s="80"/>
      <c r="IDF303" s="80"/>
      <c r="IDG303" s="80"/>
      <c r="IDH303" s="80"/>
      <c r="IDI303" s="80"/>
      <c r="IDJ303" s="80"/>
      <c r="IDK303" s="80"/>
      <c r="IDL303" s="80"/>
      <c r="IDM303" s="80"/>
      <c r="IDN303" s="80"/>
      <c r="IDO303" s="80"/>
      <c r="IDP303" s="80"/>
      <c r="IDQ303" s="80"/>
      <c r="IDR303" s="80"/>
      <c r="IDS303" s="80"/>
      <c r="IDT303" s="80"/>
      <c r="IDU303" s="80"/>
      <c r="IDV303" s="80"/>
      <c r="IDW303" s="80"/>
      <c r="IDX303" s="80"/>
      <c r="IDY303" s="80"/>
      <c r="IDZ303" s="80"/>
      <c r="IEA303" s="80"/>
      <c r="IEB303" s="80"/>
      <c r="IEC303" s="80"/>
      <c r="IED303" s="80"/>
      <c r="IEE303" s="80"/>
      <c r="IEF303" s="80"/>
      <c r="IEG303" s="80"/>
      <c r="IEH303" s="80"/>
      <c r="IEI303" s="80"/>
      <c r="IEJ303" s="80"/>
      <c r="IEK303" s="80"/>
      <c r="IEL303" s="80"/>
      <c r="IEM303" s="80"/>
      <c r="IEN303" s="80"/>
      <c r="IEO303" s="80"/>
      <c r="IEP303" s="80"/>
      <c r="IEQ303" s="80"/>
      <c r="IER303" s="80"/>
      <c r="IES303" s="80"/>
      <c r="IET303" s="80"/>
      <c r="IEU303" s="80"/>
      <c r="IEV303" s="80"/>
      <c r="IEW303" s="80"/>
      <c r="IEX303" s="80"/>
      <c r="IEY303" s="80"/>
      <c r="IEZ303" s="80"/>
      <c r="IFA303" s="80"/>
      <c r="IFB303" s="80"/>
      <c r="IFC303" s="80"/>
      <c r="IFD303" s="80"/>
      <c r="IFE303" s="80"/>
      <c r="IFF303" s="80"/>
      <c r="IFG303" s="80"/>
      <c r="IFH303" s="80"/>
      <c r="IFI303" s="80"/>
      <c r="IFJ303" s="80"/>
      <c r="IFK303" s="80"/>
      <c r="IFL303" s="80"/>
      <c r="IFM303" s="80"/>
      <c r="IFN303" s="80"/>
      <c r="IFO303" s="80"/>
      <c r="IFP303" s="80"/>
      <c r="IFQ303" s="80"/>
      <c r="IFR303" s="80"/>
      <c r="IFS303" s="80"/>
      <c r="IFT303" s="80"/>
      <c r="IFU303" s="80"/>
      <c r="IFV303" s="80"/>
      <c r="IFW303" s="80"/>
      <c r="IFX303" s="80"/>
      <c r="IFY303" s="80"/>
      <c r="IFZ303" s="80"/>
      <c r="IGA303" s="80"/>
      <c r="IGB303" s="80"/>
      <c r="IGC303" s="80"/>
      <c r="IGD303" s="80"/>
      <c r="IGE303" s="80"/>
      <c r="IGF303" s="80"/>
      <c r="IGG303" s="80"/>
      <c r="IGH303" s="80"/>
      <c r="IGI303" s="80"/>
      <c r="IGJ303" s="80"/>
      <c r="IGK303" s="80"/>
      <c r="IGL303" s="80"/>
      <c r="IGM303" s="80"/>
      <c r="IGN303" s="80"/>
      <c r="IGO303" s="80"/>
      <c r="IGP303" s="80"/>
      <c r="IGQ303" s="80"/>
      <c r="IGR303" s="80"/>
      <c r="IGS303" s="80"/>
      <c r="IGT303" s="80"/>
      <c r="IGU303" s="80"/>
      <c r="IGV303" s="80"/>
      <c r="IGW303" s="80"/>
      <c r="IGX303" s="80"/>
      <c r="IGY303" s="80"/>
      <c r="IGZ303" s="80"/>
      <c r="IHA303" s="80"/>
      <c r="IHB303" s="80"/>
      <c r="IHC303" s="80"/>
      <c r="IHD303" s="80"/>
      <c r="IHE303" s="80"/>
      <c r="IHF303" s="80"/>
      <c r="IHG303" s="80"/>
      <c r="IHH303" s="80"/>
      <c r="IHI303" s="80"/>
      <c r="IHJ303" s="80"/>
      <c r="IHK303" s="80"/>
      <c r="IHL303" s="80"/>
      <c r="IHM303" s="80"/>
      <c r="IHN303" s="80"/>
      <c r="IHO303" s="80"/>
      <c r="IHP303" s="80"/>
      <c r="IHQ303" s="80"/>
      <c r="IHR303" s="80"/>
      <c r="IHS303" s="80"/>
      <c r="IHT303" s="80"/>
      <c r="IHU303" s="80"/>
      <c r="IHV303" s="80"/>
      <c r="IHW303" s="80"/>
      <c r="IHX303" s="80"/>
      <c r="IHY303" s="80"/>
      <c r="IHZ303" s="80"/>
      <c r="IIA303" s="80"/>
      <c r="IIB303" s="80"/>
      <c r="IIC303" s="80"/>
      <c r="IID303" s="80"/>
      <c r="IIE303" s="80"/>
      <c r="IIF303" s="80"/>
      <c r="IIG303" s="80"/>
      <c r="IIH303" s="80"/>
      <c r="III303" s="80"/>
      <c r="IIJ303" s="80"/>
      <c r="IIK303" s="80"/>
      <c r="IIL303" s="80"/>
      <c r="IIM303" s="80"/>
      <c r="IIN303" s="80"/>
      <c r="IIO303" s="80"/>
      <c r="IIP303" s="80"/>
      <c r="IIQ303" s="80"/>
      <c r="IIR303" s="80"/>
      <c r="IIS303" s="80"/>
      <c r="IIT303" s="80"/>
      <c r="IIU303" s="80"/>
      <c r="IIV303" s="80"/>
      <c r="IIW303" s="80"/>
      <c r="IIX303" s="80"/>
      <c r="IIY303" s="80"/>
      <c r="IIZ303" s="80"/>
      <c r="IJA303" s="80"/>
      <c r="IJB303" s="80"/>
      <c r="IJC303" s="80"/>
      <c r="IJD303" s="80"/>
      <c r="IJE303" s="80"/>
      <c r="IJF303" s="80"/>
      <c r="IJG303" s="80"/>
      <c r="IJH303" s="80"/>
      <c r="IJI303" s="80"/>
      <c r="IJJ303" s="80"/>
      <c r="IJK303" s="80"/>
      <c r="IJL303" s="80"/>
      <c r="IJM303" s="80"/>
      <c r="IJN303" s="80"/>
      <c r="IJO303" s="80"/>
      <c r="IJP303" s="80"/>
      <c r="IJQ303" s="80"/>
      <c r="IJR303" s="80"/>
      <c r="IJS303" s="80"/>
      <c r="IJT303" s="80"/>
      <c r="IJU303" s="80"/>
      <c r="IJV303" s="80"/>
      <c r="IJW303" s="80"/>
      <c r="IJX303" s="80"/>
      <c r="IJY303" s="80"/>
      <c r="IJZ303" s="80"/>
      <c r="IKA303" s="80"/>
      <c r="IKB303" s="80"/>
      <c r="IKC303" s="80"/>
      <c r="IKD303" s="80"/>
      <c r="IKE303" s="80"/>
      <c r="IKF303" s="80"/>
      <c r="IKG303" s="80"/>
      <c r="IKH303" s="80"/>
      <c r="IKI303" s="80"/>
      <c r="IKJ303" s="80"/>
      <c r="IKK303" s="80"/>
      <c r="IKL303" s="80"/>
      <c r="IKM303" s="80"/>
      <c r="IKN303" s="80"/>
      <c r="IKO303" s="80"/>
      <c r="IKP303" s="80"/>
      <c r="IKQ303" s="80"/>
      <c r="IKR303" s="80"/>
      <c r="IKS303" s="80"/>
      <c r="IKT303" s="80"/>
      <c r="IKU303" s="80"/>
      <c r="IKV303" s="80"/>
      <c r="IKW303" s="80"/>
      <c r="IKX303" s="80"/>
      <c r="IKY303" s="80"/>
      <c r="IKZ303" s="80"/>
      <c r="ILA303" s="80"/>
      <c r="ILB303" s="80"/>
      <c r="ILC303" s="80"/>
      <c r="ILD303" s="80"/>
      <c r="ILE303" s="80"/>
      <c r="ILF303" s="80"/>
      <c r="ILG303" s="80"/>
      <c r="ILH303" s="80"/>
      <c r="ILI303" s="80"/>
      <c r="ILJ303" s="80"/>
      <c r="ILK303" s="80"/>
      <c r="ILL303" s="80"/>
      <c r="ILM303" s="80"/>
      <c r="ILN303" s="80"/>
      <c r="ILO303" s="80"/>
      <c r="ILP303" s="80"/>
      <c r="ILQ303" s="80"/>
      <c r="ILR303" s="80"/>
      <c r="ILS303" s="80"/>
      <c r="ILT303" s="80"/>
      <c r="ILU303" s="80"/>
      <c r="ILV303" s="80"/>
      <c r="ILW303" s="80"/>
      <c r="ILX303" s="80"/>
      <c r="ILY303" s="80"/>
      <c r="ILZ303" s="80"/>
      <c r="IMA303" s="80"/>
      <c r="IMB303" s="80"/>
      <c r="IMC303" s="80"/>
      <c r="IMD303" s="80"/>
      <c r="IME303" s="80"/>
      <c r="IMF303" s="80"/>
      <c r="IMG303" s="80"/>
      <c r="IMH303" s="80"/>
      <c r="IMI303" s="80"/>
      <c r="IMJ303" s="80"/>
      <c r="IMK303" s="80"/>
      <c r="IML303" s="80"/>
      <c r="IMM303" s="80"/>
      <c r="IMN303" s="80"/>
      <c r="IMO303" s="80"/>
      <c r="IMP303" s="80"/>
      <c r="IMQ303" s="80"/>
      <c r="IMR303" s="80"/>
      <c r="IMS303" s="80"/>
      <c r="IMT303" s="80"/>
      <c r="IMU303" s="80"/>
      <c r="IMV303" s="80"/>
      <c r="IMW303" s="80"/>
      <c r="IMX303" s="80"/>
      <c r="IMY303" s="80"/>
      <c r="IMZ303" s="80"/>
      <c r="INA303" s="80"/>
      <c r="INB303" s="80"/>
      <c r="INC303" s="80"/>
      <c r="IND303" s="80"/>
      <c r="INE303" s="80"/>
      <c r="INF303" s="80"/>
      <c r="ING303" s="80"/>
      <c r="INH303" s="80"/>
      <c r="INI303" s="80"/>
      <c r="INJ303" s="80"/>
      <c r="INK303" s="80"/>
      <c r="INL303" s="80"/>
      <c r="INM303" s="80"/>
      <c r="INN303" s="80"/>
      <c r="INO303" s="80"/>
      <c r="INP303" s="80"/>
      <c r="INQ303" s="80"/>
      <c r="INR303" s="80"/>
      <c r="INS303" s="80"/>
      <c r="INT303" s="80"/>
      <c r="INU303" s="80"/>
      <c r="INV303" s="80"/>
      <c r="INW303" s="80"/>
      <c r="INX303" s="80"/>
      <c r="INY303" s="80"/>
      <c r="INZ303" s="80"/>
      <c r="IOA303" s="80"/>
      <c r="IOB303" s="80"/>
      <c r="IOC303" s="80"/>
      <c r="IOD303" s="80"/>
      <c r="IOE303" s="80"/>
      <c r="IOF303" s="80"/>
      <c r="IOG303" s="80"/>
      <c r="IOH303" s="80"/>
      <c r="IOI303" s="80"/>
      <c r="IOJ303" s="80"/>
      <c r="IOK303" s="80"/>
      <c r="IOL303" s="80"/>
      <c r="IOM303" s="80"/>
      <c r="ION303" s="80"/>
      <c r="IOO303" s="80"/>
      <c r="IOP303" s="80"/>
      <c r="IOQ303" s="80"/>
      <c r="IOR303" s="80"/>
      <c r="IOS303" s="80"/>
      <c r="IOT303" s="80"/>
      <c r="IOU303" s="80"/>
      <c r="IOV303" s="80"/>
      <c r="IOW303" s="80"/>
      <c r="IOX303" s="80"/>
      <c r="IOY303" s="80"/>
      <c r="IOZ303" s="80"/>
      <c r="IPA303" s="80"/>
      <c r="IPB303" s="80"/>
      <c r="IPC303" s="80"/>
      <c r="IPD303" s="80"/>
      <c r="IPE303" s="80"/>
      <c r="IPF303" s="80"/>
      <c r="IPG303" s="80"/>
      <c r="IPH303" s="80"/>
      <c r="IPI303" s="80"/>
      <c r="IPJ303" s="80"/>
      <c r="IPK303" s="80"/>
      <c r="IPL303" s="80"/>
      <c r="IPM303" s="80"/>
      <c r="IPN303" s="80"/>
      <c r="IPO303" s="80"/>
      <c r="IPP303" s="80"/>
      <c r="IPQ303" s="80"/>
      <c r="IPR303" s="80"/>
      <c r="IPS303" s="80"/>
      <c r="IPT303" s="80"/>
      <c r="IPU303" s="80"/>
      <c r="IPV303" s="80"/>
      <c r="IPW303" s="80"/>
      <c r="IPX303" s="80"/>
      <c r="IPY303" s="80"/>
      <c r="IPZ303" s="80"/>
      <c r="IQA303" s="80"/>
      <c r="IQB303" s="80"/>
      <c r="IQC303" s="80"/>
      <c r="IQD303" s="80"/>
      <c r="IQE303" s="80"/>
      <c r="IQF303" s="80"/>
      <c r="IQG303" s="80"/>
      <c r="IQH303" s="80"/>
      <c r="IQI303" s="80"/>
      <c r="IQJ303" s="80"/>
      <c r="IQK303" s="80"/>
      <c r="IQL303" s="80"/>
      <c r="IQM303" s="80"/>
      <c r="IQN303" s="80"/>
      <c r="IQO303" s="80"/>
      <c r="IQP303" s="80"/>
      <c r="IQQ303" s="80"/>
      <c r="IQR303" s="80"/>
      <c r="IQS303" s="80"/>
      <c r="IQT303" s="80"/>
      <c r="IQU303" s="80"/>
      <c r="IQV303" s="80"/>
      <c r="IQW303" s="80"/>
      <c r="IQX303" s="80"/>
      <c r="IQY303" s="80"/>
      <c r="IQZ303" s="80"/>
      <c r="IRA303" s="80"/>
      <c r="IRB303" s="80"/>
      <c r="IRC303" s="80"/>
      <c r="IRD303" s="80"/>
      <c r="IRE303" s="80"/>
      <c r="IRF303" s="80"/>
      <c r="IRG303" s="80"/>
      <c r="IRH303" s="80"/>
      <c r="IRI303" s="80"/>
      <c r="IRJ303" s="80"/>
      <c r="IRK303" s="80"/>
      <c r="IRL303" s="80"/>
      <c r="IRM303" s="80"/>
      <c r="IRN303" s="80"/>
      <c r="IRO303" s="80"/>
      <c r="IRP303" s="80"/>
      <c r="IRQ303" s="80"/>
      <c r="IRR303" s="80"/>
      <c r="IRS303" s="80"/>
      <c r="IRT303" s="80"/>
      <c r="IRU303" s="80"/>
      <c r="IRV303" s="80"/>
      <c r="IRW303" s="80"/>
      <c r="IRX303" s="80"/>
      <c r="IRY303" s="80"/>
      <c r="IRZ303" s="80"/>
      <c r="ISA303" s="80"/>
      <c r="ISB303" s="80"/>
      <c r="ISC303" s="80"/>
      <c r="ISD303" s="80"/>
      <c r="ISE303" s="80"/>
      <c r="ISF303" s="80"/>
      <c r="ISG303" s="80"/>
      <c r="ISH303" s="80"/>
      <c r="ISI303" s="80"/>
      <c r="ISJ303" s="80"/>
      <c r="ISK303" s="80"/>
      <c r="ISL303" s="80"/>
      <c r="ISM303" s="80"/>
      <c r="ISN303" s="80"/>
      <c r="ISO303" s="80"/>
      <c r="ISP303" s="80"/>
      <c r="ISQ303" s="80"/>
      <c r="ISR303" s="80"/>
      <c r="ISS303" s="80"/>
      <c r="IST303" s="80"/>
      <c r="ISU303" s="80"/>
      <c r="ISV303" s="80"/>
      <c r="ISW303" s="80"/>
      <c r="ISX303" s="80"/>
      <c r="ISY303" s="80"/>
      <c r="ISZ303" s="80"/>
      <c r="ITA303" s="80"/>
      <c r="ITB303" s="80"/>
      <c r="ITC303" s="80"/>
      <c r="ITD303" s="80"/>
      <c r="ITE303" s="80"/>
      <c r="ITF303" s="80"/>
      <c r="ITG303" s="80"/>
      <c r="ITH303" s="80"/>
      <c r="ITI303" s="80"/>
      <c r="ITJ303" s="80"/>
      <c r="ITK303" s="80"/>
      <c r="ITL303" s="80"/>
      <c r="ITM303" s="80"/>
      <c r="ITN303" s="80"/>
      <c r="ITO303" s="80"/>
      <c r="ITP303" s="80"/>
      <c r="ITQ303" s="80"/>
      <c r="ITR303" s="80"/>
      <c r="ITS303" s="80"/>
      <c r="ITT303" s="80"/>
      <c r="ITU303" s="80"/>
      <c r="ITV303" s="80"/>
      <c r="ITW303" s="80"/>
      <c r="ITX303" s="80"/>
      <c r="ITY303" s="80"/>
      <c r="ITZ303" s="80"/>
      <c r="IUA303" s="80"/>
      <c r="IUB303" s="80"/>
      <c r="IUC303" s="80"/>
      <c r="IUD303" s="80"/>
      <c r="IUE303" s="80"/>
      <c r="IUF303" s="80"/>
      <c r="IUG303" s="80"/>
      <c r="IUH303" s="80"/>
      <c r="IUI303" s="80"/>
      <c r="IUJ303" s="80"/>
      <c r="IUK303" s="80"/>
      <c r="IUL303" s="80"/>
      <c r="IUM303" s="80"/>
      <c r="IUN303" s="80"/>
      <c r="IUO303" s="80"/>
      <c r="IUP303" s="80"/>
      <c r="IUQ303" s="80"/>
      <c r="IUR303" s="80"/>
      <c r="IUS303" s="80"/>
      <c r="IUT303" s="80"/>
      <c r="IUU303" s="80"/>
      <c r="IUV303" s="80"/>
      <c r="IUW303" s="80"/>
      <c r="IUX303" s="80"/>
      <c r="IUY303" s="80"/>
      <c r="IUZ303" s="80"/>
      <c r="IVA303" s="80"/>
      <c r="IVB303" s="80"/>
      <c r="IVC303" s="80"/>
      <c r="IVD303" s="80"/>
      <c r="IVE303" s="80"/>
      <c r="IVF303" s="80"/>
      <c r="IVG303" s="80"/>
      <c r="IVH303" s="80"/>
      <c r="IVI303" s="80"/>
      <c r="IVJ303" s="80"/>
      <c r="IVK303" s="80"/>
      <c r="IVL303" s="80"/>
      <c r="IVM303" s="80"/>
      <c r="IVN303" s="80"/>
      <c r="IVO303" s="80"/>
      <c r="IVP303" s="80"/>
      <c r="IVQ303" s="80"/>
      <c r="IVR303" s="80"/>
      <c r="IVS303" s="80"/>
      <c r="IVT303" s="80"/>
      <c r="IVU303" s="80"/>
      <c r="IVV303" s="80"/>
      <c r="IVW303" s="80"/>
      <c r="IVX303" s="80"/>
      <c r="IVY303" s="80"/>
      <c r="IVZ303" s="80"/>
      <c r="IWA303" s="80"/>
      <c r="IWB303" s="80"/>
      <c r="IWC303" s="80"/>
      <c r="IWD303" s="80"/>
      <c r="IWE303" s="80"/>
      <c r="IWF303" s="80"/>
      <c r="IWG303" s="80"/>
      <c r="IWH303" s="80"/>
      <c r="IWI303" s="80"/>
      <c r="IWJ303" s="80"/>
      <c r="IWK303" s="80"/>
      <c r="IWL303" s="80"/>
      <c r="IWM303" s="80"/>
      <c r="IWN303" s="80"/>
      <c r="IWO303" s="80"/>
      <c r="IWP303" s="80"/>
      <c r="IWQ303" s="80"/>
      <c r="IWR303" s="80"/>
      <c r="IWS303" s="80"/>
      <c r="IWT303" s="80"/>
      <c r="IWU303" s="80"/>
      <c r="IWV303" s="80"/>
      <c r="IWW303" s="80"/>
      <c r="IWX303" s="80"/>
      <c r="IWY303" s="80"/>
      <c r="IWZ303" s="80"/>
      <c r="IXA303" s="80"/>
      <c r="IXB303" s="80"/>
      <c r="IXC303" s="80"/>
      <c r="IXD303" s="80"/>
      <c r="IXE303" s="80"/>
      <c r="IXF303" s="80"/>
      <c r="IXG303" s="80"/>
      <c r="IXH303" s="80"/>
      <c r="IXI303" s="80"/>
      <c r="IXJ303" s="80"/>
      <c r="IXK303" s="80"/>
      <c r="IXL303" s="80"/>
      <c r="IXM303" s="80"/>
      <c r="IXN303" s="80"/>
      <c r="IXO303" s="80"/>
      <c r="IXP303" s="80"/>
      <c r="IXQ303" s="80"/>
      <c r="IXR303" s="80"/>
      <c r="IXS303" s="80"/>
      <c r="IXT303" s="80"/>
      <c r="IXU303" s="80"/>
      <c r="IXV303" s="80"/>
      <c r="IXW303" s="80"/>
      <c r="IXX303" s="80"/>
      <c r="IXY303" s="80"/>
      <c r="IXZ303" s="80"/>
      <c r="IYA303" s="80"/>
      <c r="IYB303" s="80"/>
      <c r="IYC303" s="80"/>
      <c r="IYD303" s="80"/>
      <c r="IYE303" s="80"/>
      <c r="IYF303" s="80"/>
      <c r="IYG303" s="80"/>
      <c r="IYH303" s="80"/>
      <c r="IYI303" s="80"/>
      <c r="IYJ303" s="80"/>
      <c r="IYK303" s="80"/>
      <c r="IYL303" s="80"/>
      <c r="IYM303" s="80"/>
      <c r="IYN303" s="80"/>
      <c r="IYO303" s="80"/>
      <c r="IYP303" s="80"/>
      <c r="IYQ303" s="80"/>
      <c r="IYR303" s="80"/>
      <c r="IYS303" s="80"/>
      <c r="IYT303" s="80"/>
      <c r="IYU303" s="80"/>
      <c r="IYV303" s="80"/>
      <c r="IYW303" s="80"/>
      <c r="IYX303" s="80"/>
      <c r="IYY303" s="80"/>
      <c r="IYZ303" s="80"/>
      <c r="IZA303" s="80"/>
      <c r="IZB303" s="80"/>
      <c r="IZC303" s="80"/>
      <c r="IZD303" s="80"/>
      <c r="IZE303" s="80"/>
      <c r="IZF303" s="80"/>
      <c r="IZG303" s="80"/>
      <c r="IZH303" s="80"/>
      <c r="IZI303" s="80"/>
      <c r="IZJ303" s="80"/>
      <c r="IZK303" s="80"/>
      <c r="IZL303" s="80"/>
      <c r="IZM303" s="80"/>
      <c r="IZN303" s="80"/>
      <c r="IZO303" s="80"/>
      <c r="IZP303" s="80"/>
      <c r="IZQ303" s="80"/>
      <c r="IZR303" s="80"/>
      <c r="IZS303" s="80"/>
      <c r="IZT303" s="80"/>
      <c r="IZU303" s="80"/>
      <c r="IZV303" s="80"/>
      <c r="IZW303" s="80"/>
      <c r="IZX303" s="80"/>
      <c r="IZY303" s="80"/>
      <c r="IZZ303" s="80"/>
      <c r="JAA303" s="80"/>
      <c r="JAB303" s="80"/>
      <c r="JAC303" s="80"/>
      <c r="JAD303" s="80"/>
      <c r="JAE303" s="80"/>
      <c r="JAF303" s="80"/>
      <c r="JAG303" s="80"/>
      <c r="JAH303" s="80"/>
      <c r="JAI303" s="80"/>
      <c r="JAJ303" s="80"/>
      <c r="JAK303" s="80"/>
      <c r="JAL303" s="80"/>
      <c r="JAM303" s="80"/>
      <c r="JAN303" s="80"/>
      <c r="JAO303" s="80"/>
      <c r="JAP303" s="80"/>
      <c r="JAQ303" s="80"/>
      <c r="JAR303" s="80"/>
      <c r="JAS303" s="80"/>
      <c r="JAT303" s="80"/>
      <c r="JAU303" s="80"/>
      <c r="JAV303" s="80"/>
      <c r="JAW303" s="80"/>
      <c r="JAX303" s="80"/>
      <c r="JAY303" s="80"/>
      <c r="JAZ303" s="80"/>
      <c r="JBA303" s="80"/>
      <c r="JBB303" s="80"/>
      <c r="JBC303" s="80"/>
      <c r="JBD303" s="80"/>
      <c r="JBE303" s="80"/>
      <c r="JBF303" s="80"/>
      <c r="JBG303" s="80"/>
      <c r="JBH303" s="80"/>
      <c r="JBI303" s="80"/>
      <c r="JBJ303" s="80"/>
      <c r="JBK303" s="80"/>
      <c r="JBL303" s="80"/>
      <c r="JBM303" s="80"/>
      <c r="JBN303" s="80"/>
      <c r="JBO303" s="80"/>
      <c r="JBP303" s="80"/>
      <c r="JBQ303" s="80"/>
      <c r="JBR303" s="80"/>
      <c r="JBS303" s="80"/>
      <c r="JBT303" s="80"/>
      <c r="JBU303" s="80"/>
      <c r="JBV303" s="80"/>
      <c r="JBW303" s="80"/>
      <c r="JBX303" s="80"/>
      <c r="JBY303" s="80"/>
      <c r="JBZ303" s="80"/>
      <c r="JCA303" s="80"/>
      <c r="JCB303" s="80"/>
      <c r="JCC303" s="80"/>
      <c r="JCD303" s="80"/>
      <c r="JCE303" s="80"/>
      <c r="JCF303" s="80"/>
      <c r="JCG303" s="80"/>
      <c r="JCH303" s="80"/>
      <c r="JCI303" s="80"/>
      <c r="JCJ303" s="80"/>
      <c r="JCK303" s="80"/>
      <c r="JCL303" s="80"/>
      <c r="JCM303" s="80"/>
      <c r="JCN303" s="80"/>
      <c r="JCO303" s="80"/>
      <c r="JCP303" s="80"/>
      <c r="JCQ303" s="80"/>
      <c r="JCR303" s="80"/>
      <c r="JCS303" s="80"/>
      <c r="JCT303" s="80"/>
      <c r="JCU303" s="80"/>
      <c r="JCV303" s="80"/>
      <c r="JCW303" s="80"/>
      <c r="JCX303" s="80"/>
      <c r="JCY303" s="80"/>
      <c r="JCZ303" s="80"/>
      <c r="JDA303" s="80"/>
      <c r="JDB303" s="80"/>
      <c r="JDC303" s="80"/>
      <c r="JDD303" s="80"/>
      <c r="JDE303" s="80"/>
      <c r="JDF303" s="80"/>
      <c r="JDG303" s="80"/>
      <c r="JDH303" s="80"/>
      <c r="JDI303" s="80"/>
      <c r="JDJ303" s="80"/>
      <c r="JDK303" s="80"/>
      <c r="JDL303" s="80"/>
      <c r="JDM303" s="80"/>
      <c r="JDN303" s="80"/>
      <c r="JDO303" s="80"/>
      <c r="JDP303" s="80"/>
      <c r="JDQ303" s="80"/>
      <c r="JDR303" s="80"/>
      <c r="JDS303" s="80"/>
      <c r="JDT303" s="80"/>
      <c r="JDU303" s="80"/>
      <c r="JDV303" s="80"/>
      <c r="JDW303" s="80"/>
      <c r="JDX303" s="80"/>
      <c r="JDY303" s="80"/>
      <c r="JDZ303" s="80"/>
      <c r="JEA303" s="80"/>
      <c r="JEB303" s="80"/>
      <c r="JEC303" s="80"/>
      <c r="JED303" s="80"/>
      <c r="JEE303" s="80"/>
      <c r="JEF303" s="80"/>
      <c r="JEG303" s="80"/>
      <c r="JEH303" s="80"/>
      <c r="JEI303" s="80"/>
      <c r="JEJ303" s="80"/>
      <c r="JEK303" s="80"/>
      <c r="JEL303" s="80"/>
      <c r="JEM303" s="80"/>
      <c r="JEN303" s="80"/>
      <c r="JEO303" s="80"/>
      <c r="JEP303" s="80"/>
      <c r="JEQ303" s="80"/>
      <c r="JER303" s="80"/>
      <c r="JES303" s="80"/>
      <c r="JET303" s="80"/>
      <c r="JEU303" s="80"/>
      <c r="JEV303" s="80"/>
      <c r="JEW303" s="80"/>
      <c r="JEX303" s="80"/>
      <c r="JEY303" s="80"/>
      <c r="JEZ303" s="80"/>
      <c r="JFA303" s="80"/>
      <c r="JFB303" s="80"/>
      <c r="JFC303" s="80"/>
      <c r="JFD303" s="80"/>
      <c r="JFE303" s="80"/>
      <c r="JFF303" s="80"/>
      <c r="JFG303" s="80"/>
      <c r="JFH303" s="80"/>
      <c r="JFI303" s="80"/>
      <c r="JFJ303" s="80"/>
      <c r="JFK303" s="80"/>
      <c r="JFL303" s="80"/>
      <c r="JFM303" s="80"/>
      <c r="JFN303" s="80"/>
      <c r="JFO303" s="80"/>
      <c r="JFP303" s="80"/>
      <c r="JFQ303" s="80"/>
      <c r="JFR303" s="80"/>
      <c r="JFS303" s="80"/>
      <c r="JFT303" s="80"/>
      <c r="JFU303" s="80"/>
      <c r="JFV303" s="80"/>
      <c r="JFW303" s="80"/>
      <c r="JFX303" s="80"/>
      <c r="JFY303" s="80"/>
      <c r="JFZ303" s="80"/>
      <c r="JGA303" s="80"/>
      <c r="JGB303" s="80"/>
      <c r="JGC303" s="80"/>
      <c r="JGD303" s="80"/>
      <c r="JGE303" s="80"/>
      <c r="JGF303" s="80"/>
      <c r="JGG303" s="80"/>
      <c r="JGH303" s="80"/>
      <c r="JGI303" s="80"/>
      <c r="JGJ303" s="80"/>
      <c r="JGK303" s="80"/>
      <c r="JGL303" s="80"/>
      <c r="JGM303" s="80"/>
      <c r="JGN303" s="80"/>
      <c r="JGO303" s="80"/>
      <c r="JGP303" s="80"/>
      <c r="JGQ303" s="80"/>
      <c r="JGR303" s="80"/>
      <c r="JGS303" s="80"/>
      <c r="JGT303" s="80"/>
      <c r="JGU303" s="80"/>
      <c r="JGV303" s="80"/>
      <c r="JGW303" s="80"/>
      <c r="JGX303" s="80"/>
      <c r="JGY303" s="80"/>
      <c r="JGZ303" s="80"/>
      <c r="JHA303" s="80"/>
      <c r="JHB303" s="80"/>
      <c r="JHC303" s="80"/>
      <c r="JHD303" s="80"/>
      <c r="JHE303" s="80"/>
      <c r="JHF303" s="80"/>
      <c r="JHG303" s="80"/>
      <c r="JHH303" s="80"/>
      <c r="JHI303" s="80"/>
      <c r="JHJ303" s="80"/>
      <c r="JHK303" s="80"/>
      <c r="JHL303" s="80"/>
      <c r="JHM303" s="80"/>
      <c r="JHN303" s="80"/>
      <c r="JHO303" s="80"/>
      <c r="JHP303" s="80"/>
      <c r="JHQ303" s="80"/>
      <c r="JHR303" s="80"/>
      <c r="JHS303" s="80"/>
      <c r="JHT303" s="80"/>
      <c r="JHU303" s="80"/>
      <c r="JHV303" s="80"/>
      <c r="JHW303" s="80"/>
      <c r="JHX303" s="80"/>
      <c r="JHY303" s="80"/>
      <c r="JHZ303" s="80"/>
      <c r="JIA303" s="80"/>
      <c r="JIB303" s="80"/>
      <c r="JIC303" s="80"/>
      <c r="JID303" s="80"/>
      <c r="JIE303" s="80"/>
      <c r="JIF303" s="80"/>
      <c r="JIG303" s="80"/>
      <c r="JIH303" s="80"/>
      <c r="JII303" s="80"/>
      <c r="JIJ303" s="80"/>
      <c r="JIK303" s="80"/>
      <c r="JIL303" s="80"/>
      <c r="JIM303" s="80"/>
      <c r="JIN303" s="80"/>
      <c r="JIO303" s="80"/>
      <c r="JIP303" s="80"/>
      <c r="JIQ303" s="80"/>
      <c r="JIR303" s="80"/>
      <c r="JIS303" s="80"/>
      <c r="JIT303" s="80"/>
      <c r="JIU303" s="80"/>
      <c r="JIV303" s="80"/>
      <c r="JIW303" s="80"/>
      <c r="JIX303" s="80"/>
      <c r="JIY303" s="80"/>
      <c r="JIZ303" s="80"/>
      <c r="JJA303" s="80"/>
      <c r="JJB303" s="80"/>
      <c r="JJC303" s="80"/>
      <c r="JJD303" s="80"/>
      <c r="JJE303" s="80"/>
      <c r="JJF303" s="80"/>
      <c r="JJG303" s="80"/>
      <c r="JJH303" s="80"/>
      <c r="JJI303" s="80"/>
      <c r="JJJ303" s="80"/>
      <c r="JJK303" s="80"/>
      <c r="JJL303" s="80"/>
      <c r="JJM303" s="80"/>
      <c r="JJN303" s="80"/>
      <c r="JJO303" s="80"/>
      <c r="JJP303" s="80"/>
      <c r="JJQ303" s="80"/>
      <c r="JJR303" s="80"/>
      <c r="JJS303" s="80"/>
      <c r="JJT303" s="80"/>
      <c r="JJU303" s="80"/>
      <c r="JJV303" s="80"/>
      <c r="JJW303" s="80"/>
      <c r="JJX303" s="80"/>
      <c r="JJY303" s="80"/>
      <c r="JJZ303" s="80"/>
      <c r="JKA303" s="80"/>
      <c r="JKB303" s="80"/>
      <c r="JKC303" s="80"/>
      <c r="JKD303" s="80"/>
      <c r="JKE303" s="80"/>
      <c r="JKF303" s="80"/>
      <c r="JKG303" s="80"/>
      <c r="JKH303" s="80"/>
      <c r="JKI303" s="80"/>
      <c r="JKJ303" s="80"/>
      <c r="JKK303" s="80"/>
      <c r="JKL303" s="80"/>
      <c r="JKM303" s="80"/>
      <c r="JKN303" s="80"/>
      <c r="JKO303" s="80"/>
      <c r="JKP303" s="80"/>
      <c r="JKQ303" s="80"/>
      <c r="JKR303" s="80"/>
      <c r="JKS303" s="80"/>
      <c r="JKT303" s="80"/>
      <c r="JKU303" s="80"/>
      <c r="JKV303" s="80"/>
      <c r="JKW303" s="80"/>
      <c r="JKX303" s="80"/>
      <c r="JKY303" s="80"/>
      <c r="JKZ303" s="80"/>
      <c r="JLA303" s="80"/>
      <c r="JLB303" s="80"/>
      <c r="JLC303" s="80"/>
      <c r="JLD303" s="80"/>
      <c r="JLE303" s="80"/>
      <c r="JLF303" s="80"/>
      <c r="JLG303" s="80"/>
      <c r="JLH303" s="80"/>
      <c r="JLI303" s="80"/>
      <c r="JLJ303" s="80"/>
      <c r="JLK303" s="80"/>
      <c r="JLL303" s="80"/>
      <c r="JLM303" s="80"/>
      <c r="JLN303" s="80"/>
      <c r="JLO303" s="80"/>
      <c r="JLP303" s="80"/>
      <c r="JLQ303" s="80"/>
      <c r="JLR303" s="80"/>
      <c r="JLS303" s="80"/>
      <c r="JLT303" s="80"/>
      <c r="JLU303" s="80"/>
      <c r="JLV303" s="80"/>
      <c r="JLW303" s="80"/>
      <c r="JLX303" s="80"/>
      <c r="JLY303" s="80"/>
      <c r="JLZ303" s="80"/>
      <c r="JMA303" s="80"/>
      <c r="JMB303" s="80"/>
      <c r="JMC303" s="80"/>
      <c r="JMD303" s="80"/>
      <c r="JME303" s="80"/>
      <c r="JMF303" s="80"/>
      <c r="JMG303" s="80"/>
      <c r="JMH303" s="80"/>
      <c r="JMI303" s="80"/>
      <c r="JMJ303" s="80"/>
      <c r="JMK303" s="80"/>
      <c r="JML303" s="80"/>
      <c r="JMM303" s="80"/>
      <c r="JMN303" s="80"/>
      <c r="JMO303" s="80"/>
      <c r="JMP303" s="80"/>
      <c r="JMQ303" s="80"/>
      <c r="JMR303" s="80"/>
      <c r="JMS303" s="80"/>
      <c r="JMT303" s="80"/>
      <c r="JMU303" s="80"/>
      <c r="JMV303" s="80"/>
      <c r="JMW303" s="80"/>
      <c r="JMX303" s="80"/>
      <c r="JMY303" s="80"/>
      <c r="JMZ303" s="80"/>
      <c r="JNA303" s="80"/>
      <c r="JNB303" s="80"/>
      <c r="JNC303" s="80"/>
      <c r="JND303" s="80"/>
      <c r="JNE303" s="80"/>
      <c r="JNF303" s="80"/>
      <c r="JNG303" s="80"/>
      <c r="JNH303" s="80"/>
      <c r="JNI303" s="80"/>
      <c r="JNJ303" s="80"/>
      <c r="JNK303" s="80"/>
      <c r="JNL303" s="80"/>
      <c r="JNM303" s="80"/>
      <c r="JNN303" s="80"/>
      <c r="JNO303" s="80"/>
      <c r="JNP303" s="80"/>
      <c r="JNQ303" s="80"/>
      <c r="JNR303" s="80"/>
      <c r="JNS303" s="80"/>
      <c r="JNT303" s="80"/>
      <c r="JNU303" s="80"/>
      <c r="JNV303" s="80"/>
      <c r="JNW303" s="80"/>
      <c r="JNX303" s="80"/>
      <c r="JNY303" s="80"/>
      <c r="JNZ303" s="80"/>
      <c r="JOA303" s="80"/>
      <c r="JOB303" s="80"/>
      <c r="JOC303" s="80"/>
      <c r="JOD303" s="80"/>
      <c r="JOE303" s="80"/>
      <c r="JOF303" s="80"/>
      <c r="JOG303" s="80"/>
      <c r="JOH303" s="80"/>
      <c r="JOI303" s="80"/>
      <c r="JOJ303" s="80"/>
      <c r="JOK303" s="80"/>
      <c r="JOL303" s="80"/>
      <c r="JOM303" s="80"/>
      <c r="JON303" s="80"/>
      <c r="JOO303" s="80"/>
      <c r="JOP303" s="80"/>
      <c r="JOQ303" s="80"/>
      <c r="JOR303" s="80"/>
      <c r="JOS303" s="80"/>
      <c r="JOT303" s="80"/>
      <c r="JOU303" s="80"/>
      <c r="JOV303" s="80"/>
      <c r="JOW303" s="80"/>
      <c r="JOX303" s="80"/>
      <c r="JOY303" s="80"/>
      <c r="JOZ303" s="80"/>
      <c r="JPA303" s="80"/>
      <c r="JPB303" s="80"/>
      <c r="JPC303" s="80"/>
      <c r="JPD303" s="80"/>
      <c r="JPE303" s="80"/>
      <c r="JPF303" s="80"/>
      <c r="JPG303" s="80"/>
      <c r="JPH303" s="80"/>
      <c r="JPI303" s="80"/>
      <c r="JPJ303" s="80"/>
      <c r="JPK303" s="80"/>
      <c r="JPL303" s="80"/>
      <c r="JPM303" s="80"/>
      <c r="JPN303" s="80"/>
      <c r="JPO303" s="80"/>
      <c r="JPP303" s="80"/>
      <c r="JPQ303" s="80"/>
      <c r="JPR303" s="80"/>
      <c r="JPS303" s="80"/>
      <c r="JPT303" s="80"/>
      <c r="JPU303" s="80"/>
      <c r="JPV303" s="80"/>
      <c r="JPW303" s="80"/>
      <c r="JPX303" s="80"/>
      <c r="JPY303" s="80"/>
      <c r="JPZ303" s="80"/>
      <c r="JQA303" s="80"/>
      <c r="JQB303" s="80"/>
      <c r="JQC303" s="80"/>
      <c r="JQD303" s="80"/>
      <c r="JQE303" s="80"/>
      <c r="JQF303" s="80"/>
      <c r="JQG303" s="80"/>
      <c r="JQH303" s="80"/>
      <c r="JQI303" s="80"/>
      <c r="JQJ303" s="80"/>
      <c r="JQK303" s="80"/>
      <c r="JQL303" s="80"/>
      <c r="JQM303" s="80"/>
      <c r="JQN303" s="80"/>
      <c r="JQO303" s="80"/>
      <c r="JQP303" s="80"/>
      <c r="JQQ303" s="80"/>
      <c r="JQR303" s="80"/>
      <c r="JQS303" s="80"/>
      <c r="JQT303" s="80"/>
      <c r="JQU303" s="80"/>
      <c r="JQV303" s="80"/>
      <c r="JQW303" s="80"/>
      <c r="JQX303" s="80"/>
      <c r="JQY303" s="80"/>
      <c r="JQZ303" s="80"/>
      <c r="JRA303" s="80"/>
      <c r="JRB303" s="80"/>
      <c r="JRC303" s="80"/>
      <c r="JRD303" s="80"/>
      <c r="JRE303" s="80"/>
      <c r="JRF303" s="80"/>
      <c r="JRG303" s="80"/>
      <c r="JRH303" s="80"/>
      <c r="JRI303" s="80"/>
      <c r="JRJ303" s="80"/>
      <c r="JRK303" s="80"/>
      <c r="JRL303" s="80"/>
      <c r="JRM303" s="80"/>
      <c r="JRN303" s="80"/>
      <c r="JRO303" s="80"/>
      <c r="JRP303" s="80"/>
      <c r="JRQ303" s="80"/>
      <c r="JRR303" s="80"/>
      <c r="JRS303" s="80"/>
      <c r="JRT303" s="80"/>
      <c r="JRU303" s="80"/>
      <c r="JRV303" s="80"/>
      <c r="JRW303" s="80"/>
      <c r="JRX303" s="80"/>
      <c r="JRY303" s="80"/>
      <c r="JRZ303" s="80"/>
      <c r="JSA303" s="80"/>
      <c r="JSB303" s="80"/>
      <c r="JSC303" s="80"/>
      <c r="JSD303" s="80"/>
      <c r="JSE303" s="80"/>
      <c r="JSF303" s="80"/>
      <c r="JSG303" s="80"/>
      <c r="JSH303" s="80"/>
      <c r="JSI303" s="80"/>
      <c r="JSJ303" s="80"/>
      <c r="JSK303" s="80"/>
      <c r="JSL303" s="80"/>
      <c r="JSM303" s="80"/>
      <c r="JSN303" s="80"/>
      <c r="JSO303" s="80"/>
      <c r="JSP303" s="80"/>
      <c r="JSQ303" s="80"/>
      <c r="JSR303" s="80"/>
      <c r="JSS303" s="80"/>
      <c r="JST303" s="80"/>
      <c r="JSU303" s="80"/>
      <c r="JSV303" s="80"/>
      <c r="JSW303" s="80"/>
      <c r="JSX303" s="80"/>
      <c r="JSY303" s="80"/>
      <c r="JSZ303" s="80"/>
      <c r="JTA303" s="80"/>
      <c r="JTB303" s="80"/>
      <c r="JTC303" s="80"/>
      <c r="JTD303" s="80"/>
      <c r="JTE303" s="80"/>
      <c r="JTF303" s="80"/>
      <c r="JTG303" s="80"/>
      <c r="JTH303" s="80"/>
      <c r="JTI303" s="80"/>
      <c r="JTJ303" s="80"/>
      <c r="JTK303" s="80"/>
      <c r="JTL303" s="80"/>
      <c r="JTM303" s="80"/>
      <c r="JTN303" s="80"/>
      <c r="JTO303" s="80"/>
      <c r="JTP303" s="80"/>
      <c r="JTQ303" s="80"/>
      <c r="JTR303" s="80"/>
      <c r="JTS303" s="80"/>
      <c r="JTT303" s="80"/>
      <c r="JTU303" s="80"/>
      <c r="JTV303" s="80"/>
      <c r="JTW303" s="80"/>
      <c r="JTX303" s="80"/>
      <c r="JTY303" s="80"/>
      <c r="JTZ303" s="80"/>
      <c r="JUA303" s="80"/>
      <c r="JUB303" s="80"/>
      <c r="JUC303" s="80"/>
      <c r="JUD303" s="80"/>
      <c r="JUE303" s="80"/>
      <c r="JUF303" s="80"/>
      <c r="JUG303" s="80"/>
      <c r="JUH303" s="80"/>
      <c r="JUI303" s="80"/>
      <c r="JUJ303" s="80"/>
      <c r="JUK303" s="80"/>
      <c r="JUL303" s="80"/>
      <c r="JUM303" s="80"/>
      <c r="JUN303" s="80"/>
      <c r="JUO303" s="80"/>
      <c r="JUP303" s="80"/>
      <c r="JUQ303" s="80"/>
      <c r="JUR303" s="80"/>
      <c r="JUS303" s="80"/>
      <c r="JUT303" s="80"/>
      <c r="JUU303" s="80"/>
      <c r="JUV303" s="80"/>
      <c r="JUW303" s="80"/>
      <c r="JUX303" s="80"/>
      <c r="JUY303" s="80"/>
      <c r="JUZ303" s="80"/>
      <c r="JVA303" s="80"/>
      <c r="JVB303" s="80"/>
      <c r="JVC303" s="80"/>
      <c r="JVD303" s="80"/>
      <c r="JVE303" s="80"/>
      <c r="JVF303" s="80"/>
      <c r="JVG303" s="80"/>
      <c r="JVH303" s="80"/>
      <c r="JVI303" s="80"/>
      <c r="JVJ303" s="80"/>
      <c r="JVK303" s="80"/>
      <c r="JVL303" s="80"/>
      <c r="JVM303" s="80"/>
      <c r="JVN303" s="80"/>
      <c r="JVO303" s="80"/>
      <c r="JVP303" s="80"/>
      <c r="JVQ303" s="80"/>
      <c r="JVR303" s="80"/>
      <c r="JVS303" s="80"/>
      <c r="JVT303" s="80"/>
      <c r="JVU303" s="80"/>
      <c r="JVV303" s="80"/>
      <c r="JVW303" s="80"/>
      <c r="JVX303" s="80"/>
      <c r="JVY303" s="80"/>
      <c r="JVZ303" s="80"/>
      <c r="JWA303" s="80"/>
      <c r="JWB303" s="80"/>
      <c r="JWC303" s="80"/>
      <c r="JWD303" s="80"/>
      <c r="JWE303" s="80"/>
      <c r="JWF303" s="80"/>
      <c r="JWG303" s="80"/>
      <c r="JWH303" s="80"/>
      <c r="JWI303" s="80"/>
      <c r="JWJ303" s="80"/>
      <c r="JWK303" s="80"/>
      <c r="JWL303" s="80"/>
      <c r="JWM303" s="80"/>
      <c r="JWN303" s="80"/>
      <c r="JWO303" s="80"/>
      <c r="JWP303" s="80"/>
      <c r="JWQ303" s="80"/>
      <c r="JWR303" s="80"/>
      <c r="JWS303" s="80"/>
      <c r="JWT303" s="80"/>
      <c r="JWU303" s="80"/>
      <c r="JWV303" s="80"/>
      <c r="JWW303" s="80"/>
      <c r="JWX303" s="80"/>
      <c r="JWY303" s="80"/>
      <c r="JWZ303" s="80"/>
      <c r="JXA303" s="80"/>
      <c r="JXB303" s="80"/>
      <c r="JXC303" s="80"/>
      <c r="JXD303" s="80"/>
      <c r="JXE303" s="80"/>
      <c r="JXF303" s="80"/>
      <c r="JXG303" s="80"/>
      <c r="JXH303" s="80"/>
      <c r="JXI303" s="80"/>
      <c r="JXJ303" s="80"/>
      <c r="JXK303" s="80"/>
      <c r="JXL303" s="80"/>
      <c r="JXM303" s="80"/>
      <c r="JXN303" s="80"/>
      <c r="JXO303" s="80"/>
      <c r="JXP303" s="80"/>
      <c r="JXQ303" s="80"/>
      <c r="JXR303" s="80"/>
      <c r="JXS303" s="80"/>
      <c r="JXT303" s="80"/>
      <c r="JXU303" s="80"/>
      <c r="JXV303" s="80"/>
      <c r="JXW303" s="80"/>
      <c r="JXX303" s="80"/>
      <c r="JXY303" s="80"/>
      <c r="JXZ303" s="80"/>
      <c r="JYA303" s="80"/>
      <c r="JYB303" s="80"/>
      <c r="JYC303" s="80"/>
      <c r="JYD303" s="80"/>
      <c r="JYE303" s="80"/>
      <c r="JYF303" s="80"/>
      <c r="JYG303" s="80"/>
      <c r="JYH303" s="80"/>
      <c r="JYI303" s="80"/>
      <c r="JYJ303" s="80"/>
      <c r="JYK303" s="80"/>
      <c r="JYL303" s="80"/>
      <c r="JYM303" s="80"/>
      <c r="JYN303" s="80"/>
      <c r="JYO303" s="80"/>
      <c r="JYP303" s="80"/>
      <c r="JYQ303" s="80"/>
      <c r="JYR303" s="80"/>
      <c r="JYS303" s="80"/>
      <c r="JYT303" s="80"/>
      <c r="JYU303" s="80"/>
      <c r="JYV303" s="80"/>
      <c r="JYW303" s="80"/>
      <c r="JYX303" s="80"/>
      <c r="JYY303" s="80"/>
      <c r="JYZ303" s="80"/>
      <c r="JZA303" s="80"/>
      <c r="JZB303" s="80"/>
      <c r="JZC303" s="80"/>
      <c r="JZD303" s="80"/>
      <c r="JZE303" s="80"/>
      <c r="JZF303" s="80"/>
      <c r="JZG303" s="80"/>
      <c r="JZH303" s="80"/>
      <c r="JZI303" s="80"/>
      <c r="JZJ303" s="80"/>
      <c r="JZK303" s="80"/>
      <c r="JZL303" s="80"/>
      <c r="JZM303" s="80"/>
      <c r="JZN303" s="80"/>
      <c r="JZO303" s="80"/>
      <c r="JZP303" s="80"/>
      <c r="JZQ303" s="80"/>
      <c r="JZR303" s="80"/>
      <c r="JZS303" s="80"/>
      <c r="JZT303" s="80"/>
      <c r="JZU303" s="80"/>
      <c r="JZV303" s="80"/>
      <c r="JZW303" s="80"/>
      <c r="JZX303" s="80"/>
      <c r="JZY303" s="80"/>
      <c r="JZZ303" s="80"/>
      <c r="KAA303" s="80"/>
      <c r="KAB303" s="80"/>
      <c r="KAC303" s="80"/>
      <c r="KAD303" s="80"/>
      <c r="KAE303" s="80"/>
      <c r="KAF303" s="80"/>
      <c r="KAG303" s="80"/>
      <c r="KAH303" s="80"/>
      <c r="KAI303" s="80"/>
      <c r="KAJ303" s="80"/>
      <c r="KAK303" s="80"/>
      <c r="KAL303" s="80"/>
      <c r="KAM303" s="80"/>
      <c r="KAN303" s="80"/>
      <c r="KAO303" s="80"/>
      <c r="KAP303" s="80"/>
      <c r="KAQ303" s="80"/>
      <c r="KAR303" s="80"/>
      <c r="KAS303" s="80"/>
      <c r="KAT303" s="80"/>
      <c r="KAU303" s="80"/>
      <c r="KAV303" s="80"/>
      <c r="KAW303" s="80"/>
      <c r="KAX303" s="80"/>
      <c r="KAY303" s="80"/>
      <c r="KAZ303" s="80"/>
      <c r="KBA303" s="80"/>
      <c r="KBB303" s="80"/>
      <c r="KBC303" s="80"/>
      <c r="KBD303" s="80"/>
      <c r="KBE303" s="80"/>
      <c r="KBF303" s="80"/>
      <c r="KBG303" s="80"/>
      <c r="KBH303" s="80"/>
      <c r="KBI303" s="80"/>
      <c r="KBJ303" s="80"/>
      <c r="KBK303" s="80"/>
      <c r="KBL303" s="80"/>
      <c r="KBM303" s="80"/>
      <c r="KBN303" s="80"/>
      <c r="KBO303" s="80"/>
      <c r="KBP303" s="80"/>
      <c r="KBQ303" s="80"/>
      <c r="KBR303" s="80"/>
      <c r="KBS303" s="80"/>
      <c r="KBT303" s="80"/>
      <c r="KBU303" s="80"/>
      <c r="KBV303" s="80"/>
      <c r="KBW303" s="80"/>
      <c r="KBX303" s="80"/>
      <c r="KBY303" s="80"/>
      <c r="KBZ303" s="80"/>
      <c r="KCA303" s="80"/>
      <c r="KCB303" s="80"/>
      <c r="KCC303" s="80"/>
      <c r="KCD303" s="80"/>
      <c r="KCE303" s="80"/>
      <c r="KCF303" s="80"/>
      <c r="KCG303" s="80"/>
      <c r="KCH303" s="80"/>
      <c r="KCI303" s="80"/>
      <c r="KCJ303" s="80"/>
      <c r="KCK303" s="80"/>
      <c r="KCL303" s="80"/>
      <c r="KCM303" s="80"/>
      <c r="KCN303" s="80"/>
      <c r="KCO303" s="80"/>
      <c r="KCP303" s="80"/>
      <c r="KCQ303" s="80"/>
      <c r="KCR303" s="80"/>
      <c r="KCS303" s="80"/>
      <c r="KCT303" s="80"/>
      <c r="KCU303" s="80"/>
      <c r="KCV303" s="80"/>
      <c r="KCW303" s="80"/>
      <c r="KCX303" s="80"/>
      <c r="KCY303" s="80"/>
      <c r="KCZ303" s="80"/>
      <c r="KDA303" s="80"/>
      <c r="KDB303" s="80"/>
      <c r="KDC303" s="80"/>
      <c r="KDD303" s="80"/>
      <c r="KDE303" s="80"/>
      <c r="KDF303" s="80"/>
      <c r="KDG303" s="80"/>
      <c r="KDH303" s="80"/>
      <c r="KDI303" s="80"/>
      <c r="KDJ303" s="80"/>
      <c r="KDK303" s="80"/>
      <c r="KDL303" s="80"/>
      <c r="KDM303" s="80"/>
      <c r="KDN303" s="80"/>
      <c r="KDO303" s="80"/>
      <c r="KDP303" s="80"/>
      <c r="KDQ303" s="80"/>
      <c r="KDR303" s="80"/>
      <c r="KDS303" s="80"/>
      <c r="KDT303" s="80"/>
      <c r="KDU303" s="80"/>
      <c r="KDV303" s="80"/>
      <c r="KDW303" s="80"/>
      <c r="KDX303" s="80"/>
      <c r="KDY303" s="80"/>
      <c r="KDZ303" s="80"/>
      <c r="KEA303" s="80"/>
      <c r="KEB303" s="80"/>
      <c r="KEC303" s="80"/>
      <c r="KED303" s="80"/>
      <c r="KEE303" s="80"/>
      <c r="KEF303" s="80"/>
      <c r="KEG303" s="80"/>
      <c r="KEH303" s="80"/>
      <c r="KEI303" s="80"/>
      <c r="KEJ303" s="80"/>
      <c r="KEK303" s="80"/>
      <c r="KEL303" s="80"/>
      <c r="KEM303" s="80"/>
      <c r="KEN303" s="80"/>
      <c r="KEO303" s="80"/>
      <c r="KEP303" s="80"/>
      <c r="KEQ303" s="80"/>
      <c r="KER303" s="80"/>
      <c r="KES303" s="80"/>
      <c r="KET303" s="80"/>
      <c r="KEU303" s="80"/>
      <c r="KEV303" s="80"/>
      <c r="KEW303" s="80"/>
      <c r="KEX303" s="80"/>
      <c r="KEY303" s="80"/>
      <c r="KEZ303" s="80"/>
      <c r="KFA303" s="80"/>
      <c r="KFB303" s="80"/>
      <c r="KFC303" s="80"/>
      <c r="KFD303" s="80"/>
      <c r="KFE303" s="80"/>
      <c r="KFF303" s="80"/>
      <c r="KFG303" s="80"/>
      <c r="KFH303" s="80"/>
      <c r="KFI303" s="80"/>
      <c r="KFJ303" s="80"/>
      <c r="KFK303" s="80"/>
      <c r="KFL303" s="80"/>
      <c r="KFM303" s="80"/>
      <c r="KFN303" s="80"/>
      <c r="KFO303" s="80"/>
      <c r="KFP303" s="80"/>
      <c r="KFQ303" s="80"/>
      <c r="KFR303" s="80"/>
      <c r="KFS303" s="80"/>
      <c r="KFT303" s="80"/>
      <c r="KFU303" s="80"/>
      <c r="KFV303" s="80"/>
      <c r="KFW303" s="80"/>
      <c r="KFX303" s="80"/>
      <c r="KFY303" s="80"/>
      <c r="KFZ303" s="80"/>
      <c r="KGA303" s="80"/>
      <c r="KGB303" s="80"/>
      <c r="KGC303" s="80"/>
      <c r="KGD303" s="80"/>
      <c r="KGE303" s="80"/>
      <c r="KGF303" s="80"/>
      <c r="KGG303" s="80"/>
      <c r="KGH303" s="80"/>
      <c r="KGI303" s="80"/>
      <c r="KGJ303" s="80"/>
      <c r="KGK303" s="80"/>
      <c r="KGL303" s="80"/>
      <c r="KGM303" s="80"/>
      <c r="KGN303" s="80"/>
      <c r="KGO303" s="80"/>
      <c r="KGP303" s="80"/>
      <c r="KGQ303" s="80"/>
      <c r="KGR303" s="80"/>
      <c r="KGS303" s="80"/>
      <c r="KGT303" s="80"/>
      <c r="KGU303" s="80"/>
      <c r="KGV303" s="80"/>
      <c r="KGW303" s="80"/>
      <c r="KGX303" s="80"/>
      <c r="KGY303" s="80"/>
      <c r="KGZ303" s="80"/>
      <c r="KHA303" s="80"/>
      <c r="KHB303" s="80"/>
      <c r="KHC303" s="80"/>
      <c r="KHD303" s="80"/>
      <c r="KHE303" s="80"/>
      <c r="KHF303" s="80"/>
      <c r="KHG303" s="80"/>
      <c r="KHH303" s="80"/>
      <c r="KHI303" s="80"/>
      <c r="KHJ303" s="80"/>
      <c r="KHK303" s="80"/>
      <c r="KHL303" s="80"/>
      <c r="KHM303" s="80"/>
      <c r="KHN303" s="80"/>
      <c r="KHO303" s="80"/>
      <c r="KHP303" s="80"/>
      <c r="KHQ303" s="80"/>
      <c r="KHR303" s="80"/>
      <c r="KHS303" s="80"/>
      <c r="KHT303" s="80"/>
      <c r="KHU303" s="80"/>
      <c r="KHV303" s="80"/>
      <c r="KHW303" s="80"/>
      <c r="KHX303" s="80"/>
      <c r="KHY303" s="80"/>
      <c r="KHZ303" s="80"/>
      <c r="KIA303" s="80"/>
      <c r="KIB303" s="80"/>
      <c r="KIC303" s="80"/>
      <c r="KID303" s="80"/>
      <c r="KIE303" s="80"/>
      <c r="KIF303" s="80"/>
      <c r="KIG303" s="80"/>
      <c r="KIH303" s="80"/>
      <c r="KII303" s="80"/>
      <c r="KIJ303" s="80"/>
      <c r="KIK303" s="80"/>
      <c r="KIL303" s="80"/>
      <c r="KIM303" s="80"/>
      <c r="KIN303" s="80"/>
      <c r="KIO303" s="80"/>
      <c r="KIP303" s="80"/>
      <c r="KIQ303" s="80"/>
      <c r="KIR303" s="80"/>
      <c r="KIS303" s="80"/>
      <c r="KIT303" s="80"/>
      <c r="KIU303" s="80"/>
      <c r="KIV303" s="80"/>
      <c r="KIW303" s="80"/>
      <c r="KIX303" s="80"/>
      <c r="KIY303" s="80"/>
      <c r="KIZ303" s="80"/>
      <c r="KJA303" s="80"/>
      <c r="KJB303" s="80"/>
      <c r="KJC303" s="80"/>
      <c r="KJD303" s="80"/>
      <c r="KJE303" s="80"/>
      <c r="KJF303" s="80"/>
      <c r="KJG303" s="80"/>
      <c r="KJH303" s="80"/>
      <c r="KJI303" s="80"/>
      <c r="KJJ303" s="80"/>
      <c r="KJK303" s="80"/>
      <c r="KJL303" s="80"/>
      <c r="KJM303" s="80"/>
      <c r="KJN303" s="80"/>
      <c r="KJO303" s="80"/>
      <c r="KJP303" s="80"/>
      <c r="KJQ303" s="80"/>
      <c r="KJR303" s="80"/>
      <c r="KJS303" s="80"/>
      <c r="KJT303" s="80"/>
      <c r="KJU303" s="80"/>
      <c r="KJV303" s="80"/>
      <c r="KJW303" s="80"/>
      <c r="KJX303" s="80"/>
      <c r="KJY303" s="80"/>
      <c r="KJZ303" s="80"/>
      <c r="KKA303" s="80"/>
      <c r="KKB303" s="80"/>
      <c r="KKC303" s="80"/>
      <c r="KKD303" s="80"/>
      <c r="KKE303" s="80"/>
      <c r="KKF303" s="80"/>
      <c r="KKG303" s="80"/>
      <c r="KKH303" s="80"/>
      <c r="KKI303" s="80"/>
      <c r="KKJ303" s="80"/>
      <c r="KKK303" s="80"/>
      <c r="KKL303" s="80"/>
      <c r="KKM303" s="80"/>
      <c r="KKN303" s="80"/>
      <c r="KKO303" s="80"/>
      <c r="KKP303" s="80"/>
      <c r="KKQ303" s="80"/>
      <c r="KKR303" s="80"/>
      <c r="KKS303" s="80"/>
      <c r="KKT303" s="80"/>
      <c r="KKU303" s="80"/>
      <c r="KKV303" s="80"/>
      <c r="KKW303" s="80"/>
      <c r="KKX303" s="80"/>
      <c r="KKY303" s="80"/>
      <c r="KKZ303" s="80"/>
      <c r="KLA303" s="80"/>
      <c r="KLB303" s="80"/>
      <c r="KLC303" s="80"/>
      <c r="KLD303" s="80"/>
      <c r="KLE303" s="80"/>
      <c r="KLF303" s="80"/>
      <c r="KLG303" s="80"/>
      <c r="KLH303" s="80"/>
      <c r="KLI303" s="80"/>
      <c r="KLJ303" s="80"/>
      <c r="KLK303" s="80"/>
      <c r="KLL303" s="80"/>
      <c r="KLM303" s="80"/>
      <c r="KLN303" s="80"/>
      <c r="KLO303" s="80"/>
      <c r="KLP303" s="80"/>
      <c r="KLQ303" s="80"/>
      <c r="KLR303" s="80"/>
      <c r="KLS303" s="80"/>
      <c r="KLT303" s="80"/>
      <c r="KLU303" s="80"/>
      <c r="KLV303" s="80"/>
      <c r="KLW303" s="80"/>
      <c r="KLX303" s="80"/>
      <c r="KLY303" s="80"/>
      <c r="KLZ303" s="80"/>
      <c r="KMA303" s="80"/>
      <c r="KMB303" s="80"/>
      <c r="KMC303" s="80"/>
      <c r="KMD303" s="80"/>
      <c r="KME303" s="80"/>
      <c r="KMF303" s="80"/>
      <c r="KMG303" s="80"/>
      <c r="KMH303" s="80"/>
      <c r="KMI303" s="80"/>
      <c r="KMJ303" s="80"/>
      <c r="KMK303" s="80"/>
      <c r="KML303" s="80"/>
      <c r="KMM303" s="80"/>
      <c r="KMN303" s="80"/>
      <c r="KMO303" s="80"/>
      <c r="KMP303" s="80"/>
      <c r="KMQ303" s="80"/>
      <c r="KMR303" s="80"/>
      <c r="KMS303" s="80"/>
      <c r="KMT303" s="80"/>
      <c r="KMU303" s="80"/>
      <c r="KMV303" s="80"/>
      <c r="KMW303" s="80"/>
      <c r="KMX303" s="80"/>
      <c r="KMY303" s="80"/>
      <c r="KMZ303" s="80"/>
      <c r="KNA303" s="80"/>
      <c r="KNB303" s="80"/>
      <c r="KNC303" s="80"/>
      <c r="KND303" s="80"/>
      <c r="KNE303" s="80"/>
      <c r="KNF303" s="80"/>
      <c r="KNG303" s="80"/>
      <c r="KNH303" s="80"/>
      <c r="KNI303" s="80"/>
      <c r="KNJ303" s="80"/>
      <c r="KNK303" s="80"/>
      <c r="KNL303" s="80"/>
      <c r="KNM303" s="80"/>
      <c r="KNN303" s="80"/>
      <c r="KNO303" s="80"/>
      <c r="KNP303" s="80"/>
      <c r="KNQ303" s="80"/>
      <c r="KNR303" s="80"/>
      <c r="KNS303" s="80"/>
      <c r="KNT303" s="80"/>
      <c r="KNU303" s="80"/>
      <c r="KNV303" s="80"/>
      <c r="KNW303" s="80"/>
      <c r="KNX303" s="80"/>
      <c r="KNY303" s="80"/>
      <c r="KNZ303" s="80"/>
      <c r="KOA303" s="80"/>
      <c r="KOB303" s="80"/>
      <c r="KOC303" s="80"/>
      <c r="KOD303" s="80"/>
      <c r="KOE303" s="80"/>
      <c r="KOF303" s="80"/>
      <c r="KOG303" s="80"/>
      <c r="KOH303" s="80"/>
      <c r="KOI303" s="80"/>
      <c r="KOJ303" s="80"/>
      <c r="KOK303" s="80"/>
      <c r="KOL303" s="80"/>
      <c r="KOM303" s="80"/>
      <c r="KON303" s="80"/>
      <c r="KOO303" s="80"/>
      <c r="KOP303" s="80"/>
      <c r="KOQ303" s="80"/>
      <c r="KOR303" s="80"/>
      <c r="KOS303" s="80"/>
      <c r="KOT303" s="80"/>
      <c r="KOU303" s="80"/>
      <c r="KOV303" s="80"/>
      <c r="KOW303" s="80"/>
      <c r="KOX303" s="80"/>
      <c r="KOY303" s="80"/>
      <c r="KOZ303" s="80"/>
      <c r="KPA303" s="80"/>
      <c r="KPB303" s="80"/>
      <c r="KPC303" s="80"/>
      <c r="KPD303" s="80"/>
      <c r="KPE303" s="80"/>
      <c r="KPF303" s="80"/>
      <c r="KPG303" s="80"/>
      <c r="KPH303" s="80"/>
      <c r="KPI303" s="80"/>
      <c r="KPJ303" s="80"/>
      <c r="KPK303" s="80"/>
      <c r="KPL303" s="80"/>
      <c r="KPM303" s="80"/>
      <c r="KPN303" s="80"/>
      <c r="KPO303" s="80"/>
      <c r="KPP303" s="80"/>
      <c r="KPQ303" s="80"/>
      <c r="KPR303" s="80"/>
      <c r="KPS303" s="80"/>
      <c r="KPT303" s="80"/>
      <c r="KPU303" s="80"/>
      <c r="KPV303" s="80"/>
      <c r="KPW303" s="80"/>
      <c r="KPX303" s="80"/>
      <c r="KPY303" s="80"/>
      <c r="KPZ303" s="80"/>
      <c r="KQA303" s="80"/>
      <c r="KQB303" s="80"/>
      <c r="KQC303" s="80"/>
      <c r="KQD303" s="80"/>
      <c r="KQE303" s="80"/>
      <c r="KQF303" s="80"/>
      <c r="KQG303" s="80"/>
      <c r="KQH303" s="80"/>
      <c r="KQI303" s="80"/>
      <c r="KQJ303" s="80"/>
      <c r="KQK303" s="80"/>
      <c r="KQL303" s="80"/>
      <c r="KQM303" s="80"/>
      <c r="KQN303" s="80"/>
      <c r="KQO303" s="80"/>
      <c r="KQP303" s="80"/>
      <c r="KQQ303" s="80"/>
      <c r="KQR303" s="80"/>
      <c r="KQS303" s="80"/>
      <c r="KQT303" s="80"/>
      <c r="KQU303" s="80"/>
      <c r="KQV303" s="80"/>
      <c r="KQW303" s="80"/>
      <c r="KQX303" s="80"/>
      <c r="KQY303" s="80"/>
      <c r="KQZ303" s="80"/>
      <c r="KRA303" s="80"/>
      <c r="KRB303" s="80"/>
      <c r="KRC303" s="80"/>
      <c r="KRD303" s="80"/>
      <c r="KRE303" s="80"/>
      <c r="KRF303" s="80"/>
      <c r="KRG303" s="80"/>
      <c r="KRH303" s="80"/>
      <c r="KRI303" s="80"/>
      <c r="KRJ303" s="80"/>
      <c r="KRK303" s="80"/>
      <c r="KRL303" s="80"/>
      <c r="KRM303" s="80"/>
      <c r="KRN303" s="80"/>
      <c r="KRO303" s="80"/>
      <c r="KRP303" s="80"/>
      <c r="KRQ303" s="80"/>
      <c r="KRR303" s="80"/>
      <c r="KRS303" s="80"/>
      <c r="KRT303" s="80"/>
      <c r="KRU303" s="80"/>
      <c r="KRV303" s="80"/>
      <c r="KRW303" s="80"/>
      <c r="KRX303" s="80"/>
      <c r="KRY303" s="80"/>
      <c r="KRZ303" s="80"/>
      <c r="KSA303" s="80"/>
      <c r="KSB303" s="80"/>
      <c r="KSC303" s="80"/>
      <c r="KSD303" s="80"/>
      <c r="KSE303" s="80"/>
      <c r="KSF303" s="80"/>
      <c r="KSG303" s="80"/>
      <c r="KSH303" s="80"/>
      <c r="KSI303" s="80"/>
      <c r="KSJ303" s="80"/>
      <c r="KSK303" s="80"/>
      <c r="KSL303" s="80"/>
      <c r="KSM303" s="80"/>
      <c r="KSN303" s="80"/>
      <c r="KSO303" s="80"/>
      <c r="KSP303" s="80"/>
      <c r="KSQ303" s="80"/>
      <c r="KSR303" s="80"/>
      <c r="KSS303" s="80"/>
      <c r="KST303" s="80"/>
      <c r="KSU303" s="80"/>
      <c r="KSV303" s="80"/>
      <c r="KSW303" s="80"/>
      <c r="KSX303" s="80"/>
      <c r="KSY303" s="80"/>
      <c r="KSZ303" s="80"/>
      <c r="KTA303" s="80"/>
      <c r="KTB303" s="80"/>
      <c r="KTC303" s="80"/>
      <c r="KTD303" s="80"/>
      <c r="KTE303" s="80"/>
      <c r="KTF303" s="80"/>
      <c r="KTG303" s="80"/>
      <c r="KTH303" s="80"/>
      <c r="KTI303" s="80"/>
      <c r="KTJ303" s="80"/>
      <c r="KTK303" s="80"/>
      <c r="KTL303" s="80"/>
      <c r="KTM303" s="80"/>
      <c r="KTN303" s="80"/>
      <c r="KTO303" s="80"/>
      <c r="KTP303" s="80"/>
      <c r="KTQ303" s="80"/>
      <c r="KTR303" s="80"/>
      <c r="KTS303" s="80"/>
      <c r="KTT303" s="80"/>
      <c r="KTU303" s="80"/>
      <c r="KTV303" s="80"/>
      <c r="KTW303" s="80"/>
      <c r="KTX303" s="80"/>
      <c r="KTY303" s="80"/>
      <c r="KTZ303" s="80"/>
      <c r="KUA303" s="80"/>
      <c r="KUB303" s="80"/>
      <c r="KUC303" s="80"/>
      <c r="KUD303" s="80"/>
      <c r="KUE303" s="80"/>
      <c r="KUF303" s="80"/>
      <c r="KUG303" s="80"/>
      <c r="KUH303" s="80"/>
      <c r="KUI303" s="80"/>
      <c r="KUJ303" s="80"/>
      <c r="KUK303" s="80"/>
      <c r="KUL303" s="80"/>
      <c r="KUM303" s="80"/>
      <c r="KUN303" s="80"/>
      <c r="KUO303" s="80"/>
      <c r="KUP303" s="80"/>
      <c r="KUQ303" s="80"/>
      <c r="KUR303" s="80"/>
      <c r="KUS303" s="80"/>
      <c r="KUT303" s="80"/>
      <c r="KUU303" s="80"/>
      <c r="KUV303" s="80"/>
      <c r="KUW303" s="80"/>
      <c r="KUX303" s="80"/>
      <c r="KUY303" s="80"/>
      <c r="KUZ303" s="80"/>
      <c r="KVA303" s="80"/>
      <c r="KVB303" s="80"/>
      <c r="KVC303" s="80"/>
      <c r="KVD303" s="80"/>
      <c r="KVE303" s="80"/>
      <c r="KVF303" s="80"/>
      <c r="KVG303" s="80"/>
      <c r="KVH303" s="80"/>
      <c r="KVI303" s="80"/>
      <c r="KVJ303" s="80"/>
      <c r="KVK303" s="80"/>
      <c r="KVL303" s="80"/>
      <c r="KVM303" s="80"/>
      <c r="KVN303" s="80"/>
      <c r="KVO303" s="80"/>
      <c r="KVP303" s="80"/>
      <c r="KVQ303" s="80"/>
      <c r="KVR303" s="80"/>
      <c r="KVS303" s="80"/>
      <c r="KVT303" s="80"/>
      <c r="KVU303" s="80"/>
      <c r="KVV303" s="80"/>
      <c r="KVW303" s="80"/>
      <c r="KVX303" s="80"/>
      <c r="KVY303" s="80"/>
      <c r="KVZ303" s="80"/>
      <c r="KWA303" s="80"/>
      <c r="KWB303" s="80"/>
      <c r="KWC303" s="80"/>
      <c r="KWD303" s="80"/>
      <c r="KWE303" s="80"/>
      <c r="KWF303" s="80"/>
      <c r="KWG303" s="80"/>
      <c r="KWH303" s="80"/>
      <c r="KWI303" s="80"/>
      <c r="KWJ303" s="80"/>
      <c r="KWK303" s="80"/>
      <c r="KWL303" s="80"/>
      <c r="KWM303" s="80"/>
      <c r="KWN303" s="80"/>
      <c r="KWO303" s="80"/>
      <c r="KWP303" s="80"/>
      <c r="KWQ303" s="80"/>
      <c r="KWR303" s="80"/>
      <c r="KWS303" s="80"/>
      <c r="KWT303" s="80"/>
      <c r="KWU303" s="80"/>
      <c r="KWV303" s="80"/>
      <c r="KWW303" s="80"/>
      <c r="KWX303" s="80"/>
      <c r="KWY303" s="80"/>
      <c r="KWZ303" s="80"/>
      <c r="KXA303" s="80"/>
      <c r="KXB303" s="80"/>
      <c r="KXC303" s="80"/>
      <c r="KXD303" s="80"/>
      <c r="KXE303" s="80"/>
      <c r="KXF303" s="80"/>
      <c r="KXG303" s="80"/>
      <c r="KXH303" s="80"/>
      <c r="KXI303" s="80"/>
      <c r="KXJ303" s="80"/>
      <c r="KXK303" s="80"/>
      <c r="KXL303" s="80"/>
      <c r="KXM303" s="80"/>
      <c r="KXN303" s="80"/>
      <c r="KXO303" s="80"/>
      <c r="KXP303" s="80"/>
      <c r="KXQ303" s="80"/>
      <c r="KXR303" s="80"/>
      <c r="KXS303" s="80"/>
      <c r="KXT303" s="80"/>
      <c r="KXU303" s="80"/>
      <c r="KXV303" s="80"/>
      <c r="KXW303" s="80"/>
      <c r="KXX303" s="80"/>
      <c r="KXY303" s="80"/>
      <c r="KXZ303" s="80"/>
      <c r="KYA303" s="80"/>
      <c r="KYB303" s="80"/>
      <c r="KYC303" s="80"/>
      <c r="KYD303" s="80"/>
      <c r="KYE303" s="80"/>
      <c r="KYF303" s="80"/>
      <c r="KYG303" s="80"/>
      <c r="KYH303" s="80"/>
      <c r="KYI303" s="80"/>
      <c r="KYJ303" s="80"/>
      <c r="KYK303" s="80"/>
      <c r="KYL303" s="80"/>
      <c r="KYM303" s="80"/>
      <c r="KYN303" s="80"/>
      <c r="KYO303" s="80"/>
      <c r="KYP303" s="80"/>
      <c r="KYQ303" s="80"/>
      <c r="KYR303" s="80"/>
      <c r="KYS303" s="80"/>
      <c r="KYT303" s="80"/>
      <c r="KYU303" s="80"/>
      <c r="KYV303" s="80"/>
      <c r="KYW303" s="80"/>
      <c r="KYX303" s="80"/>
      <c r="KYY303" s="80"/>
      <c r="KYZ303" s="80"/>
      <c r="KZA303" s="80"/>
      <c r="KZB303" s="80"/>
      <c r="KZC303" s="80"/>
      <c r="KZD303" s="80"/>
      <c r="KZE303" s="80"/>
      <c r="KZF303" s="80"/>
      <c r="KZG303" s="80"/>
      <c r="KZH303" s="80"/>
      <c r="KZI303" s="80"/>
      <c r="KZJ303" s="80"/>
      <c r="KZK303" s="80"/>
      <c r="KZL303" s="80"/>
      <c r="KZM303" s="80"/>
      <c r="KZN303" s="80"/>
      <c r="KZO303" s="80"/>
      <c r="KZP303" s="80"/>
      <c r="KZQ303" s="80"/>
      <c r="KZR303" s="80"/>
      <c r="KZS303" s="80"/>
      <c r="KZT303" s="80"/>
      <c r="KZU303" s="80"/>
      <c r="KZV303" s="80"/>
      <c r="KZW303" s="80"/>
      <c r="KZX303" s="80"/>
      <c r="KZY303" s="80"/>
      <c r="KZZ303" s="80"/>
      <c r="LAA303" s="80"/>
      <c r="LAB303" s="80"/>
      <c r="LAC303" s="80"/>
      <c r="LAD303" s="80"/>
      <c r="LAE303" s="80"/>
      <c r="LAF303" s="80"/>
      <c r="LAG303" s="80"/>
      <c r="LAH303" s="80"/>
      <c r="LAI303" s="80"/>
      <c r="LAJ303" s="80"/>
      <c r="LAK303" s="80"/>
      <c r="LAL303" s="80"/>
      <c r="LAM303" s="80"/>
      <c r="LAN303" s="80"/>
      <c r="LAO303" s="80"/>
      <c r="LAP303" s="80"/>
      <c r="LAQ303" s="80"/>
      <c r="LAR303" s="80"/>
      <c r="LAS303" s="80"/>
      <c r="LAT303" s="80"/>
      <c r="LAU303" s="80"/>
      <c r="LAV303" s="80"/>
      <c r="LAW303" s="80"/>
      <c r="LAX303" s="80"/>
      <c r="LAY303" s="80"/>
      <c r="LAZ303" s="80"/>
      <c r="LBA303" s="80"/>
      <c r="LBB303" s="80"/>
      <c r="LBC303" s="80"/>
      <c r="LBD303" s="80"/>
      <c r="LBE303" s="80"/>
      <c r="LBF303" s="80"/>
      <c r="LBG303" s="80"/>
      <c r="LBH303" s="80"/>
      <c r="LBI303" s="80"/>
      <c r="LBJ303" s="80"/>
      <c r="LBK303" s="80"/>
      <c r="LBL303" s="80"/>
      <c r="LBM303" s="80"/>
      <c r="LBN303" s="80"/>
      <c r="LBO303" s="80"/>
      <c r="LBP303" s="80"/>
      <c r="LBQ303" s="80"/>
      <c r="LBR303" s="80"/>
      <c r="LBS303" s="80"/>
      <c r="LBT303" s="80"/>
      <c r="LBU303" s="80"/>
      <c r="LBV303" s="80"/>
      <c r="LBW303" s="80"/>
      <c r="LBX303" s="80"/>
      <c r="LBY303" s="80"/>
      <c r="LBZ303" s="80"/>
      <c r="LCA303" s="80"/>
      <c r="LCB303" s="80"/>
      <c r="LCC303" s="80"/>
      <c r="LCD303" s="80"/>
      <c r="LCE303" s="80"/>
      <c r="LCF303" s="80"/>
      <c r="LCG303" s="80"/>
      <c r="LCH303" s="80"/>
      <c r="LCI303" s="80"/>
      <c r="LCJ303" s="80"/>
      <c r="LCK303" s="80"/>
      <c r="LCL303" s="80"/>
      <c r="LCM303" s="80"/>
      <c r="LCN303" s="80"/>
      <c r="LCO303" s="80"/>
      <c r="LCP303" s="80"/>
      <c r="LCQ303" s="80"/>
      <c r="LCR303" s="80"/>
      <c r="LCS303" s="80"/>
      <c r="LCT303" s="80"/>
      <c r="LCU303" s="80"/>
      <c r="LCV303" s="80"/>
      <c r="LCW303" s="80"/>
      <c r="LCX303" s="80"/>
      <c r="LCY303" s="80"/>
      <c r="LCZ303" s="80"/>
      <c r="LDA303" s="80"/>
      <c r="LDB303" s="80"/>
      <c r="LDC303" s="80"/>
      <c r="LDD303" s="80"/>
      <c r="LDE303" s="80"/>
      <c r="LDF303" s="80"/>
      <c r="LDG303" s="80"/>
      <c r="LDH303" s="80"/>
      <c r="LDI303" s="80"/>
      <c r="LDJ303" s="80"/>
      <c r="LDK303" s="80"/>
      <c r="LDL303" s="80"/>
      <c r="LDM303" s="80"/>
      <c r="LDN303" s="80"/>
      <c r="LDO303" s="80"/>
      <c r="LDP303" s="80"/>
      <c r="LDQ303" s="80"/>
      <c r="LDR303" s="80"/>
      <c r="LDS303" s="80"/>
      <c r="LDT303" s="80"/>
      <c r="LDU303" s="80"/>
      <c r="LDV303" s="80"/>
      <c r="LDW303" s="80"/>
      <c r="LDX303" s="80"/>
      <c r="LDY303" s="80"/>
      <c r="LDZ303" s="80"/>
      <c r="LEA303" s="80"/>
      <c r="LEB303" s="80"/>
      <c r="LEC303" s="80"/>
      <c r="LED303" s="80"/>
      <c r="LEE303" s="80"/>
      <c r="LEF303" s="80"/>
      <c r="LEG303" s="80"/>
      <c r="LEH303" s="80"/>
      <c r="LEI303" s="80"/>
      <c r="LEJ303" s="80"/>
      <c r="LEK303" s="80"/>
      <c r="LEL303" s="80"/>
      <c r="LEM303" s="80"/>
      <c r="LEN303" s="80"/>
      <c r="LEO303" s="80"/>
      <c r="LEP303" s="80"/>
      <c r="LEQ303" s="80"/>
      <c r="LER303" s="80"/>
      <c r="LES303" s="80"/>
      <c r="LET303" s="80"/>
      <c r="LEU303" s="80"/>
      <c r="LEV303" s="80"/>
      <c r="LEW303" s="80"/>
      <c r="LEX303" s="80"/>
      <c r="LEY303" s="80"/>
      <c r="LEZ303" s="80"/>
      <c r="LFA303" s="80"/>
      <c r="LFB303" s="80"/>
      <c r="LFC303" s="80"/>
      <c r="LFD303" s="80"/>
      <c r="LFE303" s="80"/>
      <c r="LFF303" s="80"/>
      <c r="LFG303" s="80"/>
      <c r="LFH303" s="80"/>
      <c r="LFI303" s="80"/>
      <c r="LFJ303" s="80"/>
      <c r="LFK303" s="80"/>
      <c r="LFL303" s="80"/>
      <c r="LFM303" s="80"/>
      <c r="LFN303" s="80"/>
      <c r="LFO303" s="80"/>
      <c r="LFP303" s="80"/>
      <c r="LFQ303" s="80"/>
      <c r="LFR303" s="80"/>
      <c r="LFS303" s="80"/>
      <c r="LFT303" s="80"/>
      <c r="LFU303" s="80"/>
      <c r="LFV303" s="80"/>
      <c r="LFW303" s="80"/>
      <c r="LFX303" s="80"/>
      <c r="LFY303" s="80"/>
      <c r="LFZ303" s="80"/>
      <c r="LGA303" s="80"/>
      <c r="LGB303" s="80"/>
      <c r="LGC303" s="80"/>
      <c r="LGD303" s="80"/>
      <c r="LGE303" s="80"/>
      <c r="LGF303" s="80"/>
      <c r="LGG303" s="80"/>
      <c r="LGH303" s="80"/>
      <c r="LGI303" s="80"/>
      <c r="LGJ303" s="80"/>
      <c r="LGK303" s="80"/>
      <c r="LGL303" s="80"/>
      <c r="LGM303" s="80"/>
      <c r="LGN303" s="80"/>
      <c r="LGO303" s="80"/>
      <c r="LGP303" s="80"/>
      <c r="LGQ303" s="80"/>
      <c r="LGR303" s="80"/>
      <c r="LGS303" s="80"/>
      <c r="LGT303" s="80"/>
      <c r="LGU303" s="80"/>
      <c r="LGV303" s="80"/>
      <c r="LGW303" s="80"/>
      <c r="LGX303" s="80"/>
      <c r="LGY303" s="80"/>
      <c r="LGZ303" s="80"/>
      <c r="LHA303" s="80"/>
      <c r="LHB303" s="80"/>
      <c r="LHC303" s="80"/>
      <c r="LHD303" s="80"/>
      <c r="LHE303" s="80"/>
      <c r="LHF303" s="80"/>
      <c r="LHG303" s="80"/>
      <c r="LHH303" s="80"/>
      <c r="LHI303" s="80"/>
      <c r="LHJ303" s="80"/>
      <c r="LHK303" s="80"/>
      <c r="LHL303" s="80"/>
      <c r="LHM303" s="80"/>
      <c r="LHN303" s="80"/>
      <c r="LHO303" s="80"/>
      <c r="LHP303" s="80"/>
      <c r="LHQ303" s="80"/>
      <c r="LHR303" s="80"/>
      <c r="LHS303" s="80"/>
      <c r="LHT303" s="80"/>
      <c r="LHU303" s="80"/>
      <c r="LHV303" s="80"/>
      <c r="LHW303" s="80"/>
      <c r="LHX303" s="80"/>
      <c r="LHY303" s="80"/>
      <c r="LHZ303" s="80"/>
      <c r="LIA303" s="80"/>
      <c r="LIB303" s="80"/>
      <c r="LIC303" s="80"/>
      <c r="LID303" s="80"/>
      <c r="LIE303" s="80"/>
      <c r="LIF303" s="80"/>
      <c r="LIG303" s="80"/>
      <c r="LIH303" s="80"/>
      <c r="LII303" s="80"/>
      <c r="LIJ303" s="80"/>
      <c r="LIK303" s="80"/>
      <c r="LIL303" s="80"/>
      <c r="LIM303" s="80"/>
      <c r="LIN303" s="80"/>
      <c r="LIO303" s="80"/>
      <c r="LIP303" s="80"/>
      <c r="LIQ303" s="80"/>
      <c r="LIR303" s="80"/>
      <c r="LIS303" s="80"/>
      <c r="LIT303" s="80"/>
      <c r="LIU303" s="80"/>
      <c r="LIV303" s="80"/>
      <c r="LIW303" s="80"/>
      <c r="LIX303" s="80"/>
      <c r="LIY303" s="80"/>
      <c r="LIZ303" s="80"/>
      <c r="LJA303" s="80"/>
      <c r="LJB303" s="80"/>
      <c r="LJC303" s="80"/>
      <c r="LJD303" s="80"/>
      <c r="LJE303" s="80"/>
      <c r="LJF303" s="80"/>
      <c r="LJG303" s="80"/>
      <c r="LJH303" s="80"/>
      <c r="LJI303" s="80"/>
      <c r="LJJ303" s="80"/>
      <c r="LJK303" s="80"/>
      <c r="LJL303" s="80"/>
      <c r="LJM303" s="80"/>
      <c r="LJN303" s="80"/>
      <c r="LJO303" s="80"/>
      <c r="LJP303" s="80"/>
      <c r="LJQ303" s="80"/>
      <c r="LJR303" s="80"/>
      <c r="LJS303" s="80"/>
      <c r="LJT303" s="80"/>
      <c r="LJU303" s="80"/>
      <c r="LJV303" s="80"/>
      <c r="LJW303" s="80"/>
      <c r="LJX303" s="80"/>
      <c r="LJY303" s="80"/>
      <c r="LJZ303" s="80"/>
      <c r="LKA303" s="80"/>
      <c r="LKB303" s="80"/>
      <c r="LKC303" s="80"/>
      <c r="LKD303" s="80"/>
      <c r="LKE303" s="80"/>
      <c r="LKF303" s="80"/>
      <c r="LKG303" s="80"/>
      <c r="LKH303" s="80"/>
      <c r="LKI303" s="80"/>
      <c r="LKJ303" s="80"/>
      <c r="LKK303" s="80"/>
      <c r="LKL303" s="80"/>
      <c r="LKM303" s="80"/>
      <c r="LKN303" s="80"/>
      <c r="LKO303" s="80"/>
      <c r="LKP303" s="80"/>
      <c r="LKQ303" s="80"/>
      <c r="LKR303" s="80"/>
      <c r="LKS303" s="80"/>
      <c r="LKT303" s="80"/>
      <c r="LKU303" s="80"/>
      <c r="LKV303" s="80"/>
      <c r="LKW303" s="80"/>
      <c r="LKX303" s="80"/>
      <c r="LKY303" s="80"/>
      <c r="LKZ303" s="80"/>
      <c r="LLA303" s="80"/>
      <c r="LLB303" s="80"/>
      <c r="LLC303" s="80"/>
      <c r="LLD303" s="80"/>
      <c r="LLE303" s="80"/>
      <c r="LLF303" s="80"/>
      <c r="LLG303" s="80"/>
      <c r="LLH303" s="80"/>
      <c r="LLI303" s="80"/>
      <c r="LLJ303" s="80"/>
      <c r="LLK303" s="80"/>
      <c r="LLL303" s="80"/>
      <c r="LLM303" s="80"/>
      <c r="LLN303" s="80"/>
      <c r="LLO303" s="80"/>
      <c r="LLP303" s="80"/>
      <c r="LLQ303" s="80"/>
      <c r="LLR303" s="80"/>
      <c r="LLS303" s="80"/>
      <c r="LLT303" s="80"/>
      <c r="LLU303" s="80"/>
      <c r="LLV303" s="80"/>
      <c r="LLW303" s="80"/>
      <c r="LLX303" s="80"/>
      <c r="LLY303" s="80"/>
      <c r="LLZ303" s="80"/>
      <c r="LMA303" s="80"/>
      <c r="LMB303" s="80"/>
      <c r="LMC303" s="80"/>
      <c r="LMD303" s="80"/>
      <c r="LME303" s="80"/>
      <c r="LMF303" s="80"/>
      <c r="LMG303" s="80"/>
      <c r="LMH303" s="80"/>
      <c r="LMI303" s="80"/>
      <c r="LMJ303" s="80"/>
      <c r="LMK303" s="80"/>
      <c r="LML303" s="80"/>
      <c r="LMM303" s="80"/>
      <c r="LMN303" s="80"/>
      <c r="LMO303" s="80"/>
      <c r="LMP303" s="80"/>
      <c r="LMQ303" s="80"/>
      <c r="LMR303" s="80"/>
      <c r="LMS303" s="80"/>
      <c r="LMT303" s="80"/>
      <c r="LMU303" s="80"/>
      <c r="LMV303" s="80"/>
      <c r="LMW303" s="80"/>
      <c r="LMX303" s="80"/>
      <c r="LMY303" s="80"/>
      <c r="LMZ303" s="80"/>
      <c r="LNA303" s="80"/>
      <c r="LNB303" s="80"/>
      <c r="LNC303" s="80"/>
      <c r="LND303" s="80"/>
      <c r="LNE303" s="80"/>
      <c r="LNF303" s="80"/>
      <c r="LNG303" s="80"/>
      <c r="LNH303" s="80"/>
      <c r="LNI303" s="80"/>
      <c r="LNJ303" s="80"/>
      <c r="LNK303" s="80"/>
      <c r="LNL303" s="80"/>
      <c r="LNM303" s="80"/>
      <c r="LNN303" s="80"/>
      <c r="LNO303" s="80"/>
      <c r="LNP303" s="80"/>
      <c r="LNQ303" s="80"/>
      <c r="LNR303" s="80"/>
      <c r="LNS303" s="80"/>
      <c r="LNT303" s="80"/>
      <c r="LNU303" s="80"/>
      <c r="LNV303" s="80"/>
      <c r="LNW303" s="80"/>
      <c r="LNX303" s="80"/>
      <c r="LNY303" s="80"/>
      <c r="LNZ303" s="80"/>
      <c r="LOA303" s="80"/>
      <c r="LOB303" s="80"/>
      <c r="LOC303" s="80"/>
      <c r="LOD303" s="80"/>
      <c r="LOE303" s="80"/>
      <c r="LOF303" s="80"/>
      <c r="LOG303" s="80"/>
      <c r="LOH303" s="80"/>
      <c r="LOI303" s="80"/>
      <c r="LOJ303" s="80"/>
      <c r="LOK303" s="80"/>
      <c r="LOL303" s="80"/>
      <c r="LOM303" s="80"/>
      <c r="LON303" s="80"/>
      <c r="LOO303" s="80"/>
      <c r="LOP303" s="80"/>
      <c r="LOQ303" s="80"/>
      <c r="LOR303" s="80"/>
      <c r="LOS303" s="80"/>
      <c r="LOT303" s="80"/>
      <c r="LOU303" s="80"/>
      <c r="LOV303" s="80"/>
      <c r="LOW303" s="80"/>
      <c r="LOX303" s="80"/>
      <c r="LOY303" s="80"/>
      <c r="LOZ303" s="80"/>
      <c r="LPA303" s="80"/>
      <c r="LPB303" s="80"/>
      <c r="LPC303" s="80"/>
      <c r="LPD303" s="80"/>
      <c r="LPE303" s="80"/>
      <c r="LPF303" s="80"/>
      <c r="LPG303" s="80"/>
      <c r="LPH303" s="80"/>
      <c r="LPI303" s="80"/>
      <c r="LPJ303" s="80"/>
      <c r="LPK303" s="80"/>
      <c r="LPL303" s="80"/>
      <c r="LPM303" s="80"/>
      <c r="LPN303" s="80"/>
      <c r="LPO303" s="80"/>
      <c r="LPP303" s="80"/>
      <c r="LPQ303" s="80"/>
      <c r="LPR303" s="80"/>
      <c r="LPS303" s="80"/>
      <c r="LPT303" s="80"/>
      <c r="LPU303" s="80"/>
      <c r="LPV303" s="80"/>
      <c r="LPW303" s="80"/>
      <c r="LPX303" s="80"/>
      <c r="LPY303" s="80"/>
      <c r="LPZ303" s="80"/>
      <c r="LQA303" s="80"/>
      <c r="LQB303" s="80"/>
      <c r="LQC303" s="80"/>
      <c r="LQD303" s="80"/>
      <c r="LQE303" s="80"/>
      <c r="LQF303" s="80"/>
      <c r="LQG303" s="80"/>
      <c r="LQH303" s="80"/>
      <c r="LQI303" s="80"/>
      <c r="LQJ303" s="80"/>
      <c r="LQK303" s="80"/>
      <c r="LQL303" s="80"/>
      <c r="LQM303" s="80"/>
      <c r="LQN303" s="80"/>
      <c r="LQO303" s="80"/>
      <c r="LQP303" s="80"/>
      <c r="LQQ303" s="80"/>
      <c r="LQR303" s="80"/>
      <c r="LQS303" s="80"/>
      <c r="LQT303" s="80"/>
      <c r="LQU303" s="80"/>
      <c r="LQV303" s="80"/>
      <c r="LQW303" s="80"/>
      <c r="LQX303" s="80"/>
      <c r="LQY303" s="80"/>
      <c r="LQZ303" s="80"/>
      <c r="LRA303" s="80"/>
      <c r="LRB303" s="80"/>
      <c r="LRC303" s="80"/>
      <c r="LRD303" s="80"/>
      <c r="LRE303" s="80"/>
      <c r="LRF303" s="80"/>
      <c r="LRG303" s="80"/>
      <c r="LRH303" s="80"/>
      <c r="LRI303" s="80"/>
      <c r="LRJ303" s="80"/>
      <c r="LRK303" s="80"/>
      <c r="LRL303" s="80"/>
      <c r="LRM303" s="80"/>
      <c r="LRN303" s="80"/>
      <c r="LRO303" s="80"/>
      <c r="LRP303" s="80"/>
      <c r="LRQ303" s="80"/>
      <c r="LRR303" s="80"/>
      <c r="LRS303" s="80"/>
      <c r="LRT303" s="80"/>
      <c r="LRU303" s="80"/>
      <c r="LRV303" s="80"/>
      <c r="LRW303" s="80"/>
      <c r="LRX303" s="80"/>
      <c r="LRY303" s="80"/>
      <c r="LRZ303" s="80"/>
      <c r="LSA303" s="80"/>
      <c r="LSB303" s="80"/>
      <c r="LSC303" s="80"/>
      <c r="LSD303" s="80"/>
      <c r="LSE303" s="80"/>
      <c r="LSF303" s="80"/>
      <c r="LSG303" s="80"/>
      <c r="LSH303" s="80"/>
      <c r="LSI303" s="80"/>
      <c r="LSJ303" s="80"/>
      <c r="LSK303" s="80"/>
      <c r="LSL303" s="80"/>
      <c r="LSM303" s="80"/>
      <c r="LSN303" s="80"/>
      <c r="LSO303" s="80"/>
      <c r="LSP303" s="80"/>
      <c r="LSQ303" s="80"/>
      <c r="LSR303" s="80"/>
      <c r="LSS303" s="80"/>
      <c r="LST303" s="80"/>
      <c r="LSU303" s="80"/>
      <c r="LSV303" s="80"/>
      <c r="LSW303" s="80"/>
      <c r="LSX303" s="80"/>
      <c r="LSY303" s="80"/>
      <c r="LSZ303" s="80"/>
      <c r="LTA303" s="80"/>
      <c r="LTB303" s="80"/>
      <c r="LTC303" s="80"/>
      <c r="LTD303" s="80"/>
      <c r="LTE303" s="80"/>
      <c r="LTF303" s="80"/>
      <c r="LTG303" s="80"/>
      <c r="LTH303" s="80"/>
      <c r="LTI303" s="80"/>
      <c r="LTJ303" s="80"/>
      <c r="LTK303" s="80"/>
      <c r="LTL303" s="80"/>
      <c r="LTM303" s="80"/>
      <c r="LTN303" s="80"/>
      <c r="LTO303" s="80"/>
      <c r="LTP303" s="80"/>
      <c r="LTQ303" s="80"/>
      <c r="LTR303" s="80"/>
      <c r="LTS303" s="80"/>
      <c r="LTT303" s="80"/>
      <c r="LTU303" s="80"/>
      <c r="LTV303" s="80"/>
      <c r="LTW303" s="80"/>
      <c r="LTX303" s="80"/>
      <c r="LTY303" s="80"/>
      <c r="LTZ303" s="80"/>
      <c r="LUA303" s="80"/>
      <c r="LUB303" s="80"/>
      <c r="LUC303" s="80"/>
      <c r="LUD303" s="80"/>
      <c r="LUE303" s="80"/>
      <c r="LUF303" s="80"/>
      <c r="LUG303" s="80"/>
      <c r="LUH303" s="80"/>
      <c r="LUI303" s="80"/>
      <c r="LUJ303" s="80"/>
      <c r="LUK303" s="80"/>
      <c r="LUL303" s="80"/>
      <c r="LUM303" s="80"/>
      <c r="LUN303" s="80"/>
      <c r="LUO303" s="80"/>
      <c r="LUP303" s="80"/>
      <c r="LUQ303" s="80"/>
      <c r="LUR303" s="80"/>
      <c r="LUS303" s="80"/>
      <c r="LUT303" s="80"/>
      <c r="LUU303" s="80"/>
      <c r="LUV303" s="80"/>
      <c r="LUW303" s="80"/>
      <c r="LUX303" s="80"/>
      <c r="LUY303" s="80"/>
      <c r="LUZ303" s="80"/>
      <c r="LVA303" s="80"/>
      <c r="LVB303" s="80"/>
      <c r="LVC303" s="80"/>
      <c r="LVD303" s="80"/>
      <c r="LVE303" s="80"/>
      <c r="LVF303" s="80"/>
      <c r="LVG303" s="80"/>
      <c r="LVH303" s="80"/>
      <c r="LVI303" s="80"/>
      <c r="LVJ303" s="80"/>
      <c r="LVK303" s="80"/>
      <c r="LVL303" s="80"/>
      <c r="LVM303" s="80"/>
      <c r="LVN303" s="80"/>
      <c r="LVO303" s="80"/>
      <c r="LVP303" s="80"/>
      <c r="LVQ303" s="80"/>
      <c r="LVR303" s="80"/>
      <c r="LVS303" s="80"/>
      <c r="LVT303" s="80"/>
      <c r="LVU303" s="80"/>
      <c r="LVV303" s="80"/>
      <c r="LVW303" s="80"/>
      <c r="LVX303" s="80"/>
      <c r="LVY303" s="80"/>
      <c r="LVZ303" s="80"/>
      <c r="LWA303" s="80"/>
      <c r="LWB303" s="80"/>
      <c r="LWC303" s="80"/>
      <c r="LWD303" s="80"/>
      <c r="LWE303" s="80"/>
      <c r="LWF303" s="80"/>
      <c r="LWG303" s="80"/>
      <c r="LWH303" s="80"/>
      <c r="LWI303" s="80"/>
      <c r="LWJ303" s="80"/>
      <c r="LWK303" s="80"/>
      <c r="LWL303" s="80"/>
      <c r="LWM303" s="80"/>
      <c r="LWN303" s="80"/>
      <c r="LWO303" s="80"/>
      <c r="LWP303" s="80"/>
      <c r="LWQ303" s="80"/>
      <c r="LWR303" s="80"/>
      <c r="LWS303" s="80"/>
      <c r="LWT303" s="80"/>
      <c r="LWU303" s="80"/>
      <c r="LWV303" s="80"/>
      <c r="LWW303" s="80"/>
      <c r="LWX303" s="80"/>
      <c r="LWY303" s="80"/>
      <c r="LWZ303" s="80"/>
      <c r="LXA303" s="80"/>
      <c r="LXB303" s="80"/>
      <c r="LXC303" s="80"/>
      <c r="LXD303" s="80"/>
      <c r="LXE303" s="80"/>
      <c r="LXF303" s="80"/>
      <c r="LXG303" s="80"/>
      <c r="LXH303" s="80"/>
      <c r="LXI303" s="80"/>
      <c r="LXJ303" s="80"/>
      <c r="LXK303" s="80"/>
      <c r="LXL303" s="80"/>
      <c r="LXM303" s="80"/>
      <c r="LXN303" s="80"/>
      <c r="LXO303" s="80"/>
      <c r="LXP303" s="80"/>
      <c r="LXQ303" s="80"/>
      <c r="LXR303" s="80"/>
      <c r="LXS303" s="80"/>
      <c r="LXT303" s="80"/>
      <c r="LXU303" s="80"/>
      <c r="LXV303" s="80"/>
      <c r="LXW303" s="80"/>
      <c r="LXX303" s="80"/>
      <c r="LXY303" s="80"/>
      <c r="LXZ303" s="80"/>
      <c r="LYA303" s="80"/>
      <c r="LYB303" s="80"/>
      <c r="LYC303" s="80"/>
      <c r="LYD303" s="80"/>
      <c r="LYE303" s="80"/>
      <c r="LYF303" s="80"/>
      <c r="LYG303" s="80"/>
      <c r="LYH303" s="80"/>
      <c r="LYI303" s="80"/>
      <c r="LYJ303" s="80"/>
      <c r="LYK303" s="80"/>
      <c r="LYL303" s="80"/>
      <c r="LYM303" s="80"/>
      <c r="LYN303" s="80"/>
      <c r="LYO303" s="80"/>
      <c r="LYP303" s="80"/>
      <c r="LYQ303" s="80"/>
      <c r="LYR303" s="80"/>
      <c r="LYS303" s="80"/>
      <c r="LYT303" s="80"/>
      <c r="LYU303" s="80"/>
      <c r="LYV303" s="80"/>
      <c r="LYW303" s="80"/>
      <c r="LYX303" s="80"/>
      <c r="LYY303" s="80"/>
      <c r="LYZ303" s="80"/>
      <c r="LZA303" s="80"/>
      <c r="LZB303" s="80"/>
      <c r="LZC303" s="80"/>
      <c r="LZD303" s="80"/>
      <c r="LZE303" s="80"/>
      <c r="LZF303" s="80"/>
      <c r="LZG303" s="80"/>
      <c r="LZH303" s="80"/>
      <c r="LZI303" s="80"/>
      <c r="LZJ303" s="80"/>
      <c r="LZK303" s="80"/>
      <c r="LZL303" s="80"/>
      <c r="LZM303" s="80"/>
      <c r="LZN303" s="80"/>
      <c r="LZO303" s="80"/>
      <c r="LZP303" s="80"/>
      <c r="LZQ303" s="80"/>
      <c r="LZR303" s="80"/>
      <c r="LZS303" s="80"/>
      <c r="LZT303" s="80"/>
      <c r="LZU303" s="80"/>
      <c r="LZV303" s="80"/>
      <c r="LZW303" s="80"/>
      <c r="LZX303" s="80"/>
      <c r="LZY303" s="80"/>
      <c r="LZZ303" s="80"/>
      <c r="MAA303" s="80"/>
      <c r="MAB303" s="80"/>
      <c r="MAC303" s="80"/>
      <c r="MAD303" s="80"/>
      <c r="MAE303" s="80"/>
      <c r="MAF303" s="80"/>
      <c r="MAG303" s="80"/>
      <c r="MAH303" s="80"/>
      <c r="MAI303" s="80"/>
      <c r="MAJ303" s="80"/>
      <c r="MAK303" s="80"/>
      <c r="MAL303" s="80"/>
      <c r="MAM303" s="80"/>
      <c r="MAN303" s="80"/>
      <c r="MAO303" s="80"/>
      <c r="MAP303" s="80"/>
      <c r="MAQ303" s="80"/>
      <c r="MAR303" s="80"/>
      <c r="MAS303" s="80"/>
      <c r="MAT303" s="80"/>
      <c r="MAU303" s="80"/>
      <c r="MAV303" s="80"/>
      <c r="MAW303" s="80"/>
      <c r="MAX303" s="80"/>
      <c r="MAY303" s="80"/>
      <c r="MAZ303" s="80"/>
      <c r="MBA303" s="80"/>
      <c r="MBB303" s="80"/>
      <c r="MBC303" s="80"/>
      <c r="MBD303" s="80"/>
      <c r="MBE303" s="80"/>
      <c r="MBF303" s="80"/>
      <c r="MBG303" s="80"/>
      <c r="MBH303" s="80"/>
      <c r="MBI303" s="80"/>
      <c r="MBJ303" s="80"/>
      <c r="MBK303" s="80"/>
      <c r="MBL303" s="80"/>
      <c r="MBM303" s="80"/>
      <c r="MBN303" s="80"/>
      <c r="MBO303" s="80"/>
      <c r="MBP303" s="80"/>
      <c r="MBQ303" s="80"/>
      <c r="MBR303" s="80"/>
      <c r="MBS303" s="80"/>
      <c r="MBT303" s="80"/>
      <c r="MBU303" s="80"/>
      <c r="MBV303" s="80"/>
      <c r="MBW303" s="80"/>
      <c r="MBX303" s="80"/>
      <c r="MBY303" s="80"/>
      <c r="MBZ303" s="80"/>
      <c r="MCA303" s="80"/>
      <c r="MCB303" s="80"/>
      <c r="MCC303" s="80"/>
      <c r="MCD303" s="80"/>
      <c r="MCE303" s="80"/>
      <c r="MCF303" s="80"/>
      <c r="MCG303" s="80"/>
      <c r="MCH303" s="80"/>
      <c r="MCI303" s="80"/>
      <c r="MCJ303" s="80"/>
      <c r="MCK303" s="80"/>
      <c r="MCL303" s="80"/>
      <c r="MCM303" s="80"/>
      <c r="MCN303" s="80"/>
      <c r="MCO303" s="80"/>
      <c r="MCP303" s="80"/>
      <c r="MCQ303" s="80"/>
      <c r="MCR303" s="80"/>
      <c r="MCS303" s="80"/>
      <c r="MCT303" s="80"/>
      <c r="MCU303" s="80"/>
      <c r="MCV303" s="80"/>
      <c r="MCW303" s="80"/>
      <c r="MCX303" s="80"/>
      <c r="MCY303" s="80"/>
      <c r="MCZ303" s="80"/>
      <c r="MDA303" s="80"/>
      <c r="MDB303" s="80"/>
      <c r="MDC303" s="80"/>
      <c r="MDD303" s="80"/>
      <c r="MDE303" s="80"/>
      <c r="MDF303" s="80"/>
      <c r="MDG303" s="80"/>
      <c r="MDH303" s="80"/>
      <c r="MDI303" s="80"/>
      <c r="MDJ303" s="80"/>
      <c r="MDK303" s="80"/>
      <c r="MDL303" s="80"/>
      <c r="MDM303" s="80"/>
      <c r="MDN303" s="80"/>
      <c r="MDO303" s="80"/>
      <c r="MDP303" s="80"/>
      <c r="MDQ303" s="80"/>
      <c r="MDR303" s="80"/>
      <c r="MDS303" s="80"/>
      <c r="MDT303" s="80"/>
      <c r="MDU303" s="80"/>
      <c r="MDV303" s="80"/>
      <c r="MDW303" s="80"/>
      <c r="MDX303" s="80"/>
      <c r="MDY303" s="80"/>
      <c r="MDZ303" s="80"/>
      <c r="MEA303" s="80"/>
      <c r="MEB303" s="80"/>
      <c r="MEC303" s="80"/>
      <c r="MED303" s="80"/>
      <c r="MEE303" s="80"/>
      <c r="MEF303" s="80"/>
      <c r="MEG303" s="80"/>
      <c r="MEH303" s="80"/>
      <c r="MEI303" s="80"/>
      <c r="MEJ303" s="80"/>
      <c r="MEK303" s="80"/>
      <c r="MEL303" s="80"/>
      <c r="MEM303" s="80"/>
      <c r="MEN303" s="80"/>
      <c r="MEO303" s="80"/>
      <c r="MEP303" s="80"/>
      <c r="MEQ303" s="80"/>
      <c r="MER303" s="80"/>
      <c r="MES303" s="80"/>
      <c r="MET303" s="80"/>
      <c r="MEU303" s="80"/>
      <c r="MEV303" s="80"/>
      <c r="MEW303" s="80"/>
      <c r="MEX303" s="80"/>
      <c r="MEY303" s="80"/>
      <c r="MEZ303" s="80"/>
      <c r="MFA303" s="80"/>
      <c r="MFB303" s="80"/>
      <c r="MFC303" s="80"/>
      <c r="MFD303" s="80"/>
      <c r="MFE303" s="80"/>
      <c r="MFF303" s="80"/>
      <c r="MFG303" s="80"/>
      <c r="MFH303" s="80"/>
      <c r="MFI303" s="80"/>
      <c r="MFJ303" s="80"/>
      <c r="MFK303" s="80"/>
      <c r="MFL303" s="80"/>
      <c r="MFM303" s="80"/>
      <c r="MFN303" s="80"/>
      <c r="MFO303" s="80"/>
      <c r="MFP303" s="80"/>
      <c r="MFQ303" s="80"/>
      <c r="MFR303" s="80"/>
      <c r="MFS303" s="80"/>
      <c r="MFT303" s="80"/>
      <c r="MFU303" s="80"/>
      <c r="MFV303" s="80"/>
      <c r="MFW303" s="80"/>
      <c r="MFX303" s="80"/>
      <c r="MFY303" s="80"/>
      <c r="MFZ303" s="80"/>
      <c r="MGA303" s="80"/>
      <c r="MGB303" s="80"/>
      <c r="MGC303" s="80"/>
      <c r="MGD303" s="80"/>
      <c r="MGE303" s="80"/>
      <c r="MGF303" s="80"/>
      <c r="MGG303" s="80"/>
      <c r="MGH303" s="80"/>
      <c r="MGI303" s="80"/>
      <c r="MGJ303" s="80"/>
      <c r="MGK303" s="80"/>
      <c r="MGL303" s="80"/>
      <c r="MGM303" s="80"/>
      <c r="MGN303" s="80"/>
      <c r="MGO303" s="80"/>
      <c r="MGP303" s="80"/>
      <c r="MGQ303" s="80"/>
      <c r="MGR303" s="80"/>
      <c r="MGS303" s="80"/>
      <c r="MGT303" s="80"/>
      <c r="MGU303" s="80"/>
      <c r="MGV303" s="80"/>
      <c r="MGW303" s="80"/>
      <c r="MGX303" s="80"/>
      <c r="MGY303" s="80"/>
      <c r="MGZ303" s="80"/>
      <c r="MHA303" s="80"/>
      <c r="MHB303" s="80"/>
      <c r="MHC303" s="80"/>
      <c r="MHD303" s="80"/>
      <c r="MHE303" s="80"/>
      <c r="MHF303" s="80"/>
      <c r="MHG303" s="80"/>
      <c r="MHH303" s="80"/>
      <c r="MHI303" s="80"/>
      <c r="MHJ303" s="80"/>
      <c r="MHK303" s="80"/>
      <c r="MHL303" s="80"/>
      <c r="MHM303" s="80"/>
      <c r="MHN303" s="80"/>
      <c r="MHO303" s="80"/>
      <c r="MHP303" s="80"/>
      <c r="MHQ303" s="80"/>
      <c r="MHR303" s="80"/>
      <c r="MHS303" s="80"/>
      <c r="MHT303" s="80"/>
      <c r="MHU303" s="80"/>
      <c r="MHV303" s="80"/>
      <c r="MHW303" s="80"/>
      <c r="MHX303" s="80"/>
      <c r="MHY303" s="80"/>
      <c r="MHZ303" s="80"/>
      <c r="MIA303" s="80"/>
      <c r="MIB303" s="80"/>
      <c r="MIC303" s="80"/>
      <c r="MID303" s="80"/>
      <c r="MIE303" s="80"/>
      <c r="MIF303" s="80"/>
      <c r="MIG303" s="80"/>
      <c r="MIH303" s="80"/>
      <c r="MII303" s="80"/>
      <c r="MIJ303" s="80"/>
      <c r="MIK303" s="80"/>
      <c r="MIL303" s="80"/>
      <c r="MIM303" s="80"/>
      <c r="MIN303" s="80"/>
      <c r="MIO303" s="80"/>
      <c r="MIP303" s="80"/>
      <c r="MIQ303" s="80"/>
      <c r="MIR303" s="80"/>
      <c r="MIS303" s="80"/>
      <c r="MIT303" s="80"/>
      <c r="MIU303" s="80"/>
      <c r="MIV303" s="80"/>
      <c r="MIW303" s="80"/>
      <c r="MIX303" s="80"/>
      <c r="MIY303" s="80"/>
      <c r="MIZ303" s="80"/>
      <c r="MJA303" s="80"/>
      <c r="MJB303" s="80"/>
      <c r="MJC303" s="80"/>
      <c r="MJD303" s="80"/>
      <c r="MJE303" s="80"/>
      <c r="MJF303" s="80"/>
      <c r="MJG303" s="80"/>
      <c r="MJH303" s="80"/>
      <c r="MJI303" s="80"/>
      <c r="MJJ303" s="80"/>
      <c r="MJK303" s="80"/>
      <c r="MJL303" s="80"/>
      <c r="MJM303" s="80"/>
      <c r="MJN303" s="80"/>
      <c r="MJO303" s="80"/>
      <c r="MJP303" s="80"/>
      <c r="MJQ303" s="80"/>
      <c r="MJR303" s="80"/>
      <c r="MJS303" s="80"/>
      <c r="MJT303" s="80"/>
      <c r="MJU303" s="80"/>
      <c r="MJV303" s="80"/>
      <c r="MJW303" s="80"/>
      <c r="MJX303" s="80"/>
      <c r="MJY303" s="80"/>
      <c r="MJZ303" s="80"/>
      <c r="MKA303" s="80"/>
      <c r="MKB303" s="80"/>
      <c r="MKC303" s="80"/>
      <c r="MKD303" s="80"/>
      <c r="MKE303" s="80"/>
      <c r="MKF303" s="80"/>
      <c r="MKG303" s="80"/>
      <c r="MKH303" s="80"/>
      <c r="MKI303" s="80"/>
      <c r="MKJ303" s="80"/>
      <c r="MKK303" s="80"/>
      <c r="MKL303" s="80"/>
      <c r="MKM303" s="80"/>
      <c r="MKN303" s="80"/>
      <c r="MKO303" s="80"/>
      <c r="MKP303" s="80"/>
      <c r="MKQ303" s="80"/>
      <c r="MKR303" s="80"/>
      <c r="MKS303" s="80"/>
      <c r="MKT303" s="80"/>
      <c r="MKU303" s="80"/>
      <c r="MKV303" s="80"/>
      <c r="MKW303" s="80"/>
      <c r="MKX303" s="80"/>
      <c r="MKY303" s="80"/>
      <c r="MKZ303" s="80"/>
      <c r="MLA303" s="80"/>
      <c r="MLB303" s="80"/>
      <c r="MLC303" s="80"/>
      <c r="MLD303" s="80"/>
      <c r="MLE303" s="80"/>
      <c r="MLF303" s="80"/>
      <c r="MLG303" s="80"/>
      <c r="MLH303" s="80"/>
      <c r="MLI303" s="80"/>
      <c r="MLJ303" s="80"/>
      <c r="MLK303" s="80"/>
      <c r="MLL303" s="80"/>
      <c r="MLM303" s="80"/>
      <c r="MLN303" s="80"/>
      <c r="MLO303" s="80"/>
      <c r="MLP303" s="80"/>
      <c r="MLQ303" s="80"/>
      <c r="MLR303" s="80"/>
      <c r="MLS303" s="80"/>
      <c r="MLT303" s="80"/>
      <c r="MLU303" s="80"/>
      <c r="MLV303" s="80"/>
      <c r="MLW303" s="80"/>
      <c r="MLX303" s="80"/>
      <c r="MLY303" s="80"/>
      <c r="MLZ303" s="80"/>
      <c r="MMA303" s="80"/>
      <c r="MMB303" s="80"/>
      <c r="MMC303" s="80"/>
      <c r="MMD303" s="80"/>
      <c r="MME303" s="80"/>
      <c r="MMF303" s="80"/>
      <c r="MMG303" s="80"/>
      <c r="MMH303" s="80"/>
      <c r="MMI303" s="80"/>
      <c r="MMJ303" s="80"/>
      <c r="MMK303" s="80"/>
      <c r="MML303" s="80"/>
      <c r="MMM303" s="80"/>
      <c r="MMN303" s="80"/>
      <c r="MMO303" s="80"/>
      <c r="MMP303" s="80"/>
      <c r="MMQ303" s="80"/>
      <c r="MMR303" s="80"/>
      <c r="MMS303" s="80"/>
      <c r="MMT303" s="80"/>
      <c r="MMU303" s="80"/>
      <c r="MMV303" s="80"/>
      <c r="MMW303" s="80"/>
      <c r="MMX303" s="80"/>
      <c r="MMY303" s="80"/>
      <c r="MMZ303" s="80"/>
      <c r="MNA303" s="80"/>
      <c r="MNB303" s="80"/>
      <c r="MNC303" s="80"/>
      <c r="MND303" s="80"/>
      <c r="MNE303" s="80"/>
      <c r="MNF303" s="80"/>
      <c r="MNG303" s="80"/>
      <c r="MNH303" s="80"/>
      <c r="MNI303" s="80"/>
      <c r="MNJ303" s="80"/>
      <c r="MNK303" s="80"/>
      <c r="MNL303" s="80"/>
      <c r="MNM303" s="80"/>
      <c r="MNN303" s="80"/>
      <c r="MNO303" s="80"/>
      <c r="MNP303" s="80"/>
      <c r="MNQ303" s="80"/>
      <c r="MNR303" s="80"/>
      <c r="MNS303" s="80"/>
      <c r="MNT303" s="80"/>
      <c r="MNU303" s="80"/>
      <c r="MNV303" s="80"/>
      <c r="MNW303" s="80"/>
      <c r="MNX303" s="80"/>
      <c r="MNY303" s="80"/>
      <c r="MNZ303" s="80"/>
      <c r="MOA303" s="80"/>
      <c r="MOB303" s="80"/>
      <c r="MOC303" s="80"/>
      <c r="MOD303" s="80"/>
      <c r="MOE303" s="80"/>
      <c r="MOF303" s="80"/>
      <c r="MOG303" s="80"/>
      <c r="MOH303" s="80"/>
      <c r="MOI303" s="80"/>
      <c r="MOJ303" s="80"/>
      <c r="MOK303" s="80"/>
      <c r="MOL303" s="80"/>
      <c r="MOM303" s="80"/>
      <c r="MON303" s="80"/>
      <c r="MOO303" s="80"/>
      <c r="MOP303" s="80"/>
      <c r="MOQ303" s="80"/>
      <c r="MOR303" s="80"/>
      <c r="MOS303" s="80"/>
      <c r="MOT303" s="80"/>
      <c r="MOU303" s="80"/>
      <c r="MOV303" s="80"/>
      <c r="MOW303" s="80"/>
      <c r="MOX303" s="80"/>
      <c r="MOY303" s="80"/>
      <c r="MOZ303" s="80"/>
      <c r="MPA303" s="80"/>
      <c r="MPB303" s="80"/>
      <c r="MPC303" s="80"/>
      <c r="MPD303" s="80"/>
      <c r="MPE303" s="80"/>
      <c r="MPF303" s="80"/>
      <c r="MPG303" s="80"/>
      <c r="MPH303" s="80"/>
      <c r="MPI303" s="80"/>
      <c r="MPJ303" s="80"/>
      <c r="MPK303" s="80"/>
      <c r="MPL303" s="80"/>
      <c r="MPM303" s="80"/>
      <c r="MPN303" s="80"/>
      <c r="MPO303" s="80"/>
      <c r="MPP303" s="80"/>
      <c r="MPQ303" s="80"/>
      <c r="MPR303" s="80"/>
      <c r="MPS303" s="80"/>
      <c r="MPT303" s="80"/>
      <c r="MPU303" s="80"/>
      <c r="MPV303" s="80"/>
      <c r="MPW303" s="80"/>
      <c r="MPX303" s="80"/>
      <c r="MPY303" s="80"/>
      <c r="MPZ303" s="80"/>
      <c r="MQA303" s="80"/>
      <c r="MQB303" s="80"/>
      <c r="MQC303" s="80"/>
      <c r="MQD303" s="80"/>
      <c r="MQE303" s="80"/>
      <c r="MQF303" s="80"/>
      <c r="MQG303" s="80"/>
      <c r="MQH303" s="80"/>
      <c r="MQI303" s="80"/>
      <c r="MQJ303" s="80"/>
      <c r="MQK303" s="80"/>
      <c r="MQL303" s="80"/>
      <c r="MQM303" s="80"/>
      <c r="MQN303" s="80"/>
      <c r="MQO303" s="80"/>
      <c r="MQP303" s="80"/>
      <c r="MQQ303" s="80"/>
      <c r="MQR303" s="80"/>
      <c r="MQS303" s="80"/>
      <c r="MQT303" s="80"/>
      <c r="MQU303" s="80"/>
      <c r="MQV303" s="80"/>
      <c r="MQW303" s="80"/>
      <c r="MQX303" s="80"/>
      <c r="MQY303" s="80"/>
      <c r="MQZ303" s="80"/>
      <c r="MRA303" s="80"/>
      <c r="MRB303" s="80"/>
      <c r="MRC303" s="80"/>
      <c r="MRD303" s="80"/>
      <c r="MRE303" s="80"/>
      <c r="MRF303" s="80"/>
      <c r="MRG303" s="80"/>
      <c r="MRH303" s="80"/>
      <c r="MRI303" s="80"/>
      <c r="MRJ303" s="80"/>
      <c r="MRK303" s="80"/>
      <c r="MRL303" s="80"/>
      <c r="MRM303" s="80"/>
      <c r="MRN303" s="80"/>
      <c r="MRO303" s="80"/>
      <c r="MRP303" s="80"/>
      <c r="MRQ303" s="80"/>
      <c r="MRR303" s="80"/>
      <c r="MRS303" s="80"/>
      <c r="MRT303" s="80"/>
      <c r="MRU303" s="80"/>
      <c r="MRV303" s="80"/>
      <c r="MRW303" s="80"/>
      <c r="MRX303" s="80"/>
      <c r="MRY303" s="80"/>
      <c r="MRZ303" s="80"/>
      <c r="MSA303" s="80"/>
      <c r="MSB303" s="80"/>
      <c r="MSC303" s="80"/>
      <c r="MSD303" s="80"/>
      <c r="MSE303" s="80"/>
      <c r="MSF303" s="80"/>
      <c r="MSG303" s="80"/>
      <c r="MSH303" s="80"/>
      <c r="MSI303" s="80"/>
      <c r="MSJ303" s="80"/>
      <c r="MSK303" s="80"/>
      <c r="MSL303" s="80"/>
      <c r="MSM303" s="80"/>
      <c r="MSN303" s="80"/>
      <c r="MSO303" s="80"/>
      <c r="MSP303" s="80"/>
      <c r="MSQ303" s="80"/>
      <c r="MSR303" s="80"/>
      <c r="MSS303" s="80"/>
      <c r="MST303" s="80"/>
      <c r="MSU303" s="80"/>
      <c r="MSV303" s="80"/>
      <c r="MSW303" s="80"/>
      <c r="MSX303" s="80"/>
      <c r="MSY303" s="80"/>
      <c r="MSZ303" s="80"/>
      <c r="MTA303" s="80"/>
      <c r="MTB303" s="80"/>
      <c r="MTC303" s="80"/>
      <c r="MTD303" s="80"/>
      <c r="MTE303" s="80"/>
      <c r="MTF303" s="80"/>
      <c r="MTG303" s="80"/>
      <c r="MTH303" s="80"/>
      <c r="MTI303" s="80"/>
      <c r="MTJ303" s="80"/>
      <c r="MTK303" s="80"/>
      <c r="MTL303" s="80"/>
      <c r="MTM303" s="80"/>
      <c r="MTN303" s="80"/>
      <c r="MTO303" s="80"/>
      <c r="MTP303" s="80"/>
      <c r="MTQ303" s="80"/>
      <c r="MTR303" s="80"/>
      <c r="MTS303" s="80"/>
      <c r="MTT303" s="80"/>
      <c r="MTU303" s="80"/>
      <c r="MTV303" s="80"/>
      <c r="MTW303" s="80"/>
      <c r="MTX303" s="80"/>
      <c r="MTY303" s="80"/>
      <c r="MTZ303" s="80"/>
      <c r="MUA303" s="80"/>
      <c r="MUB303" s="80"/>
      <c r="MUC303" s="80"/>
      <c r="MUD303" s="80"/>
      <c r="MUE303" s="80"/>
      <c r="MUF303" s="80"/>
      <c r="MUG303" s="80"/>
      <c r="MUH303" s="80"/>
      <c r="MUI303" s="80"/>
      <c r="MUJ303" s="80"/>
      <c r="MUK303" s="80"/>
      <c r="MUL303" s="80"/>
      <c r="MUM303" s="80"/>
      <c r="MUN303" s="80"/>
      <c r="MUO303" s="80"/>
      <c r="MUP303" s="80"/>
      <c r="MUQ303" s="80"/>
      <c r="MUR303" s="80"/>
      <c r="MUS303" s="80"/>
      <c r="MUT303" s="80"/>
      <c r="MUU303" s="80"/>
      <c r="MUV303" s="80"/>
      <c r="MUW303" s="80"/>
      <c r="MUX303" s="80"/>
      <c r="MUY303" s="80"/>
      <c r="MUZ303" s="80"/>
      <c r="MVA303" s="80"/>
      <c r="MVB303" s="80"/>
      <c r="MVC303" s="80"/>
      <c r="MVD303" s="80"/>
      <c r="MVE303" s="80"/>
      <c r="MVF303" s="80"/>
      <c r="MVG303" s="80"/>
      <c r="MVH303" s="80"/>
      <c r="MVI303" s="80"/>
      <c r="MVJ303" s="80"/>
      <c r="MVK303" s="80"/>
      <c r="MVL303" s="80"/>
      <c r="MVM303" s="80"/>
      <c r="MVN303" s="80"/>
      <c r="MVO303" s="80"/>
      <c r="MVP303" s="80"/>
      <c r="MVQ303" s="80"/>
      <c r="MVR303" s="80"/>
      <c r="MVS303" s="80"/>
      <c r="MVT303" s="80"/>
      <c r="MVU303" s="80"/>
      <c r="MVV303" s="80"/>
      <c r="MVW303" s="80"/>
      <c r="MVX303" s="80"/>
      <c r="MVY303" s="80"/>
      <c r="MVZ303" s="80"/>
      <c r="MWA303" s="80"/>
      <c r="MWB303" s="80"/>
      <c r="MWC303" s="80"/>
      <c r="MWD303" s="80"/>
      <c r="MWE303" s="80"/>
      <c r="MWF303" s="80"/>
      <c r="MWG303" s="80"/>
      <c r="MWH303" s="80"/>
      <c r="MWI303" s="80"/>
      <c r="MWJ303" s="80"/>
      <c r="MWK303" s="80"/>
      <c r="MWL303" s="80"/>
      <c r="MWM303" s="80"/>
      <c r="MWN303" s="80"/>
      <c r="MWO303" s="80"/>
      <c r="MWP303" s="80"/>
      <c r="MWQ303" s="80"/>
      <c r="MWR303" s="80"/>
      <c r="MWS303" s="80"/>
      <c r="MWT303" s="80"/>
      <c r="MWU303" s="80"/>
      <c r="MWV303" s="80"/>
      <c r="MWW303" s="80"/>
      <c r="MWX303" s="80"/>
      <c r="MWY303" s="80"/>
      <c r="MWZ303" s="80"/>
      <c r="MXA303" s="80"/>
      <c r="MXB303" s="80"/>
      <c r="MXC303" s="80"/>
      <c r="MXD303" s="80"/>
      <c r="MXE303" s="80"/>
      <c r="MXF303" s="80"/>
      <c r="MXG303" s="80"/>
      <c r="MXH303" s="80"/>
      <c r="MXI303" s="80"/>
      <c r="MXJ303" s="80"/>
      <c r="MXK303" s="80"/>
      <c r="MXL303" s="80"/>
      <c r="MXM303" s="80"/>
      <c r="MXN303" s="80"/>
      <c r="MXO303" s="80"/>
      <c r="MXP303" s="80"/>
      <c r="MXQ303" s="80"/>
      <c r="MXR303" s="80"/>
      <c r="MXS303" s="80"/>
      <c r="MXT303" s="80"/>
      <c r="MXU303" s="80"/>
      <c r="MXV303" s="80"/>
      <c r="MXW303" s="80"/>
      <c r="MXX303" s="80"/>
      <c r="MXY303" s="80"/>
      <c r="MXZ303" s="80"/>
      <c r="MYA303" s="80"/>
      <c r="MYB303" s="80"/>
      <c r="MYC303" s="80"/>
      <c r="MYD303" s="80"/>
      <c r="MYE303" s="80"/>
      <c r="MYF303" s="80"/>
      <c r="MYG303" s="80"/>
      <c r="MYH303" s="80"/>
      <c r="MYI303" s="80"/>
      <c r="MYJ303" s="80"/>
      <c r="MYK303" s="80"/>
      <c r="MYL303" s="80"/>
      <c r="MYM303" s="80"/>
      <c r="MYN303" s="80"/>
      <c r="MYO303" s="80"/>
      <c r="MYP303" s="80"/>
      <c r="MYQ303" s="80"/>
      <c r="MYR303" s="80"/>
      <c r="MYS303" s="80"/>
      <c r="MYT303" s="80"/>
      <c r="MYU303" s="80"/>
      <c r="MYV303" s="80"/>
      <c r="MYW303" s="80"/>
      <c r="MYX303" s="80"/>
      <c r="MYY303" s="80"/>
      <c r="MYZ303" s="80"/>
      <c r="MZA303" s="80"/>
      <c r="MZB303" s="80"/>
      <c r="MZC303" s="80"/>
      <c r="MZD303" s="80"/>
      <c r="MZE303" s="80"/>
      <c r="MZF303" s="80"/>
      <c r="MZG303" s="80"/>
      <c r="MZH303" s="80"/>
      <c r="MZI303" s="80"/>
      <c r="MZJ303" s="80"/>
      <c r="MZK303" s="80"/>
      <c r="MZL303" s="80"/>
      <c r="MZM303" s="80"/>
      <c r="MZN303" s="80"/>
      <c r="MZO303" s="80"/>
      <c r="MZP303" s="80"/>
      <c r="MZQ303" s="80"/>
      <c r="MZR303" s="80"/>
      <c r="MZS303" s="80"/>
      <c r="MZT303" s="80"/>
      <c r="MZU303" s="80"/>
      <c r="MZV303" s="80"/>
      <c r="MZW303" s="80"/>
      <c r="MZX303" s="80"/>
      <c r="MZY303" s="80"/>
      <c r="MZZ303" s="80"/>
      <c r="NAA303" s="80"/>
      <c r="NAB303" s="80"/>
      <c r="NAC303" s="80"/>
      <c r="NAD303" s="80"/>
      <c r="NAE303" s="80"/>
      <c r="NAF303" s="80"/>
      <c r="NAG303" s="80"/>
      <c r="NAH303" s="80"/>
      <c r="NAI303" s="80"/>
      <c r="NAJ303" s="80"/>
      <c r="NAK303" s="80"/>
      <c r="NAL303" s="80"/>
      <c r="NAM303" s="80"/>
      <c r="NAN303" s="80"/>
      <c r="NAO303" s="80"/>
      <c r="NAP303" s="80"/>
      <c r="NAQ303" s="80"/>
      <c r="NAR303" s="80"/>
      <c r="NAS303" s="80"/>
      <c r="NAT303" s="80"/>
      <c r="NAU303" s="80"/>
      <c r="NAV303" s="80"/>
      <c r="NAW303" s="80"/>
      <c r="NAX303" s="80"/>
      <c r="NAY303" s="80"/>
      <c r="NAZ303" s="80"/>
      <c r="NBA303" s="80"/>
      <c r="NBB303" s="80"/>
      <c r="NBC303" s="80"/>
      <c r="NBD303" s="80"/>
      <c r="NBE303" s="80"/>
      <c r="NBF303" s="80"/>
      <c r="NBG303" s="80"/>
      <c r="NBH303" s="80"/>
      <c r="NBI303" s="80"/>
      <c r="NBJ303" s="80"/>
      <c r="NBK303" s="80"/>
      <c r="NBL303" s="80"/>
      <c r="NBM303" s="80"/>
      <c r="NBN303" s="80"/>
      <c r="NBO303" s="80"/>
      <c r="NBP303" s="80"/>
      <c r="NBQ303" s="80"/>
      <c r="NBR303" s="80"/>
      <c r="NBS303" s="80"/>
      <c r="NBT303" s="80"/>
      <c r="NBU303" s="80"/>
      <c r="NBV303" s="80"/>
      <c r="NBW303" s="80"/>
      <c r="NBX303" s="80"/>
      <c r="NBY303" s="80"/>
      <c r="NBZ303" s="80"/>
      <c r="NCA303" s="80"/>
      <c r="NCB303" s="80"/>
      <c r="NCC303" s="80"/>
      <c r="NCD303" s="80"/>
      <c r="NCE303" s="80"/>
      <c r="NCF303" s="80"/>
      <c r="NCG303" s="80"/>
      <c r="NCH303" s="80"/>
      <c r="NCI303" s="80"/>
      <c r="NCJ303" s="80"/>
      <c r="NCK303" s="80"/>
      <c r="NCL303" s="80"/>
      <c r="NCM303" s="80"/>
      <c r="NCN303" s="80"/>
      <c r="NCO303" s="80"/>
      <c r="NCP303" s="80"/>
      <c r="NCQ303" s="80"/>
      <c r="NCR303" s="80"/>
      <c r="NCS303" s="80"/>
      <c r="NCT303" s="80"/>
      <c r="NCU303" s="80"/>
      <c r="NCV303" s="80"/>
      <c r="NCW303" s="80"/>
      <c r="NCX303" s="80"/>
      <c r="NCY303" s="80"/>
      <c r="NCZ303" s="80"/>
      <c r="NDA303" s="80"/>
      <c r="NDB303" s="80"/>
      <c r="NDC303" s="80"/>
      <c r="NDD303" s="80"/>
      <c r="NDE303" s="80"/>
      <c r="NDF303" s="80"/>
      <c r="NDG303" s="80"/>
      <c r="NDH303" s="80"/>
      <c r="NDI303" s="80"/>
      <c r="NDJ303" s="80"/>
      <c r="NDK303" s="80"/>
      <c r="NDL303" s="80"/>
      <c r="NDM303" s="80"/>
      <c r="NDN303" s="80"/>
      <c r="NDO303" s="80"/>
      <c r="NDP303" s="80"/>
      <c r="NDQ303" s="80"/>
      <c r="NDR303" s="80"/>
      <c r="NDS303" s="80"/>
      <c r="NDT303" s="80"/>
      <c r="NDU303" s="80"/>
      <c r="NDV303" s="80"/>
      <c r="NDW303" s="80"/>
      <c r="NDX303" s="80"/>
      <c r="NDY303" s="80"/>
      <c r="NDZ303" s="80"/>
      <c r="NEA303" s="80"/>
      <c r="NEB303" s="80"/>
      <c r="NEC303" s="80"/>
      <c r="NED303" s="80"/>
      <c r="NEE303" s="80"/>
      <c r="NEF303" s="80"/>
      <c r="NEG303" s="80"/>
      <c r="NEH303" s="80"/>
      <c r="NEI303" s="80"/>
      <c r="NEJ303" s="80"/>
      <c r="NEK303" s="80"/>
      <c r="NEL303" s="80"/>
      <c r="NEM303" s="80"/>
      <c r="NEN303" s="80"/>
      <c r="NEO303" s="80"/>
      <c r="NEP303" s="80"/>
      <c r="NEQ303" s="80"/>
      <c r="NER303" s="80"/>
      <c r="NES303" s="80"/>
      <c r="NET303" s="80"/>
      <c r="NEU303" s="80"/>
      <c r="NEV303" s="80"/>
      <c r="NEW303" s="80"/>
      <c r="NEX303" s="80"/>
      <c r="NEY303" s="80"/>
      <c r="NEZ303" s="80"/>
      <c r="NFA303" s="80"/>
      <c r="NFB303" s="80"/>
      <c r="NFC303" s="80"/>
      <c r="NFD303" s="80"/>
      <c r="NFE303" s="80"/>
      <c r="NFF303" s="80"/>
      <c r="NFG303" s="80"/>
      <c r="NFH303" s="80"/>
      <c r="NFI303" s="80"/>
      <c r="NFJ303" s="80"/>
      <c r="NFK303" s="80"/>
      <c r="NFL303" s="80"/>
      <c r="NFM303" s="80"/>
      <c r="NFN303" s="80"/>
      <c r="NFO303" s="80"/>
      <c r="NFP303" s="80"/>
      <c r="NFQ303" s="80"/>
      <c r="NFR303" s="80"/>
      <c r="NFS303" s="80"/>
      <c r="NFT303" s="80"/>
      <c r="NFU303" s="80"/>
      <c r="NFV303" s="80"/>
      <c r="NFW303" s="80"/>
      <c r="NFX303" s="80"/>
      <c r="NFY303" s="80"/>
      <c r="NFZ303" s="80"/>
      <c r="NGA303" s="80"/>
      <c r="NGB303" s="80"/>
      <c r="NGC303" s="80"/>
      <c r="NGD303" s="80"/>
      <c r="NGE303" s="80"/>
      <c r="NGF303" s="80"/>
      <c r="NGG303" s="80"/>
      <c r="NGH303" s="80"/>
      <c r="NGI303" s="80"/>
      <c r="NGJ303" s="80"/>
      <c r="NGK303" s="80"/>
      <c r="NGL303" s="80"/>
      <c r="NGM303" s="80"/>
      <c r="NGN303" s="80"/>
      <c r="NGO303" s="80"/>
      <c r="NGP303" s="80"/>
      <c r="NGQ303" s="80"/>
      <c r="NGR303" s="80"/>
      <c r="NGS303" s="80"/>
      <c r="NGT303" s="80"/>
      <c r="NGU303" s="80"/>
      <c r="NGV303" s="80"/>
      <c r="NGW303" s="80"/>
      <c r="NGX303" s="80"/>
      <c r="NGY303" s="80"/>
      <c r="NGZ303" s="80"/>
      <c r="NHA303" s="80"/>
      <c r="NHB303" s="80"/>
      <c r="NHC303" s="80"/>
      <c r="NHD303" s="80"/>
      <c r="NHE303" s="80"/>
      <c r="NHF303" s="80"/>
      <c r="NHG303" s="80"/>
      <c r="NHH303" s="80"/>
      <c r="NHI303" s="80"/>
      <c r="NHJ303" s="80"/>
      <c r="NHK303" s="80"/>
      <c r="NHL303" s="80"/>
      <c r="NHM303" s="80"/>
      <c r="NHN303" s="80"/>
      <c r="NHO303" s="80"/>
      <c r="NHP303" s="80"/>
      <c r="NHQ303" s="80"/>
      <c r="NHR303" s="80"/>
      <c r="NHS303" s="80"/>
      <c r="NHT303" s="80"/>
      <c r="NHU303" s="80"/>
      <c r="NHV303" s="80"/>
      <c r="NHW303" s="80"/>
      <c r="NHX303" s="80"/>
      <c r="NHY303" s="80"/>
      <c r="NHZ303" s="80"/>
      <c r="NIA303" s="80"/>
      <c r="NIB303" s="80"/>
      <c r="NIC303" s="80"/>
      <c r="NID303" s="80"/>
      <c r="NIE303" s="80"/>
      <c r="NIF303" s="80"/>
      <c r="NIG303" s="80"/>
      <c r="NIH303" s="80"/>
      <c r="NII303" s="80"/>
      <c r="NIJ303" s="80"/>
      <c r="NIK303" s="80"/>
      <c r="NIL303" s="80"/>
      <c r="NIM303" s="80"/>
      <c r="NIN303" s="80"/>
      <c r="NIO303" s="80"/>
      <c r="NIP303" s="80"/>
      <c r="NIQ303" s="80"/>
      <c r="NIR303" s="80"/>
      <c r="NIS303" s="80"/>
      <c r="NIT303" s="80"/>
      <c r="NIU303" s="80"/>
      <c r="NIV303" s="80"/>
      <c r="NIW303" s="80"/>
      <c r="NIX303" s="80"/>
      <c r="NIY303" s="80"/>
      <c r="NIZ303" s="80"/>
      <c r="NJA303" s="80"/>
      <c r="NJB303" s="80"/>
      <c r="NJC303" s="80"/>
      <c r="NJD303" s="80"/>
      <c r="NJE303" s="80"/>
      <c r="NJF303" s="80"/>
      <c r="NJG303" s="80"/>
      <c r="NJH303" s="80"/>
      <c r="NJI303" s="80"/>
      <c r="NJJ303" s="80"/>
      <c r="NJK303" s="80"/>
      <c r="NJL303" s="80"/>
      <c r="NJM303" s="80"/>
      <c r="NJN303" s="80"/>
      <c r="NJO303" s="80"/>
      <c r="NJP303" s="80"/>
      <c r="NJQ303" s="80"/>
      <c r="NJR303" s="80"/>
      <c r="NJS303" s="80"/>
      <c r="NJT303" s="80"/>
      <c r="NJU303" s="80"/>
      <c r="NJV303" s="80"/>
      <c r="NJW303" s="80"/>
      <c r="NJX303" s="80"/>
      <c r="NJY303" s="80"/>
      <c r="NJZ303" s="80"/>
      <c r="NKA303" s="80"/>
      <c r="NKB303" s="80"/>
      <c r="NKC303" s="80"/>
      <c r="NKD303" s="80"/>
      <c r="NKE303" s="80"/>
      <c r="NKF303" s="80"/>
      <c r="NKG303" s="80"/>
      <c r="NKH303" s="80"/>
      <c r="NKI303" s="80"/>
      <c r="NKJ303" s="80"/>
      <c r="NKK303" s="80"/>
      <c r="NKL303" s="80"/>
      <c r="NKM303" s="80"/>
      <c r="NKN303" s="80"/>
      <c r="NKO303" s="80"/>
      <c r="NKP303" s="80"/>
      <c r="NKQ303" s="80"/>
      <c r="NKR303" s="80"/>
      <c r="NKS303" s="80"/>
      <c r="NKT303" s="80"/>
      <c r="NKU303" s="80"/>
      <c r="NKV303" s="80"/>
      <c r="NKW303" s="80"/>
      <c r="NKX303" s="80"/>
      <c r="NKY303" s="80"/>
      <c r="NKZ303" s="80"/>
      <c r="NLA303" s="80"/>
      <c r="NLB303" s="80"/>
      <c r="NLC303" s="80"/>
      <c r="NLD303" s="80"/>
      <c r="NLE303" s="80"/>
      <c r="NLF303" s="80"/>
      <c r="NLG303" s="80"/>
      <c r="NLH303" s="80"/>
      <c r="NLI303" s="80"/>
      <c r="NLJ303" s="80"/>
      <c r="NLK303" s="80"/>
      <c r="NLL303" s="80"/>
      <c r="NLM303" s="80"/>
      <c r="NLN303" s="80"/>
      <c r="NLO303" s="80"/>
      <c r="NLP303" s="80"/>
      <c r="NLQ303" s="80"/>
      <c r="NLR303" s="80"/>
      <c r="NLS303" s="80"/>
      <c r="NLT303" s="80"/>
      <c r="NLU303" s="80"/>
      <c r="NLV303" s="80"/>
      <c r="NLW303" s="80"/>
      <c r="NLX303" s="80"/>
      <c r="NLY303" s="80"/>
      <c r="NLZ303" s="80"/>
      <c r="NMA303" s="80"/>
      <c r="NMB303" s="80"/>
      <c r="NMC303" s="80"/>
      <c r="NMD303" s="80"/>
      <c r="NME303" s="80"/>
      <c r="NMF303" s="80"/>
      <c r="NMG303" s="80"/>
      <c r="NMH303" s="80"/>
      <c r="NMI303" s="80"/>
      <c r="NMJ303" s="80"/>
      <c r="NMK303" s="80"/>
      <c r="NML303" s="80"/>
      <c r="NMM303" s="80"/>
      <c r="NMN303" s="80"/>
      <c r="NMO303" s="80"/>
      <c r="NMP303" s="80"/>
      <c r="NMQ303" s="80"/>
      <c r="NMR303" s="80"/>
      <c r="NMS303" s="80"/>
      <c r="NMT303" s="80"/>
      <c r="NMU303" s="80"/>
      <c r="NMV303" s="80"/>
      <c r="NMW303" s="80"/>
      <c r="NMX303" s="80"/>
      <c r="NMY303" s="80"/>
      <c r="NMZ303" s="80"/>
      <c r="NNA303" s="80"/>
      <c r="NNB303" s="80"/>
      <c r="NNC303" s="80"/>
      <c r="NND303" s="80"/>
      <c r="NNE303" s="80"/>
      <c r="NNF303" s="80"/>
      <c r="NNG303" s="80"/>
      <c r="NNH303" s="80"/>
      <c r="NNI303" s="80"/>
      <c r="NNJ303" s="80"/>
      <c r="NNK303" s="80"/>
      <c r="NNL303" s="80"/>
      <c r="NNM303" s="80"/>
      <c r="NNN303" s="80"/>
      <c r="NNO303" s="80"/>
      <c r="NNP303" s="80"/>
      <c r="NNQ303" s="80"/>
      <c r="NNR303" s="80"/>
      <c r="NNS303" s="80"/>
      <c r="NNT303" s="80"/>
      <c r="NNU303" s="80"/>
      <c r="NNV303" s="80"/>
      <c r="NNW303" s="80"/>
      <c r="NNX303" s="80"/>
      <c r="NNY303" s="80"/>
      <c r="NNZ303" s="80"/>
      <c r="NOA303" s="80"/>
      <c r="NOB303" s="80"/>
      <c r="NOC303" s="80"/>
      <c r="NOD303" s="80"/>
      <c r="NOE303" s="80"/>
      <c r="NOF303" s="80"/>
      <c r="NOG303" s="80"/>
      <c r="NOH303" s="80"/>
      <c r="NOI303" s="80"/>
      <c r="NOJ303" s="80"/>
      <c r="NOK303" s="80"/>
      <c r="NOL303" s="80"/>
      <c r="NOM303" s="80"/>
      <c r="NON303" s="80"/>
      <c r="NOO303" s="80"/>
      <c r="NOP303" s="80"/>
      <c r="NOQ303" s="80"/>
      <c r="NOR303" s="80"/>
      <c r="NOS303" s="80"/>
      <c r="NOT303" s="80"/>
      <c r="NOU303" s="80"/>
      <c r="NOV303" s="80"/>
      <c r="NOW303" s="80"/>
      <c r="NOX303" s="80"/>
      <c r="NOY303" s="80"/>
      <c r="NOZ303" s="80"/>
      <c r="NPA303" s="80"/>
      <c r="NPB303" s="80"/>
      <c r="NPC303" s="80"/>
      <c r="NPD303" s="80"/>
      <c r="NPE303" s="80"/>
      <c r="NPF303" s="80"/>
      <c r="NPG303" s="80"/>
      <c r="NPH303" s="80"/>
      <c r="NPI303" s="80"/>
      <c r="NPJ303" s="80"/>
      <c r="NPK303" s="80"/>
      <c r="NPL303" s="80"/>
      <c r="NPM303" s="80"/>
      <c r="NPN303" s="80"/>
      <c r="NPO303" s="80"/>
      <c r="NPP303" s="80"/>
      <c r="NPQ303" s="80"/>
      <c r="NPR303" s="80"/>
      <c r="NPS303" s="80"/>
      <c r="NPT303" s="80"/>
      <c r="NPU303" s="80"/>
      <c r="NPV303" s="80"/>
      <c r="NPW303" s="80"/>
      <c r="NPX303" s="80"/>
      <c r="NPY303" s="80"/>
      <c r="NPZ303" s="80"/>
      <c r="NQA303" s="80"/>
      <c r="NQB303" s="80"/>
      <c r="NQC303" s="80"/>
      <c r="NQD303" s="80"/>
      <c r="NQE303" s="80"/>
      <c r="NQF303" s="80"/>
      <c r="NQG303" s="80"/>
      <c r="NQH303" s="80"/>
      <c r="NQI303" s="80"/>
      <c r="NQJ303" s="80"/>
      <c r="NQK303" s="80"/>
      <c r="NQL303" s="80"/>
      <c r="NQM303" s="80"/>
      <c r="NQN303" s="80"/>
      <c r="NQO303" s="80"/>
      <c r="NQP303" s="80"/>
      <c r="NQQ303" s="80"/>
      <c r="NQR303" s="80"/>
      <c r="NQS303" s="80"/>
      <c r="NQT303" s="80"/>
      <c r="NQU303" s="80"/>
      <c r="NQV303" s="80"/>
      <c r="NQW303" s="80"/>
      <c r="NQX303" s="80"/>
      <c r="NQY303" s="80"/>
      <c r="NQZ303" s="80"/>
      <c r="NRA303" s="80"/>
      <c r="NRB303" s="80"/>
      <c r="NRC303" s="80"/>
      <c r="NRD303" s="80"/>
      <c r="NRE303" s="80"/>
      <c r="NRF303" s="80"/>
      <c r="NRG303" s="80"/>
      <c r="NRH303" s="80"/>
      <c r="NRI303" s="80"/>
      <c r="NRJ303" s="80"/>
      <c r="NRK303" s="80"/>
      <c r="NRL303" s="80"/>
      <c r="NRM303" s="80"/>
      <c r="NRN303" s="80"/>
      <c r="NRO303" s="80"/>
      <c r="NRP303" s="80"/>
      <c r="NRQ303" s="80"/>
      <c r="NRR303" s="80"/>
      <c r="NRS303" s="80"/>
      <c r="NRT303" s="80"/>
      <c r="NRU303" s="80"/>
      <c r="NRV303" s="80"/>
      <c r="NRW303" s="80"/>
      <c r="NRX303" s="80"/>
      <c r="NRY303" s="80"/>
      <c r="NRZ303" s="80"/>
      <c r="NSA303" s="80"/>
      <c r="NSB303" s="80"/>
      <c r="NSC303" s="80"/>
      <c r="NSD303" s="80"/>
      <c r="NSE303" s="80"/>
      <c r="NSF303" s="80"/>
      <c r="NSG303" s="80"/>
      <c r="NSH303" s="80"/>
      <c r="NSI303" s="80"/>
      <c r="NSJ303" s="80"/>
      <c r="NSK303" s="80"/>
      <c r="NSL303" s="80"/>
      <c r="NSM303" s="80"/>
      <c r="NSN303" s="80"/>
      <c r="NSO303" s="80"/>
      <c r="NSP303" s="80"/>
      <c r="NSQ303" s="80"/>
      <c r="NSR303" s="80"/>
      <c r="NSS303" s="80"/>
      <c r="NST303" s="80"/>
      <c r="NSU303" s="80"/>
      <c r="NSV303" s="80"/>
      <c r="NSW303" s="80"/>
      <c r="NSX303" s="80"/>
      <c r="NSY303" s="80"/>
      <c r="NSZ303" s="80"/>
      <c r="NTA303" s="80"/>
      <c r="NTB303" s="80"/>
      <c r="NTC303" s="80"/>
      <c r="NTD303" s="80"/>
      <c r="NTE303" s="80"/>
      <c r="NTF303" s="80"/>
      <c r="NTG303" s="80"/>
      <c r="NTH303" s="80"/>
      <c r="NTI303" s="80"/>
      <c r="NTJ303" s="80"/>
      <c r="NTK303" s="80"/>
      <c r="NTL303" s="80"/>
      <c r="NTM303" s="80"/>
      <c r="NTN303" s="80"/>
      <c r="NTO303" s="80"/>
      <c r="NTP303" s="80"/>
      <c r="NTQ303" s="80"/>
      <c r="NTR303" s="80"/>
      <c r="NTS303" s="80"/>
      <c r="NTT303" s="80"/>
      <c r="NTU303" s="80"/>
      <c r="NTV303" s="80"/>
      <c r="NTW303" s="80"/>
      <c r="NTX303" s="80"/>
      <c r="NTY303" s="80"/>
      <c r="NTZ303" s="80"/>
      <c r="NUA303" s="80"/>
      <c r="NUB303" s="80"/>
      <c r="NUC303" s="80"/>
      <c r="NUD303" s="80"/>
      <c r="NUE303" s="80"/>
      <c r="NUF303" s="80"/>
      <c r="NUG303" s="80"/>
      <c r="NUH303" s="80"/>
      <c r="NUI303" s="80"/>
      <c r="NUJ303" s="80"/>
      <c r="NUK303" s="80"/>
      <c r="NUL303" s="80"/>
      <c r="NUM303" s="80"/>
      <c r="NUN303" s="80"/>
      <c r="NUO303" s="80"/>
      <c r="NUP303" s="80"/>
      <c r="NUQ303" s="80"/>
      <c r="NUR303" s="80"/>
      <c r="NUS303" s="80"/>
      <c r="NUT303" s="80"/>
      <c r="NUU303" s="80"/>
      <c r="NUV303" s="80"/>
      <c r="NUW303" s="80"/>
      <c r="NUX303" s="80"/>
      <c r="NUY303" s="80"/>
      <c r="NUZ303" s="80"/>
      <c r="NVA303" s="80"/>
      <c r="NVB303" s="80"/>
      <c r="NVC303" s="80"/>
      <c r="NVD303" s="80"/>
      <c r="NVE303" s="80"/>
      <c r="NVF303" s="80"/>
      <c r="NVG303" s="80"/>
      <c r="NVH303" s="80"/>
      <c r="NVI303" s="80"/>
      <c r="NVJ303" s="80"/>
      <c r="NVK303" s="80"/>
      <c r="NVL303" s="80"/>
      <c r="NVM303" s="80"/>
      <c r="NVN303" s="80"/>
      <c r="NVO303" s="80"/>
      <c r="NVP303" s="80"/>
      <c r="NVQ303" s="80"/>
      <c r="NVR303" s="80"/>
      <c r="NVS303" s="80"/>
      <c r="NVT303" s="80"/>
      <c r="NVU303" s="80"/>
      <c r="NVV303" s="80"/>
      <c r="NVW303" s="80"/>
      <c r="NVX303" s="80"/>
      <c r="NVY303" s="80"/>
      <c r="NVZ303" s="80"/>
      <c r="NWA303" s="80"/>
      <c r="NWB303" s="80"/>
      <c r="NWC303" s="80"/>
      <c r="NWD303" s="80"/>
      <c r="NWE303" s="80"/>
      <c r="NWF303" s="80"/>
      <c r="NWG303" s="80"/>
      <c r="NWH303" s="80"/>
      <c r="NWI303" s="80"/>
      <c r="NWJ303" s="80"/>
      <c r="NWK303" s="80"/>
      <c r="NWL303" s="80"/>
      <c r="NWM303" s="80"/>
      <c r="NWN303" s="80"/>
      <c r="NWO303" s="80"/>
      <c r="NWP303" s="80"/>
      <c r="NWQ303" s="80"/>
      <c r="NWR303" s="80"/>
      <c r="NWS303" s="80"/>
      <c r="NWT303" s="80"/>
      <c r="NWU303" s="80"/>
      <c r="NWV303" s="80"/>
      <c r="NWW303" s="80"/>
      <c r="NWX303" s="80"/>
      <c r="NWY303" s="80"/>
      <c r="NWZ303" s="80"/>
      <c r="NXA303" s="80"/>
      <c r="NXB303" s="80"/>
      <c r="NXC303" s="80"/>
      <c r="NXD303" s="80"/>
      <c r="NXE303" s="80"/>
      <c r="NXF303" s="80"/>
      <c r="NXG303" s="80"/>
      <c r="NXH303" s="80"/>
      <c r="NXI303" s="80"/>
      <c r="NXJ303" s="80"/>
      <c r="NXK303" s="80"/>
      <c r="NXL303" s="80"/>
      <c r="NXM303" s="80"/>
      <c r="NXN303" s="80"/>
      <c r="NXO303" s="80"/>
      <c r="NXP303" s="80"/>
      <c r="NXQ303" s="80"/>
      <c r="NXR303" s="80"/>
      <c r="NXS303" s="80"/>
      <c r="NXT303" s="80"/>
      <c r="NXU303" s="80"/>
      <c r="NXV303" s="80"/>
      <c r="NXW303" s="80"/>
      <c r="NXX303" s="80"/>
      <c r="NXY303" s="80"/>
      <c r="NXZ303" s="80"/>
      <c r="NYA303" s="80"/>
      <c r="NYB303" s="80"/>
      <c r="NYC303" s="80"/>
      <c r="NYD303" s="80"/>
      <c r="NYE303" s="80"/>
      <c r="NYF303" s="80"/>
      <c r="NYG303" s="80"/>
      <c r="NYH303" s="80"/>
      <c r="NYI303" s="80"/>
      <c r="NYJ303" s="80"/>
      <c r="NYK303" s="80"/>
      <c r="NYL303" s="80"/>
      <c r="NYM303" s="80"/>
      <c r="NYN303" s="80"/>
      <c r="NYO303" s="80"/>
      <c r="NYP303" s="80"/>
      <c r="NYQ303" s="80"/>
      <c r="NYR303" s="80"/>
      <c r="NYS303" s="80"/>
      <c r="NYT303" s="80"/>
      <c r="NYU303" s="80"/>
      <c r="NYV303" s="80"/>
      <c r="NYW303" s="80"/>
      <c r="NYX303" s="80"/>
      <c r="NYY303" s="80"/>
      <c r="NYZ303" s="80"/>
      <c r="NZA303" s="80"/>
      <c r="NZB303" s="80"/>
      <c r="NZC303" s="80"/>
      <c r="NZD303" s="80"/>
      <c r="NZE303" s="80"/>
      <c r="NZF303" s="80"/>
      <c r="NZG303" s="80"/>
      <c r="NZH303" s="80"/>
      <c r="NZI303" s="80"/>
      <c r="NZJ303" s="80"/>
      <c r="NZK303" s="80"/>
      <c r="NZL303" s="80"/>
      <c r="NZM303" s="80"/>
      <c r="NZN303" s="80"/>
      <c r="NZO303" s="80"/>
      <c r="NZP303" s="80"/>
      <c r="NZQ303" s="80"/>
      <c r="NZR303" s="80"/>
      <c r="NZS303" s="80"/>
      <c r="NZT303" s="80"/>
      <c r="NZU303" s="80"/>
      <c r="NZV303" s="80"/>
      <c r="NZW303" s="80"/>
      <c r="NZX303" s="80"/>
      <c r="NZY303" s="80"/>
      <c r="NZZ303" s="80"/>
      <c r="OAA303" s="80"/>
      <c r="OAB303" s="80"/>
      <c r="OAC303" s="80"/>
      <c r="OAD303" s="80"/>
      <c r="OAE303" s="80"/>
      <c r="OAF303" s="80"/>
      <c r="OAG303" s="80"/>
      <c r="OAH303" s="80"/>
      <c r="OAI303" s="80"/>
      <c r="OAJ303" s="80"/>
      <c r="OAK303" s="80"/>
      <c r="OAL303" s="80"/>
      <c r="OAM303" s="80"/>
      <c r="OAN303" s="80"/>
      <c r="OAO303" s="80"/>
      <c r="OAP303" s="80"/>
      <c r="OAQ303" s="80"/>
      <c r="OAR303" s="80"/>
      <c r="OAS303" s="80"/>
      <c r="OAT303" s="80"/>
      <c r="OAU303" s="80"/>
      <c r="OAV303" s="80"/>
      <c r="OAW303" s="80"/>
      <c r="OAX303" s="80"/>
      <c r="OAY303" s="80"/>
      <c r="OAZ303" s="80"/>
      <c r="OBA303" s="80"/>
      <c r="OBB303" s="80"/>
      <c r="OBC303" s="80"/>
      <c r="OBD303" s="80"/>
      <c r="OBE303" s="80"/>
      <c r="OBF303" s="80"/>
      <c r="OBG303" s="80"/>
      <c r="OBH303" s="80"/>
      <c r="OBI303" s="80"/>
      <c r="OBJ303" s="80"/>
      <c r="OBK303" s="80"/>
      <c r="OBL303" s="80"/>
      <c r="OBM303" s="80"/>
      <c r="OBN303" s="80"/>
      <c r="OBO303" s="80"/>
      <c r="OBP303" s="80"/>
      <c r="OBQ303" s="80"/>
      <c r="OBR303" s="80"/>
      <c r="OBS303" s="80"/>
      <c r="OBT303" s="80"/>
      <c r="OBU303" s="80"/>
      <c r="OBV303" s="80"/>
      <c r="OBW303" s="80"/>
      <c r="OBX303" s="80"/>
      <c r="OBY303" s="80"/>
      <c r="OBZ303" s="80"/>
      <c r="OCA303" s="80"/>
      <c r="OCB303" s="80"/>
      <c r="OCC303" s="80"/>
      <c r="OCD303" s="80"/>
      <c r="OCE303" s="80"/>
      <c r="OCF303" s="80"/>
      <c r="OCG303" s="80"/>
      <c r="OCH303" s="80"/>
      <c r="OCI303" s="80"/>
      <c r="OCJ303" s="80"/>
      <c r="OCK303" s="80"/>
      <c r="OCL303" s="80"/>
      <c r="OCM303" s="80"/>
      <c r="OCN303" s="80"/>
      <c r="OCO303" s="80"/>
      <c r="OCP303" s="80"/>
      <c r="OCQ303" s="80"/>
      <c r="OCR303" s="80"/>
      <c r="OCS303" s="80"/>
      <c r="OCT303" s="80"/>
      <c r="OCU303" s="80"/>
      <c r="OCV303" s="80"/>
      <c r="OCW303" s="80"/>
      <c r="OCX303" s="80"/>
      <c r="OCY303" s="80"/>
      <c r="OCZ303" s="80"/>
      <c r="ODA303" s="80"/>
      <c r="ODB303" s="80"/>
      <c r="ODC303" s="80"/>
      <c r="ODD303" s="80"/>
      <c r="ODE303" s="80"/>
      <c r="ODF303" s="80"/>
      <c r="ODG303" s="80"/>
      <c r="ODH303" s="80"/>
      <c r="ODI303" s="80"/>
      <c r="ODJ303" s="80"/>
      <c r="ODK303" s="80"/>
      <c r="ODL303" s="80"/>
      <c r="ODM303" s="80"/>
      <c r="ODN303" s="80"/>
      <c r="ODO303" s="80"/>
      <c r="ODP303" s="80"/>
      <c r="ODQ303" s="80"/>
      <c r="ODR303" s="80"/>
      <c r="ODS303" s="80"/>
      <c r="ODT303" s="80"/>
      <c r="ODU303" s="80"/>
      <c r="ODV303" s="80"/>
      <c r="ODW303" s="80"/>
      <c r="ODX303" s="80"/>
      <c r="ODY303" s="80"/>
      <c r="ODZ303" s="80"/>
      <c r="OEA303" s="80"/>
      <c r="OEB303" s="80"/>
      <c r="OEC303" s="80"/>
      <c r="OED303" s="80"/>
      <c r="OEE303" s="80"/>
      <c r="OEF303" s="80"/>
      <c r="OEG303" s="80"/>
      <c r="OEH303" s="80"/>
      <c r="OEI303" s="80"/>
      <c r="OEJ303" s="80"/>
      <c r="OEK303" s="80"/>
      <c r="OEL303" s="80"/>
      <c r="OEM303" s="80"/>
      <c r="OEN303" s="80"/>
      <c r="OEO303" s="80"/>
      <c r="OEP303" s="80"/>
      <c r="OEQ303" s="80"/>
      <c r="OER303" s="80"/>
      <c r="OES303" s="80"/>
      <c r="OET303" s="80"/>
      <c r="OEU303" s="80"/>
      <c r="OEV303" s="80"/>
      <c r="OEW303" s="80"/>
      <c r="OEX303" s="80"/>
      <c r="OEY303" s="80"/>
      <c r="OEZ303" s="80"/>
      <c r="OFA303" s="80"/>
      <c r="OFB303" s="80"/>
      <c r="OFC303" s="80"/>
      <c r="OFD303" s="80"/>
      <c r="OFE303" s="80"/>
      <c r="OFF303" s="80"/>
      <c r="OFG303" s="80"/>
      <c r="OFH303" s="80"/>
      <c r="OFI303" s="80"/>
      <c r="OFJ303" s="80"/>
      <c r="OFK303" s="80"/>
      <c r="OFL303" s="80"/>
      <c r="OFM303" s="80"/>
      <c r="OFN303" s="80"/>
      <c r="OFO303" s="80"/>
      <c r="OFP303" s="80"/>
      <c r="OFQ303" s="80"/>
      <c r="OFR303" s="80"/>
      <c r="OFS303" s="80"/>
      <c r="OFT303" s="80"/>
      <c r="OFU303" s="80"/>
      <c r="OFV303" s="80"/>
      <c r="OFW303" s="80"/>
      <c r="OFX303" s="80"/>
      <c r="OFY303" s="80"/>
      <c r="OFZ303" s="80"/>
      <c r="OGA303" s="80"/>
      <c r="OGB303" s="80"/>
      <c r="OGC303" s="80"/>
      <c r="OGD303" s="80"/>
      <c r="OGE303" s="80"/>
      <c r="OGF303" s="80"/>
      <c r="OGG303" s="80"/>
      <c r="OGH303" s="80"/>
      <c r="OGI303" s="80"/>
      <c r="OGJ303" s="80"/>
      <c r="OGK303" s="80"/>
      <c r="OGL303" s="80"/>
      <c r="OGM303" s="80"/>
      <c r="OGN303" s="80"/>
      <c r="OGO303" s="80"/>
      <c r="OGP303" s="80"/>
      <c r="OGQ303" s="80"/>
      <c r="OGR303" s="80"/>
      <c r="OGS303" s="80"/>
      <c r="OGT303" s="80"/>
      <c r="OGU303" s="80"/>
      <c r="OGV303" s="80"/>
      <c r="OGW303" s="80"/>
      <c r="OGX303" s="80"/>
      <c r="OGY303" s="80"/>
      <c r="OGZ303" s="80"/>
      <c r="OHA303" s="80"/>
      <c r="OHB303" s="80"/>
      <c r="OHC303" s="80"/>
      <c r="OHD303" s="80"/>
      <c r="OHE303" s="80"/>
      <c r="OHF303" s="80"/>
      <c r="OHG303" s="80"/>
      <c r="OHH303" s="80"/>
      <c r="OHI303" s="80"/>
      <c r="OHJ303" s="80"/>
      <c r="OHK303" s="80"/>
      <c r="OHL303" s="80"/>
      <c r="OHM303" s="80"/>
      <c r="OHN303" s="80"/>
      <c r="OHO303" s="80"/>
      <c r="OHP303" s="80"/>
      <c r="OHQ303" s="80"/>
      <c r="OHR303" s="80"/>
      <c r="OHS303" s="80"/>
      <c r="OHT303" s="80"/>
      <c r="OHU303" s="80"/>
      <c r="OHV303" s="80"/>
      <c r="OHW303" s="80"/>
      <c r="OHX303" s="80"/>
      <c r="OHY303" s="80"/>
      <c r="OHZ303" s="80"/>
      <c r="OIA303" s="80"/>
      <c r="OIB303" s="80"/>
      <c r="OIC303" s="80"/>
      <c r="OID303" s="80"/>
      <c r="OIE303" s="80"/>
      <c r="OIF303" s="80"/>
      <c r="OIG303" s="80"/>
      <c r="OIH303" s="80"/>
      <c r="OII303" s="80"/>
      <c r="OIJ303" s="80"/>
      <c r="OIK303" s="80"/>
      <c r="OIL303" s="80"/>
      <c r="OIM303" s="80"/>
      <c r="OIN303" s="80"/>
      <c r="OIO303" s="80"/>
      <c r="OIP303" s="80"/>
      <c r="OIQ303" s="80"/>
      <c r="OIR303" s="80"/>
      <c r="OIS303" s="80"/>
      <c r="OIT303" s="80"/>
      <c r="OIU303" s="80"/>
      <c r="OIV303" s="80"/>
      <c r="OIW303" s="80"/>
      <c r="OIX303" s="80"/>
      <c r="OIY303" s="80"/>
      <c r="OIZ303" s="80"/>
      <c r="OJA303" s="80"/>
      <c r="OJB303" s="80"/>
      <c r="OJC303" s="80"/>
      <c r="OJD303" s="80"/>
      <c r="OJE303" s="80"/>
      <c r="OJF303" s="80"/>
      <c r="OJG303" s="80"/>
      <c r="OJH303" s="80"/>
      <c r="OJI303" s="80"/>
      <c r="OJJ303" s="80"/>
      <c r="OJK303" s="80"/>
      <c r="OJL303" s="80"/>
      <c r="OJM303" s="80"/>
      <c r="OJN303" s="80"/>
      <c r="OJO303" s="80"/>
      <c r="OJP303" s="80"/>
      <c r="OJQ303" s="80"/>
      <c r="OJR303" s="80"/>
      <c r="OJS303" s="80"/>
      <c r="OJT303" s="80"/>
      <c r="OJU303" s="80"/>
      <c r="OJV303" s="80"/>
      <c r="OJW303" s="80"/>
      <c r="OJX303" s="80"/>
      <c r="OJY303" s="80"/>
      <c r="OJZ303" s="80"/>
      <c r="OKA303" s="80"/>
      <c r="OKB303" s="80"/>
      <c r="OKC303" s="80"/>
      <c r="OKD303" s="80"/>
      <c r="OKE303" s="80"/>
      <c r="OKF303" s="80"/>
      <c r="OKG303" s="80"/>
      <c r="OKH303" s="80"/>
      <c r="OKI303" s="80"/>
      <c r="OKJ303" s="80"/>
      <c r="OKK303" s="80"/>
      <c r="OKL303" s="80"/>
      <c r="OKM303" s="80"/>
      <c r="OKN303" s="80"/>
      <c r="OKO303" s="80"/>
      <c r="OKP303" s="80"/>
      <c r="OKQ303" s="80"/>
      <c r="OKR303" s="80"/>
      <c r="OKS303" s="80"/>
      <c r="OKT303" s="80"/>
      <c r="OKU303" s="80"/>
      <c r="OKV303" s="80"/>
      <c r="OKW303" s="80"/>
      <c r="OKX303" s="80"/>
      <c r="OKY303" s="80"/>
      <c r="OKZ303" s="80"/>
      <c r="OLA303" s="80"/>
      <c r="OLB303" s="80"/>
      <c r="OLC303" s="80"/>
      <c r="OLD303" s="80"/>
      <c r="OLE303" s="80"/>
      <c r="OLF303" s="80"/>
      <c r="OLG303" s="80"/>
      <c r="OLH303" s="80"/>
      <c r="OLI303" s="80"/>
      <c r="OLJ303" s="80"/>
      <c r="OLK303" s="80"/>
      <c r="OLL303" s="80"/>
      <c r="OLM303" s="80"/>
      <c r="OLN303" s="80"/>
      <c r="OLO303" s="80"/>
      <c r="OLP303" s="80"/>
      <c r="OLQ303" s="80"/>
      <c r="OLR303" s="80"/>
      <c r="OLS303" s="80"/>
      <c r="OLT303" s="80"/>
      <c r="OLU303" s="80"/>
      <c r="OLV303" s="80"/>
      <c r="OLW303" s="80"/>
      <c r="OLX303" s="80"/>
      <c r="OLY303" s="80"/>
      <c r="OLZ303" s="80"/>
      <c r="OMA303" s="80"/>
      <c r="OMB303" s="80"/>
      <c r="OMC303" s="80"/>
      <c r="OMD303" s="80"/>
      <c r="OME303" s="80"/>
      <c r="OMF303" s="80"/>
      <c r="OMG303" s="80"/>
      <c r="OMH303" s="80"/>
      <c r="OMI303" s="80"/>
      <c r="OMJ303" s="80"/>
      <c r="OMK303" s="80"/>
      <c r="OML303" s="80"/>
      <c r="OMM303" s="80"/>
      <c r="OMN303" s="80"/>
      <c r="OMO303" s="80"/>
      <c r="OMP303" s="80"/>
      <c r="OMQ303" s="80"/>
      <c r="OMR303" s="80"/>
      <c r="OMS303" s="80"/>
      <c r="OMT303" s="80"/>
      <c r="OMU303" s="80"/>
      <c r="OMV303" s="80"/>
      <c r="OMW303" s="80"/>
      <c r="OMX303" s="80"/>
      <c r="OMY303" s="80"/>
      <c r="OMZ303" s="80"/>
      <c r="ONA303" s="80"/>
      <c r="ONB303" s="80"/>
      <c r="ONC303" s="80"/>
      <c r="OND303" s="80"/>
      <c r="ONE303" s="80"/>
      <c r="ONF303" s="80"/>
      <c r="ONG303" s="80"/>
      <c r="ONH303" s="80"/>
      <c r="ONI303" s="80"/>
      <c r="ONJ303" s="80"/>
      <c r="ONK303" s="80"/>
      <c r="ONL303" s="80"/>
      <c r="ONM303" s="80"/>
      <c r="ONN303" s="80"/>
      <c r="ONO303" s="80"/>
      <c r="ONP303" s="80"/>
      <c r="ONQ303" s="80"/>
      <c r="ONR303" s="80"/>
      <c r="ONS303" s="80"/>
      <c r="ONT303" s="80"/>
      <c r="ONU303" s="80"/>
      <c r="ONV303" s="80"/>
      <c r="ONW303" s="80"/>
      <c r="ONX303" s="80"/>
      <c r="ONY303" s="80"/>
      <c r="ONZ303" s="80"/>
      <c r="OOA303" s="80"/>
      <c r="OOB303" s="80"/>
      <c r="OOC303" s="80"/>
      <c r="OOD303" s="80"/>
      <c r="OOE303" s="80"/>
      <c r="OOF303" s="80"/>
      <c r="OOG303" s="80"/>
      <c r="OOH303" s="80"/>
      <c r="OOI303" s="80"/>
      <c r="OOJ303" s="80"/>
      <c r="OOK303" s="80"/>
      <c r="OOL303" s="80"/>
      <c r="OOM303" s="80"/>
      <c r="OON303" s="80"/>
      <c r="OOO303" s="80"/>
      <c r="OOP303" s="80"/>
      <c r="OOQ303" s="80"/>
      <c r="OOR303" s="80"/>
      <c r="OOS303" s="80"/>
      <c r="OOT303" s="80"/>
      <c r="OOU303" s="80"/>
      <c r="OOV303" s="80"/>
      <c r="OOW303" s="80"/>
      <c r="OOX303" s="80"/>
      <c r="OOY303" s="80"/>
      <c r="OOZ303" s="80"/>
      <c r="OPA303" s="80"/>
      <c r="OPB303" s="80"/>
      <c r="OPC303" s="80"/>
      <c r="OPD303" s="80"/>
      <c r="OPE303" s="80"/>
      <c r="OPF303" s="80"/>
      <c r="OPG303" s="80"/>
      <c r="OPH303" s="80"/>
      <c r="OPI303" s="80"/>
      <c r="OPJ303" s="80"/>
      <c r="OPK303" s="80"/>
      <c r="OPL303" s="80"/>
      <c r="OPM303" s="80"/>
      <c r="OPN303" s="80"/>
      <c r="OPO303" s="80"/>
      <c r="OPP303" s="80"/>
      <c r="OPQ303" s="80"/>
      <c r="OPR303" s="80"/>
      <c r="OPS303" s="80"/>
      <c r="OPT303" s="80"/>
      <c r="OPU303" s="80"/>
      <c r="OPV303" s="80"/>
      <c r="OPW303" s="80"/>
      <c r="OPX303" s="80"/>
      <c r="OPY303" s="80"/>
      <c r="OPZ303" s="80"/>
      <c r="OQA303" s="80"/>
      <c r="OQB303" s="80"/>
      <c r="OQC303" s="80"/>
      <c r="OQD303" s="80"/>
      <c r="OQE303" s="80"/>
      <c r="OQF303" s="80"/>
      <c r="OQG303" s="80"/>
      <c r="OQH303" s="80"/>
      <c r="OQI303" s="80"/>
      <c r="OQJ303" s="80"/>
      <c r="OQK303" s="80"/>
      <c r="OQL303" s="80"/>
      <c r="OQM303" s="80"/>
      <c r="OQN303" s="80"/>
      <c r="OQO303" s="80"/>
      <c r="OQP303" s="80"/>
      <c r="OQQ303" s="80"/>
      <c r="OQR303" s="80"/>
      <c r="OQS303" s="80"/>
      <c r="OQT303" s="80"/>
      <c r="OQU303" s="80"/>
      <c r="OQV303" s="80"/>
      <c r="OQW303" s="80"/>
      <c r="OQX303" s="80"/>
      <c r="OQY303" s="80"/>
      <c r="OQZ303" s="80"/>
      <c r="ORA303" s="80"/>
      <c r="ORB303" s="80"/>
      <c r="ORC303" s="80"/>
      <c r="ORD303" s="80"/>
      <c r="ORE303" s="80"/>
      <c r="ORF303" s="80"/>
      <c r="ORG303" s="80"/>
      <c r="ORH303" s="80"/>
      <c r="ORI303" s="80"/>
      <c r="ORJ303" s="80"/>
      <c r="ORK303" s="80"/>
      <c r="ORL303" s="80"/>
      <c r="ORM303" s="80"/>
      <c r="ORN303" s="80"/>
      <c r="ORO303" s="80"/>
      <c r="ORP303" s="80"/>
      <c r="ORQ303" s="80"/>
      <c r="ORR303" s="80"/>
      <c r="ORS303" s="80"/>
      <c r="ORT303" s="80"/>
      <c r="ORU303" s="80"/>
      <c r="ORV303" s="80"/>
      <c r="ORW303" s="80"/>
      <c r="ORX303" s="80"/>
      <c r="ORY303" s="80"/>
      <c r="ORZ303" s="80"/>
      <c r="OSA303" s="80"/>
      <c r="OSB303" s="80"/>
      <c r="OSC303" s="80"/>
      <c r="OSD303" s="80"/>
      <c r="OSE303" s="80"/>
      <c r="OSF303" s="80"/>
      <c r="OSG303" s="80"/>
      <c r="OSH303" s="80"/>
      <c r="OSI303" s="80"/>
      <c r="OSJ303" s="80"/>
      <c r="OSK303" s="80"/>
      <c r="OSL303" s="80"/>
      <c r="OSM303" s="80"/>
      <c r="OSN303" s="80"/>
      <c r="OSO303" s="80"/>
      <c r="OSP303" s="80"/>
      <c r="OSQ303" s="80"/>
      <c r="OSR303" s="80"/>
      <c r="OSS303" s="80"/>
      <c r="OST303" s="80"/>
      <c r="OSU303" s="80"/>
      <c r="OSV303" s="80"/>
      <c r="OSW303" s="80"/>
      <c r="OSX303" s="80"/>
      <c r="OSY303" s="80"/>
      <c r="OSZ303" s="80"/>
      <c r="OTA303" s="80"/>
      <c r="OTB303" s="80"/>
      <c r="OTC303" s="80"/>
      <c r="OTD303" s="80"/>
      <c r="OTE303" s="80"/>
      <c r="OTF303" s="80"/>
      <c r="OTG303" s="80"/>
      <c r="OTH303" s="80"/>
      <c r="OTI303" s="80"/>
      <c r="OTJ303" s="80"/>
      <c r="OTK303" s="80"/>
      <c r="OTL303" s="80"/>
      <c r="OTM303" s="80"/>
      <c r="OTN303" s="80"/>
      <c r="OTO303" s="80"/>
      <c r="OTP303" s="80"/>
      <c r="OTQ303" s="80"/>
      <c r="OTR303" s="80"/>
      <c r="OTS303" s="80"/>
      <c r="OTT303" s="80"/>
      <c r="OTU303" s="80"/>
      <c r="OTV303" s="80"/>
      <c r="OTW303" s="80"/>
      <c r="OTX303" s="80"/>
      <c r="OTY303" s="80"/>
      <c r="OTZ303" s="80"/>
      <c r="OUA303" s="80"/>
      <c r="OUB303" s="80"/>
      <c r="OUC303" s="80"/>
      <c r="OUD303" s="80"/>
      <c r="OUE303" s="80"/>
      <c r="OUF303" s="80"/>
      <c r="OUG303" s="80"/>
      <c r="OUH303" s="80"/>
      <c r="OUI303" s="80"/>
      <c r="OUJ303" s="80"/>
      <c r="OUK303" s="80"/>
      <c r="OUL303" s="80"/>
      <c r="OUM303" s="80"/>
      <c r="OUN303" s="80"/>
      <c r="OUO303" s="80"/>
      <c r="OUP303" s="80"/>
      <c r="OUQ303" s="80"/>
      <c r="OUR303" s="80"/>
      <c r="OUS303" s="80"/>
      <c r="OUT303" s="80"/>
      <c r="OUU303" s="80"/>
      <c r="OUV303" s="80"/>
      <c r="OUW303" s="80"/>
      <c r="OUX303" s="80"/>
      <c r="OUY303" s="80"/>
      <c r="OUZ303" s="80"/>
      <c r="OVA303" s="80"/>
      <c r="OVB303" s="80"/>
      <c r="OVC303" s="80"/>
      <c r="OVD303" s="80"/>
      <c r="OVE303" s="80"/>
      <c r="OVF303" s="80"/>
      <c r="OVG303" s="80"/>
      <c r="OVH303" s="80"/>
      <c r="OVI303" s="80"/>
      <c r="OVJ303" s="80"/>
      <c r="OVK303" s="80"/>
      <c r="OVL303" s="80"/>
      <c r="OVM303" s="80"/>
      <c r="OVN303" s="80"/>
      <c r="OVO303" s="80"/>
      <c r="OVP303" s="80"/>
      <c r="OVQ303" s="80"/>
      <c r="OVR303" s="80"/>
      <c r="OVS303" s="80"/>
      <c r="OVT303" s="80"/>
      <c r="OVU303" s="80"/>
      <c r="OVV303" s="80"/>
      <c r="OVW303" s="80"/>
      <c r="OVX303" s="80"/>
      <c r="OVY303" s="80"/>
      <c r="OVZ303" s="80"/>
      <c r="OWA303" s="80"/>
      <c r="OWB303" s="80"/>
      <c r="OWC303" s="80"/>
      <c r="OWD303" s="80"/>
      <c r="OWE303" s="80"/>
      <c r="OWF303" s="80"/>
      <c r="OWG303" s="80"/>
      <c r="OWH303" s="80"/>
      <c r="OWI303" s="80"/>
      <c r="OWJ303" s="80"/>
      <c r="OWK303" s="80"/>
      <c r="OWL303" s="80"/>
      <c r="OWM303" s="80"/>
      <c r="OWN303" s="80"/>
      <c r="OWO303" s="80"/>
      <c r="OWP303" s="80"/>
      <c r="OWQ303" s="80"/>
      <c r="OWR303" s="80"/>
      <c r="OWS303" s="80"/>
      <c r="OWT303" s="80"/>
      <c r="OWU303" s="80"/>
      <c r="OWV303" s="80"/>
      <c r="OWW303" s="80"/>
      <c r="OWX303" s="80"/>
      <c r="OWY303" s="80"/>
      <c r="OWZ303" s="80"/>
      <c r="OXA303" s="80"/>
      <c r="OXB303" s="80"/>
      <c r="OXC303" s="80"/>
      <c r="OXD303" s="80"/>
      <c r="OXE303" s="80"/>
      <c r="OXF303" s="80"/>
      <c r="OXG303" s="80"/>
      <c r="OXH303" s="80"/>
      <c r="OXI303" s="80"/>
      <c r="OXJ303" s="80"/>
      <c r="OXK303" s="80"/>
      <c r="OXL303" s="80"/>
      <c r="OXM303" s="80"/>
      <c r="OXN303" s="80"/>
      <c r="OXO303" s="80"/>
      <c r="OXP303" s="80"/>
      <c r="OXQ303" s="80"/>
      <c r="OXR303" s="80"/>
      <c r="OXS303" s="80"/>
      <c r="OXT303" s="80"/>
      <c r="OXU303" s="80"/>
      <c r="OXV303" s="80"/>
      <c r="OXW303" s="80"/>
      <c r="OXX303" s="80"/>
      <c r="OXY303" s="80"/>
      <c r="OXZ303" s="80"/>
      <c r="OYA303" s="80"/>
      <c r="OYB303" s="80"/>
      <c r="OYC303" s="80"/>
      <c r="OYD303" s="80"/>
      <c r="OYE303" s="80"/>
      <c r="OYF303" s="80"/>
      <c r="OYG303" s="80"/>
      <c r="OYH303" s="80"/>
      <c r="OYI303" s="80"/>
      <c r="OYJ303" s="80"/>
      <c r="OYK303" s="80"/>
      <c r="OYL303" s="80"/>
      <c r="OYM303" s="80"/>
      <c r="OYN303" s="80"/>
      <c r="OYO303" s="80"/>
      <c r="OYP303" s="80"/>
      <c r="OYQ303" s="80"/>
      <c r="OYR303" s="80"/>
      <c r="OYS303" s="80"/>
      <c r="OYT303" s="80"/>
      <c r="OYU303" s="80"/>
      <c r="OYV303" s="80"/>
      <c r="OYW303" s="80"/>
      <c r="OYX303" s="80"/>
      <c r="OYY303" s="80"/>
      <c r="OYZ303" s="80"/>
      <c r="OZA303" s="80"/>
      <c r="OZB303" s="80"/>
      <c r="OZC303" s="80"/>
      <c r="OZD303" s="80"/>
      <c r="OZE303" s="80"/>
      <c r="OZF303" s="80"/>
      <c r="OZG303" s="80"/>
      <c r="OZH303" s="80"/>
      <c r="OZI303" s="80"/>
      <c r="OZJ303" s="80"/>
      <c r="OZK303" s="80"/>
      <c r="OZL303" s="80"/>
      <c r="OZM303" s="80"/>
      <c r="OZN303" s="80"/>
      <c r="OZO303" s="80"/>
      <c r="OZP303" s="80"/>
      <c r="OZQ303" s="80"/>
      <c r="OZR303" s="80"/>
      <c r="OZS303" s="80"/>
      <c r="OZT303" s="80"/>
      <c r="OZU303" s="80"/>
      <c r="OZV303" s="80"/>
      <c r="OZW303" s="80"/>
      <c r="OZX303" s="80"/>
      <c r="OZY303" s="80"/>
      <c r="OZZ303" s="80"/>
      <c r="PAA303" s="80"/>
      <c r="PAB303" s="80"/>
      <c r="PAC303" s="80"/>
      <c r="PAD303" s="80"/>
      <c r="PAE303" s="80"/>
      <c r="PAF303" s="80"/>
      <c r="PAG303" s="80"/>
      <c r="PAH303" s="80"/>
      <c r="PAI303" s="80"/>
      <c r="PAJ303" s="80"/>
      <c r="PAK303" s="80"/>
      <c r="PAL303" s="80"/>
      <c r="PAM303" s="80"/>
      <c r="PAN303" s="80"/>
      <c r="PAO303" s="80"/>
      <c r="PAP303" s="80"/>
      <c r="PAQ303" s="80"/>
      <c r="PAR303" s="80"/>
      <c r="PAS303" s="80"/>
      <c r="PAT303" s="80"/>
      <c r="PAU303" s="80"/>
      <c r="PAV303" s="80"/>
      <c r="PAW303" s="80"/>
      <c r="PAX303" s="80"/>
      <c r="PAY303" s="80"/>
      <c r="PAZ303" s="80"/>
      <c r="PBA303" s="80"/>
      <c r="PBB303" s="80"/>
      <c r="PBC303" s="80"/>
      <c r="PBD303" s="80"/>
      <c r="PBE303" s="80"/>
      <c r="PBF303" s="80"/>
      <c r="PBG303" s="80"/>
      <c r="PBH303" s="80"/>
      <c r="PBI303" s="80"/>
      <c r="PBJ303" s="80"/>
      <c r="PBK303" s="80"/>
      <c r="PBL303" s="80"/>
      <c r="PBM303" s="80"/>
      <c r="PBN303" s="80"/>
      <c r="PBO303" s="80"/>
      <c r="PBP303" s="80"/>
      <c r="PBQ303" s="80"/>
      <c r="PBR303" s="80"/>
      <c r="PBS303" s="80"/>
      <c r="PBT303" s="80"/>
      <c r="PBU303" s="80"/>
      <c r="PBV303" s="80"/>
      <c r="PBW303" s="80"/>
      <c r="PBX303" s="80"/>
      <c r="PBY303" s="80"/>
      <c r="PBZ303" s="80"/>
      <c r="PCA303" s="80"/>
      <c r="PCB303" s="80"/>
      <c r="PCC303" s="80"/>
      <c r="PCD303" s="80"/>
      <c r="PCE303" s="80"/>
      <c r="PCF303" s="80"/>
      <c r="PCG303" s="80"/>
      <c r="PCH303" s="80"/>
      <c r="PCI303" s="80"/>
      <c r="PCJ303" s="80"/>
      <c r="PCK303" s="80"/>
      <c r="PCL303" s="80"/>
      <c r="PCM303" s="80"/>
      <c r="PCN303" s="80"/>
      <c r="PCO303" s="80"/>
      <c r="PCP303" s="80"/>
      <c r="PCQ303" s="80"/>
      <c r="PCR303" s="80"/>
      <c r="PCS303" s="80"/>
      <c r="PCT303" s="80"/>
      <c r="PCU303" s="80"/>
      <c r="PCV303" s="80"/>
      <c r="PCW303" s="80"/>
      <c r="PCX303" s="80"/>
      <c r="PCY303" s="80"/>
      <c r="PCZ303" s="80"/>
      <c r="PDA303" s="80"/>
      <c r="PDB303" s="80"/>
      <c r="PDC303" s="80"/>
      <c r="PDD303" s="80"/>
      <c r="PDE303" s="80"/>
      <c r="PDF303" s="80"/>
      <c r="PDG303" s="80"/>
      <c r="PDH303" s="80"/>
      <c r="PDI303" s="80"/>
      <c r="PDJ303" s="80"/>
      <c r="PDK303" s="80"/>
      <c r="PDL303" s="80"/>
      <c r="PDM303" s="80"/>
      <c r="PDN303" s="80"/>
      <c r="PDO303" s="80"/>
      <c r="PDP303" s="80"/>
      <c r="PDQ303" s="80"/>
      <c r="PDR303" s="80"/>
      <c r="PDS303" s="80"/>
      <c r="PDT303" s="80"/>
      <c r="PDU303" s="80"/>
      <c r="PDV303" s="80"/>
      <c r="PDW303" s="80"/>
      <c r="PDX303" s="80"/>
      <c r="PDY303" s="80"/>
      <c r="PDZ303" s="80"/>
      <c r="PEA303" s="80"/>
      <c r="PEB303" s="80"/>
      <c r="PEC303" s="80"/>
      <c r="PED303" s="80"/>
      <c r="PEE303" s="80"/>
      <c r="PEF303" s="80"/>
      <c r="PEG303" s="80"/>
      <c r="PEH303" s="80"/>
      <c r="PEI303" s="80"/>
      <c r="PEJ303" s="80"/>
      <c r="PEK303" s="80"/>
      <c r="PEL303" s="80"/>
      <c r="PEM303" s="80"/>
      <c r="PEN303" s="80"/>
      <c r="PEO303" s="80"/>
      <c r="PEP303" s="80"/>
      <c r="PEQ303" s="80"/>
      <c r="PER303" s="80"/>
      <c r="PES303" s="80"/>
      <c r="PET303" s="80"/>
      <c r="PEU303" s="80"/>
      <c r="PEV303" s="80"/>
      <c r="PEW303" s="80"/>
      <c r="PEX303" s="80"/>
      <c r="PEY303" s="80"/>
      <c r="PEZ303" s="80"/>
      <c r="PFA303" s="80"/>
      <c r="PFB303" s="80"/>
      <c r="PFC303" s="80"/>
      <c r="PFD303" s="80"/>
      <c r="PFE303" s="80"/>
      <c r="PFF303" s="80"/>
      <c r="PFG303" s="80"/>
      <c r="PFH303" s="80"/>
      <c r="PFI303" s="80"/>
      <c r="PFJ303" s="80"/>
      <c r="PFK303" s="80"/>
      <c r="PFL303" s="80"/>
      <c r="PFM303" s="80"/>
      <c r="PFN303" s="80"/>
      <c r="PFO303" s="80"/>
      <c r="PFP303" s="80"/>
      <c r="PFQ303" s="80"/>
      <c r="PFR303" s="80"/>
      <c r="PFS303" s="80"/>
      <c r="PFT303" s="80"/>
      <c r="PFU303" s="80"/>
      <c r="PFV303" s="80"/>
      <c r="PFW303" s="80"/>
      <c r="PFX303" s="80"/>
      <c r="PFY303" s="80"/>
      <c r="PFZ303" s="80"/>
      <c r="PGA303" s="80"/>
      <c r="PGB303" s="80"/>
      <c r="PGC303" s="80"/>
      <c r="PGD303" s="80"/>
      <c r="PGE303" s="80"/>
      <c r="PGF303" s="80"/>
      <c r="PGG303" s="80"/>
      <c r="PGH303" s="80"/>
      <c r="PGI303" s="80"/>
      <c r="PGJ303" s="80"/>
      <c r="PGK303" s="80"/>
      <c r="PGL303" s="80"/>
      <c r="PGM303" s="80"/>
      <c r="PGN303" s="80"/>
      <c r="PGO303" s="80"/>
      <c r="PGP303" s="80"/>
      <c r="PGQ303" s="80"/>
      <c r="PGR303" s="80"/>
      <c r="PGS303" s="80"/>
      <c r="PGT303" s="80"/>
      <c r="PGU303" s="80"/>
      <c r="PGV303" s="80"/>
      <c r="PGW303" s="80"/>
      <c r="PGX303" s="80"/>
      <c r="PGY303" s="80"/>
      <c r="PGZ303" s="80"/>
      <c r="PHA303" s="80"/>
      <c r="PHB303" s="80"/>
      <c r="PHC303" s="80"/>
      <c r="PHD303" s="80"/>
      <c r="PHE303" s="80"/>
      <c r="PHF303" s="80"/>
      <c r="PHG303" s="80"/>
      <c r="PHH303" s="80"/>
      <c r="PHI303" s="80"/>
      <c r="PHJ303" s="80"/>
      <c r="PHK303" s="80"/>
      <c r="PHL303" s="80"/>
      <c r="PHM303" s="80"/>
      <c r="PHN303" s="80"/>
      <c r="PHO303" s="80"/>
      <c r="PHP303" s="80"/>
      <c r="PHQ303" s="80"/>
      <c r="PHR303" s="80"/>
      <c r="PHS303" s="80"/>
      <c r="PHT303" s="80"/>
      <c r="PHU303" s="80"/>
      <c r="PHV303" s="80"/>
      <c r="PHW303" s="80"/>
      <c r="PHX303" s="80"/>
      <c r="PHY303" s="80"/>
      <c r="PHZ303" s="80"/>
      <c r="PIA303" s="80"/>
      <c r="PIB303" s="80"/>
      <c r="PIC303" s="80"/>
      <c r="PID303" s="80"/>
      <c r="PIE303" s="80"/>
      <c r="PIF303" s="80"/>
      <c r="PIG303" s="80"/>
      <c r="PIH303" s="80"/>
      <c r="PII303" s="80"/>
      <c r="PIJ303" s="80"/>
      <c r="PIK303" s="80"/>
      <c r="PIL303" s="80"/>
      <c r="PIM303" s="80"/>
      <c r="PIN303" s="80"/>
      <c r="PIO303" s="80"/>
      <c r="PIP303" s="80"/>
      <c r="PIQ303" s="80"/>
      <c r="PIR303" s="80"/>
      <c r="PIS303" s="80"/>
      <c r="PIT303" s="80"/>
      <c r="PIU303" s="80"/>
      <c r="PIV303" s="80"/>
      <c r="PIW303" s="80"/>
      <c r="PIX303" s="80"/>
      <c r="PIY303" s="80"/>
      <c r="PIZ303" s="80"/>
      <c r="PJA303" s="80"/>
      <c r="PJB303" s="80"/>
      <c r="PJC303" s="80"/>
      <c r="PJD303" s="80"/>
      <c r="PJE303" s="80"/>
      <c r="PJF303" s="80"/>
      <c r="PJG303" s="80"/>
      <c r="PJH303" s="80"/>
      <c r="PJI303" s="80"/>
      <c r="PJJ303" s="80"/>
      <c r="PJK303" s="80"/>
      <c r="PJL303" s="80"/>
      <c r="PJM303" s="80"/>
      <c r="PJN303" s="80"/>
      <c r="PJO303" s="80"/>
      <c r="PJP303" s="80"/>
      <c r="PJQ303" s="80"/>
      <c r="PJR303" s="80"/>
      <c r="PJS303" s="80"/>
      <c r="PJT303" s="80"/>
      <c r="PJU303" s="80"/>
      <c r="PJV303" s="80"/>
      <c r="PJW303" s="80"/>
      <c r="PJX303" s="80"/>
      <c r="PJY303" s="80"/>
      <c r="PJZ303" s="80"/>
      <c r="PKA303" s="80"/>
      <c r="PKB303" s="80"/>
      <c r="PKC303" s="80"/>
      <c r="PKD303" s="80"/>
      <c r="PKE303" s="80"/>
      <c r="PKF303" s="80"/>
      <c r="PKG303" s="80"/>
      <c r="PKH303" s="80"/>
      <c r="PKI303" s="80"/>
      <c r="PKJ303" s="80"/>
      <c r="PKK303" s="80"/>
      <c r="PKL303" s="80"/>
      <c r="PKM303" s="80"/>
      <c r="PKN303" s="80"/>
      <c r="PKO303" s="80"/>
      <c r="PKP303" s="80"/>
      <c r="PKQ303" s="80"/>
      <c r="PKR303" s="80"/>
      <c r="PKS303" s="80"/>
      <c r="PKT303" s="80"/>
      <c r="PKU303" s="80"/>
      <c r="PKV303" s="80"/>
      <c r="PKW303" s="80"/>
      <c r="PKX303" s="80"/>
      <c r="PKY303" s="80"/>
      <c r="PKZ303" s="80"/>
      <c r="PLA303" s="80"/>
      <c r="PLB303" s="80"/>
      <c r="PLC303" s="80"/>
      <c r="PLD303" s="80"/>
      <c r="PLE303" s="80"/>
      <c r="PLF303" s="80"/>
      <c r="PLG303" s="80"/>
      <c r="PLH303" s="80"/>
      <c r="PLI303" s="80"/>
      <c r="PLJ303" s="80"/>
      <c r="PLK303" s="80"/>
      <c r="PLL303" s="80"/>
      <c r="PLM303" s="80"/>
      <c r="PLN303" s="80"/>
      <c r="PLO303" s="80"/>
      <c r="PLP303" s="80"/>
      <c r="PLQ303" s="80"/>
      <c r="PLR303" s="80"/>
      <c r="PLS303" s="80"/>
      <c r="PLT303" s="80"/>
      <c r="PLU303" s="80"/>
      <c r="PLV303" s="80"/>
      <c r="PLW303" s="80"/>
      <c r="PLX303" s="80"/>
      <c r="PLY303" s="80"/>
      <c r="PLZ303" s="80"/>
      <c r="PMA303" s="80"/>
      <c r="PMB303" s="80"/>
      <c r="PMC303" s="80"/>
      <c r="PMD303" s="80"/>
      <c r="PME303" s="80"/>
      <c r="PMF303" s="80"/>
      <c r="PMG303" s="80"/>
      <c r="PMH303" s="80"/>
      <c r="PMI303" s="80"/>
      <c r="PMJ303" s="80"/>
      <c r="PMK303" s="80"/>
      <c r="PML303" s="80"/>
      <c r="PMM303" s="80"/>
      <c r="PMN303" s="80"/>
      <c r="PMO303" s="80"/>
      <c r="PMP303" s="80"/>
      <c r="PMQ303" s="80"/>
      <c r="PMR303" s="80"/>
      <c r="PMS303" s="80"/>
      <c r="PMT303" s="80"/>
      <c r="PMU303" s="80"/>
      <c r="PMV303" s="80"/>
      <c r="PMW303" s="80"/>
      <c r="PMX303" s="80"/>
      <c r="PMY303" s="80"/>
      <c r="PMZ303" s="80"/>
      <c r="PNA303" s="80"/>
      <c r="PNB303" s="80"/>
      <c r="PNC303" s="80"/>
      <c r="PND303" s="80"/>
      <c r="PNE303" s="80"/>
      <c r="PNF303" s="80"/>
      <c r="PNG303" s="80"/>
      <c r="PNH303" s="80"/>
      <c r="PNI303" s="80"/>
      <c r="PNJ303" s="80"/>
      <c r="PNK303" s="80"/>
      <c r="PNL303" s="80"/>
      <c r="PNM303" s="80"/>
      <c r="PNN303" s="80"/>
      <c r="PNO303" s="80"/>
      <c r="PNP303" s="80"/>
      <c r="PNQ303" s="80"/>
      <c r="PNR303" s="80"/>
      <c r="PNS303" s="80"/>
      <c r="PNT303" s="80"/>
      <c r="PNU303" s="80"/>
      <c r="PNV303" s="80"/>
      <c r="PNW303" s="80"/>
      <c r="PNX303" s="80"/>
      <c r="PNY303" s="80"/>
      <c r="PNZ303" s="80"/>
      <c r="POA303" s="80"/>
      <c r="POB303" s="80"/>
      <c r="POC303" s="80"/>
      <c r="POD303" s="80"/>
      <c r="POE303" s="80"/>
      <c r="POF303" s="80"/>
      <c r="POG303" s="80"/>
      <c r="POH303" s="80"/>
      <c r="POI303" s="80"/>
      <c r="POJ303" s="80"/>
      <c r="POK303" s="80"/>
      <c r="POL303" s="80"/>
      <c r="POM303" s="80"/>
      <c r="PON303" s="80"/>
      <c r="POO303" s="80"/>
      <c r="POP303" s="80"/>
      <c r="POQ303" s="80"/>
      <c r="POR303" s="80"/>
      <c r="POS303" s="80"/>
      <c r="POT303" s="80"/>
      <c r="POU303" s="80"/>
      <c r="POV303" s="80"/>
      <c r="POW303" s="80"/>
      <c r="POX303" s="80"/>
      <c r="POY303" s="80"/>
      <c r="POZ303" s="80"/>
      <c r="PPA303" s="80"/>
      <c r="PPB303" s="80"/>
      <c r="PPC303" s="80"/>
      <c r="PPD303" s="80"/>
      <c r="PPE303" s="80"/>
      <c r="PPF303" s="80"/>
      <c r="PPG303" s="80"/>
      <c r="PPH303" s="80"/>
      <c r="PPI303" s="80"/>
      <c r="PPJ303" s="80"/>
      <c r="PPK303" s="80"/>
      <c r="PPL303" s="80"/>
      <c r="PPM303" s="80"/>
      <c r="PPN303" s="80"/>
      <c r="PPO303" s="80"/>
      <c r="PPP303" s="80"/>
      <c r="PPQ303" s="80"/>
      <c r="PPR303" s="80"/>
      <c r="PPS303" s="80"/>
      <c r="PPT303" s="80"/>
      <c r="PPU303" s="80"/>
      <c r="PPV303" s="80"/>
      <c r="PPW303" s="80"/>
      <c r="PPX303" s="80"/>
      <c r="PPY303" s="80"/>
      <c r="PPZ303" s="80"/>
      <c r="PQA303" s="80"/>
      <c r="PQB303" s="80"/>
      <c r="PQC303" s="80"/>
      <c r="PQD303" s="80"/>
      <c r="PQE303" s="80"/>
      <c r="PQF303" s="80"/>
      <c r="PQG303" s="80"/>
      <c r="PQH303" s="80"/>
      <c r="PQI303" s="80"/>
      <c r="PQJ303" s="80"/>
      <c r="PQK303" s="80"/>
      <c r="PQL303" s="80"/>
      <c r="PQM303" s="80"/>
      <c r="PQN303" s="80"/>
      <c r="PQO303" s="80"/>
      <c r="PQP303" s="80"/>
      <c r="PQQ303" s="80"/>
      <c r="PQR303" s="80"/>
      <c r="PQS303" s="80"/>
      <c r="PQT303" s="80"/>
      <c r="PQU303" s="80"/>
      <c r="PQV303" s="80"/>
      <c r="PQW303" s="80"/>
      <c r="PQX303" s="80"/>
      <c r="PQY303" s="80"/>
      <c r="PQZ303" s="80"/>
      <c r="PRA303" s="80"/>
      <c r="PRB303" s="80"/>
      <c r="PRC303" s="80"/>
      <c r="PRD303" s="80"/>
      <c r="PRE303" s="80"/>
      <c r="PRF303" s="80"/>
      <c r="PRG303" s="80"/>
      <c r="PRH303" s="80"/>
      <c r="PRI303" s="80"/>
      <c r="PRJ303" s="80"/>
      <c r="PRK303" s="80"/>
      <c r="PRL303" s="80"/>
      <c r="PRM303" s="80"/>
      <c r="PRN303" s="80"/>
      <c r="PRO303" s="80"/>
      <c r="PRP303" s="80"/>
      <c r="PRQ303" s="80"/>
      <c r="PRR303" s="80"/>
      <c r="PRS303" s="80"/>
      <c r="PRT303" s="80"/>
      <c r="PRU303" s="80"/>
      <c r="PRV303" s="80"/>
      <c r="PRW303" s="80"/>
      <c r="PRX303" s="80"/>
      <c r="PRY303" s="80"/>
      <c r="PRZ303" s="80"/>
      <c r="PSA303" s="80"/>
      <c r="PSB303" s="80"/>
      <c r="PSC303" s="80"/>
      <c r="PSD303" s="80"/>
      <c r="PSE303" s="80"/>
      <c r="PSF303" s="80"/>
      <c r="PSG303" s="80"/>
      <c r="PSH303" s="80"/>
      <c r="PSI303" s="80"/>
      <c r="PSJ303" s="80"/>
      <c r="PSK303" s="80"/>
      <c r="PSL303" s="80"/>
      <c r="PSM303" s="80"/>
      <c r="PSN303" s="80"/>
      <c r="PSO303" s="80"/>
      <c r="PSP303" s="80"/>
      <c r="PSQ303" s="80"/>
      <c r="PSR303" s="80"/>
      <c r="PSS303" s="80"/>
      <c r="PST303" s="80"/>
      <c r="PSU303" s="80"/>
      <c r="PSV303" s="80"/>
      <c r="PSW303" s="80"/>
      <c r="PSX303" s="80"/>
      <c r="PSY303" s="80"/>
      <c r="PSZ303" s="80"/>
      <c r="PTA303" s="80"/>
      <c r="PTB303" s="80"/>
      <c r="PTC303" s="80"/>
      <c r="PTD303" s="80"/>
      <c r="PTE303" s="80"/>
      <c r="PTF303" s="80"/>
      <c r="PTG303" s="80"/>
      <c r="PTH303" s="80"/>
      <c r="PTI303" s="80"/>
      <c r="PTJ303" s="80"/>
      <c r="PTK303" s="80"/>
      <c r="PTL303" s="80"/>
      <c r="PTM303" s="80"/>
      <c r="PTN303" s="80"/>
      <c r="PTO303" s="80"/>
      <c r="PTP303" s="80"/>
      <c r="PTQ303" s="80"/>
      <c r="PTR303" s="80"/>
      <c r="PTS303" s="80"/>
      <c r="PTT303" s="80"/>
      <c r="PTU303" s="80"/>
      <c r="PTV303" s="80"/>
      <c r="PTW303" s="80"/>
      <c r="PTX303" s="80"/>
      <c r="PTY303" s="80"/>
      <c r="PTZ303" s="80"/>
      <c r="PUA303" s="80"/>
      <c r="PUB303" s="80"/>
      <c r="PUC303" s="80"/>
      <c r="PUD303" s="80"/>
      <c r="PUE303" s="80"/>
      <c r="PUF303" s="80"/>
      <c r="PUG303" s="80"/>
      <c r="PUH303" s="80"/>
      <c r="PUI303" s="80"/>
      <c r="PUJ303" s="80"/>
      <c r="PUK303" s="80"/>
      <c r="PUL303" s="80"/>
      <c r="PUM303" s="80"/>
      <c r="PUN303" s="80"/>
      <c r="PUO303" s="80"/>
      <c r="PUP303" s="80"/>
      <c r="PUQ303" s="80"/>
      <c r="PUR303" s="80"/>
      <c r="PUS303" s="80"/>
      <c r="PUT303" s="80"/>
      <c r="PUU303" s="80"/>
      <c r="PUV303" s="80"/>
      <c r="PUW303" s="80"/>
      <c r="PUX303" s="80"/>
      <c r="PUY303" s="80"/>
      <c r="PUZ303" s="80"/>
      <c r="PVA303" s="80"/>
      <c r="PVB303" s="80"/>
      <c r="PVC303" s="80"/>
      <c r="PVD303" s="80"/>
      <c r="PVE303" s="80"/>
      <c r="PVF303" s="80"/>
      <c r="PVG303" s="80"/>
      <c r="PVH303" s="80"/>
      <c r="PVI303" s="80"/>
      <c r="PVJ303" s="80"/>
      <c r="PVK303" s="80"/>
      <c r="PVL303" s="80"/>
      <c r="PVM303" s="80"/>
      <c r="PVN303" s="80"/>
      <c r="PVO303" s="80"/>
      <c r="PVP303" s="80"/>
      <c r="PVQ303" s="80"/>
      <c r="PVR303" s="80"/>
      <c r="PVS303" s="80"/>
      <c r="PVT303" s="80"/>
      <c r="PVU303" s="80"/>
      <c r="PVV303" s="80"/>
      <c r="PVW303" s="80"/>
      <c r="PVX303" s="80"/>
      <c r="PVY303" s="80"/>
      <c r="PVZ303" s="80"/>
      <c r="PWA303" s="80"/>
      <c r="PWB303" s="80"/>
      <c r="PWC303" s="80"/>
      <c r="PWD303" s="80"/>
      <c r="PWE303" s="80"/>
      <c r="PWF303" s="80"/>
      <c r="PWG303" s="80"/>
      <c r="PWH303" s="80"/>
      <c r="PWI303" s="80"/>
      <c r="PWJ303" s="80"/>
      <c r="PWK303" s="80"/>
      <c r="PWL303" s="80"/>
      <c r="PWM303" s="80"/>
      <c r="PWN303" s="80"/>
      <c r="PWO303" s="80"/>
      <c r="PWP303" s="80"/>
      <c r="PWQ303" s="80"/>
      <c r="PWR303" s="80"/>
      <c r="PWS303" s="80"/>
      <c r="PWT303" s="80"/>
      <c r="PWU303" s="80"/>
      <c r="PWV303" s="80"/>
      <c r="PWW303" s="80"/>
      <c r="PWX303" s="80"/>
      <c r="PWY303" s="80"/>
      <c r="PWZ303" s="80"/>
      <c r="PXA303" s="80"/>
      <c r="PXB303" s="80"/>
      <c r="PXC303" s="80"/>
      <c r="PXD303" s="80"/>
      <c r="PXE303" s="80"/>
      <c r="PXF303" s="80"/>
      <c r="PXG303" s="80"/>
      <c r="PXH303" s="80"/>
      <c r="PXI303" s="80"/>
      <c r="PXJ303" s="80"/>
      <c r="PXK303" s="80"/>
      <c r="PXL303" s="80"/>
      <c r="PXM303" s="80"/>
      <c r="PXN303" s="80"/>
      <c r="PXO303" s="80"/>
      <c r="PXP303" s="80"/>
      <c r="PXQ303" s="80"/>
      <c r="PXR303" s="80"/>
      <c r="PXS303" s="80"/>
      <c r="PXT303" s="80"/>
      <c r="PXU303" s="80"/>
      <c r="PXV303" s="80"/>
      <c r="PXW303" s="80"/>
      <c r="PXX303" s="80"/>
      <c r="PXY303" s="80"/>
      <c r="PXZ303" s="80"/>
      <c r="PYA303" s="80"/>
      <c r="PYB303" s="80"/>
      <c r="PYC303" s="80"/>
      <c r="PYD303" s="80"/>
      <c r="PYE303" s="80"/>
      <c r="PYF303" s="80"/>
      <c r="PYG303" s="80"/>
      <c r="PYH303" s="80"/>
      <c r="PYI303" s="80"/>
      <c r="PYJ303" s="80"/>
      <c r="PYK303" s="80"/>
      <c r="PYL303" s="80"/>
      <c r="PYM303" s="80"/>
      <c r="PYN303" s="80"/>
      <c r="PYO303" s="80"/>
      <c r="PYP303" s="80"/>
      <c r="PYQ303" s="80"/>
      <c r="PYR303" s="80"/>
      <c r="PYS303" s="80"/>
      <c r="PYT303" s="80"/>
      <c r="PYU303" s="80"/>
      <c r="PYV303" s="80"/>
      <c r="PYW303" s="80"/>
      <c r="PYX303" s="80"/>
      <c r="PYY303" s="80"/>
      <c r="PYZ303" s="80"/>
      <c r="PZA303" s="80"/>
      <c r="PZB303" s="80"/>
      <c r="PZC303" s="80"/>
      <c r="PZD303" s="80"/>
      <c r="PZE303" s="80"/>
      <c r="PZF303" s="80"/>
      <c r="PZG303" s="80"/>
      <c r="PZH303" s="80"/>
      <c r="PZI303" s="80"/>
      <c r="PZJ303" s="80"/>
      <c r="PZK303" s="80"/>
      <c r="PZL303" s="80"/>
      <c r="PZM303" s="80"/>
      <c r="PZN303" s="80"/>
      <c r="PZO303" s="80"/>
      <c r="PZP303" s="80"/>
      <c r="PZQ303" s="80"/>
      <c r="PZR303" s="80"/>
      <c r="PZS303" s="80"/>
      <c r="PZT303" s="80"/>
      <c r="PZU303" s="80"/>
      <c r="PZV303" s="80"/>
      <c r="PZW303" s="80"/>
      <c r="PZX303" s="80"/>
      <c r="PZY303" s="80"/>
      <c r="PZZ303" s="80"/>
      <c r="QAA303" s="80"/>
      <c r="QAB303" s="80"/>
      <c r="QAC303" s="80"/>
      <c r="QAD303" s="80"/>
      <c r="QAE303" s="80"/>
      <c r="QAF303" s="80"/>
      <c r="QAG303" s="80"/>
      <c r="QAH303" s="80"/>
      <c r="QAI303" s="80"/>
      <c r="QAJ303" s="80"/>
      <c r="QAK303" s="80"/>
      <c r="QAL303" s="80"/>
      <c r="QAM303" s="80"/>
      <c r="QAN303" s="80"/>
      <c r="QAO303" s="80"/>
      <c r="QAP303" s="80"/>
      <c r="QAQ303" s="80"/>
      <c r="QAR303" s="80"/>
      <c r="QAS303" s="80"/>
      <c r="QAT303" s="80"/>
      <c r="QAU303" s="80"/>
      <c r="QAV303" s="80"/>
      <c r="QAW303" s="80"/>
      <c r="QAX303" s="80"/>
      <c r="QAY303" s="80"/>
      <c r="QAZ303" s="80"/>
      <c r="QBA303" s="80"/>
      <c r="QBB303" s="80"/>
      <c r="QBC303" s="80"/>
      <c r="QBD303" s="80"/>
      <c r="QBE303" s="80"/>
      <c r="QBF303" s="80"/>
      <c r="QBG303" s="80"/>
      <c r="QBH303" s="80"/>
      <c r="QBI303" s="80"/>
      <c r="QBJ303" s="80"/>
      <c r="QBK303" s="80"/>
      <c r="QBL303" s="80"/>
      <c r="QBM303" s="80"/>
      <c r="QBN303" s="80"/>
      <c r="QBO303" s="80"/>
      <c r="QBP303" s="80"/>
      <c r="QBQ303" s="80"/>
      <c r="QBR303" s="80"/>
      <c r="QBS303" s="80"/>
      <c r="QBT303" s="80"/>
      <c r="QBU303" s="80"/>
      <c r="QBV303" s="80"/>
      <c r="QBW303" s="80"/>
      <c r="QBX303" s="80"/>
      <c r="QBY303" s="80"/>
      <c r="QBZ303" s="80"/>
      <c r="QCA303" s="80"/>
      <c r="QCB303" s="80"/>
      <c r="QCC303" s="80"/>
      <c r="QCD303" s="80"/>
      <c r="QCE303" s="80"/>
      <c r="QCF303" s="80"/>
      <c r="QCG303" s="80"/>
      <c r="QCH303" s="80"/>
      <c r="QCI303" s="80"/>
      <c r="QCJ303" s="80"/>
      <c r="QCK303" s="80"/>
      <c r="QCL303" s="80"/>
      <c r="QCM303" s="80"/>
      <c r="QCN303" s="80"/>
      <c r="QCO303" s="80"/>
      <c r="QCP303" s="80"/>
      <c r="QCQ303" s="80"/>
      <c r="QCR303" s="80"/>
      <c r="QCS303" s="80"/>
      <c r="QCT303" s="80"/>
      <c r="QCU303" s="80"/>
      <c r="QCV303" s="80"/>
      <c r="QCW303" s="80"/>
      <c r="QCX303" s="80"/>
      <c r="QCY303" s="80"/>
      <c r="QCZ303" s="80"/>
      <c r="QDA303" s="80"/>
      <c r="QDB303" s="80"/>
      <c r="QDC303" s="80"/>
      <c r="QDD303" s="80"/>
      <c r="QDE303" s="80"/>
      <c r="QDF303" s="80"/>
      <c r="QDG303" s="80"/>
      <c r="QDH303" s="80"/>
      <c r="QDI303" s="80"/>
      <c r="QDJ303" s="80"/>
      <c r="QDK303" s="80"/>
      <c r="QDL303" s="80"/>
      <c r="QDM303" s="80"/>
      <c r="QDN303" s="80"/>
      <c r="QDO303" s="80"/>
      <c r="QDP303" s="80"/>
      <c r="QDQ303" s="80"/>
      <c r="QDR303" s="80"/>
      <c r="QDS303" s="80"/>
      <c r="QDT303" s="80"/>
      <c r="QDU303" s="80"/>
      <c r="QDV303" s="80"/>
      <c r="QDW303" s="80"/>
      <c r="QDX303" s="80"/>
      <c r="QDY303" s="80"/>
      <c r="QDZ303" s="80"/>
      <c r="QEA303" s="80"/>
      <c r="QEB303" s="80"/>
      <c r="QEC303" s="80"/>
      <c r="QED303" s="80"/>
      <c r="QEE303" s="80"/>
      <c r="QEF303" s="80"/>
      <c r="QEG303" s="80"/>
      <c r="QEH303" s="80"/>
      <c r="QEI303" s="80"/>
      <c r="QEJ303" s="80"/>
      <c r="QEK303" s="80"/>
      <c r="QEL303" s="80"/>
      <c r="QEM303" s="80"/>
      <c r="QEN303" s="80"/>
      <c r="QEO303" s="80"/>
      <c r="QEP303" s="80"/>
      <c r="QEQ303" s="80"/>
      <c r="QER303" s="80"/>
      <c r="QES303" s="80"/>
      <c r="QET303" s="80"/>
      <c r="QEU303" s="80"/>
      <c r="QEV303" s="80"/>
      <c r="QEW303" s="80"/>
      <c r="QEX303" s="80"/>
      <c r="QEY303" s="80"/>
      <c r="QEZ303" s="80"/>
      <c r="QFA303" s="80"/>
      <c r="QFB303" s="80"/>
      <c r="QFC303" s="80"/>
      <c r="QFD303" s="80"/>
      <c r="QFE303" s="80"/>
      <c r="QFF303" s="80"/>
      <c r="QFG303" s="80"/>
      <c r="QFH303" s="80"/>
      <c r="QFI303" s="80"/>
      <c r="QFJ303" s="80"/>
      <c r="QFK303" s="80"/>
      <c r="QFL303" s="80"/>
      <c r="QFM303" s="80"/>
      <c r="QFN303" s="80"/>
      <c r="QFO303" s="80"/>
      <c r="QFP303" s="80"/>
      <c r="QFQ303" s="80"/>
      <c r="QFR303" s="80"/>
      <c r="QFS303" s="80"/>
      <c r="QFT303" s="80"/>
      <c r="QFU303" s="80"/>
      <c r="QFV303" s="80"/>
      <c r="QFW303" s="80"/>
      <c r="QFX303" s="80"/>
      <c r="QFY303" s="80"/>
      <c r="QFZ303" s="80"/>
      <c r="QGA303" s="80"/>
      <c r="QGB303" s="80"/>
      <c r="QGC303" s="80"/>
      <c r="QGD303" s="80"/>
      <c r="QGE303" s="80"/>
      <c r="QGF303" s="80"/>
      <c r="QGG303" s="80"/>
      <c r="QGH303" s="80"/>
      <c r="QGI303" s="80"/>
      <c r="QGJ303" s="80"/>
      <c r="QGK303" s="80"/>
      <c r="QGL303" s="80"/>
      <c r="QGM303" s="80"/>
      <c r="QGN303" s="80"/>
      <c r="QGO303" s="80"/>
      <c r="QGP303" s="80"/>
      <c r="QGQ303" s="80"/>
      <c r="QGR303" s="80"/>
      <c r="QGS303" s="80"/>
      <c r="QGT303" s="80"/>
      <c r="QGU303" s="80"/>
      <c r="QGV303" s="80"/>
      <c r="QGW303" s="80"/>
      <c r="QGX303" s="80"/>
      <c r="QGY303" s="80"/>
      <c r="QGZ303" s="80"/>
      <c r="QHA303" s="80"/>
      <c r="QHB303" s="80"/>
      <c r="QHC303" s="80"/>
      <c r="QHD303" s="80"/>
      <c r="QHE303" s="80"/>
      <c r="QHF303" s="80"/>
      <c r="QHG303" s="80"/>
      <c r="QHH303" s="80"/>
      <c r="QHI303" s="80"/>
      <c r="QHJ303" s="80"/>
      <c r="QHK303" s="80"/>
      <c r="QHL303" s="80"/>
      <c r="QHM303" s="80"/>
      <c r="QHN303" s="80"/>
      <c r="QHO303" s="80"/>
      <c r="QHP303" s="80"/>
      <c r="QHQ303" s="80"/>
      <c r="QHR303" s="80"/>
      <c r="QHS303" s="80"/>
      <c r="QHT303" s="80"/>
      <c r="QHU303" s="80"/>
      <c r="QHV303" s="80"/>
      <c r="QHW303" s="80"/>
      <c r="QHX303" s="80"/>
      <c r="QHY303" s="80"/>
      <c r="QHZ303" s="80"/>
      <c r="QIA303" s="80"/>
      <c r="QIB303" s="80"/>
      <c r="QIC303" s="80"/>
      <c r="QID303" s="80"/>
      <c r="QIE303" s="80"/>
      <c r="QIF303" s="80"/>
      <c r="QIG303" s="80"/>
      <c r="QIH303" s="80"/>
      <c r="QII303" s="80"/>
      <c r="QIJ303" s="80"/>
      <c r="QIK303" s="80"/>
      <c r="QIL303" s="80"/>
      <c r="QIM303" s="80"/>
      <c r="QIN303" s="80"/>
      <c r="QIO303" s="80"/>
      <c r="QIP303" s="80"/>
      <c r="QIQ303" s="80"/>
      <c r="QIR303" s="80"/>
      <c r="QIS303" s="80"/>
      <c r="QIT303" s="80"/>
      <c r="QIU303" s="80"/>
      <c r="QIV303" s="80"/>
      <c r="QIW303" s="80"/>
      <c r="QIX303" s="80"/>
      <c r="QIY303" s="80"/>
      <c r="QIZ303" s="80"/>
      <c r="QJA303" s="80"/>
      <c r="QJB303" s="80"/>
      <c r="QJC303" s="80"/>
      <c r="QJD303" s="80"/>
      <c r="QJE303" s="80"/>
      <c r="QJF303" s="80"/>
      <c r="QJG303" s="80"/>
      <c r="QJH303" s="80"/>
      <c r="QJI303" s="80"/>
      <c r="QJJ303" s="80"/>
      <c r="QJK303" s="80"/>
      <c r="QJL303" s="80"/>
      <c r="QJM303" s="80"/>
      <c r="QJN303" s="80"/>
      <c r="QJO303" s="80"/>
      <c r="QJP303" s="80"/>
      <c r="QJQ303" s="80"/>
      <c r="QJR303" s="80"/>
      <c r="QJS303" s="80"/>
      <c r="QJT303" s="80"/>
      <c r="QJU303" s="80"/>
      <c r="QJV303" s="80"/>
      <c r="QJW303" s="80"/>
      <c r="QJX303" s="80"/>
      <c r="QJY303" s="80"/>
      <c r="QJZ303" s="80"/>
      <c r="QKA303" s="80"/>
      <c r="QKB303" s="80"/>
      <c r="QKC303" s="80"/>
      <c r="QKD303" s="80"/>
      <c r="QKE303" s="80"/>
      <c r="QKF303" s="80"/>
      <c r="QKG303" s="80"/>
      <c r="QKH303" s="80"/>
      <c r="QKI303" s="80"/>
      <c r="QKJ303" s="80"/>
      <c r="QKK303" s="80"/>
      <c r="QKL303" s="80"/>
      <c r="QKM303" s="80"/>
      <c r="QKN303" s="80"/>
      <c r="QKO303" s="80"/>
      <c r="QKP303" s="80"/>
      <c r="QKQ303" s="80"/>
      <c r="QKR303" s="80"/>
      <c r="QKS303" s="80"/>
      <c r="QKT303" s="80"/>
      <c r="QKU303" s="80"/>
      <c r="QKV303" s="80"/>
      <c r="QKW303" s="80"/>
      <c r="QKX303" s="80"/>
      <c r="QKY303" s="80"/>
      <c r="QKZ303" s="80"/>
      <c r="QLA303" s="80"/>
      <c r="QLB303" s="80"/>
      <c r="QLC303" s="80"/>
      <c r="QLD303" s="80"/>
      <c r="QLE303" s="80"/>
      <c r="QLF303" s="80"/>
      <c r="QLG303" s="80"/>
      <c r="QLH303" s="80"/>
      <c r="QLI303" s="80"/>
      <c r="QLJ303" s="80"/>
      <c r="QLK303" s="80"/>
      <c r="QLL303" s="80"/>
      <c r="QLM303" s="80"/>
      <c r="QLN303" s="80"/>
      <c r="QLO303" s="80"/>
      <c r="QLP303" s="80"/>
      <c r="QLQ303" s="80"/>
      <c r="QLR303" s="80"/>
      <c r="QLS303" s="80"/>
      <c r="QLT303" s="80"/>
      <c r="QLU303" s="80"/>
      <c r="QLV303" s="80"/>
      <c r="QLW303" s="80"/>
      <c r="QLX303" s="80"/>
      <c r="QLY303" s="80"/>
      <c r="QLZ303" s="80"/>
      <c r="QMA303" s="80"/>
      <c r="QMB303" s="80"/>
      <c r="QMC303" s="80"/>
      <c r="QMD303" s="80"/>
      <c r="QME303" s="80"/>
      <c r="QMF303" s="80"/>
      <c r="QMG303" s="80"/>
      <c r="QMH303" s="80"/>
      <c r="QMI303" s="80"/>
      <c r="QMJ303" s="80"/>
      <c r="QMK303" s="80"/>
      <c r="QML303" s="80"/>
      <c r="QMM303" s="80"/>
      <c r="QMN303" s="80"/>
      <c r="QMO303" s="80"/>
      <c r="QMP303" s="80"/>
      <c r="QMQ303" s="80"/>
      <c r="QMR303" s="80"/>
      <c r="QMS303" s="80"/>
      <c r="QMT303" s="80"/>
      <c r="QMU303" s="80"/>
      <c r="QMV303" s="80"/>
      <c r="QMW303" s="80"/>
      <c r="QMX303" s="80"/>
      <c r="QMY303" s="80"/>
      <c r="QMZ303" s="80"/>
      <c r="QNA303" s="80"/>
      <c r="QNB303" s="80"/>
      <c r="QNC303" s="80"/>
      <c r="QND303" s="80"/>
      <c r="QNE303" s="80"/>
      <c r="QNF303" s="80"/>
      <c r="QNG303" s="80"/>
      <c r="QNH303" s="80"/>
      <c r="QNI303" s="80"/>
      <c r="QNJ303" s="80"/>
      <c r="QNK303" s="80"/>
      <c r="QNL303" s="80"/>
      <c r="QNM303" s="80"/>
      <c r="QNN303" s="80"/>
      <c r="QNO303" s="80"/>
      <c r="QNP303" s="80"/>
      <c r="QNQ303" s="80"/>
      <c r="QNR303" s="80"/>
      <c r="QNS303" s="80"/>
      <c r="QNT303" s="80"/>
      <c r="QNU303" s="80"/>
      <c r="QNV303" s="80"/>
      <c r="QNW303" s="80"/>
      <c r="QNX303" s="80"/>
      <c r="QNY303" s="80"/>
      <c r="QNZ303" s="80"/>
      <c r="QOA303" s="80"/>
      <c r="QOB303" s="80"/>
      <c r="QOC303" s="80"/>
      <c r="QOD303" s="80"/>
      <c r="QOE303" s="80"/>
      <c r="QOF303" s="80"/>
      <c r="QOG303" s="80"/>
      <c r="QOH303" s="80"/>
      <c r="QOI303" s="80"/>
      <c r="QOJ303" s="80"/>
      <c r="QOK303" s="80"/>
      <c r="QOL303" s="80"/>
      <c r="QOM303" s="80"/>
      <c r="QON303" s="80"/>
      <c r="QOO303" s="80"/>
      <c r="QOP303" s="80"/>
      <c r="QOQ303" s="80"/>
      <c r="QOR303" s="80"/>
      <c r="QOS303" s="80"/>
      <c r="QOT303" s="80"/>
      <c r="QOU303" s="80"/>
      <c r="QOV303" s="80"/>
      <c r="QOW303" s="80"/>
      <c r="QOX303" s="80"/>
      <c r="QOY303" s="80"/>
      <c r="QOZ303" s="80"/>
      <c r="QPA303" s="80"/>
      <c r="QPB303" s="80"/>
      <c r="QPC303" s="80"/>
      <c r="QPD303" s="80"/>
      <c r="QPE303" s="80"/>
      <c r="QPF303" s="80"/>
      <c r="QPG303" s="80"/>
      <c r="QPH303" s="80"/>
      <c r="QPI303" s="80"/>
      <c r="QPJ303" s="80"/>
      <c r="QPK303" s="80"/>
      <c r="QPL303" s="80"/>
      <c r="QPM303" s="80"/>
      <c r="QPN303" s="80"/>
      <c r="QPO303" s="80"/>
      <c r="QPP303" s="80"/>
      <c r="QPQ303" s="80"/>
      <c r="QPR303" s="80"/>
      <c r="QPS303" s="80"/>
      <c r="QPT303" s="80"/>
      <c r="QPU303" s="80"/>
      <c r="QPV303" s="80"/>
      <c r="QPW303" s="80"/>
      <c r="QPX303" s="80"/>
      <c r="QPY303" s="80"/>
      <c r="QPZ303" s="80"/>
      <c r="QQA303" s="80"/>
      <c r="QQB303" s="80"/>
      <c r="QQC303" s="80"/>
      <c r="QQD303" s="80"/>
      <c r="QQE303" s="80"/>
      <c r="QQF303" s="80"/>
      <c r="QQG303" s="80"/>
      <c r="QQH303" s="80"/>
      <c r="QQI303" s="80"/>
      <c r="QQJ303" s="80"/>
      <c r="QQK303" s="80"/>
      <c r="QQL303" s="80"/>
      <c r="QQM303" s="80"/>
      <c r="QQN303" s="80"/>
      <c r="QQO303" s="80"/>
      <c r="QQP303" s="80"/>
      <c r="QQQ303" s="80"/>
      <c r="QQR303" s="80"/>
      <c r="QQS303" s="80"/>
      <c r="QQT303" s="80"/>
      <c r="QQU303" s="80"/>
      <c r="QQV303" s="80"/>
      <c r="QQW303" s="80"/>
      <c r="QQX303" s="80"/>
      <c r="QQY303" s="80"/>
      <c r="QQZ303" s="80"/>
      <c r="QRA303" s="80"/>
      <c r="QRB303" s="80"/>
      <c r="QRC303" s="80"/>
      <c r="QRD303" s="80"/>
      <c r="QRE303" s="80"/>
      <c r="QRF303" s="80"/>
      <c r="QRG303" s="80"/>
      <c r="QRH303" s="80"/>
      <c r="QRI303" s="80"/>
      <c r="QRJ303" s="80"/>
      <c r="QRK303" s="80"/>
      <c r="QRL303" s="80"/>
      <c r="QRM303" s="80"/>
      <c r="QRN303" s="80"/>
      <c r="QRO303" s="80"/>
      <c r="QRP303" s="80"/>
      <c r="QRQ303" s="80"/>
      <c r="QRR303" s="80"/>
      <c r="QRS303" s="80"/>
      <c r="QRT303" s="80"/>
      <c r="QRU303" s="80"/>
      <c r="QRV303" s="80"/>
      <c r="QRW303" s="80"/>
      <c r="QRX303" s="80"/>
      <c r="QRY303" s="80"/>
      <c r="QRZ303" s="80"/>
      <c r="QSA303" s="80"/>
      <c r="QSB303" s="80"/>
      <c r="QSC303" s="80"/>
      <c r="QSD303" s="80"/>
      <c r="QSE303" s="80"/>
      <c r="QSF303" s="80"/>
      <c r="QSG303" s="80"/>
      <c r="QSH303" s="80"/>
      <c r="QSI303" s="80"/>
      <c r="QSJ303" s="80"/>
      <c r="QSK303" s="80"/>
      <c r="QSL303" s="80"/>
      <c r="QSM303" s="80"/>
      <c r="QSN303" s="80"/>
      <c r="QSO303" s="80"/>
      <c r="QSP303" s="80"/>
      <c r="QSQ303" s="80"/>
      <c r="QSR303" s="80"/>
      <c r="QSS303" s="80"/>
      <c r="QST303" s="80"/>
      <c r="QSU303" s="80"/>
      <c r="QSV303" s="80"/>
      <c r="QSW303" s="80"/>
      <c r="QSX303" s="80"/>
      <c r="QSY303" s="80"/>
      <c r="QSZ303" s="80"/>
      <c r="QTA303" s="80"/>
      <c r="QTB303" s="80"/>
      <c r="QTC303" s="80"/>
      <c r="QTD303" s="80"/>
      <c r="QTE303" s="80"/>
      <c r="QTF303" s="80"/>
      <c r="QTG303" s="80"/>
      <c r="QTH303" s="80"/>
      <c r="QTI303" s="80"/>
      <c r="QTJ303" s="80"/>
      <c r="QTK303" s="80"/>
      <c r="QTL303" s="80"/>
      <c r="QTM303" s="80"/>
      <c r="QTN303" s="80"/>
      <c r="QTO303" s="80"/>
      <c r="QTP303" s="80"/>
      <c r="QTQ303" s="80"/>
      <c r="QTR303" s="80"/>
      <c r="QTS303" s="80"/>
      <c r="QTT303" s="80"/>
      <c r="QTU303" s="80"/>
      <c r="QTV303" s="80"/>
      <c r="QTW303" s="80"/>
      <c r="QTX303" s="80"/>
      <c r="QTY303" s="80"/>
      <c r="QTZ303" s="80"/>
      <c r="QUA303" s="80"/>
      <c r="QUB303" s="80"/>
      <c r="QUC303" s="80"/>
      <c r="QUD303" s="80"/>
      <c r="QUE303" s="80"/>
      <c r="QUF303" s="80"/>
      <c r="QUG303" s="80"/>
      <c r="QUH303" s="80"/>
      <c r="QUI303" s="80"/>
      <c r="QUJ303" s="80"/>
      <c r="QUK303" s="80"/>
      <c r="QUL303" s="80"/>
      <c r="QUM303" s="80"/>
      <c r="QUN303" s="80"/>
      <c r="QUO303" s="80"/>
      <c r="QUP303" s="80"/>
      <c r="QUQ303" s="80"/>
      <c r="QUR303" s="80"/>
      <c r="QUS303" s="80"/>
      <c r="QUT303" s="80"/>
      <c r="QUU303" s="80"/>
      <c r="QUV303" s="80"/>
      <c r="QUW303" s="80"/>
      <c r="QUX303" s="80"/>
      <c r="QUY303" s="80"/>
      <c r="QUZ303" s="80"/>
      <c r="QVA303" s="80"/>
      <c r="QVB303" s="80"/>
      <c r="QVC303" s="80"/>
      <c r="QVD303" s="80"/>
      <c r="QVE303" s="80"/>
      <c r="QVF303" s="80"/>
      <c r="QVG303" s="80"/>
      <c r="QVH303" s="80"/>
      <c r="QVI303" s="80"/>
      <c r="QVJ303" s="80"/>
      <c r="QVK303" s="80"/>
      <c r="QVL303" s="80"/>
      <c r="QVM303" s="80"/>
      <c r="QVN303" s="80"/>
      <c r="QVO303" s="80"/>
      <c r="QVP303" s="80"/>
      <c r="QVQ303" s="80"/>
      <c r="QVR303" s="80"/>
      <c r="QVS303" s="80"/>
      <c r="QVT303" s="80"/>
      <c r="QVU303" s="80"/>
      <c r="QVV303" s="80"/>
      <c r="QVW303" s="80"/>
      <c r="QVX303" s="80"/>
      <c r="QVY303" s="80"/>
      <c r="QVZ303" s="80"/>
      <c r="QWA303" s="80"/>
      <c r="QWB303" s="80"/>
      <c r="QWC303" s="80"/>
      <c r="QWD303" s="80"/>
      <c r="QWE303" s="80"/>
      <c r="QWF303" s="80"/>
      <c r="QWG303" s="80"/>
      <c r="QWH303" s="80"/>
      <c r="QWI303" s="80"/>
      <c r="QWJ303" s="80"/>
      <c r="QWK303" s="80"/>
      <c r="QWL303" s="80"/>
      <c r="QWM303" s="80"/>
      <c r="QWN303" s="80"/>
      <c r="QWO303" s="80"/>
      <c r="QWP303" s="80"/>
      <c r="QWQ303" s="80"/>
      <c r="QWR303" s="80"/>
      <c r="QWS303" s="80"/>
      <c r="QWT303" s="80"/>
      <c r="QWU303" s="80"/>
      <c r="QWV303" s="80"/>
      <c r="QWW303" s="80"/>
      <c r="QWX303" s="80"/>
      <c r="QWY303" s="80"/>
      <c r="QWZ303" s="80"/>
      <c r="QXA303" s="80"/>
      <c r="QXB303" s="80"/>
      <c r="QXC303" s="80"/>
      <c r="QXD303" s="80"/>
      <c r="QXE303" s="80"/>
      <c r="QXF303" s="80"/>
      <c r="QXG303" s="80"/>
      <c r="QXH303" s="80"/>
      <c r="QXI303" s="80"/>
      <c r="QXJ303" s="80"/>
      <c r="QXK303" s="80"/>
      <c r="QXL303" s="80"/>
      <c r="QXM303" s="80"/>
      <c r="QXN303" s="80"/>
      <c r="QXO303" s="80"/>
      <c r="QXP303" s="80"/>
      <c r="QXQ303" s="80"/>
      <c r="QXR303" s="80"/>
      <c r="QXS303" s="80"/>
      <c r="QXT303" s="80"/>
      <c r="QXU303" s="80"/>
      <c r="QXV303" s="80"/>
      <c r="QXW303" s="80"/>
      <c r="QXX303" s="80"/>
      <c r="QXY303" s="80"/>
      <c r="QXZ303" s="80"/>
      <c r="QYA303" s="80"/>
      <c r="QYB303" s="80"/>
      <c r="QYC303" s="80"/>
      <c r="QYD303" s="80"/>
      <c r="QYE303" s="80"/>
      <c r="QYF303" s="80"/>
      <c r="QYG303" s="80"/>
      <c r="QYH303" s="80"/>
      <c r="QYI303" s="80"/>
      <c r="QYJ303" s="80"/>
      <c r="QYK303" s="80"/>
      <c r="QYL303" s="80"/>
      <c r="QYM303" s="80"/>
      <c r="QYN303" s="80"/>
      <c r="QYO303" s="80"/>
      <c r="QYP303" s="80"/>
      <c r="QYQ303" s="80"/>
      <c r="QYR303" s="80"/>
      <c r="QYS303" s="80"/>
      <c r="QYT303" s="80"/>
      <c r="QYU303" s="80"/>
      <c r="QYV303" s="80"/>
      <c r="QYW303" s="80"/>
      <c r="QYX303" s="80"/>
      <c r="QYY303" s="80"/>
      <c r="QYZ303" s="80"/>
      <c r="QZA303" s="80"/>
      <c r="QZB303" s="80"/>
      <c r="QZC303" s="80"/>
      <c r="QZD303" s="80"/>
      <c r="QZE303" s="80"/>
      <c r="QZF303" s="80"/>
      <c r="QZG303" s="80"/>
      <c r="QZH303" s="80"/>
      <c r="QZI303" s="80"/>
      <c r="QZJ303" s="80"/>
      <c r="QZK303" s="80"/>
      <c r="QZL303" s="80"/>
      <c r="QZM303" s="80"/>
      <c r="QZN303" s="80"/>
      <c r="QZO303" s="80"/>
      <c r="QZP303" s="80"/>
      <c r="QZQ303" s="80"/>
      <c r="QZR303" s="80"/>
      <c r="QZS303" s="80"/>
      <c r="QZT303" s="80"/>
      <c r="QZU303" s="80"/>
      <c r="QZV303" s="80"/>
      <c r="QZW303" s="80"/>
      <c r="QZX303" s="80"/>
      <c r="QZY303" s="80"/>
      <c r="QZZ303" s="80"/>
      <c r="RAA303" s="80"/>
      <c r="RAB303" s="80"/>
      <c r="RAC303" s="80"/>
      <c r="RAD303" s="80"/>
      <c r="RAE303" s="80"/>
      <c r="RAF303" s="80"/>
      <c r="RAG303" s="80"/>
      <c r="RAH303" s="80"/>
      <c r="RAI303" s="80"/>
      <c r="RAJ303" s="80"/>
      <c r="RAK303" s="80"/>
      <c r="RAL303" s="80"/>
      <c r="RAM303" s="80"/>
      <c r="RAN303" s="80"/>
      <c r="RAO303" s="80"/>
      <c r="RAP303" s="80"/>
      <c r="RAQ303" s="80"/>
      <c r="RAR303" s="80"/>
      <c r="RAS303" s="80"/>
      <c r="RAT303" s="80"/>
      <c r="RAU303" s="80"/>
      <c r="RAV303" s="80"/>
      <c r="RAW303" s="80"/>
      <c r="RAX303" s="80"/>
      <c r="RAY303" s="80"/>
      <c r="RAZ303" s="80"/>
      <c r="RBA303" s="80"/>
      <c r="RBB303" s="80"/>
      <c r="RBC303" s="80"/>
      <c r="RBD303" s="80"/>
      <c r="RBE303" s="80"/>
      <c r="RBF303" s="80"/>
      <c r="RBG303" s="80"/>
      <c r="RBH303" s="80"/>
      <c r="RBI303" s="80"/>
      <c r="RBJ303" s="80"/>
      <c r="RBK303" s="80"/>
      <c r="RBL303" s="80"/>
      <c r="RBM303" s="80"/>
      <c r="RBN303" s="80"/>
      <c r="RBO303" s="80"/>
      <c r="RBP303" s="80"/>
      <c r="RBQ303" s="80"/>
      <c r="RBR303" s="80"/>
      <c r="RBS303" s="80"/>
      <c r="RBT303" s="80"/>
      <c r="RBU303" s="80"/>
      <c r="RBV303" s="80"/>
      <c r="RBW303" s="80"/>
      <c r="RBX303" s="80"/>
      <c r="RBY303" s="80"/>
      <c r="RBZ303" s="80"/>
      <c r="RCA303" s="80"/>
      <c r="RCB303" s="80"/>
      <c r="RCC303" s="80"/>
      <c r="RCD303" s="80"/>
      <c r="RCE303" s="80"/>
      <c r="RCF303" s="80"/>
      <c r="RCG303" s="80"/>
      <c r="RCH303" s="80"/>
      <c r="RCI303" s="80"/>
      <c r="RCJ303" s="80"/>
      <c r="RCK303" s="80"/>
      <c r="RCL303" s="80"/>
      <c r="RCM303" s="80"/>
      <c r="RCN303" s="80"/>
      <c r="RCO303" s="80"/>
      <c r="RCP303" s="80"/>
      <c r="RCQ303" s="80"/>
      <c r="RCR303" s="80"/>
      <c r="RCS303" s="80"/>
      <c r="RCT303" s="80"/>
      <c r="RCU303" s="80"/>
      <c r="RCV303" s="80"/>
      <c r="RCW303" s="80"/>
      <c r="RCX303" s="80"/>
      <c r="RCY303" s="80"/>
      <c r="RCZ303" s="80"/>
      <c r="RDA303" s="80"/>
      <c r="RDB303" s="80"/>
      <c r="RDC303" s="80"/>
      <c r="RDD303" s="80"/>
      <c r="RDE303" s="80"/>
      <c r="RDF303" s="80"/>
      <c r="RDG303" s="80"/>
      <c r="RDH303" s="80"/>
      <c r="RDI303" s="80"/>
      <c r="RDJ303" s="80"/>
      <c r="RDK303" s="80"/>
      <c r="RDL303" s="80"/>
      <c r="RDM303" s="80"/>
      <c r="RDN303" s="80"/>
      <c r="RDO303" s="80"/>
      <c r="RDP303" s="80"/>
      <c r="RDQ303" s="80"/>
      <c r="RDR303" s="80"/>
      <c r="RDS303" s="80"/>
      <c r="RDT303" s="80"/>
      <c r="RDU303" s="80"/>
      <c r="RDV303" s="80"/>
      <c r="RDW303" s="80"/>
      <c r="RDX303" s="80"/>
      <c r="RDY303" s="80"/>
      <c r="RDZ303" s="80"/>
      <c r="REA303" s="80"/>
      <c r="REB303" s="80"/>
      <c r="REC303" s="80"/>
      <c r="RED303" s="80"/>
      <c r="REE303" s="80"/>
      <c r="REF303" s="80"/>
      <c r="REG303" s="80"/>
      <c r="REH303" s="80"/>
      <c r="REI303" s="80"/>
      <c r="REJ303" s="80"/>
      <c r="REK303" s="80"/>
      <c r="REL303" s="80"/>
      <c r="REM303" s="80"/>
      <c r="REN303" s="80"/>
      <c r="REO303" s="80"/>
      <c r="REP303" s="80"/>
      <c r="REQ303" s="80"/>
      <c r="RER303" s="80"/>
      <c r="RES303" s="80"/>
      <c r="RET303" s="80"/>
      <c r="REU303" s="80"/>
      <c r="REV303" s="80"/>
      <c r="REW303" s="80"/>
      <c r="REX303" s="80"/>
      <c r="REY303" s="80"/>
      <c r="REZ303" s="80"/>
      <c r="RFA303" s="80"/>
      <c r="RFB303" s="80"/>
      <c r="RFC303" s="80"/>
      <c r="RFD303" s="80"/>
      <c r="RFE303" s="80"/>
      <c r="RFF303" s="80"/>
      <c r="RFG303" s="80"/>
      <c r="RFH303" s="80"/>
      <c r="RFI303" s="80"/>
      <c r="RFJ303" s="80"/>
      <c r="RFK303" s="80"/>
      <c r="RFL303" s="80"/>
      <c r="RFM303" s="80"/>
      <c r="RFN303" s="80"/>
      <c r="RFO303" s="80"/>
      <c r="RFP303" s="80"/>
      <c r="RFQ303" s="80"/>
      <c r="RFR303" s="80"/>
      <c r="RFS303" s="80"/>
      <c r="RFT303" s="80"/>
      <c r="RFU303" s="80"/>
      <c r="RFV303" s="80"/>
      <c r="RFW303" s="80"/>
      <c r="RFX303" s="80"/>
      <c r="RFY303" s="80"/>
      <c r="RFZ303" s="80"/>
      <c r="RGA303" s="80"/>
      <c r="RGB303" s="80"/>
      <c r="RGC303" s="80"/>
      <c r="RGD303" s="80"/>
      <c r="RGE303" s="80"/>
      <c r="RGF303" s="80"/>
      <c r="RGG303" s="80"/>
      <c r="RGH303" s="80"/>
      <c r="RGI303" s="80"/>
      <c r="RGJ303" s="80"/>
      <c r="RGK303" s="80"/>
      <c r="RGL303" s="80"/>
      <c r="RGM303" s="80"/>
      <c r="RGN303" s="80"/>
      <c r="RGO303" s="80"/>
      <c r="RGP303" s="80"/>
      <c r="RGQ303" s="80"/>
      <c r="RGR303" s="80"/>
      <c r="RGS303" s="80"/>
      <c r="RGT303" s="80"/>
      <c r="RGU303" s="80"/>
      <c r="RGV303" s="80"/>
      <c r="RGW303" s="80"/>
      <c r="RGX303" s="80"/>
      <c r="RGY303" s="80"/>
      <c r="RGZ303" s="80"/>
      <c r="RHA303" s="80"/>
      <c r="RHB303" s="80"/>
      <c r="RHC303" s="80"/>
      <c r="RHD303" s="80"/>
      <c r="RHE303" s="80"/>
      <c r="RHF303" s="80"/>
      <c r="RHG303" s="80"/>
      <c r="RHH303" s="80"/>
      <c r="RHI303" s="80"/>
      <c r="RHJ303" s="80"/>
      <c r="RHK303" s="80"/>
      <c r="RHL303" s="80"/>
      <c r="RHM303" s="80"/>
      <c r="RHN303" s="80"/>
      <c r="RHO303" s="80"/>
      <c r="RHP303" s="80"/>
      <c r="RHQ303" s="80"/>
      <c r="RHR303" s="80"/>
      <c r="RHS303" s="80"/>
      <c r="RHT303" s="80"/>
      <c r="RHU303" s="80"/>
      <c r="RHV303" s="80"/>
      <c r="RHW303" s="80"/>
      <c r="RHX303" s="80"/>
      <c r="RHY303" s="80"/>
      <c r="RHZ303" s="80"/>
      <c r="RIA303" s="80"/>
      <c r="RIB303" s="80"/>
      <c r="RIC303" s="80"/>
      <c r="RID303" s="80"/>
      <c r="RIE303" s="80"/>
      <c r="RIF303" s="80"/>
      <c r="RIG303" s="80"/>
      <c r="RIH303" s="80"/>
      <c r="RII303" s="80"/>
      <c r="RIJ303" s="80"/>
      <c r="RIK303" s="80"/>
      <c r="RIL303" s="80"/>
      <c r="RIM303" s="80"/>
      <c r="RIN303" s="80"/>
      <c r="RIO303" s="80"/>
      <c r="RIP303" s="80"/>
      <c r="RIQ303" s="80"/>
      <c r="RIR303" s="80"/>
      <c r="RIS303" s="80"/>
      <c r="RIT303" s="80"/>
      <c r="RIU303" s="80"/>
      <c r="RIV303" s="80"/>
      <c r="RIW303" s="80"/>
      <c r="RIX303" s="80"/>
      <c r="RIY303" s="80"/>
      <c r="RIZ303" s="80"/>
      <c r="RJA303" s="80"/>
      <c r="RJB303" s="80"/>
      <c r="RJC303" s="80"/>
      <c r="RJD303" s="80"/>
      <c r="RJE303" s="80"/>
      <c r="RJF303" s="80"/>
      <c r="RJG303" s="80"/>
      <c r="RJH303" s="80"/>
      <c r="RJI303" s="80"/>
      <c r="RJJ303" s="80"/>
      <c r="RJK303" s="80"/>
      <c r="RJL303" s="80"/>
      <c r="RJM303" s="80"/>
      <c r="RJN303" s="80"/>
      <c r="RJO303" s="80"/>
      <c r="RJP303" s="80"/>
      <c r="RJQ303" s="80"/>
      <c r="RJR303" s="80"/>
      <c r="RJS303" s="80"/>
      <c r="RJT303" s="80"/>
      <c r="RJU303" s="80"/>
      <c r="RJV303" s="80"/>
      <c r="RJW303" s="80"/>
      <c r="RJX303" s="80"/>
      <c r="RJY303" s="80"/>
      <c r="RJZ303" s="80"/>
      <c r="RKA303" s="80"/>
      <c r="RKB303" s="80"/>
      <c r="RKC303" s="80"/>
      <c r="RKD303" s="80"/>
      <c r="RKE303" s="80"/>
      <c r="RKF303" s="80"/>
      <c r="RKG303" s="80"/>
      <c r="RKH303" s="80"/>
      <c r="RKI303" s="80"/>
      <c r="RKJ303" s="80"/>
      <c r="RKK303" s="80"/>
      <c r="RKL303" s="80"/>
      <c r="RKM303" s="80"/>
      <c r="RKN303" s="80"/>
      <c r="RKO303" s="80"/>
      <c r="RKP303" s="80"/>
      <c r="RKQ303" s="80"/>
      <c r="RKR303" s="80"/>
      <c r="RKS303" s="80"/>
      <c r="RKT303" s="80"/>
      <c r="RKU303" s="80"/>
      <c r="RKV303" s="80"/>
      <c r="RKW303" s="80"/>
      <c r="RKX303" s="80"/>
      <c r="RKY303" s="80"/>
      <c r="RKZ303" s="80"/>
      <c r="RLA303" s="80"/>
      <c r="RLB303" s="80"/>
      <c r="RLC303" s="80"/>
      <c r="RLD303" s="80"/>
      <c r="RLE303" s="80"/>
      <c r="RLF303" s="80"/>
      <c r="RLG303" s="80"/>
      <c r="RLH303" s="80"/>
      <c r="RLI303" s="80"/>
      <c r="RLJ303" s="80"/>
      <c r="RLK303" s="80"/>
      <c r="RLL303" s="80"/>
      <c r="RLM303" s="80"/>
      <c r="RLN303" s="80"/>
      <c r="RLO303" s="80"/>
      <c r="RLP303" s="80"/>
      <c r="RLQ303" s="80"/>
      <c r="RLR303" s="80"/>
      <c r="RLS303" s="80"/>
      <c r="RLT303" s="80"/>
      <c r="RLU303" s="80"/>
      <c r="RLV303" s="80"/>
      <c r="RLW303" s="80"/>
      <c r="RLX303" s="80"/>
      <c r="RLY303" s="80"/>
      <c r="RLZ303" s="80"/>
      <c r="RMA303" s="80"/>
      <c r="RMB303" s="80"/>
      <c r="RMC303" s="80"/>
      <c r="RMD303" s="80"/>
      <c r="RME303" s="80"/>
      <c r="RMF303" s="80"/>
      <c r="RMG303" s="80"/>
      <c r="RMH303" s="80"/>
      <c r="RMI303" s="80"/>
      <c r="RMJ303" s="80"/>
      <c r="RMK303" s="80"/>
      <c r="RML303" s="80"/>
      <c r="RMM303" s="80"/>
      <c r="RMN303" s="80"/>
      <c r="RMO303" s="80"/>
      <c r="RMP303" s="80"/>
      <c r="RMQ303" s="80"/>
      <c r="RMR303" s="80"/>
      <c r="RMS303" s="80"/>
      <c r="RMT303" s="80"/>
      <c r="RMU303" s="80"/>
      <c r="RMV303" s="80"/>
      <c r="RMW303" s="80"/>
      <c r="RMX303" s="80"/>
      <c r="RMY303" s="80"/>
      <c r="RMZ303" s="80"/>
      <c r="RNA303" s="80"/>
      <c r="RNB303" s="80"/>
      <c r="RNC303" s="80"/>
      <c r="RND303" s="80"/>
      <c r="RNE303" s="80"/>
      <c r="RNF303" s="80"/>
      <c r="RNG303" s="80"/>
      <c r="RNH303" s="80"/>
      <c r="RNI303" s="80"/>
      <c r="RNJ303" s="80"/>
      <c r="RNK303" s="80"/>
      <c r="RNL303" s="80"/>
      <c r="RNM303" s="80"/>
      <c r="RNN303" s="80"/>
      <c r="RNO303" s="80"/>
      <c r="RNP303" s="80"/>
      <c r="RNQ303" s="80"/>
      <c r="RNR303" s="80"/>
      <c r="RNS303" s="80"/>
      <c r="RNT303" s="80"/>
      <c r="RNU303" s="80"/>
      <c r="RNV303" s="80"/>
      <c r="RNW303" s="80"/>
      <c r="RNX303" s="80"/>
      <c r="RNY303" s="80"/>
      <c r="RNZ303" s="80"/>
      <c r="ROA303" s="80"/>
      <c r="ROB303" s="80"/>
      <c r="ROC303" s="80"/>
      <c r="ROD303" s="80"/>
      <c r="ROE303" s="80"/>
      <c r="ROF303" s="80"/>
      <c r="ROG303" s="80"/>
      <c r="ROH303" s="80"/>
      <c r="ROI303" s="80"/>
      <c r="ROJ303" s="80"/>
      <c r="ROK303" s="80"/>
      <c r="ROL303" s="80"/>
      <c r="ROM303" s="80"/>
      <c r="RON303" s="80"/>
      <c r="ROO303" s="80"/>
      <c r="ROP303" s="80"/>
      <c r="ROQ303" s="80"/>
      <c r="ROR303" s="80"/>
      <c r="ROS303" s="80"/>
      <c r="ROT303" s="80"/>
      <c r="ROU303" s="80"/>
      <c r="ROV303" s="80"/>
      <c r="ROW303" s="80"/>
      <c r="ROX303" s="80"/>
      <c r="ROY303" s="80"/>
      <c r="ROZ303" s="80"/>
      <c r="RPA303" s="80"/>
      <c r="RPB303" s="80"/>
      <c r="RPC303" s="80"/>
      <c r="RPD303" s="80"/>
      <c r="RPE303" s="80"/>
      <c r="RPF303" s="80"/>
      <c r="RPG303" s="80"/>
      <c r="RPH303" s="80"/>
      <c r="RPI303" s="80"/>
      <c r="RPJ303" s="80"/>
      <c r="RPK303" s="80"/>
      <c r="RPL303" s="80"/>
      <c r="RPM303" s="80"/>
      <c r="RPN303" s="80"/>
      <c r="RPO303" s="80"/>
      <c r="RPP303" s="80"/>
      <c r="RPQ303" s="80"/>
      <c r="RPR303" s="80"/>
      <c r="RPS303" s="80"/>
      <c r="RPT303" s="80"/>
      <c r="RPU303" s="80"/>
      <c r="RPV303" s="80"/>
      <c r="RPW303" s="80"/>
      <c r="RPX303" s="80"/>
      <c r="RPY303" s="80"/>
      <c r="RPZ303" s="80"/>
      <c r="RQA303" s="80"/>
      <c r="RQB303" s="80"/>
      <c r="RQC303" s="80"/>
      <c r="RQD303" s="80"/>
      <c r="RQE303" s="80"/>
      <c r="RQF303" s="80"/>
      <c r="RQG303" s="80"/>
      <c r="RQH303" s="80"/>
      <c r="RQI303" s="80"/>
      <c r="RQJ303" s="80"/>
      <c r="RQK303" s="80"/>
      <c r="RQL303" s="80"/>
      <c r="RQM303" s="80"/>
      <c r="RQN303" s="80"/>
      <c r="RQO303" s="80"/>
      <c r="RQP303" s="80"/>
      <c r="RQQ303" s="80"/>
      <c r="RQR303" s="80"/>
      <c r="RQS303" s="80"/>
      <c r="RQT303" s="80"/>
      <c r="RQU303" s="80"/>
      <c r="RQV303" s="80"/>
      <c r="RQW303" s="80"/>
      <c r="RQX303" s="80"/>
      <c r="RQY303" s="80"/>
      <c r="RQZ303" s="80"/>
      <c r="RRA303" s="80"/>
      <c r="RRB303" s="80"/>
      <c r="RRC303" s="80"/>
      <c r="RRD303" s="80"/>
      <c r="RRE303" s="80"/>
      <c r="RRF303" s="80"/>
      <c r="RRG303" s="80"/>
      <c r="RRH303" s="80"/>
      <c r="RRI303" s="80"/>
      <c r="RRJ303" s="80"/>
      <c r="RRK303" s="80"/>
      <c r="RRL303" s="80"/>
      <c r="RRM303" s="80"/>
      <c r="RRN303" s="80"/>
      <c r="RRO303" s="80"/>
      <c r="RRP303" s="80"/>
      <c r="RRQ303" s="80"/>
      <c r="RRR303" s="80"/>
      <c r="RRS303" s="80"/>
      <c r="RRT303" s="80"/>
      <c r="RRU303" s="80"/>
      <c r="RRV303" s="80"/>
      <c r="RRW303" s="80"/>
      <c r="RRX303" s="80"/>
      <c r="RRY303" s="80"/>
      <c r="RRZ303" s="80"/>
      <c r="RSA303" s="80"/>
      <c r="RSB303" s="80"/>
      <c r="RSC303" s="80"/>
      <c r="RSD303" s="80"/>
      <c r="RSE303" s="80"/>
      <c r="RSF303" s="80"/>
      <c r="RSG303" s="80"/>
      <c r="RSH303" s="80"/>
      <c r="RSI303" s="80"/>
      <c r="RSJ303" s="80"/>
      <c r="RSK303" s="80"/>
      <c r="RSL303" s="80"/>
      <c r="RSM303" s="80"/>
      <c r="RSN303" s="80"/>
      <c r="RSO303" s="80"/>
      <c r="RSP303" s="80"/>
      <c r="RSQ303" s="80"/>
      <c r="RSR303" s="80"/>
      <c r="RSS303" s="80"/>
      <c r="RST303" s="80"/>
      <c r="RSU303" s="80"/>
      <c r="RSV303" s="80"/>
      <c r="RSW303" s="80"/>
      <c r="RSX303" s="80"/>
      <c r="RSY303" s="80"/>
      <c r="RSZ303" s="80"/>
      <c r="RTA303" s="80"/>
      <c r="RTB303" s="80"/>
      <c r="RTC303" s="80"/>
      <c r="RTD303" s="80"/>
      <c r="RTE303" s="80"/>
      <c r="RTF303" s="80"/>
      <c r="RTG303" s="80"/>
      <c r="RTH303" s="80"/>
      <c r="RTI303" s="80"/>
      <c r="RTJ303" s="80"/>
      <c r="RTK303" s="80"/>
      <c r="RTL303" s="80"/>
      <c r="RTM303" s="80"/>
      <c r="RTN303" s="80"/>
      <c r="RTO303" s="80"/>
      <c r="RTP303" s="80"/>
      <c r="RTQ303" s="80"/>
      <c r="RTR303" s="80"/>
      <c r="RTS303" s="80"/>
      <c r="RTT303" s="80"/>
      <c r="RTU303" s="80"/>
      <c r="RTV303" s="80"/>
      <c r="RTW303" s="80"/>
      <c r="RTX303" s="80"/>
      <c r="RTY303" s="80"/>
      <c r="RTZ303" s="80"/>
      <c r="RUA303" s="80"/>
      <c r="RUB303" s="80"/>
      <c r="RUC303" s="80"/>
      <c r="RUD303" s="80"/>
      <c r="RUE303" s="80"/>
      <c r="RUF303" s="80"/>
      <c r="RUG303" s="80"/>
      <c r="RUH303" s="80"/>
      <c r="RUI303" s="80"/>
      <c r="RUJ303" s="80"/>
      <c r="RUK303" s="80"/>
      <c r="RUL303" s="80"/>
      <c r="RUM303" s="80"/>
      <c r="RUN303" s="80"/>
      <c r="RUO303" s="80"/>
      <c r="RUP303" s="80"/>
      <c r="RUQ303" s="80"/>
      <c r="RUR303" s="80"/>
      <c r="RUS303" s="80"/>
      <c r="RUT303" s="80"/>
      <c r="RUU303" s="80"/>
      <c r="RUV303" s="80"/>
      <c r="RUW303" s="80"/>
      <c r="RUX303" s="80"/>
      <c r="RUY303" s="80"/>
      <c r="RUZ303" s="80"/>
      <c r="RVA303" s="80"/>
      <c r="RVB303" s="80"/>
      <c r="RVC303" s="80"/>
      <c r="RVD303" s="80"/>
      <c r="RVE303" s="80"/>
      <c r="RVF303" s="80"/>
      <c r="RVG303" s="80"/>
      <c r="RVH303" s="80"/>
      <c r="RVI303" s="80"/>
      <c r="RVJ303" s="80"/>
      <c r="RVK303" s="80"/>
      <c r="RVL303" s="80"/>
      <c r="RVM303" s="80"/>
      <c r="RVN303" s="80"/>
      <c r="RVO303" s="80"/>
      <c r="RVP303" s="80"/>
      <c r="RVQ303" s="80"/>
      <c r="RVR303" s="80"/>
      <c r="RVS303" s="80"/>
      <c r="RVT303" s="80"/>
      <c r="RVU303" s="80"/>
      <c r="RVV303" s="80"/>
      <c r="RVW303" s="80"/>
      <c r="RVX303" s="80"/>
      <c r="RVY303" s="80"/>
      <c r="RVZ303" s="80"/>
      <c r="RWA303" s="80"/>
      <c r="RWB303" s="80"/>
      <c r="RWC303" s="80"/>
      <c r="RWD303" s="80"/>
      <c r="RWE303" s="80"/>
      <c r="RWF303" s="80"/>
      <c r="RWG303" s="80"/>
      <c r="RWH303" s="80"/>
      <c r="RWI303" s="80"/>
      <c r="RWJ303" s="80"/>
      <c r="RWK303" s="80"/>
      <c r="RWL303" s="80"/>
      <c r="RWM303" s="80"/>
      <c r="RWN303" s="80"/>
      <c r="RWO303" s="80"/>
      <c r="RWP303" s="80"/>
      <c r="RWQ303" s="80"/>
      <c r="RWR303" s="80"/>
      <c r="RWS303" s="80"/>
      <c r="RWT303" s="80"/>
      <c r="RWU303" s="80"/>
      <c r="RWV303" s="80"/>
      <c r="RWW303" s="80"/>
      <c r="RWX303" s="80"/>
      <c r="RWY303" s="80"/>
      <c r="RWZ303" s="80"/>
      <c r="RXA303" s="80"/>
      <c r="RXB303" s="80"/>
      <c r="RXC303" s="80"/>
      <c r="RXD303" s="80"/>
      <c r="RXE303" s="80"/>
      <c r="RXF303" s="80"/>
      <c r="RXG303" s="80"/>
      <c r="RXH303" s="80"/>
      <c r="RXI303" s="80"/>
      <c r="RXJ303" s="80"/>
      <c r="RXK303" s="80"/>
      <c r="RXL303" s="80"/>
      <c r="RXM303" s="80"/>
      <c r="RXN303" s="80"/>
      <c r="RXO303" s="80"/>
      <c r="RXP303" s="80"/>
      <c r="RXQ303" s="80"/>
      <c r="RXR303" s="80"/>
      <c r="RXS303" s="80"/>
      <c r="RXT303" s="80"/>
      <c r="RXU303" s="80"/>
      <c r="RXV303" s="80"/>
      <c r="RXW303" s="80"/>
      <c r="RXX303" s="80"/>
      <c r="RXY303" s="80"/>
      <c r="RXZ303" s="80"/>
      <c r="RYA303" s="80"/>
      <c r="RYB303" s="80"/>
      <c r="RYC303" s="80"/>
      <c r="RYD303" s="80"/>
      <c r="RYE303" s="80"/>
      <c r="RYF303" s="80"/>
      <c r="RYG303" s="80"/>
      <c r="RYH303" s="80"/>
      <c r="RYI303" s="80"/>
      <c r="RYJ303" s="80"/>
      <c r="RYK303" s="80"/>
      <c r="RYL303" s="80"/>
      <c r="RYM303" s="80"/>
      <c r="RYN303" s="80"/>
      <c r="RYO303" s="80"/>
      <c r="RYP303" s="80"/>
      <c r="RYQ303" s="80"/>
      <c r="RYR303" s="80"/>
      <c r="RYS303" s="80"/>
      <c r="RYT303" s="80"/>
      <c r="RYU303" s="80"/>
      <c r="RYV303" s="80"/>
      <c r="RYW303" s="80"/>
      <c r="RYX303" s="80"/>
      <c r="RYY303" s="80"/>
      <c r="RYZ303" s="80"/>
      <c r="RZA303" s="80"/>
      <c r="RZB303" s="80"/>
      <c r="RZC303" s="80"/>
      <c r="RZD303" s="80"/>
      <c r="RZE303" s="80"/>
      <c r="RZF303" s="80"/>
      <c r="RZG303" s="80"/>
      <c r="RZH303" s="80"/>
      <c r="RZI303" s="80"/>
      <c r="RZJ303" s="80"/>
      <c r="RZK303" s="80"/>
      <c r="RZL303" s="80"/>
      <c r="RZM303" s="80"/>
      <c r="RZN303" s="80"/>
      <c r="RZO303" s="80"/>
      <c r="RZP303" s="80"/>
      <c r="RZQ303" s="80"/>
      <c r="RZR303" s="80"/>
      <c r="RZS303" s="80"/>
      <c r="RZT303" s="80"/>
      <c r="RZU303" s="80"/>
      <c r="RZV303" s="80"/>
      <c r="RZW303" s="80"/>
      <c r="RZX303" s="80"/>
      <c r="RZY303" s="80"/>
      <c r="RZZ303" s="80"/>
      <c r="SAA303" s="80"/>
      <c r="SAB303" s="80"/>
      <c r="SAC303" s="80"/>
      <c r="SAD303" s="80"/>
      <c r="SAE303" s="80"/>
      <c r="SAF303" s="80"/>
      <c r="SAG303" s="80"/>
      <c r="SAH303" s="80"/>
      <c r="SAI303" s="80"/>
      <c r="SAJ303" s="80"/>
      <c r="SAK303" s="80"/>
      <c r="SAL303" s="80"/>
      <c r="SAM303" s="80"/>
      <c r="SAN303" s="80"/>
      <c r="SAO303" s="80"/>
      <c r="SAP303" s="80"/>
      <c r="SAQ303" s="80"/>
      <c r="SAR303" s="80"/>
      <c r="SAS303" s="80"/>
      <c r="SAT303" s="80"/>
      <c r="SAU303" s="80"/>
      <c r="SAV303" s="80"/>
      <c r="SAW303" s="80"/>
      <c r="SAX303" s="80"/>
      <c r="SAY303" s="80"/>
      <c r="SAZ303" s="80"/>
      <c r="SBA303" s="80"/>
      <c r="SBB303" s="80"/>
      <c r="SBC303" s="80"/>
      <c r="SBD303" s="80"/>
      <c r="SBE303" s="80"/>
      <c r="SBF303" s="80"/>
      <c r="SBG303" s="80"/>
      <c r="SBH303" s="80"/>
      <c r="SBI303" s="80"/>
      <c r="SBJ303" s="80"/>
      <c r="SBK303" s="80"/>
      <c r="SBL303" s="80"/>
      <c r="SBM303" s="80"/>
      <c r="SBN303" s="80"/>
      <c r="SBO303" s="80"/>
      <c r="SBP303" s="80"/>
      <c r="SBQ303" s="80"/>
      <c r="SBR303" s="80"/>
      <c r="SBS303" s="80"/>
      <c r="SBT303" s="80"/>
      <c r="SBU303" s="80"/>
      <c r="SBV303" s="80"/>
      <c r="SBW303" s="80"/>
      <c r="SBX303" s="80"/>
      <c r="SBY303" s="80"/>
      <c r="SBZ303" s="80"/>
      <c r="SCA303" s="80"/>
      <c r="SCB303" s="80"/>
      <c r="SCC303" s="80"/>
      <c r="SCD303" s="80"/>
      <c r="SCE303" s="80"/>
      <c r="SCF303" s="80"/>
      <c r="SCG303" s="80"/>
      <c r="SCH303" s="80"/>
      <c r="SCI303" s="80"/>
      <c r="SCJ303" s="80"/>
      <c r="SCK303" s="80"/>
      <c r="SCL303" s="80"/>
      <c r="SCM303" s="80"/>
      <c r="SCN303" s="80"/>
      <c r="SCO303" s="80"/>
      <c r="SCP303" s="80"/>
      <c r="SCQ303" s="80"/>
      <c r="SCR303" s="80"/>
      <c r="SCS303" s="80"/>
      <c r="SCT303" s="80"/>
      <c r="SCU303" s="80"/>
      <c r="SCV303" s="80"/>
      <c r="SCW303" s="80"/>
      <c r="SCX303" s="80"/>
      <c r="SCY303" s="80"/>
      <c r="SCZ303" s="80"/>
      <c r="SDA303" s="80"/>
      <c r="SDB303" s="80"/>
      <c r="SDC303" s="80"/>
      <c r="SDD303" s="80"/>
      <c r="SDE303" s="80"/>
      <c r="SDF303" s="80"/>
      <c r="SDG303" s="80"/>
      <c r="SDH303" s="80"/>
      <c r="SDI303" s="80"/>
      <c r="SDJ303" s="80"/>
      <c r="SDK303" s="80"/>
      <c r="SDL303" s="80"/>
      <c r="SDM303" s="80"/>
      <c r="SDN303" s="80"/>
      <c r="SDO303" s="80"/>
      <c r="SDP303" s="80"/>
      <c r="SDQ303" s="80"/>
      <c r="SDR303" s="80"/>
      <c r="SDS303" s="80"/>
      <c r="SDT303" s="80"/>
      <c r="SDU303" s="80"/>
      <c r="SDV303" s="80"/>
      <c r="SDW303" s="80"/>
      <c r="SDX303" s="80"/>
      <c r="SDY303" s="80"/>
      <c r="SDZ303" s="80"/>
      <c r="SEA303" s="80"/>
      <c r="SEB303" s="80"/>
      <c r="SEC303" s="80"/>
      <c r="SED303" s="80"/>
      <c r="SEE303" s="80"/>
      <c r="SEF303" s="80"/>
      <c r="SEG303" s="80"/>
      <c r="SEH303" s="80"/>
      <c r="SEI303" s="80"/>
      <c r="SEJ303" s="80"/>
      <c r="SEK303" s="80"/>
      <c r="SEL303" s="80"/>
      <c r="SEM303" s="80"/>
      <c r="SEN303" s="80"/>
      <c r="SEO303" s="80"/>
      <c r="SEP303" s="80"/>
      <c r="SEQ303" s="80"/>
      <c r="SER303" s="80"/>
      <c r="SES303" s="80"/>
      <c r="SET303" s="80"/>
      <c r="SEU303" s="80"/>
      <c r="SEV303" s="80"/>
      <c r="SEW303" s="80"/>
      <c r="SEX303" s="80"/>
      <c r="SEY303" s="80"/>
      <c r="SEZ303" s="80"/>
      <c r="SFA303" s="80"/>
      <c r="SFB303" s="80"/>
      <c r="SFC303" s="80"/>
      <c r="SFD303" s="80"/>
      <c r="SFE303" s="80"/>
      <c r="SFF303" s="80"/>
      <c r="SFG303" s="80"/>
      <c r="SFH303" s="80"/>
      <c r="SFI303" s="80"/>
      <c r="SFJ303" s="80"/>
      <c r="SFK303" s="80"/>
      <c r="SFL303" s="80"/>
      <c r="SFM303" s="80"/>
      <c r="SFN303" s="80"/>
      <c r="SFO303" s="80"/>
      <c r="SFP303" s="80"/>
      <c r="SFQ303" s="80"/>
      <c r="SFR303" s="80"/>
      <c r="SFS303" s="80"/>
      <c r="SFT303" s="80"/>
      <c r="SFU303" s="80"/>
      <c r="SFV303" s="80"/>
      <c r="SFW303" s="80"/>
      <c r="SFX303" s="80"/>
      <c r="SFY303" s="80"/>
      <c r="SFZ303" s="80"/>
      <c r="SGA303" s="80"/>
      <c r="SGB303" s="80"/>
      <c r="SGC303" s="80"/>
      <c r="SGD303" s="80"/>
      <c r="SGE303" s="80"/>
      <c r="SGF303" s="80"/>
      <c r="SGG303" s="80"/>
      <c r="SGH303" s="80"/>
      <c r="SGI303" s="80"/>
      <c r="SGJ303" s="80"/>
      <c r="SGK303" s="80"/>
      <c r="SGL303" s="80"/>
      <c r="SGM303" s="80"/>
      <c r="SGN303" s="80"/>
      <c r="SGO303" s="80"/>
      <c r="SGP303" s="80"/>
      <c r="SGQ303" s="80"/>
      <c r="SGR303" s="80"/>
      <c r="SGS303" s="80"/>
      <c r="SGT303" s="80"/>
      <c r="SGU303" s="80"/>
      <c r="SGV303" s="80"/>
      <c r="SGW303" s="80"/>
      <c r="SGX303" s="80"/>
      <c r="SGY303" s="80"/>
      <c r="SGZ303" s="80"/>
      <c r="SHA303" s="80"/>
      <c r="SHB303" s="80"/>
      <c r="SHC303" s="80"/>
      <c r="SHD303" s="80"/>
      <c r="SHE303" s="80"/>
      <c r="SHF303" s="80"/>
      <c r="SHG303" s="80"/>
      <c r="SHH303" s="80"/>
      <c r="SHI303" s="80"/>
      <c r="SHJ303" s="80"/>
      <c r="SHK303" s="80"/>
      <c r="SHL303" s="80"/>
      <c r="SHM303" s="80"/>
      <c r="SHN303" s="80"/>
      <c r="SHO303" s="80"/>
      <c r="SHP303" s="80"/>
      <c r="SHQ303" s="80"/>
      <c r="SHR303" s="80"/>
      <c r="SHS303" s="80"/>
      <c r="SHT303" s="80"/>
      <c r="SHU303" s="80"/>
      <c r="SHV303" s="80"/>
      <c r="SHW303" s="80"/>
      <c r="SHX303" s="80"/>
      <c r="SHY303" s="80"/>
      <c r="SHZ303" s="80"/>
      <c r="SIA303" s="80"/>
      <c r="SIB303" s="80"/>
      <c r="SIC303" s="80"/>
      <c r="SID303" s="80"/>
      <c r="SIE303" s="80"/>
      <c r="SIF303" s="80"/>
      <c r="SIG303" s="80"/>
      <c r="SIH303" s="80"/>
      <c r="SII303" s="80"/>
      <c r="SIJ303" s="80"/>
      <c r="SIK303" s="80"/>
      <c r="SIL303" s="80"/>
      <c r="SIM303" s="80"/>
      <c r="SIN303" s="80"/>
      <c r="SIO303" s="80"/>
      <c r="SIP303" s="80"/>
      <c r="SIQ303" s="80"/>
      <c r="SIR303" s="80"/>
      <c r="SIS303" s="80"/>
      <c r="SIT303" s="80"/>
      <c r="SIU303" s="80"/>
      <c r="SIV303" s="80"/>
      <c r="SIW303" s="80"/>
      <c r="SIX303" s="80"/>
      <c r="SIY303" s="80"/>
      <c r="SIZ303" s="80"/>
      <c r="SJA303" s="80"/>
      <c r="SJB303" s="80"/>
      <c r="SJC303" s="80"/>
      <c r="SJD303" s="80"/>
      <c r="SJE303" s="80"/>
      <c r="SJF303" s="80"/>
      <c r="SJG303" s="80"/>
      <c r="SJH303" s="80"/>
      <c r="SJI303" s="80"/>
      <c r="SJJ303" s="80"/>
      <c r="SJK303" s="80"/>
      <c r="SJL303" s="80"/>
      <c r="SJM303" s="80"/>
      <c r="SJN303" s="80"/>
      <c r="SJO303" s="80"/>
      <c r="SJP303" s="80"/>
      <c r="SJQ303" s="80"/>
      <c r="SJR303" s="80"/>
      <c r="SJS303" s="80"/>
      <c r="SJT303" s="80"/>
      <c r="SJU303" s="80"/>
      <c r="SJV303" s="80"/>
      <c r="SJW303" s="80"/>
      <c r="SJX303" s="80"/>
      <c r="SJY303" s="80"/>
      <c r="SJZ303" s="80"/>
      <c r="SKA303" s="80"/>
      <c r="SKB303" s="80"/>
      <c r="SKC303" s="80"/>
      <c r="SKD303" s="80"/>
      <c r="SKE303" s="80"/>
      <c r="SKF303" s="80"/>
      <c r="SKG303" s="80"/>
      <c r="SKH303" s="80"/>
      <c r="SKI303" s="80"/>
      <c r="SKJ303" s="80"/>
      <c r="SKK303" s="80"/>
      <c r="SKL303" s="80"/>
      <c r="SKM303" s="80"/>
      <c r="SKN303" s="80"/>
      <c r="SKO303" s="80"/>
      <c r="SKP303" s="80"/>
      <c r="SKQ303" s="80"/>
      <c r="SKR303" s="80"/>
      <c r="SKS303" s="80"/>
      <c r="SKT303" s="80"/>
      <c r="SKU303" s="80"/>
      <c r="SKV303" s="80"/>
      <c r="SKW303" s="80"/>
      <c r="SKX303" s="80"/>
      <c r="SKY303" s="80"/>
      <c r="SKZ303" s="80"/>
      <c r="SLA303" s="80"/>
      <c r="SLB303" s="80"/>
      <c r="SLC303" s="80"/>
      <c r="SLD303" s="80"/>
      <c r="SLE303" s="80"/>
      <c r="SLF303" s="80"/>
      <c r="SLG303" s="80"/>
      <c r="SLH303" s="80"/>
      <c r="SLI303" s="80"/>
      <c r="SLJ303" s="80"/>
      <c r="SLK303" s="80"/>
      <c r="SLL303" s="80"/>
      <c r="SLM303" s="80"/>
      <c r="SLN303" s="80"/>
      <c r="SLO303" s="80"/>
      <c r="SLP303" s="80"/>
      <c r="SLQ303" s="80"/>
      <c r="SLR303" s="80"/>
      <c r="SLS303" s="80"/>
      <c r="SLT303" s="80"/>
      <c r="SLU303" s="80"/>
      <c r="SLV303" s="80"/>
      <c r="SLW303" s="80"/>
      <c r="SLX303" s="80"/>
      <c r="SLY303" s="80"/>
      <c r="SLZ303" s="80"/>
      <c r="SMA303" s="80"/>
      <c r="SMB303" s="80"/>
      <c r="SMC303" s="80"/>
      <c r="SMD303" s="80"/>
      <c r="SME303" s="80"/>
      <c r="SMF303" s="80"/>
      <c r="SMG303" s="80"/>
      <c r="SMH303" s="80"/>
      <c r="SMI303" s="80"/>
      <c r="SMJ303" s="80"/>
      <c r="SMK303" s="80"/>
      <c r="SML303" s="80"/>
      <c r="SMM303" s="80"/>
      <c r="SMN303" s="80"/>
      <c r="SMO303" s="80"/>
      <c r="SMP303" s="80"/>
      <c r="SMQ303" s="80"/>
      <c r="SMR303" s="80"/>
      <c r="SMS303" s="80"/>
      <c r="SMT303" s="80"/>
      <c r="SMU303" s="80"/>
      <c r="SMV303" s="80"/>
      <c r="SMW303" s="80"/>
      <c r="SMX303" s="80"/>
      <c r="SMY303" s="80"/>
      <c r="SMZ303" s="80"/>
      <c r="SNA303" s="80"/>
      <c r="SNB303" s="80"/>
      <c r="SNC303" s="80"/>
      <c r="SND303" s="80"/>
      <c r="SNE303" s="80"/>
      <c r="SNF303" s="80"/>
      <c r="SNG303" s="80"/>
      <c r="SNH303" s="80"/>
      <c r="SNI303" s="80"/>
      <c r="SNJ303" s="80"/>
      <c r="SNK303" s="80"/>
      <c r="SNL303" s="80"/>
      <c r="SNM303" s="80"/>
      <c r="SNN303" s="80"/>
      <c r="SNO303" s="80"/>
      <c r="SNP303" s="80"/>
      <c r="SNQ303" s="80"/>
      <c r="SNR303" s="80"/>
      <c r="SNS303" s="80"/>
      <c r="SNT303" s="80"/>
      <c r="SNU303" s="80"/>
      <c r="SNV303" s="80"/>
      <c r="SNW303" s="80"/>
      <c r="SNX303" s="80"/>
      <c r="SNY303" s="80"/>
      <c r="SNZ303" s="80"/>
      <c r="SOA303" s="80"/>
      <c r="SOB303" s="80"/>
      <c r="SOC303" s="80"/>
      <c r="SOD303" s="80"/>
      <c r="SOE303" s="80"/>
      <c r="SOF303" s="80"/>
      <c r="SOG303" s="80"/>
      <c r="SOH303" s="80"/>
      <c r="SOI303" s="80"/>
      <c r="SOJ303" s="80"/>
      <c r="SOK303" s="80"/>
      <c r="SOL303" s="80"/>
      <c r="SOM303" s="80"/>
      <c r="SON303" s="80"/>
      <c r="SOO303" s="80"/>
      <c r="SOP303" s="80"/>
      <c r="SOQ303" s="80"/>
      <c r="SOR303" s="80"/>
      <c r="SOS303" s="80"/>
      <c r="SOT303" s="80"/>
      <c r="SOU303" s="80"/>
      <c r="SOV303" s="80"/>
      <c r="SOW303" s="80"/>
      <c r="SOX303" s="80"/>
      <c r="SOY303" s="80"/>
      <c r="SOZ303" s="80"/>
      <c r="SPA303" s="80"/>
      <c r="SPB303" s="80"/>
      <c r="SPC303" s="80"/>
      <c r="SPD303" s="80"/>
      <c r="SPE303" s="80"/>
      <c r="SPF303" s="80"/>
      <c r="SPG303" s="80"/>
      <c r="SPH303" s="80"/>
      <c r="SPI303" s="80"/>
      <c r="SPJ303" s="80"/>
      <c r="SPK303" s="80"/>
      <c r="SPL303" s="80"/>
      <c r="SPM303" s="80"/>
      <c r="SPN303" s="80"/>
      <c r="SPO303" s="80"/>
      <c r="SPP303" s="80"/>
      <c r="SPQ303" s="80"/>
      <c r="SPR303" s="80"/>
      <c r="SPS303" s="80"/>
      <c r="SPT303" s="80"/>
      <c r="SPU303" s="80"/>
      <c r="SPV303" s="80"/>
      <c r="SPW303" s="80"/>
      <c r="SPX303" s="80"/>
      <c r="SPY303" s="80"/>
      <c r="SPZ303" s="80"/>
      <c r="SQA303" s="80"/>
      <c r="SQB303" s="80"/>
      <c r="SQC303" s="80"/>
      <c r="SQD303" s="80"/>
      <c r="SQE303" s="80"/>
      <c r="SQF303" s="80"/>
      <c r="SQG303" s="80"/>
      <c r="SQH303" s="80"/>
      <c r="SQI303" s="80"/>
      <c r="SQJ303" s="80"/>
      <c r="SQK303" s="80"/>
      <c r="SQL303" s="80"/>
      <c r="SQM303" s="80"/>
      <c r="SQN303" s="80"/>
      <c r="SQO303" s="80"/>
      <c r="SQP303" s="80"/>
      <c r="SQQ303" s="80"/>
      <c r="SQR303" s="80"/>
      <c r="SQS303" s="80"/>
      <c r="SQT303" s="80"/>
      <c r="SQU303" s="80"/>
      <c r="SQV303" s="80"/>
      <c r="SQW303" s="80"/>
      <c r="SQX303" s="80"/>
      <c r="SQY303" s="80"/>
      <c r="SQZ303" s="80"/>
      <c r="SRA303" s="80"/>
      <c r="SRB303" s="80"/>
      <c r="SRC303" s="80"/>
      <c r="SRD303" s="80"/>
      <c r="SRE303" s="80"/>
      <c r="SRF303" s="80"/>
      <c r="SRG303" s="80"/>
      <c r="SRH303" s="80"/>
      <c r="SRI303" s="80"/>
      <c r="SRJ303" s="80"/>
      <c r="SRK303" s="80"/>
      <c r="SRL303" s="80"/>
      <c r="SRM303" s="80"/>
      <c r="SRN303" s="80"/>
      <c r="SRO303" s="80"/>
      <c r="SRP303" s="80"/>
      <c r="SRQ303" s="80"/>
      <c r="SRR303" s="80"/>
      <c r="SRS303" s="80"/>
      <c r="SRT303" s="80"/>
      <c r="SRU303" s="80"/>
      <c r="SRV303" s="80"/>
      <c r="SRW303" s="80"/>
      <c r="SRX303" s="80"/>
      <c r="SRY303" s="80"/>
      <c r="SRZ303" s="80"/>
      <c r="SSA303" s="80"/>
      <c r="SSB303" s="80"/>
      <c r="SSC303" s="80"/>
      <c r="SSD303" s="80"/>
      <c r="SSE303" s="80"/>
      <c r="SSF303" s="80"/>
      <c r="SSG303" s="80"/>
      <c r="SSH303" s="80"/>
      <c r="SSI303" s="80"/>
      <c r="SSJ303" s="80"/>
      <c r="SSK303" s="80"/>
      <c r="SSL303" s="80"/>
      <c r="SSM303" s="80"/>
      <c r="SSN303" s="80"/>
      <c r="SSO303" s="80"/>
      <c r="SSP303" s="80"/>
      <c r="SSQ303" s="80"/>
      <c r="SSR303" s="80"/>
      <c r="SSS303" s="80"/>
      <c r="SST303" s="80"/>
      <c r="SSU303" s="80"/>
      <c r="SSV303" s="80"/>
      <c r="SSW303" s="80"/>
      <c r="SSX303" s="80"/>
      <c r="SSY303" s="80"/>
      <c r="SSZ303" s="80"/>
      <c r="STA303" s="80"/>
      <c r="STB303" s="80"/>
      <c r="STC303" s="80"/>
      <c r="STD303" s="80"/>
      <c r="STE303" s="80"/>
      <c r="STF303" s="80"/>
      <c r="STG303" s="80"/>
      <c r="STH303" s="80"/>
      <c r="STI303" s="80"/>
      <c r="STJ303" s="80"/>
      <c r="STK303" s="80"/>
      <c r="STL303" s="80"/>
      <c r="STM303" s="80"/>
      <c r="STN303" s="80"/>
      <c r="STO303" s="80"/>
      <c r="STP303" s="80"/>
      <c r="STQ303" s="80"/>
      <c r="STR303" s="80"/>
      <c r="STS303" s="80"/>
      <c r="STT303" s="80"/>
      <c r="STU303" s="80"/>
      <c r="STV303" s="80"/>
      <c r="STW303" s="80"/>
      <c r="STX303" s="80"/>
      <c r="STY303" s="80"/>
      <c r="STZ303" s="80"/>
      <c r="SUA303" s="80"/>
      <c r="SUB303" s="80"/>
      <c r="SUC303" s="80"/>
      <c r="SUD303" s="80"/>
      <c r="SUE303" s="80"/>
      <c r="SUF303" s="80"/>
      <c r="SUG303" s="80"/>
      <c r="SUH303" s="80"/>
      <c r="SUI303" s="80"/>
      <c r="SUJ303" s="80"/>
      <c r="SUK303" s="80"/>
      <c r="SUL303" s="80"/>
      <c r="SUM303" s="80"/>
      <c r="SUN303" s="80"/>
      <c r="SUO303" s="80"/>
      <c r="SUP303" s="80"/>
      <c r="SUQ303" s="80"/>
      <c r="SUR303" s="80"/>
      <c r="SUS303" s="80"/>
      <c r="SUT303" s="80"/>
      <c r="SUU303" s="80"/>
      <c r="SUV303" s="80"/>
      <c r="SUW303" s="80"/>
      <c r="SUX303" s="80"/>
      <c r="SUY303" s="80"/>
      <c r="SUZ303" s="80"/>
      <c r="SVA303" s="80"/>
      <c r="SVB303" s="80"/>
      <c r="SVC303" s="80"/>
      <c r="SVD303" s="80"/>
      <c r="SVE303" s="80"/>
      <c r="SVF303" s="80"/>
      <c r="SVG303" s="80"/>
      <c r="SVH303" s="80"/>
      <c r="SVI303" s="80"/>
      <c r="SVJ303" s="80"/>
      <c r="SVK303" s="80"/>
      <c r="SVL303" s="80"/>
      <c r="SVM303" s="80"/>
      <c r="SVN303" s="80"/>
      <c r="SVO303" s="80"/>
      <c r="SVP303" s="80"/>
      <c r="SVQ303" s="80"/>
      <c r="SVR303" s="80"/>
      <c r="SVS303" s="80"/>
      <c r="SVT303" s="80"/>
      <c r="SVU303" s="80"/>
      <c r="SVV303" s="80"/>
      <c r="SVW303" s="80"/>
      <c r="SVX303" s="80"/>
      <c r="SVY303" s="80"/>
      <c r="SVZ303" s="80"/>
      <c r="SWA303" s="80"/>
      <c r="SWB303" s="80"/>
      <c r="SWC303" s="80"/>
      <c r="SWD303" s="80"/>
      <c r="SWE303" s="80"/>
      <c r="SWF303" s="80"/>
      <c r="SWG303" s="80"/>
      <c r="SWH303" s="80"/>
      <c r="SWI303" s="80"/>
      <c r="SWJ303" s="80"/>
      <c r="SWK303" s="80"/>
      <c r="SWL303" s="80"/>
      <c r="SWM303" s="80"/>
      <c r="SWN303" s="80"/>
      <c r="SWO303" s="80"/>
      <c r="SWP303" s="80"/>
      <c r="SWQ303" s="80"/>
      <c r="SWR303" s="80"/>
      <c r="SWS303" s="80"/>
      <c r="SWT303" s="80"/>
      <c r="SWU303" s="80"/>
      <c r="SWV303" s="80"/>
      <c r="SWW303" s="80"/>
      <c r="SWX303" s="80"/>
      <c r="SWY303" s="80"/>
      <c r="SWZ303" s="80"/>
      <c r="SXA303" s="80"/>
      <c r="SXB303" s="80"/>
      <c r="SXC303" s="80"/>
      <c r="SXD303" s="80"/>
      <c r="SXE303" s="80"/>
      <c r="SXF303" s="80"/>
      <c r="SXG303" s="80"/>
      <c r="SXH303" s="80"/>
      <c r="SXI303" s="80"/>
      <c r="SXJ303" s="80"/>
      <c r="SXK303" s="80"/>
      <c r="SXL303" s="80"/>
      <c r="SXM303" s="80"/>
      <c r="SXN303" s="80"/>
      <c r="SXO303" s="80"/>
      <c r="SXP303" s="80"/>
      <c r="SXQ303" s="80"/>
      <c r="SXR303" s="80"/>
      <c r="SXS303" s="80"/>
      <c r="SXT303" s="80"/>
      <c r="SXU303" s="80"/>
      <c r="SXV303" s="80"/>
      <c r="SXW303" s="80"/>
      <c r="SXX303" s="80"/>
      <c r="SXY303" s="80"/>
      <c r="SXZ303" s="80"/>
      <c r="SYA303" s="80"/>
      <c r="SYB303" s="80"/>
      <c r="SYC303" s="80"/>
      <c r="SYD303" s="80"/>
      <c r="SYE303" s="80"/>
      <c r="SYF303" s="80"/>
      <c r="SYG303" s="80"/>
      <c r="SYH303" s="80"/>
      <c r="SYI303" s="80"/>
      <c r="SYJ303" s="80"/>
      <c r="SYK303" s="80"/>
      <c r="SYL303" s="80"/>
      <c r="SYM303" s="80"/>
      <c r="SYN303" s="80"/>
      <c r="SYO303" s="80"/>
      <c r="SYP303" s="80"/>
      <c r="SYQ303" s="80"/>
      <c r="SYR303" s="80"/>
      <c r="SYS303" s="80"/>
      <c r="SYT303" s="80"/>
      <c r="SYU303" s="80"/>
      <c r="SYV303" s="80"/>
      <c r="SYW303" s="80"/>
      <c r="SYX303" s="80"/>
      <c r="SYY303" s="80"/>
      <c r="SYZ303" s="80"/>
      <c r="SZA303" s="80"/>
      <c r="SZB303" s="80"/>
      <c r="SZC303" s="80"/>
      <c r="SZD303" s="80"/>
      <c r="SZE303" s="80"/>
      <c r="SZF303" s="80"/>
      <c r="SZG303" s="80"/>
      <c r="SZH303" s="80"/>
      <c r="SZI303" s="80"/>
      <c r="SZJ303" s="80"/>
      <c r="SZK303" s="80"/>
      <c r="SZL303" s="80"/>
      <c r="SZM303" s="80"/>
      <c r="SZN303" s="80"/>
      <c r="SZO303" s="80"/>
      <c r="SZP303" s="80"/>
      <c r="SZQ303" s="80"/>
      <c r="SZR303" s="80"/>
      <c r="SZS303" s="80"/>
      <c r="SZT303" s="80"/>
      <c r="SZU303" s="80"/>
      <c r="SZV303" s="80"/>
      <c r="SZW303" s="80"/>
      <c r="SZX303" s="80"/>
      <c r="SZY303" s="80"/>
      <c r="SZZ303" s="80"/>
      <c r="TAA303" s="80"/>
      <c r="TAB303" s="80"/>
      <c r="TAC303" s="80"/>
      <c r="TAD303" s="80"/>
      <c r="TAE303" s="80"/>
      <c r="TAF303" s="80"/>
      <c r="TAG303" s="80"/>
      <c r="TAH303" s="80"/>
      <c r="TAI303" s="80"/>
      <c r="TAJ303" s="80"/>
      <c r="TAK303" s="80"/>
      <c r="TAL303" s="80"/>
      <c r="TAM303" s="80"/>
      <c r="TAN303" s="80"/>
      <c r="TAO303" s="80"/>
      <c r="TAP303" s="80"/>
      <c r="TAQ303" s="80"/>
      <c r="TAR303" s="80"/>
      <c r="TAS303" s="80"/>
      <c r="TAT303" s="80"/>
      <c r="TAU303" s="80"/>
      <c r="TAV303" s="80"/>
      <c r="TAW303" s="80"/>
      <c r="TAX303" s="80"/>
      <c r="TAY303" s="80"/>
      <c r="TAZ303" s="80"/>
      <c r="TBA303" s="80"/>
      <c r="TBB303" s="80"/>
      <c r="TBC303" s="80"/>
      <c r="TBD303" s="80"/>
      <c r="TBE303" s="80"/>
      <c r="TBF303" s="80"/>
      <c r="TBG303" s="80"/>
      <c r="TBH303" s="80"/>
      <c r="TBI303" s="80"/>
      <c r="TBJ303" s="80"/>
      <c r="TBK303" s="80"/>
      <c r="TBL303" s="80"/>
      <c r="TBM303" s="80"/>
      <c r="TBN303" s="80"/>
      <c r="TBO303" s="80"/>
      <c r="TBP303" s="80"/>
      <c r="TBQ303" s="80"/>
      <c r="TBR303" s="80"/>
      <c r="TBS303" s="80"/>
      <c r="TBT303" s="80"/>
      <c r="TBU303" s="80"/>
      <c r="TBV303" s="80"/>
      <c r="TBW303" s="80"/>
      <c r="TBX303" s="80"/>
      <c r="TBY303" s="80"/>
      <c r="TBZ303" s="80"/>
      <c r="TCA303" s="80"/>
      <c r="TCB303" s="80"/>
      <c r="TCC303" s="80"/>
      <c r="TCD303" s="80"/>
      <c r="TCE303" s="80"/>
      <c r="TCF303" s="80"/>
      <c r="TCG303" s="80"/>
      <c r="TCH303" s="80"/>
      <c r="TCI303" s="80"/>
      <c r="TCJ303" s="80"/>
      <c r="TCK303" s="80"/>
      <c r="TCL303" s="80"/>
      <c r="TCM303" s="80"/>
      <c r="TCN303" s="80"/>
      <c r="TCO303" s="80"/>
      <c r="TCP303" s="80"/>
      <c r="TCQ303" s="80"/>
      <c r="TCR303" s="80"/>
      <c r="TCS303" s="80"/>
      <c r="TCT303" s="80"/>
      <c r="TCU303" s="80"/>
      <c r="TCV303" s="80"/>
      <c r="TCW303" s="80"/>
      <c r="TCX303" s="80"/>
      <c r="TCY303" s="80"/>
      <c r="TCZ303" s="80"/>
      <c r="TDA303" s="80"/>
      <c r="TDB303" s="80"/>
      <c r="TDC303" s="80"/>
      <c r="TDD303" s="80"/>
      <c r="TDE303" s="80"/>
      <c r="TDF303" s="80"/>
      <c r="TDG303" s="80"/>
      <c r="TDH303" s="80"/>
      <c r="TDI303" s="80"/>
      <c r="TDJ303" s="80"/>
      <c r="TDK303" s="80"/>
      <c r="TDL303" s="80"/>
      <c r="TDM303" s="80"/>
      <c r="TDN303" s="80"/>
      <c r="TDO303" s="80"/>
      <c r="TDP303" s="80"/>
      <c r="TDQ303" s="80"/>
      <c r="TDR303" s="80"/>
      <c r="TDS303" s="80"/>
      <c r="TDT303" s="80"/>
      <c r="TDU303" s="80"/>
      <c r="TDV303" s="80"/>
      <c r="TDW303" s="80"/>
      <c r="TDX303" s="80"/>
      <c r="TDY303" s="80"/>
      <c r="TDZ303" s="80"/>
      <c r="TEA303" s="80"/>
      <c r="TEB303" s="80"/>
      <c r="TEC303" s="80"/>
      <c r="TED303" s="80"/>
      <c r="TEE303" s="80"/>
      <c r="TEF303" s="80"/>
      <c r="TEG303" s="80"/>
      <c r="TEH303" s="80"/>
      <c r="TEI303" s="80"/>
      <c r="TEJ303" s="80"/>
      <c r="TEK303" s="80"/>
      <c r="TEL303" s="80"/>
      <c r="TEM303" s="80"/>
      <c r="TEN303" s="80"/>
      <c r="TEO303" s="80"/>
      <c r="TEP303" s="80"/>
      <c r="TEQ303" s="80"/>
      <c r="TER303" s="80"/>
      <c r="TES303" s="80"/>
      <c r="TET303" s="80"/>
      <c r="TEU303" s="80"/>
      <c r="TEV303" s="80"/>
      <c r="TEW303" s="80"/>
      <c r="TEX303" s="80"/>
      <c r="TEY303" s="80"/>
      <c r="TEZ303" s="80"/>
      <c r="TFA303" s="80"/>
      <c r="TFB303" s="80"/>
      <c r="TFC303" s="80"/>
      <c r="TFD303" s="80"/>
      <c r="TFE303" s="80"/>
      <c r="TFF303" s="80"/>
      <c r="TFG303" s="80"/>
      <c r="TFH303" s="80"/>
      <c r="TFI303" s="80"/>
      <c r="TFJ303" s="80"/>
      <c r="TFK303" s="80"/>
      <c r="TFL303" s="80"/>
      <c r="TFM303" s="80"/>
      <c r="TFN303" s="80"/>
      <c r="TFO303" s="80"/>
      <c r="TFP303" s="80"/>
      <c r="TFQ303" s="80"/>
      <c r="TFR303" s="80"/>
      <c r="TFS303" s="80"/>
      <c r="TFT303" s="80"/>
      <c r="TFU303" s="80"/>
      <c r="TFV303" s="80"/>
      <c r="TFW303" s="80"/>
      <c r="TFX303" s="80"/>
      <c r="TFY303" s="80"/>
      <c r="TFZ303" s="80"/>
      <c r="TGA303" s="80"/>
      <c r="TGB303" s="80"/>
      <c r="TGC303" s="80"/>
      <c r="TGD303" s="80"/>
      <c r="TGE303" s="80"/>
      <c r="TGF303" s="80"/>
      <c r="TGG303" s="80"/>
      <c r="TGH303" s="80"/>
      <c r="TGI303" s="80"/>
      <c r="TGJ303" s="80"/>
      <c r="TGK303" s="80"/>
      <c r="TGL303" s="80"/>
      <c r="TGM303" s="80"/>
      <c r="TGN303" s="80"/>
      <c r="TGO303" s="80"/>
      <c r="TGP303" s="80"/>
      <c r="TGQ303" s="80"/>
      <c r="TGR303" s="80"/>
      <c r="TGS303" s="80"/>
      <c r="TGT303" s="80"/>
      <c r="TGU303" s="80"/>
      <c r="TGV303" s="80"/>
      <c r="TGW303" s="80"/>
      <c r="TGX303" s="80"/>
      <c r="TGY303" s="80"/>
      <c r="TGZ303" s="80"/>
      <c r="THA303" s="80"/>
      <c r="THB303" s="80"/>
      <c r="THC303" s="80"/>
      <c r="THD303" s="80"/>
      <c r="THE303" s="80"/>
      <c r="THF303" s="80"/>
      <c r="THG303" s="80"/>
      <c r="THH303" s="80"/>
      <c r="THI303" s="80"/>
      <c r="THJ303" s="80"/>
      <c r="THK303" s="80"/>
      <c r="THL303" s="80"/>
      <c r="THM303" s="80"/>
      <c r="THN303" s="80"/>
      <c r="THO303" s="80"/>
      <c r="THP303" s="80"/>
      <c r="THQ303" s="80"/>
      <c r="THR303" s="80"/>
      <c r="THS303" s="80"/>
      <c r="THT303" s="80"/>
      <c r="THU303" s="80"/>
      <c r="THV303" s="80"/>
      <c r="THW303" s="80"/>
      <c r="THX303" s="80"/>
      <c r="THY303" s="80"/>
      <c r="THZ303" s="80"/>
      <c r="TIA303" s="80"/>
      <c r="TIB303" s="80"/>
      <c r="TIC303" s="80"/>
      <c r="TID303" s="80"/>
      <c r="TIE303" s="80"/>
      <c r="TIF303" s="80"/>
      <c r="TIG303" s="80"/>
      <c r="TIH303" s="80"/>
      <c r="TII303" s="80"/>
      <c r="TIJ303" s="80"/>
      <c r="TIK303" s="80"/>
      <c r="TIL303" s="80"/>
      <c r="TIM303" s="80"/>
      <c r="TIN303" s="80"/>
      <c r="TIO303" s="80"/>
      <c r="TIP303" s="80"/>
      <c r="TIQ303" s="80"/>
      <c r="TIR303" s="80"/>
      <c r="TIS303" s="80"/>
      <c r="TIT303" s="80"/>
      <c r="TIU303" s="80"/>
      <c r="TIV303" s="80"/>
      <c r="TIW303" s="80"/>
      <c r="TIX303" s="80"/>
      <c r="TIY303" s="80"/>
      <c r="TIZ303" s="80"/>
      <c r="TJA303" s="80"/>
      <c r="TJB303" s="80"/>
      <c r="TJC303" s="80"/>
      <c r="TJD303" s="80"/>
      <c r="TJE303" s="80"/>
      <c r="TJF303" s="80"/>
      <c r="TJG303" s="80"/>
      <c r="TJH303" s="80"/>
      <c r="TJI303" s="80"/>
      <c r="TJJ303" s="80"/>
      <c r="TJK303" s="80"/>
      <c r="TJL303" s="80"/>
      <c r="TJM303" s="80"/>
      <c r="TJN303" s="80"/>
      <c r="TJO303" s="80"/>
      <c r="TJP303" s="80"/>
      <c r="TJQ303" s="80"/>
      <c r="TJR303" s="80"/>
      <c r="TJS303" s="80"/>
      <c r="TJT303" s="80"/>
      <c r="TJU303" s="80"/>
      <c r="TJV303" s="80"/>
      <c r="TJW303" s="80"/>
      <c r="TJX303" s="80"/>
      <c r="TJY303" s="80"/>
      <c r="TJZ303" s="80"/>
      <c r="TKA303" s="80"/>
      <c r="TKB303" s="80"/>
      <c r="TKC303" s="80"/>
      <c r="TKD303" s="80"/>
      <c r="TKE303" s="80"/>
      <c r="TKF303" s="80"/>
      <c r="TKG303" s="80"/>
      <c r="TKH303" s="80"/>
      <c r="TKI303" s="80"/>
      <c r="TKJ303" s="80"/>
      <c r="TKK303" s="80"/>
      <c r="TKL303" s="80"/>
      <c r="TKM303" s="80"/>
      <c r="TKN303" s="80"/>
      <c r="TKO303" s="80"/>
      <c r="TKP303" s="80"/>
      <c r="TKQ303" s="80"/>
      <c r="TKR303" s="80"/>
      <c r="TKS303" s="80"/>
      <c r="TKT303" s="80"/>
      <c r="TKU303" s="80"/>
      <c r="TKV303" s="80"/>
      <c r="TKW303" s="80"/>
      <c r="TKX303" s="80"/>
      <c r="TKY303" s="80"/>
      <c r="TKZ303" s="80"/>
      <c r="TLA303" s="80"/>
      <c r="TLB303" s="80"/>
      <c r="TLC303" s="80"/>
      <c r="TLD303" s="80"/>
      <c r="TLE303" s="80"/>
      <c r="TLF303" s="80"/>
      <c r="TLG303" s="80"/>
      <c r="TLH303" s="80"/>
      <c r="TLI303" s="80"/>
      <c r="TLJ303" s="80"/>
      <c r="TLK303" s="80"/>
      <c r="TLL303" s="80"/>
      <c r="TLM303" s="80"/>
      <c r="TLN303" s="80"/>
      <c r="TLO303" s="80"/>
      <c r="TLP303" s="80"/>
      <c r="TLQ303" s="80"/>
      <c r="TLR303" s="80"/>
      <c r="TLS303" s="80"/>
      <c r="TLT303" s="80"/>
      <c r="TLU303" s="80"/>
      <c r="TLV303" s="80"/>
      <c r="TLW303" s="80"/>
      <c r="TLX303" s="80"/>
      <c r="TLY303" s="80"/>
      <c r="TLZ303" s="80"/>
      <c r="TMA303" s="80"/>
      <c r="TMB303" s="80"/>
      <c r="TMC303" s="80"/>
      <c r="TMD303" s="80"/>
      <c r="TME303" s="80"/>
      <c r="TMF303" s="80"/>
      <c r="TMG303" s="80"/>
      <c r="TMH303" s="80"/>
      <c r="TMI303" s="80"/>
      <c r="TMJ303" s="80"/>
      <c r="TMK303" s="80"/>
      <c r="TML303" s="80"/>
      <c r="TMM303" s="80"/>
      <c r="TMN303" s="80"/>
      <c r="TMO303" s="80"/>
      <c r="TMP303" s="80"/>
      <c r="TMQ303" s="80"/>
      <c r="TMR303" s="80"/>
      <c r="TMS303" s="80"/>
      <c r="TMT303" s="80"/>
      <c r="TMU303" s="80"/>
      <c r="TMV303" s="80"/>
      <c r="TMW303" s="80"/>
      <c r="TMX303" s="80"/>
      <c r="TMY303" s="80"/>
      <c r="TMZ303" s="80"/>
      <c r="TNA303" s="80"/>
      <c r="TNB303" s="80"/>
      <c r="TNC303" s="80"/>
      <c r="TND303" s="80"/>
      <c r="TNE303" s="80"/>
      <c r="TNF303" s="80"/>
      <c r="TNG303" s="80"/>
      <c r="TNH303" s="80"/>
      <c r="TNI303" s="80"/>
      <c r="TNJ303" s="80"/>
      <c r="TNK303" s="80"/>
      <c r="TNL303" s="80"/>
      <c r="TNM303" s="80"/>
      <c r="TNN303" s="80"/>
      <c r="TNO303" s="80"/>
      <c r="TNP303" s="80"/>
      <c r="TNQ303" s="80"/>
      <c r="TNR303" s="80"/>
      <c r="TNS303" s="80"/>
      <c r="TNT303" s="80"/>
      <c r="TNU303" s="80"/>
      <c r="TNV303" s="80"/>
      <c r="TNW303" s="80"/>
      <c r="TNX303" s="80"/>
      <c r="TNY303" s="80"/>
      <c r="TNZ303" s="80"/>
      <c r="TOA303" s="80"/>
      <c r="TOB303" s="80"/>
      <c r="TOC303" s="80"/>
      <c r="TOD303" s="80"/>
      <c r="TOE303" s="80"/>
      <c r="TOF303" s="80"/>
      <c r="TOG303" s="80"/>
      <c r="TOH303" s="80"/>
      <c r="TOI303" s="80"/>
      <c r="TOJ303" s="80"/>
      <c r="TOK303" s="80"/>
      <c r="TOL303" s="80"/>
      <c r="TOM303" s="80"/>
      <c r="TON303" s="80"/>
      <c r="TOO303" s="80"/>
      <c r="TOP303" s="80"/>
      <c r="TOQ303" s="80"/>
      <c r="TOR303" s="80"/>
      <c r="TOS303" s="80"/>
      <c r="TOT303" s="80"/>
      <c r="TOU303" s="80"/>
      <c r="TOV303" s="80"/>
      <c r="TOW303" s="80"/>
      <c r="TOX303" s="80"/>
      <c r="TOY303" s="80"/>
      <c r="TOZ303" s="80"/>
      <c r="TPA303" s="80"/>
      <c r="TPB303" s="80"/>
      <c r="TPC303" s="80"/>
      <c r="TPD303" s="80"/>
      <c r="TPE303" s="80"/>
      <c r="TPF303" s="80"/>
      <c r="TPG303" s="80"/>
      <c r="TPH303" s="80"/>
      <c r="TPI303" s="80"/>
      <c r="TPJ303" s="80"/>
      <c r="TPK303" s="80"/>
      <c r="TPL303" s="80"/>
      <c r="TPM303" s="80"/>
      <c r="TPN303" s="80"/>
      <c r="TPO303" s="80"/>
      <c r="TPP303" s="80"/>
      <c r="TPQ303" s="80"/>
      <c r="TPR303" s="80"/>
      <c r="TPS303" s="80"/>
      <c r="TPT303" s="80"/>
      <c r="TPU303" s="80"/>
      <c r="TPV303" s="80"/>
      <c r="TPW303" s="80"/>
      <c r="TPX303" s="80"/>
      <c r="TPY303" s="80"/>
      <c r="TPZ303" s="80"/>
      <c r="TQA303" s="80"/>
      <c r="TQB303" s="80"/>
      <c r="TQC303" s="80"/>
      <c r="TQD303" s="80"/>
      <c r="TQE303" s="80"/>
      <c r="TQF303" s="80"/>
      <c r="TQG303" s="80"/>
      <c r="TQH303" s="80"/>
      <c r="TQI303" s="80"/>
      <c r="TQJ303" s="80"/>
      <c r="TQK303" s="80"/>
      <c r="TQL303" s="80"/>
      <c r="TQM303" s="80"/>
      <c r="TQN303" s="80"/>
      <c r="TQO303" s="80"/>
      <c r="TQP303" s="80"/>
      <c r="TQQ303" s="80"/>
      <c r="TQR303" s="80"/>
      <c r="TQS303" s="80"/>
      <c r="TQT303" s="80"/>
      <c r="TQU303" s="80"/>
      <c r="TQV303" s="80"/>
      <c r="TQW303" s="80"/>
      <c r="TQX303" s="80"/>
      <c r="TQY303" s="80"/>
      <c r="TQZ303" s="80"/>
      <c r="TRA303" s="80"/>
      <c r="TRB303" s="80"/>
      <c r="TRC303" s="80"/>
      <c r="TRD303" s="80"/>
      <c r="TRE303" s="80"/>
      <c r="TRF303" s="80"/>
      <c r="TRG303" s="80"/>
      <c r="TRH303" s="80"/>
      <c r="TRI303" s="80"/>
      <c r="TRJ303" s="80"/>
      <c r="TRK303" s="80"/>
      <c r="TRL303" s="80"/>
      <c r="TRM303" s="80"/>
      <c r="TRN303" s="80"/>
      <c r="TRO303" s="80"/>
      <c r="TRP303" s="80"/>
      <c r="TRQ303" s="80"/>
      <c r="TRR303" s="80"/>
      <c r="TRS303" s="80"/>
      <c r="TRT303" s="80"/>
      <c r="TRU303" s="80"/>
      <c r="TRV303" s="80"/>
      <c r="TRW303" s="80"/>
      <c r="TRX303" s="80"/>
      <c r="TRY303" s="80"/>
      <c r="TRZ303" s="80"/>
      <c r="TSA303" s="80"/>
      <c r="TSB303" s="80"/>
      <c r="TSC303" s="80"/>
      <c r="TSD303" s="80"/>
      <c r="TSE303" s="80"/>
      <c r="TSF303" s="80"/>
      <c r="TSG303" s="80"/>
      <c r="TSH303" s="80"/>
      <c r="TSI303" s="80"/>
      <c r="TSJ303" s="80"/>
      <c r="TSK303" s="80"/>
      <c r="TSL303" s="80"/>
      <c r="TSM303" s="80"/>
      <c r="TSN303" s="80"/>
      <c r="TSO303" s="80"/>
      <c r="TSP303" s="80"/>
      <c r="TSQ303" s="80"/>
      <c r="TSR303" s="80"/>
      <c r="TSS303" s="80"/>
      <c r="TST303" s="80"/>
      <c r="TSU303" s="80"/>
      <c r="TSV303" s="80"/>
      <c r="TSW303" s="80"/>
      <c r="TSX303" s="80"/>
      <c r="TSY303" s="80"/>
      <c r="TSZ303" s="80"/>
      <c r="TTA303" s="80"/>
      <c r="TTB303" s="80"/>
      <c r="TTC303" s="80"/>
      <c r="TTD303" s="80"/>
      <c r="TTE303" s="80"/>
      <c r="TTF303" s="80"/>
      <c r="TTG303" s="80"/>
      <c r="TTH303" s="80"/>
      <c r="TTI303" s="80"/>
      <c r="TTJ303" s="80"/>
      <c r="TTK303" s="80"/>
      <c r="TTL303" s="80"/>
      <c r="TTM303" s="80"/>
      <c r="TTN303" s="80"/>
      <c r="TTO303" s="80"/>
      <c r="TTP303" s="80"/>
      <c r="TTQ303" s="80"/>
      <c r="TTR303" s="80"/>
      <c r="TTS303" s="80"/>
      <c r="TTT303" s="80"/>
      <c r="TTU303" s="80"/>
      <c r="TTV303" s="80"/>
      <c r="TTW303" s="80"/>
      <c r="TTX303" s="80"/>
      <c r="TTY303" s="80"/>
      <c r="TTZ303" s="80"/>
      <c r="TUA303" s="80"/>
      <c r="TUB303" s="80"/>
      <c r="TUC303" s="80"/>
      <c r="TUD303" s="80"/>
      <c r="TUE303" s="80"/>
      <c r="TUF303" s="80"/>
      <c r="TUG303" s="80"/>
      <c r="TUH303" s="80"/>
      <c r="TUI303" s="80"/>
      <c r="TUJ303" s="80"/>
      <c r="TUK303" s="80"/>
      <c r="TUL303" s="80"/>
      <c r="TUM303" s="80"/>
      <c r="TUN303" s="80"/>
      <c r="TUO303" s="80"/>
      <c r="TUP303" s="80"/>
      <c r="TUQ303" s="80"/>
      <c r="TUR303" s="80"/>
      <c r="TUS303" s="80"/>
      <c r="TUT303" s="80"/>
      <c r="TUU303" s="80"/>
      <c r="TUV303" s="80"/>
      <c r="TUW303" s="80"/>
      <c r="TUX303" s="80"/>
      <c r="TUY303" s="80"/>
      <c r="TUZ303" s="80"/>
      <c r="TVA303" s="80"/>
      <c r="TVB303" s="80"/>
      <c r="TVC303" s="80"/>
      <c r="TVD303" s="80"/>
      <c r="TVE303" s="80"/>
      <c r="TVF303" s="80"/>
      <c r="TVG303" s="80"/>
      <c r="TVH303" s="80"/>
      <c r="TVI303" s="80"/>
      <c r="TVJ303" s="80"/>
      <c r="TVK303" s="80"/>
      <c r="TVL303" s="80"/>
      <c r="TVM303" s="80"/>
      <c r="TVN303" s="80"/>
      <c r="TVO303" s="80"/>
      <c r="TVP303" s="80"/>
      <c r="TVQ303" s="80"/>
      <c r="TVR303" s="80"/>
      <c r="TVS303" s="80"/>
      <c r="TVT303" s="80"/>
      <c r="TVU303" s="80"/>
      <c r="TVV303" s="80"/>
      <c r="TVW303" s="80"/>
      <c r="TVX303" s="80"/>
      <c r="TVY303" s="80"/>
      <c r="TVZ303" s="80"/>
      <c r="TWA303" s="80"/>
      <c r="TWB303" s="80"/>
      <c r="TWC303" s="80"/>
      <c r="TWD303" s="80"/>
      <c r="TWE303" s="80"/>
      <c r="TWF303" s="80"/>
      <c r="TWG303" s="80"/>
      <c r="TWH303" s="80"/>
      <c r="TWI303" s="80"/>
      <c r="TWJ303" s="80"/>
      <c r="TWK303" s="80"/>
      <c r="TWL303" s="80"/>
      <c r="TWM303" s="80"/>
      <c r="TWN303" s="80"/>
      <c r="TWO303" s="80"/>
      <c r="TWP303" s="80"/>
      <c r="TWQ303" s="80"/>
      <c r="TWR303" s="80"/>
      <c r="TWS303" s="80"/>
      <c r="TWT303" s="80"/>
      <c r="TWU303" s="80"/>
      <c r="TWV303" s="80"/>
      <c r="TWW303" s="80"/>
      <c r="TWX303" s="80"/>
      <c r="TWY303" s="80"/>
      <c r="TWZ303" s="80"/>
      <c r="TXA303" s="80"/>
      <c r="TXB303" s="80"/>
      <c r="TXC303" s="80"/>
      <c r="TXD303" s="80"/>
      <c r="TXE303" s="80"/>
      <c r="TXF303" s="80"/>
      <c r="TXG303" s="80"/>
      <c r="TXH303" s="80"/>
      <c r="TXI303" s="80"/>
      <c r="TXJ303" s="80"/>
      <c r="TXK303" s="80"/>
      <c r="TXL303" s="80"/>
      <c r="TXM303" s="80"/>
      <c r="TXN303" s="80"/>
      <c r="TXO303" s="80"/>
      <c r="TXP303" s="80"/>
      <c r="TXQ303" s="80"/>
      <c r="TXR303" s="80"/>
      <c r="TXS303" s="80"/>
      <c r="TXT303" s="80"/>
      <c r="TXU303" s="80"/>
      <c r="TXV303" s="80"/>
      <c r="TXW303" s="80"/>
      <c r="TXX303" s="80"/>
      <c r="TXY303" s="80"/>
      <c r="TXZ303" s="80"/>
      <c r="TYA303" s="80"/>
      <c r="TYB303" s="80"/>
      <c r="TYC303" s="80"/>
      <c r="TYD303" s="80"/>
      <c r="TYE303" s="80"/>
      <c r="TYF303" s="80"/>
      <c r="TYG303" s="80"/>
      <c r="TYH303" s="80"/>
      <c r="TYI303" s="80"/>
      <c r="TYJ303" s="80"/>
      <c r="TYK303" s="80"/>
      <c r="TYL303" s="80"/>
      <c r="TYM303" s="80"/>
      <c r="TYN303" s="80"/>
      <c r="TYO303" s="80"/>
      <c r="TYP303" s="80"/>
      <c r="TYQ303" s="80"/>
      <c r="TYR303" s="80"/>
      <c r="TYS303" s="80"/>
      <c r="TYT303" s="80"/>
      <c r="TYU303" s="80"/>
      <c r="TYV303" s="80"/>
      <c r="TYW303" s="80"/>
      <c r="TYX303" s="80"/>
      <c r="TYY303" s="80"/>
      <c r="TYZ303" s="80"/>
      <c r="TZA303" s="80"/>
      <c r="TZB303" s="80"/>
      <c r="TZC303" s="80"/>
      <c r="TZD303" s="80"/>
      <c r="TZE303" s="80"/>
      <c r="TZF303" s="80"/>
      <c r="TZG303" s="80"/>
      <c r="TZH303" s="80"/>
      <c r="TZI303" s="80"/>
      <c r="TZJ303" s="80"/>
      <c r="TZK303" s="80"/>
      <c r="TZL303" s="80"/>
      <c r="TZM303" s="80"/>
      <c r="TZN303" s="80"/>
      <c r="TZO303" s="80"/>
      <c r="TZP303" s="80"/>
      <c r="TZQ303" s="80"/>
      <c r="TZR303" s="80"/>
      <c r="TZS303" s="80"/>
      <c r="TZT303" s="80"/>
      <c r="TZU303" s="80"/>
      <c r="TZV303" s="80"/>
      <c r="TZW303" s="80"/>
      <c r="TZX303" s="80"/>
      <c r="TZY303" s="80"/>
      <c r="TZZ303" s="80"/>
      <c r="UAA303" s="80"/>
      <c r="UAB303" s="80"/>
      <c r="UAC303" s="80"/>
      <c r="UAD303" s="80"/>
      <c r="UAE303" s="80"/>
      <c r="UAF303" s="80"/>
      <c r="UAG303" s="80"/>
      <c r="UAH303" s="80"/>
      <c r="UAI303" s="80"/>
      <c r="UAJ303" s="80"/>
      <c r="UAK303" s="80"/>
      <c r="UAL303" s="80"/>
      <c r="UAM303" s="80"/>
      <c r="UAN303" s="80"/>
      <c r="UAO303" s="80"/>
      <c r="UAP303" s="80"/>
      <c r="UAQ303" s="80"/>
      <c r="UAR303" s="80"/>
      <c r="UAS303" s="80"/>
      <c r="UAT303" s="80"/>
      <c r="UAU303" s="80"/>
      <c r="UAV303" s="80"/>
      <c r="UAW303" s="80"/>
      <c r="UAX303" s="80"/>
      <c r="UAY303" s="80"/>
      <c r="UAZ303" s="80"/>
      <c r="UBA303" s="80"/>
      <c r="UBB303" s="80"/>
      <c r="UBC303" s="80"/>
      <c r="UBD303" s="80"/>
      <c r="UBE303" s="80"/>
      <c r="UBF303" s="80"/>
      <c r="UBG303" s="80"/>
      <c r="UBH303" s="80"/>
      <c r="UBI303" s="80"/>
      <c r="UBJ303" s="80"/>
      <c r="UBK303" s="80"/>
      <c r="UBL303" s="80"/>
      <c r="UBM303" s="80"/>
      <c r="UBN303" s="80"/>
      <c r="UBO303" s="80"/>
      <c r="UBP303" s="80"/>
      <c r="UBQ303" s="80"/>
      <c r="UBR303" s="80"/>
      <c r="UBS303" s="80"/>
      <c r="UBT303" s="80"/>
      <c r="UBU303" s="80"/>
      <c r="UBV303" s="80"/>
      <c r="UBW303" s="80"/>
      <c r="UBX303" s="80"/>
      <c r="UBY303" s="80"/>
      <c r="UBZ303" s="80"/>
      <c r="UCA303" s="80"/>
      <c r="UCB303" s="80"/>
      <c r="UCC303" s="80"/>
      <c r="UCD303" s="80"/>
      <c r="UCE303" s="80"/>
      <c r="UCF303" s="80"/>
      <c r="UCG303" s="80"/>
      <c r="UCH303" s="80"/>
      <c r="UCI303" s="80"/>
      <c r="UCJ303" s="80"/>
      <c r="UCK303" s="80"/>
      <c r="UCL303" s="80"/>
      <c r="UCM303" s="80"/>
      <c r="UCN303" s="80"/>
      <c r="UCO303" s="80"/>
      <c r="UCP303" s="80"/>
      <c r="UCQ303" s="80"/>
      <c r="UCR303" s="80"/>
      <c r="UCS303" s="80"/>
      <c r="UCT303" s="80"/>
      <c r="UCU303" s="80"/>
      <c r="UCV303" s="80"/>
      <c r="UCW303" s="80"/>
      <c r="UCX303" s="80"/>
      <c r="UCY303" s="80"/>
      <c r="UCZ303" s="80"/>
      <c r="UDA303" s="80"/>
      <c r="UDB303" s="80"/>
      <c r="UDC303" s="80"/>
      <c r="UDD303" s="80"/>
      <c r="UDE303" s="80"/>
      <c r="UDF303" s="80"/>
      <c r="UDG303" s="80"/>
      <c r="UDH303" s="80"/>
      <c r="UDI303" s="80"/>
      <c r="UDJ303" s="80"/>
      <c r="UDK303" s="80"/>
      <c r="UDL303" s="80"/>
      <c r="UDM303" s="80"/>
      <c r="UDN303" s="80"/>
      <c r="UDO303" s="80"/>
      <c r="UDP303" s="80"/>
      <c r="UDQ303" s="80"/>
      <c r="UDR303" s="80"/>
      <c r="UDS303" s="80"/>
      <c r="UDT303" s="80"/>
      <c r="UDU303" s="80"/>
      <c r="UDV303" s="80"/>
      <c r="UDW303" s="80"/>
      <c r="UDX303" s="80"/>
      <c r="UDY303" s="80"/>
      <c r="UDZ303" s="80"/>
      <c r="UEA303" s="80"/>
      <c r="UEB303" s="80"/>
      <c r="UEC303" s="80"/>
      <c r="UED303" s="80"/>
      <c r="UEE303" s="80"/>
      <c r="UEF303" s="80"/>
      <c r="UEG303" s="80"/>
      <c r="UEH303" s="80"/>
      <c r="UEI303" s="80"/>
      <c r="UEJ303" s="80"/>
      <c r="UEK303" s="80"/>
      <c r="UEL303" s="80"/>
      <c r="UEM303" s="80"/>
      <c r="UEN303" s="80"/>
      <c r="UEO303" s="80"/>
      <c r="UEP303" s="80"/>
      <c r="UEQ303" s="80"/>
      <c r="UER303" s="80"/>
      <c r="UES303" s="80"/>
      <c r="UET303" s="80"/>
      <c r="UEU303" s="80"/>
      <c r="UEV303" s="80"/>
      <c r="UEW303" s="80"/>
      <c r="UEX303" s="80"/>
      <c r="UEY303" s="80"/>
      <c r="UEZ303" s="80"/>
      <c r="UFA303" s="80"/>
      <c r="UFB303" s="80"/>
      <c r="UFC303" s="80"/>
      <c r="UFD303" s="80"/>
      <c r="UFE303" s="80"/>
      <c r="UFF303" s="80"/>
      <c r="UFG303" s="80"/>
      <c r="UFH303" s="80"/>
      <c r="UFI303" s="80"/>
      <c r="UFJ303" s="80"/>
      <c r="UFK303" s="80"/>
      <c r="UFL303" s="80"/>
      <c r="UFM303" s="80"/>
      <c r="UFN303" s="80"/>
      <c r="UFO303" s="80"/>
      <c r="UFP303" s="80"/>
      <c r="UFQ303" s="80"/>
      <c r="UFR303" s="80"/>
      <c r="UFS303" s="80"/>
      <c r="UFT303" s="80"/>
      <c r="UFU303" s="80"/>
      <c r="UFV303" s="80"/>
      <c r="UFW303" s="80"/>
      <c r="UFX303" s="80"/>
      <c r="UFY303" s="80"/>
      <c r="UFZ303" s="80"/>
      <c r="UGA303" s="80"/>
      <c r="UGB303" s="80"/>
      <c r="UGC303" s="80"/>
      <c r="UGD303" s="80"/>
      <c r="UGE303" s="80"/>
      <c r="UGF303" s="80"/>
      <c r="UGG303" s="80"/>
      <c r="UGH303" s="80"/>
      <c r="UGI303" s="80"/>
      <c r="UGJ303" s="80"/>
      <c r="UGK303" s="80"/>
      <c r="UGL303" s="80"/>
      <c r="UGM303" s="80"/>
      <c r="UGN303" s="80"/>
      <c r="UGO303" s="80"/>
      <c r="UGP303" s="80"/>
      <c r="UGQ303" s="80"/>
      <c r="UGR303" s="80"/>
      <c r="UGS303" s="80"/>
      <c r="UGT303" s="80"/>
      <c r="UGU303" s="80"/>
      <c r="UGV303" s="80"/>
      <c r="UGW303" s="80"/>
      <c r="UGX303" s="80"/>
      <c r="UGY303" s="80"/>
      <c r="UGZ303" s="80"/>
      <c r="UHA303" s="80"/>
      <c r="UHB303" s="80"/>
      <c r="UHC303" s="80"/>
      <c r="UHD303" s="80"/>
      <c r="UHE303" s="80"/>
      <c r="UHF303" s="80"/>
      <c r="UHG303" s="80"/>
      <c r="UHH303" s="80"/>
      <c r="UHI303" s="80"/>
      <c r="UHJ303" s="80"/>
      <c r="UHK303" s="80"/>
      <c r="UHL303" s="80"/>
      <c r="UHM303" s="80"/>
      <c r="UHN303" s="80"/>
      <c r="UHO303" s="80"/>
      <c r="UHP303" s="80"/>
      <c r="UHQ303" s="80"/>
      <c r="UHR303" s="80"/>
      <c r="UHS303" s="80"/>
      <c r="UHT303" s="80"/>
      <c r="UHU303" s="80"/>
      <c r="UHV303" s="80"/>
      <c r="UHW303" s="80"/>
      <c r="UHX303" s="80"/>
      <c r="UHY303" s="80"/>
      <c r="UHZ303" s="80"/>
      <c r="UIA303" s="80"/>
      <c r="UIB303" s="80"/>
      <c r="UIC303" s="80"/>
      <c r="UID303" s="80"/>
      <c r="UIE303" s="80"/>
      <c r="UIF303" s="80"/>
      <c r="UIG303" s="80"/>
      <c r="UIH303" s="80"/>
      <c r="UII303" s="80"/>
      <c r="UIJ303" s="80"/>
      <c r="UIK303" s="80"/>
      <c r="UIL303" s="80"/>
      <c r="UIM303" s="80"/>
      <c r="UIN303" s="80"/>
      <c r="UIO303" s="80"/>
      <c r="UIP303" s="80"/>
      <c r="UIQ303" s="80"/>
      <c r="UIR303" s="80"/>
      <c r="UIS303" s="80"/>
      <c r="UIT303" s="80"/>
      <c r="UIU303" s="80"/>
      <c r="UIV303" s="80"/>
      <c r="UIW303" s="80"/>
      <c r="UIX303" s="80"/>
      <c r="UIY303" s="80"/>
      <c r="UIZ303" s="80"/>
      <c r="UJA303" s="80"/>
      <c r="UJB303" s="80"/>
      <c r="UJC303" s="80"/>
      <c r="UJD303" s="80"/>
      <c r="UJE303" s="80"/>
      <c r="UJF303" s="80"/>
      <c r="UJG303" s="80"/>
      <c r="UJH303" s="80"/>
      <c r="UJI303" s="80"/>
      <c r="UJJ303" s="80"/>
      <c r="UJK303" s="80"/>
      <c r="UJL303" s="80"/>
      <c r="UJM303" s="80"/>
      <c r="UJN303" s="80"/>
      <c r="UJO303" s="80"/>
      <c r="UJP303" s="80"/>
      <c r="UJQ303" s="80"/>
      <c r="UJR303" s="80"/>
      <c r="UJS303" s="80"/>
      <c r="UJT303" s="80"/>
      <c r="UJU303" s="80"/>
      <c r="UJV303" s="80"/>
      <c r="UJW303" s="80"/>
      <c r="UJX303" s="80"/>
      <c r="UJY303" s="80"/>
      <c r="UJZ303" s="80"/>
      <c r="UKA303" s="80"/>
      <c r="UKB303" s="80"/>
      <c r="UKC303" s="80"/>
      <c r="UKD303" s="80"/>
      <c r="UKE303" s="80"/>
      <c r="UKF303" s="80"/>
      <c r="UKG303" s="80"/>
      <c r="UKH303" s="80"/>
      <c r="UKI303" s="80"/>
      <c r="UKJ303" s="80"/>
      <c r="UKK303" s="80"/>
      <c r="UKL303" s="80"/>
      <c r="UKM303" s="80"/>
      <c r="UKN303" s="80"/>
      <c r="UKO303" s="80"/>
      <c r="UKP303" s="80"/>
      <c r="UKQ303" s="80"/>
      <c r="UKR303" s="80"/>
      <c r="UKS303" s="80"/>
      <c r="UKT303" s="80"/>
      <c r="UKU303" s="80"/>
      <c r="UKV303" s="80"/>
      <c r="UKW303" s="80"/>
      <c r="UKX303" s="80"/>
      <c r="UKY303" s="80"/>
      <c r="UKZ303" s="80"/>
      <c r="ULA303" s="80"/>
      <c r="ULB303" s="80"/>
      <c r="ULC303" s="80"/>
      <c r="ULD303" s="80"/>
      <c r="ULE303" s="80"/>
      <c r="ULF303" s="80"/>
      <c r="ULG303" s="80"/>
      <c r="ULH303" s="80"/>
      <c r="ULI303" s="80"/>
      <c r="ULJ303" s="80"/>
      <c r="ULK303" s="80"/>
      <c r="ULL303" s="80"/>
      <c r="ULM303" s="80"/>
      <c r="ULN303" s="80"/>
      <c r="ULO303" s="80"/>
      <c r="ULP303" s="80"/>
      <c r="ULQ303" s="80"/>
      <c r="ULR303" s="80"/>
      <c r="ULS303" s="80"/>
      <c r="ULT303" s="80"/>
      <c r="ULU303" s="80"/>
      <c r="ULV303" s="80"/>
      <c r="ULW303" s="80"/>
      <c r="ULX303" s="80"/>
      <c r="ULY303" s="80"/>
      <c r="ULZ303" s="80"/>
      <c r="UMA303" s="80"/>
      <c r="UMB303" s="80"/>
      <c r="UMC303" s="80"/>
      <c r="UMD303" s="80"/>
      <c r="UME303" s="80"/>
      <c r="UMF303" s="80"/>
      <c r="UMG303" s="80"/>
      <c r="UMH303" s="80"/>
      <c r="UMI303" s="80"/>
      <c r="UMJ303" s="80"/>
      <c r="UMK303" s="80"/>
      <c r="UML303" s="80"/>
      <c r="UMM303" s="80"/>
      <c r="UMN303" s="80"/>
      <c r="UMO303" s="80"/>
      <c r="UMP303" s="80"/>
      <c r="UMQ303" s="80"/>
      <c r="UMR303" s="80"/>
      <c r="UMS303" s="80"/>
      <c r="UMT303" s="80"/>
      <c r="UMU303" s="80"/>
      <c r="UMV303" s="80"/>
      <c r="UMW303" s="80"/>
      <c r="UMX303" s="80"/>
      <c r="UMY303" s="80"/>
      <c r="UMZ303" s="80"/>
      <c r="UNA303" s="80"/>
      <c r="UNB303" s="80"/>
      <c r="UNC303" s="80"/>
      <c r="UND303" s="80"/>
      <c r="UNE303" s="80"/>
      <c r="UNF303" s="80"/>
      <c r="UNG303" s="80"/>
      <c r="UNH303" s="80"/>
      <c r="UNI303" s="80"/>
      <c r="UNJ303" s="80"/>
      <c r="UNK303" s="80"/>
      <c r="UNL303" s="80"/>
      <c r="UNM303" s="80"/>
      <c r="UNN303" s="80"/>
      <c r="UNO303" s="80"/>
      <c r="UNP303" s="80"/>
      <c r="UNQ303" s="80"/>
      <c r="UNR303" s="80"/>
      <c r="UNS303" s="80"/>
      <c r="UNT303" s="80"/>
      <c r="UNU303" s="80"/>
      <c r="UNV303" s="80"/>
      <c r="UNW303" s="80"/>
      <c r="UNX303" s="80"/>
      <c r="UNY303" s="80"/>
      <c r="UNZ303" s="80"/>
      <c r="UOA303" s="80"/>
      <c r="UOB303" s="80"/>
      <c r="UOC303" s="80"/>
      <c r="UOD303" s="80"/>
      <c r="UOE303" s="80"/>
      <c r="UOF303" s="80"/>
      <c r="UOG303" s="80"/>
      <c r="UOH303" s="80"/>
      <c r="UOI303" s="80"/>
      <c r="UOJ303" s="80"/>
      <c r="UOK303" s="80"/>
      <c r="UOL303" s="80"/>
      <c r="UOM303" s="80"/>
      <c r="UON303" s="80"/>
      <c r="UOO303" s="80"/>
      <c r="UOP303" s="80"/>
      <c r="UOQ303" s="80"/>
      <c r="UOR303" s="80"/>
      <c r="UOS303" s="80"/>
      <c r="UOT303" s="80"/>
      <c r="UOU303" s="80"/>
      <c r="UOV303" s="80"/>
      <c r="UOW303" s="80"/>
      <c r="UOX303" s="80"/>
      <c r="UOY303" s="80"/>
      <c r="UOZ303" s="80"/>
      <c r="UPA303" s="80"/>
      <c r="UPB303" s="80"/>
      <c r="UPC303" s="80"/>
      <c r="UPD303" s="80"/>
      <c r="UPE303" s="80"/>
      <c r="UPF303" s="80"/>
      <c r="UPG303" s="80"/>
      <c r="UPH303" s="80"/>
      <c r="UPI303" s="80"/>
      <c r="UPJ303" s="80"/>
      <c r="UPK303" s="80"/>
      <c r="UPL303" s="80"/>
      <c r="UPM303" s="80"/>
      <c r="UPN303" s="80"/>
      <c r="UPO303" s="80"/>
      <c r="UPP303" s="80"/>
      <c r="UPQ303" s="80"/>
      <c r="UPR303" s="80"/>
      <c r="UPS303" s="80"/>
      <c r="UPT303" s="80"/>
      <c r="UPU303" s="80"/>
      <c r="UPV303" s="80"/>
      <c r="UPW303" s="80"/>
      <c r="UPX303" s="80"/>
      <c r="UPY303" s="80"/>
      <c r="UPZ303" s="80"/>
      <c r="UQA303" s="80"/>
      <c r="UQB303" s="80"/>
      <c r="UQC303" s="80"/>
      <c r="UQD303" s="80"/>
      <c r="UQE303" s="80"/>
      <c r="UQF303" s="80"/>
      <c r="UQG303" s="80"/>
      <c r="UQH303" s="80"/>
      <c r="UQI303" s="80"/>
      <c r="UQJ303" s="80"/>
      <c r="UQK303" s="80"/>
      <c r="UQL303" s="80"/>
      <c r="UQM303" s="80"/>
      <c r="UQN303" s="80"/>
      <c r="UQO303" s="80"/>
      <c r="UQP303" s="80"/>
      <c r="UQQ303" s="80"/>
      <c r="UQR303" s="80"/>
      <c r="UQS303" s="80"/>
      <c r="UQT303" s="80"/>
      <c r="UQU303" s="80"/>
      <c r="UQV303" s="80"/>
      <c r="UQW303" s="80"/>
      <c r="UQX303" s="80"/>
      <c r="UQY303" s="80"/>
      <c r="UQZ303" s="80"/>
      <c r="URA303" s="80"/>
      <c r="URB303" s="80"/>
      <c r="URC303" s="80"/>
      <c r="URD303" s="80"/>
      <c r="URE303" s="80"/>
      <c r="URF303" s="80"/>
      <c r="URG303" s="80"/>
      <c r="URH303" s="80"/>
      <c r="URI303" s="80"/>
      <c r="URJ303" s="80"/>
      <c r="URK303" s="80"/>
      <c r="URL303" s="80"/>
      <c r="URM303" s="80"/>
      <c r="URN303" s="80"/>
      <c r="URO303" s="80"/>
      <c r="URP303" s="80"/>
      <c r="URQ303" s="80"/>
      <c r="URR303" s="80"/>
      <c r="URS303" s="80"/>
      <c r="URT303" s="80"/>
      <c r="URU303" s="80"/>
      <c r="URV303" s="80"/>
      <c r="URW303" s="80"/>
      <c r="URX303" s="80"/>
      <c r="URY303" s="80"/>
      <c r="URZ303" s="80"/>
      <c r="USA303" s="80"/>
      <c r="USB303" s="80"/>
      <c r="USC303" s="80"/>
      <c r="USD303" s="80"/>
      <c r="USE303" s="80"/>
      <c r="USF303" s="80"/>
      <c r="USG303" s="80"/>
      <c r="USH303" s="80"/>
      <c r="USI303" s="80"/>
      <c r="USJ303" s="80"/>
      <c r="USK303" s="80"/>
      <c r="USL303" s="80"/>
      <c r="USM303" s="80"/>
      <c r="USN303" s="80"/>
      <c r="USO303" s="80"/>
      <c r="USP303" s="80"/>
      <c r="USQ303" s="80"/>
      <c r="USR303" s="80"/>
      <c r="USS303" s="80"/>
      <c r="UST303" s="80"/>
      <c r="USU303" s="80"/>
      <c r="USV303" s="80"/>
      <c r="USW303" s="80"/>
      <c r="USX303" s="80"/>
      <c r="USY303" s="80"/>
      <c r="USZ303" s="80"/>
      <c r="UTA303" s="80"/>
      <c r="UTB303" s="80"/>
      <c r="UTC303" s="80"/>
      <c r="UTD303" s="80"/>
      <c r="UTE303" s="80"/>
      <c r="UTF303" s="80"/>
      <c r="UTG303" s="80"/>
      <c r="UTH303" s="80"/>
      <c r="UTI303" s="80"/>
      <c r="UTJ303" s="80"/>
      <c r="UTK303" s="80"/>
      <c r="UTL303" s="80"/>
      <c r="UTM303" s="80"/>
      <c r="UTN303" s="80"/>
      <c r="UTO303" s="80"/>
      <c r="UTP303" s="80"/>
      <c r="UTQ303" s="80"/>
      <c r="UTR303" s="80"/>
      <c r="UTS303" s="80"/>
      <c r="UTT303" s="80"/>
      <c r="UTU303" s="80"/>
      <c r="UTV303" s="80"/>
      <c r="UTW303" s="80"/>
      <c r="UTX303" s="80"/>
      <c r="UTY303" s="80"/>
      <c r="UTZ303" s="80"/>
      <c r="UUA303" s="80"/>
      <c r="UUB303" s="80"/>
      <c r="UUC303" s="80"/>
      <c r="UUD303" s="80"/>
      <c r="UUE303" s="80"/>
      <c r="UUF303" s="80"/>
      <c r="UUG303" s="80"/>
      <c r="UUH303" s="80"/>
      <c r="UUI303" s="80"/>
      <c r="UUJ303" s="80"/>
      <c r="UUK303" s="80"/>
      <c r="UUL303" s="80"/>
      <c r="UUM303" s="80"/>
      <c r="UUN303" s="80"/>
      <c r="UUO303" s="80"/>
      <c r="UUP303" s="80"/>
      <c r="UUQ303" s="80"/>
      <c r="UUR303" s="80"/>
      <c r="UUS303" s="80"/>
      <c r="UUT303" s="80"/>
      <c r="UUU303" s="80"/>
      <c r="UUV303" s="80"/>
      <c r="UUW303" s="80"/>
      <c r="UUX303" s="80"/>
      <c r="UUY303" s="80"/>
      <c r="UUZ303" s="80"/>
      <c r="UVA303" s="80"/>
      <c r="UVB303" s="80"/>
      <c r="UVC303" s="80"/>
      <c r="UVD303" s="80"/>
      <c r="UVE303" s="80"/>
      <c r="UVF303" s="80"/>
      <c r="UVG303" s="80"/>
      <c r="UVH303" s="80"/>
      <c r="UVI303" s="80"/>
      <c r="UVJ303" s="80"/>
      <c r="UVK303" s="80"/>
      <c r="UVL303" s="80"/>
      <c r="UVM303" s="80"/>
      <c r="UVN303" s="80"/>
      <c r="UVO303" s="80"/>
      <c r="UVP303" s="80"/>
      <c r="UVQ303" s="80"/>
      <c r="UVR303" s="80"/>
      <c r="UVS303" s="80"/>
      <c r="UVT303" s="80"/>
      <c r="UVU303" s="80"/>
      <c r="UVV303" s="80"/>
      <c r="UVW303" s="80"/>
      <c r="UVX303" s="80"/>
      <c r="UVY303" s="80"/>
      <c r="UVZ303" s="80"/>
      <c r="UWA303" s="80"/>
      <c r="UWB303" s="80"/>
      <c r="UWC303" s="80"/>
      <c r="UWD303" s="80"/>
      <c r="UWE303" s="80"/>
      <c r="UWF303" s="80"/>
      <c r="UWG303" s="80"/>
      <c r="UWH303" s="80"/>
      <c r="UWI303" s="80"/>
      <c r="UWJ303" s="80"/>
      <c r="UWK303" s="80"/>
      <c r="UWL303" s="80"/>
      <c r="UWM303" s="80"/>
      <c r="UWN303" s="80"/>
      <c r="UWO303" s="80"/>
      <c r="UWP303" s="80"/>
      <c r="UWQ303" s="80"/>
      <c r="UWR303" s="80"/>
      <c r="UWS303" s="80"/>
      <c r="UWT303" s="80"/>
      <c r="UWU303" s="80"/>
      <c r="UWV303" s="80"/>
      <c r="UWW303" s="80"/>
      <c r="UWX303" s="80"/>
      <c r="UWY303" s="80"/>
      <c r="UWZ303" s="80"/>
      <c r="UXA303" s="80"/>
      <c r="UXB303" s="80"/>
      <c r="UXC303" s="80"/>
      <c r="UXD303" s="80"/>
      <c r="UXE303" s="80"/>
      <c r="UXF303" s="80"/>
      <c r="UXG303" s="80"/>
      <c r="UXH303" s="80"/>
      <c r="UXI303" s="80"/>
      <c r="UXJ303" s="80"/>
      <c r="UXK303" s="80"/>
      <c r="UXL303" s="80"/>
      <c r="UXM303" s="80"/>
      <c r="UXN303" s="80"/>
      <c r="UXO303" s="80"/>
      <c r="UXP303" s="80"/>
      <c r="UXQ303" s="80"/>
      <c r="UXR303" s="80"/>
      <c r="UXS303" s="80"/>
      <c r="UXT303" s="80"/>
      <c r="UXU303" s="80"/>
      <c r="UXV303" s="80"/>
      <c r="UXW303" s="80"/>
      <c r="UXX303" s="80"/>
      <c r="UXY303" s="80"/>
      <c r="UXZ303" s="80"/>
      <c r="UYA303" s="80"/>
      <c r="UYB303" s="80"/>
      <c r="UYC303" s="80"/>
      <c r="UYD303" s="80"/>
      <c r="UYE303" s="80"/>
      <c r="UYF303" s="80"/>
      <c r="UYG303" s="80"/>
      <c r="UYH303" s="80"/>
      <c r="UYI303" s="80"/>
      <c r="UYJ303" s="80"/>
      <c r="UYK303" s="80"/>
      <c r="UYL303" s="80"/>
      <c r="UYM303" s="80"/>
      <c r="UYN303" s="80"/>
      <c r="UYO303" s="80"/>
      <c r="UYP303" s="80"/>
      <c r="UYQ303" s="80"/>
      <c r="UYR303" s="80"/>
      <c r="UYS303" s="80"/>
      <c r="UYT303" s="80"/>
      <c r="UYU303" s="80"/>
      <c r="UYV303" s="80"/>
      <c r="UYW303" s="80"/>
      <c r="UYX303" s="80"/>
      <c r="UYY303" s="80"/>
      <c r="UYZ303" s="80"/>
      <c r="UZA303" s="80"/>
      <c r="UZB303" s="80"/>
      <c r="UZC303" s="80"/>
      <c r="UZD303" s="80"/>
      <c r="UZE303" s="80"/>
      <c r="UZF303" s="80"/>
      <c r="UZG303" s="80"/>
      <c r="UZH303" s="80"/>
      <c r="UZI303" s="80"/>
      <c r="UZJ303" s="80"/>
      <c r="UZK303" s="80"/>
      <c r="UZL303" s="80"/>
      <c r="UZM303" s="80"/>
      <c r="UZN303" s="80"/>
      <c r="UZO303" s="80"/>
      <c r="UZP303" s="80"/>
      <c r="UZQ303" s="80"/>
      <c r="UZR303" s="80"/>
      <c r="UZS303" s="80"/>
      <c r="UZT303" s="80"/>
      <c r="UZU303" s="80"/>
      <c r="UZV303" s="80"/>
      <c r="UZW303" s="80"/>
      <c r="UZX303" s="80"/>
      <c r="UZY303" s="80"/>
      <c r="UZZ303" s="80"/>
      <c r="VAA303" s="80"/>
      <c r="VAB303" s="80"/>
      <c r="VAC303" s="80"/>
      <c r="VAD303" s="80"/>
      <c r="VAE303" s="80"/>
      <c r="VAF303" s="80"/>
      <c r="VAG303" s="80"/>
      <c r="VAH303" s="80"/>
      <c r="VAI303" s="80"/>
      <c r="VAJ303" s="80"/>
      <c r="VAK303" s="80"/>
      <c r="VAL303" s="80"/>
      <c r="VAM303" s="80"/>
      <c r="VAN303" s="80"/>
      <c r="VAO303" s="80"/>
      <c r="VAP303" s="80"/>
      <c r="VAQ303" s="80"/>
      <c r="VAR303" s="80"/>
      <c r="VAS303" s="80"/>
      <c r="VAT303" s="80"/>
      <c r="VAU303" s="80"/>
      <c r="VAV303" s="80"/>
      <c r="VAW303" s="80"/>
      <c r="VAX303" s="80"/>
      <c r="VAY303" s="80"/>
      <c r="VAZ303" s="80"/>
      <c r="VBA303" s="80"/>
      <c r="VBB303" s="80"/>
      <c r="VBC303" s="80"/>
      <c r="VBD303" s="80"/>
      <c r="VBE303" s="80"/>
      <c r="VBF303" s="80"/>
      <c r="VBG303" s="80"/>
      <c r="VBH303" s="80"/>
      <c r="VBI303" s="80"/>
      <c r="VBJ303" s="80"/>
      <c r="VBK303" s="80"/>
      <c r="VBL303" s="80"/>
      <c r="VBM303" s="80"/>
      <c r="VBN303" s="80"/>
      <c r="VBO303" s="80"/>
      <c r="VBP303" s="80"/>
      <c r="VBQ303" s="80"/>
      <c r="VBR303" s="80"/>
      <c r="VBS303" s="80"/>
      <c r="VBT303" s="80"/>
      <c r="VBU303" s="80"/>
      <c r="VBV303" s="80"/>
      <c r="VBW303" s="80"/>
      <c r="VBX303" s="80"/>
      <c r="VBY303" s="80"/>
      <c r="VBZ303" s="80"/>
      <c r="VCA303" s="80"/>
      <c r="VCB303" s="80"/>
      <c r="VCC303" s="80"/>
      <c r="VCD303" s="80"/>
      <c r="VCE303" s="80"/>
      <c r="VCF303" s="80"/>
      <c r="VCG303" s="80"/>
      <c r="VCH303" s="80"/>
      <c r="VCI303" s="80"/>
      <c r="VCJ303" s="80"/>
      <c r="VCK303" s="80"/>
      <c r="VCL303" s="80"/>
      <c r="VCM303" s="80"/>
      <c r="VCN303" s="80"/>
      <c r="VCO303" s="80"/>
      <c r="VCP303" s="80"/>
      <c r="VCQ303" s="80"/>
      <c r="VCR303" s="80"/>
      <c r="VCS303" s="80"/>
      <c r="VCT303" s="80"/>
      <c r="VCU303" s="80"/>
      <c r="VCV303" s="80"/>
      <c r="VCW303" s="80"/>
      <c r="VCX303" s="80"/>
      <c r="VCY303" s="80"/>
      <c r="VCZ303" s="80"/>
      <c r="VDA303" s="80"/>
      <c r="VDB303" s="80"/>
      <c r="VDC303" s="80"/>
      <c r="VDD303" s="80"/>
      <c r="VDE303" s="80"/>
      <c r="VDF303" s="80"/>
      <c r="VDG303" s="80"/>
      <c r="VDH303" s="80"/>
      <c r="VDI303" s="80"/>
      <c r="VDJ303" s="80"/>
      <c r="VDK303" s="80"/>
      <c r="VDL303" s="80"/>
      <c r="VDM303" s="80"/>
      <c r="VDN303" s="80"/>
      <c r="VDO303" s="80"/>
      <c r="VDP303" s="80"/>
      <c r="VDQ303" s="80"/>
      <c r="VDR303" s="80"/>
      <c r="VDS303" s="80"/>
      <c r="VDT303" s="80"/>
      <c r="VDU303" s="80"/>
      <c r="VDV303" s="80"/>
      <c r="VDW303" s="80"/>
      <c r="VDX303" s="80"/>
      <c r="VDY303" s="80"/>
      <c r="VDZ303" s="80"/>
      <c r="VEA303" s="80"/>
      <c r="VEB303" s="80"/>
      <c r="VEC303" s="80"/>
      <c r="VED303" s="80"/>
      <c r="VEE303" s="80"/>
      <c r="VEF303" s="80"/>
      <c r="VEG303" s="80"/>
      <c r="VEH303" s="80"/>
      <c r="VEI303" s="80"/>
      <c r="VEJ303" s="80"/>
      <c r="VEK303" s="80"/>
      <c r="VEL303" s="80"/>
      <c r="VEM303" s="80"/>
      <c r="VEN303" s="80"/>
      <c r="VEO303" s="80"/>
      <c r="VEP303" s="80"/>
      <c r="VEQ303" s="80"/>
      <c r="VER303" s="80"/>
      <c r="VES303" s="80"/>
      <c r="VET303" s="80"/>
      <c r="VEU303" s="80"/>
      <c r="VEV303" s="80"/>
      <c r="VEW303" s="80"/>
      <c r="VEX303" s="80"/>
      <c r="VEY303" s="80"/>
      <c r="VEZ303" s="80"/>
      <c r="VFA303" s="80"/>
      <c r="VFB303" s="80"/>
      <c r="VFC303" s="80"/>
      <c r="VFD303" s="80"/>
      <c r="VFE303" s="80"/>
      <c r="VFF303" s="80"/>
      <c r="VFG303" s="80"/>
      <c r="VFH303" s="80"/>
      <c r="VFI303" s="80"/>
      <c r="VFJ303" s="80"/>
      <c r="VFK303" s="80"/>
      <c r="VFL303" s="80"/>
      <c r="VFM303" s="80"/>
      <c r="VFN303" s="80"/>
      <c r="VFO303" s="80"/>
      <c r="VFP303" s="80"/>
      <c r="VFQ303" s="80"/>
      <c r="VFR303" s="80"/>
      <c r="VFS303" s="80"/>
      <c r="VFT303" s="80"/>
      <c r="VFU303" s="80"/>
      <c r="VFV303" s="80"/>
      <c r="VFW303" s="80"/>
      <c r="VFX303" s="80"/>
      <c r="VFY303" s="80"/>
      <c r="VFZ303" s="80"/>
      <c r="VGA303" s="80"/>
      <c r="VGB303" s="80"/>
      <c r="VGC303" s="80"/>
      <c r="VGD303" s="80"/>
      <c r="VGE303" s="80"/>
      <c r="VGF303" s="80"/>
      <c r="VGG303" s="80"/>
      <c r="VGH303" s="80"/>
      <c r="VGI303" s="80"/>
      <c r="VGJ303" s="80"/>
      <c r="VGK303" s="80"/>
      <c r="VGL303" s="80"/>
      <c r="VGM303" s="80"/>
      <c r="VGN303" s="80"/>
      <c r="VGO303" s="80"/>
      <c r="VGP303" s="80"/>
      <c r="VGQ303" s="80"/>
      <c r="VGR303" s="80"/>
      <c r="VGS303" s="80"/>
      <c r="VGT303" s="80"/>
      <c r="VGU303" s="80"/>
      <c r="VGV303" s="80"/>
      <c r="VGW303" s="80"/>
      <c r="VGX303" s="80"/>
      <c r="VGY303" s="80"/>
      <c r="VGZ303" s="80"/>
      <c r="VHA303" s="80"/>
      <c r="VHB303" s="80"/>
      <c r="VHC303" s="80"/>
      <c r="VHD303" s="80"/>
      <c r="VHE303" s="80"/>
      <c r="VHF303" s="80"/>
      <c r="VHG303" s="80"/>
      <c r="VHH303" s="80"/>
      <c r="VHI303" s="80"/>
      <c r="VHJ303" s="80"/>
      <c r="VHK303" s="80"/>
      <c r="VHL303" s="80"/>
      <c r="VHM303" s="80"/>
      <c r="VHN303" s="80"/>
      <c r="VHO303" s="80"/>
      <c r="VHP303" s="80"/>
      <c r="VHQ303" s="80"/>
      <c r="VHR303" s="80"/>
      <c r="VHS303" s="80"/>
      <c r="VHT303" s="80"/>
      <c r="VHU303" s="80"/>
      <c r="VHV303" s="80"/>
      <c r="VHW303" s="80"/>
      <c r="VHX303" s="80"/>
      <c r="VHY303" s="80"/>
      <c r="VHZ303" s="80"/>
      <c r="VIA303" s="80"/>
      <c r="VIB303" s="80"/>
      <c r="VIC303" s="80"/>
      <c r="VID303" s="80"/>
      <c r="VIE303" s="80"/>
      <c r="VIF303" s="80"/>
      <c r="VIG303" s="80"/>
      <c r="VIH303" s="80"/>
      <c r="VII303" s="80"/>
      <c r="VIJ303" s="80"/>
      <c r="VIK303" s="80"/>
      <c r="VIL303" s="80"/>
      <c r="VIM303" s="80"/>
      <c r="VIN303" s="80"/>
      <c r="VIO303" s="80"/>
      <c r="VIP303" s="80"/>
      <c r="VIQ303" s="80"/>
      <c r="VIR303" s="80"/>
      <c r="VIS303" s="80"/>
      <c r="VIT303" s="80"/>
      <c r="VIU303" s="80"/>
      <c r="VIV303" s="80"/>
      <c r="VIW303" s="80"/>
      <c r="VIX303" s="80"/>
      <c r="VIY303" s="80"/>
      <c r="VIZ303" s="80"/>
      <c r="VJA303" s="80"/>
      <c r="VJB303" s="80"/>
      <c r="VJC303" s="80"/>
      <c r="VJD303" s="80"/>
      <c r="VJE303" s="80"/>
      <c r="VJF303" s="80"/>
      <c r="VJG303" s="80"/>
      <c r="VJH303" s="80"/>
      <c r="VJI303" s="80"/>
      <c r="VJJ303" s="80"/>
      <c r="VJK303" s="80"/>
      <c r="VJL303" s="80"/>
      <c r="VJM303" s="80"/>
      <c r="VJN303" s="80"/>
      <c r="VJO303" s="80"/>
      <c r="VJP303" s="80"/>
      <c r="VJQ303" s="80"/>
      <c r="VJR303" s="80"/>
      <c r="VJS303" s="80"/>
      <c r="VJT303" s="80"/>
      <c r="VJU303" s="80"/>
      <c r="VJV303" s="80"/>
      <c r="VJW303" s="80"/>
      <c r="VJX303" s="80"/>
      <c r="VJY303" s="80"/>
      <c r="VJZ303" s="80"/>
      <c r="VKA303" s="80"/>
      <c r="VKB303" s="80"/>
      <c r="VKC303" s="80"/>
      <c r="VKD303" s="80"/>
      <c r="VKE303" s="80"/>
      <c r="VKF303" s="80"/>
      <c r="VKG303" s="80"/>
      <c r="VKH303" s="80"/>
      <c r="VKI303" s="80"/>
      <c r="VKJ303" s="80"/>
      <c r="VKK303" s="80"/>
      <c r="VKL303" s="80"/>
      <c r="VKM303" s="80"/>
      <c r="VKN303" s="80"/>
      <c r="VKO303" s="80"/>
      <c r="VKP303" s="80"/>
      <c r="VKQ303" s="80"/>
      <c r="VKR303" s="80"/>
      <c r="VKS303" s="80"/>
      <c r="VKT303" s="80"/>
      <c r="VKU303" s="80"/>
      <c r="VKV303" s="80"/>
      <c r="VKW303" s="80"/>
      <c r="VKX303" s="80"/>
      <c r="VKY303" s="80"/>
      <c r="VKZ303" s="80"/>
      <c r="VLA303" s="80"/>
      <c r="VLB303" s="80"/>
      <c r="VLC303" s="80"/>
      <c r="VLD303" s="80"/>
      <c r="VLE303" s="80"/>
      <c r="VLF303" s="80"/>
      <c r="VLG303" s="80"/>
      <c r="VLH303" s="80"/>
      <c r="VLI303" s="80"/>
      <c r="VLJ303" s="80"/>
      <c r="VLK303" s="80"/>
      <c r="VLL303" s="80"/>
      <c r="VLM303" s="80"/>
      <c r="VLN303" s="80"/>
      <c r="VLO303" s="80"/>
      <c r="VLP303" s="80"/>
      <c r="VLQ303" s="80"/>
      <c r="VLR303" s="80"/>
      <c r="VLS303" s="80"/>
      <c r="VLT303" s="80"/>
      <c r="VLU303" s="80"/>
      <c r="VLV303" s="80"/>
      <c r="VLW303" s="80"/>
      <c r="VLX303" s="80"/>
      <c r="VLY303" s="80"/>
      <c r="VLZ303" s="80"/>
      <c r="VMA303" s="80"/>
      <c r="VMB303" s="80"/>
      <c r="VMC303" s="80"/>
      <c r="VMD303" s="80"/>
      <c r="VME303" s="80"/>
      <c r="VMF303" s="80"/>
      <c r="VMG303" s="80"/>
      <c r="VMH303" s="80"/>
      <c r="VMI303" s="80"/>
      <c r="VMJ303" s="80"/>
      <c r="VMK303" s="80"/>
      <c r="VML303" s="80"/>
      <c r="VMM303" s="80"/>
      <c r="VMN303" s="80"/>
      <c r="VMO303" s="80"/>
      <c r="VMP303" s="80"/>
      <c r="VMQ303" s="80"/>
      <c r="VMR303" s="80"/>
      <c r="VMS303" s="80"/>
      <c r="VMT303" s="80"/>
      <c r="VMU303" s="80"/>
      <c r="VMV303" s="80"/>
      <c r="VMW303" s="80"/>
      <c r="VMX303" s="80"/>
      <c r="VMY303" s="80"/>
      <c r="VMZ303" s="80"/>
      <c r="VNA303" s="80"/>
      <c r="VNB303" s="80"/>
      <c r="VNC303" s="80"/>
      <c r="VND303" s="80"/>
      <c r="VNE303" s="80"/>
      <c r="VNF303" s="80"/>
      <c r="VNG303" s="80"/>
      <c r="VNH303" s="80"/>
      <c r="VNI303" s="80"/>
      <c r="VNJ303" s="80"/>
      <c r="VNK303" s="80"/>
      <c r="VNL303" s="80"/>
      <c r="VNM303" s="80"/>
      <c r="VNN303" s="80"/>
      <c r="VNO303" s="80"/>
      <c r="VNP303" s="80"/>
      <c r="VNQ303" s="80"/>
      <c r="VNR303" s="80"/>
      <c r="VNS303" s="80"/>
      <c r="VNT303" s="80"/>
      <c r="VNU303" s="80"/>
      <c r="VNV303" s="80"/>
      <c r="VNW303" s="80"/>
      <c r="VNX303" s="80"/>
      <c r="VNY303" s="80"/>
      <c r="VNZ303" s="80"/>
      <c r="VOA303" s="80"/>
      <c r="VOB303" s="80"/>
      <c r="VOC303" s="80"/>
      <c r="VOD303" s="80"/>
      <c r="VOE303" s="80"/>
      <c r="VOF303" s="80"/>
      <c r="VOG303" s="80"/>
      <c r="VOH303" s="80"/>
      <c r="VOI303" s="80"/>
      <c r="VOJ303" s="80"/>
      <c r="VOK303" s="80"/>
      <c r="VOL303" s="80"/>
      <c r="VOM303" s="80"/>
      <c r="VON303" s="80"/>
      <c r="VOO303" s="80"/>
      <c r="VOP303" s="80"/>
      <c r="VOQ303" s="80"/>
      <c r="VOR303" s="80"/>
      <c r="VOS303" s="80"/>
      <c r="VOT303" s="80"/>
      <c r="VOU303" s="80"/>
      <c r="VOV303" s="80"/>
      <c r="VOW303" s="80"/>
      <c r="VOX303" s="80"/>
      <c r="VOY303" s="80"/>
      <c r="VOZ303" s="80"/>
      <c r="VPA303" s="80"/>
      <c r="VPB303" s="80"/>
      <c r="VPC303" s="80"/>
      <c r="VPD303" s="80"/>
      <c r="VPE303" s="80"/>
      <c r="VPF303" s="80"/>
      <c r="VPG303" s="80"/>
      <c r="VPH303" s="80"/>
      <c r="VPI303" s="80"/>
      <c r="VPJ303" s="80"/>
      <c r="VPK303" s="80"/>
      <c r="VPL303" s="80"/>
      <c r="VPM303" s="80"/>
      <c r="VPN303" s="80"/>
      <c r="VPO303" s="80"/>
      <c r="VPP303" s="80"/>
      <c r="VPQ303" s="80"/>
      <c r="VPR303" s="80"/>
      <c r="VPS303" s="80"/>
      <c r="VPT303" s="80"/>
      <c r="VPU303" s="80"/>
      <c r="VPV303" s="80"/>
      <c r="VPW303" s="80"/>
      <c r="VPX303" s="80"/>
      <c r="VPY303" s="80"/>
      <c r="VPZ303" s="80"/>
      <c r="VQA303" s="80"/>
      <c r="VQB303" s="80"/>
      <c r="VQC303" s="80"/>
      <c r="VQD303" s="80"/>
      <c r="VQE303" s="80"/>
      <c r="VQF303" s="80"/>
      <c r="VQG303" s="80"/>
      <c r="VQH303" s="80"/>
      <c r="VQI303" s="80"/>
      <c r="VQJ303" s="80"/>
      <c r="VQK303" s="80"/>
      <c r="VQL303" s="80"/>
      <c r="VQM303" s="80"/>
      <c r="VQN303" s="80"/>
      <c r="VQO303" s="80"/>
      <c r="VQP303" s="80"/>
      <c r="VQQ303" s="80"/>
      <c r="VQR303" s="80"/>
      <c r="VQS303" s="80"/>
      <c r="VQT303" s="80"/>
      <c r="VQU303" s="80"/>
      <c r="VQV303" s="80"/>
      <c r="VQW303" s="80"/>
      <c r="VQX303" s="80"/>
      <c r="VQY303" s="80"/>
      <c r="VQZ303" s="80"/>
      <c r="VRA303" s="80"/>
      <c r="VRB303" s="80"/>
      <c r="VRC303" s="80"/>
      <c r="VRD303" s="80"/>
      <c r="VRE303" s="80"/>
      <c r="VRF303" s="80"/>
      <c r="VRG303" s="80"/>
      <c r="VRH303" s="80"/>
      <c r="VRI303" s="80"/>
      <c r="VRJ303" s="80"/>
      <c r="VRK303" s="80"/>
      <c r="VRL303" s="80"/>
      <c r="VRM303" s="80"/>
      <c r="VRN303" s="80"/>
      <c r="VRO303" s="80"/>
      <c r="VRP303" s="80"/>
      <c r="VRQ303" s="80"/>
      <c r="VRR303" s="80"/>
      <c r="VRS303" s="80"/>
      <c r="VRT303" s="80"/>
      <c r="VRU303" s="80"/>
      <c r="VRV303" s="80"/>
      <c r="VRW303" s="80"/>
      <c r="VRX303" s="80"/>
      <c r="VRY303" s="80"/>
      <c r="VRZ303" s="80"/>
      <c r="VSA303" s="80"/>
      <c r="VSB303" s="80"/>
      <c r="VSC303" s="80"/>
      <c r="VSD303" s="80"/>
      <c r="VSE303" s="80"/>
      <c r="VSF303" s="80"/>
      <c r="VSG303" s="80"/>
      <c r="VSH303" s="80"/>
      <c r="VSI303" s="80"/>
      <c r="VSJ303" s="80"/>
      <c r="VSK303" s="80"/>
      <c r="VSL303" s="80"/>
      <c r="VSM303" s="80"/>
      <c r="VSN303" s="80"/>
      <c r="VSO303" s="80"/>
      <c r="VSP303" s="80"/>
      <c r="VSQ303" s="80"/>
      <c r="VSR303" s="80"/>
      <c r="VSS303" s="80"/>
      <c r="VST303" s="80"/>
      <c r="VSU303" s="80"/>
      <c r="VSV303" s="80"/>
      <c r="VSW303" s="80"/>
      <c r="VSX303" s="80"/>
      <c r="VSY303" s="80"/>
      <c r="VSZ303" s="80"/>
      <c r="VTA303" s="80"/>
      <c r="VTB303" s="80"/>
      <c r="VTC303" s="80"/>
      <c r="VTD303" s="80"/>
      <c r="VTE303" s="80"/>
      <c r="VTF303" s="80"/>
      <c r="VTG303" s="80"/>
      <c r="VTH303" s="80"/>
      <c r="VTI303" s="80"/>
      <c r="VTJ303" s="80"/>
      <c r="VTK303" s="80"/>
      <c r="VTL303" s="80"/>
      <c r="VTM303" s="80"/>
      <c r="VTN303" s="80"/>
      <c r="VTO303" s="80"/>
      <c r="VTP303" s="80"/>
      <c r="VTQ303" s="80"/>
      <c r="VTR303" s="80"/>
      <c r="VTS303" s="80"/>
      <c r="VTT303" s="80"/>
      <c r="VTU303" s="80"/>
      <c r="VTV303" s="80"/>
      <c r="VTW303" s="80"/>
      <c r="VTX303" s="80"/>
      <c r="VTY303" s="80"/>
      <c r="VTZ303" s="80"/>
      <c r="VUA303" s="80"/>
      <c r="VUB303" s="80"/>
      <c r="VUC303" s="80"/>
      <c r="VUD303" s="80"/>
      <c r="VUE303" s="80"/>
      <c r="VUF303" s="80"/>
      <c r="VUG303" s="80"/>
      <c r="VUH303" s="80"/>
      <c r="VUI303" s="80"/>
      <c r="VUJ303" s="80"/>
      <c r="VUK303" s="80"/>
      <c r="VUL303" s="80"/>
      <c r="VUM303" s="80"/>
      <c r="VUN303" s="80"/>
      <c r="VUO303" s="80"/>
      <c r="VUP303" s="80"/>
      <c r="VUQ303" s="80"/>
      <c r="VUR303" s="80"/>
      <c r="VUS303" s="80"/>
      <c r="VUT303" s="80"/>
      <c r="VUU303" s="80"/>
      <c r="VUV303" s="80"/>
      <c r="VUW303" s="80"/>
      <c r="VUX303" s="80"/>
      <c r="VUY303" s="80"/>
      <c r="VUZ303" s="80"/>
      <c r="VVA303" s="80"/>
      <c r="VVB303" s="80"/>
      <c r="VVC303" s="80"/>
      <c r="VVD303" s="80"/>
      <c r="VVE303" s="80"/>
      <c r="VVF303" s="80"/>
      <c r="VVG303" s="80"/>
      <c r="VVH303" s="80"/>
      <c r="VVI303" s="80"/>
      <c r="VVJ303" s="80"/>
      <c r="VVK303" s="80"/>
      <c r="VVL303" s="80"/>
      <c r="VVM303" s="80"/>
      <c r="VVN303" s="80"/>
      <c r="VVO303" s="80"/>
      <c r="VVP303" s="80"/>
      <c r="VVQ303" s="80"/>
      <c r="VVR303" s="80"/>
      <c r="VVS303" s="80"/>
      <c r="VVT303" s="80"/>
      <c r="VVU303" s="80"/>
      <c r="VVV303" s="80"/>
      <c r="VVW303" s="80"/>
      <c r="VVX303" s="80"/>
      <c r="VVY303" s="80"/>
      <c r="VVZ303" s="80"/>
      <c r="VWA303" s="80"/>
      <c r="VWB303" s="80"/>
      <c r="VWC303" s="80"/>
      <c r="VWD303" s="80"/>
      <c r="VWE303" s="80"/>
      <c r="VWF303" s="80"/>
      <c r="VWG303" s="80"/>
      <c r="VWH303" s="80"/>
      <c r="VWI303" s="80"/>
      <c r="VWJ303" s="80"/>
      <c r="VWK303" s="80"/>
      <c r="VWL303" s="80"/>
      <c r="VWM303" s="80"/>
      <c r="VWN303" s="80"/>
      <c r="VWO303" s="80"/>
      <c r="VWP303" s="80"/>
      <c r="VWQ303" s="80"/>
      <c r="VWR303" s="80"/>
      <c r="VWS303" s="80"/>
      <c r="VWT303" s="80"/>
      <c r="VWU303" s="80"/>
      <c r="VWV303" s="80"/>
      <c r="VWW303" s="80"/>
      <c r="VWX303" s="80"/>
      <c r="VWY303" s="80"/>
      <c r="VWZ303" s="80"/>
      <c r="VXA303" s="80"/>
      <c r="VXB303" s="80"/>
      <c r="VXC303" s="80"/>
      <c r="VXD303" s="80"/>
      <c r="VXE303" s="80"/>
      <c r="VXF303" s="80"/>
      <c r="VXG303" s="80"/>
      <c r="VXH303" s="80"/>
      <c r="VXI303" s="80"/>
      <c r="VXJ303" s="80"/>
      <c r="VXK303" s="80"/>
      <c r="VXL303" s="80"/>
      <c r="VXM303" s="80"/>
      <c r="VXN303" s="80"/>
      <c r="VXO303" s="80"/>
      <c r="VXP303" s="80"/>
      <c r="VXQ303" s="80"/>
      <c r="VXR303" s="80"/>
      <c r="VXS303" s="80"/>
      <c r="VXT303" s="80"/>
      <c r="VXU303" s="80"/>
      <c r="VXV303" s="80"/>
      <c r="VXW303" s="80"/>
      <c r="VXX303" s="80"/>
      <c r="VXY303" s="80"/>
      <c r="VXZ303" s="80"/>
      <c r="VYA303" s="80"/>
      <c r="VYB303" s="80"/>
      <c r="VYC303" s="80"/>
      <c r="VYD303" s="80"/>
      <c r="VYE303" s="80"/>
      <c r="VYF303" s="80"/>
      <c r="VYG303" s="80"/>
      <c r="VYH303" s="80"/>
      <c r="VYI303" s="80"/>
      <c r="VYJ303" s="80"/>
      <c r="VYK303" s="80"/>
      <c r="VYL303" s="80"/>
      <c r="VYM303" s="80"/>
      <c r="VYN303" s="80"/>
      <c r="VYO303" s="80"/>
      <c r="VYP303" s="80"/>
      <c r="VYQ303" s="80"/>
      <c r="VYR303" s="80"/>
      <c r="VYS303" s="80"/>
      <c r="VYT303" s="80"/>
      <c r="VYU303" s="80"/>
      <c r="VYV303" s="80"/>
      <c r="VYW303" s="80"/>
      <c r="VYX303" s="80"/>
      <c r="VYY303" s="80"/>
      <c r="VYZ303" s="80"/>
      <c r="VZA303" s="80"/>
      <c r="VZB303" s="80"/>
      <c r="VZC303" s="80"/>
      <c r="VZD303" s="80"/>
      <c r="VZE303" s="80"/>
      <c r="VZF303" s="80"/>
      <c r="VZG303" s="80"/>
      <c r="VZH303" s="80"/>
      <c r="VZI303" s="80"/>
      <c r="VZJ303" s="80"/>
      <c r="VZK303" s="80"/>
      <c r="VZL303" s="80"/>
      <c r="VZM303" s="80"/>
      <c r="VZN303" s="80"/>
      <c r="VZO303" s="80"/>
      <c r="VZP303" s="80"/>
      <c r="VZQ303" s="80"/>
      <c r="VZR303" s="80"/>
      <c r="VZS303" s="80"/>
      <c r="VZT303" s="80"/>
      <c r="VZU303" s="80"/>
      <c r="VZV303" s="80"/>
      <c r="VZW303" s="80"/>
      <c r="VZX303" s="80"/>
      <c r="VZY303" s="80"/>
      <c r="VZZ303" s="80"/>
      <c r="WAA303" s="80"/>
      <c r="WAB303" s="80"/>
      <c r="WAC303" s="80"/>
      <c r="WAD303" s="80"/>
      <c r="WAE303" s="80"/>
      <c r="WAF303" s="80"/>
      <c r="WAG303" s="80"/>
      <c r="WAH303" s="80"/>
      <c r="WAI303" s="80"/>
      <c r="WAJ303" s="80"/>
      <c r="WAK303" s="80"/>
      <c r="WAL303" s="80"/>
      <c r="WAM303" s="80"/>
      <c r="WAN303" s="80"/>
      <c r="WAO303" s="80"/>
      <c r="WAP303" s="80"/>
      <c r="WAQ303" s="80"/>
      <c r="WAR303" s="80"/>
      <c r="WAS303" s="80"/>
      <c r="WAT303" s="80"/>
      <c r="WAU303" s="80"/>
      <c r="WAV303" s="80"/>
      <c r="WAW303" s="80"/>
      <c r="WAX303" s="80"/>
      <c r="WAY303" s="80"/>
      <c r="WAZ303" s="80"/>
      <c r="WBA303" s="80"/>
      <c r="WBB303" s="80"/>
      <c r="WBC303" s="80"/>
      <c r="WBD303" s="80"/>
      <c r="WBE303" s="80"/>
      <c r="WBF303" s="80"/>
      <c r="WBG303" s="80"/>
      <c r="WBH303" s="80"/>
      <c r="WBI303" s="80"/>
      <c r="WBJ303" s="80"/>
      <c r="WBK303" s="80"/>
      <c r="WBL303" s="80"/>
      <c r="WBM303" s="80"/>
      <c r="WBN303" s="80"/>
      <c r="WBO303" s="80"/>
      <c r="WBP303" s="80"/>
      <c r="WBQ303" s="80"/>
      <c r="WBR303" s="80"/>
      <c r="WBS303" s="80"/>
      <c r="WBT303" s="80"/>
      <c r="WBU303" s="80"/>
      <c r="WBV303" s="80"/>
      <c r="WBW303" s="80"/>
      <c r="WBX303" s="80"/>
      <c r="WBY303" s="80"/>
      <c r="WBZ303" s="80"/>
      <c r="WCA303" s="80"/>
      <c r="WCB303" s="80"/>
      <c r="WCC303" s="80"/>
      <c r="WCD303" s="80"/>
      <c r="WCE303" s="80"/>
      <c r="WCF303" s="80"/>
      <c r="WCG303" s="80"/>
      <c r="WCH303" s="80"/>
      <c r="WCI303" s="80"/>
      <c r="WCJ303" s="80"/>
      <c r="WCK303" s="80"/>
      <c r="WCL303" s="80"/>
      <c r="WCM303" s="80"/>
      <c r="WCN303" s="80"/>
      <c r="WCO303" s="80"/>
      <c r="WCP303" s="80"/>
      <c r="WCQ303" s="80"/>
      <c r="WCR303" s="80"/>
      <c r="WCS303" s="80"/>
      <c r="WCT303" s="80"/>
      <c r="WCU303" s="80"/>
      <c r="WCV303" s="80"/>
      <c r="WCW303" s="80"/>
      <c r="WCX303" s="80"/>
      <c r="WCY303" s="80"/>
      <c r="WCZ303" s="80"/>
      <c r="WDA303" s="80"/>
      <c r="WDB303" s="80"/>
      <c r="WDC303" s="80"/>
      <c r="WDD303" s="80"/>
      <c r="WDE303" s="80"/>
      <c r="WDF303" s="80"/>
      <c r="WDG303" s="80"/>
      <c r="WDH303" s="80"/>
      <c r="WDI303" s="80"/>
      <c r="WDJ303" s="80"/>
      <c r="WDK303" s="80"/>
      <c r="WDL303" s="80"/>
      <c r="WDM303" s="80"/>
      <c r="WDN303" s="80"/>
      <c r="WDO303" s="80"/>
      <c r="WDP303" s="80"/>
      <c r="WDQ303" s="80"/>
      <c r="WDR303" s="80"/>
      <c r="WDS303" s="80"/>
      <c r="WDT303" s="80"/>
      <c r="WDU303" s="80"/>
      <c r="WDV303" s="80"/>
      <c r="WDW303" s="80"/>
      <c r="WDX303" s="80"/>
      <c r="WDY303" s="80"/>
      <c r="WDZ303" s="80"/>
      <c r="WEA303" s="80"/>
      <c r="WEB303" s="80"/>
      <c r="WEC303" s="80"/>
      <c r="WED303" s="80"/>
      <c r="WEE303" s="80"/>
      <c r="WEF303" s="80"/>
      <c r="WEG303" s="80"/>
      <c r="WEH303" s="80"/>
      <c r="WEI303" s="80"/>
      <c r="WEJ303" s="80"/>
      <c r="WEK303" s="80"/>
      <c r="WEL303" s="80"/>
      <c r="WEM303" s="80"/>
      <c r="WEN303" s="80"/>
      <c r="WEO303" s="80"/>
      <c r="WEP303" s="80"/>
      <c r="WEQ303" s="80"/>
      <c r="WER303" s="80"/>
      <c r="WES303" s="80"/>
      <c r="WET303" s="80"/>
      <c r="WEU303" s="80"/>
      <c r="WEV303" s="80"/>
      <c r="WEW303" s="80"/>
      <c r="WEX303" s="80"/>
      <c r="WEY303" s="80"/>
      <c r="WEZ303" s="80"/>
      <c r="WFA303" s="80"/>
      <c r="WFB303" s="80"/>
      <c r="WFC303" s="80"/>
      <c r="WFD303" s="80"/>
      <c r="WFE303" s="80"/>
      <c r="WFF303" s="80"/>
      <c r="WFG303" s="80"/>
      <c r="WFH303" s="80"/>
      <c r="WFI303" s="80"/>
      <c r="WFJ303" s="80"/>
      <c r="WFK303" s="80"/>
      <c r="WFL303" s="80"/>
      <c r="WFM303" s="80"/>
      <c r="WFN303" s="80"/>
      <c r="WFO303" s="80"/>
      <c r="WFP303" s="80"/>
      <c r="WFQ303" s="80"/>
      <c r="WFR303" s="80"/>
      <c r="WFS303" s="80"/>
      <c r="WFT303" s="80"/>
      <c r="WFU303" s="80"/>
      <c r="WFV303" s="80"/>
      <c r="WFW303" s="80"/>
      <c r="WFX303" s="80"/>
      <c r="WFY303" s="80"/>
      <c r="WFZ303" s="80"/>
      <c r="WGA303" s="80"/>
      <c r="WGB303" s="80"/>
      <c r="WGC303" s="80"/>
      <c r="WGD303" s="80"/>
      <c r="WGE303" s="80"/>
      <c r="WGF303" s="80"/>
      <c r="WGG303" s="80"/>
      <c r="WGH303" s="80"/>
      <c r="WGI303" s="80"/>
      <c r="WGJ303" s="80"/>
      <c r="WGK303" s="80"/>
      <c r="WGL303" s="80"/>
      <c r="WGM303" s="80"/>
      <c r="WGN303" s="80"/>
      <c r="WGO303" s="80"/>
      <c r="WGP303" s="80"/>
      <c r="WGQ303" s="80"/>
      <c r="WGR303" s="80"/>
      <c r="WGS303" s="80"/>
      <c r="WGT303" s="80"/>
      <c r="WGU303" s="80"/>
      <c r="WGV303" s="80"/>
      <c r="WGW303" s="80"/>
      <c r="WGX303" s="80"/>
      <c r="WGY303" s="80"/>
      <c r="WGZ303" s="80"/>
      <c r="WHA303" s="80"/>
      <c r="WHB303" s="80"/>
      <c r="WHC303" s="80"/>
      <c r="WHD303" s="80"/>
      <c r="WHE303" s="80"/>
      <c r="WHF303" s="80"/>
      <c r="WHG303" s="80"/>
      <c r="WHH303" s="80"/>
      <c r="WHI303" s="80"/>
      <c r="WHJ303" s="80"/>
      <c r="WHK303" s="80"/>
      <c r="WHL303" s="80"/>
      <c r="WHM303" s="80"/>
      <c r="WHN303" s="80"/>
      <c r="WHO303" s="80"/>
      <c r="WHP303" s="80"/>
      <c r="WHQ303" s="80"/>
      <c r="WHR303" s="80"/>
      <c r="WHS303" s="80"/>
      <c r="WHT303" s="80"/>
      <c r="WHU303" s="80"/>
      <c r="WHV303" s="80"/>
      <c r="WHW303" s="80"/>
      <c r="WHX303" s="80"/>
      <c r="WHY303" s="80"/>
      <c r="WHZ303" s="80"/>
      <c r="WIA303" s="80"/>
      <c r="WIB303" s="80"/>
      <c r="WIC303" s="80"/>
      <c r="WID303" s="80"/>
      <c r="WIE303" s="80"/>
      <c r="WIF303" s="80"/>
      <c r="WIG303" s="80"/>
      <c r="WIH303" s="80"/>
      <c r="WII303" s="80"/>
      <c r="WIJ303" s="80"/>
      <c r="WIK303" s="80"/>
      <c r="WIL303" s="80"/>
      <c r="WIM303" s="80"/>
      <c r="WIN303" s="80"/>
      <c r="WIO303" s="80"/>
      <c r="WIP303" s="80"/>
      <c r="WIQ303" s="80"/>
      <c r="WIR303" s="80"/>
      <c r="WIS303" s="80"/>
      <c r="WIT303" s="80"/>
      <c r="WIU303" s="80"/>
      <c r="WIV303" s="80"/>
      <c r="WIW303" s="80"/>
      <c r="WIX303" s="80"/>
      <c r="WIY303" s="80"/>
      <c r="WIZ303" s="80"/>
      <c r="WJA303" s="80"/>
      <c r="WJB303" s="80"/>
      <c r="WJC303" s="80"/>
      <c r="WJD303" s="80"/>
      <c r="WJE303" s="80"/>
      <c r="WJF303" s="80"/>
      <c r="WJG303" s="80"/>
      <c r="WJH303" s="80"/>
      <c r="WJI303" s="80"/>
      <c r="WJJ303" s="80"/>
      <c r="WJK303" s="80"/>
      <c r="WJL303" s="80"/>
      <c r="WJM303" s="80"/>
      <c r="WJN303" s="80"/>
      <c r="WJO303" s="80"/>
      <c r="WJP303" s="80"/>
      <c r="WJQ303" s="80"/>
      <c r="WJR303" s="80"/>
      <c r="WJS303" s="80"/>
      <c r="WJT303" s="80"/>
      <c r="WJU303" s="80"/>
      <c r="WJV303" s="80"/>
      <c r="WJW303" s="80"/>
      <c r="WJX303" s="80"/>
      <c r="WJY303" s="80"/>
      <c r="WJZ303" s="80"/>
      <c r="WKA303" s="80"/>
      <c r="WKB303" s="80"/>
      <c r="WKC303" s="80"/>
      <c r="WKD303" s="80"/>
      <c r="WKE303" s="80"/>
      <c r="WKF303" s="80"/>
      <c r="WKG303" s="80"/>
      <c r="WKH303" s="80"/>
      <c r="WKI303" s="80"/>
      <c r="WKJ303" s="80"/>
      <c r="WKK303" s="80"/>
      <c r="WKL303" s="80"/>
      <c r="WKM303" s="80"/>
      <c r="WKN303" s="80"/>
      <c r="WKO303" s="80"/>
      <c r="WKP303" s="80"/>
      <c r="WKQ303" s="80"/>
      <c r="WKR303" s="80"/>
      <c r="WKS303" s="80"/>
      <c r="WKT303" s="80"/>
      <c r="WKU303" s="80"/>
      <c r="WKV303" s="80"/>
      <c r="WKW303" s="80"/>
      <c r="WKX303" s="80"/>
      <c r="WKY303" s="80"/>
      <c r="WKZ303" s="80"/>
      <c r="WLA303" s="80"/>
      <c r="WLB303" s="80"/>
      <c r="WLC303" s="80"/>
      <c r="WLD303" s="80"/>
      <c r="WLE303" s="80"/>
      <c r="WLF303" s="80"/>
      <c r="WLG303" s="80"/>
      <c r="WLH303" s="80"/>
      <c r="WLI303" s="80"/>
      <c r="WLJ303" s="80"/>
      <c r="WLK303" s="80"/>
      <c r="WLL303" s="80"/>
      <c r="WLM303" s="80"/>
      <c r="WLN303" s="80"/>
      <c r="WLO303" s="80"/>
      <c r="WLP303" s="80"/>
      <c r="WLQ303" s="80"/>
      <c r="WLR303" s="80"/>
      <c r="WLS303" s="80"/>
      <c r="WLT303" s="80"/>
      <c r="WLU303" s="80"/>
      <c r="WLV303" s="80"/>
      <c r="WLW303" s="80"/>
      <c r="WLX303" s="80"/>
      <c r="WLY303" s="80"/>
      <c r="WLZ303" s="80"/>
      <c r="WMA303" s="80"/>
      <c r="WMB303" s="80"/>
      <c r="WMC303" s="80"/>
      <c r="WMD303" s="80"/>
      <c r="WME303" s="80"/>
      <c r="WMF303" s="80"/>
      <c r="WMG303" s="80"/>
      <c r="WMH303" s="80"/>
      <c r="WMI303" s="80"/>
      <c r="WMJ303" s="80"/>
      <c r="WMK303" s="80"/>
      <c r="WML303" s="80"/>
      <c r="WMM303" s="80"/>
      <c r="WMN303" s="80"/>
      <c r="WMO303" s="80"/>
      <c r="WMP303" s="80"/>
      <c r="WMQ303" s="80"/>
      <c r="WMR303" s="80"/>
      <c r="WMS303" s="80"/>
      <c r="WMT303" s="80"/>
      <c r="WMU303" s="80"/>
      <c r="WMV303" s="80"/>
      <c r="WMW303" s="80"/>
      <c r="WMX303" s="80"/>
      <c r="WMY303" s="80"/>
      <c r="WMZ303" s="80"/>
      <c r="WNA303" s="80"/>
      <c r="WNB303" s="80"/>
      <c r="WNC303" s="80"/>
      <c r="WND303" s="80"/>
      <c r="WNE303" s="80"/>
      <c r="WNF303" s="80"/>
      <c r="WNG303" s="80"/>
      <c r="WNH303" s="80"/>
      <c r="WNI303" s="80"/>
      <c r="WNJ303" s="80"/>
      <c r="WNK303" s="80"/>
      <c r="WNL303" s="80"/>
      <c r="WNM303" s="80"/>
      <c r="WNN303" s="80"/>
      <c r="WNO303" s="80"/>
      <c r="WNP303" s="80"/>
      <c r="WNQ303" s="80"/>
      <c r="WNR303" s="80"/>
      <c r="WNS303" s="80"/>
      <c r="WNT303" s="80"/>
      <c r="WNU303" s="80"/>
      <c r="WNV303" s="80"/>
      <c r="WNW303" s="80"/>
      <c r="WNX303" s="80"/>
      <c r="WNY303" s="80"/>
      <c r="WNZ303" s="80"/>
      <c r="WOA303" s="80"/>
      <c r="WOB303" s="80"/>
      <c r="WOC303" s="80"/>
      <c r="WOD303" s="80"/>
      <c r="WOE303" s="80"/>
      <c r="WOF303" s="80"/>
      <c r="WOG303" s="80"/>
      <c r="WOH303" s="80"/>
      <c r="WOI303" s="80"/>
      <c r="WOJ303" s="80"/>
      <c r="WOK303" s="80"/>
      <c r="WOL303" s="80"/>
      <c r="WOM303" s="80"/>
      <c r="WON303" s="80"/>
      <c r="WOO303" s="80"/>
      <c r="WOP303" s="80"/>
      <c r="WOQ303" s="80"/>
      <c r="WOR303" s="80"/>
      <c r="WOS303" s="80"/>
      <c r="WOT303" s="80"/>
      <c r="WOU303" s="80"/>
      <c r="WOV303" s="80"/>
      <c r="WOW303" s="80"/>
      <c r="WOX303" s="80"/>
      <c r="WOY303" s="80"/>
      <c r="WOZ303" s="80"/>
      <c r="WPA303" s="80"/>
      <c r="WPB303" s="80"/>
      <c r="WPC303" s="80"/>
      <c r="WPD303" s="80"/>
      <c r="WPE303" s="80"/>
      <c r="WPF303" s="80"/>
      <c r="WPG303" s="80"/>
      <c r="WPH303" s="80"/>
      <c r="WPI303" s="80"/>
      <c r="WPJ303" s="80"/>
      <c r="WPK303" s="80"/>
      <c r="WPL303" s="80"/>
      <c r="WPM303" s="80"/>
      <c r="WPN303" s="80"/>
      <c r="WPO303" s="80"/>
      <c r="WPP303" s="80"/>
      <c r="WPQ303" s="80"/>
      <c r="WPR303" s="80"/>
      <c r="WPS303" s="80"/>
      <c r="WPT303" s="80"/>
      <c r="WPU303" s="80"/>
      <c r="WPV303" s="80"/>
      <c r="WPW303" s="80"/>
      <c r="WPX303" s="80"/>
      <c r="WPY303" s="80"/>
      <c r="WPZ303" s="80"/>
      <c r="WQA303" s="80"/>
      <c r="WQB303" s="80"/>
      <c r="WQC303" s="80"/>
      <c r="WQD303" s="80"/>
      <c r="WQE303" s="80"/>
      <c r="WQF303" s="80"/>
      <c r="WQG303" s="80"/>
      <c r="WQH303" s="80"/>
      <c r="WQI303" s="80"/>
      <c r="WQJ303" s="80"/>
      <c r="WQK303" s="80"/>
      <c r="WQL303" s="80"/>
      <c r="WQM303" s="80"/>
      <c r="WQN303" s="80"/>
      <c r="WQO303" s="80"/>
      <c r="WQP303" s="80"/>
      <c r="WQQ303" s="80"/>
      <c r="WQR303" s="80"/>
      <c r="WQS303" s="80"/>
      <c r="WQT303" s="80"/>
      <c r="WQU303" s="80"/>
      <c r="WQV303" s="80"/>
      <c r="WQW303" s="80"/>
      <c r="WQX303" s="80"/>
      <c r="WQY303" s="80"/>
      <c r="WQZ303" s="80"/>
      <c r="WRA303" s="80"/>
      <c r="WRB303" s="80"/>
      <c r="WRC303" s="80"/>
      <c r="WRD303" s="80"/>
      <c r="WRE303" s="80"/>
      <c r="WRF303" s="80"/>
      <c r="WRG303" s="80"/>
      <c r="WRH303" s="80"/>
      <c r="WRI303" s="80"/>
      <c r="WRJ303" s="80"/>
      <c r="WRK303" s="80"/>
      <c r="WRL303" s="80"/>
      <c r="WRM303" s="80"/>
      <c r="WRN303" s="80"/>
      <c r="WRO303" s="80"/>
      <c r="WRP303" s="80"/>
      <c r="WRQ303" s="80"/>
      <c r="WRR303" s="80"/>
      <c r="WRS303" s="80"/>
      <c r="WRT303" s="80"/>
      <c r="WRU303" s="80"/>
      <c r="WRV303" s="80"/>
      <c r="WRW303" s="80"/>
      <c r="WRX303" s="80"/>
      <c r="WRY303" s="80"/>
      <c r="WRZ303" s="80"/>
      <c r="WSA303" s="80"/>
      <c r="WSB303" s="80"/>
      <c r="WSC303" s="80"/>
      <c r="WSD303" s="80"/>
      <c r="WSE303" s="80"/>
      <c r="WSF303" s="80"/>
      <c r="WSG303" s="80"/>
      <c r="WSH303" s="80"/>
      <c r="WSI303" s="80"/>
      <c r="WSJ303" s="80"/>
      <c r="WSK303" s="80"/>
      <c r="WSL303" s="80"/>
      <c r="WSM303" s="80"/>
      <c r="WSN303" s="80"/>
      <c r="WSO303" s="80"/>
      <c r="WSP303" s="80"/>
      <c r="WSQ303" s="80"/>
      <c r="WSR303" s="80"/>
      <c r="WSS303" s="80"/>
      <c r="WST303" s="80"/>
      <c r="WSU303" s="80"/>
      <c r="WSV303" s="80"/>
      <c r="WSW303" s="80"/>
      <c r="WSX303" s="80"/>
      <c r="WSY303" s="80"/>
      <c r="WSZ303" s="80"/>
      <c r="WTA303" s="80"/>
      <c r="WTB303" s="80"/>
      <c r="WTC303" s="80"/>
      <c r="WTD303" s="80"/>
      <c r="WTE303" s="80"/>
      <c r="WTF303" s="80"/>
      <c r="WTG303" s="80"/>
      <c r="WTH303" s="80"/>
      <c r="WTI303" s="80"/>
      <c r="WTJ303" s="80"/>
      <c r="WTK303" s="80"/>
      <c r="WTL303" s="80"/>
      <c r="WTM303" s="80"/>
      <c r="WTN303" s="80"/>
      <c r="WTO303" s="80"/>
      <c r="WTP303" s="80"/>
      <c r="WTQ303" s="80"/>
      <c r="WTR303" s="80"/>
      <c r="WTS303" s="80"/>
      <c r="WTT303" s="80"/>
      <c r="WTU303" s="80"/>
      <c r="WTV303" s="80"/>
      <c r="WTW303" s="80"/>
      <c r="WTX303" s="80"/>
      <c r="WTY303" s="80"/>
      <c r="WTZ303" s="80"/>
      <c r="WUA303" s="80"/>
      <c r="WUB303" s="80"/>
      <c r="WUC303" s="80"/>
      <c r="WUD303" s="80"/>
      <c r="WUE303" s="80"/>
      <c r="WUF303" s="80"/>
      <c r="WUG303" s="80"/>
      <c r="WUH303" s="80"/>
      <c r="WUI303" s="80"/>
      <c r="WUJ303" s="80"/>
      <c r="WUK303" s="80"/>
      <c r="WUL303" s="80"/>
      <c r="WUM303" s="80"/>
      <c r="WUN303" s="80"/>
      <c r="WUO303" s="80"/>
      <c r="WUP303" s="80"/>
      <c r="WUQ303" s="80"/>
      <c r="WUR303" s="80"/>
      <c r="WUS303" s="80"/>
      <c r="WUT303" s="80"/>
      <c r="WUU303" s="80"/>
      <c r="WUV303" s="80"/>
      <c r="WUW303" s="80"/>
      <c r="WUX303" s="80"/>
      <c r="WUY303" s="80"/>
      <c r="WUZ303" s="80"/>
      <c r="WVA303" s="80"/>
      <c r="WVB303" s="80"/>
      <c r="WVC303" s="80"/>
      <c r="WVD303" s="80"/>
      <c r="WVE303" s="80"/>
      <c r="WVF303" s="80"/>
      <c r="WVG303" s="80"/>
      <c r="WVH303" s="80"/>
      <c r="WVI303" s="80"/>
      <c r="WVJ303" s="80"/>
      <c r="WVK303" s="80"/>
      <c r="WVL303" s="80"/>
      <c r="WVM303" s="80"/>
      <c r="WVN303" s="80"/>
      <c r="WVO303" s="80"/>
      <c r="WVP303" s="80"/>
      <c r="WVQ303" s="80"/>
      <c r="WVR303" s="80"/>
      <c r="WVS303" s="80"/>
      <c r="WVT303" s="80"/>
      <c r="WVU303" s="80"/>
      <c r="WVV303" s="80"/>
      <c r="WVW303" s="80"/>
      <c r="WVX303" s="80"/>
      <c r="WVY303" s="80"/>
      <c r="WVZ303" s="80"/>
      <c r="WWA303" s="80"/>
      <c r="WWB303" s="80"/>
      <c r="WWC303" s="80"/>
      <c r="WWD303" s="80"/>
      <c r="WWE303" s="80"/>
      <c r="WWF303" s="80"/>
      <c r="WWG303" s="80"/>
      <c r="WWH303" s="80"/>
      <c r="WWI303" s="80"/>
      <c r="WWJ303" s="80"/>
      <c r="WWK303" s="80"/>
      <c r="WWL303" s="80"/>
      <c r="WWM303" s="80"/>
      <c r="WWN303" s="80"/>
      <c r="WWO303" s="80"/>
      <c r="WWP303" s="80"/>
      <c r="WWQ303" s="80"/>
      <c r="WWR303" s="80"/>
      <c r="WWS303" s="80"/>
      <c r="WWT303" s="80"/>
      <c r="WWU303" s="80"/>
      <c r="WWV303" s="80"/>
      <c r="WWW303" s="80"/>
      <c r="WWX303" s="80"/>
      <c r="WWY303" s="80"/>
      <c r="WWZ303" s="80"/>
      <c r="WXA303" s="80"/>
      <c r="WXB303" s="80"/>
      <c r="WXC303" s="80"/>
      <c r="WXD303" s="80"/>
      <c r="WXE303" s="80"/>
      <c r="WXF303" s="80"/>
      <c r="WXG303" s="80"/>
      <c r="WXH303" s="80"/>
      <c r="WXI303" s="80"/>
      <c r="WXJ303" s="80"/>
      <c r="WXK303" s="80"/>
      <c r="WXL303" s="80"/>
      <c r="WXM303" s="80"/>
      <c r="WXN303" s="80"/>
      <c r="WXO303" s="80"/>
      <c r="WXP303" s="80"/>
      <c r="WXQ303" s="80"/>
      <c r="WXR303" s="80"/>
      <c r="WXS303" s="80"/>
      <c r="WXT303" s="80"/>
      <c r="WXU303" s="80"/>
      <c r="WXV303" s="80"/>
      <c r="WXW303" s="80"/>
      <c r="WXX303" s="80"/>
      <c r="WXY303" s="80"/>
      <c r="WXZ303" s="80"/>
      <c r="WYA303" s="80"/>
      <c r="WYB303" s="80"/>
      <c r="WYC303" s="80"/>
      <c r="WYD303" s="80"/>
      <c r="WYE303" s="80"/>
      <c r="WYF303" s="80"/>
      <c r="WYG303" s="80"/>
      <c r="WYH303" s="80"/>
      <c r="WYI303" s="80"/>
      <c r="WYJ303" s="80"/>
      <c r="WYK303" s="80"/>
      <c r="WYL303" s="80"/>
      <c r="WYM303" s="80"/>
      <c r="WYN303" s="80"/>
      <c r="WYO303" s="80"/>
      <c r="WYP303" s="80"/>
      <c r="WYQ303" s="80"/>
      <c r="WYR303" s="80"/>
      <c r="WYS303" s="80"/>
      <c r="WYT303" s="80"/>
      <c r="WYU303" s="80"/>
      <c r="WYV303" s="80"/>
      <c r="WYW303" s="80"/>
      <c r="WYX303" s="80"/>
      <c r="WYY303" s="80"/>
      <c r="WYZ303" s="80"/>
      <c r="WZA303" s="80"/>
      <c r="WZB303" s="80"/>
      <c r="WZC303" s="80"/>
      <c r="WZD303" s="80"/>
      <c r="WZE303" s="80"/>
      <c r="WZF303" s="80"/>
      <c r="WZG303" s="80"/>
      <c r="WZH303" s="80"/>
      <c r="WZI303" s="80"/>
      <c r="WZJ303" s="80"/>
      <c r="WZK303" s="80"/>
      <c r="WZL303" s="80"/>
      <c r="WZM303" s="80"/>
      <c r="WZN303" s="80"/>
      <c r="WZO303" s="80"/>
      <c r="WZP303" s="80"/>
      <c r="WZQ303" s="80"/>
      <c r="WZR303" s="80"/>
      <c r="WZS303" s="80"/>
      <c r="WZT303" s="80"/>
      <c r="WZU303" s="80"/>
      <c r="WZV303" s="80"/>
      <c r="WZW303" s="80"/>
      <c r="WZX303" s="80"/>
      <c r="WZY303" s="80"/>
      <c r="WZZ303" s="80"/>
      <c r="XAA303" s="80"/>
      <c r="XAB303" s="80"/>
      <c r="XAC303" s="80"/>
      <c r="XAD303" s="80"/>
      <c r="XAE303" s="80"/>
      <c r="XAF303" s="80"/>
      <c r="XAG303" s="80"/>
      <c r="XAH303" s="80"/>
      <c r="XAI303" s="80"/>
      <c r="XAJ303" s="80"/>
      <c r="XAK303" s="80"/>
      <c r="XAL303" s="80"/>
      <c r="XAM303" s="80"/>
      <c r="XAN303" s="80"/>
      <c r="XAO303" s="80"/>
      <c r="XAP303" s="80"/>
      <c r="XAQ303" s="80"/>
      <c r="XAR303" s="80"/>
      <c r="XAS303" s="80"/>
      <c r="XAT303" s="80"/>
      <c r="XAU303" s="80"/>
      <c r="XAV303" s="80"/>
      <c r="XAW303" s="80"/>
      <c r="XAX303" s="80"/>
      <c r="XAY303" s="80"/>
      <c r="XAZ303" s="80"/>
      <c r="XBA303" s="80"/>
      <c r="XBB303" s="80"/>
      <c r="XBC303" s="80"/>
      <c r="XBD303" s="80"/>
      <c r="XBE303" s="80"/>
      <c r="XBF303" s="80"/>
      <c r="XBG303" s="80"/>
      <c r="XBH303" s="80"/>
      <c r="XBI303" s="80"/>
      <c r="XBJ303" s="80"/>
      <c r="XBK303" s="80"/>
      <c r="XBL303" s="80"/>
      <c r="XBM303" s="80"/>
      <c r="XBN303" s="80"/>
      <c r="XBO303" s="80"/>
      <c r="XBP303" s="80"/>
      <c r="XBQ303" s="80"/>
      <c r="XBR303" s="80"/>
      <c r="XBS303" s="80"/>
      <c r="XBT303" s="80"/>
      <c r="XBU303" s="80"/>
      <c r="XBV303" s="80"/>
      <c r="XBW303" s="80"/>
      <c r="XBX303" s="80"/>
      <c r="XBY303" s="80"/>
      <c r="XBZ303" s="80"/>
      <c r="XCA303" s="80"/>
      <c r="XCB303" s="80"/>
      <c r="XCC303" s="80"/>
      <c r="XCD303" s="80"/>
      <c r="XCE303" s="80"/>
      <c r="XCF303" s="80"/>
      <c r="XCG303" s="80"/>
      <c r="XCH303" s="80"/>
      <c r="XCI303" s="80"/>
      <c r="XCJ303" s="80"/>
      <c r="XCK303" s="80"/>
      <c r="XCL303" s="80"/>
      <c r="XCM303" s="80"/>
      <c r="XCN303" s="80"/>
      <c r="XCO303" s="80"/>
      <c r="XCP303" s="80"/>
      <c r="XCQ303" s="80"/>
      <c r="XCR303" s="80"/>
      <c r="XCS303" s="80"/>
      <c r="XCT303" s="80"/>
      <c r="XCU303" s="80"/>
      <c r="XCV303" s="80"/>
      <c r="XCW303" s="80"/>
      <c r="XCX303" s="80"/>
      <c r="XCY303" s="80"/>
      <c r="XCZ303" s="80"/>
      <c r="XDA303" s="80"/>
      <c r="XDB303" s="80"/>
      <c r="XDC303" s="80"/>
      <c r="XDD303" s="80"/>
      <c r="XDE303" s="80"/>
      <c r="XDF303" s="80"/>
      <c r="XDG303" s="80"/>
      <c r="XDH303" s="80"/>
      <c r="XDI303" s="80"/>
      <c r="XDJ303" s="80"/>
      <c r="XDK303" s="80"/>
      <c r="XDL303" s="80"/>
      <c r="XDM303" s="80"/>
      <c r="XDN303" s="80"/>
      <c r="XDO303" s="80"/>
      <c r="XDP303" s="80"/>
      <c r="XDQ303" s="80"/>
      <c r="XDR303" s="80"/>
      <c r="XDS303" s="80"/>
      <c r="XDT303" s="80"/>
      <c r="XDU303" s="80"/>
      <c r="XDV303" s="80"/>
      <c r="XDW303" s="80"/>
      <c r="XDX303" s="80"/>
      <c r="XDY303" s="80"/>
      <c r="XDZ303" s="80"/>
      <c r="XEA303" s="80"/>
      <c r="XEB303" s="80"/>
      <c r="XEC303" s="80"/>
      <c r="XED303" s="80"/>
      <c r="XEE303" s="80"/>
      <c r="XEF303" s="80"/>
      <c r="XEG303" s="80"/>
      <c r="XEH303" s="80"/>
      <c r="XEI303" s="80"/>
      <c r="XEJ303" s="80"/>
      <c r="XEK303" s="80"/>
      <c r="XEL303" s="80"/>
      <c r="XEM303" s="80"/>
      <c r="XEN303" s="80"/>
      <c r="XEO303" s="80"/>
      <c r="XEP303" s="80"/>
      <c r="XEQ303" s="80"/>
      <c r="XER303" s="80"/>
      <c r="XES303" s="80"/>
      <c r="XET303" s="80"/>
      <c r="XEU303" s="80"/>
      <c r="XEV303" s="80"/>
      <c r="XEW303" s="80"/>
      <c r="XEX303" s="80"/>
      <c r="XEY303" s="80"/>
      <c r="XEZ303" s="80"/>
    </row>
    <row r="304" spans="1:16380" s="84" customFormat="1" ht="15" x14ac:dyDescent="0.25">
      <c r="A304" s="76"/>
      <c r="B304" s="80"/>
      <c r="C304" s="80"/>
      <c r="D304" s="80"/>
      <c r="E304" s="80"/>
      <c r="F304" s="80"/>
      <c r="G304" s="227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  <c r="BM304" s="80"/>
      <c r="BN304" s="80"/>
      <c r="BO304" s="80"/>
      <c r="BP304" s="80"/>
      <c r="BQ304" s="80"/>
      <c r="BR304" s="80"/>
      <c r="BS304" s="80"/>
      <c r="BT304" s="80"/>
      <c r="BU304" s="80"/>
      <c r="BV304" s="80"/>
      <c r="BW304" s="80"/>
      <c r="BX304" s="80"/>
      <c r="BY304" s="80"/>
      <c r="BZ304" s="80"/>
      <c r="CA304" s="80"/>
      <c r="CB304" s="80"/>
      <c r="CC304" s="80"/>
      <c r="CD304" s="80"/>
      <c r="CE304" s="80"/>
      <c r="CF304" s="80"/>
      <c r="CG304" s="80"/>
      <c r="CH304" s="80"/>
      <c r="CI304" s="80"/>
      <c r="CJ304" s="80"/>
      <c r="CK304" s="80"/>
      <c r="CL304" s="80"/>
      <c r="CM304" s="80"/>
      <c r="CN304" s="80"/>
      <c r="CO304" s="80"/>
      <c r="CP304" s="80"/>
      <c r="CQ304" s="80"/>
      <c r="CR304" s="80"/>
      <c r="CS304" s="80"/>
      <c r="CT304" s="80"/>
      <c r="CU304" s="80"/>
      <c r="CV304" s="80"/>
      <c r="CW304" s="80"/>
      <c r="CX304" s="80"/>
      <c r="CY304" s="80"/>
      <c r="CZ304" s="80"/>
      <c r="DA304" s="80"/>
      <c r="DB304" s="80"/>
      <c r="DC304" s="80"/>
      <c r="DD304" s="80"/>
      <c r="DE304" s="80"/>
      <c r="DF304" s="80"/>
      <c r="DG304" s="80"/>
      <c r="DH304" s="80"/>
      <c r="DI304" s="80"/>
      <c r="DJ304" s="80"/>
      <c r="DK304" s="80"/>
      <c r="DL304" s="80"/>
      <c r="DM304" s="80"/>
      <c r="DN304" s="80"/>
      <c r="DO304" s="80"/>
      <c r="DP304" s="80"/>
      <c r="DQ304" s="80"/>
      <c r="DR304" s="80"/>
      <c r="DS304" s="80"/>
      <c r="DT304" s="80"/>
      <c r="DU304" s="80"/>
      <c r="DV304" s="80"/>
      <c r="DW304" s="80"/>
      <c r="DX304" s="80"/>
      <c r="DY304" s="80"/>
      <c r="DZ304" s="80"/>
      <c r="EA304" s="80"/>
      <c r="EB304" s="80"/>
      <c r="EC304" s="80"/>
      <c r="ED304" s="80"/>
      <c r="EE304" s="80"/>
      <c r="EF304" s="80"/>
      <c r="EG304" s="80"/>
      <c r="EH304" s="80"/>
      <c r="EI304" s="80"/>
      <c r="EJ304" s="80"/>
      <c r="EK304" s="80"/>
      <c r="EL304" s="80"/>
      <c r="EM304" s="80"/>
      <c r="EN304" s="80"/>
      <c r="EO304" s="80"/>
      <c r="EP304" s="80"/>
      <c r="EQ304" s="80"/>
      <c r="ER304" s="80"/>
      <c r="ES304" s="80"/>
      <c r="ET304" s="80"/>
      <c r="EU304" s="80"/>
      <c r="EV304" s="80"/>
      <c r="EW304" s="80"/>
      <c r="EX304" s="80"/>
      <c r="EY304" s="80"/>
      <c r="EZ304" s="80"/>
      <c r="FA304" s="80"/>
      <c r="FB304" s="80"/>
      <c r="FC304" s="80"/>
      <c r="FD304" s="80"/>
      <c r="FE304" s="80"/>
      <c r="FF304" s="80"/>
      <c r="FG304" s="80"/>
      <c r="FH304" s="80"/>
      <c r="FI304" s="80"/>
      <c r="FJ304" s="80"/>
      <c r="FK304" s="80"/>
      <c r="FL304" s="80"/>
      <c r="FM304" s="80"/>
      <c r="FN304" s="80"/>
      <c r="FO304" s="80"/>
      <c r="FP304" s="80"/>
      <c r="FQ304" s="80"/>
      <c r="FR304" s="80"/>
      <c r="FS304" s="80"/>
      <c r="FT304" s="80"/>
      <c r="FU304" s="80"/>
      <c r="FV304" s="80"/>
      <c r="FW304" s="80"/>
      <c r="FX304" s="80"/>
      <c r="FY304" s="80"/>
      <c r="FZ304" s="80"/>
      <c r="GA304" s="80"/>
      <c r="GB304" s="80"/>
      <c r="GC304" s="80"/>
      <c r="GD304" s="80"/>
      <c r="GE304" s="80"/>
      <c r="GF304" s="80"/>
      <c r="GG304" s="80"/>
      <c r="GH304" s="80"/>
      <c r="GI304" s="80"/>
      <c r="GJ304" s="80"/>
      <c r="GK304" s="80"/>
      <c r="GL304" s="80"/>
      <c r="GM304" s="80"/>
      <c r="GN304" s="80"/>
      <c r="GO304" s="80"/>
      <c r="GP304" s="80"/>
      <c r="GQ304" s="80"/>
      <c r="GR304" s="80"/>
      <c r="GS304" s="80"/>
      <c r="GT304" s="80"/>
      <c r="GU304" s="80"/>
      <c r="GV304" s="80"/>
      <c r="GW304" s="80"/>
      <c r="GX304" s="80"/>
      <c r="GY304" s="80"/>
      <c r="GZ304" s="80"/>
      <c r="HA304" s="80"/>
      <c r="HB304" s="80"/>
      <c r="HC304" s="80"/>
      <c r="HD304" s="80"/>
      <c r="HE304" s="80"/>
      <c r="HF304" s="80"/>
      <c r="HG304" s="80"/>
      <c r="HH304" s="80"/>
      <c r="HI304" s="80"/>
      <c r="HJ304" s="80"/>
      <c r="HK304" s="80"/>
      <c r="HL304" s="80"/>
      <c r="HM304" s="80"/>
      <c r="HN304" s="80"/>
      <c r="HO304" s="80"/>
      <c r="HP304" s="80"/>
      <c r="HQ304" s="80"/>
      <c r="HR304" s="80"/>
      <c r="HS304" s="80"/>
      <c r="HT304" s="80"/>
      <c r="HU304" s="80"/>
      <c r="HV304" s="80"/>
      <c r="HW304" s="80"/>
      <c r="HX304" s="80"/>
      <c r="HY304" s="80"/>
      <c r="HZ304" s="80"/>
      <c r="IA304" s="80"/>
      <c r="IB304" s="80"/>
      <c r="IC304" s="80"/>
      <c r="ID304" s="80"/>
      <c r="IE304" s="80"/>
      <c r="IF304" s="80"/>
      <c r="IG304" s="80"/>
      <c r="IH304" s="80"/>
      <c r="II304" s="80"/>
      <c r="IJ304" s="80"/>
      <c r="IK304" s="80"/>
      <c r="IL304" s="80"/>
      <c r="IM304" s="80"/>
      <c r="IN304" s="80"/>
      <c r="IO304" s="80"/>
      <c r="IP304" s="80"/>
      <c r="IQ304" s="80"/>
      <c r="IR304" s="80"/>
      <c r="IS304" s="80"/>
      <c r="IT304" s="80"/>
      <c r="IU304" s="80"/>
      <c r="IV304" s="80"/>
      <c r="IW304" s="80"/>
      <c r="IX304" s="80"/>
      <c r="IY304" s="80"/>
      <c r="IZ304" s="80"/>
      <c r="JA304" s="80"/>
      <c r="JB304" s="80"/>
      <c r="JC304" s="80"/>
      <c r="JD304" s="80"/>
      <c r="JE304" s="80"/>
      <c r="JF304" s="80"/>
      <c r="JG304" s="80"/>
      <c r="JH304" s="80"/>
      <c r="JI304" s="80"/>
      <c r="JJ304" s="80"/>
      <c r="JK304" s="80"/>
      <c r="JL304" s="80"/>
      <c r="JM304" s="80"/>
      <c r="JN304" s="80"/>
      <c r="JO304" s="80"/>
      <c r="JP304" s="80"/>
      <c r="JQ304" s="80"/>
      <c r="JR304" s="80"/>
      <c r="JS304" s="80"/>
      <c r="JT304" s="80"/>
      <c r="JU304" s="80"/>
      <c r="JV304" s="80"/>
      <c r="JW304" s="80"/>
      <c r="JX304" s="80"/>
      <c r="JY304" s="80"/>
      <c r="JZ304" s="80"/>
      <c r="KA304" s="80"/>
      <c r="KB304" s="80"/>
      <c r="KC304" s="80"/>
      <c r="KD304" s="80"/>
      <c r="KE304" s="80"/>
      <c r="KF304" s="80"/>
      <c r="KG304" s="80"/>
      <c r="KH304" s="80"/>
      <c r="KI304" s="80"/>
      <c r="KJ304" s="80"/>
      <c r="KK304" s="80"/>
      <c r="KL304" s="80"/>
      <c r="KM304" s="80"/>
      <c r="KN304" s="80"/>
      <c r="KO304" s="80"/>
      <c r="KP304" s="80"/>
      <c r="KQ304" s="80"/>
      <c r="KR304" s="80"/>
      <c r="KS304" s="80"/>
      <c r="KT304" s="80"/>
      <c r="KU304" s="80"/>
      <c r="KV304" s="80"/>
      <c r="KW304" s="80"/>
      <c r="KX304" s="80"/>
      <c r="KY304" s="80"/>
      <c r="KZ304" s="80"/>
      <c r="LA304" s="80"/>
      <c r="LB304" s="80"/>
      <c r="LC304" s="80"/>
      <c r="LD304" s="80"/>
      <c r="LE304" s="80"/>
      <c r="LF304" s="80"/>
      <c r="LG304" s="80"/>
      <c r="LH304" s="80"/>
      <c r="LI304" s="80"/>
      <c r="LJ304" s="80"/>
      <c r="LK304" s="80"/>
      <c r="LL304" s="80"/>
      <c r="LM304" s="80"/>
      <c r="LN304" s="80"/>
      <c r="LO304" s="80"/>
      <c r="LP304" s="80"/>
      <c r="LQ304" s="80"/>
      <c r="LR304" s="80"/>
      <c r="LS304" s="80"/>
      <c r="LT304" s="80"/>
      <c r="LU304" s="80"/>
      <c r="LV304" s="80"/>
      <c r="LW304" s="80"/>
      <c r="LX304" s="80"/>
      <c r="LY304" s="80"/>
      <c r="LZ304" s="80"/>
      <c r="MA304" s="80"/>
      <c r="MB304" s="80"/>
      <c r="MC304" s="80"/>
      <c r="MD304" s="80"/>
      <c r="ME304" s="80"/>
      <c r="MF304" s="80"/>
      <c r="MG304" s="80"/>
      <c r="MH304" s="80"/>
      <c r="MI304" s="80"/>
      <c r="MJ304" s="80"/>
      <c r="MK304" s="80"/>
      <c r="ML304" s="80"/>
      <c r="MM304" s="80"/>
      <c r="MN304" s="80"/>
      <c r="MO304" s="80"/>
      <c r="MP304" s="80"/>
      <c r="MQ304" s="80"/>
      <c r="MR304" s="80"/>
      <c r="MS304" s="80"/>
      <c r="MT304" s="80"/>
      <c r="MU304" s="80"/>
      <c r="MV304" s="80"/>
      <c r="MW304" s="80"/>
      <c r="MX304" s="80"/>
      <c r="MY304" s="80"/>
      <c r="MZ304" s="80"/>
      <c r="NA304" s="80"/>
      <c r="NB304" s="80"/>
      <c r="NC304" s="80"/>
      <c r="ND304" s="80"/>
      <c r="NE304" s="80"/>
      <c r="NF304" s="80"/>
      <c r="NG304" s="80"/>
      <c r="NH304" s="80"/>
      <c r="NI304" s="80"/>
      <c r="NJ304" s="80"/>
      <c r="NK304" s="80"/>
      <c r="NL304" s="80"/>
      <c r="NM304" s="80"/>
      <c r="NN304" s="80"/>
      <c r="NO304" s="80"/>
      <c r="NP304" s="80"/>
      <c r="NQ304" s="80"/>
      <c r="NR304" s="80"/>
      <c r="NS304" s="80"/>
      <c r="NT304" s="80"/>
      <c r="NU304" s="80"/>
      <c r="NV304" s="80"/>
      <c r="NW304" s="80"/>
      <c r="NX304" s="80"/>
      <c r="NY304" s="80"/>
      <c r="NZ304" s="80"/>
      <c r="OA304" s="80"/>
      <c r="OB304" s="80"/>
      <c r="OC304" s="80"/>
      <c r="OD304" s="80"/>
      <c r="OE304" s="80"/>
      <c r="OF304" s="80"/>
      <c r="OG304" s="80"/>
      <c r="OH304" s="80"/>
      <c r="OI304" s="80"/>
      <c r="OJ304" s="80"/>
      <c r="OK304" s="80"/>
      <c r="OL304" s="80"/>
      <c r="OM304" s="80"/>
      <c r="ON304" s="80"/>
      <c r="OO304" s="80"/>
      <c r="OP304" s="80"/>
      <c r="OQ304" s="80"/>
      <c r="OR304" s="80"/>
      <c r="OS304" s="80"/>
      <c r="OT304" s="80"/>
      <c r="OU304" s="80"/>
      <c r="OV304" s="80"/>
      <c r="OW304" s="80"/>
      <c r="OX304" s="80"/>
      <c r="OY304" s="80"/>
      <c r="OZ304" s="80"/>
      <c r="PA304" s="80"/>
      <c r="PB304" s="80"/>
      <c r="PC304" s="80"/>
      <c r="PD304" s="80"/>
      <c r="PE304" s="80"/>
      <c r="PF304" s="80"/>
      <c r="PG304" s="80"/>
      <c r="PH304" s="80"/>
      <c r="PI304" s="80"/>
      <c r="PJ304" s="80"/>
      <c r="PK304" s="80"/>
      <c r="PL304" s="80"/>
      <c r="PM304" s="80"/>
      <c r="PN304" s="80"/>
      <c r="PO304" s="80"/>
      <c r="PP304" s="80"/>
      <c r="PQ304" s="80"/>
      <c r="PR304" s="80"/>
      <c r="PS304" s="80"/>
      <c r="PT304" s="80"/>
      <c r="PU304" s="80"/>
      <c r="PV304" s="80"/>
      <c r="PW304" s="80"/>
      <c r="PX304" s="80"/>
      <c r="PY304" s="80"/>
      <c r="PZ304" s="80"/>
      <c r="QA304" s="80"/>
      <c r="QB304" s="80"/>
      <c r="QC304" s="80"/>
      <c r="QD304" s="80"/>
      <c r="QE304" s="80"/>
      <c r="QF304" s="80"/>
      <c r="QG304" s="80"/>
      <c r="QH304" s="80"/>
      <c r="QI304" s="80"/>
      <c r="QJ304" s="80"/>
      <c r="QK304" s="80"/>
      <c r="QL304" s="80"/>
      <c r="QM304" s="80"/>
      <c r="QN304" s="80"/>
      <c r="QO304" s="80"/>
      <c r="QP304" s="80"/>
      <c r="QQ304" s="80"/>
      <c r="QR304" s="80"/>
      <c r="QS304" s="80"/>
      <c r="QT304" s="80"/>
      <c r="QU304" s="80"/>
      <c r="QV304" s="80"/>
      <c r="QW304" s="80"/>
      <c r="QX304" s="80"/>
      <c r="QY304" s="80"/>
      <c r="QZ304" s="80"/>
      <c r="RA304" s="80"/>
      <c r="RB304" s="80"/>
      <c r="RC304" s="80"/>
      <c r="RD304" s="80"/>
      <c r="RE304" s="80"/>
      <c r="RF304" s="80"/>
      <c r="RG304" s="80"/>
      <c r="RH304" s="80"/>
      <c r="RI304" s="80"/>
      <c r="RJ304" s="80"/>
      <c r="RK304" s="80"/>
      <c r="RL304" s="80"/>
      <c r="RM304" s="80"/>
      <c r="RN304" s="80"/>
      <c r="RO304" s="80"/>
      <c r="RP304" s="80"/>
      <c r="RQ304" s="80"/>
      <c r="RR304" s="80"/>
      <c r="RS304" s="80"/>
      <c r="RT304" s="80"/>
      <c r="RU304" s="80"/>
      <c r="RV304" s="80"/>
      <c r="RW304" s="80"/>
      <c r="RX304" s="80"/>
      <c r="RY304" s="80"/>
      <c r="RZ304" s="80"/>
      <c r="SA304" s="80"/>
      <c r="SB304" s="80"/>
      <c r="SC304" s="80"/>
      <c r="SD304" s="80"/>
      <c r="SE304" s="80"/>
      <c r="SF304" s="80"/>
      <c r="SG304" s="80"/>
      <c r="SH304" s="80"/>
      <c r="SI304" s="80"/>
      <c r="SJ304" s="80"/>
      <c r="SK304" s="80"/>
      <c r="SL304" s="80"/>
      <c r="SM304" s="80"/>
      <c r="SN304" s="80"/>
      <c r="SO304" s="80"/>
      <c r="SP304" s="80"/>
      <c r="SQ304" s="80"/>
      <c r="SR304" s="80"/>
      <c r="SS304" s="80"/>
      <c r="ST304" s="80"/>
      <c r="SU304" s="80"/>
      <c r="SV304" s="80"/>
      <c r="SW304" s="80"/>
      <c r="SX304" s="80"/>
      <c r="SY304" s="80"/>
      <c r="SZ304" s="80"/>
      <c r="TA304" s="80"/>
      <c r="TB304" s="80"/>
      <c r="TC304" s="80"/>
      <c r="TD304" s="80"/>
      <c r="TE304" s="80"/>
      <c r="TF304" s="80"/>
      <c r="TG304" s="80"/>
      <c r="TH304" s="80"/>
      <c r="TI304" s="80"/>
      <c r="TJ304" s="80"/>
      <c r="TK304" s="80"/>
      <c r="TL304" s="80"/>
      <c r="TM304" s="80"/>
      <c r="TN304" s="80"/>
      <c r="TO304" s="80"/>
      <c r="TP304" s="80"/>
      <c r="TQ304" s="80"/>
      <c r="TR304" s="80"/>
      <c r="TS304" s="80"/>
      <c r="TT304" s="80"/>
      <c r="TU304" s="80"/>
      <c r="TV304" s="80"/>
      <c r="TW304" s="80"/>
      <c r="TX304" s="80"/>
      <c r="TY304" s="80"/>
      <c r="TZ304" s="80"/>
      <c r="UA304" s="80"/>
      <c r="UB304" s="80"/>
      <c r="UC304" s="80"/>
      <c r="UD304" s="80"/>
      <c r="UE304" s="80"/>
      <c r="UF304" s="80"/>
      <c r="UG304" s="80"/>
      <c r="UH304" s="80"/>
      <c r="UI304" s="80"/>
      <c r="UJ304" s="80"/>
      <c r="UK304" s="80"/>
      <c r="UL304" s="80"/>
      <c r="UM304" s="80"/>
      <c r="UN304" s="80"/>
      <c r="UO304" s="80"/>
      <c r="UP304" s="80"/>
      <c r="UQ304" s="80"/>
      <c r="UR304" s="80"/>
      <c r="US304" s="80"/>
      <c r="UT304" s="80"/>
      <c r="UU304" s="80"/>
      <c r="UV304" s="80"/>
      <c r="UW304" s="80"/>
      <c r="UX304" s="80"/>
      <c r="UY304" s="80"/>
      <c r="UZ304" s="80"/>
      <c r="VA304" s="80"/>
      <c r="VB304" s="80"/>
      <c r="VC304" s="80"/>
      <c r="VD304" s="80"/>
      <c r="VE304" s="80"/>
      <c r="VF304" s="80"/>
      <c r="VG304" s="80"/>
      <c r="VH304" s="80"/>
      <c r="VI304" s="80"/>
      <c r="VJ304" s="80"/>
      <c r="VK304" s="80"/>
      <c r="VL304" s="80"/>
      <c r="VM304" s="80"/>
      <c r="VN304" s="80"/>
      <c r="VO304" s="80"/>
      <c r="VP304" s="80"/>
      <c r="VQ304" s="80"/>
      <c r="VR304" s="80"/>
      <c r="VS304" s="80"/>
      <c r="VT304" s="80"/>
      <c r="VU304" s="80"/>
      <c r="VV304" s="80"/>
      <c r="VW304" s="80"/>
      <c r="VX304" s="80"/>
      <c r="VY304" s="80"/>
      <c r="VZ304" s="80"/>
      <c r="WA304" s="80"/>
      <c r="WB304" s="80"/>
      <c r="WC304" s="80"/>
      <c r="WD304" s="80"/>
      <c r="WE304" s="80"/>
      <c r="WF304" s="80"/>
      <c r="WG304" s="80"/>
      <c r="WH304" s="80"/>
      <c r="WI304" s="80"/>
      <c r="WJ304" s="80"/>
      <c r="WK304" s="80"/>
      <c r="WL304" s="80"/>
      <c r="WM304" s="80"/>
      <c r="WN304" s="80"/>
      <c r="WO304" s="80"/>
      <c r="WP304" s="80"/>
      <c r="WQ304" s="80"/>
      <c r="WR304" s="80"/>
      <c r="WS304" s="80"/>
      <c r="WT304" s="80"/>
      <c r="WU304" s="80"/>
      <c r="WV304" s="80"/>
      <c r="WW304" s="80"/>
      <c r="WX304" s="80"/>
      <c r="WY304" s="80"/>
      <c r="WZ304" s="80"/>
      <c r="XA304" s="80"/>
      <c r="XB304" s="80"/>
      <c r="XC304" s="80"/>
      <c r="XD304" s="80"/>
      <c r="XE304" s="80"/>
      <c r="XF304" s="80"/>
      <c r="XG304" s="80"/>
      <c r="XH304" s="80"/>
      <c r="XI304" s="80"/>
      <c r="XJ304" s="80"/>
      <c r="XK304" s="80"/>
      <c r="XL304" s="80"/>
      <c r="XM304" s="80"/>
      <c r="XN304" s="80"/>
      <c r="XO304" s="80"/>
      <c r="XP304" s="80"/>
      <c r="XQ304" s="80"/>
      <c r="XR304" s="80"/>
      <c r="XS304" s="80"/>
      <c r="XT304" s="80"/>
      <c r="XU304" s="80"/>
      <c r="XV304" s="80"/>
      <c r="XW304" s="80"/>
      <c r="XX304" s="80"/>
      <c r="XY304" s="80"/>
      <c r="XZ304" s="80"/>
      <c r="YA304" s="80"/>
      <c r="YB304" s="80"/>
      <c r="YC304" s="80"/>
      <c r="YD304" s="80"/>
      <c r="YE304" s="80"/>
      <c r="YF304" s="80"/>
      <c r="YG304" s="80"/>
      <c r="YH304" s="80"/>
      <c r="YI304" s="80"/>
      <c r="YJ304" s="80"/>
      <c r="YK304" s="80"/>
      <c r="YL304" s="80"/>
      <c r="YM304" s="80"/>
      <c r="YN304" s="80"/>
      <c r="YO304" s="80"/>
      <c r="YP304" s="80"/>
      <c r="YQ304" s="80"/>
      <c r="YR304" s="80"/>
      <c r="YS304" s="80"/>
      <c r="YT304" s="80"/>
      <c r="YU304" s="80"/>
      <c r="YV304" s="80"/>
      <c r="YW304" s="80"/>
      <c r="YX304" s="80"/>
      <c r="YY304" s="80"/>
      <c r="YZ304" s="80"/>
      <c r="ZA304" s="80"/>
      <c r="ZB304" s="80"/>
      <c r="ZC304" s="80"/>
      <c r="ZD304" s="80"/>
      <c r="ZE304" s="80"/>
      <c r="ZF304" s="80"/>
      <c r="ZG304" s="80"/>
      <c r="ZH304" s="80"/>
      <c r="ZI304" s="80"/>
      <c r="ZJ304" s="80"/>
      <c r="ZK304" s="80"/>
      <c r="ZL304" s="80"/>
      <c r="ZM304" s="80"/>
      <c r="ZN304" s="80"/>
      <c r="ZO304" s="80"/>
      <c r="ZP304" s="80"/>
      <c r="ZQ304" s="80"/>
      <c r="ZR304" s="80"/>
      <c r="ZS304" s="80"/>
      <c r="ZT304" s="80"/>
      <c r="ZU304" s="80"/>
      <c r="ZV304" s="80"/>
      <c r="ZW304" s="80"/>
      <c r="ZX304" s="80"/>
      <c r="ZY304" s="80"/>
      <c r="ZZ304" s="80"/>
      <c r="AAA304" s="80"/>
      <c r="AAB304" s="80"/>
      <c r="AAC304" s="80"/>
      <c r="AAD304" s="80"/>
      <c r="AAE304" s="80"/>
      <c r="AAF304" s="80"/>
      <c r="AAG304" s="80"/>
      <c r="AAH304" s="80"/>
      <c r="AAI304" s="80"/>
      <c r="AAJ304" s="80"/>
      <c r="AAK304" s="80"/>
      <c r="AAL304" s="80"/>
      <c r="AAM304" s="80"/>
      <c r="AAN304" s="80"/>
      <c r="AAO304" s="80"/>
      <c r="AAP304" s="80"/>
      <c r="AAQ304" s="80"/>
      <c r="AAR304" s="80"/>
      <c r="AAS304" s="80"/>
      <c r="AAT304" s="80"/>
      <c r="AAU304" s="80"/>
      <c r="AAV304" s="80"/>
      <c r="AAW304" s="80"/>
      <c r="AAX304" s="80"/>
      <c r="AAY304" s="80"/>
      <c r="AAZ304" s="80"/>
      <c r="ABA304" s="80"/>
      <c r="ABB304" s="80"/>
      <c r="ABC304" s="80"/>
      <c r="ABD304" s="80"/>
      <c r="ABE304" s="80"/>
      <c r="ABF304" s="80"/>
      <c r="ABG304" s="80"/>
      <c r="ABH304" s="80"/>
      <c r="ABI304" s="80"/>
      <c r="ABJ304" s="80"/>
      <c r="ABK304" s="80"/>
      <c r="ABL304" s="80"/>
      <c r="ABM304" s="80"/>
      <c r="ABN304" s="80"/>
      <c r="ABO304" s="80"/>
      <c r="ABP304" s="80"/>
      <c r="ABQ304" s="80"/>
      <c r="ABR304" s="80"/>
      <c r="ABS304" s="80"/>
      <c r="ABT304" s="80"/>
      <c r="ABU304" s="80"/>
      <c r="ABV304" s="80"/>
      <c r="ABW304" s="80"/>
      <c r="ABX304" s="80"/>
      <c r="ABY304" s="80"/>
      <c r="ABZ304" s="80"/>
      <c r="ACA304" s="80"/>
      <c r="ACB304" s="80"/>
      <c r="ACC304" s="80"/>
      <c r="ACD304" s="80"/>
      <c r="ACE304" s="80"/>
      <c r="ACF304" s="80"/>
      <c r="ACG304" s="80"/>
      <c r="ACH304" s="80"/>
      <c r="ACI304" s="80"/>
      <c r="ACJ304" s="80"/>
      <c r="ACK304" s="80"/>
      <c r="ACL304" s="80"/>
      <c r="ACM304" s="80"/>
      <c r="ACN304" s="80"/>
      <c r="ACO304" s="80"/>
      <c r="ACP304" s="80"/>
      <c r="ACQ304" s="80"/>
      <c r="ACR304" s="80"/>
      <c r="ACS304" s="80"/>
      <c r="ACT304" s="80"/>
      <c r="ACU304" s="80"/>
      <c r="ACV304" s="80"/>
      <c r="ACW304" s="80"/>
      <c r="ACX304" s="80"/>
      <c r="ACY304" s="80"/>
      <c r="ACZ304" s="80"/>
      <c r="ADA304" s="80"/>
      <c r="ADB304" s="80"/>
      <c r="ADC304" s="80"/>
      <c r="ADD304" s="80"/>
      <c r="ADE304" s="80"/>
      <c r="ADF304" s="80"/>
      <c r="ADG304" s="80"/>
      <c r="ADH304" s="80"/>
      <c r="ADI304" s="80"/>
      <c r="ADJ304" s="80"/>
      <c r="ADK304" s="80"/>
      <c r="ADL304" s="80"/>
      <c r="ADM304" s="80"/>
      <c r="ADN304" s="80"/>
      <c r="ADO304" s="80"/>
      <c r="ADP304" s="80"/>
      <c r="ADQ304" s="80"/>
      <c r="ADR304" s="80"/>
      <c r="ADS304" s="80"/>
      <c r="ADT304" s="80"/>
      <c r="ADU304" s="80"/>
      <c r="ADV304" s="80"/>
      <c r="ADW304" s="80"/>
      <c r="ADX304" s="80"/>
      <c r="ADY304" s="80"/>
      <c r="ADZ304" s="80"/>
      <c r="AEA304" s="80"/>
      <c r="AEB304" s="80"/>
      <c r="AEC304" s="80"/>
      <c r="AED304" s="80"/>
      <c r="AEE304" s="80"/>
      <c r="AEF304" s="80"/>
      <c r="AEG304" s="80"/>
      <c r="AEH304" s="80"/>
      <c r="AEI304" s="80"/>
      <c r="AEJ304" s="80"/>
      <c r="AEK304" s="80"/>
      <c r="AEL304" s="80"/>
      <c r="AEM304" s="80"/>
      <c r="AEN304" s="80"/>
      <c r="AEO304" s="80"/>
      <c r="AEP304" s="80"/>
      <c r="AEQ304" s="80"/>
      <c r="AER304" s="80"/>
      <c r="AES304" s="80"/>
      <c r="AET304" s="80"/>
      <c r="AEU304" s="80"/>
      <c r="AEV304" s="80"/>
      <c r="AEW304" s="80"/>
      <c r="AEX304" s="80"/>
      <c r="AEY304" s="80"/>
      <c r="AEZ304" s="80"/>
      <c r="AFA304" s="80"/>
      <c r="AFB304" s="80"/>
      <c r="AFC304" s="80"/>
      <c r="AFD304" s="80"/>
      <c r="AFE304" s="80"/>
      <c r="AFF304" s="80"/>
      <c r="AFG304" s="80"/>
      <c r="AFH304" s="80"/>
      <c r="AFI304" s="80"/>
      <c r="AFJ304" s="80"/>
      <c r="AFK304" s="80"/>
      <c r="AFL304" s="80"/>
      <c r="AFM304" s="80"/>
      <c r="AFN304" s="80"/>
      <c r="AFO304" s="80"/>
      <c r="AFP304" s="80"/>
      <c r="AFQ304" s="80"/>
      <c r="AFR304" s="80"/>
      <c r="AFS304" s="80"/>
      <c r="AFT304" s="80"/>
      <c r="AFU304" s="80"/>
      <c r="AFV304" s="80"/>
      <c r="AFW304" s="80"/>
      <c r="AFX304" s="80"/>
      <c r="AFY304" s="80"/>
      <c r="AFZ304" s="80"/>
      <c r="AGA304" s="80"/>
      <c r="AGB304" s="80"/>
      <c r="AGC304" s="80"/>
      <c r="AGD304" s="80"/>
      <c r="AGE304" s="80"/>
      <c r="AGF304" s="80"/>
      <c r="AGG304" s="80"/>
      <c r="AGH304" s="80"/>
      <c r="AGI304" s="80"/>
      <c r="AGJ304" s="80"/>
      <c r="AGK304" s="80"/>
      <c r="AGL304" s="80"/>
      <c r="AGM304" s="80"/>
      <c r="AGN304" s="80"/>
      <c r="AGO304" s="80"/>
      <c r="AGP304" s="80"/>
      <c r="AGQ304" s="80"/>
      <c r="AGR304" s="80"/>
      <c r="AGS304" s="80"/>
      <c r="AGT304" s="80"/>
      <c r="AGU304" s="80"/>
      <c r="AGV304" s="80"/>
      <c r="AGW304" s="80"/>
      <c r="AGX304" s="80"/>
      <c r="AGY304" s="80"/>
      <c r="AGZ304" s="80"/>
      <c r="AHA304" s="80"/>
      <c r="AHB304" s="80"/>
      <c r="AHC304" s="80"/>
      <c r="AHD304" s="80"/>
      <c r="AHE304" s="80"/>
      <c r="AHF304" s="80"/>
      <c r="AHG304" s="80"/>
      <c r="AHH304" s="80"/>
      <c r="AHI304" s="80"/>
      <c r="AHJ304" s="80"/>
      <c r="AHK304" s="80"/>
      <c r="AHL304" s="80"/>
      <c r="AHM304" s="80"/>
      <c r="AHN304" s="80"/>
      <c r="AHO304" s="80"/>
      <c r="AHP304" s="80"/>
      <c r="AHQ304" s="80"/>
      <c r="AHR304" s="80"/>
      <c r="AHS304" s="80"/>
      <c r="AHT304" s="80"/>
      <c r="AHU304" s="80"/>
      <c r="AHV304" s="80"/>
      <c r="AHW304" s="80"/>
      <c r="AHX304" s="80"/>
      <c r="AHY304" s="80"/>
      <c r="AHZ304" s="80"/>
      <c r="AIA304" s="80"/>
      <c r="AIB304" s="80"/>
      <c r="AIC304" s="80"/>
      <c r="AID304" s="80"/>
      <c r="AIE304" s="80"/>
      <c r="AIF304" s="80"/>
      <c r="AIG304" s="80"/>
      <c r="AIH304" s="80"/>
      <c r="AII304" s="80"/>
      <c r="AIJ304" s="80"/>
      <c r="AIK304" s="80"/>
      <c r="AIL304" s="80"/>
      <c r="AIM304" s="80"/>
      <c r="AIN304" s="80"/>
      <c r="AIO304" s="80"/>
      <c r="AIP304" s="80"/>
      <c r="AIQ304" s="80"/>
      <c r="AIR304" s="80"/>
      <c r="AIS304" s="80"/>
      <c r="AIT304" s="80"/>
      <c r="AIU304" s="80"/>
      <c r="AIV304" s="80"/>
      <c r="AIW304" s="80"/>
      <c r="AIX304" s="80"/>
      <c r="AIY304" s="80"/>
      <c r="AIZ304" s="80"/>
      <c r="AJA304" s="80"/>
      <c r="AJB304" s="80"/>
      <c r="AJC304" s="80"/>
      <c r="AJD304" s="80"/>
      <c r="AJE304" s="80"/>
      <c r="AJF304" s="80"/>
      <c r="AJG304" s="80"/>
      <c r="AJH304" s="80"/>
      <c r="AJI304" s="80"/>
      <c r="AJJ304" s="80"/>
      <c r="AJK304" s="80"/>
      <c r="AJL304" s="80"/>
      <c r="AJM304" s="80"/>
      <c r="AJN304" s="80"/>
      <c r="AJO304" s="80"/>
      <c r="AJP304" s="80"/>
      <c r="AJQ304" s="80"/>
      <c r="AJR304" s="80"/>
      <c r="AJS304" s="80"/>
      <c r="AJT304" s="80"/>
      <c r="AJU304" s="80"/>
      <c r="AJV304" s="80"/>
      <c r="AJW304" s="80"/>
      <c r="AJX304" s="80"/>
      <c r="AJY304" s="80"/>
      <c r="AJZ304" s="80"/>
      <c r="AKA304" s="80"/>
      <c r="AKB304" s="80"/>
      <c r="AKC304" s="80"/>
      <c r="AKD304" s="80"/>
      <c r="AKE304" s="80"/>
      <c r="AKF304" s="80"/>
      <c r="AKG304" s="80"/>
      <c r="AKH304" s="80"/>
      <c r="AKI304" s="80"/>
      <c r="AKJ304" s="80"/>
      <c r="AKK304" s="80"/>
      <c r="AKL304" s="80"/>
      <c r="AKM304" s="80"/>
      <c r="AKN304" s="80"/>
      <c r="AKO304" s="80"/>
      <c r="AKP304" s="80"/>
      <c r="AKQ304" s="80"/>
      <c r="AKR304" s="80"/>
      <c r="AKS304" s="80"/>
      <c r="AKT304" s="80"/>
      <c r="AKU304" s="80"/>
      <c r="AKV304" s="80"/>
      <c r="AKW304" s="80"/>
      <c r="AKX304" s="80"/>
      <c r="AKY304" s="80"/>
      <c r="AKZ304" s="80"/>
      <c r="ALA304" s="80"/>
      <c r="ALB304" s="80"/>
      <c r="ALC304" s="80"/>
      <c r="ALD304" s="80"/>
      <c r="ALE304" s="80"/>
      <c r="ALF304" s="80"/>
      <c r="ALG304" s="80"/>
      <c r="ALH304" s="80"/>
      <c r="ALI304" s="80"/>
      <c r="ALJ304" s="80"/>
      <c r="ALK304" s="80"/>
      <c r="ALL304" s="80"/>
      <c r="ALM304" s="80"/>
      <c r="ALN304" s="80"/>
      <c r="ALO304" s="80"/>
      <c r="ALP304" s="80"/>
      <c r="ALQ304" s="80"/>
      <c r="ALR304" s="80"/>
      <c r="ALS304" s="80"/>
      <c r="ALT304" s="80"/>
      <c r="ALU304" s="80"/>
      <c r="ALV304" s="80"/>
      <c r="ALW304" s="80"/>
      <c r="ALX304" s="80"/>
      <c r="ALY304" s="80"/>
      <c r="ALZ304" s="80"/>
      <c r="AMA304" s="80"/>
      <c r="AMB304" s="80"/>
      <c r="AMC304" s="80"/>
      <c r="AMD304" s="80"/>
      <c r="AME304" s="80"/>
      <c r="AMF304" s="80"/>
      <c r="AMG304" s="80"/>
      <c r="AMH304" s="80"/>
      <c r="AMI304" s="80"/>
      <c r="AMJ304" s="80"/>
      <c r="AMK304" s="80"/>
      <c r="AML304" s="80"/>
      <c r="AMM304" s="80"/>
      <c r="AMN304" s="80"/>
      <c r="AMO304" s="80"/>
      <c r="AMP304" s="80"/>
      <c r="AMQ304" s="80"/>
      <c r="AMR304" s="80"/>
      <c r="AMS304" s="80"/>
      <c r="AMT304" s="80"/>
      <c r="AMU304" s="80"/>
      <c r="AMV304" s="80"/>
      <c r="AMW304" s="80"/>
      <c r="AMX304" s="80"/>
      <c r="AMY304" s="80"/>
      <c r="AMZ304" s="80"/>
      <c r="ANA304" s="80"/>
      <c r="ANB304" s="80"/>
      <c r="ANC304" s="80"/>
      <c r="AND304" s="80"/>
      <c r="ANE304" s="80"/>
      <c r="ANF304" s="80"/>
      <c r="ANG304" s="80"/>
      <c r="ANH304" s="80"/>
      <c r="ANI304" s="80"/>
      <c r="ANJ304" s="80"/>
      <c r="ANK304" s="80"/>
      <c r="ANL304" s="80"/>
      <c r="ANM304" s="80"/>
      <c r="ANN304" s="80"/>
      <c r="ANO304" s="80"/>
      <c r="ANP304" s="80"/>
      <c r="ANQ304" s="80"/>
      <c r="ANR304" s="80"/>
      <c r="ANS304" s="80"/>
      <c r="ANT304" s="80"/>
      <c r="ANU304" s="80"/>
      <c r="ANV304" s="80"/>
      <c r="ANW304" s="80"/>
      <c r="ANX304" s="80"/>
      <c r="ANY304" s="80"/>
      <c r="ANZ304" s="80"/>
      <c r="AOA304" s="80"/>
      <c r="AOB304" s="80"/>
      <c r="AOC304" s="80"/>
      <c r="AOD304" s="80"/>
      <c r="AOE304" s="80"/>
      <c r="AOF304" s="80"/>
      <c r="AOG304" s="80"/>
      <c r="AOH304" s="80"/>
      <c r="AOI304" s="80"/>
      <c r="AOJ304" s="80"/>
      <c r="AOK304" s="80"/>
      <c r="AOL304" s="80"/>
      <c r="AOM304" s="80"/>
      <c r="AON304" s="80"/>
      <c r="AOO304" s="80"/>
      <c r="AOP304" s="80"/>
      <c r="AOQ304" s="80"/>
      <c r="AOR304" s="80"/>
      <c r="AOS304" s="80"/>
      <c r="AOT304" s="80"/>
      <c r="AOU304" s="80"/>
      <c r="AOV304" s="80"/>
      <c r="AOW304" s="80"/>
      <c r="AOX304" s="80"/>
      <c r="AOY304" s="80"/>
      <c r="AOZ304" s="80"/>
      <c r="APA304" s="80"/>
      <c r="APB304" s="80"/>
      <c r="APC304" s="80"/>
      <c r="APD304" s="80"/>
      <c r="APE304" s="80"/>
      <c r="APF304" s="80"/>
      <c r="APG304" s="80"/>
      <c r="APH304" s="80"/>
      <c r="API304" s="80"/>
      <c r="APJ304" s="80"/>
      <c r="APK304" s="80"/>
      <c r="APL304" s="80"/>
      <c r="APM304" s="80"/>
      <c r="APN304" s="80"/>
      <c r="APO304" s="80"/>
      <c r="APP304" s="80"/>
      <c r="APQ304" s="80"/>
      <c r="APR304" s="80"/>
      <c r="APS304" s="80"/>
      <c r="APT304" s="80"/>
      <c r="APU304" s="80"/>
      <c r="APV304" s="80"/>
      <c r="APW304" s="80"/>
      <c r="APX304" s="80"/>
      <c r="APY304" s="80"/>
      <c r="APZ304" s="80"/>
      <c r="AQA304" s="80"/>
      <c r="AQB304" s="80"/>
      <c r="AQC304" s="80"/>
      <c r="AQD304" s="80"/>
      <c r="AQE304" s="80"/>
      <c r="AQF304" s="80"/>
      <c r="AQG304" s="80"/>
      <c r="AQH304" s="80"/>
      <c r="AQI304" s="80"/>
      <c r="AQJ304" s="80"/>
      <c r="AQK304" s="80"/>
      <c r="AQL304" s="80"/>
      <c r="AQM304" s="80"/>
      <c r="AQN304" s="80"/>
      <c r="AQO304" s="80"/>
      <c r="AQP304" s="80"/>
      <c r="AQQ304" s="80"/>
      <c r="AQR304" s="80"/>
      <c r="AQS304" s="80"/>
      <c r="AQT304" s="80"/>
      <c r="AQU304" s="80"/>
      <c r="AQV304" s="80"/>
      <c r="AQW304" s="80"/>
      <c r="AQX304" s="80"/>
      <c r="AQY304" s="80"/>
      <c r="AQZ304" s="80"/>
      <c r="ARA304" s="80"/>
      <c r="ARB304" s="80"/>
      <c r="ARC304" s="80"/>
      <c r="ARD304" s="80"/>
      <c r="ARE304" s="80"/>
      <c r="ARF304" s="80"/>
      <c r="ARG304" s="80"/>
      <c r="ARH304" s="80"/>
      <c r="ARI304" s="80"/>
      <c r="ARJ304" s="80"/>
      <c r="ARK304" s="80"/>
      <c r="ARL304" s="80"/>
      <c r="ARM304" s="80"/>
      <c r="ARN304" s="80"/>
      <c r="ARO304" s="80"/>
      <c r="ARP304" s="80"/>
      <c r="ARQ304" s="80"/>
      <c r="ARR304" s="80"/>
      <c r="ARS304" s="80"/>
      <c r="ART304" s="80"/>
      <c r="ARU304" s="80"/>
      <c r="ARV304" s="80"/>
      <c r="ARW304" s="80"/>
      <c r="ARX304" s="80"/>
      <c r="ARY304" s="80"/>
      <c r="ARZ304" s="80"/>
      <c r="ASA304" s="80"/>
      <c r="ASB304" s="80"/>
      <c r="ASC304" s="80"/>
      <c r="ASD304" s="80"/>
      <c r="ASE304" s="80"/>
      <c r="ASF304" s="80"/>
      <c r="ASG304" s="80"/>
      <c r="ASH304" s="80"/>
      <c r="ASI304" s="80"/>
      <c r="ASJ304" s="80"/>
      <c r="ASK304" s="80"/>
      <c r="ASL304" s="80"/>
      <c r="ASM304" s="80"/>
      <c r="ASN304" s="80"/>
      <c r="ASO304" s="80"/>
      <c r="ASP304" s="80"/>
      <c r="ASQ304" s="80"/>
      <c r="ASR304" s="80"/>
      <c r="ASS304" s="80"/>
      <c r="AST304" s="80"/>
      <c r="ASU304" s="80"/>
      <c r="ASV304" s="80"/>
      <c r="ASW304" s="80"/>
      <c r="ASX304" s="80"/>
      <c r="ASY304" s="80"/>
      <c r="ASZ304" s="80"/>
      <c r="ATA304" s="80"/>
      <c r="ATB304" s="80"/>
      <c r="ATC304" s="80"/>
      <c r="ATD304" s="80"/>
      <c r="ATE304" s="80"/>
      <c r="ATF304" s="80"/>
      <c r="ATG304" s="80"/>
      <c r="ATH304" s="80"/>
      <c r="ATI304" s="80"/>
      <c r="ATJ304" s="80"/>
      <c r="ATK304" s="80"/>
      <c r="ATL304" s="80"/>
      <c r="ATM304" s="80"/>
      <c r="ATN304" s="80"/>
      <c r="ATO304" s="80"/>
      <c r="ATP304" s="80"/>
      <c r="ATQ304" s="80"/>
      <c r="ATR304" s="80"/>
      <c r="ATS304" s="80"/>
      <c r="ATT304" s="80"/>
      <c r="ATU304" s="80"/>
      <c r="ATV304" s="80"/>
      <c r="ATW304" s="80"/>
      <c r="ATX304" s="80"/>
      <c r="ATY304" s="80"/>
      <c r="ATZ304" s="80"/>
      <c r="AUA304" s="80"/>
      <c r="AUB304" s="80"/>
      <c r="AUC304" s="80"/>
      <c r="AUD304" s="80"/>
      <c r="AUE304" s="80"/>
      <c r="AUF304" s="80"/>
      <c r="AUG304" s="80"/>
      <c r="AUH304" s="80"/>
      <c r="AUI304" s="80"/>
      <c r="AUJ304" s="80"/>
      <c r="AUK304" s="80"/>
      <c r="AUL304" s="80"/>
      <c r="AUM304" s="80"/>
      <c r="AUN304" s="80"/>
      <c r="AUO304" s="80"/>
      <c r="AUP304" s="80"/>
      <c r="AUQ304" s="80"/>
      <c r="AUR304" s="80"/>
      <c r="AUS304" s="80"/>
      <c r="AUT304" s="80"/>
      <c r="AUU304" s="80"/>
      <c r="AUV304" s="80"/>
      <c r="AUW304" s="80"/>
      <c r="AUX304" s="80"/>
      <c r="AUY304" s="80"/>
      <c r="AUZ304" s="80"/>
      <c r="AVA304" s="80"/>
      <c r="AVB304" s="80"/>
      <c r="AVC304" s="80"/>
      <c r="AVD304" s="80"/>
      <c r="AVE304" s="80"/>
      <c r="AVF304" s="80"/>
      <c r="AVG304" s="80"/>
      <c r="AVH304" s="80"/>
      <c r="AVI304" s="80"/>
      <c r="AVJ304" s="80"/>
      <c r="AVK304" s="80"/>
      <c r="AVL304" s="80"/>
      <c r="AVM304" s="80"/>
      <c r="AVN304" s="80"/>
      <c r="AVO304" s="80"/>
      <c r="AVP304" s="80"/>
      <c r="AVQ304" s="80"/>
      <c r="AVR304" s="80"/>
      <c r="AVS304" s="80"/>
      <c r="AVT304" s="80"/>
      <c r="AVU304" s="80"/>
      <c r="AVV304" s="80"/>
      <c r="AVW304" s="80"/>
      <c r="AVX304" s="80"/>
      <c r="AVY304" s="80"/>
      <c r="AVZ304" s="80"/>
      <c r="AWA304" s="80"/>
      <c r="AWB304" s="80"/>
      <c r="AWC304" s="80"/>
      <c r="AWD304" s="80"/>
      <c r="AWE304" s="80"/>
      <c r="AWF304" s="80"/>
      <c r="AWG304" s="80"/>
      <c r="AWH304" s="80"/>
      <c r="AWI304" s="80"/>
      <c r="AWJ304" s="80"/>
      <c r="AWK304" s="80"/>
      <c r="AWL304" s="80"/>
      <c r="AWM304" s="80"/>
      <c r="AWN304" s="80"/>
      <c r="AWO304" s="80"/>
      <c r="AWP304" s="80"/>
      <c r="AWQ304" s="80"/>
      <c r="AWR304" s="80"/>
      <c r="AWS304" s="80"/>
      <c r="AWT304" s="80"/>
      <c r="AWU304" s="80"/>
      <c r="AWV304" s="80"/>
      <c r="AWW304" s="80"/>
      <c r="AWX304" s="80"/>
      <c r="AWY304" s="80"/>
      <c r="AWZ304" s="80"/>
      <c r="AXA304" s="80"/>
      <c r="AXB304" s="80"/>
      <c r="AXC304" s="80"/>
      <c r="AXD304" s="80"/>
      <c r="AXE304" s="80"/>
      <c r="AXF304" s="80"/>
      <c r="AXG304" s="80"/>
      <c r="AXH304" s="80"/>
      <c r="AXI304" s="80"/>
      <c r="AXJ304" s="80"/>
      <c r="AXK304" s="80"/>
      <c r="AXL304" s="80"/>
      <c r="AXM304" s="80"/>
      <c r="AXN304" s="80"/>
      <c r="AXO304" s="80"/>
      <c r="AXP304" s="80"/>
      <c r="AXQ304" s="80"/>
      <c r="AXR304" s="80"/>
      <c r="AXS304" s="80"/>
      <c r="AXT304" s="80"/>
      <c r="AXU304" s="80"/>
      <c r="AXV304" s="80"/>
      <c r="AXW304" s="80"/>
      <c r="AXX304" s="80"/>
      <c r="AXY304" s="80"/>
      <c r="AXZ304" s="80"/>
      <c r="AYA304" s="80"/>
      <c r="AYB304" s="80"/>
      <c r="AYC304" s="80"/>
      <c r="AYD304" s="80"/>
      <c r="AYE304" s="80"/>
      <c r="AYF304" s="80"/>
      <c r="AYG304" s="80"/>
      <c r="AYH304" s="80"/>
      <c r="AYI304" s="80"/>
      <c r="AYJ304" s="80"/>
      <c r="AYK304" s="80"/>
      <c r="AYL304" s="80"/>
      <c r="AYM304" s="80"/>
      <c r="AYN304" s="80"/>
      <c r="AYO304" s="80"/>
      <c r="AYP304" s="80"/>
      <c r="AYQ304" s="80"/>
      <c r="AYR304" s="80"/>
      <c r="AYS304" s="80"/>
      <c r="AYT304" s="80"/>
      <c r="AYU304" s="80"/>
      <c r="AYV304" s="80"/>
      <c r="AYW304" s="80"/>
      <c r="AYX304" s="80"/>
      <c r="AYY304" s="80"/>
      <c r="AYZ304" s="80"/>
      <c r="AZA304" s="80"/>
      <c r="AZB304" s="80"/>
      <c r="AZC304" s="80"/>
      <c r="AZD304" s="80"/>
      <c r="AZE304" s="80"/>
      <c r="AZF304" s="80"/>
      <c r="AZG304" s="80"/>
      <c r="AZH304" s="80"/>
      <c r="AZI304" s="80"/>
      <c r="AZJ304" s="80"/>
      <c r="AZK304" s="80"/>
      <c r="AZL304" s="80"/>
      <c r="AZM304" s="80"/>
      <c r="AZN304" s="80"/>
      <c r="AZO304" s="80"/>
      <c r="AZP304" s="80"/>
      <c r="AZQ304" s="80"/>
      <c r="AZR304" s="80"/>
      <c r="AZS304" s="80"/>
      <c r="AZT304" s="80"/>
      <c r="AZU304" s="80"/>
      <c r="AZV304" s="80"/>
      <c r="AZW304" s="80"/>
      <c r="AZX304" s="80"/>
      <c r="AZY304" s="80"/>
      <c r="AZZ304" s="80"/>
      <c r="BAA304" s="80"/>
      <c r="BAB304" s="80"/>
      <c r="BAC304" s="80"/>
      <c r="BAD304" s="80"/>
      <c r="BAE304" s="80"/>
      <c r="BAF304" s="80"/>
      <c r="BAG304" s="80"/>
      <c r="BAH304" s="80"/>
      <c r="BAI304" s="80"/>
      <c r="BAJ304" s="80"/>
      <c r="BAK304" s="80"/>
      <c r="BAL304" s="80"/>
      <c r="BAM304" s="80"/>
      <c r="BAN304" s="80"/>
      <c r="BAO304" s="80"/>
      <c r="BAP304" s="80"/>
      <c r="BAQ304" s="80"/>
      <c r="BAR304" s="80"/>
      <c r="BAS304" s="80"/>
      <c r="BAT304" s="80"/>
      <c r="BAU304" s="80"/>
      <c r="BAV304" s="80"/>
      <c r="BAW304" s="80"/>
      <c r="BAX304" s="80"/>
      <c r="BAY304" s="80"/>
      <c r="BAZ304" s="80"/>
      <c r="BBA304" s="80"/>
      <c r="BBB304" s="80"/>
      <c r="BBC304" s="80"/>
      <c r="BBD304" s="80"/>
      <c r="BBE304" s="80"/>
      <c r="BBF304" s="80"/>
      <c r="BBG304" s="80"/>
      <c r="BBH304" s="80"/>
      <c r="BBI304" s="80"/>
      <c r="BBJ304" s="80"/>
      <c r="BBK304" s="80"/>
      <c r="BBL304" s="80"/>
      <c r="BBM304" s="80"/>
      <c r="BBN304" s="80"/>
      <c r="BBO304" s="80"/>
      <c r="BBP304" s="80"/>
      <c r="BBQ304" s="80"/>
      <c r="BBR304" s="80"/>
      <c r="BBS304" s="80"/>
      <c r="BBT304" s="80"/>
      <c r="BBU304" s="80"/>
      <c r="BBV304" s="80"/>
      <c r="BBW304" s="80"/>
      <c r="BBX304" s="80"/>
      <c r="BBY304" s="80"/>
      <c r="BBZ304" s="80"/>
      <c r="BCA304" s="80"/>
      <c r="BCB304" s="80"/>
      <c r="BCC304" s="80"/>
      <c r="BCD304" s="80"/>
      <c r="BCE304" s="80"/>
      <c r="BCF304" s="80"/>
      <c r="BCG304" s="80"/>
      <c r="BCH304" s="80"/>
      <c r="BCI304" s="80"/>
      <c r="BCJ304" s="80"/>
      <c r="BCK304" s="80"/>
      <c r="BCL304" s="80"/>
      <c r="BCM304" s="80"/>
      <c r="BCN304" s="80"/>
      <c r="BCO304" s="80"/>
      <c r="BCP304" s="80"/>
      <c r="BCQ304" s="80"/>
      <c r="BCR304" s="80"/>
      <c r="BCS304" s="80"/>
      <c r="BCT304" s="80"/>
      <c r="BCU304" s="80"/>
      <c r="BCV304" s="80"/>
      <c r="BCW304" s="80"/>
      <c r="BCX304" s="80"/>
      <c r="BCY304" s="80"/>
      <c r="BCZ304" s="80"/>
      <c r="BDA304" s="80"/>
      <c r="BDB304" s="80"/>
      <c r="BDC304" s="80"/>
      <c r="BDD304" s="80"/>
      <c r="BDE304" s="80"/>
      <c r="BDF304" s="80"/>
      <c r="BDG304" s="80"/>
      <c r="BDH304" s="80"/>
      <c r="BDI304" s="80"/>
      <c r="BDJ304" s="80"/>
      <c r="BDK304" s="80"/>
      <c r="BDL304" s="80"/>
      <c r="BDM304" s="80"/>
      <c r="BDN304" s="80"/>
      <c r="BDO304" s="80"/>
      <c r="BDP304" s="80"/>
      <c r="BDQ304" s="80"/>
      <c r="BDR304" s="80"/>
      <c r="BDS304" s="80"/>
      <c r="BDT304" s="80"/>
      <c r="BDU304" s="80"/>
      <c r="BDV304" s="80"/>
      <c r="BDW304" s="80"/>
      <c r="BDX304" s="80"/>
      <c r="BDY304" s="80"/>
      <c r="BDZ304" s="80"/>
      <c r="BEA304" s="80"/>
      <c r="BEB304" s="80"/>
      <c r="BEC304" s="80"/>
      <c r="BED304" s="80"/>
      <c r="BEE304" s="80"/>
      <c r="BEF304" s="80"/>
      <c r="BEG304" s="80"/>
      <c r="BEH304" s="80"/>
      <c r="BEI304" s="80"/>
      <c r="BEJ304" s="80"/>
      <c r="BEK304" s="80"/>
      <c r="BEL304" s="80"/>
      <c r="BEM304" s="80"/>
      <c r="BEN304" s="80"/>
      <c r="BEO304" s="80"/>
      <c r="BEP304" s="80"/>
      <c r="BEQ304" s="80"/>
      <c r="BER304" s="80"/>
      <c r="BES304" s="80"/>
      <c r="BET304" s="80"/>
      <c r="BEU304" s="80"/>
      <c r="BEV304" s="80"/>
      <c r="BEW304" s="80"/>
      <c r="BEX304" s="80"/>
      <c r="BEY304" s="80"/>
      <c r="BEZ304" s="80"/>
      <c r="BFA304" s="80"/>
      <c r="BFB304" s="80"/>
      <c r="BFC304" s="80"/>
      <c r="BFD304" s="80"/>
      <c r="BFE304" s="80"/>
      <c r="BFF304" s="80"/>
      <c r="BFG304" s="80"/>
      <c r="BFH304" s="80"/>
      <c r="BFI304" s="80"/>
      <c r="BFJ304" s="80"/>
      <c r="BFK304" s="80"/>
      <c r="BFL304" s="80"/>
      <c r="BFM304" s="80"/>
      <c r="BFN304" s="80"/>
      <c r="BFO304" s="80"/>
      <c r="BFP304" s="80"/>
      <c r="BFQ304" s="80"/>
      <c r="BFR304" s="80"/>
      <c r="BFS304" s="80"/>
      <c r="BFT304" s="80"/>
      <c r="BFU304" s="80"/>
      <c r="BFV304" s="80"/>
      <c r="BFW304" s="80"/>
      <c r="BFX304" s="80"/>
      <c r="BFY304" s="80"/>
      <c r="BFZ304" s="80"/>
      <c r="BGA304" s="80"/>
      <c r="BGB304" s="80"/>
      <c r="BGC304" s="80"/>
      <c r="BGD304" s="80"/>
      <c r="BGE304" s="80"/>
      <c r="BGF304" s="80"/>
      <c r="BGG304" s="80"/>
      <c r="BGH304" s="80"/>
      <c r="BGI304" s="80"/>
      <c r="BGJ304" s="80"/>
      <c r="BGK304" s="80"/>
      <c r="BGL304" s="80"/>
      <c r="BGM304" s="80"/>
      <c r="BGN304" s="80"/>
      <c r="BGO304" s="80"/>
      <c r="BGP304" s="80"/>
      <c r="BGQ304" s="80"/>
      <c r="BGR304" s="80"/>
      <c r="BGS304" s="80"/>
      <c r="BGT304" s="80"/>
      <c r="BGU304" s="80"/>
      <c r="BGV304" s="80"/>
      <c r="BGW304" s="80"/>
      <c r="BGX304" s="80"/>
      <c r="BGY304" s="80"/>
      <c r="BGZ304" s="80"/>
      <c r="BHA304" s="80"/>
      <c r="BHB304" s="80"/>
      <c r="BHC304" s="80"/>
      <c r="BHD304" s="80"/>
      <c r="BHE304" s="80"/>
      <c r="BHF304" s="80"/>
      <c r="BHG304" s="80"/>
      <c r="BHH304" s="80"/>
      <c r="BHI304" s="80"/>
      <c r="BHJ304" s="80"/>
      <c r="BHK304" s="80"/>
      <c r="BHL304" s="80"/>
      <c r="BHM304" s="80"/>
      <c r="BHN304" s="80"/>
      <c r="BHO304" s="80"/>
      <c r="BHP304" s="80"/>
      <c r="BHQ304" s="80"/>
      <c r="BHR304" s="80"/>
      <c r="BHS304" s="80"/>
      <c r="BHT304" s="80"/>
      <c r="BHU304" s="80"/>
      <c r="BHV304" s="80"/>
      <c r="BHW304" s="80"/>
      <c r="BHX304" s="80"/>
      <c r="BHY304" s="80"/>
      <c r="BHZ304" s="80"/>
      <c r="BIA304" s="80"/>
      <c r="BIB304" s="80"/>
      <c r="BIC304" s="80"/>
      <c r="BID304" s="80"/>
      <c r="BIE304" s="80"/>
      <c r="BIF304" s="80"/>
      <c r="BIG304" s="80"/>
      <c r="BIH304" s="80"/>
      <c r="BII304" s="80"/>
      <c r="BIJ304" s="80"/>
      <c r="BIK304" s="80"/>
      <c r="BIL304" s="80"/>
      <c r="BIM304" s="80"/>
      <c r="BIN304" s="80"/>
      <c r="BIO304" s="80"/>
      <c r="BIP304" s="80"/>
      <c r="BIQ304" s="80"/>
      <c r="BIR304" s="80"/>
      <c r="BIS304" s="80"/>
      <c r="BIT304" s="80"/>
      <c r="BIU304" s="80"/>
      <c r="BIV304" s="80"/>
      <c r="BIW304" s="80"/>
      <c r="BIX304" s="80"/>
      <c r="BIY304" s="80"/>
      <c r="BIZ304" s="80"/>
      <c r="BJA304" s="80"/>
      <c r="BJB304" s="80"/>
      <c r="BJC304" s="80"/>
      <c r="BJD304" s="80"/>
      <c r="BJE304" s="80"/>
      <c r="BJF304" s="80"/>
      <c r="BJG304" s="80"/>
      <c r="BJH304" s="80"/>
      <c r="BJI304" s="80"/>
      <c r="BJJ304" s="80"/>
      <c r="BJK304" s="80"/>
      <c r="BJL304" s="80"/>
      <c r="BJM304" s="80"/>
      <c r="BJN304" s="80"/>
      <c r="BJO304" s="80"/>
      <c r="BJP304" s="80"/>
      <c r="BJQ304" s="80"/>
      <c r="BJR304" s="80"/>
      <c r="BJS304" s="80"/>
      <c r="BJT304" s="80"/>
      <c r="BJU304" s="80"/>
      <c r="BJV304" s="80"/>
      <c r="BJW304" s="80"/>
      <c r="BJX304" s="80"/>
      <c r="BJY304" s="80"/>
      <c r="BJZ304" s="80"/>
      <c r="BKA304" s="80"/>
      <c r="BKB304" s="80"/>
      <c r="BKC304" s="80"/>
      <c r="BKD304" s="80"/>
      <c r="BKE304" s="80"/>
      <c r="BKF304" s="80"/>
      <c r="BKG304" s="80"/>
      <c r="BKH304" s="80"/>
      <c r="BKI304" s="80"/>
      <c r="BKJ304" s="80"/>
      <c r="BKK304" s="80"/>
      <c r="BKL304" s="80"/>
      <c r="BKM304" s="80"/>
      <c r="BKN304" s="80"/>
      <c r="BKO304" s="80"/>
      <c r="BKP304" s="80"/>
      <c r="BKQ304" s="80"/>
      <c r="BKR304" s="80"/>
      <c r="BKS304" s="80"/>
      <c r="BKT304" s="80"/>
      <c r="BKU304" s="80"/>
      <c r="BKV304" s="80"/>
      <c r="BKW304" s="80"/>
      <c r="BKX304" s="80"/>
      <c r="BKY304" s="80"/>
      <c r="BKZ304" s="80"/>
      <c r="BLA304" s="80"/>
      <c r="BLB304" s="80"/>
      <c r="BLC304" s="80"/>
      <c r="BLD304" s="80"/>
      <c r="BLE304" s="80"/>
      <c r="BLF304" s="80"/>
      <c r="BLG304" s="80"/>
      <c r="BLH304" s="80"/>
      <c r="BLI304" s="80"/>
      <c r="BLJ304" s="80"/>
      <c r="BLK304" s="80"/>
      <c r="BLL304" s="80"/>
      <c r="BLM304" s="80"/>
      <c r="BLN304" s="80"/>
      <c r="BLO304" s="80"/>
      <c r="BLP304" s="80"/>
      <c r="BLQ304" s="80"/>
      <c r="BLR304" s="80"/>
      <c r="BLS304" s="80"/>
      <c r="BLT304" s="80"/>
      <c r="BLU304" s="80"/>
      <c r="BLV304" s="80"/>
      <c r="BLW304" s="80"/>
      <c r="BLX304" s="80"/>
      <c r="BLY304" s="80"/>
      <c r="BLZ304" s="80"/>
      <c r="BMA304" s="80"/>
      <c r="BMB304" s="80"/>
      <c r="BMC304" s="80"/>
      <c r="BMD304" s="80"/>
      <c r="BME304" s="80"/>
      <c r="BMF304" s="80"/>
      <c r="BMG304" s="80"/>
      <c r="BMH304" s="80"/>
      <c r="BMI304" s="80"/>
      <c r="BMJ304" s="80"/>
      <c r="BMK304" s="80"/>
      <c r="BML304" s="80"/>
      <c r="BMM304" s="80"/>
      <c r="BMN304" s="80"/>
      <c r="BMO304" s="80"/>
      <c r="BMP304" s="80"/>
      <c r="BMQ304" s="80"/>
      <c r="BMR304" s="80"/>
      <c r="BMS304" s="80"/>
      <c r="BMT304" s="80"/>
      <c r="BMU304" s="80"/>
      <c r="BMV304" s="80"/>
      <c r="BMW304" s="80"/>
      <c r="BMX304" s="80"/>
      <c r="BMY304" s="80"/>
      <c r="BMZ304" s="80"/>
      <c r="BNA304" s="80"/>
      <c r="BNB304" s="80"/>
      <c r="BNC304" s="80"/>
      <c r="BND304" s="80"/>
      <c r="BNE304" s="80"/>
      <c r="BNF304" s="80"/>
      <c r="BNG304" s="80"/>
      <c r="BNH304" s="80"/>
      <c r="BNI304" s="80"/>
      <c r="BNJ304" s="80"/>
      <c r="BNK304" s="80"/>
      <c r="BNL304" s="80"/>
      <c r="BNM304" s="80"/>
      <c r="BNN304" s="80"/>
      <c r="BNO304" s="80"/>
      <c r="BNP304" s="80"/>
      <c r="BNQ304" s="80"/>
      <c r="BNR304" s="80"/>
      <c r="BNS304" s="80"/>
      <c r="BNT304" s="80"/>
      <c r="BNU304" s="80"/>
      <c r="BNV304" s="80"/>
      <c r="BNW304" s="80"/>
      <c r="BNX304" s="80"/>
      <c r="BNY304" s="80"/>
      <c r="BNZ304" s="80"/>
      <c r="BOA304" s="80"/>
      <c r="BOB304" s="80"/>
      <c r="BOC304" s="80"/>
      <c r="BOD304" s="80"/>
      <c r="BOE304" s="80"/>
      <c r="BOF304" s="80"/>
      <c r="BOG304" s="80"/>
      <c r="BOH304" s="80"/>
      <c r="BOI304" s="80"/>
      <c r="BOJ304" s="80"/>
      <c r="BOK304" s="80"/>
      <c r="BOL304" s="80"/>
      <c r="BOM304" s="80"/>
      <c r="BON304" s="80"/>
      <c r="BOO304" s="80"/>
      <c r="BOP304" s="80"/>
      <c r="BOQ304" s="80"/>
      <c r="BOR304" s="80"/>
      <c r="BOS304" s="80"/>
      <c r="BOT304" s="80"/>
      <c r="BOU304" s="80"/>
      <c r="BOV304" s="80"/>
      <c r="BOW304" s="80"/>
      <c r="BOX304" s="80"/>
      <c r="BOY304" s="80"/>
      <c r="BOZ304" s="80"/>
      <c r="BPA304" s="80"/>
      <c r="BPB304" s="80"/>
      <c r="BPC304" s="80"/>
      <c r="BPD304" s="80"/>
      <c r="BPE304" s="80"/>
      <c r="BPF304" s="80"/>
      <c r="BPG304" s="80"/>
      <c r="BPH304" s="80"/>
      <c r="BPI304" s="80"/>
      <c r="BPJ304" s="80"/>
      <c r="BPK304" s="80"/>
      <c r="BPL304" s="80"/>
      <c r="BPM304" s="80"/>
      <c r="BPN304" s="80"/>
      <c r="BPO304" s="80"/>
      <c r="BPP304" s="80"/>
      <c r="BPQ304" s="80"/>
      <c r="BPR304" s="80"/>
      <c r="BPS304" s="80"/>
      <c r="BPT304" s="80"/>
      <c r="BPU304" s="80"/>
      <c r="BPV304" s="80"/>
      <c r="BPW304" s="80"/>
      <c r="BPX304" s="80"/>
      <c r="BPY304" s="80"/>
      <c r="BPZ304" s="80"/>
      <c r="BQA304" s="80"/>
      <c r="BQB304" s="80"/>
      <c r="BQC304" s="80"/>
      <c r="BQD304" s="80"/>
      <c r="BQE304" s="80"/>
      <c r="BQF304" s="80"/>
      <c r="BQG304" s="80"/>
      <c r="BQH304" s="80"/>
      <c r="BQI304" s="80"/>
      <c r="BQJ304" s="80"/>
      <c r="BQK304" s="80"/>
      <c r="BQL304" s="80"/>
      <c r="BQM304" s="80"/>
      <c r="BQN304" s="80"/>
      <c r="BQO304" s="80"/>
      <c r="BQP304" s="80"/>
      <c r="BQQ304" s="80"/>
      <c r="BQR304" s="80"/>
      <c r="BQS304" s="80"/>
      <c r="BQT304" s="80"/>
      <c r="BQU304" s="80"/>
      <c r="BQV304" s="80"/>
      <c r="BQW304" s="80"/>
      <c r="BQX304" s="80"/>
      <c r="BQY304" s="80"/>
      <c r="BQZ304" s="80"/>
      <c r="BRA304" s="80"/>
      <c r="BRB304" s="80"/>
      <c r="BRC304" s="80"/>
      <c r="BRD304" s="80"/>
      <c r="BRE304" s="80"/>
      <c r="BRF304" s="80"/>
      <c r="BRG304" s="80"/>
      <c r="BRH304" s="80"/>
      <c r="BRI304" s="80"/>
      <c r="BRJ304" s="80"/>
      <c r="BRK304" s="80"/>
      <c r="BRL304" s="80"/>
      <c r="BRM304" s="80"/>
      <c r="BRN304" s="80"/>
      <c r="BRO304" s="80"/>
      <c r="BRP304" s="80"/>
      <c r="BRQ304" s="80"/>
      <c r="BRR304" s="80"/>
      <c r="BRS304" s="80"/>
      <c r="BRT304" s="80"/>
      <c r="BRU304" s="80"/>
      <c r="BRV304" s="80"/>
      <c r="BRW304" s="80"/>
      <c r="BRX304" s="80"/>
      <c r="BRY304" s="80"/>
      <c r="BRZ304" s="80"/>
      <c r="BSA304" s="80"/>
      <c r="BSB304" s="80"/>
      <c r="BSC304" s="80"/>
      <c r="BSD304" s="80"/>
      <c r="BSE304" s="80"/>
      <c r="BSF304" s="80"/>
      <c r="BSG304" s="80"/>
      <c r="BSH304" s="80"/>
      <c r="BSI304" s="80"/>
      <c r="BSJ304" s="80"/>
      <c r="BSK304" s="80"/>
      <c r="BSL304" s="80"/>
      <c r="BSM304" s="80"/>
      <c r="BSN304" s="80"/>
      <c r="BSO304" s="80"/>
      <c r="BSP304" s="80"/>
      <c r="BSQ304" s="80"/>
      <c r="BSR304" s="80"/>
      <c r="BSS304" s="80"/>
      <c r="BST304" s="80"/>
      <c r="BSU304" s="80"/>
      <c r="BSV304" s="80"/>
      <c r="BSW304" s="80"/>
      <c r="BSX304" s="80"/>
      <c r="BSY304" s="80"/>
      <c r="BSZ304" s="80"/>
      <c r="BTA304" s="80"/>
      <c r="BTB304" s="80"/>
      <c r="BTC304" s="80"/>
      <c r="BTD304" s="80"/>
      <c r="BTE304" s="80"/>
      <c r="BTF304" s="80"/>
      <c r="BTG304" s="80"/>
      <c r="BTH304" s="80"/>
      <c r="BTI304" s="80"/>
      <c r="BTJ304" s="80"/>
      <c r="BTK304" s="80"/>
      <c r="BTL304" s="80"/>
      <c r="BTM304" s="80"/>
      <c r="BTN304" s="80"/>
      <c r="BTO304" s="80"/>
      <c r="BTP304" s="80"/>
      <c r="BTQ304" s="80"/>
      <c r="BTR304" s="80"/>
      <c r="BTS304" s="80"/>
      <c r="BTT304" s="80"/>
      <c r="BTU304" s="80"/>
      <c r="BTV304" s="80"/>
      <c r="BTW304" s="80"/>
      <c r="BTX304" s="80"/>
      <c r="BTY304" s="80"/>
      <c r="BTZ304" s="80"/>
      <c r="BUA304" s="80"/>
      <c r="BUB304" s="80"/>
      <c r="BUC304" s="80"/>
      <c r="BUD304" s="80"/>
      <c r="BUE304" s="80"/>
      <c r="BUF304" s="80"/>
      <c r="BUG304" s="80"/>
      <c r="BUH304" s="80"/>
      <c r="BUI304" s="80"/>
      <c r="BUJ304" s="80"/>
      <c r="BUK304" s="80"/>
      <c r="BUL304" s="80"/>
      <c r="BUM304" s="80"/>
      <c r="BUN304" s="80"/>
      <c r="BUO304" s="80"/>
      <c r="BUP304" s="80"/>
      <c r="BUQ304" s="80"/>
      <c r="BUR304" s="80"/>
      <c r="BUS304" s="80"/>
      <c r="BUT304" s="80"/>
      <c r="BUU304" s="80"/>
      <c r="BUV304" s="80"/>
      <c r="BUW304" s="80"/>
      <c r="BUX304" s="80"/>
      <c r="BUY304" s="80"/>
      <c r="BUZ304" s="80"/>
      <c r="BVA304" s="80"/>
      <c r="BVB304" s="80"/>
      <c r="BVC304" s="80"/>
      <c r="BVD304" s="80"/>
      <c r="BVE304" s="80"/>
      <c r="BVF304" s="80"/>
      <c r="BVG304" s="80"/>
      <c r="BVH304" s="80"/>
      <c r="BVI304" s="80"/>
      <c r="BVJ304" s="80"/>
      <c r="BVK304" s="80"/>
      <c r="BVL304" s="80"/>
      <c r="BVM304" s="80"/>
      <c r="BVN304" s="80"/>
      <c r="BVO304" s="80"/>
      <c r="BVP304" s="80"/>
      <c r="BVQ304" s="80"/>
      <c r="BVR304" s="80"/>
      <c r="BVS304" s="80"/>
      <c r="BVT304" s="80"/>
      <c r="BVU304" s="80"/>
      <c r="BVV304" s="80"/>
      <c r="BVW304" s="80"/>
      <c r="BVX304" s="80"/>
      <c r="BVY304" s="80"/>
      <c r="BVZ304" s="80"/>
      <c r="BWA304" s="80"/>
      <c r="BWB304" s="80"/>
      <c r="BWC304" s="80"/>
      <c r="BWD304" s="80"/>
      <c r="BWE304" s="80"/>
      <c r="BWF304" s="80"/>
      <c r="BWG304" s="80"/>
      <c r="BWH304" s="80"/>
      <c r="BWI304" s="80"/>
      <c r="BWJ304" s="80"/>
      <c r="BWK304" s="80"/>
      <c r="BWL304" s="80"/>
      <c r="BWM304" s="80"/>
      <c r="BWN304" s="80"/>
      <c r="BWO304" s="80"/>
      <c r="BWP304" s="80"/>
      <c r="BWQ304" s="80"/>
      <c r="BWR304" s="80"/>
      <c r="BWS304" s="80"/>
      <c r="BWT304" s="80"/>
      <c r="BWU304" s="80"/>
      <c r="BWV304" s="80"/>
      <c r="BWW304" s="80"/>
      <c r="BWX304" s="80"/>
      <c r="BWY304" s="80"/>
      <c r="BWZ304" s="80"/>
      <c r="BXA304" s="80"/>
      <c r="BXB304" s="80"/>
      <c r="BXC304" s="80"/>
      <c r="BXD304" s="80"/>
      <c r="BXE304" s="80"/>
      <c r="BXF304" s="80"/>
      <c r="BXG304" s="80"/>
      <c r="BXH304" s="80"/>
      <c r="BXI304" s="80"/>
      <c r="BXJ304" s="80"/>
      <c r="BXK304" s="80"/>
      <c r="BXL304" s="80"/>
      <c r="BXM304" s="80"/>
      <c r="BXN304" s="80"/>
      <c r="BXO304" s="80"/>
      <c r="BXP304" s="80"/>
      <c r="BXQ304" s="80"/>
      <c r="BXR304" s="80"/>
      <c r="BXS304" s="80"/>
      <c r="BXT304" s="80"/>
      <c r="BXU304" s="80"/>
      <c r="BXV304" s="80"/>
      <c r="BXW304" s="80"/>
      <c r="BXX304" s="80"/>
      <c r="BXY304" s="80"/>
      <c r="BXZ304" s="80"/>
      <c r="BYA304" s="80"/>
      <c r="BYB304" s="80"/>
      <c r="BYC304" s="80"/>
      <c r="BYD304" s="80"/>
      <c r="BYE304" s="80"/>
      <c r="BYF304" s="80"/>
      <c r="BYG304" s="80"/>
      <c r="BYH304" s="80"/>
      <c r="BYI304" s="80"/>
      <c r="BYJ304" s="80"/>
      <c r="BYK304" s="80"/>
      <c r="BYL304" s="80"/>
      <c r="BYM304" s="80"/>
      <c r="BYN304" s="80"/>
      <c r="BYO304" s="80"/>
      <c r="BYP304" s="80"/>
      <c r="BYQ304" s="80"/>
      <c r="BYR304" s="80"/>
      <c r="BYS304" s="80"/>
      <c r="BYT304" s="80"/>
      <c r="BYU304" s="80"/>
      <c r="BYV304" s="80"/>
      <c r="BYW304" s="80"/>
      <c r="BYX304" s="80"/>
      <c r="BYY304" s="80"/>
      <c r="BYZ304" s="80"/>
      <c r="BZA304" s="80"/>
      <c r="BZB304" s="80"/>
      <c r="BZC304" s="80"/>
      <c r="BZD304" s="80"/>
      <c r="BZE304" s="80"/>
      <c r="BZF304" s="80"/>
      <c r="BZG304" s="80"/>
      <c r="BZH304" s="80"/>
      <c r="BZI304" s="80"/>
      <c r="BZJ304" s="80"/>
      <c r="BZK304" s="80"/>
      <c r="BZL304" s="80"/>
      <c r="BZM304" s="80"/>
      <c r="BZN304" s="80"/>
      <c r="BZO304" s="80"/>
      <c r="BZP304" s="80"/>
      <c r="BZQ304" s="80"/>
      <c r="BZR304" s="80"/>
      <c r="BZS304" s="80"/>
      <c r="BZT304" s="80"/>
      <c r="BZU304" s="80"/>
      <c r="BZV304" s="80"/>
      <c r="BZW304" s="80"/>
      <c r="BZX304" s="80"/>
      <c r="BZY304" s="80"/>
      <c r="BZZ304" s="80"/>
      <c r="CAA304" s="80"/>
      <c r="CAB304" s="80"/>
      <c r="CAC304" s="80"/>
      <c r="CAD304" s="80"/>
      <c r="CAE304" s="80"/>
      <c r="CAF304" s="80"/>
      <c r="CAG304" s="80"/>
      <c r="CAH304" s="80"/>
      <c r="CAI304" s="80"/>
      <c r="CAJ304" s="80"/>
      <c r="CAK304" s="80"/>
      <c r="CAL304" s="80"/>
      <c r="CAM304" s="80"/>
      <c r="CAN304" s="80"/>
      <c r="CAO304" s="80"/>
      <c r="CAP304" s="80"/>
      <c r="CAQ304" s="80"/>
      <c r="CAR304" s="80"/>
      <c r="CAS304" s="80"/>
      <c r="CAT304" s="80"/>
      <c r="CAU304" s="80"/>
      <c r="CAV304" s="80"/>
      <c r="CAW304" s="80"/>
      <c r="CAX304" s="80"/>
      <c r="CAY304" s="80"/>
      <c r="CAZ304" s="80"/>
      <c r="CBA304" s="80"/>
      <c r="CBB304" s="80"/>
      <c r="CBC304" s="80"/>
      <c r="CBD304" s="80"/>
      <c r="CBE304" s="80"/>
      <c r="CBF304" s="80"/>
      <c r="CBG304" s="80"/>
      <c r="CBH304" s="80"/>
      <c r="CBI304" s="80"/>
      <c r="CBJ304" s="80"/>
      <c r="CBK304" s="80"/>
      <c r="CBL304" s="80"/>
      <c r="CBM304" s="80"/>
      <c r="CBN304" s="80"/>
      <c r="CBO304" s="80"/>
      <c r="CBP304" s="80"/>
      <c r="CBQ304" s="80"/>
      <c r="CBR304" s="80"/>
      <c r="CBS304" s="80"/>
      <c r="CBT304" s="80"/>
      <c r="CBU304" s="80"/>
      <c r="CBV304" s="80"/>
      <c r="CBW304" s="80"/>
      <c r="CBX304" s="80"/>
      <c r="CBY304" s="80"/>
      <c r="CBZ304" s="80"/>
      <c r="CCA304" s="80"/>
      <c r="CCB304" s="80"/>
      <c r="CCC304" s="80"/>
      <c r="CCD304" s="80"/>
      <c r="CCE304" s="80"/>
      <c r="CCF304" s="80"/>
      <c r="CCG304" s="80"/>
      <c r="CCH304" s="80"/>
      <c r="CCI304" s="80"/>
      <c r="CCJ304" s="80"/>
      <c r="CCK304" s="80"/>
      <c r="CCL304" s="80"/>
      <c r="CCM304" s="80"/>
      <c r="CCN304" s="80"/>
      <c r="CCO304" s="80"/>
      <c r="CCP304" s="80"/>
      <c r="CCQ304" s="80"/>
      <c r="CCR304" s="80"/>
      <c r="CCS304" s="80"/>
      <c r="CCT304" s="80"/>
      <c r="CCU304" s="80"/>
      <c r="CCV304" s="80"/>
      <c r="CCW304" s="80"/>
      <c r="CCX304" s="80"/>
      <c r="CCY304" s="80"/>
      <c r="CCZ304" s="80"/>
      <c r="CDA304" s="80"/>
      <c r="CDB304" s="80"/>
      <c r="CDC304" s="80"/>
      <c r="CDD304" s="80"/>
      <c r="CDE304" s="80"/>
      <c r="CDF304" s="80"/>
      <c r="CDG304" s="80"/>
      <c r="CDH304" s="80"/>
      <c r="CDI304" s="80"/>
      <c r="CDJ304" s="80"/>
      <c r="CDK304" s="80"/>
      <c r="CDL304" s="80"/>
      <c r="CDM304" s="80"/>
      <c r="CDN304" s="80"/>
      <c r="CDO304" s="80"/>
      <c r="CDP304" s="80"/>
      <c r="CDQ304" s="80"/>
      <c r="CDR304" s="80"/>
      <c r="CDS304" s="80"/>
      <c r="CDT304" s="80"/>
      <c r="CDU304" s="80"/>
      <c r="CDV304" s="80"/>
      <c r="CDW304" s="80"/>
      <c r="CDX304" s="80"/>
      <c r="CDY304" s="80"/>
      <c r="CDZ304" s="80"/>
      <c r="CEA304" s="80"/>
      <c r="CEB304" s="80"/>
      <c r="CEC304" s="80"/>
      <c r="CED304" s="80"/>
      <c r="CEE304" s="80"/>
      <c r="CEF304" s="80"/>
      <c r="CEG304" s="80"/>
      <c r="CEH304" s="80"/>
      <c r="CEI304" s="80"/>
      <c r="CEJ304" s="80"/>
      <c r="CEK304" s="80"/>
      <c r="CEL304" s="80"/>
      <c r="CEM304" s="80"/>
      <c r="CEN304" s="80"/>
      <c r="CEO304" s="80"/>
      <c r="CEP304" s="80"/>
      <c r="CEQ304" s="80"/>
      <c r="CER304" s="80"/>
      <c r="CES304" s="80"/>
      <c r="CET304" s="80"/>
      <c r="CEU304" s="80"/>
      <c r="CEV304" s="80"/>
      <c r="CEW304" s="80"/>
      <c r="CEX304" s="80"/>
      <c r="CEY304" s="80"/>
      <c r="CEZ304" s="80"/>
      <c r="CFA304" s="80"/>
      <c r="CFB304" s="80"/>
      <c r="CFC304" s="80"/>
      <c r="CFD304" s="80"/>
      <c r="CFE304" s="80"/>
      <c r="CFF304" s="80"/>
      <c r="CFG304" s="80"/>
      <c r="CFH304" s="80"/>
      <c r="CFI304" s="80"/>
      <c r="CFJ304" s="80"/>
      <c r="CFK304" s="80"/>
      <c r="CFL304" s="80"/>
      <c r="CFM304" s="80"/>
      <c r="CFN304" s="80"/>
      <c r="CFO304" s="80"/>
      <c r="CFP304" s="80"/>
      <c r="CFQ304" s="80"/>
      <c r="CFR304" s="80"/>
      <c r="CFS304" s="80"/>
      <c r="CFT304" s="80"/>
      <c r="CFU304" s="80"/>
      <c r="CFV304" s="80"/>
      <c r="CFW304" s="80"/>
      <c r="CFX304" s="80"/>
      <c r="CFY304" s="80"/>
      <c r="CFZ304" s="80"/>
      <c r="CGA304" s="80"/>
      <c r="CGB304" s="80"/>
      <c r="CGC304" s="80"/>
      <c r="CGD304" s="80"/>
      <c r="CGE304" s="80"/>
      <c r="CGF304" s="80"/>
      <c r="CGG304" s="80"/>
      <c r="CGH304" s="80"/>
      <c r="CGI304" s="80"/>
      <c r="CGJ304" s="80"/>
      <c r="CGK304" s="80"/>
      <c r="CGL304" s="80"/>
      <c r="CGM304" s="80"/>
      <c r="CGN304" s="80"/>
      <c r="CGO304" s="80"/>
      <c r="CGP304" s="80"/>
      <c r="CGQ304" s="80"/>
      <c r="CGR304" s="80"/>
      <c r="CGS304" s="80"/>
      <c r="CGT304" s="80"/>
      <c r="CGU304" s="80"/>
      <c r="CGV304" s="80"/>
      <c r="CGW304" s="80"/>
      <c r="CGX304" s="80"/>
      <c r="CGY304" s="80"/>
      <c r="CGZ304" s="80"/>
      <c r="CHA304" s="80"/>
      <c r="CHB304" s="80"/>
      <c r="CHC304" s="80"/>
      <c r="CHD304" s="80"/>
      <c r="CHE304" s="80"/>
      <c r="CHF304" s="80"/>
      <c r="CHG304" s="80"/>
      <c r="CHH304" s="80"/>
      <c r="CHI304" s="80"/>
      <c r="CHJ304" s="80"/>
      <c r="CHK304" s="80"/>
      <c r="CHL304" s="80"/>
      <c r="CHM304" s="80"/>
      <c r="CHN304" s="80"/>
      <c r="CHO304" s="80"/>
      <c r="CHP304" s="80"/>
      <c r="CHQ304" s="80"/>
      <c r="CHR304" s="80"/>
      <c r="CHS304" s="80"/>
      <c r="CHT304" s="80"/>
      <c r="CHU304" s="80"/>
      <c r="CHV304" s="80"/>
      <c r="CHW304" s="80"/>
      <c r="CHX304" s="80"/>
      <c r="CHY304" s="80"/>
      <c r="CHZ304" s="80"/>
      <c r="CIA304" s="80"/>
      <c r="CIB304" s="80"/>
      <c r="CIC304" s="80"/>
      <c r="CID304" s="80"/>
      <c r="CIE304" s="80"/>
      <c r="CIF304" s="80"/>
      <c r="CIG304" s="80"/>
      <c r="CIH304" s="80"/>
      <c r="CII304" s="80"/>
      <c r="CIJ304" s="80"/>
      <c r="CIK304" s="80"/>
      <c r="CIL304" s="80"/>
      <c r="CIM304" s="80"/>
      <c r="CIN304" s="80"/>
      <c r="CIO304" s="80"/>
      <c r="CIP304" s="80"/>
      <c r="CIQ304" s="80"/>
      <c r="CIR304" s="80"/>
      <c r="CIS304" s="80"/>
      <c r="CIT304" s="80"/>
      <c r="CIU304" s="80"/>
      <c r="CIV304" s="80"/>
      <c r="CIW304" s="80"/>
      <c r="CIX304" s="80"/>
      <c r="CIY304" s="80"/>
      <c r="CIZ304" s="80"/>
      <c r="CJA304" s="80"/>
      <c r="CJB304" s="80"/>
      <c r="CJC304" s="80"/>
      <c r="CJD304" s="80"/>
      <c r="CJE304" s="80"/>
      <c r="CJF304" s="80"/>
      <c r="CJG304" s="80"/>
      <c r="CJH304" s="80"/>
      <c r="CJI304" s="80"/>
      <c r="CJJ304" s="80"/>
      <c r="CJK304" s="80"/>
      <c r="CJL304" s="80"/>
      <c r="CJM304" s="80"/>
      <c r="CJN304" s="80"/>
      <c r="CJO304" s="80"/>
      <c r="CJP304" s="80"/>
      <c r="CJQ304" s="80"/>
      <c r="CJR304" s="80"/>
      <c r="CJS304" s="80"/>
      <c r="CJT304" s="80"/>
      <c r="CJU304" s="80"/>
      <c r="CJV304" s="80"/>
      <c r="CJW304" s="80"/>
      <c r="CJX304" s="80"/>
      <c r="CJY304" s="80"/>
      <c r="CJZ304" s="80"/>
      <c r="CKA304" s="80"/>
      <c r="CKB304" s="80"/>
      <c r="CKC304" s="80"/>
      <c r="CKD304" s="80"/>
      <c r="CKE304" s="80"/>
      <c r="CKF304" s="80"/>
      <c r="CKG304" s="80"/>
      <c r="CKH304" s="80"/>
      <c r="CKI304" s="80"/>
      <c r="CKJ304" s="80"/>
      <c r="CKK304" s="80"/>
      <c r="CKL304" s="80"/>
      <c r="CKM304" s="80"/>
      <c r="CKN304" s="80"/>
      <c r="CKO304" s="80"/>
      <c r="CKP304" s="80"/>
      <c r="CKQ304" s="80"/>
      <c r="CKR304" s="80"/>
      <c r="CKS304" s="80"/>
      <c r="CKT304" s="80"/>
      <c r="CKU304" s="80"/>
      <c r="CKV304" s="80"/>
      <c r="CKW304" s="80"/>
      <c r="CKX304" s="80"/>
      <c r="CKY304" s="80"/>
      <c r="CKZ304" s="80"/>
      <c r="CLA304" s="80"/>
      <c r="CLB304" s="80"/>
      <c r="CLC304" s="80"/>
      <c r="CLD304" s="80"/>
      <c r="CLE304" s="80"/>
      <c r="CLF304" s="80"/>
      <c r="CLG304" s="80"/>
      <c r="CLH304" s="80"/>
      <c r="CLI304" s="80"/>
      <c r="CLJ304" s="80"/>
      <c r="CLK304" s="80"/>
      <c r="CLL304" s="80"/>
      <c r="CLM304" s="80"/>
      <c r="CLN304" s="80"/>
      <c r="CLO304" s="80"/>
      <c r="CLP304" s="80"/>
      <c r="CLQ304" s="80"/>
      <c r="CLR304" s="80"/>
      <c r="CLS304" s="80"/>
      <c r="CLT304" s="80"/>
      <c r="CLU304" s="80"/>
      <c r="CLV304" s="80"/>
      <c r="CLW304" s="80"/>
      <c r="CLX304" s="80"/>
      <c r="CLY304" s="80"/>
      <c r="CLZ304" s="80"/>
      <c r="CMA304" s="80"/>
      <c r="CMB304" s="80"/>
      <c r="CMC304" s="80"/>
      <c r="CMD304" s="80"/>
      <c r="CME304" s="80"/>
      <c r="CMF304" s="80"/>
      <c r="CMG304" s="80"/>
      <c r="CMH304" s="80"/>
      <c r="CMI304" s="80"/>
      <c r="CMJ304" s="80"/>
      <c r="CMK304" s="80"/>
      <c r="CML304" s="80"/>
      <c r="CMM304" s="80"/>
      <c r="CMN304" s="80"/>
      <c r="CMO304" s="80"/>
      <c r="CMP304" s="80"/>
      <c r="CMQ304" s="80"/>
      <c r="CMR304" s="80"/>
      <c r="CMS304" s="80"/>
      <c r="CMT304" s="80"/>
      <c r="CMU304" s="80"/>
      <c r="CMV304" s="80"/>
      <c r="CMW304" s="80"/>
      <c r="CMX304" s="80"/>
      <c r="CMY304" s="80"/>
      <c r="CMZ304" s="80"/>
      <c r="CNA304" s="80"/>
      <c r="CNB304" s="80"/>
      <c r="CNC304" s="80"/>
      <c r="CND304" s="80"/>
      <c r="CNE304" s="80"/>
      <c r="CNF304" s="80"/>
      <c r="CNG304" s="80"/>
      <c r="CNH304" s="80"/>
      <c r="CNI304" s="80"/>
      <c r="CNJ304" s="80"/>
      <c r="CNK304" s="80"/>
      <c r="CNL304" s="80"/>
      <c r="CNM304" s="80"/>
      <c r="CNN304" s="80"/>
      <c r="CNO304" s="80"/>
      <c r="CNP304" s="80"/>
      <c r="CNQ304" s="80"/>
      <c r="CNR304" s="80"/>
      <c r="CNS304" s="80"/>
      <c r="CNT304" s="80"/>
      <c r="CNU304" s="80"/>
      <c r="CNV304" s="80"/>
      <c r="CNW304" s="80"/>
      <c r="CNX304" s="80"/>
      <c r="CNY304" s="80"/>
      <c r="CNZ304" s="80"/>
      <c r="COA304" s="80"/>
      <c r="COB304" s="80"/>
      <c r="COC304" s="80"/>
      <c r="COD304" s="80"/>
      <c r="COE304" s="80"/>
      <c r="COF304" s="80"/>
      <c r="COG304" s="80"/>
      <c r="COH304" s="80"/>
      <c r="COI304" s="80"/>
      <c r="COJ304" s="80"/>
      <c r="COK304" s="80"/>
      <c r="COL304" s="80"/>
      <c r="COM304" s="80"/>
      <c r="CON304" s="80"/>
      <c r="COO304" s="80"/>
      <c r="COP304" s="80"/>
      <c r="COQ304" s="80"/>
      <c r="COR304" s="80"/>
      <c r="COS304" s="80"/>
      <c r="COT304" s="80"/>
      <c r="COU304" s="80"/>
      <c r="COV304" s="80"/>
      <c r="COW304" s="80"/>
      <c r="COX304" s="80"/>
      <c r="COY304" s="80"/>
      <c r="COZ304" s="80"/>
      <c r="CPA304" s="80"/>
      <c r="CPB304" s="80"/>
      <c r="CPC304" s="80"/>
      <c r="CPD304" s="80"/>
      <c r="CPE304" s="80"/>
      <c r="CPF304" s="80"/>
      <c r="CPG304" s="80"/>
      <c r="CPH304" s="80"/>
      <c r="CPI304" s="80"/>
      <c r="CPJ304" s="80"/>
      <c r="CPK304" s="80"/>
      <c r="CPL304" s="80"/>
      <c r="CPM304" s="80"/>
      <c r="CPN304" s="80"/>
      <c r="CPO304" s="80"/>
      <c r="CPP304" s="80"/>
      <c r="CPQ304" s="80"/>
      <c r="CPR304" s="80"/>
      <c r="CPS304" s="80"/>
      <c r="CPT304" s="80"/>
      <c r="CPU304" s="80"/>
      <c r="CPV304" s="80"/>
      <c r="CPW304" s="80"/>
      <c r="CPX304" s="80"/>
      <c r="CPY304" s="80"/>
      <c r="CPZ304" s="80"/>
      <c r="CQA304" s="80"/>
      <c r="CQB304" s="80"/>
      <c r="CQC304" s="80"/>
      <c r="CQD304" s="80"/>
      <c r="CQE304" s="80"/>
      <c r="CQF304" s="80"/>
      <c r="CQG304" s="80"/>
      <c r="CQH304" s="80"/>
      <c r="CQI304" s="80"/>
      <c r="CQJ304" s="80"/>
      <c r="CQK304" s="80"/>
      <c r="CQL304" s="80"/>
      <c r="CQM304" s="80"/>
      <c r="CQN304" s="80"/>
      <c r="CQO304" s="80"/>
      <c r="CQP304" s="80"/>
      <c r="CQQ304" s="80"/>
      <c r="CQR304" s="80"/>
      <c r="CQS304" s="80"/>
      <c r="CQT304" s="80"/>
      <c r="CQU304" s="80"/>
      <c r="CQV304" s="80"/>
      <c r="CQW304" s="80"/>
      <c r="CQX304" s="80"/>
      <c r="CQY304" s="80"/>
      <c r="CQZ304" s="80"/>
      <c r="CRA304" s="80"/>
      <c r="CRB304" s="80"/>
      <c r="CRC304" s="80"/>
      <c r="CRD304" s="80"/>
      <c r="CRE304" s="80"/>
      <c r="CRF304" s="80"/>
      <c r="CRG304" s="80"/>
      <c r="CRH304" s="80"/>
      <c r="CRI304" s="80"/>
      <c r="CRJ304" s="80"/>
      <c r="CRK304" s="80"/>
      <c r="CRL304" s="80"/>
      <c r="CRM304" s="80"/>
      <c r="CRN304" s="80"/>
      <c r="CRO304" s="80"/>
      <c r="CRP304" s="80"/>
      <c r="CRQ304" s="80"/>
      <c r="CRR304" s="80"/>
      <c r="CRS304" s="80"/>
      <c r="CRT304" s="80"/>
      <c r="CRU304" s="80"/>
      <c r="CRV304" s="80"/>
      <c r="CRW304" s="80"/>
      <c r="CRX304" s="80"/>
      <c r="CRY304" s="80"/>
      <c r="CRZ304" s="80"/>
      <c r="CSA304" s="80"/>
      <c r="CSB304" s="80"/>
      <c r="CSC304" s="80"/>
      <c r="CSD304" s="80"/>
      <c r="CSE304" s="80"/>
      <c r="CSF304" s="80"/>
      <c r="CSG304" s="80"/>
      <c r="CSH304" s="80"/>
      <c r="CSI304" s="80"/>
      <c r="CSJ304" s="80"/>
      <c r="CSK304" s="80"/>
      <c r="CSL304" s="80"/>
      <c r="CSM304" s="80"/>
      <c r="CSN304" s="80"/>
      <c r="CSO304" s="80"/>
      <c r="CSP304" s="80"/>
      <c r="CSQ304" s="80"/>
      <c r="CSR304" s="80"/>
      <c r="CSS304" s="80"/>
      <c r="CST304" s="80"/>
      <c r="CSU304" s="80"/>
      <c r="CSV304" s="80"/>
      <c r="CSW304" s="80"/>
      <c r="CSX304" s="80"/>
      <c r="CSY304" s="80"/>
      <c r="CSZ304" s="80"/>
      <c r="CTA304" s="80"/>
      <c r="CTB304" s="80"/>
      <c r="CTC304" s="80"/>
      <c r="CTD304" s="80"/>
      <c r="CTE304" s="80"/>
      <c r="CTF304" s="80"/>
      <c r="CTG304" s="80"/>
      <c r="CTH304" s="80"/>
      <c r="CTI304" s="80"/>
      <c r="CTJ304" s="80"/>
      <c r="CTK304" s="80"/>
      <c r="CTL304" s="80"/>
      <c r="CTM304" s="80"/>
      <c r="CTN304" s="80"/>
      <c r="CTO304" s="80"/>
      <c r="CTP304" s="80"/>
      <c r="CTQ304" s="80"/>
      <c r="CTR304" s="80"/>
      <c r="CTS304" s="80"/>
      <c r="CTT304" s="80"/>
      <c r="CTU304" s="80"/>
      <c r="CTV304" s="80"/>
      <c r="CTW304" s="80"/>
      <c r="CTX304" s="80"/>
      <c r="CTY304" s="80"/>
      <c r="CTZ304" s="80"/>
      <c r="CUA304" s="80"/>
      <c r="CUB304" s="80"/>
      <c r="CUC304" s="80"/>
      <c r="CUD304" s="80"/>
      <c r="CUE304" s="80"/>
      <c r="CUF304" s="80"/>
      <c r="CUG304" s="80"/>
      <c r="CUH304" s="80"/>
      <c r="CUI304" s="80"/>
      <c r="CUJ304" s="80"/>
      <c r="CUK304" s="80"/>
      <c r="CUL304" s="80"/>
      <c r="CUM304" s="80"/>
      <c r="CUN304" s="80"/>
      <c r="CUO304" s="80"/>
      <c r="CUP304" s="80"/>
      <c r="CUQ304" s="80"/>
      <c r="CUR304" s="80"/>
      <c r="CUS304" s="80"/>
      <c r="CUT304" s="80"/>
      <c r="CUU304" s="80"/>
      <c r="CUV304" s="80"/>
      <c r="CUW304" s="80"/>
      <c r="CUX304" s="80"/>
      <c r="CUY304" s="80"/>
      <c r="CUZ304" s="80"/>
      <c r="CVA304" s="80"/>
      <c r="CVB304" s="80"/>
      <c r="CVC304" s="80"/>
      <c r="CVD304" s="80"/>
      <c r="CVE304" s="80"/>
      <c r="CVF304" s="80"/>
      <c r="CVG304" s="80"/>
      <c r="CVH304" s="80"/>
      <c r="CVI304" s="80"/>
      <c r="CVJ304" s="80"/>
      <c r="CVK304" s="80"/>
      <c r="CVL304" s="80"/>
      <c r="CVM304" s="80"/>
      <c r="CVN304" s="80"/>
      <c r="CVO304" s="80"/>
      <c r="CVP304" s="80"/>
      <c r="CVQ304" s="80"/>
      <c r="CVR304" s="80"/>
      <c r="CVS304" s="80"/>
      <c r="CVT304" s="80"/>
      <c r="CVU304" s="80"/>
      <c r="CVV304" s="80"/>
      <c r="CVW304" s="80"/>
      <c r="CVX304" s="80"/>
      <c r="CVY304" s="80"/>
      <c r="CVZ304" s="80"/>
      <c r="CWA304" s="80"/>
      <c r="CWB304" s="80"/>
      <c r="CWC304" s="80"/>
      <c r="CWD304" s="80"/>
      <c r="CWE304" s="80"/>
      <c r="CWF304" s="80"/>
      <c r="CWG304" s="80"/>
      <c r="CWH304" s="80"/>
      <c r="CWI304" s="80"/>
      <c r="CWJ304" s="80"/>
      <c r="CWK304" s="80"/>
      <c r="CWL304" s="80"/>
      <c r="CWM304" s="80"/>
      <c r="CWN304" s="80"/>
      <c r="CWO304" s="80"/>
      <c r="CWP304" s="80"/>
      <c r="CWQ304" s="80"/>
      <c r="CWR304" s="80"/>
      <c r="CWS304" s="80"/>
      <c r="CWT304" s="80"/>
      <c r="CWU304" s="80"/>
      <c r="CWV304" s="80"/>
      <c r="CWW304" s="80"/>
      <c r="CWX304" s="80"/>
      <c r="CWY304" s="80"/>
      <c r="CWZ304" s="80"/>
      <c r="CXA304" s="80"/>
      <c r="CXB304" s="80"/>
      <c r="CXC304" s="80"/>
      <c r="CXD304" s="80"/>
      <c r="CXE304" s="80"/>
      <c r="CXF304" s="80"/>
      <c r="CXG304" s="80"/>
      <c r="CXH304" s="80"/>
      <c r="CXI304" s="80"/>
      <c r="CXJ304" s="80"/>
      <c r="CXK304" s="80"/>
      <c r="CXL304" s="80"/>
      <c r="CXM304" s="80"/>
      <c r="CXN304" s="80"/>
      <c r="CXO304" s="80"/>
      <c r="CXP304" s="80"/>
      <c r="CXQ304" s="80"/>
      <c r="CXR304" s="80"/>
      <c r="CXS304" s="80"/>
      <c r="CXT304" s="80"/>
      <c r="CXU304" s="80"/>
      <c r="CXV304" s="80"/>
      <c r="CXW304" s="80"/>
      <c r="CXX304" s="80"/>
      <c r="CXY304" s="80"/>
      <c r="CXZ304" s="80"/>
      <c r="CYA304" s="80"/>
      <c r="CYB304" s="80"/>
      <c r="CYC304" s="80"/>
      <c r="CYD304" s="80"/>
      <c r="CYE304" s="80"/>
      <c r="CYF304" s="80"/>
      <c r="CYG304" s="80"/>
      <c r="CYH304" s="80"/>
      <c r="CYI304" s="80"/>
      <c r="CYJ304" s="80"/>
      <c r="CYK304" s="80"/>
      <c r="CYL304" s="80"/>
      <c r="CYM304" s="80"/>
      <c r="CYN304" s="80"/>
      <c r="CYO304" s="80"/>
      <c r="CYP304" s="80"/>
      <c r="CYQ304" s="80"/>
      <c r="CYR304" s="80"/>
      <c r="CYS304" s="80"/>
      <c r="CYT304" s="80"/>
      <c r="CYU304" s="80"/>
      <c r="CYV304" s="80"/>
      <c r="CYW304" s="80"/>
      <c r="CYX304" s="80"/>
      <c r="CYY304" s="80"/>
      <c r="CYZ304" s="80"/>
      <c r="CZA304" s="80"/>
      <c r="CZB304" s="80"/>
      <c r="CZC304" s="80"/>
      <c r="CZD304" s="80"/>
      <c r="CZE304" s="80"/>
      <c r="CZF304" s="80"/>
      <c r="CZG304" s="80"/>
      <c r="CZH304" s="80"/>
      <c r="CZI304" s="80"/>
      <c r="CZJ304" s="80"/>
      <c r="CZK304" s="80"/>
      <c r="CZL304" s="80"/>
      <c r="CZM304" s="80"/>
      <c r="CZN304" s="80"/>
      <c r="CZO304" s="80"/>
      <c r="CZP304" s="80"/>
      <c r="CZQ304" s="80"/>
      <c r="CZR304" s="80"/>
      <c r="CZS304" s="80"/>
      <c r="CZT304" s="80"/>
      <c r="CZU304" s="80"/>
      <c r="CZV304" s="80"/>
      <c r="CZW304" s="80"/>
      <c r="CZX304" s="80"/>
      <c r="CZY304" s="80"/>
      <c r="CZZ304" s="80"/>
      <c r="DAA304" s="80"/>
      <c r="DAB304" s="80"/>
      <c r="DAC304" s="80"/>
      <c r="DAD304" s="80"/>
      <c r="DAE304" s="80"/>
      <c r="DAF304" s="80"/>
      <c r="DAG304" s="80"/>
      <c r="DAH304" s="80"/>
      <c r="DAI304" s="80"/>
      <c r="DAJ304" s="80"/>
      <c r="DAK304" s="80"/>
      <c r="DAL304" s="80"/>
      <c r="DAM304" s="80"/>
      <c r="DAN304" s="80"/>
      <c r="DAO304" s="80"/>
      <c r="DAP304" s="80"/>
      <c r="DAQ304" s="80"/>
      <c r="DAR304" s="80"/>
      <c r="DAS304" s="80"/>
      <c r="DAT304" s="80"/>
      <c r="DAU304" s="80"/>
      <c r="DAV304" s="80"/>
      <c r="DAW304" s="80"/>
      <c r="DAX304" s="80"/>
      <c r="DAY304" s="80"/>
      <c r="DAZ304" s="80"/>
      <c r="DBA304" s="80"/>
      <c r="DBB304" s="80"/>
      <c r="DBC304" s="80"/>
      <c r="DBD304" s="80"/>
      <c r="DBE304" s="80"/>
      <c r="DBF304" s="80"/>
      <c r="DBG304" s="80"/>
      <c r="DBH304" s="80"/>
      <c r="DBI304" s="80"/>
      <c r="DBJ304" s="80"/>
      <c r="DBK304" s="80"/>
      <c r="DBL304" s="80"/>
      <c r="DBM304" s="80"/>
      <c r="DBN304" s="80"/>
      <c r="DBO304" s="80"/>
      <c r="DBP304" s="80"/>
      <c r="DBQ304" s="80"/>
      <c r="DBR304" s="80"/>
      <c r="DBS304" s="80"/>
      <c r="DBT304" s="80"/>
      <c r="DBU304" s="80"/>
      <c r="DBV304" s="80"/>
      <c r="DBW304" s="80"/>
      <c r="DBX304" s="80"/>
      <c r="DBY304" s="80"/>
      <c r="DBZ304" s="80"/>
      <c r="DCA304" s="80"/>
      <c r="DCB304" s="80"/>
      <c r="DCC304" s="80"/>
      <c r="DCD304" s="80"/>
      <c r="DCE304" s="80"/>
      <c r="DCF304" s="80"/>
      <c r="DCG304" s="80"/>
      <c r="DCH304" s="80"/>
      <c r="DCI304" s="80"/>
      <c r="DCJ304" s="80"/>
      <c r="DCK304" s="80"/>
      <c r="DCL304" s="80"/>
      <c r="DCM304" s="80"/>
      <c r="DCN304" s="80"/>
      <c r="DCO304" s="80"/>
      <c r="DCP304" s="80"/>
      <c r="DCQ304" s="80"/>
      <c r="DCR304" s="80"/>
      <c r="DCS304" s="80"/>
      <c r="DCT304" s="80"/>
      <c r="DCU304" s="80"/>
      <c r="DCV304" s="80"/>
      <c r="DCW304" s="80"/>
      <c r="DCX304" s="80"/>
      <c r="DCY304" s="80"/>
      <c r="DCZ304" s="80"/>
      <c r="DDA304" s="80"/>
      <c r="DDB304" s="80"/>
      <c r="DDC304" s="80"/>
      <c r="DDD304" s="80"/>
      <c r="DDE304" s="80"/>
      <c r="DDF304" s="80"/>
      <c r="DDG304" s="80"/>
      <c r="DDH304" s="80"/>
      <c r="DDI304" s="80"/>
      <c r="DDJ304" s="80"/>
      <c r="DDK304" s="80"/>
      <c r="DDL304" s="80"/>
      <c r="DDM304" s="80"/>
      <c r="DDN304" s="80"/>
      <c r="DDO304" s="80"/>
      <c r="DDP304" s="80"/>
      <c r="DDQ304" s="80"/>
      <c r="DDR304" s="80"/>
      <c r="DDS304" s="80"/>
      <c r="DDT304" s="80"/>
      <c r="DDU304" s="80"/>
      <c r="DDV304" s="80"/>
      <c r="DDW304" s="80"/>
      <c r="DDX304" s="80"/>
      <c r="DDY304" s="80"/>
      <c r="DDZ304" s="80"/>
      <c r="DEA304" s="80"/>
      <c r="DEB304" s="80"/>
      <c r="DEC304" s="80"/>
      <c r="DED304" s="80"/>
      <c r="DEE304" s="80"/>
      <c r="DEF304" s="80"/>
      <c r="DEG304" s="80"/>
      <c r="DEH304" s="80"/>
      <c r="DEI304" s="80"/>
      <c r="DEJ304" s="80"/>
      <c r="DEK304" s="80"/>
      <c r="DEL304" s="80"/>
      <c r="DEM304" s="80"/>
      <c r="DEN304" s="80"/>
      <c r="DEO304" s="80"/>
      <c r="DEP304" s="80"/>
      <c r="DEQ304" s="80"/>
      <c r="DER304" s="80"/>
      <c r="DES304" s="80"/>
      <c r="DET304" s="80"/>
      <c r="DEU304" s="80"/>
      <c r="DEV304" s="80"/>
      <c r="DEW304" s="80"/>
      <c r="DEX304" s="80"/>
      <c r="DEY304" s="80"/>
      <c r="DEZ304" s="80"/>
      <c r="DFA304" s="80"/>
      <c r="DFB304" s="80"/>
      <c r="DFC304" s="80"/>
      <c r="DFD304" s="80"/>
      <c r="DFE304" s="80"/>
      <c r="DFF304" s="80"/>
      <c r="DFG304" s="80"/>
      <c r="DFH304" s="80"/>
      <c r="DFI304" s="80"/>
      <c r="DFJ304" s="80"/>
      <c r="DFK304" s="80"/>
      <c r="DFL304" s="80"/>
      <c r="DFM304" s="80"/>
      <c r="DFN304" s="80"/>
      <c r="DFO304" s="80"/>
      <c r="DFP304" s="80"/>
      <c r="DFQ304" s="80"/>
      <c r="DFR304" s="80"/>
      <c r="DFS304" s="80"/>
      <c r="DFT304" s="80"/>
      <c r="DFU304" s="80"/>
      <c r="DFV304" s="80"/>
      <c r="DFW304" s="80"/>
      <c r="DFX304" s="80"/>
      <c r="DFY304" s="80"/>
      <c r="DFZ304" s="80"/>
      <c r="DGA304" s="80"/>
      <c r="DGB304" s="80"/>
      <c r="DGC304" s="80"/>
      <c r="DGD304" s="80"/>
      <c r="DGE304" s="80"/>
      <c r="DGF304" s="80"/>
      <c r="DGG304" s="80"/>
      <c r="DGH304" s="80"/>
      <c r="DGI304" s="80"/>
      <c r="DGJ304" s="80"/>
      <c r="DGK304" s="80"/>
      <c r="DGL304" s="80"/>
      <c r="DGM304" s="80"/>
      <c r="DGN304" s="80"/>
      <c r="DGO304" s="80"/>
      <c r="DGP304" s="80"/>
      <c r="DGQ304" s="80"/>
      <c r="DGR304" s="80"/>
      <c r="DGS304" s="80"/>
      <c r="DGT304" s="80"/>
      <c r="DGU304" s="80"/>
      <c r="DGV304" s="80"/>
      <c r="DGW304" s="80"/>
      <c r="DGX304" s="80"/>
      <c r="DGY304" s="80"/>
      <c r="DGZ304" s="80"/>
      <c r="DHA304" s="80"/>
      <c r="DHB304" s="80"/>
      <c r="DHC304" s="80"/>
      <c r="DHD304" s="80"/>
      <c r="DHE304" s="80"/>
      <c r="DHF304" s="80"/>
      <c r="DHG304" s="80"/>
      <c r="DHH304" s="80"/>
      <c r="DHI304" s="80"/>
      <c r="DHJ304" s="80"/>
      <c r="DHK304" s="80"/>
      <c r="DHL304" s="80"/>
      <c r="DHM304" s="80"/>
      <c r="DHN304" s="80"/>
      <c r="DHO304" s="80"/>
      <c r="DHP304" s="80"/>
      <c r="DHQ304" s="80"/>
      <c r="DHR304" s="80"/>
      <c r="DHS304" s="80"/>
      <c r="DHT304" s="80"/>
      <c r="DHU304" s="80"/>
      <c r="DHV304" s="80"/>
      <c r="DHW304" s="80"/>
      <c r="DHX304" s="80"/>
      <c r="DHY304" s="80"/>
      <c r="DHZ304" s="80"/>
      <c r="DIA304" s="80"/>
      <c r="DIB304" s="80"/>
      <c r="DIC304" s="80"/>
      <c r="DID304" s="80"/>
      <c r="DIE304" s="80"/>
      <c r="DIF304" s="80"/>
      <c r="DIG304" s="80"/>
      <c r="DIH304" s="80"/>
      <c r="DII304" s="80"/>
      <c r="DIJ304" s="80"/>
      <c r="DIK304" s="80"/>
      <c r="DIL304" s="80"/>
      <c r="DIM304" s="80"/>
      <c r="DIN304" s="80"/>
      <c r="DIO304" s="80"/>
      <c r="DIP304" s="80"/>
      <c r="DIQ304" s="80"/>
      <c r="DIR304" s="80"/>
      <c r="DIS304" s="80"/>
      <c r="DIT304" s="80"/>
      <c r="DIU304" s="80"/>
      <c r="DIV304" s="80"/>
      <c r="DIW304" s="80"/>
      <c r="DIX304" s="80"/>
      <c r="DIY304" s="80"/>
      <c r="DIZ304" s="80"/>
      <c r="DJA304" s="80"/>
      <c r="DJB304" s="80"/>
      <c r="DJC304" s="80"/>
      <c r="DJD304" s="80"/>
      <c r="DJE304" s="80"/>
      <c r="DJF304" s="80"/>
      <c r="DJG304" s="80"/>
      <c r="DJH304" s="80"/>
      <c r="DJI304" s="80"/>
      <c r="DJJ304" s="80"/>
      <c r="DJK304" s="80"/>
      <c r="DJL304" s="80"/>
      <c r="DJM304" s="80"/>
      <c r="DJN304" s="80"/>
      <c r="DJO304" s="80"/>
      <c r="DJP304" s="80"/>
      <c r="DJQ304" s="80"/>
      <c r="DJR304" s="80"/>
      <c r="DJS304" s="80"/>
      <c r="DJT304" s="80"/>
      <c r="DJU304" s="80"/>
      <c r="DJV304" s="80"/>
      <c r="DJW304" s="80"/>
      <c r="DJX304" s="80"/>
      <c r="DJY304" s="80"/>
      <c r="DJZ304" s="80"/>
      <c r="DKA304" s="80"/>
      <c r="DKB304" s="80"/>
      <c r="DKC304" s="80"/>
      <c r="DKD304" s="80"/>
      <c r="DKE304" s="80"/>
      <c r="DKF304" s="80"/>
      <c r="DKG304" s="80"/>
      <c r="DKH304" s="80"/>
      <c r="DKI304" s="80"/>
      <c r="DKJ304" s="80"/>
      <c r="DKK304" s="80"/>
      <c r="DKL304" s="80"/>
      <c r="DKM304" s="80"/>
      <c r="DKN304" s="80"/>
      <c r="DKO304" s="80"/>
      <c r="DKP304" s="80"/>
      <c r="DKQ304" s="80"/>
      <c r="DKR304" s="80"/>
      <c r="DKS304" s="80"/>
      <c r="DKT304" s="80"/>
      <c r="DKU304" s="80"/>
      <c r="DKV304" s="80"/>
      <c r="DKW304" s="80"/>
      <c r="DKX304" s="80"/>
      <c r="DKY304" s="80"/>
      <c r="DKZ304" s="80"/>
      <c r="DLA304" s="80"/>
      <c r="DLB304" s="80"/>
      <c r="DLC304" s="80"/>
      <c r="DLD304" s="80"/>
      <c r="DLE304" s="80"/>
      <c r="DLF304" s="80"/>
      <c r="DLG304" s="80"/>
      <c r="DLH304" s="80"/>
      <c r="DLI304" s="80"/>
      <c r="DLJ304" s="80"/>
      <c r="DLK304" s="80"/>
      <c r="DLL304" s="80"/>
      <c r="DLM304" s="80"/>
      <c r="DLN304" s="80"/>
      <c r="DLO304" s="80"/>
      <c r="DLP304" s="80"/>
      <c r="DLQ304" s="80"/>
      <c r="DLR304" s="80"/>
      <c r="DLS304" s="80"/>
      <c r="DLT304" s="80"/>
      <c r="DLU304" s="80"/>
      <c r="DLV304" s="80"/>
      <c r="DLW304" s="80"/>
      <c r="DLX304" s="80"/>
      <c r="DLY304" s="80"/>
      <c r="DLZ304" s="80"/>
      <c r="DMA304" s="80"/>
      <c r="DMB304" s="80"/>
      <c r="DMC304" s="80"/>
      <c r="DMD304" s="80"/>
      <c r="DME304" s="80"/>
      <c r="DMF304" s="80"/>
      <c r="DMG304" s="80"/>
      <c r="DMH304" s="80"/>
      <c r="DMI304" s="80"/>
      <c r="DMJ304" s="80"/>
      <c r="DMK304" s="80"/>
      <c r="DML304" s="80"/>
      <c r="DMM304" s="80"/>
      <c r="DMN304" s="80"/>
      <c r="DMO304" s="80"/>
      <c r="DMP304" s="80"/>
      <c r="DMQ304" s="80"/>
      <c r="DMR304" s="80"/>
      <c r="DMS304" s="80"/>
      <c r="DMT304" s="80"/>
      <c r="DMU304" s="80"/>
      <c r="DMV304" s="80"/>
      <c r="DMW304" s="80"/>
      <c r="DMX304" s="80"/>
      <c r="DMY304" s="80"/>
      <c r="DMZ304" s="80"/>
      <c r="DNA304" s="80"/>
      <c r="DNB304" s="80"/>
      <c r="DNC304" s="80"/>
      <c r="DND304" s="80"/>
      <c r="DNE304" s="80"/>
      <c r="DNF304" s="80"/>
      <c r="DNG304" s="80"/>
      <c r="DNH304" s="80"/>
      <c r="DNI304" s="80"/>
      <c r="DNJ304" s="80"/>
      <c r="DNK304" s="80"/>
      <c r="DNL304" s="80"/>
      <c r="DNM304" s="80"/>
      <c r="DNN304" s="80"/>
      <c r="DNO304" s="80"/>
      <c r="DNP304" s="80"/>
      <c r="DNQ304" s="80"/>
      <c r="DNR304" s="80"/>
      <c r="DNS304" s="80"/>
      <c r="DNT304" s="80"/>
      <c r="DNU304" s="80"/>
      <c r="DNV304" s="80"/>
      <c r="DNW304" s="80"/>
      <c r="DNX304" s="80"/>
      <c r="DNY304" s="80"/>
      <c r="DNZ304" s="80"/>
      <c r="DOA304" s="80"/>
      <c r="DOB304" s="80"/>
      <c r="DOC304" s="80"/>
      <c r="DOD304" s="80"/>
      <c r="DOE304" s="80"/>
      <c r="DOF304" s="80"/>
      <c r="DOG304" s="80"/>
      <c r="DOH304" s="80"/>
      <c r="DOI304" s="80"/>
      <c r="DOJ304" s="80"/>
      <c r="DOK304" s="80"/>
      <c r="DOL304" s="80"/>
      <c r="DOM304" s="80"/>
      <c r="DON304" s="80"/>
      <c r="DOO304" s="80"/>
      <c r="DOP304" s="80"/>
      <c r="DOQ304" s="80"/>
      <c r="DOR304" s="80"/>
      <c r="DOS304" s="80"/>
      <c r="DOT304" s="80"/>
      <c r="DOU304" s="80"/>
      <c r="DOV304" s="80"/>
      <c r="DOW304" s="80"/>
      <c r="DOX304" s="80"/>
      <c r="DOY304" s="80"/>
      <c r="DOZ304" s="80"/>
      <c r="DPA304" s="80"/>
      <c r="DPB304" s="80"/>
      <c r="DPC304" s="80"/>
      <c r="DPD304" s="80"/>
      <c r="DPE304" s="80"/>
      <c r="DPF304" s="80"/>
      <c r="DPG304" s="80"/>
      <c r="DPH304" s="80"/>
      <c r="DPI304" s="80"/>
      <c r="DPJ304" s="80"/>
      <c r="DPK304" s="80"/>
      <c r="DPL304" s="80"/>
      <c r="DPM304" s="80"/>
      <c r="DPN304" s="80"/>
      <c r="DPO304" s="80"/>
      <c r="DPP304" s="80"/>
      <c r="DPQ304" s="80"/>
      <c r="DPR304" s="80"/>
      <c r="DPS304" s="80"/>
      <c r="DPT304" s="80"/>
      <c r="DPU304" s="80"/>
      <c r="DPV304" s="80"/>
      <c r="DPW304" s="80"/>
      <c r="DPX304" s="80"/>
      <c r="DPY304" s="80"/>
      <c r="DPZ304" s="80"/>
      <c r="DQA304" s="80"/>
      <c r="DQB304" s="80"/>
      <c r="DQC304" s="80"/>
      <c r="DQD304" s="80"/>
      <c r="DQE304" s="80"/>
      <c r="DQF304" s="80"/>
      <c r="DQG304" s="80"/>
      <c r="DQH304" s="80"/>
      <c r="DQI304" s="80"/>
      <c r="DQJ304" s="80"/>
      <c r="DQK304" s="80"/>
      <c r="DQL304" s="80"/>
      <c r="DQM304" s="80"/>
      <c r="DQN304" s="80"/>
      <c r="DQO304" s="80"/>
      <c r="DQP304" s="80"/>
      <c r="DQQ304" s="80"/>
      <c r="DQR304" s="80"/>
      <c r="DQS304" s="80"/>
      <c r="DQT304" s="80"/>
      <c r="DQU304" s="80"/>
      <c r="DQV304" s="80"/>
      <c r="DQW304" s="80"/>
      <c r="DQX304" s="80"/>
      <c r="DQY304" s="80"/>
      <c r="DQZ304" s="80"/>
      <c r="DRA304" s="80"/>
      <c r="DRB304" s="80"/>
      <c r="DRC304" s="80"/>
      <c r="DRD304" s="80"/>
      <c r="DRE304" s="80"/>
      <c r="DRF304" s="80"/>
      <c r="DRG304" s="80"/>
      <c r="DRH304" s="80"/>
      <c r="DRI304" s="80"/>
      <c r="DRJ304" s="80"/>
      <c r="DRK304" s="80"/>
      <c r="DRL304" s="80"/>
      <c r="DRM304" s="80"/>
      <c r="DRN304" s="80"/>
      <c r="DRO304" s="80"/>
      <c r="DRP304" s="80"/>
      <c r="DRQ304" s="80"/>
      <c r="DRR304" s="80"/>
      <c r="DRS304" s="80"/>
      <c r="DRT304" s="80"/>
      <c r="DRU304" s="80"/>
      <c r="DRV304" s="80"/>
      <c r="DRW304" s="80"/>
      <c r="DRX304" s="80"/>
      <c r="DRY304" s="80"/>
      <c r="DRZ304" s="80"/>
      <c r="DSA304" s="80"/>
      <c r="DSB304" s="80"/>
      <c r="DSC304" s="80"/>
      <c r="DSD304" s="80"/>
      <c r="DSE304" s="80"/>
      <c r="DSF304" s="80"/>
      <c r="DSG304" s="80"/>
      <c r="DSH304" s="80"/>
      <c r="DSI304" s="80"/>
      <c r="DSJ304" s="80"/>
      <c r="DSK304" s="80"/>
      <c r="DSL304" s="80"/>
      <c r="DSM304" s="80"/>
      <c r="DSN304" s="80"/>
      <c r="DSO304" s="80"/>
      <c r="DSP304" s="80"/>
      <c r="DSQ304" s="80"/>
      <c r="DSR304" s="80"/>
      <c r="DSS304" s="80"/>
      <c r="DST304" s="80"/>
      <c r="DSU304" s="80"/>
      <c r="DSV304" s="80"/>
      <c r="DSW304" s="80"/>
      <c r="DSX304" s="80"/>
      <c r="DSY304" s="80"/>
      <c r="DSZ304" s="80"/>
      <c r="DTA304" s="80"/>
      <c r="DTB304" s="80"/>
      <c r="DTC304" s="80"/>
      <c r="DTD304" s="80"/>
      <c r="DTE304" s="80"/>
      <c r="DTF304" s="80"/>
      <c r="DTG304" s="80"/>
      <c r="DTH304" s="80"/>
      <c r="DTI304" s="80"/>
      <c r="DTJ304" s="80"/>
      <c r="DTK304" s="80"/>
      <c r="DTL304" s="80"/>
      <c r="DTM304" s="80"/>
      <c r="DTN304" s="80"/>
      <c r="DTO304" s="80"/>
      <c r="DTP304" s="80"/>
      <c r="DTQ304" s="80"/>
      <c r="DTR304" s="80"/>
      <c r="DTS304" s="80"/>
      <c r="DTT304" s="80"/>
      <c r="DTU304" s="80"/>
      <c r="DTV304" s="80"/>
      <c r="DTW304" s="80"/>
      <c r="DTX304" s="80"/>
      <c r="DTY304" s="80"/>
      <c r="DTZ304" s="80"/>
      <c r="DUA304" s="80"/>
      <c r="DUB304" s="80"/>
      <c r="DUC304" s="80"/>
      <c r="DUD304" s="80"/>
      <c r="DUE304" s="80"/>
      <c r="DUF304" s="80"/>
      <c r="DUG304" s="80"/>
      <c r="DUH304" s="80"/>
      <c r="DUI304" s="80"/>
      <c r="DUJ304" s="80"/>
      <c r="DUK304" s="80"/>
      <c r="DUL304" s="80"/>
      <c r="DUM304" s="80"/>
      <c r="DUN304" s="80"/>
      <c r="DUO304" s="80"/>
      <c r="DUP304" s="80"/>
      <c r="DUQ304" s="80"/>
      <c r="DUR304" s="80"/>
      <c r="DUS304" s="80"/>
      <c r="DUT304" s="80"/>
      <c r="DUU304" s="80"/>
      <c r="DUV304" s="80"/>
      <c r="DUW304" s="80"/>
      <c r="DUX304" s="80"/>
      <c r="DUY304" s="80"/>
      <c r="DUZ304" s="80"/>
      <c r="DVA304" s="80"/>
      <c r="DVB304" s="80"/>
      <c r="DVC304" s="80"/>
      <c r="DVD304" s="80"/>
      <c r="DVE304" s="80"/>
      <c r="DVF304" s="80"/>
      <c r="DVG304" s="80"/>
      <c r="DVH304" s="80"/>
      <c r="DVI304" s="80"/>
      <c r="DVJ304" s="80"/>
      <c r="DVK304" s="80"/>
      <c r="DVL304" s="80"/>
      <c r="DVM304" s="80"/>
      <c r="DVN304" s="80"/>
      <c r="DVO304" s="80"/>
      <c r="DVP304" s="80"/>
      <c r="DVQ304" s="80"/>
      <c r="DVR304" s="80"/>
      <c r="DVS304" s="80"/>
      <c r="DVT304" s="80"/>
      <c r="DVU304" s="80"/>
      <c r="DVV304" s="80"/>
      <c r="DVW304" s="80"/>
      <c r="DVX304" s="80"/>
      <c r="DVY304" s="80"/>
      <c r="DVZ304" s="80"/>
      <c r="DWA304" s="80"/>
      <c r="DWB304" s="80"/>
      <c r="DWC304" s="80"/>
      <c r="DWD304" s="80"/>
      <c r="DWE304" s="80"/>
      <c r="DWF304" s="80"/>
      <c r="DWG304" s="80"/>
      <c r="DWH304" s="80"/>
      <c r="DWI304" s="80"/>
      <c r="DWJ304" s="80"/>
      <c r="DWK304" s="80"/>
      <c r="DWL304" s="80"/>
      <c r="DWM304" s="80"/>
      <c r="DWN304" s="80"/>
      <c r="DWO304" s="80"/>
      <c r="DWP304" s="80"/>
      <c r="DWQ304" s="80"/>
      <c r="DWR304" s="80"/>
      <c r="DWS304" s="80"/>
      <c r="DWT304" s="80"/>
      <c r="DWU304" s="80"/>
      <c r="DWV304" s="80"/>
      <c r="DWW304" s="80"/>
      <c r="DWX304" s="80"/>
      <c r="DWY304" s="80"/>
      <c r="DWZ304" s="80"/>
      <c r="DXA304" s="80"/>
      <c r="DXB304" s="80"/>
      <c r="DXC304" s="80"/>
      <c r="DXD304" s="80"/>
      <c r="DXE304" s="80"/>
      <c r="DXF304" s="80"/>
      <c r="DXG304" s="80"/>
      <c r="DXH304" s="80"/>
      <c r="DXI304" s="80"/>
      <c r="DXJ304" s="80"/>
      <c r="DXK304" s="80"/>
      <c r="DXL304" s="80"/>
      <c r="DXM304" s="80"/>
      <c r="DXN304" s="80"/>
      <c r="DXO304" s="80"/>
      <c r="DXP304" s="80"/>
      <c r="DXQ304" s="80"/>
      <c r="DXR304" s="80"/>
      <c r="DXS304" s="80"/>
      <c r="DXT304" s="80"/>
      <c r="DXU304" s="80"/>
      <c r="DXV304" s="80"/>
      <c r="DXW304" s="80"/>
      <c r="DXX304" s="80"/>
      <c r="DXY304" s="80"/>
      <c r="DXZ304" s="80"/>
      <c r="DYA304" s="80"/>
      <c r="DYB304" s="80"/>
      <c r="DYC304" s="80"/>
      <c r="DYD304" s="80"/>
      <c r="DYE304" s="80"/>
      <c r="DYF304" s="80"/>
      <c r="DYG304" s="80"/>
      <c r="DYH304" s="80"/>
      <c r="DYI304" s="80"/>
      <c r="DYJ304" s="80"/>
      <c r="DYK304" s="80"/>
      <c r="DYL304" s="80"/>
      <c r="DYM304" s="80"/>
      <c r="DYN304" s="80"/>
      <c r="DYO304" s="80"/>
      <c r="DYP304" s="80"/>
      <c r="DYQ304" s="80"/>
      <c r="DYR304" s="80"/>
      <c r="DYS304" s="80"/>
      <c r="DYT304" s="80"/>
      <c r="DYU304" s="80"/>
      <c r="DYV304" s="80"/>
      <c r="DYW304" s="80"/>
      <c r="DYX304" s="80"/>
      <c r="DYY304" s="80"/>
      <c r="DYZ304" s="80"/>
      <c r="DZA304" s="80"/>
      <c r="DZB304" s="80"/>
      <c r="DZC304" s="80"/>
      <c r="DZD304" s="80"/>
      <c r="DZE304" s="80"/>
      <c r="DZF304" s="80"/>
      <c r="DZG304" s="80"/>
      <c r="DZH304" s="80"/>
      <c r="DZI304" s="80"/>
      <c r="DZJ304" s="80"/>
      <c r="DZK304" s="80"/>
      <c r="DZL304" s="80"/>
      <c r="DZM304" s="80"/>
      <c r="DZN304" s="80"/>
      <c r="DZO304" s="80"/>
      <c r="DZP304" s="80"/>
      <c r="DZQ304" s="80"/>
      <c r="DZR304" s="80"/>
      <c r="DZS304" s="80"/>
      <c r="DZT304" s="80"/>
      <c r="DZU304" s="80"/>
      <c r="DZV304" s="80"/>
      <c r="DZW304" s="80"/>
      <c r="DZX304" s="80"/>
      <c r="DZY304" s="80"/>
      <c r="DZZ304" s="80"/>
      <c r="EAA304" s="80"/>
      <c r="EAB304" s="80"/>
      <c r="EAC304" s="80"/>
      <c r="EAD304" s="80"/>
      <c r="EAE304" s="80"/>
      <c r="EAF304" s="80"/>
      <c r="EAG304" s="80"/>
      <c r="EAH304" s="80"/>
      <c r="EAI304" s="80"/>
      <c r="EAJ304" s="80"/>
      <c r="EAK304" s="80"/>
      <c r="EAL304" s="80"/>
      <c r="EAM304" s="80"/>
      <c r="EAN304" s="80"/>
      <c r="EAO304" s="80"/>
      <c r="EAP304" s="80"/>
      <c r="EAQ304" s="80"/>
      <c r="EAR304" s="80"/>
      <c r="EAS304" s="80"/>
      <c r="EAT304" s="80"/>
      <c r="EAU304" s="80"/>
      <c r="EAV304" s="80"/>
      <c r="EAW304" s="80"/>
      <c r="EAX304" s="80"/>
      <c r="EAY304" s="80"/>
      <c r="EAZ304" s="80"/>
      <c r="EBA304" s="80"/>
      <c r="EBB304" s="80"/>
      <c r="EBC304" s="80"/>
      <c r="EBD304" s="80"/>
      <c r="EBE304" s="80"/>
      <c r="EBF304" s="80"/>
      <c r="EBG304" s="80"/>
      <c r="EBH304" s="80"/>
      <c r="EBI304" s="80"/>
      <c r="EBJ304" s="80"/>
      <c r="EBK304" s="80"/>
      <c r="EBL304" s="80"/>
      <c r="EBM304" s="80"/>
      <c r="EBN304" s="80"/>
      <c r="EBO304" s="80"/>
      <c r="EBP304" s="80"/>
      <c r="EBQ304" s="80"/>
      <c r="EBR304" s="80"/>
      <c r="EBS304" s="80"/>
      <c r="EBT304" s="80"/>
      <c r="EBU304" s="80"/>
      <c r="EBV304" s="80"/>
      <c r="EBW304" s="80"/>
      <c r="EBX304" s="80"/>
      <c r="EBY304" s="80"/>
      <c r="EBZ304" s="80"/>
      <c r="ECA304" s="80"/>
      <c r="ECB304" s="80"/>
      <c r="ECC304" s="80"/>
      <c r="ECD304" s="80"/>
      <c r="ECE304" s="80"/>
      <c r="ECF304" s="80"/>
      <c r="ECG304" s="80"/>
      <c r="ECH304" s="80"/>
      <c r="ECI304" s="80"/>
      <c r="ECJ304" s="80"/>
      <c r="ECK304" s="80"/>
      <c r="ECL304" s="80"/>
      <c r="ECM304" s="80"/>
      <c r="ECN304" s="80"/>
      <c r="ECO304" s="80"/>
      <c r="ECP304" s="80"/>
      <c r="ECQ304" s="80"/>
      <c r="ECR304" s="80"/>
      <c r="ECS304" s="80"/>
      <c r="ECT304" s="80"/>
      <c r="ECU304" s="80"/>
      <c r="ECV304" s="80"/>
      <c r="ECW304" s="80"/>
      <c r="ECX304" s="80"/>
      <c r="ECY304" s="80"/>
      <c r="ECZ304" s="80"/>
      <c r="EDA304" s="80"/>
      <c r="EDB304" s="80"/>
      <c r="EDC304" s="80"/>
      <c r="EDD304" s="80"/>
      <c r="EDE304" s="80"/>
      <c r="EDF304" s="80"/>
      <c r="EDG304" s="80"/>
      <c r="EDH304" s="80"/>
      <c r="EDI304" s="80"/>
      <c r="EDJ304" s="80"/>
      <c r="EDK304" s="80"/>
      <c r="EDL304" s="80"/>
      <c r="EDM304" s="80"/>
      <c r="EDN304" s="80"/>
      <c r="EDO304" s="80"/>
      <c r="EDP304" s="80"/>
      <c r="EDQ304" s="80"/>
      <c r="EDR304" s="80"/>
      <c r="EDS304" s="80"/>
      <c r="EDT304" s="80"/>
      <c r="EDU304" s="80"/>
      <c r="EDV304" s="80"/>
      <c r="EDW304" s="80"/>
      <c r="EDX304" s="80"/>
      <c r="EDY304" s="80"/>
      <c r="EDZ304" s="80"/>
      <c r="EEA304" s="80"/>
      <c r="EEB304" s="80"/>
      <c r="EEC304" s="80"/>
      <c r="EED304" s="80"/>
      <c r="EEE304" s="80"/>
      <c r="EEF304" s="80"/>
      <c r="EEG304" s="80"/>
      <c r="EEH304" s="80"/>
      <c r="EEI304" s="80"/>
      <c r="EEJ304" s="80"/>
      <c r="EEK304" s="80"/>
      <c r="EEL304" s="80"/>
      <c r="EEM304" s="80"/>
      <c r="EEN304" s="80"/>
      <c r="EEO304" s="80"/>
      <c r="EEP304" s="80"/>
      <c r="EEQ304" s="80"/>
      <c r="EER304" s="80"/>
      <c r="EES304" s="80"/>
      <c r="EET304" s="80"/>
      <c r="EEU304" s="80"/>
      <c r="EEV304" s="80"/>
      <c r="EEW304" s="80"/>
      <c r="EEX304" s="80"/>
      <c r="EEY304" s="80"/>
      <c r="EEZ304" s="80"/>
      <c r="EFA304" s="80"/>
      <c r="EFB304" s="80"/>
      <c r="EFC304" s="80"/>
      <c r="EFD304" s="80"/>
      <c r="EFE304" s="80"/>
      <c r="EFF304" s="80"/>
      <c r="EFG304" s="80"/>
      <c r="EFH304" s="80"/>
      <c r="EFI304" s="80"/>
      <c r="EFJ304" s="80"/>
      <c r="EFK304" s="80"/>
      <c r="EFL304" s="80"/>
      <c r="EFM304" s="80"/>
      <c r="EFN304" s="80"/>
      <c r="EFO304" s="80"/>
      <c r="EFP304" s="80"/>
      <c r="EFQ304" s="80"/>
      <c r="EFR304" s="80"/>
      <c r="EFS304" s="80"/>
      <c r="EFT304" s="80"/>
      <c r="EFU304" s="80"/>
      <c r="EFV304" s="80"/>
      <c r="EFW304" s="80"/>
      <c r="EFX304" s="80"/>
      <c r="EFY304" s="80"/>
      <c r="EFZ304" s="80"/>
      <c r="EGA304" s="80"/>
      <c r="EGB304" s="80"/>
      <c r="EGC304" s="80"/>
      <c r="EGD304" s="80"/>
      <c r="EGE304" s="80"/>
      <c r="EGF304" s="80"/>
      <c r="EGG304" s="80"/>
      <c r="EGH304" s="80"/>
      <c r="EGI304" s="80"/>
      <c r="EGJ304" s="80"/>
      <c r="EGK304" s="80"/>
      <c r="EGL304" s="80"/>
      <c r="EGM304" s="80"/>
      <c r="EGN304" s="80"/>
      <c r="EGO304" s="80"/>
      <c r="EGP304" s="80"/>
      <c r="EGQ304" s="80"/>
      <c r="EGR304" s="80"/>
      <c r="EGS304" s="80"/>
      <c r="EGT304" s="80"/>
      <c r="EGU304" s="80"/>
      <c r="EGV304" s="80"/>
      <c r="EGW304" s="80"/>
      <c r="EGX304" s="80"/>
      <c r="EGY304" s="80"/>
      <c r="EGZ304" s="80"/>
      <c r="EHA304" s="80"/>
      <c r="EHB304" s="80"/>
      <c r="EHC304" s="80"/>
      <c r="EHD304" s="80"/>
      <c r="EHE304" s="80"/>
      <c r="EHF304" s="80"/>
      <c r="EHG304" s="80"/>
      <c r="EHH304" s="80"/>
      <c r="EHI304" s="80"/>
      <c r="EHJ304" s="80"/>
      <c r="EHK304" s="80"/>
      <c r="EHL304" s="80"/>
      <c r="EHM304" s="80"/>
      <c r="EHN304" s="80"/>
      <c r="EHO304" s="80"/>
      <c r="EHP304" s="80"/>
      <c r="EHQ304" s="80"/>
      <c r="EHR304" s="80"/>
      <c r="EHS304" s="80"/>
      <c r="EHT304" s="80"/>
      <c r="EHU304" s="80"/>
      <c r="EHV304" s="80"/>
      <c r="EHW304" s="80"/>
      <c r="EHX304" s="80"/>
      <c r="EHY304" s="80"/>
      <c r="EHZ304" s="80"/>
      <c r="EIA304" s="80"/>
      <c r="EIB304" s="80"/>
      <c r="EIC304" s="80"/>
      <c r="EID304" s="80"/>
      <c r="EIE304" s="80"/>
      <c r="EIF304" s="80"/>
      <c r="EIG304" s="80"/>
      <c r="EIH304" s="80"/>
      <c r="EII304" s="80"/>
      <c r="EIJ304" s="80"/>
      <c r="EIK304" s="80"/>
      <c r="EIL304" s="80"/>
      <c r="EIM304" s="80"/>
      <c r="EIN304" s="80"/>
      <c r="EIO304" s="80"/>
      <c r="EIP304" s="80"/>
      <c r="EIQ304" s="80"/>
      <c r="EIR304" s="80"/>
      <c r="EIS304" s="80"/>
      <c r="EIT304" s="80"/>
      <c r="EIU304" s="80"/>
      <c r="EIV304" s="80"/>
      <c r="EIW304" s="80"/>
      <c r="EIX304" s="80"/>
      <c r="EIY304" s="80"/>
      <c r="EIZ304" s="80"/>
      <c r="EJA304" s="80"/>
      <c r="EJB304" s="80"/>
      <c r="EJC304" s="80"/>
      <c r="EJD304" s="80"/>
      <c r="EJE304" s="80"/>
      <c r="EJF304" s="80"/>
      <c r="EJG304" s="80"/>
      <c r="EJH304" s="80"/>
      <c r="EJI304" s="80"/>
      <c r="EJJ304" s="80"/>
      <c r="EJK304" s="80"/>
      <c r="EJL304" s="80"/>
      <c r="EJM304" s="80"/>
      <c r="EJN304" s="80"/>
      <c r="EJO304" s="80"/>
      <c r="EJP304" s="80"/>
      <c r="EJQ304" s="80"/>
      <c r="EJR304" s="80"/>
      <c r="EJS304" s="80"/>
      <c r="EJT304" s="80"/>
      <c r="EJU304" s="80"/>
      <c r="EJV304" s="80"/>
      <c r="EJW304" s="80"/>
      <c r="EJX304" s="80"/>
      <c r="EJY304" s="80"/>
      <c r="EJZ304" s="80"/>
      <c r="EKA304" s="80"/>
      <c r="EKB304" s="80"/>
      <c r="EKC304" s="80"/>
      <c r="EKD304" s="80"/>
      <c r="EKE304" s="80"/>
      <c r="EKF304" s="80"/>
      <c r="EKG304" s="80"/>
      <c r="EKH304" s="80"/>
      <c r="EKI304" s="80"/>
      <c r="EKJ304" s="80"/>
      <c r="EKK304" s="80"/>
      <c r="EKL304" s="80"/>
      <c r="EKM304" s="80"/>
      <c r="EKN304" s="80"/>
      <c r="EKO304" s="80"/>
      <c r="EKP304" s="80"/>
      <c r="EKQ304" s="80"/>
      <c r="EKR304" s="80"/>
      <c r="EKS304" s="80"/>
      <c r="EKT304" s="80"/>
      <c r="EKU304" s="80"/>
      <c r="EKV304" s="80"/>
      <c r="EKW304" s="80"/>
      <c r="EKX304" s="80"/>
      <c r="EKY304" s="80"/>
      <c r="EKZ304" s="80"/>
      <c r="ELA304" s="80"/>
      <c r="ELB304" s="80"/>
      <c r="ELC304" s="80"/>
      <c r="ELD304" s="80"/>
      <c r="ELE304" s="80"/>
      <c r="ELF304" s="80"/>
      <c r="ELG304" s="80"/>
      <c r="ELH304" s="80"/>
      <c r="ELI304" s="80"/>
      <c r="ELJ304" s="80"/>
      <c r="ELK304" s="80"/>
      <c r="ELL304" s="80"/>
      <c r="ELM304" s="80"/>
      <c r="ELN304" s="80"/>
      <c r="ELO304" s="80"/>
      <c r="ELP304" s="80"/>
      <c r="ELQ304" s="80"/>
      <c r="ELR304" s="80"/>
      <c r="ELS304" s="80"/>
      <c r="ELT304" s="80"/>
      <c r="ELU304" s="80"/>
      <c r="ELV304" s="80"/>
      <c r="ELW304" s="80"/>
      <c r="ELX304" s="80"/>
      <c r="ELY304" s="80"/>
      <c r="ELZ304" s="80"/>
      <c r="EMA304" s="80"/>
      <c r="EMB304" s="80"/>
      <c r="EMC304" s="80"/>
      <c r="EMD304" s="80"/>
      <c r="EME304" s="80"/>
      <c r="EMF304" s="80"/>
      <c r="EMG304" s="80"/>
      <c r="EMH304" s="80"/>
      <c r="EMI304" s="80"/>
      <c r="EMJ304" s="80"/>
      <c r="EMK304" s="80"/>
      <c r="EML304" s="80"/>
      <c r="EMM304" s="80"/>
      <c r="EMN304" s="80"/>
      <c r="EMO304" s="80"/>
      <c r="EMP304" s="80"/>
      <c r="EMQ304" s="80"/>
      <c r="EMR304" s="80"/>
      <c r="EMS304" s="80"/>
      <c r="EMT304" s="80"/>
      <c r="EMU304" s="80"/>
      <c r="EMV304" s="80"/>
      <c r="EMW304" s="80"/>
      <c r="EMX304" s="80"/>
      <c r="EMY304" s="80"/>
      <c r="EMZ304" s="80"/>
      <c r="ENA304" s="80"/>
      <c r="ENB304" s="80"/>
      <c r="ENC304" s="80"/>
      <c r="END304" s="80"/>
      <c r="ENE304" s="80"/>
      <c r="ENF304" s="80"/>
      <c r="ENG304" s="80"/>
      <c r="ENH304" s="80"/>
      <c r="ENI304" s="80"/>
      <c r="ENJ304" s="80"/>
      <c r="ENK304" s="80"/>
      <c r="ENL304" s="80"/>
      <c r="ENM304" s="80"/>
      <c r="ENN304" s="80"/>
      <c r="ENO304" s="80"/>
      <c r="ENP304" s="80"/>
      <c r="ENQ304" s="80"/>
      <c r="ENR304" s="80"/>
      <c r="ENS304" s="80"/>
      <c r="ENT304" s="80"/>
      <c r="ENU304" s="80"/>
      <c r="ENV304" s="80"/>
      <c r="ENW304" s="80"/>
      <c r="ENX304" s="80"/>
      <c r="ENY304" s="80"/>
      <c r="ENZ304" s="80"/>
      <c r="EOA304" s="80"/>
      <c r="EOB304" s="80"/>
      <c r="EOC304" s="80"/>
      <c r="EOD304" s="80"/>
      <c r="EOE304" s="80"/>
      <c r="EOF304" s="80"/>
      <c r="EOG304" s="80"/>
      <c r="EOH304" s="80"/>
      <c r="EOI304" s="80"/>
      <c r="EOJ304" s="80"/>
      <c r="EOK304" s="80"/>
      <c r="EOL304" s="80"/>
      <c r="EOM304" s="80"/>
      <c r="EON304" s="80"/>
      <c r="EOO304" s="80"/>
      <c r="EOP304" s="80"/>
      <c r="EOQ304" s="80"/>
      <c r="EOR304" s="80"/>
      <c r="EOS304" s="80"/>
      <c r="EOT304" s="80"/>
      <c r="EOU304" s="80"/>
      <c r="EOV304" s="80"/>
      <c r="EOW304" s="80"/>
      <c r="EOX304" s="80"/>
      <c r="EOY304" s="80"/>
      <c r="EOZ304" s="80"/>
      <c r="EPA304" s="80"/>
      <c r="EPB304" s="80"/>
      <c r="EPC304" s="80"/>
      <c r="EPD304" s="80"/>
      <c r="EPE304" s="80"/>
      <c r="EPF304" s="80"/>
      <c r="EPG304" s="80"/>
      <c r="EPH304" s="80"/>
      <c r="EPI304" s="80"/>
      <c r="EPJ304" s="80"/>
      <c r="EPK304" s="80"/>
      <c r="EPL304" s="80"/>
      <c r="EPM304" s="80"/>
      <c r="EPN304" s="80"/>
      <c r="EPO304" s="80"/>
      <c r="EPP304" s="80"/>
      <c r="EPQ304" s="80"/>
      <c r="EPR304" s="80"/>
      <c r="EPS304" s="80"/>
      <c r="EPT304" s="80"/>
      <c r="EPU304" s="80"/>
      <c r="EPV304" s="80"/>
      <c r="EPW304" s="80"/>
      <c r="EPX304" s="80"/>
      <c r="EPY304" s="80"/>
      <c r="EPZ304" s="80"/>
      <c r="EQA304" s="80"/>
      <c r="EQB304" s="80"/>
      <c r="EQC304" s="80"/>
      <c r="EQD304" s="80"/>
      <c r="EQE304" s="80"/>
      <c r="EQF304" s="80"/>
      <c r="EQG304" s="80"/>
      <c r="EQH304" s="80"/>
      <c r="EQI304" s="80"/>
      <c r="EQJ304" s="80"/>
      <c r="EQK304" s="80"/>
      <c r="EQL304" s="80"/>
      <c r="EQM304" s="80"/>
      <c r="EQN304" s="80"/>
      <c r="EQO304" s="80"/>
      <c r="EQP304" s="80"/>
      <c r="EQQ304" s="80"/>
      <c r="EQR304" s="80"/>
      <c r="EQS304" s="80"/>
      <c r="EQT304" s="80"/>
      <c r="EQU304" s="80"/>
      <c r="EQV304" s="80"/>
      <c r="EQW304" s="80"/>
      <c r="EQX304" s="80"/>
      <c r="EQY304" s="80"/>
      <c r="EQZ304" s="80"/>
      <c r="ERA304" s="80"/>
      <c r="ERB304" s="80"/>
      <c r="ERC304" s="80"/>
      <c r="ERD304" s="80"/>
      <c r="ERE304" s="80"/>
      <c r="ERF304" s="80"/>
      <c r="ERG304" s="80"/>
      <c r="ERH304" s="80"/>
      <c r="ERI304" s="80"/>
      <c r="ERJ304" s="80"/>
      <c r="ERK304" s="80"/>
      <c r="ERL304" s="80"/>
      <c r="ERM304" s="80"/>
      <c r="ERN304" s="80"/>
      <c r="ERO304" s="80"/>
      <c r="ERP304" s="80"/>
      <c r="ERQ304" s="80"/>
      <c r="ERR304" s="80"/>
      <c r="ERS304" s="80"/>
      <c r="ERT304" s="80"/>
      <c r="ERU304" s="80"/>
      <c r="ERV304" s="80"/>
      <c r="ERW304" s="80"/>
      <c r="ERX304" s="80"/>
      <c r="ERY304" s="80"/>
      <c r="ERZ304" s="80"/>
      <c r="ESA304" s="80"/>
      <c r="ESB304" s="80"/>
      <c r="ESC304" s="80"/>
      <c r="ESD304" s="80"/>
      <c r="ESE304" s="80"/>
      <c r="ESF304" s="80"/>
      <c r="ESG304" s="80"/>
      <c r="ESH304" s="80"/>
      <c r="ESI304" s="80"/>
      <c r="ESJ304" s="80"/>
      <c r="ESK304" s="80"/>
      <c r="ESL304" s="80"/>
      <c r="ESM304" s="80"/>
      <c r="ESN304" s="80"/>
      <c r="ESO304" s="80"/>
      <c r="ESP304" s="80"/>
      <c r="ESQ304" s="80"/>
      <c r="ESR304" s="80"/>
      <c r="ESS304" s="80"/>
      <c r="EST304" s="80"/>
      <c r="ESU304" s="80"/>
      <c r="ESV304" s="80"/>
      <c r="ESW304" s="80"/>
      <c r="ESX304" s="80"/>
      <c r="ESY304" s="80"/>
      <c r="ESZ304" s="80"/>
      <c r="ETA304" s="80"/>
      <c r="ETB304" s="80"/>
      <c r="ETC304" s="80"/>
      <c r="ETD304" s="80"/>
      <c r="ETE304" s="80"/>
      <c r="ETF304" s="80"/>
      <c r="ETG304" s="80"/>
      <c r="ETH304" s="80"/>
      <c r="ETI304" s="80"/>
      <c r="ETJ304" s="80"/>
      <c r="ETK304" s="80"/>
      <c r="ETL304" s="80"/>
      <c r="ETM304" s="80"/>
      <c r="ETN304" s="80"/>
      <c r="ETO304" s="80"/>
      <c r="ETP304" s="80"/>
      <c r="ETQ304" s="80"/>
      <c r="ETR304" s="80"/>
      <c r="ETS304" s="80"/>
      <c r="ETT304" s="80"/>
      <c r="ETU304" s="80"/>
      <c r="ETV304" s="80"/>
      <c r="ETW304" s="80"/>
      <c r="ETX304" s="80"/>
      <c r="ETY304" s="80"/>
      <c r="ETZ304" s="80"/>
      <c r="EUA304" s="80"/>
      <c r="EUB304" s="80"/>
      <c r="EUC304" s="80"/>
      <c r="EUD304" s="80"/>
      <c r="EUE304" s="80"/>
      <c r="EUF304" s="80"/>
      <c r="EUG304" s="80"/>
      <c r="EUH304" s="80"/>
      <c r="EUI304" s="80"/>
      <c r="EUJ304" s="80"/>
      <c r="EUK304" s="80"/>
      <c r="EUL304" s="80"/>
      <c r="EUM304" s="80"/>
      <c r="EUN304" s="80"/>
      <c r="EUO304" s="80"/>
      <c r="EUP304" s="80"/>
      <c r="EUQ304" s="80"/>
      <c r="EUR304" s="80"/>
      <c r="EUS304" s="80"/>
      <c r="EUT304" s="80"/>
      <c r="EUU304" s="80"/>
      <c r="EUV304" s="80"/>
      <c r="EUW304" s="80"/>
      <c r="EUX304" s="80"/>
      <c r="EUY304" s="80"/>
      <c r="EUZ304" s="80"/>
      <c r="EVA304" s="80"/>
      <c r="EVB304" s="80"/>
      <c r="EVC304" s="80"/>
      <c r="EVD304" s="80"/>
      <c r="EVE304" s="80"/>
      <c r="EVF304" s="80"/>
      <c r="EVG304" s="80"/>
      <c r="EVH304" s="80"/>
      <c r="EVI304" s="80"/>
      <c r="EVJ304" s="80"/>
      <c r="EVK304" s="80"/>
      <c r="EVL304" s="80"/>
      <c r="EVM304" s="80"/>
      <c r="EVN304" s="80"/>
      <c r="EVO304" s="80"/>
      <c r="EVP304" s="80"/>
      <c r="EVQ304" s="80"/>
      <c r="EVR304" s="80"/>
      <c r="EVS304" s="80"/>
      <c r="EVT304" s="80"/>
      <c r="EVU304" s="80"/>
      <c r="EVV304" s="80"/>
      <c r="EVW304" s="80"/>
      <c r="EVX304" s="80"/>
      <c r="EVY304" s="80"/>
      <c r="EVZ304" s="80"/>
      <c r="EWA304" s="80"/>
      <c r="EWB304" s="80"/>
      <c r="EWC304" s="80"/>
      <c r="EWD304" s="80"/>
      <c r="EWE304" s="80"/>
      <c r="EWF304" s="80"/>
      <c r="EWG304" s="80"/>
      <c r="EWH304" s="80"/>
      <c r="EWI304" s="80"/>
      <c r="EWJ304" s="80"/>
      <c r="EWK304" s="80"/>
      <c r="EWL304" s="80"/>
      <c r="EWM304" s="80"/>
      <c r="EWN304" s="80"/>
      <c r="EWO304" s="80"/>
      <c r="EWP304" s="80"/>
      <c r="EWQ304" s="80"/>
      <c r="EWR304" s="80"/>
      <c r="EWS304" s="80"/>
      <c r="EWT304" s="80"/>
      <c r="EWU304" s="80"/>
      <c r="EWV304" s="80"/>
      <c r="EWW304" s="80"/>
      <c r="EWX304" s="80"/>
      <c r="EWY304" s="80"/>
      <c r="EWZ304" s="80"/>
      <c r="EXA304" s="80"/>
      <c r="EXB304" s="80"/>
      <c r="EXC304" s="80"/>
      <c r="EXD304" s="80"/>
      <c r="EXE304" s="80"/>
      <c r="EXF304" s="80"/>
      <c r="EXG304" s="80"/>
      <c r="EXH304" s="80"/>
      <c r="EXI304" s="80"/>
      <c r="EXJ304" s="80"/>
      <c r="EXK304" s="80"/>
      <c r="EXL304" s="80"/>
      <c r="EXM304" s="80"/>
      <c r="EXN304" s="80"/>
      <c r="EXO304" s="80"/>
      <c r="EXP304" s="80"/>
      <c r="EXQ304" s="80"/>
      <c r="EXR304" s="80"/>
      <c r="EXS304" s="80"/>
      <c r="EXT304" s="80"/>
      <c r="EXU304" s="80"/>
      <c r="EXV304" s="80"/>
      <c r="EXW304" s="80"/>
      <c r="EXX304" s="80"/>
      <c r="EXY304" s="80"/>
      <c r="EXZ304" s="80"/>
      <c r="EYA304" s="80"/>
      <c r="EYB304" s="80"/>
      <c r="EYC304" s="80"/>
      <c r="EYD304" s="80"/>
      <c r="EYE304" s="80"/>
      <c r="EYF304" s="80"/>
      <c r="EYG304" s="80"/>
      <c r="EYH304" s="80"/>
      <c r="EYI304" s="80"/>
      <c r="EYJ304" s="80"/>
      <c r="EYK304" s="80"/>
      <c r="EYL304" s="80"/>
      <c r="EYM304" s="80"/>
      <c r="EYN304" s="80"/>
      <c r="EYO304" s="80"/>
      <c r="EYP304" s="80"/>
      <c r="EYQ304" s="80"/>
      <c r="EYR304" s="80"/>
      <c r="EYS304" s="80"/>
      <c r="EYT304" s="80"/>
      <c r="EYU304" s="80"/>
      <c r="EYV304" s="80"/>
      <c r="EYW304" s="80"/>
      <c r="EYX304" s="80"/>
      <c r="EYY304" s="80"/>
      <c r="EYZ304" s="80"/>
      <c r="EZA304" s="80"/>
      <c r="EZB304" s="80"/>
      <c r="EZC304" s="80"/>
      <c r="EZD304" s="80"/>
      <c r="EZE304" s="80"/>
      <c r="EZF304" s="80"/>
      <c r="EZG304" s="80"/>
      <c r="EZH304" s="80"/>
      <c r="EZI304" s="80"/>
      <c r="EZJ304" s="80"/>
      <c r="EZK304" s="80"/>
      <c r="EZL304" s="80"/>
      <c r="EZM304" s="80"/>
      <c r="EZN304" s="80"/>
      <c r="EZO304" s="80"/>
      <c r="EZP304" s="80"/>
      <c r="EZQ304" s="80"/>
      <c r="EZR304" s="80"/>
      <c r="EZS304" s="80"/>
      <c r="EZT304" s="80"/>
      <c r="EZU304" s="80"/>
      <c r="EZV304" s="80"/>
      <c r="EZW304" s="80"/>
      <c r="EZX304" s="80"/>
      <c r="EZY304" s="80"/>
      <c r="EZZ304" s="80"/>
      <c r="FAA304" s="80"/>
      <c r="FAB304" s="80"/>
      <c r="FAC304" s="80"/>
      <c r="FAD304" s="80"/>
      <c r="FAE304" s="80"/>
      <c r="FAF304" s="80"/>
      <c r="FAG304" s="80"/>
      <c r="FAH304" s="80"/>
      <c r="FAI304" s="80"/>
      <c r="FAJ304" s="80"/>
      <c r="FAK304" s="80"/>
      <c r="FAL304" s="80"/>
      <c r="FAM304" s="80"/>
      <c r="FAN304" s="80"/>
      <c r="FAO304" s="80"/>
      <c r="FAP304" s="80"/>
      <c r="FAQ304" s="80"/>
      <c r="FAR304" s="80"/>
      <c r="FAS304" s="80"/>
      <c r="FAT304" s="80"/>
      <c r="FAU304" s="80"/>
      <c r="FAV304" s="80"/>
      <c r="FAW304" s="80"/>
      <c r="FAX304" s="80"/>
      <c r="FAY304" s="80"/>
      <c r="FAZ304" s="80"/>
      <c r="FBA304" s="80"/>
      <c r="FBB304" s="80"/>
      <c r="FBC304" s="80"/>
      <c r="FBD304" s="80"/>
      <c r="FBE304" s="80"/>
      <c r="FBF304" s="80"/>
      <c r="FBG304" s="80"/>
      <c r="FBH304" s="80"/>
      <c r="FBI304" s="80"/>
      <c r="FBJ304" s="80"/>
      <c r="FBK304" s="80"/>
      <c r="FBL304" s="80"/>
      <c r="FBM304" s="80"/>
      <c r="FBN304" s="80"/>
      <c r="FBO304" s="80"/>
      <c r="FBP304" s="80"/>
      <c r="FBQ304" s="80"/>
      <c r="FBR304" s="80"/>
      <c r="FBS304" s="80"/>
      <c r="FBT304" s="80"/>
      <c r="FBU304" s="80"/>
      <c r="FBV304" s="80"/>
      <c r="FBW304" s="80"/>
      <c r="FBX304" s="80"/>
      <c r="FBY304" s="80"/>
      <c r="FBZ304" s="80"/>
      <c r="FCA304" s="80"/>
      <c r="FCB304" s="80"/>
      <c r="FCC304" s="80"/>
      <c r="FCD304" s="80"/>
      <c r="FCE304" s="80"/>
      <c r="FCF304" s="80"/>
      <c r="FCG304" s="80"/>
      <c r="FCH304" s="80"/>
      <c r="FCI304" s="80"/>
      <c r="FCJ304" s="80"/>
      <c r="FCK304" s="80"/>
      <c r="FCL304" s="80"/>
      <c r="FCM304" s="80"/>
      <c r="FCN304" s="80"/>
      <c r="FCO304" s="80"/>
      <c r="FCP304" s="80"/>
      <c r="FCQ304" s="80"/>
      <c r="FCR304" s="80"/>
      <c r="FCS304" s="80"/>
      <c r="FCT304" s="80"/>
      <c r="FCU304" s="80"/>
      <c r="FCV304" s="80"/>
      <c r="FCW304" s="80"/>
      <c r="FCX304" s="80"/>
      <c r="FCY304" s="80"/>
      <c r="FCZ304" s="80"/>
      <c r="FDA304" s="80"/>
      <c r="FDB304" s="80"/>
      <c r="FDC304" s="80"/>
      <c r="FDD304" s="80"/>
      <c r="FDE304" s="80"/>
      <c r="FDF304" s="80"/>
      <c r="FDG304" s="80"/>
      <c r="FDH304" s="80"/>
      <c r="FDI304" s="80"/>
      <c r="FDJ304" s="80"/>
      <c r="FDK304" s="80"/>
      <c r="FDL304" s="80"/>
      <c r="FDM304" s="80"/>
      <c r="FDN304" s="80"/>
      <c r="FDO304" s="80"/>
      <c r="FDP304" s="80"/>
      <c r="FDQ304" s="80"/>
      <c r="FDR304" s="80"/>
      <c r="FDS304" s="80"/>
      <c r="FDT304" s="80"/>
      <c r="FDU304" s="80"/>
      <c r="FDV304" s="80"/>
      <c r="FDW304" s="80"/>
      <c r="FDX304" s="80"/>
      <c r="FDY304" s="80"/>
      <c r="FDZ304" s="80"/>
      <c r="FEA304" s="80"/>
      <c r="FEB304" s="80"/>
      <c r="FEC304" s="80"/>
      <c r="FED304" s="80"/>
      <c r="FEE304" s="80"/>
      <c r="FEF304" s="80"/>
      <c r="FEG304" s="80"/>
      <c r="FEH304" s="80"/>
      <c r="FEI304" s="80"/>
      <c r="FEJ304" s="80"/>
      <c r="FEK304" s="80"/>
      <c r="FEL304" s="80"/>
      <c r="FEM304" s="80"/>
      <c r="FEN304" s="80"/>
      <c r="FEO304" s="80"/>
      <c r="FEP304" s="80"/>
      <c r="FEQ304" s="80"/>
      <c r="FER304" s="80"/>
      <c r="FES304" s="80"/>
      <c r="FET304" s="80"/>
      <c r="FEU304" s="80"/>
      <c r="FEV304" s="80"/>
      <c r="FEW304" s="80"/>
      <c r="FEX304" s="80"/>
      <c r="FEY304" s="80"/>
      <c r="FEZ304" s="80"/>
      <c r="FFA304" s="80"/>
      <c r="FFB304" s="80"/>
      <c r="FFC304" s="80"/>
      <c r="FFD304" s="80"/>
      <c r="FFE304" s="80"/>
      <c r="FFF304" s="80"/>
      <c r="FFG304" s="80"/>
      <c r="FFH304" s="80"/>
      <c r="FFI304" s="80"/>
      <c r="FFJ304" s="80"/>
      <c r="FFK304" s="80"/>
      <c r="FFL304" s="80"/>
      <c r="FFM304" s="80"/>
      <c r="FFN304" s="80"/>
      <c r="FFO304" s="80"/>
      <c r="FFP304" s="80"/>
      <c r="FFQ304" s="80"/>
      <c r="FFR304" s="80"/>
      <c r="FFS304" s="80"/>
      <c r="FFT304" s="80"/>
      <c r="FFU304" s="80"/>
      <c r="FFV304" s="80"/>
      <c r="FFW304" s="80"/>
      <c r="FFX304" s="80"/>
      <c r="FFY304" s="80"/>
      <c r="FFZ304" s="80"/>
      <c r="FGA304" s="80"/>
      <c r="FGB304" s="80"/>
      <c r="FGC304" s="80"/>
      <c r="FGD304" s="80"/>
      <c r="FGE304" s="80"/>
      <c r="FGF304" s="80"/>
      <c r="FGG304" s="80"/>
      <c r="FGH304" s="80"/>
      <c r="FGI304" s="80"/>
      <c r="FGJ304" s="80"/>
      <c r="FGK304" s="80"/>
      <c r="FGL304" s="80"/>
      <c r="FGM304" s="80"/>
      <c r="FGN304" s="80"/>
      <c r="FGO304" s="80"/>
      <c r="FGP304" s="80"/>
      <c r="FGQ304" s="80"/>
      <c r="FGR304" s="80"/>
      <c r="FGS304" s="80"/>
      <c r="FGT304" s="80"/>
      <c r="FGU304" s="80"/>
      <c r="FGV304" s="80"/>
      <c r="FGW304" s="80"/>
      <c r="FGX304" s="80"/>
      <c r="FGY304" s="80"/>
      <c r="FGZ304" s="80"/>
      <c r="FHA304" s="80"/>
      <c r="FHB304" s="80"/>
      <c r="FHC304" s="80"/>
      <c r="FHD304" s="80"/>
      <c r="FHE304" s="80"/>
      <c r="FHF304" s="80"/>
      <c r="FHG304" s="80"/>
      <c r="FHH304" s="80"/>
      <c r="FHI304" s="80"/>
      <c r="FHJ304" s="80"/>
      <c r="FHK304" s="80"/>
      <c r="FHL304" s="80"/>
      <c r="FHM304" s="80"/>
      <c r="FHN304" s="80"/>
      <c r="FHO304" s="80"/>
      <c r="FHP304" s="80"/>
      <c r="FHQ304" s="80"/>
      <c r="FHR304" s="80"/>
      <c r="FHS304" s="80"/>
      <c r="FHT304" s="80"/>
      <c r="FHU304" s="80"/>
      <c r="FHV304" s="80"/>
      <c r="FHW304" s="80"/>
      <c r="FHX304" s="80"/>
      <c r="FHY304" s="80"/>
      <c r="FHZ304" s="80"/>
      <c r="FIA304" s="80"/>
      <c r="FIB304" s="80"/>
      <c r="FIC304" s="80"/>
      <c r="FID304" s="80"/>
      <c r="FIE304" s="80"/>
      <c r="FIF304" s="80"/>
      <c r="FIG304" s="80"/>
      <c r="FIH304" s="80"/>
      <c r="FII304" s="80"/>
      <c r="FIJ304" s="80"/>
      <c r="FIK304" s="80"/>
      <c r="FIL304" s="80"/>
      <c r="FIM304" s="80"/>
      <c r="FIN304" s="80"/>
      <c r="FIO304" s="80"/>
      <c r="FIP304" s="80"/>
      <c r="FIQ304" s="80"/>
      <c r="FIR304" s="80"/>
      <c r="FIS304" s="80"/>
      <c r="FIT304" s="80"/>
      <c r="FIU304" s="80"/>
      <c r="FIV304" s="80"/>
      <c r="FIW304" s="80"/>
      <c r="FIX304" s="80"/>
      <c r="FIY304" s="80"/>
      <c r="FIZ304" s="80"/>
      <c r="FJA304" s="80"/>
      <c r="FJB304" s="80"/>
      <c r="FJC304" s="80"/>
      <c r="FJD304" s="80"/>
      <c r="FJE304" s="80"/>
      <c r="FJF304" s="80"/>
      <c r="FJG304" s="80"/>
      <c r="FJH304" s="80"/>
      <c r="FJI304" s="80"/>
      <c r="FJJ304" s="80"/>
      <c r="FJK304" s="80"/>
      <c r="FJL304" s="80"/>
      <c r="FJM304" s="80"/>
      <c r="FJN304" s="80"/>
      <c r="FJO304" s="80"/>
      <c r="FJP304" s="80"/>
      <c r="FJQ304" s="80"/>
      <c r="FJR304" s="80"/>
      <c r="FJS304" s="80"/>
      <c r="FJT304" s="80"/>
      <c r="FJU304" s="80"/>
      <c r="FJV304" s="80"/>
      <c r="FJW304" s="80"/>
      <c r="FJX304" s="80"/>
      <c r="FJY304" s="80"/>
      <c r="FJZ304" s="80"/>
      <c r="FKA304" s="80"/>
      <c r="FKB304" s="80"/>
      <c r="FKC304" s="80"/>
      <c r="FKD304" s="80"/>
      <c r="FKE304" s="80"/>
      <c r="FKF304" s="80"/>
      <c r="FKG304" s="80"/>
      <c r="FKH304" s="80"/>
      <c r="FKI304" s="80"/>
      <c r="FKJ304" s="80"/>
      <c r="FKK304" s="80"/>
      <c r="FKL304" s="80"/>
      <c r="FKM304" s="80"/>
      <c r="FKN304" s="80"/>
      <c r="FKO304" s="80"/>
      <c r="FKP304" s="80"/>
      <c r="FKQ304" s="80"/>
      <c r="FKR304" s="80"/>
      <c r="FKS304" s="80"/>
      <c r="FKT304" s="80"/>
      <c r="FKU304" s="80"/>
      <c r="FKV304" s="80"/>
      <c r="FKW304" s="80"/>
      <c r="FKX304" s="80"/>
      <c r="FKY304" s="80"/>
      <c r="FKZ304" s="80"/>
      <c r="FLA304" s="80"/>
      <c r="FLB304" s="80"/>
      <c r="FLC304" s="80"/>
      <c r="FLD304" s="80"/>
      <c r="FLE304" s="80"/>
      <c r="FLF304" s="80"/>
      <c r="FLG304" s="80"/>
      <c r="FLH304" s="80"/>
      <c r="FLI304" s="80"/>
      <c r="FLJ304" s="80"/>
      <c r="FLK304" s="80"/>
      <c r="FLL304" s="80"/>
      <c r="FLM304" s="80"/>
      <c r="FLN304" s="80"/>
      <c r="FLO304" s="80"/>
      <c r="FLP304" s="80"/>
      <c r="FLQ304" s="80"/>
      <c r="FLR304" s="80"/>
      <c r="FLS304" s="80"/>
      <c r="FLT304" s="80"/>
      <c r="FLU304" s="80"/>
      <c r="FLV304" s="80"/>
      <c r="FLW304" s="80"/>
      <c r="FLX304" s="80"/>
      <c r="FLY304" s="80"/>
      <c r="FLZ304" s="80"/>
      <c r="FMA304" s="80"/>
      <c r="FMB304" s="80"/>
      <c r="FMC304" s="80"/>
      <c r="FMD304" s="80"/>
      <c r="FME304" s="80"/>
      <c r="FMF304" s="80"/>
      <c r="FMG304" s="80"/>
      <c r="FMH304" s="80"/>
      <c r="FMI304" s="80"/>
      <c r="FMJ304" s="80"/>
      <c r="FMK304" s="80"/>
      <c r="FML304" s="80"/>
      <c r="FMM304" s="80"/>
      <c r="FMN304" s="80"/>
      <c r="FMO304" s="80"/>
      <c r="FMP304" s="80"/>
      <c r="FMQ304" s="80"/>
      <c r="FMR304" s="80"/>
      <c r="FMS304" s="80"/>
      <c r="FMT304" s="80"/>
      <c r="FMU304" s="80"/>
      <c r="FMV304" s="80"/>
      <c r="FMW304" s="80"/>
      <c r="FMX304" s="80"/>
      <c r="FMY304" s="80"/>
      <c r="FMZ304" s="80"/>
      <c r="FNA304" s="80"/>
      <c r="FNB304" s="80"/>
      <c r="FNC304" s="80"/>
      <c r="FND304" s="80"/>
      <c r="FNE304" s="80"/>
      <c r="FNF304" s="80"/>
      <c r="FNG304" s="80"/>
      <c r="FNH304" s="80"/>
      <c r="FNI304" s="80"/>
      <c r="FNJ304" s="80"/>
      <c r="FNK304" s="80"/>
      <c r="FNL304" s="80"/>
      <c r="FNM304" s="80"/>
      <c r="FNN304" s="80"/>
      <c r="FNO304" s="80"/>
      <c r="FNP304" s="80"/>
      <c r="FNQ304" s="80"/>
      <c r="FNR304" s="80"/>
      <c r="FNS304" s="80"/>
      <c r="FNT304" s="80"/>
      <c r="FNU304" s="80"/>
      <c r="FNV304" s="80"/>
      <c r="FNW304" s="80"/>
      <c r="FNX304" s="80"/>
      <c r="FNY304" s="80"/>
      <c r="FNZ304" s="80"/>
      <c r="FOA304" s="80"/>
      <c r="FOB304" s="80"/>
      <c r="FOC304" s="80"/>
      <c r="FOD304" s="80"/>
      <c r="FOE304" s="80"/>
      <c r="FOF304" s="80"/>
      <c r="FOG304" s="80"/>
      <c r="FOH304" s="80"/>
      <c r="FOI304" s="80"/>
      <c r="FOJ304" s="80"/>
      <c r="FOK304" s="80"/>
      <c r="FOL304" s="80"/>
      <c r="FOM304" s="80"/>
      <c r="FON304" s="80"/>
      <c r="FOO304" s="80"/>
      <c r="FOP304" s="80"/>
      <c r="FOQ304" s="80"/>
      <c r="FOR304" s="80"/>
      <c r="FOS304" s="80"/>
      <c r="FOT304" s="80"/>
      <c r="FOU304" s="80"/>
      <c r="FOV304" s="80"/>
      <c r="FOW304" s="80"/>
      <c r="FOX304" s="80"/>
      <c r="FOY304" s="80"/>
      <c r="FOZ304" s="80"/>
      <c r="FPA304" s="80"/>
      <c r="FPB304" s="80"/>
      <c r="FPC304" s="80"/>
      <c r="FPD304" s="80"/>
      <c r="FPE304" s="80"/>
      <c r="FPF304" s="80"/>
      <c r="FPG304" s="80"/>
      <c r="FPH304" s="80"/>
      <c r="FPI304" s="80"/>
      <c r="FPJ304" s="80"/>
      <c r="FPK304" s="80"/>
      <c r="FPL304" s="80"/>
      <c r="FPM304" s="80"/>
      <c r="FPN304" s="80"/>
      <c r="FPO304" s="80"/>
      <c r="FPP304" s="80"/>
      <c r="FPQ304" s="80"/>
      <c r="FPR304" s="80"/>
      <c r="FPS304" s="80"/>
      <c r="FPT304" s="80"/>
      <c r="FPU304" s="80"/>
      <c r="FPV304" s="80"/>
      <c r="FPW304" s="80"/>
      <c r="FPX304" s="80"/>
      <c r="FPY304" s="80"/>
      <c r="FPZ304" s="80"/>
      <c r="FQA304" s="80"/>
      <c r="FQB304" s="80"/>
      <c r="FQC304" s="80"/>
      <c r="FQD304" s="80"/>
      <c r="FQE304" s="80"/>
      <c r="FQF304" s="80"/>
      <c r="FQG304" s="80"/>
      <c r="FQH304" s="80"/>
      <c r="FQI304" s="80"/>
      <c r="FQJ304" s="80"/>
      <c r="FQK304" s="80"/>
      <c r="FQL304" s="80"/>
      <c r="FQM304" s="80"/>
      <c r="FQN304" s="80"/>
      <c r="FQO304" s="80"/>
      <c r="FQP304" s="80"/>
      <c r="FQQ304" s="80"/>
      <c r="FQR304" s="80"/>
      <c r="FQS304" s="80"/>
      <c r="FQT304" s="80"/>
      <c r="FQU304" s="80"/>
      <c r="FQV304" s="80"/>
      <c r="FQW304" s="80"/>
      <c r="FQX304" s="80"/>
      <c r="FQY304" s="80"/>
      <c r="FQZ304" s="80"/>
      <c r="FRA304" s="80"/>
      <c r="FRB304" s="80"/>
      <c r="FRC304" s="80"/>
      <c r="FRD304" s="80"/>
      <c r="FRE304" s="80"/>
      <c r="FRF304" s="80"/>
      <c r="FRG304" s="80"/>
      <c r="FRH304" s="80"/>
      <c r="FRI304" s="80"/>
      <c r="FRJ304" s="80"/>
      <c r="FRK304" s="80"/>
      <c r="FRL304" s="80"/>
      <c r="FRM304" s="80"/>
      <c r="FRN304" s="80"/>
      <c r="FRO304" s="80"/>
      <c r="FRP304" s="80"/>
      <c r="FRQ304" s="80"/>
      <c r="FRR304" s="80"/>
      <c r="FRS304" s="80"/>
      <c r="FRT304" s="80"/>
      <c r="FRU304" s="80"/>
      <c r="FRV304" s="80"/>
      <c r="FRW304" s="80"/>
      <c r="FRX304" s="80"/>
      <c r="FRY304" s="80"/>
      <c r="FRZ304" s="80"/>
      <c r="FSA304" s="80"/>
      <c r="FSB304" s="80"/>
      <c r="FSC304" s="80"/>
      <c r="FSD304" s="80"/>
      <c r="FSE304" s="80"/>
      <c r="FSF304" s="80"/>
      <c r="FSG304" s="80"/>
      <c r="FSH304" s="80"/>
      <c r="FSI304" s="80"/>
      <c r="FSJ304" s="80"/>
      <c r="FSK304" s="80"/>
      <c r="FSL304" s="80"/>
      <c r="FSM304" s="80"/>
      <c r="FSN304" s="80"/>
      <c r="FSO304" s="80"/>
      <c r="FSP304" s="80"/>
      <c r="FSQ304" s="80"/>
      <c r="FSR304" s="80"/>
      <c r="FSS304" s="80"/>
      <c r="FST304" s="80"/>
      <c r="FSU304" s="80"/>
      <c r="FSV304" s="80"/>
      <c r="FSW304" s="80"/>
      <c r="FSX304" s="80"/>
      <c r="FSY304" s="80"/>
      <c r="FSZ304" s="80"/>
      <c r="FTA304" s="80"/>
      <c r="FTB304" s="80"/>
      <c r="FTC304" s="80"/>
      <c r="FTD304" s="80"/>
      <c r="FTE304" s="80"/>
      <c r="FTF304" s="80"/>
      <c r="FTG304" s="80"/>
      <c r="FTH304" s="80"/>
      <c r="FTI304" s="80"/>
      <c r="FTJ304" s="80"/>
      <c r="FTK304" s="80"/>
      <c r="FTL304" s="80"/>
      <c r="FTM304" s="80"/>
      <c r="FTN304" s="80"/>
      <c r="FTO304" s="80"/>
      <c r="FTP304" s="80"/>
      <c r="FTQ304" s="80"/>
      <c r="FTR304" s="80"/>
      <c r="FTS304" s="80"/>
      <c r="FTT304" s="80"/>
      <c r="FTU304" s="80"/>
      <c r="FTV304" s="80"/>
      <c r="FTW304" s="80"/>
      <c r="FTX304" s="80"/>
      <c r="FTY304" s="80"/>
      <c r="FTZ304" s="80"/>
      <c r="FUA304" s="80"/>
      <c r="FUB304" s="80"/>
      <c r="FUC304" s="80"/>
      <c r="FUD304" s="80"/>
      <c r="FUE304" s="80"/>
      <c r="FUF304" s="80"/>
      <c r="FUG304" s="80"/>
      <c r="FUH304" s="80"/>
      <c r="FUI304" s="80"/>
      <c r="FUJ304" s="80"/>
      <c r="FUK304" s="80"/>
      <c r="FUL304" s="80"/>
      <c r="FUM304" s="80"/>
      <c r="FUN304" s="80"/>
      <c r="FUO304" s="80"/>
      <c r="FUP304" s="80"/>
      <c r="FUQ304" s="80"/>
      <c r="FUR304" s="80"/>
      <c r="FUS304" s="80"/>
      <c r="FUT304" s="80"/>
      <c r="FUU304" s="80"/>
      <c r="FUV304" s="80"/>
      <c r="FUW304" s="80"/>
      <c r="FUX304" s="80"/>
      <c r="FUY304" s="80"/>
      <c r="FUZ304" s="80"/>
      <c r="FVA304" s="80"/>
      <c r="FVB304" s="80"/>
      <c r="FVC304" s="80"/>
      <c r="FVD304" s="80"/>
      <c r="FVE304" s="80"/>
      <c r="FVF304" s="80"/>
      <c r="FVG304" s="80"/>
      <c r="FVH304" s="80"/>
      <c r="FVI304" s="80"/>
      <c r="FVJ304" s="80"/>
      <c r="FVK304" s="80"/>
      <c r="FVL304" s="80"/>
      <c r="FVM304" s="80"/>
      <c r="FVN304" s="80"/>
      <c r="FVO304" s="80"/>
      <c r="FVP304" s="80"/>
      <c r="FVQ304" s="80"/>
      <c r="FVR304" s="80"/>
      <c r="FVS304" s="80"/>
      <c r="FVT304" s="80"/>
      <c r="FVU304" s="80"/>
      <c r="FVV304" s="80"/>
      <c r="FVW304" s="80"/>
      <c r="FVX304" s="80"/>
      <c r="FVY304" s="80"/>
      <c r="FVZ304" s="80"/>
      <c r="FWA304" s="80"/>
      <c r="FWB304" s="80"/>
      <c r="FWC304" s="80"/>
      <c r="FWD304" s="80"/>
      <c r="FWE304" s="80"/>
      <c r="FWF304" s="80"/>
      <c r="FWG304" s="80"/>
      <c r="FWH304" s="80"/>
      <c r="FWI304" s="80"/>
      <c r="FWJ304" s="80"/>
      <c r="FWK304" s="80"/>
      <c r="FWL304" s="80"/>
      <c r="FWM304" s="80"/>
      <c r="FWN304" s="80"/>
      <c r="FWO304" s="80"/>
      <c r="FWP304" s="80"/>
      <c r="FWQ304" s="80"/>
      <c r="FWR304" s="80"/>
      <c r="FWS304" s="80"/>
      <c r="FWT304" s="80"/>
      <c r="FWU304" s="80"/>
      <c r="FWV304" s="80"/>
      <c r="FWW304" s="80"/>
      <c r="FWX304" s="80"/>
      <c r="FWY304" s="80"/>
      <c r="FWZ304" s="80"/>
      <c r="FXA304" s="80"/>
      <c r="FXB304" s="80"/>
      <c r="FXC304" s="80"/>
      <c r="FXD304" s="80"/>
      <c r="FXE304" s="80"/>
      <c r="FXF304" s="80"/>
      <c r="FXG304" s="80"/>
      <c r="FXH304" s="80"/>
      <c r="FXI304" s="80"/>
      <c r="FXJ304" s="80"/>
      <c r="FXK304" s="80"/>
      <c r="FXL304" s="80"/>
      <c r="FXM304" s="80"/>
      <c r="FXN304" s="80"/>
      <c r="FXO304" s="80"/>
      <c r="FXP304" s="80"/>
      <c r="FXQ304" s="80"/>
      <c r="FXR304" s="80"/>
      <c r="FXS304" s="80"/>
      <c r="FXT304" s="80"/>
      <c r="FXU304" s="80"/>
      <c r="FXV304" s="80"/>
      <c r="FXW304" s="80"/>
      <c r="FXX304" s="80"/>
      <c r="FXY304" s="80"/>
      <c r="FXZ304" s="80"/>
      <c r="FYA304" s="80"/>
      <c r="FYB304" s="80"/>
      <c r="FYC304" s="80"/>
      <c r="FYD304" s="80"/>
      <c r="FYE304" s="80"/>
      <c r="FYF304" s="80"/>
      <c r="FYG304" s="80"/>
      <c r="FYH304" s="80"/>
      <c r="FYI304" s="80"/>
      <c r="FYJ304" s="80"/>
      <c r="FYK304" s="80"/>
      <c r="FYL304" s="80"/>
      <c r="FYM304" s="80"/>
      <c r="FYN304" s="80"/>
      <c r="FYO304" s="80"/>
      <c r="FYP304" s="80"/>
      <c r="FYQ304" s="80"/>
      <c r="FYR304" s="80"/>
      <c r="FYS304" s="80"/>
      <c r="FYT304" s="80"/>
      <c r="FYU304" s="80"/>
      <c r="FYV304" s="80"/>
      <c r="FYW304" s="80"/>
      <c r="FYX304" s="80"/>
      <c r="FYY304" s="80"/>
      <c r="FYZ304" s="80"/>
      <c r="FZA304" s="80"/>
      <c r="FZB304" s="80"/>
      <c r="FZC304" s="80"/>
      <c r="FZD304" s="80"/>
      <c r="FZE304" s="80"/>
      <c r="FZF304" s="80"/>
      <c r="FZG304" s="80"/>
      <c r="FZH304" s="80"/>
      <c r="FZI304" s="80"/>
      <c r="FZJ304" s="80"/>
      <c r="FZK304" s="80"/>
      <c r="FZL304" s="80"/>
      <c r="FZM304" s="80"/>
      <c r="FZN304" s="80"/>
      <c r="FZO304" s="80"/>
      <c r="FZP304" s="80"/>
      <c r="FZQ304" s="80"/>
      <c r="FZR304" s="80"/>
      <c r="FZS304" s="80"/>
      <c r="FZT304" s="80"/>
      <c r="FZU304" s="80"/>
      <c r="FZV304" s="80"/>
      <c r="FZW304" s="80"/>
      <c r="FZX304" s="80"/>
      <c r="FZY304" s="80"/>
      <c r="FZZ304" s="80"/>
      <c r="GAA304" s="80"/>
      <c r="GAB304" s="80"/>
      <c r="GAC304" s="80"/>
      <c r="GAD304" s="80"/>
      <c r="GAE304" s="80"/>
      <c r="GAF304" s="80"/>
      <c r="GAG304" s="80"/>
      <c r="GAH304" s="80"/>
      <c r="GAI304" s="80"/>
      <c r="GAJ304" s="80"/>
      <c r="GAK304" s="80"/>
      <c r="GAL304" s="80"/>
      <c r="GAM304" s="80"/>
      <c r="GAN304" s="80"/>
      <c r="GAO304" s="80"/>
      <c r="GAP304" s="80"/>
      <c r="GAQ304" s="80"/>
      <c r="GAR304" s="80"/>
      <c r="GAS304" s="80"/>
      <c r="GAT304" s="80"/>
      <c r="GAU304" s="80"/>
      <c r="GAV304" s="80"/>
      <c r="GAW304" s="80"/>
      <c r="GAX304" s="80"/>
      <c r="GAY304" s="80"/>
      <c r="GAZ304" s="80"/>
      <c r="GBA304" s="80"/>
      <c r="GBB304" s="80"/>
      <c r="GBC304" s="80"/>
      <c r="GBD304" s="80"/>
      <c r="GBE304" s="80"/>
      <c r="GBF304" s="80"/>
      <c r="GBG304" s="80"/>
      <c r="GBH304" s="80"/>
      <c r="GBI304" s="80"/>
      <c r="GBJ304" s="80"/>
      <c r="GBK304" s="80"/>
      <c r="GBL304" s="80"/>
      <c r="GBM304" s="80"/>
      <c r="GBN304" s="80"/>
      <c r="GBO304" s="80"/>
      <c r="GBP304" s="80"/>
      <c r="GBQ304" s="80"/>
      <c r="GBR304" s="80"/>
      <c r="GBS304" s="80"/>
      <c r="GBT304" s="80"/>
      <c r="GBU304" s="80"/>
      <c r="GBV304" s="80"/>
      <c r="GBW304" s="80"/>
      <c r="GBX304" s="80"/>
      <c r="GBY304" s="80"/>
      <c r="GBZ304" s="80"/>
      <c r="GCA304" s="80"/>
      <c r="GCB304" s="80"/>
      <c r="GCC304" s="80"/>
      <c r="GCD304" s="80"/>
      <c r="GCE304" s="80"/>
      <c r="GCF304" s="80"/>
      <c r="GCG304" s="80"/>
      <c r="GCH304" s="80"/>
      <c r="GCI304" s="80"/>
      <c r="GCJ304" s="80"/>
      <c r="GCK304" s="80"/>
      <c r="GCL304" s="80"/>
      <c r="GCM304" s="80"/>
      <c r="GCN304" s="80"/>
      <c r="GCO304" s="80"/>
      <c r="GCP304" s="80"/>
      <c r="GCQ304" s="80"/>
      <c r="GCR304" s="80"/>
      <c r="GCS304" s="80"/>
      <c r="GCT304" s="80"/>
      <c r="GCU304" s="80"/>
      <c r="GCV304" s="80"/>
      <c r="GCW304" s="80"/>
      <c r="GCX304" s="80"/>
      <c r="GCY304" s="80"/>
      <c r="GCZ304" s="80"/>
      <c r="GDA304" s="80"/>
      <c r="GDB304" s="80"/>
      <c r="GDC304" s="80"/>
      <c r="GDD304" s="80"/>
      <c r="GDE304" s="80"/>
      <c r="GDF304" s="80"/>
      <c r="GDG304" s="80"/>
      <c r="GDH304" s="80"/>
      <c r="GDI304" s="80"/>
      <c r="GDJ304" s="80"/>
      <c r="GDK304" s="80"/>
      <c r="GDL304" s="80"/>
      <c r="GDM304" s="80"/>
      <c r="GDN304" s="80"/>
      <c r="GDO304" s="80"/>
      <c r="GDP304" s="80"/>
      <c r="GDQ304" s="80"/>
      <c r="GDR304" s="80"/>
      <c r="GDS304" s="80"/>
      <c r="GDT304" s="80"/>
      <c r="GDU304" s="80"/>
      <c r="GDV304" s="80"/>
      <c r="GDW304" s="80"/>
      <c r="GDX304" s="80"/>
      <c r="GDY304" s="80"/>
      <c r="GDZ304" s="80"/>
      <c r="GEA304" s="80"/>
      <c r="GEB304" s="80"/>
      <c r="GEC304" s="80"/>
      <c r="GED304" s="80"/>
      <c r="GEE304" s="80"/>
      <c r="GEF304" s="80"/>
      <c r="GEG304" s="80"/>
      <c r="GEH304" s="80"/>
      <c r="GEI304" s="80"/>
      <c r="GEJ304" s="80"/>
      <c r="GEK304" s="80"/>
      <c r="GEL304" s="80"/>
      <c r="GEM304" s="80"/>
      <c r="GEN304" s="80"/>
      <c r="GEO304" s="80"/>
      <c r="GEP304" s="80"/>
      <c r="GEQ304" s="80"/>
      <c r="GER304" s="80"/>
      <c r="GES304" s="80"/>
      <c r="GET304" s="80"/>
      <c r="GEU304" s="80"/>
      <c r="GEV304" s="80"/>
      <c r="GEW304" s="80"/>
      <c r="GEX304" s="80"/>
      <c r="GEY304" s="80"/>
      <c r="GEZ304" s="80"/>
      <c r="GFA304" s="80"/>
      <c r="GFB304" s="80"/>
      <c r="GFC304" s="80"/>
      <c r="GFD304" s="80"/>
      <c r="GFE304" s="80"/>
      <c r="GFF304" s="80"/>
      <c r="GFG304" s="80"/>
      <c r="GFH304" s="80"/>
      <c r="GFI304" s="80"/>
      <c r="GFJ304" s="80"/>
      <c r="GFK304" s="80"/>
      <c r="GFL304" s="80"/>
      <c r="GFM304" s="80"/>
      <c r="GFN304" s="80"/>
      <c r="GFO304" s="80"/>
      <c r="GFP304" s="80"/>
      <c r="GFQ304" s="80"/>
      <c r="GFR304" s="80"/>
      <c r="GFS304" s="80"/>
      <c r="GFT304" s="80"/>
      <c r="GFU304" s="80"/>
      <c r="GFV304" s="80"/>
      <c r="GFW304" s="80"/>
      <c r="GFX304" s="80"/>
      <c r="GFY304" s="80"/>
      <c r="GFZ304" s="80"/>
      <c r="GGA304" s="80"/>
      <c r="GGB304" s="80"/>
      <c r="GGC304" s="80"/>
      <c r="GGD304" s="80"/>
      <c r="GGE304" s="80"/>
      <c r="GGF304" s="80"/>
      <c r="GGG304" s="80"/>
      <c r="GGH304" s="80"/>
      <c r="GGI304" s="80"/>
      <c r="GGJ304" s="80"/>
      <c r="GGK304" s="80"/>
      <c r="GGL304" s="80"/>
      <c r="GGM304" s="80"/>
      <c r="GGN304" s="80"/>
      <c r="GGO304" s="80"/>
      <c r="GGP304" s="80"/>
      <c r="GGQ304" s="80"/>
      <c r="GGR304" s="80"/>
      <c r="GGS304" s="80"/>
      <c r="GGT304" s="80"/>
      <c r="GGU304" s="80"/>
      <c r="GGV304" s="80"/>
      <c r="GGW304" s="80"/>
      <c r="GGX304" s="80"/>
      <c r="GGY304" s="80"/>
      <c r="GGZ304" s="80"/>
      <c r="GHA304" s="80"/>
      <c r="GHB304" s="80"/>
      <c r="GHC304" s="80"/>
      <c r="GHD304" s="80"/>
      <c r="GHE304" s="80"/>
      <c r="GHF304" s="80"/>
      <c r="GHG304" s="80"/>
      <c r="GHH304" s="80"/>
      <c r="GHI304" s="80"/>
      <c r="GHJ304" s="80"/>
      <c r="GHK304" s="80"/>
      <c r="GHL304" s="80"/>
      <c r="GHM304" s="80"/>
      <c r="GHN304" s="80"/>
      <c r="GHO304" s="80"/>
      <c r="GHP304" s="80"/>
      <c r="GHQ304" s="80"/>
      <c r="GHR304" s="80"/>
      <c r="GHS304" s="80"/>
      <c r="GHT304" s="80"/>
      <c r="GHU304" s="80"/>
      <c r="GHV304" s="80"/>
      <c r="GHW304" s="80"/>
      <c r="GHX304" s="80"/>
      <c r="GHY304" s="80"/>
      <c r="GHZ304" s="80"/>
      <c r="GIA304" s="80"/>
      <c r="GIB304" s="80"/>
      <c r="GIC304" s="80"/>
      <c r="GID304" s="80"/>
      <c r="GIE304" s="80"/>
      <c r="GIF304" s="80"/>
      <c r="GIG304" s="80"/>
      <c r="GIH304" s="80"/>
      <c r="GII304" s="80"/>
      <c r="GIJ304" s="80"/>
      <c r="GIK304" s="80"/>
      <c r="GIL304" s="80"/>
      <c r="GIM304" s="80"/>
      <c r="GIN304" s="80"/>
      <c r="GIO304" s="80"/>
      <c r="GIP304" s="80"/>
      <c r="GIQ304" s="80"/>
      <c r="GIR304" s="80"/>
      <c r="GIS304" s="80"/>
      <c r="GIT304" s="80"/>
      <c r="GIU304" s="80"/>
      <c r="GIV304" s="80"/>
      <c r="GIW304" s="80"/>
      <c r="GIX304" s="80"/>
      <c r="GIY304" s="80"/>
      <c r="GIZ304" s="80"/>
      <c r="GJA304" s="80"/>
      <c r="GJB304" s="80"/>
      <c r="GJC304" s="80"/>
      <c r="GJD304" s="80"/>
      <c r="GJE304" s="80"/>
      <c r="GJF304" s="80"/>
      <c r="GJG304" s="80"/>
      <c r="GJH304" s="80"/>
      <c r="GJI304" s="80"/>
      <c r="GJJ304" s="80"/>
      <c r="GJK304" s="80"/>
      <c r="GJL304" s="80"/>
      <c r="GJM304" s="80"/>
      <c r="GJN304" s="80"/>
      <c r="GJO304" s="80"/>
      <c r="GJP304" s="80"/>
      <c r="GJQ304" s="80"/>
      <c r="GJR304" s="80"/>
      <c r="GJS304" s="80"/>
      <c r="GJT304" s="80"/>
      <c r="GJU304" s="80"/>
      <c r="GJV304" s="80"/>
      <c r="GJW304" s="80"/>
      <c r="GJX304" s="80"/>
      <c r="GJY304" s="80"/>
      <c r="GJZ304" s="80"/>
      <c r="GKA304" s="80"/>
      <c r="GKB304" s="80"/>
      <c r="GKC304" s="80"/>
      <c r="GKD304" s="80"/>
      <c r="GKE304" s="80"/>
      <c r="GKF304" s="80"/>
      <c r="GKG304" s="80"/>
      <c r="GKH304" s="80"/>
      <c r="GKI304" s="80"/>
      <c r="GKJ304" s="80"/>
      <c r="GKK304" s="80"/>
      <c r="GKL304" s="80"/>
      <c r="GKM304" s="80"/>
      <c r="GKN304" s="80"/>
      <c r="GKO304" s="80"/>
      <c r="GKP304" s="80"/>
      <c r="GKQ304" s="80"/>
      <c r="GKR304" s="80"/>
      <c r="GKS304" s="80"/>
      <c r="GKT304" s="80"/>
      <c r="GKU304" s="80"/>
      <c r="GKV304" s="80"/>
      <c r="GKW304" s="80"/>
      <c r="GKX304" s="80"/>
      <c r="GKY304" s="80"/>
      <c r="GKZ304" s="80"/>
      <c r="GLA304" s="80"/>
      <c r="GLB304" s="80"/>
      <c r="GLC304" s="80"/>
      <c r="GLD304" s="80"/>
      <c r="GLE304" s="80"/>
      <c r="GLF304" s="80"/>
      <c r="GLG304" s="80"/>
      <c r="GLH304" s="80"/>
      <c r="GLI304" s="80"/>
      <c r="GLJ304" s="80"/>
      <c r="GLK304" s="80"/>
      <c r="GLL304" s="80"/>
      <c r="GLM304" s="80"/>
      <c r="GLN304" s="80"/>
      <c r="GLO304" s="80"/>
      <c r="GLP304" s="80"/>
      <c r="GLQ304" s="80"/>
      <c r="GLR304" s="80"/>
      <c r="GLS304" s="80"/>
      <c r="GLT304" s="80"/>
      <c r="GLU304" s="80"/>
      <c r="GLV304" s="80"/>
      <c r="GLW304" s="80"/>
      <c r="GLX304" s="80"/>
      <c r="GLY304" s="80"/>
      <c r="GLZ304" s="80"/>
      <c r="GMA304" s="80"/>
      <c r="GMB304" s="80"/>
      <c r="GMC304" s="80"/>
      <c r="GMD304" s="80"/>
      <c r="GME304" s="80"/>
      <c r="GMF304" s="80"/>
      <c r="GMG304" s="80"/>
      <c r="GMH304" s="80"/>
      <c r="GMI304" s="80"/>
      <c r="GMJ304" s="80"/>
      <c r="GMK304" s="80"/>
      <c r="GML304" s="80"/>
      <c r="GMM304" s="80"/>
      <c r="GMN304" s="80"/>
      <c r="GMO304" s="80"/>
      <c r="GMP304" s="80"/>
      <c r="GMQ304" s="80"/>
      <c r="GMR304" s="80"/>
      <c r="GMS304" s="80"/>
      <c r="GMT304" s="80"/>
      <c r="GMU304" s="80"/>
      <c r="GMV304" s="80"/>
      <c r="GMW304" s="80"/>
      <c r="GMX304" s="80"/>
      <c r="GMY304" s="80"/>
      <c r="GMZ304" s="80"/>
      <c r="GNA304" s="80"/>
      <c r="GNB304" s="80"/>
      <c r="GNC304" s="80"/>
      <c r="GND304" s="80"/>
      <c r="GNE304" s="80"/>
      <c r="GNF304" s="80"/>
      <c r="GNG304" s="80"/>
      <c r="GNH304" s="80"/>
      <c r="GNI304" s="80"/>
      <c r="GNJ304" s="80"/>
      <c r="GNK304" s="80"/>
      <c r="GNL304" s="80"/>
      <c r="GNM304" s="80"/>
      <c r="GNN304" s="80"/>
      <c r="GNO304" s="80"/>
      <c r="GNP304" s="80"/>
      <c r="GNQ304" s="80"/>
      <c r="GNR304" s="80"/>
      <c r="GNS304" s="80"/>
      <c r="GNT304" s="80"/>
      <c r="GNU304" s="80"/>
      <c r="GNV304" s="80"/>
      <c r="GNW304" s="80"/>
      <c r="GNX304" s="80"/>
      <c r="GNY304" s="80"/>
      <c r="GNZ304" s="80"/>
      <c r="GOA304" s="80"/>
      <c r="GOB304" s="80"/>
      <c r="GOC304" s="80"/>
      <c r="GOD304" s="80"/>
      <c r="GOE304" s="80"/>
      <c r="GOF304" s="80"/>
      <c r="GOG304" s="80"/>
      <c r="GOH304" s="80"/>
      <c r="GOI304" s="80"/>
      <c r="GOJ304" s="80"/>
      <c r="GOK304" s="80"/>
      <c r="GOL304" s="80"/>
      <c r="GOM304" s="80"/>
      <c r="GON304" s="80"/>
      <c r="GOO304" s="80"/>
      <c r="GOP304" s="80"/>
      <c r="GOQ304" s="80"/>
      <c r="GOR304" s="80"/>
      <c r="GOS304" s="80"/>
      <c r="GOT304" s="80"/>
      <c r="GOU304" s="80"/>
      <c r="GOV304" s="80"/>
      <c r="GOW304" s="80"/>
      <c r="GOX304" s="80"/>
      <c r="GOY304" s="80"/>
      <c r="GOZ304" s="80"/>
      <c r="GPA304" s="80"/>
      <c r="GPB304" s="80"/>
      <c r="GPC304" s="80"/>
      <c r="GPD304" s="80"/>
      <c r="GPE304" s="80"/>
      <c r="GPF304" s="80"/>
      <c r="GPG304" s="80"/>
      <c r="GPH304" s="80"/>
      <c r="GPI304" s="80"/>
      <c r="GPJ304" s="80"/>
      <c r="GPK304" s="80"/>
      <c r="GPL304" s="80"/>
      <c r="GPM304" s="80"/>
      <c r="GPN304" s="80"/>
      <c r="GPO304" s="80"/>
      <c r="GPP304" s="80"/>
      <c r="GPQ304" s="80"/>
      <c r="GPR304" s="80"/>
      <c r="GPS304" s="80"/>
      <c r="GPT304" s="80"/>
      <c r="GPU304" s="80"/>
      <c r="GPV304" s="80"/>
      <c r="GPW304" s="80"/>
      <c r="GPX304" s="80"/>
      <c r="GPY304" s="80"/>
      <c r="GPZ304" s="80"/>
      <c r="GQA304" s="80"/>
      <c r="GQB304" s="80"/>
      <c r="GQC304" s="80"/>
      <c r="GQD304" s="80"/>
      <c r="GQE304" s="80"/>
      <c r="GQF304" s="80"/>
      <c r="GQG304" s="80"/>
      <c r="GQH304" s="80"/>
      <c r="GQI304" s="80"/>
      <c r="GQJ304" s="80"/>
      <c r="GQK304" s="80"/>
      <c r="GQL304" s="80"/>
      <c r="GQM304" s="80"/>
      <c r="GQN304" s="80"/>
      <c r="GQO304" s="80"/>
      <c r="GQP304" s="80"/>
      <c r="GQQ304" s="80"/>
      <c r="GQR304" s="80"/>
      <c r="GQS304" s="80"/>
      <c r="GQT304" s="80"/>
      <c r="GQU304" s="80"/>
      <c r="GQV304" s="80"/>
      <c r="GQW304" s="80"/>
      <c r="GQX304" s="80"/>
      <c r="GQY304" s="80"/>
      <c r="GQZ304" s="80"/>
      <c r="GRA304" s="80"/>
      <c r="GRB304" s="80"/>
      <c r="GRC304" s="80"/>
      <c r="GRD304" s="80"/>
      <c r="GRE304" s="80"/>
      <c r="GRF304" s="80"/>
      <c r="GRG304" s="80"/>
      <c r="GRH304" s="80"/>
      <c r="GRI304" s="80"/>
      <c r="GRJ304" s="80"/>
      <c r="GRK304" s="80"/>
      <c r="GRL304" s="80"/>
      <c r="GRM304" s="80"/>
      <c r="GRN304" s="80"/>
      <c r="GRO304" s="80"/>
      <c r="GRP304" s="80"/>
      <c r="GRQ304" s="80"/>
      <c r="GRR304" s="80"/>
      <c r="GRS304" s="80"/>
      <c r="GRT304" s="80"/>
      <c r="GRU304" s="80"/>
      <c r="GRV304" s="80"/>
      <c r="GRW304" s="80"/>
      <c r="GRX304" s="80"/>
      <c r="GRY304" s="80"/>
      <c r="GRZ304" s="80"/>
      <c r="GSA304" s="80"/>
      <c r="GSB304" s="80"/>
      <c r="GSC304" s="80"/>
      <c r="GSD304" s="80"/>
      <c r="GSE304" s="80"/>
      <c r="GSF304" s="80"/>
      <c r="GSG304" s="80"/>
      <c r="GSH304" s="80"/>
      <c r="GSI304" s="80"/>
      <c r="GSJ304" s="80"/>
      <c r="GSK304" s="80"/>
      <c r="GSL304" s="80"/>
      <c r="GSM304" s="80"/>
      <c r="GSN304" s="80"/>
      <c r="GSO304" s="80"/>
      <c r="GSP304" s="80"/>
      <c r="GSQ304" s="80"/>
      <c r="GSR304" s="80"/>
      <c r="GSS304" s="80"/>
      <c r="GST304" s="80"/>
      <c r="GSU304" s="80"/>
      <c r="GSV304" s="80"/>
      <c r="GSW304" s="80"/>
      <c r="GSX304" s="80"/>
      <c r="GSY304" s="80"/>
      <c r="GSZ304" s="80"/>
      <c r="GTA304" s="80"/>
      <c r="GTB304" s="80"/>
      <c r="GTC304" s="80"/>
      <c r="GTD304" s="80"/>
      <c r="GTE304" s="80"/>
      <c r="GTF304" s="80"/>
      <c r="GTG304" s="80"/>
      <c r="GTH304" s="80"/>
      <c r="GTI304" s="80"/>
      <c r="GTJ304" s="80"/>
      <c r="GTK304" s="80"/>
      <c r="GTL304" s="80"/>
      <c r="GTM304" s="80"/>
      <c r="GTN304" s="80"/>
      <c r="GTO304" s="80"/>
      <c r="GTP304" s="80"/>
      <c r="GTQ304" s="80"/>
      <c r="GTR304" s="80"/>
      <c r="GTS304" s="80"/>
      <c r="GTT304" s="80"/>
      <c r="GTU304" s="80"/>
      <c r="GTV304" s="80"/>
      <c r="GTW304" s="80"/>
      <c r="GTX304" s="80"/>
      <c r="GTY304" s="80"/>
      <c r="GTZ304" s="80"/>
      <c r="GUA304" s="80"/>
      <c r="GUB304" s="80"/>
      <c r="GUC304" s="80"/>
      <c r="GUD304" s="80"/>
      <c r="GUE304" s="80"/>
      <c r="GUF304" s="80"/>
      <c r="GUG304" s="80"/>
      <c r="GUH304" s="80"/>
      <c r="GUI304" s="80"/>
      <c r="GUJ304" s="80"/>
      <c r="GUK304" s="80"/>
      <c r="GUL304" s="80"/>
      <c r="GUM304" s="80"/>
      <c r="GUN304" s="80"/>
      <c r="GUO304" s="80"/>
      <c r="GUP304" s="80"/>
      <c r="GUQ304" s="80"/>
      <c r="GUR304" s="80"/>
      <c r="GUS304" s="80"/>
      <c r="GUT304" s="80"/>
      <c r="GUU304" s="80"/>
      <c r="GUV304" s="80"/>
      <c r="GUW304" s="80"/>
      <c r="GUX304" s="80"/>
      <c r="GUY304" s="80"/>
      <c r="GUZ304" s="80"/>
      <c r="GVA304" s="80"/>
      <c r="GVB304" s="80"/>
      <c r="GVC304" s="80"/>
      <c r="GVD304" s="80"/>
      <c r="GVE304" s="80"/>
      <c r="GVF304" s="80"/>
      <c r="GVG304" s="80"/>
      <c r="GVH304" s="80"/>
      <c r="GVI304" s="80"/>
      <c r="GVJ304" s="80"/>
      <c r="GVK304" s="80"/>
      <c r="GVL304" s="80"/>
      <c r="GVM304" s="80"/>
      <c r="GVN304" s="80"/>
      <c r="GVO304" s="80"/>
      <c r="GVP304" s="80"/>
      <c r="GVQ304" s="80"/>
      <c r="GVR304" s="80"/>
      <c r="GVS304" s="80"/>
      <c r="GVT304" s="80"/>
      <c r="GVU304" s="80"/>
      <c r="GVV304" s="80"/>
      <c r="GVW304" s="80"/>
      <c r="GVX304" s="80"/>
      <c r="GVY304" s="80"/>
      <c r="GVZ304" s="80"/>
      <c r="GWA304" s="80"/>
      <c r="GWB304" s="80"/>
      <c r="GWC304" s="80"/>
      <c r="GWD304" s="80"/>
      <c r="GWE304" s="80"/>
      <c r="GWF304" s="80"/>
      <c r="GWG304" s="80"/>
      <c r="GWH304" s="80"/>
      <c r="GWI304" s="80"/>
      <c r="GWJ304" s="80"/>
      <c r="GWK304" s="80"/>
      <c r="GWL304" s="80"/>
      <c r="GWM304" s="80"/>
      <c r="GWN304" s="80"/>
      <c r="GWO304" s="80"/>
      <c r="GWP304" s="80"/>
      <c r="GWQ304" s="80"/>
      <c r="GWR304" s="80"/>
      <c r="GWS304" s="80"/>
      <c r="GWT304" s="80"/>
      <c r="GWU304" s="80"/>
      <c r="GWV304" s="80"/>
      <c r="GWW304" s="80"/>
      <c r="GWX304" s="80"/>
      <c r="GWY304" s="80"/>
      <c r="GWZ304" s="80"/>
      <c r="GXA304" s="80"/>
      <c r="GXB304" s="80"/>
      <c r="GXC304" s="80"/>
      <c r="GXD304" s="80"/>
      <c r="GXE304" s="80"/>
      <c r="GXF304" s="80"/>
      <c r="GXG304" s="80"/>
      <c r="GXH304" s="80"/>
      <c r="GXI304" s="80"/>
      <c r="GXJ304" s="80"/>
      <c r="GXK304" s="80"/>
      <c r="GXL304" s="80"/>
      <c r="GXM304" s="80"/>
      <c r="GXN304" s="80"/>
      <c r="GXO304" s="80"/>
      <c r="GXP304" s="80"/>
      <c r="GXQ304" s="80"/>
      <c r="GXR304" s="80"/>
      <c r="GXS304" s="80"/>
      <c r="GXT304" s="80"/>
      <c r="GXU304" s="80"/>
      <c r="GXV304" s="80"/>
      <c r="GXW304" s="80"/>
      <c r="GXX304" s="80"/>
      <c r="GXY304" s="80"/>
      <c r="GXZ304" s="80"/>
      <c r="GYA304" s="80"/>
      <c r="GYB304" s="80"/>
      <c r="GYC304" s="80"/>
      <c r="GYD304" s="80"/>
      <c r="GYE304" s="80"/>
      <c r="GYF304" s="80"/>
      <c r="GYG304" s="80"/>
      <c r="GYH304" s="80"/>
      <c r="GYI304" s="80"/>
      <c r="GYJ304" s="80"/>
      <c r="GYK304" s="80"/>
      <c r="GYL304" s="80"/>
      <c r="GYM304" s="80"/>
      <c r="GYN304" s="80"/>
      <c r="GYO304" s="80"/>
      <c r="GYP304" s="80"/>
      <c r="GYQ304" s="80"/>
      <c r="GYR304" s="80"/>
      <c r="GYS304" s="80"/>
      <c r="GYT304" s="80"/>
      <c r="GYU304" s="80"/>
      <c r="GYV304" s="80"/>
      <c r="GYW304" s="80"/>
      <c r="GYX304" s="80"/>
      <c r="GYY304" s="80"/>
      <c r="GYZ304" s="80"/>
      <c r="GZA304" s="80"/>
      <c r="GZB304" s="80"/>
      <c r="GZC304" s="80"/>
      <c r="GZD304" s="80"/>
      <c r="GZE304" s="80"/>
      <c r="GZF304" s="80"/>
      <c r="GZG304" s="80"/>
      <c r="GZH304" s="80"/>
      <c r="GZI304" s="80"/>
      <c r="GZJ304" s="80"/>
      <c r="GZK304" s="80"/>
      <c r="GZL304" s="80"/>
      <c r="GZM304" s="80"/>
      <c r="GZN304" s="80"/>
      <c r="GZO304" s="80"/>
      <c r="GZP304" s="80"/>
      <c r="GZQ304" s="80"/>
      <c r="GZR304" s="80"/>
      <c r="GZS304" s="80"/>
      <c r="GZT304" s="80"/>
      <c r="GZU304" s="80"/>
      <c r="GZV304" s="80"/>
      <c r="GZW304" s="80"/>
      <c r="GZX304" s="80"/>
      <c r="GZY304" s="80"/>
      <c r="GZZ304" s="80"/>
      <c r="HAA304" s="80"/>
      <c r="HAB304" s="80"/>
      <c r="HAC304" s="80"/>
      <c r="HAD304" s="80"/>
      <c r="HAE304" s="80"/>
      <c r="HAF304" s="80"/>
      <c r="HAG304" s="80"/>
      <c r="HAH304" s="80"/>
      <c r="HAI304" s="80"/>
      <c r="HAJ304" s="80"/>
      <c r="HAK304" s="80"/>
      <c r="HAL304" s="80"/>
      <c r="HAM304" s="80"/>
      <c r="HAN304" s="80"/>
      <c r="HAO304" s="80"/>
      <c r="HAP304" s="80"/>
      <c r="HAQ304" s="80"/>
      <c r="HAR304" s="80"/>
      <c r="HAS304" s="80"/>
      <c r="HAT304" s="80"/>
      <c r="HAU304" s="80"/>
      <c r="HAV304" s="80"/>
      <c r="HAW304" s="80"/>
      <c r="HAX304" s="80"/>
      <c r="HAY304" s="80"/>
      <c r="HAZ304" s="80"/>
      <c r="HBA304" s="80"/>
      <c r="HBB304" s="80"/>
      <c r="HBC304" s="80"/>
      <c r="HBD304" s="80"/>
      <c r="HBE304" s="80"/>
      <c r="HBF304" s="80"/>
      <c r="HBG304" s="80"/>
      <c r="HBH304" s="80"/>
      <c r="HBI304" s="80"/>
      <c r="HBJ304" s="80"/>
      <c r="HBK304" s="80"/>
      <c r="HBL304" s="80"/>
      <c r="HBM304" s="80"/>
      <c r="HBN304" s="80"/>
      <c r="HBO304" s="80"/>
      <c r="HBP304" s="80"/>
      <c r="HBQ304" s="80"/>
      <c r="HBR304" s="80"/>
      <c r="HBS304" s="80"/>
      <c r="HBT304" s="80"/>
      <c r="HBU304" s="80"/>
      <c r="HBV304" s="80"/>
      <c r="HBW304" s="80"/>
      <c r="HBX304" s="80"/>
      <c r="HBY304" s="80"/>
      <c r="HBZ304" s="80"/>
      <c r="HCA304" s="80"/>
      <c r="HCB304" s="80"/>
      <c r="HCC304" s="80"/>
      <c r="HCD304" s="80"/>
      <c r="HCE304" s="80"/>
      <c r="HCF304" s="80"/>
      <c r="HCG304" s="80"/>
      <c r="HCH304" s="80"/>
      <c r="HCI304" s="80"/>
      <c r="HCJ304" s="80"/>
      <c r="HCK304" s="80"/>
      <c r="HCL304" s="80"/>
      <c r="HCM304" s="80"/>
      <c r="HCN304" s="80"/>
      <c r="HCO304" s="80"/>
      <c r="HCP304" s="80"/>
      <c r="HCQ304" s="80"/>
      <c r="HCR304" s="80"/>
      <c r="HCS304" s="80"/>
      <c r="HCT304" s="80"/>
      <c r="HCU304" s="80"/>
      <c r="HCV304" s="80"/>
      <c r="HCW304" s="80"/>
      <c r="HCX304" s="80"/>
      <c r="HCY304" s="80"/>
      <c r="HCZ304" s="80"/>
      <c r="HDA304" s="80"/>
      <c r="HDB304" s="80"/>
      <c r="HDC304" s="80"/>
      <c r="HDD304" s="80"/>
      <c r="HDE304" s="80"/>
      <c r="HDF304" s="80"/>
      <c r="HDG304" s="80"/>
      <c r="HDH304" s="80"/>
      <c r="HDI304" s="80"/>
      <c r="HDJ304" s="80"/>
      <c r="HDK304" s="80"/>
      <c r="HDL304" s="80"/>
      <c r="HDM304" s="80"/>
      <c r="HDN304" s="80"/>
      <c r="HDO304" s="80"/>
      <c r="HDP304" s="80"/>
      <c r="HDQ304" s="80"/>
      <c r="HDR304" s="80"/>
      <c r="HDS304" s="80"/>
      <c r="HDT304" s="80"/>
      <c r="HDU304" s="80"/>
      <c r="HDV304" s="80"/>
      <c r="HDW304" s="80"/>
      <c r="HDX304" s="80"/>
      <c r="HDY304" s="80"/>
      <c r="HDZ304" s="80"/>
      <c r="HEA304" s="80"/>
      <c r="HEB304" s="80"/>
      <c r="HEC304" s="80"/>
      <c r="HED304" s="80"/>
      <c r="HEE304" s="80"/>
      <c r="HEF304" s="80"/>
      <c r="HEG304" s="80"/>
      <c r="HEH304" s="80"/>
      <c r="HEI304" s="80"/>
      <c r="HEJ304" s="80"/>
      <c r="HEK304" s="80"/>
      <c r="HEL304" s="80"/>
      <c r="HEM304" s="80"/>
      <c r="HEN304" s="80"/>
      <c r="HEO304" s="80"/>
      <c r="HEP304" s="80"/>
      <c r="HEQ304" s="80"/>
      <c r="HER304" s="80"/>
      <c r="HES304" s="80"/>
      <c r="HET304" s="80"/>
      <c r="HEU304" s="80"/>
      <c r="HEV304" s="80"/>
      <c r="HEW304" s="80"/>
      <c r="HEX304" s="80"/>
      <c r="HEY304" s="80"/>
      <c r="HEZ304" s="80"/>
      <c r="HFA304" s="80"/>
      <c r="HFB304" s="80"/>
      <c r="HFC304" s="80"/>
      <c r="HFD304" s="80"/>
      <c r="HFE304" s="80"/>
      <c r="HFF304" s="80"/>
      <c r="HFG304" s="80"/>
      <c r="HFH304" s="80"/>
      <c r="HFI304" s="80"/>
      <c r="HFJ304" s="80"/>
      <c r="HFK304" s="80"/>
      <c r="HFL304" s="80"/>
      <c r="HFM304" s="80"/>
      <c r="HFN304" s="80"/>
      <c r="HFO304" s="80"/>
      <c r="HFP304" s="80"/>
      <c r="HFQ304" s="80"/>
      <c r="HFR304" s="80"/>
      <c r="HFS304" s="80"/>
      <c r="HFT304" s="80"/>
      <c r="HFU304" s="80"/>
      <c r="HFV304" s="80"/>
      <c r="HFW304" s="80"/>
      <c r="HFX304" s="80"/>
      <c r="HFY304" s="80"/>
      <c r="HFZ304" s="80"/>
      <c r="HGA304" s="80"/>
      <c r="HGB304" s="80"/>
      <c r="HGC304" s="80"/>
      <c r="HGD304" s="80"/>
      <c r="HGE304" s="80"/>
      <c r="HGF304" s="80"/>
      <c r="HGG304" s="80"/>
      <c r="HGH304" s="80"/>
      <c r="HGI304" s="80"/>
      <c r="HGJ304" s="80"/>
      <c r="HGK304" s="80"/>
      <c r="HGL304" s="80"/>
      <c r="HGM304" s="80"/>
      <c r="HGN304" s="80"/>
      <c r="HGO304" s="80"/>
      <c r="HGP304" s="80"/>
      <c r="HGQ304" s="80"/>
      <c r="HGR304" s="80"/>
      <c r="HGS304" s="80"/>
      <c r="HGT304" s="80"/>
      <c r="HGU304" s="80"/>
      <c r="HGV304" s="80"/>
      <c r="HGW304" s="80"/>
      <c r="HGX304" s="80"/>
      <c r="HGY304" s="80"/>
      <c r="HGZ304" s="80"/>
      <c r="HHA304" s="80"/>
      <c r="HHB304" s="80"/>
      <c r="HHC304" s="80"/>
      <c r="HHD304" s="80"/>
      <c r="HHE304" s="80"/>
      <c r="HHF304" s="80"/>
      <c r="HHG304" s="80"/>
      <c r="HHH304" s="80"/>
      <c r="HHI304" s="80"/>
      <c r="HHJ304" s="80"/>
      <c r="HHK304" s="80"/>
      <c r="HHL304" s="80"/>
      <c r="HHM304" s="80"/>
      <c r="HHN304" s="80"/>
      <c r="HHO304" s="80"/>
      <c r="HHP304" s="80"/>
      <c r="HHQ304" s="80"/>
      <c r="HHR304" s="80"/>
      <c r="HHS304" s="80"/>
      <c r="HHT304" s="80"/>
      <c r="HHU304" s="80"/>
      <c r="HHV304" s="80"/>
      <c r="HHW304" s="80"/>
      <c r="HHX304" s="80"/>
      <c r="HHY304" s="80"/>
      <c r="HHZ304" s="80"/>
      <c r="HIA304" s="80"/>
      <c r="HIB304" s="80"/>
      <c r="HIC304" s="80"/>
      <c r="HID304" s="80"/>
      <c r="HIE304" s="80"/>
      <c r="HIF304" s="80"/>
      <c r="HIG304" s="80"/>
      <c r="HIH304" s="80"/>
      <c r="HII304" s="80"/>
      <c r="HIJ304" s="80"/>
      <c r="HIK304" s="80"/>
      <c r="HIL304" s="80"/>
      <c r="HIM304" s="80"/>
      <c r="HIN304" s="80"/>
      <c r="HIO304" s="80"/>
      <c r="HIP304" s="80"/>
      <c r="HIQ304" s="80"/>
      <c r="HIR304" s="80"/>
      <c r="HIS304" s="80"/>
      <c r="HIT304" s="80"/>
      <c r="HIU304" s="80"/>
      <c r="HIV304" s="80"/>
      <c r="HIW304" s="80"/>
      <c r="HIX304" s="80"/>
      <c r="HIY304" s="80"/>
      <c r="HIZ304" s="80"/>
      <c r="HJA304" s="80"/>
      <c r="HJB304" s="80"/>
      <c r="HJC304" s="80"/>
      <c r="HJD304" s="80"/>
      <c r="HJE304" s="80"/>
      <c r="HJF304" s="80"/>
      <c r="HJG304" s="80"/>
      <c r="HJH304" s="80"/>
      <c r="HJI304" s="80"/>
      <c r="HJJ304" s="80"/>
      <c r="HJK304" s="80"/>
      <c r="HJL304" s="80"/>
      <c r="HJM304" s="80"/>
      <c r="HJN304" s="80"/>
      <c r="HJO304" s="80"/>
      <c r="HJP304" s="80"/>
      <c r="HJQ304" s="80"/>
      <c r="HJR304" s="80"/>
      <c r="HJS304" s="80"/>
      <c r="HJT304" s="80"/>
      <c r="HJU304" s="80"/>
      <c r="HJV304" s="80"/>
      <c r="HJW304" s="80"/>
      <c r="HJX304" s="80"/>
      <c r="HJY304" s="80"/>
      <c r="HJZ304" s="80"/>
      <c r="HKA304" s="80"/>
      <c r="HKB304" s="80"/>
      <c r="HKC304" s="80"/>
      <c r="HKD304" s="80"/>
      <c r="HKE304" s="80"/>
      <c r="HKF304" s="80"/>
      <c r="HKG304" s="80"/>
      <c r="HKH304" s="80"/>
      <c r="HKI304" s="80"/>
      <c r="HKJ304" s="80"/>
      <c r="HKK304" s="80"/>
      <c r="HKL304" s="80"/>
      <c r="HKM304" s="80"/>
      <c r="HKN304" s="80"/>
      <c r="HKO304" s="80"/>
      <c r="HKP304" s="80"/>
      <c r="HKQ304" s="80"/>
      <c r="HKR304" s="80"/>
      <c r="HKS304" s="80"/>
      <c r="HKT304" s="80"/>
      <c r="HKU304" s="80"/>
      <c r="HKV304" s="80"/>
      <c r="HKW304" s="80"/>
      <c r="HKX304" s="80"/>
      <c r="HKY304" s="80"/>
      <c r="HKZ304" s="80"/>
      <c r="HLA304" s="80"/>
      <c r="HLB304" s="80"/>
      <c r="HLC304" s="80"/>
      <c r="HLD304" s="80"/>
      <c r="HLE304" s="80"/>
      <c r="HLF304" s="80"/>
      <c r="HLG304" s="80"/>
      <c r="HLH304" s="80"/>
      <c r="HLI304" s="80"/>
      <c r="HLJ304" s="80"/>
      <c r="HLK304" s="80"/>
      <c r="HLL304" s="80"/>
      <c r="HLM304" s="80"/>
      <c r="HLN304" s="80"/>
      <c r="HLO304" s="80"/>
      <c r="HLP304" s="80"/>
      <c r="HLQ304" s="80"/>
      <c r="HLR304" s="80"/>
      <c r="HLS304" s="80"/>
      <c r="HLT304" s="80"/>
      <c r="HLU304" s="80"/>
      <c r="HLV304" s="80"/>
      <c r="HLW304" s="80"/>
      <c r="HLX304" s="80"/>
      <c r="HLY304" s="80"/>
      <c r="HLZ304" s="80"/>
      <c r="HMA304" s="80"/>
      <c r="HMB304" s="80"/>
      <c r="HMC304" s="80"/>
      <c r="HMD304" s="80"/>
      <c r="HME304" s="80"/>
      <c r="HMF304" s="80"/>
      <c r="HMG304" s="80"/>
      <c r="HMH304" s="80"/>
      <c r="HMI304" s="80"/>
      <c r="HMJ304" s="80"/>
      <c r="HMK304" s="80"/>
      <c r="HML304" s="80"/>
      <c r="HMM304" s="80"/>
      <c r="HMN304" s="80"/>
      <c r="HMO304" s="80"/>
      <c r="HMP304" s="80"/>
      <c r="HMQ304" s="80"/>
      <c r="HMR304" s="80"/>
      <c r="HMS304" s="80"/>
      <c r="HMT304" s="80"/>
      <c r="HMU304" s="80"/>
      <c r="HMV304" s="80"/>
      <c r="HMW304" s="80"/>
      <c r="HMX304" s="80"/>
      <c r="HMY304" s="80"/>
      <c r="HMZ304" s="80"/>
      <c r="HNA304" s="80"/>
      <c r="HNB304" s="80"/>
      <c r="HNC304" s="80"/>
      <c r="HND304" s="80"/>
      <c r="HNE304" s="80"/>
      <c r="HNF304" s="80"/>
      <c r="HNG304" s="80"/>
      <c r="HNH304" s="80"/>
      <c r="HNI304" s="80"/>
      <c r="HNJ304" s="80"/>
      <c r="HNK304" s="80"/>
      <c r="HNL304" s="80"/>
      <c r="HNM304" s="80"/>
      <c r="HNN304" s="80"/>
      <c r="HNO304" s="80"/>
      <c r="HNP304" s="80"/>
      <c r="HNQ304" s="80"/>
      <c r="HNR304" s="80"/>
      <c r="HNS304" s="80"/>
      <c r="HNT304" s="80"/>
      <c r="HNU304" s="80"/>
      <c r="HNV304" s="80"/>
      <c r="HNW304" s="80"/>
      <c r="HNX304" s="80"/>
      <c r="HNY304" s="80"/>
      <c r="HNZ304" s="80"/>
      <c r="HOA304" s="80"/>
      <c r="HOB304" s="80"/>
      <c r="HOC304" s="80"/>
      <c r="HOD304" s="80"/>
      <c r="HOE304" s="80"/>
      <c r="HOF304" s="80"/>
      <c r="HOG304" s="80"/>
      <c r="HOH304" s="80"/>
      <c r="HOI304" s="80"/>
      <c r="HOJ304" s="80"/>
      <c r="HOK304" s="80"/>
      <c r="HOL304" s="80"/>
      <c r="HOM304" s="80"/>
      <c r="HON304" s="80"/>
      <c r="HOO304" s="80"/>
      <c r="HOP304" s="80"/>
      <c r="HOQ304" s="80"/>
      <c r="HOR304" s="80"/>
      <c r="HOS304" s="80"/>
      <c r="HOT304" s="80"/>
      <c r="HOU304" s="80"/>
      <c r="HOV304" s="80"/>
      <c r="HOW304" s="80"/>
      <c r="HOX304" s="80"/>
      <c r="HOY304" s="80"/>
      <c r="HOZ304" s="80"/>
      <c r="HPA304" s="80"/>
      <c r="HPB304" s="80"/>
      <c r="HPC304" s="80"/>
      <c r="HPD304" s="80"/>
      <c r="HPE304" s="80"/>
      <c r="HPF304" s="80"/>
      <c r="HPG304" s="80"/>
      <c r="HPH304" s="80"/>
      <c r="HPI304" s="80"/>
      <c r="HPJ304" s="80"/>
      <c r="HPK304" s="80"/>
      <c r="HPL304" s="80"/>
      <c r="HPM304" s="80"/>
      <c r="HPN304" s="80"/>
      <c r="HPO304" s="80"/>
      <c r="HPP304" s="80"/>
      <c r="HPQ304" s="80"/>
      <c r="HPR304" s="80"/>
      <c r="HPS304" s="80"/>
      <c r="HPT304" s="80"/>
      <c r="HPU304" s="80"/>
      <c r="HPV304" s="80"/>
      <c r="HPW304" s="80"/>
      <c r="HPX304" s="80"/>
      <c r="HPY304" s="80"/>
      <c r="HPZ304" s="80"/>
      <c r="HQA304" s="80"/>
      <c r="HQB304" s="80"/>
      <c r="HQC304" s="80"/>
      <c r="HQD304" s="80"/>
      <c r="HQE304" s="80"/>
      <c r="HQF304" s="80"/>
      <c r="HQG304" s="80"/>
      <c r="HQH304" s="80"/>
      <c r="HQI304" s="80"/>
      <c r="HQJ304" s="80"/>
      <c r="HQK304" s="80"/>
      <c r="HQL304" s="80"/>
      <c r="HQM304" s="80"/>
      <c r="HQN304" s="80"/>
      <c r="HQO304" s="80"/>
      <c r="HQP304" s="80"/>
      <c r="HQQ304" s="80"/>
      <c r="HQR304" s="80"/>
      <c r="HQS304" s="80"/>
      <c r="HQT304" s="80"/>
      <c r="HQU304" s="80"/>
      <c r="HQV304" s="80"/>
      <c r="HQW304" s="80"/>
      <c r="HQX304" s="80"/>
      <c r="HQY304" s="80"/>
      <c r="HQZ304" s="80"/>
      <c r="HRA304" s="80"/>
      <c r="HRB304" s="80"/>
      <c r="HRC304" s="80"/>
      <c r="HRD304" s="80"/>
      <c r="HRE304" s="80"/>
      <c r="HRF304" s="80"/>
      <c r="HRG304" s="80"/>
      <c r="HRH304" s="80"/>
      <c r="HRI304" s="80"/>
      <c r="HRJ304" s="80"/>
      <c r="HRK304" s="80"/>
      <c r="HRL304" s="80"/>
      <c r="HRM304" s="80"/>
      <c r="HRN304" s="80"/>
      <c r="HRO304" s="80"/>
      <c r="HRP304" s="80"/>
      <c r="HRQ304" s="80"/>
      <c r="HRR304" s="80"/>
      <c r="HRS304" s="80"/>
      <c r="HRT304" s="80"/>
      <c r="HRU304" s="80"/>
      <c r="HRV304" s="80"/>
      <c r="HRW304" s="80"/>
      <c r="HRX304" s="80"/>
      <c r="HRY304" s="80"/>
      <c r="HRZ304" s="80"/>
      <c r="HSA304" s="80"/>
      <c r="HSB304" s="80"/>
      <c r="HSC304" s="80"/>
      <c r="HSD304" s="80"/>
      <c r="HSE304" s="80"/>
      <c r="HSF304" s="80"/>
      <c r="HSG304" s="80"/>
      <c r="HSH304" s="80"/>
      <c r="HSI304" s="80"/>
      <c r="HSJ304" s="80"/>
      <c r="HSK304" s="80"/>
      <c r="HSL304" s="80"/>
      <c r="HSM304" s="80"/>
      <c r="HSN304" s="80"/>
      <c r="HSO304" s="80"/>
      <c r="HSP304" s="80"/>
      <c r="HSQ304" s="80"/>
      <c r="HSR304" s="80"/>
      <c r="HSS304" s="80"/>
      <c r="HST304" s="80"/>
      <c r="HSU304" s="80"/>
      <c r="HSV304" s="80"/>
      <c r="HSW304" s="80"/>
      <c r="HSX304" s="80"/>
      <c r="HSY304" s="80"/>
      <c r="HSZ304" s="80"/>
      <c r="HTA304" s="80"/>
      <c r="HTB304" s="80"/>
      <c r="HTC304" s="80"/>
      <c r="HTD304" s="80"/>
      <c r="HTE304" s="80"/>
      <c r="HTF304" s="80"/>
      <c r="HTG304" s="80"/>
      <c r="HTH304" s="80"/>
      <c r="HTI304" s="80"/>
      <c r="HTJ304" s="80"/>
      <c r="HTK304" s="80"/>
      <c r="HTL304" s="80"/>
      <c r="HTM304" s="80"/>
      <c r="HTN304" s="80"/>
      <c r="HTO304" s="80"/>
      <c r="HTP304" s="80"/>
      <c r="HTQ304" s="80"/>
      <c r="HTR304" s="80"/>
      <c r="HTS304" s="80"/>
      <c r="HTT304" s="80"/>
      <c r="HTU304" s="80"/>
      <c r="HTV304" s="80"/>
      <c r="HTW304" s="80"/>
      <c r="HTX304" s="80"/>
      <c r="HTY304" s="80"/>
      <c r="HTZ304" s="80"/>
      <c r="HUA304" s="80"/>
      <c r="HUB304" s="80"/>
      <c r="HUC304" s="80"/>
      <c r="HUD304" s="80"/>
      <c r="HUE304" s="80"/>
      <c r="HUF304" s="80"/>
      <c r="HUG304" s="80"/>
      <c r="HUH304" s="80"/>
      <c r="HUI304" s="80"/>
      <c r="HUJ304" s="80"/>
      <c r="HUK304" s="80"/>
      <c r="HUL304" s="80"/>
      <c r="HUM304" s="80"/>
      <c r="HUN304" s="80"/>
      <c r="HUO304" s="80"/>
      <c r="HUP304" s="80"/>
      <c r="HUQ304" s="80"/>
      <c r="HUR304" s="80"/>
      <c r="HUS304" s="80"/>
      <c r="HUT304" s="80"/>
      <c r="HUU304" s="80"/>
      <c r="HUV304" s="80"/>
      <c r="HUW304" s="80"/>
      <c r="HUX304" s="80"/>
      <c r="HUY304" s="80"/>
      <c r="HUZ304" s="80"/>
      <c r="HVA304" s="80"/>
      <c r="HVB304" s="80"/>
      <c r="HVC304" s="80"/>
      <c r="HVD304" s="80"/>
      <c r="HVE304" s="80"/>
      <c r="HVF304" s="80"/>
      <c r="HVG304" s="80"/>
      <c r="HVH304" s="80"/>
      <c r="HVI304" s="80"/>
      <c r="HVJ304" s="80"/>
      <c r="HVK304" s="80"/>
      <c r="HVL304" s="80"/>
      <c r="HVM304" s="80"/>
      <c r="HVN304" s="80"/>
      <c r="HVO304" s="80"/>
      <c r="HVP304" s="80"/>
      <c r="HVQ304" s="80"/>
      <c r="HVR304" s="80"/>
      <c r="HVS304" s="80"/>
      <c r="HVT304" s="80"/>
      <c r="HVU304" s="80"/>
      <c r="HVV304" s="80"/>
      <c r="HVW304" s="80"/>
      <c r="HVX304" s="80"/>
      <c r="HVY304" s="80"/>
      <c r="HVZ304" s="80"/>
      <c r="HWA304" s="80"/>
      <c r="HWB304" s="80"/>
      <c r="HWC304" s="80"/>
      <c r="HWD304" s="80"/>
      <c r="HWE304" s="80"/>
      <c r="HWF304" s="80"/>
      <c r="HWG304" s="80"/>
      <c r="HWH304" s="80"/>
      <c r="HWI304" s="80"/>
      <c r="HWJ304" s="80"/>
      <c r="HWK304" s="80"/>
      <c r="HWL304" s="80"/>
      <c r="HWM304" s="80"/>
      <c r="HWN304" s="80"/>
      <c r="HWO304" s="80"/>
      <c r="HWP304" s="80"/>
      <c r="HWQ304" s="80"/>
      <c r="HWR304" s="80"/>
      <c r="HWS304" s="80"/>
      <c r="HWT304" s="80"/>
      <c r="HWU304" s="80"/>
      <c r="HWV304" s="80"/>
      <c r="HWW304" s="80"/>
      <c r="HWX304" s="80"/>
      <c r="HWY304" s="80"/>
      <c r="HWZ304" s="80"/>
      <c r="HXA304" s="80"/>
      <c r="HXB304" s="80"/>
      <c r="HXC304" s="80"/>
      <c r="HXD304" s="80"/>
      <c r="HXE304" s="80"/>
      <c r="HXF304" s="80"/>
      <c r="HXG304" s="80"/>
      <c r="HXH304" s="80"/>
      <c r="HXI304" s="80"/>
      <c r="HXJ304" s="80"/>
      <c r="HXK304" s="80"/>
      <c r="HXL304" s="80"/>
      <c r="HXM304" s="80"/>
      <c r="HXN304" s="80"/>
      <c r="HXO304" s="80"/>
      <c r="HXP304" s="80"/>
      <c r="HXQ304" s="80"/>
      <c r="HXR304" s="80"/>
      <c r="HXS304" s="80"/>
      <c r="HXT304" s="80"/>
      <c r="HXU304" s="80"/>
      <c r="HXV304" s="80"/>
      <c r="HXW304" s="80"/>
      <c r="HXX304" s="80"/>
      <c r="HXY304" s="80"/>
      <c r="HXZ304" s="80"/>
      <c r="HYA304" s="80"/>
      <c r="HYB304" s="80"/>
      <c r="HYC304" s="80"/>
      <c r="HYD304" s="80"/>
      <c r="HYE304" s="80"/>
      <c r="HYF304" s="80"/>
      <c r="HYG304" s="80"/>
      <c r="HYH304" s="80"/>
      <c r="HYI304" s="80"/>
      <c r="HYJ304" s="80"/>
      <c r="HYK304" s="80"/>
      <c r="HYL304" s="80"/>
      <c r="HYM304" s="80"/>
      <c r="HYN304" s="80"/>
      <c r="HYO304" s="80"/>
      <c r="HYP304" s="80"/>
      <c r="HYQ304" s="80"/>
      <c r="HYR304" s="80"/>
      <c r="HYS304" s="80"/>
      <c r="HYT304" s="80"/>
      <c r="HYU304" s="80"/>
      <c r="HYV304" s="80"/>
      <c r="HYW304" s="80"/>
      <c r="HYX304" s="80"/>
      <c r="HYY304" s="80"/>
      <c r="HYZ304" s="80"/>
      <c r="HZA304" s="80"/>
      <c r="HZB304" s="80"/>
      <c r="HZC304" s="80"/>
      <c r="HZD304" s="80"/>
      <c r="HZE304" s="80"/>
      <c r="HZF304" s="80"/>
      <c r="HZG304" s="80"/>
      <c r="HZH304" s="80"/>
      <c r="HZI304" s="80"/>
      <c r="HZJ304" s="80"/>
      <c r="HZK304" s="80"/>
      <c r="HZL304" s="80"/>
      <c r="HZM304" s="80"/>
      <c r="HZN304" s="80"/>
      <c r="HZO304" s="80"/>
      <c r="HZP304" s="80"/>
      <c r="HZQ304" s="80"/>
      <c r="HZR304" s="80"/>
      <c r="HZS304" s="80"/>
      <c r="HZT304" s="80"/>
      <c r="HZU304" s="80"/>
      <c r="HZV304" s="80"/>
      <c r="HZW304" s="80"/>
      <c r="HZX304" s="80"/>
      <c r="HZY304" s="80"/>
      <c r="HZZ304" s="80"/>
      <c r="IAA304" s="80"/>
      <c r="IAB304" s="80"/>
      <c r="IAC304" s="80"/>
      <c r="IAD304" s="80"/>
      <c r="IAE304" s="80"/>
      <c r="IAF304" s="80"/>
      <c r="IAG304" s="80"/>
      <c r="IAH304" s="80"/>
      <c r="IAI304" s="80"/>
      <c r="IAJ304" s="80"/>
      <c r="IAK304" s="80"/>
      <c r="IAL304" s="80"/>
      <c r="IAM304" s="80"/>
      <c r="IAN304" s="80"/>
      <c r="IAO304" s="80"/>
      <c r="IAP304" s="80"/>
      <c r="IAQ304" s="80"/>
      <c r="IAR304" s="80"/>
      <c r="IAS304" s="80"/>
      <c r="IAT304" s="80"/>
      <c r="IAU304" s="80"/>
      <c r="IAV304" s="80"/>
      <c r="IAW304" s="80"/>
      <c r="IAX304" s="80"/>
      <c r="IAY304" s="80"/>
      <c r="IAZ304" s="80"/>
      <c r="IBA304" s="80"/>
      <c r="IBB304" s="80"/>
      <c r="IBC304" s="80"/>
      <c r="IBD304" s="80"/>
      <c r="IBE304" s="80"/>
      <c r="IBF304" s="80"/>
      <c r="IBG304" s="80"/>
      <c r="IBH304" s="80"/>
      <c r="IBI304" s="80"/>
      <c r="IBJ304" s="80"/>
      <c r="IBK304" s="80"/>
      <c r="IBL304" s="80"/>
      <c r="IBM304" s="80"/>
      <c r="IBN304" s="80"/>
      <c r="IBO304" s="80"/>
      <c r="IBP304" s="80"/>
      <c r="IBQ304" s="80"/>
      <c r="IBR304" s="80"/>
      <c r="IBS304" s="80"/>
      <c r="IBT304" s="80"/>
      <c r="IBU304" s="80"/>
      <c r="IBV304" s="80"/>
      <c r="IBW304" s="80"/>
      <c r="IBX304" s="80"/>
      <c r="IBY304" s="80"/>
      <c r="IBZ304" s="80"/>
      <c r="ICA304" s="80"/>
      <c r="ICB304" s="80"/>
      <c r="ICC304" s="80"/>
      <c r="ICD304" s="80"/>
      <c r="ICE304" s="80"/>
      <c r="ICF304" s="80"/>
      <c r="ICG304" s="80"/>
      <c r="ICH304" s="80"/>
      <c r="ICI304" s="80"/>
      <c r="ICJ304" s="80"/>
      <c r="ICK304" s="80"/>
      <c r="ICL304" s="80"/>
      <c r="ICM304" s="80"/>
      <c r="ICN304" s="80"/>
      <c r="ICO304" s="80"/>
      <c r="ICP304" s="80"/>
      <c r="ICQ304" s="80"/>
      <c r="ICR304" s="80"/>
      <c r="ICS304" s="80"/>
      <c r="ICT304" s="80"/>
      <c r="ICU304" s="80"/>
      <c r="ICV304" s="80"/>
      <c r="ICW304" s="80"/>
      <c r="ICX304" s="80"/>
      <c r="ICY304" s="80"/>
      <c r="ICZ304" s="80"/>
      <c r="IDA304" s="80"/>
      <c r="IDB304" s="80"/>
      <c r="IDC304" s="80"/>
      <c r="IDD304" s="80"/>
      <c r="IDE304" s="80"/>
      <c r="IDF304" s="80"/>
      <c r="IDG304" s="80"/>
      <c r="IDH304" s="80"/>
      <c r="IDI304" s="80"/>
      <c r="IDJ304" s="80"/>
      <c r="IDK304" s="80"/>
      <c r="IDL304" s="80"/>
      <c r="IDM304" s="80"/>
      <c r="IDN304" s="80"/>
      <c r="IDO304" s="80"/>
      <c r="IDP304" s="80"/>
      <c r="IDQ304" s="80"/>
      <c r="IDR304" s="80"/>
      <c r="IDS304" s="80"/>
      <c r="IDT304" s="80"/>
      <c r="IDU304" s="80"/>
      <c r="IDV304" s="80"/>
      <c r="IDW304" s="80"/>
      <c r="IDX304" s="80"/>
      <c r="IDY304" s="80"/>
      <c r="IDZ304" s="80"/>
      <c r="IEA304" s="80"/>
      <c r="IEB304" s="80"/>
      <c r="IEC304" s="80"/>
      <c r="IED304" s="80"/>
      <c r="IEE304" s="80"/>
      <c r="IEF304" s="80"/>
      <c r="IEG304" s="80"/>
      <c r="IEH304" s="80"/>
      <c r="IEI304" s="80"/>
      <c r="IEJ304" s="80"/>
      <c r="IEK304" s="80"/>
      <c r="IEL304" s="80"/>
      <c r="IEM304" s="80"/>
      <c r="IEN304" s="80"/>
      <c r="IEO304" s="80"/>
      <c r="IEP304" s="80"/>
      <c r="IEQ304" s="80"/>
      <c r="IER304" s="80"/>
      <c r="IES304" s="80"/>
      <c r="IET304" s="80"/>
      <c r="IEU304" s="80"/>
      <c r="IEV304" s="80"/>
      <c r="IEW304" s="80"/>
      <c r="IEX304" s="80"/>
      <c r="IEY304" s="80"/>
      <c r="IEZ304" s="80"/>
      <c r="IFA304" s="80"/>
      <c r="IFB304" s="80"/>
      <c r="IFC304" s="80"/>
      <c r="IFD304" s="80"/>
      <c r="IFE304" s="80"/>
      <c r="IFF304" s="80"/>
      <c r="IFG304" s="80"/>
      <c r="IFH304" s="80"/>
      <c r="IFI304" s="80"/>
      <c r="IFJ304" s="80"/>
      <c r="IFK304" s="80"/>
      <c r="IFL304" s="80"/>
      <c r="IFM304" s="80"/>
      <c r="IFN304" s="80"/>
      <c r="IFO304" s="80"/>
      <c r="IFP304" s="80"/>
      <c r="IFQ304" s="80"/>
      <c r="IFR304" s="80"/>
      <c r="IFS304" s="80"/>
      <c r="IFT304" s="80"/>
      <c r="IFU304" s="80"/>
      <c r="IFV304" s="80"/>
      <c r="IFW304" s="80"/>
      <c r="IFX304" s="80"/>
      <c r="IFY304" s="80"/>
      <c r="IFZ304" s="80"/>
      <c r="IGA304" s="80"/>
      <c r="IGB304" s="80"/>
      <c r="IGC304" s="80"/>
      <c r="IGD304" s="80"/>
      <c r="IGE304" s="80"/>
      <c r="IGF304" s="80"/>
      <c r="IGG304" s="80"/>
      <c r="IGH304" s="80"/>
      <c r="IGI304" s="80"/>
      <c r="IGJ304" s="80"/>
      <c r="IGK304" s="80"/>
      <c r="IGL304" s="80"/>
      <c r="IGM304" s="80"/>
      <c r="IGN304" s="80"/>
      <c r="IGO304" s="80"/>
      <c r="IGP304" s="80"/>
      <c r="IGQ304" s="80"/>
      <c r="IGR304" s="80"/>
      <c r="IGS304" s="80"/>
      <c r="IGT304" s="80"/>
      <c r="IGU304" s="80"/>
      <c r="IGV304" s="80"/>
      <c r="IGW304" s="80"/>
      <c r="IGX304" s="80"/>
      <c r="IGY304" s="80"/>
      <c r="IGZ304" s="80"/>
      <c r="IHA304" s="80"/>
      <c r="IHB304" s="80"/>
      <c r="IHC304" s="80"/>
      <c r="IHD304" s="80"/>
      <c r="IHE304" s="80"/>
      <c r="IHF304" s="80"/>
      <c r="IHG304" s="80"/>
      <c r="IHH304" s="80"/>
      <c r="IHI304" s="80"/>
      <c r="IHJ304" s="80"/>
      <c r="IHK304" s="80"/>
      <c r="IHL304" s="80"/>
      <c r="IHM304" s="80"/>
      <c r="IHN304" s="80"/>
      <c r="IHO304" s="80"/>
      <c r="IHP304" s="80"/>
      <c r="IHQ304" s="80"/>
      <c r="IHR304" s="80"/>
      <c r="IHS304" s="80"/>
      <c r="IHT304" s="80"/>
      <c r="IHU304" s="80"/>
      <c r="IHV304" s="80"/>
      <c r="IHW304" s="80"/>
      <c r="IHX304" s="80"/>
      <c r="IHY304" s="80"/>
      <c r="IHZ304" s="80"/>
      <c r="IIA304" s="80"/>
      <c r="IIB304" s="80"/>
      <c r="IIC304" s="80"/>
      <c r="IID304" s="80"/>
      <c r="IIE304" s="80"/>
      <c r="IIF304" s="80"/>
      <c r="IIG304" s="80"/>
      <c r="IIH304" s="80"/>
      <c r="III304" s="80"/>
      <c r="IIJ304" s="80"/>
      <c r="IIK304" s="80"/>
      <c r="IIL304" s="80"/>
      <c r="IIM304" s="80"/>
      <c r="IIN304" s="80"/>
      <c r="IIO304" s="80"/>
      <c r="IIP304" s="80"/>
      <c r="IIQ304" s="80"/>
      <c r="IIR304" s="80"/>
      <c r="IIS304" s="80"/>
      <c r="IIT304" s="80"/>
      <c r="IIU304" s="80"/>
      <c r="IIV304" s="80"/>
      <c r="IIW304" s="80"/>
      <c r="IIX304" s="80"/>
      <c r="IIY304" s="80"/>
      <c r="IIZ304" s="80"/>
      <c r="IJA304" s="80"/>
      <c r="IJB304" s="80"/>
      <c r="IJC304" s="80"/>
      <c r="IJD304" s="80"/>
      <c r="IJE304" s="80"/>
      <c r="IJF304" s="80"/>
      <c r="IJG304" s="80"/>
      <c r="IJH304" s="80"/>
      <c r="IJI304" s="80"/>
      <c r="IJJ304" s="80"/>
      <c r="IJK304" s="80"/>
      <c r="IJL304" s="80"/>
      <c r="IJM304" s="80"/>
      <c r="IJN304" s="80"/>
      <c r="IJO304" s="80"/>
      <c r="IJP304" s="80"/>
      <c r="IJQ304" s="80"/>
      <c r="IJR304" s="80"/>
      <c r="IJS304" s="80"/>
      <c r="IJT304" s="80"/>
      <c r="IJU304" s="80"/>
      <c r="IJV304" s="80"/>
      <c r="IJW304" s="80"/>
      <c r="IJX304" s="80"/>
      <c r="IJY304" s="80"/>
      <c r="IJZ304" s="80"/>
      <c r="IKA304" s="80"/>
      <c r="IKB304" s="80"/>
      <c r="IKC304" s="80"/>
      <c r="IKD304" s="80"/>
      <c r="IKE304" s="80"/>
      <c r="IKF304" s="80"/>
      <c r="IKG304" s="80"/>
      <c r="IKH304" s="80"/>
      <c r="IKI304" s="80"/>
      <c r="IKJ304" s="80"/>
      <c r="IKK304" s="80"/>
      <c r="IKL304" s="80"/>
      <c r="IKM304" s="80"/>
      <c r="IKN304" s="80"/>
      <c r="IKO304" s="80"/>
      <c r="IKP304" s="80"/>
      <c r="IKQ304" s="80"/>
      <c r="IKR304" s="80"/>
      <c r="IKS304" s="80"/>
      <c r="IKT304" s="80"/>
      <c r="IKU304" s="80"/>
      <c r="IKV304" s="80"/>
      <c r="IKW304" s="80"/>
      <c r="IKX304" s="80"/>
      <c r="IKY304" s="80"/>
      <c r="IKZ304" s="80"/>
      <c r="ILA304" s="80"/>
      <c r="ILB304" s="80"/>
      <c r="ILC304" s="80"/>
      <c r="ILD304" s="80"/>
      <c r="ILE304" s="80"/>
      <c r="ILF304" s="80"/>
      <c r="ILG304" s="80"/>
      <c r="ILH304" s="80"/>
      <c r="ILI304" s="80"/>
      <c r="ILJ304" s="80"/>
      <c r="ILK304" s="80"/>
      <c r="ILL304" s="80"/>
      <c r="ILM304" s="80"/>
      <c r="ILN304" s="80"/>
      <c r="ILO304" s="80"/>
      <c r="ILP304" s="80"/>
      <c r="ILQ304" s="80"/>
      <c r="ILR304" s="80"/>
      <c r="ILS304" s="80"/>
      <c r="ILT304" s="80"/>
      <c r="ILU304" s="80"/>
      <c r="ILV304" s="80"/>
      <c r="ILW304" s="80"/>
      <c r="ILX304" s="80"/>
      <c r="ILY304" s="80"/>
      <c r="ILZ304" s="80"/>
      <c r="IMA304" s="80"/>
      <c r="IMB304" s="80"/>
      <c r="IMC304" s="80"/>
      <c r="IMD304" s="80"/>
      <c r="IME304" s="80"/>
      <c r="IMF304" s="80"/>
      <c r="IMG304" s="80"/>
      <c r="IMH304" s="80"/>
      <c r="IMI304" s="80"/>
      <c r="IMJ304" s="80"/>
      <c r="IMK304" s="80"/>
      <c r="IML304" s="80"/>
      <c r="IMM304" s="80"/>
      <c r="IMN304" s="80"/>
      <c r="IMO304" s="80"/>
      <c r="IMP304" s="80"/>
      <c r="IMQ304" s="80"/>
      <c r="IMR304" s="80"/>
      <c r="IMS304" s="80"/>
      <c r="IMT304" s="80"/>
      <c r="IMU304" s="80"/>
      <c r="IMV304" s="80"/>
      <c r="IMW304" s="80"/>
      <c r="IMX304" s="80"/>
      <c r="IMY304" s="80"/>
      <c r="IMZ304" s="80"/>
      <c r="INA304" s="80"/>
      <c r="INB304" s="80"/>
      <c r="INC304" s="80"/>
      <c r="IND304" s="80"/>
      <c r="INE304" s="80"/>
      <c r="INF304" s="80"/>
      <c r="ING304" s="80"/>
      <c r="INH304" s="80"/>
      <c r="INI304" s="80"/>
      <c r="INJ304" s="80"/>
      <c r="INK304" s="80"/>
      <c r="INL304" s="80"/>
      <c r="INM304" s="80"/>
      <c r="INN304" s="80"/>
      <c r="INO304" s="80"/>
      <c r="INP304" s="80"/>
      <c r="INQ304" s="80"/>
      <c r="INR304" s="80"/>
      <c r="INS304" s="80"/>
      <c r="INT304" s="80"/>
      <c r="INU304" s="80"/>
      <c r="INV304" s="80"/>
      <c r="INW304" s="80"/>
      <c r="INX304" s="80"/>
      <c r="INY304" s="80"/>
      <c r="INZ304" s="80"/>
      <c r="IOA304" s="80"/>
      <c r="IOB304" s="80"/>
      <c r="IOC304" s="80"/>
      <c r="IOD304" s="80"/>
      <c r="IOE304" s="80"/>
      <c r="IOF304" s="80"/>
      <c r="IOG304" s="80"/>
      <c r="IOH304" s="80"/>
      <c r="IOI304" s="80"/>
      <c r="IOJ304" s="80"/>
      <c r="IOK304" s="80"/>
      <c r="IOL304" s="80"/>
      <c r="IOM304" s="80"/>
      <c r="ION304" s="80"/>
      <c r="IOO304" s="80"/>
      <c r="IOP304" s="80"/>
      <c r="IOQ304" s="80"/>
      <c r="IOR304" s="80"/>
      <c r="IOS304" s="80"/>
      <c r="IOT304" s="80"/>
      <c r="IOU304" s="80"/>
      <c r="IOV304" s="80"/>
      <c r="IOW304" s="80"/>
      <c r="IOX304" s="80"/>
      <c r="IOY304" s="80"/>
      <c r="IOZ304" s="80"/>
      <c r="IPA304" s="80"/>
      <c r="IPB304" s="80"/>
      <c r="IPC304" s="80"/>
      <c r="IPD304" s="80"/>
      <c r="IPE304" s="80"/>
      <c r="IPF304" s="80"/>
      <c r="IPG304" s="80"/>
      <c r="IPH304" s="80"/>
      <c r="IPI304" s="80"/>
      <c r="IPJ304" s="80"/>
      <c r="IPK304" s="80"/>
      <c r="IPL304" s="80"/>
      <c r="IPM304" s="80"/>
      <c r="IPN304" s="80"/>
      <c r="IPO304" s="80"/>
      <c r="IPP304" s="80"/>
      <c r="IPQ304" s="80"/>
      <c r="IPR304" s="80"/>
      <c r="IPS304" s="80"/>
      <c r="IPT304" s="80"/>
      <c r="IPU304" s="80"/>
      <c r="IPV304" s="80"/>
      <c r="IPW304" s="80"/>
      <c r="IPX304" s="80"/>
      <c r="IPY304" s="80"/>
      <c r="IPZ304" s="80"/>
      <c r="IQA304" s="80"/>
      <c r="IQB304" s="80"/>
      <c r="IQC304" s="80"/>
      <c r="IQD304" s="80"/>
      <c r="IQE304" s="80"/>
      <c r="IQF304" s="80"/>
      <c r="IQG304" s="80"/>
      <c r="IQH304" s="80"/>
      <c r="IQI304" s="80"/>
      <c r="IQJ304" s="80"/>
      <c r="IQK304" s="80"/>
      <c r="IQL304" s="80"/>
      <c r="IQM304" s="80"/>
      <c r="IQN304" s="80"/>
      <c r="IQO304" s="80"/>
      <c r="IQP304" s="80"/>
      <c r="IQQ304" s="80"/>
      <c r="IQR304" s="80"/>
      <c r="IQS304" s="80"/>
      <c r="IQT304" s="80"/>
      <c r="IQU304" s="80"/>
      <c r="IQV304" s="80"/>
      <c r="IQW304" s="80"/>
      <c r="IQX304" s="80"/>
      <c r="IQY304" s="80"/>
      <c r="IQZ304" s="80"/>
      <c r="IRA304" s="80"/>
      <c r="IRB304" s="80"/>
      <c r="IRC304" s="80"/>
      <c r="IRD304" s="80"/>
      <c r="IRE304" s="80"/>
      <c r="IRF304" s="80"/>
      <c r="IRG304" s="80"/>
      <c r="IRH304" s="80"/>
      <c r="IRI304" s="80"/>
      <c r="IRJ304" s="80"/>
      <c r="IRK304" s="80"/>
      <c r="IRL304" s="80"/>
      <c r="IRM304" s="80"/>
      <c r="IRN304" s="80"/>
      <c r="IRO304" s="80"/>
      <c r="IRP304" s="80"/>
      <c r="IRQ304" s="80"/>
      <c r="IRR304" s="80"/>
      <c r="IRS304" s="80"/>
      <c r="IRT304" s="80"/>
      <c r="IRU304" s="80"/>
      <c r="IRV304" s="80"/>
      <c r="IRW304" s="80"/>
      <c r="IRX304" s="80"/>
      <c r="IRY304" s="80"/>
      <c r="IRZ304" s="80"/>
      <c r="ISA304" s="80"/>
      <c r="ISB304" s="80"/>
      <c r="ISC304" s="80"/>
      <c r="ISD304" s="80"/>
      <c r="ISE304" s="80"/>
      <c r="ISF304" s="80"/>
      <c r="ISG304" s="80"/>
      <c r="ISH304" s="80"/>
      <c r="ISI304" s="80"/>
      <c r="ISJ304" s="80"/>
      <c r="ISK304" s="80"/>
      <c r="ISL304" s="80"/>
      <c r="ISM304" s="80"/>
      <c r="ISN304" s="80"/>
      <c r="ISO304" s="80"/>
      <c r="ISP304" s="80"/>
      <c r="ISQ304" s="80"/>
      <c r="ISR304" s="80"/>
      <c r="ISS304" s="80"/>
      <c r="IST304" s="80"/>
      <c r="ISU304" s="80"/>
      <c r="ISV304" s="80"/>
      <c r="ISW304" s="80"/>
      <c r="ISX304" s="80"/>
      <c r="ISY304" s="80"/>
      <c r="ISZ304" s="80"/>
      <c r="ITA304" s="80"/>
      <c r="ITB304" s="80"/>
      <c r="ITC304" s="80"/>
      <c r="ITD304" s="80"/>
      <c r="ITE304" s="80"/>
      <c r="ITF304" s="80"/>
      <c r="ITG304" s="80"/>
      <c r="ITH304" s="80"/>
      <c r="ITI304" s="80"/>
      <c r="ITJ304" s="80"/>
      <c r="ITK304" s="80"/>
      <c r="ITL304" s="80"/>
      <c r="ITM304" s="80"/>
      <c r="ITN304" s="80"/>
      <c r="ITO304" s="80"/>
      <c r="ITP304" s="80"/>
      <c r="ITQ304" s="80"/>
      <c r="ITR304" s="80"/>
      <c r="ITS304" s="80"/>
      <c r="ITT304" s="80"/>
      <c r="ITU304" s="80"/>
      <c r="ITV304" s="80"/>
      <c r="ITW304" s="80"/>
      <c r="ITX304" s="80"/>
      <c r="ITY304" s="80"/>
      <c r="ITZ304" s="80"/>
      <c r="IUA304" s="80"/>
      <c r="IUB304" s="80"/>
      <c r="IUC304" s="80"/>
      <c r="IUD304" s="80"/>
      <c r="IUE304" s="80"/>
      <c r="IUF304" s="80"/>
      <c r="IUG304" s="80"/>
      <c r="IUH304" s="80"/>
      <c r="IUI304" s="80"/>
      <c r="IUJ304" s="80"/>
      <c r="IUK304" s="80"/>
      <c r="IUL304" s="80"/>
      <c r="IUM304" s="80"/>
      <c r="IUN304" s="80"/>
      <c r="IUO304" s="80"/>
      <c r="IUP304" s="80"/>
      <c r="IUQ304" s="80"/>
      <c r="IUR304" s="80"/>
      <c r="IUS304" s="80"/>
      <c r="IUT304" s="80"/>
      <c r="IUU304" s="80"/>
      <c r="IUV304" s="80"/>
      <c r="IUW304" s="80"/>
      <c r="IUX304" s="80"/>
      <c r="IUY304" s="80"/>
      <c r="IUZ304" s="80"/>
      <c r="IVA304" s="80"/>
      <c r="IVB304" s="80"/>
      <c r="IVC304" s="80"/>
      <c r="IVD304" s="80"/>
      <c r="IVE304" s="80"/>
      <c r="IVF304" s="80"/>
      <c r="IVG304" s="80"/>
      <c r="IVH304" s="80"/>
      <c r="IVI304" s="80"/>
      <c r="IVJ304" s="80"/>
      <c r="IVK304" s="80"/>
      <c r="IVL304" s="80"/>
      <c r="IVM304" s="80"/>
      <c r="IVN304" s="80"/>
      <c r="IVO304" s="80"/>
      <c r="IVP304" s="80"/>
      <c r="IVQ304" s="80"/>
      <c r="IVR304" s="80"/>
      <c r="IVS304" s="80"/>
      <c r="IVT304" s="80"/>
      <c r="IVU304" s="80"/>
      <c r="IVV304" s="80"/>
      <c r="IVW304" s="80"/>
      <c r="IVX304" s="80"/>
      <c r="IVY304" s="80"/>
      <c r="IVZ304" s="80"/>
      <c r="IWA304" s="80"/>
      <c r="IWB304" s="80"/>
      <c r="IWC304" s="80"/>
      <c r="IWD304" s="80"/>
      <c r="IWE304" s="80"/>
      <c r="IWF304" s="80"/>
      <c r="IWG304" s="80"/>
      <c r="IWH304" s="80"/>
      <c r="IWI304" s="80"/>
      <c r="IWJ304" s="80"/>
      <c r="IWK304" s="80"/>
      <c r="IWL304" s="80"/>
      <c r="IWM304" s="80"/>
      <c r="IWN304" s="80"/>
      <c r="IWO304" s="80"/>
      <c r="IWP304" s="80"/>
      <c r="IWQ304" s="80"/>
      <c r="IWR304" s="80"/>
      <c r="IWS304" s="80"/>
      <c r="IWT304" s="80"/>
      <c r="IWU304" s="80"/>
      <c r="IWV304" s="80"/>
      <c r="IWW304" s="80"/>
      <c r="IWX304" s="80"/>
      <c r="IWY304" s="80"/>
      <c r="IWZ304" s="80"/>
      <c r="IXA304" s="80"/>
      <c r="IXB304" s="80"/>
      <c r="IXC304" s="80"/>
      <c r="IXD304" s="80"/>
      <c r="IXE304" s="80"/>
      <c r="IXF304" s="80"/>
      <c r="IXG304" s="80"/>
      <c r="IXH304" s="80"/>
      <c r="IXI304" s="80"/>
      <c r="IXJ304" s="80"/>
      <c r="IXK304" s="80"/>
      <c r="IXL304" s="80"/>
      <c r="IXM304" s="80"/>
      <c r="IXN304" s="80"/>
      <c r="IXO304" s="80"/>
      <c r="IXP304" s="80"/>
      <c r="IXQ304" s="80"/>
      <c r="IXR304" s="80"/>
      <c r="IXS304" s="80"/>
      <c r="IXT304" s="80"/>
      <c r="IXU304" s="80"/>
      <c r="IXV304" s="80"/>
      <c r="IXW304" s="80"/>
      <c r="IXX304" s="80"/>
      <c r="IXY304" s="80"/>
      <c r="IXZ304" s="80"/>
      <c r="IYA304" s="80"/>
      <c r="IYB304" s="80"/>
      <c r="IYC304" s="80"/>
      <c r="IYD304" s="80"/>
      <c r="IYE304" s="80"/>
      <c r="IYF304" s="80"/>
      <c r="IYG304" s="80"/>
      <c r="IYH304" s="80"/>
      <c r="IYI304" s="80"/>
      <c r="IYJ304" s="80"/>
      <c r="IYK304" s="80"/>
      <c r="IYL304" s="80"/>
      <c r="IYM304" s="80"/>
      <c r="IYN304" s="80"/>
      <c r="IYO304" s="80"/>
      <c r="IYP304" s="80"/>
      <c r="IYQ304" s="80"/>
      <c r="IYR304" s="80"/>
      <c r="IYS304" s="80"/>
      <c r="IYT304" s="80"/>
      <c r="IYU304" s="80"/>
      <c r="IYV304" s="80"/>
      <c r="IYW304" s="80"/>
      <c r="IYX304" s="80"/>
      <c r="IYY304" s="80"/>
      <c r="IYZ304" s="80"/>
      <c r="IZA304" s="80"/>
      <c r="IZB304" s="80"/>
      <c r="IZC304" s="80"/>
      <c r="IZD304" s="80"/>
      <c r="IZE304" s="80"/>
      <c r="IZF304" s="80"/>
      <c r="IZG304" s="80"/>
      <c r="IZH304" s="80"/>
      <c r="IZI304" s="80"/>
      <c r="IZJ304" s="80"/>
      <c r="IZK304" s="80"/>
      <c r="IZL304" s="80"/>
      <c r="IZM304" s="80"/>
      <c r="IZN304" s="80"/>
      <c r="IZO304" s="80"/>
      <c r="IZP304" s="80"/>
      <c r="IZQ304" s="80"/>
      <c r="IZR304" s="80"/>
      <c r="IZS304" s="80"/>
      <c r="IZT304" s="80"/>
      <c r="IZU304" s="80"/>
      <c r="IZV304" s="80"/>
      <c r="IZW304" s="80"/>
      <c r="IZX304" s="80"/>
      <c r="IZY304" s="80"/>
      <c r="IZZ304" s="80"/>
      <c r="JAA304" s="80"/>
      <c r="JAB304" s="80"/>
      <c r="JAC304" s="80"/>
      <c r="JAD304" s="80"/>
      <c r="JAE304" s="80"/>
      <c r="JAF304" s="80"/>
      <c r="JAG304" s="80"/>
      <c r="JAH304" s="80"/>
      <c r="JAI304" s="80"/>
      <c r="JAJ304" s="80"/>
      <c r="JAK304" s="80"/>
      <c r="JAL304" s="80"/>
      <c r="JAM304" s="80"/>
      <c r="JAN304" s="80"/>
      <c r="JAO304" s="80"/>
      <c r="JAP304" s="80"/>
      <c r="JAQ304" s="80"/>
      <c r="JAR304" s="80"/>
      <c r="JAS304" s="80"/>
      <c r="JAT304" s="80"/>
      <c r="JAU304" s="80"/>
      <c r="JAV304" s="80"/>
      <c r="JAW304" s="80"/>
      <c r="JAX304" s="80"/>
      <c r="JAY304" s="80"/>
      <c r="JAZ304" s="80"/>
      <c r="JBA304" s="80"/>
      <c r="JBB304" s="80"/>
      <c r="JBC304" s="80"/>
      <c r="JBD304" s="80"/>
      <c r="JBE304" s="80"/>
      <c r="JBF304" s="80"/>
      <c r="JBG304" s="80"/>
      <c r="JBH304" s="80"/>
      <c r="JBI304" s="80"/>
      <c r="JBJ304" s="80"/>
      <c r="JBK304" s="80"/>
      <c r="JBL304" s="80"/>
      <c r="JBM304" s="80"/>
      <c r="JBN304" s="80"/>
      <c r="JBO304" s="80"/>
      <c r="JBP304" s="80"/>
      <c r="JBQ304" s="80"/>
      <c r="JBR304" s="80"/>
      <c r="JBS304" s="80"/>
      <c r="JBT304" s="80"/>
      <c r="JBU304" s="80"/>
      <c r="JBV304" s="80"/>
      <c r="JBW304" s="80"/>
      <c r="JBX304" s="80"/>
      <c r="JBY304" s="80"/>
      <c r="JBZ304" s="80"/>
      <c r="JCA304" s="80"/>
      <c r="JCB304" s="80"/>
      <c r="JCC304" s="80"/>
      <c r="JCD304" s="80"/>
      <c r="JCE304" s="80"/>
      <c r="JCF304" s="80"/>
      <c r="JCG304" s="80"/>
      <c r="JCH304" s="80"/>
      <c r="JCI304" s="80"/>
      <c r="JCJ304" s="80"/>
      <c r="JCK304" s="80"/>
      <c r="JCL304" s="80"/>
      <c r="JCM304" s="80"/>
      <c r="JCN304" s="80"/>
      <c r="JCO304" s="80"/>
      <c r="JCP304" s="80"/>
      <c r="JCQ304" s="80"/>
      <c r="JCR304" s="80"/>
      <c r="JCS304" s="80"/>
      <c r="JCT304" s="80"/>
      <c r="JCU304" s="80"/>
      <c r="JCV304" s="80"/>
      <c r="JCW304" s="80"/>
      <c r="JCX304" s="80"/>
      <c r="JCY304" s="80"/>
      <c r="JCZ304" s="80"/>
      <c r="JDA304" s="80"/>
      <c r="JDB304" s="80"/>
      <c r="JDC304" s="80"/>
      <c r="JDD304" s="80"/>
      <c r="JDE304" s="80"/>
      <c r="JDF304" s="80"/>
      <c r="JDG304" s="80"/>
      <c r="JDH304" s="80"/>
      <c r="JDI304" s="80"/>
      <c r="JDJ304" s="80"/>
      <c r="JDK304" s="80"/>
      <c r="JDL304" s="80"/>
      <c r="JDM304" s="80"/>
      <c r="JDN304" s="80"/>
      <c r="JDO304" s="80"/>
      <c r="JDP304" s="80"/>
      <c r="JDQ304" s="80"/>
      <c r="JDR304" s="80"/>
      <c r="JDS304" s="80"/>
      <c r="JDT304" s="80"/>
      <c r="JDU304" s="80"/>
      <c r="JDV304" s="80"/>
      <c r="JDW304" s="80"/>
      <c r="JDX304" s="80"/>
      <c r="JDY304" s="80"/>
      <c r="JDZ304" s="80"/>
      <c r="JEA304" s="80"/>
      <c r="JEB304" s="80"/>
      <c r="JEC304" s="80"/>
      <c r="JED304" s="80"/>
      <c r="JEE304" s="80"/>
      <c r="JEF304" s="80"/>
      <c r="JEG304" s="80"/>
      <c r="JEH304" s="80"/>
      <c r="JEI304" s="80"/>
      <c r="JEJ304" s="80"/>
      <c r="JEK304" s="80"/>
      <c r="JEL304" s="80"/>
      <c r="JEM304" s="80"/>
      <c r="JEN304" s="80"/>
      <c r="JEO304" s="80"/>
      <c r="JEP304" s="80"/>
      <c r="JEQ304" s="80"/>
      <c r="JER304" s="80"/>
      <c r="JES304" s="80"/>
      <c r="JET304" s="80"/>
      <c r="JEU304" s="80"/>
      <c r="JEV304" s="80"/>
      <c r="JEW304" s="80"/>
      <c r="JEX304" s="80"/>
      <c r="JEY304" s="80"/>
      <c r="JEZ304" s="80"/>
      <c r="JFA304" s="80"/>
      <c r="JFB304" s="80"/>
      <c r="JFC304" s="80"/>
      <c r="JFD304" s="80"/>
      <c r="JFE304" s="80"/>
      <c r="JFF304" s="80"/>
      <c r="JFG304" s="80"/>
      <c r="JFH304" s="80"/>
      <c r="JFI304" s="80"/>
      <c r="JFJ304" s="80"/>
      <c r="JFK304" s="80"/>
      <c r="JFL304" s="80"/>
      <c r="JFM304" s="80"/>
      <c r="JFN304" s="80"/>
      <c r="JFO304" s="80"/>
      <c r="JFP304" s="80"/>
      <c r="JFQ304" s="80"/>
      <c r="JFR304" s="80"/>
      <c r="JFS304" s="80"/>
      <c r="JFT304" s="80"/>
      <c r="JFU304" s="80"/>
      <c r="JFV304" s="80"/>
      <c r="JFW304" s="80"/>
      <c r="JFX304" s="80"/>
      <c r="JFY304" s="80"/>
      <c r="JFZ304" s="80"/>
      <c r="JGA304" s="80"/>
      <c r="JGB304" s="80"/>
      <c r="JGC304" s="80"/>
      <c r="JGD304" s="80"/>
      <c r="JGE304" s="80"/>
      <c r="JGF304" s="80"/>
      <c r="JGG304" s="80"/>
      <c r="JGH304" s="80"/>
      <c r="JGI304" s="80"/>
      <c r="JGJ304" s="80"/>
      <c r="JGK304" s="80"/>
      <c r="JGL304" s="80"/>
      <c r="JGM304" s="80"/>
      <c r="JGN304" s="80"/>
      <c r="JGO304" s="80"/>
      <c r="JGP304" s="80"/>
      <c r="JGQ304" s="80"/>
      <c r="JGR304" s="80"/>
      <c r="JGS304" s="80"/>
      <c r="JGT304" s="80"/>
      <c r="JGU304" s="80"/>
      <c r="JGV304" s="80"/>
      <c r="JGW304" s="80"/>
      <c r="JGX304" s="80"/>
      <c r="JGY304" s="80"/>
      <c r="JGZ304" s="80"/>
      <c r="JHA304" s="80"/>
      <c r="JHB304" s="80"/>
      <c r="JHC304" s="80"/>
      <c r="JHD304" s="80"/>
      <c r="JHE304" s="80"/>
      <c r="JHF304" s="80"/>
      <c r="JHG304" s="80"/>
      <c r="JHH304" s="80"/>
      <c r="JHI304" s="80"/>
      <c r="JHJ304" s="80"/>
      <c r="JHK304" s="80"/>
      <c r="JHL304" s="80"/>
      <c r="JHM304" s="80"/>
      <c r="JHN304" s="80"/>
      <c r="JHO304" s="80"/>
      <c r="JHP304" s="80"/>
      <c r="JHQ304" s="80"/>
      <c r="JHR304" s="80"/>
      <c r="JHS304" s="80"/>
      <c r="JHT304" s="80"/>
      <c r="JHU304" s="80"/>
      <c r="JHV304" s="80"/>
      <c r="JHW304" s="80"/>
      <c r="JHX304" s="80"/>
      <c r="JHY304" s="80"/>
      <c r="JHZ304" s="80"/>
      <c r="JIA304" s="80"/>
      <c r="JIB304" s="80"/>
      <c r="JIC304" s="80"/>
      <c r="JID304" s="80"/>
      <c r="JIE304" s="80"/>
      <c r="JIF304" s="80"/>
      <c r="JIG304" s="80"/>
      <c r="JIH304" s="80"/>
      <c r="JII304" s="80"/>
      <c r="JIJ304" s="80"/>
      <c r="JIK304" s="80"/>
      <c r="JIL304" s="80"/>
      <c r="JIM304" s="80"/>
      <c r="JIN304" s="80"/>
      <c r="JIO304" s="80"/>
      <c r="JIP304" s="80"/>
      <c r="JIQ304" s="80"/>
      <c r="JIR304" s="80"/>
      <c r="JIS304" s="80"/>
      <c r="JIT304" s="80"/>
      <c r="JIU304" s="80"/>
      <c r="JIV304" s="80"/>
      <c r="JIW304" s="80"/>
      <c r="JIX304" s="80"/>
      <c r="JIY304" s="80"/>
      <c r="JIZ304" s="80"/>
      <c r="JJA304" s="80"/>
      <c r="JJB304" s="80"/>
      <c r="JJC304" s="80"/>
      <c r="JJD304" s="80"/>
      <c r="JJE304" s="80"/>
      <c r="JJF304" s="80"/>
      <c r="JJG304" s="80"/>
      <c r="JJH304" s="80"/>
      <c r="JJI304" s="80"/>
      <c r="JJJ304" s="80"/>
      <c r="JJK304" s="80"/>
      <c r="JJL304" s="80"/>
      <c r="JJM304" s="80"/>
      <c r="JJN304" s="80"/>
      <c r="JJO304" s="80"/>
      <c r="JJP304" s="80"/>
      <c r="JJQ304" s="80"/>
      <c r="JJR304" s="80"/>
      <c r="JJS304" s="80"/>
      <c r="JJT304" s="80"/>
      <c r="JJU304" s="80"/>
      <c r="JJV304" s="80"/>
      <c r="JJW304" s="80"/>
      <c r="JJX304" s="80"/>
      <c r="JJY304" s="80"/>
      <c r="JJZ304" s="80"/>
      <c r="JKA304" s="80"/>
      <c r="JKB304" s="80"/>
      <c r="JKC304" s="80"/>
      <c r="JKD304" s="80"/>
      <c r="JKE304" s="80"/>
      <c r="JKF304" s="80"/>
      <c r="JKG304" s="80"/>
      <c r="JKH304" s="80"/>
      <c r="JKI304" s="80"/>
      <c r="JKJ304" s="80"/>
      <c r="JKK304" s="80"/>
      <c r="JKL304" s="80"/>
      <c r="JKM304" s="80"/>
      <c r="JKN304" s="80"/>
      <c r="JKO304" s="80"/>
      <c r="JKP304" s="80"/>
      <c r="JKQ304" s="80"/>
      <c r="JKR304" s="80"/>
      <c r="JKS304" s="80"/>
      <c r="JKT304" s="80"/>
      <c r="JKU304" s="80"/>
      <c r="JKV304" s="80"/>
      <c r="JKW304" s="80"/>
      <c r="JKX304" s="80"/>
      <c r="JKY304" s="80"/>
      <c r="JKZ304" s="80"/>
      <c r="JLA304" s="80"/>
      <c r="JLB304" s="80"/>
      <c r="JLC304" s="80"/>
      <c r="JLD304" s="80"/>
      <c r="JLE304" s="80"/>
      <c r="JLF304" s="80"/>
      <c r="JLG304" s="80"/>
      <c r="JLH304" s="80"/>
      <c r="JLI304" s="80"/>
      <c r="JLJ304" s="80"/>
      <c r="JLK304" s="80"/>
      <c r="JLL304" s="80"/>
      <c r="JLM304" s="80"/>
      <c r="JLN304" s="80"/>
      <c r="JLO304" s="80"/>
      <c r="JLP304" s="80"/>
      <c r="JLQ304" s="80"/>
      <c r="JLR304" s="80"/>
      <c r="JLS304" s="80"/>
      <c r="JLT304" s="80"/>
      <c r="JLU304" s="80"/>
      <c r="JLV304" s="80"/>
      <c r="JLW304" s="80"/>
      <c r="JLX304" s="80"/>
      <c r="JLY304" s="80"/>
      <c r="JLZ304" s="80"/>
      <c r="JMA304" s="80"/>
      <c r="JMB304" s="80"/>
      <c r="JMC304" s="80"/>
      <c r="JMD304" s="80"/>
      <c r="JME304" s="80"/>
      <c r="JMF304" s="80"/>
      <c r="JMG304" s="80"/>
      <c r="JMH304" s="80"/>
      <c r="JMI304" s="80"/>
      <c r="JMJ304" s="80"/>
      <c r="JMK304" s="80"/>
      <c r="JML304" s="80"/>
      <c r="JMM304" s="80"/>
      <c r="JMN304" s="80"/>
      <c r="JMO304" s="80"/>
      <c r="JMP304" s="80"/>
      <c r="JMQ304" s="80"/>
      <c r="JMR304" s="80"/>
      <c r="JMS304" s="80"/>
      <c r="JMT304" s="80"/>
      <c r="JMU304" s="80"/>
      <c r="JMV304" s="80"/>
      <c r="JMW304" s="80"/>
      <c r="JMX304" s="80"/>
      <c r="JMY304" s="80"/>
      <c r="JMZ304" s="80"/>
      <c r="JNA304" s="80"/>
      <c r="JNB304" s="80"/>
      <c r="JNC304" s="80"/>
      <c r="JND304" s="80"/>
      <c r="JNE304" s="80"/>
      <c r="JNF304" s="80"/>
      <c r="JNG304" s="80"/>
      <c r="JNH304" s="80"/>
      <c r="JNI304" s="80"/>
      <c r="JNJ304" s="80"/>
      <c r="JNK304" s="80"/>
      <c r="JNL304" s="80"/>
      <c r="JNM304" s="80"/>
      <c r="JNN304" s="80"/>
      <c r="JNO304" s="80"/>
      <c r="JNP304" s="80"/>
      <c r="JNQ304" s="80"/>
      <c r="JNR304" s="80"/>
      <c r="JNS304" s="80"/>
      <c r="JNT304" s="80"/>
      <c r="JNU304" s="80"/>
      <c r="JNV304" s="80"/>
      <c r="JNW304" s="80"/>
      <c r="JNX304" s="80"/>
      <c r="JNY304" s="80"/>
      <c r="JNZ304" s="80"/>
      <c r="JOA304" s="80"/>
      <c r="JOB304" s="80"/>
      <c r="JOC304" s="80"/>
      <c r="JOD304" s="80"/>
      <c r="JOE304" s="80"/>
      <c r="JOF304" s="80"/>
      <c r="JOG304" s="80"/>
      <c r="JOH304" s="80"/>
      <c r="JOI304" s="80"/>
      <c r="JOJ304" s="80"/>
      <c r="JOK304" s="80"/>
      <c r="JOL304" s="80"/>
      <c r="JOM304" s="80"/>
      <c r="JON304" s="80"/>
      <c r="JOO304" s="80"/>
      <c r="JOP304" s="80"/>
      <c r="JOQ304" s="80"/>
      <c r="JOR304" s="80"/>
      <c r="JOS304" s="80"/>
      <c r="JOT304" s="80"/>
      <c r="JOU304" s="80"/>
      <c r="JOV304" s="80"/>
      <c r="JOW304" s="80"/>
      <c r="JOX304" s="80"/>
      <c r="JOY304" s="80"/>
      <c r="JOZ304" s="80"/>
      <c r="JPA304" s="80"/>
      <c r="JPB304" s="80"/>
      <c r="JPC304" s="80"/>
      <c r="JPD304" s="80"/>
      <c r="JPE304" s="80"/>
      <c r="JPF304" s="80"/>
      <c r="JPG304" s="80"/>
      <c r="JPH304" s="80"/>
      <c r="JPI304" s="80"/>
      <c r="JPJ304" s="80"/>
      <c r="JPK304" s="80"/>
      <c r="JPL304" s="80"/>
      <c r="JPM304" s="80"/>
      <c r="JPN304" s="80"/>
      <c r="JPO304" s="80"/>
      <c r="JPP304" s="80"/>
      <c r="JPQ304" s="80"/>
      <c r="JPR304" s="80"/>
      <c r="JPS304" s="80"/>
      <c r="JPT304" s="80"/>
      <c r="JPU304" s="80"/>
      <c r="JPV304" s="80"/>
      <c r="JPW304" s="80"/>
      <c r="JPX304" s="80"/>
      <c r="JPY304" s="80"/>
      <c r="JPZ304" s="80"/>
      <c r="JQA304" s="80"/>
      <c r="JQB304" s="80"/>
      <c r="JQC304" s="80"/>
      <c r="JQD304" s="80"/>
      <c r="JQE304" s="80"/>
      <c r="JQF304" s="80"/>
      <c r="JQG304" s="80"/>
      <c r="JQH304" s="80"/>
      <c r="JQI304" s="80"/>
      <c r="JQJ304" s="80"/>
      <c r="JQK304" s="80"/>
      <c r="JQL304" s="80"/>
      <c r="JQM304" s="80"/>
      <c r="JQN304" s="80"/>
      <c r="JQO304" s="80"/>
      <c r="JQP304" s="80"/>
      <c r="JQQ304" s="80"/>
      <c r="JQR304" s="80"/>
      <c r="JQS304" s="80"/>
      <c r="JQT304" s="80"/>
      <c r="JQU304" s="80"/>
      <c r="JQV304" s="80"/>
      <c r="JQW304" s="80"/>
      <c r="JQX304" s="80"/>
      <c r="JQY304" s="80"/>
      <c r="JQZ304" s="80"/>
      <c r="JRA304" s="80"/>
      <c r="JRB304" s="80"/>
      <c r="JRC304" s="80"/>
      <c r="JRD304" s="80"/>
      <c r="JRE304" s="80"/>
      <c r="JRF304" s="80"/>
      <c r="JRG304" s="80"/>
      <c r="JRH304" s="80"/>
      <c r="JRI304" s="80"/>
      <c r="JRJ304" s="80"/>
      <c r="JRK304" s="80"/>
      <c r="JRL304" s="80"/>
      <c r="JRM304" s="80"/>
      <c r="JRN304" s="80"/>
      <c r="JRO304" s="80"/>
      <c r="JRP304" s="80"/>
      <c r="JRQ304" s="80"/>
      <c r="JRR304" s="80"/>
      <c r="JRS304" s="80"/>
      <c r="JRT304" s="80"/>
      <c r="JRU304" s="80"/>
      <c r="JRV304" s="80"/>
      <c r="JRW304" s="80"/>
      <c r="JRX304" s="80"/>
      <c r="JRY304" s="80"/>
      <c r="JRZ304" s="80"/>
      <c r="JSA304" s="80"/>
      <c r="JSB304" s="80"/>
      <c r="JSC304" s="80"/>
      <c r="JSD304" s="80"/>
      <c r="JSE304" s="80"/>
      <c r="JSF304" s="80"/>
      <c r="JSG304" s="80"/>
      <c r="JSH304" s="80"/>
      <c r="JSI304" s="80"/>
      <c r="JSJ304" s="80"/>
      <c r="JSK304" s="80"/>
      <c r="JSL304" s="80"/>
      <c r="JSM304" s="80"/>
      <c r="JSN304" s="80"/>
      <c r="JSO304" s="80"/>
      <c r="JSP304" s="80"/>
      <c r="JSQ304" s="80"/>
      <c r="JSR304" s="80"/>
      <c r="JSS304" s="80"/>
      <c r="JST304" s="80"/>
      <c r="JSU304" s="80"/>
      <c r="JSV304" s="80"/>
      <c r="JSW304" s="80"/>
      <c r="JSX304" s="80"/>
      <c r="JSY304" s="80"/>
      <c r="JSZ304" s="80"/>
      <c r="JTA304" s="80"/>
      <c r="JTB304" s="80"/>
      <c r="JTC304" s="80"/>
      <c r="JTD304" s="80"/>
      <c r="JTE304" s="80"/>
      <c r="JTF304" s="80"/>
      <c r="JTG304" s="80"/>
      <c r="JTH304" s="80"/>
      <c r="JTI304" s="80"/>
      <c r="JTJ304" s="80"/>
      <c r="JTK304" s="80"/>
      <c r="JTL304" s="80"/>
      <c r="JTM304" s="80"/>
      <c r="JTN304" s="80"/>
      <c r="JTO304" s="80"/>
      <c r="JTP304" s="80"/>
      <c r="JTQ304" s="80"/>
      <c r="JTR304" s="80"/>
      <c r="JTS304" s="80"/>
      <c r="JTT304" s="80"/>
      <c r="JTU304" s="80"/>
      <c r="JTV304" s="80"/>
      <c r="JTW304" s="80"/>
      <c r="JTX304" s="80"/>
      <c r="JTY304" s="80"/>
      <c r="JTZ304" s="80"/>
      <c r="JUA304" s="80"/>
      <c r="JUB304" s="80"/>
      <c r="JUC304" s="80"/>
      <c r="JUD304" s="80"/>
      <c r="JUE304" s="80"/>
      <c r="JUF304" s="80"/>
      <c r="JUG304" s="80"/>
      <c r="JUH304" s="80"/>
      <c r="JUI304" s="80"/>
      <c r="JUJ304" s="80"/>
      <c r="JUK304" s="80"/>
      <c r="JUL304" s="80"/>
      <c r="JUM304" s="80"/>
      <c r="JUN304" s="80"/>
      <c r="JUO304" s="80"/>
      <c r="JUP304" s="80"/>
      <c r="JUQ304" s="80"/>
      <c r="JUR304" s="80"/>
      <c r="JUS304" s="80"/>
      <c r="JUT304" s="80"/>
      <c r="JUU304" s="80"/>
      <c r="JUV304" s="80"/>
      <c r="JUW304" s="80"/>
      <c r="JUX304" s="80"/>
      <c r="JUY304" s="80"/>
      <c r="JUZ304" s="80"/>
      <c r="JVA304" s="80"/>
      <c r="JVB304" s="80"/>
      <c r="JVC304" s="80"/>
      <c r="JVD304" s="80"/>
      <c r="JVE304" s="80"/>
      <c r="JVF304" s="80"/>
      <c r="JVG304" s="80"/>
      <c r="JVH304" s="80"/>
      <c r="JVI304" s="80"/>
      <c r="JVJ304" s="80"/>
      <c r="JVK304" s="80"/>
      <c r="JVL304" s="80"/>
      <c r="JVM304" s="80"/>
      <c r="JVN304" s="80"/>
      <c r="JVO304" s="80"/>
      <c r="JVP304" s="80"/>
      <c r="JVQ304" s="80"/>
      <c r="JVR304" s="80"/>
      <c r="JVS304" s="80"/>
      <c r="JVT304" s="80"/>
      <c r="JVU304" s="80"/>
      <c r="JVV304" s="80"/>
      <c r="JVW304" s="80"/>
      <c r="JVX304" s="80"/>
      <c r="JVY304" s="80"/>
      <c r="JVZ304" s="80"/>
      <c r="JWA304" s="80"/>
      <c r="JWB304" s="80"/>
      <c r="JWC304" s="80"/>
      <c r="JWD304" s="80"/>
      <c r="JWE304" s="80"/>
      <c r="JWF304" s="80"/>
      <c r="JWG304" s="80"/>
      <c r="JWH304" s="80"/>
      <c r="JWI304" s="80"/>
      <c r="JWJ304" s="80"/>
      <c r="JWK304" s="80"/>
      <c r="JWL304" s="80"/>
      <c r="JWM304" s="80"/>
      <c r="JWN304" s="80"/>
      <c r="JWO304" s="80"/>
      <c r="JWP304" s="80"/>
      <c r="JWQ304" s="80"/>
      <c r="JWR304" s="80"/>
      <c r="JWS304" s="80"/>
      <c r="JWT304" s="80"/>
      <c r="JWU304" s="80"/>
      <c r="JWV304" s="80"/>
      <c r="JWW304" s="80"/>
      <c r="JWX304" s="80"/>
      <c r="JWY304" s="80"/>
      <c r="JWZ304" s="80"/>
      <c r="JXA304" s="80"/>
      <c r="JXB304" s="80"/>
      <c r="JXC304" s="80"/>
      <c r="JXD304" s="80"/>
      <c r="JXE304" s="80"/>
      <c r="JXF304" s="80"/>
      <c r="JXG304" s="80"/>
      <c r="JXH304" s="80"/>
      <c r="JXI304" s="80"/>
      <c r="JXJ304" s="80"/>
      <c r="JXK304" s="80"/>
      <c r="JXL304" s="80"/>
      <c r="JXM304" s="80"/>
      <c r="JXN304" s="80"/>
      <c r="JXO304" s="80"/>
      <c r="JXP304" s="80"/>
      <c r="JXQ304" s="80"/>
      <c r="JXR304" s="80"/>
      <c r="JXS304" s="80"/>
      <c r="JXT304" s="80"/>
      <c r="JXU304" s="80"/>
      <c r="JXV304" s="80"/>
      <c r="JXW304" s="80"/>
      <c r="JXX304" s="80"/>
      <c r="JXY304" s="80"/>
      <c r="JXZ304" s="80"/>
      <c r="JYA304" s="80"/>
      <c r="JYB304" s="80"/>
      <c r="JYC304" s="80"/>
      <c r="JYD304" s="80"/>
      <c r="JYE304" s="80"/>
      <c r="JYF304" s="80"/>
      <c r="JYG304" s="80"/>
      <c r="JYH304" s="80"/>
      <c r="JYI304" s="80"/>
      <c r="JYJ304" s="80"/>
      <c r="JYK304" s="80"/>
      <c r="JYL304" s="80"/>
      <c r="JYM304" s="80"/>
      <c r="JYN304" s="80"/>
      <c r="JYO304" s="80"/>
      <c r="JYP304" s="80"/>
      <c r="JYQ304" s="80"/>
      <c r="JYR304" s="80"/>
      <c r="JYS304" s="80"/>
      <c r="JYT304" s="80"/>
      <c r="JYU304" s="80"/>
      <c r="JYV304" s="80"/>
      <c r="JYW304" s="80"/>
      <c r="JYX304" s="80"/>
      <c r="JYY304" s="80"/>
      <c r="JYZ304" s="80"/>
      <c r="JZA304" s="80"/>
      <c r="JZB304" s="80"/>
      <c r="JZC304" s="80"/>
      <c r="JZD304" s="80"/>
      <c r="JZE304" s="80"/>
      <c r="JZF304" s="80"/>
      <c r="JZG304" s="80"/>
      <c r="JZH304" s="80"/>
      <c r="JZI304" s="80"/>
      <c r="JZJ304" s="80"/>
      <c r="JZK304" s="80"/>
      <c r="JZL304" s="80"/>
      <c r="JZM304" s="80"/>
      <c r="JZN304" s="80"/>
      <c r="JZO304" s="80"/>
      <c r="JZP304" s="80"/>
      <c r="JZQ304" s="80"/>
      <c r="JZR304" s="80"/>
      <c r="JZS304" s="80"/>
      <c r="JZT304" s="80"/>
      <c r="JZU304" s="80"/>
      <c r="JZV304" s="80"/>
      <c r="JZW304" s="80"/>
      <c r="JZX304" s="80"/>
      <c r="JZY304" s="80"/>
      <c r="JZZ304" s="80"/>
      <c r="KAA304" s="80"/>
      <c r="KAB304" s="80"/>
      <c r="KAC304" s="80"/>
      <c r="KAD304" s="80"/>
      <c r="KAE304" s="80"/>
      <c r="KAF304" s="80"/>
      <c r="KAG304" s="80"/>
      <c r="KAH304" s="80"/>
      <c r="KAI304" s="80"/>
      <c r="KAJ304" s="80"/>
      <c r="KAK304" s="80"/>
      <c r="KAL304" s="80"/>
      <c r="KAM304" s="80"/>
      <c r="KAN304" s="80"/>
      <c r="KAO304" s="80"/>
      <c r="KAP304" s="80"/>
      <c r="KAQ304" s="80"/>
      <c r="KAR304" s="80"/>
      <c r="KAS304" s="80"/>
      <c r="KAT304" s="80"/>
      <c r="KAU304" s="80"/>
      <c r="KAV304" s="80"/>
      <c r="KAW304" s="80"/>
      <c r="KAX304" s="80"/>
      <c r="KAY304" s="80"/>
      <c r="KAZ304" s="80"/>
      <c r="KBA304" s="80"/>
      <c r="KBB304" s="80"/>
      <c r="KBC304" s="80"/>
      <c r="KBD304" s="80"/>
      <c r="KBE304" s="80"/>
      <c r="KBF304" s="80"/>
      <c r="KBG304" s="80"/>
      <c r="KBH304" s="80"/>
      <c r="KBI304" s="80"/>
      <c r="KBJ304" s="80"/>
      <c r="KBK304" s="80"/>
      <c r="KBL304" s="80"/>
      <c r="KBM304" s="80"/>
      <c r="KBN304" s="80"/>
      <c r="KBO304" s="80"/>
      <c r="KBP304" s="80"/>
      <c r="KBQ304" s="80"/>
      <c r="KBR304" s="80"/>
      <c r="KBS304" s="80"/>
      <c r="KBT304" s="80"/>
      <c r="KBU304" s="80"/>
      <c r="KBV304" s="80"/>
      <c r="KBW304" s="80"/>
      <c r="KBX304" s="80"/>
      <c r="KBY304" s="80"/>
      <c r="KBZ304" s="80"/>
      <c r="KCA304" s="80"/>
      <c r="KCB304" s="80"/>
      <c r="KCC304" s="80"/>
      <c r="KCD304" s="80"/>
      <c r="KCE304" s="80"/>
      <c r="KCF304" s="80"/>
      <c r="KCG304" s="80"/>
      <c r="KCH304" s="80"/>
      <c r="KCI304" s="80"/>
      <c r="KCJ304" s="80"/>
      <c r="KCK304" s="80"/>
      <c r="KCL304" s="80"/>
      <c r="KCM304" s="80"/>
      <c r="KCN304" s="80"/>
      <c r="KCO304" s="80"/>
      <c r="KCP304" s="80"/>
      <c r="KCQ304" s="80"/>
      <c r="KCR304" s="80"/>
      <c r="KCS304" s="80"/>
      <c r="KCT304" s="80"/>
      <c r="KCU304" s="80"/>
      <c r="KCV304" s="80"/>
      <c r="KCW304" s="80"/>
      <c r="KCX304" s="80"/>
      <c r="KCY304" s="80"/>
      <c r="KCZ304" s="80"/>
      <c r="KDA304" s="80"/>
      <c r="KDB304" s="80"/>
      <c r="KDC304" s="80"/>
      <c r="KDD304" s="80"/>
      <c r="KDE304" s="80"/>
      <c r="KDF304" s="80"/>
      <c r="KDG304" s="80"/>
      <c r="KDH304" s="80"/>
      <c r="KDI304" s="80"/>
      <c r="KDJ304" s="80"/>
      <c r="KDK304" s="80"/>
      <c r="KDL304" s="80"/>
      <c r="KDM304" s="80"/>
      <c r="KDN304" s="80"/>
      <c r="KDO304" s="80"/>
      <c r="KDP304" s="80"/>
      <c r="KDQ304" s="80"/>
      <c r="KDR304" s="80"/>
      <c r="KDS304" s="80"/>
      <c r="KDT304" s="80"/>
      <c r="KDU304" s="80"/>
      <c r="KDV304" s="80"/>
      <c r="KDW304" s="80"/>
      <c r="KDX304" s="80"/>
      <c r="KDY304" s="80"/>
      <c r="KDZ304" s="80"/>
      <c r="KEA304" s="80"/>
      <c r="KEB304" s="80"/>
      <c r="KEC304" s="80"/>
      <c r="KED304" s="80"/>
      <c r="KEE304" s="80"/>
      <c r="KEF304" s="80"/>
      <c r="KEG304" s="80"/>
      <c r="KEH304" s="80"/>
      <c r="KEI304" s="80"/>
      <c r="KEJ304" s="80"/>
      <c r="KEK304" s="80"/>
      <c r="KEL304" s="80"/>
      <c r="KEM304" s="80"/>
      <c r="KEN304" s="80"/>
      <c r="KEO304" s="80"/>
      <c r="KEP304" s="80"/>
      <c r="KEQ304" s="80"/>
      <c r="KER304" s="80"/>
      <c r="KES304" s="80"/>
      <c r="KET304" s="80"/>
      <c r="KEU304" s="80"/>
      <c r="KEV304" s="80"/>
      <c r="KEW304" s="80"/>
      <c r="KEX304" s="80"/>
      <c r="KEY304" s="80"/>
      <c r="KEZ304" s="80"/>
      <c r="KFA304" s="80"/>
      <c r="KFB304" s="80"/>
      <c r="KFC304" s="80"/>
      <c r="KFD304" s="80"/>
      <c r="KFE304" s="80"/>
      <c r="KFF304" s="80"/>
      <c r="KFG304" s="80"/>
      <c r="KFH304" s="80"/>
      <c r="KFI304" s="80"/>
      <c r="KFJ304" s="80"/>
      <c r="KFK304" s="80"/>
      <c r="KFL304" s="80"/>
      <c r="KFM304" s="80"/>
      <c r="KFN304" s="80"/>
      <c r="KFO304" s="80"/>
      <c r="KFP304" s="80"/>
      <c r="KFQ304" s="80"/>
      <c r="KFR304" s="80"/>
      <c r="KFS304" s="80"/>
      <c r="KFT304" s="80"/>
      <c r="KFU304" s="80"/>
      <c r="KFV304" s="80"/>
      <c r="KFW304" s="80"/>
      <c r="KFX304" s="80"/>
      <c r="KFY304" s="80"/>
      <c r="KFZ304" s="80"/>
      <c r="KGA304" s="80"/>
      <c r="KGB304" s="80"/>
      <c r="KGC304" s="80"/>
      <c r="KGD304" s="80"/>
      <c r="KGE304" s="80"/>
      <c r="KGF304" s="80"/>
      <c r="KGG304" s="80"/>
      <c r="KGH304" s="80"/>
      <c r="KGI304" s="80"/>
      <c r="KGJ304" s="80"/>
      <c r="KGK304" s="80"/>
      <c r="KGL304" s="80"/>
      <c r="KGM304" s="80"/>
      <c r="KGN304" s="80"/>
      <c r="KGO304" s="80"/>
      <c r="KGP304" s="80"/>
      <c r="KGQ304" s="80"/>
      <c r="KGR304" s="80"/>
      <c r="KGS304" s="80"/>
      <c r="KGT304" s="80"/>
      <c r="KGU304" s="80"/>
      <c r="KGV304" s="80"/>
      <c r="KGW304" s="80"/>
      <c r="KGX304" s="80"/>
      <c r="KGY304" s="80"/>
      <c r="KGZ304" s="80"/>
      <c r="KHA304" s="80"/>
      <c r="KHB304" s="80"/>
      <c r="KHC304" s="80"/>
      <c r="KHD304" s="80"/>
      <c r="KHE304" s="80"/>
      <c r="KHF304" s="80"/>
      <c r="KHG304" s="80"/>
      <c r="KHH304" s="80"/>
      <c r="KHI304" s="80"/>
      <c r="KHJ304" s="80"/>
      <c r="KHK304" s="80"/>
      <c r="KHL304" s="80"/>
      <c r="KHM304" s="80"/>
      <c r="KHN304" s="80"/>
      <c r="KHO304" s="80"/>
      <c r="KHP304" s="80"/>
      <c r="KHQ304" s="80"/>
      <c r="KHR304" s="80"/>
      <c r="KHS304" s="80"/>
      <c r="KHT304" s="80"/>
      <c r="KHU304" s="80"/>
      <c r="KHV304" s="80"/>
      <c r="KHW304" s="80"/>
      <c r="KHX304" s="80"/>
      <c r="KHY304" s="80"/>
      <c r="KHZ304" s="80"/>
      <c r="KIA304" s="80"/>
      <c r="KIB304" s="80"/>
      <c r="KIC304" s="80"/>
      <c r="KID304" s="80"/>
      <c r="KIE304" s="80"/>
      <c r="KIF304" s="80"/>
      <c r="KIG304" s="80"/>
      <c r="KIH304" s="80"/>
      <c r="KII304" s="80"/>
      <c r="KIJ304" s="80"/>
      <c r="KIK304" s="80"/>
      <c r="KIL304" s="80"/>
      <c r="KIM304" s="80"/>
      <c r="KIN304" s="80"/>
      <c r="KIO304" s="80"/>
      <c r="KIP304" s="80"/>
      <c r="KIQ304" s="80"/>
      <c r="KIR304" s="80"/>
      <c r="KIS304" s="80"/>
      <c r="KIT304" s="80"/>
      <c r="KIU304" s="80"/>
      <c r="KIV304" s="80"/>
      <c r="KIW304" s="80"/>
      <c r="KIX304" s="80"/>
      <c r="KIY304" s="80"/>
      <c r="KIZ304" s="80"/>
      <c r="KJA304" s="80"/>
      <c r="KJB304" s="80"/>
      <c r="KJC304" s="80"/>
      <c r="KJD304" s="80"/>
      <c r="KJE304" s="80"/>
      <c r="KJF304" s="80"/>
      <c r="KJG304" s="80"/>
      <c r="KJH304" s="80"/>
      <c r="KJI304" s="80"/>
      <c r="KJJ304" s="80"/>
      <c r="KJK304" s="80"/>
      <c r="KJL304" s="80"/>
      <c r="KJM304" s="80"/>
      <c r="KJN304" s="80"/>
      <c r="KJO304" s="80"/>
      <c r="KJP304" s="80"/>
      <c r="KJQ304" s="80"/>
      <c r="KJR304" s="80"/>
      <c r="KJS304" s="80"/>
      <c r="KJT304" s="80"/>
      <c r="KJU304" s="80"/>
      <c r="KJV304" s="80"/>
      <c r="KJW304" s="80"/>
      <c r="KJX304" s="80"/>
      <c r="KJY304" s="80"/>
      <c r="KJZ304" s="80"/>
      <c r="KKA304" s="80"/>
      <c r="KKB304" s="80"/>
      <c r="KKC304" s="80"/>
      <c r="KKD304" s="80"/>
      <c r="KKE304" s="80"/>
      <c r="KKF304" s="80"/>
      <c r="KKG304" s="80"/>
      <c r="KKH304" s="80"/>
      <c r="KKI304" s="80"/>
      <c r="KKJ304" s="80"/>
      <c r="KKK304" s="80"/>
      <c r="KKL304" s="80"/>
      <c r="KKM304" s="80"/>
      <c r="KKN304" s="80"/>
      <c r="KKO304" s="80"/>
      <c r="KKP304" s="80"/>
      <c r="KKQ304" s="80"/>
      <c r="KKR304" s="80"/>
      <c r="KKS304" s="80"/>
      <c r="KKT304" s="80"/>
      <c r="KKU304" s="80"/>
      <c r="KKV304" s="80"/>
      <c r="KKW304" s="80"/>
      <c r="KKX304" s="80"/>
      <c r="KKY304" s="80"/>
      <c r="KKZ304" s="80"/>
      <c r="KLA304" s="80"/>
      <c r="KLB304" s="80"/>
      <c r="KLC304" s="80"/>
      <c r="KLD304" s="80"/>
      <c r="KLE304" s="80"/>
      <c r="KLF304" s="80"/>
      <c r="KLG304" s="80"/>
      <c r="KLH304" s="80"/>
      <c r="KLI304" s="80"/>
      <c r="KLJ304" s="80"/>
      <c r="KLK304" s="80"/>
      <c r="KLL304" s="80"/>
      <c r="KLM304" s="80"/>
      <c r="KLN304" s="80"/>
      <c r="KLO304" s="80"/>
      <c r="KLP304" s="80"/>
      <c r="KLQ304" s="80"/>
      <c r="KLR304" s="80"/>
      <c r="KLS304" s="80"/>
      <c r="KLT304" s="80"/>
      <c r="KLU304" s="80"/>
      <c r="KLV304" s="80"/>
      <c r="KLW304" s="80"/>
      <c r="KLX304" s="80"/>
      <c r="KLY304" s="80"/>
      <c r="KLZ304" s="80"/>
      <c r="KMA304" s="80"/>
      <c r="KMB304" s="80"/>
      <c r="KMC304" s="80"/>
      <c r="KMD304" s="80"/>
      <c r="KME304" s="80"/>
      <c r="KMF304" s="80"/>
      <c r="KMG304" s="80"/>
      <c r="KMH304" s="80"/>
      <c r="KMI304" s="80"/>
      <c r="KMJ304" s="80"/>
      <c r="KMK304" s="80"/>
      <c r="KML304" s="80"/>
      <c r="KMM304" s="80"/>
      <c r="KMN304" s="80"/>
      <c r="KMO304" s="80"/>
      <c r="KMP304" s="80"/>
      <c r="KMQ304" s="80"/>
      <c r="KMR304" s="80"/>
      <c r="KMS304" s="80"/>
      <c r="KMT304" s="80"/>
      <c r="KMU304" s="80"/>
      <c r="KMV304" s="80"/>
      <c r="KMW304" s="80"/>
      <c r="KMX304" s="80"/>
      <c r="KMY304" s="80"/>
      <c r="KMZ304" s="80"/>
      <c r="KNA304" s="80"/>
      <c r="KNB304" s="80"/>
      <c r="KNC304" s="80"/>
      <c r="KND304" s="80"/>
      <c r="KNE304" s="80"/>
      <c r="KNF304" s="80"/>
      <c r="KNG304" s="80"/>
      <c r="KNH304" s="80"/>
      <c r="KNI304" s="80"/>
      <c r="KNJ304" s="80"/>
      <c r="KNK304" s="80"/>
      <c r="KNL304" s="80"/>
      <c r="KNM304" s="80"/>
      <c r="KNN304" s="80"/>
      <c r="KNO304" s="80"/>
      <c r="KNP304" s="80"/>
      <c r="KNQ304" s="80"/>
      <c r="KNR304" s="80"/>
      <c r="KNS304" s="80"/>
      <c r="KNT304" s="80"/>
      <c r="KNU304" s="80"/>
      <c r="KNV304" s="80"/>
      <c r="KNW304" s="80"/>
      <c r="KNX304" s="80"/>
      <c r="KNY304" s="80"/>
      <c r="KNZ304" s="80"/>
      <c r="KOA304" s="80"/>
      <c r="KOB304" s="80"/>
      <c r="KOC304" s="80"/>
      <c r="KOD304" s="80"/>
      <c r="KOE304" s="80"/>
      <c r="KOF304" s="80"/>
      <c r="KOG304" s="80"/>
      <c r="KOH304" s="80"/>
      <c r="KOI304" s="80"/>
      <c r="KOJ304" s="80"/>
      <c r="KOK304" s="80"/>
      <c r="KOL304" s="80"/>
      <c r="KOM304" s="80"/>
      <c r="KON304" s="80"/>
      <c r="KOO304" s="80"/>
      <c r="KOP304" s="80"/>
      <c r="KOQ304" s="80"/>
      <c r="KOR304" s="80"/>
      <c r="KOS304" s="80"/>
      <c r="KOT304" s="80"/>
      <c r="KOU304" s="80"/>
      <c r="KOV304" s="80"/>
      <c r="KOW304" s="80"/>
      <c r="KOX304" s="80"/>
      <c r="KOY304" s="80"/>
      <c r="KOZ304" s="80"/>
      <c r="KPA304" s="80"/>
      <c r="KPB304" s="80"/>
      <c r="KPC304" s="80"/>
      <c r="KPD304" s="80"/>
      <c r="KPE304" s="80"/>
      <c r="KPF304" s="80"/>
      <c r="KPG304" s="80"/>
      <c r="KPH304" s="80"/>
      <c r="KPI304" s="80"/>
      <c r="KPJ304" s="80"/>
      <c r="KPK304" s="80"/>
      <c r="KPL304" s="80"/>
      <c r="KPM304" s="80"/>
      <c r="KPN304" s="80"/>
      <c r="KPO304" s="80"/>
      <c r="KPP304" s="80"/>
      <c r="KPQ304" s="80"/>
      <c r="KPR304" s="80"/>
      <c r="KPS304" s="80"/>
      <c r="KPT304" s="80"/>
      <c r="KPU304" s="80"/>
      <c r="KPV304" s="80"/>
      <c r="KPW304" s="80"/>
      <c r="KPX304" s="80"/>
      <c r="KPY304" s="80"/>
      <c r="KPZ304" s="80"/>
      <c r="KQA304" s="80"/>
      <c r="KQB304" s="80"/>
      <c r="KQC304" s="80"/>
      <c r="KQD304" s="80"/>
      <c r="KQE304" s="80"/>
      <c r="KQF304" s="80"/>
      <c r="KQG304" s="80"/>
      <c r="KQH304" s="80"/>
      <c r="KQI304" s="80"/>
      <c r="KQJ304" s="80"/>
      <c r="KQK304" s="80"/>
      <c r="KQL304" s="80"/>
      <c r="KQM304" s="80"/>
      <c r="KQN304" s="80"/>
      <c r="KQO304" s="80"/>
      <c r="KQP304" s="80"/>
      <c r="KQQ304" s="80"/>
      <c r="KQR304" s="80"/>
      <c r="KQS304" s="80"/>
      <c r="KQT304" s="80"/>
      <c r="KQU304" s="80"/>
      <c r="KQV304" s="80"/>
      <c r="KQW304" s="80"/>
      <c r="KQX304" s="80"/>
      <c r="KQY304" s="80"/>
      <c r="KQZ304" s="80"/>
      <c r="KRA304" s="80"/>
      <c r="KRB304" s="80"/>
      <c r="KRC304" s="80"/>
      <c r="KRD304" s="80"/>
      <c r="KRE304" s="80"/>
      <c r="KRF304" s="80"/>
      <c r="KRG304" s="80"/>
      <c r="KRH304" s="80"/>
      <c r="KRI304" s="80"/>
      <c r="KRJ304" s="80"/>
      <c r="KRK304" s="80"/>
      <c r="KRL304" s="80"/>
      <c r="KRM304" s="80"/>
      <c r="KRN304" s="80"/>
      <c r="KRO304" s="80"/>
      <c r="KRP304" s="80"/>
      <c r="KRQ304" s="80"/>
      <c r="KRR304" s="80"/>
      <c r="KRS304" s="80"/>
      <c r="KRT304" s="80"/>
      <c r="KRU304" s="80"/>
      <c r="KRV304" s="80"/>
      <c r="KRW304" s="80"/>
      <c r="KRX304" s="80"/>
      <c r="KRY304" s="80"/>
      <c r="KRZ304" s="80"/>
      <c r="KSA304" s="80"/>
      <c r="KSB304" s="80"/>
      <c r="KSC304" s="80"/>
      <c r="KSD304" s="80"/>
      <c r="KSE304" s="80"/>
      <c r="KSF304" s="80"/>
      <c r="KSG304" s="80"/>
      <c r="KSH304" s="80"/>
      <c r="KSI304" s="80"/>
      <c r="KSJ304" s="80"/>
      <c r="KSK304" s="80"/>
      <c r="KSL304" s="80"/>
      <c r="KSM304" s="80"/>
      <c r="KSN304" s="80"/>
      <c r="KSO304" s="80"/>
      <c r="KSP304" s="80"/>
      <c r="KSQ304" s="80"/>
      <c r="KSR304" s="80"/>
      <c r="KSS304" s="80"/>
      <c r="KST304" s="80"/>
      <c r="KSU304" s="80"/>
      <c r="KSV304" s="80"/>
      <c r="KSW304" s="80"/>
      <c r="KSX304" s="80"/>
      <c r="KSY304" s="80"/>
      <c r="KSZ304" s="80"/>
      <c r="KTA304" s="80"/>
      <c r="KTB304" s="80"/>
      <c r="KTC304" s="80"/>
      <c r="KTD304" s="80"/>
      <c r="KTE304" s="80"/>
      <c r="KTF304" s="80"/>
      <c r="KTG304" s="80"/>
      <c r="KTH304" s="80"/>
      <c r="KTI304" s="80"/>
      <c r="KTJ304" s="80"/>
      <c r="KTK304" s="80"/>
      <c r="KTL304" s="80"/>
      <c r="KTM304" s="80"/>
      <c r="KTN304" s="80"/>
      <c r="KTO304" s="80"/>
      <c r="KTP304" s="80"/>
      <c r="KTQ304" s="80"/>
      <c r="KTR304" s="80"/>
      <c r="KTS304" s="80"/>
      <c r="KTT304" s="80"/>
      <c r="KTU304" s="80"/>
      <c r="KTV304" s="80"/>
      <c r="KTW304" s="80"/>
      <c r="KTX304" s="80"/>
      <c r="KTY304" s="80"/>
      <c r="KTZ304" s="80"/>
      <c r="KUA304" s="80"/>
      <c r="KUB304" s="80"/>
      <c r="KUC304" s="80"/>
      <c r="KUD304" s="80"/>
      <c r="KUE304" s="80"/>
      <c r="KUF304" s="80"/>
      <c r="KUG304" s="80"/>
      <c r="KUH304" s="80"/>
      <c r="KUI304" s="80"/>
      <c r="KUJ304" s="80"/>
      <c r="KUK304" s="80"/>
      <c r="KUL304" s="80"/>
      <c r="KUM304" s="80"/>
      <c r="KUN304" s="80"/>
      <c r="KUO304" s="80"/>
      <c r="KUP304" s="80"/>
      <c r="KUQ304" s="80"/>
      <c r="KUR304" s="80"/>
      <c r="KUS304" s="80"/>
      <c r="KUT304" s="80"/>
      <c r="KUU304" s="80"/>
      <c r="KUV304" s="80"/>
      <c r="KUW304" s="80"/>
      <c r="KUX304" s="80"/>
      <c r="KUY304" s="80"/>
      <c r="KUZ304" s="80"/>
      <c r="KVA304" s="80"/>
      <c r="KVB304" s="80"/>
      <c r="KVC304" s="80"/>
      <c r="KVD304" s="80"/>
      <c r="KVE304" s="80"/>
      <c r="KVF304" s="80"/>
      <c r="KVG304" s="80"/>
      <c r="KVH304" s="80"/>
      <c r="KVI304" s="80"/>
      <c r="KVJ304" s="80"/>
      <c r="KVK304" s="80"/>
      <c r="KVL304" s="80"/>
      <c r="KVM304" s="80"/>
      <c r="KVN304" s="80"/>
      <c r="KVO304" s="80"/>
      <c r="KVP304" s="80"/>
      <c r="KVQ304" s="80"/>
      <c r="KVR304" s="80"/>
      <c r="KVS304" s="80"/>
      <c r="KVT304" s="80"/>
      <c r="KVU304" s="80"/>
      <c r="KVV304" s="80"/>
      <c r="KVW304" s="80"/>
      <c r="KVX304" s="80"/>
      <c r="KVY304" s="80"/>
      <c r="KVZ304" s="80"/>
      <c r="KWA304" s="80"/>
      <c r="KWB304" s="80"/>
      <c r="KWC304" s="80"/>
      <c r="KWD304" s="80"/>
      <c r="KWE304" s="80"/>
      <c r="KWF304" s="80"/>
      <c r="KWG304" s="80"/>
      <c r="KWH304" s="80"/>
      <c r="KWI304" s="80"/>
      <c r="KWJ304" s="80"/>
      <c r="KWK304" s="80"/>
      <c r="KWL304" s="80"/>
      <c r="KWM304" s="80"/>
      <c r="KWN304" s="80"/>
      <c r="KWO304" s="80"/>
      <c r="KWP304" s="80"/>
      <c r="KWQ304" s="80"/>
      <c r="KWR304" s="80"/>
      <c r="KWS304" s="80"/>
      <c r="KWT304" s="80"/>
      <c r="KWU304" s="80"/>
      <c r="KWV304" s="80"/>
      <c r="KWW304" s="80"/>
      <c r="KWX304" s="80"/>
      <c r="KWY304" s="80"/>
      <c r="KWZ304" s="80"/>
      <c r="KXA304" s="80"/>
      <c r="KXB304" s="80"/>
      <c r="KXC304" s="80"/>
      <c r="KXD304" s="80"/>
      <c r="KXE304" s="80"/>
      <c r="KXF304" s="80"/>
      <c r="KXG304" s="80"/>
      <c r="KXH304" s="80"/>
      <c r="KXI304" s="80"/>
      <c r="KXJ304" s="80"/>
      <c r="KXK304" s="80"/>
      <c r="KXL304" s="80"/>
      <c r="KXM304" s="80"/>
      <c r="KXN304" s="80"/>
      <c r="KXO304" s="80"/>
      <c r="KXP304" s="80"/>
      <c r="KXQ304" s="80"/>
      <c r="KXR304" s="80"/>
      <c r="KXS304" s="80"/>
      <c r="KXT304" s="80"/>
      <c r="KXU304" s="80"/>
      <c r="KXV304" s="80"/>
      <c r="KXW304" s="80"/>
      <c r="KXX304" s="80"/>
      <c r="KXY304" s="80"/>
      <c r="KXZ304" s="80"/>
      <c r="KYA304" s="80"/>
      <c r="KYB304" s="80"/>
      <c r="KYC304" s="80"/>
      <c r="KYD304" s="80"/>
      <c r="KYE304" s="80"/>
      <c r="KYF304" s="80"/>
      <c r="KYG304" s="80"/>
      <c r="KYH304" s="80"/>
      <c r="KYI304" s="80"/>
      <c r="KYJ304" s="80"/>
      <c r="KYK304" s="80"/>
      <c r="KYL304" s="80"/>
      <c r="KYM304" s="80"/>
      <c r="KYN304" s="80"/>
      <c r="KYO304" s="80"/>
      <c r="KYP304" s="80"/>
      <c r="KYQ304" s="80"/>
      <c r="KYR304" s="80"/>
      <c r="KYS304" s="80"/>
      <c r="KYT304" s="80"/>
      <c r="KYU304" s="80"/>
      <c r="KYV304" s="80"/>
      <c r="KYW304" s="80"/>
      <c r="KYX304" s="80"/>
      <c r="KYY304" s="80"/>
      <c r="KYZ304" s="80"/>
      <c r="KZA304" s="80"/>
      <c r="KZB304" s="80"/>
      <c r="KZC304" s="80"/>
      <c r="KZD304" s="80"/>
      <c r="KZE304" s="80"/>
      <c r="KZF304" s="80"/>
      <c r="KZG304" s="80"/>
      <c r="KZH304" s="80"/>
      <c r="KZI304" s="80"/>
      <c r="KZJ304" s="80"/>
      <c r="KZK304" s="80"/>
      <c r="KZL304" s="80"/>
      <c r="KZM304" s="80"/>
      <c r="KZN304" s="80"/>
      <c r="KZO304" s="80"/>
      <c r="KZP304" s="80"/>
      <c r="KZQ304" s="80"/>
      <c r="KZR304" s="80"/>
      <c r="KZS304" s="80"/>
      <c r="KZT304" s="80"/>
      <c r="KZU304" s="80"/>
      <c r="KZV304" s="80"/>
      <c r="KZW304" s="80"/>
      <c r="KZX304" s="80"/>
      <c r="KZY304" s="80"/>
      <c r="KZZ304" s="80"/>
      <c r="LAA304" s="80"/>
      <c r="LAB304" s="80"/>
      <c r="LAC304" s="80"/>
      <c r="LAD304" s="80"/>
      <c r="LAE304" s="80"/>
      <c r="LAF304" s="80"/>
      <c r="LAG304" s="80"/>
      <c r="LAH304" s="80"/>
      <c r="LAI304" s="80"/>
      <c r="LAJ304" s="80"/>
      <c r="LAK304" s="80"/>
      <c r="LAL304" s="80"/>
      <c r="LAM304" s="80"/>
      <c r="LAN304" s="80"/>
      <c r="LAO304" s="80"/>
      <c r="LAP304" s="80"/>
      <c r="LAQ304" s="80"/>
      <c r="LAR304" s="80"/>
      <c r="LAS304" s="80"/>
      <c r="LAT304" s="80"/>
      <c r="LAU304" s="80"/>
      <c r="LAV304" s="80"/>
      <c r="LAW304" s="80"/>
      <c r="LAX304" s="80"/>
      <c r="LAY304" s="80"/>
      <c r="LAZ304" s="80"/>
      <c r="LBA304" s="80"/>
      <c r="LBB304" s="80"/>
      <c r="LBC304" s="80"/>
      <c r="LBD304" s="80"/>
      <c r="LBE304" s="80"/>
      <c r="LBF304" s="80"/>
      <c r="LBG304" s="80"/>
      <c r="LBH304" s="80"/>
      <c r="LBI304" s="80"/>
      <c r="LBJ304" s="80"/>
      <c r="LBK304" s="80"/>
      <c r="LBL304" s="80"/>
      <c r="LBM304" s="80"/>
      <c r="LBN304" s="80"/>
      <c r="LBO304" s="80"/>
      <c r="LBP304" s="80"/>
      <c r="LBQ304" s="80"/>
      <c r="LBR304" s="80"/>
      <c r="LBS304" s="80"/>
      <c r="LBT304" s="80"/>
      <c r="LBU304" s="80"/>
      <c r="LBV304" s="80"/>
      <c r="LBW304" s="80"/>
      <c r="LBX304" s="80"/>
      <c r="LBY304" s="80"/>
      <c r="LBZ304" s="80"/>
      <c r="LCA304" s="80"/>
      <c r="LCB304" s="80"/>
      <c r="LCC304" s="80"/>
      <c r="LCD304" s="80"/>
      <c r="LCE304" s="80"/>
      <c r="LCF304" s="80"/>
      <c r="LCG304" s="80"/>
      <c r="LCH304" s="80"/>
      <c r="LCI304" s="80"/>
      <c r="LCJ304" s="80"/>
      <c r="LCK304" s="80"/>
      <c r="LCL304" s="80"/>
      <c r="LCM304" s="80"/>
      <c r="LCN304" s="80"/>
      <c r="LCO304" s="80"/>
      <c r="LCP304" s="80"/>
      <c r="LCQ304" s="80"/>
      <c r="LCR304" s="80"/>
      <c r="LCS304" s="80"/>
      <c r="LCT304" s="80"/>
      <c r="LCU304" s="80"/>
      <c r="LCV304" s="80"/>
      <c r="LCW304" s="80"/>
      <c r="LCX304" s="80"/>
      <c r="LCY304" s="80"/>
      <c r="LCZ304" s="80"/>
      <c r="LDA304" s="80"/>
      <c r="LDB304" s="80"/>
      <c r="LDC304" s="80"/>
      <c r="LDD304" s="80"/>
      <c r="LDE304" s="80"/>
      <c r="LDF304" s="80"/>
      <c r="LDG304" s="80"/>
      <c r="LDH304" s="80"/>
      <c r="LDI304" s="80"/>
      <c r="LDJ304" s="80"/>
      <c r="LDK304" s="80"/>
      <c r="LDL304" s="80"/>
      <c r="LDM304" s="80"/>
      <c r="LDN304" s="80"/>
      <c r="LDO304" s="80"/>
      <c r="LDP304" s="80"/>
      <c r="LDQ304" s="80"/>
      <c r="LDR304" s="80"/>
      <c r="LDS304" s="80"/>
      <c r="LDT304" s="80"/>
      <c r="LDU304" s="80"/>
      <c r="LDV304" s="80"/>
      <c r="LDW304" s="80"/>
      <c r="LDX304" s="80"/>
      <c r="LDY304" s="80"/>
      <c r="LDZ304" s="80"/>
      <c r="LEA304" s="80"/>
      <c r="LEB304" s="80"/>
      <c r="LEC304" s="80"/>
      <c r="LED304" s="80"/>
      <c r="LEE304" s="80"/>
      <c r="LEF304" s="80"/>
      <c r="LEG304" s="80"/>
      <c r="LEH304" s="80"/>
      <c r="LEI304" s="80"/>
      <c r="LEJ304" s="80"/>
      <c r="LEK304" s="80"/>
      <c r="LEL304" s="80"/>
      <c r="LEM304" s="80"/>
      <c r="LEN304" s="80"/>
      <c r="LEO304" s="80"/>
      <c r="LEP304" s="80"/>
      <c r="LEQ304" s="80"/>
      <c r="LER304" s="80"/>
      <c r="LES304" s="80"/>
      <c r="LET304" s="80"/>
      <c r="LEU304" s="80"/>
      <c r="LEV304" s="80"/>
      <c r="LEW304" s="80"/>
      <c r="LEX304" s="80"/>
      <c r="LEY304" s="80"/>
      <c r="LEZ304" s="80"/>
      <c r="LFA304" s="80"/>
      <c r="LFB304" s="80"/>
      <c r="LFC304" s="80"/>
      <c r="LFD304" s="80"/>
      <c r="LFE304" s="80"/>
      <c r="LFF304" s="80"/>
      <c r="LFG304" s="80"/>
      <c r="LFH304" s="80"/>
      <c r="LFI304" s="80"/>
      <c r="LFJ304" s="80"/>
      <c r="LFK304" s="80"/>
      <c r="LFL304" s="80"/>
      <c r="LFM304" s="80"/>
      <c r="LFN304" s="80"/>
      <c r="LFO304" s="80"/>
      <c r="LFP304" s="80"/>
      <c r="LFQ304" s="80"/>
      <c r="LFR304" s="80"/>
      <c r="LFS304" s="80"/>
      <c r="LFT304" s="80"/>
      <c r="LFU304" s="80"/>
      <c r="LFV304" s="80"/>
      <c r="LFW304" s="80"/>
      <c r="LFX304" s="80"/>
      <c r="LFY304" s="80"/>
      <c r="LFZ304" s="80"/>
      <c r="LGA304" s="80"/>
      <c r="LGB304" s="80"/>
      <c r="LGC304" s="80"/>
      <c r="LGD304" s="80"/>
      <c r="LGE304" s="80"/>
      <c r="LGF304" s="80"/>
      <c r="LGG304" s="80"/>
      <c r="LGH304" s="80"/>
      <c r="LGI304" s="80"/>
      <c r="LGJ304" s="80"/>
      <c r="LGK304" s="80"/>
      <c r="LGL304" s="80"/>
      <c r="LGM304" s="80"/>
      <c r="LGN304" s="80"/>
      <c r="LGO304" s="80"/>
      <c r="LGP304" s="80"/>
      <c r="LGQ304" s="80"/>
      <c r="LGR304" s="80"/>
      <c r="LGS304" s="80"/>
      <c r="LGT304" s="80"/>
      <c r="LGU304" s="80"/>
      <c r="LGV304" s="80"/>
      <c r="LGW304" s="80"/>
      <c r="LGX304" s="80"/>
      <c r="LGY304" s="80"/>
      <c r="LGZ304" s="80"/>
      <c r="LHA304" s="80"/>
      <c r="LHB304" s="80"/>
      <c r="LHC304" s="80"/>
      <c r="LHD304" s="80"/>
      <c r="LHE304" s="80"/>
      <c r="LHF304" s="80"/>
      <c r="LHG304" s="80"/>
      <c r="LHH304" s="80"/>
      <c r="LHI304" s="80"/>
      <c r="LHJ304" s="80"/>
      <c r="LHK304" s="80"/>
      <c r="LHL304" s="80"/>
      <c r="LHM304" s="80"/>
      <c r="LHN304" s="80"/>
      <c r="LHO304" s="80"/>
      <c r="LHP304" s="80"/>
      <c r="LHQ304" s="80"/>
      <c r="LHR304" s="80"/>
      <c r="LHS304" s="80"/>
      <c r="LHT304" s="80"/>
      <c r="LHU304" s="80"/>
      <c r="LHV304" s="80"/>
      <c r="LHW304" s="80"/>
      <c r="LHX304" s="80"/>
      <c r="LHY304" s="80"/>
      <c r="LHZ304" s="80"/>
      <c r="LIA304" s="80"/>
      <c r="LIB304" s="80"/>
      <c r="LIC304" s="80"/>
      <c r="LID304" s="80"/>
      <c r="LIE304" s="80"/>
      <c r="LIF304" s="80"/>
      <c r="LIG304" s="80"/>
      <c r="LIH304" s="80"/>
      <c r="LII304" s="80"/>
      <c r="LIJ304" s="80"/>
      <c r="LIK304" s="80"/>
      <c r="LIL304" s="80"/>
      <c r="LIM304" s="80"/>
      <c r="LIN304" s="80"/>
      <c r="LIO304" s="80"/>
      <c r="LIP304" s="80"/>
      <c r="LIQ304" s="80"/>
      <c r="LIR304" s="80"/>
      <c r="LIS304" s="80"/>
      <c r="LIT304" s="80"/>
      <c r="LIU304" s="80"/>
      <c r="LIV304" s="80"/>
      <c r="LIW304" s="80"/>
      <c r="LIX304" s="80"/>
      <c r="LIY304" s="80"/>
      <c r="LIZ304" s="80"/>
      <c r="LJA304" s="80"/>
      <c r="LJB304" s="80"/>
      <c r="LJC304" s="80"/>
      <c r="LJD304" s="80"/>
      <c r="LJE304" s="80"/>
      <c r="LJF304" s="80"/>
      <c r="LJG304" s="80"/>
      <c r="LJH304" s="80"/>
      <c r="LJI304" s="80"/>
      <c r="LJJ304" s="80"/>
      <c r="LJK304" s="80"/>
      <c r="LJL304" s="80"/>
      <c r="LJM304" s="80"/>
      <c r="LJN304" s="80"/>
      <c r="LJO304" s="80"/>
      <c r="LJP304" s="80"/>
      <c r="LJQ304" s="80"/>
      <c r="LJR304" s="80"/>
      <c r="LJS304" s="80"/>
      <c r="LJT304" s="80"/>
      <c r="LJU304" s="80"/>
      <c r="LJV304" s="80"/>
      <c r="LJW304" s="80"/>
      <c r="LJX304" s="80"/>
      <c r="LJY304" s="80"/>
      <c r="LJZ304" s="80"/>
      <c r="LKA304" s="80"/>
      <c r="LKB304" s="80"/>
      <c r="LKC304" s="80"/>
      <c r="LKD304" s="80"/>
      <c r="LKE304" s="80"/>
      <c r="LKF304" s="80"/>
      <c r="LKG304" s="80"/>
      <c r="LKH304" s="80"/>
      <c r="LKI304" s="80"/>
      <c r="LKJ304" s="80"/>
      <c r="LKK304" s="80"/>
      <c r="LKL304" s="80"/>
      <c r="LKM304" s="80"/>
      <c r="LKN304" s="80"/>
      <c r="LKO304" s="80"/>
      <c r="LKP304" s="80"/>
      <c r="LKQ304" s="80"/>
      <c r="LKR304" s="80"/>
      <c r="LKS304" s="80"/>
      <c r="LKT304" s="80"/>
      <c r="LKU304" s="80"/>
      <c r="LKV304" s="80"/>
      <c r="LKW304" s="80"/>
      <c r="LKX304" s="80"/>
      <c r="LKY304" s="80"/>
      <c r="LKZ304" s="80"/>
      <c r="LLA304" s="80"/>
      <c r="LLB304" s="80"/>
      <c r="LLC304" s="80"/>
      <c r="LLD304" s="80"/>
      <c r="LLE304" s="80"/>
      <c r="LLF304" s="80"/>
      <c r="LLG304" s="80"/>
      <c r="LLH304" s="80"/>
      <c r="LLI304" s="80"/>
      <c r="LLJ304" s="80"/>
      <c r="LLK304" s="80"/>
      <c r="LLL304" s="80"/>
      <c r="LLM304" s="80"/>
      <c r="LLN304" s="80"/>
      <c r="LLO304" s="80"/>
      <c r="LLP304" s="80"/>
      <c r="LLQ304" s="80"/>
      <c r="LLR304" s="80"/>
      <c r="LLS304" s="80"/>
      <c r="LLT304" s="80"/>
      <c r="LLU304" s="80"/>
      <c r="LLV304" s="80"/>
      <c r="LLW304" s="80"/>
      <c r="LLX304" s="80"/>
      <c r="LLY304" s="80"/>
      <c r="LLZ304" s="80"/>
      <c r="LMA304" s="80"/>
      <c r="LMB304" s="80"/>
      <c r="LMC304" s="80"/>
      <c r="LMD304" s="80"/>
      <c r="LME304" s="80"/>
      <c r="LMF304" s="80"/>
      <c r="LMG304" s="80"/>
      <c r="LMH304" s="80"/>
      <c r="LMI304" s="80"/>
      <c r="LMJ304" s="80"/>
      <c r="LMK304" s="80"/>
      <c r="LML304" s="80"/>
      <c r="LMM304" s="80"/>
      <c r="LMN304" s="80"/>
      <c r="LMO304" s="80"/>
      <c r="LMP304" s="80"/>
      <c r="LMQ304" s="80"/>
      <c r="LMR304" s="80"/>
      <c r="LMS304" s="80"/>
      <c r="LMT304" s="80"/>
      <c r="LMU304" s="80"/>
      <c r="LMV304" s="80"/>
      <c r="LMW304" s="80"/>
      <c r="LMX304" s="80"/>
      <c r="LMY304" s="80"/>
      <c r="LMZ304" s="80"/>
      <c r="LNA304" s="80"/>
      <c r="LNB304" s="80"/>
      <c r="LNC304" s="80"/>
      <c r="LND304" s="80"/>
      <c r="LNE304" s="80"/>
      <c r="LNF304" s="80"/>
      <c r="LNG304" s="80"/>
      <c r="LNH304" s="80"/>
      <c r="LNI304" s="80"/>
      <c r="LNJ304" s="80"/>
      <c r="LNK304" s="80"/>
      <c r="LNL304" s="80"/>
      <c r="LNM304" s="80"/>
      <c r="LNN304" s="80"/>
      <c r="LNO304" s="80"/>
      <c r="LNP304" s="80"/>
      <c r="LNQ304" s="80"/>
      <c r="LNR304" s="80"/>
      <c r="LNS304" s="80"/>
      <c r="LNT304" s="80"/>
      <c r="LNU304" s="80"/>
      <c r="LNV304" s="80"/>
      <c r="LNW304" s="80"/>
      <c r="LNX304" s="80"/>
      <c r="LNY304" s="80"/>
      <c r="LNZ304" s="80"/>
      <c r="LOA304" s="80"/>
      <c r="LOB304" s="80"/>
      <c r="LOC304" s="80"/>
      <c r="LOD304" s="80"/>
      <c r="LOE304" s="80"/>
      <c r="LOF304" s="80"/>
      <c r="LOG304" s="80"/>
      <c r="LOH304" s="80"/>
      <c r="LOI304" s="80"/>
      <c r="LOJ304" s="80"/>
      <c r="LOK304" s="80"/>
      <c r="LOL304" s="80"/>
      <c r="LOM304" s="80"/>
      <c r="LON304" s="80"/>
      <c r="LOO304" s="80"/>
      <c r="LOP304" s="80"/>
      <c r="LOQ304" s="80"/>
      <c r="LOR304" s="80"/>
      <c r="LOS304" s="80"/>
      <c r="LOT304" s="80"/>
      <c r="LOU304" s="80"/>
      <c r="LOV304" s="80"/>
      <c r="LOW304" s="80"/>
      <c r="LOX304" s="80"/>
      <c r="LOY304" s="80"/>
      <c r="LOZ304" s="80"/>
      <c r="LPA304" s="80"/>
      <c r="LPB304" s="80"/>
      <c r="LPC304" s="80"/>
      <c r="LPD304" s="80"/>
      <c r="LPE304" s="80"/>
      <c r="LPF304" s="80"/>
      <c r="LPG304" s="80"/>
      <c r="LPH304" s="80"/>
      <c r="LPI304" s="80"/>
      <c r="LPJ304" s="80"/>
      <c r="LPK304" s="80"/>
      <c r="LPL304" s="80"/>
      <c r="LPM304" s="80"/>
      <c r="LPN304" s="80"/>
      <c r="LPO304" s="80"/>
      <c r="LPP304" s="80"/>
      <c r="LPQ304" s="80"/>
      <c r="LPR304" s="80"/>
      <c r="LPS304" s="80"/>
      <c r="LPT304" s="80"/>
      <c r="LPU304" s="80"/>
      <c r="LPV304" s="80"/>
      <c r="LPW304" s="80"/>
      <c r="LPX304" s="80"/>
      <c r="LPY304" s="80"/>
      <c r="LPZ304" s="80"/>
      <c r="LQA304" s="80"/>
      <c r="LQB304" s="80"/>
      <c r="LQC304" s="80"/>
      <c r="LQD304" s="80"/>
      <c r="LQE304" s="80"/>
      <c r="LQF304" s="80"/>
      <c r="LQG304" s="80"/>
      <c r="LQH304" s="80"/>
      <c r="LQI304" s="80"/>
      <c r="LQJ304" s="80"/>
      <c r="LQK304" s="80"/>
      <c r="LQL304" s="80"/>
      <c r="LQM304" s="80"/>
      <c r="LQN304" s="80"/>
      <c r="LQO304" s="80"/>
      <c r="LQP304" s="80"/>
      <c r="LQQ304" s="80"/>
      <c r="LQR304" s="80"/>
      <c r="LQS304" s="80"/>
      <c r="LQT304" s="80"/>
      <c r="LQU304" s="80"/>
      <c r="LQV304" s="80"/>
      <c r="LQW304" s="80"/>
      <c r="LQX304" s="80"/>
      <c r="LQY304" s="80"/>
      <c r="LQZ304" s="80"/>
      <c r="LRA304" s="80"/>
      <c r="LRB304" s="80"/>
      <c r="LRC304" s="80"/>
      <c r="LRD304" s="80"/>
      <c r="LRE304" s="80"/>
      <c r="LRF304" s="80"/>
      <c r="LRG304" s="80"/>
      <c r="LRH304" s="80"/>
      <c r="LRI304" s="80"/>
      <c r="LRJ304" s="80"/>
      <c r="LRK304" s="80"/>
      <c r="LRL304" s="80"/>
      <c r="LRM304" s="80"/>
      <c r="LRN304" s="80"/>
      <c r="LRO304" s="80"/>
      <c r="LRP304" s="80"/>
      <c r="LRQ304" s="80"/>
      <c r="LRR304" s="80"/>
      <c r="LRS304" s="80"/>
      <c r="LRT304" s="80"/>
      <c r="LRU304" s="80"/>
      <c r="LRV304" s="80"/>
      <c r="LRW304" s="80"/>
      <c r="LRX304" s="80"/>
      <c r="LRY304" s="80"/>
      <c r="LRZ304" s="80"/>
      <c r="LSA304" s="80"/>
      <c r="LSB304" s="80"/>
      <c r="LSC304" s="80"/>
      <c r="LSD304" s="80"/>
      <c r="LSE304" s="80"/>
      <c r="LSF304" s="80"/>
      <c r="LSG304" s="80"/>
      <c r="LSH304" s="80"/>
      <c r="LSI304" s="80"/>
      <c r="LSJ304" s="80"/>
      <c r="LSK304" s="80"/>
      <c r="LSL304" s="80"/>
      <c r="LSM304" s="80"/>
      <c r="LSN304" s="80"/>
      <c r="LSO304" s="80"/>
      <c r="LSP304" s="80"/>
      <c r="LSQ304" s="80"/>
      <c r="LSR304" s="80"/>
      <c r="LSS304" s="80"/>
      <c r="LST304" s="80"/>
      <c r="LSU304" s="80"/>
      <c r="LSV304" s="80"/>
      <c r="LSW304" s="80"/>
      <c r="LSX304" s="80"/>
      <c r="LSY304" s="80"/>
      <c r="LSZ304" s="80"/>
      <c r="LTA304" s="80"/>
      <c r="LTB304" s="80"/>
      <c r="LTC304" s="80"/>
      <c r="LTD304" s="80"/>
      <c r="LTE304" s="80"/>
      <c r="LTF304" s="80"/>
      <c r="LTG304" s="80"/>
      <c r="LTH304" s="80"/>
      <c r="LTI304" s="80"/>
      <c r="LTJ304" s="80"/>
      <c r="LTK304" s="80"/>
      <c r="LTL304" s="80"/>
      <c r="LTM304" s="80"/>
      <c r="LTN304" s="80"/>
      <c r="LTO304" s="80"/>
      <c r="LTP304" s="80"/>
      <c r="LTQ304" s="80"/>
      <c r="LTR304" s="80"/>
      <c r="LTS304" s="80"/>
      <c r="LTT304" s="80"/>
      <c r="LTU304" s="80"/>
      <c r="LTV304" s="80"/>
      <c r="LTW304" s="80"/>
      <c r="LTX304" s="80"/>
      <c r="LTY304" s="80"/>
      <c r="LTZ304" s="80"/>
      <c r="LUA304" s="80"/>
      <c r="LUB304" s="80"/>
      <c r="LUC304" s="80"/>
      <c r="LUD304" s="80"/>
      <c r="LUE304" s="80"/>
      <c r="LUF304" s="80"/>
      <c r="LUG304" s="80"/>
      <c r="LUH304" s="80"/>
      <c r="LUI304" s="80"/>
      <c r="LUJ304" s="80"/>
      <c r="LUK304" s="80"/>
      <c r="LUL304" s="80"/>
      <c r="LUM304" s="80"/>
      <c r="LUN304" s="80"/>
      <c r="LUO304" s="80"/>
      <c r="LUP304" s="80"/>
      <c r="LUQ304" s="80"/>
      <c r="LUR304" s="80"/>
      <c r="LUS304" s="80"/>
      <c r="LUT304" s="80"/>
      <c r="LUU304" s="80"/>
      <c r="LUV304" s="80"/>
      <c r="LUW304" s="80"/>
      <c r="LUX304" s="80"/>
      <c r="LUY304" s="80"/>
      <c r="LUZ304" s="80"/>
      <c r="LVA304" s="80"/>
      <c r="LVB304" s="80"/>
      <c r="LVC304" s="80"/>
      <c r="LVD304" s="80"/>
      <c r="LVE304" s="80"/>
      <c r="LVF304" s="80"/>
      <c r="LVG304" s="80"/>
      <c r="LVH304" s="80"/>
      <c r="LVI304" s="80"/>
      <c r="LVJ304" s="80"/>
      <c r="LVK304" s="80"/>
      <c r="LVL304" s="80"/>
      <c r="LVM304" s="80"/>
      <c r="LVN304" s="80"/>
      <c r="LVO304" s="80"/>
      <c r="LVP304" s="80"/>
      <c r="LVQ304" s="80"/>
      <c r="LVR304" s="80"/>
      <c r="LVS304" s="80"/>
      <c r="LVT304" s="80"/>
      <c r="LVU304" s="80"/>
      <c r="LVV304" s="80"/>
      <c r="LVW304" s="80"/>
      <c r="LVX304" s="80"/>
      <c r="LVY304" s="80"/>
      <c r="LVZ304" s="80"/>
      <c r="LWA304" s="80"/>
      <c r="LWB304" s="80"/>
      <c r="LWC304" s="80"/>
      <c r="LWD304" s="80"/>
      <c r="LWE304" s="80"/>
      <c r="LWF304" s="80"/>
      <c r="LWG304" s="80"/>
      <c r="LWH304" s="80"/>
      <c r="LWI304" s="80"/>
      <c r="LWJ304" s="80"/>
      <c r="LWK304" s="80"/>
      <c r="LWL304" s="80"/>
      <c r="LWM304" s="80"/>
      <c r="LWN304" s="80"/>
      <c r="LWO304" s="80"/>
      <c r="LWP304" s="80"/>
      <c r="LWQ304" s="80"/>
      <c r="LWR304" s="80"/>
      <c r="LWS304" s="80"/>
      <c r="LWT304" s="80"/>
      <c r="LWU304" s="80"/>
      <c r="LWV304" s="80"/>
      <c r="LWW304" s="80"/>
      <c r="LWX304" s="80"/>
      <c r="LWY304" s="80"/>
      <c r="LWZ304" s="80"/>
      <c r="LXA304" s="80"/>
      <c r="LXB304" s="80"/>
      <c r="LXC304" s="80"/>
      <c r="LXD304" s="80"/>
      <c r="LXE304" s="80"/>
      <c r="LXF304" s="80"/>
      <c r="LXG304" s="80"/>
      <c r="LXH304" s="80"/>
      <c r="LXI304" s="80"/>
      <c r="LXJ304" s="80"/>
      <c r="LXK304" s="80"/>
      <c r="LXL304" s="80"/>
      <c r="LXM304" s="80"/>
      <c r="LXN304" s="80"/>
      <c r="LXO304" s="80"/>
      <c r="LXP304" s="80"/>
      <c r="LXQ304" s="80"/>
      <c r="LXR304" s="80"/>
      <c r="LXS304" s="80"/>
      <c r="LXT304" s="80"/>
      <c r="LXU304" s="80"/>
      <c r="LXV304" s="80"/>
      <c r="LXW304" s="80"/>
      <c r="LXX304" s="80"/>
      <c r="LXY304" s="80"/>
      <c r="LXZ304" s="80"/>
      <c r="LYA304" s="80"/>
      <c r="LYB304" s="80"/>
      <c r="LYC304" s="80"/>
      <c r="LYD304" s="80"/>
      <c r="LYE304" s="80"/>
      <c r="LYF304" s="80"/>
      <c r="LYG304" s="80"/>
      <c r="LYH304" s="80"/>
      <c r="LYI304" s="80"/>
      <c r="LYJ304" s="80"/>
      <c r="LYK304" s="80"/>
      <c r="LYL304" s="80"/>
      <c r="LYM304" s="80"/>
      <c r="LYN304" s="80"/>
      <c r="LYO304" s="80"/>
      <c r="LYP304" s="80"/>
      <c r="LYQ304" s="80"/>
      <c r="LYR304" s="80"/>
      <c r="LYS304" s="80"/>
      <c r="LYT304" s="80"/>
      <c r="LYU304" s="80"/>
      <c r="LYV304" s="80"/>
      <c r="LYW304" s="80"/>
      <c r="LYX304" s="80"/>
      <c r="LYY304" s="80"/>
      <c r="LYZ304" s="80"/>
      <c r="LZA304" s="80"/>
      <c r="LZB304" s="80"/>
      <c r="LZC304" s="80"/>
      <c r="LZD304" s="80"/>
      <c r="LZE304" s="80"/>
      <c r="LZF304" s="80"/>
      <c r="LZG304" s="80"/>
      <c r="LZH304" s="80"/>
      <c r="LZI304" s="80"/>
      <c r="LZJ304" s="80"/>
      <c r="LZK304" s="80"/>
      <c r="LZL304" s="80"/>
      <c r="LZM304" s="80"/>
      <c r="LZN304" s="80"/>
      <c r="LZO304" s="80"/>
      <c r="LZP304" s="80"/>
      <c r="LZQ304" s="80"/>
      <c r="LZR304" s="80"/>
      <c r="LZS304" s="80"/>
      <c r="LZT304" s="80"/>
      <c r="LZU304" s="80"/>
      <c r="LZV304" s="80"/>
      <c r="LZW304" s="80"/>
      <c r="LZX304" s="80"/>
      <c r="LZY304" s="80"/>
      <c r="LZZ304" s="80"/>
      <c r="MAA304" s="80"/>
      <c r="MAB304" s="80"/>
      <c r="MAC304" s="80"/>
      <c r="MAD304" s="80"/>
      <c r="MAE304" s="80"/>
      <c r="MAF304" s="80"/>
      <c r="MAG304" s="80"/>
      <c r="MAH304" s="80"/>
      <c r="MAI304" s="80"/>
      <c r="MAJ304" s="80"/>
      <c r="MAK304" s="80"/>
      <c r="MAL304" s="80"/>
      <c r="MAM304" s="80"/>
      <c r="MAN304" s="80"/>
      <c r="MAO304" s="80"/>
      <c r="MAP304" s="80"/>
      <c r="MAQ304" s="80"/>
      <c r="MAR304" s="80"/>
      <c r="MAS304" s="80"/>
      <c r="MAT304" s="80"/>
      <c r="MAU304" s="80"/>
      <c r="MAV304" s="80"/>
      <c r="MAW304" s="80"/>
      <c r="MAX304" s="80"/>
      <c r="MAY304" s="80"/>
      <c r="MAZ304" s="80"/>
      <c r="MBA304" s="80"/>
      <c r="MBB304" s="80"/>
      <c r="MBC304" s="80"/>
      <c r="MBD304" s="80"/>
      <c r="MBE304" s="80"/>
      <c r="MBF304" s="80"/>
      <c r="MBG304" s="80"/>
      <c r="MBH304" s="80"/>
      <c r="MBI304" s="80"/>
      <c r="MBJ304" s="80"/>
      <c r="MBK304" s="80"/>
      <c r="MBL304" s="80"/>
      <c r="MBM304" s="80"/>
      <c r="MBN304" s="80"/>
      <c r="MBO304" s="80"/>
      <c r="MBP304" s="80"/>
      <c r="MBQ304" s="80"/>
      <c r="MBR304" s="80"/>
      <c r="MBS304" s="80"/>
      <c r="MBT304" s="80"/>
      <c r="MBU304" s="80"/>
      <c r="MBV304" s="80"/>
      <c r="MBW304" s="80"/>
      <c r="MBX304" s="80"/>
      <c r="MBY304" s="80"/>
      <c r="MBZ304" s="80"/>
      <c r="MCA304" s="80"/>
      <c r="MCB304" s="80"/>
      <c r="MCC304" s="80"/>
      <c r="MCD304" s="80"/>
      <c r="MCE304" s="80"/>
      <c r="MCF304" s="80"/>
      <c r="MCG304" s="80"/>
      <c r="MCH304" s="80"/>
      <c r="MCI304" s="80"/>
      <c r="MCJ304" s="80"/>
      <c r="MCK304" s="80"/>
      <c r="MCL304" s="80"/>
      <c r="MCM304" s="80"/>
      <c r="MCN304" s="80"/>
      <c r="MCO304" s="80"/>
      <c r="MCP304" s="80"/>
      <c r="MCQ304" s="80"/>
      <c r="MCR304" s="80"/>
      <c r="MCS304" s="80"/>
      <c r="MCT304" s="80"/>
      <c r="MCU304" s="80"/>
      <c r="MCV304" s="80"/>
      <c r="MCW304" s="80"/>
      <c r="MCX304" s="80"/>
      <c r="MCY304" s="80"/>
      <c r="MCZ304" s="80"/>
      <c r="MDA304" s="80"/>
      <c r="MDB304" s="80"/>
      <c r="MDC304" s="80"/>
      <c r="MDD304" s="80"/>
      <c r="MDE304" s="80"/>
      <c r="MDF304" s="80"/>
      <c r="MDG304" s="80"/>
      <c r="MDH304" s="80"/>
      <c r="MDI304" s="80"/>
      <c r="MDJ304" s="80"/>
      <c r="MDK304" s="80"/>
      <c r="MDL304" s="80"/>
      <c r="MDM304" s="80"/>
      <c r="MDN304" s="80"/>
      <c r="MDO304" s="80"/>
      <c r="MDP304" s="80"/>
      <c r="MDQ304" s="80"/>
      <c r="MDR304" s="80"/>
      <c r="MDS304" s="80"/>
      <c r="MDT304" s="80"/>
      <c r="MDU304" s="80"/>
      <c r="MDV304" s="80"/>
      <c r="MDW304" s="80"/>
      <c r="MDX304" s="80"/>
      <c r="MDY304" s="80"/>
      <c r="MDZ304" s="80"/>
      <c r="MEA304" s="80"/>
      <c r="MEB304" s="80"/>
      <c r="MEC304" s="80"/>
      <c r="MED304" s="80"/>
      <c r="MEE304" s="80"/>
      <c r="MEF304" s="80"/>
      <c r="MEG304" s="80"/>
      <c r="MEH304" s="80"/>
      <c r="MEI304" s="80"/>
      <c r="MEJ304" s="80"/>
      <c r="MEK304" s="80"/>
      <c r="MEL304" s="80"/>
      <c r="MEM304" s="80"/>
      <c r="MEN304" s="80"/>
      <c r="MEO304" s="80"/>
      <c r="MEP304" s="80"/>
      <c r="MEQ304" s="80"/>
      <c r="MER304" s="80"/>
      <c r="MES304" s="80"/>
      <c r="MET304" s="80"/>
      <c r="MEU304" s="80"/>
      <c r="MEV304" s="80"/>
      <c r="MEW304" s="80"/>
      <c r="MEX304" s="80"/>
      <c r="MEY304" s="80"/>
      <c r="MEZ304" s="80"/>
      <c r="MFA304" s="80"/>
      <c r="MFB304" s="80"/>
      <c r="MFC304" s="80"/>
      <c r="MFD304" s="80"/>
      <c r="MFE304" s="80"/>
      <c r="MFF304" s="80"/>
      <c r="MFG304" s="80"/>
      <c r="MFH304" s="80"/>
      <c r="MFI304" s="80"/>
      <c r="MFJ304" s="80"/>
      <c r="MFK304" s="80"/>
      <c r="MFL304" s="80"/>
      <c r="MFM304" s="80"/>
      <c r="MFN304" s="80"/>
      <c r="MFO304" s="80"/>
      <c r="MFP304" s="80"/>
      <c r="MFQ304" s="80"/>
      <c r="MFR304" s="80"/>
      <c r="MFS304" s="80"/>
      <c r="MFT304" s="80"/>
      <c r="MFU304" s="80"/>
      <c r="MFV304" s="80"/>
      <c r="MFW304" s="80"/>
      <c r="MFX304" s="80"/>
      <c r="MFY304" s="80"/>
      <c r="MFZ304" s="80"/>
      <c r="MGA304" s="80"/>
      <c r="MGB304" s="80"/>
      <c r="MGC304" s="80"/>
      <c r="MGD304" s="80"/>
      <c r="MGE304" s="80"/>
      <c r="MGF304" s="80"/>
      <c r="MGG304" s="80"/>
      <c r="MGH304" s="80"/>
      <c r="MGI304" s="80"/>
      <c r="MGJ304" s="80"/>
      <c r="MGK304" s="80"/>
      <c r="MGL304" s="80"/>
      <c r="MGM304" s="80"/>
      <c r="MGN304" s="80"/>
      <c r="MGO304" s="80"/>
      <c r="MGP304" s="80"/>
      <c r="MGQ304" s="80"/>
      <c r="MGR304" s="80"/>
      <c r="MGS304" s="80"/>
      <c r="MGT304" s="80"/>
      <c r="MGU304" s="80"/>
      <c r="MGV304" s="80"/>
      <c r="MGW304" s="80"/>
      <c r="MGX304" s="80"/>
      <c r="MGY304" s="80"/>
      <c r="MGZ304" s="80"/>
      <c r="MHA304" s="80"/>
      <c r="MHB304" s="80"/>
      <c r="MHC304" s="80"/>
      <c r="MHD304" s="80"/>
      <c r="MHE304" s="80"/>
      <c r="MHF304" s="80"/>
      <c r="MHG304" s="80"/>
      <c r="MHH304" s="80"/>
      <c r="MHI304" s="80"/>
      <c r="MHJ304" s="80"/>
      <c r="MHK304" s="80"/>
      <c r="MHL304" s="80"/>
      <c r="MHM304" s="80"/>
      <c r="MHN304" s="80"/>
      <c r="MHO304" s="80"/>
      <c r="MHP304" s="80"/>
      <c r="MHQ304" s="80"/>
      <c r="MHR304" s="80"/>
      <c r="MHS304" s="80"/>
      <c r="MHT304" s="80"/>
      <c r="MHU304" s="80"/>
      <c r="MHV304" s="80"/>
      <c r="MHW304" s="80"/>
      <c r="MHX304" s="80"/>
      <c r="MHY304" s="80"/>
      <c r="MHZ304" s="80"/>
      <c r="MIA304" s="80"/>
      <c r="MIB304" s="80"/>
      <c r="MIC304" s="80"/>
      <c r="MID304" s="80"/>
      <c r="MIE304" s="80"/>
      <c r="MIF304" s="80"/>
      <c r="MIG304" s="80"/>
      <c r="MIH304" s="80"/>
      <c r="MII304" s="80"/>
      <c r="MIJ304" s="80"/>
      <c r="MIK304" s="80"/>
      <c r="MIL304" s="80"/>
      <c r="MIM304" s="80"/>
      <c r="MIN304" s="80"/>
      <c r="MIO304" s="80"/>
      <c r="MIP304" s="80"/>
      <c r="MIQ304" s="80"/>
      <c r="MIR304" s="80"/>
      <c r="MIS304" s="80"/>
      <c r="MIT304" s="80"/>
      <c r="MIU304" s="80"/>
      <c r="MIV304" s="80"/>
      <c r="MIW304" s="80"/>
      <c r="MIX304" s="80"/>
      <c r="MIY304" s="80"/>
      <c r="MIZ304" s="80"/>
      <c r="MJA304" s="80"/>
      <c r="MJB304" s="80"/>
      <c r="MJC304" s="80"/>
      <c r="MJD304" s="80"/>
      <c r="MJE304" s="80"/>
      <c r="MJF304" s="80"/>
      <c r="MJG304" s="80"/>
      <c r="MJH304" s="80"/>
      <c r="MJI304" s="80"/>
      <c r="MJJ304" s="80"/>
      <c r="MJK304" s="80"/>
      <c r="MJL304" s="80"/>
      <c r="MJM304" s="80"/>
      <c r="MJN304" s="80"/>
      <c r="MJO304" s="80"/>
      <c r="MJP304" s="80"/>
      <c r="MJQ304" s="80"/>
      <c r="MJR304" s="80"/>
      <c r="MJS304" s="80"/>
      <c r="MJT304" s="80"/>
      <c r="MJU304" s="80"/>
      <c r="MJV304" s="80"/>
      <c r="MJW304" s="80"/>
      <c r="MJX304" s="80"/>
      <c r="MJY304" s="80"/>
      <c r="MJZ304" s="80"/>
      <c r="MKA304" s="80"/>
      <c r="MKB304" s="80"/>
      <c r="MKC304" s="80"/>
      <c r="MKD304" s="80"/>
      <c r="MKE304" s="80"/>
      <c r="MKF304" s="80"/>
      <c r="MKG304" s="80"/>
      <c r="MKH304" s="80"/>
      <c r="MKI304" s="80"/>
      <c r="MKJ304" s="80"/>
      <c r="MKK304" s="80"/>
      <c r="MKL304" s="80"/>
      <c r="MKM304" s="80"/>
      <c r="MKN304" s="80"/>
      <c r="MKO304" s="80"/>
      <c r="MKP304" s="80"/>
      <c r="MKQ304" s="80"/>
      <c r="MKR304" s="80"/>
      <c r="MKS304" s="80"/>
      <c r="MKT304" s="80"/>
      <c r="MKU304" s="80"/>
      <c r="MKV304" s="80"/>
      <c r="MKW304" s="80"/>
      <c r="MKX304" s="80"/>
      <c r="MKY304" s="80"/>
      <c r="MKZ304" s="80"/>
      <c r="MLA304" s="80"/>
      <c r="MLB304" s="80"/>
      <c r="MLC304" s="80"/>
      <c r="MLD304" s="80"/>
      <c r="MLE304" s="80"/>
      <c r="MLF304" s="80"/>
      <c r="MLG304" s="80"/>
      <c r="MLH304" s="80"/>
      <c r="MLI304" s="80"/>
      <c r="MLJ304" s="80"/>
      <c r="MLK304" s="80"/>
      <c r="MLL304" s="80"/>
      <c r="MLM304" s="80"/>
      <c r="MLN304" s="80"/>
      <c r="MLO304" s="80"/>
      <c r="MLP304" s="80"/>
      <c r="MLQ304" s="80"/>
      <c r="MLR304" s="80"/>
      <c r="MLS304" s="80"/>
      <c r="MLT304" s="80"/>
      <c r="MLU304" s="80"/>
      <c r="MLV304" s="80"/>
      <c r="MLW304" s="80"/>
      <c r="MLX304" s="80"/>
      <c r="MLY304" s="80"/>
      <c r="MLZ304" s="80"/>
      <c r="MMA304" s="80"/>
      <c r="MMB304" s="80"/>
      <c r="MMC304" s="80"/>
      <c r="MMD304" s="80"/>
      <c r="MME304" s="80"/>
      <c r="MMF304" s="80"/>
      <c r="MMG304" s="80"/>
      <c r="MMH304" s="80"/>
      <c r="MMI304" s="80"/>
      <c r="MMJ304" s="80"/>
      <c r="MMK304" s="80"/>
      <c r="MML304" s="80"/>
      <c r="MMM304" s="80"/>
      <c r="MMN304" s="80"/>
      <c r="MMO304" s="80"/>
      <c r="MMP304" s="80"/>
      <c r="MMQ304" s="80"/>
      <c r="MMR304" s="80"/>
      <c r="MMS304" s="80"/>
      <c r="MMT304" s="80"/>
      <c r="MMU304" s="80"/>
      <c r="MMV304" s="80"/>
      <c r="MMW304" s="80"/>
      <c r="MMX304" s="80"/>
      <c r="MMY304" s="80"/>
      <c r="MMZ304" s="80"/>
      <c r="MNA304" s="80"/>
      <c r="MNB304" s="80"/>
      <c r="MNC304" s="80"/>
      <c r="MND304" s="80"/>
      <c r="MNE304" s="80"/>
      <c r="MNF304" s="80"/>
      <c r="MNG304" s="80"/>
      <c r="MNH304" s="80"/>
      <c r="MNI304" s="80"/>
      <c r="MNJ304" s="80"/>
      <c r="MNK304" s="80"/>
      <c r="MNL304" s="80"/>
      <c r="MNM304" s="80"/>
      <c r="MNN304" s="80"/>
      <c r="MNO304" s="80"/>
      <c r="MNP304" s="80"/>
      <c r="MNQ304" s="80"/>
      <c r="MNR304" s="80"/>
      <c r="MNS304" s="80"/>
      <c r="MNT304" s="80"/>
      <c r="MNU304" s="80"/>
      <c r="MNV304" s="80"/>
      <c r="MNW304" s="80"/>
      <c r="MNX304" s="80"/>
      <c r="MNY304" s="80"/>
      <c r="MNZ304" s="80"/>
      <c r="MOA304" s="80"/>
      <c r="MOB304" s="80"/>
      <c r="MOC304" s="80"/>
      <c r="MOD304" s="80"/>
      <c r="MOE304" s="80"/>
      <c r="MOF304" s="80"/>
      <c r="MOG304" s="80"/>
      <c r="MOH304" s="80"/>
      <c r="MOI304" s="80"/>
      <c r="MOJ304" s="80"/>
      <c r="MOK304" s="80"/>
      <c r="MOL304" s="80"/>
      <c r="MOM304" s="80"/>
      <c r="MON304" s="80"/>
      <c r="MOO304" s="80"/>
      <c r="MOP304" s="80"/>
      <c r="MOQ304" s="80"/>
      <c r="MOR304" s="80"/>
      <c r="MOS304" s="80"/>
      <c r="MOT304" s="80"/>
      <c r="MOU304" s="80"/>
      <c r="MOV304" s="80"/>
      <c r="MOW304" s="80"/>
      <c r="MOX304" s="80"/>
      <c r="MOY304" s="80"/>
      <c r="MOZ304" s="80"/>
      <c r="MPA304" s="80"/>
      <c r="MPB304" s="80"/>
      <c r="MPC304" s="80"/>
      <c r="MPD304" s="80"/>
      <c r="MPE304" s="80"/>
      <c r="MPF304" s="80"/>
      <c r="MPG304" s="80"/>
      <c r="MPH304" s="80"/>
      <c r="MPI304" s="80"/>
      <c r="MPJ304" s="80"/>
      <c r="MPK304" s="80"/>
      <c r="MPL304" s="80"/>
      <c r="MPM304" s="80"/>
      <c r="MPN304" s="80"/>
      <c r="MPO304" s="80"/>
      <c r="MPP304" s="80"/>
      <c r="MPQ304" s="80"/>
      <c r="MPR304" s="80"/>
      <c r="MPS304" s="80"/>
      <c r="MPT304" s="80"/>
      <c r="MPU304" s="80"/>
      <c r="MPV304" s="80"/>
      <c r="MPW304" s="80"/>
      <c r="MPX304" s="80"/>
      <c r="MPY304" s="80"/>
      <c r="MPZ304" s="80"/>
      <c r="MQA304" s="80"/>
      <c r="MQB304" s="80"/>
      <c r="MQC304" s="80"/>
      <c r="MQD304" s="80"/>
      <c r="MQE304" s="80"/>
      <c r="MQF304" s="80"/>
      <c r="MQG304" s="80"/>
      <c r="MQH304" s="80"/>
      <c r="MQI304" s="80"/>
      <c r="MQJ304" s="80"/>
      <c r="MQK304" s="80"/>
      <c r="MQL304" s="80"/>
      <c r="MQM304" s="80"/>
      <c r="MQN304" s="80"/>
      <c r="MQO304" s="80"/>
      <c r="MQP304" s="80"/>
      <c r="MQQ304" s="80"/>
      <c r="MQR304" s="80"/>
      <c r="MQS304" s="80"/>
      <c r="MQT304" s="80"/>
      <c r="MQU304" s="80"/>
      <c r="MQV304" s="80"/>
      <c r="MQW304" s="80"/>
      <c r="MQX304" s="80"/>
      <c r="MQY304" s="80"/>
      <c r="MQZ304" s="80"/>
      <c r="MRA304" s="80"/>
      <c r="MRB304" s="80"/>
      <c r="MRC304" s="80"/>
      <c r="MRD304" s="80"/>
      <c r="MRE304" s="80"/>
      <c r="MRF304" s="80"/>
      <c r="MRG304" s="80"/>
      <c r="MRH304" s="80"/>
      <c r="MRI304" s="80"/>
      <c r="MRJ304" s="80"/>
      <c r="MRK304" s="80"/>
      <c r="MRL304" s="80"/>
      <c r="MRM304" s="80"/>
      <c r="MRN304" s="80"/>
      <c r="MRO304" s="80"/>
      <c r="MRP304" s="80"/>
      <c r="MRQ304" s="80"/>
      <c r="MRR304" s="80"/>
      <c r="MRS304" s="80"/>
      <c r="MRT304" s="80"/>
      <c r="MRU304" s="80"/>
      <c r="MRV304" s="80"/>
      <c r="MRW304" s="80"/>
      <c r="MRX304" s="80"/>
      <c r="MRY304" s="80"/>
      <c r="MRZ304" s="80"/>
      <c r="MSA304" s="80"/>
      <c r="MSB304" s="80"/>
      <c r="MSC304" s="80"/>
      <c r="MSD304" s="80"/>
      <c r="MSE304" s="80"/>
      <c r="MSF304" s="80"/>
      <c r="MSG304" s="80"/>
      <c r="MSH304" s="80"/>
      <c r="MSI304" s="80"/>
      <c r="MSJ304" s="80"/>
      <c r="MSK304" s="80"/>
      <c r="MSL304" s="80"/>
      <c r="MSM304" s="80"/>
      <c r="MSN304" s="80"/>
      <c r="MSO304" s="80"/>
      <c r="MSP304" s="80"/>
      <c r="MSQ304" s="80"/>
      <c r="MSR304" s="80"/>
      <c r="MSS304" s="80"/>
      <c r="MST304" s="80"/>
      <c r="MSU304" s="80"/>
      <c r="MSV304" s="80"/>
      <c r="MSW304" s="80"/>
      <c r="MSX304" s="80"/>
      <c r="MSY304" s="80"/>
      <c r="MSZ304" s="80"/>
      <c r="MTA304" s="80"/>
      <c r="MTB304" s="80"/>
      <c r="MTC304" s="80"/>
      <c r="MTD304" s="80"/>
      <c r="MTE304" s="80"/>
      <c r="MTF304" s="80"/>
      <c r="MTG304" s="80"/>
      <c r="MTH304" s="80"/>
      <c r="MTI304" s="80"/>
      <c r="MTJ304" s="80"/>
      <c r="MTK304" s="80"/>
      <c r="MTL304" s="80"/>
      <c r="MTM304" s="80"/>
      <c r="MTN304" s="80"/>
      <c r="MTO304" s="80"/>
      <c r="MTP304" s="80"/>
      <c r="MTQ304" s="80"/>
      <c r="MTR304" s="80"/>
      <c r="MTS304" s="80"/>
      <c r="MTT304" s="80"/>
      <c r="MTU304" s="80"/>
      <c r="MTV304" s="80"/>
      <c r="MTW304" s="80"/>
      <c r="MTX304" s="80"/>
      <c r="MTY304" s="80"/>
      <c r="MTZ304" s="80"/>
      <c r="MUA304" s="80"/>
      <c r="MUB304" s="80"/>
      <c r="MUC304" s="80"/>
      <c r="MUD304" s="80"/>
      <c r="MUE304" s="80"/>
      <c r="MUF304" s="80"/>
      <c r="MUG304" s="80"/>
      <c r="MUH304" s="80"/>
      <c r="MUI304" s="80"/>
      <c r="MUJ304" s="80"/>
      <c r="MUK304" s="80"/>
      <c r="MUL304" s="80"/>
      <c r="MUM304" s="80"/>
      <c r="MUN304" s="80"/>
      <c r="MUO304" s="80"/>
      <c r="MUP304" s="80"/>
      <c r="MUQ304" s="80"/>
      <c r="MUR304" s="80"/>
      <c r="MUS304" s="80"/>
      <c r="MUT304" s="80"/>
      <c r="MUU304" s="80"/>
      <c r="MUV304" s="80"/>
      <c r="MUW304" s="80"/>
      <c r="MUX304" s="80"/>
      <c r="MUY304" s="80"/>
      <c r="MUZ304" s="80"/>
      <c r="MVA304" s="80"/>
      <c r="MVB304" s="80"/>
      <c r="MVC304" s="80"/>
      <c r="MVD304" s="80"/>
      <c r="MVE304" s="80"/>
      <c r="MVF304" s="80"/>
      <c r="MVG304" s="80"/>
      <c r="MVH304" s="80"/>
      <c r="MVI304" s="80"/>
      <c r="MVJ304" s="80"/>
      <c r="MVK304" s="80"/>
      <c r="MVL304" s="80"/>
      <c r="MVM304" s="80"/>
      <c r="MVN304" s="80"/>
      <c r="MVO304" s="80"/>
      <c r="MVP304" s="80"/>
      <c r="MVQ304" s="80"/>
      <c r="MVR304" s="80"/>
      <c r="MVS304" s="80"/>
      <c r="MVT304" s="80"/>
      <c r="MVU304" s="80"/>
      <c r="MVV304" s="80"/>
      <c r="MVW304" s="80"/>
      <c r="MVX304" s="80"/>
      <c r="MVY304" s="80"/>
      <c r="MVZ304" s="80"/>
      <c r="MWA304" s="80"/>
      <c r="MWB304" s="80"/>
      <c r="MWC304" s="80"/>
      <c r="MWD304" s="80"/>
      <c r="MWE304" s="80"/>
      <c r="MWF304" s="80"/>
      <c r="MWG304" s="80"/>
      <c r="MWH304" s="80"/>
      <c r="MWI304" s="80"/>
      <c r="MWJ304" s="80"/>
      <c r="MWK304" s="80"/>
      <c r="MWL304" s="80"/>
      <c r="MWM304" s="80"/>
      <c r="MWN304" s="80"/>
      <c r="MWO304" s="80"/>
      <c r="MWP304" s="80"/>
      <c r="MWQ304" s="80"/>
      <c r="MWR304" s="80"/>
      <c r="MWS304" s="80"/>
      <c r="MWT304" s="80"/>
      <c r="MWU304" s="80"/>
      <c r="MWV304" s="80"/>
      <c r="MWW304" s="80"/>
      <c r="MWX304" s="80"/>
      <c r="MWY304" s="80"/>
      <c r="MWZ304" s="80"/>
      <c r="MXA304" s="80"/>
      <c r="MXB304" s="80"/>
      <c r="MXC304" s="80"/>
      <c r="MXD304" s="80"/>
      <c r="MXE304" s="80"/>
      <c r="MXF304" s="80"/>
      <c r="MXG304" s="80"/>
      <c r="MXH304" s="80"/>
      <c r="MXI304" s="80"/>
      <c r="MXJ304" s="80"/>
      <c r="MXK304" s="80"/>
      <c r="MXL304" s="80"/>
      <c r="MXM304" s="80"/>
      <c r="MXN304" s="80"/>
      <c r="MXO304" s="80"/>
      <c r="MXP304" s="80"/>
      <c r="MXQ304" s="80"/>
      <c r="MXR304" s="80"/>
      <c r="MXS304" s="80"/>
      <c r="MXT304" s="80"/>
      <c r="MXU304" s="80"/>
      <c r="MXV304" s="80"/>
      <c r="MXW304" s="80"/>
      <c r="MXX304" s="80"/>
      <c r="MXY304" s="80"/>
      <c r="MXZ304" s="80"/>
      <c r="MYA304" s="80"/>
      <c r="MYB304" s="80"/>
      <c r="MYC304" s="80"/>
      <c r="MYD304" s="80"/>
      <c r="MYE304" s="80"/>
      <c r="MYF304" s="80"/>
      <c r="MYG304" s="80"/>
      <c r="MYH304" s="80"/>
      <c r="MYI304" s="80"/>
      <c r="MYJ304" s="80"/>
      <c r="MYK304" s="80"/>
      <c r="MYL304" s="80"/>
      <c r="MYM304" s="80"/>
      <c r="MYN304" s="80"/>
      <c r="MYO304" s="80"/>
      <c r="MYP304" s="80"/>
      <c r="MYQ304" s="80"/>
      <c r="MYR304" s="80"/>
      <c r="MYS304" s="80"/>
      <c r="MYT304" s="80"/>
      <c r="MYU304" s="80"/>
      <c r="MYV304" s="80"/>
      <c r="MYW304" s="80"/>
      <c r="MYX304" s="80"/>
      <c r="MYY304" s="80"/>
      <c r="MYZ304" s="80"/>
      <c r="MZA304" s="80"/>
      <c r="MZB304" s="80"/>
      <c r="MZC304" s="80"/>
      <c r="MZD304" s="80"/>
      <c r="MZE304" s="80"/>
      <c r="MZF304" s="80"/>
      <c r="MZG304" s="80"/>
      <c r="MZH304" s="80"/>
      <c r="MZI304" s="80"/>
      <c r="MZJ304" s="80"/>
      <c r="MZK304" s="80"/>
      <c r="MZL304" s="80"/>
      <c r="MZM304" s="80"/>
      <c r="MZN304" s="80"/>
      <c r="MZO304" s="80"/>
      <c r="MZP304" s="80"/>
      <c r="MZQ304" s="80"/>
      <c r="MZR304" s="80"/>
      <c r="MZS304" s="80"/>
      <c r="MZT304" s="80"/>
      <c r="MZU304" s="80"/>
      <c r="MZV304" s="80"/>
      <c r="MZW304" s="80"/>
      <c r="MZX304" s="80"/>
      <c r="MZY304" s="80"/>
      <c r="MZZ304" s="80"/>
      <c r="NAA304" s="80"/>
      <c r="NAB304" s="80"/>
      <c r="NAC304" s="80"/>
      <c r="NAD304" s="80"/>
      <c r="NAE304" s="80"/>
      <c r="NAF304" s="80"/>
      <c r="NAG304" s="80"/>
      <c r="NAH304" s="80"/>
      <c r="NAI304" s="80"/>
      <c r="NAJ304" s="80"/>
      <c r="NAK304" s="80"/>
      <c r="NAL304" s="80"/>
      <c r="NAM304" s="80"/>
      <c r="NAN304" s="80"/>
      <c r="NAO304" s="80"/>
      <c r="NAP304" s="80"/>
      <c r="NAQ304" s="80"/>
      <c r="NAR304" s="80"/>
      <c r="NAS304" s="80"/>
      <c r="NAT304" s="80"/>
      <c r="NAU304" s="80"/>
      <c r="NAV304" s="80"/>
      <c r="NAW304" s="80"/>
      <c r="NAX304" s="80"/>
      <c r="NAY304" s="80"/>
      <c r="NAZ304" s="80"/>
      <c r="NBA304" s="80"/>
      <c r="NBB304" s="80"/>
      <c r="NBC304" s="80"/>
      <c r="NBD304" s="80"/>
      <c r="NBE304" s="80"/>
      <c r="NBF304" s="80"/>
      <c r="NBG304" s="80"/>
      <c r="NBH304" s="80"/>
      <c r="NBI304" s="80"/>
      <c r="NBJ304" s="80"/>
      <c r="NBK304" s="80"/>
      <c r="NBL304" s="80"/>
      <c r="NBM304" s="80"/>
      <c r="NBN304" s="80"/>
      <c r="NBO304" s="80"/>
      <c r="NBP304" s="80"/>
      <c r="NBQ304" s="80"/>
      <c r="NBR304" s="80"/>
      <c r="NBS304" s="80"/>
      <c r="NBT304" s="80"/>
      <c r="NBU304" s="80"/>
      <c r="NBV304" s="80"/>
      <c r="NBW304" s="80"/>
      <c r="NBX304" s="80"/>
      <c r="NBY304" s="80"/>
      <c r="NBZ304" s="80"/>
      <c r="NCA304" s="80"/>
      <c r="NCB304" s="80"/>
      <c r="NCC304" s="80"/>
      <c r="NCD304" s="80"/>
      <c r="NCE304" s="80"/>
      <c r="NCF304" s="80"/>
      <c r="NCG304" s="80"/>
      <c r="NCH304" s="80"/>
      <c r="NCI304" s="80"/>
      <c r="NCJ304" s="80"/>
      <c r="NCK304" s="80"/>
      <c r="NCL304" s="80"/>
      <c r="NCM304" s="80"/>
      <c r="NCN304" s="80"/>
      <c r="NCO304" s="80"/>
      <c r="NCP304" s="80"/>
      <c r="NCQ304" s="80"/>
      <c r="NCR304" s="80"/>
      <c r="NCS304" s="80"/>
      <c r="NCT304" s="80"/>
      <c r="NCU304" s="80"/>
      <c r="NCV304" s="80"/>
      <c r="NCW304" s="80"/>
      <c r="NCX304" s="80"/>
      <c r="NCY304" s="80"/>
      <c r="NCZ304" s="80"/>
      <c r="NDA304" s="80"/>
      <c r="NDB304" s="80"/>
      <c r="NDC304" s="80"/>
      <c r="NDD304" s="80"/>
      <c r="NDE304" s="80"/>
      <c r="NDF304" s="80"/>
      <c r="NDG304" s="80"/>
      <c r="NDH304" s="80"/>
      <c r="NDI304" s="80"/>
      <c r="NDJ304" s="80"/>
      <c r="NDK304" s="80"/>
      <c r="NDL304" s="80"/>
      <c r="NDM304" s="80"/>
      <c r="NDN304" s="80"/>
      <c r="NDO304" s="80"/>
      <c r="NDP304" s="80"/>
      <c r="NDQ304" s="80"/>
      <c r="NDR304" s="80"/>
      <c r="NDS304" s="80"/>
      <c r="NDT304" s="80"/>
      <c r="NDU304" s="80"/>
      <c r="NDV304" s="80"/>
      <c r="NDW304" s="80"/>
      <c r="NDX304" s="80"/>
      <c r="NDY304" s="80"/>
      <c r="NDZ304" s="80"/>
      <c r="NEA304" s="80"/>
      <c r="NEB304" s="80"/>
      <c r="NEC304" s="80"/>
      <c r="NED304" s="80"/>
      <c r="NEE304" s="80"/>
      <c r="NEF304" s="80"/>
      <c r="NEG304" s="80"/>
      <c r="NEH304" s="80"/>
      <c r="NEI304" s="80"/>
      <c r="NEJ304" s="80"/>
      <c r="NEK304" s="80"/>
      <c r="NEL304" s="80"/>
      <c r="NEM304" s="80"/>
      <c r="NEN304" s="80"/>
      <c r="NEO304" s="80"/>
      <c r="NEP304" s="80"/>
      <c r="NEQ304" s="80"/>
      <c r="NER304" s="80"/>
      <c r="NES304" s="80"/>
      <c r="NET304" s="80"/>
      <c r="NEU304" s="80"/>
      <c r="NEV304" s="80"/>
      <c r="NEW304" s="80"/>
      <c r="NEX304" s="80"/>
      <c r="NEY304" s="80"/>
      <c r="NEZ304" s="80"/>
      <c r="NFA304" s="80"/>
      <c r="NFB304" s="80"/>
      <c r="NFC304" s="80"/>
      <c r="NFD304" s="80"/>
      <c r="NFE304" s="80"/>
      <c r="NFF304" s="80"/>
      <c r="NFG304" s="80"/>
      <c r="NFH304" s="80"/>
      <c r="NFI304" s="80"/>
      <c r="NFJ304" s="80"/>
      <c r="NFK304" s="80"/>
      <c r="NFL304" s="80"/>
      <c r="NFM304" s="80"/>
      <c r="NFN304" s="80"/>
      <c r="NFO304" s="80"/>
      <c r="NFP304" s="80"/>
      <c r="NFQ304" s="80"/>
      <c r="NFR304" s="80"/>
      <c r="NFS304" s="80"/>
      <c r="NFT304" s="80"/>
      <c r="NFU304" s="80"/>
      <c r="NFV304" s="80"/>
      <c r="NFW304" s="80"/>
      <c r="NFX304" s="80"/>
      <c r="NFY304" s="80"/>
      <c r="NFZ304" s="80"/>
      <c r="NGA304" s="80"/>
      <c r="NGB304" s="80"/>
      <c r="NGC304" s="80"/>
      <c r="NGD304" s="80"/>
      <c r="NGE304" s="80"/>
      <c r="NGF304" s="80"/>
      <c r="NGG304" s="80"/>
      <c r="NGH304" s="80"/>
      <c r="NGI304" s="80"/>
      <c r="NGJ304" s="80"/>
      <c r="NGK304" s="80"/>
      <c r="NGL304" s="80"/>
      <c r="NGM304" s="80"/>
      <c r="NGN304" s="80"/>
      <c r="NGO304" s="80"/>
      <c r="NGP304" s="80"/>
      <c r="NGQ304" s="80"/>
      <c r="NGR304" s="80"/>
      <c r="NGS304" s="80"/>
      <c r="NGT304" s="80"/>
      <c r="NGU304" s="80"/>
      <c r="NGV304" s="80"/>
      <c r="NGW304" s="80"/>
      <c r="NGX304" s="80"/>
      <c r="NGY304" s="80"/>
      <c r="NGZ304" s="80"/>
      <c r="NHA304" s="80"/>
      <c r="NHB304" s="80"/>
      <c r="NHC304" s="80"/>
      <c r="NHD304" s="80"/>
      <c r="NHE304" s="80"/>
      <c r="NHF304" s="80"/>
      <c r="NHG304" s="80"/>
      <c r="NHH304" s="80"/>
      <c r="NHI304" s="80"/>
      <c r="NHJ304" s="80"/>
      <c r="NHK304" s="80"/>
      <c r="NHL304" s="80"/>
      <c r="NHM304" s="80"/>
      <c r="NHN304" s="80"/>
      <c r="NHO304" s="80"/>
      <c r="NHP304" s="80"/>
      <c r="NHQ304" s="80"/>
      <c r="NHR304" s="80"/>
      <c r="NHS304" s="80"/>
      <c r="NHT304" s="80"/>
      <c r="NHU304" s="80"/>
      <c r="NHV304" s="80"/>
      <c r="NHW304" s="80"/>
      <c r="NHX304" s="80"/>
      <c r="NHY304" s="80"/>
      <c r="NHZ304" s="80"/>
      <c r="NIA304" s="80"/>
      <c r="NIB304" s="80"/>
      <c r="NIC304" s="80"/>
      <c r="NID304" s="80"/>
      <c r="NIE304" s="80"/>
      <c r="NIF304" s="80"/>
      <c r="NIG304" s="80"/>
      <c r="NIH304" s="80"/>
      <c r="NII304" s="80"/>
      <c r="NIJ304" s="80"/>
      <c r="NIK304" s="80"/>
      <c r="NIL304" s="80"/>
      <c r="NIM304" s="80"/>
      <c r="NIN304" s="80"/>
      <c r="NIO304" s="80"/>
      <c r="NIP304" s="80"/>
      <c r="NIQ304" s="80"/>
      <c r="NIR304" s="80"/>
      <c r="NIS304" s="80"/>
      <c r="NIT304" s="80"/>
      <c r="NIU304" s="80"/>
      <c r="NIV304" s="80"/>
      <c r="NIW304" s="80"/>
      <c r="NIX304" s="80"/>
      <c r="NIY304" s="80"/>
      <c r="NIZ304" s="80"/>
      <c r="NJA304" s="80"/>
      <c r="NJB304" s="80"/>
      <c r="NJC304" s="80"/>
      <c r="NJD304" s="80"/>
      <c r="NJE304" s="80"/>
      <c r="NJF304" s="80"/>
      <c r="NJG304" s="80"/>
      <c r="NJH304" s="80"/>
      <c r="NJI304" s="80"/>
      <c r="NJJ304" s="80"/>
      <c r="NJK304" s="80"/>
      <c r="NJL304" s="80"/>
      <c r="NJM304" s="80"/>
      <c r="NJN304" s="80"/>
      <c r="NJO304" s="80"/>
      <c r="NJP304" s="80"/>
      <c r="NJQ304" s="80"/>
      <c r="NJR304" s="80"/>
      <c r="NJS304" s="80"/>
      <c r="NJT304" s="80"/>
      <c r="NJU304" s="80"/>
      <c r="NJV304" s="80"/>
      <c r="NJW304" s="80"/>
      <c r="NJX304" s="80"/>
      <c r="NJY304" s="80"/>
      <c r="NJZ304" s="80"/>
      <c r="NKA304" s="80"/>
      <c r="NKB304" s="80"/>
      <c r="NKC304" s="80"/>
      <c r="NKD304" s="80"/>
      <c r="NKE304" s="80"/>
      <c r="NKF304" s="80"/>
      <c r="NKG304" s="80"/>
      <c r="NKH304" s="80"/>
      <c r="NKI304" s="80"/>
      <c r="NKJ304" s="80"/>
      <c r="NKK304" s="80"/>
      <c r="NKL304" s="80"/>
      <c r="NKM304" s="80"/>
      <c r="NKN304" s="80"/>
      <c r="NKO304" s="80"/>
      <c r="NKP304" s="80"/>
      <c r="NKQ304" s="80"/>
      <c r="NKR304" s="80"/>
      <c r="NKS304" s="80"/>
      <c r="NKT304" s="80"/>
      <c r="NKU304" s="80"/>
      <c r="NKV304" s="80"/>
      <c r="NKW304" s="80"/>
      <c r="NKX304" s="80"/>
      <c r="NKY304" s="80"/>
      <c r="NKZ304" s="80"/>
      <c r="NLA304" s="80"/>
      <c r="NLB304" s="80"/>
      <c r="NLC304" s="80"/>
      <c r="NLD304" s="80"/>
      <c r="NLE304" s="80"/>
      <c r="NLF304" s="80"/>
      <c r="NLG304" s="80"/>
      <c r="NLH304" s="80"/>
      <c r="NLI304" s="80"/>
      <c r="NLJ304" s="80"/>
      <c r="NLK304" s="80"/>
      <c r="NLL304" s="80"/>
      <c r="NLM304" s="80"/>
      <c r="NLN304" s="80"/>
      <c r="NLO304" s="80"/>
      <c r="NLP304" s="80"/>
      <c r="NLQ304" s="80"/>
      <c r="NLR304" s="80"/>
      <c r="NLS304" s="80"/>
      <c r="NLT304" s="80"/>
      <c r="NLU304" s="80"/>
      <c r="NLV304" s="80"/>
      <c r="NLW304" s="80"/>
      <c r="NLX304" s="80"/>
      <c r="NLY304" s="80"/>
      <c r="NLZ304" s="80"/>
      <c r="NMA304" s="80"/>
      <c r="NMB304" s="80"/>
      <c r="NMC304" s="80"/>
      <c r="NMD304" s="80"/>
      <c r="NME304" s="80"/>
      <c r="NMF304" s="80"/>
      <c r="NMG304" s="80"/>
      <c r="NMH304" s="80"/>
      <c r="NMI304" s="80"/>
      <c r="NMJ304" s="80"/>
      <c r="NMK304" s="80"/>
      <c r="NML304" s="80"/>
      <c r="NMM304" s="80"/>
      <c r="NMN304" s="80"/>
      <c r="NMO304" s="80"/>
      <c r="NMP304" s="80"/>
      <c r="NMQ304" s="80"/>
      <c r="NMR304" s="80"/>
      <c r="NMS304" s="80"/>
      <c r="NMT304" s="80"/>
      <c r="NMU304" s="80"/>
      <c r="NMV304" s="80"/>
      <c r="NMW304" s="80"/>
      <c r="NMX304" s="80"/>
      <c r="NMY304" s="80"/>
      <c r="NMZ304" s="80"/>
      <c r="NNA304" s="80"/>
      <c r="NNB304" s="80"/>
      <c r="NNC304" s="80"/>
      <c r="NND304" s="80"/>
      <c r="NNE304" s="80"/>
      <c r="NNF304" s="80"/>
      <c r="NNG304" s="80"/>
      <c r="NNH304" s="80"/>
      <c r="NNI304" s="80"/>
      <c r="NNJ304" s="80"/>
      <c r="NNK304" s="80"/>
      <c r="NNL304" s="80"/>
      <c r="NNM304" s="80"/>
      <c r="NNN304" s="80"/>
      <c r="NNO304" s="80"/>
      <c r="NNP304" s="80"/>
      <c r="NNQ304" s="80"/>
      <c r="NNR304" s="80"/>
      <c r="NNS304" s="80"/>
      <c r="NNT304" s="80"/>
      <c r="NNU304" s="80"/>
      <c r="NNV304" s="80"/>
      <c r="NNW304" s="80"/>
      <c r="NNX304" s="80"/>
      <c r="NNY304" s="80"/>
      <c r="NNZ304" s="80"/>
      <c r="NOA304" s="80"/>
      <c r="NOB304" s="80"/>
      <c r="NOC304" s="80"/>
      <c r="NOD304" s="80"/>
      <c r="NOE304" s="80"/>
      <c r="NOF304" s="80"/>
      <c r="NOG304" s="80"/>
      <c r="NOH304" s="80"/>
      <c r="NOI304" s="80"/>
      <c r="NOJ304" s="80"/>
      <c r="NOK304" s="80"/>
      <c r="NOL304" s="80"/>
      <c r="NOM304" s="80"/>
      <c r="NON304" s="80"/>
      <c r="NOO304" s="80"/>
      <c r="NOP304" s="80"/>
      <c r="NOQ304" s="80"/>
      <c r="NOR304" s="80"/>
      <c r="NOS304" s="80"/>
      <c r="NOT304" s="80"/>
      <c r="NOU304" s="80"/>
      <c r="NOV304" s="80"/>
      <c r="NOW304" s="80"/>
      <c r="NOX304" s="80"/>
      <c r="NOY304" s="80"/>
      <c r="NOZ304" s="80"/>
      <c r="NPA304" s="80"/>
      <c r="NPB304" s="80"/>
      <c r="NPC304" s="80"/>
      <c r="NPD304" s="80"/>
      <c r="NPE304" s="80"/>
      <c r="NPF304" s="80"/>
      <c r="NPG304" s="80"/>
      <c r="NPH304" s="80"/>
      <c r="NPI304" s="80"/>
      <c r="NPJ304" s="80"/>
      <c r="NPK304" s="80"/>
      <c r="NPL304" s="80"/>
      <c r="NPM304" s="80"/>
      <c r="NPN304" s="80"/>
      <c r="NPO304" s="80"/>
      <c r="NPP304" s="80"/>
      <c r="NPQ304" s="80"/>
      <c r="NPR304" s="80"/>
      <c r="NPS304" s="80"/>
      <c r="NPT304" s="80"/>
      <c r="NPU304" s="80"/>
      <c r="NPV304" s="80"/>
      <c r="NPW304" s="80"/>
      <c r="NPX304" s="80"/>
      <c r="NPY304" s="80"/>
      <c r="NPZ304" s="80"/>
      <c r="NQA304" s="80"/>
      <c r="NQB304" s="80"/>
      <c r="NQC304" s="80"/>
      <c r="NQD304" s="80"/>
      <c r="NQE304" s="80"/>
      <c r="NQF304" s="80"/>
      <c r="NQG304" s="80"/>
      <c r="NQH304" s="80"/>
      <c r="NQI304" s="80"/>
      <c r="NQJ304" s="80"/>
      <c r="NQK304" s="80"/>
      <c r="NQL304" s="80"/>
      <c r="NQM304" s="80"/>
      <c r="NQN304" s="80"/>
      <c r="NQO304" s="80"/>
      <c r="NQP304" s="80"/>
      <c r="NQQ304" s="80"/>
      <c r="NQR304" s="80"/>
      <c r="NQS304" s="80"/>
      <c r="NQT304" s="80"/>
      <c r="NQU304" s="80"/>
      <c r="NQV304" s="80"/>
      <c r="NQW304" s="80"/>
      <c r="NQX304" s="80"/>
      <c r="NQY304" s="80"/>
      <c r="NQZ304" s="80"/>
      <c r="NRA304" s="80"/>
      <c r="NRB304" s="80"/>
      <c r="NRC304" s="80"/>
      <c r="NRD304" s="80"/>
      <c r="NRE304" s="80"/>
      <c r="NRF304" s="80"/>
      <c r="NRG304" s="80"/>
      <c r="NRH304" s="80"/>
      <c r="NRI304" s="80"/>
      <c r="NRJ304" s="80"/>
      <c r="NRK304" s="80"/>
      <c r="NRL304" s="80"/>
      <c r="NRM304" s="80"/>
      <c r="NRN304" s="80"/>
      <c r="NRO304" s="80"/>
      <c r="NRP304" s="80"/>
      <c r="NRQ304" s="80"/>
      <c r="NRR304" s="80"/>
      <c r="NRS304" s="80"/>
      <c r="NRT304" s="80"/>
      <c r="NRU304" s="80"/>
      <c r="NRV304" s="80"/>
      <c r="NRW304" s="80"/>
      <c r="NRX304" s="80"/>
      <c r="NRY304" s="80"/>
      <c r="NRZ304" s="80"/>
      <c r="NSA304" s="80"/>
      <c r="NSB304" s="80"/>
      <c r="NSC304" s="80"/>
      <c r="NSD304" s="80"/>
      <c r="NSE304" s="80"/>
      <c r="NSF304" s="80"/>
      <c r="NSG304" s="80"/>
      <c r="NSH304" s="80"/>
      <c r="NSI304" s="80"/>
      <c r="NSJ304" s="80"/>
      <c r="NSK304" s="80"/>
      <c r="NSL304" s="80"/>
      <c r="NSM304" s="80"/>
      <c r="NSN304" s="80"/>
      <c r="NSO304" s="80"/>
      <c r="NSP304" s="80"/>
      <c r="NSQ304" s="80"/>
      <c r="NSR304" s="80"/>
      <c r="NSS304" s="80"/>
      <c r="NST304" s="80"/>
      <c r="NSU304" s="80"/>
      <c r="NSV304" s="80"/>
      <c r="NSW304" s="80"/>
      <c r="NSX304" s="80"/>
      <c r="NSY304" s="80"/>
      <c r="NSZ304" s="80"/>
      <c r="NTA304" s="80"/>
      <c r="NTB304" s="80"/>
      <c r="NTC304" s="80"/>
      <c r="NTD304" s="80"/>
      <c r="NTE304" s="80"/>
      <c r="NTF304" s="80"/>
      <c r="NTG304" s="80"/>
      <c r="NTH304" s="80"/>
      <c r="NTI304" s="80"/>
      <c r="NTJ304" s="80"/>
      <c r="NTK304" s="80"/>
      <c r="NTL304" s="80"/>
      <c r="NTM304" s="80"/>
      <c r="NTN304" s="80"/>
      <c r="NTO304" s="80"/>
      <c r="NTP304" s="80"/>
      <c r="NTQ304" s="80"/>
      <c r="NTR304" s="80"/>
      <c r="NTS304" s="80"/>
      <c r="NTT304" s="80"/>
      <c r="NTU304" s="80"/>
      <c r="NTV304" s="80"/>
      <c r="NTW304" s="80"/>
      <c r="NTX304" s="80"/>
      <c r="NTY304" s="80"/>
      <c r="NTZ304" s="80"/>
      <c r="NUA304" s="80"/>
      <c r="NUB304" s="80"/>
      <c r="NUC304" s="80"/>
      <c r="NUD304" s="80"/>
      <c r="NUE304" s="80"/>
      <c r="NUF304" s="80"/>
      <c r="NUG304" s="80"/>
      <c r="NUH304" s="80"/>
      <c r="NUI304" s="80"/>
      <c r="NUJ304" s="80"/>
      <c r="NUK304" s="80"/>
      <c r="NUL304" s="80"/>
      <c r="NUM304" s="80"/>
      <c r="NUN304" s="80"/>
      <c r="NUO304" s="80"/>
      <c r="NUP304" s="80"/>
      <c r="NUQ304" s="80"/>
      <c r="NUR304" s="80"/>
      <c r="NUS304" s="80"/>
      <c r="NUT304" s="80"/>
      <c r="NUU304" s="80"/>
      <c r="NUV304" s="80"/>
      <c r="NUW304" s="80"/>
      <c r="NUX304" s="80"/>
      <c r="NUY304" s="80"/>
      <c r="NUZ304" s="80"/>
      <c r="NVA304" s="80"/>
      <c r="NVB304" s="80"/>
      <c r="NVC304" s="80"/>
      <c r="NVD304" s="80"/>
      <c r="NVE304" s="80"/>
      <c r="NVF304" s="80"/>
      <c r="NVG304" s="80"/>
      <c r="NVH304" s="80"/>
      <c r="NVI304" s="80"/>
      <c r="NVJ304" s="80"/>
      <c r="NVK304" s="80"/>
      <c r="NVL304" s="80"/>
      <c r="NVM304" s="80"/>
      <c r="NVN304" s="80"/>
      <c r="NVO304" s="80"/>
      <c r="NVP304" s="80"/>
      <c r="NVQ304" s="80"/>
      <c r="NVR304" s="80"/>
      <c r="NVS304" s="80"/>
      <c r="NVT304" s="80"/>
      <c r="NVU304" s="80"/>
      <c r="NVV304" s="80"/>
      <c r="NVW304" s="80"/>
      <c r="NVX304" s="80"/>
      <c r="NVY304" s="80"/>
      <c r="NVZ304" s="80"/>
      <c r="NWA304" s="80"/>
      <c r="NWB304" s="80"/>
      <c r="NWC304" s="80"/>
      <c r="NWD304" s="80"/>
      <c r="NWE304" s="80"/>
      <c r="NWF304" s="80"/>
      <c r="NWG304" s="80"/>
      <c r="NWH304" s="80"/>
      <c r="NWI304" s="80"/>
      <c r="NWJ304" s="80"/>
      <c r="NWK304" s="80"/>
      <c r="NWL304" s="80"/>
      <c r="NWM304" s="80"/>
      <c r="NWN304" s="80"/>
      <c r="NWO304" s="80"/>
      <c r="NWP304" s="80"/>
      <c r="NWQ304" s="80"/>
      <c r="NWR304" s="80"/>
      <c r="NWS304" s="80"/>
      <c r="NWT304" s="80"/>
      <c r="NWU304" s="80"/>
      <c r="NWV304" s="80"/>
      <c r="NWW304" s="80"/>
      <c r="NWX304" s="80"/>
      <c r="NWY304" s="80"/>
      <c r="NWZ304" s="80"/>
      <c r="NXA304" s="80"/>
      <c r="NXB304" s="80"/>
      <c r="NXC304" s="80"/>
      <c r="NXD304" s="80"/>
      <c r="NXE304" s="80"/>
      <c r="NXF304" s="80"/>
      <c r="NXG304" s="80"/>
      <c r="NXH304" s="80"/>
      <c r="NXI304" s="80"/>
      <c r="NXJ304" s="80"/>
      <c r="NXK304" s="80"/>
      <c r="NXL304" s="80"/>
      <c r="NXM304" s="80"/>
      <c r="NXN304" s="80"/>
      <c r="NXO304" s="80"/>
      <c r="NXP304" s="80"/>
      <c r="NXQ304" s="80"/>
      <c r="NXR304" s="80"/>
      <c r="NXS304" s="80"/>
      <c r="NXT304" s="80"/>
      <c r="NXU304" s="80"/>
      <c r="NXV304" s="80"/>
      <c r="NXW304" s="80"/>
      <c r="NXX304" s="80"/>
      <c r="NXY304" s="80"/>
      <c r="NXZ304" s="80"/>
      <c r="NYA304" s="80"/>
      <c r="NYB304" s="80"/>
      <c r="NYC304" s="80"/>
      <c r="NYD304" s="80"/>
      <c r="NYE304" s="80"/>
      <c r="NYF304" s="80"/>
      <c r="NYG304" s="80"/>
      <c r="NYH304" s="80"/>
      <c r="NYI304" s="80"/>
      <c r="NYJ304" s="80"/>
      <c r="NYK304" s="80"/>
      <c r="NYL304" s="80"/>
      <c r="NYM304" s="80"/>
      <c r="NYN304" s="80"/>
      <c r="NYO304" s="80"/>
      <c r="NYP304" s="80"/>
      <c r="NYQ304" s="80"/>
      <c r="NYR304" s="80"/>
      <c r="NYS304" s="80"/>
      <c r="NYT304" s="80"/>
      <c r="NYU304" s="80"/>
      <c r="NYV304" s="80"/>
      <c r="NYW304" s="80"/>
      <c r="NYX304" s="80"/>
      <c r="NYY304" s="80"/>
      <c r="NYZ304" s="80"/>
      <c r="NZA304" s="80"/>
      <c r="NZB304" s="80"/>
      <c r="NZC304" s="80"/>
      <c r="NZD304" s="80"/>
      <c r="NZE304" s="80"/>
      <c r="NZF304" s="80"/>
      <c r="NZG304" s="80"/>
      <c r="NZH304" s="80"/>
      <c r="NZI304" s="80"/>
      <c r="NZJ304" s="80"/>
      <c r="NZK304" s="80"/>
      <c r="NZL304" s="80"/>
      <c r="NZM304" s="80"/>
      <c r="NZN304" s="80"/>
      <c r="NZO304" s="80"/>
      <c r="NZP304" s="80"/>
      <c r="NZQ304" s="80"/>
      <c r="NZR304" s="80"/>
      <c r="NZS304" s="80"/>
      <c r="NZT304" s="80"/>
      <c r="NZU304" s="80"/>
      <c r="NZV304" s="80"/>
      <c r="NZW304" s="80"/>
      <c r="NZX304" s="80"/>
      <c r="NZY304" s="80"/>
      <c r="NZZ304" s="80"/>
      <c r="OAA304" s="80"/>
      <c r="OAB304" s="80"/>
      <c r="OAC304" s="80"/>
      <c r="OAD304" s="80"/>
      <c r="OAE304" s="80"/>
      <c r="OAF304" s="80"/>
      <c r="OAG304" s="80"/>
      <c r="OAH304" s="80"/>
      <c r="OAI304" s="80"/>
      <c r="OAJ304" s="80"/>
      <c r="OAK304" s="80"/>
      <c r="OAL304" s="80"/>
      <c r="OAM304" s="80"/>
      <c r="OAN304" s="80"/>
      <c r="OAO304" s="80"/>
      <c r="OAP304" s="80"/>
      <c r="OAQ304" s="80"/>
      <c r="OAR304" s="80"/>
      <c r="OAS304" s="80"/>
      <c r="OAT304" s="80"/>
      <c r="OAU304" s="80"/>
      <c r="OAV304" s="80"/>
      <c r="OAW304" s="80"/>
      <c r="OAX304" s="80"/>
      <c r="OAY304" s="80"/>
      <c r="OAZ304" s="80"/>
      <c r="OBA304" s="80"/>
      <c r="OBB304" s="80"/>
      <c r="OBC304" s="80"/>
      <c r="OBD304" s="80"/>
      <c r="OBE304" s="80"/>
      <c r="OBF304" s="80"/>
      <c r="OBG304" s="80"/>
      <c r="OBH304" s="80"/>
      <c r="OBI304" s="80"/>
      <c r="OBJ304" s="80"/>
      <c r="OBK304" s="80"/>
      <c r="OBL304" s="80"/>
      <c r="OBM304" s="80"/>
      <c r="OBN304" s="80"/>
      <c r="OBO304" s="80"/>
      <c r="OBP304" s="80"/>
      <c r="OBQ304" s="80"/>
      <c r="OBR304" s="80"/>
      <c r="OBS304" s="80"/>
      <c r="OBT304" s="80"/>
      <c r="OBU304" s="80"/>
      <c r="OBV304" s="80"/>
      <c r="OBW304" s="80"/>
      <c r="OBX304" s="80"/>
      <c r="OBY304" s="80"/>
      <c r="OBZ304" s="80"/>
      <c r="OCA304" s="80"/>
      <c r="OCB304" s="80"/>
      <c r="OCC304" s="80"/>
      <c r="OCD304" s="80"/>
      <c r="OCE304" s="80"/>
      <c r="OCF304" s="80"/>
      <c r="OCG304" s="80"/>
      <c r="OCH304" s="80"/>
      <c r="OCI304" s="80"/>
      <c r="OCJ304" s="80"/>
      <c r="OCK304" s="80"/>
      <c r="OCL304" s="80"/>
      <c r="OCM304" s="80"/>
      <c r="OCN304" s="80"/>
      <c r="OCO304" s="80"/>
      <c r="OCP304" s="80"/>
      <c r="OCQ304" s="80"/>
      <c r="OCR304" s="80"/>
      <c r="OCS304" s="80"/>
      <c r="OCT304" s="80"/>
      <c r="OCU304" s="80"/>
      <c r="OCV304" s="80"/>
      <c r="OCW304" s="80"/>
      <c r="OCX304" s="80"/>
      <c r="OCY304" s="80"/>
      <c r="OCZ304" s="80"/>
      <c r="ODA304" s="80"/>
      <c r="ODB304" s="80"/>
      <c r="ODC304" s="80"/>
      <c r="ODD304" s="80"/>
      <c r="ODE304" s="80"/>
      <c r="ODF304" s="80"/>
      <c r="ODG304" s="80"/>
      <c r="ODH304" s="80"/>
      <c r="ODI304" s="80"/>
      <c r="ODJ304" s="80"/>
      <c r="ODK304" s="80"/>
      <c r="ODL304" s="80"/>
      <c r="ODM304" s="80"/>
      <c r="ODN304" s="80"/>
      <c r="ODO304" s="80"/>
      <c r="ODP304" s="80"/>
      <c r="ODQ304" s="80"/>
      <c r="ODR304" s="80"/>
      <c r="ODS304" s="80"/>
      <c r="ODT304" s="80"/>
      <c r="ODU304" s="80"/>
      <c r="ODV304" s="80"/>
      <c r="ODW304" s="80"/>
      <c r="ODX304" s="80"/>
      <c r="ODY304" s="80"/>
      <c r="ODZ304" s="80"/>
      <c r="OEA304" s="80"/>
      <c r="OEB304" s="80"/>
      <c r="OEC304" s="80"/>
      <c r="OED304" s="80"/>
      <c r="OEE304" s="80"/>
      <c r="OEF304" s="80"/>
      <c r="OEG304" s="80"/>
      <c r="OEH304" s="80"/>
      <c r="OEI304" s="80"/>
      <c r="OEJ304" s="80"/>
      <c r="OEK304" s="80"/>
      <c r="OEL304" s="80"/>
      <c r="OEM304" s="80"/>
      <c r="OEN304" s="80"/>
      <c r="OEO304" s="80"/>
      <c r="OEP304" s="80"/>
      <c r="OEQ304" s="80"/>
      <c r="OER304" s="80"/>
      <c r="OES304" s="80"/>
      <c r="OET304" s="80"/>
      <c r="OEU304" s="80"/>
      <c r="OEV304" s="80"/>
      <c r="OEW304" s="80"/>
      <c r="OEX304" s="80"/>
      <c r="OEY304" s="80"/>
      <c r="OEZ304" s="80"/>
      <c r="OFA304" s="80"/>
      <c r="OFB304" s="80"/>
      <c r="OFC304" s="80"/>
      <c r="OFD304" s="80"/>
      <c r="OFE304" s="80"/>
      <c r="OFF304" s="80"/>
      <c r="OFG304" s="80"/>
      <c r="OFH304" s="80"/>
      <c r="OFI304" s="80"/>
      <c r="OFJ304" s="80"/>
      <c r="OFK304" s="80"/>
      <c r="OFL304" s="80"/>
      <c r="OFM304" s="80"/>
      <c r="OFN304" s="80"/>
      <c r="OFO304" s="80"/>
      <c r="OFP304" s="80"/>
      <c r="OFQ304" s="80"/>
      <c r="OFR304" s="80"/>
      <c r="OFS304" s="80"/>
      <c r="OFT304" s="80"/>
      <c r="OFU304" s="80"/>
      <c r="OFV304" s="80"/>
      <c r="OFW304" s="80"/>
      <c r="OFX304" s="80"/>
      <c r="OFY304" s="80"/>
      <c r="OFZ304" s="80"/>
      <c r="OGA304" s="80"/>
      <c r="OGB304" s="80"/>
      <c r="OGC304" s="80"/>
      <c r="OGD304" s="80"/>
      <c r="OGE304" s="80"/>
      <c r="OGF304" s="80"/>
      <c r="OGG304" s="80"/>
      <c r="OGH304" s="80"/>
      <c r="OGI304" s="80"/>
      <c r="OGJ304" s="80"/>
      <c r="OGK304" s="80"/>
      <c r="OGL304" s="80"/>
      <c r="OGM304" s="80"/>
      <c r="OGN304" s="80"/>
      <c r="OGO304" s="80"/>
      <c r="OGP304" s="80"/>
      <c r="OGQ304" s="80"/>
      <c r="OGR304" s="80"/>
      <c r="OGS304" s="80"/>
      <c r="OGT304" s="80"/>
      <c r="OGU304" s="80"/>
      <c r="OGV304" s="80"/>
      <c r="OGW304" s="80"/>
      <c r="OGX304" s="80"/>
      <c r="OGY304" s="80"/>
      <c r="OGZ304" s="80"/>
      <c r="OHA304" s="80"/>
      <c r="OHB304" s="80"/>
      <c r="OHC304" s="80"/>
      <c r="OHD304" s="80"/>
      <c r="OHE304" s="80"/>
      <c r="OHF304" s="80"/>
      <c r="OHG304" s="80"/>
      <c r="OHH304" s="80"/>
      <c r="OHI304" s="80"/>
      <c r="OHJ304" s="80"/>
      <c r="OHK304" s="80"/>
      <c r="OHL304" s="80"/>
      <c r="OHM304" s="80"/>
      <c r="OHN304" s="80"/>
      <c r="OHO304" s="80"/>
      <c r="OHP304" s="80"/>
      <c r="OHQ304" s="80"/>
      <c r="OHR304" s="80"/>
      <c r="OHS304" s="80"/>
      <c r="OHT304" s="80"/>
      <c r="OHU304" s="80"/>
      <c r="OHV304" s="80"/>
      <c r="OHW304" s="80"/>
      <c r="OHX304" s="80"/>
      <c r="OHY304" s="80"/>
      <c r="OHZ304" s="80"/>
      <c r="OIA304" s="80"/>
      <c r="OIB304" s="80"/>
      <c r="OIC304" s="80"/>
      <c r="OID304" s="80"/>
      <c r="OIE304" s="80"/>
      <c r="OIF304" s="80"/>
      <c r="OIG304" s="80"/>
      <c r="OIH304" s="80"/>
      <c r="OII304" s="80"/>
      <c r="OIJ304" s="80"/>
      <c r="OIK304" s="80"/>
      <c r="OIL304" s="80"/>
      <c r="OIM304" s="80"/>
      <c r="OIN304" s="80"/>
      <c r="OIO304" s="80"/>
      <c r="OIP304" s="80"/>
      <c r="OIQ304" s="80"/>
      <c r="OIR304" s="80"/>
      <c r="OIS304" s="80"/>
      <c r="OIT304" s="80"/>
      <c r="OIU304" s="80"/>
      <c r="OIV304" s="80"/>
      <c r="OIW304" s="80"/>
      <c r="OIX304" s="80"/>
      <c r="OIY304" s="80"/>
      <c r="OIZ304" s="80"/>
      <c r="OJA304" s="80"/>
      <c r="OJB304" s="80"/>
      <c r="OJC304" s="80"/>
      <c r="OJD304" s="80"/>
      <c r="OJE304" s="80"/>
      <c r="OJF304" s="80"/>
      <c r="OJG304" s="80"/>
      <c r="OJH304" s="80"/>
      <c r="OJI304" s="80"/>
      <c r="OJJ304" s="80"/>
      <c r="OJK304" s="80"/>
      <c r="OJL304" s="80"/>
      <c r="OJM304" s="80"/>
      <c r="OJN304" s="80"/>
      <c r="OJO304" s="80"/>
      <c r="OJP304" s="80"/>
      <c r="OJQ304" s="80"/>
      <c r="OJR304" s="80"/>
      <c r="OJS304" s="80"/>
      <c r="OJT304" s="80"/>
      <c r="OJU304" s="80"/>
      <c r="OJV304" s="80"/>
      <c r="OJW304" s="80"/>
      <c r="OJX304" s="80"/>
      <c r="OJY304" s="80"/>
      <c r="OJZ304" s="80"/>
      <c r="OKA304" s="80"/>
      <c r="OKB304" s="80"/>
      <c r="OKC304" s="80"/>
      <c r="OKD304" s="80"/>
      <c r="OKE304" s="80"/>
      <c r="OKF304" s="80"/>
      <c r="OKG304" s="80"/>
      <c r="OKH304" s="80"/>
      <c r="OKI304" s="80"/>
      <c r="OKJ304" s="80"/>
      <c r="OKK304" s="80"/>
      <c r="OKL304" s="80"/>
      <c r="OKM304" s="80"/>
      <c r="OKN304" s="80"/>
      <c r="OKO304" s="80"/>
      <c r="OKP304" s="80"/>
      <c r="OKQ304" s="80"/>
      <c r="OKR304" s="80"/>
      <c r="OKS304" s="80"/>
      <c r="OKT304" s="80"/>
      <c r="OKU304" s="80"/>
      <c r="OKV304" s="80"/>
      <c r="OKW304" s="80"/>
      <c r="OKX304" s="80"/>
      <c r="OKY304" s="80"/>
      <c r="OKZ304" s="80"/>
      <c r="OLA304" s="80"/>
      <c r="OLB304" s="80"/>
      <c r="OLC304" s="80"/>
      <c r="OLD304" s="80"/>
      <c r="OLE304" s="80"/>
      <c r="OLF304" s="80"/>
      <c r="OLG304" s="80"/>
      <c r="OLH304" s="80"/>
      <c r="OLI304" s="80"/>
      <c r="OLJ304" s="80"/>
      <c r="OLK304" s="80"/>
      <c r="OLL304" s="80"/>
      <c r="OLM304" s="80"/>
      <c r="OLN304" s="80"/>
      <c r="OLO304" s="80"/>
      <c r="OLP304" s="80"/>
      <c r="OLQ304" s="80"/>
      <c r="OLR304" s="80"/>
      <c r="OLS304" s="80"/>
      <c r="OLT304" s="80"/>
      <c r="OLU304" s="80"/>
      <c r="OLV304" s="80"/>
      <c r="OLW304" s="80"/>
      <c r="OLX304" s="80"/>
      <c r="OLY304" s="80"/>
      <c r="OLZ304" s="80"/>
      <c r="OMA304" s="80"/>
      <c r="OMB304" s="80"/>
      <c r="OMC304" s="80"/>
      <c r="OMD304" s="80"/>
      <c r="OME304" s="80"/>
      <c r="OMF304" s="80"/>
      <c r="OMG304" s="80"/>
      <c r="OMH304" s="80"/>
      <c r="OMI304" s="80"/>
      <c r="OMJ304" s="80"/>
      <c r="OMK304" s="80"/>
      <c r="OML304" s="80"/>
      <c r="OMM304" s="80"/>
      <c r="OMN304" s="80"/>
      <c r="OMO304" s="80"/>
      <c r="OMP304" s="80"/>
      <c r="OMQ304" s="80"/>
      <c r="OMR304" s="80"/>
      <c r="OMS304" s="80"/>
      <c r="OMT304" s="80"/>
      <c r="OMU304" s="80"/>
      <c r="OMV304" s="80"/>
      <c r="OMW304" s="80"/>
      <c r="OMX304" s="80"/>
      <c r="OMY304" s="80"/>
      <c r="OMZ304" s="80"/>
      <c r="ONA304" s="80"/>
      <c r="ONB304" s="80"/>
      <c r="ONC304" s="80"/>
      <c r="OND304" s="80"/>
      <c r="ONE304" s="80"/>
      <c r="ONF304" s="80"/>
      <c r="ONG304" s="80"/>
      <c r="ONH304" s="80"/>
      <c r="ONI304" s="80"/>
      <c r="ONJ304" s="80"/>
      <c r="ONK304" s="80"/>
      <c r="ONL304" s="80"/>
      <c r="ONM304" s="80"/>
      <c r="ONN304" s="80"/>
      <c r="ONO304" s="80"/>
      <c r="ONP304" s="80"/>
      <c r="ONQ304" s="80"/>
      <c r="ONR304" s="80"/>
      <c r="ONS304" s="80"/>
      <c r="ONT304" s="80"/>
      <c r="ONU304" s="80"/>
      <c r="ONV304" s="80"/>
      <c r="ONW304" s="80"/>
      <c r="ONX304" s="80"/>
      <c r="ONY304" s="80"/>
      <c r="ONZ304" s="80"/>
      <c r="OOA304" s="80"/>
      <c r="OOB304" s="80"/>
      <c r="OOC304" s="80"/>
      <c r="OOD304" s="80"/>
      <c r="OOE304" s="80"/>
      <c r="OOF304" s="80"/>
      <c r="OOG304" s="80"/>
      <c r="OOH304" s="80"/>
      <c r="OOI304" s="80"/>
      <c r="OOJ304" s="80"/>
      <c r="OOK304" s="80"/>
      <c r="OOL304" s="80"/>
      <c r="OOM304" s="80"/>
      <c r="OON304" s="80"/>
      <c r="OOO304" s="80"/>
      <c r="OOP304" s="80"/>
      <c r="OOQ304" s="80"/>
      <c r="OOR304" s="80"/>
      <c r="OOS304" s="80"/>
      <c r="OOT304" s="80"/>
      <c r="OOU304" s="80"/>
      <c r="OOV304" s="80"/>
      <c r="OOW304" s="80"/>
      <c r="OOX304" s="80"/>
      <c r="OOY304" s="80"/>
      <c r="OOZ304" s="80"/>
      <c r="OPA304" s="80"/>
      <c r="OPB304" s="80"/>
      <c r="OPC304" s="80"/>
      <c r="OPD304" s="80"/>
      <c r="OPE304" s="80"/>
      <c r="OPF304" s="80"/>
      <c r="OPG304" s="80"/>
      <c r="OPH304" s="80"/>
      <c r="OPI304" s="80"/>
      <c r="OPJ304" s="80"/>
      <c r="OPK304" s="80"/>
      <c r="OPL304" s="80"/>
      <c r="OPM304" s="80"/>
      <c r="OPN304" s="80"/>
      <c r="OPO304" s="80"/>
      <c r="OPP304" s="80"/>
      <c r="OPQ304" s="80"/>
      <c r="OPR304" s="80"/>
      <c r="OPS304" s="80"/>
      <c r="OPT304" s="80"/>
      <c r="OPU304" s="80"/>
      <c r="OPV304" s="80"/>
      <c r="OPW304" s="80"/>
      <c r="OPX304" s="80"/>
      <c r="OPY304" s="80"/>
      <c r="OPZ304" s="80"/>
      <c r="OQA304" s="80"/>
      <c r="OQB304" s="80"/>
      <c r="OQC304" s="80"/>
      <c r="OQD304" s="80"/>
      <c r="OQE304" s="80"/>
      <c r="OQF304" s="80"/>
      <c r="OQG304" s="80"/>
      <c r="OQH304" s="80"/>
      <c r="OQI304" s="80"/>
      <c r="OQJ304" s="80"/>
      <c r="OQK304" s="80"/>
      <c r="OQL304" s="80"/>
      <c r="OQM304" s="80"/>
      <c r="OQN304" s="80"/>
      <c r="OQO304" s="80"/>
      <c r="OQP304" s="80"/>
      <c r="OQQ304" s="80"/>
      <c r="OQR304" s="80"/>
      <c r="OQS304" s="80"/>
      <c r="OQT304" s="80"/>
      <c r="OQU304" s="80"/>
      <c r="OQV304" s="80"/>
      <c r="OQW304" s="80"/>
      <c r="OQX304" s="80"/>
      <c r="OQY304" s="80"/>
      <c r="OQZ304" s="80"/>
      <c r="ORA304" s="80"/>
      <c r="ORB304" s="80"/>
      <c r="ORC304" s="80"/>
      <c r="ORD304" s="80"/>
      <c r="ORE304" s="80"/>
      <c r="ORF304" s="80"/>
      <c r="ORG304" s="80"/>
      <c r="ORH304" s="80"/>
      <c r="ORI304" s="80"/>
      <c r="ORJ304" s="80"/>
      <c r="ORK304" s="80"/>
      <c r="ORL304" s="80"/>
      <c r="ORM304" s="80"/>
      <c r="ORN304" s="80"/>
      <c r="ORO304" s="80"/>
      <c r="ORP304" s="80"/>
      <c r="ORQ304" s="80"/>
      <c r="ORR304" s="80"/>
      <c r="ORS304" s="80"/>
      <c r="ORT304" s="80"/>
      <c r="ORU304" s="80"/>
      <c r="ORV304" s="80"/>
      <c r="ORW304" s="80"/>
      <c r="ORX304" s="80"/>
      <c r="ORY304" s="80"/>
      <c r="ORZ304" s="80"/>
      <c r="OSA304" s="80"/>
      <c r="OSB304" s="80"/>
      <c r="OSC304" s="80"/>
      <c r="OSD304" s="80"/>
      <c r="OSE304" s="80"/>
      <c r="OSF304" s="80"/>
      <c r="OSG304" s="80"/>
      <c r="OSH304" s="80"/>
      <c r="OSI304" s="80"/>
      <c r="OSJ304" s="80"/>
      <c r="OSK304" s="80"/>
      <c r="OSL304" s="80"/>
      <c r="OSM304" s="80"/>
      <c r="OSN304" s="80"/>
      <c r="OSO304" s="80"/>
      <c r="OSP304" s="80"/>
      <c r="OSQ304" s="80"/>
      <c r="OSR304" s="80"/>
      <c r="OSS304" s="80"/>
      <c r="OST304" s="80"/>
      <c r="OSU304" s="80"/>
      <c r="OSV304" s="80"/>
      <c r="OSW304" s="80"/>
      <c r="OSX304" s="80"/>
      <c r="OSY304" s="80"/>
      <c r="OSZ304" s="80"/>
      <c r="OTA304" s="80"/>
      <c r="OTB304" s="80"/>
      <c r="OTC304" s="80"/>
      <c r="OTD304" s="80"/>
      <c r="OTE304" s="80"/>
      <c r="OTF304" s="80"/>
      <c r="OTG304" s="80"/>
      <c r="OTH304" s="80"/>
      <c r="OTI304" s="80"/>
      <c r="OTJ304" s="80"/>
      <c r="OTK304" s="80"/>
      <c r="OTL304" s="80"/>
      <c r="OTM304" s="80"/>
      <c r="OTN304" s="80"/>
      <c r="OTO304" s="80"/>
      <c r="OTP304" s="80"/>
      <c r="OTQ304" s="80"/>
      <c r="OTR304" s="80"/>
      <c r="OTS304" s="80"/>
      <c r="OTT304" s="80"/>
      <c r="OTU304" s="80"/>
      <c r="OTV304" s="80"/>
      <c r="OTW304" s="80"/>
      <c r="OTX304" s="80"/>
      <c r="OTY304" s="80"/>
      <c r="OTZ304" s="80"/>
      <c r="OUA304" s="80"/>
      <c r="OUB304" s="80"/>
      <c r="OUC304" s="80"/>
      <c r="OUD304" s="80"/>
      <c r="OUE304" s="80"/>
      <c r="OUF304" s="80"/>
      <c r="OUG304" s="80"/>
      <c r="OUH304" s="80"/>
      <c r="OUI304" s="80"/>
      <c r="OUJ304" s="80"/>
      <c r="OUK304" s="80"/>
      <c r="OUL304" s="80"/>
      <c r="OUM304" s="80"/>
      <c r="OUN304" s="80"/>
      <c r="OUO304" s="80"/>
      <c r="OUP304" s="80"/>
      <c r="OUQ304" s="80"/>
      <c r="OUR304" s="80"/>
      <c r="OUS304" s="80"/>
      <c r="OUT304" s="80"/>
      <c r="OUU304" s="80"/>
      <c r="OUV304" s="80"/>
      <c r="OUW304" s="80"/>
      <c r="OUX304" s="80"/>
      <c r="OUY304" s="80"/>
      <c r="OUZ304" s="80"/>
      <c r="OVA304" s="80"/>
      <c r="OVB304" s="80"/>
      <c r="OVC304" s="80"/>
      <c r="OVD304" s="80"/>
      <c r="OVE304" s="80"/>
      <c r="OVF304" s="80"/>
      <c r="OVG304" s="80"/>
      <c r="OVH304" s="80"/>
      <c r="OVI304" s="80"/>
      <c r="OVJ304" s="80"/>
      <c r="OVK304" s="80"/>
      <c r="OVL304" s="80"/>
      <c r="OVM304" s="80"/>
      <c r="OVN304" s="80"/>
      <c r="OVO304" s="80"/>
      <c r="OVP304" s="80"/>
      <c r="OVQ304" s="80"/>
      <c r="OVR304" s="80"/>
      <c r="OVS304" s="80"/>
      <c r="OVT304" s="80"/>
      <c r="OVU304" s="80"/>
      <c r="OVV304" s="80"/>
      <c r="OVW304" s="80"/>
      <c r="OVX304" s="80"/>
      <c r="OVY304" s="80"/>
      <c r="OVZ304" s="80"/>
      <c r="OWA304" s="80"/>
      <c r="OWB304" s="80"/>
      <c r="OWC304" s="80"/>
      <c r="OWD304" s="80"/>
      <c r="OWE304" s="80"/>
      <c r="OWF304" s="80"/>
      <c r="OWG304" s="80"/>
      <c r="OWH304" s="80"/>
      <c r="OWI304" s="80"/>
      <c r="OWJ304" s="80"/>
      <c r="OWK304" s="80"/>
      <c r="OWL304" s="80"/>
      <c r="OWM304" s="80"/>
      <c r="OWN304" s="80"/>
      <c r="OWO304" s="80"/>
      <c r="OWP304" s="80"/>
      <c r="OWQ304" s="80"/>
      <c r="OWR304" s="80"/>
      <c r="OWS304" s="80"/>
      <c r="OWT304" s="80"/>
      <c r="OWU304" s="80"/>
      <c r="OWV304" s="80"/>
      <c r="OWW304" s="80"/>
      <c r="OWX304" s="80"/>
      <c r="OWY304" s="80"/>
      <c r="OWZ304" s="80"/>
      <c r="OXA304" s="80"/>
      <c r="OXB304" s="80"/>
      <c r="OXC304" s="80"/>
      <c r="OXD304" s="80"/>
      <c r="OXE304" s="80"/>
      <c r="OXF304" s="80"/>
      <c r="OXG304" s="80"/>
      <c r="OXH304" s="80"/>
      <c r="OXI304" s="80"/>
      <c r="OXJ304" s="80"/>
      <c r="OXK304" s="80"/>
      <c r="OXL304" s="80"/>
      <c r="OXM304" s="80"/>
      <c r="OXN304" s="80"/>
      <c r="OXO304" s="80"/>
      <c r="OXP304" s="80"/>
      <c r="OXQ304" s="80"/>
      <c r="OXR304" s="80"/>
      <c r="OXS304" s="80"/>
      <c r="OXT304" s="80"/>
      <c r="OXU304" s="80"/>
      <c r="OXV304" s="80"/>
      <c r="OXW304" s="80"/>
      <c r="OXX304" s="80"/>
      <c r="OXY304" s="80"/>
      <c r="OXZ304" s="80"/>
      <c r="OYA304" s="80"/>
      <c r="OYB304" s="80"/>
      <c r="OYC304" s="80"/>
      <c r="OYD304" s="80"/>
      <c r="OYE304" s="80"/>
      <c r="OYF304" s="80"/>
      <c r="OYG304" s="80"/>
      <c r="OYH304" s="80"/>
      <c r="OYI304" s="80"/>
      <c r="OYJ304" s="80"/>
      <c r="OYK304" s="80"/>
      <c r="OYL304" s="80"/>
      <c r="OYM304" s="80"/>
      <c r="OYN304" s="80"/>
      <c r="OYO304" s="80"/>
      <c r="OYP304" s="80"/>
      <c r="OYQ304" s="80"/>
      <c r="OYR304" s="80"/>
      <c r="OYS304" s="80"/>
      <c r="OYT304" s="80"/>
      <c r="OYU304" s="80"/>
      <c r="OYV304" s="80"/>
      <c r="OYW304" s="80"/>
      <c r="OYX304" s="80"/>
      <c r="OYY304" s="80"/>
      <c r="OYZ304" s="80"/>
      <c r="OZA304" s="80"/>
      <c r="OZB304" s="80"/>
      <c r="OZC304" s="80"/>
      <c r="OZD304" s="80"/>
      <c r="OZE304" s="80"/>
      <c r="OZF304" s="80"/>
      <c r="OZG304" s="80"/>
      <c r="OZH304" s="80"/>
      <c r="OZI304" s="80"/>
      <c r="OZJ304" s="80"/>
      <c r="OZK304" s="80"/>
      <c r="OZL304" s="80"/>
      <c r="OZM304" s="80"/>
      <c r="OZN304" s="80"/>
      <c r="OZO304" s="80"/>
      <c r="OZP304" s="80"/>
      <c r="OZQ304" s="80"/>
      <c r="OZR304" s="80"/>
      <c r="OZS304" s="80"/>
      <c r="OZT304" s="80"/>
      <c r="OZU304" s="80"/>
      <c r="OZV304" s="80"/>
      <c r="OZW304" s="80"/>
      <c r="OZX304" s="80"/>
      <c r="OZY304" s="80"/>
      <c r="OZZ304" s="80"/>
      <c r="PAA304" s="80"/>
      <c r="PAB304" s="80"/>
      <c r="PAC304" s="80"/>
      <c r="PAD304" s="80"/>
      <c r="PAE304" s="80"/>
      <c r="PAF304" s="80"/>
      <c r="PAG304" s="80"/>
      <c r="PAH304" s="80"/>
      <c r="PAI304" s="80"/>
      <c r="PAJ304" s="80"/>
      <c r="PAK304" s="80"/>
      <c r="PAL304" s="80"/>
      <c r="PAM304" s="80"/>
      <c r="PAN304" s="80"/>
      <c r="PAO304" s="80"/>
      <c r="PAP304" s="80"/>
      <c r="PAQ304" s="80"/>
      <c r="PAR304" s="80"/>
      <c r="PAS304" s="80"/>
      <c r="PAT304" s="80"/>
      <c r="PAU304" s="80"/>
      <c r="PAV304" s="80"/>
      <c r="PAW304" s="80"/>
      <c r="PAX304" s="80"/>
      <c r="PAY304" s="80"/>
      <c r="PAZ304" s="80"/>
      <c r="PBA304" s="80"/>
      <c r="PBB304" s="80"/>
      <c r="PBC304" s="80"/>
      <c r="PBD304" s="80"/>
      <c r="PBE304" s="80"/>
      <c r="PBF304" s="80"/>
      <c r="PBG304" s="80"/>
      <c r="PBH304" s="80"/>
      <c r="PBI304" s="80"/>
      <c r="PBJ304" s="80"/>
      <c r="PBK304" s="80"/>
      <c r="PBL304" s="80"/>
      <c r="PBM304" s="80"/>
      <c r="PBN304" s="80"/>
      <c r="PBO304" s="80"/>
      <c r="PBP304" s="80"/>
      <c r="PBQ304" s="80"/>
      <c r="PBR304" s="80"/>
      <c r="PBS304" s="80"/>
      <c r="PBT304" s="80"/>
      <c r="PBU304" s="80"/>
      <c r="PBV304" s="80"/>
      <c r="PBW304" s="80"/>
      <c r="PBX304" s="80"/>
      <c r="PBY304" s="80"/>
      <c r="PBZ304" s="80"/>
      <c r="PCA304" s="80"/>
      <c r="PCB304" s="80"/>
      <c r="PCC304" s="80"/>
      <c r="PCD304" s="80"/>
      <c r="PCE304" s="80"/>
      <c r="PCF304" s="80"/>
      <c r="PCG304" s="80"/>
      <c r="PCH304" s="80"/>
      <c r="PCI304" s="80"/>
      <c r="PCJ304" s="80"/>
      <c r="PCK304" s="80"/>
      <c r="PCL304" s="80"/>
      <c r="PCM304" s="80"/>
      <c r="PCN304" s="80"/>
      <c r="PCO304" s="80"/>
      <c r="PCP304" s="80"/>
      <c r="PCQ304" s="80"/>
      <c r="PCR304" s="80"/>
      <c r="PCS304" s="80"/>
      <c r="PCT304" s="80"/>
      <c r="PCU304" s="80"/>
      <c r="PCV304" s="80"/>
      <c r="PCW304" s="80"/>
      <c r="PCX304" s="80"/>
      <c r="PCY304" s="80"/>
      <c r="PCZ304" s="80"/>
      <c r="PDA304" s="80"/>
      <c r="PDB304" s="80"/>
      <c r="PDC304" s="80"/>
      <c r="PDD304" s="80"/>
      <c r="PDE304" s="80"/>
      <c r="PDF304" s="80"/>
      <c r="PDG304" s="80"/>
      <c r="PDH304" s="80"/>
      <c r="PDI304" s="80"/>
      <c r="PDJ304" s="80"/>
      <c r="PDK304" s="80"/>
      <c r="PDL304" s="80"/>
      <c r="PDM304" s="80"/>
      <c r="PDN304" s="80"/>
      <c r="PDO304" s="80"/>
      <c r="PDP304" s="80"/>
      <c r="PDQ304" s="80"/>
      <c r="PDR304" s="80"/>
      <c r="PDS304" s="80"/>
      <c r="PDT304" s="80"/>
      <c r="PDU304" s="80"/>
      <c r="PDV304" s="80"/>
      <c r="PDW304" s="80"/>
      <c r="PDX304" s="80"/>
      <c r="PDY304" s="80"/>
      <c r="PDZ304" s="80"/>
      <c r="PEA304" s="80"/>
      <c r="PEB304" s="80"/>
      <c r="PEC304" s="80"/>
      <c r="PED304" s="80"/>
      <c r="PEE304" s="80"/>
      <c r="PEF304" s="80"/>
      <c r="PEG304" s="80"/>
      <c r="PEH304" s="80"/>
      <c r="PEI304" s="80"/>
      <c r="PEJ304" s="80"/>
      <c r="PEK304" s="80"/>
      <c r="PEL304" s="80"/>
      <c r="PEM304" s="80"/>
      <c r="PEN304" s="80"/>
      <c r="PEO304" s="80"/>
      <c r="PEP304" s="80"/>
      <c r="PEQ304" s="80"/>
      <c r="PER304" s="80"/>
      <c r="PES304" s="80"/>
      <c r="PET304" s="80"/>
      <c r="PEU304" s="80"/>
      <c r="PEV304" s="80"/>
      <c r="PEW304" s="80"/>
      <c r="PEX304" s="80"/>
      <c r="PEY304" s="80"/>
      <c r="PEZ304" s="80"/>
      <c r="PFA304" s="80"/>
      <c r="PFB304" s="80"/>
      <c r="PFC304" s="80"/>
      <c r="PFD304" s="80"/>
      <c r="PFE304" s="80"/>
      <c r="PFF304" s="80"/>
      <c r="PFG304" s="80"/>
      <c r="PFH304" s="80"/>
      <c r="PFI304" s="80"/>
      <c r="PFJ304" s="80"/>
      <c r="PFK304" s="80"/>
      <c r="PFL304" s="80"/>
      <c r="PFM304" s="80"/>
      <c r="PFN304" s="80"/>
      <c r="PFO304" s="80"/>
      <c r="PFP304" s="80"/>
      <c r="PFQ304" s="80"/>
      <c r="PFR304" s="80"/>
      <c r="PFS304" s="80"/>
      <c r="PFT304" s="80"/>
      <c r="PFU304" s="80"/>
      <c r="PFV304" s="80"/>
      <c r="PFW304" s="80"/>
      <c r="PFX304" s="80"/>
      <c r="PFY304" s="80"/>
      <c r="PFZ304" s="80"/>
      <c r="PGA304" s="80"/>
      <c r="PGB304" s="80"/>
      <c r="PGC304" s="80"/>
      <c r="PGD304" s="80"/>
      <c r="PGE304" s="80"/>
      <c r="PGF304" s="80"/>
      <c r="PGG304" s="80"/>
      <c r="PGH304" s="80"/>
      <c r="PGI304" s="80"/>
      <c r="PGJ304" s="80"/>
      <c r="PGK304" s="80"/>
      <c r="PGL304" s="80"/>
      <c r="PGM304" s="80"/>
      <c r="PGN304" s="80"/>
      <c r="PGO304" s="80"/>
      <c r="PGP304" s="80"/>
      <c r="PGQ304" s="80"/>
      <c r="PGR304" s="80"/>
      <c r="PGS304" s="80"/>
      <c r="PGT304" s="80"/>
      <c r="PGU304" s="80"/>
      <c r="PGV304" s="80"/>
      <c r="PGW304" s="80"/>
      <c r="PGX304" s="80"/>
      <c r="PGY304" s="80"/>
      <c r="PGZ304" s="80"/>
      <c r="PHA304" s="80"/>
      <c r="PHB304" s="80"/>
      <c r="PHC304" s="80"/>
      <c r="PHD304" s="80"/>
      <c r="PHE304" s="80"/>
      <c r="PHF304" s="80"/>
      <c r="PHG304" s="80"/>
      <c r="PHH304" s="80"/>
      <c r="PHI304" s="80"/>
      <c r="PHJ304" s="80"/>
      <c r="PHK304" s="80"/>
      <c r="PHL304" s="80"/>
      <c r="PHM304" s="80"/>
      <c r="PHN304" s="80"/>
      <c r="PHO304" s="80"/>
      <c r="PHP304" s="80"/>
      <c r="PHQ304" s="80"/>
      <c r="PHR304" s="80"/>
      <c r="PHS304" s="80"/>
      <c r="PHT304" s="80"/>
      <c r="PHU304" s="80"/>
      <c r="PHV304" s="80"/>
      <c r="PHW304" s="80"/>
      <c r="PHX304" s="80"/>
      <c r="PHY304" s="80"/>
      <c r="PHZ304" s="80"/>
      <c r="PIA304" s="80"/>
      <c r="PIB304" s="80"/>
      <c r="PIC304" s="80"/>
      <c r="PID304" s="80"/>
      <c r="PIE304" s="80"/>
      <c r="PIF304" s="80"/>
      <c r="PIG304" s="80"/>
      <c r="PIH304" s="80"/>
      <c r="PII304" s="80"/>
      <c r="PIJ304" s="80"/>
      <c r="PIK304" s="80"/>
      <c r="PIL304" s="80"/>
      <c r="PIM304" s="80"/>
      <c r="PIN304" s="80"/>
      <c r="PIO304" s="80"/>
      <c r="PIP304" s="80"/>
      <c r="PIQ304" s="80"/>
      <c r="PIR304" s="80"/>
      <c r="PIS304" s="80"/>
      <c r="PIT304" s="80"/>
      <c r="PIU304" s="80"/>
      <c r="PIV304" s="80"/>
      <c r="PIW304" s="80"/>
      <c r="PIX304" s="80"/>
      <c r="PIY304" s="80"/>
      <c r="PIZ304" s="80"/>
      <c r="PJA304" s="80"/>
      <c r="PJB304" s="80"/>
      <c r="PJC304" s="80"/>
      <c r="PJD304" s="80"/>
      <c r="PJE304" s="80"/>
      <c r="PJF304" s="80"/>
      <c r="PJG304" s="80"/>
      <c r="PJH304" s="80"/>
      <c r="PJI304" s="80"/>
      <c r="PJJ304" s="80"/>
      <c r="PJK304" s="80"/>
      <c r="PJL304" s="80"/>
      <c r="PJM304" s="80"/>
      <c r="PJN304" s="80"/>
      <c r="PJO304" s="80"/>
      <c r="PJP304" s="80"/>
      <c r="PJQ304" s="80"/>
      <c r="PJR304" s="80"/>
      <c r="PJS304" s="80"/>
      <c r="PJT304" s="80"/>
      <c r="PJU304" s="80"/>
      <c r="PJV304" s="80"/>
      <c r="PJW304" s="80"/>
      <c r="PJX304" s="80"/>
      <c r="PJY304" s="80"/>
      <c r="PJZ304" s="80"/>
      <c r="PKA304" s="80"/>
      <c r="PKB304" s="80"/>
      <c r="PKC304" s="80"/>
      <c r="PKD304" s="80"/>
      <c r="PKE304" s="80"/>
      <c r="PKF304" s="80"/>
      <c r="PKG304" s="80"/>
      <c r="PKH304" s="80"/>
      <c r="PKI304" s="80"/>
      <c r="PKJ304" s="80"/>
      <c r="PKK304" s="80"/>
      <c r="PKL304" s="80"/>
      <c r="PKM304" s="80"/>
      <c r="PKN304" s="80"/>
      <c r="PKO304" s="80"/>
      <c r="PKP304" s="80"/>
      <c r="PKQ304" s="80"/>
      <c r="PKR304" s="80"/>
      <c r="PKS304" s="80"/>
      <c r="PKT304" s="80"/>
      <c r="PKU304" s="80"/>
      <c r="PKV304" s="80"/>
      <c r="PKW304" s="80"/>
      <c r="PKX304" s="80"/>
      <c r="PKY304" s="80"/>
      <c r="PKZ304" s="80"/>
      <c r="PLA304" s="80"/>
      <c r="PLB304" s="80"/>
      <c r="PLC304" s="80"/>
      <c r="PLD304" s="80"/>
      <c r="PLE304" s="80"/>
      <c r="PLF304" s="80"/>
      <c r="PLG304" s="80"/>
      <c r="PLH304" s="80"/>
      <c r="PLI304" s="80"/>
      <c r="PLJ304" s="80"/>
      <c r="PLK304" s="80"/>
      <c r="PLL304" s="80"/>
      <c r="PLM304" s="80"/>
      <c r="PLN304" s="80"/>
      <c r="PLO304" s="80"/>
      <c r="PLP304" s="80"/>
      <c r="PLQ304" s="80"/>
      <c r="PLR304" s="80"/>
      <c r="PLS304" s="80"/>
      <c r="PLT304" s="80"/>
      <c r="PLU304" s="80"/>
      <c r="PLV304" s="80"/>
      <c r="PLW304" s="80"/>
      <c r="PLX304" s="80"/>
      <c r="PLY304" s="80"/>
      <c r="PLZ304" s="80"/>
      <c r="PMA304" s="80"/>
      <c r="PMB304" s="80"/>
      <c r="PMC304" s="80"/>
      <c r="PMD304" s="80"/>
      <c r="PME304" s="80"/>
      <c r="PMF304" s="80"/>
      <c r="PMG304" s="80"/>
      <c r="PMH304" s="80"/>
      <c r="PMI304" s="80"/>
      <c r="PMJ304" s="80"/>
      <c r="PMK304" s="80"/>
      <c r="PML304" s="80"/>
      <c r="PMM304" s="80"/>
      <c r="PMN304" s="80"/>
      <c r="PMO304" s="80"/>
      <c r="PMP304" s="80"/>
      <c r="PMQ304" s="80"/>
      <c r="PMR304" s="80"/>
      <c r="PMS304" s="80"/>
      <c r="PMT304" s="80"/>
      <c r="PMU304" s="80"/>
      <c r="PMV304" s="80"/>
      <c r="PMW304" s="80"/>
      <c r="PMX304" s="80"/>
      <c r="PMY304" s="80"/>
      <c r="PMZ304" s="80"/>
      <c r="PNA304" s="80"/>
      <c r="PNB304" s="80"/>
      <c r="PNC304" s="80"/>
      <c r="PND304" s="80"/>
      <c r="PNE304" s="80"/>
      <c r="PNF304" s="80"/>
      <c r="PNG304" s="80"/>
      <c r="PNH304" s="80"/>
      <c r="PNI304" s="80"/>
      <c r="PNJ304" s="80"/>
      <c r="PNK304" s="80"/>
      <c r="PNL304" s="80"/>
      <c r="PNM304" s="80"/>
      <c r="PNN304" s="80"/>
      <c r="PNO304" s="80"/>
      <c r="PNP304" s="80"/>
      <c r="PNQ304" s="80"/>
      <c r="PNR304" s="80"/>
      <c r="PNS304" s="80"/>
      <c r="PNT304" s="80"/>
      <c r="PNU304" s="80"/>
      <c r="PNV304" s="80"/>
      <c r="PNW304" s="80"/>
      <c r="PNX304" s="80"/>
      <c r="PNY304" s="80"/>
      <c r="PNZ304" s="80"/>
      <c r="POA304" s="80"/>
      <c r="POB304" s="80"/>
      <c r="POC304" s="80"/>
      <c r="POD304" s="80"/>
      <c r="POE304" s="80"/>
      <c r="POF304" s="80"/>
      <c r="POG304" s="80"/>
      <c r="POH304" s="80"/>
      <c r="POI304" s="80"/>
      <c r="POJ304" s="80"/>
      <c r="POK304" s="80"/>
      <c r="POL304" s="80"/>
      <c r="POM304" s="80"/>
      <c r="PON304" s="80"/>
      <c r="POO304" s="80"/>
      <c r="POP304" s="80"/>
      <c r="POQ304" s="80"/>
      <c r="POR304" s="80"/>
      <c r="POS304" s="80"/>
      <c r="POT304" s="80"/>
      <c r="POU304" s="80"/>
      <c r="POV304" s="80"/>
      <c r="POW304" s="80"/>
      <c r="POX304" s="80"/>
      <c r="POY304" s="80"/>
      <c r="POZ304" s="80"/>
      <c r="PPA304" s="80"/>
      <c r="PPB304" s="80"/>
      <c r="PPC304" s="80"/>
      <c r="PPD304" s="80"/>
      <c r="PPE304" s="80"/>
      <c r="PPF304" s="80"/>
      <c r="PPG304" s="80"/>
      <c r="PPH304" s="80"/>
      <c r="PPI304" s="80"/>
      <c r="PPJ304" s="80"/>
      <c r="PPK304" s="80"/>
      <c r="PPL304" s="80"/>
      <c r="PPM304" s="80"/>
      <c r="PPN304" s="80"/>
      <c r="PPO304" s="80"/>
      <c r="PPP304" s="80"/>
      <c r="PPQ304" s="80"/>
      <c r="PPR304" s="80"/>
      <c r="PPS304" s="80"/>
      <c r="PPT304" s="80"/>
      <c r="PPU304" s="80"/>
      <c r="PPV304" s="80"/>
      <c r="PPW304" s="80"/>
      <c r="PPX304" s="80"/>
      <c r="PPY304" s="80"/>
      <c r="PPZ304" s="80"/>
      <c r="PQA304" s="80"/>
      <c r="PQB304" s="80"/>
      <c r="PQC304" s="80"/>
      <c r="PQD304" s="80"/>
      <c r="PQE304" s="80"/>
      <c r="PQF304" s="80"/>
      <c r="PQG304" s="80"/>
      <c r="PQH304" s="80"/>
      <c r="PQI304" s="80"/>
      <c r="PQJ304" s="80"/>
      <c r="PQK304" s="80"/>
      <c r="PQL304" s="80"/>
      <c r="PQM304" s="80"/>
      <c r="PQN304" s="80"/>
      <c r="PQO304" s="80"/>
      <c r="PQP304" s="80"/>
      <c r="PQQ304" s="80"/>
      <c r="PQR304" s="80"/>
      <c r="PQS304" s="80"/>
      <c r="PQT304" s="80"/>
      <c r="PQU304" s="80"/>
      <c r="PQV304" s="80"/>
      <c r="PQW304" s="80"/>
      <c r="PQX304" s="80"/>
      <c r="PQY304" s="80"/>
      <c r="PQZ304" s="80"/>
      <c r="PRA304" s="80"/>
      <c r="PRB304" s="80"/>
      <c r="PRC304" s="80"/>
      <c r="PRD304" s="80"/>
      <c r="PRE304" s="80"/>
      <c r="PRF304" s="80"/>
      <c r="PRG304" s="80"/>
      <c r="PRH304" s="80"/>
      <c r="PRI304" s="80"/>
      <c r="PRJ304" s="80"/>
      <c r="PRK304" s="80"/>
      <c r="PRL304" s="80"/>
      <c r="PRM304" s="80"/>
      <c r="PRN304" s="80"/>
      <c r="PRO304" s="80"/>
      <c r="PRP304" s="80"/>
      <c r="PRQ304" s="80"/>
      <c r="PRR304" s="80"/>
      <c r="PRS304" s="80"/>
      <c r="PRT304" s="80"/>
      <c r="PRU304" s="80"/>
      <c r="PRV304" s="80"/>
      <c r="PRW304" s="80"/>
      <c r="PRX304" s="80"/>
      <c r="PRY304" s="80"/>
      <c r="PRZ304" s="80"/>
      <c r="PSA304" s="80"/>
      <c r="PSB304" s="80"/>
      <c r="PSC304" s="80"/>
      <c r="PSD304" s="80"/>
      <c r="PSE304" s="80"/>
      <c r="PSF304" s="80"/>
      <c r="PSG304" s="80"/>
      <c r="PSH304" s="80"/>
      <c r="PSI304" s="80"/>
      <c r="PSJ304" s="80"/>
      <c r="PSK304" s="80"/>
      <c r="PSL304" s="80"/>
      <c r="PSM304" s="80"/>
      <c r="PSN304" s="80"/>
      <c r="PSO304" s="80"/>
      <c r="PSP304" s="80"/>
      <c r="PSQ304" s="80"/>
      <c r="PSR304" s="80"/>
      <c r="PSS304" s="80"/>
      <c r="PST304" s="80"/>
      <c r="PSU304" s="80"/>
      <c r="PSV304" s="80"/>
      <c r="PSW304" s="80"/>
      <c r="PSX304" s="80"/>
      <c r="PSY304" s="80"/>
      <c r="PSZ304" s="80"/>
      <c r="PTA304" s="80"/>
      <c r="PTB304" s="80"/>
      <c r="PTC304" s="80"/>
      <c r="PTD304" s="80"/>
      <c r="PTE304" s="80"/>
      <c r="PTF304" s="80"/>
      <c r="PTG304" s="80"/>
      <c r="PTH304" s="80"/>
      <c r="PTI304" s="80"/>
      <c r="PTJ304" s="80"/>
      <c r="PTK304" s="80"/>
      <c r="PTL304" s="80"/>
      <c r="PTM304" s="80"/>
      <c r="PTN304" s="80"/>
      <c r="PTO304" s="80"/>
      <c r="PTP304" s="80"/>
      <c r="PTQ304" s="80"/>
      <c r="PTR304" s="80"/>
      <c r="PTS304" s="80"/>
      <c r="PTT304" s="80"/>
      <c r="PTU304" s="80"/>
      <c r="PTV304" s="80"/>
      <c r="PTW304" s="80"/>
      <c r="PTX304" s="80"/>
      <c r="PTY304" s="80"/>
      <c r="PTZ304" s="80"/>
      <c r="PUA304" s="80"/>
      <c r="PUB304" s="80"/>
      <c r="PUC304" s="80"/>
      <c r="PUD304" s="80"/>
      <c r="PUE304" s="80"/>
      <c r="PUF304" s="80"/>
      <c r="PUG304" s="80"/>
      <c r="PUH304" s="80"/>
      <c r="PUI304" s="80"/>
      <c r="PUJ304" s="80"/>
      <c r="PUK304" s="80"/>
      <c r="PUL304" s="80"/>
      <c r="PUM304" s="80"/>
      <c r="PUN304" s="80"/>
      <c r="PUO304" s="80"/>
      <c r="PUP304" s="80"/>
      <c r="PUQ304" s="80"/>
      <c r="PUR304" s="80"/>
      <c r="PUS304" s="80"/>
      <c r="PUT304" s="80"/>
      <c r="PUU304" s="80"/>
      <c r="PUV304" s="80"/>
      <c r="PUW304" s="80"/>
      <c r="PUX304" s="80"/>
      <c r="PUY304" s="80"/>
      <c r="PUZ304" s="80"/>
      <c r="PVA304" s="80"/>
      <c r="PVB304" s="80"/>
      <c r="PVC304" s="80"/>
      <c r="PVD304" s="80"/>
      <c r="PVE304" s="80"/>
      <c r="PVF304" s="80"/>
      <c r="PVG304" s="80"/>
      <c r="PVH304" s="80"/>
      <c r="PVI304" s="80"/>
      <c r="PVJ304" s="80"/>
      <c r="PVK304" s="80"/>
      <c r="PVL304" s="80"/>
      <c r="PVM304" s="80"/>
      <c r="PVN304" s="80"/>
      <c r="PVO304" s="80"/>
      <c r="PVP304" s="80"/>
      <c r="PVQ304" s="80"/>
      <c r="PVR304" s="80"/>
      <c r="PVS304" s="80"/>
      <c r="PVT304" s="80"/>
      <c r="PVU304" s="80"/>
      <c r="PVV304" s="80"/>
      <c r="PVW304" s="80"/>
      <c r="PVX304" s="80"/>
      <c r="PVY304" s="80"/>
      <c r="PVZ304" s="80"/>
      <c r="PWA304" s="80"/>
      <c r="PWB304" s="80"/>
      <c r="PWC304" s="80"/>
      <c r="PWD304" s="80"/>
      <c r="PWE304" s="80"/>
      <c r="PWF304" s="80"/>
      <c r="PWG304" s="80"/>
      <c r="PWH304" s="80"/>
      <c r="PWI304" s="80"/>
      <c r="PWJ304" s="80"/>
      <c r="PWK304" s="80"/>
      <c r="PWL304" s="80"/>
      <c r="PWM304" s="80"/>
      <c r="PWN304" s="80"/>
      <c r="PWO304" s="80"/>
      <c r="PWP304" s="80"/>
      <c r="PWQ304" s="80"/>
      <c r="PWR304" s="80"/>
      <c r="PWS304" s="80"/>
      <c r="PWT304" s="80"/>
      <c r="PWU304" s="80"/>
      <c r="PWV304" s="80"/>
      <c r="PWW304" s="80"/>
      <c r="PWX304" s="80"/>
      <c r="PWY304" s="80"/>
      <c r="PWZ304" s="80"/>
      <c r="PXA304" s="80"/>
      <c r="PXB304" s="80"/>
      <c r="PXC304" s="80"/>
      <c r="PXD304" s="80"/>
      <c r="PXE304" s="80"/>
      <c r="PXF304" s="80"/>
      <c r="PXG304" s="80"/>
      <c r="PXH304" s="80"/>
      <c r="PXI304" s="80"/>
      <c r="PXJ304" s="80"/>
      <c r="PXK304" s="80"/>
      <c r="PXL304" s="80"/>
      <c r="PXM304" s="80"/>
      <c r="PXN304" s="80"/>
      <c r="PXO304" s="80"/>
      <c r="PXP304" s="80"/>
      <c r="PXQ304" s="80"/>
      <c r="PXR304" s="80"/>
      <c r="PXS304" s="80"/>
      <c r="PXT304" s="80"/>
      <c r="PXU304" s="80"/>
      <c r="PXV304" s="80"/>
      <c r="PXW304" s="80"/>
      <c r="PXX304" s="80"/>
      <c r="PXY304" s="80"/>
      <c r="PXZ304" s="80"/>
      <c r="PYA304" s="80"/>
      <c r="PYB304" s="80"/>
      <c r="PYC304" s="80"/>
      <c r="PYD304" s="80"/>
      <c r="PYE304" s="80"/>
      <c r="PYF304" s="80"/>
      <c r="PYG304" s="80"/>
      <c r="PYH304" s="80"/>
      <c r="PYI304" s="80"/>
      <c r="PYJ304" s="80"/>
      <c r="PYK304" s="80"/>
      <c r="PYL304" s="80"/>
      <c r="PYM304" s="80"/>
      <c r="PYN304" s="80"/>
      <c r="PYO304" s="80"/>
      <c r="PYP304" s="80"/>
      <c r="PYQ304" s="80"/>
      <c r="PYR304" s="80"/>
      <c r="PYS304" s="80"/>
      <c r="PYT304" s="80"/>
      <c r="PYU304" s="80"/>
      <c r="PYV304" s="80"/>
      <c r="PYW304" s="80"/>
      <c r="PYX304" s="80"/>
      <c r="PYY304" s="80"/>
      <c r="PYZ304" s="80"/>
      <c r="PZA304" s="80"/>
      <c r="PZB304" s="80"/>
      <c r="PZC304" s="80"/>
      <c r="PZD304" s="80"/>
      <c r="PZE304" s="80"/>
      <c r="PZF304" s="80"/>
      <c r="PZG304" s="80"/>
      <c r="PZH304" s="80"/>
      <c r="PZI304" s="80"/>
      <c r="PZJ304" s="80"/>
      <c r="PZK304" s="80"/>
      <c r="PZL304" s="80"/>
      <c r="PZM304" s="80"/>
      <c r="PZN304" s="80"/>
      <c r="PZO304" s="80"/>
      <c r="PZP304" s="80"/>
      <c r="PZQ304" s="80"/>
      <c r="PZR304" s="80"/>
      <c r="PZS304" s="80"/>
      <c r="PZT304" s="80"/>
      <c r="PZU304" s="80"/>
      <c r="PZV304" s="80"/>
      <c r="PZW304" s="80"/>
      <c r="PZX304" s="80"/>
      <c r="PZY304" s="80"/>
      <c r="PZZ304" s="80"/>
      <c r="QAA304" s="80"/>
      <c r="QAB304" s="80"/>
      <c r="QAC304" s="80"/>
      <c r="QAD304" s="80"/>
      <c r="QAE304" s="80"/>
      <c r="QAF304" s="80"/>
      <c r="QAG304" s="80"/>
      <c r="QAH304" s="80"/>
      <c r="QAI304" s="80"/>
      <c r="QAJ304" s="80"/>
      <c r="QAK304" s="80"/>
      <c r="QAL304" s="80"/>
      <c r="QAM304" s="80"/>
      <c r="QAN304" s="80"/>
      <c r="QAO304" s="80"/>
      <c r="QAP304" s="80"/>
      <c r="QAQ304" s="80"/>
      <c r="QAR304" s="80"/>
      <c r="QAS304" s="80"/>
      <c r="QAT304" s="80"/>
      <c r="QAU304" s="80"/>
      <c r="QAV304" s="80"/>
      <c r="QAW304" s="80"/>
      <c r="QAX304" s="80"/>
      <c r="QAY304" s="80"/>
      <c r="QAZ304" s="80"/>
      <c r="QBA304" s="80"/>
      <c r="QBB304" s="80"/>
      <c r="QBC304" s="80"/>
      <c r="QBD304" s="80"/>
      <c r="QBE304" s="80"/>
      <c r="QBF304" s="80"/>
      <c r="QBG304" s="80"/>
      <c r="QBH304" s="80"/>
      <c r="QBI304" s="80"/>
      <c r="QBJ304" s="80"/>
      <c r="QBK304" s="80"/>
      <c r="QBL304" s="80"/>
      <c r="QBM304" s="80"/>
      <c r="QBN304" s="80"/>
      <c r="QBO304" s="80"/>
      <c r="QBP304" s="80"/>
      <c r="QBQ304" s="80"/>
      <c r="QBR304" s="80"/>
      <c r="QBS304" s="80"/>
      <c r="QBT304" s="80"/>
      <c r="QBU304" s="80"/>
      <c r="QBV304" s="80"/>
      <c r="QBW304" s="80"/>
      <c r="QBX304" s="80"/>
      <c r="QBY304" s="80"/>
      <c r="QBZ304" s="80"/>
      <c r="QCA304" s="80"/>
      <c r="QCB304" s="80"/>
      <c r="QCC304" s="80"/>
      <c r="QCD304" s="80"/>
      <c r="QCE304" s="80"/>
      <c r="QCF304" s="80"/>
      <c r="QCG304" s="80"/>
      <c r="QCH304" s="80"/>
      <c r="QCI304" s="80"/>
      <c r="QCJ304" s="80"/>
      <c r="QCK304" s="80"/>
      <c r="QCL304" s="80"/>
      <c r="QCM304" s="80"/>
      <c r="QCN304" s="80"/>
      <c r="QCO304" s="80"/>
      <c r="QCP304" s="80"/>
      <c r="QCQ304" s="80"/>
      <c r="QCR304" s="80"/>
      <c r="QCS304" s="80"/>
      <c r="QCT304" s="80"/>
      <c r="QCU304" s="80"/>
      <c r="QCV304" s="80"/>
      <c r="QCW304" s="80"/>
      <c r="QCX304" s="80"/>
      <c r="QCY304" s="80"/>
      <c r="QCZ304" s="80"/>
      <c r="QDA304" s="80"/>
      <c r="QDB304" s="80"/>
      <c r="QDC304" s="80"/>
      <c r="QDD304" s="80"/>
      <c r="QDE304" s="80"/>
      <c r="QDF304" s="80"/>
      <c r="QDG304" s="80"/>
      <c r="QDH304" s="80"/>
      <c r="QDI304" s="80"/>
      <c r="QDJ304" s="80"/>
      <c r="QDK304" s="80"/>
      <c r="QDL304" s="80"/>
      <c r="QDM304" s="80"/>
      <c r="QDN304" s="80"/>
      <c r="QDO304" s="80"/>
      <c r="QDP304" s="80"/>
      <c r="QDQ304" s="80"/>
      <c r="QDR304" s="80"/>
      <c r="QDS304" s="80"/>
      <c r="QDT304" s="80"/>
      <c r="QDU304" s="80"/>
      <c r="QDV304" s="80"/>
      <c r="QDW304" s="80"/>
      <c r="QDX304" s="80"/>
      <c r="QDY304" s="80"/>
      <c r="QDZ304" s="80"/>
      <c r="QEA304" s="80"/>
      <c r="QEB304" s="80"/>
      <c r="QEC304" s="80"/>
      <c r="QED304" s="80"/>
      <c r="QEE304" s="80"/>
      <c r="QEF304" s="80"/>
      <c r="QEG304" s="80"/>
      <c r="QEH304" s="80"/>
      <c r="QEI304" s="80"/>
      <c r="QEJ304" s="80"/>
      <c r="QEK304" s="80"/>
      <c r="QEL304" s="80"/>
      <c r="QEM304" s="80"/>
      <c r="QEN304" s="80"/>
      <c r="QEO304" s="80"/>
      <c r="QEP304" s="80"/>
      <c r="QEQ304" s="80"/>
      <c r="QER304" s="80"/>
      <c r="QES304" s="80"/>
      <c r="QET304" s="80"/>
      <c r="QEU304" s="80"/>
      <c r="QEV304" s="80"/>
      <c r="QEW304" s="80"/>
      <c r="QEX304" s="80"/>
      <c r="QEY304" s="80"/>
      <c r="QEZ304" s="80"/>
      <c r="QFA304" s="80"/>
      <c r="QFB304" s="80"/>
      <c r="QFC304" s="80"/>
      <c r="QFD304" s="80"/>
      <c r="QFE304" s="80"/>
      <c r="QFF304" s="80"/>
      <c r="QFG304" s="80"/>
      <c r="QFH304" s="80"/>
      <c r="QFI304" s="80"/>
      <c r="QFJ304" s="80"/>
      <c r="QFK304" s="80"/>
      <c r="QFL304" s="80"/>
      <c r="QFM304" s="80"/>
      <c r="QFN304" s="80"/>
      <c r="QFO304" s="80"/>
      <c r="QFP304" s="80"/>
      <c r="QFQ304" s="80"/>
      <c r="QFR304" s="80"/>
      <c r="QFS304" s="80"/>
      <c r="QFT304" s="80"/>
      <c r="QFU304" s="80"/>
      <c r="QFV304" s="80"/>
      <c r="QFW304" s="80"/>
      <c r="QFX304" s="80"/>
      <c r="QFY304" s="80"/>
      <c r="QFZ304" s="80"/>
      <c r="QGA304" s="80"/>
      <c r="QGB304" s="80"/>
      <c r="QGC304" s="80"/>
      <c r="QGD304" s="80"/>
      <c r="QGE304" s="80"/>
      <c r="QGF304" s="80"/>
      <c r="QGG304" s="80"/>
      <c r="QGH304" s="80"/>
      <c r="QGI304" s="80"/>
      <c r="QGJ304" s="80"/>
      <c r="QGK304" s="80"/>
      <c r="QGL304" s="80"/>
      <c r="QGM304" s="80"/>
      <c r="QGN304" s="80"/>
      <c r="QGO304" s="80"/>
      <c r="QGP304" s="80"/>
      <c r="QGQ304" s="80"/>
      <c r="QGR304" s="80"/>
      <c r="QGS304" s="80"/>
      <c r="QGT304" s="80"/>
      <c r="QGU304" s="80"/>
      <c r="QGV304" s="80"/>
      <c r="QGW304" s="80"/>
      <c r="QGX304" s="80"/>
      <c r="QGY304" s="80"/>
      <c r="QGZ304" s="80"/>
      <c r="QHA304" s="80"/>
      <c r="QHB304" s="80"/>
      <c r="QHC304" s="80"/>
      <c r="QHD304" s="80"/>
      <c r="QHE304" s="80"/>
      <c r="QHF304" s="80"/>
      <c r="QHG304" s="80"/>
      <c r="QHH304" s="80"/>
      <c r="QHI304" s="80"/>
      <c r="QHJ304" s="80"/>
      <c r="QHK304" s="80"/>
      <c r="QHL304" s="80"/>
      <c r="QHM304" s="80"/>
      <c r="QHN304" s="80"/>
      <c r="QHO304" s="80"/>
      <c r="QHP304" s="80"/>
      <c r="QHQ304" s="80"/>
      <c r="QHR304" s="80"/>
      <c r="QHS304" s="80"/>
      <c r="QHT304" s="80"/>
      <c r="QHU304" s="80"/>
      <c r="QHV304" s="80"/>
      <c r="QHW304" s="80"/>
      <c r="QHX304" s="80"/>
      <c r="QHY304" s="80"/>
      <c r="QHZ304" s="80"/>
      <c r="QIA304" s="80"/>
      <c r="QIB304" s="80"/>
      <c r="QIC304" s="80"/>
      <c r="QID304" s="80"/>
      <c r="QIE304" s="80"/>
      <c r="QIF304" s="80"/>
      <c r="QIG304" s="80"/>
      <c r="QIH304" s="80"/>
      <c r="QII304" s="80"/>
      <c r="QIJ304" s="80"/>
      <c r="QIK304" s="80"/>
      <c r="QIL304" s="80"/>
      <c r="QIM304" s="80"/>
      <c r="QIN304" s="80"/>
      <c r="QIO304" s="80"/>
      <c r="QIP304" s="80"/>
      <c r="QIQ304" s="80"/>
      <c r="QIR304" s="80"/>
      <c r="QIS304" s="80"/>
      <c r="QIT304" s="80"/>
      <c r="QIU304" s="80"/>
      <c r="QIV304" s="80"/>
      <c r="QIW304" s="80"/>
      <c r="QIX304" s="80"/>
      <c r="QIY304" s="80"/>
      <c r="QIZ304" s="80"/>
      <c r="QJA304" s="80"/>
      <c r="QJB304" s="80"/>
      <c r="QJC304" s="80"/>
      <c r="QJD304" s="80"/>
      <c r="QJE304" s="80"/>
      <c r="QJF304" s="80"/>
      <c r="QJG304" s="80"/>
      <c r="QJH304" s="80"/>
      <c r="QJI304" s="80"/>
      <c r="QJJ304" s="80"/>
      <c r="QJK304" s="80"/>
      <c r="QJL304" s="80"/>
      <c r="QJM304" s="80"/>
      <c r="QJN304" s="80"/>
      <c r="QJO304" s="80"/>
      <c r="QJP304" s="80"/>
      <c r="QJQ304" s="80"/>
      <c r="QJR304" s="80"/>
      <c r="QJS304" s="80"/>
      <c r="QJT304" s="80"/>
      <c r="QJU304" s="80"/>
      <c r="QJV304" s="80"/>
      <c r="QJW304" s="80"/>
      <c r="QJX304" s="80"/>
      <c r="QJY304" s="80"/>
      <c r="QJZ304" s="80"/>
      <c r="QKA304" s="80"/>
      <c r="QKB304" s="80"/>
      <c r="QKC304" s="80"/>
      <c r="QKD304" s="80"/>
      <c r="QKE304" s="80"/>
      <c r="QKF304" s="80"/>
      <c r="QKG304" s="80"/>
      <c r="QKH304" s="80"/>
      <c r="QKI304" s="80"/>
      <c r="QKJ304" s="80"/>
      <c r="QKK304" s="80"/>
      <c r="QKL304" s="80"/>
      <c r="QKM304" s="80"/>
      <c r="QKN304" s="80"/>
      <c r="QKO304" s="80"/>
      <c r="QKP304" s="80"/>
      <c r="QKQ304" s="80"/>
      <c r="QKR304" s="80"/>
      <c r="QKS304" s="80"/>
      <c r="QKT304" s="80"/>
      <c r="QKU304" s="80"/>
      <c r="QKV304" s="80"/>
      <c r="QKW304" s="80"/>
      <c r="QKX304" s="80"/>
      <c r="QKY304" s="80"/>
      <c r="QKZ304" s="80"/>
      <c r="QLA304" s="80"/>
      <c r="QLB304" s="80"/>
      <c r="QLC304" s="80"/>
      <c r="QLD304" s="80"/>
      <c r="QLE304" s="80"/>
      <c r="QLF304" s="80"/>
      <c r="QLG304" s="80"/>
      <c r="QLH304" s="80"/>
      <c r="QLI304" s="80"/>
      <c r="QLJ304" s="80"/>
      <c r="QLK304" s="80"/>
      <c r="QLL304" s="80"/>
      <c r="QLM304" s="80"/>
      <c r="QLN304" s="80"/>
      <c r="QLO304" s="80"/>
      <c r="QLP304" s="80"/>
      <c r="QLQ304" s="80"/>
      <c r="QLR304" s="80"/>
      <c r="QLS304" s="80"/>
      <c r="QLT304" s="80"/>
      <c r="QLU304" s="80"/>
      <c r="QLV304" s="80"/>
      <c r="QLW304" s="80"/>
      <c r="QLX304" s="80"/>
      <c r="QLY304" s="80"/>
      <c r="QLZ304" s="80"/>
      <c r="QMA304" s="80"/>
      <c r="QMB304" s="80"/>
      <c r="QMC304" s="80"/>
      <c r="QMD304" s="80"/>
      <c r="QME304" s="80"/>
      <c r="QMF304" s="80"/>
      <c r="QMG304" s="80"/>
      <c r="QMH304" s="80"/>
      <c r="QMI304" s="80"/>
      <c r="QMJ304" s="80"/>
      <c r="QMK304" s="80"/>
      <c r="QML304" s="80"/>
      <c r="QMM304" s="80"/>
      <c r="QMN304" s="80"/>
      <c r="QMO304" s="80"/>
      <c r="QMP304" s="80"/>
      <c r="QMQ304" s="80"/>
      <c r="QMR304" s="80"/>
      <c r="QMS304" s="80"/>
      <c r="QMT304" s="80"/>
      <c r="QMU304" s="80"/>
      <c r="QMV304" s="80"/>
      <c r="QMW304" s="80"/>
      <c r="QMX304" s="80"/>
      <c r="QMY304" s="80"/>
      <c r="QMZ304" s="80"/>
      <c r="QNA304" s="80"/>
      <c r="QNB304" s="80"/>
      <c r="QNC304" s="80"/>
      <c r="QND304" s="80"/>
      <c r="QNE304" s="80"/>
      <c r="QNF304" s="80"/>
      <c r="QNG304" s="80"/>
      <c r="QNH304" s="80"/>
      <c r="QNI304" s="80"/>
      <c r="QNJ304" s="80"/>
      <c r="QNK304" s="80"/>
      <c r="QNL304" s="80"/>
      <c r="QNM304" s="80"/>
      <c r="QNN304" s="80"/>
      <c r="QNO304" s="80"/>
      <c r="QNP304" s="80"/>
      <c r="QNQ304" s="80"/>
      <c r="QNR304" s="80"/>
      <c r="QNS304" s="80"/>
      <c r="QNT304" s="80"/>
      <c r="QNU304" s="80"/>
      <c r="QNV304" s="80"/>
      <c r="QNW304" s="80"/>
      <c r="QNX304" s="80"/>
      <c r="QNY304" s="80"/>
      <c r="QNZ304" s="80"/>
      <c r="QOA304" s="80"/>
      <c r="QOB304" s="80"/>
      <c r="QOC304" s="80"/>
      <c r="QOD304" s="80"/>
      <c r="QOE304" s="80"/>
      <c r="QOF304" s="80"/>
      <c r="QOG304" s="80"/>
      <c r="QOH304" s="80"/>
      <c r="QOI304" s="80"/>
      <c r="QOJ304" s="80"/>
      <c r="QOK304" s="80"/>
      <c r="QOL304" s="80"/>
      <c r="QOM304" s="80"/>
      <c r="QON304" s="80"/>
      <c r="QOO304" s="80"/>
      <c r="QOP304" s="80"/>
      <c r="QOQ304" s="80"/>
      <c r="QOR304" s="80"/>
      <c r="QOS304" s="80"/>
      <c r="QOT304" s="80"/>
      <c r="QOU304" s="80"/>
      <c r="QOV304" s="80"/>
      <c r="QOW304" s="80"/>
      <c r="QOX304" s="80"/>
      <c r="QOY304" s="80"/>
      <c r="QOZ304" s="80"/>
      <c r="QPA304" s="80"/>
      <c r="QPB304" s="80"/>
      <c r="QPC304" s="80"/>
      <c r="QPD304" s="80"/>
      <c r="QPE304" s="80"/>
      <c r="QPF304" s="80"/>
      <c r="QPG304" s="80"/>
      <c r="QPH304" s="80"/>
      <c r="QPI304" s="80"/>
      <c r="QPJ304" s="80"/>
      <c r="QPK304" s="80"/>
      <c r="QPL304" s="80"/>
      <c r="QPM304" s="80"/>
      <c r="QPN304" s="80"/>
      <c r="QPO304" s="80"/>
      <c r="QPP304" s="80"/>
      <c r="QPQ304" s="80"/>
      <c r="QPR304" s="80"/>
      <c r="QPS304" s="80"/>
      <c r="QPT304" s="80"/>
      <c r="QPU304" s="80"/>
      <c r="QPV304" s="80"/>
      <c r="QPW304" s="80"/>
      <c r="QPX304" s="80"/>
      <c r="QPY304" s="80"/>
      <c r="QPZ304" s="80"/>
      <c r="QQA304" s="80"/>
      <c r="QQB304" s="80"/>
      <c r="QQC304" s="80"/>
      <c r="QQD304" s="80"/>
      <c r="QQE304" s="80"/>
      <c r="QQF304" s="80"/>
      <c r="QQG304" s="80"/>
      <c r="QQH304" s="80"/>
      <c r="QQI304" s="80"/>
      <c r="QQJ304" s="80"/>
      <c r="QQK304" s="80"/>
      <c r="QQL304" s="80"/>
      <c r="QQM304" s="80"/>
      <c r="QQN304" s="80"/>
      <c r="QQO304" s="80"/>
      <c r="QQP304" s="80"/>
      <c r="QQQ304" s="80"/>
      <c r="QQR304" s="80"/>
      <c r="QQS304" s="80"/>
      <c r="QQT304" s="80"/>
      <c r="QQU304" s="80"/>
      <c r="QQV304" s="80"/>
      <c r="QQW304" s="80"/>
      <c r="QQX304" s="80"/>
      <c r="QQY304" s="80"/>
      <c r="QQZ304" s="80"/>
      <c r="QRA304" s="80"/>
      <c r="QRB304" s="80"/>
      <c r="QRC304" s="80"/>
      <c r="QRD304" s="80"/>
      <c r="QRE304" s="80"/>
      <c r="QRF304" s="80"/>
      <c r="QRG304" s="80"/>
      <c r="QRH304" s="80"/>
      <c r="QRI304" s="80"/>
      <c r="QRJ304" s="80"/>
      <c r="QRK304" s="80"/>
      <c r="QRL304" s="80"/>
      <c r="QRM304" s="80"/>
      <c r="QRN304" s="80"/>
      <c r="QRO304" s="80"/>
      <c r="QRP304" s="80"/>
      <c r="QRQ304" s="80"/>
      <c r="QRR304" s="80"/>
      <c r="QRS304" s="80"/>
      <c r="QRT304" s="80"/>
      <c r="QRU304" s="80"/>
      <c r="QRV304" s="80"/>
      <c r="QRW304" s="80"/>
      <c r="QRX304" s="80"/>
      <c r="QRY304" s="80"/>
      <c r="QRZ304" s="80"/>
      <c r="QSA304" s="80"/>
      <c r="QSB304" s="80"/>
      <c r="QSC304" s="80"/>
      <c r="QSD304" s="80"/>
      <c r="QSE304" s="80"/>
      <c r="QSF304" s="80"/>
      <c r="QSG304" s="80"/>
      <c r="QSH304" s="80"/>
      <c r="QSI304" s="80"/>
      <c r="QSJ304" s="80"/>
      <c r="QSK304" s="80"/>
      <c r="QSL304" s="80"/>
      <c r="QSM304" s="80"/>
      <c r="QSN304" s="80"/>
      <c r="QSO304" s="80"/>
      <c r="QSP304" s="80"/>
      <c r="QSQ304" s="80"/>
      <c r="QSR304" s="80"/>
      <c r="QSS304" s="80"/>
      <c r="QST304" s="80"/>
      <c r="QSU304" s="80"/>
      <c r="QSV304" s="80"/>
      <c r="QSW304" s="80"/>
      <c r="QSX304" s="80"/>
      <c r="QSY304" s="80"/>
      <c r="QSZ304" s="80"/>
      <c r="QTA304" s="80"/>
      <c r="QTB304" s="80"/>
      <c r="QTC304" s="80"/>
      <c r="QTD304" s="80"/>
      <c r="QTE304" s="80"/>
      <c r="QTF304" s="80"/>
      <c r="QTG304" s="80"/>
      <c r="QTH304" s="80"/>
      <c r="QTI304" s="80"/>
      <c r="QTJ304" s="80"/>
      <c r="QTK304" s="80"/>
      <c r="QTL304" s="80"/>
      <c r="QTM304" s="80"/>
      <c r="QTN304" s="80"/>
      <c r="QTO304" s="80"/>
      <c r="QTP304" s="80"/>
      <c r="QTQ304" s="80"/>
      <c r="QTR304" s="80"/>
      <c r="QTS304" s="80"/>
      <c r="QTT304" s="80"/>
      <c r="QTU304" s="80"/>
      <c r="QTV304" s="80"/>
      <c r="QTW304" s="80"/>
      <c r="QTX304" s="80"/>
      <c r="QTY304" s="80"/>
      <c r="QTZ304" s="80"/>
      <c r="QUA304" s="80"/>
      <c r="QUB304" s="80"/>
      <c r="QUC304" s="80"/>
      <c r="QUD304" s="80"/>
      <c r="QUE304" s="80"/>
      <c r="QUF304" s="80"/>
      <c r="QUG304" s="80"/>
      <c r="QUH304" s="80"/>
      <c r="QUI304" s="80"/>
      <c r="QUJ304" s="80"/>
      <c r="QUK304" s="80"/>
      <c r="QUL304" s="80"/>
      <c r="QUM304" s="80"/>
      <c r="QUN304" s="80"/>
      <c r="QUO304" s="80"/>
      <c r="QUP304" s="80"/>
      <c r="QUQ304" s="80"/>
      <c r="QUR304" s="80"/>
      <c r="QUS304" s="80"/>
      <c r="QUT304" s="80"/>
      <c r="QUU304" s="80"/>
      <c r="QUV304" s="80"/>
      <c r="QUW304" s="80"/>
      <c r="QUX304" s="80"/>
      <c r="QUY304" s="80"/>
      <c r="QUZ304" s="80"/>
      <c r="QVA304" s="80"/>
      <c r="QVB304" s="80"/>
      <c r="QVC304" s="80"/>
      <c r="QVD304" s="80"/>
      <c r="QVE304" s="80"/>
      <c r="QVF304" s="80"/>
      <c r="QVG304" s="80"/>
      <c r="QVH304" s="80"/>
      <c r="QVI304" s="80"/>
      <c r="QVJ304" s="80"/>
      <c r="QVK304" s="80"/>
      <c r="QVL304" s="80"/>
      <c r="QVM304" s="80"/>
      <c r="QVN304" s="80"/>
      <c r="QVO304" s="80"/>
      <c r="QVP304" s="80"/>
      <c r="QVQ304" s="80"/>
      <c r="QVR304" s="80"/>
      <c r="QVS304" s="80"/>
      <c r="QVT304" s="80"/>
      <c r="QVU304" s="80"/>
      <c r="QVV304" s="80"/>
      <c r="QVW304" s="80"/>
      <c r="QVX304" s="80"/>
      <c r="QVY304" s="80"/>
      <c r="QVZ304" s="80"/>
      <c r="QWA304" s="80"/>
      <c r="QWB304" s="80"/>
      <c r="QWC304" s="80"/>
      <c r="QWD304" s="80"/>
      <c r="QWE304" s="80"/>
      <c r="QWF304" s="80"/>
      <c r="QWG304" s="80"/>
      <c r="QWH304" s="80"/>
      <c r="QWI304" s="80"/>
      <c r="QWJ304" s="80"/>
      <c r="QWK304" s="80"/>
      <c r="QWL304" s="80"/>
      <c r="QWM304" s="80"/>
      <c r="QWN304" s="80"/>
      <c r="QWO304" s="80"/>
      <c r="QWP304" s="80"/>
      <c r="QWQ304" s="80"/>
      <c r="QWR304" s="80"/>
      <c r="QWS304" s="80"/>
      <c r="QWT304" s="80"/>
      <c r="QWU304" s="80"/>
      <c r="QWV304" s="80"/>
      <c r="QWW304" s="80"/>
      <c r="QWX304" s="80"/>
      <c r="QWY304" s="80"/>
      <c r="QWZ304" s="80"/>
      <c r="QXA304" s="80"/>
      <c r="QXB304" s="80"/>
      <c r="QXC304" s="80"/>
      <c r="QXD304" s="80"/>
      <c r="QXE304" s="80"/>
      <c r="QXF304" s="80"/>
      <c r="QXG304" s="80"/>
      <c r="QXH304" s="80"/>
      <c r="QXI304" s="80"/>
      <c r="QXJ304" s="80"/>
      <c r="QXK304" s="80"/>
      <c r="QXL304" s="80"/>
      <c r="QXM304" s="80"/>
      <c r="QXN304" s="80"/>
      <c r="QXO304" s="80"/>
      <c r="QXP304" s="80"/>
      <c r="QXQ304" s="80"/>
      <c r="QXR304" s="80"/>
      <c r="QXS304" s="80"/>
      <c r="QXT304" s="80"/>
      <c r="QXU304" s="80"/>
      <c r="QXV304" s="80"/>
      <c r="QXW304" s="80"/>
      <c r="QXX304" s="80"/>
      <c r="QXY304" s="80"/>
      <c r="QXZ304" s="80"/>
      <c r="QYA304" s="80"/>
      <c r="QYB304" s="80"/>
      <c r="QYC304" s="80"/>
      <c r="QYD304" s="80"/>
      <c r="QYE304" s="80"/>
      <c r="QYF304" s="80"/>
      <c r="QYG304" s="80"/>
      <c r="QYH304" s="80"/>
      <c r="QYI304" s="80"/>
      <c r="QYJ304" s="80"/>
      <c r="QYK304" s="80"/>
      <c r="QYL304" s="80"/>
      <c r="QYM304" s="80"/>
      <c r="QYN304" s="80"/>
      <c r="QYO304" s="80"/>
      <c r="QYP304" s="80"/>
      <c r="QYQ304" s="80"/>
      <c r="QYR304" s="80"/>
      <c r="QYS304" s="80"/>
      <c r="QYT304" s="80"/>
      <c r="QYU304" s="80"/>
      <c r="QYV304" s="80"/>
      <c r="QYW304" s="80"/>
      <c r="QYX304" s="80"/>
      <c r="QYY304" s="80"/>
      <c r="QYZ304" s="80"/>
      <c r="QZA304" s="80"/>
      <c r="QZB304" s="80"/>
      <c r="QZC304" s="80"/>
      <c r="QZD304" s="80"/>
      <c r="QZE304" s="80"/>
      <c r="QZF304" s="80"/>
      <c r="QZG304" s="80"/>
      <c r="QZH304" s="80"/>
      <c r="QZI304" s="80"/>
      <c r="QZJ304" s="80"/>
      <c r="QZK304" s="80"/>
      <c r="QZL304" s="80"/>
      <c r="QZM304" s="80"/>
      <c r="QZN304" s="80"/>
      <c r="QZO304" s="80"/>
      <c r="QZP304" s="80"/>
      <c r="QZQ304" s="80"/>
      <c r="QZR304" s="80"/>
      <c r="QZS304" s="80"/>
      <c r="QZT304" s="80"/>
      <c r="QZU304" s="80"/>
      <c r="QZV304" s="80"/>
      <c r="QZW304" s="80"/>
      <c r="QZX304" s="80"/>
      <c r="QZY304" s="80"/>
      <c r="QZZ304" s="80"/>
      <c r="RAA304" s="80"/>
      <c r="RAB304" s="80"/>
      <c r="RAC304" s="80"/>
      <c r="RAD304" s="80"/>
      <c r="RAE304" s="80"/>
      <c r="RAF304" s="80"/>
      <c r="RAG304" s="80"/>
      <c r="RAH304" s="80"/>
      <c r="RAI304" s="80"/>
      <c r="RAJ304" s="80"/>
      <c r="RAK304" s="80"/>
      <c r="RAL304" s="80"/>
      <c r="RAM304" s="80"/>
      <c r="RAN304" s="80"/>
      <c r="RAO304" s="80"/>
      <c r="RAP304" s="80"/>
      <c r="RAQ304" s="80"/>
      <c r="RAR304" s="80"/>
      <c r="RAS304" s="80"/>
      <c r="RAT304" s="80"/>
      <c r="RAU304" s="80"/>
      <c r="RAV304" s="80"/>
      <c r="RAW304" s="80"/>
      <c r="RAX304" s="80"/>
      <c r="RAY304" s="80"/>
      <c r="RAZ304" s="80"/>
      <c r="RBA304" s="80"/>
      <c r="RBB304" s="80"/>
      <c r="RBC304" s="80"/>
      <c r="RBD304" s="80"/>
      <c r="RBE304" s="80"/>
      <c r="RBF304" s="80"/>
      <c r="RBG304" s="80"/>
      <c r="RBH304" s="80"/>
      <c r="RBI304" s="80"/>
      <c r="RBJ304" s="80"/>
      <c r="RBK304" s="80"/>
      <c r="RBL304" s="80"/>
      <c r="RBM304" s="80"/>
      <c r="RBN304" s="80"/>
      <c r="RBO304" s="80"/>
      <c r="RBP304" s="80"/>
      <c r="RBQ304" s="80"/>
      <c r="RBR304" s="80"/>
      <c r="RBS304" s="80"/>
      <c r="RBT304" s="80"/>
      <c r="RBU304" s="80"/>
      <c r="RBV304" s="80"/>
      <c r="RBW304" s="80"/>
      <c r="RBX304" s="80"/>
      <c r="RBY304" s="80"/>
      <c r="RBZ304" s="80"/>
      <c r="RCA304" s="80"/>
      <c r="RCB304" s="80"/>
      <c r="RCC304" s="80"/>
      <c r="RCD304" s="80"/>
      <c r="RCE304" s="80"/>
      <c r="RCF304" s="80"/>
      <c r="RCG304" s="80"/>
      <c r="RCH304" s="80"/>
      <c r="RCI304" s="80"/>
      <c r="RCJ304" s="80"/>
      <c r="RCK304" s="80"/>
      <c r="RCL304" s="80"/>
      <c r="RCM304" s="80"/>
      <c r="RCN304" s="80"/>
      <c r="RCO304" s="80"/>
      <c r="RCP304" s="80"/>
      <c r="RCQ304" s="80"/>
      <c r="RCR304" s="80"/>
      <c r="RCS304" s="80"/>
      <c r="RCT304" s="80"/>
      <c r="RCU304" s="80"/>
      <c r="RCV304" s="80"/>
      <c r="RCW304" s="80"/>
      <c r="RCX304" s="80"/>
      <c r="RCY304" s="80"/>
      <c r="RCZ304" s="80"/>
      <c r="RDA304" s="80"/>
      <c r="RDB304" s="80"/>
      <c r="RDC304" s="80"/>
      <c r="RDD304" s="80"/>
      <c r="RDE304" s="80"/>
      <c r="RDF304" s="80"/>
      <c r="RDG304" s="80"/>
      <c r="RDH304" s="80"/>
      <c r="RDI304" s="80"/>
      <c r="RDJ304" s="80"/>
      <c r="RDK304" s="80"/>
      <c r="RDL304" s="80"/>
      <c r="RDM304" s="80"/>
      <c r="RDN304" s="80"/>
      <c r="RDO304" s="80"/>
      <c r="RDP304" s="80"/>
      <c r="RDQ304" s="80"/>
      <c r="RDR304" s="80"/>
      <c r="RDS304" s="80"/>
      <c r="RDT304" s="80"/>
      <c r="RDU304" s="80"/>
      <c r="RDV304" s="80"/>
      <c r="RDW304" s="80"/>
      <c r="RDX304" s="80"/>
      <c r="RDY304" s="80"/>
      <c r="RDZ304" s="80"/>
      <c r="REA304" s="80"/>
      <c r="REB304" s="80"/>
      <c r="REC304" s="80"/>
      <c r="RED304" s="80"/>
      <c r="REE304" s="80"/>
      <c r="REF304" s="80"/>
      <c r="REG304" s="80"/>
      <c r="REH304" s="80"/>
      <c r="REI304" s="80"/>
      <c r="REJ304" s="80"/>
      <c r="REK304" s="80"/>
      <c r="REL304" s="80"/>
      <c r="REM304" s="80"/>
      <c r="REN304" s="80"/>
      <c r="REO304" s="80"/>
      <c r="REP304" s="80"/>
      <c r="REQ304" s="80"/>
      <c r="RER304" s="80"/>
      <c r="RES304" s="80"/>
      <c r="RET304" s="80"/>
      <c r="REU304" s="80"/>
      <c r="REV304" s="80"/>
      <c r="REW304" s="80"/>
      <c r="REX304" s="80"/>
      <c r="REY304" s="80"/>
      <c r="REZ304" s="80"/>
      <c r="RFA304" s="80"/>
      <c r="RFB304" s="80"/>
      <c r="RFC304" s="80"/>
      <c r="RFD304" s="80"/>
      <c r="RFE304" s="80"/>
      <c r="RFF304" s="80"/>
      <c r="RFG304" s="80"/>
      <c r="RFH304" s="80"/>
      <c r="RFI304" s="80"/>
      <c r="RFJ304" s="80"/>
      <c r="RFK304" s="80"/>
      <c r="RFL304" s="80"/>
      <c r="RFM304" s="80"/>
      <c r="RFN304" s="80"/>
      <c r="RFO304" s="80"/>
      <c r="RFP304" s="80"/>
      <c r="RFQ304" s="80"/>
      <c r="RFR304" s="80"/>
      <c r="RFS304" s="80"/>
      <c r="RFT304" s="80"/>
      <c r="RFU304" s="80"/>
      <c r="RFV304" s="80"/>
      <c r="RFW304" s="80"/>
      <c r="RFX304" s="80"/>
      <c r="RFY304" s="80"/>
      <c r="RFZ304" s="80"/>
      <c r="RGA304" s="80"/>
      <c r="RGB304" s="80"/>
      <c r="RGC304" s="80"/>
      <c r="RGD304" s="80"/>
      <c r="RGE304" s="80"/>
      <c r="RGF304" s="80"/>
      <c r="RGG304" s="80"/>
      <c r="RGH304" s="80"/>
      <c r="RGI304" s="80"/>
      <c r="RGJ304" s="80"/>
      <c r="RGK304" s="80"/>
      <c r="RGL304" s="80"/>
      <c r="RGM304" s="80"/>
      <c r="RGN304" s="80"/>
      <c r="RGO304" s="80"/>
      <c r="RGP304" s="80"/>
      <c r="RGQ304" s="80"/>
      <c r="RGR304" s="80"/>
      <c r="RGS304" s="80"/>
      <c r="RGT304" s="80"/>
      <c r="RGU304" s="80"/>
      <c r="RGV304" s="80"/>
      <c r="RGW304" s="80"/>
      <c r="RGX304" s="80"/>
      <c r="RGY304" s="80"/>
      <c r="RGZ304" s="80"/>
      <c r="RHA304" s="80"/>
      <c r="RHB304" s="80"/>
      <c r="RHC304" s="80"/>
      <c r="RHD304" s="80"/>
      <c r="RHE304" s="80"/>
      <c r="RHF304" s="80"/>
      <c r="RHG304" s="80"/>
      <c r="RHH304" s="80"/>
      <c r="RHI304" s="80"/>
      <c r="RHJ304" s="80"/>
      <c r="RHK304" s="80"/>
      <c r="RHL304" s="80"/>
      <c r="RHM304" s="80"/>
      <c r="RHN304" s="80"/>
      <c r="RHO304" s="80"/>
      <c r="RHP304" s="80"/>
      <c r="RHQ304" s="80"/>
      <c r="RHR304" s="80"/>
      <c r="RHS304" s="80"/>
      <c r="RHT304" s="80"/>
      <c r="RHU304" s="80"/>
      <c r="RHV304" s="80"/>
      <c r="RHW304" s="80"/>
      <c r="RHX304" s="80"/>
      <c r="RHY304" s="80"/>
      <c r="RHZ304" s="80"/>
      <c r="RIA304" s="80"/>
      <c r="RIB304" s="80"/>
      <c r="RIC304" s="80"/>
      <c r="RID304" s="80"/>
      <c r="RIE304" s="80"/>
      <c r="RIF304" s="80"/>
      <c r="RIG304" s="80"/>
      <c r="RIH304" s="80"/>
      <c r="RII304" s="80"/>
      <c r="RIJ304" s="80"/>
      <c r="RIK304" s="80"/>
      <c r="RIL304" s="80"/>
      <c r="RIM304" s="80"/>
      <c r="RIN304" s="80"/>
      <c r="RIO304" s="80"/>
      <c r="RIP304" s="80"/>
      <c r="RIQ304" s="80"/>
      <c r="RIR304" s="80"/>
      <c r="RIS304" s="80"/>
      <c r="RIT304" s="80"/>
      <c r="RIU304" s="80"/>
      <c r="RIV304" s="80"/>
      <c r="RIW304" s="80"/>
      <c r="RIX304" s="80"/>
      <c r="RIY304" s="80"/>
      <c r="RIZ304" s="80"/>
      <c r="RJA304" s="80"/>
      <c r="RJB304" s="80"/>
      <c r="RJC304" s="80"/>
      <c r="RJD304" s="80"/>
      <c r="RJE304" s="80"/>
      <c r="RJF304" s="80"/>
      <c r="RJG304" s="80"/>
      <c r="RJH304" s="80"/>
      <c r="RJI304" s="80"/>
      <c r="RJJ304" s="80"/>
      <c r="RJK304" s="80"/>
      <c r="RJL304" s="80"/>
      <c r="RJM304" s="80"/>
      <c r="RJN304" s="80"/>
      <c r="RJO304" s="80"/>
      <c r="RJP304" s="80"/>
      <c r="RJQ304" s="80"/>
      <c r="RJR304" s="80"/>
      <c r="RJS304" s="80"/>
      <c r="RJT304" s="80"/>
      <c r="RJU304" s="80"/>
      <c r="RJV304" s="80"/>
      <c r="RJW304" s="80"/>
      <c r="RJX304" s="80"/>
      <c r="RJY304" s="80"/>
      <c r="RJZ304" s="80"/>
      <c r="RKA304" s="80"/>
      <c r="RKB304" s="80"/>
      <c r="RKC304" s="80"/>
      <c r="RKD304" s="80"/>
      <c r="RKE304" s="80"/>
      <c r="RKF304" s="80"/>
      <c r="RKG304" s="80"/>
      <c r="RKH304" s="80"/>
      <c r="RKI304" s="80"/>
      <c r="RKJ304" s="80"/>
      <c r="RKK304" s="80"/>
      <c r="RKL304" s="80"/>
      <c r="RKM304" s="80"/>
      <c r="RKN304" s="80"/>
      <c r="RKO304" s="80"/>
      <c r="RKP304" s="80"/>
      <c r="RKQ304" s="80"/>
      <c r="RKR304" s="80"/>
      <c r="RKS304" s="80"/>
      <c r="RKT304" s="80"/>
      <c r="RKU304" s="80"/>
      <c r="RKV304" s="80"/>
      <c r="RKW304" s="80"/>
      <c r="RKX304" s="80"/>
      <c r="RKY304" s="80"/>
      <c r="RKZ304" s="80"/>
      <c r="RLA304" s="80"/>
      <c r="RLB304" s="80"/>
      <c r="RLC304" s="80"/>
      <c r="RLD304" s="80"/>
      <c r="RLE304" s="80"/>
      <c r="RLF304" s="80"/>
      <c r="RLG304" s="80"/>
      <c r="RLH304" s="80"/>
      <c r="RLI304" s="80"/>
      <c r="RLJ304" s="80"/>
      <c r="RLK304" s="80"/>
      <c r="RLL304" s="80"/>
      <c r="RLM304" s="80"/>
      <c r="RLN304" s="80"/>
      <c r="RLO304" s="80"/>
      <c r="RLP304" s="80"/>
      <c r="RLQ304" s="80"/>
      <c r="RLR304" s="80"/>
      <c r="RLS304" s="80"/>
      <c r="RLT304" s="80"/>
      <c r="RLU304" s="80"/>
      <c r="RLV304" s="80"/>
      <c r="RLW304" s="80"/>
      <c r="RLX304" s="80"/>
      <c r="RLY304" s="80"/>
      <c r="RLZ304" s="80"/>
      <c r="RMA304" s="80"/>
      <c r="RMB304" s="80"/>
      <c r="RMC304" s="80"/>
      <c r="RMD304" s="80"/>
      <c r="RME304" s="80"/>
      <c r="RMF304" s="80"/>
      <c r="RMG304" s="80"/>
      <c r="RMH304" s="80"/>
      <c r="RMI304" s="80"/>
      <c r="RMJ304" s="80"/>
      <c r="RMK304" s="80"/>
      <c r="RML304" s="80"/>
      <c r="RMM304" s="80"/>
      <c r="RMN304" s="80"/>
      <c r="RMO304" s="80"/>
      <c r="RMP304" s="80"/>
      <c r="RMQ304" s="80"/>
      <c r="RMR304" s="80"/>
      <c r="RMS304" s="80"/>
      <c r="RMT304" s="80"/>
      <c r="RMU304" s="80"/>
      <c r="RMV304" s="80"/>
      <c r="RMW304" s="80"/>
      <c r="RMX304" s="80"/>
      <c r="RMY304" s="80"/>
      <c r="RMZ304" s="80"/>
      <c r="RNA304" s="80"/>
      <c r="RNB304" s="80"/>
      <c r="RNC304" s="80"/>
      <c r="RND304" s="80"/>
      <c r="RNE304" s="80"/>
      <c r="RNF304" s="80"/>
      <c r="RNG304" s="80"/>
      <c r="RNH304" s="80"/>
      <c r="RNI304" s="80"/>
      <c r="RNJ304" s="80"/>
      <c r="RNK304" s="80"/>
      <c r="RNL304" s="80"/>
      <c r="RNM304" s="80"/>
      <c r="RNN304" s="80"/>
      <c r="RNO304" s="80"/>
      <c r="RNP304" s="80"/>
      <c r="RNQ304" s="80"/>
      <c r="RNR304" s="80"/>
      <c r="RNS304" s="80"/>
      <c r="RNT304" s="80"/>
      <c r="RNU304" s="80"/>
      <c r="RNV304" s="80"/>
      <c r="RNW304" s="80"/>
      <c r="RNX304" s="80"/>
      <c r="RNY304" s="80"/>
      <c r="RNZ304" s="80"/>
      <c r="ROA304" s="80"/>
      <c r="ROB304" s="80"/>
      <c r="ROC304" s="80"/>
      <c r="ROD304" s="80"/>
      <c r="ROE304" s="80"/>
      <c r="ROF304" s="80"/>
      <c r="ROG304" s="80"/>
      <c r="ROH304" s="80"/>
      <c r="ROI304" s="80"/>
      <c r="ROJ304" s="80"/>
      <c r="ROK304" s="80"/>
      <c r="ROL304" s="80"/>
      <c r="ROM304" s="80"/>
      <c r="RON304" s="80"/>
      <c r="ROO304" s="80"/>
      <c r="ROP304" s="80"/>
      <c r="ROQ304" s="80"/>
      <c r="ROR304" s="80"/>
      <c r="ROS304" s="80"/>
      <c r="ROT304" s="80"/>
      <c r="ROU304" s="80"/>
      <c r="ROV304" s="80"/>
      <c r="ROW304" s="80"/>
      <c r="ROX304" s="80"/>
      <c r="ROY304" s="80"/>
      <c r="ROZ304" s="80"/>
      <c r="RPA304" s="80"/>
      <c r="RPB304" s="80"/>
      <c r="RPC304" s="80"/>
      <c r="RPD304" s="80"/>
      <c r="RPE304" s="80"/>
      <c r="RPF304" s="80"/>
      <c r="RPG304" s="80"/>
      <c r="RPH304" s="80"/>
      <c r="RPI304" s="80"/>
      <c r="RPJ304" s="80"/>
      <c r="RPK304" s="80"/>
      <c r="RPL304" s="80"/>
      <c r="RPM304" s="80"/>
      <c r="RPN304" s="80"/>
      <c r="RPO304" s="80"/>
      <c r="RPP304" s="80"/>
      <c r="RPQ304" s="80"/>
      <c r="RPR304" s="80"/>
      <c r="RPS304" s="80"/>
      <c r="RPT304" s="80"/>
      <c r="RPU304" s="80"/>
      <c r="RPV304" s="80"/>
      <c r="RPW304" s="80"/>
      <c r="RPX304" s="80"/>
      <c r="RPY304" s="80"/>
      <c r="RPZ304" s="80"/>
      <c r="RQA304" s="80"/>
      <c r="RQB304" s="80"/>
      <c r="RQC304" s="80"/>
      <c r="RQD304" s="80"/>
      <c r="RQE304" s="80"/>
      <c r="RQF304" s="80"/>
      <c r="RQG304" s="80"/>
      <c r="RQH304" s="80"/>
      <c r="RQI304" s="80"/>
      <c r="RQJ304" s="80"/>
      <c r="RQK304" s="80"/>
      <c r="RQL304" s="80"/>
      <c r="RQM304" s="80"/>
      <c r="RQN304" s="80"/>
      <c r="RQO304" s="80"/>
      <c r="RQP304" s="80"/>
      <c r="RQQ304" s="80"/>
      <c r="RQR304" s="80"/>
      <c r="RQS304" s="80"/>
      <c r="RQT304" s="80"/>
      <c r="RQU304" s="80"/>
      <c r="RQV304" s="80"/>
      <c r="RQW304" s="80"/>
      <c r="RQX304" s="80"/>
      <c r="RQY304" s="80"/>
      <c r="RQZ304" s="80"/>
      <c r="RRA304" s="80"/>
      <c r="RRB304" s="80"/>
      <c r="RRC304" s="80"/>
      <c r="RRD304" s="80"/>
      <c r="RRE304" s="80"/>
      <c r="RRF304" s="80"/>
      <c r="RRG304" s="80"/>
      <c r="RRH304" s="80"/>
      <c r="RRI304" s="80"/>
      <c r="RRJ304" s="80"/>
      <c r="RRK304" s="80"/>
      <c r="RRL304" s="80"/>
      <c r="RRM304" s="80"/>
      <c r="RRN304" s="80"/>
      <c r="RRO304" s="80"/>
      <c r="RRP304" s="80"/>
      <c r="RRQ304" s="80"/>
      <c r="RRR304" s="80"/>
      <c r="RRS304" s="80"/>
      <c r="RRT304" s="80"/>
      <c r="RRU304" s="80"/>
      <c r="RRV304" s="80"/>
      <c r="RRW304" s="80"/>
      <c r="RRX304" s="80"/>
      <c r="RRY304" s="80"/>
      <c r="RRZ304" s="80"/>
      <c r="RSA304" s="80"/>
      <c r="RSB304" s="80"/>
      <c r="RSC304" s="80"/>
      <c r="RSD304" s="80"/>
      <c r="RSE304" s="80"/>
      <c r="RSF304" s="80"/>
      <c r="RSG304" s="80"/>
      <c r="RSH304" s="80"/>
      <c r="RSI304" s="80"/>
      <c r="RSJ304" s="80"/>
      <c r="RSK304" s="80"/>
      <c r="RSL304" s="80"/>
      <c r="RSM304" s="80"/>
      <c r="RSN304" s="80"/>
      <c r="RSO304" s="80"/>
      <c r="RSP304" s="80"/>
      <c r="RSQ304" s="80"/>
      <c r="RSR304" s="80"/>
      <c r="RSS304" s="80"/>
      <c r="RST304" s="80"/>
      <c r="RSU304" s="80"/>
      <c r="RSV304" s="80"/>
      <c r="RSW304" s="80"/>
      <c r="RSX304" s="80"/>
      <c r="RSY304" s="80"/>
      <c r="RSZ304" s="80"/>
      <c r="RTA304" s="80"/>
      <c r="RTB304" s="80"/>
      <c r="RTC304" s="80"/>
      <c r="RTD304" s="80"/>
      <c r="RTE304" s="80"/>
      <c r="RTF304" s="80"/>
      <c r="RTG304" s="80"/>
      <c r="RTH304" s="80"/>
      <c r="RTI304" s="80"/>
      <c r="RTJ304" s="80"/>
      <c r="RTK304" s="80"/>
      <c r="RTL304" s="80"/>
      <c r="RTM304" s="80"/>
      <c r="RTN304" s="80"/>
      <c r="RTO304" s="80"/>
      <c r="RTP304" s="80"/>
      <c r="RTQ304" s="80"/>
      <c r="RTR304" s="80"/>
      <c r="RTS304" s="80"/>
      <c r="RTT304" s="80"/>
      <c r="RTU304" s="80"/>
      <c r="RTV304" s="80"/>
      <c r="RTW304" s="80"/>
      <c r="RTX304" s="80"/>
      <c r="RTY304" s="80"/>
      <c r="RTZ304" s="80"/>
      <c r="RUA304" s="80"/>
      <c r="RUB304" s="80"/>
      <c r="RUC304" s="80"/>
      <c r="RUD304" s="80"/>
      <c r="RUE304" s="80"/>
      <c r="RUF304" s="80"/>
      <c r="RUG304" s="80"/>
      <c r="RUH304" s="80"/>
      <c r="RUI304" s="80"/>
      <c r="RUJ304" s="80"/>
      <c r="RUK304" s="80"/>
      <c r="RUL304" s="80"/>
      <c r="RUM304" s="80"/>
      <c r="RUN304" s="80"/>
      <c r="RUO304" s="80"/>
      <c r="RUP304" s="80"/>
      <c r="RUQ304" s="80"/>
      <c r="RUR304" s="80"/>
      <c r="RUS304" s="80"/>
      <c r="RUT304" s="80"/>
      <c r="RUU304" s="80"/>
      <c r="RUV304" s="80"/>
      <c r="RUW304" s="80"/>
      <c r="RUX304" s="80"/>
      <c r="RUY304" s="80"/>
      <c r="RUZ304" s="80"/>
      <c r="RVA304" s="80"/>
      <c r="RVB304" s="80"/>
      <c r="RVC304" s="80"/>
      <c r="RVD304" s="80"/>
      <c r="RVE304" s="80"/>
      <c r="RVF304" s="80"/>
      <c r="RVG304" s="80"/>
      <c r="RVH304" s="80"/>
      <c r="RVI304" s="80"/>
      <c r="RVJ304" s="80"/>
      <c r="RVK304" s="80"/>
      <c r="RVL304" s="80"/>
      <c r="RVM304" s="80"/>
      <c r="RVN304" s="80"/>
      <c r="RVO304" s="80"/>
      <c r="RVP304" s="80"/>
      <c r="RVQ304" s="80"/>
      <c r="RVR304" s="80"/>
      <c r="RVS304" s="80"/>
      <c r="RVT304" s="80"/>
      <c r="RVU304" s="80"/>
      <c r="RVV304" s="80"/>
      <c r="RVW304" s="80"/>
      <c r="RVX304" s="80"/>
      <c r="RVY304" s="80"/>
      <c r="RVZ304" s="80"/>
      <c r="RWA304" s="80"/>
      <c r="RWB304" s="80"/>
      <c r="RWC304" s="80"/>
      <c r="RWD304" s="80"/>
      <c r="RWE304" s="80"/>
      <c r="RWF304" s="80"/>
      <c r="RWG304" s="80"/>
      <c r="RWH304" s="80"/>
      <c r="RWI304" s="80"/>
      <c r="RWJ304" s="80"/>
      <c r="RWK304" s="80"/>
      <c r="RWL304" s="80"/>
      <c r="RWM304" s="80"/>
      <c r="RWN304" s="80"/>
      <c r="RWO304" s="80"/>
      <c r="RWP304" s="80"/>
      <c r="RWQ304" s="80"/>
      <c r="RWR304" s="80"/>
      <c r="RWS304" s="80"/>
      <c r="RWT304" s="80"/>
      <c r="RWU304" s="80"/>
      <c r="RWV304" s="80"/>
      <c r="RWW304" s="80"/>
      <c r="RWX304" s="80"/>
      <c r="RWY304" s="80"/>
      <c r="RWZ304" s="80"/>
      <c r="RXA304" s="80"/>
      <c r="RXB304" s="80"/>
      <c r="RXC304" s="80"/>
      <c r="RXD304" s="80"/>
      <c r="RXE304" s="80"/>
      <c r="RXF304" s="80"/>
      <c r="RXG304" s="80"/>
      <c r="RXH304" s="80"/>
      <c r="RXI304" s="80"/>
      <c r="RXJ304" s="80"/>
      <c r="RXK304" s="80"/>
      <c r="RXL304" s="80"/>
      <c r="RXM304" s="80"/>
      <c r="RXN304" s="80"/>
      <c r="RXO304" s="80"/>
      <c r="RXP304" s="80"/>
      <c r="RXQ304" s="80"/>
      <c r="RXR304" s="80"/>
      <c r="RXS304" s="80"/>
      <c r="RXT304" s="80"/>
      <c r="RXU304" s="80"/>
      <c r="RXV304" s="80"/>
      <c r="RXW304" s="80"/>
      <c r="RXX304" s="80"/>
      <c r="RXY304" s="80"/>
      <c r="RXZ304" s="80"/>
      <c r="RYA304" s="80"/>
      <c r="RYB304" s="80"/>
      <c r="RYC304" s="80"/>
      <c r="RYD304" s="80"/>
      <c r="RYE304" s="80"/>
      <c r="RYF304" s="80"/>
      <c r="RYG304" s="80"/>
      <c r="RYH304" s="80"/>
      <c r="RYI304" s="80"/>
      <c r="RYJ304" s="80"/>
      <c r="RYK304" s="80"/>
      <c r="RYL304" s="80"/>
      <c r="RYM304" s="80"/>
      <c r="RYN304" s="80"/>
      <c r="RYO304" s="80"/>
      <c r="RYP304" s="80"/>
      <c r="RYQ304" s="80"/>
      <c r="RYR304" s="80"/>
      <c r="RYS304" s="80"/>
      <c r="RYT304" s="80"/>
      <c r="RYU304" s="80"/>
      <c r="RYV304" s="80"/>
      <c r="RYW304" s="80"/>
      <c r="RYX304" s="80"/>
      <c r="RYY304" s="80"/>
      <c r="RYZ304" s="80"/>
      <c r="RZA304" s="80"/>
      <c r="RZB304" s="80"/>
      <c r="RZC304" s="80"/>
      <c r="RZD304" s="80"/>
      <c r="RZE304" s="80"/>
      <c r="RZF304" s="80"/>
      <c r="RZG304" s="80"/>
      <c r="RZH304" s="80"/>
      <c r="RZI304" s="80"/>
      <c r="RZJ304" s="80"/>
      <c r="RZK304" s="80"/>
      <c r="RZL304" s="80"/>
      <c r="RZM304" s="80"/>
      <c r="RZN304" s="80"/>
      <c r="RZO304" s="80"/>
      <c r="RZP304" s="80"/>
      <c r="RZQ304" s="80"/>
      <c r="RZR304" s="80"/>
      <c r="RZS304" s="80"/>
      <c r="RZT304" s="80"/>
      <c r="RZU304" s="80"/>
      <c r="RZV304" s="80"/>
      <c r="RZW304" s="80"/>
      <c r="RZX304" s="80"/>
      <c r="RZY304" s="80"/>
      <c r="RZZ304" s="80"/>
      <c r="SAA304" s="80"/>
      <c r="SAB304" s="80"/>
      <c r="SAC304" s="80"/>
      <c r="SAD304" s="80"/>
      <c r="SAE304" s="80"/>
      <c r="SAF304" s="80"/>
      <c r="SAG304" s="80"/>
      <c r="SAH304" s="80"/>
      <c r="SAI304" s="80"/>
      <c r="SAJ304" s="80"/>
      <c r="SAK304" s="80"/>
      <c r="SAL304" s="80"/>
      <c r="SAM304" s="80"/>
      <c r="SAN304" s="80"/>
      <c r="SAO304" s="80"/>
      <c r="SAP304" s="80"/>
      <c r="SAQ304" s="80"/>
      <c r="SAR304" s="80"/>
      <c r="SAS304" s="80"/>
      <c r="SAT304" s="80"/>
      <c r="SAU304" s="80"/>
      <c r="SAV304" s="80"/>
      <c r="SAW304" s="80"/>
      <c r="SAX304" s="80"/>
      <c r="SAY304" s="80"/>
      <c r="SAZ304" s="80"/>
      <c r="SBA304" s="80"/>
      <c r="SBB304" s="80"/>
      <c r="SBC304" s="80"/>
      <c r="SBD304" s="80"/>
      <c r="SBE304" s="80"/>
      <c r="SBF304" s="80"/>
      <c r="SBG304" s="80"/>
      <c r="SBH304" s="80"/>
      <c r="SBI304" s="80"/>
      <c r="SBJ304" s="80"/>
      <c r="SBK304" s="80"/>
      <c r="SBL304" s="80"/>
      <c r="SBM304" s="80"/>
      <c r="SBN304" s="80"/>
      <c r="SBO304" s="80"/>
      <c r="SBP304" s="80"/>
      <c r="SBQ304" s="80"/>
      <c r="SBR304" s="80"/>
      <c r="SBS304" s="80"/>
      <c r="SBT304" s="80"/>
      <c r="SBU304" s="80"/>
      <c r="SBV304" s="80"/>
      <c r="SBW304" s="80"/>
      <c r="SBX304" s="80"/>
      <c r="SBY304" s="80"/>
      <c r="SBZ304" s="80"/>
      <c r="SCA304" s="80"/>
      <c r="SCB304" s="80"/>
      <c r="SCC304" s="80"/>
      <c r="SCD304" s="80"/>
      <c r="SCE304" s="80"/>
      <c r="SCF304" s="80"/>
      <c r="SCG304" s="80"/>
      <c r="SCH304" s="80"/>
      <c r="SCI304" s="80"/>
      <c r="SCJ304" s="80"/>
      <c r="SCK304" s="80"/>
      <c r="SCL304" s="80"/>
      <c r="SCM304" s="80"/>
      <c r="SCN304" s="80"/>
      <c r="SCO304" s="80"/>
      <c r="SCP304" s="80"/>
      <c r="SCQ304" s="80"/>
      <c r="SCR304" s="80"/>
      <c r="SCS304" s="80"/>
      <c r="SCT304" s="80"/>
      <c r="SCU304" s="80"/>
      <c r="SCV304" s="80"/>
      <c r="SCW304" s="80"/>
      <c r="SCX304" s="80"/>
      <c r="SCY304" s="80"/>
      <c r="SCZ304" s="80"/>
      <c r="SDA304" s="80"/>
      <c r="SDB304" s="80"/>
      <c r="SDC304" s="80"/>
      <c r="SDD304" s="80"/>
      <c r="SDE304" s="80"/>
      <c r="SDF304" s="80"/>
      <c r="SDG304" s="80"/>
      <c r="SDH304" s="80"/>
      <c r="SDI304" s="80"/>
      <c r="SDJ304" s="80"/>
      <c r="SDK304" s="80"/>
      <c r="SDL304" s="80"/>
      <c r="SDM304" s="80"/>
      <c r="SDN304" s="80"/>
      <c r="SDO304" s="80"/>
      <c r="SDP304" s="80"/>
      <c r="SDQ304" s="80"/>
      <c r="SDR304" s="80"/>
      <c r="SDS304" s="80"/>
      <c r="SDT304" s="80"/>
      <c r="SDU304" s="80"/>
      <c r="SDV304" s="80"/>
      <c r="SDW304" s="80"/>
      <c r="SDX304" s="80"/>
      <c r="SDY304" s="80"/>
      <c r="SDZ304" s="80"/>
      <c r="SEA304" s="80"/>
      <c r="SEB304" s="80"/>
      <c r="SEC304" s="80"/>
      <c r="SED304" s="80"/>
      <c r="SEE304" s="80"/>
      <c r="SEF304" s="80"/>
      <c r="SEG304" s="80"/>
      <c r="SEH304" s="80"/>
      <c r="SEI304" s="80"/>
      <c r="SEJ304" s="80"/>
      <c r="SEK304" s="80"/>
      <c r="SEL304" s="80"/>
      <c r="SEM304" s="80"/>
      <c r="SEN304" s="80"/>
      <c r="SEO304" s="80"/>
      <c r="SEP304" s="80"/>
      <c r="SEQ304" s="80"/>
      <c r="SER304" s="80"/>
      <c r="SES304" s="80"/>
      <c r="SET304" s="80"/>
      <c r="SEU304" s="80"/>
      <c r="SEV304" s="80"/>
      <c r="SEW304" s="80"/>
      <c r="SEX304" s="80"/>
      <c r="SEY304" s="80"/>
      <c r="SEZ304" s="80"/>
      <c r="SFA304" s="80"/>
      <c r="SFB304" s="80"/>
      <c r="SFC304" s="80"/>
      <c r="SFD304" s="80"/>
      <c r="SFE304" s="80"/>
      <c r="SFF304" s="80"/>
      <c r="SFG304" s="80"/>
      <c r="SFH304" s="80"/>
      <c r="SFI304" s="80"/>
      <c r="SFJ304" s="80"/>
      <c r="SFK304" s="80"/>
      <c r="SFL304" s="80"/>
      <c r="SFM304" s="80"/>
      <c r="SFN304" s="80"/>
      <c r="SFO304" s="80"/>
      <c r="SFP304" s="80"/>
      <c r="SFQ304" s="80"/>
      <c r="SFR304" s="80"/>
      <c r="SFS304" s="80"/>
      <c r="SFT304" s="80"/>
      <c r="SFU304" s="80"/>
      <c r="SFV304" s="80"/>
      <c r="SFW304" s="80"/>
      <c r="SFX304" s="80"/>
      <c r="SFY304" s="80"/>
      <c r="SFZ304" s="80"/>
      <c r="SGA304" s="80"/>
      <c r="SGB304" s="80"/>
      <c r="SGC304" s="80"/>
      <c r="SGD304" s="80"/>
      <c r="SGE304" s="80"/>
      <c r="SGF304" s="80"/>
      <c r="SGG304" s="80"/>
      <c r="SGH304" s="80"/>
      <c r="SGI304" s="80"/>
      <c r="SGJ304" s="80"/>
      <c r="SGK304" s="80"/>
      <c r="SGL304" s="80"/>
      <c r="SGM304" s="80"/>
      <c r="SGN304" s="80"/>
      <c r="SGO304" s="80"/>
      <c r="SGP304" s="80"/>
      <c r="SGQ304" s="80"/>
      <c r="SGR304" s="80"/>
      <c r="SGS304" s="80"/>
      <c r="SGT304" s="80"/>
      <c r="SGU304" s="80"/>
      <c r="SGV304" s="80"/>
      <c r="SGW304" s="80"/>
      <c r="SGX304" s="80"/>
      <c r="SGY304" s="80"/>
      <c r="SGZ304" s="80"/>
      <c r="SHA304" s="80"/>
      <c r="SHB304" s="80"/>
      <c r="SHC304" s="80"/>
      <c r="SHD304" s="80"/>
      <c r="SHE304" s="80"/>
      <c r="SHF304" s="80"/>
      <c r="SHG304" s="80"/>
      <c r="SHH304" s="80"/>
      <c r="SHI304" s="80"/>
      <c r="SHJ304" s="80"/>
      <c r="SHK304" s="80"/>
      <c r="SHL304" s="80"/>
      <c r="SHM304" s="80"/>
      <c r="SHN304" s="80"/>
      <c r="SHO304" s="80"/>
      <c r="SHP304" s="80"/>
      <c r="SHQ304" s="80"/>
      <c r="SHR304" s="80"/>
      <c r="SHS304" s="80"/>
      <c r="SHT304" s="80"/>
      <c r="SHU304" s="80"/>
      <c r="SHV304" s="80"/>
      <c r="SHW304" s="80"/>
      <c r="SHX304" s="80"/>
      <c r="SHY304" s="80"/>
      <c r="SHZ304" s="80"/>
      <c r="SIA304" s="80"/>
      <c r="SIB304" s="80"/>
      <c r="SIC304" s="80"/>
      <c r="SID304" s="80"/>
      <c r="SIE304" s="80"/>
      <c r="SIF304" s="80"/>
      <c r="SIG304" s="80"/>
      <c r="SIH304" s="80"/>
      <c r="SII304" s="80"/>
      <c r="SIJ304" s="80"/>
      <c r="SIK304" s="80"/>
      <c r="SIL304" s="80"/>
      <c r="SIM304" s="80"/>
      <c r="SIN304" s="80"/>
      <c r="SIO304" s="80"/>
      <c r="SIP304" s="80"/>
      <c r="SIQ304" s="80"/>
      <c r="SIR304" s="80"/>
      <c r="SIS304" s="80"/>
      <c r="SIT304" s="80"/>
      <c r="SIU304" s="80"/>
      <c r="SIV304" s="80"/>
      <c r="SIW304" s="80"/>
      <c r="SIX304" s="80"/>
      <c r="SIY304" s="80"/>
      <c r="SIZ304" s="80"/>
      <c r="SJA304" s="80"/>
      <c r="SJB304" s="80"/>
      <c r="SJC304" s="80"/>
      <c r="SJD304" s="80"/>
      <c r="SJE304" s="80"/>
      <c r="SJF304" s="80"/>
      <c r="SJG304" s="80"/>
      <c r="SJH304" s="80"/>
      <c r="SJI304" s="80"/>
      <c r="SJJ304" s="80"/>
      <c r="SJK304" s="80"/>
      <c r="SJL304" s="80"/>
      <c r="SJM304" s="80"/>
      <c r="SJN304" s="80"/>
      <c r="SJO304" s="80"/>
      <c r="SJP304" s="80"/>
      <c r="SJQ304" s="80"/>
      <c r="SJR304" s="80"/>
      <c r="SJS304" s="80"/>
      <c r="SJT304" s="80"/>
      <c r="SJU304" s="80"/>
      <c r="SJV304" s="80"/>
      <c r="SJW304" s="80"/>
      <c r="SJX304" s="80"/>
      <c r="SJY304" s="80"/>
      <c r="SJZ304" s="80"/>
      <c r="SKA304" s="80"/>
      <c r="SKB304" s="80"/>
      <c r="SKC304" s="80"/>
      <c r="SKD304" s="80"/>
      <c r="SKE304" s="80"/>
      <c r="SKF304" s="80"/>
      <c r="SKG304" s="80"/>
      <c r="SKH304" s="80"/>
      <c r="SKI304" s="80"/>
      <c r="SKJ304" s="80"/>
      <c r="SKK304" s="80"/>
      <c r="SKL304" s="80"/>
      <c r="SKM304" s="80"/>
      <c r="SKN304" s="80"/>
      <c r="SKO304" s="80"/>
      <c r="SKP304" s="80"/>
      <c r="SKQ304" s="80"/>
      <c r="SKR304" s="80"/>
      <c r="SKS304" s="80"/>
      <c r="SKT304" s="80"/>
      <c r="SKU304" s="80"/>
      <c r="SKV304" s="80"/>
      <c r="SKW304" s="80"/>
      <c r="SKX304" s="80"/>
      <c r="SKY304" s="80"/>
      <c r="SKZ304" s="80"/>
      <c r="SLA304" s="80"/>
      <c r="SLB304" s="80"/>
      <c r="SLC304" s="80"/>
      <c r="SLD304" s="80"/>
      <c r="SLE304" s="80"/>
      <c r="SLF304" s="80"/>
      <c r="SLG304" s="80"/>
      <c r="SLH304" s="80"/>
      <c r="SLI304" s="80"/>
      <c r="SLJ304" s="80"/>
      <c r="SLK304" s="80"/>
      <c r="SLL304" s="80"/>
      <c r="SLM304" s="80"/>
      <c r="SLN304" s="80"/>
      <c r="SLO304" s="80"/>
      <c r="SLP304" s="80"/>
      <c r="SLQ304" s="80"/>
      <c r="SLR304" s="80"/>
      <c r="SLS304" s="80"/>
      <c r="SLT304" s="80"/>
      <c r="SLU304" s="80"/>
      <c r="SLV304" s="80"/>
      <c r="SLW304" s="80"/>
      <c r="SLX304" s="80"/>
      <c r="SLY304" s="80"/>
      <c r="SLZ304" s="80"/>
      <c r="SMA304" s="80"/>
      <c r="SMB304" s="80"/>
      <c r="SMC304" s="80"/>
      <c r="SMD304" s="80"/>
      <c r="SME304" s="80"/>
      <c r="SMF304" s="80"/>
      <c r="SMG304" s="80"/>
      <c r="SMH304" s="80"/>
      <c r="SMI304" s="80"/>
      <c r="SMJ304" s="80"/>
      <c r="SMK304" s="80"/>
      <c r="SML304" s="80"/>
      <c r="SMM304" s="80"/>
      <c r="SMN304" s="80"/>
      <c r="SMO304" s="80"/>
      <c r="SMP304" s="80"/>
      <c r="SMQ304" s="80"/>
      <c r="SMR304" s="80"/>
      <c r="SMS304" s="80"/>
      <c r="SMT304" s="80"/>
      <c r="SMU304" s="80"/>
      <c r="SMV304" s="80"/>
      <c r="SMW304" s="80"/>
      <c r="SMX304" s="80"/>
      <c r="SMY304" s="80"/>
      <c r="SMZ304" s="80"/>
      <c r="SNA304" s="80"/>
      <c r="SNB304" s="80"/>
      <c r="SNC304" s="80"/>
      <c r="SND304" s="80"/>
      <c r="SNE304" s="80"/>
      <c r="SNF304" s="80"/>
      <c r="SNG304" s="80"/>
      <c r="SNH304" s="80"/>
      <c r="SNI304" s="80"/>
      <c r="SNJ304" s="80"/>
      <c r="SNK304" s="80"/>
      <c r="SNL304" s="80"/>
      <c r="SNM304" s="80"/>
      <c r="SNN304" s="80"/>
      <c r="SNO304" s="80"/>
      <c r="SNP304" s="80"/>
      <c r="SNQ304" s="80"/>
      <c r="SNR304" s="80"/>
      <c r="SNS304" s="80"/>
      <c r="SNT304" s="80"/>
      <c r="SNU304" s="80"/>
      <c r="SNV304" s="80"/>
      <c r="SNW304" s="80"/>
      <c r="SNX304" s="80"/>
      <c r="SNY304" s="80"/>
      <c r="SNZ304" s="80"/>
      <c r="SOA304" s="80"/>
      <c r="SOB304" s="80"/>
      <c r="SOC304" s="80"/>
      <c r="SOD304" s="80"/>
      <c r="SOE304" s="80"/>
      <c r="SOF304" s="80"/>
      <c r="SOG304" s="80"/>
      <c r="SOH304" s="80"/>
      <c r="SOI304" s="80"/>
      <c r="SOJ304" s="80"/>
      <c r="SOK304" s="80"/>
      <c r="SOL304" s="80"/>
      <c r="SOM304" s="80"/>
      <c r="SON304" s="80"/>
      <c r="SOO304" s="80"/>
      <c r="SOP304" s="80"/>
      <c r="SOQ304" s="80"/>
      <c r="SOR304" s="80"/>
      <c r="SOS304" s="80"/>
      <c r="SOT304" s="80"/>
      <c r="SOU304" s="80"/>
      <c r="SOV304" s="80"/>
      <c r="SOW304" s="80"/>
      <c r="SOX304" s="80"/>
      <c r="SOY304" s="80"/>
      <c r="SOZ304" s="80"/>
      <c r="SPA304" s="80"/>
      <c r="SPB304" s="80"/>
      <c r="SPC304" s="80"/>
      <c r="SPD304" s="80"/>
      <c r="SPE304" s="80"/>
      <c r="SPF304" s="80"/>
      <c r="SPG304" s="80"/>
      <c r="SPH304" s="80"/>
      <c r="SPI304" s="80"/>
      <c r="SPJ304" s="80"/>
      <c r="SPK304" s="80"/>
      <c r="SPL304" s="80"/>
      <c r="SPM304" s="80"/>
      <c r="SPN304" s="80"/>
      <c r="SPO304" s="80"/>
      <c r="SPP304" s="80"/>
      <c r="SPQ304" s="80"/>
      <c r="SPR304" s="80"/>
      <c r="SPS304" s="80"/>
      <c r="SPT304" s="80"/>
      <c r="SPU304" s="80"/>
      <c r="SPV304" s="80"/>
      <c r="SPW304" s="80"/>
      <c r="SPX304" s="80"/>
      <c r="SPY304" s="80"/>
      <c r="SPZ304" s="80"/>
      <c r="SQA304" s="80"/>
      <c r="SQB304" s="80"/>
      <c r="SQC304" s="80"/>
      <c r="SQD304" s="80"/>
      <c r="SQE304" s="80"/>
      <c r="SQF304" s="80"/>
      <c r="SQG304" s="80"/>
      <c r="SQH304" s="80"/>
      <c r="SQI304" s="80"/>
      <c r="SQJ304" s="80"/>
      <c r="SQK304" s="80"/>
      <c r="SQL304" s="80"/>
      <c r="SQM304" s="80"/>
      <c r="SQN304" s="80"/>
      <c r="SQO304" s="80"/>
      <c r="SQP304" s="80"/>
      <c r="SQQ304" s="80"/>
      <c r="SQR304" s="80"/>
      <c r="SQS304" s="80"/>
      <c r="SQT304" s="80"/>
      <c r="SQU304" s="80"/>
      <c r="SQV304" s="80"/>
      <c r="SQW304" s="80"/>
      <c r="SQX304" s="80"/>
      <c r="SQY304" s="80"/>
      <c r="SQZ304" s="80"/>
      <c r="SRA304" s="80"/>
      <c r="SRB304" s="80"/>
      <c r="SRC304" s="80"/>
      <c r="SRD304" s="80"/>
      <c r="SRE304" s="80"/>
      <c r="SRF304" s="80"/>
      <c r="SRG304" s="80"/>
      <c r="SRH304" s="80"/>
      <c r="SRI304" s="80"/>
      <c r="SRJ304" s="80"/>
      <c r="SRK304" s="80"/>
      <c r="SRL304" s="80"/>
      <c r="SRM304" s="80"/>
      <c r="SRN304" s="80"/>
      <c r="SRO304" s="80"/>
      <c r="SRP304" s="80"/>
      <c r="SRQ304" s="80"/>
      <c r="SRR304" s="80"/>
      <c r="SRS304" s="80"/>
      <c r="SRT304" s="80"/>
      <c r="SRU304" s="80"/>
      <c r="SRV304" s="80"/>
      <c r="SRW304" s="80"/>
      <c r="SRX304" s="80"/>
      <c r="SRY304" s="80"/>
      <c r="SRZ304" s="80"/>
      <c r="SSA304" s="80"/>
      <c r="SSB304" s="80"/>
      <c r="SSC304" s="80"/>
      <c r="SSD304" s="80"/>
      <c r="SSE304" s="80"/>
      <c r="SSF304" s="80"/>
      <c r="SSG304" s="80"/>
      <c r="SSH304" s="80"/>
      <c r="SSI304" s="80"/>
      <c r="SSJ304" s="80"/>
      <c r="SSK304" s="80"/>
      <c r="SSL304" s="80"/>
      <c r="SSM304" s="80"/>
      <c r="SSN304" s="80"/>
      <c r="SSO304" s="80"/>
      <c r="SSP304" s="80"/>
      <c r="SSQ304" s="80"/>
      <c r="SSR304" s="80"/>
      <c r="SSS304" s="80"/>
      <c r="SST304" s="80"/>
      <c r="SSU304" s="80"/>
      <c r="SSV304" s="80"/>
      <c r="SSW304" s="80"/>
      <c r="SSX304" s="80"/>
      <c r="SSY304" s="80"/>
      <c r="SSZ304" s="80"/>
      <c r="STA304" s="80"/>
      <c r="STB304" s="80"/>
      <c r="STC304" s="80"/>
      <c r="STD304" s="80"/>
      <c r="STE304" s="80"/>
      <c r="STF304" s="80"/>
      <c r="STG304" s="80"/>
      <c r="STH304" s="80"/>
      <c r="STI304" s="80"/>
      <c r="STJ304" s="80"/>
      <c r="STK304" s="80"/>
      <c r="STL304" s="80"/>
      <c r="STM304" s="80"/>
      <c r="STN304" s="80"/>
      <c r="STO304" s="80"/>
      <c r="STP304" s="80"/>
      <c r="STQ304" s="80"/>
      <c r="STR304" s="80"/>
      <c r="STS304" s="80"/>
      <c r="STT304" s="80"/>
      <c r="STU304" s="80"/>
      <c r="STV304" s="80"/>
      <c r="STW304" s="80"/>
      <c r="STX304" s="80"/>
      <c r="STY304" s="80"/>
      <c r="STZ304" s="80"/>
      <c r="SUA304" s="80"/>
      <c r="SUB304" s="80"/>
      <c r="SUC304" s="80"/>
      <c r="SUD304" s="80"/>
      <c r="SUE304" s="80"/>
      <c r="SUF304" s="80"/>
      <c r="SUG304" s="80"/>
      <c r="SUH304" s="80"/>
      <c r="SUI304" s="80"/>
      <c r="SUJ304" s="80"/>
      <c r="SUK304" s="80"/>
      <c r="SUL304" s="80"/>
      <c r="SUM304" s="80"/>
      <c r="SUN304" s="80"/>
      <c r="SUO304" s="80"/>
      <c r="SUP304" s="80"/>
      <c r="SUQ304" s="80"/>
      <c r="SUR304" s="80"/>
      <c r="SUS304" s="80"/>
      <c r="SUT304" s="80"/>
      <c r="SUU304" s="80"/>
      <c r="SUV304" s="80"/>
      <c r="SUW304" s="80"/>
      <c r="SUX304" s="80"/>
      <c r="SUY304" s="80"/>
      <c r="SUZ304" s="80"/>
      <c r="SVA304" s="80"/>
      <c r="SVB304" s="80"/>
      <c r="SVC304" s="80"/>
      <c r="SVD304" s="80"/>
      <c r="SVE304" s="80"/>
      <c r="SVF304" s="80"/>
      <c r="SVG304" s="80"/>
      <c r="SVH304" s="80"/>
      <c r="SVI304" s="80"/>
      <c r="SVJ304" s="80"/>
      <c r="SVK304" s="80"/>
      <c r="SVL304" s="80"/>
      <c r="SVM304" s="80"/>
      <c r="SVN304" s="80"/>
      <c r="SVO304" s="80"/>
      <c r="SVP304" s="80"/>
      <c r="SVQ304" s="80"/>
      <c r="SVR304" s="80"/>
      <c r="SVS304" s="80"/>
      <c r="SVT304" s="80"/>
      <c r="SVU304" s="80"/>
      <c r="SVV304" s="80"/>
      <c r="SVW304" s="80"/>
      <c r="SVX304" s="80"/>
      <c r="SVY304" s="80"/>
      <c r="SVZ304" s="80"/>
      <c r="SWA304" s="80"/>
      <c r="SWB304" s="80"/>
      <c r="SWC304" s="80"/>
      <c r="SWD304" s="80"/>
      <c r="SWE304" s="80"/>
      <c r="SWF304" s="80"/>
      <c r="SWG304" s="80"/>
      <c r="SWH304" s="80"/>
      <c r="SWI304" s="80"/>
      <c r="SWJ304" s="80"/>
      <c r="SWK304" s="80"/>
      <c r="SWL304" s="80"/>
      <c r="SWM304" s="80"/>
      <c r="SWN304" s="80"/>
      <c r="SWO304" s="80"/>
      <c r="SWP304" s="80"/>
      <c r="SWQ304" s="80"/>
      <c r="SWR304" s="80"/>
      <c r="SWS304" s="80"/>
      <c r="SWT304" s="80"/>
      <c r="SWU304" s="80"/>
      <c r="SWV304" s="80"/>
      <c r="SWW304" s="80"/>
      <c r="SWX304" s="80"/>
      <c r="SWY304" s="80"/>
      <c r="SWZ304" s="80"/>
      <c r="SXA304" s="80"/>
      <c r="SXB304" s="80"/>
      <c r="SXC304" s="80"/>
      <c r="SXD304" s="80"/>
      <c r="SXE304" s="80"/>
      <c r="SXF304" s="80"/>
      <c r="SXG304" s="80"/>
      <c r="SXH304" s="80"/>
      <c r="SXI304" s="80"/>
      <c r="SXJ304" s="80"/>
      <c r="SXK304" s="80"/>
      <c r="SXL304" s="80"/>
      <c r="SXM304" s="80"/>
      <c r="SXN304" s="80"/>
      <c r="SXO304" s="80"/>
      <c r="SXP304" s="80"/>
      <c r="SXQ304" s="80"/>
      <c r="SXR304" s="80"/>
      <c r="SXS304" s="80"/>
      <c r="SXT304" s="80"/>
      <c r="SXU304" s="80"/>
      <c r="SXV304" s="80"/>
      <c r="SXW304" s="80"/>
      <c r="SXX304" s="80"/>
      <c r="SXY304" s="80"/>
      <c r="SXZ304" s="80"/>
      <c r="SYA304" s="80"/>
      <c r="SYB304" s="80"/>
      <c r="SYC304" s="80"/>
      <c r="SYD304" s="80"/>
      <c r="SYE304" s="80"/>
      <c r="SYF304" s="80"/>
      <c r="SYG304" s="80"/>
      <c r="SYH304" s="80"/>
      <c r="SYI304" s="80"/>
      <c r="SYJ304" s="80"/>
      <c r="SYK304" s="80"/>
      <c r="SYL304" s="80"/>
      <c r="SYM304" s="80"/>
      <c r="SYN304" s="80"/>
      <c r="SYO304" s="80"/>
      <c r="SYP304" s="80"/>
      <c r="SYQ304" s="80"/>
      <c r="SYR304" s="80"/>
      <c r="SYS304" s="80"/>
      <c r="SYT304" s="80"/>
      <c r="SYU304" s="80"/>
      <c r="SYV304" s="80"/>
      <c r="SYW304" s="80"/>
      <c r="SYX304" s="80"/>
      <c r="SYY304" s="80"/>
      <c r="SYZ304" s="80"/>
      <c r="SZA304" s="80"/>
      <c r="SZB304" s="80"/>
      <c r="SZC304" s="80"/>
      <c r="SZD304" s="80"/>
      <c r="SZE304" s="80"/>
      <c r="SZF304" s="80"/>
      <c r="SZG304" s="80"/>
      <c r="SZH304" s="80"/>
      <c r="SZI304" s="80"/>
      <c r="SZJ304" s="80"/>
      <c r="SZK304" s="80"/>
      <c r="SZL304" s="80"/>
      <c r="SZM304" s="80"/>
      <c r="SZN304" s="80"/>
      <c r="SZO304" s="80"/>
      <c r="SZP304" s="80"/>
      <c r="SZQ304" s="80"/>
      <c r="SZR304" s="80"/>
      <c r="SZS304" s="80"/>
      <c r="SZT304" s="80"/>
      <c r="SZU304" s="80"/>
      <c r="SZV304" s="80"/>
      <c r="SZW304" s="80"/>
      <c r="SZX304" s="80"/>
      <c r="SZY304" s="80"/>
      <c r="SZZ304" s="80"/>
      <c r="TAA304" s="80"/>
      <c r="TAB304" s="80"/>
      <c r="TAC304" s="80"/>
      <c r="TAD304" s="80"/>
      <c r="TAE304" s="80"/>
      <c r="TAF304" s="80"/>
      <c r="TAG304" s="80"/>
      <c r="TAH304" s="80"/>
      <c r="TAI304" s="80"/>
      <c r="TAJ304" s="80"/>
      <c r="TAK304" s="80"/>
      <c r="TAL304" s="80"/>
      <c r="TAM304" s="80"/>
      <c r="TAN304" s="80"/>
      <c r="TAO304" s="80"/>
      <c r="TAP304" s="80"/>
      <c r="TAQ304" s="80"/>
      <c r="TAR304" s="80"/>
      <c r="TAS304" s="80"/>
      <c r="TAT304" s="80"/>
      <c r="TAU304" s="80"/>
      <c r="TAV304" s="80"/>
      <c r="TAW304" s="80"/>
      <c r="TAX304" s="80"/>
      <c r="TAY304" s="80"/>
      <c r="TAZ304" s="80"/>
      <c r="TBA304" s="80"/>
      <c r="TBB304" s="80"/>
      <c r="TBC304" s="80"/>
      <c r="TBD304" s="80"/>
      <c r="TBE304" s="80"/>
      <c r="TBF304" s="80"/>
      <c r="TBG304" s="80"/>
      <c r="TBH304" s="80"/>
      <c r="TBI304" s="80"/>
      <c r="TBJ304" s="80"/>
      <c r="TBK304" s="80"/>
      <c r="TBL304" s="80"/>
      <c r="TBM304" s="80"/>
      <c r="TBN304" s="80"/>
      <c r="TBO304" s="80"/>
      <c r="TBP304" s="80"/>
      <c r="TBQ304" s="80"/>
      <c r="TBR304" s="80"/>
      <c r="TBS304" s="80"/>
      <c r="TBT304" s="80"/>
      <c r="TBU304" s="80"/>
      <c r="TBV304" s="80"/>
      <c r="TBW304" s="80"/>
      <c r="TBX304" s="80"/>
      <c r="TBY304" s="80"/>
      <c r="TBZ304" s="80"/>
      <c r="TCA304" s="80"/>
      <c r="TCB304" s="80"/>
      <c r="TCC304" s="80"/>
      <c r="TCD304" s="80"/>
      <c r="TCE304" s="80"/>
      <c r="TCF304" s="80"/>
      <c r="TCG304" s="80"/>
      <c r="TCH304" s="80"/>
      <c r="TCI304" s="80"/>
      <c r="TCJ304" s="80"/>
      <c r="TCK304" s="80"/>
      <c r="TCL304" s="80"/>
      <c r="TCM304" s="80"/>
      <c r="TCN304" s="80"/>
      <c r="TCO304" s="80"/>
      <c r="TCP304" s="80"/>
      <c r="TCQ304" s="80"/>
      <c r="TCR304" s="80"/>
      <c r="TCS304" s="80"/>
      <c r="TCT304" s="80"/>
      <c r="TCU304" s="80"/>
      <c r="TCV304" s="80"/>
      <c r="TCW304" s="80"/>
      <c r="TCX304" s="80"/>
      <c r="TCY304" s="80"/>
      <c r="TCZ304" s="80"/>
      <c r="TDA304" s="80"/>
      <c r="TDB304" s="80"/>
      <c r="TDC304" s="80"/>
      <c r="TDD304" s="80"/>
      <c r="TDE304" s="80"/>
      <c r="TDF304" s="80"/>
      <c r="TDG304" s="80"/>
      <c r="TDH304" s="80"/>
      <c r="TDI304" s="80"/>
      <c r="TDJ304" s="80"/>
      <c r="TDK304" s="80"/>
      <c r="TDL304" s="80"/>
      <c r="TDM304" s="80"/>
      <c r="TDN304" s="80"/>
      <c r="TDO304" s="80"/>
      <c r="TDP304" s="80"/>
      <c r="TDQ304" s="80"/>
      <c r="TDR304" s="80"/>
      <c r="TDS304" s="80"/>
      <c r="TDT304" s="80"/>
      <c r="TDU304" s="80"/>
      <c r="TDV304" s="80"/>
      <c r="TDW304" s="80"/>
      <c r="TDX304" s="80"/>
      <c r="TDY304" s="80"/>
      <c r="TDZ304" s="80"/>
      <c r="TEA304" s="80"/>
      <c r="TEB304" s="80"/>
      <c r="TEC304" s="80"/>
      <c r="TED304" s="80"/>
      <c r="TEE304" s="80"/>
      <c r="TEF304" s="80"/>
      <c r="TEG304" s="80"/>
      <c r="TEH304" s="80"/>
      <c r="TEI304" s="80"/>
      <c r="TEJ304" s="80"/>
      <c r="TEK304" s="80"/>
      <c r="TEL304" s="80"/>
      <c r="TEM304" s="80"/>
      <c r="TEN304" s="80"/>
      <c r="TEO304" s="80"/>
      <c r="TEP304" s="80"/>
      <c r="TEQ304" s="80"/>
      <c r="TER304" s="80"/>
      <c r="TES304" s="80"/>
      <c r="TET304" s="80"/>
      <c r="TEU304" s="80"/>
      <c r="TEV304" s="80"/>
      <c r="TEW304" s="80"/>
      <c r="TEX304" s="80"/>
      <c r="TEY304" s="80"/>
      <c r="TEZ304" s="80"/>
      <c r="TFA304" s="80"/>
      <c r="TFB304" s="80"/>
      <c r="TFC304" s="80"/>
      <c r="TFD304" s="80"/>
      <c r="TFE304" s="80"/>
      <c r="TFF304" s="80"/>
      <c r="TFG304" s="80"/>
      <c r="TFH304" s="80"/>
      <c r="TFI304" s="80"/>
      <c r="TFJ304" s="80"/>
      <c r="TFK304" s="80"/>
      <c r="TFL304" s="80"/>
      <c r="TFM304" s="80"/>
      <c r="TFN304" s="80"/>
      <c r="TFO304" s="80"/>
      <c r="TFP304" s="80"/>
      <c r="TFQ304" s="80"/>
      <c r="TFR304" s="80"/>
      <c r="TFS304" s="80"/>
      <c r="TFT304" s="80"/>
      <c r="TFU304" s="80"/>
      <c r="TFV304" s="80"/>
      <c r="TFW304" s="80"/>
      <c r="TFX304" s="80"/>
      <c r="TFY304" s="80"/>
      <c r="TFZ304" s="80"/>
      <c r="TGA304" s="80"/>
      <c r="TGB304" s="80"/>
      <c r="TGC304" s="80"/>
      <c r="TGD304" s="80"/>
      <c r="TGE304" s="80"/>
      <c r="TGF304" s="80"/>
      <c r="TGG304" s="80"/>
      <c r="TGH304" s="80"/>
      <c r="TGI304" s="80"/>
      <c r="TGJ304" s="80"/>
      <c r="TGK304" s="80"/>
      <c r="TGL304" s="80"/>
      <c r="TGM304" s="80"/>
      <c r="TGN304" s="80"/>
      <c r="TGO304" s="80"/>
      <c r="TGP304" s="80"/>
      <c r="TGQ304" s="80"/>
      <c r="TGR304" s="80"/>
      <c r="TGS304" s="80"/>
      <c r="TGT304" s="80"/>
      <c r="TGU304" s="80"/>
      <c r="TGV304" s="80"/>
      <c r="TGW304" s="80"/>
      <c r="TGX304" s="80"/>
      <c r="TGY304" s="80"/>
      <c r="TGZ304" s="80"/>
      <c r="THA304" s="80"/>
      <c r="THB304" s="80"/>
      <c r="THC304" s="80"/>
      <c r="THD304" s="80"/>
      <c r="THE304" s="80"/>
      <c r="THF304" s="80"/>
      <c r="THG304" s="80"/>
      <c r="THH304" s="80"/>
      <c r="THI304" s="80"/>
      <c r="THJ304" s="80"/>
      <c r="THK304" s="80"/>
      <c r="THL304" s="80"/>
      <c r="THM304" s="80"/>
      <c r="THN304" s="80"/>
      <c r="THO304" s="80"/>
      <c r="THP304" s="80"/>
      <c r="THQ304" s="80"/>
      <c r="THR304" s="80"/>
      <c r="THS304" s="80"/>
      <c r="THT304" s="80"/>
      <c r="THU304" s="80"/>
      <c r="THV304" s="80"/>
      <c r="THW304" s="80"/>
      <c r="THX304" s="80"/>
      <c r="THY304" s="80"/>
      <c r="THZ304" s="80"/>
      <c r="TIA304" s="80"/>
      <c r="TIB304" s="80"/>
      <c r="TIC304" s="80"/>
      <c r="TID304" s="80"/>
      <c r="TIE304" s="80"/>
      <c r="TIF304" s="80"/>
      <c r="TIG304" s="80"/>
      <c r="TIH304" s="80"/>
      <c r="TII304" s="80"/>
      <c r="TIJ304" s="80"/>
      <c r="TIK304" s="80"/>
      <c r="TIL304" s="80"/>
      <c r="TIM304" s="80"/>
      <c r="TIN304" s="80"/>
      <c r="TIO304" s="80"/>
      <c r="TIP304" s="80"/>
      <c r="TIQ304" s="80"/>
      <c r="TIR304" s="80"/>
      <c r="TIS304" s="80"/>
      <c r="TIT304" s="80"/>
      <c r="TIU304" s="80"/>
      <c r="TIV304" s="80"/>
      <c r="TIW304" s="80"/>
      <c r="TIX304" s="80"/>
      <c r="TIY304" s="80"/>
      <c r="TIZ304" s="80"/>
      <c r="TJA304" s="80"/>
      <c r="TJB304" s="80"/>
      <c r="TJC304" s="80"/>
      <c r="TJD304" s="80"/>
      <c r="TJE304" s="80"/>
      <c r="TJF304" s="80"/>
      <c r="TJG304" s="80"/>
      <c r="TJH304" s="80"/>
      <c r="TJI304" s="80"/>
      <c r="TJJ304" s="80"/>
      <c r="TJK304" s="80"/>
      <c r="TJL304" s="80"/>
      <c r="TJM304" s="80"/>
      <c r="TJN304" s="80"/>
      <c r="TJO304" s="80"/>
      <c r="TJP304" s="80"/>
      <c r="TJQ304" s="80"/>
      <c r="TJR304" s="80"/>
      <c r="TJS304" s="80"/>
      <c r="TJT304" s="80"/>
      <c r="TJU304" s="80"/>
      <c r="TJV304" s="80"/>
      <c r="TJW304" s="80"/>
      <c r="TJX304" s="80"/>
      <c r="TJY304" s="80"/>
      <c r="TJZ304" s="80"/>
      <c r="TKA304" s="80"/>
      <c r="TKB304" s="80"/>
      <c r="TKC304" s="80"/>
      <c r="TKD304" s="80"/>
      <c r="TKE304" s="80"/>
      <c r="TKF304" s="80"/>
      <c r="TKG304" s="80"/>
      <c r="TKH304" s="80"/>
      <c r="TKI304" s="80"/>
      <c r="TKJ304" s="80"/>
      <c r="TKK304" s="80"/>
      <c r="TKL304" s="80"/>
      <c r="TKM304" s="80"/>
      <c r="TKN304" s="80"/>
      <c r="TKO304" s="80"/>
      <c r="TKP304" s="80"/>
      <c r="TKQ304" s="80"/>
      <c r="TKR304" s="80"/>
      <c r="TKS304" s="80"/>
      <c r="TKT304" s="80"/>
      <c r="TKU304" s="80"/>
      <c r="TKV304" s="80"/>
      <c r="TKW304" s="80"/>
      <c r="TKX304" s="80"/>
      <c r="TKY304" s="80"/>
      <c r="TKZ304" s="80"/>
      <c r="TLA304" s="80"/>
      <c r="TLB304" s="80"/>
      <c r="TLC304" s="80"/>
      <c r="TLD304" s="80"/>
      <c r="TLE304" s="80"/>
      <c r="TLF304" s="80"/>
      <c r="TLG304" s="80"/>
      <c r="TLH304" s="80"/>
      <c r="TLI304" s="80"/>
      <c r="TLJ304" s="80"/>
      <c r="TLK304" s="80"/>
      <c r="TLL304" s="80"/>
      <c r="TLM304" s="80"/>
      <c r="TLN304" s="80"/>
      <c r="TLO304" s="80"/>
      <c r="TLP304" s="80"/>
      <c r="TLQ304" s="80"/>
      <c r="TLR304" s="80"/>
      <c r="TLS304" s="80"/>
      <c r="TLT304" s="80"/>
      <c r="TLU304" s="80"/>
      <c r="TLV304" s="80"/>
      <c r="TLW304" s="80"/>
      <c r="TLX304" s="80"/>
      <c r="TLY304" s="80"/>
      <c r="TLZ304" s="80"/>
      <c r="TMA304" s="80"/>
      <c r="TMB304" s="80"/>
      <c r="TMC304" s="80"/>
      <c r="TMD304" s="80"/>
      <c r="TME304" s="80"/>
      <c r="TMF304" s="80"/>
      <c r="TMG304" s="80"/>
      <c r="TMH304" s="80"/>
      <c r="TMI304" s="80"/>
      <c r="TMJ304" s="80"/>
      <c r="TMK304" s="80"/>
      <c r="TML304" s="80"/>
      <c r="TMM304" s="80"/>
      <c r="TMN304" s="80"/>
      <c r="TMO304" s="80"/>
      <c r="TMP304" s="80"/>
      <c r="TMQ304" s="80"/>
      <c r="TMR304" s="80"/>
      <c r="TMS304" s="80"/>
      <c r="TMT304" s="80"/>
      <c r="TMU304" s="80"/>
      <c r="TMV304" s="80"/>
      <c r="TMW304" s="80"/>
      <c r="TMX304" s="80"/>
      <c r="TMY304" s="80"/>
      <c r="TMZ304" s="80"/>
      <c r="TNA304" s="80"/>
      <c r="TNB304" s="80"/>
      <c r="TNC304" s="80"/>
      <c r="TND304" s="80"/>
      <c r="TNE304" s="80"/>
      <c r="TNF304" s="80"/>
      <c r="TNG304" s="80"/>
      <c r="TNH304" s="80"/>
      <c r="TNI304" s="80"/>
      <c r="TNJ304" s="80"/>
      <c r="TNK304" s="80"/>
      <c r="TNL304" s="80"/>
      <c r="TNM304" s="80"/>
      <c r="TNN304" s="80"/>
      <c r="TNO304" s="80"/>
      <c r="TNP304" s="80"/>
      <c r="TNQ304" s="80"/>
      <c r="TNR304" s="80"/>
      <c r="TNS304" s="80"/>
      <c r="TNT304" s="80"/>
      <c r="TNU304" s="80"/>
      <c r="TNV304" s="80"/>
      <c r="TNW304" s="80"/>
      <c r="TNX304" s="80"/>
      <c r="TNY304" s="80"/>
      <c r="TNZ304" s="80"/>
      <c r="TOA304" s="80"/>
      <c r="TOB304" s="80"/>
      <c r="TOC304" s="80"/>
      <c r="TOD304" s="80"/>
      <c r="TOE304" s="80"/>
      <c r="TOF304" s="80"/>
      <c r="TOG304" s="80"/>
      <c r="TOH304" s="80"/>
      <c r="TOI304" s="80"/>
      <c r="TOJ304" s="80"/>
      <c r="TOK304" s="80"/>
      <c r="TOL304" s="80"/>
      <c r="TOM304" s="80"/>
      <c r="TON304" s="80"/>
      <c r="TOO304" s="80"/>
      <c r="TOP304" s="80"/>
      <c r="TOQ304" s="80"/>
      <c r="TOR304" s="80"/>
      <c r="TOS304" s="80"/>
      <c r="TOT304" s="80"/>
      <c r="TOU304" s="80"/>
      <c r="TOV304" s="80"/>
      <c r="TOW304" s="80"/>
      <c r="TOX304" s="80"/>
      <c r="TOY304" s="80"/>
      <c r="TOZ304" s="80"/>
      <c r="TPA304" s="80"/>
      <c r="TPB304" s="80"/>
      <c r="TPC304" s="80"/>
      <c r="TPD304" s="80"/>
      <c r="TPE304" s="80"/>
      <c r="TPF304" s="80"/>
      <c r="TPG304" s="80"/>
      <c r="TPH304" s="80"/>
      <c r="TPI304" s="80"/>
      <c r="TPJ304" s="80"/>
      <c r="TPK304" s="80"/>
      <c r="TPL304" s="80"/>
      <c r="TPM304" s="80"/>
      <c r="TPN304" s="80"/>
      <c r="TPO304" s="80"/>
      <c r="TPP304" s="80"/>
      <c r="TPQ304" s="80"/>
      <c r="TPR304" s="80"/>
      <c r="TPS304" s="80"/>
      <c r="TPT304" s="80"/>
      <c r="TPU304" s="80"/>
      <c r="TPV304" s="80"/>
      <c r="TPW304" s="80"/>
      <c r="TPX304" s="80"/>
      <c r="TPY304" s="80"/>
      <c r="TPZ304" s="80"/>
      <c r="TQA304" s="80"/>
      <c r="TQB304" s="80"/>
      <c r="TQC304" s="80"/>
      <c r="TQD304" s="80"/>
      <c r="TQE304" s="80"/>
      <c r="TQF304" s="80"/>
      <c r="TQG304" s="80"/>
      <c r="TQH304" s="80"/>
      <c r="TQI304" s="80"/>
      <c r="TQJ304" s="80"/>
      <c r="TQK304" s="80"/>
      <c r="TQL304" s="80"/>
      <c r="TQM304" s="80"/>
      <c r="TQN304" s="80"/>
      <c r="TQO304" s="80"/>
      <c r="TQP304" s="80"/>
      <c r="TQQ304" s="80"/>
      <c r="TQR304" s="80"/>
      <c r="TQS304" s="80"/>
      <c r="TQT304" s="80"/>
      <c r="TQU304" s="80"/>
      <c r="TQV304" s="80"/>
      <c r="TQW304" s="80"/>
      <c r="TQX304" s="80"/>
      <c r="TQY304" s="80"/>
      <c r="TQZ304" s="80"/>
      <c r="TRA304" s="80"/>
      <c r="TRB304" s="80"/>
      <c r="TRC304" s="80"/>
      <c r="TRD304" s="80"/>
      <c r="TRE304" s="80"/>
      <c r="TRF304" s="80"/>
      <c r="TRG304" s="80"/>
      <c r="TRH304" s="80"/>
      <c r="TRI304" s="80"/>
      <c r="TRJ304" s="80"/>
      <c r="TRK304" s="80"/>
      <c r="TRL304" s="80"/>
      <c r="TRM304" s="80"/>
      <c r="TRN304" s="80"/>
      <c r="TRO304" s="80"/>
      <c r="TRP304" s="80"/>
      <c r="TRQ304" s="80"/>
      <c r="TRR304" s="80"/>
      <c r="TRS304" s="80"/>
      <c r="TRT304" s="80"/>
      <c r="TRU304" s="80"/>
      <c r="TRV304" s="80"/>
      <c r="TRW304" s="80"/>
      <c r="TRX304" s="80"/>
      <c r="TRY304" s="80"/>
      <c r="TRZ304" s="80"/>
      <c r="TSA304" s="80"/>
      <c r="TSB304" s="80"/>
      <c r="TSC304" s="80"/>
      <c r="TSD304" s="80"/>
      <c r="TSE304" s="80"/>
      <c r="TSF304" s="80"/>
      <c r="TSG304" s="80"/>
      <c r="TSH304" s="80"/>
      <c r="TSI304" s="80"/>
      <c r="TSJ304" s="80"/>
      <c r="TSK304" s="80"/>
      <c r="TSL304" s="80"/>
      <c r="TSM304" s="80"/>
      <c r="TSN304" s="80"/>
      <c r="TSO304" s="80"/>
      <c r="TSP304" s="80"/>
      <c r="TSQ304" s="80"/>
      <c r="TSR304" s="80"/>
      <c r="TSS304" s="80"/>
      <c r="TST304" s="80"/>
      <c r="TSU304" s="80"/>
      <c r="TSV304" s="80"/>
      <c r="TSW304" s="80"/>
      <c r="TSX304" s="80"/>
      <c r="TSY304" s="80"/>
      <c r="TSZ304" s="80"/>
      <c r="TTA304" s="80"/>
      <c r="TTB304" s="80"/>
      <c r="TTC304" s="80"/>
      <c r="TTD304" s="80"/>
      <c r="TTE304" s="80"/>
      <c r="TTF304" s="80"/>
      <c r="TTG304" s="80"/>
      <c r="TTH304" s="80"/>
      <c r="TTI304" s="80"/>
      <c r="TTJ304" s="80"/>
      <c r="TTK304" s="80"/>
      <c r="TTL304" s="80"/>
      <c r="TTM304" s="80"/>
      <c r="TTN304" s="80"/>
      <c r="TTO304" s="80"/>
      <c r="TTP304" s="80"/>
      <c r="TTQ304" s="80"/>
      <c r="TTR304" s="80"/>
      <c r="TTS304" s="80"/>
      <c r="TTT304" s="80"/>
      <c r="TTU304" s="80"/>
      <c r="TTV304" s="80"/>
      <c r="TTW304" s="80"/>
      <c r="TTX304" s="80"/>
      <c r="TTY304" s="80"/>
      <c r="TTZ304" s="80"/>
      <c r="TUA304" s="80"/>
      <c r="TUB304" s="80"/>
      <c r="TUC304" s="80"/>
      <c r="TUD304" s="80"/>
      <c r="TUE304" s="80"/>
      <c r="TUF304" s="80"/>
      <c r="TUG304" s="80"/>
      <c r="TUH304" s="80"/>
      <c r="TUI304" s="80"/>
      <c r="TUJ304" s="80"/>
      <c r="TUK304" s="80"/>
      <c r="TUL304" s="80"/>
      <c r="TUM304" s="80"/>
      <c r="TUN304" s="80"/>
      <c r="TUO304" s="80"/>
      <c r="TUP304" s="80"/>
      <c r="TUQ304" s="80"/>
      <c r="TUR304" s="80"/>
      <c r="TUS304" s="80"/>
      <c r="TUT304" s="80"/>
      <c r="TUU304" s="80"/>
      <c r="TUV304" s="80"/>
      <c r="TUW304" s="80"/>
      <c r="TUX304" s="80"/>
      <c r="TUY304" s="80"/>
      <c r="TUZ304" s="80"/>
      <c r="TVA304" s="80"/>
      <c r="TVB304" s="80"/>
      <c r="TVC304" s="80"/>
      <c r="TVD304" s="80"/>
      <c r="TVE304" s="80"/>
      <c r="TVF304" s="80"/>
      <c r="TVG304" s="80"/>
      <c r="TVH304" s="80"/>
      <c r="TVI304" s="80"/>
      <c r="TVJ304" s="80"/>
      <c r="TVK304" s="80"/>
      <c r="TVL304" s="80"/>
      <c r="TVM304" s="80"/>
      <c r="TVN304" s="80"/>
      <c r="TVO304" s="80"/>
      <c r="TVP304" s="80"/>
      <c r="TVQ304" s="80"/>
      <c r="TVR304" s="80"/>
      <c r="TVS304" s="80"/>
      <c r="TVT304" s="80"/>
      <c r="TVU304" s="80"/>
      <c r="TVV304" s="80"/>
      <c r="TVW304" s="80"/>
      <c r="TVX304" s="80"/>
      <c r="TVY304" s="80"/>
      <c r="TVZ304" s="80"/>
      <c r="TWA304" s="80"/>
      <c r="TWB304" s="80"/>
      <c r="TWC304" s="80"/>
      <c r="TWD304" s="80"/>
      <c r="TWE304" s="80"/>
      <c r="TWF304" s="80"/>
      <c r="TWG304" s="80"/>
      <c r="TWH304" s="80"/>
      <c r="TWI304" s="80"/>
      <c r="TWJ304" s="80"/>
      <c r="TWK304" s="80"/>
      <c r="TWL304" s="80"/>
      <c r="TWM304" s="80"/>
      <c r="TWN304" s="80"/>
      <c r="TWO304" s="80"/>
      <c r="TWP304" s="80"/>
      <c r="TWQ304" s="80"/>
      <c r="TWR304" s="80"/>
      <c r="TWS304" s="80"/>
      <c r="TWT304" s="80"/>
      <c r="TWU304" s="80"/>
      <c r="TWV304" s="80"/>
      <c r="TWW304" s="80"/>
      <c r="TWX304" s="80"/>
      <c r="TWY304" s="80"/>
      <c r="TWZ304" s="80"/>
      <c r="TXA304" s="80"/>
      <c r="TXB304" s="80"/>
      <c r="TXC304" s="80"/>
      <c r="TXD304" s="80"/>
      <c r="TXE304" s="80"/>
      <c r="TXF304" s="80"/>
      <c r="TXG304" s="80"/>
      <c r="TXH304" s="80"/>
      <c r="TXI304" s="80"/>
      <c r="TXJ304" s="80"/>
      <c r="TXK304" s="80"/>
      <c r="TXL304" s="80"/>
      <c r="TXM304" s="80"/>
      <c r="TXN304" s="80"/>
      <c r="TXO304" s="80"/>
      <c r="TXP304" s="80"/>
      <c r="TXQ304" s="80"/>
      <c r="TXR304" s="80"/>
      <c r="TXS304" s="80"/>
      <c r="TXT304" s="80"/>
      <c r="TXU304" s="80"/>
      <c r="TXV304" s="80"/>
      <c r="TXW304" s="80"/>
      <c r="TXX304" s="80"/>
      <c r="TXY304" s="80"/>
      <c r="TXZ304" s="80"/>
      <c r="TYA304" s="80"/>
      <c r="TYB304" s="80"/>
      <c r="TYC304" s="80"/>
      <c r="TYD304" s="80"/>
      <c r="TYE304" s="80"/>
      <c r="TYF304" s="80"/>
      <c r="TYG304" s="80"/>
      <c r="TYH304" s="80"/>
      <c r="TYI304" s="80"/>
      <c r="TYJ304" s="80"/>
      <c r="TYK304" s="80"/>
      <c r="TYL304" s="80"/>
      <c r="TYM304" s="80"/>
      <c r="TYN304" s="80"/>
      <c r="TYO304" s="80"/>
      <c r="TYP304" s="80"/>
      <c r="TYQ304" s="80"/>
      <c r="TYR304" s="80"/>
      <c r="TYS304" s="80"/>
      <c r="TYT304" s="80"/>
      <c r="TYU304" s="80"/>
      <c r="TYV304" s="80"/>
      <c r="TYW304" s="80"/>
      <c r="TYX304" s="80"/>
      <c r="TYY304" s="80"/>
      <c r="TYZ304" s="80"/>
      <c r="TZA304" s="80"/>
      <c r="TZB304" s="80"/>
      <c r="TZC304" s="80"/>
      <c r="TZD304" s="80"/>
      <c r="TZE304" s="80"/>
      <c r="TZF304" s="80"/>
      <c r="TZG304" s="80"/>
      <c r="TZH304" s="80"/>
      <c r="TZI304" s="80"/>
      <c r="TZJ304" s="80"/>
      <c r="TZK304" s="80"/>
      <c r="TZL304" s="80"/>
      <c r="TZM304" s="80"/>
      <c r="TZN304" s="80"/>
      <c r="TZO304" s="80"/>
      <c r="TZP304" s="80"/>
      <c r="TZQ304" s="80"/>
      <c r="TZR304" s="80"/>
      <c r="TZS304" s="80"/>
      <c r="TZT304" s="80"/>
      <c r="TZU304" s="80"/>
      <c r="TZV304" s="80"/>
      <c r="TZW304" s="80"/>
      <c r="TZX304" s="80"/>
      <c r="TZY304" s="80"/>
      <c r="TZZ304" s="80"/>
      <c r="UAA304" s="80"/>
      <c r="UAB304" s="80"/>
      <c r="UAC304" s="80"/>
      <c r="UAD304" s="80"/>
      <c r="UAE304" s="80"/>
      <c r="UAF304" s="80"/>
      <c r="UAG304" s="80"/>
      <c r="UAH304" s="80"/>
      <c r="UAI304" s="80"/>
      <c r="UAJ304" s="80"/>
      <c r="UAK304" s="80"/>
      <c r="UAL304" s="80"/>
      <c r="UAM304" s="80"/>
      <c r="UAN304" s="80"/>
      <c r="UAO304" s="80"/>
      <c r="UAP304" s="80"/>
      <c r="UAQ304" s="80"/>
      <c r="UAR304" s="80"/>
      <c r="UAS304" s="80"/>
      <c r="UAT304" s="80"/>
      <c r="UAU304" s="80"/>
      <c r="UAV304" s="80"/>
      <c r="UAW304" s="80"/>
      <c r="UAX304" s="80"/>
      <c r="UAY304" s="80"/>
      <c r="UAZ304" s="80"/>
      <c r="UBA304" s="80"/>
      <c r="UBB304" s="80"/>
      <c r="UBC304" s="80"/>
      <c r="UBD304" s="80"/>
      <c r="UBE304" s="80"/>
      <c r="UBF304" s="80"/>
      <c r="UBG304" s="80"/>
      <c r="UBH304" s="80"/>
      <c r="UBI304" s="80"/>
      <c r="UBJ304" s="80"/>
      <c r="UBK304" s="80"/>
      <c r="UBL304" s="80"/>
      <c r="UBM304" s="80"/>
      <c r="UBN304" s="80"/>
      <c r="UBO304" s="80"/>
      <c r="UBP304" s="80"/>
      <c r="UBQ304" s="80"/>
      <c r="UBR304" s="80"/>
      <c r="UBS304" s="80"/>
      <c r="UBT304" s="80"/>
      <c r="UBU304" s="80"/>
      <c r="UBV304" s="80"/>
      <c r="UBW304" s="80"/>
      <c r="UBX304" s="80"/>
      <c r="UBY304" s="80"/>
      <c r="UBZ304" s="80"/>
      <c r="UCA304" s="80"/>
      <c r="UCB304" s="80"/>
      <c r="UCC304" s="80"/>
      <c r="UCD304" s="80"/>
      <c r="UCE304" s="80"/>
      <c r="UCF304" s="80"/>
      <c r="UCG304" s="80"/>
      <c r="UCH304" s="80"/>
      <c r="UCI304" s="80"/>
      <c r="UCJ304" s="80"/>
      <c r="UCK304" s="80"/>
      <c r="UCL304" s="80"/>
      <c r="UCM304" s="80"/>
      <c r="UCN304" s="80"/>
      <c r="UCO304" s="80"/>
      <c r="UCP304" s="80"/>
      <c r="UCQ304" s="80"/>
      <c r="UCR304" s="80"/>
      <c r="UCS304" s="80"/>
      <c r="UCT304" s="80"/>
      <c r="UCU304" s="80"/>
      <c r="UCV304" s="80"/>
      <c r="UCW304" s="80"/>
      <c r="UCX304" s="80"/>
      <c r="UCY304" s="80"/>
      <c r="UCZ304" s="80"/>
      <c r="UDA304" s="80"/>
      <c r="UDB304" s="80"/>
      <c r="UDC304" s="80"/>
      <c r="UDD304" s="80"/>
      <c r="UDE304" s="80"/>
      <c r="UDF304" s="80"/>
      <c r="UDG304" s="80"/>
      <c r="UDH304" s="80"/>
      <c r="UDI304" s="80"/>
      <c r="UDJ304" s="80"/>
      <c r="UDK304" s="80"/>
      <c r="UDL304" s="80"/>
      <c r="UDM304" s="80"/>
      <c r="UDN304" s="80"/>
      <c r="UDO304" s="80"/>
      <c r="UDP304" s="80"/>
      <c r="UDQ304" s="80"/>
      <c r="UDR304" s="80"/>
      <c r="UDS304" s="80"/>
      <c r="UDT304" s="80"/>
      <c r="UDU304" s="80"/>
      <c r="UDV304" s="80"/>
      <c r="UDW304" s="80"/>
      <c r="UDX304" s="80"/>
      <c r="UDY304" s="80"/>
      <c r="UDZ304" s="80"/>
      <c r="UEA304" s="80"/>
      <c r="UEB304" s="80"/>
      <c r="UEC304" s="80"/>
      <c r="UED304" s="80"/>
      <c r="UEE304" s="80"/>
      <c r="UEF304" s="80"/>
      <c r="UEG304" s="80"/>
      <c r="UEH304" s="80"/>
      <c r="UEI304" s="80"/>
      <c r="UEJ304" s="80"/>
      <c r="UEK304" s="80"/>
      <c r="UEL304" s="80"/>
      <c r="UEM304" s="80"/>
      <c r="UEN304" s="80"/>
      <c r="UEO304" s="80"/>
      <c r="UEP304" s="80"/>
      <c r="UEQ304" s="80"/>
      <c r="UER304" s="80"/>
      <c r="UES304" s="80"/>
      <c r="UET304" s="80"/>
      <c r="UEU304" s="80"/>
      <c r="UEV304" s="80"/>
      <c r="UEW304" s="80"/>
      <c r="UEX304" s="80"/>
      <c r="UEY304" s="80"/>
      <c r="UEZ304" s="80"/>
      <c r="UFA304" s="80"/>
      <c r="UFB304" s="80"/>
      <c r="UFC304" s="80"/>
      <c r="UFD304" s="80"/>
      <c r="UFE304" s="80"/>
      <c r="UFF304" s="80"/>
      <c r="UFG304" s="80"/>
      <c r="UFH304" s="80"/>
      <c r="UFI304" s="80"/>
      <c r="UFJ304" s="80"/>
      <c r="UFK304" s="80"/>
      <c r="UFL304" s="80"/>
      <c r="UFM304" s="80"/>
      <c r="UFN304" s="80"/>
      <c r="UFO304" s="80"/>
      <c r="UFP304" s="80"/>
      <c r="UFQ304" s="80"/>
      <c r="UFR304" s="80"/>
      <c r="UFS304" s="80"/>
      <c r="UFT304" s="80"/>
      <c r="UFU304" s="80"/>
      <c r="UFV304" s="80"/>
      <c r="UFW304" s="80"/>
      <c r="UFX304" s="80"/>
      <c r="UFY304" s="80"/>
      <c r="UFZ304" s="80"/>
      <c r="UGA304" s="80"/>
      <c r="UGB304" s="80"/>
      <c r="UGC304" s="80"/>
      <c r="UGD304" s="80"/>
      <c r="UGE304" s="80"/>
      <c r="UGF304" s="80"/>
      <c r="UGG304" s="80"/>
      <c r="UGH304" s="80"/>
      <c r="UGI304" s="80"/>
      <c r="UGJ304" s="80"/>
      <c r="UGK304" s="80"/>
      <c r="UGL304" s="80"/>
      <c r="UGM304" s="80"/>
      <c r="UGN304" s="80"/>
      <c r="UGO304" s="80"/>
      <c r="UGP304" s="80"/>
      <c r="UGQ304" s="80"/>
      <c r="UGR304" s="80"/>
      <c r="UGS304" s="80"/>
      <c r="UGT304" s="80"/>
      <c r="UGU304" s="80"/>
      <c r="UGV304" s="80"/>
      <c r="UGW304" s="80"/>
      <c r="UGX304" s="80"/>
      <c r="UGY304" s="80"/>
      <c r="UGZ304" s="80"/>
      <c r="UHA304" s="80"/>
      <c r="UHB304" s="80"/>
      <c r="UHC304" s="80"/>
      <c r="UHD304" s="80"/>
      <c r="UHE304" s="80"/>
      <c r="UHF304" s="80"/>
      <c r="UHG304" s="80"/>
      <c r="UHH304" s="80"/>
      <c r="UHI304" s="80"/>
      <c r="UHJ304" s="80"/>
      <c r="UHK304" s="80"/>
      <c r="UHL304" s="80"/>
      <c r="UHM304" s="80"/>
      <c r="UHN304" s="80"/>
      <c r="UHO304" s="80"/>
      <c r="UHP304" s="80"/>
      <c r="UHQ304" s="80"/>
      <c r="UHR304" s="80"/>
      <c r="UHS304" s="80"/>
      <c r="UHT304" s="80"/>
      <c r="UHU304" s="80"/>
      <c r="UHV304" s="80"/>
      <c r="UHW304" s="80"/>
      <c r="UHX304" s="80"/>
      <c r="UHY304" s="80"/>
      <c r="UHZ304" s="80"/>
      <c r="UIA304" s="80"/>
      <c r="UIB304" s="80"/>
      <c r="UIC304" s="80"/>
      <c r="UID304" s="80"/>
      <c r="UIE304" s="80"/>
      <c r="UIF304" s="80"/>
      <c r="UIG304" s="80"/>
      <c r="UIH304" s="80"/>
      <c r="UII304" s="80"/>
      <c r="UIJ304" s="80"/>
      <c r="UIK304" s="80"/>
      <c r="UIL304" s="80"/>
      <c r="UIM304" s="80"/>
      <c r="UIN304" s="80"/>
      <c r="UIO304" s="80"/>
      <c r="UIP304" s="80"/>
      <c r="UIQ304" s="80"/>
      <c r="UIR304" s="80"/>
      <c r="UIS304" s="80"/>
      <c r="UIT304" s="80"/>
      <c r="UIU304" s="80"/>
      <c r="UIV304" s="80"/>
      <c r="UIW304" s="80"/>
      <c r="UIX304" s="80"/>
      <c r="UIY304" s="80"/>
      <c r="UIZ304" s="80"/>
      <c r="UJA304" s="80"/>
      <c r="UJB304" s="80"/>
      <c r="UJC304" s="80"/>
      <c r="UJD304" s="80"/>
      <c r="UJE304" s="80"/>
      <c r="UJF304" s="80"/>
      <c r="UJG304" s="80"/>
      <c r="UJH304" s="80"/>
      <c r="UJI304" s="80"/>
      <c r="UJJ304" s="80"/>
      <c r="UJK304" s="80"/>
      <c r="UJL304" s="80"/>
      <c r="UJM304" s="80"/>
      <c r="UJN304" s="80"/>
      <c r="UJO304" s="80"/>
      <c r="UJP304" s="80"/>
      <c r="UJQ304" s="80"/>
      <c r="UJR304" s="80"/>
      <c r="UJS304" s="80"/>
      <c r="UJT304" s="80"/>
      <c r="UJU304" s="80"/>
      <c r="UJV304" s="80"/>
      <c r="UJW304" s="80"/>
      <c r="UJX304" s="80"/>
      <c r="UJY304" s="80"/>
      <c r="UJZ304" s="80"/>
      <c r="UKA304" s="80"/>
      <c r="UKB304" s="80"/>
      <c r="UKC304" s="80"/>
      <c r="UKD304" s="80"/>
      <c r="UKE304" s="80"/>
      <c r="UKF304" s="80"/>
      <c r="UKG304" s="80"/>
      <c r="UKH304" s="80"/>
      <c r="UKI304" s="80"/>
      <c r="UKJ304" s="80"/>
      <c r="UKK304" s="80"/>
      <c r="UKL304" s="80"/>
      <c r="UKM304" s="80"/>
      <c r="UKN304" s="80"/>
      <c r="UKO304" s="80"/>
      <c r="UKP304" s="80"/>
      <c r="UKQ304" s="80"/>
      <c r="UKR304" s="80"/>
      <c r="UKS304" s="80"/>
      <c r="UKT304" s="80"/>
      <c r="UKU304" s="80"/>
      <c r="UKV304" s="80"/>
      <c r="UKW304" s="80"/>
      <c r="UKX304" s="80"/>
      <c r="UKY304" s="80"/>
      <c r="UKZ304" s="80"/>
      <c r="ULA304" s="80"/>
      <c r="ULB304" s="80"/>
      <c r="ULC304" s="80"/>
      <c r="ULD304" s="80"/>
      <c r="ULE304" s="80"/>
      <c r="ULF304" s="80"/>
      <c r="ULG304" s="80"/>
      <c r="ULH304" s="80"/>
      <c r="ULI304" s="80"/>
      <c r="ULJ304" s="80"/>
      <c r="ULK304" s="80"/>
      <c r="ULL304" s="80"/>
      <c r="ULM304" s="80"/>
      <c r="ULN304" s="80"/>
      <c r="ULO304" s="80"/>
      <c r="ULP304" s="80"/>
      <c r="ULQ304" s="80"/>
      <c r="ULR304" s="80"/>
      <c r="ULS304" s="80"/>
      <c r="ULT304" s="80"/>
      <c r="ULU304" s="80"/>
      <c r="ULV304" s="80"/>
      <c r="ULW304" s="80"/>
      <c r="ULX304" s="80"/>
      <c r="ULY304" s="80"/>
      <c r="ULZ304" s="80"/>
      <c r="UMA304" s="80"/>
      <c r="UMB304" s="80"/>
      <c r="UMC304" s="80"/>
      <c r="UMD304" s="80"/>
      <c r="UME304" s="80"/>
      <c r="UMF304" s="80"/>
      <c r="UMG304" s="80"/>
      <c r="UMH304" s="80"/>
      <c r="UMI304" s="80"/>
      <c r="UMJ304" s="80"/>
      <c r="UMK304" s="80"/>
      <c r="UML304" s="80"/>
      <c r="UMM304" s="80"/>
      <c r="UMN304" s="80"/>
      <c r="UMO304" s="80"/>
      <c r="UMP304" s="80"/>
      <c r="UMQ304" s="80"/>
      <c r="UMR304" s="80"/>
      <c r="UMS304" s="80"/>
      <c r="UMT304" s="80"/>
      <c r="UMU304" s="80"/>
      <c r="UMV304" s="80"/>
      <c r="UMW304" s="80"/>
      <c r="UMX304" s="80"/>
      <c r="UMY304" s="80"/>
      <c r="UMZ304" s="80"/>
      <c r="UNA304" s="80"/>
      <c r="UNB304" s="80"/>
      <c r="UNC304" s="80"/>
      <c r="UND304" s="80"/>
      <c r="UNE304" s="80"/>
      <c r="UNF304" s="80"/>
      <c r="UNG304" s="80"/>
      <c r="UNH304" s="80"/>
      <c r="UNI304" s="80"/>
      <c r="UNJ304" s="80"/>
      <c r="UNK304" s="80"/>
      <c r="UNL304" s="80"/>
      <c r="UNM304" s="80"/>
      <c r="UNN304" s="80"/>
      <c r="UNO304" s="80"/>
      <c r="UNP304" s="80"/>
      <c r="UNQ304" s="80"/>
      <c r="UNR304" s="80"/>
      <c r="UNS304" s="80"/>
      <c r="UNT304" s="80"/>
      <c r="UNU304" s="80"/>
      <c r="UNV304" s="80"/>
      <c r="UNW304" s="80"/>
      <c r="UNX304" s="80"/>
      <c r="UNY304" s="80"/>
      <c r="UNZ304" s="80"/>
      <c r="UOA304" s="80"/>
      <c r="UOB304" s="80"/>
      <c r="UOC304" s="80"/>
      <c r="UOD304" s="80"/>
      <c r="UOE304" s="80"/>
      <c r="UOF304" s="80"/>
      <c r="UOG304" s="80"/>
      <c r="UOH304" s="80"/>
      <c r="UOI304" s="80"/>
      <c r="UOJ304" s="80"/>
      <c r="UOK304" s="80"/>
      <c r="UOL304" s="80"/>
      <c r="UOM304" s="80"/>
      <c r="UON304" s="80"/>
      <c r="UOO304" s="80"/>
      <c r="UOP304" s="80"/>
      <c r="UOQ304" s="80"/>
      <c r="UOR304" s="80"/>
      <c r="UOS304" s="80"/>
      <c r="UOT304" s="80"/>
      <c r="UOU304" s="80"/>
      <c r="UOV304" s="80"/>
      <c r="UOW304" s="80"/>
      <c r="UOX304" s="80"/>
      <c r="UOY304" s="80"/>
      <c r="UOZ304" s="80"/>
      <c r="UPA304" s="80"/>
      <c r="UPB304" s="80"/>
      <c r="UPC304" s="80"/>
      <c r="UPD304" s="80"/>
      <c r="UPE304" s="80"/>
      <c r="UPF304" s="80"/>
      <c r="UPG304" s="80"/>
      <c r="UPH304" s="80"/>
      <c r="UPI304" s="80"/>
      <c r="UPJ304" s="80"/>
      <c r="UPK304" s="80"/>
      <c r="UPL304" s="80"/>
      <c r="UPM304" s="80"/>
      <c r="UPN304" s="80"/>
      <c r="UPO304" s="80"/>
      <c r="UPP304" s="80"/>
      <c r="UPQ304" s="80"/>
      <c r="UPR304" s="80"/>
      <c r="UPS304" s="80"/>
      <c r="UPT304" s="80"/>
      <c r="UPU304" s="80"/>
      <c r="UPV304" s="80"/>
      <c r="UPW304" s="80"/>
      <c r="UPX304" s="80"/>
      <c r="UPY304" s="80"/>
      <c r="UPZ304" s="80"/>
      <c r="UQA304" s="80"/>
      <c r="UQB304" s="80"/>
      <c r="UQC304" s="80"/>
      <c r="UQD304" s="80"/>
      <c r="UQE304" s="80"/>
      <c r="UQF304" s="80"/>
      <c r="UQG304" s="80"/>
      <c r="UQH304" s="80"/>
      <c r="UQI304" s="80"/>
      <c r="UQJ304" s="80"/>
      <c r="UQK304" s="80"/>
      <c r="UQL304" s="80"/>
      <c r="UQM304" s="80"/>
      <c r="UQN304" s="80"/>
      <c r="UQO304" s="80"/>
      <c r="UQP304" s="80"/>
      <c r="UQQ304" s="80"/>
      <c r="UQR304" s="80"/>
      <c r="UQS304" s="80"/>
      <c r="UQT304" s="80"/>
      <c r="UQU304" s="80"/>
      <c r="UQV304" s="80"/>
      <c r="UQW304" s="80"/>
      <c r="UQX304" s="80"/>
      <c r="UQY304" s="80"/>
      <c r="UQZ304" s="80"/>
      <c r="URA304" s="80"/>
      <c r="URB304" s="80"/>
      <c r="URC304" s="80"/>
      <c r="URD304" s="80"/>
      <c r="URE304" s="80"/>
      <c r="URF304" s="80"/>
      <c r="URG304" s="80"/>
      <c r="URH304" s="80"/>
      <c r="URI304" s="80"/>
      <c r="URJ304" s="80"/>
      <c r="URK304" s="80"/>
      <c r="URL304" s="80"/>
      <c r="URM304" s="80"/>
      <c r="URN304" s="80"/>
      <c r="URO304" s="80"/>
      <c r="URP304" s="80"/>
      <c r="URQ304" s="80"/>
      <c r="URR304" s="80"/>
      <c r="URS304" s="80"/>
      <c r="URT304" s="80"/>
      <c r="URU304" s="80"/>
      <c r="URV304" s="80"/>
      <c r="URW304" s="80"/>
      <c r="URX304" s="80"/>
      <c r="URY304" s="80"/>
      <c r="URZ304" s="80"/>
      <c r="USA304" s="80"/>
      <c r="USB304" s="80"/>
      <c r="USC304" s="80"/>
      <c r="USD304" s="80"/>
      <c r="USE304" s="80"/>
      <c r="USF304" s="80"/>
      <c r="USG304" s="80"/>
      <c r="USH304" s="80"/>
      <c r="USI304" s="80"/>
      <c r="USJ304" s="80"/>
      <c r="USK304" s="80"/>
      <c r="USL304" s="80"/>
      <c r="USM304" s="80"/>
      <c r="USN304" s="80"/>
      <c r="USO304" s="80"/>
      <c r="USP304" s="80"/>
      <c r="USQ304" s="80"/>
      <c r="USR304" s="80"/>
      <c r="USS304" s="80"/>
      <c r="UST304" s="80"/>
      <c r="USU304" s="80"/>
      <c r="USV304" s="80"/>
      <c r="USW304" s="80"/>
      <c r="USX304" s="80"/>
      <c r="USY304" s="80"/>
      <c r="USZ304" s="80"/>
      <c r="UTA304" s="80"/>
      <c r="UTB304" s="80"/>
      <c r="UTC304" s="80"/>
      <c r="UTD304" s="80"/>
      <c r="UTE304" s="80"/>
      <c r="UTF304" s="80"/>
      <c r="UTG304" s="80"/>
      <c r="UTH304" s="80"/>
      <c r="UTI304" s="80"/>
      <c r="UTJ304" s="80"/>
      <c r="UTK304" s="80"/>
      <c r="UTL304" s="80"/>
      <c r="UTM304" s="80"/>
      <c r="UTN304" s="80"/>
      <c r="UTO304" s="80"/>
      <c r="UTP304" s="80"/>
      <c r="UTQ304" s="80"/>
      <c r="UTR304" s="80"/>
      <c r="UTS304" s="80"/>
      <c r="UTT304" s="80"/>
      <c r="UTU304" s="80"/>
      <c r="UTV304" s="80"/>
      <c r="UTW304" s="80"/>
      <c r="UTX304" s="80"/>
      <c r="UTY304" s="80"/>
      <c r="UTZ304" s="80"/>
      <c r="UUA304" s="80"/>
      <c r="UUB304" s="80"/>
      <c r="UUC304" s="80"/>
      <c r="UUD304" s="80"/>
      <c r="UUE304" s="80"/>
      <c r="UUF304" s="80"/>
      <c r="UUG304" s="80"/>
      <c r="UUH304" s="80"/>
      <c r="UUI304" s="80"/>
      <c r="UUJ304" s="80"/>
      <c r="UUK304" s="80"/>
      <c r="UUL304" s="80"/>
      <c r="UUM304" s="80"/>
      <c r="UUN304" s="80"/>
      <c r="UUO304" s="80"/>
      <c r="UUP304" s="80"/>
      <c r="UUQ304" s="80"/>
      <c r="UUR304" s="80"/>
      <c r="UUS304" s="80"/>
      <c r="UUT304" s="80"/>
      <c r="UUU304" s="80"/>
      <c r="UUV304" s="80"/>
      <c r="UUW304" s="80"/>
      <c r="UUX304" s="80"/>
      <c r="UUY304" s="80"/>
      <c r="UUZ304" s="80"/>
      <c r="UVA304" s="80"/>
      <c r="UVB304" s="80"/>
      <c r="UVC304" s="80"/>
      <c r="UVD304" s="80"/>
      <c r="UVE304" s="80"/>
      <c r="UVF304" s="80"/>
      <c r="UVG304" s="80"/>
      <c r="UVH304" s="80"/>
      <c r="UVI304" s="80"/>
      <c r="UVJ304" s="80"/>
      <c r="UVK304" s="80"/>
      <c r="UVL304" s="80"/>
      <c r="UVM304" s="80"/>
      <c r="UVN304" s="80"/>
      <c r="UVO304" s="80"/>
      <c r="UVP304" s="80"/>
      <c r="UVQ304" s="80"/>
      <c r="UVR304" s="80"/>
      <c r="UVS304" s="80"/>
      <c r="UVT304" s="80"/>
      <c r="UVU304" s="80"/>
      <c r="UVV304" s="80"/>
      <c r="UVW304" s="80"/>
      <c r="UVX304" s="80"/>
      <c r="UVY304" s="80"/>
      <c r="UVZ304" s="80"/>
      <c r="UWA304" s="80"/>
      <c r="UWB304" s="80"/>
      <c r="UWC304" s="80"/>
      <c r="UWD304" s="80"/>
      <c r="UWE304" s="80"/>
      <c r="UWF304" s="80"/>
      <c r="UWG304" s="80"/>
      <c r="UWH304" s="80"/>
      <c r="UWI304" s="80"/>
      <c r="UWJ304" s="80"/>
      <c r="UWK304" s="80"/>
      <c r="UWL304" s="80"/>
      <c r="UWM304" s="80"/>
      <c r="UWN304" s="80"/>
      <c r="UWO304" s="80"/>
      <c r="UWP304" s="80"/>
      <c r="UWQ304" s="80"/>
      <c r="UWR304" s="80"/>
      <c r="UWS304" s="80"/>
      <c r="UWT304" s="80"/>
      <c r="UWU304" s="80"/>
      <c r="UWV304" s="80"/>
      <c r="UWW304" s="80"/>
      <c r="UWX304" s="80"/>
      <c r="UWY304" s="80"/>
      <c r="UWZ304" s="80"/>
      <c r="UXA304" s="80"/>
      <c r="UXB304" s="80"/>
      <c r="UXC304" s="80"/>
      <c r="UXD304" s="80"/>
      <c r="UXE304" s="80"/>
      <c r="UXF304" s="80"/>
      <c r="UXG304" s="80"/>
      <c r="UXH304" s="80"/>
      <c r="UXI304" s="80"/>
      <c r="UXJ304" s="80"/>
      <c r="UXK304" s="80"/>
      <c r="UXL304" s="80"/>
      <c r="UXM304" s="80"/>
      <c r="UXN304" s="80"/>
      <c r="UXO304" s="80"/>
      <c r="UXP304" s="80"/>
      <c r="UXQ304" s="80"/>
      <c r="UXR304" s="80"/>
      <c r="UXS304" s="80"/>
      <c r="UXT304" s="80"/>
      <c r="UXU304" s="80"/>
      <c r="UXV304" s="80"/>
      <c r="UXW304" s="80"/>
      <c r="UXX304" s="80"/>
      <c r="UXY304" s="80"/>
      <c r="UXZ304" s="80"/>
      <c r="UYA304" s="80"/>
      <c r="UYB304" s="80"/>
      <c r="UYC304" s="80"/>
      <c r="UYD304" s="80"/>
      <c r="UYE304" s="80"/>
      <c r="UYF304" s="80"/>
      <c r="UYG304" s="80"/>
      <c r="UYH304" s="80"/>
      <c r="UYI304" s="80"/>
      <c r="UYJ304" s="80"/>
      <c r="UYK304" s="80"/>
      <c r="UYL304" s="80"/>
      <c r="UYM304" s="80"/>
      <c r="UYN304" s="80"/>
      <c r="UYO304" s="80"/>
      <c r="UYP304" s="80"/>
      <c r="UYQ304" s="80"/>
      <c r="UYR304" s="80"/>
      <c r="UYS304" s="80"/>
      <c r="UYT304" s="80"/>
      <c r="UYU304" s="80"/>
      <c r="UYV304" s="80"/>
      <c r="UYW304" s="80"/>
      <c r="UYX304" s="80"/>
      <c r="UYY304" s="80"/>
      <c r="UYZ304" s="80"/>
      <c r="UZA304" s="80"/>
      <c r="UZB304" s="80"/>
      <c r="UZC304" s="80"/>
      <c r="UZD304" s="80"/>
      <c r="UZE304" s="80"/>
      <c r="UZF304" s="80"/>
      <c r="UZG304" s="80"/>
      <c r="UZH304" s="80"/>
      <c r="UZI304" s="80"/>
      <c r="UZJ304" s="80"/>
      <c r="UZK304" s="80"/>
      <c r="UZL304" s="80"/>
      <c r="UZM304" s="80"/>
      <c r="UZN304" s="80"/>
      <c r="UZO304" s="80"/>
      <c r="UZP304" s="80"/>
      <c r="UZQ304" s="80"/>
      <c r="UZR304" s="80"/>
      <c r="UZS304" s="80"/>
      <c r="UZT304" s="80"/>
      <c r="UZU304" s="80"/>
      <c r="UZV304" s="80"/>
      <c r="UZW304" s="80"/>
      <c r="UZX304" s="80"/>
      <c r="UZY304" s="80"/>
      <c r="UZZ304" s="80"/>
      <c r="VAA304" s="80"/>
      <c r="VAB304" s="80"/>
      <c r="VAC304" s="80"/>
      <c r="VAD304" s="80"/>
      <c r="VAE304" s="80"/>
      <c r="VAF304" s="80"/>
      <c r="VAG304" s="80"/>
      <c r="VAH304" s="80"/>
      <c r="VAI304" s="80"/>
      <c r="VAJ304" s="80"/>
      <c r="VAK304" s="80"/>
      <c r="VAL304" s="80"/>
      <c r="VAM304" s="80"/>
      <c r="VAN304" s="80"/>
      <c r="VAO304" s="80"/>
      <c r="VAP304" s="80"/>
      <c r="VAQ304" s="80"/>
      <c r="VAR304" s="80"/>
      <c r="VAS304" s="80"/>
      <c r="VAT304" s="80"/>
      <c r="VAU304" s="80"/>
      <c r="VAV304" s="80"/>
      <c r="VAW304" s="80"/>
      <c r="VAX304" s="80"/>
      <c r="VAY304" s="80"/>
      <c r="VAZ304" s="80"/>
      <c r="VBA304" s="80"/>
      <c r="VBB304" s="80"/>
      <c r="VBC304" s="80"/>
      <c r="VBD304" s="80"/>
      <c r="VBE304" s="80"/>
      <c r="VBF304" s="80"/>
      <c r="VBG304" s="80"/>
      <c r="VBH304" s="80"/>
      <c r="VBI304" s="80"/>
      <c r="VBJ304" s="80"/>
      <c r="VBK304" s="80"/>
      <c r="VBL304" s="80"/>
      <c r="VBM304" s="80"/>
      <c r="VBN304" s="80"/>
      <c r="VBO304" s="80"/>
      <c r="VBP304" s="80"/>
      <c r="VBQ304" s="80"/>
      <c r="VBR304" s="80"/>
      <c r="VBS304" s="80"/>
      <c r="VBT304" s="80"/>
      <c r="VBU304" s="80"/>
      <c r="VBV304" s="80"/>
      <c r="VBW304" s="80"/>
      <c r="VBX304" s="80"/>
      <c r="VBY304" s="80"/>
      <c r="VBZ304" s="80"/>
      <c r="VCA304" s="80"/>
      <c r="VCB304" s="80"/>
      <c r="VCC304" s="80"/>
      <c r="VCD304" s="80"/>
      <c r="VCE304" s="80"/>
      <c r="VCF304" s="80"/>
      <c r="VCG304" s="80"/>
      <c r="VCH304" s="80"/>
      <c r="VCI304" s="80"/>
      <c r="VCJ304" s="80"/>
      <c r="VCK304" s="80"/>
      <c r="VCL304" s="80"/>
      <c r="VCM304" s="80"/>
      <c r="VCN304" s="80"/>
      <c r="VCO304" s="80"/>
      <c r="VCP304" s="80"/>
      <c r="VCQ304" s="80"/>
      <c r="VCR304" s="80"/>
      <c r="VCS304" s="80"/>
      <c r="VCT304" s="80"/>
      <c r="VCU304" s="80"/>
      <c r="VCV304" s="80"/>
      <c r="VCW304" s="80"/>
      <c r="VCX304" s="80"/>
      <c r="VCY304" s="80"/>
      <c r="VCZ304" s="80"/>
      <c r="VDA304" s="80"/>
      <c r="VDB304" s="80"/>
      <c r="VDC304" s="80"/>
      <c r="VDD304" s="80"/>
      <c r="VDE304" s="80"/>
      <c r="VDF304" s="80"/>
      <c r="VDG304" s="80"/>
      <c r="VDH304" s="80"/>
      <c r="VDI304" s="80"/>
      <c r="VDJ304" s="80"/>
      <c r="VDK304" s="80"/>
      <c r="VDL304" s="80"/>
      <c r="VDM304" s="80"/>
      <c r="VDN304" s="80"/>
      <c r="VDO304" s="80"/>
      <c r="VDP304" s="80"/>
      <c r="VDQ304" s="80"/>
      <c r="VDR304" s="80"/>
      <c r="VDS304" s="80"/>
      <c r="VDT304" s="80"/>
      <c r="VDU304" s="80"/>
      <c r="VDV304" s="80"/>
      <c r="VDW304" s="80"/>
      <c r="VDX304" s="80"/>
      <c r="VDY304" s="80"/>
      <c r="VDZ304" s="80"/>
      <c r="VEA304" s="80"/>
      <c r="VEB304" s="80"/>
      <c r="VEC304" s="80"/>
      <c r="VED304" s="80"/>
      <c r="VEE304" s="80"/>
      <c r="VEF304" s="80"/>
      <c r="VEG304" s="80"/>
      <c r="VEH304" s="80"/>
      <c r="VEI304" s="80"/>
      <c r="VEJ304" s="80"/>
      <c r="VEK304" s="80"/>
      <c r="VEL304" s="80"/>
      <c r="VEM304" s="80"/>
      <c r="VEN304" s="80"/>
      <c r="VEO304" s="80"/>
      <c r="VEP304" s="80"/>
      <c r="VEQ304" s="80"/>
      <c r="VER304" s="80"/>
      <c r="VES304" s="80"/>
      <c r="VET304" s="80"/>
      <c r="VEU304" s="80"/>
      <c r="VEV304" s="80"/>
      <c r="VEW304" s="80"/>
      <c r="VEX304" s="80"/>
      <c r="VEY304" s="80"/>
      <c r="VEZ304" s="80"/>
      <c r="VFA304" s="80"/>
      <c r="VFB304" s="80"/>
      <c r="VFC304" s="80"/>
      <c r="VFD304" s="80"/>
      <c r="VFE304" s="80"/>
      <c r="VFF304" s="80"/>
      <c r="VFG304" s="80"/>
      <c r="VFH304" s="80"/>
      <c r="VFI304" s="80"/>
      <c r="VFJ304" s="80"/>
      <c r="VFK304" s="80"/>
      <c r="VFL304" s="80"/>
      <c r="VFM304" s="80"/>
      <c r="VFN304" s="80"/>
      <c r="VFO304" s="80"/>
      <c r="VFP304" s="80"/>
      <c r="VFQ304" s="80"/>
      <c r="VFR304" s="80"/>
      <c r="VFS304" s="80"/>
      <c r="VFT304" s="80"/>
      <c r="VFU304" s="80"/>
      <c r="VFV304" s="80"/>
      <c r="VFW304" s="80"/>
      <c r="VFX304" s="80"/>
      <c r="VFY304" s="80"/>
      <c r="VFZ304" s="80"/>
      <c r="VGA304" s="80"/>
      <c r="VGB304" s="80"/>
      <c r="VGC304" s="80"/>
      <c r="VGD304" s="80"/>
      <c r="VGE304" s="80"/>
      <c r="VGF304" s="80"/>
      <c r="VGG304" s="80"/>
      <c r="VGH304" s="80"/>
      <c r="VGI304" s="80"/>
      <c r="VGJ304" s="80"/>
      <c r="VGK304" s="80"/>
      <c r="VGL304" s="80"/>
      <c r="VGM304" s="80"/>
      <c r="VGN304" s="80"/>
      <c r="VGO304" s="80"/>
      <c r="VGP304" s="80"/>
      <c r="VGQ304" s="80"/>
      <c r="VGR304" s="80"/>
      <c r="VGS304" s="80"/>
      <c r="VGT304" s="80"/>
      <c r="VGU304" s="80"/>
      <c r="VGV304" s="80"/>
      <c r="VGW304" s="80"/>
      <c r="VGX304" s="80"/>
      <c r="VGY304" s="80"/>
      <c r="VGZ304" s="80"/>
      <c r="VHA304" s="80"/>
      <c r="VHB304" s="80"/>
      <c r="VHC304" s="80"/>
      <c r="VHD304" s="80"/>
      <c r="VHE304" s="80"/>
      <c r="VHF304" s="80"/>
      <c r="VHG304" s="80"/>
      <c r="VHH304" s="80"/>
      <c r="VHI304" s="80"/>
      <c r="VHJ304" s="80"/>
      <c r="VHK304" s="80"/>
      <c r="VHL304" s="80"/>
      <c r="VHM304" s="80"/>
      <c r="VHN304" s="80"/>
      <c r="VHO304" s="80"/>
      <c r="VHP304" s="80"/>
      <c r="VHQ304" s="80"/>
      <c r="VHR304" s="80"/>
      <c r="VHS304" s="80"/>
      <c r="VHT304" s="80"/>
      <c r="VHU304" s="80"/>
      <c r="VHV304" s="80"/>
      <c r="VHW304" s="80"/>
      <c r="VHX304" s="80"/>
      <c r="VHY304" s="80"/>
      <c r="VHZ304" s="80"/>
      <c r="VIA304" s="80"/>
      <c r="VIB304" s="80"/>
      <c r="VIC304" s="80"/>
      <c r="VID304" s="80"/>
      <c r="VIE304" s="80"/>
      <c r="VIF304" s="80"/>
      <c r="VIG304" s="80"/>
      <c r="VIH304" s="80"/>
      <c r="VII304" s="80"/>
      <c r="VIJ304" s="80"/>
      <c r="VIK304" s="80"/>
      <c r="VIL304" s="80"/>
      <c r="VIM304" s="80"/>
      <c r="VIN304" s="80"/>
      <c r="VIO304" s="80"/>
      <c r="VIP304" s="80"/>
      <c r="VIQ304" s="80"/>
      <c r="VIR304" s="80"/>
      <c r="VIS304" s="80"/>
      <c r="VIT304" s="80"/>
      <c r="VIU304" s="80"/>
      <c r="VIV304" s="80"/>
      <c r="VIW304" s="80"/>
      <c r="VIX304" s="80"/>
      <c r="VIY304" s="80"/>
      <c r="VIZ304" s="80"/>
      <c r="VJA304" s="80"/>
      <c r="VJB304" s="80"/>
      <c r="VJC304" s="80"/>
      <c r="VJD304" s="80"/>
      <c r="VJE304" s="80"/>
      <c r="VJF304" s="80"/>
      <c r="VJG304" s="80"/>
      <c r="VJH304" s="80"/>
      <c r="VJI304" s="80"/>
      <c r="VJJ304" s="80"/>
      <c r="VJK304" s="80"/>
      <c r="VJL304" s="80"/>
      <c r="VJM304" s="80"/>
      <c r="VJN304" s="80"/>
      <c r="VJO304" s="80"/>
      <c r="VJP304" s="80"/>
      <c r="VJQ304" s="80"/>
      <c r="VJR304" s="80"/>
      <c r="VJS304" s="80"/>
      <c r="VJT304" s="80"/>
      <c r="VJU304" s="80"/>
      <c r="VJV304" s="80"/>
      <c r="VJW304" s="80"/>
      <c r="VJX304" s="80"/>
      <c r="VJY304" s="80"/>
      <c r="VJZ304" s="80"/>
      <c r="VKA304" s="80"/>
      <c r="VKB304" s="80"/>
      <c r="VKC304" s="80"/>
      <c r="VKD304" s="80"/>
      <c r="VKE304" s="80"/>
      <c r="VKF304" s="80"/>
      <c r="VKG304" s="80"/>
      <c r="VKH304" s="80"/>
      <c r="VKI304" s="80"/>
      <c r="VKJ304" s="80"/>
      <c r="VKK304" s="80"/>
      <c r="VKL304" s="80"/>
      <c r="VKM304" s="80"/>
      <c r="VKN304" s="80"/>
      <c r="VKO304" s="80"/>
      <c r="VKP304" s="80"/>
      <c r="VKQ304" s="80"/>
      <c r="VKR304" s="80"/>
      <c r="VKS304" s="80"/>
      <c r="VKT304" s="80"/>
      <c r="VKU304" s="80"/>
      <c r="VKV304" s="80"/>
      <c r="VKW304" s="80"/>
      <c r="VKX304" s="80"/>
      <c r="VKY304" s="80"/>
      <c r="VKZ304" s="80"/>
      <c r="VLA304" s="80"/>
      <c r="VLB304" s="80"/>
      <c r="VLC304" s="80"/>
      <c r="VLD304" s="80"/>
      <c r="VLE304" s="80"/>
      <c r="VLF304" s="80"/>
      <c r="VLG304" s="80"/>
      <c r="VLH304" s="80"/>
      <c r="VLI304" s="80"/>
      <c r="VLJ304" s="80"/>
      <c r="VLK304" s="80"/>
      <c r="VLL304" s="80"/>
      <c r="VLM304" s="80"/>
      <c r="VLN304" s="80"/>
      <c r="VLO304" s="80"/>
      <c r="VLP304" s="80"/>
      <c r="VLQ304" s="80"/>
      <c r="VLR304" s="80"/>
      <c r="VLS304" s="80"/>
      <c r="VLT304" s="80"/>
      <c r="VLU304" s="80"/>
      <c r="VLV304" s="80"/>
      <c r="VLW304" s="80"/>
      <c r="VLX304" s="80"/>
      <c r="VLY304" s="80"/>
      <c r="VLZ304" s="80"/>
      <c r="VMA304" s="80"/>
      <c r="VMB304" s="80"/>
      <c r="VMC304" s="80"/>
      <c r="VMD304" s="80"/>
      <c r="VME304" s="80"/>
      <c r="VMF304" s="80"/>
      <c r="VMG304" s="80"/>
      <c r="VMH304" s="80"/>
      <c r="VMI304" s="80"/>
      <c r="VMJ304" s="80"/>
      <c r="VMK304" s="80"/>
      <c r="VML304" s="80"/>
      <c r="VMM304" s="80"/>
      <c r="VMN304" s="80"/>
      <c r="VMO304" s="80"/>
      <c r="VMP304" s="80"/>
      <c r="VMQ304" s="80"/>
      <c r="VMR304" s="80"/>
      <c r="VMS304" s="80"/>
      <c r="VMT304" s="80"/>
      <c r="VMU304" s="80"/>
      <c r="VMV304" s="80"/>
      <c r="VMW304" s="80"/>
      <c r="VMX304" s="80"/>
      <c r="VMY304" s="80"/>
      <c r="VMZ304" s="80"/>
      <c r="VNA304" s="80"/>
      <c r="VNB304" s="80"/>
      <c r="VNC304" s="80"/>
      <c r="VND304" s="80"/>
      <c r="VNE304" s="80"/>
      <c r="VNF304" s="80"/>
      <c r="VNG304" s="80"/>
      <c r="VNH304" s="80"/>
      <c r="VNI304" s="80"/>
      <c r="VNJ304" s="80"/>
      <c r="VNK304" s="80"/>
      <c r="VNL304" s="80"/>
      <c r="VNM304" s="80"/>
      <c r="VNN304" s="80"/>
      <c r="VNO304" s="80"/>
      <c r="VNP304" s="80"/>
      <c r="VNQ304" s="80"/>
      <c r="VNR304" s="80"/>
      <c r="VNS304" s="80"/>
      <c r="VNT304" s="80"/>
      <c r="VNU304" s="80"/>
      <c r="VNV304" s="80"/>
      <c r="VNW304" s="80"/>
      <c r="VNX304" s="80"/>
      <c r="VNY304" s="80"/>
      <c r="VNZ304" s="80"/>
      <c r="VOA304" s="80"/>
      <c r="VOB304" s="80"/>
      <c r="VOC304" s="80"/>
      <c r="VOD304" s="80"/>
      <c r="VOE304" s="80"/>
      <c r="VOF304" s="80"/>
      <c r="VOG304" s="80"/>
      <c r="VOH304" s="80"/>
      <c r="VOI304" s="80"/>
      <c r="VOJ304" s="80"/>
      <c r="VOK304" s="80"/>
      <c r="VOL304" s="80"/>
      <c r="VOM304" s="80"/>
      <c r="VON304" s="80"/>
      <c r="VOO304" s="80"/>
      <c r="VOP304" s="80"/>
      <c r="VOQ304" s="80"/>
      <c r="VOR304" s="80"/>
      <c r="VOS304" s="80"/>
      <c r="VOT304" s="80"/>
      <c r="VOU304" s="80"/>
      <c r="VOV304" s="80"/>
      <c r="VOW304" s="80"/>
      <c r="VOX304" s="80"/>
      <c r="VOY304" s="80"/>
      <c r="VOZ304" s="80"/>
      <c r="VPA304" s="80"/>
      <c r="VPB304" s="80"/>
      <c r="VPC304" s="80"/>
      <c r="VPD304" s="80"/>
      <c r="VPE304" s="80"/>
      <c r="VPF304" s="80"/>
      <c r="VPG304" s="80"/>
      <c r="VPH304" s="80"/>
      <c r="VPI304" s="80"/>
      <c r="VPJ304" s="80"/>
      <c r="VPK304" s="80"/>
      <c r="VPL304" s="80"/>
      <c r="VPM304" s="80"/>
      <c r="VPN304" s="80"/>
      <c r="VPO304" s="80"/>
      <c r="VPP304" s="80"/>
      <c r="VPQ304" s="80"/>
      <c r="VPR304" s="80"/>
      <c r="VPS304" s="80"/>
      <c r="VPT304" s="80"/>
      <c r="VPU304" s="80"/>
      <c r="VPV304" s="80"/>
      <c r="VPW304" s="80"/>
      <c r="VPX304" s="80"/>
      <c r="VPY304" s="80"/>
      <c r="VPZ304" s="80"/>
      <c r="VQA304" s="80"/>
      <c r="VQB304" s="80"/>
      <c r="VQC304" s="80"/>
      <c r="VQD304" s="80"/>
      <c r="VQE304" s="80"/>
      <c r="VQF304" s="80"/>
      <c r="VQG304" s="80"/>
      <c r="VQH304" s="80"/>
      <c r="VQI304" s="80"/>
      <c r="VQJ304" s="80"/>
      <c r="VQK304" s="80"/>
      <c r="VQL304" s="80"/>
      <c r="VQM304" s="80"/>
      <c r="VQN304" s="80"/>
      <c r="VQO304" s="80"/>
      <c r="VQP304" s="80"/>
      <c r="VQQ304" s="80"/>
      <c r="VQR304" s="80"/>
      <c r="VQS304" s="80"/>
      <c r="VQT304" s="80"/>
      <c r="VQU304" s="80"/>
      <c r="VQV304" s="80"/>
      <c r="VQW304" s="80"/>
      <c r="VQX304" s="80"/>
      <c r="VQY304" s="80"/>
      <c r="VQZ304" s="80"/>
      <c r="VRA304" s="80"/>
      <c r="VRB304" s="80"/>
      <c r="VRC304" s="80"/>
      <c r="VRD304" s="80"/>
      <c r="VRE304" s="80"/>
      <c r="VRF304" s="80"/>
      <c r="VRG304" s="80"/>
      <c r="VRH304" s="80"/>
      <c r="VRI304" s="80"/>
      <c r="VRJ304" s="80"/>
      <c r="VRK304" s="80"/>
      <c r="VRL304" s="80"/>
      <c r="VRM304" s="80"/>
      <c r="VRN304" s="80"/>
      <c r="VRO304" s="80"/>
      <c r="VRP304" s="80"/>
      <c r="VRQ304" s="80"/>
      <c r="VRR304" s="80"/>
      <c r="VRS304" s="80"/>
      <c r="VRT304" s="80"/>
      <c r="VRU304" s="80"/>
      <c r="VRV304" s="80"/>
      <c r="VRW304" s="80"/>
      <c r="VRX304" s="80"/>
      <c r="VRY304" s="80"/>
      <c r="VRZ304" s="80"/>
      <c r="VSA304" s="80"/>
      <c r="VSB304" s="80"/>
      <c r="VSC304" s="80"/>
      <c r="VSD304" s="80"/>
      <c r="VSE304" s="80"/>
      <c r="VSF304" s="80"/>
      <c r="VSG304" s="80"/>
      <c r="VSH304" s="80"/>
      <c r="VSI304" s="80"/>
      <c r="VSJ304" s="80"/>
      <c r="VSK304" s="80"/>
      <c r="VSL304" s="80"/>
      <c r="VSM304" s="80"/>
      <c r="VSN304" s="80"/>
      <c r="VSO304" s="80"/>
      <c r="VSP304" s="80"/>
      <c r="VSQ304" s="80"/>
      <c r="VSR304" s="80"/>
      <c r="VSS304" s="80"/>
      <c r="VST304" s="80"/>
      <c r="VSU304" s="80"/>
      <c r="VSV304" s="80"/>
      <c r="VSW304" s="80"/>
      <c r="VSX304" s="80"/>
      <c r="VSY304" s="80"/>
      <c r="VSZ304" s="80"/>
      <c r="VTA304" s="80"/>
      <c r="VTB304" s="80"/>
      <c r="VTC304" s="80"/>
      <c r="VTD304" s="80"/>
      <c r="VTE304" s="80"/>
      <c r="VTF304" s="80"/>
      <c r="VTG304" s="80"/>
      <c r="VTH304" s="80"/>
      <c r="VTI304" s="80"/>
      <c r="VTJ304" s="80"/>
      <c r="VTK304" s="80"/>
      <c r="VTL304" s="80"/>
      <c r="VTM304" s="80"/>
      <c r="VTN304" s="80"/>
      <c r="VTO304" s="80"/>
      <c r="VTP304" s="80"/>
      <c r="VTQ304" s="80"/>
      <c r="VTR304" s="80"/>
      <c r="VTS304" s="80"/>
      <c r="VTT304" s="80"/>
      <c r="VTU304" s="80"/>
      <c r="VTV304" s="80"/>
      <c r="VTW304" s="80"/>
      <c r="VTX304" s="80"/>
      <c r="VTY304" s="80"/>
      <c r="VTZ304" s="80"/>
      <c r="VUA304" s="80"/>
      <c r="VUB304" s="80"/>
      <c r="VUC304" s="80"/>
      <c r="VUD304" s="80"/>
      <c r="VUE304" s="80"/>
      <c r="VUF304" s="80"/>
      <c r="VUG304" s="80"/>
      <c r="VUH304" s="80"/>
      <c r="VUI304" s="80"/>
      <c r="VUJ304" s="80"/>
      <c r="VUK304" s="80"/>
      <c r="VUL304" s="80"/>
      <c r="VUM304" s="80"/>
      <c r="VUN304" s="80"/>
      <c r="VUO304" s="80"/>
      <c r="VUP304" s="80"/>
      <c r="VUQ304" s="80"/>
      <c r="VUR304" s="80"/>
      <c r="VUS304" s="80"/>
      <c r="VUT304" s="80"/>
      <c r="VUU304" s="80"/>
      <c r="VUV304" s="80"/>
      <c r="VUW304" s="80"/>
      <c r="VUX304" s="80"/>
      <c r="VUY304" s="80"/>
      <c r="VUZ304" s="80"/>
      <c r="VVA304" s="80"/>
      <c r="VVB304" s="80"/>
      <c r="VVC304" s="80"/>
      <c r="VVD304" s="80"/>
      <c r="VVE304" s="80"/>
      <c r="VVF304" s="80"/>
      <c r="VVG304" s="80"/>
      <c r="VVH304" s="80"/>
      <c r="VVI304" s="80"/>
      <c r="VVJ304" s="80"/>
      <c r="VVK304" s="80"/>
      <c r="VVL304" s="80"/>
      <c r="VVM304" s="80"/>
      <c r="VVN304" s="80"/>
      <c r="VVO304" s="80"/>
      <c r="VVP304" s="80"/>
      <c r="VVQ304" s="80"/>
      <c r="VVR304" s="80"/>
      <c r="VVS304" s="80"/>
      <c r="VVT304" s="80"/>
      <c r="VVU304" s="80"/>
      <c r="VVV304" s="80"/>
      <c r="VVW304" s="80"/>
      <c r="VVX304" s="80"/>
      <c r="VVY304" s="80"/>
      <c r="VVZ304" s="80"/>
      <c r="VWA304" s="80"/>
      <c r="VWB304" s="80"/>
      <c r="VWC304" s="80"/>
      <c r="VWD304" s="80"/>
      <c r="VWE304" s="80"/>
      <c r="VWF304" s="80"/>
      <c r="VWG304" s="80"/>
      <c r="VWH304" s="80"/>
      <c r="VWI304" s="80"/>
      <c r="VWJ304" s="80"/>
      <c r="VWK304" s="80"/>
      <c r="VWL304" s="80"/>
      <c r="VWM304" s="80"/>
      <c r="VWN304" s="80"/>
      <c r="VWO304" s="80"/>
      <c r="VWP304" s="80"/>
      <c r="VWQ304" s="80"/>
      <c r="VWR304" s="80"/>
      <c r="VWS304" s="80"/>
      <c r="VWT304" s="80"/>
      <c r="VWU304" s="80"/>
      <c r="VWV304" s="80"/>
      <c r="VWW304" s="80"/>
      <c r="VWX304" s="80"/>
      <c r="VWY304" s="80"/>
      <c r="VWZ304" s="80"/>
      <c r="VXA304" s="80"/>
      <c r="VXB304" s="80"/>
      <c r="VXC304" s="80"/>
      <c r="VXD304" s="80"/>
      <c r="VXE304" s="80"/>
      <c r="VXF304" s="80"/>
      <c r="VXG304" s="80"/>
      <c r="VXH304" s="80"/>
      <c r="VXI304" s="80"/>
      <c r="VXJ304" s="80"/>
      <c r="VXK304" s="80"/>
      <c r="VXL304" s="80"/>
      <c r="VXM304" s="80"/>
      <c r="VXN304" s="80"/>
      <c r="VXO304" s="80"/>
      <c r="VXP304" s="80"/>
      <c r="VXQ304" s="80"/>
      <c r="VXR304" s="80"/>
      <c r="VXS304" s="80"/>
      <c r="VXT304" s="80"/>
      <c r="VXU304" s="80"/>
      <c r="VXV304" s="80"/>
      <c r="VXW304" s="80"/>
      <c r="VXX304" s="80"/>
      <c r="VXY304" s="80"/>
      <c r="VXZ304" s="80"/>
      <c r="VYA304" s="80"/>
      <c r="VYB304" s="80"/>
      <c r="VYC304" s="80"/>
      <c r="VYD304" s="80"/>
      <c r="VYE304" s="80"/>
      <c r="VYF304" s="80"/>
      <c r="VYG304" s="80"/>
      <c r="VYH304" s="80"/>
      <c r="VYI304" s="80"/>
      <c r="VYJ304" s="80"/>
      <c r="VYK304" s="80"/>
      <c r="VYL304" s="80"/>
      <c r="VYM304" s="80"/>
      <c r="VYN304" s="80"/>
      <c r="VYO304" s="80"/>
      <c r="VYP304" s="80"/>
      <c r="VYQ304" s="80"/>
      <c r="VYR304" s="80"/>
      <c r="VYS304" s="80"/>
      <c r="VYT304" s="80"/>
      <c r="VYU304" s="80"/>
      <c r="VYV304" s="80"/>
      <c r="VYW304" s="80"/>
      <c r="VYX304" s="80"/>
      <c r="VYY304" s="80"/>
      <c r="VYZ304" s="80"/>
      <c r="VZA304" s="80"/>
      <c r="VZB304" s="80"/>
      <c r="VZC304" s="80"/>
      <c r="VZD304" s="80"/>
      <c r="VZE304" s="80"/>
      <c r="VZF304" s="80"/>
      <c r="VZG304" s="80"/>
      <c r="VZH304" s="80"/>
      <c r="VZI304" s="80"/>
      <c r="VZJ304" s="80"/>
      <c r="VZK304" s="80"/>
      <c r="VZL304" s="80"/>
      <c r="VZM304" s="80"/>
      <c r="VZN304" s="80"/>
      <c r="VZO304" s="80"/>
      <c r="VZP304" s="80"/>
      <c r="VZQ304" s="80"/>
      <c r="VZR304" s="80"/>
      <c r="VZS304" s="80"/>
      <c r="VZT304" s="80"/>
      <c r="VZU304" s="80"/>
      <c r="VZV304" s="80"/>
      <c r="VZW304" s="80"/>
      <c r="VZX304" s="80"/>
      <c r="VZY304" s="80"/>
      <c r="VZZ304" s="80"/>
      <c r="WAA304" s="80"/>
      <c r="WAB304" s="80"/>
      <c r="WAC304" s="80"/>
      <c r="WAD304" s="80"/>
      <c r="WAE304" s="80"/>
      <c r="WAF304" s="80"/>
      <c r="WAG304" s="80"/>
      <c r="WAH304" s="80"/>
      <c r="WAI304" s="80"/>
      <c r="WAJ304" s="80"/>
      <c r="WAK304" s="80"/>
      <c r="WAL304" s="80"/>
      <c r="WAM304" s="80"/>
      <c r="WAN304" s="80"/>
      <c r="WAO304" s="80"/>
      <c r="WAP304" s="80"/>
      <c r="WAQ304" s="80"/>
      <c r="WAR304" s="80"/>
      <c r="WAS304" s="80"/>
      <c r="WAT304" s="80"/>
      <c r="WAU304" s="80"/>
      <c r="WAV304" s="80"/>
      <c r="WAW304" s="80"/>
      <c r="WAX304" s="80"/>
      <c r="WAY304" s="80"/>
      <c r="WAZ304" s="80"/>
      <c r="WBA304" s="80"/>
      <c r="WBB304" s="80"/>
      <c r="WBC304" s="80"/>
      <c r="WBD304" s="80"/>
      <c r="WBE304" s="80"/>
      <c r="WBF304" s="80"/>
      <c r="WBG304" s="80"/>
      <c r="WBH304" s="80"/>
      <c r="WBI304" s="80"/>
      <c r="WBJ304" s="80"/>
      <c r="WBK304" s="80"/>
      <c r="WBL304" s="80"/>
      <c r="WBM304" s="80"/>
      <c r="WBN304" s="80"/>
      <c r="WBO304" s="80"/>
      <c r="WBP304" s="80"/>
      <c r="WBQ304" s="80"/>
      <c r="WBR304" s="80"/>
      <c r="WBS304" s="80"/>
      <c r="WBT304" s="80"/>
      <c r="WBU304" s="80"/>
      <c r="WBV304" s="80"/>
      <c r="WBW304" s="80"/>
      <c r="WBX304" s="80"/>
      <c r="WBY304" s="80"/>
      <c r="WBZ304" s="80"/>
      <c r="WCA304" s="80"/>
      <c r="WCB304" s="80"/>
      <c r="WCC304" s="80"/>
      <c r="WCD304" s="80"/>
      <c r="WCE304" s="80"/>
      <c r="WCF304" s="80"/>
      <c r="WCG304" s="80"/>
      <c r="WCH304" s="80"/>
      <c r="WCI304" s="80"/>
      <c r="WCJ304" s="80"/>
      <c r="WCK304" s="80"/>
      <c r="WCL304" s="80"/>
      <c r="WCM304" s="80"/>
      <c r="WCN304" s="80"/>
      <c r="WCO304" s="80"/>
      <c r="WCP304" s="80"/>
      <c r="WCQ304" s="80"/>
      <c r="WCR304" s="80"/>
      <c r="WCS304" s="80"/>
      <c r="WCT304" s="80"/>
      <c r="WCU304" s="80"/>
      <c r="WCV304" s="80"/>
      <c r="WCW304" s="80"/>
      <c r="WCX304" s="80"/>
      <c r="WCY304" s="80"/>
      <c r="WCZ304" s="80"/>
      <c r="WDA304" s="80"/>
      <c r="WDB304" s="80"/>
      <c r="WDC304" s="80"/>
      <c r="WDD304" s="80"/>
      <c r="WDE304" s="80"/>
      <c r="WDF304" s="80"/>
      <c r="WDG304" s="80"/>
      <c r="WDH304" s="80"/>
      <c r="WDI304" s="80"/>
      <c r="WDJ304" s="80"/>
      <c r="WDK304" s="80"/>
      <c r="WDL304" s="80"/>
      <c r="WDM304" s="80"/>
      <c r="WDN304" s="80"/>
      <c r="WDO304" s="80"/>
      <c r="WDP304" s="80"/>
      <c r="WDQ304" s="80"/>
      <c r="WDR304" s="80"/>
      <c r="WDS304" s="80"/>
      <c r="WDT304" s="80"/>
      <c r="WDU304" s="80"/>
      <c r="WDV304" s="80"/>
      <c r="WDW304" s="80"/>
      <c r="WDX304" s="80"/>
      <c r="WDY304" s="80"/>
      <c r="WDZ304" s="80"/>
      <c r="WEA304" s="80"/>
      <c r="WEB304" s="80"/>
      <c r="WEC304" s="80"/>
      <c r="WED304" s="80"/>
      <c r="WEE304" s="80"/>
      <c r="WEF304" s="80"/>
      <c r="WEG304" s="80"/>
      <c r="WEH304" s="80"/>
      <c r="WEI304" s="80"/>
      <c r="WEJ304" s="80"/>
      <c r="WEK304" s="80"/>
      <c r="WEL304" s="80"/>
      <c r="WEM304" s="80"/>
      <c r="WEN304" s="80"/>
      <c r="WEO304" s="80"/>
      <c r="WEP304" s="80"/>
      <c r="WEQ304" s="80"/>
      <c r="WER304" s="80"/>
      <c r="WES304" s="80"/>
      <c r="WET304" s="80"/>
      <c r="WEU304" s="80"/>
      <c r="WEV304" s="80"/>
      <c r="WEW304" s="80"/>
      <c r="WEX304" s="80"/>
      <c r="WEY304" s="80"/>
      <c r="WEZ304" s="80"/>
      <c r="WFA304" s="80"/>
      <c r="WFB304" s="80"/>
      <c r="WFC304" s="80"/>
      <c r="WFD304" s="80"/>
      <c r="WFE304" s="80"/>
      <c r="WFF304" s="80"/>
      <c r="WFG304" s="80"/>
      <c r="WFH304" s="80"/>
      <c r="WFI304" s="80"/>
      <c r="WFJ304" s="80"/>
      <c r="WFK304" s="80"/>
      <c r="WFL304" s="80"/>
      <c r="WFM304" s="80"/>
      <c r="WFN304" s="80"/>
      <c r="WFO304" s="80"/>
      <c r="WFP304" s="80"/>
      <c r="WFQ304" s="80"/>
      <c r="WFR304" s="80"/>
      <c r="WFS304" s="80"/>
      <c r="WFT304" s="80"/>
      <c r="WFU304" s="80"/>
      <c r="WFV304" s="80"/>
      <c r="WFW304" s="80"/>
      <c r="WFX304" s="80"/>
      <c r="WFY304" s="80"/>
      <c r="WFZ304" s="80"/>
      <c r="WGA304" s="80"/>
      <c r="WGB304" s="80"/>
      <c r="WGC304" s="80"/>
      <c r="WGD304" s="80"/>
      <c r="WGE304" s="80"/>
      <c r="WGF304" s="80"/>
      <c r="WGG304" s="80"/>
      <c r="WGH304" s="80"/>
      <c r="WGI304" s="80"/>
      <c r="WGJ304" s="80"/>
      <c r="WGK304" s="80"/>
      <c r="WGL304" s="80"/>
      <c r="WGM304" s="80"/>
      <c r="WGN304" s="80"/>
      <c r="WGO304" s="80"/>
      <c r="WGP304" s="80"/>
      <c r="WGQ304" s="80"/>
      <c r="WGR304" s="80"/>
      <c r="WGS304" s="80"/>
      <c r="WGT304" s="80"/>
      <c r="WGU304" s="80"/>
      <c r="WGV304" s="80"/>
      <c r="WGW304" s="80"/>
      <c r="WGX304" s="80"/>
      <c r="WGY304" s="80"/>
      <c r="WGZ304" s="80"/>
      <c r="WHA304" s="80"/>
      <c r="WHB304" s="80"/>
      <c r="WHC304" s="80"/>
      <c r="WHD304" s="80"/>
      <c r="WHE304" s="80"/>
      <c r="WHF304" s="80"/>
      <c r="WHG304" s="80"/>
      <c r="WHH304" s="80"/>
      <c r="WHI304" s="80"/>
      <c r="WHJ304" s="80"/>
      <c r="WHK304" s="80"/>
      <c r="WHL304" s="80"/>
      <c r="WHM304" s="80"/>
      <c r="WHN304" s="80"/>
      <c r="WHO304" s="80"/>
      <c r="WHP304" s="80"/>
      <c r="WHQ304" s="80"/>
      <c r="WHR304" s="80"/>
      <c r="WHS304" s="80"/>
      <c r="WHT304" s="80"/>
      <c r="WHU304" s="80"/>
      <c r="WHV304" s="80"/>
      <c r="WHW304" s="80"/>
      <c r="WHX304" s="80"/>
      <c r="WHY304" s="80"/>
      <c r="WHZ304" s="80"/>
      <c r="WIA304" s="80"/>
      <c r="WIB304" s="80"/>
      <c r="WIC304" s="80"/>
      <c r="WID304" s="80"/>
      <c r="WIE304" s="80"/>
      <c r="WIF304" s="80"/>
      <c r="WIG304" s="80"/>
      <c r="WIH304" s="80"/>
      <c r="WII304" s="80"/>
      <c r="WIJ304" s="80"/>
      <c r="WIK304" s="80"/>
      <c r="WIL304" s="80"/>
      <c r="WIM304" s="80"/>
      <c r="WIN304" s="80"/>
      <c r="WIO304" s="80"/>
      <c r="WIP304" s="80"/>
      <c r="WIQ304" s="80"/>
      <c r="WIR304" s="80"/>
      <c r="WIS304" s="80"/>
      <c r="WIT304" s="80"/>
      <c r="WIU304" s="80"/>
      <c r="WIV304" s="80"/>
      <c r="WIW304" s="80"/>
      <c r="WIX304" s="80"/>
      <c r="WIY304" s="80"/>
      <c r="WIZ304" s="80"/>
      <c r="WJA304" s="80"/>
      <c r="WJB304" s="80"/>
      <c r="WJC304" s="80"/>
      <c r="WJD304" s="80"/>
      <c r="WJE304" s="80"/>
      <c r="WJF304" s="80"/>
      <c r="WJG304" s="80"/>
      <c r="WJH304" s="80"/>
      <c r="WJI304" s="80"/>
      <c r="WJJ304" s="80"/>
      <c r="WJK304" s="80"/>
      <c r="WJL304" s="80"/>
      <c r="WJM304" s="80"/>
      <c r="WJN304" s="80"/>
      <c r="WJO304" s="80"/>
      <c r="WJP304" s="80"/>
      <c r="WJQ304" s="80"/>
      <c r="WJR304" s="80"/>
      <c r="WJS304" s="80"/>
      <c r="WJT304" s="80"/>
      <c r="WJU304" s="80"/>
      <c r="WJV304" s="80"/>
      <c r="WJW304" s="80"/>
      <c r="WJX304" s="80"/>
      <c r="WJY304" s="80"/>
      <c r="WJZ304" s="80"/>
      <c r="WKA304" s="80"/>
      <c r="WKB304" s="80"/>
      <c r="WKC304" s="80"/>
      <c r="WKD304" s="80"/>
      <c r="WKE304" s="80"/>
      <c r="WKF304" s="80"/>
      <c r="WKG304" s="80"/>
      <c r="WKH304" s="80"/>
      <c r="WKI304" s="80"/>
      <c r="WKJ304" s="80"/>
      <c r="WKK304" s="80"/>
      <c r="WKL304" s="80"/>
      <c r="WKM304" s="80"/>
      <c r="WKN304" s="80"/>
      <c r="WKO304" s="80"/>
      <c r="WKP304" s="80"/>
      <c r="WKQ304" s="80"/>
      <c r="WKR304" s="80"/>
      <c r="WKS304" s="80"/>
      <c r="WKT304" s="80"/>
      <c r="WKU304" s="80"/>
      <c r="WKV304" s="80"/>
      <c r="WKW304" s="80"/>
      <c r="WKX304" s="80"/>
      <c r="WKY304" s="80"/>
      <c r="WKZ304" s="80"/>
      <c r="WLA304" s="80"/>
      <c r="WLB304" s="80"/>
      <c r="WLC304" s="80"/>
      <c r="WLD304" s="80"/>
      <c r="WLE304" s="80"/>
      <c r="WLF304" s="80"/>
      <c r="WLG304" s="80"/>
      <c r="WLH304" s="80"/>
      <c r="WLI304" s="80"/>
      <c r="WLJ304" s="80"/>
      <c r="WLK304" s="80"/>
      <c r="WLL304" s="80"/>
      <c r="WLM304" s="80"/>
      <c r="WLN304" s="80"/>
      <c r="WLO304" s="80"/>
      <c r="WLP304" s="80"/>
      <c r="WLQ304" s="80"/>
      <c r="WLR304" s="80"/>
      <c r="WLS304" s="80"/>
      <c r="WLT304" s="80"/>
      <c r="WLU304" s="80"/>
      <c r="WLV304" s="80"/>
      <c r="WLW304" s="80"/>
      <c r="WLX304" s="80"/>
      <c r="WLY304" s="80"/>
      <c r="WLZ304" s="80"/>
      <c r="WMA304" s="80"/>
      <c r="WMB304" s="80"/>
      <c r="WMC304" s="80"/>
      <c r="WMD304" s="80"/>
      <c r="WME304" s="80"/>
      <c r="WMF304" s="80"/>
      <c r="WMG304" s="80"/>
      <c r="WMH304" s="80"/>
      <c r="WMI304" s="80"/>
      <c r="WMJ304" s="80"/>
      <c r="WMK304" s="80"/>
      <c r="WML304" s="80"/>
      <c r="WMM304" s="80"/>
      <c r="WMN304" s="80"/>
      <c r="WMO304" s="80"/>
      <c r="WMP304" s="80"/>
      <c r="WMQ304" s="80"/>
      <c r="WMR304" s="80"/>
      <c r="WMS304" s="80"/>
      <c r="WMT304" s="80"/>
      <c r="WMU304" s="80"/>
      <c r="WMV304" s="80"/>
      <c r="WMW304" s="80"/>
      <c r="WMX304" s="80"/>
      <c r="WMY304" s="80"/>
      <c r="WMZ304" s="80"/>
      <c r="WNA304" s="80"/>
      <c r="WNB304" s="80"/>
      <c r="WNC304" s="80"/>
      <c r="WND304" s="80"/>
      <c r="WNE304" s="80"/>
      <c r="WNF304" s="80"/>
      <c r="WNG304" s="80"/>
      <c r="WNH304" s="80"/>
      <c r="WNI304" s="80"/>
      <c r="WNJ304" s="80"/>
      <c r="WNK304" s="80"/>
      <c r="WNL304" s="80"/>
      <c r="WNM304" s="80"/>
      <c r="WNN304" s="80"/>
      <c r="WNO304" s="80"/>
      <c r="WNP304" s="80"/>
      <c r="WNQ304" s="80"/>
      <c r="WNR304" s="80"/>
      <c r="WNS304" s="80"/>
      <c r="WNT304" s="80"/>
      <c r="WNU304" s="80"/>
      <c r="WNV304" s="80"/>
      <c r="WNW304" s="80"/>
      <c r="WNX304" s="80"/>
      <c r="WNY304" s="80"/>
      <c r="WNZ304" s="80"/>
      <c r="WOA304" s="80"/>
      <c r="WOB304" s="80"/>
      <c r="WOC304" s="80"/>
      <c r="WOD304" s="80"/>
      <c r="WOE304" s="80"/>
      <c r="WOF304" s="80"/>
      <c r="WOG304" s="80"/>
      <c r="WOH304" s="80"/>
      <c r="WOI304" s="80"/>
      <c r="WOJ304" s="80"/>
      <c r="WOK304" s="80"/>
      <c r="WOL304" s="80"/>
      <c r="WOM304" s="80"/>
      <c r="WON304" s="80"/>
      <c r="WOO304" s="80"/>
      <c r="WOP304" s="80"/>
      <c r="WOQ304" s="80"/>
      <c r="WOR304" s="80"/>
      <c r="WOS304" s="80"/>
      <c r="WOT304" s="80"/>
      <c r="WOU304" s="80"/>
      <c r="WOV304" s="80"/>
      <c r="WOW304" s="80"/>
      <c r="WOX304" s="80"/>
      <c r="WOY304" s="80"/>
      <c r="WOZ304" s="80"/>
      <c r="WPA304" s="80"/>
      <c r="WPB304" s="80"/>
      <c r="WPC304" s="80"/>
      <c r="WPD304" s="80"/>
      <c r="WPE304" s="80"/>
      <c r="WPF304" s="80"/>
      <c r="WPG304" s="80"/>
      <c r="WPH304" s="80"/>
      <c r="WPI304" s="80"/>
      <c r="WPJ304" s="80"/>
      <c r="WPK304" s="80"/>
      <c r="WPL304" s="80"/>
      <c r="WPM304" s="80"/>
      <c r="WPN304" s="80"/>
      <c r="WPO304" s="80"/>
      <c r="WPP304" s="80"/>
      <c r="WPQ304" s="80"/>
      <c r="WPR304" s="80"/>
      <c r="WPS304" s="80"/>
      <c r="WPT304" s="80"/>
      <c r="WPU304" s="80"/>
      <c r="WPV304" s="80"/>
      <c r="WPW304" s="80"/>
      <c r="WPX304" s="80"/>
      <c r="WPY304" s="80"/>
      <c r="WPZ304" s="80"/>
      <c r="WQA304" s="80"/>
      <c r="WQB304" s="80"/>
      <c r="WQC304" s="80"/>
      <c r="WQD304" s="80"/>
      <c r="WQE304" s="80"/>
      <c r="WQF304" s="80"/>
      <c r="WQG304" s="80"/>
      <c r="WQH304" s="80"/>
      <c r="WQI304" s="80"/>
      <c r="WQJ304" s="80"/>
      <c r="WQK304" s="80"/>
      <c r="WQL304" s="80"/>
      <c r="WQM304" s="80"/>
      <c r="WQN304" s="80"/>
      <c r="WQO304" s="80"/>
      <c r="WQP304" s="80"/>
      <c r="WQQ304" s="80"/>
      <c r="WQR304" s="80"/>
      <c r="WQS304" s="80"/>
      <c r="WQT304" s="80"/>
      <c r="WQU304" s="80"/>
      <c r="WQV304" s="80"/>
      <c r="WQW304" s="80"/>
      <c r="WQX304" s="80"/>
      <c r="WQY304" s="80"/>
      <c r="WQZ304" s="80"/>
      <c r="WRA304" s="80"/>
      <c r="WRB304" s="80"/>
      <c r="WRC304" s="80"/>
      <c r="WRD304" s="80"/>
      <c r="WRE304" s="80"/>
      <c r="WRF304" s="80"/>
      <c r="WRG304" s="80"/>
      <c r="WRH304" s="80"/>
      <c r="WRI304" s="80"/>
      <c r="WRJ304" s="80"/>
      <c r="WRK304" s="80"/>
      <c r="WRL304" s="80"/>
      <c r="WRM304" s="80"/>
      <c r="WRN304" s="80"/>
      <c r="WRO304" s="80"/>
      <c r="WRP304" s="80"/>
      <c r="WRQ304" s="80"/>
      <c r="WRR304" s="80"/>
      <c r="WRS304" s="80"/>
      <c r="WRT304" s="80"/>
      <c r="WRU304" s="80"/>
      <c r="WRV304" s="80"/>
      <c r="WRW304" s="80"/>
      <c r="WRX304" s="80"/>
      <c r="WRY304" s="80"/>
      <c r="WRZ304" s="80"/>
      <c r="WSA304" s="80"/>
      <c r="WSB304" s="80"/>
      <c r="WSC304" s="80"/>
      <c r="WSD304" s="80"/>
      <c r="WSE304" s="80"/>
      <c r="WSF304" s="80"/>
      <c r="WSG304" s="80"/>
      <c r="WSH304" s="80"/>
      <c r="WSI304" s="80"/>
      <c r="WSJ304" s="80"/>
      <c r="WSK304" s="80"/>
      <c r="WSL304" s="80"/>
      <c r="WSM304" s="80"/>
      <c r="WSN304" s="80"/>
      <c r="WSO304" s="80"/>
      <c r="WSP304" s="80"/>
      <c r="WSQ304" s="80"/>
      <c r="WSR304" s="80"/>
      <c r="WSS304" s="80"/>
      <c r="WST304" s="80"/>
      <c r="WSU304" s="80"/>
      <c r="WSV304" s="80"/>
      <c r="WSW304" s="80"/>
      <c r="WSX304" s="80"/>
      <c r="WSY304" s="80"/>
      <c r="WSZ304" s="80"/>
      <c r="WTA304" s="80"/>
      <c r="WTB304" s="80"/>
      <c r="WTC304" s="80"/>
      <c r="WTD304" s="80"/>
      <c r="WTE304" s="80"/>
      <c r="WTF304" s="80"/>
      <c r="WTG304" s="80"/>
      <c r="WTH304" s="80"/>
      <c r="WTI304" s="80"/>
      <c r="WTJ304" s="80"/>
      <c r="WTK304" s="80"/>
      <c r="WTL304" s="80"/>
      <c r="WTM304" s="80"/>
      <c r="WTN304" s="80"/>
      <c r="WTO304" s="80"/>
      <c r="WTP304" s="80"/>
      <c r="WTQ304" s="80"/>
      <c r="WTR304" s="80"/>
      <c r="WTS304" s="80"/>
      <c r="WTT304" s="80"/>
      <c r="WTU304" s="80"/>
      <c r="WTV304" s="80"/>
      <c r="WTW304" s="80"/>
      <c r="WTX304" s="80"/>
      <c r="WTY304" s="80"/>
      <c r="WTZ304" s="80"/>
      <c r="WUA304" s="80"/>
      <c r="WUB304" s="80"/>
      <c r="WUC304" s="80"/>
      <c r="WUD304" s="80"/>
      <c r="WUE304" s="80"/>
      <c r="WUF304" s="80"/>
      <c r="WUG304" s="80"/>
      <c r="WUH304" s="80"/>
      <c r="WUI304" s="80"/>
      <c r="WUJ304" s="80"/>
      <c r="WUK304" s="80"/>
      <c r="WUL304" s="80"/>
      <c r="WUM304" s="80"/>
      <c r="WUN304" s="80"/>
      <c r="WUO304" s="80"/>
      <c r="WUP304" s="80"/>
      <c r="WUQ304" s="80"/>
      <c r="WUR304" s="80"/>
      <c r="WUS304" s="80"/>
      <c r="WUT304" s="80"/>
      <c r="WUU304" s="80"/>
      <c r="WUV304" s="80"/>
      <c r="WUW304" s="80"/>
      <c r="WUX304" s="80"/>
      <c r="WUY304" s="80"/>
      <c r="WUZ304" s="80"/>
      <c r="WVA304" s="80"/>
      <c r="WVB304" s="80"/>
      <c r="WVC304" s="80"/>
      <c r="WVD304" s="80"/>
      <c r="WVE304" s="80"/>
      <c r="WVF304" s="80"/>
      <c r="WVG304" s="80"/>
      <c r="WVH304" s="80"/>
      <c r="WVI304" s="80"/>
      <c r="WVJ304" s="80"/>
      <c r="WVK304" s="80"/>
      <c r="WVL304" s="80"/>
      <c r="WVM304" s="80"/>
      <c r="WVN304" s="80"/>
      <c r="WVO304" s="80"/>
      <c r="WVP304" s="80"/>
      <c r="WVQ304" s="80"/>
      <c r="WVR304" s="80"/>
      <c r="WVS304" s="80"/>
      <c r="WVT304" s="80"/>
      <c r="WVU304" s="80"/>
      <c r="WVV304" s="80"/>
      <c r="WVW304" s="80"/>
      <c r="WVX304" s="80"/>
      <c r="WVY304" s="80"/>
      <c r="WVZ304" s="80"/>
      <c r="WWA304" s="80"/>
      <c r="WWB304" s="80"/>
      <c r="WWC304" s="80"/>
      <c r="WWD304" s="80"/>
      <c r="WWE304" s="80"/>
      <c r="WWF304" s="80"/>
      <c r="WWG304" s="80"/>
      <c r="WWH304" s="80"/>
      <c r="WWI304" s="80"/>
      <c r="WWJ304" s="80"/>
      <c r="WWK304" s="80"/>
      <c r="WWL304" s="80"/>
      <c r="WWM304" s="80"/>
      <c r="WWN304" s="80"/>
      <c r="WWO304" s="80"/>
      <c r="WWP304" s="80"/>
      <c r="WWQ304" s="80"/>
      <c r="WWR304" s="80"/>
      <c r="WWS304" s="80"/>
      <c r="WWT304" s="80"/>
      <c r="WWU304" s="80"/>
      <c r="WWV304" s="80"/>
      <c r="WWW304" s="80"/>
      <c r="WWX304" s="80"/>
      <c r="WWY304" s="80"/>
      <c r="WWZ304" s="80"/>
      <c r="WXA304" s="80"/>
      <c r="WXB304" s="80"/>
      <c r="WXC304" s="80"/>
      <c r="WXD304" s="80"/>
      <c r="WXE304" s="80"/>
      <c r="WXF304" s="80"/>
      <c r="WXG304" s="80"/>
      <c r="WXH304" s="80"/>
      <c r="WXI304" s="80"/>
      <c r="WXJ304" s="80"/>
      <c r="WXK304" s="80"/>
      <c r="WXL304" s="80"/>
      <c r="WXM304" s="80"/>
      <c r="WXN304" s="80"/>
      <c r="WXO304" s="80"/>
      <c r="WXP304" s="80"/>
      <c r="WXQ304" s="80"/>
      <c r="WXR304" s="80"/>
      <c r="WXS304" s="80"/>
      <c r="WXT304" s="80"/>
      <c r="WXU304" s="80"/>
      <c r="WXV304" s="80"/>
      <c r="WXW304" s="80"/>
      <c r="WXX304" s="80"/>
      <c r="WXY304" s="80"/>
      <c r="WXZ304" s="80"/>
      <c r="WYA304" s="80"/>
      <c r="WYB304" s="80"/>
      <c r="WYC304" s="80"/>
      <c r="WYD304" s="80"/>
      <c r="WYE304" s="80"/>
      <c r="WYF304" s="80"/>
      <c r="WYG304" s="80"/>
      <c r="WYH304" s="80"/>
      <c r="WYI304" s="80"/>
      <c r="WYJ304" s="80"/>
      <c r="WYK304" s="80"/>
      <c r="WYL304" s="80"/>
      <c r="WYM304" s="80"/>
      <c r="WYN304" s="80"/>
      <c r="WYO304" s="80"/>
      <c r="WYP304" s="80"/>
      <c r="WYQ304" s="80"/>
      <c r="WYR304" s="80"/>
      <c r="WYS304" s="80"/>
      <c r="WYT304" s="80"/>
      <c r="WYU304" s="80"/>
      <c r="WYV304" s="80"/>
      <c r="WYW304" s="80"/>
      <c r="WYX304" s="80"/>
      <c r="WYY304" s="80"/>
      <c r="WYZ304" s="80"/>
      <c r="WZA304" s="80"/>
      <c r="WZB304" s="80"/>
      <c r="WZC304" s="80"/>
      <c r="WZD304" s="80"/>
      <c r="WZE304" s="80"/>
      <c r="WZF304" s="80"/>
      <c r="WZG304" s="80"/>
      <c r="WZH304" s="80"/>
      <c r="WZI304" s="80"/>
      <c r="WZJ304" s="80"/>
      <c r="WZK304" s="80"/>
      <c r="WZL304" s="80"/>
      <c r="WZM304" s="80"/>
      <c r="WZN304" s="80"/>
      <c r="WZO304" s="80"/>
      <c r="WZP304" s="80"/>
      <c r="WZQ304" s="80"/>
      <c r="WZR304" s="80"/>
      <c r="WZS304" s="80"/>
      <c r="WZT304" s="80"/>
      <c r="WZU304" s="80"/>
      <c r="WZV304" s="80"/>
      <c r="WZW304" s="80"/>
      <c r="WZX304" s="80"/>
      <c r="WZY304" s="80"/>
      <c r="WZZ304" s="80"/>
      <c r="XAA304" s="80"/>
      <c r="XAB304" s="80"/>
      <c r="XAC304" s="80"/>
      <c r="XAD304" s="80"/>
      <c r="XAE304" s="80"/>
      <c r="XAF304" s="80"/>
      <c r="XAG304" s="80"/>
      <c r="XAH304" s="80"/>
      <c r="XAI304" s="80"/>
      <c r="XAJ304" s="80"/>
      <c r="XAK304" s="80"/>
      <c r="XAL304" s="80"/>
      <c r="XAM304" s="80"/>
      <c r="XAN304" s="80"/>
      <c r="XAO304" s="80"/>
      <c r="XAP304" s="80"/>
      <c r="XAQ304" s="80"/>
      <c r="XAR304" s="80"/>
      <c r="XAS304" s="80"/>
      <c r="XAT304" s="80"/>
      <c r="XAU304" s="80"/>
      <c r="XAV304" s="80"/>
      <c r="XAW304" s="80"/>
      <c r="XAX304" s="80"/>
      <c r="XAY304" s="80"/>
      <c r="XAZ304" s="80"/>
      <c r="XBA304" s="80"/>
      <c r="XBB304" s="80"/>
      <c r="XBC304" s="80"/>
      <c r="XBD304" s="80"/>
      <c r="XBE304" s="80"/>
      <c r="XBF304" s="80"/>
      <c r="XBG304" s="80"/>
      <c r="XBH304" s="80"/>
      <c r="XBI304" s="80"/>
      <c r="XBJ304" s="80"/>
      <c r="XBK304" s="80"/>
      <c r="XBL304" s="80"/>
      <c r="XBM304" s="80"/>
      <c r="XBN304" s="80"/>
      <c r="XBO304" s="80"/>
      <c r="XBP304" s="80"/>
      <c r="XBQ304" s="80"/>
      <c r="XBR304" s="80"/>
      <c r="XBS304" s="80"/>
      <c r="XBT304" s="80"/>
      <c r="XBU304" s="80"/>
      <c r="XBV304" s="80"/>
      <c r="XBW304" s="80"/>
      <c r="XBX304" s="80"/>
      <c r="XBY304" s="80"/>
      <c r="XBZ304" s="80"/>
      <c r="XCA304" s="80"/>
      <c r="XCB304" s="80"/>
      <c r="XCC304" s="80"/>
      <c r="XCD304" s="80"/>
      <c r="XCE304" s="80"/>
      <c r="XCF304" s="80"/>
      <c r="XCG304" s="80"/>
      <c r="XCH304" s="80"/>
      <c r="XCI304" s="80"/>
      <c r="XCJ304" s="80"/>
      <c r="XCK304" s="80"/>
      <c r="XCL304" s="80"/>
      <c r="XCM304" s="80"/>
      <c r="XCN304" s="80"/>
      <c r="XCO304" s="80"/>
      <c r="XCP304" s="80"/>
      <c r="XCQ304" s="80"/>
      <c r="XCR304" s="80"/>
      <c r="XCS304" s="80"/>
      <c r="XCT304" s="80"/>
      <c r="XCU304" s="80"/>
      <c r="XCV304" s="80"/>
      <c r="XCW304" s="80"/>
      <c r="XCX304" s="80"/>
      <c r="XCY304" s="80"/>
      <c r="XCZ304" s="80"/>
      <c r="XDA304" s="80"/>
      <c r="XDB304" s="80"/>
      <c r="XDC304" s="80"/>
      <c r="XDD304" s="80"/>
      <c r="XDE304" s="80"/>
      <c r="XDF304" s="80"/>
      <c r="XDG304" s="80"/>
      <c r="XDH304" s="80"/>
      <c r="XDI304" s="80"/>
      <c r="XDJ304" s="80"/>
      <c r="XDK304" s="80"/>
      <c r="XDL304" s="80"/>
      <c r="XDM304" s="80"/>
      <c r="XDN304" s="80"/>
      <c r="XDO304" s="80"/>
      <c r="XDP304" s="80"/>
      <c r="XDQ304" s="80"/>
      <c r="XDR304" s="80"/>
      <c r="XDS304" s="80"/>
      <c r="XDT304" s="80"/>
      <c r="XDU304" s="80"/>
      <c r="XDV304" s="80"/>
      <c r="XDW304" s="80"/>
      <c r="XDX304" s="80"/>
      <c r="XDY304" s="80"/>
      <c r="XDZ304" s="80"/>
      <c r="XEA304" s="80"/>
      <c r="XEB304" s="80"/>
      <c r="XEC304" s="80"/>
      <c r="XED304" s="80"/>
      <c r="XEE304" s="80"/>
      <c r="XEF304" s="80"/>
      <c r="XEG304" s="80"/>
      <c r="XEH304" s="80"/>
      <c r="XEI304" s="80"/>
      <c r="XEJ304" s="80"/>
      <c r="XEK304" s="80"/>
      <c r="XEL304" s="80"/>
      <c r="XEM304" s="80"/>
      <c r="XEN304" s="80"/>
      <c r="XEO304" s="80"/>
      <c r="XEP304" s="80"/>
      <c r="XEQ304" s="80"/>
      <c r="XER304" s="80"/>
      <c r="XES304" s="80"/>
      <c r="XET304" s="80"/>
      <c r="XEU304" s="80"/>
      <c r="XEV304" s="80"/>
      <c r="XEW304" s="80"/>
      <c r="XEX304" s="80"/>
      <c r="XEY304" s="80"/>
      <c r="XEZ304" s="80"/>
    </row>
    <row r="305" spans="1:16380" s="84" customFormat="1" ht="15" x14ac:dyDescent="0.25">
      <c r="A305" s="76"/>
      <c r="B305" s="80"/>
      <c r="C305" s="80"/>
      <c r="D305" s="80"/>
      <c r="E305" s="80"/>
      <c r="F305" s="80"/>
      <c r="G305" s="227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  <c r="BW305" s="80"/>
      <c r="BX305" s="80"/>
      <c r="BY305" s="80"/>
      <c r="BZ305" s="80"/>
      <c r="CA305" s="80"/>
      <c r="CB305" s="80"/>
      <c r="CC305" s="80"/>
      <c r="CD305" s="80"/>
      <c r="CE305" s="80"/>
      <c r="CF305" s="80"/>
      <c r="CG305" s="80"/>
      <c r="CH305" s="80"/>
      <c r="CI305" s="80"/>
      <c r="CJ305" s="80"/>
      <c r="CK305" s="80"/>
      <c r="CL305" s="80"/>
      <c r="CM305" s="80"/>
      <c r="CN305" s="80"/>
      <c r="CO305" s="80"/>
      <c r="CP305" s="80"/>
      <c r="CQ305" s="80"/>
      <c r="CR305" s="80"/>
      <c r="CS305" s="80"/>
      <c r="CT305" s="80"/>
      <c r="CU305" s="80"/>
      <c r="CV305" s="80"/>
      <c r="CW305" s="80"/>
      <c r="CX305" s="80"/>
      <c r="CY305" s="80"/>
      <c r="CZ305" s="80"/>
      <c r="DA305" s="80"/>
      <c r="DB305" s="80"/>
      <c r="DC305" s="80"/>
      <c r="DD305" s="80"/>
      <c r="DE305" s="80"/>
      <c r="DF305" s="80"/>
      <c r="DG305" s="80"/>
      <c r="DH305" s="80"/>
      <c r="DI305" s="80"/>
      <c r="DJ305" s="80"/>
      <c r="DK305" s="80"/>
      <c r="DL305" s="80"/>
      <c r="DM305" s="80"/>
      <c r="DN305" s="80"/>
      <c r="DO305" s="80"/>
      <c r="DP305" s="80"/>
      <c r="DQ305" s="80"/>
      <c r="DR305" s="80"/>
      <c r="DS305" s="80"/>
      <c r="DT305" s="80"/>
      <c r="DU305" s="80"/>
      <c r="DV305" s="80"/>
      <c r="DW305" s="80"/>
      <c r="DX305" s="80"/>
      <c r="DY305" s="80"/>
      <c r="DZ305" s="80"/>
      <c r="EA305" s="80"/>
      <c r="EB305" s="80"/>
      <c r="EC305" s="80"/>
      <c r="ED305" s="80"/>
      <c r="EE305" s="80"/>
      <c r="EF305" s="80"/>
      <c r="EG305" s="80"/>
      <c r="EH305" s="80"/>
      <c r="EI305" s="80"/>
      <c r="EJ305" s="80"/>
      <c r="EK305" s="80"/>
      <c r="EL305" s="80"/>
      <c r="EM305" s="80"/>
      <c r="EN305" s="80"/>
      <c r="EO305" s="80"/>
      <c r="EP305" s="80"/>
      <c r="EQ305" s="80"/>
      <c r="ER305" s="80"/>
      <c r="ES305" s="80"/>
      <c r="ET305" s="80"/>
      <c r="EU305" s="80"/>
      <c r="EV305" s="80"/>
      <c r="EW305" s="80"/>
      <c r="EX305" s="80"/>
      <c r="EY305" s="80"/>
      <c r="EZ305" s="80"/>
      <c r="FA305" s="80"/>
      <c r="FB305" s="80"/>
      <c r="FC305" s="80"/>
      <c r="FD305" s="80"/>
      <c r="FE305" s="80"/>
      <c r="FF305" s="80"/>
      <c r="FG305" s="80"/>
      <c r="FH305" s="80"/>
      <c r="FI305" s="80"/>
      <c r="FJ305" s="80"/>
      <c r="FK305" s="80"/>
      <c r="FL305" s="80"/>
      <c r="FM305" s="80"/>
      <c r="FN305" s="80"/>
      <c r="FO305" s="80"/>
      <c r="FP305" s="80"/>
      <c r="FQ305" s="80"/>
      <c r="FR305" s="80"/>
      <c r="FS305" s="80"/>
      <c r="FT305" s="80"/>
      <c r="FU305" s="80"/>
      <c r="FV305" s="80"/>
      <c r="FW305" s="80"/>
      <c r="FX305" s="80"/>
      <c r="FY305" s="80"/>
      <c r="FZ305" s="80"/>
      <c r="GA305" s="80"/>
      <c r="GB305" s="80"/>
      <c r="GC305" s="80"/>
      <c r="GD305" s="80"/>
      <c r="GE305" s="80"/>
      <c r="GF305" s="80"/>
      <c r="GG305" s="80"/>
      <c r="GH305" s="80"/>
      <c r="GI305" s="80"/>
      <c r="GJ305" s="80"/>
      <c r="GK305" s="80"/>
      <c r="GL305" s="80"/>
      <c r="GM305" s="80"/>
      <c r="GN305" s="80"/>
      <c r="GO305" s="80"/>
      <c r="GP305" s="80"/>
      <c r="GQ305" s="80"/>
      <c r="GR305" s="80"/>
      <c r="GS305" s="80"/>
      <c r="GT305" s="80"/>
      <c r="GU305" s="80"/>
      <c r="GV305" s="80"/>
      <c r="GW305" s="80"/>
      <c r="GX305" s="80"/>
      <c r="GY305" s="80"/>
      <c r="GZ305" s="80"/>
      <c r="HA305" s="80"/>
      <c r="HB305" s="80"/>
      <c r="HC305" s="80"/>
      <c r="HD305" s="80"/>
      <c r="HE305" s="80"/>
      <c r="HF305" s="80"/>
      <c r="HG305" s="80"/>
      <c r="HH305" s="80"/>
      <c r="HI305" s="80"/>
      <c r="HJ305" s="80"/>
      <c r="HK305" s="80"/>
      <c r="HL305" s="80"/>
      <c r="HM305" s="80"/>
      <c r="HN305" s="80"/>
      <c r="HO305" s="80"/>
      <c r="HP305" s="80"/>
      <c r="HQ305" s="80"/>
      <c r="HR305" s="80"/>
      <c r="HS305" s="80"/>
      <c r="HT305" s="80"/>
      <c r="HU305" s="80"/>
      <c r="HV305" s="80"/>
      <c r="HW305" s="80"/>
      <c r="HX305" s="80"/>
      <c r="HY305" s="80"/>
      <c r="HZ305" s="80"/>
      <c r="IA305" s="80"/>
      <c r="IB305" s="80"/>
      <c r="IC305" s="80"/>
      <c r="ID305" s="80"/>
      <c r="IE305" s="80"/>
      <c r="IF305" s="80"/>
      <c r="IG305" s="80"/>
      <c r="IH305" s="80"/>
      <c r="II305" s="80"/>
      <c r="IJ305" s="80"/>
      <c r="IK305" s="80"/>
      <c r="IL305" s="80"/>
      <c r="IM305" s="80"/>
      <c r="IN305" s="80"/>
      <c r="IO305" s="80"/>
      <c r="IP305" s="80"/>
      <c r="IQ305" s="80"/>
      <c r="IR305" s="80"/>
      <c r="IS305" s="80"/>
      <c r="IT305" s="80"/>
      <c r="IU305" s="80"/>
      <c r="IV305" s="80"/>
      <c r="IW305" s="80"/>
      <c r="IX305" s="80"/>
      <c r="IY305" s="80"/>
      <c r="IZ305" s="80"/>
      <c r="JA305" s="80"/>
      <c r="JB305" s="80"/>
      <c r="JC305" s="80"/>
      <c r="JD305" s="80"/>
      <c r="JE305" s="80"/>
      <c r="JF305" s="80"/>
      <c r="JG305" s="80"/>
      <c r="JH305" s="80"/>
      <c r="JI305" s="80"/>
      <c r="JJ305" s="80"/>
      <c r="JK305" s="80"/>
      <c r="JL305" s="80"/>
      <c r="JM305" s="80"/>
      <c r="JN305" s="80"/>
      <c r="JO305" s="80"/>
      <c r="JP305" s="80"/>
      <c r="JQ305" s="80"/>
      <c r="JR305" s="80"/>
      <c r="JS305" s="80"/>
      <c r="JT305" s="80"/>
      <c r="JU305" s="80"/>
      <c r="JV305" s="80"/>
      <c r="JW305" s="80"/>
      <c r="JX305" s="80"/>
      <c r="JY305" s="80"/>
      <c r="JZ305" s="80"/>
      <c r="KA305" s="80"/>
      <c r="KB305" s="80"/>
      <c r="KC305" s="80"/>
      <c r="KD305" s="80"/>
      <c r="KE305" s="80"/>
      <c r="KF305" s="80"/>
      <c r="KG305" s="80"/>
      <c r="KH305" s="80"/>
      <c r="KI305" s="80"/>
      <c r="KJ305" s="80"/>
      <c r="KK305" s="80"/>
      <c r="KL305" s="80"/>
      <c r="KM305" s="80"/>
      <c r="KN305" s="80"/>
      <c r="KO305" s="80"/>
      <c r="KP305" s="80"/>
      <c r="KQ305" s="80"/>
      <c r="KR305" s="80"/>
      <c r="KS305" s="80"/>
      <c r="KT305" s="80"/>
      <c r="KU305" s="80"/>
      <c r="KV305" s="80"/>
      <c r="KW305" s="80"/>
      <c r="KX305" s="80"/>
      <c r="KY305" s="80"/>
      <c r="KZ305" s="80"/>
      <c r="LA305" s="80"/>
      <c r="LB305" s="80"/>
      <c r="LC305" s="80"/>
      <c r="LD305" s="80"/>
      <c r="LE305" s="80"/>
      <c r="LF305" s="80"/>
      <c r="LG305" s="80"/>
      <c r="LH305" s="80"/>
      <c r="LI305" s="80"/>
      <c r="LJ305" s="80"/>
      <c r="LK305" s="80"/>
      <c r="LL305" s="80"/>
      <c r="LM305" s="80"/>
      <c r="LN305" s="80"/>
      <c r="LO305" s="80"/>
      <c r="LP305" s="80"/>
      <c r="LQ305" s="80"/>
      <c r="LR305" s="80"/>
      <c r="LS305" s="80"/>
      <c r="LT305" s="80"/>
      <c r="LU305" s="80"/>
      <c r="LV305" s="80"/>
      <c r="LW305" s="80"/>
      <c r="LX305" s="80"/>
      <c r="LY305" s="80"/>
      <c r="LZ305" s="80"/>
      <c r="MA305" s="80"/>
      <c r="MB305" s="80"/>
      <c r="MC305" s="80"/>
      <c r="MD305" s="80"/>
      <c r="ME305" s="80"/>
      <c r="MF305" s="80"/>
      <c r="MG305" s="80"/>
      <c r="MH305" s="80"/>
      <c r="MI305" s="80"/>
      <c r="MJ305" s="80"/>
      <c r="MK305" s="80"/>
      <c r="ML305" s="80"/>
      <c r="MM305" s="80"/>
      <c r="MN305" s="80"/>
      <c r="MO305" s="80"/>
      <c r="MP305" s="80"/>
      <c r="MQ305" s="80"/>
      <c r="MR305" s="80"/>
      <c r="MS305" s="80"/>
      <c r="MT305" s="80"/>
      <c r="MU305" s="80"/>
      <c r="MV305" s="80"/>
      <c r="MW305" s="80"/>
      <c r="MX305" s="80"/>
      <c r="MY305" s="80"/>
      <c r="MZ305" s="80"/>
      <c r="NA305" s="80"/>
      <c r="NB305" s="80"/>
      <c r="NC305" s="80"/>
      <c r="ND305" s="80"/>
      <c r="NE305" s="80"/>
      <c r="NF305" s="80"/>
      <c r="NG305" s="80"/>
      <c r="NH305" s="80"/>
      <c r="NI305" s="80"/>
      <c r="NJ305" s="80"/>
      <c r="NK305" s="80"/>
      <c r="NL305" s="80"/>
      <c r="NM305" s="80"/>
      <c r="NN305" s="80"/>
      <c r="NO305" s="80"/>
      <c r="NP305" s="80"/>
      <c r="NQ305" s="80"/>
      <c r="NR305" s="80"/>
      <c r="NS305" s="80"/>
      <c r="NT305" s="80"/>
      <c r="NU305" s="80"/>
      <c r="NV305" s="80"/>
      <c r="NW305" s="80"/>
      <c r="NX305" s="80"/>
      <c r="NY305" s="80"/>
      <c r="NZ305" s="80"/>
      <c r="OA305" s="80"/>
      <c r="OB305" s="80"/>
      <c r="OC305" s="80"/>
      <c r="OD305" s="80"/>
      <c r="OE305" s="80"/>
      <c r="OF305" s="80"/>
      <c r="OG305" s="80"/>
      <c r="OH305" s="80"/>
      <c r="OI305" s="80"/>
      <c r="OJ305" s="80"/>
      <c r="OK305" s="80"/>
      <c r="OL305" s="80"/>
      <c r="OM305" s="80"/>
      <c r="ON305" s="80"/>
      <c r="OO305" s="80"/>
      <c r="OP305" s="80"/>
      <c r="OQ305" s="80"/>
      <c r="OR305" s="80"/>
      <c r="OS305" s="80"/>
      <c r="OT305" s="80"/>
      <c r="OU305" s="80"/>
      <c r="OV305" s="80"/>
      <c r="OW305" s="80"/>
      <c r="OX305" s="80"/>
      <c r="OY305" s="80"/>
      <c r="OZ305" s="80"/>
      <c r="PA305" s="80"/>
      <c r="PB305" s="80"/>
      <c r="PC305" s="80"/>
      <c r="PD305" s="80"/>
      <c r="PE305" s="80"/>
      <c r="PF305" s="80"/>
      <c r="PG305" s="80"/>
      <c r="PH305" s="80"/>
      <c r="PI305" s="80"/>
      <c r="PJ305" s="80"/>
      <c r="PK305" s="80"/>
      <c r="PL305" s="80"/>
      <c r="PM305" s="80"/>
      <c r="PN305" s="80"/>
      <c r="PO305" s="80"/>
      <c r="PP305" s="80"/>
      <c r="PQ305" s="80"/>
      <c r="PR305" s="80"/>
      <c r="PS305" s="80"/>
      <c r="PT305" s="80"/>
      <c r="PU305" s="80"/>
      <c r="PV305" s="80"/>
      <c r="PW305" s="80"/>
      <c r="PX305" s="80"/>
      <c r="PY305" s="80"/>
      <c r="PZ305" s="80"/>
      <c r="QA305" s="80"/>
      <c r="QB305" s="80"/>
      <c r="QC305" s="80"/>
      <c r="QD305" s="80"/>
      <c r="QE305" s="80"/>
      <c r="QF305" s="80"/>
      <c r="QG305" s="80"/>
      <c r="QH305" s="80"/>
      <c r="QI305" s="80"/>
      <c r="QJ305" s="80"/>
      <c r="QK305" s="80"/>
      <c r="QL305" s="80"/>
      <c r="QM305" s="80"/>
      <c r="QN305" s="80"/>
      <c r="QO305" s="80"/>
      <c r="QP305" s="80"/>
      <c r="QQ305" s="80"/>
      <c r="QR305" s="80"/>
      <c r="QS305" s="80"/>
      <c r="QT305" s="80"/>
      <c r="QU305" s="80"/>
      <c r="QV305" s="80"/>
      <c r="QW305" s="80"/>
      <c r="QX305" s="80"/>
      <c r="QY305" s="80"/>
      <c r="QZ305" s="80"/>
      <c r="RA305" s="80"/>
      <c r="RB305" s="80"/>
      <c r="RC305" s="80"/>
      <c r="RD305" s="80"/>
      <c r="RE305" s="80"/>
      <c r="RF305" s="80"/>
      <c r="RG305" s="80"/>
      <c r="RH305" s="80"/>
      <c r="RI305" s="80"/>
      <c r="RJ305" s="80"/>
      <c r="RK305" s="80"/>
      <c r="RL305" s="80"/>
      <c r="RM305" s="80"/>
      <c r="RN305" s="80"/>
      <c r="RO305" s="80"/>
      <c r="RP305" s="80"/>
      <c r="RQ305" s="80"/>
      <c r="RR305" s="80"/>
      <c r="RS305" s="80"/>
      <c r="RT305" s="80"/>
      <c r="RU305" s="80"/>
      <c r="RV305" s="80"/>
      <c r="RW305" s="80"/>
      <c r="RX305" s="80"/>
      <c r="RY305" s="80"/>
      <c r="RZ305" s="80"/>
      <c r="SA305" s="80"/>
      <c r="SB305" s="80"/>
      <c r="SC305" s="80"/>
      <c r="SD305" s="80"/>
      <c r="SE305" s="80"/>
      <c r="SF305" s="80"/>
      <c r="SG305" s="80"/>
      <c r="SH305" s="80"/>
      <c r="SI305" s="80"/>
      <c r="SJ305" s="80"/>
      <c r="SK305" s="80"/>
      <c r="SL305" s="80"/>
      <c r="SM305" s="80"/>
      <c r="SN305" s="80"/>
      <c r="SO305" s="80"/>
      <c r="SP305" s="80"/>
      <c r="SQ305" s="80"/>
      <c r="SR305" s="80"/>
      <c r="SS305" s="80"/>
      <c r="ST305" s="80"/>
      <c r="SU305" s="80"/>
      <c r="SV305" s="80"/>
      <c r="SW305" s="80"/>
      <c r="SX305" s="80"/>
      <c r="SY305" s="80"/>
      <c r="SZ305" s="80"/>
      <c r="TA305" s="80"/>
      <c r="TB305" s="80"/>
      <c r="TC305" s="80"/>
      <c r="TD305" s="80"/>
      <c r="TE305" s="80"/>
      <c r="TF305" s="80"/>
      <c r="TG305" s="80"/>
      <c r="TH305" s="80"/>
      <c r="TI305" s="80"/>
      <c r="TJ305" s="80"/>
      <c r="TK305" s="80"/>
      <c r="TL305" s="80"/>
      <c r="TM305" s="80"/>
      <c r="TN305" s="80"/>
      <c r="TO305" s="80"/>
      <c r="TP305" s="80"/>
      <c r="TQ305" s="80"/>
      <c r="TR305" s="80"/>
      <c r="TS305" s="80"/>
      <c r="TT305" s="80"/>
      <c r="TU305" s="80"/>
      <c r="TV305" s="80"/>
      <c r="TW305" s="80"/>
      <c r="TX305" s="80"/>
      <c r="TY305" s="80"/>
      <c r="TZ305" s="80"/>
      <c r="UA305" s="80"/>
      <c r="UB305" s="80"/>
      <c r="UC305" s="80"/>
      <c r="UD305" s="80"/>
      <c r="UE305" s="80"/>
      <c r="UF305" s="80"/>
      <c r="UG305" s="80"/>
      <c r="UH305" s="80"/>
      <c r="UI305" s="80"/>
      <c r="UJ305" s="80"/>
      <c r="UK305" s="80"/>
      <c r="UL305" s="80"/>
      <c r="UM305" s="80"/>
      <c r="UN305" s="80"/>
      <c r="UO305" s="80"/>
      <c r="UP305" s="80"/>
      <c r="UQ305" s="80"/>
      <c r="UR305" s="80"/>
      <c r="US305" s="80"/>
      <c r="UT305" s="80"/>
      <c r="UU305" s="80"/>
      <c r="UV305" s="80"/>
      <c r="UW305" s="80"/>
      <c r="UX305" s="80"/>
      <c r="UY305" s="80"/>
      <c r="UZ305" s="80"/>
      <c r="VA305" s="80"/>
      <c r="VB305" s="80"/>
      <c r="VC305" s="80"/>
      <c r="VD305" s="80"/>
      <c r="VE305" s="80"/>
      <c r="VF305" s="80"/>
      <c r="VG305" s="80"/>
      <c r="VH305" s="80"/>
      <c r="VI305" s="80"/>
      <c r="VJ305" s="80"/>
      <c r="VK305" s="80"/>
      <c r="VL305" s="80"/>
      <c r="VM305" s="80"/>
      <c r="VN305" s="80"/>
      <c r="VO305" s="80"/>
      <c r="VP305" s="80"/>
      <c r="VQ305" s="80"/>
      <c r="VR305" s="80"/>
      <c r="VS305" s="80"/>
      <c r="VT305" s="80"/>
      <c r="VU305" s="80"/>
      <c r="VV305" s="80"/>
      <c r="VW305" s="80"/>
      <c r="VX305" s="80"/>
      <c r="VY305" s="80"/>
      <c r="VZ305" s="80"/>
      <c r="WA305" s="80"/>
      <c r="WB305" s="80"/>
      <c r="WC305" s="80"/>
      <c r="WD305" s="80"/>
      <c r="WE305" s="80"/>
      <c r="WF305" s="80"/>
      <c r="WG305" s="80"/>
      <c r="WH305" s="80"/>
      <c r="WI305" s="80"/>
      <c r="WJ305" s="80"/>
      <c r="WK305" s="80"/>
      <c r="WL305" s="80"/>
      <c r="WM305" s="80"/>
      <c r="WN305" s="80"/>
      <c r="WO305" s="80"/>
      <c r="WP305" s="80"/>
      <c r="WQ305" s="80"/>
      <c r="WR305" s="80"/>
      <c r="WS305" s="80"/>
      <c r="WT305" s="80"/>
      <c r="WU305" s="80"/>
      <c r="WV305" s="80"/>
      <c r="WW305" s="80"/>
      <c r="WX305" s="80"/>
      <c r="WY305" s="80"/>
      <c r="WZ305" s="80"/>
      <c r="XA305" s="80"/>
      <c r="XB305" s="80"/>
      <c r="XC305" s="80"/>
      <c r="XD305" s="80"/>
      <c r="XE305" s="80"/>
      <c r="XF305" s="80"/>
      <c r="XG305" s="80"/>
      <c r="XH305" s="80"/>
      <c r="XI305" s="80"/>
      <c r="XJ305" s="80"/>
      <c r="XK305" s="80"/>
      <c r="XL305" s="80"/>
      <c r="XM305" s="80"/>
      <c r="XN305" s="80"/>
      <c r="XO305" s="80"/>
      <c r="XP305" s="80"/>
      <c r="XQ305" s="80"/>
      <c r="XR305" s="80"/>
      <c r="XS305" s="80"/>
      <c r="XT305" s="80"/>
      <c r="XU305" s="80"/>
      <c r="XV305" s="80"/>
      <c r="XW305" s="80"/>
      <c r="XX305" s="80"/>
      <c r="XY305" s="80"/>
      <c r="XZ305" s="80"/>
      <c r="YA305" s="80"/>
      <c r="YB305" s="80"/>
      <c r="YC305" s="80"/>
      <c r="YD305" s="80"/>
      <c r="YE305" s="80"/>
      <c r="YF305" s="80"/>
      <c r="YG305" s="80"/>
      <c r="YH305" s="80"/>
      <c r="YI305" s="80"/>
      <c r="YJ305" s="80"/>
      <c r="YK305" s="80"/>
      <c r="YL305" s="80"/>
      <c r="YM305" s="80"/>
      <c r="YN305" s="80"/>
      <c r="YO305" s="80"/>
      <c r="YP305" s="80"/>
      <c r="YQ305" s="80"/>
      <c r="YR305" s="80"/>
      <c r="YS305" s="80"/>
      <c r="YT305" s="80"/>
      <c r="YU305" s="80"/>
      <c r="YV305" s="80"/>
      <c r="YW305" s="80"/>
      <c r="YX305" s="80"/>
      <c r="YY305" s="80"/>
      <c r="YZ305" s="80"/>
      <c r="ZA305" s="80"/>
      <c r="ZB305" s="80"/>
      <c r="ZC305" s="80"/>
      <c r="ZD305" s="80"/>
      <c r="ZE305" s="80"/>
      <c r="ZF305" s="80"/>
      <c r="ZG305" s="80"/>
      <c r="ZH305" s="80"/>
      <c r="ZI305" s="80"/>
      <c r="ZJ305" s="80"/>
      <c r="ZK305" s="80"/>
      <c r="ZL305" s="80"/>
      <c r="ZM305" s="80"/>
      <c r="ZN305" s="80"/>
      <c r="ZO305" s="80"/>
      <c r="ZP305" s="80"/>
      <c r="ZQ305" s="80"/>
      <c r="ZR305" s="80"/>
      <c r="ZS305" s="80"/>
      <c r="ZT305" s="80"/>
      <c r="ZU305" s="80"/>
      <c r="ZV305" s="80"/>
      <c r="ZW305" s="80"/>
      <c r="ZX305" s="80"/>
      <c r="ZY305" s="80"/>
      <c r="ZZ305" s="80"/>
      <c r="AAA305" s="80"/>
      <c r="AAB305" s="80"/>
      <c r="AAC305" s="80"/>
      <c r="AAD305" s="80"/>
      <c r="AAE305" s="80"/>
      <c r="AAF305" s="80"/>
      <c r="AAG305" s="80"/>
      <c r="AAH305" s="80"/>
      <c r="AAI305" s="80"/>
      <c r="AAJ305" s="80"/>
      <c r="AAK305" s="80"/>
      <c r="AAL305" s="80"/>
      <c r="AAM305" s="80"/>
      <c r="AAN305" s="80"/>
      <c r="AAO305" s="80"/>
      <c r="AAP305" s="80"/>
      <c r="AAQ305" s="80"/>
      <c r="AAR305" s="80"/>
      <c r="AAS305" s="80"/>
      <c r="AAT305" s="80"/>
      <c r="AAU305" s="80"/>
      <c r="AAV305" s="80"/>
      <c r="AAW305" s="80"/>
      <c r="AAX305" s="80"/>
      <c r="AAY305" s="80"/>
      <c r="AAZ305" s="80"/>
      <c r="ABA305" s="80"/>
      <c r="ABB305" s="80"/>
      <c r="ABC305" s="80"/>
      <c r="ABD305" s="80"/>
      <c r="ABE305" s="80"/>
      <c r="ABF305" s="80"/>
      <c r="ABG305" s="80"/>
      <c r="ABH305" s="80"/>
      <c r="ABI305" s="80"/>
      <c r="ABJ305" s="80"/>
      <c r="ABK305" s="80"/>
      <c r="ABL305" s="80"/>
      <c r="ABM305" s="80"/>
      <c r="ABN305" s="80"/>
      <c r="ABO305" s="80"/>
      <c r="ABP305" s="80"/>
      <c r="ABQ305" s="80"/>
      <c r="ABR305" s="80"/>
      <c r="ABS305" s="80"/>
      <c r="ABT305" s="80"/>
      <c r="ABU305" s="80"/>
      <c r="ABV305" s="80"/>
      <c r="ABW305" s="80"/>
      <c r="ABX305" s="80"/>
      <c r="ABY305" s="80"/>
      <c r="ABZ305" s="80"/>
      <c r="ACA305" s="80"/>
      <c r="ACB305" s="80"/>
      <c r="ACC305" s="80"/>
      <c r="ACD305" s="80"/>
      <c r="ACE305" s="80"/>
      <c r="ACF305" s="80"/>
      <c r="ACG305" s="80"/>
      <c r="ACH305" s="80"/>
      <c r="ACI305" s="80"/>
      <c r="ACJ305" s="80"/>
      <c r="ACK305" s="80"/>
      <c r="ACL305" s="80"/>
      <c r="ACM305" s="80"/>
      <c r="ACN305" s="80"/>
      <c r="ACO305" s="80"/>
      <c r="ACP305" s="80"/>
      <c r="ACQ305" s="80"/>
      <c r="ACR305" s="80"/>
      <c r="ACS305" s="80"/>
      <c r="ACT305" s="80"/>
      <c r="ACU305" s="80"/>
      <c r="ACV305" s="80"/>
      <c r="ACW305" s="80"/>
      <c r="ACX305" s="80"/>
      <c r="ACY305" s="80"/>
      <c r="ACZ305" s="80"/>
      <c r="ADA305" s="80"/>
      <c r="ADB305" s="80"/>
      <c r="ADC305" s="80"/>
      <c r="ADD305" s="80"/>
      <c r="ADE305" s="80"/>
      <c r="ADF305" s="80"/>
      <c r="ADG305" s="80"/>
      <c r="ADH305" s="80"/>
      <c r="ADI305" s="80"/>
      <c r="ADJ305" s="80"/>
      <c r="ADK305" s="80"/>
      <c r="ADL305" s="80"/>
      <c r="ADM305" s="80"/>
      <c r="ADN305" s="80"/>
      <c r="ADO305" s="80"/>
      <c r="ADP305" s="80"/>
      <c r="ADQ305" s="80"/>
      <c r="ADR305" s="80"/>
      <c r="ADS305" s="80"/>
      <c r="ADT305" s="80"/>
      <c r="ADU305" s="80"/>
      <c r="ADV305" s="80"/>
      <c r="ADW305" s="80"/>
      <c r="ADX305" s="80"/>
      <c r="ADY305" s="80"/>
      <c r="ADZ305" s="80"/>
      <c r="AEA305" s="80"/>
      <c r="AEB305" s="80"/>
      <c r="AEC305" s="80"/>
      <c r="AED305" s="80"/>
      <c r="AEE305" s="80"/>
      <c r="AEF305" s="80"/>
      <c r="AEG305" s="80"/>
      <c r="AEH305" s="80"/>
      <c r="AEI305" s="80"/>
      <c r="AEJ305" s="80"/>
      <c r="AEK305" s="80"/>
      <c r="AEL305" s="80"/>
      <c r="AEM305" s="80"/>
      <c r="AEN305" s="80"/>
      <c r="AEO305" s="80"/>
      <c r="AEP305" s="80"/>
      <c r="AEQ305" s="80"/>
      <c r="AER305" s="80"/>
      <c r="AES305" s="80"/>
      <c r="AET305" s="80"/>
      <c r="AEU305" s="80"/>
      <c r="AEV305" s="80"/>
      <c r="AEW305" s="80"/>
      <c r="AEX305" s="80"/>
      <c r="AEY305" s="80"/>
      <c r="AEZ305" s="80"/>
      <c r="AFA305" s="80"/>
      <c r="AFB305" s="80"/>
      <c r="AFC305" s="80"/>
      <c r="AFD305" s="80"/>
      <c r="AFE305" s="80"/>
      <c r="AFF305" s="80"/>
      <c r="AFG305" s="80"/>
      <c r="AFH305" s="80"/>
      <c r="AFI305" s="80"/>
      <c r="AFJ305" s="80"/>
      <c r="AFK305" s="80"/>
      <c r="AFL305" s="80"/>
      <c r="AFM305" s="80"/>
      <c r="AFN305" s="80"/>
      <c r="AFO305" s="80"/>
      <c r="AFP305" s="80"/>
      <c r="AFQ305" s="80"/>
      <c r="AFR305" s="80"/>
      <c r="AFS305" s="80"/>
      <c r="AFT305" s="80"/>
      <c r="AFU305" s="80"/>
      <c r="AFV305" s="80"/>
      <c r="AFW305" s="80"/>
      <c r="AFX305" s="80"/>
      <c r="AFY305" s="80"/>
      <c r="AFZ305" s="80"/>
      <c r="AGA305" s="80"/>
      <c r="AGB305" s="80"/>
      <c r="AGC305" s="80"/>
      <c r="AGD305" s="80"/>
      <c r="AGE305" s="80"/>
      <c r="AGF305" s="80"/>
      <c r="AGG305" s="80"/>
      <c r="AGH305" s="80"/>
      <c r="AGI305" s="80"/>
      <c r="AGJ305" s="80"/>
      <c r="AGK305" s="80"/>
      <c r="AGL305" s="80"/>
      <c r="AGM305" s="80"/>
      <c r="AGN305" s="80"/>
      <c r="AGO305" s="80"/>
      <c r="AGP305" s="80"/>
      <c r="AGQ305" s="80"/>
      <c r="AGR305" s="80"/>
      <c r="AGS305" s="80"/>
      <c r="AGT305" s="80"/>
      <c r="AGU305" s="80"/>
      <c r="AGV305" s="80"/>
      <c r="AGW305" s="80"/>
      <c r="AGX305" s="80"/>
      <c r="AGY305" s="80"/>
      <c r="AGZ305" s="80"/>
      <c r="AHA305" s="80"/>
      <c r="AHB305" s="80"/>
      <c r="AHC305" s="80"/>
      <c r="AHD305" s="80"/>
      <c r="AHE305" s="80"/>
      <c r="AHF305" s="80"/>
      <c r="AHG305" s="80"/>
      <c r="AHH305" s="80"/>
      <c r="AHI305" s="80"/>
      <c r="AHJ305" s="80"/>
      <c r="AHK305" s="80"/>
      <c r="AHL305" s="80"/>
      <c r="AHM305" s="80"/>
      <c r="AHN305" s="80"/>
      <c r="AHO305" s="80"/>
      <c r="AHP305" s="80"/>
      <c r="AHQ305" s="80"/>
      <c r="AHR305" s="80"/>
      <c r="AHS305" s="80"/>
      <c r="AHT305" s="80"/>
      <c r="AHU305" s="80"/>
      <c r="AHV305" s="80"/>
      <c r="AHW305" s="80"/>
      <c r="AHX305" s="80"/>
      <c r="AHY305" s="80"/>
      <c r="AHZ305" s="80"/>
      <c r="AIA305" s="80"/>
      <c r="AIB305" s="80"/>
      <c r="AIC305" s="80"/>
      <c r="AID305" s="80"/>
      <c r="AIE305" s="80"/>
      <c r="AIF305" s="80"/>
      <c r="AIG305" s="80"/>
      <c r="AIH305" s="80"/>
      <c r="AII305" s="80"/>
      <c r="AIJ305" s="80"/>
      <c r="AIK305" s="80"/>
      <c r="AIL305" s="80"/>
      <c r="AIM305" s="80"/>
      <c r="AIN305" s="80"/>
      <c r="AIO305" s="80"/>
      <c r="AIP305" s="80"/>
      <c r="AIQ305" s="80"/>
      <c r="AIR305" s="80"/>
      <c r="AIS305" s="80"/>
      <c r="AIT305" s="80"/>
      <c r="AIU305" s="80"/>
      <c r="AIV305" s="80"/>
      <c r="AIW305" s="80"/>
      <c r="AIX305" s="80"/>
      <c r="AIY305" s="80"/>
      <c r="AIZ305" s="80"/>
      <c r="AJA305" s="80"/>
      <c r="AJB305" s="80"/>
      <c r="AJC305" s="80"/>
      <c r="AJD305" s="80"/>
      <c r="AJE305" s="80"/>
      <c r="AJF305" s="80"/>
      <c r="AJG305" s="80"/>
      <c r="AJH305" s="80"/>
      <c r="AJI305" s="80"/>
      <c r="AJJ305" s="80"/>
      <c r="AJK305" s="80"/>
      <c r="AJL305" s="80"/>
      <c r="AJM305" s="80"/>
      <c r="AJN305" s="80"/>
      <c r="AJO305" s="80"/>
      <c r="AJP305" s="80"/>
      <c r="AJQ305" s="80"/>
      <c r="AJR305" s="80"/>
      <c r="AJS305" s="80"/>
      <c r="AJT305" s="80"/>
      <c r="AJU305" s="80"/>
      <c r="AJV305" s="80"/>
      <c r="AJW305" s="80"/>
      <c r="AJX305" s="80"/>
      <c r="AJY305" s="80"/>
      <c r="AJZ305" s="80"/>
      <c r="AKA305" s="80"/>
      <c r="AKB305" s="80"/>
      <c r="AKC305" s="80"/>
      <c r="AKD305" s="80"/>
      <c r="AKE305" s="80"/>
      <c r="AKF305" s="80"/>
      <c r="AKG305" s="80"/>
      <c r="AKH305" s="80"/>
      <c r="AKI305" s="80"/>
      <c r="AKJ305" s="80"/>
      <c r="AKK305" s="80"/>
      <c r="AKL305" s="80"/>
      <c r="AKM305" s="80"/>
      <c r="AKN305" s="80"/>
      <c r="AKO305" s="80"/>
      <c r="AKP305" s="80"/>
      <c r="AKQ305" s="80"/>
      <c r="AKR305" s="80"/>
      <c r="AKS305" s="80"/>
      <c r="AKT305" s="80"/>
      <c r="AKU305" s="80"/>
      <c r="AKV305" s="80"/>
      <c r="AKW305" s="80"/>
      <c r="AKX305" s="80"/>
      <c r="AKY305" s="80"/>
      <c r="AKZ305" s="80"/>
      <c r="ALA305" s="80"/>
      <c r="ALB305" s="80"/>
      <c r="ALC305" s="80"/>
      <c r="ALD305" s="80"/>
      <c r="ALE305" s="80"/>
      <c r="ALF305" s="80"/>
      <c r="ALG305" s="80"/>
      <c r="ALH305" s="80"/>
      <c r="ALI305" s="80"/>
      <c r="ALJ305" s="80"/>
      <c r="ALK305" s="80"/>
      <c r="ALL305" s="80"/>
      <c r="ALM305" s="80"/>
      <c r="ALN305" s="80"/>
      <c r="ALO305" s="80"/>
      <c r="ALP305" s="80"/>
      <c r="ALQ305" s="80"/>
      <c r="ALR305" s="80"/>
      <c r="ALS305" s="80"/>
      <c r="ALT305" s="80"/>
      <c r="ALU305" s="80"/>
      <c r="ALV305" s="80"/>
      <c r="ALW305" s="80"/>
      <c r="ALX305" s="80"/>
      <c r="ALY305" s="80"/>
      <c r="ALZ305" s="80"/>
      <c r="AMA305" s="80"/>
      <c r="AMB305" s="80"/>
      <c r="AMC305" s="80"/>
      <c r="AMD305" s="80"/>
      <c r="AME305" s="80"/>
      <c r="AMF305" s="80"/>
      <c r="AMG305" s="80"/>
      <c r="AMH305" s="80"/>
      <c r="AMI305" s="80"/>
      <c r="AMJ305" s="80"/>
      <c r="AMK305" s="80"/>
      <c r="AML305" s="80"/>
      <c r="AMM305" s="80"/>
      <c r="AMN305" s="80"/>
      <c r="AMO305" s="80"/>
      <c r="AMP305" s="80"/>
      <c r="AMQ305" s="80"/>
      <c r="AMR305" s="80"/>
      <c r="AMS305" s="80"/>
      <c r="AMT305" s="80"/>
      <c r="AMU305" s="80"/>
      <c r="AMV305" s="80"/>
      <c r="AMW305" s="80"/>
      <c r="AMX305" s="80"/>
      <c r="AMY305" s="80"/>
      <c r="AMZ305" s="80"/>
      <c r="ANA305" s="80"/>
      <c r="ANB305" s="80"/>
      <c r="ANC305" s="80"/>
      <c r="AND305" s="80"/>
      <c r="ANE305" s="80"/>
      <c r="ANF305" s="80"/>
      <c r="ANG305" s="80"/>
      <c r="ANH305" s="80"/>
      <c r="ANI305" s="80"/>
      <c r="ANJ305" s="80"/>
      <c r="ANK305" s="80"/>
      <c r="ANL305" s="80"/>
      <c r="ANM305" s="80"/>
      <c r="ANN305" s="80"/>
      <c r="ANO305" s="80"/>
      <c r="ANP305" s="80"/>
      <c r="ANQ305" s="80"/>
      <c r="ANR305" s="80"/>
      <c r="ANS305" s="80"/>
      <c r="ANT305" s="80"/>
      <c r="ANU305" s="80"/>
      <c r="ANV305" s="80"/>
      <c r="ANW305" s="80"/>
      <c r="ANX305" s="80"/>
      <c r="ANY305" s="80"/>
      <c r="ANZ305" s="80"/>
      <c r="AOA305" s="80"/>
      <c r="AOB305" s="80"/>
      <c r="AOC305" s="80"/>
      <c r="AOD305" s="80"/>
      <c r="AOE305" s="80"/>
      <c r="AOF305" s="80"/>
      <c r="AOG305" s="80"/>
      <c r="AOH305" s="80"/>
      <c r="AOI305" s="80"/>
      <c r="AOJ305" s="80"/>
      <c r="AOK305" s="80"/>
      <c r="AOL305" s="80"/>
      <c r="AOM305" s="80"/>
      <c r="AON305" s="80"/>
      <c r="AOO305" s="80"/>
      <c r="AOP305" s="80"/>
      <c r="AOQ305" s="80"/>
      <c r="AOR305" s="80"/>
      <c r="AOS305" s="80"/>
      <c r="AOT305" s="80"/>
      <c r="AOU305" s="80"/>
      <c r="AOV305" s="80"/>
      <c r="AOW305" s="80"/>
      <c r="AOX305" s="80"/>
      <c r="AOY305" s="80"/>
      <c r="AOZ305" s="80"/>
      <c r="APA305" s="80"/>
      <c r="APB305" s="80"/>
      <c r="APC305" s="80"/>
      <c r="APD305" s="80"/>
      <c r="APE305" s="80"/>
      <c r="APF305" s="80"/>
      <c r="APG305" s="80"/>
      <c r="APH305" s="80"/>
      <c r="API305" s="80"/>
      <c r="APJ305" s="80"/>
      <c r="APK305" s="80"/>
      <c r="APL305" s="80"/>
      <c r="APM305" s="80"/>
      <c r="APN305" s="80"/>
      <c r="APO305" s="80"/>
      <c r="APP305" s="80"/>
      <c r="APQ305" s="80"/>
      <c r="APR305" s="80"/>
      <c r="APS305" s="80"/>
      <c r="APT305" s="80"/>
      <c r="APU305" s="80"/>
      <c r="APV305" s="80"/>
      <c r="APW305" s="80"/>
      <c r="APX305" s="80"/>
      <c r="APY305" s="80"/>
      <c r="APZ305" s="80"/>
      <c r="AQA305" s="80"/>
      <c r="AQB305" s="80"/>
      <c r="AQC305" s="80"/>
      <c r="AQD305" s="80"/>
      <c r="AQE305" s="80"/>
      <c r="AQF305" s="80"/>
      <c r="AQG305" s="80"/>
      <c r="AQH305" s="80"/>
      <c r="AQI305" s="80"/>
      <c r="AQJ305" s="80"/>
      <c r="AQK305" s="80"/>
      <c r="AQL305" s="80"/>
      <c r="AQM305" s="80"/>
      <c r="AQN305" s="80"/>
      <c r="AQO305" s="80"/>
      <c r="AQP305" s="80"/>
      <c r="AQQ305" s="80"/>
      <c r="AQR305" s="80"/>
      <c r="AQS305" s="80"/>
      <c r="AQT305" s="80"/>
      <c r="AQU305" s="80"/>
      <c r="AQV305" s="80"/>
      <c r="AQW305" s="80"/>
      <c r="AQX305" s="80"/>
      <c r="AQY305" s="80"/>
      <c r="AQZ305" s="80"/>
      <c r="ARA305" s="80"/>
      <c r="ARB305" s="80"/>
      <c r="ARC305" s="80"/>
      <c r="ARD305" s="80"/>
      <c r="ARE305" s="80"/>
      <c r="ARF305" s="80"/>
      <c r="ARG305" s="80"/>
      <c r="ARH305" s="80"/>
      <c r="ARI305" s="80"/>
      <c r="ARJ305" s="80"/>
      <c r="ARK305" s="80"/>
      <c r="ARL305" s="80"/>
      <c r="ARM305" s="80"/>
      <c r="ARN305" s="80"/>
      <c r="ARO305" s="80"/>
      <c r="ARP305" s="80"/>
      <c r="ARQ305" s="80"/>
      <c r="ARR305" s="80"/>
      <c r="ARS305" s="80"/>
      <c r="ART305" s="80"/>
      <c r="ARU305" s="80"/>
      <c r="ARV305" s="80"/>
      <c r="ARW305" s="80"/>
      <c r="ARX305" s="80"/>
      <c r="ARY305" s="80"/>
      <c r="ARZ305" s="80"/>
      <c r="ASA305" s="80"/>
      <c r="ASB305" s="80"/>
      <c r="ASC305" s="80"/>
      <c r="ASD305" s="80"/>
      <c r="ASE305" s="80"/>
      <c r="ASF305" s="80"/>
      <c r="ASG305" s="80"/>
      <c r="ASH305" s="80"/>
      <c r="ASI305" s="80"/>
      <c r="ASJ305" s="80"/>
      <c r="ASK305" s="80"/>
      <c r="ASL305" s="80"/>
      <c r="ASM305" s="80"/>
      <c r="ASN305" s="80"/>
      <c r="ASO305" s="80"/>
      <c r="ASP305" s="80"/>
      <c r="ASQ305" s="80"/>
      <c r="ASR305" s="80"/>
      <c r="ASS305" s="80"/>
      <c r="AST305" s="80"/>
      <c r="ASU305" s="80"/>
      <c r="ASV305" s="80"/>
      <c r="ASW305" s="80"/>
      <c r="ASX305" s="80"/>
      <c r="ASY305" s="80"/>
      <c r="ASZ305" s="80"/>
      <c r="ATA305" s="80"/>
      <c r="ATB305" s="80"/>
      <c r="ATC305" s="80"/>
      <c r="ATD305" s="80"/>
      <c r="ATE305" s="80"/>
      <c r="ATF305" s="80"/>
      <c r="ATG305" s="80"/>
      <c r="ATH305" s="80"/>
      <c r="ATI305" s="80"/>
      <c r="ATJ305" s="80"/>
      <c r="ATK305" s="80"/>
      <c r="ATL305" s="80"/>
      <c r="ATM305" s="80"/>
      <c r="ATN305" s="80"/>
      <c r="ATO305" s="80"/>
      <c r="ATP305" s="80"/>
      <c r="ATQ305" s="80"/>
      <c r="ATR305" s="80"/>
      <c r="ATS305" s="80"/>
      <c r="ATT305" s="80"/>
      <c r="ATU305" s="80"/>
      <c r="ATV305" s="80"/>
      <c r="ATW305" s="80"/>
      <c r="ATX305" s="80"/>
      <c r="ATY305" s="80"/>
      <c r="ATZ305" s="80"/>
      <c r="AUA305" s="80"/>
      <c r="AUB305" s="80"/>
      <c r="AUC305" s="80"/>
      <c r="AUD305" s="80"/>
      <c r="AUE305" s="80"/>
      <c r="AUF305" s="80"/>
      <c r="AUG305" s="80"/>
      <c r="AUH305" s="80"/>
      <c r="AUI305" s="80"/>
      <c r="AUJ305" s="80"/>
      <c r="AUK305" s="80"/>
      <c r="AUL305" s="80"/>
      <c r="AUM305" s="80"/>
      <c r="AUN305" s="80"/>
      <c r="AUO305" s="80"/>
      <c r="AUP305" s="80"/>
      <c r="AUQ305" s="80"/>
      <c r="AUR305" s="80"/>
      <c r="AUS305" s="80"/>
      <c r="AUT305" s="80"/>
      <c r="AUU305" s="80"/>
      <c r="AUV305" s="80"/>
      <c r="AUW305" s="80"/>
      <c r="AUX305" s="80"/>
      <c r="AUY305" s="80"/>
      <c r="AUZ305" s="80"/>
      <c r="AVA305" s="80"/>
      <c r="AVB305" s="80"/>
      <c r="AVC305" s="80"/>
      <c r="AVD305" s="80"/>
      <c r="AVE305" s="80"/>
      <c r="AVF305" s="80"/>
      <c r="AVG305" s="80"/>
      <c r="AVH305" s="80"/>
      <c r="AVI305" s="80"/>
      <c r="AVJ305" s="80"/>
      <c r="AVK305" s="80"/>
      <c r="AVL305" s="80"/>
      <c r="AVM305" s="80"/>
      <c r="AVN305" s="80"/>
      <c r="AVO305" s="80"/>
      <c r="AVP305" s="80"/>
      <c r="AVQ305" s="80"/>
      <c r="AVR305" s="80"/>
      <c r="AVS305" s="80"/>
      <c r="AVT305" s="80"/>
      <c r="AVU305" s="80"/>
      <c r="AVV305" s="80"/>
      <c r="AVW305" s="80"/>
      <c r="AVX305" s="80"/>
      <c r="AVY305" s="80"/>
      <c r="AVZ305" s="80"/>
      <c r="AWA305" s="80"/>
      <c r="AWB305" s="80"/>
      <c r="AWC305" s="80"/>
      <c r="AWD305" s="80"/>
      <c r="AWE305" s="80"/>
      <c r="AWF305" s="80"/>
      <c r="AWG305" s="80"/>
      <c r="AWH305" s="80"/>
      <c r="AWI305" s="80"/>
      <c r="AWJ305" s="80"/>
      <c r="AWK305" s="80"/>
      <c r="AWL305" s="80"/>
      <c r="AWM305" s="80"/>
      <c r="AWN305" s="80"/>
      <c r="AWO305" s="80"/>
      <c r="AWP305" s="80"/>
      <c r="AWQ305" s="80"/>
      <c r="AWR305" s="80"/>
      <c r="AWS305" s="80"/>
      <c r="AWT305" s="80"/>
      <c r="AWU305" s="80"/>
      <c r="AWV305" s="80"/>
      <c r="AWW305" s="80"/>
      <c r="AWX305" s="80"/>
      <c r="AWY305" s="80"/>
      <c r="AWZ305" s="80"/>
      <c r="AXA305" s="80"/>
      <c r="AXB305" s="80"/>
      <c r="AXC305" s="80"/>
      <c r="AXD305" s="80"/>
      <c r="AXE305" s="80"/>
      <c r="AXF305" s="80"/>
      <c r="AXG305" s="80"/>
      <c r="AXH305" s="80"/>
      <c r="AXI305" s="80"/>
      <c r="AXJ305" s="80"/>
      <c r="AXK305" s="80"/>
      <c r="AXL305" s="80"/>
      <c r="AXM305" s="80"/>
      <c r="AXN305" s="80"/>
      <c r="AXO305" s="80"/>
      <c r="AXP305" s="80"/>
      <c r="AXQ305" s="80"/>
      <c r="AXR305" s="80"/>
      <c r="AXS305" s="80"/>
      <c r="AXT305" s="80"/>
      <c r="AXU305" s="80"/>
      <c r="AXV305" s="80"/>
      <c r="AXW305" s="80"/>
      <c r="AXX305" s="80"/>
      <c r="AXY305" s="80"/>
      <c r="AXZ305" s="80"/>
      <c r="AYA305" s="80"/>
      <c r="AYB305" s="80"/>
      <c r="AYC305" s="80"/>
      <c r="AYD305" s="80"/>
      <c r="AYE305" s="80"/>
      <c r="AYF305" s="80"/>
      <c r="AYG305" s="80"/>
      <c r="AYH305" s="80"/>
      <c r="AYI305" s="80"/>
      <c r="AYJ305" s="80"/>
      <c r="AYK305" s="80"/>
      <c r="AYL305" s="80"/>
      <c r="AYM305" s="80"/>
      <c r="AYN305" s="80"/>
      <c r="AYO305" s="80"/>
      <c r="AYP305" s="80"/>
      <c r="AYQ305" s="80"/>
      <c r="AYR305" s="80"/>
      <c r="AYS305" s="80"/>
      <c r="AYT305" s="80"/>
      <c r="AYU305" s="80"/>
      <c r="AYV305" s="80"/>
      <c r="AYW305" s="80"/>
      <c r="AYX305" s="80"/>
      <c r="AYY305" s="80"/>
      <c r="AYZ305" s="80"/>
      <c r="AZA305" s="80"/>
      <c r="AZB305" s="80"/>
      <c r="AZC305" s="80"/>
      <c r="AZD305" s="80"/>
      <c r="AZE305" s="80"/>
      <c r="AZF305" s="80"/>
      <c r="AZG305" s="80"/>
      <c r="AZH305" s="80"/>
      <c r="AZI305" s="80"/>
      <c r="AZJ305" s="80"/>
      <c r="AZK305" s="80"/>
      <c r="AZL305" s="80"/>
      <c r="AZM305" s="80"/>
      <c r="AZN305" s="80"/>
      <c r="AZO305" s="80"/>
      <c r="AZP305" s="80"/>
      <c r="AZQ305" s="80"/>
      <c r="AZR305" s="80"/>
      <c r="AZS305" s="80"/>
      <c r="AZT305" s="80"/>
      <c r="AZU305" s="80"/>
      <c r="AZV305" s="80"/>
      <c r="AZW305" s="80"/>
      <c r="AZX305" s="80"/>
      <c r="AZY305" s="80"/>
      <c r="AZZ305" s="80"/>
      <c r="BAA305" s="80"/>
      <c r="BAB305" s="80"/>
      <c r="BAC305" s="80"/>
      <c r="BAD305" s="80"/>
      <c r="BAE305" s="80"/>
      <c r="BAF305" s="80"/>
      <c r="BAG305" s="80"/>
      <c r="BAH305" s="80"/>
      <c r="BAI305" s="80"/>
      <c r="BAJ305" s="80"/>
      <c r="BAK305" s="80"/>
      <c r="BAL305" s="80"/>
      <c r="BAM305" s="80"/>
      <c r="BAN305" s="80"/>
      <c r="BAO305" s="80"/>
      <c r="BAP305" s="80"/>
      <c r="BAQ305" s="80"/>
      <c r="BAR305" s="80"/>
      <c r="BAS305" s="80"/>
      <c r="BAT305" s="80"/>
      <c r="BAU305" s="80"/>
      <c r="BAV305" s="80"/>
      <c r="BAW305" s="80"/>
      <c r="BAX305" s="80"/>
      <c r="BAY305" s="80"/>
      <c r="BAZ305" s="80"/>
      <c r="BBA305" s="80"/>
      <c r="BBB305" s="80"/>
      <c r="BBC305" s="80"/>
      <c r="BBD305" s="80"/>
      <c r="BBE305" s="80"/>
      <c r="BBF305" s="80"/>
      <c r="BBG305" s="80"/>
      <c r="BBH305" s="80"/>
      <c r="BBI305" s="80"/>
      <c r="BBJ305" s="80"/>
      <c r="BBK305" s="80"/>
      <c r="BBL305" s="80"/>
      <c r="BBM305" s="80"/>
      <c r="BBN305" s="80"/>
      <c r="BBO305" s="80"/>
      <c r="BBP305" s="80"/>
      <c r="BBQ305" s="80"/>
      <c r="BBR305" s="80"/>
      <c r="BBS305" s="80"/>
      <c r="BBT305" s="80"/>
      <c r="BBU305" s="80"/>
      <c r="BBV305" s="80"/>
      <c r="BBW305" s="80"/>
      <c r="BBX305" s="80"/>
      <c r="BBY305" s="80"/>
      <c r="BBZ305" s="80"/>
      <c r="BCA305" s="80"/>
      <c r="BCB305" s="80"/>
      <c r="BCC305" s="80"/>
      <c r="BCD305" s="80"/>
      <c r="BCE305" s="80"/>
      <c r="BCF305" s="80"/>
      <c r="BCG305" s="80"/>
      <c r="BCH305" s="80"/>
      <c r="BCI305" s="80"/>
      <c r="BCJ305" s="80"/>
      <c r="BCK305" s="80"/>
      <c r="BCL305" s="80"/>
      <c r="BCM305" s="80"/>
      <c r="BCN305" s="80"/>
      <c r="BCO305" s="80"/>
      <c r="BCP305" s="80"/>
      <c r="BCQ305" s="80"/>
      <c r="BCR305" s="80"/>
      <c r="BCS305" s="80"/>
      <c r="BCT305" s="80"/>
      <c r="BCU305" s="80"/>
      <c r="BCV305" s="80"/>
      <c r="BCW305" s="80"/>
      <c r="BCX305" s="80"/>
      <c r="BCY305" s="80"/>
      <c r="BCZ305" s="80"/>
      <c r="BDA305" s="80"/>
      <c r="BDB305" s="80"/>
      <c r="BDC305" s="80"/>
      <c r="BDD305" s="80"/>
      <c r="BDE305" s="80"/>
      <c r="BDF305" s="80"/>
      <c r="BDG305" s="80"/>
      <c r="BDH305" s="80"/>
      <c r="BDI305" s="80"/>
      <c r="BDJ305" s="80"/>
      <c r="BDK305" s="80"/>
      <c r="BDL305" s="80"/>
      <c r="BDM305" s="80"/>
      <c r="BDN305" s="80"/>
      <c r="BDO305" s="80"/>
      <c r="BDP305" s="80"/>
      <c r="BDQ305" s="80"/>
      <c r="BDR305" s="80"/>
      <c r="BDS305" s="80"/>
      <c r="BDT305" s="80"/>
      <c r="BDU305" s="80"/>
      <c r="BDV305" s="80"/>
      <c r="BDW305" s="80"/>
      <c r="BDX305" s="80"/>
      <c r="BDY305" s="80"/>
      <c r="BDZ305" s="80"/>
      <c r="BEA305" s="80"/>
      <c r="BEB305" s="80"/>
      <c r="BEC305" s="80"/>
      <c r="BED305" s="80"/>
      <c r="BEE305" s="80"/>
      <c r="BEF305" s="80"/>
      <c r="BEG305" s="80"/>
      <c r="BEH305" s="80"/>
      <c r="BEI305" s="80"/>
      <c r="BEJ305" s="80"/>
      <c r="BEK305" s="80"/>
      <c r="BEL305" s="80"/>
      <c r="BEM305" s="80"/>
      <c r="BEN305" s="80"/>
      <c r="BEO305" s="80"/>
      <c r="BEP305" s="80"/>
      <c r="BEQ305" s="80"/>
      <c r="BER305" s="80"/>
      <c r="BES305" s="80"/>
      <c r="BET305" s="80"/>
      <c r="BEU305" s="80"/>
      <c r="BEV305" s="80"/>
      <c r="BEW305" s="80"/>
      <c r="BEX305" s="80"/>
      <c r="BEY305" s="80"/>
      <c r="BEZ305" s="80"/>
      <c r="BFA305" s="80"/>
      <c r="BFB305" s="80"/>
      <c r="BFC305" s="80"/>
      <c r="BFD305" s="80"/>
      <c r="BFE305" s="80"/>
      <c r="BFF305" s="80"/>
      <c r="BFG305" s="80"/>
      <c r="BFH305" s="80"/>
      <c r="BFI305" s="80"/>
      <c r="BFJ305" s="80"/>
      <c r="BFK305" s="80"/>
      <c r="BFL305" s="80"/>
      <c r="BFM305" s="80"/>
      <c r="BFN305" s="80"/>
      <c r="BFO305" s="80"/>
      <c r="BFP305" s="80"/>
      <c r="BFQ305" s="80"/>
      <c r="BFR305" s="80"/>
      <c r="BFS305" s="80"/>
      <c r="BFT305" s="80"/>
      <c r="BFU305" s="80"/>
      <c r="BFV305" s="80"/>
      <c r="BFW305" s="80"/>
      <c r="BFX305" s="80"/>
      <c r="BFY305" s="80"/>
      <c r="BFZ305" s="80"/>
      <c r="BGA305" s="80"/>
      <c r="BGB305" s="80"/>
      <c r="BGC305" s="80"/>
      <c r="BGD305" s="80"/>
      <c r="BGE305" s="80"/>
      <c r="BGF305" s="80"/>
      <c r="BGG305" s="80"/>
      <c r="BGH305" s="80"/>
      <c r="BGI305" s="80"/>
      <c r="BGJ305" s="80"/>
      <c r="BGK305" s="80"/>
      <c r="BGL305" s="80"/>
      <c r="BGM305" s="80"/>
      <c r="BGN305" s="80"/>
      <c r="BGO305" s="80"/>
      <c r="BGP305" s="80"/>
      <c r="BGQ305" s="80"/>
      <c r="BGR305" s="80"/>
      <c r="BGS305" s="80"/>
      <c r="BGT305" s="80"/>
      <c r="BGU305" s="80"/>
      <c r="BGV305" s="80"/>
      <c r="BGW305" s="80"/>
      <c r="BGX305" s="80"/>
      <c r="BGY305" s="80"/>
      <c r="BGZ305" s="80"/>
      <c r="BHA305" s="80"/>
      <c r="BHB305" s="80"/>
      <c r="BHC305" s="80"/>
      <c r="BHD305" s="80"/>
      <c r="BHE305" s="80"/>
      <c r="BHF305" s="80"/>
      <c r="BHG305" s="80"/>
      <c r="BHH305" s="80"/>
      <c r="BHI305" s="80"/>
      <c r="BHJ305" s="80"/>
      <c r="BHK305" s="80"/>
      <c r="BHL305" s="80"/>
      <c r="BHM305" s="80"/>
      <c r="BHN305" s="80"/>
      <c r="BHO305" s="80"/>
      <c r="BHP305" s="80"/>
      <c r="BHQ305" s="80"/>
      <c r="BHR305" s="80"/>
      <c r="BHS305" s="80"/>
      <c r="BHT305" s="80"/>
      <c r="BHU305" s="80"/>
      <c r="BHV305" s="80"/>
      <c r="BHW305" s="80"/>
      <c r="BHX305" s="80"/>
      <c r="BHY305" s="80"/>
      <c r="BHZ305" s="80"/>
      <c r="BIA305" s="80"/>
      <c r="BIB305" s="80"/>
      <c r="BIC305" s="80"/>
      <c r="BID305" s="80"/>
      <c r="BIE305" s="80"/>
      <c r="BIF305" s="80"/>
      <c r="BIG305" s="80"/>
      <c r="BIH305" s="80"/>
      <c r="BII305" s="80"/>
      <c r="BIJ305" s="80"/>
      <c r="BIK305" s="80"/>
      <c r="BIL305" s="80"/>
      <c r="BIM305" s="80"/>
      <c r="BIN305" s="80"/>
      <c r="BIO305" s="80"/>
      <c r="BIP305" s="80"/>
      <c r="BIQ305" s="80"/>
      <c r="BIR305" s="80"/>
      <c r="BIS305" s="80"/>
      <c r="BIT305" s="80"/>
      <c r="BIU305" s="80"/>
      <c r="BIV305" s="80"/>
      <c r="BIW305" s="80"/>
      <c r="BIX305" s="80"/>
      <c r="BIY305" s="80"/>
      <c r="BIZ305" s="80"/>
      <c r="BJA305" s="80"/>
      <c r="BJB305" s="80"/>
      <c r="BJC305" s="80"/>
      <c r="BJD305" s="80"/>
      <c r="BJE305" s="80"/>
      <c r="BJF305" s="80"/>
      <c r="BJG305" s="80"/>
      <c r="BJH305" s="80"/>
      <c r="BJI305" s="80"/>
      <c r="BJJ305" s="80"/>
      <c r="BJK305" s="80"/>
      <c r="BJL305" s="80"/>
      <c r="BJM305" s="80"/>
      <c r="BJN305" s="80"/>
      <c r="BJO305" s="80"/>
      <c r="BJP305" s="80"/>
      <c r="BJQ305" s="80"/>
      <c r="BJR305" s="80"/>
      <c r="BJS305" s="80"/>
      <c r="BJT305" s="80"/>
      <c r="BJU305" s="80"/>
      <c r="BJV305" s="80"/>
      <c r="BJW305" s="80"/>
      <c r="BJX305" s="80"/>
      <c r="BJY305" s="80"/>
      <c r="BJZ305" s="80"/>
      <c r="BKA305" s="80"/>
      <c r="BKB305" s="80"/>
      <c r="BKC305" s="80"/>
      <c r="BKD305" s="80"/>
      <c r="BKE305" s="80"/>
      <c r="BKF305" s="80"/>
      <c r="BKG305" s="80"/>
      <c r="BKH305" s="80"/>
      <c r="BKI305" s="80"/>
      <c r="BKJ305" s="80"/>
      <c r="BKK305" s="80"/>
      <c r="BKL305" s="80"/>
      <c r="BKM305" s="80"/>
      <c r="BKN305" s="80"/>
      <c r="BKO305" s="80"/>
      <c r="BKP305" s="80"/>
      <c r="BKQ305" s="80"/>
      <c r="BKR305" s="80"/>
      <c r="BKS305" s="80"/>
      <c r="BKT305" s="80"/>
      <c r="BKU305" s="80"/>
      <c r="BKV305" s="80"/>
      <c r="BKW305" s="80"/>
      <c r="BKX305" s="80"/>
      <c r="BKY305" s="80"/>
      <c r="BKZ305" s="80"/>
      <c r="BLA305" s="80"/>
      <c r="BLB305" s="80"/>
      <c r="BLC305" s="80"/>
      <c r="BLD305" s="80"/>
      <c r="BLE305" s="80"/>
      <c r="BLF305" s="80"/>
      <c r="BLG305" s="80"/>
      <c r="BLH305" s="80"/>
      <c r="BLI305" s="80"/>
      <c r="BLJ305" s="80"/>
      <c r="BLK305" s="80"/>
      <c r="BLL305" s="80"/>
      <c r="BLM305" s="80"/>
      <c r="BLN305" s="80"/>
      <c r="BLO305" s="80"/>
      <c r="BLP305" s="80"/>
      <c r="BLQ305" s="80"/>
      <c r="BLR305" s="80"/>
      <c r="BLS305" s="80"/>
      <c r="BLT305" s="80"/>
      <c r="BLU305" s="80"/>
      <c r="BLV305" s="80"/>
      <c r="BLW305" s="80"/>
      <c r="BLX305" s="80"/>
      <c r="BLY305" s="80"/>
      <c r="BLZ305" s="80"/>
      <c r="BMA305" s="80"/>
      <c r="BMB305" s="80"/>
      <c r="BMC305" s="80"/>
      <c r="BMD305" s="80"/>
      <c r="BME305" s="80"/>
      <c r="BMF305" s="80"/>
      <c r="BMG305" s="80"/>
      <c r="BMH305" s="80"/>
      <c r="BMI305" s="80"/>
      <c r="BMJ305" s="80"/>
      <c r="BMK305" s="80"/>
      <c r="BML305" s="80"/>
      <c r="BMM305" s="80"/>
      <c r="BMN305" s="80"/>
      <c r="BMO305" s="80"/>
      <c r="BMP305" s="80"/>
      <c r="BMQ305" s="80"/>
      <c r="BMR305" s="80"/>
      <c r="BMS305" s="80"/>
      <c r="BMT305" s="80"/>
      <c r="BMU305" s="80"/>
      <c r="BMV305" s="80"/>
      <c r="BMW305" s="80"/>
      <c r="BMX305" s="80"/>
      <c r="BMY305" s="80"/>
      <c r="BMZ305" s="80"/>
      <c r="BNA305" s="80"/>
      <c r="BNB305" s="80"/>
      <c r="BNC305" s="80"/>
      <c r="BND305" s="80"/>
      <c r="BNE305" s="80"/>
      <c r="BNF305" s="80"/>
      <c r="BNG305" s="80"/>
      <c r="BNH305" s="80"/>
      <c r="BNI305" s="80"/>
      <c r="BNJ305" s="80"/>
      <c r="BNK305" s="80"/>
      <c r="BNL305" s="80"/>
      <c r="BNM305" s="80"/>
      <c r="BNN305" s="80"/>
      <c r="BNO305" s="80"/>
      <c r="BNP305" s="80"/>
      <c r="BNQ305" s="80"/>
      <c r="BNR305" s="80"/>
      <c r="BNS305" s="80"/>
      <c r="BNT305" s="80"/>
      <c r="BNU305" s="80"/>
      <c r="BNV305" s="80"/>
      <c r="BNW305" s="80"/>
      <c r="BNX305" s="80"/>
      <c r="BNY305" s="80"/>
      <c r="BNZ305" s="80"/>
      <c r="BOA305" s="80"/>
      <c r="BOB305" s="80"/>
      <c r="BOC305" s="80"/>
      <c r="BOD305" s="80"/>
      <c r="BOE305" s="80"/>
      <c r="BOF305" s="80"/>
      <c r="BOG305" s="80"/>
      <c r="BOH305" s="80"/>
      <c r="BOI305" s="80"/>
      <c r="BOJ305" s="80"/>
      <c r="BOK305" s="80"/>
      <c r="BOL305" s="80"/>
      <c r="BOM305" s="80"/>
      <c r="BON305" s="80"/>
      <c r="BOO305" s="80"/>
      <c r="BOP305" s="80"/>
      <c r="BOQ305" s="80"/>
      <c r="BOR305" s="80"/>
      <c r="BOS305" s="80"/>
      <c r="BOT305" s="80"/>
      <c r="BOU305" s="80"/>
      <c r="BOV305" s="80"/>
      <c r="BOW305" s="80"/>
      <c r="BOX305" s="80"/>
      <c r="BOY305" s="80"/>
      <c r="BOZ305" s="80"/>
      <c r="BPA305" s="80"/>
      <c r="BPB305" s="80"/>
      <c r="BPC305" s="80"/>
      <c r="BPD305" s="80"/>
      <c r="BPE305" s="80"/>
      <c r="BPF305" s="80"/>
      <c r="BPG305" s="80"/>
      <c r="BPH305" s="80"/>
      <c r="BPI305" s="80"/>
      <c r="BPJ305" s="80"/>
      <c r="BPK305" s="80"/>
      <c r="BPL305" s="80"/>
      <c r="BPM305" s="80"/>
      <c r="BPN305" s="80"/>
      <c r="BPO305" s="80"/>
      <c r="BPP305" s="80"/>
      <c r="BPQ305" s="80"/>
      <c r="BPR305" s="80"/>
      <c r="BPS305" s="80"/>
      <c r="BPT305" s="80"/>
      <c r="BPU305" s="80"/>
      <c r="BPV305" s="80"/>
      <c r="BPW305" s="80"/>
      <c r="BPX305" s="80"/>
      <c r="BPY305" s="80"/>
      <c r="BPZ305" s="80"/>
      <c r="BQA305" s="80"/>
      <c r="BQB305" s="80"/>
      <c r="BQC305" s="80"/>
      <c r="BQD305" s="80"/>
      <c r="BQE305" s="80"/>
      <c r="BQF305" s="80"/>
      <c r="BQG305" s="80"/>
      <c r="BQH305" s="80"/>
      <c r="BQI305" s="80"/>
      <c r="BQJ305" s="80"/>
      <c r="BQK305" s="80"/>
      <c r="BQL305" s="80"/>
      <c r="BQM305" s="80"/>
      <c r="BQN305" s="80"/>
      <c r="BQO305" s="80"/>
      <c r="BQP305" s="80"/>
      <c r="BQQ305" s="80"/>
      <c r="BQR305" s="80"/>
      <c r="BQS305" s="80"/>
      <c r="BQT305" s="80"/>
      <c r="BQU305" s="80"/>
      <c r="BQV305" s="80"/>
      <c r="BQW305" s="80"/>
      <c r="BQX305" s="80"/>
      <c r="BQY305" s="80"/>
      <c r="BQZ305" s="80"/>
      <c r="BRA305" s="80"/>
      <c r="BRB305" s="80"/>
      <c r="BRC305" s="80"/>
      <c r="BRD305" s="80"/>
      <c r="BRE305" s="80"/>
      <c r="BRF305" s="80"/>
      <c r="BRG305" s="80"/>
      <c r="BRH305" s="80"/>
      <c r="BRI305" s="80"/>
      <c r="BRJ305" s="80"/>
      <c r="BRK305" s="80"/>
      <c r="BRL305" s="80"/>
      <c r="BRM305" s="80"/>
      <c r="BRN305" s="80"/>
      <c r="BRO305" s="80"/>
      <c r="BRP305" s="80"/>
      <c r="BRQ305" s="80"/>
      <c r="BRR305" s="80"/>
      <c r="BRS305" s="80"/>
      <c r="BRT305" s="80"/>
      <c r="BRU305" s="80"/>
      <c r="BRV305" s="80"/>
      <c r="BRW305" s="80"/>
      <c r="BRX305" s="80"/>
      <c r="BRY305" s="80"/>
      <c r="BRZ305" s="80"/>
      <c r="BSA305" s="80"/>
      <c r="BSB305" s="80"/>
      <c r="BSC305" s="80"/>
      <c r="BSD305" s="80"/>
      <c r="BSE305" s="80"/>
      <c r="BSF305" s="80"/>
      <c r="BSG305" s="80"/>
      <c r="BSH305" s="80"/>
      <c r="BSI305" s="80"/>
      <c r="BSJ305" s="80"/>
      <c r="BSK305" s="80"/>
      <c r="BSL305" s="80"/>
      <c r="BSM305" s="80"/>
      <c r="BSN305" s="80"/>
      <c r="BSO305" s="80"/>
      <c r="BSP305" s="80"/>
      <c r="BSQ305" s="80"/>
      <c r="BSR305" s="80"/>
      <c r="BSS305" s="80"/>
      <c r="BST305" s="80"/>
      <c r="BSU305" s="80"/>
      <c r="BSV305" s="80"/>
      <c r="BSW305" s="80"/>
      <c r="BSX305" s="80"/>
      <c r="BSY305" s="80"/>
      <c r="BSZ305" s="80"/>
      <c r="BTA305" s="80"/>
      <c r="BTB305" s="80"/>
      <c r="BTC305" s="80"/>
      <c r="BTD305" s="80"/>
      <c r="BTE305" s="80"/>
      <c r="BTF305" s="80"/>
      <c r="BTG305" s="80"/>
      <c r="BTH305" s="80"/>
      <c r="BTI305" s="80"/>
      <c r="BTJ305" s="80"/>
      <c r="BTK305" s="80"/>
      <c r="BTL305" s="80"/>
      <c r="BTM305" s="80"/>
      <c r="BTN305" s="80"/>
      <c r="BTO305" s="80"/>
      <c r="BTP305" s="80"/>
      <c r="BTQ305" s="80"/>
      <c r="BTR305" s="80"/>
      <c r="BTS305" s="80"/>
      <c r="BTT305" s="80"/>
      <c r="BTU305" s="80"/>
      <c r="BTV305" s="80"/>
      <c r="BTW305" s="80"/>
      <c r="BTX305" s="80"/>
      <c r="BTY305" s="80"/>
      <c r="BTZ305" s="80"/>
      <c r="BUA305" s="80"/>
      <c r="BUB305" s="80"/>
      <c r="BUC305" s="80"/>
      <c r="BUD305" s="80"/>
      <c r="BUE305" s="80"/>
      <c r="BUF305" s="80"/>
      <c r="BUG305" s="80"/>
      <c r="BUH305" s="80"/>
      <c r="BUI305" s="80"/>
      <c r="BUJ305" s="80"/>
      <c r="BUK305" s="80"/>
      <c r="BUL305" s="80"/>
      <c r="BUM305" s="80"/>
      <c r="BUN305" s="80"/>
      <c r="BUO305" s="80"/>
      <c r="BUP305" s="80"/>
      <c r="BUQ305" s="80"/>
      <c r="BUR305" s="80"/>
      <c r="BUS305" s="80"/>
      <c r="BUT305" s="80"/>
      <c r="BUU305" s="80"/>
      <c r="BUV305" s="80"/>
      <c r="BUW305" s="80"/>
      <c r="BUX305" s="80"/>
      <c r="BUY305" s="80"/>
      <c r="BUZ305" s="80"/>
      <c r="BVA305" s="80"/>
      <c r="BVB305" s="80"/>
      <c r="BVC305" s="80"/>
      <c r="BVD305" s="80"/>
      <c r="BVE305" s="80"/>
      <c r="BVF305" s="80"/>
      <c r="BVG305" s="80"/>
      <c r="BVH305" s="80"/>
      <c r="BVI305" s="80"/>
      <c r="BVJ305" s="80"/>
      <c r="BVK305" s="80"/>
      <c r="BVL305" s="80"/>
      <c r="BVM305" s="80"/>
      <c r="BVN305" s="80"/>
      <c r="BVO305" s="80"/>
      <c r="BVP305" s="80"/>
      <c r="BVQ305" s="80"/>
      <c r="BVR305" s="80"/>
      <c r="BVS305" s="80"/>
      <c r="BVT305" s="80"/>
      <c r="BVU305" s="80"/>
      <c r="BVV305" s="80"/>
      <c r="BVW305" s="80"/>
      <c r="BVX305" s="80"/>
      <c r="BVY305" s="80"/>
      <c r="BVZ305" s="80"/>
      <c r="BWA305" s="80"/>
      <c r="BWB305" s="80"/>
      <c r="BWC305" s="80"/>
      <c r="BWD305" s="80"/>
      <c r="BWE305" s="80"/>
      <c r="BWF305" s="80"/>
      <c r="BWG305" s="80"/>
      <c r="BWH305" s="80"/>
      <c r="BWI305" s="80"/>
      <c r="BWJ305" s="80"/>
      <c r="BWK305" s="80"/>
      <c r="BWL305" s="80"/>
      <c r="BWM305" s="80"/>
      <c r="BWN305" s="80"/>
      <c r="BWO305" s="80"/>
      <c r="BWP305" s="80"/>
      <c r="BWQ305" s="80"/>
      <c r="BWR305" s="80"/>
      <c r="BWS305" s="80"/>
      <c r="BWT305" s="80"/>
      <c r="BWU305" s="80"/>
      <c r="BWV305" s="80"/>
      <c r="BWW305" s="80"/>
      <c r="BWX305" s="80"/>
      <c r="BWY305" s="80"/>
      <c r="BWZ305" s="80"/>
      <c r="BXA305" s="80"/>
      <c r="BXB305" s="80"/>
      <c r="BXC305" s="80"/>
      <c r="BXD305" s="80"/>
      <c r="BXE305" s="80"/>
      <c r="BXF305" s="80"/>
      <c r="BXG305" s="80"/>
      <c r="BXH305" s="80"/>
      <c r="BXI305" s="80"/>
      <c r="BXJ305" s="80"/>
      <c r="BXK305" s="80"/>
      <c r="BXL305" s="80"/>
      <c r="BXM305" s="80"/>
      <c r="BXN305" s="80"/>
      <c r="BXO305" s="80"/>
      <c r="BXP305" s="80"/>
      <c r="BXQ305" s="80"/>
      <c r="BXR305" s="80"/>
      <c r="BXS305" s="80"/>
      <c r="BXT305" s="80"/>
      <c r="BXU305" s="80"/>
      <c r="BXV305" s="80"/>
      <c r="BXW305" s="80"/>
      <c r="BXX305" s="80"/>
      <c r="BXY305" s="80"/>
      <c r="BXZ305" s="80"/>
      <c r="BYA305" s="80"/>
      <c r="BYB305" s="80"/>
      <c r="BYC305" s="80"/>
      <c r="BYD305" s="80"/>
      <c r="BYE305" s="80"/>
      <c r="BYF305" s="80"/>
      <c r="BYG305" s="80"/>
      <c r="BYH305" s="80"/>
      <c r="BYI305" s="80"/>
      <c r="BYJ305" s="80"/>
      <c r="BYK305" s="80"/>
      <c r="BYL305" s="80"/>
      <c r="BYM305" s="80"/>
      <c r="BYN305" s="80"/>
      <c r="BYO305" s="80"/>
      <c r="BYP305" s="80"/>
      <c r="BYQ305" s="80"/>
      <c r="BYR305" s="80"/>
      <c r="BYS305" s="80"/>
      <c r="BYT305" s="80"/>
      <c r="BYU305" s="80"/>
      <c r="BYV305" s="80"/>
      <c r="BYW305" s="80"/>
      <c r="BYX305" s="80"/>
      <c r="BYY305" s="80"/>
      <c r="BYZ305" s="80"/>
      <c r="BZA305" s="80"/>
      <c r="BZB305" s="80"/>
      <c r="BZC305" s="80"/>
      <c r="BZD305" s="80"/>
      <c r="BZE305" s="80"/>
      <c r="BZF305" s="80"/>
      <c r="BZG305" s="80"/>
      <c r="BZH305" s="80"/>
      <c r="BZI305" s="80"/>
      <c r="BZJ305" s="80"/>
      <c r="BZK305" s="80"/>
      <c r="BZL305" s="80"/>
      <c r="BZM305" s="80"/>
      <c r="BZN305" s="80"/>
      <c r="BZO305" s="80"/>
      <c r="BZP305" s="80"/>
      <c r="BZQ305" s="80"/>
      <c r="BZR305" s="80"/>
      <c r="BZS305" s="80"/>
      <c r="BZT305" s="80"/>
      <c r="BZU305" s="80"/>
      <c r="BZV305" s="80"/>
      <c r="BZW305" s="80"/>
      <c r="BZX305" s="80"/>
      <c r="BZY305" s="80"/>
      <c r="BZZ305" s="80"/>
      <c r="CAA305" s="80"/>
      <c r="CAB305" s="80"/>
      <c r="CAC305" s="80"/>
      <c r="CAD305" s="80"/>
      <c r="CAE305" s="80"/>
      <c r="CAF305" s="80"/>
      <c r="CAG305" s="80"/>
      <c r="CAH305" s="80"/>
      <c r="CAI305" s="80"/>
      <c r="CAJ305" s="80"/>
      <c r="CAK305" s="80"/>
      <c r="CAL305" s="80"/>
      <c r="CAM305" s="80"/>
      <c r="CAN305" s="80"/>
      <c r="CAO305" s="80"/>
      <c r="CAP305" s="80"/>
      <c r="CAQ305" s="80"/>
      <c r="CAR305" s="80"/>
      <c r="CAS305" s="80"/>
      <c r="CAT305" s="80"/>
      <c r="CAU305" s="80"/>
      <c r="CAV305" s="80"/>
      <c r="CAW305" s="80"/>
      <c r="CAX305" s="80"/>
      <c r="CAY305" s="80"/>
      <c r="CAZ305" s="80"/>
      <c r="CBA305" s="80"/>
      <c r="CBB305" s="80"/>
      <c r="CBC305" s="80"/>
      <c r="CBD305" s="80"/>
      <c r="CBE305" s="80"/>
      <c r="CBF305" s="80"/>
      <c r="CBG305" s="80"/>
      <c r="CBH305" s="80"/>
      <c r="CBI305" s="80"/>
      <c r="CBJ305" s="80"/>
      <c r="CBK305" s="80"/>
      <c r="CBL305" s="80"/>
      <c r="CBM305" s="80"/>
      <c r="CBN305" s="80"/>
      <c r="CBO305" s="80"/>
      <c r="CBP305" s="80"/>
      <c r="CBQ305" s="80"/>
      <c r="CBR305" s="80"/>
      <c r="CBS305" s="80"/>
      <c r="CBT305" s="80"/>
      <c r="CBU305" s="80"/>
      <c r="CBV305" s="80"/>
      <c r="CBW305" s="80"/>
      <c r="CBX305" s="80"/>
      <c r="CBY305" s="80"/>
      <c r="CBZ305" s="80"/>
      <c r="CCA305" s="80"/>
      <c r="CCB305" s="80"/>
      <c r="CCC305" s="80"/>
      <c r="CCD305" s="80"/>
      <c r="CCE305" s="80"/>
      <c r="CCF305" s="80"/>
      <c r="CCG305" s="80"/>
      <c r="CCH305" s="80"/>
      <c r="CCI305" s="80"/>
      <c r="CCJ305" s="80"/>
      <c r="CCK305" s="80"/>
      <c r="CCL305" s="80"/>
      <c r="CCM305" s="80"/>
      <c r="CCN305" s="80"/>
      <c r="CCO305" s="80"/>
      <c r="CCP305" s="80"/>
      <c r="CCQ305" s="80"/>
      <c r="CCR305" s="80"/>
      <c r="CCS305" s="80"/>
      <c r="CCT305" s="80"/>
      <c r="CCU305" s="80"/>
      <c r="CCV305" s="80"/>
      <c r="CCW305" s="80"/>
      <c r="CCX305" s="80"/>
      <c r="CCY305" s="80"/>
      <c r="CCZ305" s="80"/>
      <c r="CDA305" s="80"/>
      <c r="CDB305" s="80"/>
      <c r="CDC305" s="80"/>
      <c r="CDD305" s="80"/>
      <c r="CDE305" s="80"/>
      <c r="CDF305" s="80"/>
      <c r="CDG305" s="80"/>
      <c r="CDH305" s="80"/>
      <c r="CDI305" s="80"/>
      <c r="CDJ305" s="80"/>
      <c r="CDK305" s="80"/>
      <c r="CDL305" s="80"/>
      <c r="CDM305" s="80"/>
      <c r="CDN305" s="80"/>
      <c r="CDO305" s="80"/>
      <c r="CDP305" s="80"/>
      <c r="CDQ305" s="80"/>
      <c r="CDR305" s="80"/>
      <c r="CDS305" s="80"/>
      <c r="CDT305" s="80"/>
      <c r="CDU305" s="80"/>
      <c r="CDV305" s="80"/>
      <c r="CDW305" s="80"/>
      <c r="CDX305" s="80"/>
      <c r="CDY305" s="80"/>
      <c r="CDZ305" s="80"/>
      <c r="CEA305" s="80"/>
      <c r="CEB305" s="80"/>
      <c r="CEC305" s="80"/>
      <c r="CED305" s="80"/>
      <c r="CEE305" s="80"/>
      <c r="CEF305" s="80"/>
      <c r="CEG305" s="80"/>
      <c r="CEH305" s="80"/>
      <c r="CEI305" s="80"/>
      <c r="CEJ305" s="80"/>
      <c r="CEK305" s="80"/>
      <c r="CEL305" s="80"/>
      <c r="CEM305" s="80"/>
      <c r="CEN305" s="80"/>
      <c r="CEO305" s="80"/>
      <c r="CEP305" s="80"/>
      <c r="CEQ305" s="80"/>
      <c r="CER305" s="80"/>
      <c r="CES305" s="80"/>
      <c r="CET305" s="80"/>
      <c r="CEU305" s="80"/>
      <c r="CEV305" s="80"/>
      <c r="CEW305" s="80"/>
      <c r="CEX305" s="80"/>
      <c r="CEY305" s="80"/>
      <c r="CEZ305" s="80"/>
      <c r="CFA305" s="80"/>
      <c r="CFB305" s="80"/>
      <c r="CFC305" s="80"/>
      <c r="CFD305" s="80"/>
      <c r="CFE305" s="80"/>
      <c r="CFF305" s="80"/>
      <c r="CFG305" s="80"/>
      <c r="CFH305" s="80"/>
      <c r="CFI305" s="80"/>
      <c r="CFJ305" s="80"/>
      <c r="CFK305" s="80"/>
      <c r="CFL305" s="80"/>
      <c r="CFM305" s="80"/>
      <c r="CFN305" s="80"/>
      <c r="CFO305" s="80"/>
      <c r="CFP305" s="80"/>
      <c r="CFQ305" s="80"/>
      <c r="CFR305" s="80"/>
      <c r="CFS305" s="80"/>
      <c r="CFT305" s="80"/>
      <c r="CFU305" s="80"/>
      <c r="CFV305" s="80"/>
      <c r="CFW305" s="80"/>
      <c r="CFX305" s="80"/>
      <c r="CFY305" s="80"/>
      <c r="CFZ305" s="80"/>
      <c r="CGA305" s="80"/>
      <c r="CGB305" s="80"/>
      <c r="CGC305" s="80"/>
      <c r="CGD305" s="80"/>
      <c r="CGE305" s="80"/>
      <c r="CGF305" s="80"/>
      <c r="CGG305" s="80"/>
      <c r="CGH305" s="80"/>
      <c r="CGI305" s="80"/>
      <c r="CGJ305" s="80"/>
      <c r="CGK305" s="80"/>
      <c r="CGL305" s="80"/>
      <c r="CGM305" s="80"/>
      <c r="CGN305" s="80"/>
      <c r="CGO305" s="80"/>
      <c r="CGP305" s="80"/>
      <c r="CGQ305" s="80"/>
      <c r="CGR305" s="80"/>
      <c r="CGS305" s="80"/>
      <c r="CGT305" s="80"/>
      <c r="CGU305" s="80"/>
      <c r="CGV305" s="80"/>
      <c r="CGW305" s="80"/>
      <c r="CGX305" s="80"/>
      <c r="CGY305" s="80"/>
      <c r="CGZ305" s="80"/>
      <c r="CHA305" s="80"/>
      <c r="CHB305" s="80"/>
      <c r="CHC305" s="80"/>
      <c r="CHD305" s="80"/>
      <c r="CHE305" s="80"/>
      <c r="CHF305" s="80"/>
      <c r="CHG305" s="80"/>
      <c r="CHH305" s="80"/>
      <c r="CHI305" s="80"/>
      <c r="CHJ305" s="80"/>
      <c r="CHK305" s="80"/>
      <c r="CHL305" s="80"/>
      <c r="CHM305" s="80"/>
      <c r="CHN305" s="80"/>
      <c r="CHO305" s="80"/>
      <c r="CHP305" s="80"/>
      <c r="CHQ305" s="80"/>
      <c r="CHR305" s="80"/>
      <c r="CHS305" s="80"/>
      <c r="CHT305" s="80"/>
      <c r="CHU305" s="80"/>
      <c r="CHV305" s="80"/>
      <c r="CHW305" s="80"/>
      <c r="CHX305" s="80"/>
      <c r="CHY305" s="80"/>
      <c r="CHZ305" s="80"/>
      <c r="CIA305" s="80"/>
      <c r="CIB305" s="80"/>
      <c r="CIC305" s="80"/>
      <c r="CID305" s="80"/>
      <c r="CIE305" s="80"/>
      <c r="CIF305" s="80"/>
      <c r="CIG305" s="80"/>
      <c r="CIH305" s="80"/>
      <c r="CII305" s="80"/>
      <c r="CIJ305" s="80"/>
      <c r="CIK305" s="80"/>
      <c r="CIL305" s="80"/>
      <c r="CIM305" s="80"/>
      <c r="CIN305" s="80"/>
      <c r="CIO305" s="80"/>
      <c r="CIP305" s="80"/>
      <c r="CIQ305" s="80"/>
      <c r="CIR305" s="80"/>
      <c r="CIS305" s="80"/>
      <c r="CIT305" s="80"/>
      <c r="CIU305" s="80"/>
      <c r="CIV305" s="80"/>
      <c r="CIW305" s="80"/>
      <c r="CIX305" s="80"/>
      <c r="CIY305" s="80"/>
      <c r="CIZ305" s="80"/>
      <c r="CJA305" s="80"/>
      <c r="CJB305" s="80"/>
      <c r="CJC305" s="80"/>
      <c r="CJD305" s="80"/>
      <c r="CJE305" s="80"/>
      <c r="CJF305" s="80"/>
      <c r="CJG305" s="80"/>
      <c r="CJH305" s="80"/>
      <c r="CJI305" s="80"/>
      <c r="CJJ305" s="80"/>
      <c r="CJK305" s="80"/>
      <c r="CJL305" s="80"/>
      <c r="CJM305" s="80"/>
      <c r="CJN305" s="80"/>
      <c r="CJO305" s="80"/>
      <c r="CJP305" s="80"/>
      <c r="CJQ305" s="80"/>
      <c r="CJR305" s="80"/>
      <c r="CJS305" s="80"/>
      <c r="CJT305" s="80"/>
      <c r="CJU305" s="80"/>
      <c r="CJV305" s="80"/>
      <c r="CJW305" s="80"/>
      <c r="CJX305" s="80"/>
      <c r="CJY305" s="80"/>
      <c r="CJZ305" s="80"/>
      <c r="CKA305" s="80"/>
      <c r="CKB305" s="80"/>
      <c r="CKC305" s="80"/>
      <c r="CKD305" s="80"/>
      <c r="CKE305" s="80"/>
      <c r="CKF305" s="80"/>
      <c r="CKG305" s="80"/>
      <c r="CKH305" s="80"/>
      <c r="CKI305" s="80"/>
      <c r="CKJ305" s="80"/>
      <c r="CKK305" s="80"/>
      <c r="CKL305" s="80"/>
      <c r="CKM305" s="80"/>
      <c r="CKN305" s="80"/>
      <c r="CKO305" s="80"/>
      <c r="CKP305" s="80"/>
      <c r="CKQ305" s="80"/>
      <c r="CKR305" s="80"/>
      <c r="CKS305" s="80"/>
      <c r="CKT305" s="80"/>
      <c r="CKU305" s="80"/>
      <c r="CKV305" s="80"/>
      <c r="CKW305" s="80"/>
      <c r="CKX305" s="80"/>
      <c r="CKY305" s="80"/>
      <c r="CKZ305" s="80"/>
      <c r="CLA305" s="80"/>
      <c r="CLB305" s="80"/>
      <c r="CLC305" s="80"/>
      <c r="CLD305" s="80"/>
      <c r="CLE305" s="80"/>
      <c r="CLF305" s="80"/>
      <c r="CLG305" s="80"/>
      <c r="CLH305" s="80"/>
      <c r="CLI305" s="80"/>
      <c r="CLJ305" s="80"/>
      <c r="CLK305" s="80"/>
      <c r="CLL305" s="80"/>
      <c r="CLM305" s="80"/>
      <c r="CLN305" s="80"/>
      <c r="CLO305" s="80"/>
      <c r="CLP305" s="80"/>
      <c r="CLQ305" s="80"/>
      <c r="CLR305" s="80"/>
      <c r="CLS305" s="80"/>
      <c r="CLT305" s="80"/>
      <c r="CLU305" s="80"/>
      <c r="CLV305" s="80"/>
      <c r="CLW305" s="80"/>
      <c r="CLX305" s="80"/>
      <c r="CLY305" s="80"/>
      <c r="CLZ305" s="80"/>
      <c r="CMA305" s="80"/>
      <c r="CMB305" s="80"/>
      <c r="CMC305" s="80"/>
      <c r="CMD305" s="80"/>
      <c r="CME305" s="80"/>
      <c r="CMF305" s="80"/>
      <c r="CMG305" s="80"/>
      <c r="CMH305" s="80"/>
      <c r="CMI305" s="80"/>
      <c r="CMJ305" s="80"/>
      <c r="CMK305" s="80"/>
      <c r="CML305" s="80"/>
      <c r="CMM305" s="80"/>
      <c r="CMN305" s="80"/>
      <c r="CMO305" s="80"/>
      <c r="CMP305" s="80"/>
      <c r="CMQ305" s="80"/>
      <c r="CMR305" s="80"/>
      <c r="CMS305" s="80"/>
      <c r="CMT305" s="80"/>
      <c r="CMU305" s="80"/>
      <c r="CMV305" s="80"/>
      <c r="CMW305" s="80"/>
      <c r="CMX305" s="80"/>
      <c r="CMY305" s="80"/>
      <c r="CMZ305" s="80"/>
      <c r="CNA305" s="80"/>
      <c r="CNB305" s="80"/>
      <c r="CNC305" s="80"/>
      <c r="CND305" s="80"/>
      <c r="CNE305" s="80"/>
      <c r="CNF305" s="80"/>
      <c r="CNG305" s="80"/>
      <c r="CNH305" s="80"/>
      <c r="CNI305" s="80"/>
      <c r="CNJ305" s="80"/>
      <c r="CNK305" s="80"/>
      <c r="CNL305" s="80"/>
      <c r="CNM305" s="80"/>
      <c r="CNN305" s="80"/>
      <c r="CNO305" s="80"/>
      <c r="CNP305" s="80"/>
      <c r="CNQ305" s="80"/>
      <c r="CNR305" s="80"/>
      <c r="CNS305" s="80"/>
      <c r="CNT305" s="80"/>
      <c r="CNU305" s="80"/>
      <c r="CNV305" s="80"/>
      <c r="CNW305" s="80"/>
      <c r="CNX305" s="80"/>
      <c r="CNY305" s="80"/>
      <c r="CNZ305" s="80"/>
      <c r="COA305" s="80"/>
      <c r="COB305" s="80"/>
      <c r="COC305" s="80"/>
      <c r="COD305" s="80"/>
      <c r="COE305" s="80"/>
      <c r="COF305" s="80"/>
      <c r="COG305" s="80"/>
      <c r="COH305" s="80"/>
      <c r="COI305" s="80"/>
      <c r="COJ305" s="80"/>
      <c r="COK305" s="80"/>
      <c r="COL305" s="80"/>
      <c r="COM305" s="80"/>
      <c r="CON305" s="80"/>
      <c r="COO305" s="80"/>
      <c r="COP305" s="80"/>
      <c r="COQ305" s="80"/>
      <c r="COR305" s="80"/>
      <c r="COS305" s="80"/>
      <c r="COT305" s="80"/>
      <c r="COU305" s="80"/>
      <c r="COV305" s="80"/>
      <c r="COW305" s="80"/>
      <c r="COX305" s="80"/>
      <c r="COY305" s="80"/>
      <c r="COZ305" s="80"/>
      <c r="CPA305" s="80"/>
      <c r="CPB305" s="80"/>
      <c r="CPC305" s="80"/>
      <c r="CPD305" s="80"/>
      <c r="CPE305" s="80"/>
      <c r="CPF305" s="80"/>
      <c r="CPG305" s="80"/>
      <c r="CPH305" s="80"/>
      <c r="CPI305" s="80"/>
      <c r="CPJ305" s="80"/>
      <c r="CPK305" s="80"/>
      <c r="CPL305" s="80"/>
      <c r="CPM305" s="80"/>
      <c r="CPN305" s="80"/>
      <c r="CPO305" s="80"/>
      <c r="CPP305" s="80"/>
      <c r="CPQ305" s="80"/>
      <c r="CPR305" s="80"/>
      <c r="CPS305" s="80"/>
      <c r="CPT305" s="80"/>
      <c r="CPU305" s="80"/>
      <c r="CPV305" s="80"/>
      <c r="CPW305" s="80"/>
      <c r="CPX305" s="80"/>
      <c r="CPY305" s="80"/>
      <c r="CPZ305" s="80"/>
      <c r="CQA305" s="80"/>
      <c r="CQB305" s="80"/>
      <c r="CQC305" s="80"/>
      <c r="CQD305" s="80"/>
      <c r="CQE305" s="80"/>
      <c r="CQF305" s="80"/>
      <c r="CQG305" s="80"/>
      <c r="CQH305" s="80"/>
      <c r="CQI305" s="80"/>
      <c r="CQJ305" s="80"/>
      <c r="CQK305" s="80"/>
      <c r="CQL305" s="80"/>
      <c r="CQM305" s="80"/>
      <c r="CQN305" s="80"/>
      <c r="CQO305" s="80"/>
      <c r="CQP305" s="80"/>
      <c r="CQQ305" s="80"/>
      <c r="CQR305" s="80"/>
      <c r="CQS305" s="80"/>
      <c r="CQT305" s="80"/>
      <c r="CQU305" s="80"/>
      <c r="CQV305" s="80"/>
      <c r="CQW305" s="80"/>
      <c r="CQX305" s="80"/>
      <c r="CQY305" s="80"/>
      <c r="CQZ305" s="80"/>
      <c r="CRA305" s="80"/>
      <c r="CRB305" s="80"/>
      <c r="CRC305" s="80"/>
      <c r="CRD305" s="80"/>
      <c r="CRE305" s="80"/>
      <c r="CRF305" s="80"/>
      <c r="CRG305" s="80"/>
      <c r="CRH305" s="80"/>
      <c r="CRI305" s="80"/>
      <c r="CRJ305" s="80"/>
      <c r="CRK305" s="80"/>
      <c r="CRL305" s="80"/>
      <c r="CRM305" s="80"/>
      <c r="CRN305" s="80"/>
      <c r="CRO305" s="80"/>
      <c r="CRP305" s="80"/>
      <c r="CRQ305" s="80"/>
      <c r="CRR305" s="80"/>
      <c r="CRS305" s="80"/>
      <c r="CRT305" s="80"/>
      <c r="CRU305" s="80"/>
      <c r="CRV305" s="80"/>
      <c r="CRW305" s="80"/>
      <c r="CRX305" s="80"/>
      <c r="CRY305" s="80"/>
      <c r="CRZ305" s="80"/>
      <c r="CSA305" s="80"/>
      <c r="CSB305" s="80"/>
      <c r="CSC305" s="80"/>
      <c r="CSD305" s="80"/>
      <c r="CSE305" s="80"/>
      <c r="CSF305" s="80"/>
      <c r="CSG305" s="80"/>
      <c r="CSH305" s="80"/>
      <c r="CSI305" s="80"/>
      <c r="CSJ305" s="80"/>
      <c r="CSK305" s="80"/>
      <c r="CSL305" s="80"/>
      <c r="CSM305" s="80"/>
      <c r="CSN305" s="80"/>
      <c r="CSO305" s="80"/>
      <c r="CSP305" s="80"/>
      <c r="CSQ305" s="80"/>
      <c r="CSR305" s="80"/>
      <c r="CSS305" s="80"/>
      <c r="CST305" s="80"/>
      <c r="CSU305" s="80"/>
      <c r="CSV305" s="80"/>
      <c r="CSW305" s="80"/>
      <c r="CSX305" s="80"/>
      <c r="CSY305" s="80"/>
      <c r="CSZ305" s="80"/>
      <c r="CTA305" s="80"/>
      <c r="CTB305" s="80"/>
      <c r="CTC305" s="80"/>
      <c r="CTD305" s="80"/>
      <c r="CTE305" s="80"/>
      <c r="CTF305" s="80"/>
      <c r="CTG305" s="80"/>
      <c r="CTH305" s="80"/>
      <c r="CTI305" s="80"/>
      <c r="CTJ305" s="80"/>
      <c r="CTK305" s="80"/>
      <c r="CTL305" s="80"/>
      <c r="CTM305" s="80"/>
      <c r="CTN305" s="80"/>
      <c r="CTO305" s="80"/>
      <c r="CTP305" s="80"/>
      <c r="CTQ305" s="80"/>
      <c r="CTR305" s="80"/>
      <c r="CTS305" s="80"/>
      <c r="CTT305" s="80"/>
      <c r="CTU305" s="80"/>
      <c r="CTV305" s="80"/>
      <c r="CTW305" s="80"/>
      <c r="CTX305" s="80"/>
      <c r="CTY305" s="80"/>
      <c r="CTZ305" s="80"/>
      <c r="CUA305" s="80"/>
      <c r="CUB305" s="80"/>
      <c r="CUC305" s="80"/>
      <c r="CUD305" s="80"/>
      <c r="CUE305" s="80"/>
      <c r="CUF305" s="80"/>
      <c r="CUG305" s="80"/>
      <c r="CUH305" s="80"/>
      <c r="CUI305" s="80"/>
      <c r="CUJ305" s="80"/>
      <c r="CUK305" s="80"/>
      <c r="CUL305" s="80"/>
      <c r="CUM305" s="80"/>
      <c r="CUN305" s="80"/>
      <c r="CUO305" s="80"/>
      <c r="CUP305" s="80"/>
      <c r="CUQ305" s="80"/>
      <c r="CUR305" s="80"/>
      <c r="CUS305" s="80"/>
      <c r="CUT305" s="80"/>
      <c r="CUU305" s="80"/>
      <c r="CUV305" s="80"/>
      <c r="CUW305" s="80"/>
      <c r="CUX305" s="80"/>
      <c r="CUY305" s="80"/>
      <c r="CUZ305" s="80"/>
      <c r="CVA305" s="80"/>
      <c r="CVB305" s="80"/>
      <c r="CVC305" s="80"/>
      <c r="CVD305" s="80"/>
      <c r="CVE305" s="80"/>
      <c r="CVF305" s="80"/>
      <c r="CVG305" s="80"/>
      <c r="CVH305" s="80"/>
      <c r="CVI305" s="80"/>
      <c r="CVJ305" s="80"/>
      <c r="CVK305" s="80"/>
      <c r="CVL305" s="80"/>
      <c r="CVM305" s="80"/>
      <c r="CVN305" s="80"/>
      <c r="CVO305" s="80"/>
      <c r="CVP305" s="80"/>
      <c r="CVQ305" s="80"/>
      <c r="CVR305" s="80"/>
      <c r="CVS305" s="80"/>
      <c r="CVT305" s="80"/>
      <c r="CVU305" s="80"/>
      <c r="CVV305" s="80"/>
      <c r="CVW305" s="80"/>
      <c r="CVX305" s="80"/>
      <c r="CVY305" s="80"/>
      <c r="CVZ305" s="80"/>
      <c r="CWA305" s="80"/>
      <c r="CWB305" s="80"/>
      <c r="CWC305" s="80"/>
      <c r="CWD305" s="80"/>
      <c r="CWE305" s="80"/>
      <c r="CWF305" s="80"/>
      <c r="CWG305" s="80"/>
      <c r="CWH305" s="80"/>
      <c r="CWI305" s="80"/>
      <c r="CWJ305" s="80"/>
      <c r="CWK305" s="80"/>
      <c r="CWL305" s="80"/>
      <c r="CWM305" s="80"/>
      <c r="CWN305" s="80"/>
      <c r="CWO305" s="80"/>
      <c r="CWP305" s="80"/>
      <c r="CWQ305" s="80"/>
      <c r="CWR305" s="80"/>
      <c r="CWS305" s="80"/>
      <c r="CWT305" s="80"/>
      <c r="CWU305" s="80"/>
      <c r="CWV305" s="80"/>
      <c r="CWW305" s="80"/>
      <c r="CWX305" s="80"/>
      <c r="CWY305" s="80"/>
      <c r="CWZ305" s="80"/>
      <c r="CXA305" s="80"/>
      <c r="CXB305" s="80"/>
      <c r="CXC305" s="80"/>
      <c r="CXD305" s="80"/>
      <c r="CXE305" s="80"/>
      <c r="CXF305" s="80"/>
      <c r="CXG305" s="80"/>
      <c r="CXH305" s="80"/>
      <c r="CXI305" s="80"/>
      <c r="CXJ305" s="80"/>
      <c r="CXK305" s="80"/>
      <c r="CXL305" s="80"/>
      <c r="CXM305" s="80"/>
      <c r="CXN305" s="80"/>
      <c r="CXO305" s="80"/>
      <c r="CXP305" s="80"/>
      <c r="CXQ305" s="80"/>
      <c r="CXR305" s="80"/>
      <c r="CXS305" s="80"/>
      <c r="CXT305" s="80"/>
      <c r="CXU305" s="80"/>
      <c r="CXV305" s="80"/>
      <c r="CXW305" s="80"/>
      <c r="CXX305" s="80"/>
      <c r="CXY305" s="80"/>
      <c r="CXZ305" s="80"/>
      <c r="CYA305" s="80"/>
      <c r="CYB305" s="80"/>
      <c r="CYC305" s="80"/>
      <c r="CYD305" s="80"/>
      <c r="CYE305" s="80"/>
      <c r="CYF305" s="80"/>
      <c r="CYG305" s="80"/>
      <c r="CYH305" s="80"/>
      <c r="CYI305" s="80"/>
      <c r="CYJ305" s="80"/>
      <c r="CYK305" s="80"/>
      <c r="CYL305" s="80"/>
      <c r="CYM305" s="80"/>
      <c r="CYN305" s="80"/>
      <c r="CYO305" s="80"/>
      <c r="CYP305" s="80"/>
      <c r="CYQ305" s="80"/>
      <c r="CYR305" s="80"/>
      <c r="CYS305" s="80"/>
      <c r="CYT305" s="80"/>
      <c r="CYU305" s="80"/>
      <c r="CYV305" s="80"/>
      <c r="CYW305" s="80"/>
      <c r="CYX305" s="80"/>
      <c r="CYY305" s="80"/>
      <c r="CYZ305" s="80"/>
      <c r="CZA305" s="80"/>
      <c r="CZB305" s="80"/>
      <c r="CZC305" s="80"/>
      <c r="CZD305" s="80"/>
      <c r="CZE305" s="80"/>
      <c r="CZF305" s="80"/>
      <c r="CZG305" s="80"/>
      <c r="CZH305" s="80"/>
      <c r="CZI305" s="80"/>
      <c r="CZJ305" s="80"/>
      <c r="CZK305" s="80"/>
      <c r="CZL305" s="80"/>
      <c r="CZM305" s="80"/>
      <c r="CZN305" s="80"/>
      <c r="CZO305" s="80"/>
      <c r="CZP305" s="80"/>
      <c r="CZQ305" s="80"/>
      <c r="CZR305" s="80"/>
      <c r="CZS305" s="80"/>
      <c r="CZT305" s="80"/>
      <c r="CZU305" s="80"/>
      <c r="CZV305" s="80"/>
      <c r="CZW305" s="80"/>
      <c r="CZX305" s="80"/>
      <c r="CZY305" s="80"/>
      <c r="CZZ305" s="80"/>
      <c r="DAA305" s="80"/>
      <c r="DAB305" s="80"/>
      <c r="DAC305" s="80"/>
      <c r="DAD305" s="80"/>
      <c r="DAE305" s="80"/>
      <c r="DAF305" s="80"/>
      <c r="DAG305" s="80"/>
      <c r="DAH305" s="80"/>
      <c r="DAI305" s="80"/>
      <c r="DAJ305" s="80"/>
      <c r="DAK305" s="80"/>
      <c r="DAL305" s="80"/>
      <c r="DAM305" s="80"/>
      <c r="DAN305" s="80"/>
      <c r="DAO305" s="80"/>
      <c r="DAP305" s="80"/>
      <c r="DAQ305" s="80"/>
      <c r="DAR305" s="80"/>
      <c r="DAS305" s="80"/>
      <c r="DAT305" s="80"/>
      <c r="DAU305" s="80"/>
      <c r="DAV305" s="80"/>
      <c r="DAW305" s="80"/>
      <c r="DAX305" s="80"/>
      <c r="DAY305" s="80"/>
      <c r="DAZ305" s="80"/>
      <c r="DBA305" s="80"/>
      <c r="DBB305" s="80"/>
      <c r="DBC305" s="80"/>
      <c r="DBD305" s="80"/>
      <c r="DBE305" s="80"/>
      <c r="DBF305" s="80"/>
      <c r="DBG305" s="80"/>
      <c r="DBH305" s="80"/>
      <c r="DBI305" s="80"/>
      <c r="DBJ305" s="80"/>
      <c r="DBK305" s="80"/>
      <c r="DBL305" s="80"/>
      <c r="DBM305" s="80"/>
      <c r="DBN305" s="80"/>
      <c r="DBO305" s="80"/>
      <c r="DBP305" s="80"/>
      <c r="DBQ305" s="80"/>
      <c r="DBR305" s="80"/>
      <c r="DBS305" s="80"/>
      <c r="DBT305" s="80"/>
      <c r="DBU305" s="80"/>
      <c r="DBV305" s="80"/>
      <c r="DBW305" s="80"/>
      <c r="DBX305" s="80"/>
      <c r="DBY305" s="80"/>
      <c r="DBZ305" s="80"/>
      <c r="DCA305" s="80"/>
      <c r="DCB305" s="80"/>
      <c r="DCC305" s="80"/>
      <c r="DCD305" s="80"/>
      <c r="DCE305" s="80"/>
      <c r="DCF305" s="80"/>
      <c r="DCG305" s="80"/>
      <c r="DCH305" s="80"/>
      <c r="DCI305" s="80"/>
      <c r="DCJ305" s="80"/>
      <c r="DCK305" s="80"/>
      <c r="DCL305" s="80"/>
      <c r="DCM305" s="80"/>
      <c r="DCN305" s="80"/>
      <c r="DCO305" s="80"/>
      <c r="DCP305" s="80"/>
      <c r="DCQ305" s="80"/>
      <c r="DCR305" s="80"/>
      <c r="DCS305" s="80"/>
      <c r="DCT305" s="80"/>
      <c r="DCU305" s="80"/>
      <c r="DCV305" s="80"/>
      <c r="DCW305" s="80"/>
      <c r="DCX305" s="80"/>
      <c r="DCY305" s="80"/>
      <c r="DCZ305" s="80"/>
      <c r="DDA305" s="80"/>
      <c r="DDB305" s="80"/>
      <c r="DDC305" s="80"/>
      <c r="DDD305" s="80"/>
      <c r="DDE305" s="80"/>
      <c r="DDF305" s="80"/>
      <c r="DDG305" s="80"/>
      <c r="DDH305" s="80"/>
      <c r="DDI305" s="80"/>
      <c r="DDJ305" s="80"/>
      <c r="DDK305" s="80"/>
      <c r="DDL305" s="80"/>
      <c r="DDM305" s="80"/>
      <c r="DDN305" s="80"/>
      <c r="DDO305" s="80"/>
      <c r="DDP305" s="80"/>
      <c r="DDQ305" s="80"/>
      <c r="DDR305" s="80"/>
      <c r="DDS305" s="80"/>
      <c r="DDT305" s="80"/>
      <c r="DDU305" s="80"/>
      <c r="DDV305" s="80"/>
      <c r="DDW305" s="80"/>
      <c r="DDX305" s="80"/>
      <c r="DDY305" s="80"/>
      <c r="DDZ305" s="80"/>
      <c r="DEA305" s="80"/>
      <c r="DEB305" s="80"/>
      <c r="DEC305" s="80"/>
      <c r="DED305" s="80"/>
      <c r="DEE305" s="80"/>
      <c r="DEF305" s="80"/>
      <c r="DEG305" s="80"/>
      <c r="DEH305" s="80"/>
      <c r="DEI305" s="80"/>
      <c r="DEJ305" s="80"/>
      <c r="DEK305" s="80"/>
      <c r="DEL305" s="80"/>
      <c r="DEM305" s="80"/>
      <c r="DEN305" s="80"/>
      <c r="DEO305" s="80"/>
      <c r="DEP305" s="80"/>
      <c r="DEQ305" s="80"/>
      <c r="DER305" s="80"/>
      <c r="DES305" s="80"/>
      <c r="DET305" s="80"/>
      <c r="DEU305" s="80"/>
      <c r="DEV305" s="80"/>
      <c r="DEW305" s="80"/>
      <c r="DEX305" s="80"/>
      <c r="DEY305" s="80"/>
      <c r="DEZ305" s="80"/>
      <c r="DFA305" s="80"/>
      <c r="DFB305" s="80"/>
      <c r="DFC305" s="80"/>
      <c r="DFD305" s="80"/>
      <c r="DFE305" s="80"/>
      <c r="DFF305" s="80"/>
      <c r="DFG305" s="80"/>
      <c r="DFH305" s="80"/>
      <c r="DFI305" s="80"/>
      <c r="DFJ305" s="80"/>
      <c r="DFK305" s="80"/>
      <c r="DFL305" s="80"/>
      <c r="DFM305" s="80"/>
      <c r="DFN305" s="80"/>
      <c r="DFO305" s="80"/>
      <c r="DFP305" s="80"/>
      <c r="DFQ305" s="80"/>
      <c r="DFR305" s="80"/>
      <c r="DFS305" s="80"/>
      <c r="DFT305" s="80"/>
      <c r="DFU305" s="80"/>
      <c r="DFV305" s="80"/>
      <c r="DFW305" s="80"/>
      <c r="DFX305" s="80"/>
      <c r="DFY305" s="80"/>
      <c r="DFZ305" s="80"/>
      <c r="DGA305" s="80"/>
      <c r="DGB305" s="80"/>
      <c r="DGC305" s="80"/>
      <c r="DGD305" s="80"/>
      <c r="DGE305" s="80"/>
      <c r="DGF305" s="80"/>
      <c r="DGG305" s="80"/>
      <c r="DGH305" s="80"/>
      <c r="DGI305" s="80"/>
      <c r="DGJ305" s="80"/>
      <c r="DGK305" s="80"/>
      <c r="DGL305" s="80"/>
      <c r="DGM305" s="80"/>
      <c r="DGN305" s="80"/>
      <c r="DGO305" s="80"/>
      <c r="DGP305" s="80"/>
      <c r="DGQ305" s="80"/>
      <c r="DGR305" s="80"/>
      <c r="DGS305" s="80"/>
      <c r="DGT305" s="80"/>
      <c r="DGU305" s="80"/>
      <c r="DGV305" s="80"/>
      <c r="DGW305" s="80"/>
      <c r="DGX305" s="80"/>
      <c r="DGY305" s="80"/>
      <c r="DGZ305" s="80"/>
      <c r="DHA305" s="80"/>
      <c r="DHB305" s="80"/>
      <c r="DHC305" s="80"/>
      <c r="DHD305" s="80"/>
      <c r="DHE305" s="80"/>
      <c r="DHF305" s="80"/>
      <c r="DHG305" s="80"/>
      <c r="DHH305" s="80"/>
      <c r="DHI305" s="80"/>
      <c r="DHJ305" s="80"/>
      <c r="DHK305" s="80"/>
      <c r="DHL305" s="80"/>
      <c r="DHM305" s="80"/>
      <c r="DHN305" s="80"/>
      <c r="DHO305" s="80"/>
      <c r="DHP305" s="80"/>
      <c r="DHQ305" s="80"/>
      <c r="DHR305" s="80"/>
      <c r="DHS305" s="80"/>
      <c r="DHT305" s="80"/>
      <c r="DHU305" s="80"/>
      <c r="DHV305" s="80"/>
      <c r="DHW305" s="80"/>
      <c r="DHX305" s="80"/>
      <c r="DHY305" s="80"/>
      <c r="DHZ305" s="80"/>
      <c r="DIA305" s="80"/>
      <c r="DIB305" s="80"/>
      <c r="DIC305" s="80"/>
      <c r="DID305" s="80"/>
      <c r="DIE305" s="80"/>
      <c r="DIF305" s="80"/>
      <c r="DIG305" s="80"/>
      <c r="DIH305" s="80"/>
      <c r="DII305" s="80"/>
      <c r="DIJ305" s="80"/>
      <c r="DIK305" s="80"/>
      <c r="DIL305" s="80"/>
      <c r="DIM305" s="80"/>
      <c r="DIN305" s="80"/>
      <c r="DIO305" s="80"/>
      <c r="DIP305" s="80"/>
      <c r="DIQ305" s="80"/>
      <c r="DIR305" s="80"/>
      <c r="DIS305" s="80"/>
      <c r="DIT305" s="80"/>
      <c r="DIU305" s="80"/>
      <c r="DIV305" s="80"/>
      <c r="DIW305" s="80"/>
      <c r="DIX305" s="80"/>
      <c r="DIY305" s="80"/>
      <c r="DIZ305" s="80"/>
      <c r="DJA305" s="80"/>
      <c r="DJB305" s="80"/>
      <c r="DJC305" s="80"/>
      <c r="DJD305" s="80"/>
      <c r="DJE305" s="80"/>
      <c r="DJF305" s="80"/>
      <c r="DJG305" s="80"/>
      <c r="DJH305" s="80"/>
      <c r="DJI305" s="80"/>
      <c r="DJJ305" s="80"/>
      <c r="DJK305" s="80"/>
      <c r="DJL305" s="80"/>
      <c r="DJM305" s="80"/>
      <c r="DJN305" s="80"/>
      <c r="DJO305" s="80"/>
      <c r="DJP305" s="80"/>
      <c r="DJQ305" s="80"/>
      <c r="DJR305" s="80"/>
      <c r="DJS305" s="80"/>
      <c r="DJT305" s="80"/>
      <c r="DJU305" s="80"/>
      <c r="DJV305" s="80"/>
      <c r="DJW305" s="80"/>
      <c r="DJX305" s="80"/>
      <c r="DJY305" s="80"/>
      <c r="DJZ305" s="80"/>
      <c r="DKA305" s="80"/>
      <c r="DKB305" s="80"/>
      <c r="DKC305" s="80"/>
      <c r="DKD305" s="80"/>
      <c r="DKE305" s="80"/>
      <c r="DKF305" s="80"/>
      <c r="DKG305" s="80"/>
      <c r="DKH305" s="80"/>
      <c r="DKI305" s="80"/>
      <c r="DKJ305" s="80"/>
      <c r="DKK305" s="80"/>
      <c r="DKL305" s="80"/>
      <c r="DKM305" s="80"/>
      <c r="DKN305" s="80"/>
      <c r="DKO305" s="80"/>
      <c r="DKP305" s="80"/>
      <c r="DKQ305" s="80"/>
      <c r="DKR305" s="80"/>
      <c r="DKS305" s="80"/>
      <c r="DKT305" s="80"/>
      <c r="DKU305" s="80"/>
      <c r="DKV305" s="80"/>
      <c r="DKW305" s="80"/>
      <c r="DKX305" s="80"/>
      <c r="DKY305" s="80"/>
      <c r="DKZ305" s="80"/>
      <c r="DLA305" s="80"/>
      <c r="DLB305" s="80"/>
      <c r="DLC305" s="80"/>
      <c r="DLD305" s="80"/>
      <c r="DLE305" s="80"/>
      <c r="DLF305" s="80"/>
      <c r="DLG305" s="80"/>
      <c r="DLH305" s="80"/>
      <c r="DLI305" s="80"/>
      <c r="DLJ305" s="80"/>
      <c r="DLK305" s="80"/>
      <c r="DLL305" s="80"/>
      <c r="DLM305" s="80"/>
      <c r="DLN305" s="80"/>
      <c r="DLO305" s="80"/>
      <c r="DLP305" s="80"/>
      <c r="DLQ305" s="80"/>
      <c r="DLR305" s="80"/>
      <c r="DLS305" s="80"/>
      <c r="DLT305" s="80"/>
      <c r="DLU305" s="80"/>
      <c r="DLV305" s="80"/>
      <c r="DLW305" s="80"/>
      <c r="DLX305" s="80"/>
      <c r="DLY305" s="80"/>
      <c r="DLZ305" s="80"/>
      <c r="DMA305" s="80"/>
      <c r="DMB305" s="80"/>
      <c r="DMC305" s="80"/>
      <c r="DMD305" s="80"/>
      <c r="DME305" s="80"/>
      <c r="DMF305" s="80"/>
      <c r="DMG305" s="80"/>
      <c r="DMH305" s="80"/>
      <c r="DMI305" s="80"/>
      <c r="DMJ305" s="80"/>
      <c r="DMK305" s="80"/>
      <c r="DML305" s="80"/>
      <c r="DMM305" s="80"/>
      <c r="DMN305" s="80"/>
      <c r="DMO305" s="80"/>
      <c r="DMP305" s="80"/>
      <c r="DMQ305" s="80"/>
      <c r="DMR305" s="80"/>
      <c r="DMS305" s="80"/>
      <c r="DMT305" s="80"/>
      <c r="DMU305" s="80"/>
      <c r="DMV305" s="80"/>
      <c r="DMW305" s="80"/>
      <c r="DMX305" s="80"/>
      <c r="DMY305" s="80"/>
      <c r="DMZ305" s="80"/>
      <c r="DNA305" s="80"/>
      <c r="DNB305" s="80"/>
      <c r="DNC305" s="80"/>
      <c r="DND305" s="80"/>
      <c r="DNE305" s="80"/>
      <c r="DNF305" s="80"/>
      <c r="DNG305" s="80"/>
      <c r="DNH305" s="80"/>
      <c r="DNI305" s="80"/>
      <c r="DNJ305" s="80"/>
      <c r="DNK305" s="80"/>
      <c r="DNL305" s="80"/>
      <c r="DNM305" s="80"/>
      <c r="DNN305" s="80"/>
      <c r="DNO305" s="80"/>
      <c r="DNP305" s="80"/>
      <c r="DNQ305" s="80"/>
      <c r="DNR305" s="80"/>
      <c r="DNS305" s="80"/>
      <c r="DNT305" s="80"/>
      <c r="DNU305" s="80"/>
      <c r="DNV305" s="80"/>
      <c r="DNW305" s="80"/>
      <c r="DNX305" s="80"/>
      <c r="DNY305" s="80"/>
      <c r="DNZ305" s="80"/>
      <c r="DOA305" s="80"/>
      <c r="DOB305" s="80"/>
      <c r="DOC305" s="80"/>
      <c r="DOD305" s="80"/>
      <c r="DOE305" s="80"/>
      <c r="DOF305" s="80"/>
      <c r="DOG305" s="80"/>
      <c r="DOH305" s="80"/>
      <c r="DOI305" s="80"/>
      <c r="DOJ305" s="80"/>
      <c r="DOK305" s="80"/>
      <c r="DOL305" s="80"/>
      <c r="DOM305" s="80"/>
      <c r="DON305" s="80"/>
      <c r="DOO305" s="80"/>
      <c r="DOP305" s="80"/>
      <c r="DOQ305" s="80"/>
      <c r="DOR305" s="80"/>
      <c r="DOS305" s="80"/>
      <c r="DOT305" s="80"/>
      <c r="DOU305" s="80"/>
      <c r="DOV305" s="80"/>
      <c r="DOW305" s="80"/>
      <c r="DOX305" s="80"/>
      <c r="DOY305" s="80"/>
      <c r="DOZ305" s="80"/>
      <c r="DPA305" s="80"/>
      <c r="DPB305" s="80"/>
      <c r="DPC305" s="80"/>
      <c r="DPD305" s="80"/>
      <c r="DPE305" s="80"/>
      <c r="DPF305" s="80"/>
      <c r="DPG305" s="80"/>
      <c r="DPH305" s="80"/>
      <c r="DPI305" s="80"/>
      <c r="DPJ305" s="80"/>
      <c r="DPK305" s="80"/>
      <c r="DPL305" s="80"/>
      <c r="DPM305" s="80"/>
      <c r="DPN305" s="80"/>
      <c r="DPO305" s="80"/>
      <c r="DPP305" s="80"/>
      <c r="DPQ305" s="80"/>
      <c r="DPR305" s="80"/>
      <c r="DPS305" s="80"/>
      <c r="DPT305" s="80"/>
      <c r="DPU305" s="80"/>
      <c r="DPV305" s="80"/>
      <c r="DPW305" s="80"/>
      <c r="DPX305" s="80"/>
      <c r="DPY305" s="80"/>
      <c r="DPZ305" s="80"/>
      <c r="DQA305" s="80"/>
      <c r="DQB305" s="80"/>
      <c r="DQC305" s="80"/>
      <c r="DQD305" s="80"/>
      <c r="DQE305" s="80"/>
      <c r="DQF305" s="80"/>
      <c r="DQG305" s="80"/>
      <c r="DQH305" s="80"/>
      <c r="DQI305" s="80"/>
      <c r="DQJ305" s="80"/>
      <c r="DQK305" s="80"/>
      <c r="DQL305" s="80"/>
      <c r="DQM305" s="80"/>
      <c r="DQN305" s="80"/>
      <c r="DQO305" s="80"/>
      <c r="DQP305" s="80"/>
      <c r="DQQ305" s="80"/>
      <c r="DQR305" s="80"/>
      <c r="DQS305" s="80"/>
      <c r="DQT305" s="80"/>
      <c r="DQU305" s="80"/>
      <c r="DQV305" s="80"/>
      <c r="DQW305" s="80"/>
      <c r="DQX305" s="80"/>
      <c r="DQY305" s="80"/>
      <c r="DQZ305" s="80"/>
      <c r="DRA305" s="80"/>
      <c r="DRB305" s="80"/>
      <c r="DRC305" s="80"/>
      <c r="DRD305" s="80"/>
      <c r="DRE305" s="80"/>
      <c r="DRF305" s="80"/>
      <c r="DRG305" s="80"/>
      <c r="DRH305" s="80"/>
      <c r="DRI305" s="80"/>
      <c r="DRJ305" s="80"/>
      <c r="DRK305" s="80"/>
      <c r="DRL305" s="80"/>
      <c r="DRM305" s="80"/>
      <c r="DRN305" s="80"/>
      <c r="DRO305" s="80"/>
      <c r="DRP305" s="80"/>
      <c r="DRQ305" s="80"/>
      <c r="DRR305" s="80"/>
      <c r="DRS305" s="80"/>
      <c r="DRT305" s="80"/>
      <c r="DRU305" s="80"/>
      <c r="DRV305" s="80"/>
      <c r="DRW305" s="80"/>
      <c r="DRX305" s="80"/>
      <c r="DRY305" s="80"/>
      <c r="DRZ305" s="80"/>
      <c r="DSA305" s="80"/>
      <c r="DSB305" s="80"/>
      <c r="DSC305" s="80"/>
      <c r="DSD305" s="80"/>
      <c r="DSE305" s="80"/>
      <c r="DSF305" s="80"/>
      <c r="DSG305" s="80"/>
      <c r="DSH305" s="80"/>
      <c r="DSI305" s="80"/>
      <c r="DSJ305" s="80"/>
      <c r="DSK305" s="80"/>
      <c r="DSL305" s="80"/>
      <c r="DSM305" s="80"/>
      <c r="DSN305" s="80"/>
      <c r="DSO305" s="80"/>
      <c r="DSP305" s="80"/>
      <c r="DSQ305" s="80"/>
      <c r="DSR305" s="80"/>
      <c r="DSS305" s="80"/>
      <c r="DST305" s="80"/>
      <c r="DSU305" s="80"/>
      <c r="DSV305" s="80"/>
      <c r="DSW305" s="80"/>
      <c r="DSX305" s="80"/>
      <c r="DSY305" s="80"/>
      <c r="DSZ305" s="80"/>
      <c r="DTA305" s="80"/>
      <c r="DTB305" s="80"/>
      <c r="DTC305" s="80"/>
      <c r="DTD305" s="80"/>
      <c r="DTE305" s="80"/>
      <c r="DTF305" s="80"/>
      <c r="DTG305" s="80"/>
      <c r="DTH305" s="80"/>
      <c r="DTI305" s="80"/>
      <c r="DTJ305" s="80"/>
      <c r="DTK305" s="80"/>
      <c r="DTL305" s="80"/>
      <c r="DTM305" s="80"/>
      <c r="DTN305" s="80"/>
      <c r="DTO305" s="80"/>
      <c r="DTP305" s="80"/>
      <c r="DTQ305" s="80"/>
      <c r="DTR305" s="80"/>
      <c r="DTS305" s="80"/>
      <c r="DTT305" s="80"/>
      <c r="DTU305" s="80"/>
      <c r="DTV305" s="80"/>
      <c r="DTW305" s="80"/>
      <c r="DTX305" s="80"/>
      <c r="DTY305" s="80"/>
      <c r="DTZ305" s="80"/>
      <c r="DUA305" s="80"/>
      <c r="DUB305" s="80"/>
      <c r="DUC305" s="80"/>
      <c r="DUD305" s="80"/>
      <c r="DUE305" s="80"/>
      <c r="DUF305" s="80"/>
      <c r="DUG305" s="80"/>
      <c r="DUH305" s="80"/>
      <c r="DUI305" s="80"/>
      <c r="DUJ305" s="80"/>
      <c r="DUK305" s="80"/>
      <c r="DUL305" s="80"/>
      <c r="DUM305" s="80"/>
      <c r="DUN305" s="80"/>
      <c r="DUO305" s="80"/>
      <c r="DUP305" s="80"/>
      <c r="DUQ305" s="80"/>
      <c r="DUR305" s="80"/>
      <c r="DUS305" s="80"/>
      <c r="DUT305" s="80"/>
      <c r="DUU305" s="80"/>
      <c r="DUV305" s="80"/>
      <c r="DUW305" s="80"/>
      <c r="DUX305" s="80"/>
      <c r="DUY305" s="80"/>
      <c r="DUZ305" s="80"/>
      <c r="DVA305" s="80"/>
      <c r="DVB305" s="80"/>
      <c r="DVC305" s="80"/>
      <c r="DVD305" s="80"/>
      <c r="DVE305" s="80"/>
      <c r="DVF305" s="80"/>
      <c r="DVG305" s="80"/>
      <c r="DVH305" s="80"/>
      <c r="DVI305" s="80"/>
      <c r="DVJ305" s="80"/>
      <c r="DVK305" s="80"/>
      <c r="DVL305" s="80"/>
      <c r="DVM305" s="80"/>
      <c r="DVN305" s="80"/>
      <c r="DVO305" s="80"/>
      <c r="DVP305" s="80"/>
      <c r="DVQ305" s="80"/>
      <c r="DVR305" s="80"/>
      <c r="DVS305" s="80"/>
      <c r="DVT305" s="80"/>
      <c r="DVU305" s="80"/>
      <c r="DVV305" s="80"/>
      <c r="DVW305" s="80"/>
      <c r="DVX305" s="80"/>
      <c r="DVY305" s="80"/>
      <c r="DVZ305" s="80"/>
      <c r="DWA305" s="80"/>
      <c r="DWB305" s="80"/>
      <c r="DWC305" s="80"/>
      <c r="DWD305" s="80"/>
      <c r="DWE305" s="80"/>
      <c r="DWF305" s="80"/>
      <c r="DWG305" s="80"/>
      <c r="DWH305" s="80"/>
      <c r="DWI305" s="80"/>
      <c r="DWJ305" s="80"/>
      <c r="DWK305" s="80"/>
      <c r="DWL305" s="80"/>
      <c r="DWM305" s="80"/>
      <c r="DWN305" s="80"/>
      <c r="DWO305" s="80"/>
      <c r="DWP305" s="80"/>
      <c r="DWQ305" s="80"/>
      <c r="DWR305" s="80"/>
      <c r="DWS305" s="80"/>
      <c r="DWT305" s="80"/>
      <c r="DWU305" s="80"/>
      <c r="DWV305" s="80"/>
      <c r="DWW305" s="80"/>
      <c r="DWX305" s="80"/>
      <c r="DWY305" s="80"/>
      <c r="DWZ305" s="80"/>
      <c r="DXA305" s="80"/>
      <c r="DXB305" s="80"/>
      <c r="DXC305" s="80"/>
      <c r="DXD305" s="80"/>
      <c r="DXE305" s="80"/>
      <c r="DXF305" s="80"/>
      <c r="DXG305" s="80"/>
      <c r="DXH305" s="80"/>
      <c r="DXI305" s="80"/>
      <c r="DXJ305" s="80"/>
      <c r="DXK305" s="80"/>
      <c r="DXL305" s="80"/>
      <c r="DXM305" s="80"/>
      <c r="DXN305" s="80"/>
      <c r="DXO305" s="80"/>
      <c r="DXP305" s="80"/>
      <c r="DXQ305" s="80"/>
      <c r="DXR305" s="80"/>
      <c r="DXS305" s="80"/>
      <c r="DXT305" s="80"/>
      <c r="DXU305" s="80"/>
      <c r="DXV305" s="80"/>
      <c r="DXW305" s="80"/>
      <c r="DXX305" s="80"/>
      <c r="DXY305" s="80"/>
      <c r="DXZ305" s="80"/>
      <c r="DYA305" s="80"/>
      <c r="DYB305" s="80"/>
      <c r="DYC305" s="80"/>
      <c r="DYD305" s="80"/>
      <c r="DYE305" s="80"/>
      <c r="DYF305" s="80"/>
      <c r="DYG305" s="80"/>
      <c r="DYH305" s="80"/>
      <c r="DYI305" s="80"/>
      <c r="DYJ305" s="80"/>
      <c r="DYK305" s="80"/>
      <c r="DYL305" s="80"/>
      <c r="DYM305" s="80"/>
      <c r="DYN305" s="80"/>
      <c r="DYO305" s="80"/>
      <c r="DYP305" s="80"/>
      <c r="DYQ305" s="80"/>
      <c r="DYR305" s="80"/>
      <c r="DYS305" s="80"/>
      <c r="DYT305" s="80"/>
      <c r="DYU305" s="80"/>
      <c r="DYV305" s="80"/>
      <c r="DYW305" s="80"/>
      <c r="DYX305" s="80"/>
      <c r="DYY305" s="80"/>
      <c r="DYZ305" s="80"/>
      <c r="DZA305" s="80"/>
      <c r="DZB305" s="80"/>
      <c r="DZC305" s="80"/>
      <c r="DZD305" s="80"/>
      <c r="DZE305" s="80"/>
      <c r="DZF305" s="80"/>
      <c r="DZG305" s="80"/>
      <c r="DZH305" s="80"/>
      <c r="DZI305" s="80"/>
      <c r="DZJ305" s="80"/>
      <c r="DZK305" s="80"/>
      <c r="DZL305" s="80"/>
      <c r="DZM305" s="80"/>
      <c r="DZN305" s="80"/>
      <c r="DZO305" s="80"/>
      <c r="DZP305" s="80"/>
      <c r="DZQ305" s="80"/>
      <c r="DZR305" s="80"/>
      <c r="DZS305" s="80"/>
      <c r="DZT305" s="80"/>
      <c r="DZU305" s="80"/>
      <c r="DZV305" s="80"/>
      <c r="DZW305" s="80"/>
      <c r="DZX305" s="80"/>
      <c r="DZY305" s="80"/>
      <c r="DZZ305" s="80"/>
      <c r="EAA305" s="80"/>
      <c r="EAB305" s="80"/>
      <c r="EAC305" s="80"/>
      <c r="EAD305" s="80"/>
      <c r="EAE305" s="80"/>
      <c r="EAF305" s="80"/>
      <c r="EAG305" s="80"/>
      <c r="EAH305" s="80"/>
      <c r="EAI305" s="80"/>
      <c r="EAJ305" s="80"/>
      <c r="EAK305" s="80"/>
      <c r="EAL305" s="80"/>
      <c r="EAM305" s="80"/>
      <c r="EAN305" s="80"/>
      <c r="EAO305" s="80"/>
      <c r="EAP305" s="80"/>
      <c r="EAQ305" s="80"/>
      <c r="EAR305" s="80"/>
      <c r="EAS305" s="80"/>
      <c r="EAT305" s="80"/>
      <c r="EAU305" s="80"/>
      <c r="EAV305" s="80"/>
      <c r="EAW305" s="80"/>
      <c r="EAX305" s="80"/>
      <c r="EAY305" s="80"/>
      <c r="EAZ305" s="80"/>
      <c r="EBA305" s="80"/>
      <c r="EBB305" s="80"/>
      <c r="EBC305" s="80"/>
      <c r="EBD305" s="80"/>
      <c r="EBE305" s="80"/>
      <c r="EBF305" s="80"/>
      <c r="EBG305" s="80"/>
      <c r="EBH305" s="80"/>
      <c r="EBI305" s="80"/>
      <c r="EBJ305" s="80"/>
      <c r="EBK305" s="80"/>
      <c r="EBL305" s="80"/>
      <c r="EBM305" s="80"/>
      <c r="EBN305" s="80"/>
      <c r="EBO305" s="80"/>
      <c r="EBP305" s="80"/>
      <c r="EBQ305" s="80"/>
      <c r="EBR305" s="80"/>
      <c r="EBS305" s="80"/>
      <c r="EBT305" s="80"/>
      <c r="EBU305" s="80"/>
      <c r="EBV305" s="80"/>
      <c r="EBW305" s="80"/>
      <c r="EBX305" s="80"/>
      <c r="EBY305" s="80"/>
      <c r="EBZ305" s="80"/>
      <c r="ECA305" s="80"/>
      <c r="ECB305" s="80"/>
      <c r="ECC305" s="80"/>
      <c r="ECD305" s="80"/>
      <c r="ECE305" s="80"/>
      <c r="ECF305" s="80"/>
      <c r="ECG305" s="80"/>
      <c r="ECH305" s="80"/>
      <c r="ECI305" s="80"/>
      <c r="ECJ305" s="80"/>
      <c r="ECK305" s="80"/>
      <c r="ECL305" s="80"/>
      <c r="ECM305" s="80"/>
      <c r="ECN305" s="80"/>
      <c r="ECO305" s="80"/>
      <c r="ECP305" s="80"/>
      <c r="ECQ305" s="80"/>
      <c r="ECR305" s="80"/>
      <c r="ECS305" s="80"/>
      <c r="ECT305" s="80"/>
      <c r="ECU305" s="80"/>
      <c r="ECV305" s="80"/>
      <c r="ECW305" s="80"/>
      <c r="ECX305" s="80"/>
      <c r="ECY305" s="80"/>
      <c r="ECZ305" s="80"/>
      <c r="EDA305" s="80"/>
      <c r="EDB305" s="80"/>
      <c r="EDC305" s="80"/>
      <c r="EDD305" s="80"/>
      <c r="EDE305" s="80"/>
      <c r="EDF305" s="80"/>
      <c r="EDG305" s="80"/>
      <c r="EDH305" s="80"/>
      <c r="EDI305" s="80"/>
      <c r="EDJ305" s="80"/>
      <c r="EDK305" s="80"/>
      <c r="EDL305" s="80"/>
      <c r="EDM305" s="80"/>
      <c r="EDN305" s="80"/>
      <c r="EDO305" s="80"/>
      <c r="EDP305" s="80"/>
      <c r="EDQ305" s="80"/>
      <c r="EDR305" s="80"/>
      <c r="EDS305" s="80"/>
      <c r="EDT305" s="80"/>
      <c r="EDU305" s="80"/>
      <c r="EDV305" s="80"/>
      <c r="EDW305" s="80"/>
      <c r="EDX305" s="80"/>
      <c r="EDY305" s="80"/>
      <c r="EDZ305" s="80"/>
      <c r="EEA305" s="80"/>
      <c r="EEB305" s="80"/>
      <c r="EEC305" s="80"/>
      <c r="EED305" s="80"/>
      <c r="EEE305" s="80"/>
      <c r="EEF305" s="80"/>
      <c r="EEG305" s="80"/>
      <c r="EEH305" s="80"/>
      <c r="EEI305" s="80"/>
      <c r="EEJ305" s="80"/>
      <c r="EEK305" s="80"/>
      <c r="EEL305" s="80"/>
      <c r="EEM305" s="80"/>
      <c r="EEN305" s="80"/>
      <c r="EEO305" s="80"/>
      <c r="EEP305" s="80"/>
      <c r="EEQ305" s="80"/>
      <c r="EER305" s="80"/>
      <c r="EES305" s="80"/>
      <c r="EET305" s="80"/>
      <c r="EEU305" s="80"/>
      <c r="EEV305" s="80"/>
      <c r="EEW305" s="80"/>
      <c r="EEX305" s="80"/>
      <c r="EEY305" s="80"/>
      <c r="EEZ305" s="80"/>
      <c r="EFA305" s="80"/>
      <c r="EFB305" s="80"/>
      <c r="EFC305" s="80"/>
      <c r="EFD305" s="80"/>
      <c r="EFE305" s="80"/>
      <c r="EFF305" s="80"/>
      <c r="EFG305" s="80"/>
      <c r="EFH305" s="80"/>
      <c r="EFI305" s="80"/>
      <c r="EFJ305" s="80"/>
      <c r="EFK305" s="80"/>
      <c r="EFL305" s="80"/>
      <c r="EFM305" s="80"/>
      <c r="EFN305" s="80"/>
      <c r="EFO305" s="80"/>
      <c r="EFP305" s="80"/>
      <c r="EFQ305" s="80"/>
      <c r="EFR305" s="80"/>
      <c r="EFS305" s="80"/>
      <c r="EFT305" s="80"/>
      <c r="EFU305" s="80"/>
      <c r="EFV305" s="80"/>
      <c r="EFW305" s="80"/>
      <c r="EFX305" s="80"/>
      <c r="EFY305" s="80"/>
      <c r="EFZ305" s="80"/>
      <c r="EGA305" s="80"/>
      <c r="EGB305" s="80"/>
      <c r="EGC305" s="80"/>
      <c r="EGD305" s="80"/>
      <c r="EGE305" s="80"/>
      <c r="EGF305" s="80"/>
      <c r="EGG305" s="80"/>
      <c r="EGH305" s="80"/>
      <c r="EGI305" s="80"/>
      <c r="EGJ305" s="80"/>
      <c r="EGK305" s="80"/>
      <c r="EGL305" s="80"/>
      <c r="EGM305" s="80"/>
      <c r="EGN305" s="80"/>
      <c r="EGO305" s="80"/>
      <c r="EGP305" s="80"/>
      <c r="EGQ305" s="80"/>
      <c r="EGR305" s="80"/>
      <c r="EGS305" s="80"/>
      <c r="EGT305" s="80"/>
      <c r="EGU305" s="80"/>
      <c r="EGV305" s="80"/>
      <c r="EGW305" s="80"/>
      <c r="EGX305" s="80"/>
      <c r="EGY305" s="80"/>
      <c r="EGZ305" s="80"/>
      <c r="EHA305" s="80"/>
      <c r="EHB305" s="80"/>
      <c r="EHC305" s="80"/>
      <c r="EHD305" s="80"/>
      <c r="EHE305" s="80"/>
      <c r="EHF305" s="80"/>
      <c r="EHG305" s="80"/>
      <c r="EHH305" s="80"/>
      <c r="EHI305" s="80"/>
      <c r="EHJ305" s="80"/>
      <c r="EHK305" s="80"/>
      <c r="EHL305" s="80"/>
      <c r="EHM305" s="80"/>
      <c r="EHN305" s="80"/>
      <c r="EHO305" s="80"/>
      <c r="EHP305" s="80"/>
      <c r="EHQ305" s="80"/>
      <c r="EHR305" s="80"/>
      <c r="EHS305" s="80"/>
      <c r="EHT305" s="80"/>
      <c r="EHU305" s="80"/>
      <c r="EHV305" s="80"/>
      <c r="EHW305" s="80"/>
      <c r="EHX305" s="80"/>
      <c r="EHY305" s="80"/>
      <c r="EHZ305" s="80"/>
      <c r="EIA305" s="80"/>
      <c r="EIB305" s="80"/>
      <c r="EIC305" s="80"/>
      <c r="EID305" s="80"/>
      <c r="EIE305" s="80"/>
      <c r="EIF305" s="80"/>
      <c r="EIG305" s="80"/>
      <c r="EIH305" s="80"/>
      <c r="EII305" s="80"/>
      <c r="EIJ305" s="80"/>
      <c r="EIK305" s="80"/>
      <c r="EIL305" s="80"/>
      <c r="EIM305" s="80"/>
      <c r="EIN305" s="80"/>
      <c r="EIO305" s="80"/>
      <c r="EIP305" s="80"/>
      <c r="EIQ305" s="80"/>
      <c r="EIR305" s="80"/>
      <c r="EIS305" s="80"/>
      <c r="EIT305" s="80"/>
      <c r="EIU305" s="80"/>
      <c r="EIV305" s="80"/>
      <c r="EIW305" s="80"/>
      <c r="EIX305" s="80"/>
      <c r="EIY305" s="80"/>
      <c r="EIZ305" s="80"/>
      <c r="EJA305" s="80"/>
      <c r="EJB305" s="80"/>
      <c r="EJC305" s="80"/>
      <c r="EJD305" s="80"/>
      <c r="EJE305" s="80"/>
      <c r="EJF305" s="80"/>
      <c r="EJG305" s="80"/>
      <c r="EJH305" s="80"/>
      <c r="EJI305" s="80"/>
      <c r="EJJ305" s="80"/>
      <c r="EJK305" s="80"/>
      <c r="EJL305" s="80"/>
      <c r="EJM305" s="80"/>
      <c r="EJN305" s="80"/>
      <c r="EJO305" s="80"/>
      <c r="EJP305" s="80"/>
      <c r="EJQ305" s="80"/>
      <c r="EJR305" s="80"/>
      <c r="EJS305" s="80"/>
      <c r="EJT305" s="80"/>
      <c r="EJU305" s="80"/>
      <c r="EJV305" s="80"/>
      <c r="EJW305" s="80"/>
      <c r="EJX305" s="80"/>
      <c r="EJY305" s="80"/>
      <c r="EJZ305" s="80"/>
      <c r="EKA305" s="80"/>
      <c r="EKB305" s="80"/>
      <c r="EKC305" s="80"/>
      <c r="EKD305" s="80"/>
      <c r="EKE305" s="80"/>
      <c r="EKF305" s="80"/>
      <c r="EKG305" s="80"/>
      <c r="EKH305" s="80"/>
      <c r="EKI305" s="80"/>
      <c r="EKJ305" s="80"/>
      <c r="EKK305" s="80"/>
      <c r="EKL305" s="80"/>
      <c r="EKM305" s="80"/>
      <c r="EKN305" s="80"/>
      <c r="EKO305" s="80"/>
      <c r="EKP305" s="80"/>
      <c r="EKQ305" s="80"/>
      <c r="EKR305" s="80"/>
      <c r="EKS305" s="80"/>
      <c r="EKT305" s="80"/>
      <c r="EKU305" s="80"/>
      <c r="EKV305" s="80"/>
      <c r="EKW305" s="80"/>
      <c r="EKX305" s="80"/>
      <c r="EKY305" s="80"/>
      <c r="EKZ305" s="80"/>
      <c r="ELA305" s="80"/>
      <c r="ELB305" s="80"/>
      <c r="ELC305" s="80"/>
      <c r="ELD305" s="80"/>
      <c r="ELE305" s="80"/>
      <c r="ELF305" s="80"/>
      <c r="ELG305" s="80"/>
      <c r="ELH305" s="80"/>
      <c r="ELI305" s="80"/>
      <c r="ELJ305" s="80"/>
      <c r="ELK305" s="80"/>
      <c r="ELL305" s="80"/>
      <c r="ELM305" s="80"/>
      <c r="ELN305" s="80"/>
      <c r="ELO305" s="80"/>
      <c r="ELP305" s="80"/>
      <c r="ELQ305" s="80"/>
      <c r="ELR305" s="80"/>
      <c r="ELS305" s="80"/>
      <c r="ELT305" s="80"/>
      <c r="ELU305" s="80"/>
      <c r="ELV305" s="80"/>
      <c r="ELW305" s="80"/>
      <c r="ELX305" s="80"/>
      <c r="ELY305" s="80"/>
      <c r="ELZ305" s="80"/>
      <c r="EMA305" s="80"/>
      <c r="EMB305" s="80"/>
      <c r="EMC305" s="80"/>
      <c r="EMD305" s="80"/>
      <c r="EME305" s="80"/>
      <c r="EMF305" s="80"/>
      <c r="EMG305" s="80"/>
      <c r="EMH305" s="80"/>
      <c r="EMI305" s="80"/>
      <c r="EMJ305" s="80"/>
      <c r="EMK305" s="80"/>
      <c r="EML305" s="80"/>
      <c r="EMM305" s="80"/>
      <c r="EMN305" s="80"/>
      <c r="EMO305" s="80"/>
      <c r="EMP305" s="80"/>
      <c r="EMQ305" s="80"/>
      <c r="EMR305" s="80"/>
      <c r="EMS305" s="80"/>
      <c r="EMT305" s="80"/>
      <c r="EMU305" s="80"/>
      <c r="EMV305" s="80"/>
      <c r="EMW305" s="80"/>
      <c r="EMX305" s="80"/>
      <c r="EMY305" s="80"/>
      <c r="EMZ305" s="80"/>
      <c r="ENA305" s="80"/>
      <c r="ENB305" s="80"/>
      <c r="ENC305" s="80"/>
      <c r="END305" s="80"/>
      <c r="ENE305" s="80"/>
      <c r="ENF305" s="80"/>
      <c r="ENG305" s="80"/>
      <c r="ENH305" s="80"/>
      <c r="ENI305" s="80"/>
      <c r="ENJ305" s="80"/>
      <c r="ENK305" s="80"/>
      <c r="ENL305" s="80"/>
      <c r="ENM305" s="80"/>
      <c r="ENN305" s="80"/>
      <c r="ENO305" s="80"/>
      <c r="ENP305" s="80"/>
      <c r="ENQ305" s="80"/>
      <c r="ENR305" s="80"/>
      <c r="ENS305" s="80"/>
      <c r="ENT305" s="80"/>
      <c r="ENU305" s="80"/>
      <c r="ENV305" s="80"/>
      <c r="ENW305" s="80"/>
      <c r="ENX305" s="80"/>
      <c r="ENY305" s="80"/>
      <c r="ENZ305" s="80"/>
      <c r="EOA305" s="80"/>
      <c r="EOB305" s="80"/>
      <c r="EOC305" s="80"/>
      <c r="EOD305" s="80"/>
      <c r="EOE305" s="80"/>
      <c r="EOF305" s="80"/>
      <c r="EOG305" s="80"/>
      <c r="EOH305" s="80"/>
      <c r="EOI305" s="80"/>
      <c r="EOJ305" s="80"/>
      <c r="EOK305" s="80"/>
      <c r="EOL305" s="80"/>
      <c r="EOM305" s="80"/>
      <c r="EON305" s="80"/>
      <c r="EOO305" s="80"/>
      <c r="EOP305" s="80"/>
      <c r="EOQ305" s="80"/>
      <c r="EOR305" s="80"/>
      <c r="EOS305" s="80"/>
      <c r="EOT305" s="80"/>
      <c r="EOU305" s="80"/>
      <c r="EOV305" s="80"/>
      <c r="EOW305" s="80"/>
      <c r="EOX305" s="80"/>
      <c r="EOY305" s="80"/>
      <c r="EOZ305" s="80"/>
      <c r="EPA305" s="80"/>
      <c r="EPB305" s="80"/>
      <c r="EPC305" s="80"/>
      <c r="EPD305" s="80"/>
      <c r="EPE305" s="80"/>
      <c r="EPF305" s="80"/>
      <c r="EPG305" s="80"/>
      <c r="EPH305" s="80"/>
      <c r="EPI305" s="80"/>
      <c r="EPJ305" s="80"/>
      <c r="EPK305" s="80"/>
      <c r="EPL305" s="80"/>
      <c r="EPM305" s="80"/>
      <c r="EPN305" s="80"/>
      <c r="EPO305" s="80"/>
      <c r="EPP305" s="80"/>
      <c r="EPQ305" s="80"/>
      <c r="EPR305" s="80"/>
      <c r="EPS305" s="80"/>
      <c r="EPT305" s="80"/>
      <c r="EPU305" s="80"/>
      <c r="EPV305" s="80"/>
      <c r="EPW305" s="80"/>
      <c r="EPX305" s="80"/>
      <c r="EPY305" s="80"/>
      <c r="EPZ305" s="80"/>
      <c r="EQA305" s="80"/>
      <c r="EQB305" s="80"/>
      <c r="EQC305" s="80"/>
      <c r="EQD305" s="80"/>
      <c r="EQE305" s="80"/>
      <c r="EQF305" s="80"/>
      <c r="EQG305" s="80"/>
      <c r="EQH305" s="80"/>
      <c r="EQI305" s="80"/>
      <c r="EQJ305" s="80"/>
      <c r="EQK305" s="80"/>
      <c r="EQL305" s="80"/>
      <c r="EQM305" s="80"/>
      <c r="EQN305" s="80"/>
      <c r="EQO305" s="80"/>
      <c r="EQP305" s="80"/>
      <c r="EQQ305" s="80"/>
      <c r="EQR305" s="80"/>
      <c r="EQS305" s="80"/>
      <c r="EQT305" s="80"/>
      <c r="EQU305" s="80"/>
      <c r="EQV305" s="80"/>
      <c r="EQW305" s="80"/>
      <c r="EQX305" s="80"/>
      <c r="EQY305" s="80"/>
      <c r="EQZ305" s="80"/>
      <c r="ERA305" s="80"/>
      <c r="ERB305" s="80"/>
      <c r="ERC305" s="80"/>
      <c r="ERD305" s="80"/>
      <c r="ERE305" s="80"/>
      <c r="ERF305" s="80"/>
      <c r="ERG305" s="80"/>
      <c r="ERH305" s="80"/>
      <c r="ERI305" s="80"/>
      <c r="ERJ305" s="80"/>
      <c r="ERK305" s="80"/>
      <c r="ERL305" s="80"/>
      <c r="ERM305" s="80"/>
      <c r="ERN305" s="80"/>
      <c r="ERO305" s="80"/>
      <c r="ERP305" s="80"/>
      <c r="ERQ305" s="80"/>
      <c r="ERR305" s="80"/>
      <c r="ERS305" s="80"/>
      <c r="ERT305" s="80"/>
      <c r="ERU305" s="80"/>
      <c r="ERV305" s="80"/>
      <c r="ERW305" s="80"/>
      <c r="ERX305" s="80"/>
      <c r="ERY305" s="80"/>
      <c r="ERZ305" s="80"/>
      <c r="ESA305" s="80"/>
      <c r="ESB305" s="80"/>
      <c r="ESC305" s="80"/>
      <c r="ESD305" s="80"/>
      <c r="ESE305" s="80"/>
      <c r="ESF305" s="80"/>
      <c r="ESG305" s="80"/>
      <c r="ESH305" s="80"/>
      <c r="ESI305" s="80"/>
      <c r="ESJ305" s="80"/>
      <c r="ESK305" s="80"/>
      <c r="ESL305" s="80"/>
      <c r="ESM305" s="80"/>
      <c r="ESN305" s="80"/>
      <c r="ESO305" s="80"/>
      <c r="ESP305" s="80"/>
      <c r="ESQ305" s="80"/>
      <c r="ESR305" s="80"/>
      <c r="ESS305" s="80"/>
      <c r="EST305" s="80"/>
      <c r="ESU305" s="80"/>
      <c r="ESV305" s="80"/>
      <c r="ESW305" s="80"/>
      <c r="ESX305" s="80"/>
      <c r="ESY305" s="80"/>
      <c r="ESZ305" s="80"/>
      <c r="ETA305" s="80"/>
      <c r="ETB305" s="80"/>
      <c r="ETC305" s="80"/>
      <c r="ETD305" s="80"/>
      <c r="ETE305" s="80"/>
      <c r="ETF305" s="80"/>
      <c r="ETG305" s="80"/>
      <c r="ETH305" s="80"/>
      <c r="ETI305" s="80"/>
      <c r="ETJ305" s="80"/>
      <c r="ETK305" s="80"/>
      <c r="ETL305" s="80"/>
      <c r="ETM305" s="80"/>
      <c r="ETN305" s="80"/>
      <c r="ETO305" s="80"/>
      <c r="ETP305" s="80"/>
      <c r="ETQ305" s="80"/>
      <c r="ETR305" s="80"/>
      <c r="ETS305" s="80"/>
      <c r="ETT305" s="80"/>
      <c r="ETU305" s="80"/>
      <c r="ETV305" s="80"/>
      <c r="ETW305" s="80"/>
      <c r="ETX305" s="80"/>
      <c r="ETY305" s="80"/>
      <c r="ETZ305" s="80"/>
      <c r="EUA305" s="80"/>
      <c r="EUB305" s="80"/>
      <c r="EUC305" s="80"/>
      <c r="EUD305" s="80"/>
      <c r="EUE305" s="80"/>
      <c r="EUF305" s="80"/>
      <c r="EUG305" s="80"/>
      <c r="EUH305" s="80"/>
      <c r="EUI305" s="80"/>
      <c r="EUJ305" s="80"/>
      <c r="EUK305" s="80"/>
      <c r="EUL305" s="80"/>
      <c r="EUM305" s="80"/>
      <c r="EUN305" s="80"/>
      <c r="EUO305" s="80"/>
      <c r="EUP305" s="80"/>
      <c r="EUQ305" s="80"/>
      <c r="EUR305" s="80"/>
      <c r="EUS305" s="80"/>
      <c r="EUT305" s="80"/>
      <c r="EUU305" s="80"/>
      <c r="EUV305" s="80"/>
      <c r="EUW305" s="80"/>
      <c r="EUX305" s="80"/>
      <c r="EUY305" s="80"/>
      <c r="EUZ305" s="80"/>
      <c r="EVA305" s="80"/>
      <c r="EVB305" s="80"/>
      <c r="EVC305" s="80"/>
      <c r="EVD305" s="80"/>
      <c r="EVE305" s="80"/>
      <c r="EVF305" s="80"/>
      <c r="EVG305" s="80"/>
      <c r="EVH305" s="80"/>
      <c r="EVI305" s="80"/>
      <c r="EVJ305" s="80"/>
      <c r="EVK305" s="80"/>
      <c r="EVL305" s="80"/>
      <c r="EVM305" s="80"/>
      <c r="EVN305" s="80"/>
      <c r="EVO305" s="80"/>
      <c r="EVP305" s="80"/>
      <c r="EVQ305" s="80"/>
      <c r="EVR305" s="80"/>
      <c r="EVS305" s="80"/>
      <c r="EVT305" s="80"/>
      <c r="EVU305" s="80"/>
      <c r="EVV305" s="80"/>
      <c r="EVW305" s="80"/>
      <c r="EVX305" s="80"/>
      <c r="EVY305" s="80"/>
      <c r="EVZ305" s="80"/>
      <c r="EWA305" s="80"/>
      <c r="EWB305" s="80"/>
      <c r="EWC305" s="80"/>
      <c r="EWD305" s="80"/>
      <c r="EWE305" s="80"/>
      <c r="EWF305" s="80"/>
      <c r="EWG305" s="80"/>
      <c r="EWH305" s="80"/>
      <c r="EWI305" s="80"/>
      <c r="EWJ305" s="80"/>
      <c r="EWK305" s="80"/>
      <c r="EWL305" s="80"/>
      <c r="EWM305" s="80"/>
      <c r="EWN305" s="80"/>
      <c r="EWO305" s="80"/>
      <c r="EWP305" s="80"/>
      <c r="EWQ305" s="80"/>
      <c r="EWR305" s="80"/>
      <c r="EWS305" s="80"/>
      <c r="EWT305" s="80"/>
      <c r="EWU305" s="80"/>
      <c r="EWV305" s="80"/>
      <c r="EWW305" s="80"/>
      <c r="EWX305" s="80"/>
      <c r="EWY305" s="80"/>
      <c r="EWZ305" s="80"/>
      <c r="EXA305" s="80"/>
      <c r="EXB305" s="80"/>
      <c r="EXC305" s="80"/>
      <c r="EXD305" s="80"/>
      <c r="EXE305" s="80"/>
      <c r="EXF305" s="80"/>
      <c r="EXG305" s="80"/>
      <c r="EXH305" s="80"/>
      <c r="EXI305" s="80"/>
      <c r="EXJ305" s="80"/>
      <c r="EXK305" s="80"/>
      <c r="EXL305" s="80"/>
      <c r="EXM305" s="80"/>
      <c r="EXN305" s="80"/>
      <c r="EXO305" s="80"/>
      <c r="EXP305" s="80"/>
      <c r="EXQ305" s="80"/>
      <c r="EXR305" s="80"/>
      <c r="EXS305" s="80"/>
      <c r="EXT305" s="80"/>
      <c r="EXU305" s="80"/>
      <c r="EXV305" s="80"/>
      <c r="EXW305" s="80"/>
      <c r="EXX305" s="80"/>
      <c r="EXY305" s="80"/>
      <c r="EXZ305" s="80"/>
      <c r="EYA305" s="80"/>
      <c r="EYB305" s="80"/>
      <c r="EYC305" s="80"/>
      <c r="EYD305" s="80"/>
      <c r="EYE305" s="80"/>
      <c r="EYF305" s="80"/>
      <c r="EYG305" s="80"/>
      <c r="EYH305" s="80"/>
      <c r="EYI305" s="80"/>
      <c r="EYJ305" s="80"/>
      <c r="EYK305" s="80"/>
      <c r="EYL305" s="80"/>
      <c r="EYM305" s="80"/>
      <c r="EYN305" s="80"/>
      <c r="EYO305" s="80"/>
      <c r="EYP305" s="80"/>
      <c r="EYQ305" s="80"/>
      <c r="EYR305" s="80"/>
      <c r="EYS305" s="80"/>
      <c r="EYT305" s="80"/>
      <c r="EYU305" s="80"/>
      <c r="EYV305" s="80"/>
      <c r="EYW305" s="80"/>
      <c r="EYX305" s="80"/>
      <c r="EYY305" s="80"/>
      <c r="EYZ305" s="80"/>
      <c r="EZA305" s="80"/>
      <c r="EZB305" s="80"/>
      <c r="EZC305" s="80"/>
      <c r="EZD305" s="80"/>
      <c r="EZE305" s="80"/>
      <c r="EZF305" s="80"/>
      <c r="EZG305" s="80"/>
      <c r="EZH305" s="80"/>
      <c r="EZI305" s="80"/>
      <c r="EZJ305" s="80"/>
      <c r="EZK305" s="80"/>
      <c r="EZL305" s="80"/>
      <c r="EZM305" s="80"/>
      <c r="EZN305" s="80"/>
      <c r="EZO305" s="80"/>
      <c r="EZP305" s="80"/>
      <c r="EZQ305" s="80"/>
      <c r="EZR305" s="80"/>
      <c r="EZS305" s="80"/>
      <c r="EZT305" s="80"/>
      <c r="EZU305" s="80"/>
      <c r="EZV305" s="80"/>
      <c r="EZW305" s="80"/>
      <c r="EZX305" s="80"/>
      <c r="EZY305" s="80"/>
      <c r="EZZ305" s="80"/>
      <c r="FAA305" s="80"/>
      <c r="FAB305" s="80"/>
      <c r="FAC305" s="80"/>
      <c r="FAD305" s="80"/>
      <c r="FAE305" s="80"/>
      <c r="FAF305" s="80"/>
      <c r="FAG305" s="80"/>
      <c r="FAH305" s="80"/>
      <c r="FAI305" s="80"/>
      <c r="FAJ305" s="80"/>
      <c r="FAK305" s="80"/>
      <c r="FAL305" s="80"/>
      <c r="FAM305" s="80"/>
      <c r="FAN305" s="80"/>
      <c r="FAO305" s="80"/>
      <c r="FAP305" s="80"/>
      <c r="FAQ305" s="80"/>
      <c r="FAR305" s="80"/>
      <c r="FAS305" s="80"/>
      <c r="FAT305" s="80"/>
      <c r="FAU305" s="80"/>
      <c r="FAV305" s="80"/>
      <c r="FAW305" s="80"/>
      <c r="FAX305" s="80"/>
      <c r="FAY305" s="80"/>
      <c r="FAZ305" s="80"/>
      <c r="FBA305" s="80"/>
      <c r="FBB305" s="80"/>
      <c r="FBC305" s="80"/>
      <c r="FBD305" s="80"/>
      <c r="FBE305" s="80"/>
      <c r="FBF305" s="80"/>
      <c r="FBG305" s="80"/>
      <c r="FBH305" s="80"/>
      <c r="FBI305" s="80"/>
      <c r="FBJ305" s="80"/>
      <c r="FBK305" s="80"/>
      <c r="FBL305" s="80"/>
      <c r="FBM305" s="80"/>
      <c r="FBN305" s="80"/>
      <c r="FBO305" s="80"/>
      <c r="FBP305" s="80"/>
      <c r="FBQ305" s="80"/>
      <c r="FBR305" s="80"/>
      <c r="FBS305" s="80"/>
      <c r="FBT305" s="80"/>
      <c r="FBU305" s="80"/>
      <c r="FBV305" s="80"/>
      <c r="FBW305" s="80"/>
      <c r="FBX305" s="80"/>
      <c r="FBY305" s="80"/>
      <c r="FBZ305" s="80"/>
      <c r="FCA305" s="80"/>
      <c r="FCB305" s="80"/>
      <c r="FCC305" s="80"/>
      <c r="FCD305" s="80"/>
      <c r="FCE305" s="80"/>
      <c r="FCF305" s="80"/>
      <c r="FCG305" s="80"/>
      <c r="FCH305" s="80"/>
      <c r="FCI305" s="80"/>
      <c r="FCJ305" s="80"/>
      <c r="FCK305" s="80"/>
      <c r="FCL305" s="80"/>
      <c r="FCM305" s="80"/>
      <c r="FCN305" s="80"/>
      <c r="FCO305" s="80"/>
      <c r="FCP305" s="80"/>
      <c r="FCQ305" s="80"/>
      <c r="FCR305" s="80"/>
      <c r="FCS305" s="80"/>
      <c r="FCT305" s="80"/>
      <c r="FCU305" s="80"/>
      <c r="FCV305" s="80"/>
      <c r="FCW305" s="80"/>
      <c r="FCX305" s="80"/>
      <c r="FCY305" s="80"/>
      <c r="FCZ305" s="80"/>
      <c r="FDA305" s="80"/>
      <c r="FDB305" s="80"/>
      <c r="FDC305" s="80"/>
      <c r="FDD305" s="80"/>
      <c r="FDE305" s="80"/>
      <c r="FDF305" s="80"/>
      <c r="FDG305" s="80"/>
      <c r="FDH305" s="80"/>
      <c r="FDI305" s="80"/>
      <c r="FDJ305" s="80"/>
      <c r="FDK305" s="80"/>
      <c r="FDL305" s="80"/>
      <c r="FDM305" s="80"/>
      <c r="FDN305" s="80"/>
      <c r="FDO305" s="80"/>
      <c r="FDP305" s="80"/>
      <c r="FDQ305" s="80"/>
      <c r="FDR305" s="80"/>
      <c r="FDS305" s="80"/>
      <c r="FDT305" s="80"/>
      <c r="FDU305" s="80"/>
      <c r="FDV305" s="80"/>
      <c r="FDW305" s="80"/>
      <c r="FDX305" s="80"/>
      <c r="FDY305" s="80"/>
      <c r="FDZ305" s="80"/>
      <c r="FEA305" s="80"/>
      <c r="FEB305" s="80"/>
      <c r="FEC305" s="80"/>
      <c r="FED305" s="80"/>
      <c r="FEE305" s="80"/>
      <c r="FEF305" s="80"/>
      <c r="FEG305" s="80"/>
      <c r="FEH305" s="80"/>
      <c r="FEI305" s="80"/>
      <c r="FEJ305" s="80"/>
      <c r="FEK305" s="80"/>
      <c r="FEL305" s="80"/>
      <c r="FEM305" s="80"/>
      <c r="FEN305" s="80"/>
      <c r="FEO305" s="80"/>
      <c r="FEP305" s="80"/>
      <c r="FEQ305" s="80"/>
      <c r="FER305" s="80"/>
      <c r="FES305" s="80"/>
      <c r="FET305" s="80"/>
      <c r="FEU305" s="80"/>
      <c r="FEV305" s="80"/>
      <c r="FEW305" s="80"/>
      <c r="FEX305" s="80"/>
      <c r="FEY305" s="80"/>
      <c r="FEZ305" s="80"/>
      <c r="FFA305" s="80"/>
      <c r="FFB305" s="80"/>
      <c r="FFC305" s="80"/>
      <c r="FFD305" s="80"/>
      <c r="FFE305" s="80"/>
      <c r="FFF305" s="80"/>
      <c r="FFG305" s="80"/>
      <c r="FFH305" s="80"/>
      <c r="FFI305" s="80"/>
      <c r="FFJ305" s="80"/>
      <c r="FFK305" s="80"/>
      <c r="FFL305" s="80"/>
      <c r="FFM305" s="80"/>
      <c r="FFN305" s="80"/>
      <c r="FFO305" s="80"/>
      <c r="FFP305" s="80"/>
      <c r="FFQ305" s="80"/>
      <c r="FFR305" s="80"/>
      <c r="FFS305" s="80"/>
      <c r="FFT305" s="80"/>
      <c r="FFU305" s="80"/>
      <c r="FFV305" s="80"/>
      <c r="FFW305" s="80"/>
      <c r="FFX305" s="80"/>
      <c r="FFY305" s="80"/>
      <c r="FFZ305" s="80"/>
      <c r="FGA305" s="80"/>
      <c r="FGB305" s="80"/>
      <c r="FGC305" s="80"/>
      <c r="FGD305" s="80"/>
      <c r="FGE305" s="80"/>
      <c r="FGF305" s="80"/>
      <c r="FGG305" s="80"/>
      <c r="FGH305" s="80"/>
      <c r="FGI305" s="80"/>
      <c r="FGJ305" s="80"/>
      <c r="FGK305" s="80"/>
      <c r="FGL305" s="80"/>
      <c r="FGM305" s="80"/>
      <c r="FGN305" s="80"/>
      <c r="FGO305" s="80"/>
      <c r="FGP305" s="80"/>
      <c r="FGQ305" s="80"/>
      <c r="FGR305" s="80"/>
      <c r="FGS305" s="80"/>
      <c r="FGT305" s="80"/>
      <c r="FGU305" s="80"/>
      <c r="FGV305" s="80"/>
      <c r="FGW305" s="80"/>
      <c r="FGX305" s="80"/>
      <c r="FGY305" s="80"/>
      <c r="FGZ305" s="80"/>
      <c r="FHA305" s="80"/>
      <c r="FHB305" s="80"/>
      <c r="FHC305" s="80"/>
      <c r="FHD305" s="80"/>
      <c r="FHE305" s="80"/>
      <c r="FHF305" s="80"/>
      <c r="FHG305" s="80"/>
      <c r="FHH305" s="80"/>
      <c r="FHI305" s="80"/>
      <c r="FHJ305" s="80"/>
      <c r="FHK305" s="80"/>
      <c r="FHL305" s="80"/>
      <c r="FHM305" s="80"/>
      <c r="FHN305" s="80"/>
      <c r="FHO305" s="80"/>
      <c r="FHP305" s="80"/>
      <c r="FHQ305" s="80"/>
      <c r="FHR305" s="80"/>
      <c r="FHS305" s="80"/>
      <c r="FHT305" s="80"/>
      <c r="FHU305" s="80"/>
      <c r="FHV305" s="80"/>
      <c r="FHW305" s="80"/>
      <c r="FHX305" s="80"/>
      <c r="FHY305" s="80"/>
      <c r="FHZ305" s="80"/>
      <c r="FIA305" s="80"/>
      <c r="FIB305" s="80"/>
      <c r="FIC305" s="80"/>
      <c r="FID305" s="80"/>
      <c r="FIE305" s="80"/>
      <c r="FIF305" s="80"/>
      <c r="FIG305" s="80"/>
      <c r="FIH305" s="80"/>
      <c r="FII305" s="80"/>
      <c r="FIJ305" s="80"/>
      <c r="FIK305" s="80"/>
      <c r="FIL305" s="80"/>
      <c r="FIM305" s="80"/>
      <c r="FIN305" s="80"/>
      <c r="FIO305" s="80"/>
      <c r="FIP305" s="80"/>
      <c r="FIQ305" s="80"/>
      <c r="FIR305" s="80"/>
      <c r="FIS305" s="80"/>
      <c r="FIT305" s="80"/>
      <c r="FIU305" s="80"/>
      <c r="FIV305" s="80"/>
      <c r="FIW305" s="80"/>
      <c r="FIX305" s="80"/>
      <c r="FIY305" s="80"/>
      <c r="FIZ305" s="80"/>
      <c r="FJA305" s="80"/>
      <c r="FJB305" s="80"/>
      <c r="FJC305" s="80"/>
      <c r="FJD305" s="80"/>
      <c r="FJE305" s="80"/>
      <c r="FJF305" s="80"/>
      <c r="FJG305" s="80"/>
      <c r="FJH305" s="80"/>
      <c r="FJI305" s="80"/>
      <c r="FJJ305" s="80"/>
      <c r="FJK305" s="80"/>
      <c r="FJL305" s="80"/>
      <c r="FJM305" s="80"/>
      <c r="FJN305" s="80"/>
      <c r="FJO305" s="80"/>
      <c r="FJP305" s="80"/>
      <c r="FJQ305" s="80"/>
      <c r="FJR305" s="80"/>
      <c r="FJS305" s="80"/>
      <c r="FJT305" s="80"/>
      <c r="FJU305" s="80"/>
      <c r="FJV305" s="80"/>
      <c r="FJW305" s="80"/>
      <c r="FJX305" s="80"/>
      <c r="FJY305" s="80"/>
      <c r="FJZ305" s="80"/>
      <c r="FKA305" s="80"/>
      <c r="FKB305" s="80"/>
      <c r="FKC305" s="80"/>
      <c r="FKD305" s="80"/>
      <c r="FKE305" s="80"/>
      <c r="FKF305" s="80"/>
      <c r="FKG305" s="80"/>
      <c r="FKH305" s="80"/>
      <c r="FKI305" s="80"/>
      <c r="FKJ305" s="80"/>
      <c r="FKK305" s="80"/>
      <c r="FKL305" s="80"/>
      <c r="FKM305" s="80"/>
      <c r="FKN305" s="80"/>
      <c r="FKO305" s="80"/>
      <c r="FKP305" s="80"/>
      <c r="FKQ305" s="80"/>
      <c r="FKR305" s="80"/>
      <c r="FKS305" s="80"/>
      <c r="FKT305" s="80"/>
      <c r="FKU305" s="80"/>
      <c r="FKV305" s="80"/>
      <c r="FKW305" s="80"/>
      <c r="FKX305" s="80"/>
      <c r="FKY305" s="80"/>
      <c r="FKZ305" s="80"/>
      <c r="FLA305" s="80"/>
      <c r="FLB305" s="80"/>
      <c r="FLC305" s="80"/>
      <c r="FLD305" s="80"/>
      <c r="FLE305" s="80"/>
      <c r="FLF305" s="80"/>
      <c r="FLG305" s="80"/>
      <c r="FLH305" s="80"/>
      <c r="FLI305" s="80"/>
      <c r="FLJ305" s="80"/>
      <c r="FLK305" s="80"/>
      <c r="FLL305" s="80"/>
      <c r="FLM305" s="80"/>
      <c r="FLN305" s="80"/>
      <c r="FLO305" s="80"/>
      <c r="FLP305" s="80"/>
      <c r="FLQ305" s="80"/>
      <c r="FLR305" s="80"/>
      <c r="FLS305" s="80"/>
      <c r="FLT305" s="80"/>
      <c r="FLU305" s="80"/>
      <c r="FLV305" s="80"/>
      <c r="FLW305" s="80"/>
      <c r="FLX305" s="80"/>
      <c r="FLY305" s="80"/>
      <c r="FLZ305" s="80"/>
      <c r="FMA305" s="80"/>
      <c r="FMB305" s="80"/>
      <c r="FMC305" s="80"/>
      <c r="FMD305" s="80"/>
      <c r="FME305" s="80"/>
      <c r="FMF305" s="80"/>
      <c r="FMG305" s="80"/>
      <c r="FMH305" s="80"/>
      <c r="FMI305" s="80"/>
      <c r="FMJ305" s="80"/>
      <c r="FMK305" s="80"/>
      <c r="FML305" s="80"/>
      <c r="FMM305" s="80"/>
      <c r="FMN305" s="80"/>
      <c r="FMO305" s="80"/>
      <c r="FMP305" s="80"/>
      <c r="FMQ305" s="80"/>
      <c r="FMR305" s="80"/>
      <c r="FMS305" s="80"/>
      <c r="FMT305" s="80"/>
      <c r="FMU305" s="80"/>
      <c r="FMV305" s="80"/>
      <c r="FMW305" s="80"/>
      <c r="FMX305" s="80"/>
      <c r="FMY305" s="80"/>
      <c r="FMZ305" s="80"/>
      <c r="FNA305" s="80"/>
      <c r="FNB305" s="80"/>
      <c r="FNC305" s="80"/>
      <c r="FND305" s="80"/>
      <c r="FNE305" s="80"/>
      <c r="FNF305" s="80"/>
      <c r="FNG305" s="80"/>
      <c r="FNH305" s="80"/>
      <c r="FNI305" s="80"/>
      <c r="FNJ305" s="80"/>
      <c r="FNK305" s="80"/>
      <c r="FNL305" s="80"/>
      <c r="FNM305" s="80"/>
      <c r="FNN305" s="80"/>
      <c r="FNO305" s="80"/>
      <c r="FNP305" s="80"/>
      <c r="FNQ305" s="80"/>
      <c r="FNR305" s="80"/>
      <c r="FNS305" s="80"/>
      <c r="FNT305" s="80"/>
      <c r="FNU305" s="80"/>
      <c r="FNV305" s="80"/>
      <c r="FNW305" s="80"/>
      <c r="FNX305" s="80"/>
      <c r="FNY305" s="80"/>
      <c r="FNZ305" s="80"/>
      <c r="FOA305" s="80"/>
      <c r="FOB305" s="80"/>
      <c r="FOC305" s="80"/>
      <c r="FOD305" s="80"/>
      <c r="FOE305" s="80"/>
      <c r="FOF305" s="80"/>
      <c r="FOG305" s="80"/>
      <c r="FOH305" s="80"/>
      <c r="FOI305" s="80"/>
      <c r="FOJ305" s="80"/>
      <c r="FOK305" s="80"/>
      <c r="FOL305" s="80"/>
      <c r="FOM305" s="80"/>
      <c r="FON305" s="80"/>
      <c r="FOO305" s="80"/>
      <c r="FOP305" s="80"/>
      <c r="FOQ305" s="80"/>
      <c r="FOR305" s="80"/>
      <c r="FOS305" s="80"/>
      <c r="FOT305" s="80"/>
      <c r="FOU305" s="80"/>
      <c r="FOV305" s="80"/>
      <c r="FOW305" s="80"/>
      <c r="FOX305" s="80"/>
      <c r="FOY305" s="80"/>
      <c r="FOZ305" s="80"/>
      <c r="FPA305" s="80"/>
      <c r="FPB305" s="80"/>
      <c r="FPC305" s="80"/>
      <c r="FPD305" s="80"/>
      <c r="FPE305" s="80"/>
      <c r="FPF305" s="80"/>
      <c r="FPG305" s="80"/>
      <c r="FPH305" s="80"/>
      <c r="FPI305" s="80"/>
      <c r="FPJ305" s="80"/>
      <c r="FPK305" s="80"/>
      <c r="FPL305" s="80"/>
      <c r="FPM305" s="80"/>
      <c r="FPN305" s="80"/>
      <c r="FPO305" s="80"/>
      <c r="FPP305" s="80"/>
      <c r="FPQ305" s="80"/>
      <c r="FPR305" s="80"/>
      <c r="FPS305" s="80"/>
      <c r="FPT305" s="80"/>
      <c r="FPU305" s="80"/>
      <c r="FPV305" s="80"/>
      <c r="FPW305" s="80"/>
      <c r="FPX305" s="80"/>
      <c r="FPY305" s="80"/>
      <c r="FPZ305" s="80"/>
      <c r="FQA305" s="80"/>
      <c r="FQB305" s="80"/>
      <c r="FQC305" s="80"/>
      <c r="FQD305" s="80"/>
      <c r="FQE305" s="80"/>
      <c r="FQF305" s="80"/>
      <c r="FQG305" s="80"/>
      <c r="FQH305" s="80"/>
      <c r="FQI305" s="80"/>
      <c r="FQJ305" s="80"/>
      <c r="FQK305" s="80"/>
      <c r="FQL305" s="80"/>
      <c r="FQM305" s="80"/>
      <c r="FQN305" s="80"/>
      <c r="FQO305" s="80"/>
      <c r="FQP305" s="80"/>
      <c r="FQQ305" s="80"/>
      <c r="FQR305" s="80"/>
      <c r="FQS305" s="80"/>
      <c r="FQT305" s="80"/>
      <c r="FQU305" s="80"/>
      <c r="FQV305" s="80"/>
      <c r="FQW305" s="80"/>
      <c r="FQX305" s="80"/>
      <c r="FQY305" s="80"/>
      <c r="FQZ305" s="80"/>
      <c r="FRA305" s="80"/>
      <c r="FRB305" s="80"/>
      <c r="FRC305" s="80"/>
      <c r="FRD305" s="80"/>
      <c r="FRE305" s="80"/>
      <c r="FRF305" s="80"/>
      <c r="FRG305" s="80"/>
      <c r="FRH305" s="80"/>
      <c r="FRI305" s="80"/>
      <c r="FRJ305" s="80"/>
      <c r="FRK305" s="80"/>
      <c r="FRL305" s="80"/>
      <c r="FRM305" s="80"/>
      <c r="FRN305" s="80"/>
      <c r="FRO305" s="80"/>
      <c r="FRP305" s="80"/>
      <c r="FRQ305" s="80"/>
      <c r="FRR305" s="80"/>
      <c r="FRS305" s="80"/>
      <c r="FRT305" s="80"/>
      <c r="FRU305" s="80"/>
      <c r="FRV305" s="80"/>
      <c r="FRW305" s="80"/>
      <c r="FRX305" s="80"/>
      <c r="FRY305" s="80"/>
      <c r="FRZ305" s="80"/>
      <c r="FSA305" s="80"/>
      <c r="FSB305" s="80"/>
      <c r="FSC305" s="80"/>
      <c r="FSD305" s="80"/>
      <c r="FSE305" s="80"/>
      <c r="FSF305" s="80"/>
      <c r="FSG305" s="80"/>
      <c r="FSH305" s="80"/>
      <c r="FSI305" s="80"/>
      <c r="FSJ305" s="80"/>
      <c r="FSK305" s="80"/>
      <c r="FSL305" s="80"/>
      <c r="FSM305" s="80"/>
      <c r="FSN305" s="80"/>
      <c r="FSO305" s="80"/>
      <c r="FSP305" s="80"/>
      <c r="FSQ305" s="80"/>
      <c r="FSR305" s="80"/>
      <c r="FSS305" s="80"/>
      <c r="FST305" s="80"/>
      <c r="FSU305" s="80"/>
      <c r="FSV305" s="80"/>
      <c r="FSW305" s="80"/>
      <c r="FSX305" s="80"/>
      <c r="FSY305" s="80"/>
      <c r="FSZ305" s="80"/>
      <c r="FTA305" s="80"/>
      <c r="FTB305" s="80"/>
      <c r="FTC305" s="80"/>
      <c r="FTD305" s="80"/>
      <c r="FTE305" s="80"/>
      <c r="FTF305" s="80"/>
      <c r="FTG305" s="80"/>
      <c r="FTH305" s="80"/>
      <c r="FTI305" s="80"/>
      <c r="FTJ305" s="80"/>
      <c r="FTK305" s="80"/>
      <c r="FTL305" s="80"/>
      <c r="FTM305" s="80"/>
      <c r="FTN305" s="80"/>
      <c r="FTO305" s="80"/>
      <c r="FTP305" s="80"/>
      <c r="FTQ305" s="80"/>
      <c r="FTR305" s="80"/>
      <c r="FTS305" s="80"/>
      <c r="FTT305" s="80"/>
      <c r="FTU305" s="80"/>
      <c r="FTV305" s="80"/>
      <c r="FTW305" s="80"/>
      <c r="FTX305" s="80"/>
      <c r="FTY305" s="80"/>
      <c r="FTZ305" s="80"/>
      <c r="FUA305" s="80"/>
      <c r="FUB305" s="80"/>
      <c r="FUC305" s="80"/>
      <c r="FUD305" s="80"/>
      <c r="FUE305" s="80"/>
      <c r="FUF305" s="80"/>
      <c r="FUG305" s="80"/>
      <c r="FUH305" s="80"/>
      <c r="FUI305" s="80"/>
      <c r="FUJ305" s="80"/>
      <c r="FUK305" s="80"/>
      <c r="FUL305" s="80"/>
      <c r="FUM305" s="80"/>
      <c r="FUN305" s="80"/>
      <c r="FUO305" s="80"/>
      <c r="FUP305" s="80"/>
      <c r="FUQ305" s="80"/>
      <c r="FUR305" s="80"/>
      <c r="FUS305" s="80"/>
      <c r="FUT305" s="80"/>
      <c r="FUU305" s="80"/>
      <c r="FUV305" s="80"/>
      <c r="FUW305" s="80"/>
      <c r="FUX305" s="80"/>
      <c r="FUY305" s="80"/>
      <c r="FUZ305" s="80"/>
      <c r="FVA305" s="80"/>
      <c r="FVB305" s="80"/>
      <c r="FVC305" s="80"/>
      <c r="FVD305" s="80"/>
      <c r="FVE305" s="80"/>
      <c r="FVF305" s="80"/>
      <c r="FVG305" s="80"/>
      <c r="FVH305" s="80"/>
      <c r="FVI305" s="80"/>
      <c r="FVJ305" s="80"/>
      <c r="FVK305" s="80"/>
      <c r="FVL305" s="80"/>
      <c r="FVM305" s="80"/>
      <c r="FVN305" s="80"/>
      <c r="FVO305" s="80"/>
      <c r="FVP305" s="80"/>
      <c r="FVQ305" s="80"/>
      <c r="FVR305" s="80"/>
      <c r="FVS305" s="80"/>
      <c r="FVT305" s="80"/>
      <c r="FVU305" s="80"/>
      <c r="FVV305" s="80"/>
      <c r="FVW305" s="80"/>
      <c r="FVX305" s="80"/>
      <c r="FVY305" s="80"/>
      <c r="FVZ305" s="80"/>
      <c r="FWA305" s="80"/>
      <c r="FWB305" s="80"/>
      <c r="FWC305" s="80"/>
      <c r="FWD305" s="80"/>
      <c r="FWE305" s="80"/>
      <c r="FWF305" s="80"/>
      <c r="FWG305" s="80"/>
      <c r="FWH305" s="80"/>
      <c r="FWI305" s="80"/>
      <c r="FWJ305" s="80"/>
      <c r="FWK305" s="80"/>
      <c r="FWL305" s="80"/>
      <c r="FWM305" s="80"/>
      <c r="FWN305" s="80"/>
      <c r="FWO305" s="80"/>
      <c r="FWP305" s="80"/>
      <c r="FWQ305" s="80"/>
      <c r="FWR305" s="80"/>
      <c r="FWS305" s="80"/>
      <c r="FWT305" s="80"/>
      <c r="FWU305" s="80"/>
      <c r="FWV305" s="80"/>
      <c r="FWW305" s="80"/>
      <c r="FWX305" s="80"/>
      <c r="FWY305" s="80"/>
      <c r="FWZ305" s="80"/>
      <c r="FXA305" s="80"/>
      <c r="FXB305" s="80"/>
      <c r="FXC305" s="80"/>
      <c r="FXD305" s="80"/>
      <c r="FXE305" s="80"/>
      <c r="FXF305" s="80"/>
      <c r="FXG305" s="80"/>
      <c r="FXH305" s="80"/>
      <c r="FXI305" s="80"/>
      <c r="FXJ305" s="80"/>
      <c r="FXK305" s="80"/>
      <c r="FXL305" s="80"/>
      <c r="FXM305" s="80"/>
      <c r="FXN305" s="80"/>
      <c r="FXO305" s="80"/>
      <c r="FXP305" s="80"/>
      <c r="FXQ305" s="80"/>
      <c r="FXR305" s="80"/>
      <c r="FXS305" s="80"/>
      <c r="FXT305" s="80"/>
      <c r="FXU305" s="80"/>
      <c r="FXV305" s="80"/>
      <c r="FXW305" s="80"/>
      <c r="FXX305" s="80"/>
      <c r="FXY305" s="80"/>
      <c r="FXZ305" s="80"/>
      <c r="FYA305" s="80"/>
      <c r="FYB305" s="80"/>
      <c r="FYC305" s="80"/>
      <c r="FYD305" s="80"/>
      <c r="FYE305" s="80"/>
      <c r="FYF305" s="80"/>
      <c r="FYG305" s="80"/>
      <c r="FYH305" s="80"/>
      <c r="FYI305" s="80"/>
      <c r="FYJ305" s="80"/>
      <c r="FYK305" s="80"/>
      <c r="FYL305" s="80"/>
      <c r="FYM305" s="80"/>
      <c r="FYN305" s="80"/>
      <c r="FYO305" s="80"/>
      <c r="FYP305" s="80"/>
      <c r="FYQ305" s="80"/>
      <c r="FYR305" s="80"/>
      <c r="FYS305" s="80"/>
      <c r="FYT305" s="80"/>
      <c r="FYU305" s="80"/>
      <c r="FYV305" s="80"/>
      <c r="FYW305" s="80"/>
      <c r="FYX305" s="80"/>
      <c r="FYY305" s="80"/>
      <c r="FYZ305" s="80"/>
      <c r="FZA305" s="80"/>
      <c r="FZB305" s="80"/>
      <c r="FZC305" s="80"/>
      <c r="FZD305" s="80"/>
      <c r="FZE305" s="80"/>
      <c r="FZF305" s="80"/>
      <c r="FZG305" s="80"/>
      <c r="FZH305" s="80"/>
      <c r="FZI305" s="80"/>
      <c r="FZJ305" s="80"/>
      <c r="FZK305" s="80"/>
      <c r="FZL305" s="80"/>
      <c r="FZM305" s="80"/>
      <c r="FZN305" s="80"/>
      <c r="FZO305" s="80"/>
      <c r="FZP305" s="80"/>
      <c r="FZQ305" s="80"/>
      <c r="FZR305" s="80"/>
      <c r="FZS305" s="80"/>
      <c r="FZT305" s="80"/>
      <c r="FZU305" s="80"/>
      <c r="FZV305" s="80"/>
      <c r="FZW305" s="80"/>
      <c r="FZX305" s="80"/>
      <c r="FZY305" s="80"/>
      <c r="FZZ305" s="80"/>
      <c r="GAA305" s="80"/>
      <c r="GAB305" s="80"/>
      <c r="GAC305" s="80"/>
      <c r="GAD305" s="80"/>
      <c r="GAE305" s="80"/>
      <c r="GAF305" s="80"/>
      <c r="GAG305" s="80"/>
      <c r="GAH305" s="80"/>
      <c r="GAI305" s="80"/>
      <c r="GAJ305" s="80"/>
      <c r="GAK305" s="80"/>
      <c r="GAL305" s="80"/>
      <c r="GAM305" s="80"/>
      <c r="GAN305" s="80"/>
      <c r="GAO305" s="80"/>
      <c r="GAP305" s="80"/>
      <c r="GAQ305" s="80"/>
      <c r="GAR305" s="80"/>
      <c r="GAS305" s="80"/>
      <c r="GAT305" s="80"/>
      <c r="GAU305" s="80"/>
      <c r="GAV305" s="80"/>
      <c r="GAW305" s="80"/>
      <c r="GAX305" s="80"/>
      <c r="GAY305" s="80"/>
      <c r="GAZ305" s="80"/>
      <c r="GBA305" s="80"/>
      <c r="GBB305" s="80"/>
      <c r="GBC305" s="80"/>
      <c r="GBD305" s="80"/>
      <c r="GBE305" s="80"/>
      <c r="GBF305" s="80"/>
      <c r="GBG305" s="80"/>
      <c r="GBH305" s="80"/>
      <c r="GBI305" s="80"/>
      <c r="GBJ305" s="80"/>
      <c r="GBK305" s="80"/>
      <c r="GBL305" s="80"/>
      <c r="GBM305" s="80"/>
      <c r="GBN305" s="80"/>
      <c r="GBO305" s="80"/>
      <c r="GBP305" s="80"/>
      <c r="GBQ305" s="80"/>
      <c r="GBR305" s="80"/>
      <c r="GBS305" s="80"/>
      <c r="GBT305" s="80"/>
      <c r="GBU305" s="80"/>
      <c r="GBV305" s="80"/>
      <c r="GBW305" s="80"/>
      <c r="GBX305" s="80"/>
      <c r="GBY305" s="80"/>
      <c r="GBZ305" s="80"/>
      <c r="GCA305" s="80"/>
      <c r="GCB305" s="80"/>
      <c r="GCC305" s="80"/>
      <c r="GCD305" s="80"/>
      <c r="GCE305" s="80"/>
      <c r="GCF305" s="80"/>
      <c r="GCG305" s="80"/>
      <c r="GCH305" s="80"/>
      <c r="GCI305" s="80"/>
      <c r="GCJ305" s="80"/>
      <c r="GCK305" s="80"/>
      <c r="GCL305" s="80"/>
      <c r="GCM305" s="80"/>
      <c r="GCN305" s="80"/>
      <c r="GCO305" s="80"/>
      <c r="GCP305" s="80"/>
      <c r="GCQ305" s="80"/>
      <c r="GCR305" s="80"/>
      <c r="GCS305" s="80"/>
      <c r="GCT305" s="80"/>
      <c r="GCU305" s="80"/>
      <c r="GCV305" s="80"/>
      <c r="GCW305" s="80"/>
      <c r="GCX305" s="80"/>
      <c r="GCY305" s="80"/>
      <c r="GCZ305" s="80"/>
      <c r="GDA305" s="80"/>
      <c r="GDB305" s="80"/>
      <c r="GDC305" s="80"/>
      <c r="GDD305" s="80"/>
      <c r="GDE305" s="80"/>
      <c r="GDF305" s="80"/>
      <c r="GDG305" s="80"/>
      <c r="GDH305" s="80"/>
      <c r="GDI305" s="80"/>
      <c r="GDJ305" s="80"/>
      <c r="GDK305" s="80"/>
      <c r="GDL305" s="80"/>
      <c r="GDM305" s="80"/>
      <c r="GDN305" s="80"/>
      <c r="GDO305" s="80"/>
      <c r="GDP305" s="80"/>
      <c r="GDQ305" s="80"/>
      <c r="GDR305" s="80"/>
      <c r="GDS305" s="80"/>
      <c r="GDT305" s="80"/>
      <c r="GDU305" s="80"/>
      <c r="GDV305" s="80"/>
      <c r="GDW305" s="80"/>
      <c r="GDX305" s="80"/>
      <c r="GDY305" s="80"/>
      <c r="GDZ305" s="80"/>
      <c r="GEA305" s="80"/>
      <c r="GEB305" s="80"/>
      <c r="GEC305" s="80"/>
      <c r="GED305" s="80"/>
      <c r="GEE305" s="80"/>
      <c r="GEF305" s="80"/>
      <c r="GEG305" s="80"/>
      <c r="GEH305" s="80"/>
      <c r="GEI305" s="80"/>
      <c r="GEJ305" s="80"/>
      <c r="GEK305" s="80"/>
      <c r="GEL305" s="80"/>
      <c r="GEM305" s="80"/>
      <c r="GEN305" s="80"/>
      <c r="GEO305" s="80"/>
      <c r="GEP305" s="80"/>
      <c r="GEQ305" s="80"/>
      <c r="GER305" s="80"/>
      <c r="GES305" s="80"/>
      <c r="GET305" s="80"/>
      <c r="GEU305" s="80"/>
      <c r="GEV305" s="80"/>
      <c r="GEW305" s="80"/>
      <c r="GEX305" s="80"/>
      <c r="GEY305" s="80"/>
      <c r="GEZ305" s="80"/>
      <c r="GFA305" s="80"/>
      <c r="GFB305" s="80"/>
      <c r="GFC305" s="80"/>
      <c r="GFD305" s="80"/>
      <c r="GFE305" s="80"/>
      <c r="GFF305" s="80"/>
      <c r="GFG305" s="80"/>
      <c r="GFH305" s="80"/>
      <c r="GFI305" s="80"/>
      <c r="GFJ305" s="80"/>
      <c r="GFK305" s="80"/>
      <c r="GFL305" s="80"/>
      <c r="GFM305" s="80"/>
      <c r="GFN305" s="80"/>
      <c r="GFO305" s="80"/>
      <c r="GFP305" s="80"/>
      <c r="GFQ305" s="80"/>
      <c r="GFR305" s="80"/>
      <c r="GFS305" s="80"/>
      <c r="GFT305" s="80"/>
      <c r="GFU305" s="80"/>
      <c r="GFV305" s="80"/>
      <c r="GFW305" s="80"/>
      <c r="GFX305" s="80"/>
      <c r="GFY305" s="80"/>
      <c r="GFZ305" s="80"/>
      <c r="GGA305" s="80"/>
      <c r="GGB305" s="80"/>
      <c r="GGC305" s="80"/>
      <c r="GGD305" s="80"/>
      <c r="GGE305" s="80"/>
      <c r="GGF305" s="80"/>
      <c r="GGG305" s="80"/>
      <c r="GGH305" s="80"/>
      <c r="GGI305" s="80"/>
      <c r="GGJ305" s="80"/>
      <c r="GGK305" s="80"/>
      <c r="GGL305" s="80"/>
      <c r="GGM305" s="80"/>
      <c r="GGN305" s="80"/>
      <c r="GGO305" s="80"/>
      <c r="GGP305" s="80"/>
      <c r="GGQ305" s="80"/>
      <c r="GGR305" s="80"/>
      <c r="GGS305" s="80"/>
      <c r="GGT305" s="80"/>
      <c r="GGU305" s="80"/>
      <c r="GGV305" s="80"/>
      <c r="GGW305" s="80"/>
      <c r="GGX305" s="80"/>
      <c r="GGY305" s="80"/>
      <c r="GGZ305" s="80"/>
      <c r="GHA305" s="80"/>
      <c r="GHB305" s="80"/>
      <c r="GHC305" s="80"/>
      <c r="GHD305" s="80"/>
      <c r="GHE305" s="80"/>
      <c r="GHF305" s="80"/>
      <c r="GHG305" s="80"/>
      <c r="GHH305" s="80"/>
      <c r="GHI305" s="80"/>
      <c r="GHJ305" s="80"/>
      <c r="GHK305" s="80"/>
      <c r="GHL305" s="80"/>
      <c r="GHM305" s="80"/>
      <c r="GHN305" s="80"/>
      <c r="GHO305" s="80"/>
      <c r="GHP305" s="80"/>
      <c r="GHQ305" s="80"/>
      <c r="GHR305" s="80"/>
      <c r="GHS305" s="80"/>
      <c r="GHT305" s="80"/>
      <c r="GHU305" s="80"/>
      <c r="GHV305" s="80"/>
      <c r="GHW305" s="80"/>
      <c r="GHX305" s="80"/>
      <c r="GHY305" s="80"/>
      <c r="GHZ305" s="80"/>
      <c r="GIA305" s="80"/>
      <c r="GIB305" s="80"/>
      <c r="GIC305" s="80"/>
      <c r="GID305" s="80"/>
      <c r="GIE305" s="80"/>
      <c r="GIF305" s="80"/>
      <c r="GIG305" s="80"/>
      <c r="GIH305" s="80"/>
      <c r="GII305" s="80"/>
      <c r="GIJ305" s="80"/>
      <c r="GIK305" s="80"/>
      <c r="GIL305" s="80"/>
      <c r="GIM305" s="80"/>
      <c r="GIN305" s="80"/>
      <c r="GIO305" s="80"/>
      <c r="GIP305" s="80"/>
      <c r="GIQ305" s="80"/>
      <c r="GIR305" s="80"/>
      <c r="GIS305" s="80"/>
      <c r="GIT305" s="80"/>
      <c r="GIU305" s="80"/>
      <c r="GIV305" s="80"/>
      <c r="GIW305" s="80"/>
      <c r="GIX305" s="80"/>
      <c r="GIY305" s="80"/>
      <c r="GIZ305" s="80"/>
      <c r="GJA305" s="80"/>
      <c r="GJB305" s="80"/>
      <c r="GJC305" s="80"/>
      <c r="GJD305" s="80"/>
      <c r="GJE305" s="80"/>
      <c r="GJF305" s="80"/>
      <c r="GJG305" s="80"/>
      <c r="GJH305" s="80"/>
      <c r="GJI305" s="80"/>
      <c r="GJJ305" s="80"/>
      <c r="GJK305" s="80"/>
      <c r="GJL305" s="80"/>
      <c r="GJM305" s="80"/>
      <c r="GJN305" s="80"/>
      <c r="GJO305" s="80"/>
      <c r="GJP305" s="80"/>
      <c r="GJQ305" s="80"/>
      <c r="GJR305" s="80"/>
      <c r="GJS305" s="80"/>
      <c r="GJT305" s="80"/>
      <c r="GJU305" s="80"/>
      <c r="GJV305" s="80"/>
      <c r="GJW305" s="80"/>
      <c r="GJX305" s="80"/>
      <c r="GJY305" s="80"/>
      <c r="GJZ305" s="80"/>
      <c r="GKA305" s="80"/>
      <c r="GKB305" s="80"/>
      <c r="GKC305" s="80"/>
      <c r="GKD305" s="80"/>
      <c r="GKE305" s="80"/>
      <c r="GKF305" s="80"/>
      <c r="GKG305" s="80"/>
      <c r="GKH305" s="80"/>
      <c r="GKI305" s="80"/>
      <c r="GKJ305" s="80"/>
      <c r="GKK305" s="80"/>
      <c r="GKL305" s="80"/>
      <c r="GKM305" s="80"/>
      <c r="GKN305" s="80"/>
      <c r="GKO305" s="80"/>
      <c r="GKP305" s="80"/>
      <c r="GKQ305" s="80"/>
      <c r="GKR305" s="80"/>
      <c r="GKS305" s="80"/>
      <c r="GKT305" s="80"/>
      <c r="GKU305" s="80"/>
      <c r="GKV305" s="80"/>
      <c r="GKW305" s="80"/>
      <c r="GKX305" s="80"/>
      <c r="GKY305" s="80"/>
      <c r="GKZ305" s="80"/>
      <c r="GLA305" s="80"/>
      <c r="GLB305" s="80"/>
      <c r="GLC305" s="80"/>
      <c r="GLD305" s="80"/>
      <c r="GLE305" s="80"/>
      <c r="GLF305" s="80"/>
      <c r="GLG305" s="80"/>
      <c r="GLH305" s="80"/>
      <c r="GLI305" s="80"/>
      <c r="GLJ305" s="80"/>
      <c r="GLK305" s="80"/>
      <c r="GLL305" s="80"/>
      <c r="GLM305" s="80"/>
      <c r="GLN305" s="80"/>
      <c r="GLO305" s="80"/>
      <c r="GLP305" s="80"/>
      <c r="GLQ305" s="80"/>
      <c r="GLR305" s="80"/>
      <c r="GLS305" s="80"/>
      <c r="GLT305" s="80"/>
      <c r="GLU305" s="80"/>
      <c r="GLV305" s="80"/>
      <c r="GLW305" s="80"/>
      <c r="GLX305" s="80"/>
      <c r="GLY305" s="80"/>
      <c r="GLZ305" s="80"/>
      <c r="GMA305" s="80"/>
      <c r="GMB305" s="80"/>
      <c r="GMC305" s="80"/>
      <c r="GMD305" s="80"/>
      <c r="GME305" s="80"/>
      <c r="GMF305" s="80"/>
      <c r="GMG305" s="80"/>
      <c r="GMH305" s="80"/>
      <c r="GMI305" s="80"/>
      <c r="GMJ305" s="80"/>
      <c r="GMK305" s="80"/>
      <c r="GML305" s="80"/>
      <c r="GMM305" s="80"/>
      <c r="GMN305" s="80"/>
      <c r="GMO305" s="80"/>
      <c r="GMP305" s="80"/>
      <c r="GMQ305" s="80"/>
      <c r="GMR305" s="80"/>
      <c r="GMS305" s="80"/>
      <c r="GMT305" s="80"/>
      <c r="GMU305" s="80"/>
      <c r="GMV305" s="80"/>
      <c r="GMW305" s="80"/>
      <c r="GMX305" s="80"/>
      <c r="GMY305" s="80"/>
      <c r="GMZ305" s="80"/>
      <c r="GNA305" s="80"/>
      <c r="GNB305" s="80"/>
      <c r="GNC305" s="80"/>
      <c r="GND305" s="80"/>
      <c r="GNE305" s="80"/>
      <c r="GNF305" s="80"/>
      <c r="GNG305" s="80"/>
      <c r="GNH305" s="80"/>
      <c r="GNI305" s="80"/>
      <c r="GNJ305" s="80"/>
      <c r="GNK305" s="80"/>
      <c r="GNL305" s="80"/>
      <c r="GNM305" s="80"/>
      <c r="GNN305" s="80"/>
      <c r="GNO305" s="80"/>
      <c r="GNP305" s="80"/>
      <c r="GNQ305" s="80"/>
      <c r="GNR305" s="80"/>
      <c r="GNS305" s="80"/>
      <c r="GNT305" s="80"/>
      <c r="GNU305" s="80"/>
      <c r="GNV305" s="80"/>
      <c r="GNW305" s="80"/>
      <c r="GNX305" s="80"/>
      <c r="GNY305" s="80"/>
      <c r="GNZ305" s="80"/>
      <c r="GOA305" s="80"/>
      <c r="GOB305" s="80"/>
      <c r="GOC305" s="80"/>
      <c r="GOD305" s="80"/>
      <c r="GOE305" s="80"/>
      <c r="GOF305" s="80"/>
      <c r="GOG305" s="80"/>
      <c r="GOH305" s="80"/>
      <c r="GOI305" s="80"/>
      <c r="GOJ305" s="80"/>
      <c r="GOK305" s="80"/>
      <c r="GOL305" s="80"/>
      <c r="GOM305" s="80"/>
      <c r="GON305" s="80"/>
      <c r="GOO305" s="80"/>
      <c r="GOP305" s="80"/>
      <c r="GOQ305" s="80"/>
      <c r="GOR305" s="80"/>
      <c r="GOS305" s="80"/>
      <c r="GOT305" s="80"/>
      <c r="GOU305" s="80"/>
      <c r="GOV305" s="80"/>
      <c r="GOW305" s="80"/>
      <c r="GOX305" s="80"/>
      <c r="GOY305" s="80"/>
      <c r="GOZ305" s="80"/>
      <c r="GPA305" s="80"/>
      <c r="GPB305" s="80"/>
      <c r="GPC305" s="80"/>
      <c r="GPD305" s="80"/>
      <c r="GPE305" s="80"/>
      <c r="GPF305" s="80"/>
      <c r="GPG305" s="80"/>
      <c r="GPH305" s="80"/>
      <c r="GPI305" s="80"/>
      <c r="GPJ305" s="80"/>
      <c r="GPK305" s="80"/>
      <c r="GPL305" s="80"/>
      <c r="GPM305" s="80"/>
      <c r="GPN305" s="80"/>
      <c r="GPO305" s="80"/>
      <c r="GPP305" s="80"/>
      <c r="GPQ305" s="80"/>
      <c r="GPR305" s="80"/>
      <c r="GPS305" s="80"/>
      <c r="GPT305" s="80"/>
      <c r="GPU305" s="80"/>
      <c r="GPV305" s="80"/>
      <c r="GPW305" s="80"/>
      <c r="GPX305" s="80"/>
      <c r="GPY305" s="80"/>
      <c r="GPZ305" s="80"/>
      <c r="GQA305" s="80"/>
      <c r="GQB305" s="80"/>
      <c r="GQC305" s="80"/>
      <c r="GQD305" s="80"/>
      <c r="GQE305" s="80"/>
      <c r="GQF305" s="80"/>
      <c r="GQG305" s="80"/>
      <c r="GQH305" s="80"/>
      <c r="GQI305" s="80"/>
      <c r="GQJ305" s="80"/>
      <c r="GQK305" s="80"/>
      <c r="GQL305" s="80"/>
      <c r="GQM305" s="80"/>
      <c r="GQN305" s="80"/>
      <c r="GQO305" s="80"/>
      <c r="GQP305" s="80"/>
      <c r="GQQ305" s="80"/>
      <c r="GQR305" s="80"/>
      <c r="GQS305" s="80"/>
      <c r="GQT305" s="80"/>
      <c r="GQU305" s="80"/>
      <c r="GQV305" s="80"/>
      <c r="GQW305" s="80"/>
      <c r="GQX305" s="80"/>
      <c r="GQY305" s="80"/>
      <c r="GQZ305" s="80"/>
      <c r="GRA305" s="80"/>
      <c r="GRB305" s="80"/>
      <c r="GRC305" s="80"/>
      <c r="GRD305" s="80"/>
      <c r="GRE305" s="80"/>
      <c r="GRF305" s="80"/>
      <c r="GRG305" s="80"/>
      <c r="GRH305" s="80"/>
      <c r="GRI305" s="80"/>
      <c r="GRJ305" s="80"/>
      <c r="GRK305" s="80"/>
      <c r="GRL305" s="80"/>
      <c r="GRM305" s="80"/>
      <c r="GRN305" s="80"/>
      <c r="GRO305" s="80"/>
      <c r="GRP305" s="80"/>
      <c r="GRQ305" s="80"/>
      <c r="GRR305" s="80"/>
      <c r="GRS305" s="80"/>
      <c r="GRT305" s="80"/>
      <c r="GRU305" s="80"/>
      <c r="GRV305" s="80"/>
      <c r="GRW305" s="80"/>
      <c r="GRX305" s="80"/>
      <c r="GRY305" s="80"/>
      <c r="GRZ305" s="80"/>
      <c r="GSA305" s="80"/>
      <c r="GSB305" s="80"/>
      <c r="GSC305" s="80"/>
      <c r="GSD305" s="80"/>
      <c r="GSE305" s="80"/>
      <c r="GSF305" s="80"/>
      <c r="GSG305" s="80"/>
      <c r="GSH305" s="80"/>
      <c r="GSI305" s="80"/>
      <c r="GSJ305" s="80"/>
      <c r="GSK305" s="80"/>
      <c r="GSL305" s="80"/>
      <c r="GSM305" s="80"/>
      <c r="GSN305" s="80"/>
      <c r="GSO305" s="80"/>
      <c r="GSP305" s="80"/>
      <c r="GSQ305" s="80"/>
      <c r="GSR305" s="80"/>
      <c r="GSS305" s="80"/>
      <c r="GST305" s="80"/>
      <c r="GSU305" s="80"/>
      <c r="GSV305" s="80"/>
      <c r="GSW305" s="80"/>
      <c r="GSX305" s="80"/>
      <c r="GSY305" s="80"/>
      <c r="GSZ305" s="80"/>
      <c r="GTA305" s="80"/>
      <c r="GTB305" s="80"/>
      <c r="GTC305" s="80"/>
      <c r="GTD305" s="80"/>
      <c r="GTE305" s="80"/>
      <c r="GTF305" s="80"/>
      <c r="GTG305" s="80"/>
      <c r="GTH305" s="80"/>
      <c r="GTI305" s="80"/>
      <c r="GTJ305" s="80"/>
      <c r="GTK305" s="80"/>
      <c r="GTL305" s="80"/>
      <c r="GTM305" s="80"/>
      <c r="GTN305" s="80"/>
      <c r="GTO305" s="80"/>
      <c r="GTP305" s="80"/>
      <c r="GTQ305" s="80"/>
      <c r="GTR305" s="80"/>
      <c r="GTS305" s="80"/>
      <c r="GTT305" s="80"/>
      <c r="GTU305" s="80"/>
      <c r="GTV305" s="80"/>
      <c r="GTW305" s="80"/>
      <c r="GTX305" s="80"/>
      <c r="GTY305" s="80"/>
      <c r="GTZ305" s="80"/>
      <c r="GUA305" s="80"/>
      <c r="GUB305" s="80"/>
      <c r="GUC305" s="80"/>
      <c r="GUD305" s="80"/>
      <c r="GUE305" s="80"/>
      <c r="GUF305" s="80"/>
      <c r="GUG305" s="80"/>
      <c r="GUH305" s="80"/>
      <c r="GUI305" s="80"/>
      <c r="GUJ305" s="80"/>
      <c r="GUK305" s="80"/>
      <c r="GUL305" s="80"/>
      <c r="GUM305" s="80"/>
      <c r="GUN305" s="80"/>
      <c r="GUO305" s="80"/>
      <c r="GUP305" s="80"/>
      <c r="GUQ305" s="80"/>
      <c r="GUR305" s="80"/>
      <c r="GUS305" s="80"/>
      <c r="GUT305" s="80"/>
      <c r="GUU305" s="80"/>
      <c r="GUV305" s="80"/>
      <c r="GUW305" s="80"/>
      <c r="GUX305" s="80"/>
      <c r="GUY305" s="80"/>
      <c r="GUZ305" s="80"/>
      <c r="GVA305" s="80"/>
      <c r="GVB305" s="80"/>
      <c r="GVC305" s="80"/>
      <c r="GVD305" s="80"/>
      <c r="GVE305" s="80"/>
      <c r="GVF305" s="80"/>
      <c r="GVG305" s="80"/>
      <c r="GVH305" s="80"/>
      <c r="GVI305" s="80"/>
      <c r="GVJ305" s="80"/>
      <c r="GVK305" s="80"/>
      <c r="GVL305" s="80"/>
      <c r="GVM305" s="80"/>
      <c r="GVN305" s="80"/>
      <c r="GVO305" s="80"/>
      <c r="GVP305" s="80"/>
      <c r="GVQ305" s="80"/>
      <c r="GVR305" s="80"/>
      <c r="GVS305" s="80"/>
      <c r="GVT305" s="80"/>
      <c r="GVU305" s="80"/>
      <c r="GVV305" s="80"/>
      <c r="GVW305" s="80"/>
      <c r="GVX305" s="80"/>
      <c r="GVY305" s="80"/>
      <c r="GVZ305" s="80"/>
      <c r="GWA305" s="80"/>
      <c r="GWB305" s="80"/>
      <c r="GWC305" s="80"/>
      <c r="GWD305" s="80"/>
      <c r="GWE305" s="80"/>
      <c r="GWF305" s="80"/>
      <c r="GWG305" s="80"/>
      <c r="GWH305" s="80"/>
      <c r="GWI305" s="80"/>
      <c r="GWJ305" s="80"/>
      <c r="GWK305" s="80"/>
      <c r="GWL305" s="80"/>
      <c r="GWM305" s="80"/>
      <c r="GWN305" s="80"/>
      <c r="GWO305" s="80"/>
      <c r="GWP305" s="80"/>
      <c r="GWQ305" s="80"/>
      <c r="GWR305" s="80"/>
      <c r="GWS305" s="80"/>
      <c r="GWT305" s="80"/>
      <c r="GWU305" s="80"/>
      <c r="GWV305" s="80"/>
      <c r="GWW305" s="80"/>
      <c r="GWX305" s="80"/>
      <c r="GWY305" s="80"/>
      <c r="GWZ305" s="80"/>
      <c r="GXA305" s="80"/>
      <c r="GXB305" s="80"/>
      <c r="GXC305" s="80"/>
      <c r="GXD305" s="80"/>
      <c r="GXE305" s="80"/>
      <c r="GXF305" s="80"/>
      <c r="GXG305" s="80"/>
      <c r="GXH305" s="80"/>
      <c r="GXI305" s="80"/>
      <c r="GXJ305" s="80"/>
      <c r="GXK305" s="80"/>
      <c r="GXL305" s="80"/>
      <c r="GXM305" s="80"/>
      <c r="GXN305" s="80"/>
      <c r="GXO305" s="80"/>
      <c r="GXP305" s="80"/>
      <c r="GXQ305" s="80"/>
      <c r="GXR305" s="80"/>
      <c r="GXS305" s="80"/>
      <c r="GXT305" s="80"/>
      <c r="GXU305" s="80"/>
      <c r="GXV305" s="80"/>
      <c r="GXW305" s="80"/>
      <c r="GXX305" s="80"/>
      <c r="GXY305" s="80"/>
      <c r="GXZ305" s="80"/>
      <c r="GYA305" s="80"/>
      <c r="GYB305" s="80"/>
      <c r="GYC305" s="80"/>
      <c r="GYD305" s="80"/>
      <c r="GYE305" s="80"/>
      <c r="GYF305" s="80"/>
      <c r="GYG305" s="80"/>
      <c r="GYH305" s="80"/>
      <c r="GYI305" s="80"/>
      <c r="GYJ305" s="80"/>
      <c r="GYK305" s="80"/>
      <c r="GYL305" s="80"/>
      <c r="GYM305" s="80"/>
      <c r="GYN305" s="80"/>
      <c r="GYO305" s="80"/>
      <c r="GYP305" s="80"/>
      <c r="GYQ305" s="80"/>
      <c r="GYR305" s="80"/>
      <c r="GYS305" s="80"/>
      <c r="GYT305" s="80"/>
      <c r="GYU305" s="80"/>
      <c r="GYV305" s="80"/>
      <c r="GYW305" s="80"/>
      <c r="GYX305" s="80"/>
      <c r="GYY305" s="80"/>
      <c r="GYZ305" s="80"/>
      <c r="GZA305" s="80"/>
      <c r="GZB305" s="80"/>
      <c r="GZC305" s="80"/>
      <c r="GZD305" s="80"/>
      <c r="GZE305" s="80"/>
      <c r="GZF305" s="80"/>
      <c r="GZG305" s="80"/>
      <c r="GZH305" s="80"/>
      <c r="GZI305" s="80"/>
      <c r="GZJ305" s="80"/>
      <c r="GZK305" s="80"/>
      <c r="GZL305" s="80"/>
      <c r="GZM305" s="80"/>
      <c r="GZN305" s="80"/>
      <c r="GZO305" s="80"/>
      <c r="GZP305" s="80"/>
      <c r="GZQ305" s="80"/>
      <c r="GZR305" s="80"/>
      <c r="GZS305" s="80"/>
      <c r="GZT305" s="80"/>
      <c r="GZU305" s="80"/>
      <c r="GZV305" s="80"/>
      <c r="GZW305" s="80"/>
      <c r="GZX305" s="80"/>
      <c r="GZY305" s="80"/>
      <c r="GZZ305" s="80"/>
      <c r="HAA305" s="80"/>
      <c r="HAB305" s="80"/>
      <c r="HAC305" s="80"/>
      <c r="HAD305" s="80"/>
      <c r="HAE305" s="80"/>
      <c r="HAF305" s="80"/>
      <c r="HAG305" s="80"/>
      <c r="HAH305" s="80"/>
      <c r="HAI305" s="80"/>
      <c r="HAJ305" s="80"/>
      <c r="HAK305" s="80"/>
      <c r="HAL305" s="80"/>
      <c r="HAM305" s="80"/>
      <c r="HAN305" s="80"/>
      <c r="HAO305" s="80"/>
      <c r="HAP305" s="80"/>
      <c r="HAQ305" s="80"/>
      <c r="HAR305" s="80"/>
      <c r="HAS305" s="80"/>
      <c r="HAT305" s="80"/>
      <c r="HAU305" s="80"/>
      <c r="HAV305" s="80"/>
      <c r="HAW305" s="80"/>
      <c r="HAX305" s="80"/>
      <c r="HAY305" s="80"/>
      <c r="HAZ305" s="80"/>
      <c r="HBA305" s="80"/>
      <c r="HBB305" s="80"/>
      <c r="HBC305" s="80"/>
      <c r="HBD305" s="80"/>
      <c r="HBE305" s="80"/>
      <c r="HBF305" s="80"/>
      <c r="HBG305" s="80"/>
      <c r="HBH305" s="80"/>
      <c r="HBI305" s="80"/>
      <c r="HBJ305" s="80"/>
      <c r="HBK305" s="80"/>
      <c r="HBL305" s="80"/>
      <c r="HBM305" s="80"/>
      <c r="HBN305" s="80"/>
      <c r="HBO305" s="80"/>
      <c r="HBP305" s="80"/>
      <c r="HBQ305" s="80"/>
      <c r="HBR305" s="80"/>
      <c r="HBS305" s="80"/>
      <c r="HBT305" s="80"/>
      <c r="HBU305" s="80"/>
      <c r="HBV305" s="80"/>
      <c r="HBW305" s="80"/>
      <c r="HBX305" s="80"/>
      <c r="HBY305" s="80"/>
      <c r="HBZ305" s="80"/>
      <c r="HCA305" s="80"/>
      <c r="HCB305" s="80"/>
      <c r="HCC305" s="80"/>
      <c r="HCD305" s="80"/>
      <c r="HCE305" s="80"/>
      <c r="HCF305" s="80"/>
      <c r="HCG305" s="80"/>
      <c r="HCH305" s="80"/>
      <c r="HCI305" s="80"/>
      <c r="HCJ305" s="80"/>
      <c r="HCK305" s="80"/>
      <c r="HCL305" s="80"/>
      <c r="HCM305" s="80"/>
      <c r="HCN305" s="80"/>
      <c r="HCO305" s="80"/>
      <c r="HCP305" s="80"/>
      <c r="HCQ305" s="80"/>
      <c r="HCR305" s="80"/>
      <c r="HCS305" s="80"/>
      <c r="HCT305" s="80"/>
      <c r="HCU305" s="80"/>
      <c r="HCV305" s="80"/>
      <c r="HCW305" s="80"/>
      <c r="HCX305" s="80"/>
      <c r="HCY305" s="80"/>
      <c r="HCZ305" s="80"/>
      <c r="HDA305" s="80"/>
      <c r="HDB305" s="80"/>
      <c r="HDC305" s="80"/>
      <c r="HDD305" s="80"/>
      <c r="HDE305" s="80"/>
      <c r="HDF305" s="80"/>
      <c r="HDG305" s="80"/>
      <c r="HDH305" s="80"/>
      <c r="HDI305" s="80"/>
      <c r="HDJ305" s="80"/>
      <c r="HDK305" s="80"/>
      <c r="HDL305" s="80"/>
      <c r="HDM305" s="80"/>
      <c r="HDN305" s="80"/>
      <c r="HDO305" s="80"/>
      <c r="HDP305" s="80"/>
      <c r="HDQ305" s="80"/>
      <c r="HDR305" s="80"/>
      <c r="HDS305" s="80"/>
      <c r="HDT305" s="80"/>
      <c r="HDU305" s="80"/>
      <c r="HDV305" s="80"/>
      <c r="HDW305" s="80"/>
      <c r="HDX305" s="80"/>
      <c r="HDY305" s="80"/>
      <c r="HDZ305" s="80"/>
      <c r="HEA305" s="80"/>
      <c r="HEB305" s="80"/>
      <c r="HEC305" s="80"/>
      <c r="HED305" s="80"/>
      <c r="HEE305" s="80"/>
      <c r="HEF305" s="80"/>
      <c r="HEG305" s="80"/>
      <c r="HEH305" s="80"/>
      <c r="HEI305" s="80"/>
      <c r="HEJ305" s="80"/>
      <c r="HEK305" s="80"/>
      <c r="HEL305" s="80"/>
      <c r="HEM305" s="80"/>
      <c r="HEN305" s="80"/>
      <c r="HEO305" s="80"/>
      <c r="HEP305" s="80"/>
      <c r="HEQ305" s="80"/>
      <c r="HER305" s="80"/>
      <c r="HES305" s="80"/>
      <c r="HET305" s="80"/>
      <c r="HEU305" s="80"/>
      <c r="HEV305" s="80"/>
      <c r="HEW305" s="80"/>
      <c r="HEX305" s="80"/>
      <c r="HEY305" s="80"/>
      <c r="HEZ305" s="80"/>
      <c r="HFA305" s="80"/>
      <c r="HFB305" s="80"/>
      <c r="HFC305" s="80"/>
      <c r="HFD305" s="80"/>
      <c r="HFE305" s="80"/>
      <c r="HFF305" s="80"/>
      <c r="HFG305" s="80"/>
      <c r="HFH305" s="80"/>
      <c r="HFI305" s="80"/>
      <c r="HFJ305" s="80"/>
      <c r="HFK305" s="80"/>
      <c r="HFL305" s="80"/>
      <c r="HFM305" s="80"/>
      <c r="HFN305" s="80"/>
      <c r="HFO305" s="80"/>
      <c r="HFP305" s="80"/>
      <c r="HFQ305" s="80"/>
      <c r="HFR305" s="80"/>
      <c r="HFS305" s="80"/>
      <c r="HFT305" s="80"/>
      <c r="HFU305" s="80"/>
      <c r="HFV305" s="80"/>
      <c r="HFW305" s="80"/>
      <c r="HFX305" s="80"/>
      <c r="HFY305" s="80"/>
      <c r="HFZ305" s="80"/>
      <c r="HGA305" s="80"/>
      <c r="HGB305" s="80"/>
      <c r="HGC305" s="80"/>
      <c r="HGD305" s="80"/>
      <c r="HGE305" s="80"/>
      <c r="HGF305" s="80"/>
      <c r="HGG305" s="80"/>
      <c r="HGH305" s="80"/>
      <c r="HGI305" s="80"/>
      <c r="HGJ305" s="80"/>
      <c r="HGK305" s="80"/>
      <c r="HGL305" s="80"/>
      <c r="HGM305" s="80"/>
      <c r="HGN305" s="80"/>
      <c r="HGO305" s="80"/>
      <c r="HGP305" s="80"/>
      <c r="HGQ305" s="80"/>
      <c r="HGR305" s="80"/>
      <c r="HGS305" s="80"/>
      <c r="HGT305" s="80"/>
      <c r="HGU305" s="80"/>
      <c r="HGV305" s="80"/>
      <c r="HGW305" s="80"/>
      <c r="HGX305" s="80"/>
      <c r="HGY305" s="80"/>
      <c r="HGZ305" s="80"/>
      <c r="HHA305" s="80"/>
      <c r="HHB305" s="80"/>
      <c r="HHC305" s="80"/>
      <c r="HHD305" s="80"/>
      <c r="HHE305" s="80"/>
      <c r="HHF305" s="80"/>
      <c r="HHG305" s="80"/>
      <c r="HHH305" s="80"/>
      <c r="HHI305" s="80"/>
      <c r="HHJ305" s="80"/>
      <c r="HHK305" s="80"/>
      <c r="HHL305" s="80"/>
      <c r="HHM305" s="80"/>
      <c r="HHN305" s="80"/>
      <c r="HHO305" s="80"/>
      <c r="HHP305" s="80"/>
      <c r="HHQ305" s="80"/>
      <c r="HHR305" s="80"/>
      <c r="HHS305" s="80"/>
      <c r="HHT305" s="80"/>
      <c r="HHU305" s="80"/>
      <c r="HHV305" s="80"/>
      <c r="HHW305" s="80"/>
      <c r="HHX305" s="80"/>
      <c r="HHY305" s="80"/>
      <c r="HHZ305" s="80"/>
      <c r="HIA305" s="80"/>
      <c r="HIB305" s="80"/>
      <c r="HIC305" s="80"/>
      <c r="HID305" s="80"/>
      <c r="HIE305" s="80"/>
      <c r="HIF305" s="80"/>
      <c r="HIG305" s="80"/>
      <c r="HIH305" s="80"/>
      <c r="HII305" s="80"/>
      <c r="HIJ305" s="80"/>
      <c r="HIK305" s="80"/>
      <c r="HIL305" s="80"/>
      <c r="HIM305" s="80"/>
      <c r="HIN305" s="80"/>
      <c r="HIO305" s="80"/>
      <c r="HIP305" s="80"/>
      <c r="HIQ305" s="80"/>
      <c r="HIR305" s="80"/>
      <c r="HIS305" s="80"/>
      <c r="HIT305" s="80"/>
      <c r="HIU305" s="80"/>
      <c r="HIV305" s="80"/>
      <c r="HIW305" s="80"/>
      <c r="HIX305" s="80"/>
      <c r="HIY305" s="80"/>
      <c r="HIZ305" s="80"/>
      <c r="HJA305" s="80"/>
      <c r="HJB305" s="80"/>
      <c r="HJC305" s="80"/>
      <c r="HJD305" s="80"/>
      <c r="HJE305" s="80"/>
      <c r="HJF305" s="80"/>
      <c r="HJG305" s="80"/>
      <c r="HJH305" s="80"/>
      <c r="HJI305" s="80"/>
      <c r="HJJ305" s="80"/>
      <c r="HJK305" s="80"/>
      <c r="HJL305" s="80"/>
      <c r="HJM305" s="80"/>
      <c r="HJN305" s="80"/>
      <c r="HJO305" s="80"/>
      <c r="HJP305" s="80"/>
      <c r="HJQ305" s="80"/>
      <c r="HJR305" s="80"/>
      <c r="HJS305" s="80"/>
      <c r="HJT305" s="80"/>
      <c r="HJU305" s="80"/>
      <c r="HJV305" s="80"/>
      <c r="HJW305" s="80"/>
      <c r="HJX305" s="80"/>
      <c r="HJY305" s="80"/>
      <c r="HJZ305" s="80"/>
      <c r="HKA305" s="80"/>
      <c r="HKB305" s="80"/>
      <c r="HKC305" s="80"/>
      <c r="HKD305" s="80"/>
      <c r="HKE305" s="80"/>
      <c r="HKF305" s="80"/>
      <c r="HKG305" s="80"/>
      <c r="HKH305" s="80"/>
      <c r="HKI305" s="80"/>
      <c r="HKJ305" s="80"/>
      <c r="HKK305" s="80"/>
      <c r="HKL305" s="80"/>
      <c r="HKM305" s="80"/>
      <c r="HKN305" s="80"/>
      <c r="HKO305" s="80"/>
      <c r="HKP305" s="80"/>
      <c r="HKQ305" s="80"/>
      <c r="HKR305" s="80"/>
      <c r="HKS305" s="80"/>
      <c r="HKT305" s="80"/>
      <c r="HKU305" s="80"/>
      <c r="HKV305" s="80"/>
      <c r="HKW305" s="80"/>
      <c r="HKX305" s="80"/>
      <c r="HKY305" s="80"/>
      <c r="HKZ305" s="80"/>
      <c r="HLA305" s="80"/>
      <c r="HLB305" s="80"/>
      <c r="HLC305" s="80"/>
      <c r="HLD305" s="80"/>
      <c r="HLE305" s="80"/>
      <c r="HLF305" s="80"/>
      <c r="HLG305" s="80"/>
      <c r="HLH305" s="80"/>
      <c r="HLI305" s="80"/>
      <c r="HLJ305" s="80"/>
      <c r="HLK305" s="80"/>
      <c r="HLL305" s="80"/>
      <c r="HLM305" s="80"/>
      <c r="HLN305" s="80"/>
      <c r="HLO305" s="80"/>
      <c r="HLP305" s="80"/>
      <c r="HLQ305" s="80"/>
      <c r="HLR305" s="80"/>
      <c r="HLS305" s="80"/>
      <c r="HLT305" s="80"/>
      <c r="HLU305" s="80"/>
      <c r="HLV305" s="80"/>
      <c r="HLW305" s="80"/>
      <c r="HLX305" s="80"/>
      <c r="HLY305" s="80"/>
      <c r="HLZ305" s="80"/>
      <c r="HMA305" s="80"/>
      <c r="HMB305" s="80"/>
      <c r="HMC305" s="80"/>
      <c r="HMD305" s="80"/>
      <c r="HME305" s="80"/>
      <c r="HMF305" s="80"/>
      <c r="HMG305" s="80"/>
      <c r="HMH305" s="80"/>
      <c r="HMI305" s="80"/>
      <c r="HMJ305" s="80"/>
      <c r="HMK305" s="80"/>
      <c r="HML305" s="80"/>
      <c r="HMM305" s="80"/>
      <c r="HMN305" s="80"/>
      <c r="HMO305" s="80"/>
      <c r="HMP305" s="80"/>
      <c r="HMQ305" s="80"/>
      <c r="HMR305" s="80"/>
      <c r="HMS305" s="80"/>
      <c r="HMT305" s="80"/>
      <c r="HMU305" s="80"/>
      <c r="HMV305" s="80"/>
      <c r="HMW305" s="80"/>
      <c r="HMX305" s="80"/>
      <c r="HMY305" s="80"/>
      <c r="HMZ305" s="80"/>
      <c r="HNA305" s="80"/>
      <c r="HNB305" s="80"/>
      <c r="HNC305" s="80"/>
      <c r="HND305" s="80"/>
      <c r="HNE305" s="80"/>
      <c r="HNF305" s="80"/>
      <c r="HNG305" s="80"/>
      <c r="HNH305" s="80"/>
      <c r="HNI305" s="80"/>
      <c r="HNJ305" s="80"/>
      <c r="HNK305" s="80"/>
      <c r="HNL305" s="80"/>
      <c r="HNM305" s="80"/>
      <c r="HNN305" s="80"/>
      <c r="HNO305" s="80"/>
      <c r="HNP305" s="80"/>
      <c r="HNQ305" s="80"/>
      <c r="HNR305" s="80"/>
      <c r="HNS305" s="80"/>
      <c r="HNT305" s="80"/>
      <c r="HNU305" s="80"/>
      <c r="HNV305" s="80"/>
      <c r="HNW305" s="80"/>
      <c r="HNX305" s="80"/>
      <c r="HNY305" s="80"/>
      <c r="HNZ305" s="80"/>
      <c r="HOA305" s="80"/>
      <c r="HOB305" s="80"/>
      <c r="HOC305" s="80"/>
      <c r="HOD305" s="80"/>
      <c r="HOE305" s="80"/>
      <c r="HOF305" s="80"/>
      <c r="HOG305" s="80"/>
      <c r="HOH305" s="80"/>
      <c r="HOI305" s="80"/>
      <c r="HOJ305" s="80"/>
      <c r="HOK305" s="80"/>
      <c r="HOL305" s="80"/>
      <c r="HOM305" s="80"/>
      <c r="HON305" s="80"/>
      <c r="HOO305" s="80"/>
      <c r="HOP305" s="80"/>
      <c r="HOQ305" s="80"/>
      <c r="HOR305" s="80"/>
      <c r="HOS305" s="80"/>
      <c r="HOT305" s="80"/>
      <c r="HOU305" s="80"/>
      <c r="HOV305" s="80"/>
      <c r="HOW305" s="80"/>
      <c r="HOX305" s="80"/>
      <c r="HOY305" s="80"/>
      <c r="HOZ305" s="80"/>
      <c r="HPA305" s="80"/>
      <c r="HPB305" s="80"/>
      <c r="HPC305" s="80"/>
      <c r="HPD305" s="80"/>
      <c r="HPE305" s="80"/>
      <c r="HPF305" s="80"/>
      <c r="HPG305" s="80"/>
      <c r="HPH305" s="80"/>
      <c r="HPI305" s="80"/>
      <c r="HPJ305" s="80"/>
      <c r="HPK305" s="80"/>
      <c r="HPL305" s="80"/>
      <c r="HPM305" s="80"/>
      <c r="HPN305" s="80"/>
      <c r="HPO305" s="80"/>
      <c r="HPP305" s="80"/>
      <c r="HPQ305" s="80"/>
      <c r="HPR305" s="80"/>
      <c r="HPS305" s="80"/>
      <c r="HPT305" s="80"/>
      <c r="HPU305" s="80"/>
      <c r="HPV305" s="80"/>
      <c r="HPW305" s="80"/>
      <c r="HPX305" s="80"/>
      <c r="HPY305" s="80"/>
      <c r="HPZ305" s="80"/>
      <c r="HQA305" s="80"/>
      <c r="HQB305" s="80"/>
      <c r="HQC305" s="80"/>
      <c r="HQD305" s="80"/>
      <c r="HQE305" s="80"/>
      <c r="HQF305" s="80"/>
      <c r="HQG305" s="80"/>
      <c r="HQH305" s="80"/>
      <c r="HQI305" s="80"/>
      <c r="HQJ305" s="80"/>
      <c r="HQK305" s="80"/>
      <c r="HQL305" s="80"/>
      <c r="HQM305" s="80"/>
      <c r="HQN305" s="80"/>
      <c r="HQO305" s="80"/>
      <c r="HQP305" s="80"/>
      <c r="HQQ305" s="80"/>
      <c r="HQR305" s="80"/>
      <c r="HQS305" s="80"/>
      <c r="HQT305" s="80"/>
      <c r="HQU305" s="80"/>
      <c r="HQV305" s="80"/>
      <c r="HQW305" s="80"/>
      <c r="HQX305" s="80"/>
      <c r="HQY305" s="80"/>
      <c r="HQZ305" s="80"/>
      <c r="HRA305" s="80"/>
      <c r="HRB305" s="80"/>
      <c r="HRC305" s="80"/>
      <c r="HRD305" s="80"/>
      <c r="HRE305" s="80"/>
      <c r="HRF305" s="80"/>
      <c r="HRG305" s="80"/>
      <c r="HRH305" s="80"/>
      <c r="HRI305" s="80"/>
      <c r="HRJ305" s="80"/>
      <c r="HRK305" s="80"/>
      <c r="HRL305" s="80"/>
      <c r="HRM305" s="80"/>
      <c r="HRN305" s="80"/>
      <c r="HRO305" s="80"/>
      <c r="HRP305" s="80"/>
      <c r="HRQ305" s="80"/>
      <c r="HRR305" s="80"/>
      <c r="HRS305" s="80"/>
      <c r="HRT305" s="80"/>
      <c r="HRU305" s="80"/>
      <c r="HRV305" s="80"/>
      <c r="HRW305" s="80"/>
      <c r="HRX305" s="80"/>
      <c r="HRY305" s="80"/>
      <c r="HRZ305" s="80"/>
      <c r="HSA305" s="80"/>
      <c r="HSB305" s="80"/>
      <c r="HSC305" s="80"/>
      <c r="HSD305" s="80"/>
      <c r="HSE305" s="80"/>
      <c r="HSF305" s="80"/>
      <c r="HSG305" s="80"/>
      <c r="HSH305" s="80"/>
      <c r="HSI305" s="80"/>
      <c r="HSJ305" s="80"/>
      <c r="HSK305" s="80"/>
      <c r="HSL305" s="80"/>
      <c r="HSM305" s="80"/>
      <c r="HSN305" s="80"/>
      <c r="HSO305" s="80"/>
      <c r="HSP305" s="80"/>
      <c r="HSQ305" s="80"/>
      <c r="HSR305" s="80"/>
      <c r="HSS305" s="80"/>
      <c r="HST305" s="80"/>
      <c r="HSU305" s="80"/>
      <c r="HSV305" s="80"/>
      <c r="HSW305" s="80"/>
      <c r="HSX305" s="80"/>
      <c r="HSY305" s="80"/>
      <c r="HSZ305" s="80"/>
      <c r="HTA305" s="80"/>
      <c r="HTB305" s="80"/>
      <c r="HTC305" s="80"/>
      <c r="HTD305" s="80"/>
      <c r="HTE305" s="80"/>
      <c r="HTF305" s="80"/>
      <c r="HTG305" s="80"/>
      <c r="HTH305" s="80"/>
      <c r="HTI305" s="80"/>
      <c r="HTJ305" s="80"/>
      <c r="HTK305" s="80"/>
      <c r="HTL305" s="80"/>
      <c r="HTM305" s="80"/>
      <c r="HTN305" s="80"/>
      <c r="HTO305" s="80"/>
      <c r="HTP305" s="80"/>
      <c r="HTQ305" s="80"/>
      <c r="HTR305" s="80"/>
      <c r="HTS305" s="80"/>
      <c r="HTT305" s="80"/>
      <c r="HTU305" s="80"/>
      <c r="HTV305" s="80"/>
      <c r="HTW305" s="80"/>
      <c r="HTX305" s="80"/>
      <c r="HTY305" s="80"/>
      <c r="HTZ305" s="80"/>
      <c r="HUA305" s="80"/>
      <c r="HUB305" s="80"/>
      <c r="HUC305" s="80"/>
      <c r="HUD305" s="80"/>
      <c r="HUE305" s="80"/>
      <c r="HUF305" s="80"/>
      <c r="HUG305" s="80"/>
      <c r="HUH305" s="80"/>
      <c r="HUI305" s="80"/>
      <c r="HUJ305" s="80"/>
      <c r="HUK305" s="80"/>
      <c r="HUL305" s="80"/>
      <c r="HUM305" s="80"/>
      <c r="HUN305" s="80"/>
      <c r="HUO305" s="80"/>
      <c r="HUP305" s="80"/>
      <c r="HUQ305" s="80"/>
      <c r="HUR305" s="80"/>
      <c r="HUS305" s="80"/>
      <c r="HUT305" s="80"/>
      <c r="HUU305" s="80"/>
      <c r="HUV305" s="80"/>
      <c r="HUW305" s="80"/>
      <c r="HUX305" s="80"/>
      <c r="HUY305" s="80"/>
      <c r="HUZ305" s="80"/>
      <c r="HVA305" s="80"/>
      <c r="HVB305" s="80"/>
      <c r="HVC305" s="80"/>
      <c r="HVD305" s="80"/>
      <c r="HVE305" s="80"/>
      <c r="HVF305" s="80"/>
      <c r="HVG305" s="80"/>
      <c r="HVH305" s="80"/>
      <c r="HVI305" s="80"/>
      <c r="HVJ305" s="80"/>
      <c r="HVK305" s="80"/>
      <c r="HVL305" s="80"/>
      <c r="HVM305" s="80"/>
      <c r="HVN305" s="80"/>
      <c r="HVO305" s="80"/>
      <c r="HVP305" s="80"/>
      <c r="HVQ305" s="80"/>
      <c r="HVR305" s="80"/>
      <c r="HVS305" s="80"/>
      <c r="HVT305" s="80"/>
      <c r="HVU305" s="80"/>
      <c r="HVV305" s="80"/>
      <c r="HVW305" s="80"/>
      <c r="HVX305" s="80"/>
      <c r="HVY305" s="80"/>
      <c r="HVZ305" s="80"/>
      <c r="HWA305" s="80"/>
      <c r="HWB305" s="80"/>
      <c r="HWC305" s="80"/>
      <c r="HWD305" s="80"/>
      <c r="HWE305" s="80"/>
      <c r="HWF305" s="80"/>
      <c r="HWG305" s="80"/>
      <c r="HWH305" s="80"/>
      <c r="HWI305" s="80"/>
      <c r="HWJ305" s="80"/>
      <c r="HWK305" s="80"/>
      <c r="HWL305" s="80"/>
      <c r="HWM305" s="80"/>
      <c r="HWN305" s="80"/>
      <c r="HWO305" s="80"/>
      <c r="HWP305" s="80"/>
      <c r="HWQ305" s="80"/>
      <c r="HWR305" s="80"/>
      <c r="HWS305" s="80"/>
      <c r="HWT305" s="80"/>
      <c r="HWU305" s="80"/>
      <c r="HWV305" s="80"/>
      <c r="HWW305" s="80"/>
      <c r="HWX305" s="80"/>
      <c r="HWY305" s="80"/>
      <c r="HWZ305" s="80"/>
      <c r="HXA305" s="80"/>
      <c r="HXB305" s="80"/>
      <c r="HXC305" s="80"/>
      <c r="HXD305" s="80"/>
      <c r="HXE305" s="80"/>
      <c r="HXF305" s="80"/>
      <c r="HXG305" s="80"/>
      <c r="HXH305" s="80"/>
      <c r="HXI305" s="80"/>
      <c r="HXJ305" s="80"/>
      <c r="HXK305" s="80"/>
      <c r="HXL305" s="80"/>
      <c r="HXM305" s="80"/>
      <c r="HXN305" s="80"/>
      <c r="HXO305" s="80"/>
      <c r="HXP305" s="80"/>
      <c r="HXQ305" s="80"/>
      <c r="HXR305" s="80"/>
      <c r="HXS305" s="80"/>
      <c r="HXT305" s="80"/>
      <c r="HXU305" s="80"/>
      <c r="HXV305" s="80"/>
      <c r="HXW305" s="80"/>
      <c r="HXX305" s="80"/>
      <c r="HXY305" s="80"/>
      <c r="HXZ305" s="80"/>
      <c r="HYA305" s="80"/>
      <c r="HYB305" s="80"/>
      <c r="HYC305" s="80"/>
      <c r="HYD305" s="80"/>
      <c r="HYE305" s="80"/>
      <c r="HYF305" s="80"/>
      <c r="HYG305" s="80"/>
      <c r="HYH305" s="80"/>
      <c r="HYI305" s="80"/>
      <c r="HYJ305" s="80"/>
      <c r="HYK305" s="80"/>
      <c r="HYL305" s="80"/>
      <c r="HYM305" s="80"/>
      <c r="HYN305" s="80"/>
      <c r="HYO305" s="80"/>
      <c r="HYP305" s="80"/>
      <c r="HYQ305" s="80"/>
      <c r="HYR305" s="80"/>
      <c r="HYS305" s="80"/>
      <c r="HYT305" s="80"/>
      <c r="HYU305" s="80"/>
      <c r="HYV305" s="80"/>
      <c r="HYW305" s="80"/>
      <c r="HYX305" s="80"/>
      <c r="HYY305" s="80"/>
      <c r="HYZ305" s="80"/>
      <c r="HZA305" s="80"/>
      <c r="HZB305" s="80"/>
      <c r="HZC305" s="80"/>
      <c r="HZD305" s="80"/>
      <c r="HZE305" s="80"/>
      <c r="HZF305" s="80"/>
      <c r="HZG305" s="80"/>
      <c r="HZH305" s="80"/>
      <c r="HZI305" s="80"/>
      <c r="HZJ305" s="80"/>
      <c r="HZK305" s="80"/>
      <c r="HZL305" s="80"/>
      <c r="HZM305" s="80"/>
      <c r="HZN305" s="80"/>
      <c r="HZO305" s="80"/>
      <c r="HZP305" s="80"/>
      <c r="HZQ305" s="80"/>
      <c r="HZR305" s="80"/>
      <c r="HZS305" s="80"/>
      <c r="HZT305" s="80"/>
      <c r="HZU305" s="80"/>
      <c r="HZV305" s="80"/>
      <c r="HZW305" s="80"/>
      <c r="HZX305" s="80"/>
      <c r="HZY305" s="80"/>
      <c r="HZZ305" s="80"/>
      <c r="IAA305" s="80"/>
      <c r="IAB305" s="80"/>
      <c r="IAC305" s="80"/>
      <c r="IAD305" s="80"/>
      <c r="IAE305" s="80"/>
      <c r="IAF305" s="80"/>
      <c r="IAG305" s="80"/>
      <c r="IAH305" s="80"/>
      <c r="IAI305" s="80"/>
      <c r="IAJ305" s="80"/>
      <c r="IAK305" s="80"/>
      <c r="IAL305" s="80"/>
      <c r="IAM305" s="80"/>
      <c r="IAN305" s="80"/>
      <c r="IAO305" s="80"/>
      <c r="IAP305" s="80"/>
      <c r="IAQ305" s="80"/>
      <c r="IAR305" s="80"/>
      <c r="IAS305" s="80"/>
      <c r="IAT305" s="80"/>
      <c r="IAU305" s="80"/>
      <c r="IAV305" s="80"/>
      <c r="IAW305" s="80"/>
      <c r="IAX305" s="80"/>
      <c r="IAY305" s="80"/>
      <c r="IAZ305" s="80"/>
      <c r="IBA305" s="80"/>
      <c r="IBB305" s="80"/>
      <c r="IBC305" s="80"/>
      <c r="IBD305" s="80"/>
      <c r="IBE305" s="80"/>
      <c r="IBF305" s="80"/>
      <c r="IBG305" s="80"/>
      <c r="IBH305" s="80"/>
      <c r="IBI305" s="80"/>
      <c r="IBJ305" s="80"/>
      <c r="IBK305" s="80"/>
      <c r="IBL305" s="80"/>
      <c r="IBM305" s="80"/>
      <c r="IBN305" s="80"/>
      <c r="IBO305" s="80"/>
      <c r="IBP305" s="80"/>
      <c r="IBQ305" s="80"/>
      <c r="IBR305" s="80"/>
      <c r="IBS305" s="80"/>
      <c r="IBT305" s="80"/>
      <c r="IBU305" s="80"/>
      <c r="IBV305" s="80"/>
      <c r="IBW305" s="80"/>
      <c r="IBX305" s="80"/>
      <c r="IBY305" s="80"/>
      <c r="IBZ305" s="80"/>
      <c r="ICA305" s="80"/>
      <c r="ICB305" s="80"/>
      <c r="ICC305" s="80"/>
      <c r="ICD305" s="80"/>
      <c r="ICE305" s="80"/>
      <c r="ICF305" s="80"/>
      <c r="ICG305" s="80"/>
      <c r="ICH305" s="80"/>
      <c r="ICI305" s="80"/>
      <c r="ICJ305" s="80"/>
      <c r="ICK305" s="80"/>
      <c r="ICL305" s="80"/>
      <c r="ICM305" s="80"/>
      <c r="ICN305" s="80"/>
      <c r="ICO305" s="80"/>
      <c r="ICP305" s="80"/>
      <c r="ICQ305" s="80"/>
      <c r="ICR305" s="80"/>
      <c r="ICS305" s="80"/>
      <c r="ICT305" s="80"/>
      <c r="ICU305" s="80"/>
      <c r="ICV305" s="80"/>
      <c r="ICW305" s="80"/>
      <c r="ICX305" s="80"/>
      <c r="ICY305" s="80"/>
      <c r="ICZ305" s="80"/>
      <c r="IDA305" s="80"/>
      <c r="IDB305" s="80"/>
      <c r="IDC305" s="80"/>
      <c r="IDD305" s="80"/>
      <c r="IDE305" s="80"/>
      <c r="IDF305" s="80"/>
      <c r="IDG305" s="80"/>
      <c r="IDH305" s="80"/>
      <c r="IDI305" s="80"/>
      <c r="IDJ305" s="80"/>
      <c r="IDK305" s="80"/>
      <c r="IDL305" s="80"/>
      <c r="IDM305" s="80"/>
      <c r="IDN305" s="80"/>
      <c r="IDO305" s="80"/>
      <c r="IDP305" s="80"/>
      <c r="IDQ305" s="80"/>
      <c r="IDR305" s="80"/>
      <c r="IDS305" s="80"/>
      <c r="IDT305" s="80"/>
      <c r="IDU305" s="80"/>
      <c r="IDV305" s="80"/>
      <c r="IDW305" s="80"/>
      <c r="IDX305" s="80"/>
      <c r="IDY305" s="80"/>
      <c r="IDZ305" s="80"/>
      <c r="IEA305" s="80"/>
      <c r="IEB305" s="80"/>
      <c r="IEC305" s="80"/>
      <c r="IED305" s="80"/>
      <c r="IEE305" s="80"/>
      <c r="IEF305" s="80"/>
      <c r="IEG305" s="80"/>
      <c r="IEH305" s="80"/>
      <c r="IEI305" s="80"/>
      <c r="IEJ305" s="80"/>
      <c r="IEK305" s="80"/>
      <c r="IEL305" s="80"/>
      <c r="IEM305" s="80"/>
      <c r="IEN305" s="80"/>
      <c r="IEO305" s="80"/>
      <c r="IEP305" s="80"/>
      <c r="IEQ305" s="80"/>
      <c r="IER305" s="80"/>
      <c r="IES305" s="80"/>
      <c r="IET305" s="80"/>
      <c r="IEU305" s="80"/>
      <c r="IEV305" s="80"/>
      <c r="IEW305" s="80"/>
      <c r="IEX305" s="80"/>
      <c r="IEY305" s="80"/>
      <c r="IEZ305" s="80"/>
      <c r="IFA305" s="80"/>
      <c r="IFB305" s="80"/>
      <c r="IFC305" s="80"/>
      <c r="IFD305" s="80"/>
      <c r="IFE305" s="80"/>
      <c r="IFF305" s="80"/>
      <c r="IFG305" s="80"/>
      <c r="IFH305" s="80"/>
      <c r="IFI305" s="80"/>
      <c r="IFJ305" s="80"/>
      <c r="IFK305" s="80"/>
      <c r="IFL305" s="80"/>
      <c r="IFM305" s="80"/>
      <c r="IFN305" s="80"/>
      <c r="IFO305" s="80"/>
      <c r="IFP305" s="80"/>
      <c r="IFQ305" s="80"/>
      <c r="IFR305" s="80"/>
      <c r="IFS305" s="80"/>
      <c r="IFT305" s="80"/>
      <c r="IFU305" s="80"/>
      <c r="IFV305" s="80"/>
      <c r="IFW305" s="80"/>
      <c r="IFX305" s="80"/>
      <c r="IFY305" s="80"/>
      <c r="IFZ305" s="80"/>
      <c r="IGA305" s="80"/>
      <c r="IGB305" s="80"/>
      <c r="IGC305" s="80"/>
      <c r="IGD305" s="80"/>
      <c r="IGE305" s="80"/>
      <c r="IGF305" s="80"/>
      <c r="IGG305" s="80"/>
      <c r="IGH305" s="80"/>
      <c r="IGI305" s="80"/>
      <c r="IGJ305" s="80"/>
      <c r="IGK305" s="80"/>
      <c r="IGL305" s="80"/>
      <c r="IGM305" s="80"/>
      <c r="IGN305" s="80"/>
      <c r="IGO305" s="80"/>
      <c r="IGP305" s="80"/>
      <c r="IGQ305" s="80"/>
      <c r="IGR305" s="80"/>
      <c r="IGS305" s="80"/>
      <c r="IGT305" s="80"/>
      <c r="IGU305" s="80"/>
      <c r="IGV305" s="80"/>
      <c r="IGW305" s="80"/>
      <c r="IGX305" s="80"/>
      <c r="IGY305" s="80"/>
      <c r="IGZ305" s="80"/>
      <c r="IHA305" s="80"/>
      <c r="IHB305" s="80"/>
      <c r="IHC305" s="80"/>
      <c r="IHD305" s="80"/>
      <c r="IHE305" s="80"/>
      <c r="IHF305" s="80"/>
      <c r="IHG305" s="80"/>
      <c r="IHH305" s="80"/>
      <c r="IHI305" s="80"/>
      <c r="IHJ305" s="80"/>
      <c r="IHK305" s="80"/>
      <c r="IHL305" s="80"/>
      <c r="IHM305" s="80"/>
      <c r="IHN305" s="80"/>
      <c r="IHO305" s="80"/>
      <c r="IHP305" s="80"/>
      <c r="IHQ305" s="80"/>
      <c r="IHR305" s="80"/>
      <c r="IHS305" s="80"/>
      <c r="IHT305" s="80"/>
      <c r="IHU305" s="80"/>
      <c r="IHV305" s="80"/>
      <c r="IHW305" s="80"/>
      <c r="IHX305" s="80"/>
      <c r="IHY305" s="80"/>
      <c r="IHZ305" s="80"/>
      <c r="IIA305" s="80"/>
      <c r="IIB305" s="80"/>
      <c r="IIC305" s="80"/>
      <c r="IID305" s="80"/>
      <c r="IIE305" s="80"/>
      <c r="IIF305" s="80"/>
      <c r="IIG305" s="80"/>
      <c r="IIH305" s="80"/>
      <c r="III305" s="80"/>
      <c r="IIJ305" s="80"/>
      <c r="IIK305" s="80"/>
      <c r="IIL305" s="80"/>
      <c r="IIM305" s="80"/>
      <c r="IIN305" s="80"/>
      <c r="IIO305" s="80"/>
      <c r="IIP305" s="80"/>
      <c r="IIQ305" s="80"/>
      <c r="IIR305" s="80"/>
      <c r="IIS305" s="80"/>
      <c r="IIT305" s="80"/>
      <c r="IIU305" s="80"/>
      <c r="IIV305" s="80"/>
      <c r="IIW305" s="80"/>
      <c r="IIX305" s="80"/>
      <c r="IIY305" s="80"/>
      <c r="IIZ305" s="80"/>
      <c r="IJA305" s="80"/>
      <c r="IJB305" s="80"/>
      <c r="IJC305" s="80"/>
      <c r="IJD305" s="80"/>
      <c r="IJE305" s="80"/>
      <c r="IJF305" s="80"/>
      <c r="IJG305" s="80"/>
      <c r="IJH305" s="80"/>
      <c r="IJI305" s="80"/>
      <c r="IJJ305" s="80"/>
      <c r="IJK305" s="80"/>
      <c r="IJL305" s="80"/>
      <c r="IJM305" s="80"/>
      <c r="IJN305" s="80"/>
      <c r="IJO305" s="80"/>
      <c r="IJP305" s="80"/>
      <c r="IJQ305" s="80"/>
      <c r="IJR305" s="80"/>
      <c r="IJS305" s="80"/>
      <c r="IJT305" s="80"/>
      <c r="IJU305" s="80"/>
      <c r="IJV305" s="80"/>
      <c r="IJW305" s="80"/>
      <c r="IJX305" s="80"/>
      <c r="IJY305" s="80"/>
      <c r="IJZ305" s="80"/>
      <c r="IKA305" s="80"/>
      <c r="IKB305" s="80"/>
      <c r="IKC305" s="80"/>
      <c r="IKD305" s="80"/>
      <c r="IKE305" s="80"/>
      <c r="IKF305" s="80"/>
      <c r="IKG305" s="80"/>
      <c r="IKH305" s="80"/>
      <c r="IKI305" s="80"/>
      <c r="IKJ305" s="80"/>
      <c r="IKK305" s="80"/>
      <c r="IKL305" s="80"/>
      <c r="IKM305" s="80"/>
      <c r="IKN305" s="80"/>
      <c r="IKO305" s="80"/>
      <c r="IKP305" s="80"/>
      <c r="IKQ305" s="80"/>
      <c r="IKR305" s="80"/>
      <c r="IKS305" s="80"/>
      <c r="IKT305" s="80"/>
      <c r="IKU305" s="80"/>
      <c r="IKV305" s="80"/>
      <c r="IKW305" s="80"/>
      <c r="IKX305" s="80"/>
      <c r="IKY305" s="80"/>
      <c r="IKZ305" s="80"/>
      <c r="ILA305" s="80"/>
      <c r="ILB305" s="80"/>
      <c r="ILC305" s="80"/>
      <c r="ILD305" s="80"/>
      <c r="ILE305" s="80"/>
      <c r="ILF305" s="80"/>
      <c r="ILG305" s="80"/>
      <c r="ILH305" s="80"/>
      <c r="ILI305" s="80"/>
      <c r="ILJ305" s="80"/>
      <c r="ILK305" s="80"/>
      <c r="ILL305" s="80"/>
      <c r="ILM305" s="80"/>
      <c r="ILN305" s="80"/>
      <c r="ILO305" s="80"/>
      <c r="ILP305" s="80"/>
      <c r="ILQ305" s="80"/>
      <c r="ILR305" s="80"/>
      <c r="ILS305" s="80"/>
      <c r="ILT305" s="80"/>
      <c r="ILU305" s="80"/>
      <c r="ILV305" s="80"/>
      <c r="ILW305" s="80"/>
      <c r="ILX305" s="80"/>
      <c r="ILY305" s="80"/>
      <c r="ILZ305" s="80"/>
      <c r="IMA305" s="80"/>
      <c r="IMB305" s="80"/>
      <c r="IMC305" s="80"/>
      <c r="IMD305" s="80"/>
      <c r="IME305" s="80"/>
      <c r="IMF305" s="80"/>
      <c r="IMG305" s="80"/>
      <c r="IMH305" s="80"/>
      <c r="IMI305" s="80"/>
      <c r="IMJ305" s="80"/>
      <c r="IMK305" s="80"/>
      <c r="IML305" s="80"/>
      <c r="IMM305" s="80"/>
      <c r="IMN305" s="80"/>
      <c r="IMO305" s="80"/>
      <c r="IMP305" s="80"/>
      <c r="IMQ305" s="80"/>
      <c r="IMR305" s="80"/>
      <c r="IMS305" s="80"/>
      <c r="IMT305" s="80"/>
      <c r="IMU305" s="80"/>
      <c r="IMV305" s="80"/>
      <c r="IMW305" s="80"/>
      <c r="IMX305" s="80"/>
      <c r="IMY305" s="80"/>
      <c r="IMZ305" s="80"/>
      <c r="INA305" s="80"/>
      <c r="INB305" s="80"/>
      <c r="INC305" s="80"/>
      <c r="IND305" s="80"/>
      <c r="INE305" s="80"/>
      <c r="INF305" s="80"/>
      <c r="ING305" s="80"/>
      <c r="INH305" s="80"/>
      <c r="INI305" s="80"/>
      <c r="INJ305" s="80"/>
      <c r="INK305" s="80"/>
      <c r="INL305" s="80"/>
      <c r="INM305" s="80"/>
      <c r="INN305" s="80"/>
      <c r="INO305" s="80"/>
      <c r="INP305" s="80"/>
      <c r="INQ305" s="80"/>
      <c r="INR305" s="80"/>
      <c r="INS305" s="80"/>
      <c r="INT305" s="80"/>
      <c r="INU305" s="80"/>
      <c r="INV305" s="80"/>
      <c r="INW305" s="80"/>
      <c r="INX305" s="80"/>
      <c r="INY305" s="80"/>
      <c r="INZ305" s="80"/>
      <c r="IOA305" s="80"/>
      <c r="IOB305" s="80"/>
      <c r="IOC305" s="80"/>
      <c r="IOD305" s="80"/>
      <c r="IOE305" s="80"/>
      <c r="IOF305" s="80"/>
      <c r="IOG305" s="80"/>
      <c r="IOH305" s="80"/>
      <c r="IOI305" s="80"/>
      <c r="IOJ305" s="80"/>
      <c r="IOK305" s="80"/>
      <c r="IOL305" s="80"/>
      <c r="IOM305" s="80"/>
      <c r="ION305" s="80"/>
      <c r="IOO305" s="80"/>
      <c r="IOP305" s="80"/>
      <c r="IOQ305" s="80"/>
      <c r="IOR305" s="80"/>
      <c r="IOS305" s="80"/>
      <c r="IOT305" s="80"/>
      <c r="IOU305" s="80"/>
      <c r="IOV305" s="80"/>
      <c r="IOW305" s="80"/>
      <c r="IOX305" s="80"/>
      <c r="IOY305" s="80"/>
      <c r="IOZ305" s="80"/>
      <c r="IPA305" s="80"/>
      <c r="IPB305" s="80"/>
      <c r="IPC305" s="80"/>
      <c r="IPD305" s="80"/>
      <c r="IPE305" s="80"/>
      <c r="IPF305" s="80"/>
      <c r="IPG305" s="80"/>
      <c r="IPH305" s="80"/>
      <c r="IPI305" s="80"/>
      <c r="IPJ305" s="80"/>
      <c r="IPK305" s="80"/>
      <c r="IPL305" s="80"/>
      <c r="IPM305" s="80"/>
      <c r="IPN305" s="80"/>
      <c r="IPO305" s="80"/>
      <c r="IPP305" s="80"/>
      <c r="IPQ305" s="80"/>
      <c r="IPR305" s="80"/>
      <c r="IPS305" s="80"/>
      <c r="IPT305" s="80"/>
      <c r="IPU305" s="80"/>
      <c r="IPV305" s="80"/>
      <c r="IPW305" s="80"/>
      <c r="IPX305" s="80"/>
      <c r="IPY305" s="80"/>
      <c r="IPZ305" s="80"/>
      <c r="IQA305" s="80"/>
      <c r="IQB305" s="80"/>
      <c r="IQC305" s="80"/>
      <c r="IQD305" s="80"/>
      <c r="IQE305" s="80"/>
      <c r="IQF305" s="80"/>
      <c r="IQG305" s="80"/>
      <c r="IQH305" s="80"/>
      <c r="IQI305" s="80"/>
      <c r="IQJ305" s="80"/>
      <c r="IQK305" s="80"/>
      <c r="IQL305" s="80"/>
      <c r="IQM305" s="80"/>
      <c r="IQN305" s="80"/>
      <c r="IQO305" s="80"/>
      <c r="IQP305" s="80"/>
      <c r="IQQ305" s="80"/>
      <c r="IQR305" s="80"/>
      <c r="IQS305" s="80"/>
      <c r="IQT305" s="80"/>
      <c r="IQU305" s="80"/>
      <c r="IQV305" s="80"/>
      <c r="IQW305" s="80"/>
      <c r="IQX305" s="80"/>
      <c r="IQY305" s="80"/>
      <c r="IQZ305" s="80"/>
      <c r="IRA305" s="80"/>
      <c r="IRB305" s="80"/>
      <c r="IRC305" s="80"/>
      <c r="IRD305" s="80"/>
      <c r="IRE305" s="80"/>
      <c r="IRF305" s="80"/>
      <c r="IRG305" s="80"/>
      <c r="IRH305" s="80"/>
      <c r="IRI305" s="80"/>
      <c r="IRJ305" s="80"/>
      <c r="IRK305" s="80"/>
      <c r="IRL305" s="80"/>
      <c r="IRM305" s="80"/>
      <c r="IRN305" s="80"/>
      <c r="IRO305" s="80"/>
      <c r="IRP305" s="80"/>
      <c r="IRQ305" s="80"/>
      <c r="IRR305" s="80"/>
      <c r="IRS305" s="80"/>
      <c r="IRT305" s="80"/>
      <c r="IRU305" s="80"/>
      <c r="IRV305" s="80"/>
      <c r="IRW305" s="80"/>
      <c r="IRX305" s="80"/>
      <c r="IRY305" s="80"/>
      <c r="IRZ305" s="80"/>
      <c r="ISA305" s="80"/>
      <c r="ISB305" s="80"/>
      <c r="ISC305" s="80"/>
      <c r="ISD305" s="80"/>
      <c r="ISE305" s="80"/>
      <c r="ISF305" s="80"/>
      <c r="ISG305" s="80"/>
      <c r="ISH305" s="80"/>
      <c r="ISI305" s="80"/>
      <c r="ISJ305" s="80"/>
      <c r="ISK305" s="80"/>
      <c r="ISL305" s="80"/>
      <c r="ISM305" s="80"/>
      <c r="ISN305" s="80"/>
      <c r="ISO305" s="80"/>
      <c r="ISP305" s="80"/>
      <c r="ISQ305" s="80"/>
      <c r="ISR305" s="80"/>
      <c r="ISS305" s="80"/>
      <c r="IST305" s="80"/>
      <c r="ISU305" s="80"/>
      <c r="ISV305" s="80"/>
      <c r="ISW305" s="80"/>
      <c r="ISX305" s="80"/>
      <c r="ISY305" s="80"/>
      <c r="ISZ305" s="80"/>
      <c r="ITA305" s="80"/>
      <c r="ITB305" s="80"/>
      <c r="ITC305" s="80"/>
      <c r="ITD305" s="80"/>
      <c r="ITE305" s="80"/>
      <c r="ITF305" s="80"/>
      <c r="ITG305" s="80"/>
      <c r="ITH305" s="80"/>
      <c r="ITI305" s="80"/>
      <c r="ITJ305" s="80"/>
      <c r="ITK305" s="80"/>
      <c r="ITL305" s="80"/>
      <c r="ITM305" s="80"/>
      <c r="ITN305" s="80"/>
      <c r="ITO305" s="80"/>
      <c r="ITP305" s="80"/>
      <c r="ITQ305" s="80"/>
      <c r="ITR305" s="80"/>
      <c r="ITS305" s="80"/>
      <c r="ITT305" s="80"/>
      <c r="ITU305" s="80"/>
      <c r="ITV305" s="80"/>
      <c r="ITW305" s="80"/>
      <c r="ITX305" s="80"/>
      <c r="ITY305" s="80"/>
      <c r="ITZ305" s="80"/>
      <c r="IUA305" s="80"/>
      <c r="IUB305" s="80"/>
      <c r="IUC305" s="80"/>
      <c r="IUD305" s="80"/>
      <c r="IUE305" s="80"/>
      <c r="IUF305" s="80"/>
      <c r="IUG305" s="80"/>
      <c r="IUH305" s="80"/>
      <c r="IUI305" s="80"/>
      <c r="IUJ305" s="80"/>
      <c r="IUK305" s="80"/>
      <c r="IUL305" s="80"/>
      <c r="IUM305" s="80"/>
      <c r="IUN305" s="80"/>
      <c r="IUO305" s="80"/>
      <c r="IUP305" s="80"/>
      <c r="IUQ305" s="80"/>
      <c r="IUR305" s="80"/>
      <c r="IUS305" s="80"/>
      <c r="IUT305" s="80"/>
      <c r="IUU305" s="80"/>
      <c r="IUV305" s="80"/>
      <c r="IUW305" s="80"/>
      <c r="IUX305" s="80"/>
      <c r="IUY305" s="80"/>
      <c r="IUZ305" s="80"/>
      <c r="IVA305" s="80"/>
      <c r="IVB305" s="80"/>
      <c r="IVC305" s="80"/>
      <c r="IVD305" s="80"/>
      <c r="IVE305" s="80"/>
      <c r="IVF305" s="80"/>
      <c r="IVG305" s="80"/>
      <c r="IVH305" s="80"/>
      <c r="IVI305" s="80"/>
      <c r="IVJ305" s="80"/>
      <c r="IVK305" s="80"/>
      <c r="IVL305" s="80"/>
      <c r="IVM305" s="80"/>
      <c r="IVN305" s="80"/>
      <c r="IVO305" s="80"/>
      <c r="IVP305" s="80"/>
      <c r="IVQ305" s="80"/>
      <c r="IVR305" s="80"/>
      <c r="IVS305" s="80"/>
      <c r="IVT305" s="80"/>
      <c r="IVU305" s="80"/>
      <c r="IVV305" s="80"/>
      <c r="IVW305" s="80"/>
      <c r="IVX305" s="80"/>
      <c r="IVY305" s="80"/>
      <c r="IVZ305" s="80"/>
      <c r="IWA305" s="80"/>
      <c r="IWB305" s="80"/>
      <c r="IWC305" s="80"/>
      <c r="IWD305" s="80"/>
      <c r="IWE305" s="80"/>
      <c r="IWF305" s="80"/>
      <c r="IWG305" s="80"/>
      <c r="IWH305" s="80"/>
      <c r="IWI305" s="80"/>
      <c r="IWJ305" s="80"/>
      <c r="IWK305" s="80"/>
      <c r="IWL305" s="80"/>
      <c r="IWM305" s="80"/>
      <c r="IWN305" s="80"/>
      <c r="IWO305" s="80"/>
      <c r="IWP305" s="80"/>
      <c r="IWQ305" s="80"/>
      <c r="IWR305" s="80"/>
      <c r="IWS305" s="80"/>
      <c r="IWT305" s="80"/>
      <c r="IWU305" s="80"/>
      <c r="IWV305" s="80"/>
      <c r="IWW305" s="80"/>
      <c r="IWX305" s="80"/>
      <c r="IWY305" s="80"/>
      <c r="IWZ305" s="80"/>
      <c r="IXA305" s="80"/>
      <c r="IXB305" s="80"/>
      <c r="IXC305" s="80"/>
      <c r="IXD305" s="80"/>
      <c r="IXE305" s="80"/>
      <c r="IXF305" s="80"/>
      <c r="IXG305" s="80"/>
      <c r="IXH305" s="80"/>
      <c r="IXI305" s="80"/>
      <c r="IXJ305" s="80"/>
      <c r="IXK305" s="80"/>
      <c r="IXL305" s="80"/>
      <c r="IXM305" s="80"/>
      <c r="IXN305" s="80"/>
      <c r="IXO305" s="80"/>
      <c r="IXP305" s="80"/>
      <c r="IXQ305" s="80"/>
      <c r="IXR305" s="80"/>
      <c r="IXS305" s="80"/>
      <c r="IXT305" s="80"/>
      <c r="IXU305" s="80"/>
      <c r="IXV305" s="80"/>
      <c r="IXW305" s="80"/>
      <c r="IXX305" s="80"/>
      <c r="IXY305" s="80"/>
      <c r="IXZ305" s="80"/>
      <c r="IYA305" s="80"/>
      <c r="IYB305" s="80"/>
      <c r="IYC305" s="80"/>
      <c r="IYD305" s="80"/>
      <c r="IYE305" s="80"/>
      <c r="IYF305" s="80"/>
      <c r="IYG305" s="80"/>
      <c r="IYH305" s="80"/>
      <c r="IYI305" s="80"/>
      <c r="IYJ305" s="80"/>
      <c r="IYK305" s="80"/>
      <c r="IYL305" s="80"/>
      <c r="IYM305" s="80"/>
      <c r="IYN305" s="80"/>
      <c r="IYO305" s="80"/>
      <c r="IYP305" s="80"/>
      <c r="IYQ305" s="80"/>
      <c r="IYR305" s="80"/>
      <c r="IYS305" s="80"/>
      <c r="IYT305" s="80"/>
      <c r="IYU305" s="80"/>
      <c r="IYV305" s="80"/>
      <c r="IYW305" s="80"/>
      <c r="IYX305" s="80"/>
      <c r="IYY305" s="80"/>
      <c r="IYZ305" s="80"/>
      <c r="IZA305" s="80"/>
      <c r="IZB305" s="80"/>
      <c r="IZC305" s="80"/>
      <c r="IZD305" s="80"/>
      <c r="IZE305" s="80"/>
      <c r="IZF305" s="80"/>
      <c r="IZG305" s="80"/>
      <c r="IZH305" s="80"/>
      <c r="IZI305" s="80"/>
      <c r="IZJ305" s="80"/>
      <c r="IZK305" s="80"/>
      <c r="IZL305" s="80"/>
      <c r="IZM305" s="80"/>
      <c r="IZN305" s="80"/>
      <c r="IZO305" s="80"/>
      <c r="IZP305" s="80"/>
      <c r="IZQ305" s="80"/>
      <c r="IZR305" s="80"/>
      <c r="IZS305" s="80"/>
      <c r="IZT305" s="80"/>
      <c r="IZU305" s="80"/>
      <c r="IZV305" s="80"/>
      <c r="IZW305" s="80"/>
      <c r="IZX305" s="80"/>
      <c r="IZY305" s="80"/>
      <c r="IZZ305" s="80"/>
      <c r="JAA305" s="80"/>
      <c r="JAB305" s="80"/>
      <c r="JAC305" s="80"/>
      <c r="JAD305" s="80"/>
      <c r="JAE305" s="80"/>
      <c r="JAF305" s="80"/>
      <c r="JAG305" s="80"/>
      <c r="JAH305" s="80"/>
      <c r="JAI305" s="80"/>
      <c r="JAJ305" s="80"/>
      <c r="JAK305" s="80"/>
      <c r="JAL305" s="80"/>
      <c r="JAM305" s="80"/>
      <c r="JAN305" s="80"/>
      <c r="JAO305" s="80"/>
      <c r="JAP305" s="80"/>
      <c r="JAQ305" s="80"/>
      <c r="JAR305" s="80"/>
      <c r="JAS305" s="80"/>
      <c r="JAT305" s="80"/>
      <c r="JAU305" s="80"/>
      <c r="JAV305" s="80"/>
      <c r="JAW305" s="80"/>
      <c r="JAX305" s="80"/>
      <c r="JAY305" s="80"/>
      <c r="JAZ305" s="80"/>
      <c r="JBA305" s="80"/>
      <c r="JBB305" s="80"/>
      <c r="JBC305" s="80"/>
      <c r="JBD305" s="80"/>
      <c r="JBE305" s="80"/>
      <c r="JBF305" s="80"/>
      <c r="JBG305" s="80"/>
      <c r="JBH305" s="80"/>
      <c r="JBI305" s="80"/>
      <c r="JBJ305" s="80"/>
      <c r="JBK305" s="80"/>
      <c r="JBL305" s="80"/>
      <c r="JBM305" s="80"/>
      <c r="JBN305" s="80"/>
      <c r="JBO305" s="80"/>
      <c r="JBP305" s="80"/>
      <c r="JBQ305" s="80"/>
      <c r="JBR305" s="80"/>
      <c r="JBS305" s="80"/>
      <c r="JBT305" s="80"/>
      <c r="JBU305" s="80"/>
      <c r="JBV305" s="80"/>
      <c r="JBW305" s="80"/>
      <c r="JBX305" s="80"/>
      <c r="JBY305" s="80"/>
      <c r="JBZ305" s="80"/>
      <c r="JCA305" s="80"/>
      <c r="JCB305" s="80"/>
      <c r="JCC305" s="80"/>
      <c r="JCD305" s="80"/>
      <c r="JCE305" s="80"/>
      <c r="JCF305" s="80"/>
      <c r="JCG305" s="80"/>
      <c r="JCH305" s="80"/>
      <c r="JCI305" s="80"/>
      <c r="JCJ305" s="80"/>
      <c r="JCK305" s="80"/>
      <c r="JCL305" s="80"/>
      <c r="JCM305" s="80"/>
      <c r="JCN305" s="80"/>
      <c r="JCO305" s="80"/>
      <c r="JCP305" s="80"/>
      <c r="JCQ305" s="80"/>
      <c r="JCR305" s="80"/>
      <c r="JCS305" s="80"/>
      <c r="JCT305" s="80"/>
      <c r="JCU305" s="80"/>
      <c r="JCV305" s="80"/>
      <c r="JCW305" s="80"/>
      <c r="JCX305" s="80"/>
      <c r="JCY305" s="80"/>
      <c r="JCZ305" s="80"/>
      <c r="JDA305" s="80"/>
      <c r="JDB305" s="80"/>
      <c r="JDC305" s="80"/>
      <c r="JDD305" s="80"/>
      <c r="JDE305" s="80"/>
      <c r="JDF305" s="80"/>
      <c r="JDG305" s="80"/>
      <c r="JDH305" s="80"/>
      <c r="JDI305" s="80"/>
      <c r="JDJ305" s="80"/>
      <c r="JDK305" s="80"/>
      <c r="JDL305" s="80"/>
      <c r="JDM305" s="80"/>
      <c r="JDN305" s="80"/>
      <c r="JDO305" s="80"/>
      <c r="JDP305" s="80"/>
      <c r="JDQ305" s="80"/>
      <c r="JDR305" s="80"/>
      <c r="JDS305" s="80"/>
      <c r="JDT305" s="80"/>
      <c r="JDU305" s="80"/>
      <c r="JDV305" s="80"/>
      <c r="JDW305" s="80"/>
      <c r="JDX305" s="80"/>
      <c r="JDY305" s="80"/>
      <c r="JDZ305" s="80"/>
      <c r="JEA305" s="80"/>
      <c r="JEB305" s="80"/>
      <c r="JEC305" s="80"/>
      <c r="JED305" s="80"/>
      <c r="JEE305" s="80"/>
      <c r="JEF305" s="80"/>
      <c r="JEG305" s="80"/>
      <c r="JEH305" s="80"/>
      <c r="JEI305" s="80"/>
      <c r="JEJ305" s="80"/>
      <c r="JEK305" s="80"/>
      <c r="JEL305" s="80"/>
      <c r="JEM305" s="80"/>
      <c r="JEN305" s="80"/>
      <c r="JEO305" s="80"/>
      <c r="JEP305" s="80"/>
      <c r="JEQ305" s="80"/>
      <c r="JER305" s="80"/>
      <c r="JES305" s="80"/>
      <c r="JET305" s="80"/>
      <c r="JEU305" s="80"/>
      <c r="JEV305" s="80"/>
      <c r="JEW305" s="80"/>
      <c r="JEX305" s="80"/>
      <c r="JEY305" s="80"/>
      <c r="JEZ305" s="80"/>
      <c r="JFA305" s="80"/>
      <c r="JFB305" s="80"/>
      <c r="JFC305" s="80"/>
      <c r="JFD305" s="80"/>
      <c r="JFE305" s="80"/>
      <c r="JFF305" s="80"/>
      <c r="JFG305" s="80"/>
      <c r="JFH305" s="80"/>
      <c r="JFI305" s="80"/>
      <c r="JFJ305" s="80"/>
      <c r="JFK305" s="80"/>
      <c r="JFL305" s="80"/>
      <c r="JFM305" s="80"/>
      <c r="JFN305" s="80"/>
      <c r="JFO305" s="80"/>
      <c r="JFP305" s="80"/>
      <c r="JFQ305" s="80"/>
      <c r="JFR305" s="80"/>
      <c r="JFS305" s="80"/>
      <c r="JFT305" s="80"/>
      <c r="JFU305" s="80"/>
      <c r="JFV305" s="80"/>
      <c r="JFW305" s="80"/>
      <c r="JFX305" s="80"/>
      <c r="JFY305" s="80"/>
      <c r="JFZ305" s="80"/>
      <c r="JGA305" s="80"/>
      <c r="JGB305" s="80"/>
      <c r="JGC305" s="80"/>
      <c r="JGD305" s="80"/>
      <c r="JGE305" s="80"/>
      <c r="JGF305" s="80"/>
      <c r="JGG305" s="80"/>
      <c r="JGH305" s="80"/>
      <c r="JGI305" s="80"/>
      <c r="JGJ305" s="80"/>
      <c r="JGK305" s="80"/>
      <c r="JGL305" s="80"/>
      <c r="JGM305" s="80"/>
      <c r="JGN305" s="80"/>
      <c r="JGO305" s="80"/>
      <c r="JGP305" s="80"/>
      <c r="JGQ305" s="80"/>
      <c r="JGR305" s="80"/>
      <c r="JGS305" s="80"/>
      <c r="JGT305" s="80"/>
      <c r="JGU305" s="80"/>
      <c r="JGV305" s="80"/>
      <c r="JGW305" s="80"/>
      <c r="JGX305" s="80"/>
      <c r="JGY305" s="80"/>
      <c r="JGZ305" s="80"/>
      <c r="JHA305" s="80"/>
      <c r="JHB305" s="80"/>
      <c r="JHC305" s="80"/>
      <c r="JHD305" s="80"/>
      <c r="JHE305" s="80"/>
      <c r="JHF305" s="80"/>
      <c r="JHG305" s="80"/>
      <c r="JHH305" s="80"/>
      <c r="JHI305" s="80"/>
      <c r="JHJ305" s="80"/>
      <c r="JHK305" s="80"/>
      <c r="JHL305" s="80"/>
      <c r="JHM305" s="80"/>
      <c r="JHN305" s="80"/>
      <c r="JHO305" s="80"/>
      <c r="JHP305" s="80"/>
      <c r="JHQ305" s="80"/>
      <c r="JHR305" s="80"/>
      <c r="JHS305" s="80"/>
      <c r="JHT305" s="80"/>
      <c r="JHU305" s="80"/>
      <c r="JHV305" s="80"/>
      <c r="JHW305" s="80"/>
      <c r="JHX305" s="80"/>
      <c r="JHY305" s="80"/>
      <c r="JHZ305" s="80"/>
      <c r="JIA305" s="80"/>
      <c r="JIB305" s="80"/>
      <c r="JIC305" s="80"/>
      <c r="JID305" s="80"/>
      <c r="JIE305" s="80"/>
      <c r="JIF305" s="80"/>
      <c r="JIG305" s="80"/>
      <c r="JIH305" s="80"/>
      <c r="JII305" s="80"/>
      <c r="JIJ305" s="80"/>
      <c r="JIK305" s="80"/>
      <c r="JIL305" s="80"/>
      <c r="JIM305" s="80"/>
      <c r="JIN305" s="80"/>
      <c r="JIO305" s="80"/>
      <c r="JIP305" s="80"/>
      <c r="JIQ305" s="80"/>
      <c r="JIR305" s="80"/>
      <c r="JIS305" s="80"/>
      <c r="JIT305" s="80"/>
      <c r="JIU305" s="80"/>
      <c r="JIV305" s="80"/>
      <c r="JIW305" s="80"/>
      <c r="JIX305" s="80"/>
      <c r="JIY305" s="80"/>
      <c r="JIZ305" s="80"/>
      <c r="JJA305" s="80"/>
      <c r="JJB305" s="80"/>
      <c r="JJC305" s="80"/>
      <c r="JJD305" s="80"/>
      <c r="JJE305" s="80"/>
      <c r="JJF305" s="80"/>
      <c r="JJG305" s="80"/>
      <c r="JJH305" s="80"/>
      <c r="JJI305" s="80"/>
      <c r="JJJ305" s="80"/>
      <c r="JJK305" s="80"/>
      <c r="JJL305" s="80"/>
      <c r="JJM305" s="80"/>
      <c r="JJN305" s="80"/>
      <c r="JJO305" s="80"/>
      <c r="JJP305" s="80"/>
      <c r="JJQ305" s="80"/>
      <c r="JJR305" s="80"/>
      <c r="JJS305" s="80"/>
      <c r="JJT305" s="80"/>
      <c r="JJU305" s="80"/>
      <c r="JJV305" s="80"/>
      <c r="JJW305" s="80"/>
      <c r="JJX305" s="80"/>
      <c r="JJY305" s="80"/>
      <c r="JJZ305" s="80"/>
      <c r="JKA305" s="80"/>
      <c r="JKB305" s="80"/>
      <c r="JKC305" s="80"/>
      <c r="JKD305" s="80"/>
      <c r="JKE305" s="80"/>
      <c r="JKF305" s="80"/>
      <c r="JKG305" s="80"/>
      <c r="JKH305" s="80"/>
      <c r="JKI305" s="80"/>
      <c r="JKJ305" s="80"/>
      <c r="JKK305" s="80"/>
      <c r="JKL305" s="80"/>
      <c r="JKM305" s="80"/>
      <c r="JKN305" s="80"/>
      <c r="JKO305" s="80"/>
      <c r="JKP305" s="80"/>
      <c r="JKQ305" s="80"/>
      <c r="JKR305" s="80"/>
      <c r="JKS305" s="80"/>
      <c r="JKT305" s="80"/>
      <c r="JKU305" s="80"/>
      <c r="JKV305" s="80"/>
      <c r="JKW305" s="80"/>
      <c r="JKX305" s="80"/>
      <c r="JKY305" s="80"/>
      <c r="JKZ305" s="80"/>
      <c r="JLA305" s="80"/>
      <c r="JLB305" s="80"/>
      <c r="JLC305" s="80"/>
      <c r="JLD305" s="80"/>
      <c r="JLE305" s="80"/>
      <c r="JLF305" s="80"/>
      <c r="JLG305" s="80"/>
      <c r="JLH305" s="80"/>
      <c r="JLI305" s="80"/>
      <c r="JLJ305" s="80"/>
      <c r="JLK305" s="80"/>
      <c r="JLL305" s="80"/>
      <c r="JLM305" s="80"/>
      <c r="JLN305" s="80"/>
      <c r="JLO305" s="80"/>
      <c r="JLP305" s="80"/>
      <c r="JLQ305" s="80"/>
      <c r="JLR305" s="80"/>
      <c r="JLS305" s="80"/>
      <c r="JLT305" s="80"/>
      <c r="JLU305" s="80"/>
      <c r="JLV305" s="80"/>
      <c r="JLW305" s="80"/>
      <c r="JLX305" s="80"/>
      <c r="JLY305" s="80"/>
      <c r="JLZ305" s="80"/>
      <c r="JMA305" s="80"/>
      <c r="JMB305" s="80"/>
      <c r="JMC305" s="80"/>
      <c r="JMD305" s="80"/>
      <c r="JME305" s="80"/>
      <c r="JMF305" s="80"/>
      <c r="JMG305" s="80"/>
      <c r="JMH305" s="80"/>
      <c r="JMI305" s="80"/>
      <c r="JMJ305" s="80"/>
      <c r="JMK305" s="80"/>
      <c r="JML305" s="80"/>
      <c r="JMM305" s="80"/>
      <c r="JMN305" s="80"/>
      <c r="JMO305" s="80"/>
      <c r="JMP305" s="80"/>
      <c r="JMQ305" s="80"/>
      <c r="JMR305" s="80"/>
      <c r="JMS305" s="80"/>
      <c r="JMT305" s="80"/>
      <c r="JMU305" s="80"/>
      <c r="JMV305" s="80"/>
      <c r="JMW305" s="80"/>
      <c r="JMX305" s="80"/>
      <c r="JMY305" s="80"/>
      <c r="JMZ305" s="80"/>
      <c r="JNA305" s="80"/>
      <c r="JNB305" s="80"/>
      <c r="JNC305" s="80"/>
      <c r="JND305" s="80"/>
      <c r="JNE305" s="80"/>
      <c r="JNF305" s="80"/>
      <c r="JNG305" s="80"/>
      <c r="JNH305" s="80"/>
      <c r="JNI305" s="80"/>
      <c r="JNJ305" s="80"/>
      <c r="JNK305" s="80"/>
      <c r="JNL305" s="80"/>
      <c r="JNM305" s="80"/>
      <c r="JNN305" s="80"/>
      <c r="JNO305" s="80"/>
      <c r="JNP305" s="80"/>
      <c r="JNQ305" s="80"/>
      <c r="JNR305" s="80"/>
      <c r="JNS305" s="80"/>
      <c r="JNT305" s="80"/>
      <c r="JNU305" s="80"/>
      <c r="JNV305" s="80"/>
      <c r="JNW305" s="80"/>
      <c r="JNX305" s="80"/>
      <c r="JNY305" s="80"/>
      <c r="JNZ305" s="80"/>
      <c r="JOA305" s="80"/>
      <c r="JOB305" s="80"/>
      <c r="JOC305" s="80"/>
      <c r="JOD305" s="80"/>
      <c r="JOE305" s="80"/>
      <c r="JOF305" s="80"/>
      <c r="JOG305" s="80"/>
      <c r="JOH305" s="80"/>
      <c r="JOI305" s="80"/>
      <c r="JOJ305" s="80"/>
      <c r="JOK305" s="80"/>
      <c r="JOL305" s="80"/>
      <c r="JOM305" s="80"/>
      <c r="JON305" s="80"/>
      <c r="JOO305" s="80"/>
      <c r="JOP305" s="80"/>
      <c r="JOQ305" s="80"/>
      <c r="JOR305" s="80"/>
      <c r="JOS305" s="80"/>
      <c r="JOT305" s="80"/>
      <c r="JOU305" s="80"/>
      <c r="JOV305" s="80"/>
      <c r="JOW305" s="80"/>
      <c r="JOX305" s="80"/>
      <c r="JOY305" s="80"/>
      <c r="JOZ305" s="80"/>
      <c r="JPA305" s="80"/>
      <c r="JPB305" s="80"/>
      <c r="JPC305" s="80"/>
      <c r="JPD305" s="80"/>
      <c r="JPE305" s="80"/>
      <c r="JPF305" s="80"/>
      <c r="JPG305" s="80"/>
      <c r="JPH305" s="80"/>
      <c r="JPI305" s="80"/>
      <c r="JPJ305" s="80"/>
      <c r="JPK305" s="80"/>
      <c r="JPL305" s="80"/>
      <c r="JPM305" s="80"/>
      <c r="JPN305" s="80"/>
      <c r="JPO305" s="80"/>
      <c r="JPP305" s="80"/>
      <c r="JPQ305" s="80"/>
      <c r="JPR305" s="80"/>
      <c r="JPS305" s="80"/>
      <c r="JPT305" s="80"/>
      <c r="JPU305" s="80"/>
      <c r="JPV305" s="80"/>
      <c r="JPW305" s="80"/>
      <c r="JPX305" s="80"/>
      <c r="JPY305" s="80"/>
      <c r="JPZ305" s="80"/>
      <c r="JQA305" s="80"/>
      <c r="JQB305" s="80"/>
      <c r="JQC305" s="80"/>
      <c r="JQD305" s="80"/>
      <c r="JQE305" s="80"/>
      <c r="JQF305" s="80"/>
      <c r="JQG305" s="80"/>
      <c r="JQH305" s="80"/>
      <c r="JQI305" s="80"/>
      <c r="JQJ305" s="80"/>
      <c r="JQK305" s="80"/>
      <c r="JQL305" s="80"/>
      <c r="JQM305" s="80"/>
      <c r="JQN305" s="80"/>
      <c r="JQO305" s="80"/>
      <c r="JQP305" s="80"/>
      <c r="JQQ305" s="80"/>
      <c r="JQR305" s="80"/>
      <c r="JQS305" s="80"/>
      <c r="JQT305" s="80"/>
      <c r="JQU305" s="80"/>
      <c r="JQV305" s="80"/>
      <c r="JQW305" s="80"/>
      <c r="JQX305" s="80"/>
      <c r="JQY305" s="80"/>
      <c r="JQZ305" s="80"/>
      <c r="JRA305" s="80"/>
      <c r="JRB305" s="80"/>
      <c r="JRC305" s="80"/>
      <c r="JRD305" s="80"/>
      <c r="JRE305" s="80"/>
      <c r="JRF305" s="80"/>
      <c r="JRG305" s="80"/>
      <c r="JRH305" s="80"/>
      <c r="JRI305" s="80"/>
      <c r="JRJ305" s="80"/>
      <c r="JRK305" s="80"/>
      <c r="JRL305" s="80"/>
      <c r="JRM305" s="80"/>
      <c r="JRN305" s="80"/>
      <c r="JRO305" s="80"/>
      <c r="JRP305" s="80"/>
      <c r="JRQ305" s="80"/>
      <c r="JRR305" s="80"/>
      <c r="JRS305" s="80"/>
      <c r="JRT305" s="80"/>
      <c r="JRU305" s="80"/>
      <c r="JRV305" s="80"/>
      <c r="JRW305" s="80"/>
      <c r="JRX305" s="80"/>
      <c r="JRY305" s="80"/>
      <c r="JRZ305" s="80"/>
      <c r="JSA305" s="80"/>
      <c r="JSB305" s="80"/>
      <c r="JSC305" s="80"/>
      <c r="JSD305" s="80"/>
      <c r="JSE305" s="80"/>
      <c r="JSF305" s="80"/>
      <c r="JSG305" s="80"/>
      <c r="JSH305" s="80"/>
      <c r="JSI305" s="80"/>
      <c r="JSJ305" s="80"/>
      <c r="JSK305" s="80"/>
      <c r="JSL305" s="80"/>
      <c r="JSM305" s="80"/>
      <c r="JSN305" s="80"/>
      <c r="JSO305" s="80"/>
      <c r="JSP305" s="80"/>
      <c r="JSQ305" s="80"/>
      <c r="JSR305" s="80"/>
      <c r="JSS305" s="80"/>
      <c r="JST305" s="80"/>
      <c r="JSU305" s="80"/>
      <c r="JSV305" s="80"/>
      <c r="JSW305" s="80"/>
      <c r="JSX305" s="80"/>
      <c r="JSY305" s="80"/>
      <c r="JSZ305" s="80"/>
      <c r="JTA305" s="80"/>
      <c r="JTB305" s="80"/>
      <c r="JTC305" s="80"/>
      <c r="JTD305" s="80"/>
      <c r="JTE305" s="80"/>
      <c r="JTF305" s="80"/>
      <c r="JTG305" s="80"/>
      <c r="JTH305" s="80"/>
      <c r="JTI305" s="80"/>
      <c r="JTJ305" s="80"/>
      <c r="JTK305" s="80"/>
      <c r="JTL305" s="80"/>
      <c r="JTM305" s="80"/>
      <c r="JTN305" s="80"/>
      <c r="JTO305" s="80"/>
      <c r="JTP305" s="80"/>
      <c r="JTQ305" s="80"/>
      <c r="JTR305" s="80"/>
      <c r="JTS305" s="80"/>
      <c r="JTT305" s="80"/>
      <c r="JTU305" s="80"/>
      <c r="JTV305" s="80"/>
      <c r="JTW305" s="80"/>
      <c r="JTX305" s="80"/>
      <c r="JTY305" s="80"/>
      <c r="JTZ305" s="80"/>
      <c r="JUA305" s="80"/>
      <c r="JUB305" s="80"/>
      <c r="JUC305" s="80"/>
      <c r="JUD305" s="80"/>
      <c r="JUE305" s="80"/>
      <c r="JUF305" s="80"/>
      <c r="JUG305" s="80"/>
      <c r="JUH305" s="80"/>
      <c r="JUI305" s="80"/>
      <c r="JUJ305" s="80"/>
      <c r="JUK305" s="80"/>
      <c r="JUL305" s="80"/>
      <c r="JUM305" s="80"/>
      <c r="JUN305" s="80"/>
      <c r="JUO305" s="80"/>
      <c r="JUP305" s="80"/>
      <c r="JUQ305" s="80"/>
      <c r="JUR305" s="80"/>
      <c r="JUS305" s="80"/>
      <c r="JUT305" s="80"/>
      <c r="JUU305" s="80"/>
      <c r="JUV305" s="80"/>
      <c r="JUW305" s="80"/>
      <c r="JUX305" s="80"/>
      <c r="JUY305" s="80"/>
      <c r="JUZ305" s="80"/>
      <c r="JVA305" s="80"/>
      <c r="JVB305" s="80"/>
      <c r="JVC305" s="80"/>
      <c r="JVD305" s="80"/>
      <c r="JVE305" s="80"/>
      <c r="JVF305" s="80"/>
      <c r="JVG305" s="80"/>
      <c r="JVH305" s="80"/>
      <c r="JVI305" s="80"/>
      <c r="JVJ305" s="80"/>
      <c r="JVK305" s="80"/>
      <c r="JVL305" s="80"/>
      <c r="JVM305" s="80"/>
      <c r="JVN305" s="80"/>
      <c r="JVO305" s="80"/>
      <c r="JVP305" s="80"/>
      <c r="JVQ305" s="80"/>
      <c r="JVR305" s="80"/>
      <c r="JVS305" s="80"/>
      <c r="JVT305" s="80"/>
      <c r="JVU305" s="80"/>
      <c r="JVV305" s="80"/>
      <c r="JVW305" s="80"/>
      <c r="JVX305" s="80"/>
      <c r="JVY305" s="80"/>
      <c r="JVZ305" s="80"/>
      <c r="JWA305" s="80"/>
      <c r="JWB305" s="80"/>
      <c r="JWC305" s="80"/>
      <c r="JWD305" s="80"/>
      <c r="JWE305" s="80"/>
      <c r="JWF305" s="80"/>
      <c r="JWG305" s="80"/>
      <c r="JWH305" s="80"/>
      <c r="JWI305" s="80"/>
      <c r="JWJ305" s="80"/>
      <c r="JWK305" s="80"/>
      <c r="JWL305" s="80"/>
      <c r="JWM305" s="80"/>
      <c r="JWN305" s="80"/>
      <c r="JWO305" s="80"/>
      <c r="JWP305" s="80"/>
      <c r="JWQ305" s="80"/>
      <c r="JWR305" s="80"/>
      <c r="JWS305" s="80"/>
      <c r="JWT305" s="80"/>
      <c r="JWU305" s="80"/>
      <c r="JWV305" s="80"/>
      <c r="JWW305" s="80"/>
      <c r="JWX305" s="80"/>
      <c r="JWY305" s="80"/>
      <c r="JWZ305" s="80"/>
      <c r="JXA305" s="80"/>
      <c r="JXB305" s="80"/>
      <c r="JXC305" s="80"/>
      <c r="JXD305" s="80"/>
      <c r="JXE305" s="80"/>
      <c r="JXF305" s="80"/>
      <c r="JXG305" s="80"/>
      <c r="JXH305" s="80"/>
      <c r="JXI305" s="80"/>
      <c r="JXJ305" s="80"/>
      <c r="JXK305" s="80"/>
      <c r="JXL305" s="80"/>
      <c r="JXM305" s="80"/>
      <c r="JXN305" s="80"/>
      <c r="JXO305" s="80"/>
      <c r="JXP305" s="80"/>
      <c r="JXQ305" s="80"/>
      <c r="JXR305" s="80"/>
      <c r="JXS305" s="80"/>
      <c r="JXT305" s="80"/>
      <c r="JXU305" s="80"/>
      <c r="JXV305" s="80"/>
      <c r="JXW305" s="80"/>
      <c r="JXX305" s="80"/>
      <c r="JXY305" s="80"/>
      <c r="JXZ305" s="80"/>
      <c r="JYA305" s="80"/>
      <c r="JYB305" s="80"/>
      <c r="JYC305" s="80"/>
      <c r="JYD305" s="80"/>
      <c r="JYE305" s="80"/>
      <c r="JYF305" s="80"/>
      <c r="JYG305" s="80"/>
      <c r="JYH305" s="80"/>
      <c r="JYI305" s="80"/>
      <c r="JYJ305" s="80"/>
      <c r="JYK305" s="80"/>
      <c r="JYL305" s="80"/>
      <c r="JYM305" s="80"/>
      <c r="JYN305" s="80"/>
      <c r="JYO305" s="80"/>
      <c r="JYP305" s="80"/>
      <c r="JYQ305" s="80"/>
      <c r="JYR305" s="80"/>
      <c r="JYS305" s="80"/>
      <c r="JYT305" s="80"/>
      <c r="JYU305" s="80"/>
      <c r="JYV305" s="80"/>
      <c r="JYW305" s="80"/>
      <c r="JYX305" s="80"/>
      <c r="JYY305" s="80"/>
      <c r="JYZ305" s="80"/>
      <c r="JZA305" s="80"/>
      <c r="JZB305" s="80"/>
      <c r="JZC305" s="80"/>
      <c r="JZD305" s="80"/>
      <c r="JZE305" s="80"/>
      <c r="JZF305" s="80"/>
      <c r="JZG305" s="80"/>
      <c r="JZH305" s="80"/>
      <c r="JZI305" s="80"/>
      <c r="JZJ305" s="80"/>
      <c r="JZK305" s="80"/>
      <c r="JZL305" s="80"/>
      <c r="JZM305" s="80"/>
      <c r="JZN305" s="80"/>
      <c r="JZO305" s="80"/>
      <c r="JZP305" s="80"/>
      <c r="JZQ305" s="80"/>
      <c r="JZR305" s="80"/>
      <c r="JZS305" s="80"/>
      <c r="JZT305" s="80"/>
      <c r="JZU305" s="80"/>
      <c r="JZV305" s="80"/>
      <c r="JZW305" s="80"/>
      <c r="JZX305" s="80"/>
      <c r="JZY305" s="80"/>
      <c r="JZZ305" s="80"/>
      <c r="KAA305" s="80"/>
      <c r="KAB305" s="80"/>
      <c r="KAC305" s="80"/>
      <c r="KAD305" s="80"/>
      <c r="KAE305" s="80"/>
      <c r="KAF305" s="80"/>
      <c r="KAG305" s="80"/>
      <c r="KAH305" s="80"/>
      <c r="KAI305" s="80"/>
      <c r="KAJ305" s="80"/>
      <c r="KAK305" s="80"/>
      <c r="KAL305" s="80"/>
      <c r="KAM305" s="80"/>
      <c r="KAN305" s="80"/>
      <c r="KAO305" s="80"/>
      <c r="KAP305" s="80"/>
      <c r="KAQ305" s="80"/>
      <c r="KAR305" s="80"/>
      <c r="KAS305" s="80"/>
      <c r="KAT305" s="80"/>
      <c r="KAU305" s="80"/>
      <c r="KAV305" s="80"/>
      <c r="KAW305" s="80"/>
      <c r="KAX305" s="80"/>
      <c r="KAY305" s="80"/>
      <c r="KAZ305" s="80"/>
      <c r="KBA305" s="80"/>
      <c r="KBB305" s="80"/>
      <c r="KBC305" s="80"/>
      <c r="KBD305" s="80"/>
      <c r="KBE305" s="80"/>
      <c r="KBF305" s="80"/>
      <c r="KBG305" s="80"/>
      <c r="KBH305" s="80"/>
      <c r="KBI305" s="80"/>
      <c r="KBJ305" s="80"/>
      <c r="KBK305" s="80"/>
      <c r="KBL305" s="80"/>
      <c r="KBM305" s="80"/>
      <c r="KBN305" s="80"/>
      <c r="KBO305" s="80"/>
      <c r="KBP305" s="80"/>
      <c r="KBQ305" s="80"/>
      <c r="KBR305" s="80"/>
      <c r="KBS305" s="80"/>
      <c r="KBT305" s="80"/>
      <c r="KBU305" s="80"/>
      <c r="KBV305" s="80"/>
      <c r="KBW305" s="80"/>
      <c r="KBX305" s="80"/>
      <c r="KBY305" s="80"/>
      <c r="KBZ305" s="80"/>
      <c r="KCA305" s="80"/>
      <c r="KCB305" s="80"/>
      <c r="KCC305" s="80"/>
      <c r="KCD305" s="80"/>
      <c r="KCE305" s="80"/>
      <c r="KCF305" s="80"/>
      <c r="KCG305" s="80"/>
      <c r="KCH305" s="80"/>
      <c r="KCI305" s="80"/>
      <c r="KCJ305" s="80"/>
      <c r="KCK305" s="80"/>
      <c r="KCL305" s="80"/>
      <c r="KCM305" s="80"/>
      <c r="KCN305" s="80"/>
      <c r="KCO305" s="80"/>
      <c r="KCP305" s="80"/>
      <c r="KCQ305" s="80"/>
      <c r="KCR305" s="80"/>
      <c r="KCS305" s="80"/>
      <c r="KCT305" s="80"/>
      <c r="KCU305" s="80"/>
      <c r="KCV305" s="80"/>
      <c r="KCW305" s="80"/>
      <c r="KCX305" s="80"/>
      <c r="KCY305" s="80"/>
      <c r="KCZ305" s="80"/>
      <c r="KDA305" s="80"/>
      <c r="KDB305" s="80"/>
      <c r="KDC305" s="80"/>
      <c r="KDD305" s="80"/>
      <c r="KDE305" s="80"/>
      <c r="KDF305" s="80"/>
      <c r="KDG305" s="80"/>
      <c r="KDH305" s="80"/>
      <c r="KDI305" s="80"/>
      <c r="KDJ305" s="80"/>
      <c r="KDK305" s="80"/>
      <c r="KDL305" s="80"/>
      <c r="KDM305" s="80"/>
      <c r="KDN305" s="80"/>
      <c r="KDO305" s="80"/>
      <c r="KDP305" s="80"/>
      <c r="KDQ305" s="80"/>
      <c r="KDR305" s="80"/>
      <c r="KDS305" s="80"/>
      <c r="KDT305" s="80"/>
      <c r="KDU305" s="80"/>
      <c r="KDV305" s="80"/>
      <c r="KDW305" s="80"/>
      <c r="KDX305" s="80"/>
      <c r="KDY305" s="80"/>
      <c r="KDZ305" s="80"/>
      <c r="KEA305" s="80"/>
      <c r="KEB305" s="80"/>
      <c r="KEC305" s="80"/>
      <c r="KED305" s="80"/>
      <c r="KEE305" s="80"/>
      <c r="KEF305" s="80"/>
      <c r="KEG305" s="80"/>
      <c r="KEH305" s="80"/>
      <c r="KEI305" s="80"/>
      <c r="KEJ305" s="80"/>
      <c r="KEK305" s="80"/>
      <c r="KEL305" s="80"/>
      <c r="KEM305" s="80"/>
      <c r="KEN305" s="80"/>
      <c r="KEO305" s="80"/>
      <c r="KEP305" s="80"/>
      <c r="KEQ305" s="80"/>
      <c r="KER305" s="80"/>
      <c r="KES305" s="80"/>
      <c r="KET305" s="80"/>
      <c r="KEU305" s="80"/>
      <c r="KEV305" s="80"/>
      <c r="KEW305" s="80"/>
      <c r="KEX305" s="80"/>
      <c r="KEY305" s="80"/>
      <c r="KEZ305" s="80"/>
      <c r="KFA305" s="80"/>
      <c r="KFB305" s="80"/>
      <c r="KFC305" s="80"/>
      <c r="KFD305" s="80"/>
      <c r="KFE305" s="80"/>
      <c r="KFF305" s="80"/>
      <c r="KFG305" s="80"/>
      <c r="KFH305" s="80"/>
      <c r="KFI305" s="80"/>
      <c r="KFJ305" s="80"/>
      <c r="KFK305" s="80"/>
      <c r="KFL305" s="80"/>
      <c r="KFM305" s="80"/>
      <c r="KFN305" s="80"/>
      <c r="KFO305" s="80"/>
      <c r="KFP305" s="80"/>
      <c r="KFQ305" s="80"/>
      <c r="KFR305" s="80"/>
      <c r="KFS305" s="80"/>
      <c r="KFT305" s="80"/>
      <c r="KFU305" s="80"/>
      <c r="KFV305" s="80"/>
      <c r="KFW305" s="80"/>
      <c r="KFX305" s="80"/>
      <c r="KFY305" s="80"/>
      <c r="KFZ305" s="80"/>
      <c r="KGA305" s="80"/>
      <c r="KGB305" s="80"/>
      <c r="KGC305" s="80"/>
      <c r="KGD305" s="80"/>
      <c r="KGE305" s="80"/>
      <c r="KGF305" s="80"/>
      <c r="KGG305" s="80"/>
      <c r="KGH305" s="80"/>
      <c r="KGI305" s="80"/>
      <c r="KGJ305" s="80"/>
      <c r="KGK305" s="80"/>
      <c r="KGL305" s="80"/>
      <c r="KGM305" s="80"/>
      <c r="KGN305" s="80"/>
      <c r="KGO305" s="80"/>
      <c r="KGP305" s="80"/>
      <c r="KGQ305" s="80"/>
      <c r="KGR305" s="80"/>
      <c r="KGS305" s="80"/>
      <c r="KGT305" s="80"/>
      <c r="KGU305" s="80"/>
      <c r="KGV305" s="80"/>
      <c r="KGW305" s="80"/>
      <c r="KGX305" s="80"/>
      <c r="KGY305" s="80"/>
      <c r="KGZ305" s="80"/>
      <c r="KHA305" s="80"/>
      <c r="KHB305" s="80"/>
      <c r="KHC305" s="80"/>
      <c r="KHD305" s="80"/>
      <c r="KHE305" s="80"/>
      <c r="KHF305" s="80"/>
      <c r="KHG305" s="80"/>
      <c r="KHH305" s="80"/>
      <c r="KHI305" s="80"/>
      <c r="KHJ305" s="80"/>
      <c r="KHK305" s="80"/>
      <c r="KHL305" s="80"/>
      <c r="KHM305" s="80"/>
      <c r="KHN305" s="80"/>
      <c r="KHO305" s="80"/>
      <c r="KHP305" s="80"/>
      <c r="KHQ305" s="80"/>
      <c r="KHR305" s="80"/>
      <c r="KHS305" s="80"/>
      <c r="KHT305" s="80"/>
      <c r="KHU305" s="80"/>
      <c r="KHV305" s="80"/>
      <c r="KHW305" s="80"/>
      <c r="KHX305" s="80"/>
      <c r="KHY305" s="80"/>
      <c r="KHZ305" s="80"/>
      <c r="KIA305" s="80"/>
      <c r="KIB305" s="80"/>
      <c r="KIC305" s="80"/>
      <c r="KID305" s="80"/>
      <c r="KIE305" s="80"/>
      <c r="KIF305" s="80"/>
      <c r="KIG305" s="80"/>
      <c r="KIH305" s="80"/>
      <c r="KII305" s="80"/>
      <c r="KIJ305" s="80"/>
      <c r="KIK305" s="80"/>
      <c r="KIL305" s="80"/>
      <c r="KIM305" s="80"/>
      <c r="KIN305" s="80"/>
      <c r="KIO305" s="80"/>
      <c r="KIP305" s="80"/>
      <c r="KIQ305" s="80"/>
      <c r="KIR305" s="80"/>
      <c r="KIS305" s="80"/>
      <c r="KIT305" s="80"/>
      <c r="KIU305" s="80"/>
      <c r="KIV305" s="80"/>
      <c r="KIW305" s="80"/>
      <c r="KIX305" s="80"/>
      <c r="KIY305" s="80"/>
      <c r="KIZ305" s="80"/>
      <c r="KJA305" s="80"/>
      <c r="KJB305" s="80"/>
      <c r="KJC305" s="80"/>
      <c r="KJD305" s="80"/>
      <c r="KJE305" s="80"/>
      <c r="KJF305" s="80"/>
      <c r="KJG305" s="80"/>
      <c r="KJH305" s="80"/>
      <c r="KJI305" s="80"/>
      <c r="KJJ305" s="80"/>
      <c r="KJK305" s="80"/>
      <c r="KJL305" s="80"/>
      <c r="KJM305" s="80"/>
      <c r="KJN305" s="80"/>
      <c r="KJO305" s="80"/>
      <c r="KJP305" s="80"/>
      <c r="KJQ305" s="80"/>
      <c r="KJR305" s="80"/>
      <c r="KJS305" s="80"/>
      <c r="KJT305" s="80"/>
      <c r="KJU305" s="80"/>
      <c r="KJV305" s="80"/>
      <c r="KJW305" s="80"/>
      <c r="KJX305" s="80"/>
      <c r="KJY305" s="80"/>
      <c r="KJZ305" s="80"/>
      <c r="KKA305" s="80"/>
      <c r="KKB305" s="80"/>
      <c r="KKC305" s="80"/>
      <c r="KKD305" s="80"/>
      <c r="KKE305" s="80"/>
      <c r="KKF305" s="80"/>
      <c r="KKG305" s="80"/>
      <c r="KKH305" s="80"/>
      <c r="KKI305" s="80"/>
      <c r="KKJ305" s="80"/>
      <c r="KKK305" s="80"/>
      <c r="KKL305" s="80"/>
      <c r="KKM305" s="80"/>
      <c r="KKN305" s="80"/>
      <c r="KKO305" s="80"/>
      <c r="KKP305" s="80"/>
      <c r="KKQ305" s="80"/>
      <c r="KKR305" s="80"/>
      <c r="KKS305" s="80"/>
      <c r="KKT305" s="80"/>
      <c r="KKU305" s="80"/>
      <c r="KKV305" s="80"/>
      <c r="KKW305" s="80"/>
      <c r="KKX305" s="80"/>
      <c r="KKY305" s="80"/>
      <c r="KKZ305" s="80"/>
      <c r="KLA305" s="80"/>
      <c r="KLB305" s="80"/>
      <c r="KLC305" s="80"/>
      <c r="KLD305" s="80"/>
      <c r="KLE305" s="80"/>
      <c r="KLF305" s="80"/>
      <c r="KLG305" s="80"/>
      <c r="KLH305" s="80"/>
      <c r="KLI305" s="80"/>
      <c r="KLJ305" s="80"/>
      <c r="KLK305" s="80"/>
      <c r="KLL305" s="80"/>
      <c r="KLM305" s="80"/>
      <c r="KLN305" s="80"/>
      <c r="KLO305" s="80"/>
      <c r="KLP305" s="80"/>
      <c r="KLQ305" s="80"/>
      <c r="KLR305" s="80"/>
      <c r="KLS305" s="80"/>
      <c r="KLT305" s="80"/>
      <c r="KLU305" s="80"/>
      <c r="KLV305" s="80"/>
      <c r="KLW305" s="80"/>
      <c r="KLX305" s="80"/>
      <c r="KLY305" s="80"/>
      <c r="KLZ305" s="80"/>
      <c r="KMA305" s="80"/>
      <c r="KMB305" s="80"/>
      <c r="KMC305" s="80"/>
      <c r="KMD305" s="80"/>
      <c r="KME305" s="80"/>
      <c r="KMF305" s="80"/>
      <c r="KMG305" s="80"/>
      <c r="KMH305" s="80"/>
      <c r="KMI305" s="80"/>
      <c r="KMJ305" s="80"/>
      <c r="KMK305" s="80"/>
      <c r="KML305" s="80"/>
      <c r="KMM305" s="80"/>
      <c r="KMN305" s="80"/>
      <c r="KMO305" s="80"/>
      <c r="KMP305" s="80"/>
      <c r="KMQ305" s="80"/>
      <c r="KMR305" s="80"/>
      <c r="KMS305" s="80"/>
      <c r="KMT305" s="80"/>
      <c r="KMU305" s="80"/>
      <c r="KMV305" s="80"/>
      <c r="KMW305" s="80"/>
      <c r="KMX305" s="80"/>
      <c r="KMY305" s="80"/>
      <c r="KMZ305" s="80"/>
      <c r="KNA305" s="80"/>
      <c r="KNB305" s="80"/>
      <c r="KNC305" s="80"/>
      <c r="KND305" s="80"/>
      <c r="KNE305" s="80"/>
      <c r="KNF305" s="80"/>
      <c r="KNG305" s="80"/>
      <c r="KNH305" s="80"/>
      <c r="KNI305" s="80"/>
      <c r="KNJ305" s="80"/>
      <c r="KNK305" s="80"/>
      <c r="KNL305" s="80"/>
      <c r="KNM305" s="80"/>
      <c r="KNN305" s="80"/>
      <c r="KNO305" s="80"/>
      <c r="KNP305" s="80"/>
      <c r="KNQ305" s="80"/>
      <c r="KNR305" s="80"/>
      <c r="KNS305" s="80"/>
      <c r="KNT305" s="80"/>
      <c r="KNU305" s="80"/>
      <c r="KNV305" s="80"/>
      <c r="KNW305" s="80"/>
      <c r="KNX305" s="80"/>
      <c r="KNY305" s="80"/>
      <c r="KNZ305" s="80"/>
      <c r="KOA305" s="80"/>
      <c r="KOB305" s="80"/>
      <c r="KOC305" s="80"/>
      <c r="KOD305" s="80"/>
      <c r="KOE305" s="80"/>
      <c r="KOF305" s="80"/>
      <c r="KOG305" s="80"/>
      <c r="KOH305" s="80"/>
      <c r="KOI305" s="80"/>
      <c r="KOJ305" s="80"/>
      <c r="KOK305" s="80"/>
      <c r="KOL305" s="80"/>
      <c r="KOM305" s="80"/>
      <c r="KON305" s="80"/>
      <c r="KOO305" s="80"/>
      <c r="KOP305" s="80"/>
      <c r="KOQ305" s="80"/>
      <c r="KOR305" s="80"/>
      <c r="KOS305" s="80"/>
      <c r="KOT305" s="80"/>
      <c r="KOU305" s="80"/>
      <c r="KOV305" s="80"/>
      <c r="KOW305" s="80"/>
      <c r="KOX305" s="80"/>
      <c r="KOY305" s="80"/>
      <c r="KOZ305" s="80"/>
      <c r="KPA305" s="80"/>
      <c r="KPB305" s="80"/>
      <c r="KPC305" s="80"/>
      <c r="KPD305" s="80"/>
      <c r="KPE305" s="80"/>
      <c r="KPF305" s="80"/>
      <c r="KPG305" s="80"/>
      <c r="KPH305" s="80"/>
      <c r="KPI305" s="80"/>
      <c r="KPJ305" s="80"/>
      <c r="KPK305" s="80"/>
      <c r="KPL305" s="80"/>
      <c r="KPM305" s="80"/>
      <c r="KPN305" s="80"/>
      <c r="KPO305" s="80"/>
      <c r="KPP305" s="80"/>
      <c r="KPQ305" s="80"/>
      <c r="KPR305" s="80"/>
      <c r="KPS305" s="80"/>
      <c r="KPT305" s="80"/>
      <c r="KPU305" s="80"/>
      <c r="KPV305" s="80"/>
      <c r="KPW305" s="80"/>
      <c r="KPX305" s="80"/>
      <c r="KPY305" s="80"/>
      <c r="KPZ305" s="80"/>
      <c r="KQA305" s="80"/>
      <c r="KQB305" s="80"/>
      <c r="KQC305" s="80"/>
      <c r="KQD305" s="80"/>
      <c r="KQE305" s="80"/>
      <c r="KQF305" s="80"/>
      <c r="KQG305" s="80"/>
      <c r="KQH305" s="80"/>
      <c r="KQI305" s="80"/>
      <c r="KQJ305" s="80"/>
      <c r="KQK305" s="80"/>
      <c r="KQL305" s="80"/>
      <c r="KQM305" s="80"/>
      <c r="KQN305" s="80"/>
      <c r="KQO305" s="80"/>
      <c r="KQP305" s="80"/>
      <c r="KQQ305" s="80"/>
      <c r="KQR305" s="80"/>
      <c r="KQS305" s="80"/>
      <c r="KQT305" s="80"/>
      <c r="KQU305" s="80"/>
      <c r="KQV305" s="80"/>
      <c r="KQW305" s="80"/>
      <c r="KQX305" s="80"/>
      <c r="KQY305" s="80"/>
      <c r="KQZ305" s="80"/>
      <c r="KRA305" s="80"/>
      <c r="KRB305" s="80"/>
      <c r="KRC305" s="80"/>
      <c r="KRD305" s="80"/>
      <c r="KRE305" s="80"/>
      <c r="KRF305" s="80"/>
      <c r="KRG305" s="80"/>
      <c r="KRH305" s="80"/>
      <c r="KRI305" s="80"/>
      <c r="KRJ305" s="80"/>
      <c r="KRK305" s="80"/>
      <c r="KRL305" s="80"/>
      <c r="KRM305" s="80"/>
      <c r="KRN305" s="80"/>
      <c r="KRO305" s="80"/>
      <c r="KRP305" s="80"/>
      <c r="KRQ305" s="80"/>
      <c r="KRR305" s="80"/>
      <c r="KRS305" s="80"/>
      <c r="KRT305" s="80"/>
      <c r="KRU305" s="80"/>
      <c r="KRV305" s="80"/>
      <c r="KRW305" s="80"/>
      <c r="KRX305" s="80"/>
      <c r="KRY305" s="80"/>
      <c r="KRZ305" s="80"/>
      <c r="KSA305" s="80"/>
      <c r="KSB305" s="80"/>
      <c r="KSC305" s="80"/>
      <c r="KSD305" s="80"/>
      <c r="KSE305" s="80"/>
      <c r="KSF305" s="80"/>
      <c r="KSG305" s="80"/>
      <c r="KSH305" s="80"/>
      <c r="KSI305" s="80"/>
      <c r="KSJ305" s="80"/>
      <c r="KSK305" s="80"/>
      <c r="KSL305" s="80"/>
      <c r="KSM305" s="80"/>
      <c r="KSN305" s="80"/>
      <c r="KSO305" s="80"/>
      <c r="KSP305" s="80"/>
      <c r="KSQ305" s="80"/>
      <c r="KSR305" s="80"/>
      <c r="KSS305" s="80"/>
      <c r="KST305" s="80"/>
      <c r="KSU305" s="80"/>
      <c r="KSV305" s="80"/>
      <c r="KSW305" s="80"/>
      <c r="KSX305" s="80"/>
      <c r="KSY305" s="80"/>
      <c r="KSZ305" s="80"/>
      <c r="KTA305" s="80"/>
      <c r="KTB305" s="80"/>
      <c r="KTC305" s="80"/>
      <c r="KTD305" s="80"/>
      <c r="KTE305" s="80"/>
      <c r="KTF305" s="80"/>
      <c r="KTG305" s="80"/>
      <c r="KTH305" s="80"/>
      <c r="KTI305" s="80"/>
      <c r="KTJ305" s="80"/>
      <c r="KTK305" s="80"/>
      <c r="KTL305" s="80"/>
      <c r="KTM305" s="80"/>
      <c r="KTN305" s="80"/>
      <c r="KTO305" s="80"/>
      <c r="KTP305" s="80"/>
      <c r="KTQ305" s="80"/>
      <c r="KTR305" s="80"/>
      <c r="KTS305" s="80"/>
      <c r="KTT305" s="80"/>
      <c r="KTU305" s="80"/>
      <c r="KTV305" s="80"/>
      <c r="KTW305" s="80"/>
      <c r="KTX305" s="80"/>
      <c r="KTY305" s="80"/>
      <c r="KTZ305" s="80"/>
      <c r="KUA305" s="80"/>
      <c r="KUB305" s="80"/>
      <c r="KUC305" s="80"/>
      <c r="KUD305" s="80"/>
      <c r="KUE305" s="80"/>
      <c r="KUF305" s="80"/>
      <c r="KUG305" s="80"/>
      <c r="KUH305" s="80"/>
      <c r="KUI305" s="80"/>
      <c r="KUJ305" s="80"/>
      <c r="KUK305" s="80"/>
      <c r="KUL305" s="80"/>
      <c r="KUM305" s="80"/>
      <c r="KUN305" s="80"/>
      <c r="KUO305" s="80"/>
      <c r="KUP305" s="80"/>
      <c r="KUQ305" s="80"/>
      <c r="KUR305" s="80"/>
      <c r="KUS305" s="80"/>
      <c r="KUT305" s="80"/>
      <c r="KUU305" s="80"/>
      <c r="KUV305" s="80"/>
      <c r="KUW305" s="80"/>
      <c r="KUX305" s="80"/>
      <c r="KUY305" s="80"/>
      <c r="KUZ305" s="80"/>
      <c r="KVA305" s="80"/>
      <c r="KVB305" s="80"/>
      <c r="KVC305" s="80"/>
      <c r="KVD305" s="80"/>
      <c r="KVE305" s="80"/>
      <c r="KVF305" s="80"/>
      <c r="KVG305" s="80"/>
      <c r="KVH305" s="80"/>
      <c r="KVI305" s="80"/>
      <c r="KVJ305" s="80"/>
      <c r="KVK305" s="80"/>
      <c r="KVL305" s="80"/>
      <c r="KVM305" s="80"/>
      <c r="KVN305" s="80"/>
      <c r="KVO305" s="80"/>
      <c r="KVP305" s="80"/>
      <c r="KVQ305" s="80"/>
      <c r="KVR305" s="80"/>
      <c r="KVS305" s="80"/>
      <c r="KVT305" s="80"/>
      <c r="KVU305" s="80"/>
      <c r="KVV305" s="80"/>
      <c r="KVW305" s="80"/>
      <c r="KVX305" s="80"/>
      <c r="KVY305" s="80"/>
      <c r="KVZ305" s="80"/>
      <c r="KWA305" s="80"/>
      <c r="KWB305" s="80"/>
      <c r="KWC305" s="80"/>
      <c r="KWD305" s="80"/>
      <c r="KWE305" s="80"/>
      <c r="KWF305" s="80"/>
      <c r="KWG305" s="80"/>
      <c r="KWH305" s="80"/>
      <c r="KWI305" s="80"/>
      <c r="KWJ305" s="80"/>
      <c r="KWK305" s="80"/>
      <c r="KWL305" s="80"/>
      <c r="KWM305" s="80"/>
      <c r="KWN305" s="80"/>
      <c r="KWO305" s="80"/>
      <c r="KWP305" s="80"/>
      <c r="KWQ305" s="80"/>
      <c r="KWR305" s="80"/>
      <c r="KWS305" s="80"/>
      <c r="KWT305" s="80"/>
      <c r="KWU305" s="80"/>
      <c r="KWV305" s="80"/>
      <c r="KWW305" s="80"/>
      <c r="KWX305" s="80"/>
      <c r="KWY305" s="80"/>
      <c r="KWZ305" s="80"/>
      <c r="KXA305" s="80"/>
      <c r="KXB305" s="80"/>
      <c r="KXC305" s="80"/>
      <c r="KXD305" s="80"/>
      <c r="KXE305" s="80"/>
      <c r="KXF305" s="80"/>
      <c r="KXG305" s="80"/>
      <c r="KXH305" s="80"/>
      <c r="KXI305" s="80"/>
      <c r="KXJ305" s="80"/>
      <c r="KXK305" s="80"/>
      <c r="KXL305" s="80"/>
      <c r="KXM305" s="80"/>
      <c r="KXN305" s="80"/>
      <c r="KXO305" s="80"/>
      <c r="KXP305" s="80"/>
      <c r="KXQ305" s="80"/>
      <c r="KXR305" s="80"/>
      <c r="KXS305" s="80"/>
      <c r="KXT305" s="80"/>
      <c r="KXU305" s="80"/>
      <c r="KXV305" s="80"/>
      <c r="KXW305" s="80"/>
      <c r="KXX305" s="80"/>
      <c r="KXY305" s="80"/>
      <c r="KXZ305" s="80"/>
      <c r="KYA305" s="80"/>
      <c r="KYB305" s="80"/>
      <c r="KYC305" s="80"/>
      <c r="KYD305" s="80"/>
      <c r="KYE305" s="80"/>
      <c r="KYF305" s="80"/>
      <c r="KYG305" s="80"/>
      <c r="KYH305" s="80"/>
      <c r="KYI305" s="80"/>
      <c r="KYJ305" s="80"/>
      <c r="KYK305" s="80"/>
      <c r="KYL305" s="80"/>
      <c r="KYM305" s="80"/>
      <c r="KYN305" s="80"/>
      <c r="KYO305" s="80"/>
      <c r="KYP305" s="80"/>
      <c r="KYQ305" s="80"/>
      <c r="KYR305" s="80"/>
      <c r="KYS305" s="80"/>
      <c r="KYT305" s="80"/>
      <c r="KYU305" s="80"/>
      <c r="KYV305" s="80"/>
      <c r="KYW305" s="80"/>
      <c r="KYX305" s="80"/>
      <c r="KYY305" s="80"/>
      <c r="KYZ305" s="80"/>
      <c r="KZA305" s="80"/>
      <c r="KZB305" s="80"/>
      <c r="KZC305" s="80"/>
      <c r="KZD305" s="80"/>
      <c r="KZE305" s="80"/>
      <c r="KZF305" s="80"/>
      <c r="KZG305" s="80"/>
      <c r="KZH305" s="80"/>
      <c r="KZI305" s="80"/>
      <c r="KZJ305" s="80"/>
      <c r="KZK305" s="80"/>
      <c r="KZL305" s="80"/>
      <c r="KZM305" s="80"/>
      <c r="KZN305" s="80"/>
      <c r="KZO305" s="80"/>
      <c r="KZP305" s="80"/>
      <c r="KZQ305" s="80"/>
      <c r="KZR305" s="80"/>
      <c r="KZS305" s="80"/>
      <c r="KZT305" s="80"/>
      <c r="KZU305" s="80"/>
      <c r="KZV305" s="80"/>
      <c r="KZW305" s="80"/>
      <c r="KZX305" s="80"/>
      <c r="KZY305" s="80"/>
      <c r="KZZ305" s="80"/>
      <c r="LAA305" s="80"/>
      <c r="LAB305" s="80"/>
      <c r="LAC305" s="80"/>
      <c r="LAD305" s="80"/>
      <c r="LAE305" s="80"/>
      <c r="LAF305" s="80"/>
      <c r="LAG305" s="80"/>
      <c r="LAH305" s="80"/>
      <c r="LAI305" s="80"/>
      <c r="LAJ305" s="80"/>
      <c r="LAK305" s="80"/>
      <c r="LAL305" s="80"/>
      <c r="LAM305" s="80"/>
      <c r="LAN305" s="80"/>
      <c r="LAO305" s="80"/>
      <c r="LAP305" s="80"/>
      <c r="LAQ305" s="80"/>
      <c r="LAR305" s="80"/>
      <c r="LAS305" s="80"/>
      <c r="LAT305" s="80"/>
      <c r="LAU305" s="80"/>
      <c r="LAV305" s="80"/>
      <c r="LAW305" s="80"/>
      <c r="LAX305" s="80"/>
      <c r="LAY305" s="80"/>
      <c r="LAZ305" s="80"/>
      <c r="LBA305" s="80"/>
      <c r="LBB305" s="80"/>
      <c r="LBC305" s="80"/>
      <c r="LBD305" s="80"/>
      <c r="LBE305" s="80"/>
      <c r="LBF305" s="80"/>
      <c r="LBG305" s="80"/>
      <c r="LBH305" s="80"/>
      <c r="LBI305" s="80"/>
      <c r="LBJ305" s="80"/>
      <c r="LBK305" s="80"/>
      <c r="LBL305" s="80"/>
      <c r="LBM305" s="80"/>
      <c r="LBN305" s="80"/>
      <c r="LBO305" s="80"/>
      <c r="LBP305" s="80"/>
      <c r="LBQ305" s="80"/>
      <c r="LBR305" s="80"/>
      <c r="LBS305" s="80"/>
      <c r="LBT305" s="80"/>
      <c r="LBU305" s="80"/>
      <c r="LBV305" s="80"/>
      <c r="LBW305" s="80"/>
      <c r="LBX305" s="80"/>
      <c r="LBY305" s="80"/>
      <c r="LBZ305" s="80"/>
      <c r="LCA305" s="80"/>
      <c r="LCB305" s="80"/>
      <c r="LCC305" s="80"/>
      <c r="LCD305" s="80"/>
      <c r="LCE305" s="80"/>
      <c r="LCF305" s="80"/>
      <c r="LCG305" s="80"/>
      <c r="LCH305" s="80"/>
      <c r="LCI305" s="80"/>
      <c r="LCJ305" s="80"/>
      <c r="LCK305" s="80"/>
      <c r="LCL305" s="80"/>
      <c r="LCM305" s="80"/>
      <c r="LCN305" s="80"/>
      <c r="LCO305" s="80"/>
      <c r="LCP305" s="80"/>
      <c r="LCQ305" s="80"/>
      <c r="LCR305" s="80"/>
      <c r="LCS305" s="80"/>
      <c r="LCT305" s="80"/>
      <c r="LCU305" s="80"/>
      <c r="LCV305" s="80"/>
      <c r="LCW305" s="80"/>
      <c r="LCX305" s="80"/>
      <c r="LCY305" s="80"/>
      <c r="LCZ305" s="80"/>
      <c r="LDA305" s="80"/>
      <c r="LDB305" s="80"/>
      <c r="LDC305" s="80"/>
      <c r="LDD305" s="80"/>
      <c r="LDE305" s="80"/>
      <c r="LDF305" s="80"/>
      <c r="LDG305" s="80"/>
      <c r="LDH305" s="80"/>
      <c r="LDI305" s="80"/>
      <c r="LDJ305" s="80"/>
      <c r="LDK305" s="80"/>
      <c r="LDL305" s="80"/>
      <c r="LDM305" s="80"/>
      <c r="LDN305" s="80"/>
      <c r="LDO305" s="80"/>
      <c r="LDP305" s="80"/>
      <c r="LDQ305" s="80"/>
      <c r="LDR305" s="80"/>
      <c r="LDS305" s="80"/>
      <c r="LDT305" s="80"/>
      <c r="LDU305" s="80"/>
      <c r="LDV305" s="80"/>
      <c r="LDW305" s="80"/>
      <c r="LDX305" s="80"/>
      <c r="LDY305" s="80"/>
      <c r="LDZ305" s="80"/>
      <c r="LEA305" s="80"/>
      <c r="LEB305" s="80"/>
      <c r="LEC305" s="80"/>
      <c r="LED305" s="80"/>
      <c r="LEE305" s="80"/>
      <c r="LEF305" s="80"/>
      <c r="LEG305" s="80"/>
      <c r="LEH305" s="80"/>
      <c r="LEI305" s="80"/>
      <c r="LEJ305" s="80"/>
      <c r="LEK305" s="80"/>
      <c r="LEL305" s="80"/>
      <c r="LEM305" s="80"/>
      <c r="LEN305" s="80"/>
      <c r="LEO305" s="80"/>
      <c r="LEP305" s="80"/>
      <c r="LEQ305" s="80"/>
      <c r="LER305" s="80"/>
      <c r="LES305" s="80"/>
      <c r="LET305" s="80"/>
      <c r="LEU305" s="80"/>
      <c r="LEV305" s="80"/>
      <c r="LEW305" s="80"/>
      <c r="LEX305" s="80"/>
      <c r="LEY305" s="80"/>
      <c r="LEZ305" s="80"/>
      <c r="LFA305" s="80"/>
      <c r="LFB305" s="80"/>
      <c r="LFC305" s="80"/>
      <c r="LFD305" s="80"/>
      <c r="LFE305" s="80"/>
      <c r="LFF305" s="80"/>
      <c r="LFG305" s="80"/>
      <c r="LFH305" s="80"/>
      <c r="LFI305" s="80"/>
      <c r="LFJ305" s="80"/>
      <c r="LFK305" s="80"/>
      <c r="LFL305" s="80"/>
      <c r="LFM305" s="80"/>
      <c r="LFN305" s="80"/>
      <c r="LFO305" s="80"/>
      <c r="LFP305" s="80"/>
      <c r="LFQ305" s="80"/>
      <c r="LFR305" s="80"/>
      <c r="LFS305" s="80"/>
      <c r="LFT305" s="80"/>
      <c r="LFU305" s="80"/>
      <c r="LFV305" s="80"/>
      <c r="LFW305" s="80"/>
      <c r="LFX305" s="80"/>
      <c r="LFY305" s="80"/>
      <c r="LFZ305" s="80"/>
      <c r="LGA305" s="80"/>
      <c r="LGB305" s="80"/>
      <c r="LGC305" s="80"/>
      <c r="LGD305" s="80"/>
      <c r="LGE305" s="80"/>
      <c r="LGF305" s="80"/>
      <c r="LGG305" s="80"/>
      <c r="LGH305" s="80"/>
      <c r="LGI305" s="80"/>
      <c r="LGJ305" s="80"/>
      <c r="LGK305" s="80"/>
      <c r="LGL305" s="80"/>
      <c r="LGM305" s="80"/>
      <c r="LGN305" s="80"/>
      <c r="LGO305" s="80"/>
      <c r="LGP305" s="80"/>
      <c r="LGQ305" s="80"/>
      <c r="LGR305" s="80"/>
      <c r="LGS305" s="80"/>
      <c r="LGT305" s="80"/>
      <c r="LGU305" s="80"/>
      <c r="LGV305" s="80"/>
      <c r="LGW305" s="80"/>
      <c r="LGX305" s="80"/>
      <c r="LGY305" s="80"/>
      <c r="LGZ305" s="80"/>
      <c r="LHA305" s="80"/>
      <c r="LHB305" s="80"/>
      <c r="LHC305" s="80"/>
      <c r="LHD305" s="80"/>
      <c r="LHE305" s="80"/>
      <c r="LHF305" s="80"/>
      <c r="LHG305" s="80"/>
      <c r="LHH305" s="80"/>
      <c r="LHI305" s="80"/>
      <c r="LHJ305" s="80"/>
      <c r="LHK305" s="80"/>
      <c r="LHL305" s="80"/>
      <c r="LHM305" s="80"/>
      <c r="LHN305" s="80"/>
      <c r="LHO305" s="80"/>
      <c r="LHP305" s="80"/>
      <c r="LHQ305" s="80"/>
      <c r="LHR305" s="80"/>
      <c r="LHS305" s="80"/>
      <c r="LHT305" s="80"/>
      <c r="LHU305" s="80"/>
      <c r="LHV305" s="80"/>
      <c r="LHW305" s="80"/>
      <c r="LHX305" s="80"/>
      <c r="LHY305" s="80"/>
      <c r="LHZ305" s="80"/>
      <c r="LIA305" s="80"/>
      <c r="LIB305" s="80"/>
      <c r="LIC305" s="80"/>
      <c r="LID305" s="80"/>
      <c r="LIE305" s="80"/>
      <c r="LIF305" s="80"/>
      <c r="LIG305" s="80"/>
      <c r="LIH305" s="80"/>
      <c r="LII305" s="80"/>
      <c r="LIJ305" s="80"/>
      <c r="LIK305" s="80"/>
      <c r="LIL305" s="80"/>
      <c r="LIM305" s="80"/>
      <c r="LIN305" s="80"/>
      <c r="LIO305" s="80"/>
      <c r="LIP305" s="80"/>
      <c r="LIQ305" s="80"/>
      <c r="LIR305" s="80"/>
      <c r="LIS305" s="80"/>
      <c r="LIT305" s="80"/>
      <c r="LIU305" s="80"/>
      <c r="LIV305" s="80"/>
      <c r="LIW305" s="80"/>
      <c r="LIX305" s="80"/>
      <c r="LIY305" s="80"/>
      <c r="LIZ305" s="80"/>
      <c r="LJA305" s="80"/>
      <c r="LJB305" s="80"/>
      <c r="LJC305" s="80"/>
      <c r="LJD305" s="80"/>
      <c r="LJE305" s="80"/>
      <c r="LJF305" s="80"/>
      <c r="LJG305" s="80"/>
      <c r="LJH305" s="80"/>
      <c r="LJI305" s="80"/>
      <c r="LJJ305" s="80"/>
      <c r="LJK305" s="80"/>
      <c r="LJL305" s="80"/>
      <c r="LJM305" s="80"/>
      <c r="LJN305" s="80"/>
      <c r="LJO305" s="80"/>
      <c r="LJP305" s="80"/>
      <c r="LJQ305" s="80"/>
      <c r="LJR305" s="80"/>
      <c r="LJS305" s="80"/>
      <c r="LJT305" s="80"/>
      <c r="LJU305" s="80"/>
      <c r="LJV305" s="80"/>
      <c r="LJW305" s="80"/>
      <c r="LJX305" s="80"/>
      <c r="LJY305" s="80"/>
      <c r="LJZ305" s="80"/>
      <c r="LKA305" s="80"/>
      <c r="LKB305" s="80"/>
      <c r="LKC305" s="80"/>
      <c r="LKD305" s="80"/>
      <c r="LKE305" s="80"/>
      <c r="LKF305" s="80"/>
      <c r="LKG305" s="80"/>
      <c r="LKH305" s="80"/>
      <c r="LKI305" s="80"/>
      <c r="LKJ305" s="80"/>
      <c r="LKK305" s="80"/>
      <c r="LKL305" s="80"/>
      <c r="LKM305" s="80"/>
      <c r="LKN305" s="80"/>
      <c r="LKO305" s="80"/>
      <c r="LKP305" s="80"/>
      <c r="LKQ305" s="80"/>
      <c r="LKR305" s="80"/>
      <c r="LKS305" s="80"/>
      <c r="LKT305" s="80"/>
      <c r="LKU305" s="80"/>
      <c r="LKV305" s="80"/>
      <c r="LKW305" s="80"/>
      <c r="LKX305" s="80"/>
      <c r="LKY305" s="80"/>
      <c r="LKZ305" s="80"/>
      <c r="LLA305" s="80"/>
      <c r="LLB305" s="80"/>
      <c r="LLC305" s="80"/>
      <c r="LLD305" s="80"/>
      <c r="LLE305" s="80"/>
      <c r="LLF305" s="80"/>
      <c r="LLG305" s="80"/>
      <c r="LLH305" s="80"/>
      <c r="LLI305" s="80"/>
      <c r="LLJ305" s="80"/>
      <c r="LLK305" s="80"/>
      <c r="LLL305" s="80"/>
      <c r="LLM305" s="80"/>
      <c r="LLN305" s="80"/>
      <c r="LLO305" s="80"/>
      <c r="LLP305" s="80"/>
      <c r="LLQ305" s="80"/>
      <c r="LLR305" s="80"/>
      <c r="LLS305" s="80"/>
      <c r="LLT305" s="80"/>
      <c r="LLU305" s="80"/>
      <c r="LLV305" s="80"/>
      <c r="LLW305" s="80"/>
      <c r="LLX305" s="80"/>
      <c r="LLY305" s="80"/>
      <c r="LLZ305" s="80"/>
      <c r="LMA305" s="80"/>
      <c r="LMB305" s="80"/>
      <c r="LMC305" s="80"/>
      <c r="LMD305" s="80"/>
      <c r="LME305" s="80"/>
      <c r="LMF305" s="80"/>
      <c r="LMG305" s="80"/>
      <c r="LMH305" s="80"/>
      <c r="LMI305" s="80"/>
      <c r="LMJ305" s="80"/>
      <c r="LMK305" s="80"/>
      <c r="LML305" s="80"/>
      <c r="LMM305" s="80"/>
      <c r="LMN305" s="80"/>
      <c r="LMO305" s="80"/>
      <c r="LMP305" s="80"/>
      <c r="LMQ305" s="80"/>
      <c r="LMR305" s="80"/>
      <c r="LMS305" s="80"/>
      <c r="LMT305" s="80"/>
      <c r="LMU305" s="80"/>
      <c r="LMV305" s="80"/>
      <c r="LMW305" s="80"/>
      <c r="LMX305" s="80"/>
      <c r="LMY305" s="80"/>
      <c r="LMZ305" s="80"/>
      <c r="LNA305" s="80"/>
      <c r="LNB305" s="80"/>
      <c r="LNC305" s="80"/>
      <c r="LND305" s="80"/>
      <c r="LNE305" s="80"/>
      <c r="LNF305" s="80"/>
      <c r="LNG305" s="80"/>
      <c r="LNH305" s="80"/>
      <c r="LNI305" s="80"/>
      <c r="LNJ305" s="80"/>
      <c r="LNK305" s="80"/>
      <c r="LNL305" s="80"/>
      <c r="LNM305" s="80"/>
      <c r="LNN305" s="80"/>
      <c r="LNO305" s="80"/>
      <c r="LNP305" s="80"/>
      <c r="LNQ305" s="80"/>
      <c r="LNR305" s="80"/>
      <c r="LNS305" s="80"/>
      <c r="LNT305" s="80"/>
      <c r="LNU305" s="80"/>
      <c r="LNV305" s="80"/>
      <c r="LNW305" s="80"/>
      <c r="LNX305" s="80"/>
      <c r="LNY305" s="80"/>
      <c r="LNZ305" s="80"/>
      <c r="LOA305" s="80"/>
      <c r="LOB305" s="80"/>
      <c r="LOC305" s="80"/>
      <c r="LOD305" s="80"/>
      <c r="LOE305" s="80"/>
      <c r="LOF305" s="80"/>
      <c r="LOG305" s="80"/>
      <c r="LOH305" s="80"/>
      <c r="LOI305" s="80"/>
      <c r="LOJ305" s="80"/>
      <c r="LOK305" s="80"/>
      <c r="LOL305" s="80"/>
      <c r="LOM305" s="80"/>
      <c r="LON305" s="80"/>
      <c r="LOO305" s="80"/>
      <c r="LOP305" s="80"/>
      <c r="LOQ305" s="80"/>
      <c r="LOR305" s="80"/>
      <c r="LOS305" s="80"/>
      <c r="LOT305" s="80"/>
      <c r="LOU305" s="80"/>
      <c r="LOV305" s="80"/>
      <c r="LOW305" s="80"/>
      <c r="LOX305" s="80"/>
      <c r="LOY305" s="80"/>
      <c r="LOZ305" s="80"/>
      <c r="LPA305" s="80"/>
      <c r="LPB305" s="80"/>
      <c r="LPC305" s="80"/>
      <c r="LPD305" s="80"/>
      <c r="LPE305" s="80"/>
      <c r="LPF305" s="80"/>
      <c r="LPG305" s="80"/>
      <c r="LPH305" s="80"/>
      <c r="LPI305" s="80"/>
      <c r="LPJ305" s="80"/>
      <c r="LPK305" s="80"/>
      <c r="LPL305" s="80"/>
      <c r="LPM305" s="80"/>
      <c r="LPN305" s="80"/>
      <c r="LPO305" s="80"/>
      <c r="LPP305" s="80"/>
      <c r="LPQ305" s="80"/>
      <c r="LPR305" s="80"/>
      <c r="LPS305" s="80"/>
      <c r="LPT305" s="80"/>
      <c r="LPU305" s="80"/>
      <c r="LPV305" s="80"/>
      <c r="LPW305" s="80"/>
      <c r="LPX305" s="80"/>
      <c r="LPY305" s="80"/>
      <c r="LPZ305" s="80"/>
      <c r="LQA305" s="80"/>
      <c r="LQB305" s="80"/>
      <c r="LQC305" s="80"/>
      <c r="LQD305" s="80"/>
      <c r="LQE305" s="80"/>
      <c r="LQF305" s="80"/>
      <c r="LQG305" s="80"/>
      <c r="LQH305" s="80"/>
      <c r="LQI305" s="80"/>
      <c r="LQJ305" s="80"/>
      <c r="LQK305" s="80"/>
      <c r="LQL305" s="80"/>
      <c r="LQM305" s="80"/>
      <c r="LQN305" s="80"/>
      <c r="LQO305" s="80"/>
      <c r="LQP305" s="80"/>
      <c r="LQQ305" s="80"/>
      <c r="LQR305" s="80"/>
      <c r="LQS305" s="80"/>
      <c r="LQT305" s="80"/>
      <c r="LQU305" s="80"/>
      <c r="LQV305" s="80"/>
      <c r="LQW305" s="80"/>
      <c r="LQX305" s="80"/>
      <c r="LQY305" s="80"/>
      <c r="LQZ305" s="80"/>
      <c r="LRA305" s="80"/>
      <c r="LRB305" s="80"/>
      <c r="LRC305" s="80"/>
      <c r="LRD305" s="80"/>
      <c r="LRE305" s="80"/>
      <c r="LRF305" s="80"/>
      <c r="LRG305" s="80"/>
      <c r="LRH305" s="80"/>
      <c r="LRI305" s="80"/>
      <c r="LRJ305" s="80"/>
      <c r="LRK305" s="80"/>
      <c r="LRL305" s="80"/>
      <c r="LRM305" s="80"/>
      <c r="LRN305" s="80"/>
      <c r="LRO305" s="80"/>
      <c r="LRP305" s="80"/>
      <c r="LRQ305" s="80"/>
      <c r="LRR305" s="80"/>
      <c r="LRS305" s="80"/>
      <c r="LRT305" s="80"/>
      <c r="LRU305" s="80"/>
      <c r="LRV305" s="80"/>
      <c r="LRW305" s="80"/>
      <c r="LRX305" s="80"/>
      <c r="LRY305" s="80"/>
      <c r="LRZ305" s="80"/>
      <c r="LSA305" s="80"/>
      <c r="LSB305" s="80"/>
      <c r="LSC305" s="80"/>
      <c r="LSD305" s="80"/>
      <c r="LSE305" s="80"/>
      <c r="LSF305" s="80"/>
      <c r="LSG305" s="80"/>
      <c r="LSH305" s="80"/>
      <c r="LSI305" s="80"/>
      <c r="LSJ305" s="80"/>
      <c r="LSK305" s="80"/>
      <c r="LSL305" s="80"/>
      <c r="LSM305" s="80"/>
      <c r="LSN305" s="80"/>
      <c r="LSO305" s="80"/>
      <c r="LSP305" s="80"/>
      <c r="LSQ305" s="80"/>
      <c r="LSR305" s="80"/>
      <c r="LSS305" s="80"/>
      <c r="LST305" s="80"/>
      <c r="LSU305" s="80"/>
      <c r="LSV305" s="80"/>
      <c r="LSW305" s="80"/>
      <c r="LSX305" s="80"/>
      <c r="LSY305" s="80"/>
      <c r="LSZ305" s="80"/>
      <c r="LTA305" s="80"/>
      <c r="LTB305" s="80"/>
      <c r="LTC305" s="80"/>
      <c r="LTD305" s="80"/>
      <c r="LTE305" s="80"/>
      <c r="LTF305" s="80"/>
      <c r="LTG305" s="80"/>
      <c r="LTH305" s="80"/>
      <c r="LTI305" s="80"/>
      <c r="LTJ305" s="80"/>
      <c r="LTK305" s="80"/>
      <c r="LTL305" s="80"/>
      <c r="LTM305" s="80"/>
      <c r="LTN305" s="80"/>
      <c r="LTO305" s="80"/>
      <c r="LTP305" s="80"/>
      <c r="LTQ305" s="80"/>
      <c r="LTR305" s="80"/>
      <c r="LTS305" s="80"/>
      <c r="LTT305" s="80"/>
      <c r="LTU305" s="80"/>
      <c r="LTV305" s="80"/>
      <c r="LTW305" s="80"/>
      <c r="LTX305" s="80"/>
      <c r="LTY305" s="80"/>
      <c r="LTZ305" s="80"/>
      <c r="LUA305" s="80"/>
      <c r="LUB305" s="80"/>
      <c r="LUC305" s="80"/>
      <c r="LUD305" s="80"/>
      <c r="LUE305" s="80"/>
      <c r="LUF305" s="80"/>
      <c r="LUG305" s="80"/>
      <c r="LUH305" s="80"/>
      <c r="LUI305" s="80"/>
      <c r="LUJ305" s="80"/>
      <c r="LUK305" s="80"/>
      <c r="LUL305" s="80"/>
      <c r="LUM305" s="80"/>
      <c r="LUN305" s="80"/>
      <c r="LUO305" s="80"/>
      <c r="LUP305" s="80"/>
      <c r="LUQ305" s="80"/>
      <c r="LUR305" s="80"/>
      <c r="LUS305" s="80"/>
      <c r="LUT305" s="80"/>
      <c r="LUU305" s="80"/>
      <c r="LUV305" s="80"/>
      <c r="LUW305" s="80"/>
      <c r="LUX305" s="80"/>
      <c r="LUY305" s="80"/>
      <c r="LUZ305" s="80"/>
      <c r="LVA305" s="80"/>
      <c r="LVB305" s="80"/>
      <c r="LVC305" s="80"/>
      <c r="LVD305" s="80"/>
      <c r="LVE305" s="80"/>
      <c r="LVF305" s="80"/>
      <c r="LVG305" s="80"/>
      <c r="LVH305" s="80"/>
      <c r="LVI305" s="80"/>
      <c r="LVJ305" s="80"/>
      <c r="LVK305" s="80"/>
      <c r="LVL305" s="80"/>
      <c r="LVM305" s="80"/>
      <c r="LVN305" s="80"/>
      <c r="LVO305" s="80"/>
      <c r="LVP305" s="80"/>
      <c r="LVQ305" s="80"/>
      <c r="LVR305" s="80"/>
      <c r="LVS305" s="80"/>
      <c r="LVT305" s="80"/>
      <c r="LVU305" s="80"/>
      <c r="LVV305" s="80"/>
      <c r="LVW305" s="80"/>
      <c r="LVX305" s="80"/>
      <c r="LVY305" s="80"/>
      <c r="LVZ305" s="80"/>
      <c r="LWA305" s="80"/>
      <c r="LWB305" s="80"/>
      <c r="LWC305" s="80"/>
      <c r="LWD305" s="80"/>
      <c r="LWE305" s="80"/>
      <c r="LWF305" s="80"/>
      <c r="LWG305" s="80"/>
      <c r="LWH305" s="80"/>
      <c r="LWI305" s="80"/>
      <c r="LWJ305" s="80"/>
      <c r="LWK305" s="80"/>
      <c r="LWL305" s="80"/>
      <c r="LWM305" s="80"/>
      <c r="LWN305" s="80"/>
      <c r="LWO305" s="80"/>
      <c r="LWP305" s="80"/>
      <c r="LWQ305" s="80"/>
      <c r="LWR305" s="80"/>
      <c r="LWS305" s="80"/>
      <c r="LWT305" s="80"/>
      <c r="LWU305" s="80"/>
      <c r="LWV305" s="80"/>
      <c r="LWW305" s="80"/>
      <c r="LWX305" s="80"/>
      <c r="LWY305" s="80"/>
      <c r="LWZ305" s="80"/>
      <c r="LXA305" s="80"/>
      <c r="LXB305" s="80"/>
      <c r="LXC305" s="80"/>
      <c r="LXD305" s="80"/>
      <c r="LXE305" s="80"/>
      <c r="LXF305" s="80"/>
      <c r="LXG305" s="80"/>
      <c r="LXH305" s="80"/>
      <c r="LXI305" s="80"/>
      <c r="LXJ305" s="80"/>
      <c r="LXK305" s="80"/>
      <c r="LXL305" s="80"/>
      <c r="LXM305" s="80"/>
      <c r="LXN305" s="80"/>
      <c r="LXO305" s="80"/>
      <c r="LXP305" s="80"/>
      <c r="LXQ305" s="80"/>
      <c r="LXR305" s="80"/>
      <c r="LXS305" s="80"/>
      <c r="LXT305" s="80"/>
      <c r="LXU305" s="80"/>
      <c r="LXV305" s="80"/>
      <c r="LXW305" s="80"/>
      <c r="LXX305" s="80"/>
      <c r="LXY305" s="80"/>
      <c r="LXZ305" s="80"/>
      <c r="LYA305" s="80"/>
      <c r="LYB305" s="80"/>
      <c r="LYC305" s="80"/>
      <c r="LYD305" s="80"/>
      <c r="LYE305" s="80"/>
      <c r="LYF305" s="80"/>
      <c r="LYG305" s="80"/>
      <c r="LYH305" s="80"/>
      <c r="LYI305" s="80"/>
      <c r="LYJ305" s="80"/>
      <c r="LYK305" s="80"/>
      <c r="LYL305" s="80"/>
      <c r="LYM305" s="80"/>
      <c r="LYN305" s="80"/>
      <c r="LYO305" s="80"/>
      <c r="LYP305" s="80"/>
      <c r="LYQ305" s="80"/>
      <c r="LYR305" s="80"/>
      <c r="LYS305" s="80"/>
      <c r="LYT305" s="80"/>
      <c r="LYU305" s="80"/>
      <c r="LYV305" s="80"/>
      <c r="LYW305" s="80"/>
      <c r="LYX305" s="80"/>
      <c r="LYY305" s="80"/>
      <c r="LYZ305" s="80"/>
      <c r="LZA305" s="80"/>
      <c r="LZB305" s="80"/>
      <c r="LZC305" s="80"/>
      <c r="LZD305" s="80"/>
      <c r="LZE305" s="80"/>
      <c r="LZF305" s="80"/>
      <c r="LZG305" s="80"/>
      <c r="LZH305" s="80"/>
      <c r="LZI305" s="80"/>
      <c r="LZJ305" s="80"/>
      <c r="LZK305" s="80"/>
      <c r="LZL305" s="80"/>
      <c r="LZM305" s="80"/>
      <c r="LZN305" s="80"/>
      <c r="LZO305" s="80"/>
      <c r="LZP305" s="80"/>
      <c r="LZQ305" s="80"/>
      <c r="LZR305" s="80"/>
      <c r="LZS305" s="80"/>
      <c r="LZT305" s="80"/>
      <c r="LZU305" s="80"/>
      <c r="LZV305" s="80"/>
      <c r="LZW305" s="80"/>
      <c r="LZX305" s="80"/>
      <c r="LZY305" s="80"/>
      <c r="LZZ305" s="80"/>
      <c r="MAA305" s="80"/>
      <c r="MAB305" s="80"/>
      <c r="MAC305" s="80"/>
      <c r="MAD305" s="80"/>
      <c r="MAE305" s="80"/>
      <c r="MAF305" s="80"/>
      <c r="MAG305" s="80"/>
      <c r="MAH305" s="80"/>
      <c r="MAI305" s="80"/>
      <c r="MAJ305" s="80"/>
      <c r="MAK305" s="80"/>
      <c r="MAL305" s="80"/>
      <c r="MAM305" s="80"/>
      <c r="MAN305" s="80"/>
      <c r="MAO305" s="80"/>
      <c r="MAP305" s="80"/>
      <c r="MAQ305" s="80"/>
      <c r="MAR305" s="80"/>
      <c r="MAS305" s="80"/>
      <c r="MAT305" s="80"/>
      <c r="MAU305" s="80"/>
      <c r="MAV305" s="80"/>
      <c r="MAW305" s="80"/>
      <c r="MAX305" s="80"/>
      <c r="MAY305" s="80"/>
      <c r="MAZ305" s="80"/>
      <c r="MBA305" s="80"/>
      <c r="MBB305" s="80"/>
      <c r="MBC305" s="80"/>
      <c r="MBD305" s="80"/>
      <c r="MBE305" s="80"/>
      <c r="MBF305" s="80"/>
      <c r="MBG305" s="80"/>
      <c r="MBH305" s="80"/>
      <c r="MBI305" s="80"/>
      <c r="MBJ305" s="80"/>
      <c r="MBK305" s="80"/>
      <c r="MBL305" s="80"/>
      <c r="MBM305" s="80"/>
      <c r="MBN305" s="80"/>
      <c r="MBO305" s="80"/>
      <c r="MBP305" s="80"/>
      <c r="MBQ305" s="80"/>
      <c r="MBR305" s="80"/>
      <c r="MBS305" s="80"/>
      <c r="MBT305" s="80"/>
      <c r="MBU305" s="80"/>
      <c r="MBV305" s="80"/>
      <c r="MBW305" s="80"/>
      <c r="MBX305" s="80"/>
      <c r="MBY305" s="80"/>
      <c r="MBZ305" s="80"/>
      <c r="MCA305" s="80"/>
      <c r="MCB305" s="80"/>
      <c r="MCC305" s="80"/>
      <c r="MCD305" s="80"/>
      <c r="MCE305" s="80"/>
      <c r="MCF305" s="80"/>
      <c r="MCG305" s="80"/>
      <c r="MCH305" s="80"/>
      <c r="MCI305" s="80"/>
      <c r="MCJ305" s="80"/>
      <c r="MCK305" s="80"/>
      <c r="MCL305" s="80"/>
      <c r="MCM305" s="80"/>
      <c r="MCN305" s="80"/>
      <c r="MCO305" s="80"/>
      <c r="MCP305" s="80"/>
      <c r="MCQ305" s="80"/>
      <c r="MCR305" s="80"/>
      <c r="MCS305" s="80"/>
      <c r="MCT305" s="80"/>
      <c r="MCU305" s="80"/>
      <c r="MCV305" s="80"/>
      <c r="MCW305" s="80"/>
      <c r="MCX305" s="80"/>
      <c r="MCY305" s="80"/>
      <c r="MCZ305" s="80"/>
      <c r="MDA305" s="80"/>
      <c r="MDB305" s="80"/>
      <c r="MDC305" s="80"/>
      <c r="MDD305" s="80"/>
      <c r="MDE305" s="80"/>
      <c r="MDF305" s="80"/>
      <c r="MDG305" s="80"/>
      <c r="MDH305" s="80"/>
      <c r="MDI305" s="80"/>
      <c r="MDJ305" s="80"/>
      <c r="MDK305" s="80"/>
      <c r="MDL305" s="80"/>
      <c r="MDM305" s="80"/>
      <c r="MDN305" s="80"/>
      <c r="MDO305" s="80"/>
      <c r="MDP305" s="80"/>
      <c r="MDQ305" s="80"/>
      <c r="MDR305" s="80"/>
      <c r="MDS305" s="80"/>
      <c r="MDT305" s="80"/>
      <c r="MDU305" s="80"/>
      <c r="MDV305" s="80"/>
      <c r="MDW305" s="80"/>
      <c r="MDX305" s="80"/>
      <c r="MDY305" s="80"/>
      <c r="MDZ305" s="80"/>
      <c r="MEA305" s="80"/>
      <c r="MEB305" s="80"/>
      <c r="MEC305" s="80"/>
      <c r="MED305" s="80"/>
      <c r="MEE305" s="80"/>
      <c r="MEF305" s="80"/>
      <c r="MEG305" s="80"/>
      <c r="MEH305" s="80"/>
      <c r="MEI305" s="80"/>
      <c r="MEJ305" s="80"/>
      <c r="MEK305" s="80"/>
      <c r="MEL305" s="80"/>
      <c r="MEM305" s="80"/>
      <c r="MEN305" s="80"/>
      <c r="MEO305" s="80"/>
      <c r="MEP305" s="80"/>
      <c r="MEQ305" s="80"/>
      <c r="MER305" s="80"/>
      <c r="MES305" s="80"/>
      <c r="MET305" s="80"/>
      <c r="MEU305" s="80"/>
      <c r="MEV305" s="80"/>
      <c r="MEW305" s="80"/>
      <c r="MEX305" s="80"/>
      <c r="MEY305" s="80"/>
      <c r="MEZ305" s="80"/>
      <c r="MFA305" s="80"/>
      <c r="MFB305" s="80"/>
      <c r="MFC305" s="80"/>
      <c r="MFD305" s="80"/>
      <c r="MFE305" s="80"/>
      <c r="MFF305" s="80"/>
      <c r="MFG305" s="80"/>
      <c r="MFH305" s="80"/>
      <c r="MFI305" s="80"/>
      <c r="MFJ305" s="80"/>
      <c r="MFK305" s="80"/>
      <c r="MFL305" s="80"/>
      <c r="MFM305" s="80"/>
      <c r="MFN305" s="80"/>
      <c r="MFO305" s="80"/>
      <c r="MFP305" s="80"/>
      <c r="MFQ305" s="80"/>
      <c r="MFR305" s="80"/>
      <c r="MFS305" s="80"/>
      <c r="MFT305" s="80"/>
      <c r="MFU305" s="80"/>
      <c r="MFV305" s="80"/>
      <c r="MFW305" s="80"/>
      <c r="MFX305" s="80"/>
      <c r="MFY305" s="80"/>
      <c r="MFZ305" s="80"/>
      <c r="MGA305" s="80"/>
      <c r="MGB305" s="80"/>
      <c r="MGC305" s="80"/>
      <c r="MGD305" s="80"/>
      <c r="MGE305" s="80"/>
      <c r="MGF305" s="80"/>
      <c r="MGG305" s="80"/>
      <c r="MGH305" s="80"/>
      <c r="MGI305" s="80"/>
      <c r="MGJ305" s="80"/>
      <c r="MGK305" s="80"/>
      <c r="MGL305" s="80"/>
      <c r="MGM305" s="80"/>
      <c r="MGN305" s="80"/>
      <c r="MGO305" s="80"/>
      <c r="MGP305" s="80"/>
      <c r="MGQ305" s="80"/>
      <c r="MGR305" s="80"/>
      <c r="MGS305" s="80"/>
      <c r="MGT305" s="80"/>
      <c r="MGU305" s="80"/>
      <c r="MGV305" s="80"/>
      <c r="MGW305" s="80"/>
      <c r="MGX305" s="80"/>
      <c r="MGY305" s="80"/>
      <c r="MGZ305" s="80"/>
      <c r="MHA305" s="80"/>
      <c r="MHB305" s="80"/>
      <c r="MHC305" s="80"/>
      <c r="MHD305" s="80"/>
      <c r="MHE305" s="80"/>
      <c r="MHF305" s="80"/>
      <c r="MHG305" s="80"/>
      <c r="MHH305" s="80"/>
      <c r="MHI305" s="80"/>
      <c r="MHJ305" s="80"/>
      <c r="MHK305" s="80"/>
      <c r="MHL305" s="80"/>
      <c r="MHM305" s="80"/>
      <c r="MHN305" s="80"/>
      <c r="MHO305" s="80"/>
      <c r="MHP305" s="80"/>
      <c r="MHQ305" s="80"/>
      <c r="MHR305" s="80"/>
      <c r="MHS305" s="80"/>
      <c r="MHT305" s="80"/>
      <c r="MHU305" s="80"/>
      <c r="MHV305" s="80"/>
      <c r="MHW305" s="80"/>
      <c r="MHX305" s="80"/>
      <c r="MHY305" s="80"/>
      <c r="MHZ305" s="80"/>
      <c r="MIA305" s="80"/>
      <c r="MIB305" s="80"/>
      <c r="MIC305" s="80"/>
      <c r="MID305" s="80"/>
      <c r="MIE305" s="80"/>
      <c r="MIF305" s="80"/>
      <c r="MIG305" s="80"/>
      <c r="MIH305" s="80"/>
      <c r="MII305" s="80"/>
      <c r="MIJ305" s="80"/>
      <c r="MIK305" s="80"/>
      <c r="MIL305" s="80"/>
      <c r="MIM305" s="80"/>
      <c r="MIN305" s="80"/>
      <c r="MIO305" s="80"/>
      <c r="MIP305" s="80"/>
      <c r="MIQ305" s="80"/>
      <c r="MIR305" s="80"/>
      <c r="MIS305" s="80"/>
      <c r="MIT305" s="80"/>
      <c r="MIU305" s="80"/>
      <c r="MIV305" s="80"/>
      <c r="MIW305" s="80"/>
      <c r="MIX305" s="80"/>
      <c r="MIY305" s="80"/>
      <c r="MIZ305" s="80"/>
      <c r="MJA305" s="80"/>
      <c r="MJB305" s="80"/>
      <c r="MJC305" s="80"/>
      <c r="MJD305" s="80"/>
      <c r="MJE305" s="80"/>
      <c r="MJF305" s="80"/>
      <c r="MJG305" s="80"/>
      <c r="MJH305" s="80"/>
      <c r="MJI305" s="80"/>
      <c r="MJJ305" s="80"/>
      <c r="MJK305" s="80"/>
      <c r="MJL305" s="80"/>
      <c r="MJM305" s="80"/>
      <c r="MJN305" s="80"/>
      <c r="MJO305" s="80"/>
      <c r="MJP305" s="80"/>
      <c r="MJQ305" s="80"/>
      <c r="MJR305" s="80"/>
      <c r="MJS305" s="80"/>
      <c r="MJT305" s="80"/>
      <c r="MJU305" s="80"/>
      <c r="MJV305" s="80"/>
      <c r="MJW305" s="80"/>
      <c r="MJX305" s="80"/>
      <c r="MJY305" s="80"/>
      <c r="MJZ305" s="80"/>
      <c r="MKA305" s="80"/>
      <c r="MKB305" s="80"/>
      <c r="MKC305" s="80"/>
      <c r="MKD305" s="80"/>
      <c r="MKE305" s="80"/>
      <c r="MKF305" s="80"/>
      <c r="MKG305" s="80"/>
      <c r="MKH305" s="80"/>
      <c r="MKI305" s="80"/>
      <c r="MKJ305" s="80"/>
      <c r="MKK305" s="80"/>
      <c r="MKL305" s="80"/>
      <c r="MKM305" s="80"/>
      <c r="MKN305" s="80"/>
      <c r="MKO305" s="80"/>
      <c r="MKP305" s="80"/>
      <c r="MKQ305" s="80"/>
      <c r="MKR305" s="80"/>
      <c r="MKS305" s="80"/>
      <c r="MKT305" s="80"/>
      <c r="MKU305" s="80"/>
      <c r="MKV305" s="80"/>
      <c r="MKW305" s="80"/>
      <c r="MKX305" s="80"/>
      <c r="MKY305" s="80"/>
      <c r="MKZ305" s="80"/>
      <c r="MLA305" s="80"/>
      <c r="MLB305" s="80"/>
      <c r="MLC305" s="80"/>
      <c r="MLD305" s="80"/>
      <c r="MLE305" s="80"/>
      <c r="MLF305" s="80"/>
      <c r="MLG305" s="80"/>
      <c r="MLH305" s="80"/>
      <c r="MLI305" s="80"/>
      <c r="MLJ305" s="80"/>
      <c r="MLK305" s="80"/>
      <c r="MLL305" s="80"/>
      <c r="MLM305" s="80"/>
      <c r="MLN305" s="80"/>
      <c r="MLO305" s="80"/>
      <c r="MLP305" s="80"/>
      <c r="MLQ305" s="80"/>
      <c r="MLR305" s="80"/>
      <c r="MLS305" s="80"/>
      <c r="MLT305" s="80"/>
      <c r="MLU305" s="80"/>
      <c r="MLV305" s="80"/>
      <c r="MLW305" s="80"/>
      <c r="MLX305" s="80"/>
      <c r="MLY305" s="80"/>
      <c r="MLZ305" s="80"/>
      <c r="MMA305" s="80"/>
      <c r="MMB305" s="80"/>
      <c r="MMC305" s="80"/>
      <c r="MMD305" s="80"/>
      <c r="MME305" s="80"/>
      <c r="MMF305" s="80"/>
      <c r="MMG305" s="80"/>
      <c r="MMH305" s="80"/>
      <c r="MMI305" s="80"/>
      <c r="MMJ305" s="80"/>
      <c r="MMK305" s="80"/>
      <c r="MML305" s="80"/>
      <c r="MMM305" s="80"/>
      <c r="MMN305" s="80"/>
      <c r="MMO305" s="80"/>
      <c r="MMP305" s="80"/>
      <c r="MMQ305" s="80"/>
      <c r="MMR305" s="80"/>
      <c r="MMS305" s="80"/>
      <c r="MMT305" s="80"/>
      <c r="MMU305" s="80"/>
      <c r="MMV305" s="80"/>
      <c r="MMW305" s="80"/>
      <c r="MMX305" s="80"/>
      <c r="MMY305" s="80"/>
      <c r="MMZ305" s="80"/>
      <c r="MNA305" s="80"/>
      <c r="MNB305" s="80"/>
      <c r="MNC305" s="80"/>
      <c r="MND305" s="80"/>
      <c r="MNE305" s="80"/>
      <c r="MNF305" s="80"/>
      <c r="MNG305" s="80"/>
      <c r="MNH305" s="80"/>
      <c r="MNI305" s="80"/>
      <c r="MNJ305" s="80"/>
      <c r="MNK305" s="80"/>
      <c r="MNL305" s="80"/>
      <c r="MNM305" s="80"/>
      <c r="MNN305" s="80"/>
      <c r="MNO305" s="80"/>
      <c r="MNP305" s="80"/>
      <c r="MNQ305" s="80"/>
      <c r="MNR305" s="80"/>
      <c r="MNS305" s="80"/>
      <c r="MNT305" s="80"/>
      <c r="MNU305" s="80"/>
      <c r="MNV305" s="80"/>
      <c r="MNW305" s="80"/>
      <c r="MNX305" s="80"/>
      <c r="MNY305" s="80"/>
      <c r="MNZ305" s="80"/>
      <c r="MOA305" s="80"/>
      <c r="MOB305" s="80"/>
      <c r="MOC305" s="80"/>
      <c r="MOD305" s="80"/>
      <c r="MOE305" s="80"/>
      <c r="MOF305" s="80"/>
      <c r="MOG305" s="80"/>
      <c r="MOH305" s="80"/>
      <c r="MOI305" s="80"/>
      <c r="MOJ305" s="80"/>
      <c r="MOK305" s="80"/>
      <c r="MOL305" s="80"/>
      <c r="MOM305" s="80"/>
      <c r="MON305" s="80"/>
      <c r="MOO305" s="80"/>
      <c r="MOP305" s="80"/>
      <c r="MOQ305" s="80"/>
      <c r="MOR305" s="80"/>
      <c r="MOS305" s="80"/>
      <c r="MOT305" s="80"/>
      <c r="MOU305" s="80"/>
      <c r="MOV305" s="80"/>
      <c r="MOW305" s="80"/>
      <c r="MOX305" s="80"/>
      <c r="MOY305" s="80"/>
      <c r="MOZ305" s="80"/>
      <c r="MPA305" s="80"/>
      <c r="MPB305" s="80"/>
      <c r="MPC305" s="80"/>
      <c r="MPD305" s="80"/>
      <c r="MPE305" s="80"/>
      <c r="MPF305" s="80"/>
      <c r="MPG305" s="80"/>
      <c r="MPH305" s="80"/>
      <c r="MPI305" s="80"/>
      <c r="MPJ305" s="80"/>
      <c r="MPK305" s="80"/>
      <c r="MPL305" s="80"/>
      <c r="MPM305" s="80"/>
      <c r="MPN305" s="80"/>
      <c r="MPO305" s="80"/>
      <c r="MPP305" s="80"/>
      <c r="MPQ305" s="80"/>
      <c r="MPR305" s="80"/>
      <c r="MPS305" s="80"/>
      <c r="MPT305" s="80"/>
      <c r="MPU305" s="80"/>
      <c r="MPV305" s="80"/>
      <c r="MPW305" s="80"/>
      <c r="MPX305" s="80"/>
      <c r="MPY305" s="80"/>
      <c r="MPZ305" s="80"/>
      <c r="MQA305" s="80"/>
      <c r="MQB305" s="80"/>
      <c r="MQC305" s="80"/>
      <c r="MQD305" s="80"/>
      <c r="MQE305" s="80"/>
      <c r="MQF305" s="80"/>
      <c r="MQG305" s="80"/>
      <c r="MQH305" s="80"/>
      <c r="MQI305" s="80"/>
      <c r="MQJ305" s="80"/>
      <c r="MQK305" s="80"/>
      <c r="MQL305" s="80"/>
      <c r="MQM305" s="80"/>
      <c r="MQN305" s="80"/>
      <c r="MQO305" s="80"/>
      <c r="MQP305" s="80"/>
      <c r="MQQ305" s="80"/>
      <c r="MQR305" s="80"/>
      <c r="MQS305" s="80"/>
      <c r="MQT305" s="80"/>
      <c r="MQU305" s="80"/>
      <c r="MQV305" s="80"/>
      <c r="MQW305" s="80"/>
      <c r="MQX305" s="80"/>
      <c r="MQY305" s="80"/>
      <c r="MQZ305" s="80"/>
      <c r="MRA305" s="80"/>
      <c r="MRB305" s="80"/>
      <c r="MRC305" s="80"/>
      <c r="MRD305" s="80"/>
      <c r="MRE305" s="80"/>
      <c r="MRF305" s="80"/>
      <c r="MRG305" s="80"/>
      <c r="MRH305" s="80"/>
      <c r="MRI305" s="80"/>
      <c r="MRJ305" s="80"/>
      <c r="MRK305" s="80"/>
      <c r="MRL305" s="80"/>
      <c r="MRM305" s="80"/>
      <c r="MRN305" s="80"/>
      <c r="MRO305" s="80"/>
      <c r="MRP305" s="80"/>
      <c r="MRQ305" s="80"/>
      <c r="MRR305" s="80"/>
      <c r="MRS305" s="80"/>
      <c r="MRT305" s="80"/>
      <c r="MRU305" s="80"/>
      <c r="MRV305" s="80"/>
      <c r="MRW305" s="80"/>
      <c r="MRX305" s="80"/>
      <c r="MRY305" s="80"/>
      <c r="MRZ305" s="80"/>
      <c r="MSA305" s="80"/>
      <c r="MSB305" s="80"/>
      <c r="MSC305" s="80"/>
      <c r="MSD305" s="80"/>
      <c r="MSE305" s="80"/>
      <c r="MSF305" s="80"/>
      <c r="MSG305" s="80"/>
      <c r="MSH305" s="80"/>
      <c r="MSI305" s="80"/>
      <c r="MSJ305" s="80"/>
      <c r="MSK305" s="80"/>
      <c r="MSL305" s="80"/>
      <c r="MSM305" s="80"/>
      <c r="MSN305" s="80"/>
      <c r="MSO305" s="80"/>
      <c r="MSP305" s="80"/>
      <c r="MSQ305" s="80"/>
      <c r="MSR305" s="80"/>
      <c r="MSS305" s="80"/>
      <c r="MST305" s="80"/>
      <c r="MSU305" s="80"/>
      <c r="MSV305" s="80"/>
      <c r="MSW305" s="80"/>
      <c r="MSX305" s="80"/>
      <c r="MSY305" s="80"/>
      <c r="MSZ305" s="80"/>
      <c r="MTA305" s="80"/>
      <c r="MTB305" s="80"/>
      <c r="MTC305" s="80"/>
      <c r="MTD305" s="80"/>
      <c r="MTE305" s="80"/>
      <c r="MTF305" s="80"/>
      <c r="MTG305" s="80"/>
      <c r="MTH305" s="80"/>
      <c r="MTI305" s="80"/>
      <c r="MTJ305" s="80"/>
      <c r="MTK305" s="80"/>
      <c r="MTL305" s="80"/>
      <c r="MTM305" s="80"/>
      <c r="MTN305" s="80"/>
      <c r="MTO305" s="80"/>
      <c r="MTP305" s="80"/>
      <c r="MTQ305" s="80"/>
      <c r="MTR305" s="80"/>
      <c r="MTS305" s="80"/>
      <c r="MTT305" s="80"/>
      <c r="MTU305" s="80"/>
      <c r="MTV305" s="80"/>
      <c r="MTW305" s="80"/>
      <c r="MTX305" s="80"/>
      <c r="MTY305" s="80"/>
      <c r="MTZ305" s="80"/>
      <c r="MUA305" s="80"/>
      <c r="MUB305" s="80"/>
      <c r="MUC305" s="80"/>
      <c r="MUD305" s="80"/>
      <c r="MUE305" s="80"/>
      <c r="MUF305" s="80"/>
      <c r="MUG305" s="80"/>
      <c r="MUH305" s="80"/>
      <c r="MUI305" s="80"/>
      <c r="MUJ305" s="80"/>
      <c r="MUK305" s="80"/>
      <c r="MUL305" s="80"/>
      <c r="MUM305" s="80"/>
      <c r="MUN305" s="80"/>
      <c r="MUO305" s="80"/>
      <c r="MUP305" s="80"/>
      <c r="MUQ305" s="80"/>
      <c r="MUR305" s="80"/>
      <c r="MUS305" s="80"/>
      <c r="MUT305" s="80"/>
      <c r="MUU305" s="80"/>
      <c r="MUV305" s="80"/>
      <c r="MUW305" s="80"/>
      <c r="MUX305" s="80"/>
      <c r="MUY305" s="80"/>
      <c r="MUZ305" s="80"/>
      <c r="MVA305" s="80"/>
      <c r="MVB305" s="80"/>
      <c r="MVC305" s="80"/>
      <c r="MVD305" s="80"/>
      <c r="MVE305" s="80"/>
      <c r="MVF305" s="80"/>
      <c r="MVG305" s="80"/>
      <c r="MVH305" s="80"/>
      <c r="MVI305" s="80"/>
      <c r="MVJ305" s="80"/>
      <c r="MVK305" s="80"/>
      <c r="MVL305" s="80"/>
      <c r="MVM305" s="80"/>
      <c r="MVN305" s="80"/>
      <c r="MVO305" s="80"/>
      <c r="MVP305" s="80"/>
      <c r="MVQ305" s="80"/>
      <c r="MVR305" s="80"/>
      <c r="MVS305" s="80"/>
      <c r="MVT305" s="80"/>
      <c r="MVU305" s="80"/>
      <c r="MVV305" s="80"/>
      <c r="MVW305" s="80"/>
      <c r="MVX305" s="80"/>
      <c r="MVY305" s="80"/>
      <c r="MVZ305" s="80"/>
      <c r="MWA305" s="80"/>
      <c r="MWB305" s="80"/>
      <c r="MWC305" s="80"/>
      <c r="MWD305" s="80"/>
      <c r="MWE305" s="80"/>
      <c r="MWF305" s="80"/>
      <c r="MWG305" s="80"/>
      <c r="MWH305" s="80"/>
      <c r="MWI305" s="80"/>
      <c r="MWJ305" s="80"/>
      <c r="MWK305" s="80"/>
      <c r="MWL305" s="80"/>
      <c r="MWM305" s="80"/>
      <c r="MWN305" s="80"/>
      <c r="MWO305" s="80"/>
      <c r="MWP305" s="80"/>
      <c r="MWQ305" s="80"/>
      <c r="MWR305" s="80"/>
      <c r="MWS305" s="80"/>
      <c r="MWT305" s="80"/>
      <c r="MWU305" s="80"/>
      <c r="MWV305" s="80"/>
      <c r="MWW305" s="80"/>
      <c r="MWX305" s="80"/>
      <c r="MWY305" s="80"/>
      <c r="MWZ305" s="80"/>
      <c r="MXA305" s="80"/>
      <c r="MXB305" s="80"/>
      <c r="MXC305" s="80"/>
      <c r="MXD305" s="80"/>
      <c r="MXE305" s="80"/>
      <c r="MXF305" s="80"/>
      <c r="MXG305" s="80"/>
      <c r="MXH305" s="80"/>
      <c r="MXI305" s="80"/>
      <c r="MXJ305" s="80"/>
      <c r="MXK305" s="80"/>
      <c r="MXL305" s="80"/>
      <c r="MXM305" s="80"/>
      <c r="MXN305" s="80"/>
      <c r="MXO305" s="80"/>
      <c r="MXP305" s="80"/>
      <c r="MXQ305" s="80"/>
      <c r="MXR305" s="80"/>
      <c r="MXS305" s="80"/>
      <c r="MXT305" s="80"/>
      <c r="MXU305" s="80"/>
      <c r="MXV305" s="80"/>
      <c r="MXW305" s="80"/>
      <c r="MXX305" s="80"/>
      <c r="MXY305" s="80"/>
      <c r="MXZ305" s="80"/>
      <c r="MYA305" s="80"/>
      <c r="MYB305" s="80"/>
      <c r="MYC305" s="80"/>
      <c r="MYD305" s="80"/>
      <c r="MYE305" s="80"/>
      <c r="MYF305" s="80"/>
      <c r="MYG305" s="80"/>
      <c r="MYH305" s="80"/>
      <c r="MYI305" s="80"/>
      <c r="MYJ305" s="80"/>
      <c r="MYK305" s="80"/>
      <c r="MYL305" s="80"/>
      <c r="MYM305" s="80"/>
      <c r="MYN305" s="80"/>
      <c r="MYO305" s="80"/>
      <c r="MYP305" s="80"/>
      <c r="MYQ305" s="80"/>
      <c r="MYR305" s="80"/>
      <c r="MYS305" s="80"/>
      <c r="MYT305" s="80"/>
      <c r="MYU305" s="80"/>
      <c r="MYV305" s="80"/>
      <c r="MYW305" s="80"/>
      <c r="MYX305" s="80"/>
      <c r="MYY305" s="80"/>
      <c r="MYZ305" s="80"/>
      <c r="MZA305" s="80"/>
      <c r="MZB305" s="80"/>
      <c r="MZC305" s="80"/>
      <c r="MZD305" s="80"/>
      <c r="MZE305" s="80"/>
      <c r="MZF305" s="80"/>
      <c r="MZG305" s="80"/>
      <c r="MZH305" s="80"/>
      <c r="MZI305" s="80"/>
      <c r="MZJ305" s="80"/>
      <c r="MZK305" s="80"/>
      <c r="MZL305" s="80"/>
      <c r="MZM305" s="80"/>
      <c r="MZN305" s="80"/>
      <c r="MZO305" s="80"/>
      <c r="MZP305" s="80"/>
      <c r="MZQ305" s="80"/>
      <c r="MZR305" s="80"/>
      <c r="MZS305" s="80"/>
      <c r="MZT305" s="80"/>
      <c r="MZU305" s="80"/>
      <c r="MZV305" s="80"/>
      <c r="MZW305" s="80"/>
      <c r="MZX305" s="80"/>
      <c r="MZY305" s="80"/>
      <c r="MZZ305" s="80"/>
      <c r="NAA305" s="80"/>
      <c r="NAB305" s="80"/>
      <c r="NAC305" s="80"/>
      <c r="NAD305" s="80"/>
      <c r="NAE305" s="80"/>
      <c r="NAF305" s="80"/>
      <c r="NAG305" s="80"/>
      <c r="NAH305" s="80"/>
      <c r="NAI305" s="80"/>
      <c r="NAJ305" s="80"/>
      <c r="NAK305" s="80"/>
      <c r="NAL305" s="80"/>
      <c r="NAM305" s="80"/>
      <c r="NAN305" s="80"/>
      <c r="NAO305" s="80"/>
      <c r="NAP305" s="80"/>
      <c r="NAQ305" s="80"/>
      <c r="NAR305" s="80"/>
      <c r="NAS305" s="80"/>
      <c r="NAT305" s="80"/>
      <c r="NAU305" s="80"/>
      <c r="NAV305" s="80"/>
      <c r="NAW305" s="80"/>
      <c r="NAX305" s="80"/>
      <c r="NAY305" s="80"/>
      <c r="NAZ305" s="80"/>
      <c r="NBA305" s="80"/>
      <c r="NBB305" s="80"/>
      <c r="NBC305" s="80"/>
      <c r="NBD305" s="80"/>
      <c r="NBE305" s="80"/>
      <c r="NBF305" s="80"/>
      <c r="NBG305" s="80"/>
      <c r="NBH305" s="80"/>
      <c r="NBI305" s="80"/>
      <c r="NBJ305" s="80"/>
      <c r="NBK305" s="80"/>
      <c r="NBL305" s="80"/>
      <c r="NBM305" s="80"/>
      <c r="NBN305" s="80"/>
      <c r="NBO305" s="80"/>
      <c r="NBP305" s="80"/>
      <c r="NBQ305" s="80"/>
      <c r="NBR305" s="80"/>
      <c r="NBS305" s="80"/>
      <c r="NBT305" s="80"/>
      <c r="NBU305" s="80"/>
      <c r="NBV305" s="80"/>
      <c r="NBW305" s="80"/>
      <c r="NBX305" s="80"/>
      <c r="NBY305" s="80"/>
      <c r="NBZ305" s="80"/>
      <c r="NCA305" s="80"/>
      <c r="NCB305" s="80"/>
      <c r="NCC305" s="80"/>
      <c r="NCD305" s="80"/>
      <c r="NCE305" s="80"/>
      <c r="NCF305" s="80"/>
      <c r="NCG305" s="80"/>
      <c r="NCH305" s="80"/>
      <c r="NCI305" s="80"/>
      <c r="NCJ305" s="80"/>
      <c r="NCK305" s="80"/>
      <c r="NCL305" s="80"/>
      <c r="NCM305" s="80"/>
      <c r="NCN305" s="80"/>
      <c r="NCO305" s="80"/>
      <c r="NCP305" s="80"/>
      <c r="NCQ305" s="80"/>
      <c r="NCR305" s="80"/>
      <c r="NCS305" s="80"/>
      <c r="NCT305" s="80"/>
      <c r="NCU305" s="80"/>
      <c r="NCV305" s="80"/>
      <c r="NCW305" s="80"/>
      <c r="NCX305" s="80"/>
      <c r="NCY305" s="80"/>
      <c r="NCZ305" s="80"/>
      <c r="NDA305" s="80"/>
      <c r="NDB305" s="80"/>
      <c r="NDC305" s="80"/>
      <c r="NDD305" s="80"/>
      <c r="NDE305" s="80"/>
      <c r="NDF305" s="80"/>
      <c r="NDG305" s="80"/>
      <c r="NDH305" s="80"/>
      <c r="NDI305" s="80"/>
      <c r="NDJ305" s="80"/>
      <c r="NDK305" s="80"/>
      <c r="NDL305" s="80"/>
      <c r="NDM305" s="80"/>
      <c r="NDN305" s="80"/>
      <c r="NDO305" s="80"/>
      <c r="NDP305" s="80"/>
      <c r="NDQ305" s="80"/>
      <c r="NDR305" s="80"/>
      <c r="NDS305" s="80"/>
      <c r="NDT305" s="80"/>
      <c r="NDU305" s="80"/>
      <c r="NDV305" s="80"/>
      <c r="NDW305" s="80"/>
      <c r="NDX305" s="80"/>
      <c r="NDY305" s="80"/>
      <c r="NDZ305" s="80"/>
      <c r="NEA305" s="80"/>
      <c r="NEB305" s="80"/>
      <c r="NEC305" s="80"/>
      <c r="NED305" s="80"/>
      <c r="NEE305" s="80"/>
      <c r="NEF305" s="80"/>
      <c r="NEG305" s="80"/>
      <c r="NEH305" s="80"/>
      <c r="NEI305" s="80"/>
      <c r="NEJ305" s="80"/>
      <c r="NEK305" s="80"/>
      <c r="NEL305" s="80"/>
      <c r="NEM305" s="80"/>
      <c r="NEN305" s="80"/>
      <c r="NEO305" s="80"/>
      <c r="NEP305" s="80"/>
      <c r="NEQ305" s="80"/>
      <c r="NER305" s="80"/>
      <c r="NES305" s="80"/>
      <c r="NET305" s="80"/>
      <c r="NEU305" s="80"/>
      <c r="NEV305" s="80"/>
      <c r="NEW305" s="80"/>
      <c r="NEX305" s="80"/>
      <c r="NEY305" s="80"/>
      <c r="NEZ305" s="80"/>
      <c r="NFA305" s="80"/>
      <c r="NFB305" s="80"/>
      <c r="NFC305" s="80"/>
      <c r="NFD305" s="80"/>
      <c r="NFE305" s="80"/>
      <c r="NFF305" s="80"/>
      <c r="NFG305" s="80"/>
      <c r="NFH305" s="80"/>
      <c r="NFI305" s="80"/>
      <c r="NFJ305" s="80"/>
      <c r="NFK305" s="80"/>
      <c r="NFL305" s="80"/>
      <c r="NFM305" s="80"/>
      <c r="NFN305" s="80"/>
      <c r="NFO305" s="80"/>
      <c r="NFP305" s="80"/>
      <c r="NFQ305" s="80"/>
      <c r="NFR305" s="80"/>
      <c r="NFS305" s="80"/>
      <c r="NFT305" s="80"/>
      <c r="NFU305" s="80"/>
      <c r="NFV305" s="80"/>
      <c r="NFW305" s="80"/>
      <c r="NFX305" s="80"/>
      <c r="NFY305" s="80"/>
      <c r="NFZ305" s="80"/>
      <c r="NGA305" s="80"/>
      <c r="NGB305" s="80"/>
      <c r="NGC305" s="80"/>
      <c r="NGD305" s="80"/>
      <c r="NGE305" s="80"/>
      <c r="NGF305" s="80"/>
      <c r="NGG305" s="80"/>
      <c r="NGH305" s="80"/>
      <c r="NGI305" s="80"/>
      <c r="NGJ305" s="80"/>
      <c r="NGK305" s="80"/>
      <c r="NGL305" s="80"/>
      <c r="NGM305" s="80"/>
      <c r="NGN305" s="80"/>
      <c r="NGO305" s="80"/>
      <c r="NGP305" s="80"/>
      <c r="NGQ305" s="80"/>
      <c r="NGR305" s="80"/>
      <c r="NGS305" s="80"/>
      <c r="NGT305" s="80"/>
      <c r="NGU305" s="80"/>
      <c r="NGV305" s="80"/>
      <c r="NGW305" s="80"/>
      <c r="NGX305" s="80"/>
      <c r="NGY305" s="80"/>
      <c r="NGZ305" s="80"/>
      <c r="NHA305" s="80"/>
      <c r="NHB305" s="80"/>
      <c r="NHC305" s="80"/>
      <c r="NHD305" s="80"/>
      <c r="NHE305" s="80"/>
      <c r="NHF305" s="80"/>
      <c r="NHG305" s="80"/>
      <c r="NHH305" s="80"/>
      <c r="NHI305" s="80"/>
      <c r="NHJ305" s="80"/>
      <c r="NHK305" s="80"/>
      <c r="NHL305" s="80"/>
      <c r="NHM305" s="80"/>
      <c r="NHN305" s="80"/>
      <c r="NHO305" s="80"/>
      <c r="NHP305" s="80"/>
      <c r="NHQ305" s="80"/>
      <c r="NHR305" s="80"/>
      <c r="NHS305" s="80"/>
      <c r="NHT305" s="80"/>
      <c r="NHU305" s="80"/>
      <c r="NHV305" s="80"/>
      <c r="NHW305" s="80"/>
      <c r="NHX305" s="80"/>
      <c r="NHY305" s="80"/>
      <c r="NHZ305" s="80"/>
      <c r="NIA305" s="80"/>
      <c r="NIB305" s="80"/>
      <c r="NIC305" s="80"/>
      <c r="NID305" s="80"/>
      <c r="NIE305" s="80"/>
      <c r="NIF305" s="80"/>
      <c r="NIG305" s="80"/>
      <c r="NIH305" s="80"/>
      <c r="NII305" s="80"/>
      <c r="NIJ305" s="80"/>
      <c r="NIK305" s="80"/>
      <c r="NIL305" s="80"/>
      <c r="NIM305" s="80"/>
      <c r="NIN305" s="80"/>
      <c r="NIO305" s="80"/>
      <c r="NIP305" s="80"/>
      <c r="NIQ305" s="80"/>
      <c r="NIR305" s="80"/>
      <c r="NIS305" s="80"/>
      <c r="NIT305" s="80"/>
      <c r="NIU305" s="80"/>
      <c r="NIV305" s="80"/>
      <c r="NIW305" s="80"/>
      <c r="NIX305" s="80"/>
      <c r="NIY305" s="80"/>
      <c r="NIZ305" s="80"/>
      <c r="NJA305" s="80"/>
      <c r="NJB305" s="80"/>
      <c r="NJC305" s="80"/>
      <c r="NJD305" s="80"/>
      <c r="NJE305" s="80"/>
      <c r="NJF305" s="80"/>
      <c r="NJG305" s="80"/>
      <c r="NJH305" s="80"/>
      <c r="NJI305" s="80"/>
      <c r="NJJ305" s="80"/>
      <c r="NJK305" s="80"/>
      <c r="NJL305" s="80"/>
      <c r="NJM305" s="80"/>
      <c r="NJN305" s="80"/>
      <c r="NJO305" s="80"/>
      <c r="NJP305" s="80"/>
      <c r="NJQ305" s="80"/>
      <c r="NJR305" s="80"/>
      <c r="NJS305" s="80"/>
      <c r="NJT305" s="80"/>
      <c r="NJU305" s="80"/>
      <c r="NJV305" s="80"/>
      <c r="NJW305" s="80"/>
      <c r="NJX305" s="80"/>
      <c r="NJY305" s="80"/>
      <c r="NJZ305" s="80"/>
      <c r="NKA305" s="80"/>
      <c r="NKB305" s="80"/>
      <c r="NKC305" s="80"/>
      <c r="NKD305" s="80"/>
      <c r="NKE305" s="80"/>
      <c r="NKF305" s="80"/>
      <c r="NKG305" s="80"/>
      <c r="NKH305" s="80"/>
      <c r="NKI305" s="80"/>
      <c r="NKJ305" s="80"/>
      <c r="NKK305" s="80"/>
      <c r="NKL305" s="80"/>
      <c r="NKM305" s="80"/>
      <c r="NKN305" s="80"/>
      <c r="NKO305" s="80"/>
      <c r="NKP305" s="80"/>
      <c r="NKQ305" s="80"/>
      <c r="NKR305" s="80"/>
      <c r="NKS305" s="80"/>
      <c r="NKT305" s="80"/>
      <c r="NKU305" s="80"/>
      <c r="NKV305" s="80"/>
      <c r="NKW305" s="80"/>
      <c r="NKX305" s="80"/>
      <c r="NKY305" s="80"/>
      <c r="NKZ305" s="80"/>
      <c r="NLA305" s="80"/>
      <c r="NLB305" s="80"/>
      <c r="NLC305" s="80"/>
      <c r="NLD305" s="80"/>
      <c r="NLE305" s="80"/>
      <c r="NLF305" s="80"/>
      <c r="NLG305" s="80"/>
      <c r="NLH305" s="80"/>
      <c r="NLI305" s="80"/>
      <c r="NLJ305" s="80"/>
      <c r="NLK305" s="80"/>
      <c r="NLL305" s="80"/>
      <c r="NLM305" s="80"/>
      <c r="NLN305" s="80"/>
      <c r="NLO305" s="80"/>
      <c r="NLP305" s="80"/>
      <c r="NLQ305" s="80"/>
      <c r="NLR305" s="80"/>
      <c r="NLS305" s="80"/>
      <c r="NLT305" s="80"/>
      <c r="NLU305" s="80"/>
      <c r="NLV305" s="80"/>
      <c r="NLW305" s="80"/>
      <c r="NLX305" s="80"/>
      <c r="NLY305" s="80"/>
      <c r="NLZ305" s="80"/>
      <c r="NMA305" s="80"/>
      <c r="NMB305" s="80"/>
      <c r="NMC305" s="80"/>
      <c r="NMD305" s="80"/>
      <c r="NME305" s="80"/>
      <c r="NMF305" s="80"/>
      <c r="NMG305" s="80"/>
      <c r="NMH305" s="80"/>
      <c r="NMI305" s="80"/>
      <c r="NMJ305" s="80"/>
      <c r="NMK305" s="80"/>
      <c r="NML305" s="80"/>
      <c r="NMM305" s="80"/>
      <c r="NMN305" s="80"/>
      <c r="NMO305" s="80"/>
      <c r="NMP305" s="80"/>
      <c r="NMQ305" s="80"/>
      <c r="NMR305" s="80"/>
      <c r="NMS305" s="80"/>
      <c r="NMT305" s="80"/>
      <c r="NMU305" s="80"/>
      <c r="NMV305" s="80"/>
      <c r="NMW305" s="80"/>
      <c r="NMX305" s="80"/>
      <c r="NMY305" s="80"/>
      <c r="NMZ305" s="80"/>
      <c r="NNA305" s="80"/>
      <c r="NNB305" s="80"/>
      <c r="NNC305" s="80"/>
      <c r="NND305" s="80"/>
      <c r="NNE305" s="80"/>
      <c r="NNF305" s="80"/>
      <c r="NNG305" s="80"/>
      <c r="NNH305" s="80"/>
      <c r="NNI305" s="80"/>
      <c r="NNJ305" s="80"/>
      <c r="NNK305" s="80"/>
      <c r="NNL305" s="80"/>
      <c r="NNM305" s="80"/>
      <c r="NNN305" s="80"/>
      <c r="NNO305" s="80"/>
      <c r="NNP305" s="80"/>
      <c r="NNQ305" s="80"/>
      <c r="NNR305" s="80"/>
      <c r="NNS305" s="80"/>
      <c r="NNT305" s="80"/>
      <c r="NNU305" s="80"/>
      <c r="NNV305" s="80"/>
      <c r="NNW305" s="80"/>
      <c r="NNX305" s="80"/>
      <c r="NNY305" s="80"/>
      <c r="NNZ305" s="80"/>
      <c r="NOA305" s="80"/>
      <c r="NOB305" s="80"/>
      <c r="NOC305" s="80"/>
      <c r="NOD305" s="80"/>
      <c r="NOE305" s="80"/>
      <c r="NOF305" s="80"/>
      <c r="NOG305" s="80"/>
      <c r="NOH305" s="80"/>
      <c r="NOI305" s="80"/>
      <c r="NOJ305" s="80"/>
      <c r="NOK305" s="80"/>
      <c r="NOL305" s="80"/>
      <c r="NOM305" s="80"/>
      <c r="NON305" s="80"/>
      <c r="NOO305" s="80"/>
      <c r="NOP305" s="80"/>
      <c r="NOQ305" s="80"/>
      <c r="NOR305" s="80"/>
      <c r="NOS305" s="80"/>
      <c r="NOT305" s="80"/>
      <c r="NOU305" s="80"/>
      <c r="NOV305" s="80"/>
      <c r="NOW305" s="80"/>
      <c r="NOX305" s="80"/>
      <c r="NOY305" s="80"/>
      <c r="NOZ305" s="80"/>
      <c r="NPA305" s="80"/>
      <c r="NPB305" s="80"/>
      <c r="NPC305" s="80"/>
      <c r="NPD305" s="80"/>
      <c r="NPE305" s="80"/>
      <c r="NPF305" s="80"/>
      <c r="NPG305" s="80"/>
      <c r="NPH305" s="80"/>
      <c r="NPI305" s="80"/>
      <c r="NPJ305" s="80"/>
      <c r="NPK305" s="80"/>
      <c r="NPL305" s="80"/>
      <c r="NPM305" s="80"/>
      <c r="NPN305" s="80"/>
      <c r="NPO305" s="80"/>
      <c r="NPP305" s="80"/>
      <c r="NPQ305" s="80"/>
      <c r="NPR305" s="80"/>
      <c r="NPS305" s="80"/>
      <c r="NPT305" s="80"/>
      <c r="NPU305" s="80"/>
      <c r="NPV305" s="80"/>
      <c r="NPW305" s="80"/>
      <c r="NPX305" s="80"/>
      <c r="NPY305" s="80"/>
      <c r="NPZ305" s="80"/>
      <c r="NQA305" s="80"/>
      <c r="NQB305" s="80"/>
      <c r="NQC305" s="80"/>
      <c r="NQD305" s="80"/>
      <c r="NQE305" s="80"/>
      <c r="NQF305" s="80"/>
      <c r="NQG305" s="80"/>
      <c r="NQH305" s="80"/>
      <c r="NQI305" s="80"/>
      <c r="NQJ305" s="80"/>
      <c r="NQK305" s="80"/>
      <c r="NQL305" s="80"/>
      <c r="NQM305" s="80"/>
      <c r="NQN305" s="80"/>
      <c r="NQO305" s="80"/>
      <c r="NQP305" s="80"/>
      <c r="NQQ305" s="80"/>
      <c r="NQR305" s="80"/>
      <c r="NQS305" s="80"/>
      <c r="NQT305" s="80"/>
      <c r="NQU305" s="80"/>
      <c r="NQV305" s="80"/>
      <c r="NQW305" s="80"/>
      <c r="NQX305" s="80"/>
      <c r="NQY305" s="80"/>
      <c r="NQZ305" s="80"/>
      <c r="NRA305" s="80"/>
      <c r="NRB305" s="80"/>
      <c r="NRC305" s="80"/>
      <c r="NRD305" s="80"/>
      <c r="NRE305" s="80"/>
      <c r="NRF305" s="80"/>
      <c r="NRG305" s="80"/>
      <c r="NRH305" s="80"/>
      <c r="NRI305" s="80"/>
      <c r="NRJ305" s="80"/>
      <c r="NRK305" s="80"/>
      <c r="NRL305" s="80"/>
      <c r="NRM305" s="80"/>
      <c r="NRN305" s="80"/>
      <c r="NRO305" s="80"/>
      <c r="NRP305" s="80"/>
      <c r="NRQ305" s="80"/>
      <c r="NRR305" s="80"/>
      <c r="NRS305" s="80"/>
      <c r="NRT305" s="80"/>
      <c r="NRU305" s="80"/>
      <c r="NRV305" s="80"/>
      <c r="NRW305" s="80"/>
      <c r="NRX305" s="80"/>
      <c r="NRY305" s="80"/>
      <c r="NRZ305" s="80"/>
      <c r="NSA305" s="80"/>
      <c r="NSB305" s="80"/>
      <c r="NSC305" s="80"/>
      <c r="NSD305" s="80"/>
      <c r="NSE305" s="80"/>
      <c r="NSF305" s="80"/>
      <c r="NSG305" s="80"/>
      <c r="NSH305" s="80"/>
      <c r="NSI305" s="80"/>
      <c r="NSJ305" s="80"/>
      <c r="NSK305" s="80"/>
      <c r="NSL305" s="80"/>
      <c r="NSM305" s="80"/>
      <c r="NSN305" s="80"/>
      <c r="NSO305" s="80"/>
      <c r="NSP305" s="80"/>
      <c r="NSQ305" s="80"/>
      <c r="NSR305" s="80"/>
      <c r="NSS305" s="80"/>
      <c r="NST305" s="80"/>
      <c r="NSU305" s="80"/>
      <c r="NSV305" s="80"/>
      <c r="NSW305" s="80"/>
      <c r="NSX305" s="80"/>
      <c r="NSY305" s="80"/>
      <c r="NSZ305" s="80"/>
      <c r="NTA305" s="80"/>
      <c r="NTB305" s="80"/>
      <c r="NTC305" s="80"/>
      <c r="NTD305" s="80"/>
      <c r="NTE305" s="80"/>
      <c r="NTF305" s="80"/>
      <c r="NTG305" s="80"/>
      <c r="NTH305" s="80"/>
      <c r="NTI305" s="80"/>
      <c r="NTJ305" s="80"/>
      <c r="NTK305" s="80"/>
      <c r="NTL305" s="80"/>
      <c r="NTM305" s="80"/>
      <c r="NTN305" s="80"/>
      <c r="NTO305" s="80"/>
      <c r="NTP305" s="80"/>
      <c r="NTQ305" s="80"/>
      <c r="NTR305" s="80"/>
      <c r="NTS305" s="80"/>
      <c r="NTT305" s="80"/>
      <c r="NTU305" s="80"/>
      <c r="NTV305" s="80"/>
      <c r="NTW305" s="80"/>
      <c r="NTX305" s="80"/>
      <c r="NTY305" s="80"/>
      <c r="NTZ305" s="80"/>
      <c r="NUA305" s="80"/>
      <c r="NUB305" s="80"/>
      <c r="NUC305" s="80"/>
      <c r="NUD305" s="80"/>
      <c r="NUE305" s="80"/>
      <c r="NUF305" s="80"/>
      <c r="NUG305" s="80"/>
      <c r="NUH305" s="80"/>
      <c r="NUI305" s="80"/>
      <c r="NUJ305" s="80"/>
      <c r="NUK305" s="80"/>
      <c r="NUL305" s="80"/>
      <c r="NUM305" s="80"/>
      <c r="NUN305" s="80"/>
      <c r="NUO305" s="80"/>
      <c r="NUP305" s="80"/>
      <c r="NUQ305" s="80"/>
      <c r="NUR305" s="80"/>
      <c r="NUS305" s="80"/>
      <c r="NUT305" s="80"/>
      <c r="NUU305" s="80"/>
      <c r="NUV305" s="80"/>
      <c r="NUW305" s="80"/>
      <c r="NUX305" s="80"/>
      <c r="NUY305" s="80"/>
      <c r="NUZ305" s="80"/>
      <c r="NVA305" s="80"/>
      <c r="NVB305" s="80"/>
      <c r="NVC305" s="80"/>
      <c r="NVD305" s="80"/>
      <c r="NVE305" s="80"/>
      <c r="NVF305" s="80"/>
      <c r="NVG305" s="80"/>
      <c r="NVH305" s="80"/>
      <c r="NVI305" s="80"/>
      <c r="NVJ305" s="80"/>
      <c r="NVK305" s="80"/>
      <c r="NVL305" s="80"/>
      <c r="NVM305" s="80"/>
      <c r="NVN305" s="80"/>
      <c r="NVO305" s="80"/>
      <c r="NVP305" s="80"/>
      <c r="NVQ305" s="80"/>
      <c r="NVR305" s="80"/>
      <c r="NVS305" s="80"/>
      <c r="NVT305" s="80"/>
      <c r="NVU305" s="80"/>
      <c r="NVV305" s="80"/>
      <c r="NVW305" s="80"/>
      <c r="NVX305" s="80"/>
      <c r="NVY305" s="80"/>
      <c r="NVZ305" s="80"/>
      <c r="NWA305" s="80"/>
      <c r="NWB305" s="80"/>
      <c r="NWC305" s="80"/>
      <c r="NWD305" s="80"/>
      <c r="NWE305" s="80"/>
      <c r="NWF305" s="80"/>
      <c r="NWG305" s="80"/>
      <c r="NWH305" s="80"/>
      <c r="NWI305" s="80"/>
      <c r="NWJ305" s="80"/>
      <c r="NWK305" s="80"/>
      <c r="NWL305" s="80"/>
      <c r="NWM305" s="80"/>
      <c r="NWN305" s="80"/>
      <c r="NWO305" s="80"/>
      <c r="NWP305" s="80"/>
      <c r="NWQ305" s="80"/>
      <c r="NWR305" s="80"/>
      <c r="NWS305" s="80"/>
      <c r="NWT305" s="80"/>
      <c r="NWU305" s="80"/>
      <c r="NWV305" s="80"/>
      <c r="NWW305" s="80"/>
      <c r="NWX305" s="80"/>
      <c r="NWY305" s="80"/>
      <c r="NWZ305" s="80"/>
      <c r="NXA305" s="80"/>
      <c r="NXB305" s="80"/>
      <c r="NXC305" s="80"/>
      <c r="NXD305" s="80"/>
      <c r="NXE305" s="80"/>
      <c r="NXF305" s="80"/>
      <c r="NXG305" s="80"/>
      <c r="NXH305" s="80"/>
      <c r="NXI305" s="80"/>
      <c r="NXJ305" s="80"/>
      <c r="NXK305" s="80"/>
      <c r="NXL305" s="80"/>
      <c r="NXM305" s="80"/>
      <c r="NXN305" s="80"/>
      <c r="NXO305" s="80"/>
      <c r="NXP305" s="80"/>
      <c r="NXQ305" s="80"/>
      <c r="NXR305" s="80"/>
      <c r="NXS305" s="80"/>
      <c r="NXT305" s="80"/>
      <c r="NXU305" s="80"/>
      <c r="NXV305" s="80"/>
      <c r="NXW305" s="80"/>
      <c r="NXX305" s="80"/>
      <c r="NXY305" s="80"/>
      <c r="NXZ305" s="80"/>
      <c r="NYA305" s="80"/>
      <c r="NYB305" s="80"/>
      <c r="NYC305" s="80"/>
      <c r="NYD305" s="80"/>
      <c r="NYE305" s="80"/>
      <c r="NYF305" s="80"/>
      <c r="NYG305" s="80"/>
      <c r="NYH305" s="80"/>
      <c r="NYI305" s="80"/>
      <c r="NYJ305" s="80"/>
      <c r="NYK305" s="80"/>
      <c r="NYL305" s="80"/>
      <c r="NYM305" s="80"/>
      <c r="NYN305" s="80"/>
      <c r="NYO305" s="80"/>
      <c r="NYP305" s="80"/>
      <c r="NYQ305" s="80"/>
      <c r="NYR305" s="80"/>
      <c r="NYS305" s="80"/>
      <c r="NYT305" s="80"/>
      <c r="NYU305" s="80"/>
      <c r="NYV305" s="80"/>
      <c r="NYW305" s="80"/>
      <c r="NYX305" s="80"/>
      <c r="NYY305" s="80"/>
      <c r="NYZ305" s="80"/>
      <c r="NZA305" s="80"/>
      <c r="NZB305" s="80"/>
      <c r="NZC305" s="80"/>
      <c r="NZD305" s="80"/>
      <c r="NZE305" s="80"/>
      <c r="NZF305" s="80"/>
      <c r="NZG305" s="80"/>
      <c r="NZH305" s="80"/>
      <c r="NZI305" s="80"/>
      <c r="NZJ305" s="80"/>
      <c r="NZK305" s="80"/>
      <c r="NZL305" s="80"/>
      <c r="NZM305" s="80"/>
      <c r="NZN305" s="80"/>
      <c r="NZO305" s="80"/>
      <c r="NZP305" s="80"/>
      <c r="NZQ305" s="80"/>
      <c r="NZR305" s="80"/>
      <c r="NZS305" s="80"/>
      <c r="NZT305" s="80"/>
      <c r="NZU305" s="80"/>
      <c r="NZV305" s="80"/>
      <c r="NZW305" s="80"/>
      <c r="NZX305" s="80"/>
      <c r="NZY305" s="80"/>
      <c r="NZZ305" s="80"/>
      <c r="OAA305" s="80"/>
      <c r="OAB305" s="80"/>
      <c r="OAC305" s="80"/>
      <c r="OAD305" s="80"/>
      <c r="OAE305" s="80"/>
      <c r="OAF305" s="80"/>
      <c r="OAG305" s="80"/>
      <c r="OAH305" s="80"/>
      <c r="OAI305" s="80"/>
      <c r="OAJ305" s="80"/>
      <c r="OAK305" s="80"/>
      <c r="OAL305" s="80"/>
      <c r="OAM305" s="80"/>
      <c r="OAN305" s="80"/>
      <c r="OAO305" s="80"/>
      <c r="OAP305" s="80"/>
      <c r="OAQ305" s="80"/>
      <c r="OAR305" s="80"/>
      <c r="OAS305" s="80"/>
      <c r="OAT305" s="80"/>
      <c r="OAU305" s="80"/>
      <c r="OAV305" s="80"/>
      <c r="OAW305" s="80"/>
      <c r="OAX305" s="80"/>
      <c r="OAY305" s="80"/>
      <c r="OAZ305" s="80"/>
      <c r="OBA305" s="80"/>
      <c r="OBB305" s="80"/>
      <c r="OBC305" s="80"/>
      <c r="OBD305" s="80"/>
      <c r="OBE305" s="80"/>
      <c r="OBF305" s="80"/>
      <c r="OBG305" s="80"/>
      <c r="OBH305" s="80"/>
      <c r="OBI305" s="80"/>
      <c r="OBJ305" s="80"/>
      <c r="OBK305" s="80"/>
      <c r="OBL305" s="80"/>
      <c r="OBM305" s="80"/>
      <c r="OBN305" s="80"/>
      <c r="OBO305" s="80"/>
      <c r="OBP305" s="80"/>
      <c r="OBQ305" s="80"/>
      <c r="OBR305" s="80"/>
      <c r="OBS305" s="80"/>
      <c r="OBT305" s="80"/>
      <c r="OBU305" s="80"/>
      <c r="OBV305" s="80"/>
      <c r="OBW305" s="80"/>
      <c r="OBX305" s="80"/>
      <c r="OBY305" s="80"/>
      <c r="OBZ305" s="80"/>
      <c r="OCA305" s="80"/>
      <c r="OCB305" s="80"/>
      <c r="OCC305" s="80"/>
      <c r="OCD305" s="80"/>
      <c r="OCE305" s="80"/>
      <c r="OCF305" s="80"/>
      <c r="OCG305" s="80"/>
      <c r="OCH305" s="80"/>
      <c r="OCI305" s="80"/>
      <c r="OCJ305" s="80"/>
      <c r="OCK305" s="80"/>
      <c r="OCL305" s="80"/>
      <c r="OCM305" s="80"/>
      <c r="OCN305" s="80"/>
      <c r="OCO305" s="80"/>
      <c r="OCP305" s="80"/>
      <c r="OCQ305" s="80"/>
      <c r="OCR305" s="80"/>
      <c r="OCS305" s="80"/>
      <c r="OCT305" s="80"/>
      <c r="OCU305" s="80"/>
      <c r="OCV305" s="80"/>
      <c r="OCW305" s="80"/>
      <c r="OCX305" s="80"/>
      <c r="OCY305" s="80"/>
      <c r="OCZ305" s="80"/>
      <c r="ODA305" s="80"/>
      <c r="ODB305" s="80"/>
      <c r="ODC305" s="80"/>
      <c r="ODD305" s="80"/>
      <c r="ODE305" s="80"/>
      <c r="ODF305" s="80"/>
      <c r="ODG305" s="80"/>
      <c r="ODH305" s="80"/>
      <c r="ODI305" s="80"/>
      <c r="ODJ305" s="80"/>
      <c r="ODK305" s="80"/>
      <c r="ODL305" s="80"/>
      <c r="ODM305" s="80"/>
      <c r="ODN305" s="80"/>
      <c r="ODO305" s="80"/>
      <c r="ODP305" s="80"/>
      <c r="ODQ305" s="80"/>
      <c r="ODR305" s="80"/>
      <c r="ODS305" s="80"/>
      <c r="ODT305" s="80"/>
      <c r="ODU305" s="80"/>
      <c r="ODV305" s="80"/>
      <c r="ODW305" s="80"/>
      <c r="ODX305" s="80"/>
      <c r="ODY305" s="80"/>
      <c r="ODZ305" s="80"/>
      <c r="OEA305" s="80"/>
      <c r="OEB305" s="80"/>
      <c r="OEC305" s="80"/>
      <c r="OED305" s="80"/>
      <c r="OEE305" s="80"/>
      <c r="OEF305" s="80"/>
      <c r="OEG305" s="80"/>
      <c r="OEH305" s="80"/>
      <c r="OEI305" s="80"/>
      <c r="OEJ305" s="80"/>
      <c r="OEK305" s="80"/>
      <c r="OEL305" s="80"/>
      <c r="OEM305" s="80"/>
      <c r="OEN305" s="80"/>
      <c r="OEO305" s="80"/>
      <c r="OEP305" s="80"/>
      <c r="OEQ305" s="80"/>
      <c r="OER305" s="80"/>
      <c r="OES305" s="80"/>
      <c r="OET305" s="80"/>
      <c r="OEU305" s="80"/>
      <c r="OEV305" s="80"/>
      <c r="OEW305" s="80"/>
      <c r="OEX305" s="80"/>
      <c r="OEY305" s="80"/>
      <c r="OEZ305" s="80"/>
      <c r="OFA305" s="80"/>
      <c r="OFB305" s="80"/>
      <c r="OFC305" s="80"/>
      <c r="OFD305" s="80"/>
      <c r="OFE305" s="80"/>
      <c r="OFF305" s="80"/>
      <c r="OFG305" s="80"/>
      <c r="OFH305" s="80"/>
      <c r="OFI305" s="80"/>
      <c r="OFJ305" s="80"/>
      <c r="OFK305" s="80"/>
      <c r="OFL305" s="80"/>
      <c r="OFM305" s="80"/>
      <c r="OFN305" s="80"/>
      <c r="OFO305" s="80"/>
      <c r="OFP305" s="80"/>
      <c r="OFQ305" s="80"/>
      <c r="OFR305" s="80"/>
      <c r="OFS305" s="80"/>
      <c r="OFT305" s="80"/>
      <c r="OFU305" s="80"/>
      <c r="OFV305" s="80"/>
      <c r="OFW305" s="80"/>
      <c r="OFX305" s="80"/>
      <c r="OFY305" s="80"/>
      <c r="OFZ305" s="80"/>
      <c r="OGA305" s="80"/>
      <c r="OGB305" s="80"/>
      <c r="OGC305" s="80"/>
      <c r="OGD305" s="80"/>
      <c r="OGE305" s="80"/>
      <c r="OGF305" s="80"/>
      <c r="OGG305" s="80"/>
      <c r="OGH305" s="80"/>
      <c r="OGI305" s="80"/>
      <c r="OGJ305" s="80"/>
      <c r="OGK305" s="80"/>
      <c r="OGL305" s="80"/>
      <c r="OGM305" s="80"/>
      <c r="OGN305" s="80"/>
      <c r="OGO305" s="80"/>
      <c r="OGP305" s="80"/>
      <c r="OGQ305" s="80"/>
      <c r="OGR305" s="80"/>
      <c r="OGS305" s="80"/>
      <c r="OGT305" s="80"/>
      <c r="OGU305" s="80"/>
      <c r="OGV305" s="80"/>
      <c r="OGW305" s="80"/>
      <c r="OGX305" s="80"/>
      <c r="OGY305" s="80"/>
      <c r="OGZ305" s="80"/>
      <c r="OHA305" s="80"/>
      <c r="OHB305" s="80"/>
      <c r="OHC305" s="80"/>
      <c r="OHD305" s="80"/>
      <c r="OHE305" s="80"/>
      <c r="OHF305" s="80"/>
      <c r="OHG305" s="80"/>
      <c r="OHH305" s="80"/>
      <c r="OHI305" s="80"/>
      <c r="OHJ305" s="80"/>
      <c r="OHK305" s="80"/>
      <c r="OHL305" s="80"/>
      <c r="OHM305" s="80"/>
      <c r="OHN305" s="80"/>
      <c r="OHO305" s="80"/>
      <c r="OHP305" s="80"/>
      <c r="OHQ305" s="80"/>
      <c r="OHR305" s="80"/>
      <c r="OHS305" s="80"/>
      <c r="OHT305" s="80"/>
      <c r="OHU305" s="80"/>
      <c r="OHV305" s="80"/>
      <c r="OHW305" s="80"/>
      <c r="OHX305" s="80"/>
      <c r="OHY305" s="80"/>
      <c r="OHZ305" s="80"/>
      <c r="OIA305" s="80"/>
      <c r="OIB305" s="80"/>
      <c r="OIC305" s="80"/>
      <c r="OID305" s="80"/>
      <c r="OIE305" s="80"/>
      <c r="OIF305" s="80"/>
      <c r="OIG305" s="80"/>
      <c r="OIH305" s="80"/>
      <c r="OII305" s="80"/>
      <c r="OIJ305" s="80"/>
      <c r="OIK305" s="80"/>
      <c r="OIL305" s="80"/>
      <c r="OIM305" s="80"/>
      <c r="OIN305" s="80"/>
      <c r="OIO305" s="80"/>
      <c r="OIP305" s="80"/>
      <c r="OIQ305" s="80"/>
      <c r="OIR305" s="80"/>
      <c r="OIS305" s="80"/>
      <c r="OIT305" s="80"/>
      <c r="OIU305" s="80"/>
      <c r="OIV305" s="80"/>
      <c r="OIW305" s="80"/>
      <c r="OIX305" s="80"/>
      <c r="OIY305" s="80"/>
      <c r="OIZ305" s="80"/>
      <c r="OJA305" s="80"/>
      <c r="OJB305" s="80"/>
      <c r="OJC305" s="80"/>
      <c r="OJD305" s="80"/>
      <c r="OJE305" s="80"/>
      <c r="OJF305" s="80"/>
      <c r="OJG305" s="80"/>
      <c r="OJH305" s="80"/>
      <c r="OJI305" s="80"/>
      <c r="OJJ305" s="80"/>
      <c r="OJK305" s="80"/>
      <c r="OJL305" s="80"/>
      <c r="OJM305" s="80"/>
      <c r="OJN305" s="80"/>
      <c r="OJO305" s="80"/>
      <c r="OJP305" s="80"/>
      <c r="OJQ305" s="80"/>
      <c r="OJR305" s="80"/>
      <c r="OJS305" s="80"/>
      <c r="OJT305" s="80"/>
      <c r="OJU305" s="80"/>
      <c r="OJV305" s="80"/>
      <c r="OJW305" s="80"/>
      <c r="OJX305" s="80"/>
      <c r="OJY305" s="80"/>
      <c r="OJZ305" s="80"/>
      <c r="OKA305" s="80"/>
      <c r="OKB305" s="80"/>
      <c r="OKC305" s="80"/>
      <c r="OKD305" s="80"/>
      <c r="OKE305" s="80"/>
      <c r="OKF305" s="80"/>
      <c r="OKG305" s="80"/>
      <c r="OKH305" s="80"/>
      <c r="OKI305" s="80"/>
      <c r="OKJ305" s="80"/>
      <c r="OKK305" s="80"/>
      <c r="OKL305" s="80"/>
      <c r="OKM305" s="80"/>
      <c r="OKN305" s="80"/>
      <c r="OKO305" s="80"/>
      <c r="OKP305" s="80"/>
      <c r="OKQ305" s="80"/>
      <c r="OKR305" s="80"/>
      <c r="OKS305" s="80"/>
      <c r="OKT305" s="80"/>
      <c r="OKU305" s="80"/>
      <c r="OKV305" s="80"/>
      <c r="OKW305" s="80"/>
      <c r="OKX305" s="80"/>
      <c r="OKY305" s="80"/>
      <c r="OKZ305" s="80"/>
      <c r="OLA305" s="80"/>
      <c r="OLB305" s="80"/>
      <c r="OLC305" s="80"/>
      <c r="OLD305" s="80"/>
      <c r="OLE305" s="80"/>
      <c r="OLF305" s="80"/>
      <c r="OLG305" s="80"/>
      <c r="OLH305" s="80"/>
      <c r="OLI305" s="80"/>
      <c r="OLJ305" s="80"/>
      <c r="OLK305" s="80"/>
      <c r="OLL305" s="80"/>
      <c r="OLM305" s="80"/>
      <c r="OLN305" s="80"/>
      <c r="OLO305" s="80"/>
      <c r="OLP305" s="80"/>
      <c r="OLQ305" s="80"/>
      <c r="OLR305" s="80"/>
      <c r="OLS305" s="80"/>
      <c r="OLT305" s="80"/>
      <c r="OLU305" s="80"/>
      <c r="OLV305" s="80"/>
      <c r="OLW305" s="80"/>
      <c r="OLX305" s="80"/>
      <c r="OLY305" s="80"/>
      <c r="OLZ305" s="80"/>
      <c r="OMA305" s="80"/>
      <c r="OMB305" s="80"/>
      <c r="OMC305" s="80"/>
      <c r="OMD305" s="80"/>
      <c r="OME305" s="80"/>
      <c r="OMF305" s="80"/>
      <c r="OMG305" s="80"/>
      <c r="OMH305" s="80"/>
      <c r="OMI305" s="80"/>
      <c r="OMJ305" s="80"/>
      <c r="OMK305" s="80"/>
      <c r="OML305" s="80"/>
      <c r="OMM305" s="80"/>
      <c r="OMN305" s="80"/>
      <c r="OMO305" s="80"/>
      <c r="OMP305" s="80"/>
      <c r="OMQ305" s="80"/>
      <c r="OMR305" s="80"/>
      <c r="OMS305" s="80"/>
      <c r="OMT305" s="80"/>
      <c r="OMU305" s="80"/>
      <c r="OMV305" s="80"/>
      <c r="OMW305" s="80"/>
      <c r="OMX305" s="80"/>
      <c r="OMY305" s="80"/>
      <c r="OMZ305" s="80"/>
      <c r="ONA305" s="80"/>
      <c r="ONB305" s="80"/>
      <c r="ONC305" s="80"/>
      <c r="OND305" s="80"/>
      <c r="ONE305" s="80"/>
      <c r="ONF305" s="80"/>
      <c r="ONG305" s="80"/>
      <c r="ONH305" s="80"/>
      <c r="ONI305" s="80"/>
      <c r="ONJ305" s="80"/>
      <c r="ONK305" s="80"/>
      <c r="ONL305" s="80"/>
      <c r="ONM305" s="80"/>
      <c r="ONN305" s="80"/>
      <c r="ONO305" s="80"/>
      <c r="ONP305" s="80"/>
      <c r="ONQ305" s="80"/>
      <c r="ONR305" s="80"/>
      <c r="ONS305" s="80"/>
      <c r="ONT305" s="80"/>
      <c r="ONU305" s="80"/>
      <c r="ONV305" s="80"/>
      <c r="ONW305" s="80"/>
      <c r="ONX305" s="80"/>
      <c r="ONY305" s="80"/>
      <c r="ONZ305" s="80"/>
      <c r="OOA305" s="80"/>
      <c r="OOB305" s="80"/>
      <c r="OOC305" s="80"/>
      <c r="OOD305" s="80"/>
      <c r="OOE305" s="80"/>
      <c r="OOF305" s="80"/>
      <c r="OOG305" s="80"/>
      <c r="OOH305" s="80"/>
      <c r="OOI305" s="80"/>
      <c r="OOJ305" s="80"/>
      <c r="OOK305" s="80"/>
      <c r="OOL305" s="80"/>
      <c r="OOM305" s="80"/>
      <c r="OON305" s="80"/>
      <c r="OOO305" s="80"/>
      <c r="OOP305" s="80"/>
      <c r="OOQ305" s="80"/>
      <c r="OOR305" s="80"/>
      <c r="OOS305" s="80"/>
      <c r="OOT305" s="80"/>
      <c r="OOU305" s="80"/>
      <c r="OOV305" s="80"/>
      <c r="OOW305" s="80"/>
      <c r="OOX305" s="80"/>
      <c r="OOY305" s="80"/>
      <c r="OOZ305" s="80"/>
      <c r="OPA305" s="80"/>
      <c r="OPB305" s="80"/>
      <c r="OPC305" s="80"/>
      <c r="OPD305" s="80"/>
      <c r="OPE305" s="80"/>
      <c r="OPF305" s="80"/>
      <c r="OPG305" s="80"/>
      <c r="OPH305" s="80"/>
      <c r="OPI305" s="80"/>
      <c r="OPJ305" s="80"/>
      <c r="OPK305" s="80"/>
      <c r="OPL305" s="80"/>
      <c r="OPM305" s="80"/>
      <c r="OPN305" s="80"/>
      <c r="OPO305" s="80"/>
      <c r="OPP305" s="80"/>
      <c r="OPQ305" s="80"/>
      <c r="OPR305" s="80"/>
      <c r="OPS305" s="80"/>
      <c r="OPT305" s="80"/>
      <c r="OPU305" s="80"/>
      <c r="OPV305" s="80"/>
      <c r="OPW305" s="80"/>
      <c r="OPX305" s="80"/>
      <c r="OPY305" s="80"/>
      <c r="OPZ305" s="80"/>
      <c r="OQA305" s="80"/>
      <c r="OQB305" s="80"/>
      <c r="OQC305" s="80"/>
      <c r="OQD305" s="80"/>
      <c r="OQE305" s="80"/>
      <c r="OQF305" s="80"/>
      <c r="OQG305" s="80"/>
      <c r="OQH305" s="80"/>
      <c r="OQI305" s="80"/>
      <c r="OQJ305" s="80"/>
      <c r="OQK305" s="80"/>
      <c r="OQL305" s="80"/>
      <c r="OQM305" s="80"/>
      <c r="OQN305" s="80"/>
      <c r="OQO305" s="80"/>
      <c r="OQP305" s="80"/>
      <c r="OQQ305" s="80"/>
      <c r="OQR305" s="80"/>
      <c r="OQS305" s="80"/>
      <c r="OQT305" s="80"/>
      <c r="OQU305" s="80"/>
      <c r="OQV305" s="80"/>
      <c r="OQW305" s="80"/>
      <c r="OQX305" s="80"/>
      <c r="OQY305" s="80"/>
      <c r="OQZ305" s="80"/>
      <c r="ORA305" s="80"/>
      <c r="ORB305" s="80"/>
      <c r="ORC305" s="80"/>
      <c r="ORD305" s="80"/>
      <c r="ORE305" s="80"/>
      <c r="ORF305" s="80"/>
      <c r="ORG305" s="80"/>
      <c r="ORH305" s="80"/>
      <c r="ORI305" s="80"/>
      <c r="ORJ305" s="80"/>
      <c r="ORK305" s="80"/>
      <c r="ORL305" s="80"/>
      <c r="ORM305" s="80"/>
      <c r="ORN305" s="80"/>
      <c r="ORO305" s="80"/>
      <c r="ORP305" s="80"/>
      <c r="ORQ305" s="80"/>
      <c r="ORR305" s="80"/>
      <c r="ORS305" s="80"/>
      <c r="ORT305" s="80"/>
      <c r="ORU305" s="80"/>
      <c r="ORV305" s="80"/>
      <c r="ORW305" s="80"/>
      <c r="ORX305" s="80"/>
      <c r="ORY305" s="80"/>
      <c r="ORZ305" s="80"/>
      <c r="OSA305" s="80"/>
      <c r="OSB305" s="80"/>
      <c r="OSC305" s="80"/>
      <c r="OSD305" s="80"/>
      <c r="OSE305" s="80"/>
      <c r="OSF305" s="80"/>
      <c r="OSG305" s="80"/>
      <c r="OSH305" s="80"/>
      <c r="OSI305" s="80"/>
      <c r="OSJ305" s="80"/>
      <c r="OSK305" s="80"/>
      <c r="OSL305" s="80"/>
      <c r="OSM305" s="80"/>
      <c r="OSN305" s="80"/>
      <c r="OSO305" s="80"/>
      <c r="OSP305" s="80"/>
      <c r="OSQ305" s="80"/>
      <c r="OSR305" s="80"/>
      <c r="OSS305" s="80"/>
      <c r="OST305" s="80"/>
      <c r="OSU305" s="80"/>
      <c r="OSV305" s="80"/>
      <c r="OSW305" s="80"/>
      <c r="OSX305" s="80"/>
      <c r="OSY305" s="80"/>
      <c r="OSZ305" s="80"/>
      <c r="OTA305" s="80"/>
      <c r="OTB305" s="80"/>
      <c r="OTC305" s="80"/>
      <c r="OTD305" s="80"/>
      <c r="OTE305" s="80"/>
      <c r="OTF305" s="80"/>
      <c r="OTG305" s="80"/>
      <c r="OTH305" s="80"/>
      <c r="OTI305" s="80"/>
      <c r="OTJ305" s="80"/>
      <c r="OTK305" s="80"/>
      <c r="OTL305" s="80"/>
      <c r="OTM305" s="80"/>
      <c r="OTN305" s="80"/>
      <c r="OTO305" s="80"/>
      <c r="OTP305" s="80"/>
      <c r="OTQ305" s="80"/>
      <c r="OTR305" s="80"/>
      <c r="OTS305" s="80"/>
      <c r="OTT305" s="80"/>
      <c r="OTU305" s="80"/>
      <c r="OTV305" s="80"/>
      <c r="OTW305" s="80"/>
      <c r="OTX305" s="80"/>
      <c r="OTY305" s="80"/>
      <c r="OTZ305" s="80"/>
      <c r="OUA305" s="80"/>
      <c r="OUB305" s="80"/>
      <c r="OUC305" s="80"/>
      <c r="OUD305" s="80"/>
      <c r="OUE305" s="80"/>
      <c r="OUF305" s="80"/>
      <c r="OUG305" s="80"/>
      <c r="OUH305" s="80"/>
      <c r="OUI305" s="80"/>
      <c r="OUJ305" s="80"/>
      <c r="OUK305" s="80"/>
      <c r="OUL305" s="80"/>
      <c r="OUM305" s="80"/>
      <c r="OUN305" s="80"/>
      <c r="OUO305" s="80"/>
      <c r="OUP305" s="80"/>
      <c r="OUQ305" s="80"/>
      <c r="OUR305" s="80"/>
      <c r="OUS305" s="80"/>
      <c r="OUT305" s="80"/>
      <c r="OUU305" s="80"/>
      <c r="OUV305" s="80"/>
      <c r="OUW305" s="80"/>
      <c r="OUX305" s="80"/>
      <c r="OUY305" s="80"/>
      <c r="OUZ305" s="80"/>
      <c r="OVA305" s="80"/>
      <c r="OVB305" s="80"/>
      <c r="OVC305" s="80"/>
      <c r="OVD305" s="80"/>
      <c r="OVE305" s="80"/>
      <c r="OVF305" s="80"/>
      <c r="OVG305" s="80"/>
      <c r="OVH305" s="80"/>
      <c r="OVI305" s="80"/>
      <c r="OVJ305" s="80"/>
      <c r="OVK305" s="80"/>
      <c r="OVL305" s="80"/>
      <c r="OVM305" s="80"/>
      <c r="OVN305" s="80"/>
      <c r="OVO305" s="80"/>
      <c r="OVP305" s="80"/>
      <c r="OVQ305" s="80"/>
      <c r="OVR305" s="80"/>
      <c r="OVS305" s="80"/>
      <c r="OVT305" s="80"/>
      <c r="OVU305" s="80"/>
      <c r="OVV305" s="80"/>
      <c r="OVW305" s="80"/>
      <c r="OVX305" s="80"/>
      <c r="OVY305" s="80"/>
      <c r="OVZ305" s="80"/>
      <c r="OWA305" s="80"/>
      <c r="OWB305" s="80"/>
      <c r="OWC305" s="80"/>
      <c r="OWD305" s="80"/>
      <c r="OWE305" s="80"/>
      <c r="OWF305" s="80"/>
      <c r="OWG305" s="80"/>
      <c r="OWH305" s="80"/>
      <c r="OWI305" s="80"/>
      <c r="OWJ305" s="80"/>
      <c r="OWK305" s="80"/>
      <c r="OWL305" s="80"/>
      <c r="OWM305" s="80"/>
      <c r="OWN305" s="80"/>
      <c r="OWO305" s="80"/>
      <c r="OWP305" s="80"/>
      <c r="OWQ305" s="80"/>
      <c r="OWR305" s="80"/>
      <c r="OWS305" s="80"/>
      <c r="OWT305" s="80"/>
      <c r="OWU305" s="80"/>
      <c r="OWV305" s="80"/>
      <c r="OWW305" s="80"/>
      <c r="OWX305" s="80"/>
      <c r="OWY305" s="80"/>
      <c r="OWZ305" s="80"/>
      <c r="OXA305" s="80"/>
      <c r="OXB305" s="80"/>
      <c r="OXC305" s="80"/>
      <c r="OXD305" s="80"/>
      <c r="OXE305" s="80"/>
      <c r="OXF305" s="80"/>
      <c r="OXG305" s="80"/>
      <c r="OXH305" s="80"/>
      <c r="OXI305" s="80"/>
      <c r="OXJ305" s="80"/>
      <c r="OXK305" s="80"/>
      <c r="OXL305" s="80"/>
      <c r="OXM305" s="80"/>
      <c r="OXN305" s="80"/>
      <c r="OXO305" s="80"/>
      <c r="OXP305" s="80"/>
      <c r="OXQ305" s="80"/>
      <c r="OXR305" s="80"/>
      <c r="OXS305" s="80"/>
      <c r="OXT305" s="80"/>
      <c r="OXU305" s="80"/>
      <c r="OXV305" s="80"/>
      <c r="OXW305" s="80"/>
      <c r="OXX305" s="80"/>
      <c r="OXY305" s="80"/>
      <c r="OXZ305" s="80"/>
      <c r="OYA305" s="80"/>
      <c r="OYB305" s="80"/>
      <c r="OYC305" s="80"/>
      <c r="OYD305" s="80"/>
      <c r="OYE305" s="80"/>
      <c r="OYF305" s="80"/>
      <c r="OYG305" s="80"/>
      <c r="OYH305" s="80"/>
      <c r="OYI305" s="80"/>
      <c r="OYJ305" s="80"/>
      <c r="OYK305" s="80"/>
      <c r="OYL305" s="80"/>
      <c r="OYM305" s="80"/>
      <c r="OYN305" s="80"/>
      <c r="OYO305" s="80"/>
      <c r="OYP305" s="80"/>
      <c r="OYQ305" s="80"/>
      <c r="OYR305" s="80"/>
      <c r="OYS305" s="80"/>
      <c r="OYT305" s="80"/>
      <c r="OYU305" s="80"/>
      <c r="OYV305" s="80"/>
      <c r="OYW305" s="80"/>
      <c r="OYX305" s="80"/>
      <c r="OYY305" s="80"/>
      <c r="OYZ305" s="80"/>
      <c r="OZA305" s="80"/>
      <c r="OZB305" s="80"/>
      <c r="OZC305" s="80"/>
      <c r="OZD305" s="80"/>
      <c r="OZE305" s="80"/>
      <c r="OZF305" s="80"/>
      <c r="OZG305" s="80"/>
      <c r="OZH305" s="80"/>
      <c r="OZI305" s="80"/>
      <c r="OZJ305" s="80"/>
      <c r="OZK305" s="80"/>
      <c r="OZL305" s="80"/>
      <c r="OZM305" s="80"/>
      <c r="OZN305" s="80"/>
      <c r="OZO305" s="80"/>
      <c r="OZP305" s="80"/>
      <c r="OZQ305" s="80"/>
      <c r="OZR305" s="80"/>
      <c r="OZS305" s="80"/>
      <c r="OZT305" s="80"/>
      <c r="OZU305" s="80"/>
      <c r="OZV305" s="80"/>
      <c r="OZW305" s="80"/>
      <c r="OZX305" s="80"/>
      <c r="OZY305" s="80"/>
      <c r="OZZ305" s="80"/>
      <c r="PAA305" s="80"/>
      <c r="PAB305" s="80"/>
      <c r="PAC305" s="80"/>
      <c r="PAD305" s="80"/>
      <c r="PAE305" s="80"/>
      <c r="PAF305" s="80"/>
      <c r="PAG305" s="80"/>
      <c r="PAH305" s="80"/>
      <c r="PAI305" s="80"/>
      <c r="PAJ305" s="80"/>
      <c r="PAK305" s="80"/>
      <c r="PAL305" s="80"/>
      <c r="PAM305" s="80"/>
      <c r="PAN305" s="80"/>
      <c r="PAO305" s="80"/>
      <c r="PAP305" s="80"/>
      <c r="PAQ305" s="80"/>
      <c r="PAR305" s="80"/>
      <c r="PAS305" s="80"/>
      <c r="PAT305" s="80"/>
      <c r="PAU305" s="80"/>
      <c r="PAV305" s="80"/>
      <c r="PAW305" s="80"/>
      <c r="PAX305" s="80"/>
      <c r="PAY305" s="80"/>
      <c r="PAZ305" s="80"/>
      <c r="PBA305" s="80"/>
      <c r="PBB305" s="80"/>
      <c r="PBC305" s="80"/>
      <c r="PBD305" s="80"/>
      <c r="PBE305" s="80"/>
      <c r="PBF305" s="80"/>
      <c r="PBG305" s="80"/>
      <c r="PBH305" s="80"/>
      <c r="PBI305" s="80"/>
      <c r="PBJ305" s="80"/>
      <c r="PBK305" s="80"/>
      <c r="PBL305" s="80"/>
      <c r="PBM305" s="80"/>
      <c r="PBN305" s="80"/>
      <c r="PBO305" s="80"/>
      <c r="PBP305" s="80"/>
      <c r="PBQ305" s="80"/>
      <c r="PBR305" s="80"/>
      <c r="PBS305" s="80"/>
      <c r="PBT305" s="80"/>
      <c r="PBU305" s="80"/>
      <c r="PBV305" s="80"/>
      <c r="PBW305" s="80"/>
      <c r="PBX305" s="80"/>
      <c r="PBY305" s="80"/>
      <c r="PBZ305" s="80"/>
      <c r="PCA305" s="80"/>
      <c r="PCB305" s="80"/>
      <c r="PCC305" s="80"/>
      <c r="PCD305" s="80"/>
      <c r="PCE305" s="80"/>
      <c r="PCF305" s="80"/>
      <c r="PCG305" s="80"/>
      <c r="PCH305" s="80"/>
      <c r="PCI305" s="80"/>
      <c r="PCJ305" s="80"/>
      <c r="PCK305" s="80"/>
      <c r="PCL305" s="80"/>
      <c r="PCM305" s="80"/>
      <c r="PCN305" s="80"/>
      <c r="PCO305" s="80"/>
      <c r="PCP305" s="80"/>
      <c r="PCQ305" s="80"/>
      <c r="PCR305" s="80"/>
      <c r="PCS305" s="80"/>
      <c r="PCT305" s="80"/>
      <c r="PCU305" s="80"/>
      <c r="PCV305" s="80"/>
      <c r="PCW305" s="80"/>
      <c r="PCX305" s="80"/>
      <c r="PCY305" s="80"/>
      <c r="PCZ305" s="80"/>
      <c r="PDA305" s="80"/>
      <c r="PDB305" s="80"/>
      <c r="PDC305" s="80"/>
      <c r="PDD305" s="80"/>
      <c r="PDE305" s="80"/>
      <c r="PDF305" s="80"/>
      <c r="PDG305" s="80"/>
      <c r="PDH305" s="80"/>
      <c r="PDI305" s="80"/>
      <c r="PDJ305" s="80"/>
      <c r="PDK305" s="80"/>
      <c r="PDL305" s="80"/>
      <c r="PDM305" s="80"/>
      <c r="PDN305" s="80"/>
      <c r="PDO305" s="80"/>
      <c r="PDP305" s="80"/>
      <c r="PDQ305" s="80"/>
      <c r="PDR305" s="80"/>
      <c r="PDS305" s="80"/>
      <c r="PDT305" s="80"/>
      <c r="PDU305" s="80"/>
      <c r="PDV305" s="80"/>
      <c r="PDW305" s="80"/>
      <c r="PDX305" s="80"/>
      <c r="PDY305" s="80"/>
      <c r="PDZ305" s="80"/>
      <c r="PEA305" s="80"/>
      <c r="PEB305" s="80"/>
      <c r="PEC305" s="80"/>
      <c r="PED305" s="80"/>
      <c r="PEE305" s="80"/>
      <c r="PEF305" s="80"/>
      <c r="PEG305" s="80"/>
      <c r="PEH305" s="80"/>
      <c r="PEI305" s="80"/>
      <c r="PEJ305" s="80"/>
      <c r="PEK305" s="80"/>
      <c r="PEL305" s="80"/>
      <c r="PEM305" s="80"/>
      <c r="PEN305" s="80"/>
      <c r="PEO305" s="80"/>
      <c r="PEP305" s="80"/>
      <c r="PEQ305" s="80"/>
      <c r="PER305" s="80"/>
      <c r="PES305" s="80"/>
      <c r="PET305" s="80"/>
      <c r="PEU305" s="80"/>
      <c r="PEV305" s="80"/>
      <c r="PEW305" s="80"/>
      <c r="PEX305" s="80"/>
      <c r="PEY305" s="80"/>
      <c r="PEZ305" s="80"/>
      <c r="PFA305" s="80"/>
      <c r="PFB305" s="80"/>
      <c r="PFC305" s="80"/>
      <c r="PFD305" s="80"/>
      <c r="PFE305" s="80"/>
      <c r="PFF305" s="80"/>
      <c r="PFG305" s="80"/>
      <c r="PFH305" s="80"/>
      <c r="PFI305" s="80"/>
      <c r="PFJ305" s="80"/>
      <c r="PFK305" s="80"/>
      <c r="PFL305" s="80"/>
      <c r="PFM305" s="80"/>
      <c r="PFN305" s="80"/>
      <c r="PFO305" s="80"/>
      <c r="PFP305" s="80"/>
      <c r="PFQ305" s="80"/>
      <c r="PFR305" s="80"/>
      <c r="PFS305" s="80"/>
      <c r="PFT305" s="80"/>
      <c r="PFU305" s="80"/>
      <c r="PFV305" s="80"/>
      <c r="PFW305" s="80"/>
      <c r="PFX305" s="80"/>
      <c r="PFY305" s="80"/>
      <c r="PFZ305" s="80"/>
      <c r="PGA305" s="80"/>
      <c r="PGB305" s="80"/>
      <c r="PGC305" s="80"/>
      <c r="PGD305" s="80"/>
      <c r="PGE305" s="80"/>
      <c r="PGF305" s="80"/>
      <c r="PGG305" s="80"/>
      <c r="PGH305" s="80"/>
      <c r="PGI305" s="80"/>
      <c r="PGJ305" s="80"/>
      <c r="PGK305" s="80"/>
      <c r="PGL305" s="80"/>
      <c r="PGM305" s="80"/>
      <c r="PGN305" s="80"/>
      <c r="PGO305" s="80"/>
      <c r="PGP305" s="80"/>
      <c r="PGQ305" s="80"/>
      <c r="PGR305" s="80"/>
      <c r="PGS305" s="80"/>
      <c r="PGT305" s="80"/>
      <c r="PGU305" s="80"/>
      <c r="PGV305" s="80"/>
      <c r="PGW305" s="80"/>
      <c r="PGX305" s="80"/>
      <c r="PGY305" s="80"/>
      <c r="PGZ305" s="80"/>
      <c r="PHA305" s="80"/>
      <c r="PHB305" s="80"/>
      <c r="PHC305" s="80"/>
      <c r="PHD305" s="80"/>
      <c r="PHE305" s="80"/>
      <c r="PHF305" s="80"/>
      <c r="PHG305" s="80"/>
      <c r="PHH305" s="80"/>
      <c r="PHI305" s="80"/>
      <c r="PHJ305" s="80"/>
      <c r="PHK305" s="80"/>
      <c r="PHL305" s="80"/>
      <c r="PHM305" s="80"/>
      <c r="PHN305" s="80"/>
      <c r="PHO305" s="80"/>
      <c r="PHP305" s="80"/>
      <c r="PHQ305" s="80"/>
      <c r="PHR305" s="80"/>
      <c r="PHS305" s="80"/>
      <c r="PHT305" s="80"/>
      <c r="PHU305" s="80"/>
      <c r="PHV305" s="80"/>
      <c r="PHW305" s="80"/>
      <c r="PHX305" s="80"/>
      <c r="PHY305" s="80"/>
      <c r="PHZ305" s="80"/>
      <c r="PIA305" s="80"/>
      <c r="PIB305" s="80"/>
      <c r="PIC305" s="80"/>
      <c r="PID305" s="80"/>
      <c r="PIE305" s="80"/>
      <c r="PIF305" s="80"/>
      <c r="PIG305" s="80"/>
      <c r="PIH305" s="80"/>
      <c r="PII305" s="80"/>
      <c r="PIJ305" s="80"/>
      <c r="PIK305" s="80"/>
      <c r="PIL305" s="80"/>
      <c r="PIM305" s="80"/>
      <c r="PIN305" s="80"/>
      <c r="PIO305" s="80"/>
      <c r="PIP305" s="80"/>
      <c r="PIQ305" s="80"/>
      <c r="PIR305" s="80"/>
      <c r="PIS305" s="80"/>
      <c r="PIT305" s="80"/>
      <c r="PIU305" s="80"/>
      <c r="PIV305" s="80"/>
      <c r="PIW305" s="80"/>
      <c r="PIX305" s="80"/>
      <c r="PIY305" s="80"/>
      <c r="PIZ305" s="80"/>
      <c r="PJA305" s="80"/>
      <c r="PJB305" s="80"/>
      <c r="PJC305" s="80"/>
      <c r="PJD305" s="80"/>
      <c r="PJE305" s="80"/>
      <c r="PJF305" s="80"/>
      <c r="PJG305" s="80"/>
      <c r="PJH305" s="80"/>
      <c r="PJI305" s="80"/>
      <c r="PJJ305" s="80"/>
      <c r="PJK305" s="80"/>
      <c r="PJL305" s="80"/>
      <c r="PJM305" s="80"/>
      <c r="PJN305" s="80"/>
      <c r="PJO305" s="80"/>
      <c r="PJP305" s="80"/>
      <c r="PJQ305" s="80"/>
      <c r="PJR305" s="80"/>
      <c r="PJS305" s="80"/>
      <c r="PJT305" s="80"/>
      <c r="PJU305" s="80"/>
      <c r="PJV305" s="80"/>
      <c r="PJW305" s="80"/>
      <c r="PJX305" s="80"/>
      <c r="PJY305" s="80"/>
      <c r="PJZ305" s="80"/>
      <c r="PKA305" s="80"/>
      <c r="PKB305" s="80"/>
      <c r="PKC305" s="80"/>
      <c r="PKD305" s="80"/>
      <c r="PKE305" s="80"/>
      <c r="PKF305" s="80"/>
      <c r="PKG305" s="80"/>
      <c r="PKH305" s="80"/>
      <c r="PKI305" s="80"/>
      <c r="PKJ305" s="80"/>
      <c r="PKK305" s="80"/>
      <c r="PKL305" s="80"/>
      <c r="PKM305" s="80"/>
      <c r="PKN305" s="80"/>
      <c r="PKO305" s="80"/>
      <c r="PKP305" s="80"/>
      <c r="PKQ305" s="80"/>
      <c r="PKR305" s="80"/>
      <c r="PKS305" s="80"/>
      <c r="PKT305" s="80"/>
      <c r="PKU305" s="80"/>
      <c r="PKV305" s="80"/>
      <c r="PKW305" s="80"/>
      <c r="PKX305" s="80"/>
      <c r="PKY305" s="80"/>
      <c r="PKZ305" s="80"/>
      <c r="PLA305" s="80"/>
      <c r="PLB305" s="80"/>
      <c r="PLC305" s="80"/>
      <c r="PLD305" s="80"/>
      <c r="PLE305" s="80"/>
      <c r="PLF305" s="80"/>
      <c r="PLG305" s="80"/>
      <c r="PLH305" s="80"/>
      <c r="PLI305" s="80"/>
      <c r="PLJ305" s="80"/>
      <c r="PLK305" s="80"/>
      <c r="PLL305" s="80"/>
      <c r="PLM305" s="80"/>
      <c r="PLN305" s="80"/>
      <c r="PLO305" s="80"/>
      <c r="PLP305" s="80"/>
      <c r="PLQ305" s="80"/>
      <c r="PLR305" s="80"/>
      <c r="PLS305" s="80"/>
      <c r="PLT305" s="80"/>
      <c r="PLU305" s="80"/>
      <c r="PLV305" s="80"/>
      <c r="PLW305" s="80"/>
      <c r="PLX305" s="80"/>
      <c r="PLY305" s="80"/>
      <c r="PLZ305" s="80"/>
      <c r="PMA305" s="80"/>
      <c r="PMB305" s="80"/>
      <c r="PMC305" s="80"/>
      <c r="PMD305" s="80"/>
      <c r="PME305" s="80"/>
      <c r="PMF305" s="80"/>
      <c r="PMG305" s="80"/>
      <c r="PMH305" s="80"/>
      <c r="PMI305" s="80"/>
      <c r="PMJ305" s="80"/>
      <c r="PMK305" s="80"/>
      <c r="PML305" s="80"/>
      <c r="PMM305" s="80"/>
      <c r="PMN305" s="80"/>
      <c r="PMO305" s="80"/>
      <c r="PMP305" s="80"/>
      <c r="PMQ305" s="80"/>
      <c r="PMR305" s="80"/>
      <c r="PMS305" s="80"/>
      <c r="PMT305" s="80"/>
      <c r="PMU305" s="80"/>
      <c r="PMV305" s="80"/>
      <c r="PMW305" s="80"/>
      <c r="PMX305" s="80"/>
      <c r="PMY305" s="80"/>
      <c r="PMZ305" s="80"/>
      <c r="PNA305" s="80"/>
      <c r="PNB305" s="80"/>
      <c r="PNC305" s="80"/>
      <c r="PND305" s="80"/>
      <c r="PNE305" s="80"/>
      <c r="PNF305" s="80"/>
      <c r="PNG305" s="80"/>
      <c r="PNH305" s="80"/>
      <c r="PNI305" s="80"/>
      <c r="PNJ305" s="80"/>
      <c r="PNK305" s="80"/>
      <c r="PNL305" s="80"/>
      <c r="PNM305" s="80"/>
      <c r="PNN305" s="80"/>
      <c r="PNO305" s="80"/>
      <c r="PNP305" s="80"/>
      <c r="PNQ305" s="80"/>
      <c r="PNR305" s="80"/>
      <c r="PNS305" s="80"/>
      <c r="PNT305" s="80"/>
      <c r="PNU305" s="80"/>
      <c r="PNV305" s="80"/>
      <c r="PNW305" s="80"/>
      <c r="PNX305" s="80"/>
      <c r="PNY305" s="80"/>
      <c r="PNZ305" s="80"/>
      <c r="POA305" s="80"/>
      <c r="POB305" s="80"/>
      <c r="POC305" s="80"/>
      <c r="POD305" s="80"/>
      <c r="POE305" s="80"/>
      <c r="POF305" s="80"/>
      <c r="POG305" s="80"/>
      <c r="POH305" s="80"/>
      <c r="POI305" s="80"/>
      <c r="POJ305" s="80"/>
      <c r="POK305" s="80"/>
      <c r="POL305" s="80"/>
      <c r="POM305" s="80"/>
      <c r="PON305" s="80"/>
      <c r="POO305" s="80"/>
      <c r="POP305" s="80"/>
      <c r="POQ305" s="80"/>
      <c r="POR305" s="80"/>
      <c r="POS305" s="80"/>
      <c r="POT305" s="80"/>
      <c r="POU305" s="80"/>
      <c r="POV305" s="80"/>
      <c r="POW305" s="80"/>
      <c r="POX305" s="80"/>
      <c r="POY305" s="80"/>
      <c r="POZ305" s="80"/>
      <c r="PPA305" s="80"/>
      <c r="PPB305" s="80"/>
      <c r="PPC305" s="80"/>
      <c r="PPD305" s="80"/>
      <c r="PPE305" s="80"/>
      <c r="PPF305" s="80"/>
      <c r="PPG305" s="80"/>
      <c r="PPH305" s="80"/>
      <c r="PPI305" s="80"/>
      <c r="PPJ305" s="80"/>
      <c r="PPK305" s="80"/>
      <c r="PPL305" s="80"/>
      <c r="PPM305" s="80"/>
      <c r="PPN305" s="80"/>
      <c r="PPO305" s="80"/>
      <c r="PPP305" s="80"/>
      <c r="PPQ305" s="80"/>
      <c r="PPR305" s="80"/>
      <c r="PPS305" s="80"/>
      <c r="PPT305" s="80"/>
      <c r="PPU305" s="80"/>
      <c r="PPV305" s="80"/>
      <c r="PPW305" s="80"/>
      <c r="PPX305" s="80"/>
      <c r="PPY305" s="80"/>
      <c r="PPZ305" s="80"/>
      <c r="PQA305" s="80"/>
      <c r="PQB305" s="80"/>
      <c r="PQC305" s="80"/>
      <c r="PQD305" s="80"/>
      <c r="PQE305" s="80"/>
      <c r="PQF305" s="80"/>
      <c r="PQG305" s="80"/>
      <c r="PQH305" s="80"/>
      <c r="PQI305" s="80"/>
      <c r="PQJ305" s="80"/>
      <c r="PQK305" s="80"/>
      <c r="PQL305" s="80"/>
      <c r="PQM305" s="80"/>
      <c r="PQN305" s="80"/>
      <c r="PQO305" s="80"/>
      <c r="PQP305" s="80"/>
      <c r="PQQ305" s="80"/>
      <c r="PQR305" s="80"/>
      <c r="PQS305" s="80"/>
      <c r="PQT305" s="80"/>
      <c r="PQU305" s="80"/>
      <c r="PQV305" s="80"/>
      <c r="PQW305" s="80"/>
      <c r="PQX305" s="80"/>
      <c r="PQY305" s="80"/>
      <c r="PQZ305" s="80"/>
      <c r="PRA305" s="80"/>
      <c r="PRB305" s="80"/>
      <c r="PRC305" s="80"/>
      <c r="PRD305" s="80"/>
      <c r="PRE305" s="80"/>
      <c r="PRF305" s="80"/>
      <c r="PRG305" s="80"/>
      <c r="PRH305" s="80"/>
      <c r="PRI305" s="80"/>
      <c r="PRJ305" s="80"/>
      <c r="PRK305" s="80"/>
      <c r="PRL305" s="80"/>
      <c r="PRM305" s="80"/>
      <c r="PRN305" s="80"/>
      <c r="PRO305" s="80"/>
      <c r="PRP305" s="80"/>
      <c r="PRQ305" s="80"/>
      <c r="PRR305" s="80"/>
      <c r="PRS305" s="80"/>
      <c r="PRT305" s="80"/>
      <c r="PRU305" s="80"/>
      <c r="PRV305" s="80"/>
      <c r="PRW305" s="80"/>
      <c r="PRX305" s="80"/>
      <c r="PRY305" s="80"/>
      <c r="PRZ305" s="80"/>
      <c r="PSA305" s="80"/>
      <c r="PSB305" s="80"/>
      <c r="PSC305" s="80"/>
      <c r="PSD305" s="80"/>
      <c r="PSE305" s="80"/>
      <c r="PSF305" s="80"/>
      <c r="PSG305" s="80"/>
      <c r="PSH305" s="80"/>
      <c r="PSI305" s="80"/>
      <c r="PSJ305" s="80"/>
      <c r="PSK305" s="80"/>
      <c r="PSL305" s="80"/>
      <c r="PSM305" s="80"/>
      <c r="PSN305" s="80"/>
      <c r="PSO305" s="80"/>
      <c r="PSP305" s="80"/>
      <c r="PSQ305" s="80"/>
      <c r="PSR305" s="80"/>
      <c r="PSS305" s="80"/>
      <c r="PST305" s="80"/>
      <c r="PSU305" s="80"/>
      <c r="PSV305" s="80"/>
      <c r="PSW305" s="80"/>
      <c r="PSX305" s="80"/>
      <c r="PSY305" s="80"/>
      <c r="PSZ305" s="80"/>
      <c r="PTA305" s="80"/>
      <c r="PTB305" s="80"/>
      <c r="PTC305" s="80"/>
      <c r="PTD305" s="80"/>
      <c r="PTE305" s="80"/>
      <c r="PTF305" s="80"/>
      <c r="PTG305" s="80"/>
      <c r="PTH305" s="80"/>
      <c r="PTI305" s="80"/>
      <c r="PTJ305" s="80"/>
      <c r="PTK305" s="80"/>
      <c r="PTL305" s="80"/>
      <c r="PTM305" s="80"/>
      <c r="PTN305" s="80"/>
      <c r="PTO305" s="80"/>
      <c r="PTP305" s="80"/>
      <c r="PTQ305" s="80"/>
      <c r="PTR305" s="80"/>
      <c r="PTS305" s="80"/>
      <c r="PTT305" s="80"/>
      <c r="PTU305" s="80"/>
      <c r="PTV305" s="80"/>
      <c r="PTW305" s="80"/>
      <c r="PTX305" s="80"/>
      <c r="PTY305" s="80"/>
      <c r="PTZ305" s="80"/>
      <c r="PUA305" s="80"/>
      <c r="PUB305" s="80"/>
      <c r="PUC305" s="80"/>
      <c r="PUD305" s="80"/>
      <c r="PUE305" s="80"/>
      <c r="PUF305" s="80"/>
      <c r="PUG305" s="80"/>
      <c r="PUH305" s="80"/>
      <c r="PUI305" s="80"/>
      <c r="PUJ305" s="80"/>
      <c r="PUK305" s="80"/>
      <c r="PUL305" s="80"/>
      <c r="PUM305" s="80"/>
      <c r="PUN305" s="80"/>
      <c r="PUO305" s="80"/>
      <c r="PUP305" s="80"/>
      <c r="PUQ305" s="80"/>
      <c r="PUR305" s="80"/>
      <c r="PUS305" s="80"/>
      <c r="PUT305" s="80"/>
      <c r="PUU305" s="80"/>
      <c r="PUV305" s="80"/>
      <c r="PUW305" s="80"/>
      <c r="PUX305" s="80"/>
      <c r="PUY305" s="80"/>
      <c r="PUZ305" s="80"/>
      <c r="PVA305" s="80"/>
      <c r="PVB305" s="80"/>
      <c r="PVC305" s="80"/>
      <c r="PVD305" s="80"/>
      <c r="PVE305" s="80"/>
      <c r="PVF305" s="80"/>
      <c r="PVG305" s="80"/>
      <c r="PVH305" s="80"/>
      <c r="PVI305" s="80"/>
      <c r="PVJ305" s="80"/>
      <c r="PVK305" s="80"/>
      <c r="PVL305" s="80"/>
      <c r="PVM305" s="80"/>
      <c r="PVN305" s="80"/>
      <c r="PVO305" s="80"/>
      <c r="PVP305" s="80"/>
      <c r="PVQ305" s="80"/>
      <c r="PVR305" s="80"/>
      <c r="PVS305" s="80"/>
      <c r="PVT305" s="80"/>
      <c r="PVU305" s="80"/>
      <c r="PVV305" s="80"/>
      <c r="PVW305" s="80"/>
      <c r="PVX305" s="80"/>
      <c r="PVY305" s="80"/>
      <c r="PVZ305" s="80"/>
      <c r="PWA305" s="80"/>
      <c r="PWB305" s="80"/>
      <c r="PWC305" s="80"/>
      <c r="PWD305" s="80"/>
      <c r="PWE305" s="80"/>
      <c r="PWF305" s="80"/>
      <c r="PWG305" s="80"/>
      <c r="PWH305" s="80"/>
      <c r="PWI305" s="80"/>
      <c r="PWJ305" s="80"/>
      <c r="PWK305" s="80"/>
      <c r="PWL305" s="80"/>
      <c r="PWM305" s="80"/>
      <c r="PWN305" s="80"/>
      <c r="PWO305" s="80"/>
      <c r="PWP305" s="80"/>
      <c r="PWQ305" s="80"/>
      <c r="PWR305" s="80"/>
      <c r="PWS305" s="80"/>
      <c r="PWT305" s="80"/>
      <c r="PWU305" s="80"/>
      <c r="PWV305" s="80"/>
      <c r="PWW305" s="80"/>
      <c r="PWX305" s="80"/>
      <c r="PWY305" s="80"/>
      <c r="PWZ305" s="80"/>
      <c r="PXA305" s="80"/>
      <c r="PXB305" s="80"/>
      <c r="PXC305" s="80"/>
      <c r="PXD305" s="80"/>
      <c r="PXE305" s="80"/>
      <c r="PXF305" s="80"/>
      <c r="PXG305" s="80"/>
      <c r="PXH305" s="80"/>
      <c r="PXI305" s="80"/>
      <c r="PXJ305" s="80"/>
      <c r="PXK305" s="80"/>
      <c r="PXL305" s="80"/>
      <c r="PXM305" s="80"/>
      <c r="PXN305" s="80"/>
      <c r="PXO305" s="80"/>
      <c r="PXP305" s="80"/>
      <c r="PXQ305" s="80"/>
      <c r="PXR305" s="80"/>
      <c r="PXS305" s="80"/>
      <c r="PXT305" s="80"/>
      <c r="PXU305" s="80"/>
      <c r="PXV305" s="80"/>
      <c r="PXW305" s="80"/>
      <c r="PXX305" s="80"/>
      <c r="PXY305" s="80"/>
      <c r="PXZ305" s="80"/>
      <c r="PYA305" s="80"/>
      <c r="PYB305" s="80"/>
      <c r="PYC305" s="80"/>
      <c r="PYD305" s="80"/>
      <c r="PYE305" s="80"/>
      <c r="PYF305" s="80"/>
      <c r="PYG305" s="80"/>
      <c r="PYH305" s="80"/>
      <c r="PYI305" s="80"/>
      <c r="PYJ305" s="80"/>
      <c r="PYK305" s="80"/>
      <c r="PYL305" s="80"/>
      <c r="PYM305" s="80"/>
      <c r="PYN305" s="80"/>
      <c r="PYO305" s="80"/>
      <c r="PYP305" s="80"/>
      <c r="PYQ305" s="80"/>
      <c r="PYR305" s="80"/>
      <c r="PYS305" s="80"/>
      <c r="PYT305" s="80"/>
      <c r="PYU305" s="80"/>
      <c r="PYV305" s="80"/>
      <c r="PYW305" s="80"/>
      <c r="PYX305" s="80"/>
      <c r="PYY305" s="80"/>
      <c r="PYZ305" s="80"/>
      <c r="PZA305" s="80"/>
      <c r="PZB305" s="80"/>
      <c r="PZC305" s="80"/>
      <c r="PZD305" s="80"/>
      <c r="PZE305" s="80"/>
      <c r="PZF305" s="80"/>
      <c r="PZG305" s="80"/>
      <c r="PZH305" s="80"/>
      <c r="PZI305" s="80"/>
      <c r="PZJ305" s="80"/>
      <c r="PZK305" s="80"/>
      <c r="PZL305" s="80"/>
      <c r="PZM305" s="80"/>
      <c r="PZN305" s="80"/>
      <c r="PZO305" s="80"/>
      <c r="PZP305" s="80"/>
      <c r="PZQ305" s="80"/>
      <c r="PZR305" s="80"/>
      <c r="PZS305" s="80"/>
      <c r="PZT305" s="80"/>
      <c r="PZU305" s="80"/>
      <c r="PZV305" s="80"/>
      <c r="PZW305" s="80"/>
      <c r="PZX305" s="80"/>
      <c r="PZY305" s="80"/>
      <c r="PZZ305" s="80"/>
      <c r="QAA305" s="80"/>
      <c r="QAB305" s="80"/>
      <c r="QAC305" s="80"/>
      <c r="QAD305" s="80"/>
      <c r="QAE305" s="80"/>
      <c r="QAF305" s="80"/>
      <c r="QAG305" s="80"/>
      <c r="QAH305" s="80"/>
      <c r="QAI305" s="80"/>
      <c r="QAJ305" s="80"/>
      <c r="QAK305" s="80"/>
      <c r="QAL305" s="80"/>
      <c r="QAM305" s="80"/>
      <c r="QAN305" s="80"/>
      <c r="QAO305" s="80"/>
      <c r="QAP305" s="80"/>
      <c r="QAQ305" s="80"/>
      <c r="QAR305" s="80"/>
      <c r="QAS305" s="80"/>
      <c r="QAT305" s="80"/>
      <c r="QAU305" s="80"/>
      <c r="QAV305" s="80"/>
      <c r="QAW305" s="80"/>
      <c r="QAX305" s="80"/>
      <c r="QAY305" s="80"/>
      <c r="QAZ305" s="80"/>
      <c r="QBA305" s="80"/>
      <c r="QBB305" s="80"/>
      <c r="QBC305" s="80"/>
      <c r="QBD305" s="80"/>
      <c r="QBE305" s="80"/>
      <c r="QBF305" s="80"/>
      <c r="QBG305" s="80"/>
      <c r="QBH305" s="80"/>
      <c r="QBI305" s="80"/>
      <c r="QBJ305" s="80"/>
      <c r="QBK305" s="80"/>
      <c r="QBL305" s="80"/>
      <c r="QBM305" s="80"/>
      <c r="QBN305" s="80"/>
      <c r="QBO305" s="80"/>
      <c r="QBP305" s="80"/>
      <c r="QBQ305" s="80"/>
      <c r="QBR305" s="80"/>
      <c r="QBS305" s="80"/>
      <c r="QBT305" s="80"/>
      <c r="QBU305" s="80"/>
      <c r="QBV305" s="80"/>
      <c r="QBW305" s="80"/>
      <c r="QBX305" s="80"/>
      <c r="QBY305" s="80"/>
      <c r="QBZ305" s="80"/>
      <c r="QCA305" s="80"/>
      <c r="QCB305" s="80"/>
      <c r="QCC305" s="80"/>
      <c r="QCD305" s="80"/>
      <c r="QCE305" s="80"/>
      <c r="QCF305" s="80"/>
      <c r="QCG305" s="80"/>
      <c r="QCH305" s="80"/>
      <c r="QCI305" s="80"/>
      <c r="QCJ305" s="80"/>
      <c r="QCK305" s="80"/>
      <c r="QCL305" s="80"/>
      <c r="QCM305" s="80"/>
      <c r="QCN305" s="80"/>
      <c r="QCO305" s="80"/>
      <c r="QCP305" s="80"/>
      <c r="QCQ305" s="80"/>
      <c r="QCR305" s="80"/>
      <c r="QCS305" s="80"/>
      <c r="QCT305" s="80"/>
      <c r="QCU305" s="80"/>
      <c r="QCV305" s="80"/>
      <c r="QCW305" s="80"/>
      <c r="QCX305" s="80"/>
      <c r="QCY305" s="80"/>
      <c r="QCZ305" s="80"/>
      <c r="QDA305" s="80"/>
      <c r="QDB305" s="80"/>
      <c r="QDC305" s="80"/>
      <c r="QDD305" s="80"/>
      <c r="QDE305" s="80"/>
      <c r="QDF305" s="80"/>
      <c r="QDG305" s="80"/>
      <c r="QDH305" s="80"/>
      <c r="QDI305" s="80"/>
      <c r="QDJ305" s="80"/>
      <c r="QDK305" s="80"/>
      <c r="QDL305" s="80"/>
      <c r="QDM305" s="80"/>
      <c r="QDN305" s="80"/>
      <c r="QDO305" s="80"/>
      <c r="QDP305" s="80"/>
      <c r="QDQ305" s="80"/>
      <c r="QDR305" s="80"/>
      <c r="QDS305" s="80"/>
      <c r="QDT305" s="80"/>
      <c r="QDU305" s="80"/>
      <c r="QDV305" s="80"/>
      <c r="QDW305" s="80"/>
      <c r="QDX305" s="80"/>
      <c r="QDY305" s="80"/>
      <c r="QDZ305" s="80"/>
      <c r="QEA305" s="80"/>
      <c r="QEB305" s="80"/>
      <c r="QEC305" s="80"/>
      <c r="QED305" s="80"/>
      <c r="QEE305" s="80"/>
      <c r="QEF305" s="80"/>
      <c r="QEG305" s="80"/>
      <c r="QEH305" s="80"/>
      <c r="QEI305" s="80"/>
      <c r="QEJ305" s="80"/>
      <c r="QEK305" s="80"/>
      <c r="QEL305" s="80"/>
      <c r="QEM305" s="80"/>
      <c r="QEN305" s="80"/>
      <c r="QEO305" s="80"/>
      <c r="QEP305" s="80"/>
      <c r="QEQ305" s="80"/>
      <c r="QER305" s="80"/>
      <c r="QES305" s="80"/>
      <c r="QET305" s="80"/>
      <c r="QEU305" s="80"/>
      <c r="QEV305" s="80"/>
      <c r="QEW305" s="80"/>
      <c r="QEX305" s="80"/>
      <c r="QEY305" s="80"/>
      <c r="QEZ305" s="80"/>
      <c r="QFA305" s="80"/>
      <c r="QFB305" s="80"/>
      <c r="QFC305" s="80"/>
      <c r="QFD305" s="80"/>
      <c r="QFE305" s="80"/>
      <c r="QFF305" s="80"/>
      <c r="QFG305" s="80"/>
      <c r="QFH305" s="80"/>
      <c r="QFI305" s="80"/>
      <c r="QFJ305" s="80"/>
      <c r="QFK305" s="80"/>
      <c r="QFL305" s="80"/>
      <c r="QFM305" s="80"/>
      <c r="QFN305" s="80"/>
      <c r="QFO305" s="80"/>
      <c r="QFP305" s="80"/>
      <c r="QFQ305" s="80"/>
      <c r="QFR305" s="80"/>
      <c r="QFS305" s="80"/>
      <c r="QFT305" s="80"/>
      <c r="QFU305" s="80"/>
      <c r="QFV305" s="80"/>
      <c r="QFW305" s="80"/>
      <c r="QFX305" s="80"/>
      <c r="QFY305" s="80"/>
      <c r="QFZ305" s="80"/>
      <c r="QGA305" s="80"/>
      <c r="QGB305" s="80"/>
      <c r="QGC305" s="80"/>
      <c r="QGD305" s="80"/>
      <c r="QGE305" s="80"/>
      <c r="QGF305" s="80"/>
      <c r="QGG305" s="80"/>
      <c r="QGH305" s="80"/>
      <c r="QGI305" s="80"/>
      <c r="QGJ305" s="80"/>
      <c r="QGK305" s="80"/>
      <c r="QGL305" s="80"/>
      <c r="QGM305" s="80"/>
      <c r="QGN305" s="80"/>
      <c r="QGO305" s="80"/>
      <c r="QGP305" s="80"/>
      <c r="QGQ305" s="80"/>
      <c r="QGR305" s="80"/>
      <c r="QGS305" s="80"/>
      <c r="QGT305" s="80"/>
      <c r="QGU305" s="80"/>
      <c r="QGV305" s="80"/>
      <c r="QGW305" s="80"/>
      <c r="QGX305" s="80"/>
      <c r="QGY305" s="80"/>
      <c r="QGZ305" s="80"/>
      <c r="QHA305" s="80"/>
      <c r="QHB305" s="80"/>
      <c r="QHC305" s="80"/>
      <c r="QHD305" s="80"/>
      <c r="QHE305" s="80"/>
      <c r="QHF305" s="80"/>
      <c r="QHG305" s="80"/>
      <c r="QHH305" s="80"/>
      <c r="QHI305" s="80"/>
      <c r="QHJ305" s="80"/>
      <c r="QHK305" s="80"/>
      <c r="QHL305" s="80"/>
      <c r="QHM305" s="80"/>
      <c r="QHN305" s="80"/>
      <c r="QHO305" s="80"/>
      <c r="QHP305" s="80"/>
      <c r="QHQ305" s="80"/>
      <c r="QHR305" s="80"/>
      <c r="QHS305" s="80"/>
      <c r="QHT305" s="80"/>
      <c r="QHU305" s="80"/>
      <c r="QHV305" s="80"/>
      <c r="QHW305" s="80"/>
      <c r="QHX305" s="80"/>
      <c r="QHY305" s="80"/>
      <c r="QHZ305" s="80"/>
      <c r="QIA305" s="80"/>
      <c r="QIB305" s="80"/>
      <c r="QIC305" s="80"/>
      <c r="QID305" s="80"/>
      <c r="QIE305" s="80"/>
      <c r="QIF305" s="80"/>
      <c r="QIG305" s="80"/>
      <c r="QIH305" s="80"/>
      <c r="QII305" s="80"/>
      <c r="QIJ305" s="80"/>
      <c r="QIK305" s="80"/>
      <c r="QIL305" s="80"/>
      <c r="QIM305" s="80"/>
      <c r="QIN305" s="80"/>
      <c r="QIO305" s="80"/>
      <c r="QIP305" s="80"/>
      <c r="QIQ305" s="80"/>
      <c r="QIR305" s="80"/>
      <c r="QIS305" s="80"/>
      <c r="QIT305" s="80"/>
      <c r="QIU305" s="80"/>
      <c r="QIV305" s="80"/>
      <c r="QIW305" s="80"/>
      <c r="QIX305" s="80"/>
      <c r="QIY305" s="80"/>
      <c r="QIZ305" s="80"/>
      <c r="QJA305" s="80"/>
      <c r="QJB305" s="80"/>
      <c r="QJC305" s="80"/>
      <c r="QJD305" s="80"/>
      <c r="QJE305" s="80"/>
      <c r="QJF305" s="80"/>
      <c r="QJG305" s="80"/>
      <c r="QJH305" s="80"/>
      <c r="QJI305" s="80"/>
      <c r="QJJ305" s="80"/>
      <c r="QJK305" s="80"/>
      <c r="QJL305" s="80"/>
      <c r="QJM305" s="80"/>
      <c r="QJN305" s="80"/>
      <c r="QJO305" s="80"/>
      <c r="QJP305" s="80"/>
      <c r="QJQ305" s="80"/>
      <c r="QJR305" s="80"/>
      <c r="QJS305" s="80"/>
      <c r="QJT305" s="80"/>
      <c r="QJU305" s="80"/>
      <c r="QJV305" s="80"/>
      <c r="QJW305" s="80"/>
      <c r="QJX305" s="80"/>
      <c r="QJY305" s="80"/>
      <c r="QJZ305" s="80"/>
      <c r="QKA305" s="80"/>
      <c r="QKB305" s="80"/>
      <c r="QKC305" s="80"/>
      <c r="QKD305" s="80"/>
      <c r="QKE305" s="80"/>
      <c r="QKF305" s="80"/>
      <c r="QKG305" s="80"/>
      <c r="QKH305" s="80"/>
      <c r="QKI305" s="80"/>
      <c r="QKJ305" s="80"/>
      <c r="QKK305" s="80"/>
      <c r="QKL305" s="80"/>
      <c r="QKM305" s="80"/>
      <c r="QKN305" s="80"/>
      <c r="QKO305" s="80"/>
      <c r="QKP305" s="80"/>
      <c r="QKQ305" s="80"/>
      <c r="QKR305" s="80"/>
      <c r="QKS305" s="80"/>
      <c r="QKT305" s="80"/>
      <c r="QKU305" s="80"/>
      <c r="QKV305" s="80"/>
      <c r="QKW305" s="80"/>
      <c r="QKX305" s="80"/>
      <c r="QKY305" s="80"/>
      <c r="QKZ305" s="80"/>
      <c r="QLA305" s="80"/>
      <c r="QLB305" s="80"/>
      <c r="QLC305" s="80"/>
      <c r="QLD305" s="80"/>
      <c r="QLE305" s="80"/>
      <c r="QLF305" s="80"/>
      <c r="QLG305" s="80"/>
      <c r="QLH305" s="80"/>
      <c r="QLI305" s="80"/>
      <c r="QLJ305" s="80"/>
      <c r="QLK305" s="80"/>
      <c r="QLL305" s="80"/>
      <c r="QLM305" s="80"/>
      <c r="QLN305" s="80"/>
      <c r="QLO305" s="80"/>
      <c r="QLP305" s="80"/>
      <c r="QLQ305" s="80"/>
      <c r="QLR305" s="80"/>
      <c r="QLS305" s="80"/>
      <c r="QLT305" s="80"/>
      <c r="QLU305" s="80"/>
      <c r="QLV305" s="80"/>
      <c r="QLW305" s="80"/>
      <c r="QLX305" s="80"/>
      <c r="QLY305" s="80"/>
      <c r="QLZ305" s="80"/>
      <c r="QMA305" s="80"/>
      <c r="QMB305" s="80"/>
      <c r="QMC305" s="80"/>
      <c r="QMD305" s="80"/>
      <c r="QME305" s="80"/>
      <c r="QMF305" s="80"/>
      <c r="QMG305" s="80"/>
      <c r="QMH305" s="80"/>
      <c r="QMI305" s="80"/>
      <c r="QMJ305" s="80"/>
      <c r="QMK305" s="80"/>
      <c r="QML305" s="80"/>
      <c r="QMM305" s="80"/>
      <c r="QMN305" s="80"/>
      <c r="QMO305" s="80"/>
      <c r="QMP305" s="80"/>
      <c r="QMQ305" s="80"/>
      <c r="QMR305" s="80"/>
      <c r="QMS305" s="80"/>
      <c r="QMT305" s="80"/>
      <c r="QMU305" s="80"/>
      <c r="QMV305" s="80"/>
      <c r="QMW305" s="80"/>
      <c r="QMX305" s="80"/>
      <c r="QMY305" s="80"/>
      <c r="QMZ305" s="80"/>
      <c r="QNA305" s="80"/>
      <c r="QNB305" s="80"/>
      <c r="QNC305" s="80"/>
      <c r="QND305" s="80"/>
      <c r="QNE305" s="80"/>
      <c r="QNF305" s="80"/>
      <c r="QNG305" s="80"/>
      <c r="QNH305" s="80"/>
      <c r="QNI305" s="80"/>
      <c r="QNJ305" s="80"/>
      <c r="QNK305" s="80"/>
      <c r="QNL305" s="80"/>
      <c r="QNM305" s="80"/>
      <c r="QNN305" s="80"/>
      <c r="QNO305" s="80"/>
      <c r="QNP305" s="80"/>
      <c r="QNQ305" s="80"/>
      <c r="QNR305" s="80"/>
      <c r="QNS305" s="80"/>
      <c r="QNT305" s="80"/>
      <c r="QNU305" s="80"/>
      <c r="QNV305" s="80"/>
      <c r="QNW305" s="80"/>
      <c r="QNX305" s="80"/>
      <c r="QNY305" s="80"/>
      <c r="QNZ305" s="80"/>
      <c r="QOA305" s="80"/>
      <c r="QOB305" s="80"/>
      <c r="QOC305" s="80"/>
      <c r="QOD305" s="80"/>
      <c r="QOE305" s="80"/>
      <c r="QOF305" s="80"/>
      <c r="QOG305" s="80"/>
      <c r="QOH305" s="80"/>
      <c r="QOI305" s="80"/>
      <c r="QOJ305" s="80"/>
      <c r="QOK305" s="80"/>
      <c r="QOL305" s="80"/>
      <c r="QOM305" s="80"/>
      <c r="QON305" s="80"/>
      <c r="QOO305" s="80"/>
      <c r="QOP305" s="80"/>
      <c r="QOQ305" s="80"/>
      <c r="QOR305" s="80"/>
      <c r="QOS305" s="80"/>
      <c r="QOT305" s="80"/>
      <c r="QOU305" s="80"/>
      <c r="QOV305" s="80"/>
      <c r="QOW305" s="80"/>
      <c r="QOX305" s="80"/>
      <c r="QOY305" s="80"/>
      <c r="QOZ305" s="80"/>
      <c r="QPA305" s="80"/>
      <c r="QPB305" s="80"/>
      <c r="QPC305" s="80"/>
      <c r="QPD305" s="80"/>
      <c r="QPE305" s="80"/>
      <c r="QPF305" s="80"/>
      <c r="QPG305" s="80"/>
      <c r="QPH305" s="80"/>
      <c r="QPI305" s="80"/>
      <c r="QPJ305" s="80"/>
      <c r="QPK305" s="80"/>
      <c r="QPL305" s="80"/>
      <c r="QPM305" s="80"/>
      <c r="QPN305" s="80"/>
      <c r="QPO305" s="80"/>
      <c r="QPP305" s="80"/>
      <c r="QPQ305" s="80"/>
      <c r="QPR305" s="80"/>
      <c r="QPS305" s="80"/>
      <c r="QPT305" s="80"/>
      <c r="QPU305" s="80"/>
      <c r="QPV305" s="80"/>
      <c r="QPW305" s="80"/>
      <c r="QPX305" s="80"/>
      <c r="QPY305" s="80"/>
      <c r="QPZ305" s="80"/>
      <c r="QQA305" s="80"/>
      <c r="QQB305" s="80"/>
      <c r="QQC305" s="80"/>
      <c r="QQD305" s="80"/>
      <c r="QQE305" s="80"/>
      <c r="QQF305" s="80"/>
      <c r="QQG305" s="80"/>
      <c r="QQH305" s="80"/>
      <c r="QQI305" s="80"/>
      <c r="QQJ305" s="80"/>
      <c r="QQK305" s="80"/>
      <c r="QQL305" s="80"/>
      <c r="QQM305" s="80"/>
      <c r="QQN305" s="80"/>
      <c r="QQO305" s="80"/>
      <c r="QQP305" s="80"/>
      <c r="QQQ305" s="80"/>
      <c r="QQR305" s="80"/>
      <c r="QQS305" s="80"/>
      <c r="QQT305" s="80"/>
      <c r="QQU305" s="80"/>
      <c r="QQV305" s="80"/>
      <c r="QQW305" s="80"/>
      <c r="QQX305" s="80"/>
      <c r="QQY305" s="80"/>
      <c r="QQZ305" s="80"/>
      <c r="QRA305" s="80"/>
      <c r="QRB305" s="80"/>
      <c r="QRC305" s="80"/>
      <c r="QRD305" s="80"/>
      <c r="QRE305" s="80"/>
      <c r="QRF305" s="80"/>
      <c r="QRG305" s="80"/>
      <c r="QRH305" s="80"/>
      <c r="QRI305" s="80"/>
      <c r="QRJ305" s="80"/>
      <c r="QRK305" s="80"/>
      <c r="QRL305" s="80"/>
      <c r="QRM305" s="80"/>
      <c r="QRN305" s="80"/>
      <c r="QRO305" s="80"/>
      <c r="QRP305" s="80"/>
      <c r="QRQ305" s="80"/>
      <c r="QRR305" s="80"/>
      <c r="QRS305" s="80"/>
      <c r="QRT305" s="80"/>
      <c r="QRU305" s="80"/>
      <c r="QRV305" s="80"/>
      <c r="QRW305" s="80"/>
      <c r="QRX305" s="80"/>
      <c r="QRY305" s="80"/>
      <c r="QRZ305" s="80"/>
      <c r="QSA305" s="80"/>
      <c r="QSB305" s="80"/>
      <c r="QSC305" s="80"/>
      <c r="QSD305" s="80"/>
      <c r="QSE305" s="80"/>
      <c r="QSF305" s="80"/>
      <c r="QSG305" s="80"/>
      <c r="QSH305" s="80"/>
      <c r="QSI305" s="80"/>
      <c r="QSJ305" s="80"/>
      <c r="QSK305" s="80"/>
      <c r="QSL305" s="80"/>
      <c r="QSM305" s="80"/>
      <c r="QSN305" s="80"/>
      <c r="QSO305" s="80"/>
      <c r="QSP305" s="80"/>
      <c r="QSQ305" s="80"/>
      <c r="QSR305" s="80"/>
      <c r="QSS305" s="80"/>
      <c r="QST305" s="80"/>
      <c r="QSU305" s="80"/>
      <c r="QSV305" s="80"/>
      <c r="QSW305" s="80"/>
      <c r="QSX305" s="80"/>
      <c r="QSY305" s="80"/>
      <c r="QSZ305" s="80"/>
      <c r="QTA305" s="80"/>
      <c r="QTB305" s="80"/>
      <c r="QTC305" s="80"/>
      <c r="QTD305" s="80"/>
      <c r="QTE305" s="80"/>
      <c r="QTF305" s="80"/>
      <c r="QTG305" s="80"/>
      <c r="QTH305" s="80"/>
      <c r="QTI305" s="80"/>
      <c r="QTJ305" s="80"/>
      <c r="QTK305" s="80"/>
      <c r="QTL305" s="80"/>
      <c r="QTM305" s="80"/>
      <c r="QTN305" s="80"/>
      <c r="QTO305" s="80"/>
      <c r="QTP305" s="80"/>
      <c r="QTQ305" s="80"/>
      <c r="QTR305" s="80"/>
      <c r="QTS305" s="80"/>
      <c r="QTT305" s="80"/>
      <c r="QTU305" s="80"/>
      <c r="QTV305" s="80"/>
      <c r="QTW305" s="80"/>
      <c r="QTX305" s="80"/>
      <c r="QTY305" s="80"/>
      <c r="QTZ305" s="80"/>
      <c r="QUA305" s="80"/>
      <c r="QUB305" s="80"/>
      <c r="QUC305" s="80"/>
      <c r="QUD305" s="80"/>
      <c r="QUE305" s="80"/>
      <c r="QUF305" s="80"/>
      <c r="QUG305" s="80"/>
      <c r="QUH305" s="80"/>
      <c r="QUI305" s="80"/>
      <c r="QUJ305" s="80"/>
      <c r="QUK305" s="80"/>
      <c r="QUL305" s="80"/>
      <c r="QUM305" s="80"/>
      <c r="QUN305" s="80"/>
      <c r="QUO305" s="80"/>
      <c r="QUP305" s="80"/>
      <c r="QUQ305" s="80"/>
      <c r="QUR305" s="80"/>
      <c r="QUS305" s="80"/>
      <c r="QUT305" s="80"/>
      <c r="QUU305" s="80"/>
      <c r="QUV305" s="80"/>
      <c r="QUW305" s="80"/>
      <c r="QUX305" s="80"/>
      <c r="QUY305" s="80"/>
      <c r="QUZ305" s="80"/>
      <c r="QVA305" s="80"/>
      <c r="QVB305" s="80"/>
      <c r="QVC305" s="80"/>
      <c r="QVD305" s="80"/>
      <c r="QVE305" s="80"/>
      <c r="QVF305" s="80"/>
      <c r="QVG305" s="80"/>
      <c r="QVH305" s="80"/>
      <c r="QVI305" s="80"/>
      <c r="QVJ305" s="80"/>
      <c r="QVK305" s="80"/>
      <c r="QVL305" s="80"/>
      <c r="QVM305" s="80"/>
      <c r="QVN305" s="80"/>
      <c r="QVO305" s="80"/>
      <c r="QVP305" s="80"/>
      <c r="QVQ305" s="80"/>
      <c r="QVR305" s="80"/>
      <c r="QVS305" s="80"/>
      <c r="QVT305" s="80"/>
      <c r="QVU305" s="80"/>
      <c r="QVV305" s="80"/>
      <c r="QVW305" s="80"/>
      <c r="QVX305" s="80"/>
      <c r="QVY305" s="80"/>
      <c r="QVZ305" s="80"/>
      <c r="QWA305" s="80"/>
      <c r="QWB305" s="80"/>
      <c r="QWC305" s="80"/>
      <c r="QWD305" s="80"/>
      <c r="QWE305" s="80"/>
      <c r="QWF305" s="80"/>
      <c r="QWG305" s="80"/>
      <c r="QWH305" s="80"/>
      <c r="QWI305" s="80"/>
      <c r="QWJ305" s="80"/>
      <c r="QWK305" s="80"/>
      <c r="QWL305" s="80"/>
      <c r="QWM305" s="80"/>
      <c r="QWN305" s="80"/>
      <c r="QWO305" s="80"/>
      <c r="QWP305" s="80"/>
      <c r="QWQ305" s="80"/>
      <c r="QWR305" s="80"/>
      <c r="QWS305" s="80"/>
      <c r="QWT305" s="80"/>
      <c r="QWU305" s="80"/>
      <c r="QWV305" s="80"/>
      <c r="QWW305" s="80"/>
      <c r="QWX305" s="80"/>
      <c r="QWY305" s="80"/>
      <c r="QWZ305" s="80"/>
      <c r="QXA305" s="80"/>
      <c r="QXB305" s="80"/>
      <c r="QXC305" s="80"/>
      <c r="QXD305" s="80"/>
      <c r="QXE305" s="80"/>
      <c r="QXF305" s="80"/>
      <c r="QXG305" s="80"/>
      <c r="QXH305" s="80"/>
      <c r="QXI305" s="80"/>
      <c r="QXJ305" s="80"/>
      <c r="QXK305" s="80"/>
      <c r="QXL305" s="80"/>
      <c r="QXM305" s="80"/>
      <c r="QXN305" s="80"/>
      <c r="QXO305" s="80"/>
      <c r="QXP305" s="80"/>
      <c r="QXQ305" s="80"/>
      <c r="QXR305" s="80"/>
      <c r="QXS305" s="80"/>
      <c r="QXT305" s="80"/>
      <c r="QXU305" s="80"/>
      <c r="QXV305" s="80"/>
      <c r="QXW305" s="80"/>
      <c r="QXX305" s="80"/>
      <c r="QXY305" s="80"/>
      <c r="QXZ305" s="80"/>
      <c r="QYA305" s="80"/>
      <c r="QYB305" s="80"/>
      <c r="QYC305" s="80"/>
      <c r="QYD305" s="80"/>
      <c r="QYE305" s="80"/>
      <c r="QYF305" s="80"/>
      <c r="QYG305" s="80"/>
      <c r="QYH305" s="80"/>
      <c r="QYI305" s="80"/>
      <c r="QYJ305" s="80"/>
      <c r="QYK305" s="80"/>
      <c r="QYL305" s="80"/>
      <c r="QYM305" s="80"/>
      <c r="QYN305" s="80"/>
      <c r="QYO305" s="80"/>
      <c r="QYP305" s="80"/>
      <c r="QYQ305" s="80"/>
      <c r="QYR305" s="80"/>
      <c r="QYS305" s="80"/>
      <c r="QYT305" s="80"/>
      <c r="QYU305" s="80"/>
      <c r="QYV305" s="80"/>
      <c r="QYW305" s="80"/>
      <c r="QYX305" s="80"/>
      <c r="QYY305" s="80"/>
      <c r="QYZ305" s="80"/>
      <c r="QZA305" s="80"/>
      <c r="QZB305" s="80"/>
      <c r="QZC305" s="80"/>
      <c r="QZD305" s="80"/>
      <c r="QZE305" s="80"/>
      <c r="QZF305" s="80"/>
      <c r="QZG305" s="80"/>
      <c r="QZH305" s="80"/>
      <c r="QZI305" s="80"/>
      <c r="QZJ305" s="80"/>
      <c r="QZK305" s="80"/>
      <c r="QZL305" s="80"/>
      <c r="QZM305" s="80"/>
      <c r="QZN305" s="80"/>
      <c r="QZO305" s="80"/>
      <c r="QZP305" s="80"/>
      <c r="QZQ305" s="80"/>
      <c r="QZR305" s="80"/>
      <c r="QZS305" s="80"/>
      <c r="QZT305" s="80"/>
      <c r="QZU305" s="80"/>
      <c r="QZV305" s="80"/>
      <c r="QZW305" s="80"/>
      <c r="QZX305" s="80"/>
      <c r="QZY305" s="80"/>
      <c r="QZZ305" s="80"/>
      <c r="RAA305" s="80"/>
      <c r="RAB305" s="80"/>
      <c r="RAC305" s="80"/>
      <c r="RAD305" s="80"/>
      <c r="RAE305" s="80"/>
      <c r="RAF305" s="80"/>
      <c r="RAG305" s="80"/>
      <c r="RAH305" s="80"/>
      <c r="RAI305" s="80"/>
      <c r="RAJ305" s="80"/>
      <c r="RAK305" s="80"/>
      <c r="RAL305" s="80"/>
      <c r="RAM305" s="80"/>
      <c r="RAN305" s="80"/>
      <c r="RAO305" s="80"/>
      <c r="RAP305" s="80"/>
      <c r="RAQ305" s="80"/>
      <c r="RAR305" s="80"/>
      <c r="RAS305" s="80"/>
      <c r="RAT305" s="80"/>
      <c r="RAU305" s="80"/>
      <c r="RAV305" s="80"/>
      <c r="RAW305" s="80"/>
      <c r="RAX305" s="80"/>
      <c r="RAY305" s="80"/>
      <c r="RAZ305" s="80"/>
      <c r="RBA305" s="80"/>
      <c r="RBB305" s="80"/>
      <c r="RBC305" s="80"/>
      <c r="RBD305" s="80"/>
      <c r="RBE305" s="80"/>
      <c r="RBF305" s="80"/>
      <c r="RBG305" s="80"/>
      <c r="RBH305" s="80"/>
      <c r="RBI305" s="80"/>
      <c r="RBJ305" s="80"/>
      <c r="RBK305" s="80"/>
      <c r="RBL305" s="80"/>
      <c r="RBM305" s="80"/>
      <c r="RBN305" s="80"/>
      <c r="RBO305" s="80"/>
      <c r="RBP305" s="80"/>
      <c r="RBQ305" s="80"/>
      <c r="RBR305" s="80"/>
      <c r="RBS305" s="80"/>
      <c r="RBT305" s="80"/>
      <c r="RBU305" s="80"/>
      <c r="RBV305" s="80"/>
      <c r="RBW305" s="80"/>
      <c r="RBX305" s="80"/>
      <c r="RBY305" s="80"/>
      <c r="RBZ305" s="80"/>
      <c r="RCA305" s="80"/>
      <c r="RCB305" s="80"/>
      <c r="RCC305" s="80"/>
      <c r="RCD305" s="80"/>
      <c r="RCE305" s="80"/>
      <c r="RCF305" s="80"/>
      <c r="RCG305" s="80"/>
      <c r="RCH305" s="80"/>
      <c r="RCI305" s="80"/>
      <c r="RCJ305" s="80"/>
      <c r="RCK305" s="80"/>
      <c r="RCL305" s="80"/>
      <c r="RCM305" s="80"/>
      <c r="RCN305" s="80"/>
      <c r="RCO305" s="80"/>
      <c r="RCP305" s="80"/>
      <c r="RCQ305" s="80"/>
      <c r="RCR305" s="80"/>
      <c r="RCS305" s="80"/>
      <c r="RCT305" s="80"/>
      <c r="RCU305" s="80"/>
      <c r="RCV305" s="80"/>
      <c r="RCW305" s="80"/>
      <c r="RCX305" s="80"/>
      <c r="RCY305" s="80"/>
      <c r="RCZ305" s="80"/>
      <c r="RDA305" s="80"/>
      <c r="RDB305" s="80"/>
      <c r="RDC305" s="80"/>
      <c r="RDD305" s="80"/>
      <c r="RDE305" s="80"/>
      <c r="RDF305" s="80"/>
      <c r="RDG305" s="80"/>
      <c r="RDH305" s="80"/>
      <c r="RDI305" s="80"/>
      <c r="RDJ305" s="80"/>
      <c r="RDK305" s="80"/>
      <c r="RDL305" s="80"/>
      <c r="RDM305" s="80"/>
      <c r="RDN305" s="80"/>
      <c r="RDO305" s="80"/>
      <c r="RDP305" s="80"/>
      <c r="RDQ305" s="80"/>
      <c r="RDR305" s="80"/>
      <c r="RDS305" s="80"/>
      <c r="RDT305" s="80"/>
      <c r="RDU305" s="80"/>
      <c r="RDV305" s="80"/>
      <c r="RDW305" s="80"/>
      <c r="RDX305" s="80"/>
      <c r="RDY305" s="80"/>
      <c r="RDZ305" s="80"/>
      <c r="REA305" s="80"/>
      <c r="REB305" s="80"/>
      <c r="REC305" s="80"/>
      <c r="RED305" s="80"/>
      <c r="REE305" s="80"/>
      <c r="REF305" s="80"/>
      <c r="REG305" s="80"/>
      <c r="REH305" s="80"/>
      <c r="REI305" s="80"/>
      <c r="REJ305" s="80"/>
      <c r="REK305" s="80"/>
      <c r="REL305" s="80"/>
      <c r="REM305" s="80"/>
      <c r="REN305" s="80"/>
      <c r="REO305" s="80"/>
      <c r="REP305" s="80"/>
      <c r="REQ305" s="80"/>
      <c r="RER305" s="80"/>
      <c r="RES305" s="80"/>
      <c r="RET305" s="80"/>
      <c r="REU305" s="80"/>
      <c r="REV305" s="80"/>
      <c r="REW305" s="80"/>
      <c r="REX305" s="80"/>
      <c r="REY305" s="80"/>
      <c r="REZ305" s="80"/>
      <c r="RFA305" s="80"/>
      <c r="RFB305" s="80"/>
      <c r="RFC305" s="80"/>
      <c r="RFD305" s="80"/>
      <c r="RFE305" s="80"/>
      <c r="RFF305" s="80"/>
      <c r="RFG305" s="80"/>
      <c r="RFH305" s="80"/>
      <c r="RFI305" s="80"/>
      <c r="RFJ305" s="80"/>
      <c r="RFK305" s="80"/>
      <c r="RFL305" s="80"/>
      <c r="RFM305" s="80"/>
      <c r="RFN305" s="80"/>
      <c r="RFO305" s="80"/>
      <c r="RFP305" s="80"/>
      <c r="RFQ305" s="80"/>
      <c r="RFR305" s="80"/>
      <c r="RFS305" s="80"/>
      <c r="RFT305" s="80"/>
      <c r="RFU305" s="80"/>
      <c r="RFV305" s="80"/>
      <c r="RFW305" s="80"/>
      <c r="RFX305" s="80"/>
      <c r="RFY305" s="80"/>
      <c r="RFZ305" s="80"/>
      <c r="RGA305" s="80"/>
      <c r="RGB305" s="80"/>
      <c r="RGC305" s="80"/>
      <c r="RGD305" s="80"/>
      <c r="RGE305" s="80"/>
      <c r="RGF305" s="80"/>
      <c r="RGG305" s="80"/>
      <c r="RGH305" s="80"/>
      <c r="RGI305" s="80"/>
      <c r="RGJ305" s="80"/>
      <c r="RGK305" s="80"/>
      <c r="RGL305" s="80"/>
      <c r="RGM305" s="80"/>
      <c r="RGN305" s="80"/>
      <c r="RGO305" s="80"/>
      <c r="RGP305" s="80"/>
      <c r="RGQ305" s="80"/>
      <c r="RGR305" s="80"/>
      <c r="RGS305" s="80"/>
      <c r="RGT305" s="80"/>
      <c r="RGU305" s="80"/>
      <c r="RGV305" s="80"/>
      <c r="RGW305" s="80"/>
      <c r="RGX305" s="80"/>
      <c r="RGY305" s="80"/>
      <c r="RGZ305" s="80"/>
      <c r="RHA305" s="80"/>
      <c r="RHB305" s="80"/>
      <c r="RHC305" s="80"/>
      <c r="RHD305" s="80"/>
      <c r="RHE305" s="80"/>
      <c r="RHF305" s="80"/>
      <c r="RHG305" s="80"/>
      <c r="RHH305" s="80"/>
      <c r="RHI305" s="80"/>
      <c r="RHJ305" s="80"/>
      <c r="RHK305" s="80"/>
      <c r="RHL305" s="80"/>
      <c r="RHM305" s="80"/>
      <c r="RHN305" s="80"/>
      <c r="RHO305" s="80"/>
      <c r="RHP305" s="80"/>
      <c r="RHQ305" s="80"/>
      <c r="RHR305" s="80"/>
      <c r="RHS305" s="80"/>
      <c r="RHT305" s="80"/>
      <c r="RHU305" s="80"/>
      <c r="RHV305" s="80"/>
      <c r="RHW305" s="80"/>
      <c r="RHX305" s="80"/>
      <c r="RHY305" s="80"/>
      <c r="RHZ305" s="80"/>
      <c r="RIA305" s="80"/>
      <c r="RIB305" s="80"/>
      <c r="RIC305" s="80"/>
      <c r="RID305" s="80"/>
      <c r="RIE305" s="80"/>
      <c r="RIF305" s="80"/>
      <c r="RIG305" s="80"/>
      <c r="RIH305" s="80"/>
      <c r="RII305" s="80"/>
      <c r="RIJ305" s="80"/>
      <c r="RIK305" s="80"/>
      <c r="RIL305" s="80"/>
      <c r="RIM305" s="80"/>
      <c r="RIN305" s="80"/>
      <c r="RIO305" s="80"/>
      <c r="RIP305" s="80"/>
      <c r="RIQ305" s="80"/>
      <c r="RIR305" s="80"/>
      <c r="RIS305" s="80"/>
      <c r="RIT305" s="80"/>
      <c r="RIU305" s="80"/>
      <c r="RIV305" s="80"/>
      <c r="RIW305" s="80"/>
      <c r="RIX305" s="80"/>
      <c r="RIY305" s="80"/>
      <c r="RIZ305" s="80"/>
      <c r="RJA305" s="80"/>
      <c r="RJB305" s="80"/>
      <c r="RJC305" s="80"/>
      <c r="RJD305" s="80"/>
      <c r="RJE305" s="80"/>
      <c r="RJF305" s="80"/>
      <c r="RJG305" s="80"/>
      <c r="RJH305" s="80"/>
      <c r="RJI305" s="80"/>
      <c r="RJJ305" s="80"/>
      <c r="RJK305" s="80"/>
      <c r="RJL305" s="80"/>
      <c r="RJM305" s="80"/>
      <c r="RJN305" s="80"/>
      <c r="RJO305" s="80"/>
      <c r="RJP305" s="80"/>
      <c r="RJQ305" s="80"/>
      <c r="RJR305" s="80"/>
      <c r="RJS305" s="80"/>
      <c r="RJT305" s="80"/>
      <c r="RJU305" s="80"/>
      <c r="RJV305" s="80"/>
      <c r="RJW305" s="80"/>
      <c r="RJX305" s="80"/>
      <c r="RJY305" s="80"/>
      <c r="RJZ305" s="80"/>
      <c r="RKA305" s="80"/>
      <c r="RKB305" s="80"/>
      <c r="RKC305" s="80"/>
      <c r="RKD305" s="80"/>
      <c r="RKE305" s="80"/>
      <c r="RKF305" s="80"/>
      <c r="RKG305" s="80"/>
      <c r="RKH305" s="80"/>
      <c r="RKI305" s="80"/>
      <c r="RKJ305" s="80"/>
      <c r="RKK305" s="80"/>
      <c r="RKL305" s="80"/>
      <c r="RKM305" s="80"/>
      <c r="RKN305" s="80"/>
      <c r="RKO305" s="80"/>
      <c r="RKP305" s="80"/>
      <c r="RKQ305" s="80"/>
      <c r="RKR305" s="80"/>
      <c r="RKS305" s="80"/>
      <c r="RKT305" s="80"/>
      <c r="RKU305" s="80"/>
      <c r="RKV305" s="80"/>
      <c r="RKW305" s="80"/>
      <c r="RKX305" s="80"/>
      <c r="RKY305" s="80"/>
      <c r="RKZ305" s="80"/>
      <c r="RLA305" s="80"/>
      <c r="RLB305" s="80"/>
      <c r="RLC305" s="80"/>
      <c r="RLD305" s="80"/>
      <c r="RLE305" s="80"/>
      <c r="RLF305" s="80"/>
      <c r="RLG305" s="80"/>
      <c r="RLH305" s="80"/>
      <c r="RLI305" s="80"/>
      <c r="RLJ305" s="80"/>
      <c r="RLK305" s="80"/>
      <c r="RLL305" s="80"/>
      <c r="RLM305" s="80"/>
      <c r="RLN305" s="80"/>
      <c r="RLO305" s="80"/>
      <c r="RLP305" s="80"/>
      <c r="RLQ305" s="80"/>
      <c r="RLR305" s="80"/>
      <c r="RLS305" s="80"/>
      <c r="RLT305" s="80"/>
      <c r="RLU305" s="80"/>
      <c r="RLV305" s="80"/>
      <c r="RLW305" s="80"/>
      <c r="RLX305" s="80"/>
      <c r="RLY305" s="80"/>
      <c r="RLZ305" s="80"/>
      <c r="RMA305" s="80"/>
      <c r="RMB305" s="80"/>
      <c r="RMC305" s="80"/>
      <c r="RMD305" s="80"/>
      <c r="RME305" s="80"/>
      <c r="RMF305" s="80"/>
      <c r="RMG305" s="80"/>
      <c r="RMH305" s="80"/>
      <c r="RMI305" s="80"/>
      <c r="RMJ305" s="80"/>
      <c r="RMK305" s="80"/>
      <c r="RML305" s="80"/>
      <c r="RMM305" s="80"/>
      <c r="RMN305" s="80"/>
      <c r="RMO305" s="80"/>
      <c r="RMP305" s="80"/>
      <c r="RMQ305" s="80"/>
      <c r="RMR305" s="80"/>
      <c r="RMS305" s="80"/>
      <c r="RMT305" s="80"/>
      <c r="RMU305" s="80"/>
      <c r="RMV305" s="80"/>
      <c r="RMW305" s="80"/>
      <c r="RMX305" s="80"/>
      <c r="RMY305" s="80"/>
      <c r="RMZ305" s="80"/>
      <c r="RNA305" s="80"/>
      <c r="RNB305" s="80"/>
      <c r="RNC305" s="80"/>
      <c r="RND305" s="80"/>
      <c r="RNE305" s="80"/>
      <c r="RNF305" s="80"/>
      <c r="RNG305" s="80"/>
      <c r="RNH305" s="80"/>
      <c r="RNI305" s="80"/>
      <c r="RNJ305" s="80"/>
      <c r="RNK305" s="80"/>
      <c r="RNL305" s="80"/>
      <c r="RNM305" s="80"/>
      <c r="RNN305" s="80"/>
      <c r="RNO305" s="80"/>
      <c r="RNP305" s="80"/>
      <c r="RNQ305" s="80"/>
      <c r="RNR305" s="80"/>
      <c r="RNS305" s="80"/>
      <c r="RNT305" s="80"/>
      <c r="RNU305" s="80"/>
      <c r="RNV305" s="80"/>
      <c r="RNW305" s="80"/>
      <c r="RNX305" s="80"/>
      <c r="RNY305" s="80"/>
      <c r="RNZ305" s="80"/>
      <c r="ROA305" s="80"/>
      <c r="ROB305" s="80"/>
      <c r="ROC305" s="80"/>
      <c r="ROD305" s="80"/>
      <c r="ROE305" s="80"/>
      <c r="ROF305" s="80"/>
      <c r="ROG305" s="80"/>
      <c r="ROH305" s="80"/>
      <c r="ROI305" s="80"/>
      <c r="ROJ305" s="80"/>
      <c r="ROK305" s="80"/>
      <c r="ROL305" s="80"/>
      <c r="ROM305" s="80"/>
      <c r="RON305" s="80"/>
      <c r="ROO305" s="80"/>
      <c r="ROP305" s="80"/>
      <c r="ROQ305" s="80"/>
      <c r="ROR305" s="80"/>
      <c r="ROS305" s="80"/>
      <c r="ROT305" s="80"/>
      <c r="ROU305" s="80"/>
      <c r="ROV305" s="80"/>
      <c r="ROW305" s="80"/>
      <c r="ROX305" s="80"/>
      <c r="ROY305" s="80"/>
      <c r="ROZ305" s="80"/>
      <c r="RPA305" s="80"/>
      <c r="RPB305" s="80"/>
      <c r="RPC305" s="80"/>
      <c r="RPD305" s="80"/>
      <c r="RPE305" s="80"/>
      <c r="RPF305" s="80"/>
      <c r="RPG305" s="80"/>
      <c r="RPH305" s="80"/>
      <c r="RPI305" s="80"/>
      <c r="RPJ305" s="80"/>
      <c r="RPK305" s="80"/>
      <c r="RPL305" s="80"/>
      <c r="RPM305" s="80"/>
      <c r="RPN305" s="80"/>
      <c r="RPO305" s="80"/>
      <c r="RPP305" s="80"/>
      <c r="RPQ305" s="80"/>
      <c r="RPR305" s="80"/>
      <c r="RPS305" s="80"/>
      <c r="RPT305" s="80"/>
      <c r="RPU305" s="80"/>
      <c r="RPV305" s="80"/>
      <c r="RPW305" s="80"/>
      <c r="RPX305" s="80"/>
      <c r="RPY305" s="80"/>
      <c r="RPZ305" s="80"/>
      <c r="RQA305" s="80"/>
      <c r="RQB305" s="80"/>
      <c r="RQC305" s="80"/>
      <c r="RQD305" s="80"/>
      <c r="RQE305" s="80"/>
      <c r="RQF305" s="80"/>
      <c r="RQG305" s="80"/>
      <c r="RQH305" s="80"/>
      <c r="RQI305" s="80"/>
      <c r="RQJ305" s="80"/>
      <c r="RQK305" s="80"/>
      <c r="RQL305" s="80"/>
      <c r="RQM305" s="80"/>
      <c r="RQN305" s="80"/>
      <c r="RQO305" s="80"/>
      <c r="RQP305" s="80"/>
      <c r="RQQ305" s="80"/>
      <c r="RQR305" s="80"/>
      <c r="RQS305" s="80"/>
      <c r="RQT305" s="80"/>
      <c r="RQU305" s="80"/>
      <c r="RQV305" s="80"/>
      <c r="RQW305" s="80"/>
      <c r="RQX305" s="80"/>
      <c r="RQY305" s="80"/>
      <c r="RQZ305" s="80"/>
      <c r="RRA305" s="80"/>
      <c r="RRB305" s="80"/>
      <c r="RRC305" s="80"/>
      <c r="RRD305" s="80"/>
      <c r="RRE305" s="80"/>
      <c r="RRF305" s="80"/>
      <c r="RRG305" s="80"/>
      <c r="RRH305" s="80"/>
      <c r="RRI305" s="80"/>
      <c r="RRJ305" s="80"/>
      <c r="RRK305" s="80"/>
      <c r="RRL305" s="80"/>
      <c r="RRM305" s="80"/>
      <c r="RRN305" s="80"/>
      <c r="RRO305" s="80"/>
      <c r="RRP305" s="80"/>
      <c r="RRQ305" s="80"/>
      <c r="RRR305" s="80"/>
      <c r="RRS305" s="80"/>
      <c r="RRT305" s="80"/>
      <c r="RRU305" s="80"/>
      <c r="RRV305" s="80"/>
      <c r="RRW305" s="80"/>
      <c r="RRX305" s="80"/>
      <c r="RRY305" s="80"/>
      <c r="RRZ305" s="80"/>
      <c r="RSA305" s="80"/>
      <c r="RSB305" s="80"/>
      <c r="RSC305" s="80"/>
      <c r="RSD305" s="80"/>
      <c r="RSE305" s="80"/>
      <c r="RSF305" s="80"/>
      <c r="RSG305" s="80"/>
      <c r="RSH305" s="80"/>
      <c r="RSI305" s="80"/>
      <c r="RSJ305" s="80"/>
      <c r="RSK305" s="80"/>
      <c r="RSL305" s="80"/>
      <c r="RSM305" s="80"/>
      <c r="RSN305" s="80"/>
      <c r="RSO305" s="80"/>
      <c r="RSP305" s="80"/>
      <c r="RSQ305" s="80"/>
      <c r="RSR305" s="80"/>
      <c r="RSS305" s="80"/>
      <c r="RST305" s="80"/>
      <c r="RSU305" s="80"/>
      <c r="RSV305" s="80"/>
      <c r="RSW305" s="80"/>
      <c r="RSX305" s="80"/>
      <c r="RSY305" s="80"/>
      <c r="RSZ305" s="80"/>
      <c r="RTA305" s="80"/>
      <c r="RTB305" s="80"/>
      <c r="RTC305" s="80"/>
      <c r="RTD305" s="80"/>
      <c r="RTE305" s="80"/>
      <c r="RTF305" s="80"/>
      <c r="RTG305" s="80"/>
      <c r="RTH305" s="80"/>
      <c r="RTI305" s="80"/>
      <c r="RTJ305" s="80"/>
      <c r="RTK305" s="80"/>
      <c r="RTL305" s="80"/>
      <c r="RTM305" s="80"/>
      <c r="RTN305" s="80"/>
      <c r="RTO305" s="80"/>
      <c r="RTP305" s="80"/>
      <c r="RTQ305" s="80"/>
      <c r="RTR305" s="80"/>
      <c r="RTS305" s="80"/>
      <c r="RTT305" s="80"/>
      <c r="RTU305" s="80"/>
      <c r="RTV305" s="80"/>
      <c r="RTW305" s="80"/>
      <c r="RTX305" s="80"/>
      <c r="RTY305" s="80"/>
      <c r="RTZ305" s="80"/>
      <c r="RUA305" s="80"/>
      <c r="RUB305" s="80"/>
      <c r="RUC305" s="80"/>
      <c r="RUD305" s="80"/>
      <c r="RUE305" s="80"/>
      <c r="RUF305" s="80"/>
      <c r="RUG305" s="80"/>
      <c r="RUH305" s="80"/>
      <c r="RUI305" s="80"/>
      <c r="RUJ305" s="80"/>
      <c r="RUK305" s="80"/>
      <c r="RUL305" s="80"/>
      <c r="RUM305" s="80"/>
      <c r="RUN305" s="80"/>
      <c r="RUO305" s="80"/>
      <c r="RUP305" s="80"/>
      <c r="RUQ305" s="80"/>
      <c r="RUR305" s="80"/>
      <c r="RUS305" s="80"/>
      <c r="RUT305" s="80"/>
      <c r="RUU305" s="80"/>
      <c r="RUV305" s="80"/>
      <c r="RUW305" s="80"/>
      <c r="RUX305" s="80"/>
      <c r="RUY305" s="80"/>
      <c r="RUZ305" s="80"/>
      <c r="RVA305" s="80"/>
      <c r="RVB305" s="80"/>
      <c r="RVC305" s="80"/>
      <c r="RVD305" s="80"/>
      <c r="RVE305" s="80"/>
      <c r="RVF305" s="80"/>
      <c r="RVG305" s="80"/>
      <c r="RVH305" s="80"/>
      <c r="RVI305" s="80"/>
      <c r="RVJ305" s="80"/>
      <c r="RVK305" s="80"/>
      <c r="RVL305" s="80"/>
      <c r="RVM305" s="80"/>
      <c r="RVN305" s="80"/>
      <c r="RVO305" s="80"/>
      <c r="RVP305" s="80"/>
      <c r="RVQ305" s="80"/>
      <c r="RVR305" s="80"/>
      <c r="RVS305" s="80"/>
      <c r="RVT305" s="80"/>
      <c r="RVU305" s="80"/>
      <c r="RVV305" s="80"/>
      <c r="RVW305" s="80"/>
      <c r="RVX305" s="80"/>
      <c r="RVY305" s="80"/>
      <c r="RVZ305" s="80"/>
      <c r="RWA305" s="80"/>
      <c r="RWB305" s="80"/>
      <c r="RWC305" s="80"/>
      <c r="RWD305" s="80"/>
      <c r="RWE305" s="80"/>
      <c r="RWF305" s="80"/>
      <c r="RWG305" s="80"/>
      <c r="RWH305" s="80"/>
      <c r="RWI305" s="80"/>
      <c r="RWJ305" s="80"/>
      <c r="RWK305" s="80"/>
      <c r="RWL305" s="80"/>
      <c r="RWM305" s="80"/>
      <c r="RWN305" s="80"/>
      <c r="RWO305" s="80"/>
      <c r="RWP305" s="80"/>
      <c r="RWQ305" s="80"/>
      <c r="RWR305" s="80"/>
      <c r="RWS305" s="80"/>
      <c r="RWT305" s="80"/>
      <c r="RWU305" s="80"/>
      <c r="RWV305" s="80"/>
      <c r="RWW305" s="80"/>
      <c r="RWX305" s="80"/>
      <c r="RWY305" s="80"/>
      <c r="RWZ305" s="80"/>
      <c r="RXA305" s="80"/>
      <c r="RXB305" s="80"/>
      <c r="RXC305" s="80"/>
      <c r="RXD305" s="80"/>
      <c r="RXE305" s="80"/>
      <c r="RXF305" s="80"/>
      <c r="RXG305" s="80"/>
      <c r="RXH305" s="80"/>
      <c r="RXI305" s="80"/>
      <c r="RXJ305" s="80"/>
      <c r="RXK305" s="80"/>
      <c r="RXL305" s="80"/>
      <c r="RXM305" s="80"/>
      <c r="RXN305" s="80"/>
      <c r="RXO305" s="80"/>
      <c r="RXP305" s="80"/>
      <c r="RXQ305" s="80"/>
      <c r="RXR305" s="80"/>
      <c r="RXS305" s="80"/>
      <c r="RXT305" s="80"/>
      <c r="RXU305" s="80"/>
      <c r="RXV305" s="80"/>
      <c r="RXW305" s="80"/>
      <c r="RXX305" s="80"/>
      <c r="RXY305" s="80"/>
      <c r="RXZ305" s="80"/>
      <c r="RYA305" s="80"/>
      <c r="RYB305" s="80"/>
      <c r="RYC305" s="80"/>
      <c r="RYD305" s="80"/>
      <c r="RYE305" s="80"/>
      <c r="RYF305" s="80"/>
      <c r="RYG305" s="80"/>
      <c r="RYH305" s="80"/>
      <c r="RYI305" s="80"/>
      <c r="RYJ305" s="80"/>
      <c r="RYK305" s="80"/>
      <c r="RYL305" s="80"/>
      <c r="RYM305" s="80"/>
      <c r="RYN305" s="80"/>
      <c r="RYO305" s="80"/>
      <c r="RYP305" s="80"/>
      <c r="RYQ305" s="80"/>
      <c r="RYR305" s="80"/>
      <c r="RYS305" s="80"/>
      <c r="RYT305" s="80"/>
      <c r="RYU305" s="80"/>
      <c r="RYV305" s="80"/>
      <c r="RYW305" s="80"/>
      <c r="RYX305" s="80"/>
      <c r="RYY305" s="80"/>
      <c r="RYZ305" s="80"/>
      <c r="RZA305" s="80"/>
      <c r="RZB305" s="80"/>
      <c r="RZC305" s="80"/>
      <c r="RZD305" s="80"/>
      <c r="RZE305" s="80"/>
      <c r="RZF305" s="80"/>
      <c r="RZG305" s="80"/>
      <c r="RZH305" s="80"/>
      <c r="RZI305" s="80"/>
      <c r="RZJ305" s="80"/>
      <c r="RZK305" s="80"/>
      <c r="RZL305" s="80"/>
      <c r="RZM305" s="80"/>
      <c r="RZN305" s="80"/>
      <c r="RZO305" s="80"/>
      <c r="RZP305" s="80"/>
      <c r="RZQ305" s="80"/>
      <c r="RZR305" s="80"/>
      <c r="RZS305" s="80"/>
      <c r="RZT305" s="80"/>
      <c r="RZU305" s="80"/>
      <c r="RZV305" s="80"/>
      <c r="RZW305" s="80"/>
      <c r="RZX305" s="80"/>
      <c r="RZY305" s="80"/>
      <c r="RZZ305" s="80"/>
      <c r="SAA305" s="80"/>
      <c r="SAB305" s="80"/>
      <c r="SAC305" s="80"/>
      <c r="SAD305" s="80"/>
      <c r="SAE305" s="80"/>
      <c r="SAF305" s="80"/>
      <c r="SAG305" s="80"/>
      <c r="SAH305" s="80"/>
      <c r="SAI305" s="80"/>
      <c r="SAJ305" s="80"/>
      <c r="SAK305" s="80"/>
      <c r="SAL305" s="80"/>
      <c r="SAM305" s="80"/>
      <c r="SAN305" s="80"/>
      <c r="SAO305" s="80"/>
      <c r="SAP305" s="80"/>
      <c r="SAQ305" s="80"/>
      <c r="SAR305" s="80"/>
      <c r="SAS305" s="80"/>
      <c r="SAT305" s="80"/>
      <c r="SAU305" s="80"/>
      <c r="SAV305" s="80"/>
      <c r="SAW305" s="80"/>
      <c r="SAX305" s="80"/>
      <c r="SAY305" s="80"/>
      <c r="SAZ305" s="80"/>
      <c r="SBA305" s="80"/>
      <c r="SBB305" s="80"/>
      <c r="SBC305" s="80"/>
      <c r="SBD305" s="80"/>
      <c r="SBE305" s="80"/>
      <c r="SBF305" s="80"/>
      <c r="SBG305" s="80"/>
      <c r="SBH305" s="80"/>
      <c r="SBI305" s="80"/>
      <c r="SBJ305" s="80"/>
      <c r="SBK305" s="80"/>
      <c r="SBL305" s="80"/>
      <c r="SBM305" s="80"/>
      <c r="SBN305" s="80"/>
      <c r="SBO305" s="80"/>
      <c r="SBP305" s="80"/>
      <c r="SBQ305" s="80"/>
      <c r="SBR305" s="80"/>
      <c r="SBS305" s="80"/>
      <c r="SBT305" s="80"/>
      <c r="SBU305" s="80"/>
      <c r="SBV305" s="80"/>
      <c r="SBW305" s="80"/>
      <c r="SBX305" s="80"/>
      <c r="SBY305" s="80"/>
      <c r="SBZ305" s="80"/>
      <c r="SCA305" s="80"/>
      <c r="SCB305" s="80"/>
      <c r="SCC305" s="80"/>
      <c r="SCD305" s="80"/>
      <c r="SCE305" s="80"/>
      <c r="SCF305" s="80"/>
      <c r="SCG305" s="80"/>
      <c r="SCH305" s="80"/>
      <c r="SCI305" s="80"/>
      <c r="SCJ305" s="80"/>
      <c r="SCK305" s="80"/>
      <c r="SCL305" s="80"/>
      <c r="SCM305" s="80"/>
      <c r="SCN305" s="80"/>
      <c r="SCO305" s="80"/>
      <c r="SCP305" s="80"/>
      <c r="SCQ305" s="80"/>
      <c r="SCR305" s="80"/>
      <c r="SCS305" s="80"/>
      <c r="SCT305" s="80"/>
      <c r="SCU305" s="80"/>
      <c r="SCV305" s="80"/>
      <c r="SCW305" s="80"/>
      <c r="SCX305" s="80"/>
      <c r="SCY305" s="80"/>
      <c r="SCZ305" s="80"/>
      <c r="SDA305" s="80"/>
      <c r="SDB305" s="80"/>
      <c r="SDC305" s="80"/>
      <c r="SDD305" s="80"/>
      <c r="SDE305" s="80"/>
      <c r="SDF305" s="80"/>
      <c r="SDG305" s="80"/>
      <c r="SDH305" s="80"/>
      <c r="SDI305" s="80"/>
      <c r="SDJ305" s="80"/>
      <c r="SDK305" s="80"/>
      <c r="SDL305" s="80"/>
      <c r="SDM305" s="80"/>
      <c r="SDN305" s="80"/>
      <c r="SDO305" s="80"/>
      <c r="SDP305" s="80"/>
      <c r="SDQ305" s="80"/>
      <c r="SDR305" s="80"/>
      <c r="SDS305" s="80"/>
      <c r="SDT305" s="80"/>
      <c r="SDU305" s="80"/>
      <c r="SDV305" s="80"/>
      <c r="SDW305" s="80"/>
      <c r="SDX305" s="80"/>
      <c r="SDY305" s="80"/>
      <c r="SDZ305" s="80"/>
      <c r="SEA305" s="80"/>
      <c r="SEB305" s="80"/>
      <c r="SEC305" s="80"/>
      <c r="SED305" s="80"/>
      <c r="SEE305" s="80"/>
      <c r="SEF305" s="80"/>
      <c r="SEG305" s="80"/>
      <c r="SEH305" s="80"/>
      <c r="SEI305" s="80"/>
      <c r="SEJ305" s="80"/>
      <c r="SEK305" s="80"/>
      <c r="SEL305" s="80"/>
      <c r="SEM305" s="80"/>
      <c r="SEN305" s="80"/>
      <c r="SEO305" s="80"/>
      <c r="SEP305" s="80"/>
      <c r="SEQ305" s="80"/>
      <c r="SER305" s="80"/>
      <c r="SES305" s="80"/>
      <c r="SET305" s="80"/>
      <c r="SEU305" s="80"/>
      <c r="SEV305" s="80"/>
      <c r="SEW305" s="80"/>
      <c r="SEX305" s="80"/>
      <c r="SEY305" s="80"/>
      <c r="SEZ305" s="80"/>
      <c r="SFA305" s="80"/>
      <c r="SFB305" s="80"/>
      <c r="SFC305" s="80"/>
      <c r="SFD305" s="80"/>
      <c r="SFE305" s="80"/>
      <c r="SFF305" s="80"/>
      <c r="SFG305" s="80"/>
      <c r="SFH305" s="80"/>
      <c r="SFI305" s="80"/>
      <c r="SFJ305" s="80"/>
      <c r="SFK305" s="80"/>
      <c r="SFL305" s="80"/>
      <c r="SFM305" s="80"/>
      <c r="SFN305" s="80"/>
      <c r="SFO305" s="80"/>
      <c r="SFP305" s="80"/>
      <c r="SFQ305" s="80"/>
      <c r="SFR305" s="80"/>
      <c r="SFS305" s="80"/>
      <c r="SFT305" s="80"/>
      <c r="SFU305" s="80"/>
      <c r="SFV305" s="80"/>
      <c r="SFW305" s="80"/>
      <c r="SFX305" s="80"/>
      <c r="SFY305" s="80"/>
      <c r="SFZ305" s="80"/>
      <c r="SGA305" s="80"/>
      <c r="SGB305" s="80"/>
      <c r="SGC305" s="80"/>
      <c r="SGD305" s="80"/>
      <c r="SGE305" s="80"/>
      <c r="SGF305" s="80"/>
      <c r="SGG305" s="80"/>
      <c r="SGH305" s="80"/>
      <c r="SGI305" s="80"/>
      <c r="SGJ305" s="80"/>
      <c r="SGK305" s="80"/>
      <c r="SGL305" s="80"/>
      <c r="SGM305" s="80"/>
      <c r="SGN305" s="80"/>
      <c r="SGO305" s="80"/>
      <c r="SGP305" s="80"/>
      <c r="SGQ305" s="80"/>
      <c r="SGR305" s="80"/>
      <c r="SGS305" s="80"/>
      <c r="SGT305" s="80"/>
      <c r="SGU305" s="80"/>
      <c r="SGV305" s="80"/>
      <c r="SGW305" s="80"/>
      <c r="SGX305" s="80"/>
      <c r="SGY305" s="80"/>
      <c r="SGZ305" s="80"/>
      <c r="SHA305" s="80"/>
      <c r="SHB305" s="80"/>
      <c r="SHC305" s="80"/>
      <c r="SHD305" s="80"/>
      <c r="SHE305" s="80"/>
      <c r="SHF305" s="80"/>
      <c r="SHG305" s="80"/>
      <c r="SHH305" s="80"/>
      <c r="SHI305" s="80"/>
      <c r="SHJ305" s="80"/>
      <c r="SHK305" s="80"/>
      <c r="SHL305" s="80"/>
      <c r="SHM305" s="80"/>
      <c r="SHN305" s="80"/>
      <c r="SHO305" s="80"/>
      <c r="SHP305" s="80"/>
      <c r="SHQ305" s="80"/>
      <c r="SHR305" s="80"/>
      <c r="SHS305" s="80"/>
      <c r="SHT305" s="80"/>
      <c r="SHU305" s="80"/>
      <c r="SHV305" s="80"/>
      <c r="SHW305" s="80"/>
      <c r="SHX305" s="80"/>
      <c r="SHY305" s="80"/>
      <c r="SHZ305" s="80"/>
      <c r="SIA305" s="80"/>
      <c r="SIB305" s="80"/>
      <c r="SIC305" s="80"/>
      <c r="SID305" s="80"/>
      <c r="SIE305" s="80"/>
      <c r="SIF305" s="80"/>
      <c r="SIG305" s="80"/>
      <c r="SIH305" s="80"/>
      <c r="SII305" s="80"/>
      <c r="SIJ305" s="80"/>
      <c r="SIK305" s="80"/>
      <c r="SIL305" s="80"/>
      <c r="SIM305" s="80"/>
      <c r="SIN305" s="80"/>
      <c r="SIO305" s="80"/>
      <c r="SIP305" s="80"/>
      <c r="SIQ305" s="80"/>
      <c r="SIR305" s="80"/>
      <c r="SIS305" s="80"/>
      <c r="SIT305" s="80"/>
      <c r="SIU305" s="80"/>
      <c r="SIV305" s="80"/>
      <c r="SIW305" s="80"/>
      <c r="SIX305" s="80"/>
      <c r="SIY305" s="80"/>
      <c r="SIZ305" s="80"/>
      <c r="SJA305" s="80"/>
      <c r="SJB305" s="80"/>
      <c r="SJC305" s="80"/>
      <c r="SJD305" s="80"/>
      <c r="SJE305" s="80"/>
      <c r="SJF305" s="80"/>
      <c r="SJG305" s="80"/>
      <c r="SJH305" s="80"/>
      <c r="SJI305" s="80"/>
      <c r="SJJ305" s="80"/>
      <c r="SJK305" s="80"/>
      <c r="SJL305" s="80"/>
      <c r="SJM305" s="80"/>
      <c r="SJN305" s="80"/>
      <c r="SJO305" s="80"/>
      <c r="SJP305" s="80"/>
      <c r="SJQ305" s="80"/>
      <c r="SJR305" s="80"/>
      <c r="SJS305" s="80"/>
      <c r="SJT305" s="80"/>
      <c r="SJU305" s="80"/>
      <c r="SJV305" s="80"/>
      <c r="SJW305" s="80"/>
      <c r="SJX305" s="80"/>
      <c r="SJY305" s="80"/>
      <c r="SJZ305" s="80"/>
      <c r="SKA305" s="80"/>
      <c r="SKB305" s="80"/>
      <c r="SKC305" s="80"/>
      <c r="SKD305" s="80"/>
      <c r="SKE305" s="80"/>
      <c r="SKF305" s="80"/>
      <c r="SKG305" s="80"/>
      <c r="SKH305" s="80"/>
      <c r="SKI305" s="80"/>
      <c r="SKJ305" s="80"/>
      <c r="SKK305" s="80"/>
      <c r="SKL305" s="80"/>
      <c r="SKM305" s="80"/>
      <c r="SKN305" s="80"/>
      <c r="SKO305" s="80"/>
      <c r="SKP305" s="80"/>
      <c r="SKQ305" s="80"/>
      <c r="SKR305" s="80"/>
      <c r="SKS305" s="80"/>
      <c r="SKT305" s="80"/>
      <c r="SKU305" s="80"/>
      <c r="SKV305" s="80"/>
      <c r="SKW305" s="80"/>
      <c r="SKX305" s="80"/>
      <c r="SKY305" s="80"/>
      <c r="SKZ305" s="80"/>
      <c r="SLA305" s="80"/>
      <c r="SLB305" s="80"/>
      <c r="SLC305" s="80"/>
      <c r="SLD305" s="80"/>
      <c r="SLE305" s="80"/>
      <c r="SLF305" s="80"/>
      <c r="SLG305" s="80"/>
      <c r="SLH305" s="80"/>
      <c r="SLI305" s="80"/>
      <c r="SLJ305" s="80"/>
      <c r="SLK305" s="80"/>
      <c r="SLL305" s="80"/>
      <c r="SLM305" s="80"/>
      <c r="SLN305" s="80"/>
      <c r="SLO305" s="80"/>
      <c r="SLP305" s="80"/>
      <c r="SLQ305" s="80"/>
      <c r="SLR305" s="80"/>
      <c r="SLS305" s="80"/>
      <c r="SLT305" s="80"/>
      <c r="SLU305" s="80"/>
      <c r="SLV305" s="80"/>
      <c r="SLW305" s="80"/>
      <c r="SLX305" s="80"/>
      <c r="SLY305" s="80"/>
      <c r="SLZ305" s="80"/>
      <c r="SMA305" s="80"/>
      <c r="SMB305" s="80"/>
      <c r="SMC305" s="80"/>
      <c r="SMD305" s="80"/>
      <c r="SME305" s="80"/>
      <c r="SMF305" s="80"/>
      <c r="SMG305" s="80"/>
      <c r="SMH305" s="80"/>
      <c r="SMI305" s="80"/>
      <c r="SMJ305" s="80"/>
      <c r="SMK305" s="80"/>
      <c r="SML305" s="80"/>
      <c r="SMM305" s="80"/>
      <c r="SMN305" s="80"/>
      <c r="SMO305" s="80"/>
      <c r="SMP305" s="80"/>
      <c r="SMQ305" s="80"/>
      <c r="SMR305" s="80"/>
      <c r="SMS305" s="80"/>
      <c r="SMT305" s="80"/>
      <c r="SMU305" s="80"/>
      <c r="SMV305" s="80"/>
      <c r="SMW305" s="80"/>
      <c r="SMX305" s="80"/>
      <c r="SMY305" s="80"/>
      <c r="SMZ305" s="80"/>
      <c r="SNA305" s="80"/>
      <c r="SNB305" s="80"/>
      <c r="SNC305" s="80"/>
      <c r="SND305" s="80"/>
      <c r="SNE305" s="80"/>
      <c r="SNF305" s="80"/>
      <c r="SNG305" s="80"/>
      <c r="SNH305" s="80"/>
      <c r="SNI305" s="80"/>
      <c r="SNJ305" s="80"/>
      <c r="SNK305" s="80"/>
      <c r="SNL305" s="80"/>
      <c r="SNM305" s="80"/>
      <c r="SNN305" s="80"/>
      <c r="SNO305" s="80"/>
      <c r="SNP305" s="80"/>
      <c r="SNQ305" s="80"/>
      <c r="SNR305" s="80"/>
      <c r="SNS305" s="80"/>
      <c r="SNT305" s="80"/>
      <c r="SNU305" s="80"/>
      <c r="SNV305" s="80"/>
      <c r="SNW305" s="80"/>
      <c r="SNX305" s="80"/>
      <c r="SNY305" s="80"/>
      <c r="SNZ305" s="80"/>
      <c r="SOA305" s="80"/>
      <c r="SOB305" s="80"/>
      <c r="SOC305" s="80"/>
      <c r="SOD305" s="80"/>
      <c r="SOE305" s="80"/>
      <c r="SOF305" s="80"/>
      <c r="SOG305" s="80"/>
      <c r="SOH305" s="80"/>
      <c r="SOI305" s="80"/>
      <c r="SOJ305" s="80"/>
      <c r="SOK305" s="80"/>
      <c r="SOL305" s="80"/>
      <c r="SOM305" s="80"/>
      <c r="SON305" s="80"/>
      <c r="SOO305" s="80"/>
      <c r="SOP305" s="80"/>
      <c r="SOQ305" s="80"/>
      <c r="SOR305" s="80"/>
      <c r="SOS305" s="80"/>
      <c r="SOT305" s="80"/>
      <c r="SOU305" s="80"/>
      <c r="SOV305" s="80"/>
      <c r="SOW305" s="80"/>
      <c r="SOX305" s="80"/>
      <c r="SOY305" s="80"/>
      <c r="SOZ305" s="80"/>
      <c r="SPA305" s="80"/>
      <c r="SPB305" s="80"/>
      <c r="SPC305" s="80"/>
      <c r="SPD305" s="80"/>
      <c r="SPE305" s="80"/>
      <c r="SPF305" s="80"/>
      <c r="SPG305" s="80"/>
      <c r="SPH305" s="80"/>
      <c r="SPI305" s="80"/>
      <c r="SPJ305" s="80"/>
      <c r="SPK305" s="80"/>
      <c r="SPL305" s="80"/>
      <c r="SPM305" s="80"/>
      <c r="SPN305" s="80"/>
      <c r="SPO305" s="80"/>
      <c r="SPP305" s="80"/>
      <c r="SPQ305" s="80"/>
      <c r="SPR305" s="80"/>
      <c r="SPS305" s="80"/>
      <c r="SPT305" s="80"/>
      <c r="SPU305" s="80"/>
      <c r="SPV305" s="80"/>
      <c r="SPW305" s="80"/>
      <c r="SPX305" s="80"/>
      <c r="SPY305" s="80"/>
      <c r="SPZ305" s="80"/>
      <c r="SQA305" s="80"/>
      <c r="SQB305" s="80"/>
      <c r="SQC305" s="80"/>
      <c r="SQD305" s="80"/>
      <c r="SQE305" s="80"/>
      <c r="SQF305" s="80"/>
      <c r="SQG305" s="80"/>
      <c r="SQH305" s="80"/>
      <c r="SQI305" s="80"/>
      <c r="SQJ305" s="80"/>
      <c r="SQK305" s="80"/>
      <c r="SQL305" s="80"/>
      <c r="SQM305" s="80"/>
      <c r="SQN305" s="80"/>
      <c r="SQO305" s="80"/>
      <c r="SQP305" s="80"/>
      <c r="SQQ305" s="80"/>
      <c r="SQR305" s="80"/>
      <c r="SQS305" s="80"/>
      <c r="SQT305" s="80"/>
      <c r="SQU305" s="80"/>
      <c r="SQV305" s="80"/>
      <c r="SQW305" s="80"/>
      <c r="SQX305" s="80"/>
      <c r="SQY305" s="80"/>
      <c r="SQZ305" s="80"/>
      <c r="SRA305" s="80"/>
      <c r="SRB305" s="80"/>
      <c r="SRC305" s="80"/>
      <c r="SRD305" s="80"/>
      <c r="SRE305" s="80"/>
      <c r="SRF305" s="80"/>
      <c r="SRG305" s="80"/>
      <c r="SRH305" s="80"/>
      <c r="SRI305" s="80"/>
      <c r="SRJ305" s="80"/>
      <c r="SRK305" s="80"/>
      <c r="SRL305" s="80"/>
      <c r="SRM305" s="80"/>
      <c r="SRN305" s="80"/>
      <c r="SRO305" s="80"/>
      <c r="SRP305" s="80"/>
      <c r="SRQ305" s="80"/>
      <c r="SRR305" s="80"/>
      <c r="SRS305" s="80"/>
      <c r="SRT305" s="80"/>
      <c r="SRU305" s="80"/>
      <c r="SRV305" s="80"/>
      <c r="SRW305" s="80"/>
      <c r="SRX305" s="80"/>
      <c r="SRY305" s="80"/>
      <c r="SRZ305" s="80"/>
      <c r="SSA305" s="80"/>
      <c r="SSB305" s="80"/>
      <c r="SSC305" s="80"/>
      <c r="SSD305" s="80"/>
      <c r="SSE305" s="80"/>
      <c r="SSF305" s="80"/>
      <c r="SSG305" s="80"/>
      <c r="SSH305" s="80"/>
      <c r="SSI305" s="80"/>
      <c r="SSJ305" s="80"/>
      <c r="SSK305" s="80"/>
      <c r="SSL305" s="80"/>
      <c r="SSM305" s="80"/>
      <c r="SSN305" s="80"/>
      <c r="SSO305" s="80"/>
      <c r="SSP305" s="80"/>
      <c r="SSQ305" s="80"/>
      <c r="SSR305" s="80"/>
      <c r="SSS305" s="80"/>
      <c r="SST305" s="80"/>
      <c r="SSU305" s="80"/>
      <c r="SSV305" s="80"/>
      <c r="SSW305" s="80"/>
      <c r="SSX305" s="80"/>
      <c r="SSY305" s="80"/>
      <c r="SSZ305" s="80"/>
      <c r="STA305" s="80"/>
      <c r="STB305" s="80"/>
      <c r="STC305" s="80"/>
      <c r="STD305" s="80"/>
      <c r="STE305" s="80"/>
      <c r="STF305" s="80"/>
      <c r="STG305" s="80"/>
      <c r="STH305" s="80"/>
      <c r="STI305" s="80"/>
      <c r="STJ305" s="80"/>
      <c r="STK305" s="80"/>
      <c r="STL305" s="80"/>
      <c r="STM305" s="80"/>
      <c r="STN305" s="80"/>
      <c r="STO305" s="80"/>
      <c r="STP305" s="80"/>
      <c r="STQ305" s="80"/>
      <c r="STR305" s="80"/>
      <c r="STS305" s="80"/>
      <c r="STT305" s="80"/>
      <c r="STU305" s="80"/>
      <c r="STV305" s="80"/>
      <c r="STW305" s="80"/>
      <c r="STX305" s="80"/>
      <c r="STY305" s="80"/>
      <c r="STZ305" s="80"/>
      <c r="SUA305" s="80"/>
      <c r="SUB305" s="80"/>
      <c r="SUC305" s="80"/>
      <c r="SUD305" s="80"/>
      <c r="SUE305" s="80"/>
      <c r="SUF305" s="80"/>
      <c r="SUG305" s="80"/>
      <c r="SUH305" s="80"/>
      <c r="SUI305" s="80"/>
      <c r="SUJ305" s="80"/>
      <c r="SUK305" s="80"/>
      <c r="SUL305" s="80"/>
      <c r="SUM305" s="80"/>
      <c r="SUN305" s="80"/>
      <c r="SUO305" s="80"/>
      <c r="SUP305" s="80"/>
      <c r="SUQ305" s="80"/>
      <c r="SUR305" s="80"/>
      <c r="SUS305" s="80"/>
      <c r="SUT305" s="80"/>
      <c r="SUU305" s="80"/>
      <c r="SUV305" s="80"/>
      <c r="SUW305" s="80"/>
      <c r="SUX305" s="80"/>
      <c r="SUY305" s="80"/>
      <c r="SUZ305" s="80"/>
      <c r="SVA305" s="80"/>
      <c r="SVB305" s="80"/>
      <c r="SVC305" s="80"/>
      <c r="SVD305" s="80"/>
      <c r="SVE305" s="80"/>
      <c r="SVF305" s="80"/>
      <c r="SVG305" s="80"/>
      <c r="SVH305" s="80"/>
      <c r="SVI305" s="80"/>
      <c r="SVJ305" s="80"/>
      <c r="SVK305" s="80"/>
      <c r="SVL305" s="80"/>
      <c r="SVM305" s="80"/>
      <c r="SVN305" s="80"/>
      <c r="SVO305" s="80"/>
      <c r="SVP305" s="80"/>
      <c r="SVQ305" s="80"/>
      <c r="SVR305" s="80"/>
      <c r="SVS305" s="80"/>
      <c r="SVT305" s="80"/>
      <c r="SVU305" s="80"/>
      <c r="SVV305" s="80"/>
      <c r="SVW305" s="80"/>
      <c r="SVX305" s="80"/>
      <c r="SVY305" s="80"/>
      <c r="SVZ305" s="80"/>
      <c r="SWA305" s="80"/>
      <c r="SWB305" s="80"/>
      <c r="SWC305" s="80"/>
      <c r="SWD305" s="80"/>
      <c r="SWE305" s="80"/>
      <c r="SWF305" s="80"/>
      <c r="SWG305" s="80"/>
      <c r="SWH305" s="80"/>
      <c r="SWI305" s="80"/>
      <c r="SWJ305" s="80"/>
      <c r="SWK305" s="80"/>
      <c r="SWL305" s="80"/>
      <c r="SWM305" s="80"/>
      <c r="SWN305" s="80"/>
      <c r="SWO305" s="80"/>
      <c r="SWP305" s="80"/>
      <c r="SWQ305" s="80"/>
      <c r="SWR305" s="80"/>
      <c r="SWS305" s="80"/>
      <c r="SWT305" s="80"/>
      <c r="SWU305" s="80"/>
      <c r="SWV305" s="80"/>
      <c r="SWW305" s="80"/>
      <c r="SWX305" s="80"/>
      <c r="SWY305" s="80"/>
      <c r="SWZ305" s="80"/>
      <c r="SXA305" s="80"/>
      <c r="SXB305" s="80"/>
      <c r="SXC305" s="80"/>
      <c r="SXD305" s="80"/>
      <c r="SXE305" s="80"/>
      <c r="SXF305" s="80"/>
      <c r="SXG305" s="80"/>
      <c r="SXH305" s="80"/>
      <c r="SXI305" s="80"/>
      <c r="SXJ305" s="80"/>
      <c r="SXK305" s="80"/>
      <c r="SXL305" s="80"/>
      <c r="SXM305" s="80"/>
      <c r="SXN305" s="80"/>
      <c r="SXO305" s="80"/>
      <c r="SXP305" s="80"/>
      <c r="SXQ305" s="80"/>
      <c r="SXR305" s="80"/>
      <c r="SXS305" s="80"/>
      <c r="SXT305" s="80"/>
      <c r="SXU305" s="80"/>
      <c r="SXV305" s="80"/>
      <c r="SXW305" s="80"/>
      <c r="SXX305" s="80"/>
      <c r="SXY305" s="80"/>
      <c r="SXZ305" s="80"/>
      <c r="SYA305" s="80"/>
      <c r="SYB305" s="80"/>
      <c r="SYC305" s="80"/>
      <c r="SYD305" s="80"/>
      <c r="SYE305" s="80"/>
      <c r="SYF305" s="80"/>
      <c r="SYG305" s="80"/>
      <c r="SYH305" s="80"/>
      <c r="SYI305" s="80"/>
      <c r="SYJ305" s="80"/>
      <c r="SYK305" s="80"/>
      <c r="SYL305" s="80"/>
      <c r="SYM305" s="80"/>
      <c r="SYN305" s="80"/>
      <c r="SYO305" s="80"/>
      <c r="SYP305" s="80"/>
      <c r="SYQ305" s="80"/>
      <c r="SYR305" s="80"/>
      <c r="SYS305" s="80"/>
      <c r="SYT305" s="80"/>
      <c r="SYU305" s="80"/>
      <c r="SYV305" s="80"/>
      <c r="SYW305" s="80"/>
      <c r="SYX305" s="80"/>
      <c r="SYY305" s="80"/>
      <c r="SYZ305" s="80"/>
      <c r="SZA305" s="80"/>
      <c r="SZB305" s="80"/>
      <c r="SZC305" s="80"/>
      <c r="SZD305" s="80"/>
      <c r="SZE305" s="80"/>
      <c r="SZF305" s="80"/>
      <c r="SZG305" s="80"/>
      <c r="SZH305" s="80"/>
      <c r="SZI305" s="80"/>
      <c r="SZJ305" s="80"/>
      <c r="SZK305" s="80"/>
      <c r="SZL305" s="80"/>
      <c r="SZM305" s="80"/>
      <c r="SZN305" s="80"/>
      <c r="SZO305" s="80"/>
      <c r="SZP305" s="80"/>
      <c r="SZQ305" s="80"/>
      <c r="SZR305" s="80"/>
      <c r="SZS305" s="80"/>
      <c r="SZT305" s="80"/>
      <c r="SZU305" s="80"/>
      <c r="SZV305" s="80"/>
      <c r="SZW305" s="80"/>
      <c r="SZX305" s="80"/>
      <c r="SZY305" s="80"/>
      <c r="SZZ305" s="80"/>
      <c r="TAA305" s="80"/>
      <c r="TAB305" s="80"/>
      <c r="TAC305" s="80"/>
      <c r="TAD305" s="80"/>
      <c r="TAE305" s="80"/>
      <c r="TAF305" s="80"/>
      <c r="TAG305" s="80"/>
      <c r="TAH305" s="80"/>
      <c r="TAI305" s="80"/>
      <c r="TAJ305" s="80"/>
      <c r="TAK305" s="80"/>
      <c r="TAL305" s="80"/>
      <c r="TAM305" s="80"/>
      <c r="TAN305" s="80"/>
      <c r="TAO305" s="80"/>
      <c r="TAP305" s="80"/>
      <c r="TAQ305" s="80"/>
      <c r="TAR305" s="80"/>
      <c r="TAS305" s="80"/>
      <c r="TAT305" s="80"/>
      <c r="TAU305" s="80"/>
      <c r="TAV305" s="80"/>
      <c r="TAW305" s="80"/>
      <c r="TAX305" s="80"/>
      <c r="TAY305" s="80"/>
      <c r="TAZ305" s="80"/>
      <c r="TBA305" s="80"/>
      <c r="TBB305" s="80"/>
      <c r="TBC305" s="80"/>
      <c r="TBD305" s="80"/>
      <c r="TBE305" s="80"/>
      <c r="TBF305" s="80"/>
      <c r="TBG305" s="80"/>
      <c r="TBH305" s="80"/>
      <c r="TBI305" s="80"/>
      <c r="TBJ305" s="80"/>
      <c r="TBK305" s="80"/>
      <c r="TBL305" s="80"/>
      <c r="TBM305" s="80"/>
      <c r="TBN305" s="80"/>
      <c r="TBO305" s="80"/>
      <c r="TBP305" s="80"/>
      <c r="TBQ305" s="80"/>
      <c r="TBR305" s="80"/>
      <c r="TBS305" s="80"/>
      <c r="TBT305" s="80"/>
      <c r="TBU305" s="80"/>
      <c r="TBV305" s="80"/>
      <c r="TBW305" s="80"/>
      <c r="TBX305" s="80"/>
      <c r="TBY305" s="80"/>
      <c r="TBZ305" s="80"/>
      <c r="TCA305" s="80"/>
      <c r="TCB305" s="80"/>
      <c r="TCC305" s="80"/>
      <c r="TCD305" s="80"/>
      <c r="TCE305" s="80"/>
      <c r="TCF305" s="80"/>
      <c r="TCG305" s="80"/>
      <c r="TCH305" s="80"/>
      <c r="TCI305" s="80"/>
      <c r="TCJ305" s="80"/>
      <c r="TCK305" s="80"/>
      <c r="TCL305" s="80"/>
      <c r="TCM305" s="80"/>
      <c r="TCN305" s="80"/>
      <c r="TCO305" s="80"/>
      <c r="TCP305" s="80"/>
      <c r="TCQ305" s="80"/>
      <c r="TCR305" s="80"/>
      <c r="TCS305" s="80"/>
      <c r="TCT305" s="80"/>
      <c r="TCU305" s="80"/>
      <c r="TCV305" s="80"/>
      <c r="TCW305" s="80"/>
      <c r="TCX305" s="80"/>
      <c r="TCY305" s="80"/>
      <c r="TCZ305" s="80"/>
      <c r="TDA305" s="80"/>
      <c r="TDB305" s="80"/>
      <c r="TDC305" s="80"/>
      <c r="TDD305" s="80"/>
      <c r="TDE305" s="80"/>
      <c r="TDF305" s="80"/>
      <c r="TDG305" s="80"/>
      <c r="TDH305" s="80"/>
      <c r="TDI305" s="80"/>
      <c r="TDJ305" s="80"/>
      <c r="TDK305" s="80"/>
      <c r="TDL305" s="80"/>
      <c r="TDM305" s="80"/>
      <c r="TDN305" s="80"/>
      <c r="TDO305" s="80"/>
      <c r="TDP305" s="80"/>
      <c r="TDQ305" s="80"/>
      <c r="TDR305" s="80"/>
      <c r="TDS305" s="80"/>
      <c r="TDT305" s="80"/>
      <c r="TDU305" s="80"/>
      <c r="TDV305" s="80"/>
      <c r="TDW305" s="80"/>
      <c r="TDX305" s="80"/>
      <c r="TDY305" s="80"/>
      <c r="TDZ305" s="80"/>
      <c r="TEA305" s="80"/>
      <c r="TEB305" s="80"/>
      <c r="TEC305" s="80"/>
      <c r="TED305" s="80"/>
      <c r="TEE305" s="80"/>
      <c r="TEF305" s="80"/>
      <c r="TEG305" s="80"/>
      <c r="TEH305" s="80"/>
      <c r="TEI305" s="80"/>
      <c r="TEJ305" s="80"/>
      <c r="TEK305" s="80"/>
      <c r="TEL305" s="80"/>
      <c r="TEM305" s="80"/>
      <c r="TEN305" s="80"/>
      <c r="TEO305" s="80"/>
      <c r="TEP305" s="80"/>
      <c r="TEQ305" s="80"/>
      <c r="TER305" s="80"/>
      <c r="TES305" s="80"/>
      <c r="TET305" s="80"/>
      <c r="TEU305" s="80"/>
      <c r="TEV305" s="80"/>
      <c r="TEW305" s="80"/>
      <c r="TEX305" s="80"/>
      <c r="TEY305" s="80"/>
      <c r="TEZ305" s="80"/>
      <c r="TFA305" s="80"/>
      <c r="TFB305" s="80"/>
      <c r="TFC305" s="80"/>
      <c r="TFD305" s="80"/>
      <c r="TFE305" s="80"/>
      <c r="TFF305" s="80"/>
      <c r="TFG305" s="80"/>
      <c r="TFH305" s="80"/>
      <c r="TFI305" s="80"/>
      <c r="TFJ305" s="80"/>
      <c r="TFK305" s="80"/>
      <c r="TFL305" s="80"/>
      <c r="TFM305" s="80"/>
      <c r="TFN305" s="80"/>
      <c r="TFO305" s="80"/>
      <c r="TFP305" s="80"/>
      <c r="TFQ305" s="80"/>
      <c r="TFR305" s="80"/>
      <c r="TFS305" s="80"/>
      <c r="TFT305" s="80"/>
      <c r="TFU305" s="80"/>
      <c r="TFV305" s="80"/>
      <c r="TFW305" s="80"/>
      <c r="TFX305" s="80"/>
      <c r="TFY305" s="80"/>
      <c r="TFZ305" s="80"/>
      <c r="TGA305" s="80"/>
      <c r="TGB305" s="80"/>
      <c r="TGC305" s="80"/>
      <c r="TGD305" s="80"/>
      <c r="TGE305" s="80"/>
      <c r="TGF305" s="80"/>
      <c r="TGG305" s="80"/>
      <c r="TGH305" s="80"/>
      <c r="TGI305" s="80"/>
      <c r="TGJ305" s="80"/>
      <c r="TGK305" s="80"/>
      <c r="TGL305" s="80"/>
      <c r="TGM305" s="80"/>
      <c r="TGN305" s="80"/>
      <c r="TGO305" s="80"/>
      <c r="TGP305" s="80"/>
      <c r="TGQ305" s="80"/>
      <c r="TGR305" s="80"/>
      <c r="TGS305" s="80"/>
      <c r="TGT305" s="80"/>
      <c r="TGU305" s="80"/>
      <c r="TGV305" s="80"/>
      <c r="TGW305" s="80"/>
      <c r="TGX305" s="80"/>
      <c r="TGY305" s="80"/>
      <c r="TGZ305" s="80"/>
      <c r="THA305" s="80"/>
      <c r="THB305" s="80"/>
      <c r="THC305" s="80"/>
      <c r="THD305" s="80"/>
      <c r="THE305" s="80"/>
      <c r="THF305" s="80"/>
      <c r="THG305" s="80"/>
      <c r="THH305" s="80"/>
      <c r="THI305" s="80"/>
      <c r="THJ305" s="80"/>
      <c r="THK305" s="80"/>
      <c r="THL305" s="80"/>
      <c r="THM305" s="80"/>
      <c r="THN305" s="80"/>
      <c r="THO305" s="80"/>
      <c r="THP305" s="80"/>
      <c r="THQ305" s="80"/>
      <c r="THR305" s="80"/>
      <c r="THS305" s="80"/>
      <c r="THT305" s="80"/>
      <c r="THU305" s="80"/>
      <c r="THV305" s="80"/>
      <c r="THW305" s="80"/>
      <c r="THX305" s="80"/>
      <c r="THY305" s="80"/>
      <c r="THZ305" s="80"/>
      <c r="TIA305" s="80"/>
      <c r="TIB305" s="80"/>
      <c r="TIC305" s="80"/>
      <c r="TID305" s="80"/>
      <c r="TIE305" s="80"/>
      <c r="TIF305" s="80"/>
      <c r="TIG305" s="80"/>
      <c r="TIH305" s="80"/>
      <c r="TII305" s="80"/>
      <c r="TIJ305" s="80"/>
      <c r="TIK305" s="80"/>
      <c r="TIL305" s="80"/>
      <c r="TIM305" s="80"/>
      <c r="TIN305" s="80"/>
      <c r="TIO305" s="80"/>
      <c r="TIP305" s="80"/>
      <c r="TIQ305" s="80"/>
      <c r="TIR305" s="80"/>
      <c r="TIS305" s="80"/>
      <c r="TIT305" s="80"/>
      <c r="TIU305" s="80"/>
      <c r="TIV305" s="80"/>
      <c r="TIW305" s="80"/>
      <c r="TIX305" s="80"/>
      <c r="TIY305" s="80"/>
      <c r="TIZ305" s="80"/>
      <c r="TJA305" s="80"/>
      <c r="TJB305" s="80"/>
      <c r="TJC305" s="80"/>
      <c r="TJD305" s="80"/>
      <c r="TJE305" s="80"/>
      <c r="TJF305" s="80"/>
      <c r="TJG305" s="80"/>
      <c r="TJH305" s="80"/>
      <c r="TJI305" s="80"/>
      <c r="TJJ305" s="80"/>
      <c r="TJK305" s="80"/>
      <c r="TJL305" s="80"/>
      <c r="TJM305" s="80"/>
      <c r="TJN305" s="80"/>
      <c r="TJO305" s="80"/>
      <c r="TJP305" s="80"/>
      <c r="TJQ305" s="80"/>
      <c r="TJR305" s="80"/>
      <c r="TJS305" s="80"/>
      <c r="TJT305" s="80"/>
      <c r="TJU305" s="80"/>
      <c r="TJV305" s="80"/>
      <c r="TJW305" s="80"/>
      <c r="TJX305" s="80"/>
      <c r="TJY305" s="80"/>
      <c r="TJZ305" s="80"/>
      <c r="TKA305" s="80"/>
      <c r="TKB305" s="80"/>
      <c r="TKC305" s="80"/>
      <c r="TKD305" s="80"/>
      <c r="TKE305" s="80"/>
      <c r="TKF305" s="80"/>
      <c r="TKG305" s="80"/>
      <c r="TKH305" s="80"/>
      <c r="TKI305" s="80"/>
      <c r="TKJ305" s="80"/>
      <c r="TKK305" s="80"/>
      <c r="TKL305" s="80"/>
      <c r="TKM305" s="80"/>
      <c r="TKN305" s="80"/>
      <c r="TKO305" s="80"/>
      <c r="TKP305" s="80"/>
      <c r="TKQ305" s="80"/>
      <c r="TKR305" s="80"/>
      <c r="TKS305" s="80"/>
      <c r="TKT305" s="80"/>
      <c r="TKU305" s="80"/>
      <c r="TKV305" s="80"/>
      <c r="TKW305" s="80"/>
      <c r="TKX305" s="80"/>
      <c r="TKY305" s="80"/>
      <c r="TKZ305" s="80"/>
      <c r="TLA305" s="80"/>
      <c r="TLB305" s="80"/>
      <c r="TLC305" s="80"/>
      <c r="TLD305" s="80"/>
      <c r="TLE305" s="80"/>
      <c r="TLF305" s="80"/>
      <c r="TLG305" s="80"/>
      <c r="TLH305" s="80"/>
      <c r="TLI305" s="80"/>
      <c r="TLJ305" s="80"/>
      <c r="TLK305" s="80"/>
      <c r="TLL305" s="80"/>
      <c r="TLM305" s="80"/>
      <c r="TLN305" s="80"/>
      <c r="TLO305" s="80"/>
      <c r="TLP305" s="80"/>
      <c r="TLQ305" s="80"/>
      <c r="TLR305" s="80"/>
      <c r="TLS305" s="80"/>
      <c r="TLT305" s="80"/>
      <c r="TLU305" s="80"/>
      <c r="TLV305" s="80"/>
      <c r="TLW305" s="80"/>
      <c r="TLX305" s="80"/>
      <c r="TLY305" s="80"/>
      <c r="TLZ305" s="80"/>
      <c r="TMA305" s="80"/>
      <c r="TMB305" s="80"/>
      <c r="TMC305" s="80"/>
      <c r="TMD305" s="80"/>
      <c r="TME305" s="80"/>
      <c r="TMF305" s="80"/>
      <c r="TMG305" s="80"/>
      <c r="TMH305" s="80"/>
      <c r="TMI305" s="80"/>
      <c r="TMJ305" s="80"/>
      <c r="TMK305" s="80"/>
      <c r="TML305" s="80"/>
      <c r="TMM305" s="80"/>
      <c r="TMN305" s="80"/>
      <c r="TMO305" s="80"/>
      <c r="TMP305" s="80"/>
      <c r="TMQ305" s="80"/>
      <c r="TMR305" s="80"/>
      <c r="TMS305" s="80"/>
      <c r="TMT305" s="80"/>
      <c r="TMU305" s="80"/>
      <c r="TMV305" s="80"/>
      <c r="TMW305" s="80"/>
      <c r="TMX305" s="80"/>
      <c r="TMY305" s="80"/>
      <c r="TMZ305" s="80"/>
      <c r="TNA305" s="80"/>
      <c r="TNB305" s="80"/>
      <c r="TNC305" s="80"/>
      <c r="TND305" s="80"/>
      <c r="TNE305" s="80"/>
      <c r="TNF305" s="80"/>
      <c r="TNG305" s="80"/>
      <c r="TNH305" s="80"/>
      <c r="TNI305" s="80"/>
      <c r="TNJ305" s="80"/>
      <c r="TNK305" s="80"/>
      <c r="TNL305" s="80"/>
      <c r="TNM305" s="80"/>
      <c r="TNN305" s="80"/>
      <c r="TNO305" s="80"/>
      <c r="TNP305" s="80"/>
      <c r="TNQ305" s="80"/>
      <c r="TNR305" s="80"/>
      <c r="TNS305" s="80"/>
      <c r="TNT305" s="80"/>
      <c r="TNU305" s="80"/>
      <c r="TNV305" s="80"/>
      <c r="TNW305" s="80"/>
      <c r="TNX305" s="80"/>
      <c r="TNY305" s="80"/>
      <c r="TNZ305" s="80"/>
      <c r="TOA305" s="80"/>
      <c r="TOB305" s="80"/>
      <c r="TOC305" s="80"/>
      <c r="TOD305" s="80"/>
      <c r="TOE305" s="80"/>
      <c r="TOF305" s="80"/>
      <c r="TOG305" s="80"/>
      <c r="TOH305" s="80"/>
      <c r="TOI305" s="80"/>
      <c r="TOJ305" s="80"/>
      <c r="TOK305" s="80"/>
      <c r="TOL305" s="80"/>
      <c r="TOM305" s="80"/>
      <c r="TON305" s="80"/>
      <c r="TOO305" s="80"/>
      <c r="TOP305" s="80"/>
      <c r="TOQ305" s="80"/>
      <c r="TOR305" s="80"/>
      <c r="TOS305" s="80"/>
      <c r="TOT305" s="80"/>
      <c r="TOU305" s="80"/>
      <c r="TOV305" s="80"/>
      <c r="TOW305" s="80"/>
      <c r="TOX305" s="80"/>
      <c r="TOY305" s="80"/>
      <c r="TOZ305" s="80"/>
      <c r="TPA305" s="80"/>
      <c r="TPB305" s="80"/>
      <c r="TPC305" s="80"/>
      <c r="TPD305" s="80"/>
      <c r="TPE305" s="80"/>
      <c r="TPF305" s="80"/>
      <c r="TPG305" s="80"/>
      <c r="TPH305" s="80"/>
      <c r="TPI305" s="80"/>
      <c r="TPJ305" s="80"/>
      <c r="TPK305" s="80"/>
      <c r="TPL305" s="80"/>
      <c r="TPM305" s="80"/>
      <c r="TPN305" s="80"/>
      <c r="TPO305" s="80"/>
      <c r="TPP305" s="80"/>
      <c r="TPQ305" s="80"/>
      <c r="TPR305" s="80"/>
      <c r="TPS305" s="80"/>
      <c r="TPT305" s="80"/>
      <c r="TPU305" s="80"/>
      <c r="TPV305" s="80"/>
      <c r="TPW305" s="80"/>
      <c r="TPX305" s="80"/>
      <c r="TPY305" s="80"/>
      <c r="TPZ305" s="80"/>
      <c r="TQA305" s="80"/>
      <c r="TQB305" s="80"/>
      <c r="TQC305" s="80"/>
      <c r="TQD305" s="80"/>
      <c r="TQE305" s="80"/>
      <c r="TQF305" s="80"/>
      <c r="TQG305" s="80"/>
      <c r="TQH305" s="80"/>
      <c r="TQI305" s="80"/>
      <c r="TQJ305" s="80"/>
      <c r="TQK305" s="80"/>
      <c r="TQL305" s="80"/>
      <c r="TQM305" s="80"/>
      <c r="TQN305" s="80"/>
      <c r="TQO305" s="80"/>
      <c r="TQP305" s="80"/>
      <c r="TQQ305" s="80"/>
      <c r="TQR305" s="80"/>
      <c r="TQS305" s="80"/>
      <c r="TQT305" s="80"/>
      <c r="TQU305" s="80"/>
      <c r="TQV305" s="80"/>
      <c r="TQW305" s="80"/>
      <c r="TQX305" s="80"/>
      <c r="TQY305" s="80"/>
      <c r="TQZ305" s="80"/>
      <c r="TRA305" s="80"/>
      <c r="TRB305" s="80"/>
      <c r="TRC305" s="80"/>
      <c r="TRD305" s="80"/>
      <c r="TRE305" s="80"/>
      <c r="TRF305" s="80"/>
      <c r="TRG305" s="80"/>
      <c r="TRH305" s="80"/>
      <c r="TRI305" s="80"/>
      <c r="TRJ305" s="80"/>
      <c r="TRK305" s="80"/>
      <c r="TRL305" s="80"/>
      <c r="TRM305" s="80"/>
      <c r="TRN305" s="80"/>
      <c r="TRO305" s="80"/>
      <c r="TRP305" s="80"/>
      <c r="TRQ305" s="80"/>
      <c r="TRR305" s="80"/>
      <c r="TRS305" s="80"/>
      <c r="TRT305" s="80"/>
      <c r="TRU305" s="80"/>
      <c r="TRV305" s="80"/>
      <c r="TRW305" s="80"/>
      <c r="TRX305" s="80"/>
      <c r="TRY305" s="80"/>
      <c r="TRZ305" s="80"/>
      <c r="TSA305" s="80"/>
      <c r="TSB305" s="80"/>
      <c r="TSC305" s="80"/>
      <c r="TSD305" s="80"/>
      <c r="TSE305" s="80"/>
      <c r="TSF305" s="80"/>
      <c r="TSG305" s="80"/>
      <c r="TSH305" s="80"/>
      <c r="TSI305" s="80"/>
      <c r="TSJ305" s="80"/>
      <c r="TSK305" s="80"/>
      <c r="TSL305" s="80"/>
      <c r="TSM305" s="80"/>
      <c r="TSN305" s="80"/>
      <c r="TSO305" s="80"/>
      <c r="TSP305" s="80"/>
      <c r="TSQ305" s="80"/>
      <c r="TSR305" s="80"/>
      <c r="TSS305" s="80"/>
      <c r="TST305" s="80"/>
      <c r="TSU305" s="80"/>
      <c r="TSV305" s="80"/>
      <c r="TSW305" s="80"/>
      <c r="TSX305" s="80"/>
      <c r="TSY305" s="80"/>
      <c r="TSZ305" s="80"/>
      <c r="TTA305" s="80"/>
      <c r="TTB305" s="80"/>
      <c r="TTC305" s="80"/>
      <c r="TTD305" s="80"/>
      <c r="TTE305" s="80"/>
      <c r="TTF305" s="80"/>
      <c r="TTG305" s="80"/>
      <c r="TTH305" s="80"/>
      <c r="TTI305" s="80"/>
      <c r="TTJ305" s="80"/>
      <c r="TTK305" s="80"/>
      <c r="TTL305" s="80"/>
      <c r="TTM305" s="80"/>
      <c r="TTN305" s="80"/>
      <c r="TTO305" s="80"/>
      <c r="TTP305" s="80"/>
      <c r="TTQ305" s="80"/>
      <c r="TTR305" s="80"/>
      <c r="TTS305" s="80"/>
      <c r="TTT305" s="80"/>
      <c r="TTU305" s="80"/>
      <c r="TTV305" s="80"/>
      <c r="TTW305" s="80"/>
      <c r="TTX305" s="80"/>
      <c r="TTY305" s="80"/>
      <c r="TTZ305" s="80"/>
      <c r="TUA305" s="80"/>
      <c r="TUB305" s="80"/>
      <c r="TUC305" s="80"/>
      <c r="TUD305" s="80"/>
      <c r="TUE305" s="80"/>
      <c r="TUF305" s="80"/>
      <c r="TUG305" s="80"/>
      <c r="TUH305" s="80"/>
      <c r="TUI305" s="80"/>
      <c r="TUJ305" s="80"/>
      <c r="TUK305" s="80"/>
      <c r="TUL305" s="80"/>
      <c r="TUM305" s="80"/>
      <c r="TUN305" s="80"/>
      <c r="TUO305" s="80"/>
      <c r="TUP305" s="80"/>
      <c r="TUQ305" s="80"/>
      <c r="TUR305" s="80"/>
      <c r="TUS305" s="80"/>
      <c r="TUT305" s="80"/>
      <c r="TUU305" s="80"/>
      <c r="TUV305" s="80"/>
      <c r="TUW305" s="80"/>
      <c r="TUX305" s="80"/>
      <c r="TUY305" s="80"/>
      <c r="TUZ305" s="80"/>
      <c r="TVA305" s="80"/>
      <c r="TVB305" s="80"/>
      <c r="TVC305" s="80"/>
      <c r="TVD305" s="80"/>
      <c r="TVE305" s="80"/>
      <c r="TVF305" s="80"/>
      <c r="TVG305" s="80"/>
      <c r="TVH305" s="80"/>
      <c r="TVI305" s="80"/>
      <c r="TVJ305" s="80"/>
      <c r="TVK305" s="80"/>
      <c r="TVL305" s="80"/>
      <c r="TVM305" s="80"/>
      <c r="TVN305" s="80"/>
      <c r="TVO305" s="80"/>
      <c r="TVP305" s="80"/>
      <c r="TVQ305" s="80"/>
      <c r="TVR305" s="80"/>
      <c r="TVS305" s="80"/>
      <c r="TVT305" s="80"/>
      <c r="TVU305" s="80"/>
      <c r="TVV305" s="80"/>
      <c r="TVW305" s="80"/>
      <c r="TVX305" s="80"/>
      <c r="TVY305" s="80"/>
      <c r="TVZ305" s="80"/>
      <c r="TWA305" s="80"/>
      <c r="TWB305" s="80"/>
      <c r="TWC305" s="80"/>
      <c r="TWD305" s="80"/>
      <c r="TWE305" s="80"/>
      <c r="TWF305" s="80"/>
      <c r="TWG305" s="80"/>
      <c r="TWH305" s="80"/>
      <c r="TWI305" s="80"/>
      <c r="TWJ305" s="80"/>
      <c r="TWK305" s="80"/>
      <c r="TWL305" s="80"/>
      <c r="TWM305" s="80"/>
      <c r="TWN305" s="80"/>
      <c r="TWO305" s="80"/>
      <c r="TWP305" s="80"/>
      <c r="TWQ305" s="80"/>
      <c r="TWR305" s="80"/>
      <c r="TWS305" s="80"/>
      <c r="TWT305" s="80"/>
      <c r="TWU305" s="80"/>
      <c r="TWV305" s="80"/>
      <c r="TWW305" s="80"/>
      <c r="TWX305" s="80"/>
      <c r="TWY305" s="80"/>
      <c r="TWZ305" s="80"/>
      <c r="TXA305" s="80"/>
      <c r="TXB305" s="80"/>
      <c r="TXC305" s="80"/>
      <c r="TXD305" s="80"/>
      <c r="TXE305" s="80"/>
      <c r="TXF305" s="80"/>
      <c r="TXG305" s="80"/>
      <c r="TXH305" s="80"/>
      <c r="TXI305" s="80"/>
      <c r="TXJ305" s="80"/>
      <c r="TXK305" s="80"/>
      <c r="TXL305" s="80"/>
      <c r="TXM305" s="80"/>
      <c r="TXN305" s="80"/>
      <c r="TXO305" s="80"/>
      <c r="TXP305" s="80"/>
      <c r="TXQ305" s="80"/>
      <c r="TXR305" s="80"/>
      <c r="TXS305" s="80"/>
      <c r="TXT305" s="80"/>
      <c r="TXU305" s="80"/>
      <c r="TXV305" s="80"/>
      <c r="TXW305" s="80"/>
      <c r="TXX305" s="80"/>
      <c r="TXY305" s="80"/>
      <c r="TXZ305" s="80"/>
      <c r="TYA305" s="80"/>
      <c r="TYB305" s="80"/>
      <c r="TYC305" s="80"/>
      <c r="TYD305" s="80"/>
      <c r="TYE305" s="80"/>
      <c r="TYF305" s="80"/>
      <c r="TYG305" s="80"/>
      <c r="TYH305" s="80"/>
      <c r="TYI305" s="80"/>
      <c r="TYJ305" s="80"/>
      <c r="TYK305" s="80"/>
      <c r="TYL305" s="80"/>
      <c r="TYM305" s="80"/>
      <c r="TYN305" s="80"/>
      <c r="TYO305" s="80"/>
      <c r="TYP305" s="80"/>
      <c r="TYQ305" s="80"/>
      <c r="TYR305" s="80"/>
      <c r="TYS305" s="80"/>
      <c r="TYT305" s="80"/>
      <c r="TYU305" s="80"/>
      <c r="TYV305" s="80"/>
      <c r="TYW305" s="80"/>
      <c r="TYX305" s="80"/>
      <c r="TYY305" s="80"/>
      <c r="TYZ305" s="80"/>
      <c r="TZA305" s="80"/>
      <c r="TZB305" s="80"/>
      <c r="TZC305" s="80"/>
      <c r="TZD305" s="80"/>
      <c r="TZE305" s="80"/>
      <c r="TZF305" s="80"/>
      <c r="TZG305" s="80"/>
      <c r="TZH305" s="80"/>
      <c r="TZI305" s="80"/>
      <c r="TZJ305" s="80"/>
      <c r="TZK305" s="80"/>
      <c r="TZL305" s="80"/>
      <c r="TZM305" s="80"/>
      <c r="TZN305" s="80"/>
      <c r="TZO305" s="80"/>
      <c r="TZP305" s="80"/>
      <c r="TZQ305" s="80"/>
      <c r="TZR305" s="80"/>
      <c r="TZS305" s="80"/>
      <c r="TZT305" s="80"/>
      <c r="TZU305" s="80"/>
      <c r="TZV305" s="80"/>
      <c r="TZW305" s="80"/>
      <c r="TZX305" s="80"/>
      <c r="TZY305" s="80"/>
      <c r="TZZ305" s="80"/>
      <c r="UAA305" s="80"/>
      <c r="UAB305" s="80"/>
      <c r="UAC305" s="80"/>
      <c r="UAD305" s="80"/>
      <c r="UAE305" s="80"/>
      <c r="UAF305" s="80"/>
      <c r="UAG305" s="80"/>
      <c r="UAH305" s="80"/>
      <c r="UAI305" s="80"/>
      <c r="UAJ305" s="80"/>
      <c r="UAK305" s="80"/>
      <c r="UAL305" s="80"/>
      <c r="UAM305" s="80"/>
      <c r="UAN305" s="80"/>
      <c r="UAO305" s="80"/>
      <c r="UAP305" s="80"/>
      <c r="UAQ305" s="80"/>
      <c r="UAR305" s="80"/>
      <c r="UAS305" s="80"/>
      <c r="UAT305" s="80"/>
      <c r="UAU305" s="80"/>
      <c r="UAV305" s="80"/>
      <c r="UAW305" s="80"/>
      <c r="UAX305" s="80"/>
      <c r="UAY305" s="80"/>
      <c r="UAZ305" s="80"/>
      <c r="UBA305" s="80"/>
      <c r="UBB305" s="80"/>
      <c r="UBC305" s="80"/>
      <c r="UBD305" s="80"/>
      <c r="UBE305" s="80"/>
      <c r="UBF305" s="80"/>
      <c r="UBG305" s="80"/>
      <c r="UBH305" s="80"/>
      <c r="UBI305" s="80"/>
      <c r="UBJ305" s="80"/>
      <c r="UBK305" s="80"/>
      <c r="UBL305" s="80"/>
      <c r="UBM305" s="80"/>
      <c r="UBN305" s="80"/>
      <c r="UBO305" s="80"/>
      <c r="UBP305" s="80"/>
      <c r="UBQ305" s="80"/>
      <c r="UBR305" s="80"/>
      <c r="UBS305" s="80"/>
      <c r="UBT305" s="80"/>
      <c r="UBU305" s="80"/>
      <c r="UBV305" s="80"/>
      <c r="UBW305" s="80"/>
      <c r="UBX305" s="80"/>
      <c r="UBY305" s="80"/>
      <c r="UBZ305" s="80"/>
      <c r="UCA305" s="80"/>
      <c r="UCB305" s="80"/>
      <c r="UCC305" s="80"/>
      <c r="UCD305" s="80"/>
      <c r="UCE305" s="80"/>
      <c r="UCF305" s="80"/>
      <c r="UCG305" s="80"/>
      <c r="UCH305" s="80"/>
      <c r="UCI305" s="80"/>
      <c r="UCJ305" s="80"/>
      <c r="UCK305" s="80"/>
      <c r="UCL305" s="80"/>
      <c r="UCM305" s="80"/>
      <c r="UCN305" s="80"/>
      <c r="UCO305" s="80"/>
      <c r="UCP305" s="80"/>
      <c r="UCQ305" s="80"/>
      <c r="UCR305" s="80"/>
      <c r="UCS305" s="80"/>
      <c r="UCT305" s="80"/>
      <c r="UCU305" s="80"/>
      <c r="UCV305" s="80"/>
      <c r="UCW305" s="80"/>
      <c r="UCX305" s="80"/>
      <c r="UCY305" s="80"/>
      <c r="UCZ305" s="80"/>
      <c r="UDA305" s="80"/>
      <c r="UDB305" s="80"/>
      <c r="UDC305" s="80"/>
      <c r="UDD305" s="80"/>
      <c r="UDE305" s="80"/>
      <c r="UDF305" s="80"/>
      <c r="UDG305" s="80"/>
      <c r="UDH305" s="80"/>
      <c r="UDI305" s="80"/>
      <c r="UDJ305" s="80"/>
      <c r="UDK305" s="80"/>
      <c r="UDL305" s="80"/>
      <c r="UDM305" s="80"/>
      <c r="UDN305" s="80"/>
      <c r="UDO305" s="80"/>
      <c r="UDP305" s="80"/>
      <c r="UDQ305" s="80"/>
      <c r="UDR305" s="80"/>
      <c r="UDS305" s="80"/>
      <c r="UDT305" s="80"/>
      <c r="UDU305" s="80"/>
      <c r="UDV305" s="80"/>
      <c r="UDW305" s="80"/>
      <c r="UDX305" s="80"/>
      <c r="UDY305" s="80"/>
      <c r="UDZ305" s="80"/>
      <c r="UEA305" s="80"/>
      <c r="UEB305" s="80"/>
      <c r="UEC305" s="80"/>
      <c r="UED305" s="80"/>
      <c r="UEE305" s="80"/>
      <c r="UEF305" s="80"/>
      <c r="UEG305" s="80"/>
      <c r="UEH305" s="80"/>
      <c r="UEI305" s="80"/>
      <c r="UEJ305" s="80"/>
      <c r="UEK305" s="80"/>
      <c r="UEL305" s="80"/>
      <c r="UEM305" s="80"/>
      <c r="UEN305" s="80"/>
      <c r="UEO305" s="80"/>
      <c r="UEP305" s="80"/>
      <c r="UEQ305" s="80"/>
      <c r="UER305" s="80"/>
      <c r="UES305" s="80"/>
      <c r="UET305" s="80"/>
      <c r="UEU305" s="80"/>
      <c r="UEV305" s="80"/>
      <c r="UEW305" s="80"/>
      <c r="UEX305" s="80"/>
      <c r="UEY305" s="80"/>
      <c r="UEZ305" s="80"/>
      <c r="UFA305" s="80"/>
      <c r="UFB305" s="80"/>
      <c r="UFC305" s="80"/>
      <c r="UFD305" s="80"/>
      <c r="UFE305" s="80"/>
      <c r="UFF305" s="80"/>
      <c r="UFG305" s="80"/>
      <c r="UFH305" s="80"/>
      <c r="UFI305" s="80"/>
      <c r="UFJ305" s="80"/>
      <c r="UFK305" s="80"/>
      <c r="UFL305" s="80"/>
      <c r="UFM305" s="80"/>
      <c r="UFN305" s="80"/>
      <c r="UFO305" s="80"/>
      <c r="UFP305" s="80"/>
      <c r="UFQ305" s="80"/>
      <c r="UFR305" s="80"/>
      <c r="UFS305" s="80"/>
      <c r="UFT305" s="80"/>
      <c r="UFU305" s="80"/>
      <c r="UFV305" s="80"/>
      <c r="UFW305" s="80"/>
      <c r="UFX305" s="80"/>
      <c r="UFY305" s="80"/>
      <c r="UFZ305" s="80"/>
      <c r="UGA305" s="80"/>
      <c r="UGB305" s="80"/>
      <c r="UGC305" s="80"/>
      <c r="UGD305" s="80"/>
      <c r="UGE305" s="80"/>
      <c r="UGF305" s="80"/>
      <c r="UGG305" s="80"/>
      <c r="UGH305" s="80"/>
      <c r="UGI305" s="80"/>
      <c r="UGJ305" s="80"/>
      <c r="UGK305" s="80"/>
      <c r="UGL305" s="80"/>
      <c r="UGM305" s="80"/>
      <c r="UGN305" s="80"/>
      <c r="UGO305" s="80"/>
      <c r="UGP305" s="80"/>
      <c r="UGQ305" s="80"/>
      <c r="UGR305" s="80"/>
      <c r="UGS305" s="80"/>
      <c r="UGT305" s="80"/>
      <c r="UGU305" s="80"/>
      <c r="UGV305" s="80"/>
      <c r="UGW305" s="80"/>
      <c r="UGX305" s="80"/>
      <c r="UGY305" s="80"/>
      <c r="UGZ305" s="80"/>
      <c r="UHA305" s="80"/>
      <c r="UHB305" s="80"/>
      <c r="UHC305" s="80"/>
      <c r="UHD305" s="80"/>
      <c r="UHE305" s="80"/>
      <c r="UHF305" s="80"/>
      <c r="UHG305" s="80"/>
      <c r="UHH305" s="80"/>
      <c r="UHI305" s="80"/>
      <c r="UHJ305" s="80"/>
      <c r="UHK305" s="80"/>
      <c r="UHL305" s="80"/>
      <c r="UHM305" s="80"/>
      <c r="UHN305" s="80"/>
      <c r="UHO305" s="80"/>
      <c r="UHP305" s="80"/>
      <c r="UHQ305" s="80"/>
      <c r="UHR305" s="80"/>
      <c r="UHS305" s="80"/>
      <c r="UHT305" s="80"/>
      <c r="UHU305" s="80"/>
      <c r="UHV305" s="80"/>
      <c r="UHW305" s="80"/>
      <c r="UHX305" s="80"/>
      <c r="UHY305" s="80"/>
      <c r="UHZ305" s="80"/>
      <c r="UIA305" s="80"/>
      <c r="UIB305" s="80"/>
      <c r="UIC305" s="80"/>
      <c r="UID305" s="80"/>
      <c r="UIE305" s="80"/>
      <c r="UIF305" s="80"/>
      <c r="UIG305" s="80"/>
      <c r="UIH305" s="80"/>
      <c r="UII305" s="80"/>
      <c r="UIJ305" s="80"/>
      <c r="UIK305" s="80"/>
      <c r="UIL305" s="80"/>
      <c r="UIM305" s="80"/>
      <c r="UIN305" s="80"/>
      <c r="UIO305" s="80"/>
      <c r="UIP305" s="80"/>
      <c r="UIQ305" s="80"/>
      <c r="UIR305" s="80"/>
      <c r="UIS305" s="80"/>
      <c r="UIT305" s="80"/>
      <c r="UIU305" s="80"/>
      <c r="UIV305" s="80"/>
      <c r="UIW305" s="80"/>
      <c r="UIX305" s="80"/>
      <c r="UIY305" s="80"/>
      <c r="UIZ305" s="80"/>
      <c r="UJA305" s="80"/>
      <c r="UJB305" s="80"/>
      <c r="UJC305" s="80"/>
      <c r="UJD305" s="80"/>
      <c r="UJE305" s="80"/>
      <c r="UJF305" s="80"/>
      <c r="UJG305" s="80"/>
      <c r="UJH305" s="80"/>
      <c r="UJI305" s="80"/>
      <c r="UJJ305" s="80"/>
      <c r="UJK305" s="80"/>
      <c r="UJL305" s="80"/>
      <c r="UJM305" s="80"/>
      <c r="UJN305" s="80"/>
      <c r="UJO305" s="80"/>
      <c r="UJP305" s="80"/>
      <c r="UJQ305" s="80"/>
      <c r="UJR305" s="80"/>
      <c r="UJS305" s="80"/>
      <c r="UJT305" s="80"/>
      <c r="UJU305" s="80"/>
      <c r="UJV305" s="80"/>
      <c r="UJW305" s="80"/>
      <c r="UJX305" s="80"/>
      <c r="UJY305" s="80"/>
      <c r="UJZ305" s="80"/>
      <c r="UKA305" s="80"/>
      <c r="UKB305" s="80"/>
      <c r="UKC305" s="80"/>
      <c r="UKD305" s="80"/>
      <c r="UKE305" s="80"/>
      <c r="UKF305" s="80"/>
      <c r="UKG305" s="80"/>
      <c r="UKH305" s="80"/>
      <c r="UKI305" s="80"/>
      <c r="UKJ305" s="80"/>
      <c r="UKK305" s="80"/>
      <c r="UKL305" s="80"/>
      <c r="UKM305" s="80"/>
      <c r="UKN305" s="80"/>
      <c r="UKO305" s="80"/>
      <c r="UKP305" s="80"/>
      <c r="UKQ305" s="80"/>
      <c r="UKR305" s="80"/>
      <c r="UKS305" s="80"/>
      <c r="UKT305" s="80"/>
      <c r="UKU305" s="80"/>
      <c r="UKV305" s="80"/>
      <c r="UKW305" s="80"/>
      <c r="UKX305" s="80"/>
      <c r="UKY305" s="80"/>
      <c r="UKZ305" s="80"/>
      <c r="ULA305" s="80"/>
      <c r="ULB305" s="80"/>
      <c r="ULC305" s="80"/>
      <c r="ULD305" s="80"/>
      <c r="ULE305" s="80"/>
      <c r="ULF305" s="80"/>
      <c r="ULG305" s="80"/>
      <c r="ULH305" s="80"/>
      <c r="ULI305" s="80"/>
      <c r="ULJ305" s="80"/>
      <c r="ULK305" s="80"/>
      <c r="ULL305" s="80"/>
      <c r="ULM305" s="80"/>
      <c r="ULN305" s="80"/>
      <c r="ULO305" s="80"/>
      <c r="ULP305" s="80"/>
      <c r="ULQ305" s="80"/>
      <c r="ULR305" s="80"/>
      <c r="ULS305" s="80"/>
      <c r="ULT305" s="80"/>
      <c r="ULU305" s="80"/>
      <c r="ULV305" s="80"/>
      <c r="ULW305" s="80"/>
      <c r="ULX305" s="80"/>
      <c r="ULY305" s="80"/>
      <c r="ULZ305" s="80"/>
      <c r="UMA305" s="80"/>
      <c r="UMB305" s="80"/>
      <c r="UMC305" s="80"/>
      <c r="UMD305" s="80"/>
      <c r="UME305" s="80"/>
      <c r="UMF305" s="80"/>
      <c r="UMG305" s="80"/>
      <c r="UMH305" s="80"/>
      <c r="UMI305" s="80"/>
      <c r="UMJ305" s="80"/>
      <c r="UMK305" s="80"/>
      <c r="UML305" s="80"/>
      <c r="UMM305" s="80"/>
      <c r="UMN305" s="80"/>
      <c r="UMO305" s="80"/>
      <c r="UMP305" s="80"/>
      <c r="UMQ305" s="80"/>
      <c r="UMR305" s="80"/>
      <c r="UMS305" s="80"/>
      <c r="UMT305" s="80"/>
      <c r="UMU305" s="80"/>
      <c r="UMV305" s="80"/>
      <c r="UMW305" s="80"/>
      <c r="UMX305" s="80"/>
      <c r="UMY305" s="80"/>
      <c r="UMZ305" s="80"/>
      <c r="UNA305" s="80"/>
      <c r="UNB305" s="80"/>
      <c r="UNC305" s="80"/>
      <c r="UND305" s="80"/>
      <c r="UNE305" s="80"/>
      <c r="UNF305" s="80"/>
      <c r="UNG305" s="80"/>
      <c r="UNH305" s="80"/>
      <c r="UNI305" s="80"/>
      <c r="UNJ305" s="80"/>
      <c r="UNK305" s="80"/>
      <c r="UNL305" s="80"/>
      <c r="UNM305" s="80"/>
      <c r="UNN305" s="80"/>
      <c r="UNO305" s="80"/>
      <c r="UNP305" s="80"/>
      <c r="UNQ305" s="80"/>
      <c r="UNR305" s="80"/>
      <c r="UNS305" s="80"/>
      <c r="UNT305" s="80"/>
      <c r="UNU305" s="80"/>
      <c r="UNV305" s="80"/>
      <c r="UNW305" s="80"/>
      <c r="UNX305" s="80"/>
      <c r="UNY305" s="80"/>
      <c r="UNZ305" s="80"/>
      <c r="UOA305" s="80"/>
      <c r="UOB305" s="80"/>
      <c r="UOC305" s="80"/>
      <c r="UOD305" s="80"/>
      <c r="UOE305" s="80"/>
      <c r="UOF305" s="80"/>
      <c r="UOG305" s="80"/>
      <c r="UOH305" s="80"/>
      <c r="UOI305" s="80"/>
      <c r="UOJ305" s="80"/>
      <c r="UOK305" s="80"/>
      <c r="UOL305" s="80"/>
      <c r="UOM305" s="80"/>
      <c r="UON305" s="80"/>
      <c r="UOO305" s="80"/>
      <c r="UOP305" s="80"/>
      <c r="UOQ305" s="80"/>
      <c r="UOR305" s="80"/>
      <c r="UOS305" s="80"/>
      <c r="UOT305" s="80"/>
      <c r="UOU305" s="80"/>
      <c r="UOV305" s="80"/>
      <c r="UOW305" s="80"/>
      <c r="UOX305" s="80"/>
      <c r="UOY305" s="80"/>
      <c r="UOZ305" s="80"/>
      <c r="UPA305" s="80"/>
      <c r="UPB305" s="80"/>
      <c r="UPC305" s="80"/>
      <c r="UPD305" s="80"/>
      <c r="UPE305" s="80"/>
      <c r="UPF305" s="80"/>
      <c r="UPG305" s="80"/>
      <c r="UPH305" s="80"/>
      <c r="UPI305" s="80"/>
      <c r="UPJ305" s="80"/>
      <c r="UPK305" s="80"/>
      <c r="UPL305" s="80"/>
      <c r="UPM305" s="80"/>
      <c r="UPN305" s="80"/>
      <c r="UPO305" s="80"/>
      <c r="UPP305" s="80"/>
      <c r="UPQ305" s="80"/>
      <c r="UPR305" s="80"/>
      <c r="UPS305" s="80"/>
      <c r="UPT305" s="80"/>
      <c r="UPU305" s="80"/>
      <c r="UPV305" s="80"/>
      <c r="UPW305" s="80"/>
      <c r="UPX305" s="80"/>
      <c r="UPY305" s="80"/>
      <c r="UPZ305" s="80"/>
      <c r="UQA305" s="80"/>
      <c r="UQB305" s="80"/>
      <c r="UQC305" s="80"/>
      <c r="UQD305" s="80"/>
      <c r="UQE305" s="80"/>
      <c r="UQF305" s="80"/>
      <c r="UQG305" s="80"/>
      <c r="UQH305" s="80"/>
      <c r="UQI305" s="80"/>
      <c r="UQJ305" s="80"/>
      <c r="UQK305" s="80"/>
      <c r="UQL305" s="80"/>
      <c r="UQM305" s="80"/>
      <c r="UQN305" s="80"/>
      <c r="UQO305" s="80"/>
      <c r="UQP305" s="80"/>
      <c r="UQQ305" s="80"/>
      <c r="UQR305" s="80"/>
      <c r="UQS305" s="80"/>
      <c r="UQT305" s="80"/>
      <c r="UQU305" s="80"/>
      <c r="UQV305" s="80"/>
      <c r="UQW305" s="80"/>
      <c r="UQX305" s="80"/>
      <c r="UQY305" s="80"/>
      <c r="UQZ305" s="80"/>
      <c r="URA305" s="80"/>
      <c r="URB305" s="80"/>
      <c r="URC305" s="80"/>
      <c r="URD305" s="80"/>
      <c r="URE305" s="80"/>
      <c r="URF305" s="80"/>
      <c r="URG305" s="80"/>
      <c r="URH305" s="80"/>
      <c r="URI305" s="80"/>
      <c r="URJ305" s="80"/>
      <c r="URK305" s="80"/>
      <c r="URL305" s="80"/>
      <c r="URM305" s="80"/>
      <c r="URN305" s="80"/>
      <c r="URO305" s="80"/>
      <c r="URP305" s="80"/>
      <c r="URQ305" s="80"/>
      <c r="URR305" s="80"/>
      <c r="URS305" s="80"/>
      <c r="URT305" s="80"/>
      <c r="URU305" s="80"/>
      <c r="URV305" s="80"/>
      <c r="URW305" s="80"/>
      <c r="URX305" s="80"/>
      <c r="URY305" s="80"/>
      <c r="URZ305" s="80"/>
      <c r="USA305" s="80"/>
      <c r="USB305" s="80"/>
      <c r="USC305" s="80"/>
      <c r="USD305" s="80"/>
      <c r="USE305" s="80"/>
      <c r="USF305" s="80"/>
      <c r="USG305" s="80"/>
      <c r="USH305" s="80"/>
      <c r="USI305" s="80"/>
      <c r="USJ305" s="80"/>
      <c r="USK305" s="80"/>
      <c r="USL305" s="80"/>
      <c r="USM305" s="80"/>
      <c r="USN305" s="80"/>
      <c r="USO305" s="80"/>
      <c r="USP305" s="80"/>
      <c r="USQ305" s="80"/>
      <c r="USR305" s="80"/>
      <c r="USS305" s="80"/>
      <c r="UST305" s="80"/>
      <c r="USU305" s="80"/>
      <c r="USV305" s="80"/>
      <c r="USW305" s="80"/>
      <c r="USX305" s="80"/>
      <c r="USY305" s="80"/>
      <c r="USZ305" s="80"/>
      <c r="UTA305" s="80"/>
      <c r="UTB305" s="80"/>
      <c r="UTC305" s="80"/>
      <c r="UTD305" s="80"/>
      <c r="UTE305" s="80"/>
      <c r="UTF305" s="80"/>
      <c r="UTG305" s="80"/>
      <c r="UTH305" s="80"/>
      <c r="UTI305" s="80"/>
      <c r="UTJ305" s="80"/>
      <c r="UTK305" s="80"/>
      <c r="UTL305" s="80"/>
      <c r="UTM305" s="80"/>
      <c r="UTN305" s="80"/>
      <c r="UTO305" s="80"/>
      <c r="UTP305" s="80"/>
      <c r="UTQ305" s="80"/>
      <c r="UTR305" s="80"/>
      <c r="UTS305" s="80"/>
      <c r="UTT305" s="80"/>
      <c r="UTU305" s="80"/>
      <c r="UTV305" s="80"/>
      <c r="UTW305" s="80"/>
      <c r="UTX305" s="80"/>
      <c r="UTY305" s="80"/>
      <c r="UTZ305" s="80"/>
      <c r="UUA305" s="80"/>
      <c r="UUB305" s="80"/>
      <c r="UUC305" s="80"/>
      <c r="UUD305" s="80"/>
      <c r="UUE305" s="80"/>
      <c r="UUF305" s="80"/>
      <c r="UUG305" s="80"/>
      <c r="UUH305" s="80"/>
      <c r="UUI305" s="80"/>
      <c r="UUJ305" s="80"/>
      <c r="UUK305" s="80"/>
      <c r="UUL305" s="80"/>
      <c r="UUM305" s="80"/>
      <c r="UUN305" s="80"/>
      <c r="UUO305" s="80"/>
      <c r="UUP305" s="80"/>
      <c r="UUQ305" s="80"/>
      <c r="UUR305" s="80"/>
      <c r="UUS305" s="80"/>
      <c r="UUT305" s="80"/>
      <c r="UUU305" s="80"/>
      <c r="UUV305" s="80"/>
      <c r="UUW305" s="80"/>
      <c r="UUX305" s="80"/>
      <c r="UUY305" s="80"/>
      <c r="UUZ305" s="80"/>
      <c r="UVA305" s="80"/>
      <c r="UVB305" s="80"/>
      <c r="UVC305" s="80"/>
      <c r="UVD305" s="80"/>
      <c r="UVE305" s="80"/>
      <c r="UVF305" s="80"/>
      <c r="UVG305" s="80"/>
      <c r="UVH305" s="80"/>
      <c r="UVI305" s="80"/>
      <c r="UVJ305" s="80"/>
      <c r="UVK305" s="80"/>
      <c r="UVL305" s="80"/>
      <c r="UVM305" s="80"/>
      <c r="UVN305" s="80"/>
      <c r="UVO305" s="80"/>
      <c r="UVP305" s="80"/>
      <c r="UVQ305" s="80"/>
      <c r="UVR305" s="80"/>
      <c r="UVS305" s="80"/>
      <c r="UVT305" s="80"/>
      <c r="UVU305" s="80"/>
      <c r="UVV305" s="80"/>
      <c r="UVW305" s="80"/>
      <c r="UVX305" s="80"/>
      <c r="UVY305" s="80"/>
      <c r="UVZ305" s="80"/>
      <c r="UWA305" s="80"/>
      <c r="UWB305" s="80"/>
      <c r="UWC305" s="80"/>
      <c r="UWD305" s="80"/>
      <c r="UWE305" s="80"/>
      <c r="UWF305" s="80"/>
      <c r="UWG305" s="80"/>
      <c r="UWH305" s="80"/>
      <c r="UWI305" s="80"/>
      <c r="UWJ305" s="80"/>
      <c r="UWK305" s="80"/>
      <c r="UWL305" s="80"/>
      <c r="UWM305" s="80"/>
      <c r="UWN305" s="80"/>
      <c r="UWO305" s="80"/>
      <c r="UWP305" s="80"/>
      <c r="UWQ305" s="80"/>
      <c r="UWR305" s="80"/>
      <c r="UWS305" s="80"/>
      <c r="UWT305" s="80"/>
      <c r="UWU305" s="80"/>
      <c r="UWV305" s="80"/>
      <c r="UWW305" s="80"/>
      <c r="UWX305" s="80"/>
      <c r="UWY305" s="80"/>
      <c r="UWZ305" s="80"/>
      <c r="UXA305" s="80"/>
      <c r="UXB305" s="80"/>
      <c r="UXC305" s="80"/>
      <c r="UXD305" s="80"/>
      <c r="UXE305" s="80"/>
      <c r="UXF305" s="80"/>
      <c r="UXG305" s="80"/>
      <c r="UXH305" s="80"/>
      <c r="UXI305" s="80"/>
      <c r="UXJ305" s="80"/>
      <c r="UXK305" s="80"/>
      <c r="UXL305" s="80"/>
      <c r="UXM305" s="80"/>
      <c r="UXN305" s="80"/>
      <c r="UXO305" s="80"/>
      <c r="UXP305" s="80"/>
      <c r="UXQ305" s="80"/>
      <c r="UXR305" s="80"/>
      <c r="UXS305" s="80"/>
      <c r="UXT305" s="80"/>
      <c r="UXU305" s="80"/>
      <c r="UXV305" s="80"/>
      <c r="UXW305" s="80"/>
      <c r="UXX305" s="80"/>
      <c r="UXY305" s="80"/>
      <c r="UXZ305" s="80"/>
      <c r="UYA305" s="80"/>
      <c r="UYB305" s="80"/>
      <c r="UYC305" s="80"/>
      <c r="UYD305" s="80"/>
      <c r="UYE305" s="80"/>
      <c r="UYF305" s="80"/>
      <c r="UYG305" s="80"/>
      <c r="UYH305" s="80"/>
      <c r="UYI305" s="80"/>
      <c r="UYJ305" s="80"/>
      <c r="UYK305" s="80"/>
      <c r="UYL305" s="80"/>
      <c r="UYM305" s="80"/>
      <c r="UYN305" s="80"/>
      <c r="UYO305" s="80"/>
      <c r="UYP305" s="80"/>
      <c r="UYQ305" s="80"/>
      <c r="UYR305" s="80"/>
      <c r="UYS305" s="80"/>
      <c r="UYT305" s="80"/>
      <c r="UYU305" s="80"/>
      <c r="UYV305" s="80"/>
      <c r="UYW305" s="80"/>
      <c r="UYX305" s="80"/>
      <c r="UYY305" s="80"/>
      <c r="UYZ305" s="80"/>
      <c r="UZA305" s="80"/>
      <c r="UZB305" s="80"/>
      <c r="UZC305" s="80"/>
      <c r="UZD305" s="80"/>
      <c r="UZE305" s="80"/>
      <c r="UZF305" s="80"/>
      <c r="UZG305" s="80"/>
      <c r="UZH305" s="80"/>
      <c r="UZI305" s="80"/>
      <c r="UZJ305" s="80"/>
      <c r="UZK305" s="80"/>
      <c r="UZL305" s="80"/>
      <c r="UZM305" s="80"/>
      <c r="UZN305" s="80"/>
      <c r="UZO305" s="80"/>
      <c r="UZP305" s="80"/>
      <c r="UZQ305" s="80"/>
      <c r="UZR305" s="80"/>
      <c r="UZS305" s="80"/>
      <c r="UZT305" s="80"/>
      <c r="UZU305" s="80"/>
      <c r="UZV305" s="80"/>
      <c r="UZW305" s="80"/>
      <c r="UZX305" s="80"/>
      <c r="UZY305" s="80"/>
      <c r="UZZ305" s="80"/>
      <c r="VAA305" s="80"/>
      <c r="VAB305" s="80"/>
      <c r="VAC305" s="80"/>
      <c r="VAD305" s="80"/>
      <c r="VAE305" s="80"/>
      <c r="VAF305" s="80"/>
      <c r="VAG305" s="80"/>
      <c r="VAH305" s="80"/>
      <c r="VAI305" s="80"/>
      <c r="VAJ305" s="80"/>
      <c r="VAK305" s="80"/>
      <c r="VAL305" s="80"/>
      <c r="VAM305" s="80"/>
      <c r="VAN305" s="80"/>
      <c r="VAO305" s="80"/>
      <c r="VAP305" s="80"/>
      <c r="VAQ305" s="80"/>
      <c r="VAR305" s="80"/>
      <c r="VAS305" s="80"/>
      <c r="VAT305" s="80"/>
      <c r="VAU305" s="80"/>
      <c r="VAV305" s="80"/>
      <c r="VAW305" s="80"/>
      <c r="VAX305" s="80"/>
      <c r="VAY305" s="80"/>
      <c r="VAZ305" s="80"/>
      <c r="VBA305" s="80"/>
      <c r="VBB305" s="80"/>
      <c r="VBC305" s="80"/>
      <c r="VBD305" s="80"/>
      <c r="VBE305" s="80"/>
      <c r="VBF305" s="80"/>
      <c r="VBG305" s="80"/>
      <c r="VBH305" s="80"/>
      <c r="VBI305" s="80"/>
      <c r="VBJ305" s="80"/>
      <c r="VBK305" s="80"/>
      <c r="VBL305" s="80"/>
      <c r="VBM305" s="80"/>
      <c r="VBN305" s="80"/>
      <c r="VBO305" s="80"/>
      <c r="VBP305" s="80"/>
      <c r="VBQ305" s="80"/>
      <c r="VBR305" s="80"/>
      <c r="VBS305" s="80"/>
      <c r="VBT305" s="80"/>
      <c r="VBU305" s="80"/>
      <c r="VBV305" s="80"/>
      <c r="VBW305" s="80"/>
      <c r="VBX305" s="80"/>
      <c r="VBY305" s="80"/>
      <c r="VBZ305" s="80"/>
      <c r="VCA305" s="80"/>
      <c r="VCB305" s="80"/>
      <c r="VCC305" s="80"/>
      <c r="VCD305" s="80"/>
      <c r="VCE305" s="80"/>
      <c r="VCF305" s="80"/>
      <c r="VCG305" s="80"/>
      <c r="VCH305" s="80"/>
      <c r="VCI305" s="80"/>
      <c r="VCJ305" s="80"/>
      <c r="VCK305" s="80"/>
      <c r="VCL305" s="80"/>
      <c r="VCM305" s="80"/>
      <c r="VCN305" s="80"/>
      <c r="VCO305" s="80"/>
      <c r="VCP305" s="80"/>
      <c r="VCQ305" s="80"/>
      <c r="VCR305" s="80"/>
      <c r="VCS305" s="80"/>
      <c r="VCT305" s="80"/>
      <c r="VCU305" s="80"/>
      <c r="VCV305" s="80"/>
      <c r="VCW305" s="80"/>
      <c r="VCX305" s="80"/>
      <c r="VCY305" s="80"/>
      <c r="VCZ305" s="80"/>
      <c r="VDA305" s="80"/>
      <c r="VDB305" s="80"/>
      <c r="VDC305" s="80"/>
      <c r="VDD305" s="80"/>
      <c r="VDE305" s="80"/>
      <c r="VDF305" s="80"/>
      <c r="VDG305" s="80"/>
      <c r="VDH305" s="80"/>
      <c r="VDI305" s="80"/>
      <c r="VDJ305" s="80"/>
      <c r="VDK305" s="80"/>
      <c r="VDL305" s="80"/>
      <c r="VDM305" s="80"/>
      <c r="VDN305" s="80"/>
      <c r="VDO305" s="80"/>
      <c r="VDP305" s="80"/>
      <c r="VDQ305" s="80"/>
      <c r="VDR305" s="80"/>
      <c r="VDS305" s="80"/>
      <c r="VDT305" s="80"/>
      <c r="VDU305" s="80"/>
      <c r="VDV305" s="80"/>
      <c r="VDW305" s="80"/>
      <c r="VDX305" s="80"/>
      <c r="VDY305" s="80"/>
      <c r="VDZ305" s="80"/>
      <c r="VEA305" s="80"/>
      <c r="VEB305" s="80"/>
      <c r="VEC305" s="80"/>
      <c r="VED305" s="80"/>
      <c r="VEE305" s="80"/>
      <c r="VEF305" s="80"/>
      <c r="VEG305" s="80"/>
      <c r="VEH305" s="80"/>
      <c r="VEI305" s="80"/>
      <c r="VEJ305" s="80"/>
      <c r="VEK305" s="80"/>
      <c r="VEL305" s="80"/>
      <c r="VEM305" s="80"/>
      <c r="VEN305" s="80"/>
      <c r="VEO305" s="80"/>
      <c r="VEP305" s="80"/>
      <c r="VEQ305" s="80"/>
      <c r="VER305" s="80"/>
      <c r="VES305" s="80"/>
      <c r="VET305" s="80"/>
      <c r="VEU305" s="80"/>
      <c r="VEV305" s="80"/>
      <c r="VEW305" s="80"/>
      <c r="VEX305" s="80"/>
      <c r="VEY305" s="80"/>
      <c r="VEZ305" s="80"/>
      <c r="VFA305" s="80"/>
      <c r="VFB305" s="80"/>
      <c r="VFC305" s="80"/>
      <c r="VFD305" s="80"/>
      <c r="VFE305" s="80"/>
      <c r="VFF305" s="80"/>
      <c r="VFG305" s="80"/>
      <c r="VFH305" s="80"/>
      <c r="VFI305" s="80"/>
      <c r="VFJ305" s="80"/>
      <c r="VFK305" s="80"/>
      <c r="VFL305" s="80"/>
      <c r="VFM305" s="80"/>
      <c r="VFN305" s="80"/>
      <c r="VFO305" s="80"/>
      <c r="VFP305" s="80"/>
      <c r="VFQ305" s="80"/>
      <c r="VFR305" s="80"/>
      <c r="VFS305" s="80"/>
      <c r="VFT305" s="80"/>
      <c r="VFU305" s="80"/>
      <c r="VFV305" s="80"/>
      <c r="VFW305" s="80"/>
      <c r="VFX305" s="80"/>
      <c r="VFY305" s="80"/>
      <c r="VFZ305" s="80"/>
      <c r="VGA305" s="80"/>
      <c r="VGB305" s="80"/>
      <c r="VGC305" s="80"/>
      <c r="VGD305" s="80"/>
      <c r="VGE305" s="80"/>
      <c r="VGF305" s="80"/>
      <c r="VGG305" s="80"/>
      <c r="VGH305" s="80"/>
      <c r="VGI305" s="80"/>
      <c r="VGJ305" s="80"/>
      <c r="VGK305" s="80"/>
      <c r="VGL305" s="80"/>
      <c r="VGM305" s="80"/>
      <c r="VGN305" s="80"/>
      <c r="VGO305" s="80"/>
      <c r="VGP305" s="80"/>
      <c r="VGQ305" s="80"/>
      <c r="VGR305" s="80"/>
      <c r="VGS305" s="80"/>
      <c r="VGT305" s="80"/>
      <c r="VGU305" s="80"/>
      <c r="VGV305" s="80"/>
      <c r="VGW305" s="80"/>
      <c r="VGX305" s="80"/>
      <c r="VGY305" s="80"/>
      <c r="VGZ305" s="80"/>
      <c r="VHA305" s="80"/>
      <c r="VHB305" s="80"/>
      <c r="VHC305" s="80"/>
      <c r="VHD305" s="80"/>
      <c r="VHE305" s="80"/>
      <c r="VHF305" s="80"/>
      <c r="VHG305" s="80"/>
      <c r="VHH305" s="80"/>
      <c r="VHI305" s="80"/>
      <c r="VHJ305" s="80"/>
      <c r="VHK305" s="80"/>
      <c r="VHL305" s="80"/>
      <c r="VHM305" s="80"/>
      <c r="VHN305" s="80"/>
      <c r="VHO305" s="80"/>
      <c r="VHP305" s="80"/>
      <c r="VHQ305" s="80"/>
      <c r="VHR305" s="80"/>
      <c r="VHS305" s="80"/>
      <c r="VHT305" s="80"/>
      <c r="VHU305" s="80"/>
      <c r="VHV305" s="80"/>
      <c r="VHW305" s="80"/>
      <c r="VHX305" s="80"/>
      <c r="VHY305" s="80"/>
      <c r="VHZ305" s="80"/>
      <c r="VIA305" s="80"/>
      <c r="VIB305" s="80"/>
      <c r="VIC305" s="80"/>
      <c r="VID305" s="80"/>
      <c r="VIE305" s="80"/>
      <c r="VIF305" s="80"/>
      <c r="VIG305" s="80"/>
      <c r="VIH305" s="80"/>
      <c r="VII305" s="80"/>
      <c r="VIJ305" s="80"/>
      <c r="VIK305" s="80"/>
      <c r="VIL305" s="80"/>
      <c r="VIM305" s="80"/>
      <c r="VIN305" s="80"/>
      <c r="VIO305" s="80"/>
      <c r="VIP305" s="80"/>
      <c r="VIQ305" s="80"/>
      <c r="VIR305" s="80"/>
      <c r="VIS305" s="80"/>
      <c r="VIT305" s="80"/>
      <c r="VIU305" s="80"/>
      <c r="VIV305" s="80"/>
      <c r="VIW305" s="80"/>
      <c r="VIX305" s="80"/>
      <c r="VIY305" s="80"/>
      <c r="VIZ305" s="80"/>
      <c r="VJA305" s="80"/>
      <c r="VJB305" s="80"/>
      <c r="VJC305" s="80"/>
      <c r="VJD305" s="80"/>
      <c r="VJE305" s="80"/>
      <c r="VJF305" s="80"/>
      <c r="VJG305" s="80"/>
      <c r="VJH305" s="80"/>
      <c r="VJI305" s="80"/>
      <c r="VJJ305" s="80"/>
      <c r="VJK305" s="80"/>
      <c r="VJL305" s="80"/>
      <c r="VJM305" s="80"/>
      <c r="VJN305" s="80"/>
      <c r="VJO305" s="80"/>
      <c r="VJP305" s="80"/>
      <c r="VJQ305" s="80"/>
      <c r="VJR305" s="80"/>
      <c r="VJS305" s="80"/>
      <c r="VJT305" s="80"/>
      <c r="VJU305" s="80"/>
      <c r="VJV305" s="80"/>
      <c r="VJW305" s="80"/>
      <c r="VJX305" s="80"/>
      <c r="VJY305" s="80"/>
      <c r="VJZ305" s="80"/>
      <c r="VKA305" s="80"/>
      <c r="VKB305" s="80"/>
      <c r="VKC305" s="80"/>
      <c r="VKD305" s="80"/>
      <c r="VKE305" s="80"/>
      <c r="VKF305" s="80"/>
      <c r="VKG305" s="80"/>
      <c r="VKH305" s="80"/>
      <c r="VKI305" s="80"/>
      <c r="VKJ305" s="80"/>
      <c r="VKK305" s="80"/>
      <c r="VKL305" s="80"/>
      <c r="VKM305" s="80"/>
      <c r="VKN305" s="80"/>
      <c r="VKO305" s="80"/>
      <c r="VKP305" s="80"/>
      <c r="VKQ305" s="80"/>
      <c r="VKR305" s="80"/>
      <c r="VKS305" s="80"/>
      <c r="VKT305" s="80"/>
      <c r="VKU305" s="80"/>
      <c r="VKV305" s="80"/>
      <c r="VKW305" s="80"/>
      <c r="VKX305" s="80"/>
      <c r="VKY305" s="80"/>
      <c r="VKZ305" s="80"/>
      <c r="VLA305" s="80"/>
      <c r="VLB305" s="80"/>
      <c r="VLC305" s="80"/>
      <c r="VLD305" s="80"/>
      <c r="VLE305" s="80"/>
      <c r="VLF305" s="80"/>
      <c r="VLG305" s="80"/>
      <c r="VLH305" s="80"/>
      <c r="VLI305" s="80"/>
      <c r="VLJ305" s="80"/>
      <c r="VLK305" s="80"/>
      <c r="VLL305" s="80"/>
      <c r="VLM305" s="80"/>
      <c r="VLN305" s="80"/>
      <c r="VLO305" s="80"/>
      <c r="VLP305" s="80"/>
      <c r="VLQ305" s="80"/>
      <c r="VLR305" s="80"/>
      <c r="VLS305" s="80"/>
      <c r="VLT305" s="80"/>
      <c r="VLU305" s="80"/>
      <c r="VLV305" s="80"/>
      <c r="VLW305" s="80"/>
      <c r="VLX305" s="80"/>
      <c r="VLY305" s="80"/>
      <c r="VLZ305" s="80"/>
      <c r="VMA305" s="80"/>
      <c r="VMB305" s="80"/>
      <c r="VMC305" s="80"/>
      <c r="VMD305" s="80"/>
      <c r="VME305" s="80"/>
      <c r="VMF305" s="80"/>
      <c r="VMG305" s="80"/>
      <c r="VMH305" s="80"/>
      <c r="VMI305" s="80"/>
      <c r="VMJ305" s="80"/>
      <c r="VMK305" s="80"/>
      <c r="VML305" s="80"/>
      <c r="VMM305" s="80"/>
      <c r="VMN305" s="80"/>
      <c r="VMO305" s="80"/>
      <c r="VMP305" s="80"/>
      <c r="VMQ305" s="80"/>
      <c r="VMR305" s="80"/>
      <c r="VMS305" s="80"/>
      <c r="VMT305" s="80"/>
      <c r="VMU305" s="80"/>
      <c r="VMV305" s="80"/>
      <c r="VMW305" s="80"/>
      <c r="VMX305" s="80"/>
      <c r="VMY305" s="80"/>
      <c r="VMZ305" s="80"/>
      <c r="VNA305" s="80"/>
      <c r="VNB305" s="80"/>
      <c r="VNC305" s="80"/>
      <c r="VND305" s="80"/>
      <c r="VNE305" s="80"/>
      <c r="VNF305" s="80"/>
      <c r="VNG305" s="80"/>
      <c r="VNH305" s="80"/>
      <c r="VNI305" s="80"/>
      <c r="VNJ305" s="80"/>
      <c r="VNK305" s="80"/>
      <c r="VNL305" s="80"/>
      <c r="VNM305" s="80"/>
      <c r="VNN305" s="80"/>
      <c r="VNO305" s="80"/>
      <c r="VNP305" s="80"/>
      <c r="VNQ305" s="80"/>
      <c r="VNR305" s="80"/>
      <c r="VNS305" s="80"/>
      <c r="VNT305" s="80"/>
      <c r="VNU305" s="80"/>
      <c r="VNV305" s="80"/>
      <c r="VNW305" s="80"/>
      <c r="VNX305" s="80"/>
      <c r="VNY305" s="80"/>
      <c r="VNZ305" s="80"/>
      <c r="VOA305" s="80"/>
      <c r="VOB305" s="80"/>
      <c r="VOC305" s="80"/>
      <c r="VOD305" s="80"/>
      <c r="VOE305" s="80"/>
      <c r="VOF305" s="80"/>
      <c r="VOG305" s="80"/>
      <c r="VOH305" s="80"/>
      <c r="VOI305" s="80"/>
      <c r="VOJ305" s="80"/>
      <c r="VOK305" s="80"/>
      <c r="VOL305" s="80"/>
      <c r="VOM305" s="80"/>
      <c r="VON305" s="80"/>
      <c r="VOO305" s="80"/>
      <c r="VOP305" s="80"/>
      <c r="VOQ305" s="80"/>
      <c r="VOR305" s="80"/>
      <c r="VOS305" s="80"/>
      <c r="VOT305" s="80"/>
      <c r="VOU305" s="80"/>
      <c r="VOV305" s="80"/>
      <c r="VOW305" s="80"/>
      <c r="VOX305" s="80"/>
      <c r="VOY305" s="80"/>
      <c r="VOZ305" s="80"/>
      <c r="VPA305" s="80"/>
      <c r="VPB305" s="80"/>
      <c r="VPC305" s="80"/>
      <c r="VPD305" s="80"/>
      <c r="VPE305" s="80"/>
      <c r="VPF305" s="80"/>
      <c r="VPG305" s="80"/>
      <c r="VPH305" s="80"/>
      <c r="VPI305" s="80"/>
      <c r="VPJ305" s="80"/>
      <c r="VPK305" s="80"/>
      <c r="VPL305" s="80"/>
      <c r="VPM305" s="80"/>
      <c r="VPN305" s="80"/>
      <c r="VPO305" s="80"/>
      <c r="VPP305" s="80"/>
      <c r="VPQ305" s="80"/>
      <c r="VPR305" s="80"/>
      <c r="VPS305" s="80"/>
      <c r="VPT305" s="80"/>
      <c r="VPU305" s="80"/>
      <c r="VPV305" s="80"/>
      <c r="VPW305" s="80"/>
      <c r="VPX305" s="80"/>
      <c r="VPY305" s="80"/>
      <c r="VPZ305" s="80"/>
      <c r="VQA305" s="80"/>
      <c r="VQB305" s="80"/>
      <c r="VQC305" s="80"/>
      <c r="VQD305" s="80"/>
      <c r="VQE305" s="80"/>
      <c r="VQF305" s="80"/>
      <c r="VQG305" s="80"/>
      <c r="VQH305" s="80"/>
      <c r="VQI305" s="80"/>
      <c r="VQJ305" s="80"/>
      <c r="VQK305" s="80"/>
      <c r="VQL305" s="80"/>
      <c r="VQM305" s="80"/>
      <c r="VQN305" s="80"/>
      <c r="VQO305" s="80"/>
      <c r="VQP305" s="80"/>
      <c r="VQQ305" s="80"/>
      <c r="VQR305" s="80"/>
      <c r="VQS305" s="80"/>
      <c r="VQT305" s="80"/>
      <c r="VQU305" s="80"/>
      <c r="VQV305" s="80"/>
      <c r="VQW305" s="80"/>
      <c r="VQX305" s="80"/>
      <c r="VQY305" s="80"/>
      <c r="VQZ305" s="80"/>
      <c r="VRA305" s="80"/>
      <c r="VRB305" s="80"/>
      <c r="VRC305" s="80"/>
      <c r="VRD305" s="80"/>
      <c r="VRE305" s="80"/>
      <c r="VRF305" s="80"/>
      <c r="VRG305" s="80"/>
      <c r="VRH305" s="80"/>
      <c r="VRI305" s="80"/>
      <c r="VRJ305" s="80"/>
      <c r="VRK305" s="80"/>
      <c r="VRL305" s="80"/>
      <c r="VRM305" s="80"/>
      <c r="VRN305" s="80"/>
      <c r="VRO305" s="80"/>
      <c r="VRP305" s="80"/>
      <c r="VRQ305" s="80"/>
      <c r="VRR305" s="80"/>
      <c r="VRS305" s="80"/>
      <c r="VRT305" s="80"/>
      <c r="VRU305" s="80"/>
      <c r="VRV305" s="80"/>
      <c r="VRW305" s="80"/>
      <c r="VRX305" s="80"/>
      <c r="VRY305" s="80"/>
      <c r="VRZ305" s="80"/>
      <c r="VSA305" s="80"/>
      <c r="VSB305" s="80"/>
      <c r="VSC305" s="80"/>
      <c r="VSD305" s="80"/>
      <c r="VSE305" s="80"/>
      <c r="VSF305" s="80"/>
      <c r="VSG305" s="80"/>
      <c r="VSH305" s="80"/>
      <c r="VSI305" s="80"/>
      <c r="VSJ305" s="80"/>
      <c r="VSK305" s="80"/>
      <c r="VSL305" s="80"/>
      <c r="VSM305" s="80"/>
      <c r="VSN305" s="80"/>
      <c r="VSO305" s="80"/>
      <c r="VSP305" s="80"/>
      <c r="VSQ305" s="80"/>
      <c r="VSR305" s="80"/>
      <c r="VSS305" s="80"/>
      <c r="VST305" s="80"/>
      <c r="VSU305" s="80"/>
      <c r="VSV305" s="80"/>
      <c r="VSW305" s="80"/>
      <c r="VSX305" s="80"/>
      <c r="VSY305" s="80"/>
      <c r="VSZ305" s="80"/>
      <c r="VTA305" s="80"/>
      <c r="VTB305" s="80"/>
      <c r="VTC305" s="80"/>
      <c r="VTD305" s="80"/>
      <c r="VTE305" s="80"/>
      <c r="VTF305" s="80"/>
      <c r="VTG305" s="80"/>
      <c r="VTH305" s="80"/>
      <c r="VTI305" s="80"/>
      <c r="VTJ305" s="80"/>
      <c r="VTK305" s="80"/>
      <c r="VTL305" s="80"/>
      <c r="VTM305" s="80"/>
      <c r="VTN305" s="80"/>
      <c r="VTO305" s="80"/>
      <c r="VTP305" s="80"/>
      <c r="VTQ305" s="80"/>
      <c r="VTR305" s="80"/>
      <c r="VTS305" s="80"/>
      <c r="VTT305" s="80"/>
      <c r="VTU305" s="80"/>
      <c r="VTV305" s="80"/>
      <c r="VTW305" s="80"/>
      <c r="VTX305" s="80"/>
      <c r="VTY305" s="80"/>
      <c r="VTZ305" s="80"/>
      <c r="VUA305" s="80"/>
      <c r="VUB305" s="80"/>
      <c r="VUC305" s="80"/>
      <c r="VUD305" s="80"/>
      <c r="VUE305" s="80"/>
      <c r="VUF305" s="80"/>
      <c r="VUG305" s="80"/>
      <c r="VUH305" s="80"/>
      <c r="VUI305" s="80"/>
      <c r="VUJ305" s="80"/>
      <c r="VUK305" s="80"/>
      <c r="VUL305" s="80"/>
      <c r="VUM305" s="80"/>
      <c r="VUN305" s="80"/>
      <c r="VUO305" s="80"/>
      <c r="VUP305" s="80"/>
      <c r="VUQ305" s="80"/>
      <c r="VUR305" s="80"/>
      <c r="VUS305" s="80"/>
      <c r="VUT305" s="80"/>
      <c r="VUU305" s="80"/>
      <c r="VUV305" s="80"/>
      <c r="VUW305" s="80"/>
      <c r="VUX305" s="80"/>
      <c r="VUY305" s="80"/>
      <c r="VUZ305" s="80"/>
      <c r="VVA305" s="80"/>
      <c r="VVB305" s="80"/>
      <c r="VVC305" s="80"/>
      <c r="VVD305" s="80"/>
      <c r="VVE305" s="80"/>
      <c r="VVF305" s="80"/>
      <c r="VVG305" s="80"/>
      <c r="VVH305" s="80"/>
      <c r="VVI305" s="80"/>
      <c r="VVJ305" s="80"/>
      <c r="VVK305" s="80"/>
      <c r="VVL305" s="80"/>
      <c r="VVM305" s="80"/>
      <c r="VVN305" s="80"/>
      <c r="VVO305" s="80"/>
      <c r="VVP305" s="80"/>
      <c r="VVQ305" s="80"/>
      <c r="VVR305" s="80"/>
      <c r="VVS305" s="80"/>
      <c r="VVT305" s="80"/>
      <c r="VVU305" s="80"/>
      <c r="VVV305" s="80"/>
      <c r="VVW305" s="80"/>
      <c r="VVX305" s="80"/>
      <c r="VVY305" s="80"/>
      <c r="VVZ305" s="80"/>
      <c r="VWA305" s="80"/>
      <c r="VWB305" s="80"/>
      <c r="VWC305" s="80"/>
      <c r="VWD305" s="80"/>
      <c r="VWE305" s="80"/>
      <c r="VWF305" s="80"/>
      <c r="VWG305" s="80"/>
      <c r="VWH305" s="80"/>
      <c r="VWI305" s="80"/>
      <c r="VWJ305" s="80"/>
      <c r="VWK305" s="80"/>
      <c r="VWL305" s="80"/>
      <c r="VWM305" s="80"/>
      <c r="VWN305" s="80"/>
      <c r="VWO305" s="80"/>
      <c r="VWP305" s="80"/>
      <c r="VWQ305" s="80"/>
      <c r="VWR305" s="80"/>
      <c r="VWS305" s="80"/>
      <c r="VWT305" s="80"/>
      <c r="VWU305" s="80"/>
      <c r="VWV305" s="80"/>
      <c r="VWW305" s="80"/>
      <c r="VWX305" s="80"/>
      <c r="VWY305" s="80"/>
      <c r="VWZ305" s="80"/>
      <c r="VXA305" s="80"/>
      <c r="VXB305" s="80"/>
      <c r="VXC305" s="80"/>
      <c r="VXD305" s="80"/>
      <c r="VXE305" s="80"/>
      <c r="VXF305" s="80"/>
      <c r="VXG305" s="80"/>
      <c r="VXH305" s="80"/>
      <c r="VXI305" s="80"/>
      <c r="VXJ305" s="80"/>
      <c r="VXK305" s="80"/>
      <c r="VXL305" s="80"/>
      <c r="VXM305" s="80"/>
      <c r="VXN305" s="80"/>
      <c r="VXO305" s="80"/>
      <c r="VXP305" s="80"/>
      <c r="VXQ305" s="80"/>
      <c r="VXR305" s="80"/>
      <c r="VXS305" s="80"/>
      <c r="VXT305" s="80"/>
      <c r="VXU305" s="80"/>
      <c r="VXV305" s="80"/>
      <c r="VXW305" s="80"/>
      <c r="VXX305" s="80"/>
      <c r="VXY305" s="80"/>
      <c r="VXZ305" s="80"/>
      <c r="VYA305" s="80"/>
      <c r="VYB305" s="80"/>
      <c r="VYC305" s="80"/>
      <c r="VYD305" s="80"/>
      <c r="VYE305" s="80"/>
      <c r="VYF305" s="80"/>
      <c r="VYG305" s="80"/>
      <c r="VYH305" s="80"/>
      <c r="VYI305" s="80"/>
      <c r="VYJ305" s="80"/>
      <c r="VYK305" s="80"/>
      <c r="VYL305" s="80"/>
      <c r="VYM305" s="80"/>
      <c r="VYN305" s="80"/>
      <c r="VYO305" s="80"/>
      <c r="VYP305" s="80"/>
      <c r="VYQ305" s="80"/>
      <c r="VYR305" s="80"/>
      <c r="VYS305" s="80"/>
      <c r="VYT305" s="80"/>
      <c r="VYU305" s="80"/>
      <c r="VYV305" s="80"/>
      <c r="VYW305" s="80"/>
      <c r="VYX305" s="80"/>
      <c r="VYY305" s="80"/>
      <c r="VYZ305" s="80"/>
      <c r="VZA305" s="80"/>
      <c r="VZB305" s="80"/>
      <c r="VZC305" s="80"/>
      <c r="VZD305" s="80"/>
      <c r="VZE305" s="80"/>
      <c r="VZF305" s="80"/>
      <c r="VZG305" s="80"/>
      <c r="VZH305" s="80"/>
      <c r="VZI305" s="80"/>
      <c r="VZJ305" s="80"/>
      <c r="VZK305" s="80"/>
      <c r="VZL305" s="80"/>
      <c r="VZM305" s="80"/>
      <c r="VZN305" s="80"/>
      <c r="VZO305" s="80"/>
      <c r="VZP305" s="80"/>
      <c r="VZQ305" s="80"/>
      <c r="VZR305" s="80"/>
      <c r="VZS305" s="80"/>
      <c r="VZT305" s="80"/>
      <c r="VZU305" s="80"/>
      <c r="VZV305" s="80"/>
      <c r="VZW305" s="80"/>
      <c r="VZX305" s="80"/>
      <c r="VZY305" s="80"/>
      <c r="VZZ305" s="80"/>
      <c r="WAA305" s="80"/>
      <c r="WAB305" s="80"/>
      <c r="WAC305" s="80"/>
      <c r="WAD305" s="80"/>
      <c r="WAE305" s="80"/>
      <c r="WAF305" s="80"/>
      <c r="WAG305" s="80"/>
      <c r="WAH305" s="80"/>
      <c r="WAI305" s="80"/>
      <c r="WAJ305" s="80"/>
      <c r="WAK305" s="80"/>
      <c r="WAL305" s="80"/>
      <c r="WAM305" s="80"/>
      <c r="WAN305" s="80"/>
      <c r="WAO305" s="80"/>
      <c r="WAP305" s="80"/>
      <c r="WAQ305" s="80"/>
      <c r="WAR305" s="80"/>
      <c r="WAS305" s="80"/>
      <c r="WAT305" s="80"/>
      <c r="WAU305" s="80"/>
      <c r="WAV305" s="80"/>
      <c r="WAW305" s="80"/>
      <c r="WAX305" s="80"/>
      <c r="WAY305" s="80"/>
      <c r="WAZ305" s="80"/>
      <c r="WBA305" s="80"/>
      <c r="WBB305" s="80"/>
      <c r="WBC305" s="80"/>
      <c r="WBD305" s="80"/>
      <c r="WBE305" s="80"/>
      <c r="WBF305" s="80"/>
      <c r="WBG305" s="80"/>
      <c r="WBH305" s="80"/>
      <c r="WBI305" s="80"/>
      <c r="WBJ305" s="80"/>
      <c r="WBK305" s="80"/>
      <c r="WBL305" s="80"/>
      <c r="WBM305" s="80"/>
      <c r="WBN305" s="80"/>
      <c r="WBO305" s="80"/>
      <c r="WBP305" s="80"/>
      <c r="WBQ305" s="80"/>
      <c r="WBR305" s="80"/>
      <c r="WBS305" s="80"/>
      <c r="WBT305" s="80"/>
      <c r="WBU305" s="80"/>
      <c r="WBV305" s="80"/>
      <c r="WBW305" s="80"/>
      <c r="WBX305" s="80"/>
      <c r="WBY305" s="80"/>
      <c r="WBZ305" s="80"/>
      <c r="WCA305" s="80"/>
      <c r="WCB305" s="80"/>
      <c r="WCC305" s="80"/>
      <c r="WCD305" s="80"/>
      <c r="WCE305" s="80"/>
      <c r="WCF305" s="80"/>
      <c r="WCG305" s="80"/>
      <c r="WCH305" s="80"/>
      <c r="WCI305" s="80"/>
      <c r="WCJ305" s="80"/>
      <c r="WCK305" s="80"/>
      <c r="WCL305" s="80"/>
      <c r="WCM305" s="80"/>
      <c r="WCN305" s="80"/>
      <c r="WCO305" s="80"/>
      <c r="WCP305" s="80"/>
      <c r="WCQ305" s="80"/>
      <c r="WCR305" s="80"/>
      <c r="WCS305" s="80"/>
      <c r="WCT305" s="80"/>
      <c r="WCU305" s="80"/>
      <c r="WCV305" s="80"/>
      <c r="WCW305" s="80"/>
      <c r="WCX305" s="80"/>
      <c r="WCY305" s="80"/>
      <c r="WCZ305" s="80"/>
      <c r="WDA305" s="80"/>
      <c r="WDB305" s="80"/>
      <c r="WDC305" s="80"/>
      <c r="WDD305" s="80"/>
      <c r="WDE305" s="80"/>
      <c r="WDF305" s="80"/>
      <c r="WDG305" s="80"/>
      <c r="WDH305" s="80"/>
      <c r="WDI305" s="80"/>
      <c r="WDJ305" s="80"/>
      <c r="WDK305" s="80"/>
      <c r="WDL305" s="80"/>
      <c r="WDM305" s="80"/>
      <c r="WDN305" s="80"/>
      <c r="WDO305" s="80"/>
      <c r="WDP305" s="80"/>
      <c r="WDQ305" s="80"/>
      <c r="WDR305" s="80"/>
      <c r="WDS305" s="80"/>
      <c r="WDT305" s="80"/>
      <c r="WDU305" s="80"/>
      <c r="WDV305" s="80"/>
      <c r="WDW305" s="80"/>
      <c r="WDX305" s="80"/>
      <c r="WDY305" s="80"/>
      <c r="WDZ305" s="80"/>
      <c r="WEA305" s="80"/>
      <c r="WEB305" s="80"/>
      <c r="WEC305" s="80"/>
      <c r="WED305" s="80"/>
      <c r="WEE305" s="80"/>
      <c r="WEF305" s="80"/>
      <c r="WEG305" s="80"/>
      <c r="WEH305" s="80"/>
      <c r="WEI305" s="80"/>
      <c r="WEJ305" s="80"/>
      <c r="WEK305" s="80"/>
      <c r="WEL305" s="80"/>
      <c r="WEM305" s="80"/>
      <c r="WEN305" s="80"/>
      <c r="WEO305" s="80"/>
      <c r="WEP305" s="80"/>
      <c r="WEQ305" s="80"/>
      <c r="WER305" s="80"/>
      <c r="WES305" s="80"/>
      <c r="WET305" s="80"/>
      <c r="WEU305" s="80"/>
      <c r="WEV305" s="80"/>
      <c r="WEW305" s="80"/>
      <c r="WEX305" s="80"/>
      <c r="WEY305" s="80"/>
      <c r="WEZ305" s="80"/>
      <c r="WFA305" s="80"/>
      <c r="WFB305" s="80"/>
      <c r="WFC305" s="80"/>
      <c r="WFD305" s="80"/>
      <c r="WFE305" s="80"/>
      <c r="WFF305" s="80"/>
      <c r="WFG305" s="80"/>
      <c r="WFH305" s="80"/>
      <c r="WFI305" s="80"/>
      <c r="WFJ305" s="80"/>
      <c r="WFK305" s="80"/>
      <c r="WFL305" s="80"/>
      <c r="WFM305" s="80"/>
      <c r="WFN305" s="80"/>
      <c r="WFO305" s="80"/>
      <c r="WFP305" s="80"/>
      <c r="WFQ305" s="80"/>
      <c r="WFR305" s="80"/>
      <c r="WFS305" s="80"/>
      <c r="WFT305" s="80"/>
      <c r="WFU305" s="80"/>
      <c r="WFV305" s="80"/>
      <c r="WFW305" s="80"/>
      <c r="WFX305" s="80"/>
      <c r="WFY305" s="80"/>
      <c r="WFZ305" s="80"/>
      <c r="WGA305" s="80"/>
      <c r="WGB305" s="80"/>
      <c r="WGC305" s="80"/>
      <c r="WGD305" s="80"/>
      <c r="WGE305" s="80"/>
      <c r="WGF305" s="80"/>
      <c r="WGG305" s="80"/>
      <c r="WGH305" s="80"/>
      <c r="WGI305" s="80"/>
      <c r="WGJ305" s="80"/>
      <c r="WGK305" s="80"/>
      <c r="WGL305" s="80"/>
      <c r="WGM305" s="80"/>
      <c r="WGN305" s="80"/>
      <c r="WGO305" s="80"/>
      <c r="WGP305" s="80"/>
      <c r="WGQ305" s="80"/>
      <c r="WGR305" s="80"/>
      <c r="WGS305" s="80"/>
      <c r="WGT305" s="80"/>
      <c r="WGU305" s="80"/>
      <c r="WGV305" s="80"/>
      <c r="WGW305" s="80"/>
      <c r="WGX305" s="80"/>
      <c r="WGY305" s="80"/>
      <c r="WGZ305" s="80"/>
      <c r="WHA305" s="80"/>
      <c r="WHB305" s="80"/>
      <c r="WHC305" s="80"/>
      <c r="WHD305" s="80"/>
      <c r="WHE305" s="80"/>
      <c r="WHF305" s="80"/>
      <c r="WHG305" s="80"/>
      <c r="WHH305" s="80"/>
      <c r="WHI305" s="80"/>
      <c r="WHJ305" s="80"/>
      <c r="WHK305" s="80"/>
      <c r="WHL305" s="80"/>
      <c r="WHM305" s="80"/>
      <c r="WHN305" s="80"/>
      <c r="WHO305" s="80"/>
      <c r="WHP305" s="80"/>
      <c r="WHQ305" s="80"/>
      <c r="WHR305" s="80"/>
      <c r="WHS305" s="80"/>
      <c r="WHT305" s="80"/>
      <c r="WHU305" s="80"/>
      <c r="WHV305" s="80"/>
      <c r="WHW305" s="80"/>
      <c r="WHX305" s="80"/>
      <c r="WHY305" s="80"/>
      <c r="WHZ305" s="80"/>
      <c r="WIA305" s="80"/>
      <c r="WIB305" s="80"/>
      <c r="WIC305" s="80"/>
      <c r="WID305" s="80"/>
      <c r="WIE305" s="80"/>
      <c r="WIF305" s="80"/>
      <c r="WIG305" s="80"/>
      <c r="WIH305" s="80"/>
      <c r="WII305" s="80"/>
      <c r="WIJ305" s="80"/>
      <c r="WIK305" s="80"/>
      <c r="WIL305" s="80"/>
      <c r="WIM305" s="80"/>
      <c r="WIN305" s="80"/>
      <c r="WIO305" s="80"/>
      <c r="WIP305" s="80"/>
      <c r="WIQ305" s="80"/>
      <c r="WIR305" s="80"/>
      <c r="WIS305" s="80"/>
      <c r="WIT305" s="80"/>
      <c r="WIU305" s="80"/>
      <c r="WIV305" s="80"/>
      <c r="WIW305" s="80"/>
      <c r="WIX305" s="80"/>
      <c r="WIY305" s="80"/>
      <c r="WIZ305" s="80"/>
      <c r="WJA305" s="80"/>
      <c r="WJB305" s="80"/>
      <c r="WJC305" s="80"/>
      <c r="WJD305" s="80"/>
      <c r="WJE305" s="80"/>
      <c r="WJF305" s="80"/>
      <c r="WJG305" s="80"/>
      <c r="WJH305" s="80"/>
      <c r="WJI305" s="80"/>
      <c r="WJJ305" s="80"/>
      <c r="WJK305" s="80"/>
      <c r="WJL305" s="80"/>
      <c r="WJM305" s="80"/>
      <c r="WJN305" s="80"/>
      <c r="WJO305" s="80"/>
      <c r="WJP305" s="80"/>
      <c r="WJQ305" s="80"/>
      <c r="WJR305" s="80"/>
      <c r="WJS305" s="80"/>
      <c r="WJT305" s="80"/>
      <c r="WJU305" s="80"/>
      <c r="WJV305" s="80"/>
      <c r="WJW305" s="80"/>
      <c r="WJX305" s="80"/>
      <c r="WJY305" s="80"/>
      <c r="WJZ305" s="80"/>
      <c r="WKA305" s="80"/>
      <c r="WKB305" s="80"/>
      <c r="WKC305" s="80"/>
      <c r="WKD305" s="80"/>
      <c r="WKE305" s="80"/>
      <c r="WKF305" s="80"/>
      <c r="WKG305" s="80"/>
      <c r="WKH305" s="80"/>
      <c r="WKI305" s="80"/>
      <c r="WKJ305" s="80"/>
      <c r="WKK305" s="80"/>
      <c r="WKL305" s="80"/>
      <c r="WKM305" s="80"/>
      <c r="WKN305" s="80"/>
      <c r="WKO305" s="80"/>
      <c r="WKP305" s="80"/>
      <c r="WKQ305" s="80"/>
      <c r="WKR305" s="80"/>
      <c r="WKS305" s="80"/>
      <c r="WKT305" s="80"/>
      <c r="WKU305" s="80"/>
      <c r="WKV305" s="80"/>
      <c r="WKW305" s="80"/>
      <c r="WKX305" s="80"/>
      <c r="WKY305" s="80"/>
      <c r="WKZ305" s="80"/>
      <c r="WLA305" s="80"/>
      <c r="WLB305" s="80"/>
      <c r="WLC305" s="80"/>
      <c r="WLD305" s="80"/>
      <c r="WLE305" s="80"/>
      <c r="WLF305" s="80"/>
      <c r="WLG305" s="80"/>
      <c r="WLH305" s="80"/>
      <c r="WLI305" s="80"/>
      <c r="WLJ305" s="80"/>
      <c r="WLK305" s="80"/>
      <c r="WLL305" s="80"/>
      <c r="WLM305" s="80"/>
      <c r="WLN305" s="80"/>
      <c r="WLO305" s="80"/>
      <c r="WLP305" s="80"/>
      <c r="WLQ305" s="80"/>
      <c r="WLR305" s="80"/>
      <c r="WLS305" s="80"/>
      <c r="WLT305" s="80"/>
      <c r="WLU305" s="80"/>
      <c r="WLV305" s="80"/>
      <c r="WLW305" s="80"/>
      <c r="WLX305" s="80"/>
      <c r="WLY305" s="80"/>
      <c r="WLZ305" s="80"/>
      <c r="WMA305" s="80"/>
      <c r="WMB305" s="80"/>
      <c r="WMC305" s="80"/>
      <c r="WMD305" s="80"/>
      <c r="WME305" s="80"/>
      <c r="WMF305" s="80"/>
      <c r="WMG305" s="80"/>
      <c r="WMH305" s="80"/>
      <c r="WMI305" s="80"/>
      <c r="WMJ305" s="80"/>
      <c r="WMK305" s="80"/>
      <c r="WML305" s="80"/>
      <c r="WMM305" s="80"/>
      <c r="WMN305" s="80"/>
      <c r="WMO305" s="80"/>
      <c r="WMP305" s="80"/>
      <c r="WMQ305" s="80"/>
      <c r="WMR305" s="80"/>
      <c r="WMS305" s="80"/>
      <c r="WMT305" s="80"/>
      <c r="WMU305" s="80"/>
      <c r="WMV305" s="80"/>
      <c r="WMW305" s="80"/>
      <c r="WMX305" s="80"/>
      <c r="WMY305" s="80"/>
      <c r="WMZ305" s="80"/>
      <c r="WNA305" s="80"/>
      <c r="WNB305" s="80"/>
      <c r="WNC305" s="80"/>
      <c r="WND305" s="80"/>
      <c r="WNE305" s="80"/>
      <c r="WNF305" s="80"/>
      <c r="WNG305" s="80"/>
      <c r="WNH305" s="80"/>
      <c r="WNI305" s="80"/>
      <c r="WNJ305" s="80"/>
      <c r="WNK305" s="80"/>
      <c r="WNL305" s="80"/>
      <c r="WNM305" s="80"/>
      <c r="WNN305" s="80"/>
      <c r="WNO305" s="80"/>
      <c r="WNP305" s="80"/>
      <c r="WNQ305" s="80"/>
      <c r="WNR305" s="80"/>
      <c r="WNS305" s="80"/>
      <c r="WNT305" s="80"/>
      <c r="WNU305" s="80"/>
      <c r="WNV305" s="80"/>
      <c r="WNW305" s="80"/>
      <c r="WNX305" s="80"/>
      <c r="WNY305" s="80"/>
      <c r="WNZ305" s="80"/>
      <c r="WOA305" s="80"/>
      <c r="WOB305" s="80"/>
      <c r="WOC305" s="80"/>
      <c r="WOD305" s="80"/>
      <c r="WOE305" s="80"/>
      <c r="WOF305" s="80"/>
      <c r="WOG305" s="80"/>
      <c r="WOH305" s="80"/>
      <c r="WOI305" s="80"/>
      <c r="WOJ305" s="80"/>
      <c r="WOK305" s="80"/>
      <c r="WOL305" s="80"/>
      <c r="WOM305" s="80"/>
      <c r="WON305" s="80"/>
      <c r="WOO305" s="80"/>
      <c r="WOP305" s="80"/>
      <c r="WOQ305" s="80"/>
      <c r="WOR305" s="80"/>
      <c r="WOS305" s="80"/>
      <c r="WOT305" s="80"/>
      <c r="WOU305" s="80"/>
      <c r="WOV305" s="80"/>
      <c r="WOW305" s="80"/>
      <c r="WOX305" s="80"/>
      <c r="WOY305" s="80"/>
      <c r="WOZ305" s="80"/>
      <c r="WPA305" s="80"/>
      <c r="WPB305" s="80"/>
      <c r="WPC305" s="80"/>
      <c r="WPD305" s="80"/>
      <c r="WPE305" s="80"/>
      <c r="WPF305" s="80"/>
      <c r="WPG305" s="80"/>
      <c r="WPH305" s="80"/>
      <c r="WPI305" s="80"/>
      <c r="WPJ305" s="80"/>
      <c r="WPK305" s="80"/>
      <c r="WPL305" s="80"/>
      <c r="WPM305" s="80"/>
      <c r="WPN305" s="80"/>
      <c r="WPO305" s="80"/>
      <c r="WPP305" s="80"/>
      <c r="WPQ305" s="80"/>
      <c r="WPR305" s="80"/>
      <c r="WPS305" s="80"/>
      <c r="WPT305" s="80"/>
      <c r="WPU305" s="80"/>
      <c r="WPV305" s="80"/>
      <c r="WPW305" s="80"/>
      <c r="WPX305" s="80"/>
      <c r="WPY305" s="80"/>
      <c r="WPZ305" s="80"/>
      <c r="WQA305" s="80"/>
      <c r="WQB305" s="80"/>
      <c r="WQC305" s="80"/>
      <c r="WQD305" s="80"/>
      <c r="WQE305" s="80"/>
      <c r="WQF305" s="80"/>
      <c r="WQG305" s="80"/>
      <c r="WQH305" s="80"/>
      <c r="WQI305" s="80"/>
      <c r="WQJ305" s="80"/>
      <c r="WQK305" s="80"/>
      <c r="WQL305" s="80"/>
      <c r="WQM305" s="80"/>
      <c r="WQN305" s="80"/>
      <c r="WQO305" s="80"/>
      <c r="WQP305" s="80"/>
      <c r="WQQ305" s="80"/>
      <c r="WQR305" s="80"/>
      <c r="WQS305" s="80"/>
      <c r="WQT305" s="80"/>
      <c r="WQU305" s="80"/>
      <c r="WQV305" s="80"/>
      <c r="WQW305" s="80"/>
      <c r="WQX305" s="80"/>
      <c r="WQY305" s="80"/>
      <c r="WQZ305" s="80"/>
      <c r="WRA305" s="80"/>
      <c r="WRB305" s="80"/>
      <c r="WRC305" s="80"/>
      <c r="WRD305" s="80"/>
      <c r="WRE305" s="80"/>
      <c r="WRF305" s="80"/>
      <c r="WRG305" s="80"/>
      <c r="WRH305" s="80"/>
      <c r="WRI305" s="80"/>
      <c r="WRJ305" s="80"/>
      <c r="WRK305" s="80"/>
      <c r="WRL305" s="80"/>
      <c r="WRM305" s="80"/>
      <c r="WRN305" s="80"/>
      <c r="WRO305" s="80"/>
      <c r="WRP305" s="80"/>
      <c r="WRQ305" s="80"/>
      <c r="WRR305" s="80"/>
      <c r="WRS305" s="80"/>
      <c r="WRT305" s="80"/>
      <c r="WRU305" s="80"/>
      <c r="WRV305" s="80"/>
      <c r="WRW305" s="80"/>
      <c r="WRX305" s="80"/>
      <c r="WRY305" s="80"/>
      <c r="WRZ305" s="80"/>
      <c r="WSA305" s="80"/>
      <c r="WSB305" s="80"/>
      <c r="WSC305" s="80"/>
      <c r="WSD305" s="80"/>
      <c r="WSE305" s="80"/>
      <c r="WSF305" s="80"/>
      <c r="WSG305" s="80"/>
      <c r="WSH305" s="80"/>
      <c r="WSI305" s="80"/>
      <c r="WSJ305" s="80"/>
      <c r="WSK305" s="80"/>
      <c r="WSL305" s="80"/>
      <c r="WSM305" s="80"/>
      <c r="WSN305" s="80"/>
      <c r="WSO305" s="80"/>
      <c r="WSP305" s="80"/>
      <c r="WSQ305" s="80"/>
      <c r="WSR305" s="80"/>
      <c r="WSS305" s="80"/>
      <c r="WST305" s="80"/>
      <c r="WSU305" s="80"/>
      <c r="WSV305" s="80"/>
      <c r="WSW305" s="80"/>
      <c r="WSX305" s="80"/>
      <c r="WSY305" s="80"/>
      <c r="WSZ305" s="80"/>
      <c r="WTA305" s="80"/>
      <c r="WTB305" s="80"/>
      <c r="WTC305" s="80"/>
      <c r="WTD305" s="80"/>
      <c r="WTE305" s="80"/>
      <c r="WTF305" s="80"/>
      <c r="WTG305" s="80"/>
      <c r="WTH305" s="80"/>
      <c r="WTI305" s="80"/>
      <c r="WTJ305" s="80"/>
      <c r="WTK305" s="80"/>
      <c r="WTL305" s="80"/>
      <c r="WTM305" s="80"/>
      <c r="WTN305" s="80"/>
      <c r="WTO305" s="80"/>
      <c r="WTP305" s="80"/>
      <c r="WTQ305" s="80"/>
      <c r="WTR305" s="80"/>
      <c r="WTS305" s="80"/>
      <c r="WTT305" s="80"/>
      <c r="WTU305" s="80"/>
      <c r="WTV305" s="80"/>
      <c r="WTW305" s="80"/>
      <c r="WTX305" s="80"/>
      <c r="WTY305" s="80"/>
      <c r="WTZ305" s="80"/>
      <c r="WUA305" s="80"/>
      <c r="WUB305" s="80"/>
      <c r="WUC305" s="80"/>
      <c r="WUD305" s="80"/>
      <c r="WUE305" s="80"/>
      <c r="WUF305" s="80"/>
      <c r="WUG305" s="80"/>
      <c r="WUH305" s="80"/>
      <c r="WUI305" s="80"/>
      <c r="WUJ305" s="80"/>
      <c r="WUK305" s="80"/>
      <c r="WUL305" s="80"/>
      <c r="WUM305" s="80"/>
      <c r="WUN305" s="80"/>
      <c r="WUO305" s="80"/>
      <c r="WUP305" s="80"/>
      <c r="WUQ305" s="80"/>
      <c r="WUR305" s="80"/>
      <c r="WUS305" s="80"/>
      <c r="WUT305" s="80"/>
      <c r="WUU305" s="80"/>
      <c r="WUV305" s="80"/>
      <c r="WUW305" s="80"/>
      <c r="WUX305" s="80"/>
      <c r="WUY305" s="80"/>
      <c r="WUZ305" s="80"/>
      <c r="WVA305" s="80"/>
      <c r="WVB305" s="80"/>
      <c r="WVC305" s="80"/>
      <c r="WVD305" s="80"/>
      <c r="WVE305" s="80"/>
      <c r="WVF305" s="80"/>
      <c r="WVG305" s="80"/>
      <c r="WVH305" s="80"/>
      <c r="WVI305" s="80"/>
      <c r="WVJ305" s="80"/>
      <c r="WVK305" s="80"/>
      <c r="WVL305" s="80"/>
      <c r="WVM305" s="80"/>
      <c r="WVN305" s="80"/>
      <c r="WVO305" s="80"/>
      <c r="WVP305" s="80"/>
      <c r="WVQ305" s="80"/>
      <c r="WVR305" s="80"/>
      <c r="WVS305" s="80"/>
      <c r="WVT305" s="80"/>
      <c r="WVU305" s="80"/>
      <c r="WVV305" s="80"/>
      <c r="WVW305" s="80"/>
      <c r="WVX305" s="80"/>
      <c r="WVY305" s="80"/>
      <c r="WVZ305" s="80"/>
      <c r="WWA305" s="80"/>
      <c r="WWB305" s="80"/>
      <c r="WWC305" s="80"/>
      <c r="WWD305" s="80"/>
      <c r="WWE305" s="80"/>
      <c r="WWF305" s="80"/>
      <c r="WWG305" s="80"/>
      <c r="WWH305" s="80"/>
      <c r="WWI305" s="80"/>
      <c r="WWJ305" s="80"/>
      <c r="WWK305" s="80"/>
      <c r="WWL305" s="80"/>
      <c r="WWM305" s="80"/>
      <c r="WWN305" s="80"/>
      <c r="WWO305" s="80"/>
      <c r="WWP305" s="80"/>
      <c r="WWQ305" s="80"/>
      <c r="WWR305" s="80"/>
      <c r="WWS305" s="80"/>
      <c r="WWT305" s="80"/>
      <c r="WWU305" s="80"/>
      <c r="WWV305" s="80"/>
      <c r="WWW305" s="80"/>
      <c r="WWX305" s="80"/>
      <c r="WWY305" s="80"/>
      <c r="WWZ305" s="80"/>
      <c r="WXA305" s="80"/>
      <c r="WXB305" s="80"/>
      <c r="WXC305" s="80"/>
      <c r="WXD305" s="80"/>
      <c r="WXE305" s="80"/>
      <c r="WXF305" s="80"/>
      <c r="WXG305" s="80"/>
      <c r="WXH305" s="80"/>
      <c r="WXI305" s="80"/>
      <c r="WXJ305" s="80"/>
      <c r="WXK305" s="80"/>
      <c r="WXL305" s="80"/>
      <c r="WXM305" s="80"/>
      <c r="WXN305" s="80"/>
      <c r="WXO305" s="80"/>
      <c r="WXP305" s="80"/>
      <c r="WXQ305" s="80"/>
      <c r="WXR305" s="80"/>
      <c r="WXS305" s="80"/>
      <c r="WXT305" s="80"/>
      <c r="WXU305" s="80"/>
      <c r="WXV305" s="80"/>
      <c r="WXW305" s="80"/>
      <c r="WXX305" s="80"/>
      <c r="WXY305" s="80"/>
      <c r="WXZ305" s="80"/>
      <c r="WYA305" s="80"/>
      <c r="WYB305" s="80"/>
      <c r="WYC305" s="80"/>
      <c r="WYD305" s="80"/>
      <c r="WYE305" s="80"/>
      <c r="WYF305" s="80"/>
      <c r="WYG305" s="80"/>
      <c r="WYH305" s="80"/>
      <c r="WYI305" s="80"/>
      <c r="WYJ305" s="80"/>
      <c r="WYK305" s="80"/>
      <c r="WYL305" s="80"/>
      <c r="WYM305" s="80"/>
      <c r="WYN305" s="80"/>
      <c r="WYO305" s="80"/>
      <c r="WYP305" s="80"/>
      <c r="WYQ305" s="80"/>
      <c r="WYR305" s="80"/>
      <c r="WYS305" s="80"/>
      <c r="WYT305" s="80"/>
      <c r="WYU305" s="80"/>
      <c r="WYV305" s="80"/>
      <c r="WYW305" s="80"/>
      <c r="WYX305" s="80"/>
      <c r="WYY305" s="80"/>
      <c r="WYZ305" s="80"/>
      <c r="WZA305" s="80"/>
      <c r="WZB305" s="80"/>
      <c r="WZC305" s="80"/>
      <c r="WZD305" s="80"/>
      <c r="WZE305" s="80"/>
      <c r="WZF305" s="80"/>
      <c r="WZG305" s="80"/>
      <c r="WZH305" s="80"/>
      <c r="WZI305" s="80"/>
      <c r="WZJ305" s="80"/>
      <c r="WZK305" s="80"/>
      <c r="WZL305" s="80"/>
      <c r="WZM305" s="80"/>
      <c r="WZN305" s="80"/>
      <c r="WZO305" s="80"/>
      <c r="WZP305" s="80"/>
      <c r="WZQ305" s="80"/>
      <c r="WZR305" s="80"/>
      <c r="WZS305" s="80"/>
      <c r="WZT305" s="80"/>
      <c r="WZU305" s="80"/>
      <c r="WZV305" s="80"/>
      <c r="WZW305" s="80"/>
      <c r="WZX305" s="80"/>
      <c r="WZY305" s="80"/>
      <c r="WZZ305" s="80"/>
      <c r="XAA305" s="80"/>
      <c r="XAB305" s="80"/>
      <c r="XAC305" s="80"/>
      <c r="XAD305" s="80"/>
      <c r="XAE305" s="80"/>
      <c r="XAF305" s="80"/>
      <c r="XAG305" s="80"/>
      <c r="XAH305" s="80"/>
      <c r="XAI305" s="80"/>
      <c r="XAJ305" s="80"/>
      <c r="XAK305" s="80"/>
      <c r="XAL305" s="80"/>
      <c r="XAM305" s="80"/>
      <c r="XAN305" s="80"/>
      <c r="XAO305" s="80"/>
      <c r="XAP305" s="80"/>
      <c r="XAQ305" s="80"/>
      <c r="XAR305" s="80"/>
      <c r="XAS305" s="80"/>
      <c r="XAT305" s="80"/>
      <c r="XAU305" s="80"/>
      <c r="XAV305" s="80"/>
      <c r="XAW305" s="80"/>
      <c r="XAX305" s="80"/>
      <c r="XAY305" s="80"/>
      <c r="XAZ305" s="80"/>
      <c r="XBA305" s="80"/>
      <c r="XBB305" s="80"/>
      <c r="XBC305" s="80"/>
      <c r="XBD305" s="80"/>
      <c r="XBE305" s="80"/>
      <c r="XBF305" s="80"/>
      <c r="XBG305" s="80"/>
      <c r="XBH305" s="80"/>
      <c r="XBI305" s="80"/>
      <c r="XBJ305" s="80"/>
      <c r="XBK305" s="80"/>
      <c r="XBL305" s="80"/>
      <c r="XBM305" s="80"/>
      <c r="XBN305" s="80"/>
      <c r="XBO305" s="80"/>
      <c r="XBP305" s="80"/>
      <c r="XBQ305" s="80"/>
      <c r="XBR305" s="80"/>
      <c r="XBS305" s="80"/>
      <c r="XBT305" s="80"/>
      <c r="XBU305" s="80"/>
      <c r="XBV305" s="80"/>
      <c r="XBW305" s="80"/>
      <c r="XBX305" s="80"/>
      <c r="XBY305" s="80"/>
      <c r="XBZ305" s="80"/>
      <c r="XCA305" s="80"/>
      <c r="XCB305" s="80"/>
      <c r="XCC305" s="80"/>
      <c r="XCD305" s="80"/>
      <c r="XCE305" s="80"/>
      <c r="XCF305" s="80"/>
      <c r="XCG305" s="80"/>
      <c r="XCH305" s="80"/>
      <c r="XCI305" s="80"/>
      <c r="XCJ305" s="80"/>
      <c r="XCK305" s="80"/>
      <c r="XCL305" s="80"/>
      <c r="XCM305" s="80"/>
      <c r="XCN305" s="80"/>
      <c r="XCO305" s="80"/>
      <c r="XCP305" s="80"/>
      <c r="XCQ305" s="80"/>
      <c r="XCR305" s="80"/>
      <c r="XCS305" s="80"/>
      <c r="XCT305" s="80"/>
      <c r="XCU305" s="80"/>
      <c r="XCV305" s="80"/>
      <c r="XCW305" s="80"/>
      <c r="XCX305" s="80"/>
      <c r="XCY305" s="80"/>
      <c r="XCZ305" s="80"/>
      <c r="XDA305" s="80"/>
      <c r="XDB305" s="80"/>
      <c r="XDC305" s="80"/>
      <c r="XDD305" s="80"/>
      <c r="XDE305" s="80"/>
      <c r="XDF305" s="80"/>
      <c r="XDG305" s="80"/>
      <c r="XDH305" s="80"/>
      <c r="XDI305" s="80"/>
      <c r="XDJ305" s="80"/>
      <c r="XDK305" s="80"/>
      <c r="XDL305" s="80"/>
      <c r="XDM305" s="80"/>
      <c r="XDN305" s="80"/>
      <c r="XDO305" s="80"/>
      <c r="XDP305" s="80"/>
      <c r="XDQ305" s="80"/>
      <c r="XDR305" s="80"/>
      <c r="XDS305" s="80"/>
      <c r="XDT305" s="80"/>
      <c r="XDU305" s="80"/>
      <c r="XDV305" s="80"/>
      <c r="XDW305" s="80"/>
      <c r="XDX305" s="80"/>
      <c r="XDY305" s="80"/>
      <c r="XDZ305" s="80"/>
      <c r="XEA305" s="80"/>
      <c r="XEB305" s="80"/>
      <c r="XEC305" s="80"/>
      <c r="XED305" s="80"/>
      <c r="XEE305" s="80"/>
      <c r="XEF305" s="80"/>
      <c r="XEG305" s="80"/>
      <c r="XEH305" s="80"/>
      <c r="XEI305" s="80"/>
      <c r="XEJ305" s="80"/>
      <c r="XEK305" s="80"/>
      <c r="XEL305" s="80"/>
      <c r="XEM305" s="80"/>
      <c r="XEN305" s="80"/>
      <c r="XEO305" s="80"/>
      <c r="XEP305" s="80"/>
      <c r="XEQ305" s="80"/>
      <c r="XER305" s="80"/>
      <c r="XES305" s="80"/>
      <c r="XET305" s="80"/>
      <c r="XEU305" s="80"/>
      <c r="XEV305" s="80"/>
      <c r="XEW305" s="80"/>
      <c r="XEX305" s="80"/>
      <c r="XEY305" s="80"/>
      <c r="XEZ305" s="80"/>
    </row>
    <row r="306" spans="1:16380" s="84" customFormat="1" ht="15" x14ac:dyDescent="0.25">
      <c r="A306" s="76"/>
      <c r="B306" s="80"/>
      <c r="C306" s="80"/>
      <c r="D306" s="80"/>
      <c r="E306" s="80"/>
      <c r="F306" s="80"/>
      <c r="G306" s="227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  <c r="BM306" s="80"/>
      <c r="BN306" s="80"/>
      <c r="BO306" s="80"/>
      <c r="BP306" s="80"/>
      <c r="BQ306" s="80"/>
      <c r="BR306" s="80"/>
      <c r="BS306" s="80"/>
      <c r="BT306" s="80"/>
      <c r="BU306" s="80"/>
      <c r="BV306" s="80"/>
      <c r="BW306" s="80"/>
      <c r="BX306" s="80"/>
      <c r="BY306" s="80"/>
      <c r="BZ306" s="80"/>
      <c r="CA306" s="80"/>
      <c r="CB306" s="80"/>
      <c r="CC306" s="80"/>
      <c r="CD306" s="80"/>
      <c r="CE306" s="80"/>
      <c r="CF306" s="80"/>
      <c r="CG306" s="80"/>
      <c r="CH306" s="80"/>
      <c r="CI306" s="80"/>
      <c r="CJ306" s="80"/>
      <c r="CK306" s="80"/>
      <c r="CL306" s="80"/>
      <c r="CM306" s="80"/>
      <c r="CN306" s="80"/>
      <c r="CO306" s="80"/>
      <c r="CP306" s="80"/>
      <c r="CQ306" s="80"/>
      <c r="CR306" s="80"/>
      <c r="CS306" s="80"/>
      <c r="CT306" s="80"/>
      <c r="CU306" s="80"/>
      <c r="CV306" s="80"/>
      <c r="CW306" s="80"/>
      <c r="CX306" s="80"/>
      <c r="CY306" s="80"/>
      <c r="CZ306" s="80"/>
      <c r="DA306" s="80"/>
      <c r="DB306" s="80"/>
      <c r="DC306" s="80"/>
      <c r="DD306" s="80"/>
      <c r="DE306" s="80"/>
      <c r="DF306" s="80"/>
      <c r="DG306" s="80"/>
      <c r="DH306" s="80"/>
      <c r="DI306" s="80"/>
      <c r="DJ306" s="80"/>
      <c r="DK306" s="80"/>
      <c r="DL306" s="80"/>
      <c r="DM306" s="80"/>
      <c r="DN306" s="80"/>
      <c r="DO306" s="80"/>
      <c r="DP306" s="80"/>
      <c r="DQ306" s="80"/>
      <c r="DR306" s="80"/>
      <c r="DS306" s="80"/>
      <c r="DT306" s="80"/>
      <c r="DU306" s="80"/>
      <c r="DV306" s="80"/>
      <c r="DW306" s="80"/>
      <c r="DX306" s="80"/>
      <c r="DY306" s="80"/>
      <c r="DZ306" s="80"/>
      <c r="EA306" s="80"/>
      <c r="EB306" s="80"/>
      <c r="EC306" s="80"/>
      <c r="ED306" s="80"/>
      <c r="EE306" s="80"/>
      <c r="EF306" s="80"/>
      <c r="EG306" s="80"/>
      <c r="EH306" s="80"/>
      <c r="EI306" s="80"/>
      <c r="EJ306" s="80"/>
      <c r="EK306" s="80"/>
      <c r="EL306" s="80"/>
      <c r="EM306" s="80"/>
      <c r="EN306" s="80"/>
      <c r="EO306" s="80"/>
      <c r="EP306" s="80"/>
      <c r="EQ306" s="80"/>
      <c r="ER306" s="80"/>
      <c r="ES306" s="80"/>
      <c r="ET306" s="80"/>
      <c r="EU306" s="80"/>
      <c r="EV306" s="80"/>
      <c r="EW306" s="80"/>
      <c r="EX306" s="80"/>
      <c r="EY306" s="80"/>
      <c r="EZ306" s="80"/>
      <c r="FA306" s="80"/>
      <c r="FB306" s="80"/>
      <c r="FC306" s="80"/>
      <c r="FD306" s="80"/>
      <c r="FE306" s="80"/>
      <c r="FF306" s="80"/>
      <c r="FG306" s="80"/>
      <c r="FH306" s="80"/>
      <c r="FI306" s="80"/>
      <c r="FJ306" s="80"/>
      <c r="FK306" s="80"/>
      <c r="FL306" s="80"/>
      <c r="FM306" s="80"/>
      <c r="FN306" s="80"/>
      <c r="FO306" s="80"/>
      <c r="FP306" s="80"/>
      <c r="FQ306" s="80"/>
      <c r="FR306" s="80"/>
      <c r="FS306" s="80"/>
      <c r="FT306" s="80"/>
      <c r="FU306" s="80"/>
      <c r="FV306" s="80"/>
      <c r="FW306" s="80"/>
      <c r="FX306" s="80"/>
      <c r="FY306" s="80"/>
      <c r="FZ306" s="80"/>
      <c r="GA306" s="80"/>
      <c r="GB306" s="80"/>
      <c r="GC306" s="80"/>
      <c r="GD306" s="80"/>
      <c r="GE306" s="80"/>
      <c r="GF306" s="80"/>
      <c r="GG306" s="80"/>
      <c r="GH306" s="80"/>
      <c r="GI306" s="80"/>
      <c r="GJ306" s="80"/>
      <c r="GK306" s="80"/>
      <c r="GL306" s="80"/>
      <c r="GM306" s="80"/>
      <c r="GN306" s="80"/>
      <c r="GO306" s="80"/>
      <c r="GP306" s="80"/>
      <c r="GQ306" s="80"/>
      <c r="GR306" s="80"/>
      <c r="GS306" s="80"/>
      <c r="GT306" s="80"/>
      <c r="GU306" s="80"/>
      <c r="GV306" s="80"/>
      <c r="GW306" s="80"/>
      <c r="GX306" s="80"/>
      <c r="GY306" s="80"/>
      <c r="GZ306" s="80"/>
      <c r="HA306" s="80"/>
      <c r="HB306" s="80"/>
      <c r="HC306" s="80"/>
      <c r="HD306" s="80"/>
      <c r="HE306" s="80"/>
      <c r="HF306" s="80"/>
      <c r="HG306" s="80"/>
      <c r="HH306" s="80"/>
      <c r="HI306" s="80"/>
      <c r="HJ306" s="80"/>
      <c r="HK306" s="80"/>
      <c r="HL306" s="80"/>
      <c r="HM306" s="80"/>
      <c r="HN306" s="80"/>
      <c r="HO306" s="80"/>
      <c r="HP306" s="80"/>
      <c r="HQ306" s="80"/>
      <c r="HR306" s="80"/>
      <c r="HS306" s="80"/>
      <c r="HT306" s="80"/>
      <c r="HU306" s="80"/>
      <c r="HV306" s="80"/>
      <c r="HW306" s="80"/>
      <c r="HX306" s="80"/>
      <c r="HY306" s="80"/>
      <c r="HZ306" s="80"/>
      <c r="IA306" s="80"/>
      <c r="IB306" s="80"/>
      <c r="IC306" s="80"/>
      <c r="ID306" s="80"/>
      <c r="IE306" s="80"/>
      <c r="IF306" s="80"/>
      <c r="IG306" s="80"/>
      <c r="IH306" s="80"/>
      <c r="II306" s="80"/>
      <c r="IJ306" s="80"/>
      <c r="IK306" s="80"/>
      <c r="IL306" s="80"/>
      <c r="IM306" s="80"/>
      <c r="IN306" s="80"/>
      <c r="IO306" s="80"/>
      <c r="IP306" s="80"/>
      <c r="IQ306" s="80"/>
      <c r="IR306" s="80"/>
      <c r="IS306" s="80"/>
      <c r="IT306" s="80"/>
      <c r="IU306" s="80"/>
      <c r="IV306" s="80"/>
      <c r="IW306" s="80"/>
      <c r="IX306" s="80"/>
      <c r="IY306" s="80"/>
      <c r="IZ306" s="80"/>
      <c r="JA306" s="80"/>
      <c r="JB306" s="80"/>
      <c r="JC306" s="80"/>
      <c r="JD306" s="80"/>
      <c r="JE306" s="80"/>
      <c r="JF306" s="80"/>
      <c r="JG306" s="80"/>
      <c r="JH306" s="80"/>
      <c r="JI306" s="80"/>
      <c r="JJ306" s="80"/>
      <c r="JK306" s="80"/>
      <c r="JL306" s="80"/>
      <c r="JM306" s="80"/>
      <c r="JN306" s="80"/>
      <c r="JO306" s="80"/>
      <c r="JP306" s="80"/>
      <c r="JQ306" s="80"/>
      <c r="JR306" s="80"/>
      <c r="JS306" s="80"/>
      <c r="JT306" s="80"/>
      <c r="JU306" s="80"/>
      <c r="JV306" s="80"/>
      <c r="JW306" s="80"/>
      <c r="JX306" s="80"/>
      <c r="JY306" s="80"/>
      <c r="JZ306" s="80"/>
      <c r="KA306" s="80"/>
      <c r="KB306" s="80"/>
      <c r="KC306" s="80"/>
      <c r="KD306" s="80"/>
      <c r="KE306" s="80"/>
      <c r="KF306" s="80"/>
      <c r="KG306" s="80"/>
      <c r="KH306" s="80"/>
      <c r="KI306" s="80"/>
      <c r="KJ306" s="80"/>
      <c r="KK306" s="80"/>
      <c r="KL306" s="80"/>
      <c r="KM306" s="80"/>
      <c r="KN306" s="80"/>
      <c r="KO306" s="80"/>
      <c r="KP306" s="80"/>
      <c r="KQ306" s="80"/>
      <c r="KR306" s="80"/>
      <c r="KS306" s="80"/>
      <c r="KT306" s="80"/>
      <c r="KU306" s="80"/>
      <c r="KV306" s="80"/>
      <c r="KW306" s="80"/>
      <c r="KX306" s="80"/>
      <c r="KY306" s="80"/>
      <c r="KZ306" s="80"/>
      <c r="LA306" s="80"/>
      <c r="LB306" s="80"/>
      <c r="LC306" s="80"/>
      <c r="LD306" s="80"/>
      <c r="LE306" s="80"/>
      <c r="LF306" s="80"/>
      <c r="LG306" s="80"/>
      <c r="LH306" s="80"/>
      <c r="LI306" s="80"/>
      <c r="LJ306" s="80"/>
      <c r="LK306" s="80"/>
      <c r="LL306" s="80"/>
      <c r="LM306" s="80"/>
      <c r="LN306" s="80"/>
      <c r="LO306" s="80"/>
      <c r="LP306" s="80"/>
      <c r="LQ306" s="80"/>
      <c r="LR306" s="80"/>
      <c r="LS306" s="80"/>
      <c r="LT306" s="80"/>
      <c r="LU306" s="80"/>
      <c r="LV306" s="80"/>
      <c r="LW306" s="80"/>
      <c r="LX306" s="80"/>
      <c r="LY306" s="80"/>
      <c r="LZ306" s="80"/>
      <c r="MA306" s="80"/>
      <c r="MB306" s="80"/>
      <c r="MC306" s="80"/>
      <c r="MD306" s="80"/>
      <c r="ME306" s="80"/>
      <c r="MF306" s="80"/>
      <c r="MG306" s="80"/>
      <c r="MH306" s="80"/>
      <c r="MI306" s="80"/>
      <c r="MJ306" s="80"/>
      <c r="MK306" s="80"/>
      <c r="ML306" s="80"/>
      <c r="MM306" s="80"/>
      <c r="MN306" s="80"/>
      <c r="MO306" s="80"/>
      <c r="MP306" s="80"/>
      <c r="MQ306" s="80"/>
      <c r="MR306" s="80"/>
      <c r="MS306" s="80"/>
      <c r="MT306" s="80"/>
      <c r="MU306" s="80"/>
      <c r="MV306" s="80"/>
      <c r="MW306" s="80"/>
      <c r="MX306" s="80"/>
      <c r="MY306" s="80"/>
      <c r="MZ306" s="80"/>
      <c r="NA306" s="80"/>
      <c r="NB306" s="80"/>
      <c r="NC306" s="80"/>
      <c r="ND306" s="80"/>
      <c r="NE306" s="80"/>
      <c r="NF306" s="80"/>
      <c r="NG306" s="80"/>
      <c r="NH306" s="80"/>
      <c r="NI306" s="80"/>
      <c r="NJ306" s="80"/>
      <c r="NK306" s="80"/>
      <c r="NL306" s="80"/>
      <c r="NM306" s="80"/>
      <c r="NN306" s="80"/>
      <c r="NO306" s="80"/>
      <c r="NP306" s="80"/>
      <c r="NQ306" s="80"/>
      <c r="NR306" s="80"/>
      <c r="NS306" s="80"/>
      <c r="NT306" s="80"/>
      <c r="NU306" s="80"/>
      <c r="NV306" s="80"/>
      <c r="NW306" s="80"/>
      <c r="NX306" s="80"/>
      <c r="NY306" s="80"/>
      <c r="NZ306" s="80"/>
      <c r="OA306" s="80"/>
      <c r="OB306" s="80"/>
      <c r="OC306" s="80"/>
      <c r="OD306" s="80"/>
      <c r="OE306" s="80"/>
      <c r="OF306" s="80"/>
      <c r="OG306" s="80"/>
      <c r="OH306" s="80"/>
      <c r="OI306" s="80"/>
      <c r="OJ306" s="80"/>
      <c r="OK306" s="80"/>
      <c r="OL306" s="80"/>
      <c r="OM306" s="80"/>
      <c r="ON306" s="80"/>
      <c r="OO306" s="80"/>
      <c r="OP306" s="80"/>
      <c r="OQ306" s="80"/>
      <c r="OR306" s="80"/>
      <c r="OS306" s="80"/>
      <c r="OT306" s="80"/>
      <c r="OU306" s="80"/>
      <c r="OV306" s="80"/>
      <c r="OW306" s="80"/>
      <c r="OX306" s="80"/>
      <c r="OY306" s="80"/>
      <c r="OZ306" s="80"/>
      <c r="PA306" s="80"/>
      <c r="PB306" s="80"/>
      <c r="PC306" s="80"/>
      <c r="PD306" s="80"/>
      <c r="PE306" s="80"/>
      <c r="PF306" s="80"/>
      <c r="PG306" s="80"/>
      <c r="PH306" s="80"/>
      <c r="PI306" s="80"/>
      <c r="PJ306" s="80"/>
      <c r="PK306" s="80"/>
      <c r="PL306" s="80"/>
      <c r="PM306" s="80"/>
      <c r="PN306" s="80"/>
      <c r="PO306" s="80"/>
      <c r="PP306" s="80"/>
      <c r="PQ306" s="80"/>
      <c r="PR306" s="80"/>
      <c r="PS306" s="80"/>
      <c r="PT306" s="80"/>
      <c r="PU306" s="80"/>
      <c r="PV306" s="80"/>
      <c r="PW306" s="80"/>
      <c r="PX306" s="80"/>
      <c r="PY306" s="80"/>
      <c r="PZ306" s="80"/>
      <c r="QA306" s="80"/>
      <c r="QB306" s="80"/>
      <c r="QC306" s="80"/>
      <c r="QD306" s="80"/>
      <c r="QE306" s="80"/>
      <c r="QF306" s="80"/>
      <c r="QG306" s="80"/>
      <c r="QH306" s="80"/>
      <c r="QI306" s="80"/>
      <c r="QJ306" s="80"/>
      <c r="QK306" s="80"/>
      <c r="QL306" s="80"/>
      <c r="QM306" s="80"/>
      <c r="QN306" s="80"/>
      <c r="QO306" s="80"/>
      <c r="QP306" s="80"/>
      <c r="QQ306" s="80"/>
      <c r="QR306" s="80"/>
      <c r="QS306" s="80"/>
      <c r="QT306" s="80"/>
      <c r="QU306" s="80"/>
      <c r="QV306" s="80"/>
      <c r="QW306" s="80"/>
      <c r="QX306" s="80"/>
      <c r="QY306" s="80"/>
      <c r="QZ306" s="80"/>
      <c r="RA306" s="80"/>
      <c r="RB306" s="80"/>
      <c r="RC306" s="80"/>
      <c r="RD306" s="80"/>
      <c r="RE306" s="80"/>
      <c r="RF306" s="80"/>
      <c r="RG306" s="80"/>
      <c r="RH306" s="80"/>
      <c r="RI306" s="80"/>
      <c r="RJ306" s="80"/>
      <c r="RK306" s="80"/>
      <c r="RL306" s="80"/>
      <c r="RM306" s="80"/>
      <c r="RN306" s="80"/>
      <c r="RO306" s="80"/>
      <c r="RP306" s="80"/>
      <c r="RQ306" s="80"/>
      <c r="RR306" s="80"/>
      <c r="RS306" s="80"/>
      <c r="RT306" s="80"/>
      <c r="RU306" s="80"/>
      <c r="RV306" s="80"/>
      <c r="RW306" s="80"/>
      <c r="RX306" s="80"/>
      <c r="RY306" s="80"/>
      <c r="RZ306" s="80"/>
      <c r="SA306" s="80"/>
      <c r="SB306" s="80"/>
      <c r="SC306" s="80"/>
      <c r="SD306" s="80"/>
      <c r="SE306" s="80"/>
      <c r="SF306" s="80"/>
      <c r="SG306" s="80"/>
      <c r="SH306" s="80"/>
      <c r="SI306" s="80"/>
      <c r="SJ306" s="80"/>
      <c r="SK306" s="80"/>
      <c r="SL306" s="80"/>
      <c r="SM306" s="80"/>
      <c r="SN306" s="80"/>
      <c r="SO306" s="80"/>
      <c r="SP306" s="80"/>
      <c r="SQ306" s="80"/>
      <c r="SR306" s="80"/>
      <c r="SS306" s="80"/>
      <c r="ST306" s="80"/>
      <c r="SU306" s="80"/>
      <c r="SV306" s="80"/>
      <c r="SW306" s="80"/>
      <c r="SX306" s="80"/>
      <c r="SY306" s="80"/>
      <c r="SZ306" s="80"/>
      <c r="TA306" s="80"/>
      <c r="TB306" s="80"/>
      <c r="TC306" s="80"/>
      <c r="TD306" s="80"/>
      <c r="TE306" s="80"/>
      <c r="TF306" s="80"/>
      <c r="TG306" s="80"/>
      <c r="TH306" s="80"/>
      <c r="TI306" s="80"/>
      <c r="TJ306" s="80"/>
      <c r="TK306" s="80"/>
      <c r="TL306" s="80"/>
      <c r="TM306" s="80"/>
      <c r="TN306" s="80"/>
      <c r="TO306" s="80"/>
      <c r="TP306" s="80"/>
      <c r="TQ306" s="80"/>
      <c r="TR306" s="80"/>
      <c r="TS306" s="80"/>
      <c r="TT306" s="80"/>
      <c r="TU306" s="80"/>
      <c r="TV306" s="80"/>
      <c r="TW306" s="80"/>
      <c r="TX306" s="80"/>
      <c r="TY306" s="80"/>
      <c r="TZ306" s="80"/>
      <c r="UA306" s="80"/>
      <c r="UB306" s="80"/>
      <c r="UC306" s="80"/>
      <c r="UD306" s="80"/>
      <c r="UE306" s="80"/>
      <c r="UF306" s="80"/>
      <c r="UG306" s="80"/>
      <c r="UH306" s="80"/>
      <c r="UI306" s="80"/>
      <c r="UJ306" s="80"/>
      <c r="UK306" s="80"/>
      <c r="UL306" s="80"/>
      <c r="UM306" s="80"/>
      <c r="UN306" s="80"/>
      <c r="UO306" s="80"/>
      <c r="UP306" s="80"/>
      <c r="UQ306" s="80"/>
      <c r="UR306" s="80"/>
      <c r="US306" s="80"/>
      <c r="UT306" s="80"/>
      <c r="UU306" s="80"/>
      <c r="UV306" s="80"/>
      <c r="UW306" s="80"/>
      <c r="UX306" s="80"/>
      <c r="UY306" s="80"/>
      <c r="UZ306" s="80"/>
      <c r="VA306" s="80"/>
      <c r="VB306" s="80"/>
      <c r="VC306" s="80"/>
      <c r="VD306" s="80"/>
      <c r="VE306" s="80"/>
      <c r="VF306" s="80"/>
      <c r="VG306" s="80"/>
      <c r="VH306" s="80"/>
      <c r="VI306" s="80"/>
      <c r="VJ306" s="80"/>
      <c r="VK306" s="80"/>
      <c r="VL306" s="80"/>
      <c r="VM306" s="80"/>
      <c r="VN306" s="80"/>
      <c r="VO306" s="80"/>
      <c r="VP306" s="80"/>
      <c r="VQ306" s="80"/>
      <c r="VR306" s="80"/>
      <c r="VS306" s="80"/>
      <c r="VT306" s="80"/>
      <c r="VU306" s="80"/>
      <c r="VV306" s="80"/>
      <c r="VW306" s="80"/>
      <c r="VX306" s="80"/>
      <c r="VY306" s="80"/>
      <c r="VZ306" s="80"/>
      <c r="WA306" s="80"/>
      <c r="WB306" s="80"/>
      <c r="WC306" s="80"/>
      <c r="WD306" s="80"/>
      <c r="WE306" s="80"/>
      <c r="WF306" s="80"/>
      <c r="WG306" s="80"/>
      <c r="WH306" s="80"/>
      <c r="WI306" s="80"/>
      <c r="WJ306" s="80"/>
      <c r="WK306" s="80"/>
      <c r="WL306" s="80"/>
      <c r="WM306" s="80"/>
      <c r="WN306" s="80"/>
      <c r="WO306" s="80"/>
      <c r="WP306" s="80"/>
      <c r="WQ306" s="80"/>
      <c r="WR306" s="80"/>
      <c r="WS306" s="80"/>
      <c r="WT306" s="80"/>
      <c r="WU306" s="80"/>
      <c r="WV306" s="80"/>
      <c r="WW306" s="80"/>
      <c r="WX306" s="80"/>
      <c r="WY306" s="80"/>
      <c r="WZ306" s="80"/>
      <c r="XA306" s="80"/>
      <c r="XB306" s="80"/>
      <c r="XC306" s="80"/>
      <c r="XD306" s="80"/>
      <c r="XE306" s="80"/>
      <c r="XF306" s="80"/>
      <c r="XG306" s="80"/>
      <c r="XH306" s="80"/>
      <c r="XI306" s="80"/>
      <c r="XJ306" s="80"/>
      <c r="XK306" s="80"/>
      <c r="XL306" s="80"/>
      <c r="XM306" s="80"/>
      <c r="XN306" s="80"/>
      <c r="XO306" s="80"/>
      <c r="XP306" s="80"/>
      <c r="XQ306" s="80"/>
      <c r="XR306" s="80"/>
      <c r="XS306" s="80"/>
      <c r="XT306" s="80"/>
      <c r="XU306" s="80"/>
      <c r="XV306" s="80"/>
      <c r="XW306" s="80"/>
      <c r="XX306" s="80"/>
      <c r="XY306" s="80"/>
      <c r="XZ306" s="80"/>
      <c r="YA306" s="80"/>
      <c r="YB306" s="80"/>
      <c r="YC306" s="80"/>
      <c r="YD306" s="80"/>
      <c r="YE306" s="80"/>
      <c r="YF306" s="80"/>
      <c r="YG306" s="80"/>
      <c r="YH306" s="80"/>
      <c r="YI306" s="80"/>
      <c r="YJ306" s="80"/>
      <c r="YK306" s="80"/>
      <c r="YL306" s="80"/>
      <c r="YM306" s="80"/>
      <c r="YN306" s="80"/>
      <c r="YO306" s="80"/>
      <c r="YP306" s="80"/>
      <c r="YQ306" s="80"/>
      <c r="YR306" s="80"/>
      <c r="YS306" s="80"/>
      <c r="YT306" s="80"/>
      <c r="YU306" s="80"/>
      <c r="YV306" s="80"/>
      <c r="YW306" s="80"/>
      <c r="YX306" s="80"/>
      <c r="YY306" s="80"/>
      <c r="YZ306" s="80"/>
      <c r="ZA306" s="80"/>
      <c r="ZB306" s="80"/>
      <c r="ZC306" s="80"/>
      <c r="ZD306" s="80"/>
      <c r="ZE306" s="80"/>
      <c r="ZF306" s="80"/>
      <c r="ZG306" s="80"/>
      <c r="ZH306" s="80"/>
      <c r="ZI306" s="80"/>
      <c r="ZJ306" s="80"/>
      <c r="ZK306" s="80"/>
      <c r="ZL306" s="80"/>
      <c r="ZM306" s="80"/>
      <c r="ZN306" s="80"/>
      <c r="ZO306" s="80"/>
      <c r="ZP306" s="80"/>
      <c r="ZQ306" s="80"/>
      <c r="ZR306" s="80"/>
      <c r="ZS306" s="80"/>
      <c r="ZT306" s="80"/>
      <c r="ZU306" s="80"/>
      <c r="ZV306" s="80"/>
      <c r="ZW306" s="80"/>
      <c r="ZX306" s="80"/>
      <c r="ZY306" s="80"/>
      <c r="ZZ306" s="80"/>
      <c r="AAA306" s="80"/>
      <c r="AAB306" s="80"/>
      <c r="AAC306" s="80"/>
      <c r="AAD306" s="80"/>
      <c r="AAE306" s="80"/>
      <c r="AAF306" s="80"/>
      <c r="AAG306" s="80"/>
      <c r="AAH306" s="80"/>
      <c r="AAI306" s="80"/>
      <c r="AAJ306" s="80"/>
      <c r="AAK306" s="80"/>
      <c r="AAL306" s="80"/>
      <c r="AAM306" s="80"/>
      <c r="AAN306" s="80"/>
      <c r="AAO306" s="80"/>
      <c r="AAP306" s="80"/>
      <c r="AAQ306" s="80"/>
      <c r="AAR306" s="80"/>
      <c r="AAS306" s="80"/>
      <c r="AAT306" s="80"/>
      <c r="AAU306" s="80"/>
      <c r="AAV306" s="80"/>
      <c r="AAW306" s="80"/>
      <c r="AAX306" s="80"/>
      <c r="AAY306" s="80"/>
      <c r="AAZ306" s="80"/>
      <c r="ABA306" s="80"/>
      <c r="ABB306" s="80"/>
      <c r="ABC306" s="80"/>
      <c r="ABD306" s="80"/>
      <c r="ABE306" s="80"/>
      <c r="ABF306" s="80"/>
      <c r="ABG306" s="80"/>
      <c r="ABH306" s="80"/>
      <c r="ABI306" s="80"/>
      <c r="ABJ306" s="80"/>
      <c r="ABK306" s="80"/>
      <c r="ABL306" s="80"/>
      <c r="ABM306" s="80"/>
      <c r="ABN306" s="80"/>
      <c r="ABO306" s="80"/>
      <c r="ABP306" s="80"/>
      <c r="ABQ306" s="80"/>
      <c r="ABR306" s="80"/>
      <c r="ABS306" s="80"/>
      <c r="ABT306" s="80"/>
      <c r="ABU306" s="80"/>
      <c r="ABV306" s="80"/>
      <c r="ABW306" s="80"/>
      <c r="ABX306" s="80"/>
      <c r="ABY306" s="80"/>
      <c r="ABZ306" s="80"/>
      <c r="ACA306" s="80"/>
      <c r="ACB306" s="80"/>
      <c r="ACC306" s="80"/>
      <c r="ACD306" s="80"/>
      <c r="ACE306" s="80"/>
      <c r="ACF306" s="80"/>
      <c r="ACG306" s="80"/>
      <c r="ACH306" s="80"/>
      <c r="ACI306" s="80"/>
      <c r="ACJ306" s="80"/>
      <c r="ACK306" s="80"/>
      <c r="ACL306" s="80"/>
      <c r="ACM306" s="80"/>
      <c r="ACN306" s="80"/>
      <c r="ACO306" s="80"/>
      <c r="ACP306" s="80"/>
      <c r="ACQ306" s="80"/>
      <c r="ACR306" s="80"/>
      <c r="ACS306" s="80"/>
      <c r="ACT306" s="80"/>
      <c r="ACU306" s="80"/>
      <c r="ACV306" s="80"/>
      <c r="ACW306" s="80"/>
      <c r="ACX306" s="80"/>
      <c r="ACY306" s="80"/>
      <c r="ACZ306" s="80"/>
      <c r="ADA306" s="80"/>
      <c r="ADB306" s="80"/>
      <c r="ADC306" s="80"/>
      <c r="ADD306" s="80"/>
      <c r="ADE306" s="80"/>
      <c r="ADF306" s="80"/>
      <c r="ADG306" s="80"/>
      <c r="ADH306" s="80"/>
      <c r="ADI306" s="80"/>
      <c r="ADJ306" s="80"/>
      <c r="ADK306" s="80"/>
      <c r="ADL306" s="80"/>
      <c r="ADM306" s="80"/>
      <c r="ADN306" s="80"/>
      <c r="ADO306" s="80"/>
      <c r="ADP306" s="80"/>
      <c r="ADQ306" s="80"/>
      <c r="ADR306" s="80"/>
      <c r="ADS306" s="80"/>
      <c r="ADT306" s="80"/>
      <c r="ADU306" s="80"/>
      <c r="ADV306" s="80"/>
      <c r="ADW306" s="80"/>
      <c r="ADX306" s="80"/>
      <c r="ADY306" s="80"/>
      <c r="ADZ306" s="80"/>
      <c r="AEA306" s="80"/>
      <c r="AEB306" s="80"/>
      <c r="AEC306" s="80"/>
      <c r="AED306" s="80"/>
      <c r="AEE306" s="80"/>
      <c r="AEF306" s="80"/>
      <c r="AEG306" s="80"/>
      <c r="AEH306" s="80"/>
      <c r="AEI306" s="80"/>
      <c r="AEJ306" s="80"/>
      <c r="AEK306" s="80"/>
      <c r="AEL306" s="80"/>
      <c r="AEM306" s="80"/>
      <c r="AEN306" s="80"/>
      <c r="AEO306" s="80"/>
      <c r="AEP306" s="80"/>
      <c r="AEQ306" s="80"/>
      <c r="AER306" s="80"/>
      <c r="AES306" s="80"/>
      <c r="AET306" s="80"/>
      <c r="AEU306" s="80"/>
      <c r="AEV306" s="80"/>
      <c r="AEW306" s="80"/>
      <c r="AEX306" s="80"/>
      <c r="AEY306" s="80"/>
      <c r="AEZ306" s="80"/>
      <c r="AFA306" s="80"/>
      <c r="AFB306" s="80"/>
      <c r="AFC306" s="80"/>
      <c r="AFD306" s="80"/>
      <c r="AFE306" s="80"/>
      <c r="AFF306" s="80"/>
      <c r="AFG306" s="80"/>
      <c r="AFH306" s="80"/>
      <c r="AFI306" s="80"/>
      <c r="AFJ306" s="80"/>
      <c r="AFK306" s="80"/>
      <c r="AFL306" s="80"/>
      <c r="AFM306" s="80"/>
      <c r="AFN306" s="80"/>
      <c r="AFO306" s="80"/>
      <c r="AFP306" s="80"/>
      <c r="AFQ306" s="80"/>
      <c r="AFR306" s="80"/>
      <c r="AFS306" s="80"/>
      <c r="AFT306" s="80"/>
      <c r="AFU306" s="80"/>
      <c r="AFV306" s="80"/>
      <c r="AFW306" s="80"/>
      <c r="AFX306" s="80"/>
      <c r="AFY306" s="80"/>
      <c r="AFZ306" s="80"/>
      <c r="AGA306" s="80"/>
      <c r="AGB306" s="80"/>
      <c r="AGC306" s="80"/>
      <c r="AGD306" s="80"/>
      <c r="AGE306" s="80"/>
      <c r="AGF306" s="80"/>
      <c r="AGG306" s="80"/>
      <c r="AGH306" s="80"/>
      <c r="AGI306" s="80"/>
      <c r="AGJ306" s="80"/>
      <c r="AGK306" s="80"/>
      <c r="AGL306" s="80"/>
      <c r="AGM306" s="80"/>
      <c r="AGN306" s="80"/>
      <c r="AGO306" s="80"/>
      <c r="AGP306" s="80"/>
      <c r="AGQ306" s="80"/>
      <c r="AGR306" s="80"/>
      <c r="AGS306" s="80"/>
      <c r="AGT306" s="80"/>
      <c r="AGU306" s="80"/>
      <c r="AGV306" s="80"/>
      <c r="AGW306" s="80"/>
      <c r="AGX306" s="80"/>
      <c r="AGY306" s="80"/>
      <c r="AGZ306" s="80"/>
      <c r="AHA306" s="80"/>
      <c r="AHB306" s="80"/>
      <c r="AHC306" s="80"/>
      <c r="AHD306" s="80"/>
      <c r="AHE306" s="80"/>
      <c r="AHF306" s="80"/>
      <c r="AHG306" s="80"/>
      <c r="AHH306" s="80"/>
      <c r="AHI306" s="80"/>
      <c r="AHJ306" s="80"/>
      <c r="AHK306" s="80"/>
      <c r="AHL306" s="80"/>
      <c r="AHM306" s="80"/>
      <c r="AHN306" s="80"/>
      <c r="AHO306" s="80"/>
      <c r="AHP306" s="80"/>
      <c r="AHQ306" s="80"/>
      <c r="AHR306" s="80"/>
      <c r="AHS306" s="80"/>
      <c r="AHT306" s="80"/>
      <c r="AHU306" s="80"/>
      <c r="AHV306" s="80"/>
      <c r="AHW306" s="80"/>
      <c r="AHX306" s="80"/>
      <c r="AHY306" s="80"/>
      <c r="AHZ306" s="80"/>
      <c r="AIA306" s="80"/>
      <c r="AIB306" s="80"/>
      <c r="AIC306" s="80"/>
      <c r="AID306" s="80"/>
      <c r="AIE306" s="80"/>
      <c r="AIF306" s="80"/>
      <c r="AIG306" s="80"/>
      <c r="AIH306" s="80"/>
      <c r="AII306" s="80"/>
      <c r="AIJ306" s="80"/>
      <c r="AIK306" s="80"/>
      <c r="AIL306" s="80"/>
      <c r="AIM306" s="80"/>
      <c r="AIN306" s="80"/>
      <c r="AIO306" s="80"/>
      <c r="AIP306" s="80"/>
      <c r="AIQ306" s="80"/>
      <c r="AIR306" s="80"/>
      <c r="AIS306" s="80"/>
      <c r="AIT306" s="80"/>
      <c r="AIU306" s="80"/>
      <c r="AIV306" s="80"/>
      <c r="AIW306" s="80"/>
      <c r="AIX306" s="80"/>
      <c r="AIY306" s="80"/>
      <c r="AIZ306" s="80"/>
      <c r="AJA306" s="80"/>
      <c r="AJB306" s="80"/>
      <c r="AJC306" s="80"/>
      <c r="AJD306" s="80"/>
      <c r="AJE306" s="80"/>
      <c r="AJF306" s="80"/>
      <c r="AJG306" s="80"/>
      <c r="AJH306" s="80"/>
      <c r="AJI306" s="80"/>
      <c r="AJJ306" s="80"/>
      <c r="AJK306" s="80"/>
      <c r="AJL306" s="80"/>
      <c r="AJM306" s="80"/>
      <c r="AJN306" s="80"/>
      <c r="AJO306" s="80"/>
      <c r="AJP306" s="80"/>
      <c r="AJQ306" s="80"/>
      <c r="AJR306" s="80"/>
      <c r="AJS306" s="80"/>
      <c r="AJT306" s="80"/>
      <c r="AJU306" s="80"/>
      <c r="AJV306" s="80"/>
      <c r="AJW306" s="80"/>
      <c r="AJX306" s="80"/>
      <c r="AJY306" s="80"/>
      <c r="AJZ306" s="80"/>
      <c r="AKA306" s="80"/>
      <c r="AKB306" s="80"/>
      <c r="AKC306" s="80"/>
      <c r="AKD306" s="80"/>
      <c r="AKE306" s="80"/>
      <c r="AKF306" s="80"/>
      <c r="AKG306" s="80"/>
      <c r="AKH306" s="80"/>
      <c r="AKI306" s="80"/>
      <c r="AKJ306" s="80"/>
      <c r="AKK306" s="80"/>
      <c r="AKL306" s="80"/>
      <c r="AKM306" s="80"/>
      <c r="AKN306" s="80"/>
      <c r="AKO306" s="80"/>
      <c r="AKP306" s="80"/>
      <c r="AKQ306" s="80"/>
      <c r="AKR306" s="80"/>
      <c r="AKS306" s="80"/>
      <c r="AKT306" s="80"/>
      <c r="AKU306" s="80"/>
      <c r="AKV306" s="80"/>
      <c r="AKW306" s="80"/>
      <c r="AKX306" s="80"/>
      <c r="AKY306" s="80"/>
      <c r="AKZ306" s="80"/>
      <c r="ALA306" s="80"/>
      <c r="ALB306" s="80"/>
      <c r="ALC306" s="80"/>
      <c r="ALD306" s="80"/>
      <c r="ALE306" s="80"/>
      <c r="ALF306" s="80"/>
      <c r="ALG306" s="80"/>
      <c r="ALH306" s="80"/>
      <c r="ALI306" s="80"/>
      <c r="ALJ306" s="80"/>
      <c r="ALK306" s="80"/>
      <c r="ALL306" s="80"/>
      <c r="ALM306" s="80"/>
      <c r="ALN306" s="80"/>
      <c r="ALO306" s="80"/>
      <c r="ALP306" s="80"/>
      <c r="ALQ306" s="80"/>
      <c r="ALR306" s="80"/>
      <c r="ALS306" s="80"/>
      <c r="ALT306" s="80"/>
      <c r="ALU306" s="80"/>
      <c r="ALV306" s="80"/>
      <c r="ALW306" s="80"/>
      <c r="ALX306" s="80"/>
      <c r="ALY306" s="80"/>
      <c r="ALZ306" s="80"/>
      <c r="AMA306" s="80"/>
      <c r="AMB306" s="80"/>
      <c r="AMC306" s="80"/>
      <c r="AMD306" s="80"/>
      <c r="AME306" s="80"/>
      <c r="AMF306" s="80"/>
      <c r="AMG306" s="80"/>
      <c r="AMH306" s="80"/>
      <c r="AMI306" s="80"/>
      <c r="AMJ306" s="80"/>
      <c r="AMK306" s="80"/>
      <c r="AML306" s="80"/>
      <c r="AMM306" s="80"/>
      <c r="AMN306" s="80"/>
      <c r="AMO306" s="80"/>
      <c r="AMP306" s="80"/>
      <c r="AMQ306" s="80"/>
      <c r="AMR306" s="80"/>
      <c r="AMS306" s="80"/>
      <c r="AMT306" s="80"/>
      <c r="AMU306" s="80"/>
      <c r="AMV306" s="80"/>
      <c r="AMW306" s="80"/>
      <c r="AMX306" s="80"/>
      <c r="AMY306" s="80"/>
      <c r="AMZ306" s="80"/>
      <c r="ANA306" s="80"/>
      <c r="ANB306" s="80"/>
      <c r="ANC306" s="80"/>
      <c r="AND306" s="80"/>
      <c r="ANE306" s="80"/>
      <c r="ANF306" s="80"/>
      <c r="ANG306" s="80"/>
      <c r="ANH306" s="80"/>
      <c r="ANI306" s="80"/>
      <c r="ANJ306" s="80"/>
      <c r="ANK306" s="80"/>
      <c r="ANL306" s="80"/>
      <c r="ANM306" s="80"/>
      <c r="ANN306" s="80"/>
      <c r="ANO306" s="80"/>
      <c r="ANP306" s="80"/>
      <c r="ANQ306" s="80"/>
      <c r="ANR306" s="80"/>
      <c r="ANS306" s="80"/>
      <c r="ANT306" s="80"/>
      <c r="ANU306" s="80"/>
      <c r="ANV306" s="80"/>
      <c r="ANW306" s="80"/>
      <c r="ANX306" s="80"/>
      <c r="ANY306" s="80"/>
      <c r="ANZ306" s="80"/>
      <c r="AOA306" s="80"/>
      <c r="AOB306" s="80"/>
      <c r="AOC306" s="80"/>
      <c r="AOD306" s="80"/>
      <c r="AOE306" s="80"/>
      <c r="AOF306" s="80"/>
      <c r="AOG306" s="80"/>
      <c r="AOH306" s="80"/>
      <c r="AOI306" s="80"/>
      <c r="AOJ306" s="80"/>
      <c r="AOK306" s="80"/>
      <c r="AOL306" s="80"/>
      <c r="AOM306" s="80"/>
      <c r="AON306" s="80"/>
      <c r="AOO306" s="80"/>
      <c r="AOP306" s="80"/>
      <c r="AOQ306" s="80"/>
      <c r="AOR306" s="80"/>
      <c r="AOS306" s="80"/>
      <c r="AOT306" s="80"/>
      <c r="AOU306" s="80"/>
      <c r="AOV306" s="80"/>
      <c r="AOW306" s="80"/>
      <c r="AOX306" s="80"/>
      <c r="AOY306" s="80"/>
      <c r="AOZ306" s="80"/>
      <c r="APA306" s="80"/>
      <c r="APB306" s="80"/>
      <c r="APC306" s="80"/>
      <c r="APD306" s="80"/>
      <c r="APE306" s="80"/>
      <c r="APF306" s="80"/>
      <c r="APG306" s="80"/>
      <c r="APH306" s="80"/>
      <c r="API306" s="80"/>
      <c r="APJ306" s="80"/>
      <c r="APK306" s="80"/>
      <c r="APL306" s="80"/>
      <c r="APM306" s="80"/>
      <c r="APN306" s="80"/>
      <c r="APO306" s="80"/>
      <c r="APP306" s="80"/>
      <c r="APQ306" s="80"/>
      <c r="APR306" s="80"/>
      <c r="APS306" s="80"/>
      <c r="APT306" s="80"/>
      <c r="APU306" s="80"/>
      <c r="APV306" s="80"/>
      <c r="APW306" s="80"/>
      <c r="APX306" s="80"/>
      <c r="APY306" s="80"/>
      <c r="APZ306" s="80"/>
      <c r="AQA306" s="80"/>
      <c r="AQB306" s="80"/>
      <c r="AQC306" s="80"/>
      <c r="AQD306" s="80"/>
      <c r="AQE306" s="80"/>
      <c r="AQF306" s="80"/>
      <c r="AQG306" s="80"/>
      <c r="AQH306" s="80"/>
      <c r="AQI306" s="80"/>
      <c r="AQJ306" s="80"/>
      <c r="AQK306" s="80"/>
      <c r="AQL306" s="80"/>
      <c r="AQM306" s="80"/>
      <c r="AQN306" s="80"/>
      <c r="AQO306" s="80"/>
      <c r="AQP306" s="80"/>
      <c r="AQQ306" s="80"/>
      <c r="AQR306" s="80"/>
      <c r="AQS306" s="80"/>
      <c r="AQT306" s="80"/>
      <c r="AQU306" s="80"/>
      <c r="AQV306" s="80"/>
      <c r="AQW306" s="80"/>
      <c r="AQX306" s="80"/>
      <c r="AQY306" s="80"/>
      <c r="AQZ306" s="80"/>
      <c r="ARA306" s="80"/>
      <c r="ARB306" s="80"/>
      <c r="ARC306" s="80"/>
      <c r="ARD306" s="80"/>
      <c r="ARE306" s="80"/>
      <c r="ARF306" s="80"/>
      <c r="ARG306" s="80"/>
      <c r="ARH306" s="80"/>
      <c r="ARI306" s="80"/>
      <c r="ARJ306" s="80"/>
      <c r="ARK306" s="80"/>
      <c r="ARL306" s="80"/>
      <c r="ARM306" s="80"/>
      <c r="ARN306" s="80"/>
      <c r="ARO306" s="80"/>
      <c r="ARP306" s="80"/>
      <c r="ARQ306" s="80"/>
      <c r="ARR306" s="80"/>
      <c r="ARS306" s="80"/>
      <c r="ART306" s="80"/>
      <c r="ARU306" s="80"/>
      <c r="ARV306" s="80"/>
      <c r="ARW306" s="80"/>
      <c r="ARX306" s="80"/>
      <c r="ARY306" s="80"/>
      <c r="ARZ306" s="80"/>
      <c r="ASA306" s="80"/>
      <c r="ASB306" s="80"/>
      <c r="ASC306" s="80"/>
      <c r="ASD306" s="80"/>
      <c r="ASE306" s="80"/>
      <c r="ASF306" s="80"/>
      <c r="ASG306" s="80"/>
      <c r="ASH306" s="80"/>
      <c r="ASI306" s="80"/>
      <c r="ASJ306" s="80"/>
      <c r="ASK306" s="80"/>
      <c r="ASL306" s="80"/>
      <c r="ASM306" s="80"/>
      <c r="ASN306" s="80"/>
      <c r="ASO306" s="80"/>
      <c r="ASP306" s="80"/>
      <c r="ASQ306" s="80"/>
      <c r="ASR306" s="80"/>
      <c r="ASS306" s="80"/>
      <c r="AST306" s="80"/>
      <c r="ASU306" s="80"/>
      <c r="ASV306" s="80"/>
      <c r="ASW306" s="80"/>
      <c r="ASX306" s="80"/>
      <c r="ASY306" s="80"/>
      <c r="ASZ306" s="80"/>
      <c r="ATA306" s="80"/>
      <c r="ATB306" s="80"/>
      <c r="ATC306" s="80"/>
      <c r="ATD306" s="80"/>
      <c r="ATE306" s="80"/>
      <c r="ATF306" s="80"/>
      <c r="ATG306" s="80"/>
      <c r="ATH306" s="80"/>
      <c r="ATI306" s="80"/>
      <c r="ATJ306" s="80"/>
      <c r="ATK306" s="80"/>
      <c r="ATL306" s="80"/>
      <c r="ATM306" s="80"/>
      <c r="ATN306" s="80"/>
      <c r="ATO306" s="80"/>
      <c r="ATP306" s="80"/>
      <c r="ATQ306" s="80"/>
      <c r="ATR306" s="80"/>
      <c r="ATS306" s="80"/>
      <c r="ATT306" s="80"/>
      <c r="ATU306" s="80"/>
      <c r="ATV306" s="80"/>
      <c r="ATW306" s="80"/>
      <c r="ATX306" s="80"/>
      <c r="ATY306" s="80"/>
      <c r="ATZ306" s="80"/>
      <c r="AUA306" s="80"/>
      <c r="AUB306" s="80"/>
      <c r="AUC306" s="80"/>
      <c r="AUD306" s="80"/>
      <c r="AUE306" s="80"/>
      <c r="AUF306" s="80"/>
      <c r="AUG306" s="80"/>
      <c r="AUH306" s="80"/>
      <c r="AUI306" s="80"/>
      <c r="AUJ306" s="80"/>
      <c r="AUK306" s="80"/>
      <c r="AUL306" s="80"/>
      <c r="AUM306" s="80"/>
      <c r="AUN306" s="80"/>
      <c r="AUO306" s="80"/>
      <c r="AUP306" s="80"/>
      <c r="AUQ306" s="80"/>
      <c r="AUR306" s="80"/>
      <c r="AUS306" s="80"/>
      <c r="AUT306" s="80"/>
      <c r="AUU306" s="80"/>
      <c r="AUV306" s="80"/>
      <c r="AUW306" s="80"/>
      <c r="AUX306" s="80"/>
      <c r="AUY306" s="80"/>
      <c r="AUZ306" s="80"/>
      <c r="AVA306" s="80"/>
      <c r="AVB306" s="80"/>
      <c r="AVC306" s="80"/>
      <c r="AVD306" s="80"/>
      <c r="AVE306" s="80"/>
      <c r="AVF306" s="80"/>
      <c r="AVG306" s="80"/>
      <c r="AVH306" s="80"/>
      <c r="AVI306" s="80"/>
      <c r="AVJ306" s="80"/>
      <c r="AVK306" s="80"/>
      <c r="AVL306" s="80"/>
      <c r="AVM306" s="80"/>
      <c r="AVN306" s="80"/>
      <c r="AVO306" s="80"/>
      <c r="AVP306" s="80"/>
      <c r="AVQ306" s="80"/>
      <c r="AVR306" s="80"/>
      <c r="AVS306" s="80"/>
      <c r="AVT306" s="80"/>
      <c r="AVU306" s="80"/>
      <c r="AVV306" s="80"/>
      <c r="AVW306" s="80"/>
      <c r="AVX306" s="80"/>
      <c r="AVY306" s="80"/>
      <c r="AVZ306" s="80"/>
      <c r="AWA306" s="80"/>
      <c r="AWB306" s="80"/>
      <c r="AWC306" s="80"/>
      <c r="AWD306" s="80"/>
      <c r="AWE306" s="80"/>
      <c r="AWF306" s="80"/>
      <c r="AWG306" s="80"/>
      <c r="AWH306" s="80"/>
      <c r="AWI306" s="80"/>
      <c r="AWJ306" s="80"/>
      <c r="AWK306" s="80"/>
      <c r="AWL306" s="80"/>
      <c r="AWM306" s="80"/>
      <c r="AWN306" s="80"/>
      <c r="AWO306" s="80"/>
      <c r="AWP306" s="80"/>
      <c r="AWQ306" s="80"/>
      <c r="AWR306" s="80"/>
      <c r="AWS306" s="80"/>
      <c r="AWT306" s="80"/>
      <c r="AWU306" s="80"/>
      <c r="AWV306" s="80"/>
      <c r="AWW306" s="80"/>
      <c r="AWX306" s="80"/>
      <c r="AWY306" s="80"/>
      <c r="AWZ306" s="80"/>
      <c r="AXA306" s="80"/>
      <c r="AXB306" s="80"/>
      <c r="AXC306" s="80"/>
      <c r="AXD306" s="80"/>
      <c r="AXE306" s="80"/>
      <c r="AXF306" s="80"/>
      <c r="AXG306" s="80"/>
      <c r="AXH306" s="80"/>
      <c r="AXI306" s="80"/>
      <c r="AXJ306" s="80"/>
      <c r="AXK306" s="80"/>
      <c r="AXL306" s="80"/>
      <c r="AXM306" s="80"/>
      <c r="AXN306" s="80"/>
      <c r="AXO306" s="80"/>
      <c r="AXP306" s="80"/>
      <c r="AXQ306" s="80"/>
      <c r="AXR306" s="80"/>
      <c r="AXS306" s="80"/>
      <c r="AXT306" s="80"/>
      <c r="AXU306" s="80"/>
      <c r="AXV306" s="80"/>
      <c r="AXW306" s="80"/>
      <c r="AXX306" s="80"/>
      <c r="AXY306" s="80"/>
      <c r="AXZ306" s="80"/>
      <c r="AYA306" s="80"/>
      <c r="AYB306" s="80"/>
      <c r="AYC306" s="80"/>
      <c r="AYD306" s="80"/>
      <c r="AYE306" s="80"/>
      <c r="AYF306" s="80"/>
      <c r="AYG306" s="80"/>
      <c r="AYH306" s="80"/>
      <c r="AYI306" s="80"/>
      <c r="AYJ306" s="80"/>
      <c r="AYK306" s="80"/>
      <c r="AYL306" s="80"/>
      <c r="AYM306" s="80"/>
      <c r="AYN306" s="80"/>
      <c r="AYO306" s="80"/>
      <c r="AYP306" s="80"/>
      <c r="AYQ306" s="80"/>
      <c r="AYR306" s="80"/>
      <c r="AYS306" s="80"/>
      <c r="AYT306" s="80"/>
      <c r="AYU306" s="80"/>
      <c r="AYV306" s="80"/>
      <c r="AYW306" s="80"/>
      <c r="AYX306" s="80"/>
      <c r="AYY306" s="80"/>
      <c r="AYZ306" s="80"/>
      <c r="AZA306" s="80"/>
      <c r="AZB306" s="80"/>
      <c r="AZC306" s="80"/>
      <c r="AZD306" s="80"/>
      <c r="AZE306" s="80"/>
      <c r="AZF306" s="80"/>
      <c r="AZG306" s="80"/>
      <c r="AZH306" s="80"/>
      <c r="AZI306" s="80"/>
      <c r="AZJ306" s="80"/>
      <c r="AZK306" s="80"/>
      <c r="AZL306" s="80"/>
      <c r="AZM306" s="80"/>
      <c r="AZN306" s="80"/>
      <c r="AZO306" s="80"/>
      <c r="AZP306" s="80"/>
      <c r="AZQ306" s="80"/>
      <c r="AZR306" s="80"/>
      <c r="AZS306" s="80"/>
      <c r="AZT306" s="80"/>
      <c r="AZU306" s="80"/>
      <c r="AZV306" s="80"/>
      <c r="AZW306" s="80"/>
      <c r="AZX306" s="80"/>
      <c r="AZY306" s="80"/>
      <c r="AZZ306" s="80"/>
      <c r="BAA306" s="80"/>
      <c r="BAB306" s="80"/>
      <c r="BAC306" s="80"/>
      <c r="BAD306" s="80"/>
      <c r="BAE306" s="80"/>
      <c r="BAF306" s="80"/>
      <c r="BAG306" s="80"/>
      <c r="BAH306" s="80"/>
      <c r="BAI306" s="80"/>
      <c r="BAJ306" s="80"/>
      <c r="BAK306" s="80"/>
      <c r="BAL306" s="80"/>
      <c r="BAM306" s="80"/>
      <c r="BAN306" s="80"/>
      <c r="BAO306" s="80"/>
      <c r="BAP306" s="80"/>
      <c r="BAQ306" s="80"/>
      <c r="BAR306" s="80"/>
      <c r="BAS306" s="80"/>
      <c r="BAT306" s="80"/>
      <c r="BAU306" s="80"/>
      <c r="BAV306" s="80"/>
      <c r="BAW306" s="80"/>
      <c r="BAX306" s="80"/>
      <c r="BAY306" s="80"/>
      <c r="BAZ306" s="80"/>
      <c r="BBA306" s="80"/>
      <c r="BBB306" s="80"/>
      <c r="BBC306" s="80"/>
      <c r="BBD306" s="80"/>
      <c r="BBE306" s="80"/>
      <c r="BBF306" s="80"/>
      <c r="BBG306" s="80"/>
      <c r="BBH306" s="80"/>
      <c r="BBI306" s="80"/>
      <c r="BBJ306" s="80"/>
      <c r="BBK306" s="80"/>
      <c r="BBL306" s="80"/>
      <c r="BBM306" s="80"/>
      <c r="BBN306" s="80"/>
      <c r="BBO306" s="80"/>
      <c r="BBP306" s="80"/>
      <c r="BBQ306" s="80"/>
      <c r="BBR306" s="80"/>
      <c r="BBS306" s="80"/>
      <c r="BBT306" s="80"/>
      <c r="BBU306" s="80"/>
      <c r="BBV306" s="80"/>
      <c r="BBW306" s="80"/>
      <c r="BBX306" s="80"/>
      <c r="BBY306" s="80"/>
      <c r="BBZ306" s="80"/>
      <c r="BCA306" s="80"/>
      <c r="BCB306" s="80"/>
      <c r="BCC306" s="80"/>
      <c r="BCD306" s="80"/>
      <c r="BCE306" s="80"/>
      <c r="BCF306" s="80"/>
      <c r="BCG306" s="80"/>
      <c r="BCH306" s="80"/>
      <c r="BCI306" s="80"/>
      <c r="BCJ306" s="80"/>
      <c r="BCK306" s="80"/>
      <c r="BCL306" s="80"/>
      <c r="BCM306" s="80"/>
      <c r="BCN306" s="80"/>
      <c r="BCO306" s="80"/>
      <c r="BCP306" s="80"/>
      <c r="BCQ306" s="80"/>
      <c r="BCR306" s="80"/>
      <c r="BCS306" s="80"/>
      <c r="BCT306" s="80"/>
      <c r="BCU306" s="80"/>
      <c r="BCV306" s="80"/>
      <c r="BCW306" s="80"/>
      <c r="BCX306" s="80"/>
      <c r="BCY306" s="80"/>
      <c r="BCZ306" s="80"/>
      <c r="BDA306" s="80"/>
      <c r="BDB306" s="80"/>
      <c r="BDC306" s="80"/>
      <c r="BDD306" s="80"/>
      <c r="BDE306" s="80"/>
      <c r="BDF306" s="80"/>
      <c r="BDG306" s="80"/>
      <c r="BDH306" s="80"/>
      <c r="BDI306" s="80"/>
      <c r="BDJ306" s="80"/>
      <c r="BDK306" s="80"/>
      <c r="BDL306" s="80"/>
      <c r="BDM306" s="80"/>
      <c r="BDN306" s="80"/>
      <c r="BDO306" s="80"/>
      <c r="BDP306" s="80"/>
      <c r="BDQ306" s="80"/>
      <c r="BDR306" s="80"/>
      <c r="BDS306" s="80"/>
      <c r="BDT306" s="80"/>
      <c r="BDU306" s="80"/>
      <c r="BDV306" s="80"/>
      <c r="BDW306" s="80"/>
      <c r="BDX306" s="80"/>
      <c r="BDY306" s="80"/>
      <c r="BDZ306" s="80"/>
      <c r="BEA306" s="80"/>
      <c r="BEB306" s="80"/>
      <c r="BEC306" s="80"/>
      <c r="BED306" s="80"/>
      <c r="BEE306" s="80"/>
      <c r="BEF306" s="80"/>
      <c r="BEG306" s="80"/>
      <c r="BEH306" s="80"/>
      <c r="BEI306" s="80"/>
      <c r="BEJ306" s="80"/>
      <c r="BEK306" s="80"/>
      <c r="BEL306" s="80"/>
      <c r="BEM306" s="80"/>
      <c r="BEN306" s="80"/>
      <c r="BEO306" s="80"/>
      <c r="BEP306" s="80"/>
      <c r="BEQ306" s="80"/>
      <c r="BER306" s="80"/>
      <c r="BES306" s="80"/>
      <c r="BET306" s="80"/>
      <c r="BEU306" s="80"/>
      <c r="BEV306" s="80"/>
      <c r="BEW306" s="80"/>
      <c r="BEX306" s="80"/>
      <c r="BEY306" s="80"/>
      <c r="BEZ306" s="80"/>
      <c r="BFA306" s="80"/>
      <c r="BFB306" s="80"/>
      <c r="BFC306" s="80"/>
      <c r="BFD306" s="80"/>
      <c r="BFE306" s="80"/>
      <c r="BFF306" s="80"/>
      <c r="BFG306" s="80"/>
      <c r="BFH306" s="80"/>
      <c r="BFI306" s="80"/>
      <c r="BFJ306" s="80"/>
      <c r="BFK306" s="80"/>
      <c r="BFL306" s="80"/>
      <c r="BFM306" s="80"/>
      <c r="BFN306" s="80"/>
      <c r="BFO306" s="80"/>
      <c r="BFP306" s="80"/>
      <c r="BFQ306" s="80"/>
      <c r="BFR306" s="80"/>
      <c r="BFS306" s="80"/>
      <c r="BFT306" s="80"/>
      <c r="BFU306" s="80"/>
      <c r="BFV306" s="80"/>
      <c r="BFW306" s="80"/>
      <c r="BFX306" s="80"/>
      <c r="BFY306" s="80"/>
      <c r="BFZ306" s="80"/>
      <c r="BGA306" s="80"/>
      <c r="BGB306" s="80"/>
      <c r="BGC306" s="80"/>
      <c r="BGD306" s="80"/>
      <c r="BGE306" s="80"/>
      <c r="BGF306" s="80"/>
      <c r="BGG306" s="80"/>
      <c r="BGH306" s="80"/>
      <c r="BGI306" s="80"/>
      <c r="BGJ306" s="80"/>
      <c r="BGK306" s="80"/>
      <c r="BGL306" s="80"/>
      <c r="BGM306" s="80"/>
      <c r="BGN306" s="80"/>
      <c r="BGO306" s="80"/>
      <c r="BGP306" s="80"/>
      <c r="BGQ306" s="80"/>
      <c r="BGR306" s="80"/>
      <c r="BGS306" s="80"/>
      <c r="BGT306" s="80"/>
      <c r="BGU306" s="80"/>
      <c r="BGV306" s="80"/>
      <c r="BGW306" s="80"/>
      <c r="BGX306" s="80"/>
      <c r="BGY306" s="80"/>
      <c r="BGZ306" s="80"/>
      <c r="BHA306" s="80"/>
      <c r="BHB306" s="80"/>
      <c r="BHC306" s="80"/>
      <c r="BHD306" s="80"/>
      <c r="BHE306" s="80"/>
      <c r="BHF306" s="80"/>
      <c r="BHG306" s="80"/>
      <c r="BHH306" s="80"/>
      <c r="BHI306" s="80"/>
      <c r="BHJ306" s="80"/>
      <c r="BHK306" s="80"/>
      <c r="BHL306" s="80"/>
      <c r="BHM306" s="80"/>
      <c r="BHN306" s="80"/>
      <c r="BHO306" s="80"/>
      <c r="BHP306" s="80"/>
      <c r="BHQ306" s="80"/>
      <c r="BHR306" s="80"/>
      <c r="BHS306" s="80"/>
      <c r="BHT306" s="80"/>
      <c r="BHU306" s="80"/>
      <c r="BHV306" s="80"/>
      <c r="BHW306" s="80"/>
      <c r="BHX306" s="80"/>
      <c r="BHY306" s="80"/>
      <c r="BHZ306" s="80"/>
      <c r="BIA306" s="80"/>
      <c r="BIB306" s="80"/>
      <c r="BIC306" s="80"/>
      <c r="BID306" s="80"/>
      <c r="BIE306" s="80"/>
      <c r="BIF306" s="80"/>
      <c r="BIG306" s="80"/>
      <c r="BIH306" s="80"/>
      <c r="BII306" s="80"/>
      <c r="BIJ306" s="80"/>
      <c r="BIK306" s="80"/>
      <c r="BIL306" s="80"/>
      <c r="BIM306" s="80"/>
      <c r="BIN306" s="80"/>
      <c r="BIO306" s="80"/>
      <c r="BIP306" s="80"/>
      <c r="BIQ306" s="80"/>
      <c r="BIR306" s="80"/>
      <c r="BIS306" s="80"/>
      <c r="BIT306" s="80"/>
      <c r="BIU306" s="80"/>
      <c r="BIV306" s="80"/>
      <c r="BIW306" s="80"/>
      <c r="BIX306" s="80"/>
      <c r="BIY306" s="80"/>
      <c r="BIZ306" s="80"/>
      <c r="BJA306" s="80"/>
      <c r="BJB306" s="80"/>
      <c r="BJC306" s="80"/>
      <c r="BJD306" s="80"/>
      <c r="BJE306" s="80"/>
      <c r="BJF306" s="80"/>
      <c r="BJG306" s="80"/>
      <c r="BJH306" s="80"/>
      <c r="BJI306" s="80"/>
      <c r="BJJ306" s="80"/>
      <c r="BJK306" s="80"/>
      <c r="BJL306" s="80"/>
      <c r="BJM306" s="80"/>
      <c r="BJN306" s="80"/>
      <c r="BJO306" s="80"/>
      <c r="BJP306" s="80"/>
      <c r="BJQ306" s="80"/>
      <c r="BJR306" s="80"/>
      <c r="BJS306" s="80"/>
      <c r="BJT306" s="80"/>
      <c r="BJU306" s="80"/>
      <c r="BJV306" s="80"/>
      <c r="BJW306" s="80"/>
      <c r="BJX306" s="80"/>
      <c r="BJY306" s="80"/>
      <c r="BJZ306" s="80"/>
      <c r="BKA306" s="80"/>
      <c r="BKB306" s="80"/>
      <c r="BKC306" s="80"/>
      <c r="BKD306" s="80"/>
      <c r="BKE306" s="80"/>
      <c r="BKF306" s="80"/>
      <c r="BKG306" s="80"/>
      <c r="BKH306" s="80"/>
      <c r="BKI306" s="80"/>
      <c r="BKJ306" s="80"/>
      <c r="BKK306" s="80"/>
      <c r="BKL306" s="80"/>
      <c r="BKM306" s="80"/>
      <c r="BKN306" s="80"/>
      <c r="BKO306" s="80"/>
      <c r="BKP306" s="80"/>
      <c r="BKQ306" s="80"/>
      <c r="BKR306" s="80"/>
      <c r="BKS306" s="80"/>
      <c r="BKT306" s="80"/>
      <c r="BKU306" s="80"/>
      <c r="BKV306" s="80"/>
      <c r="BKW306" s="80"/>
      <c r="BKX306" s="80"/>
      <c r="BKY306" s="80"/>
      <c r="BKZ306" s="80"/>
      <c r="BLA306" s="80"/>
      <c r="BLB306" s="80"/>
      <c r="BLC306" s="80"/>
      <c r="BLD306" s="80"/>
      <c r="BLE306" s="80"/>
      <c r="BLF306" s="80"/>
      <c r="BLG306" s="80"/>
      <c r="BLH306" s="80"/>
      <c r="BLI306" s="80"/>
      <c r="BLJ306" s="80"/>
      <c r="BLK306" s="80"/>
      <c r="BLL306" s="80"/>
      <c r="BLM306" s="80"/>
      <c r="BLN306" s="80"/>
      <c r="BLO306" s="80"/>
      <c r="BLP306" s="80"/>
      <c r="BLQ306" s="80"/>
      <c r="BLR306" s="80"/>
      <c r="BLS306" s="80"/>
      <c r="BLT306" s="80"/>
      <c r="BLU306" s="80"/>
      <c r="BLV306" s="80"/>
      <c r="BLW306" s="80"/>
      <c r="BLX306" s="80"/>
      <c r="BLY306" s="80"/>
      <c r="BLZ306" s="80"/>
      <c r="BMA306" s="80"/>
      <c r="BMB306" s="80"/>
      <c r="BMC306" s="80"/>
      <c r="BMD306" s="80"/>
      <c r="BME306" s="80"/>
      <c r="BMF306" s="80"/>
      <c r="BMG306" s="80"/>
      <c r="BMH306" s="80"/>
      <c r="BMI306" s="80"/>
      <c r="BMJ306" s="80"/>
      <c r="BMK306" s="80"/>
      <c r="BML306" s="80"/>
      <c r="BMM306" s="80"/>
      <c r="BMN306" s="80"/>
      <c r="BMO306" s="80"/>
      <c r="BMP306" s="80"/>
      <c r="BMQ306" s="80"/>
      <c r="BMR306" s="80"/>
      <c r="BMS306" s="80"/>
      <c r="BMT306" s="80"/>
      <c r="BMU306" s="80"/>
      <c r="BMV306" s="80"/>
      <c r="BMW306" s="80"/>
      <c r="BMX306" s="80"/>
      <c r="BMY306" s="80"/>
      <c r="BMZ306" s="80"/>
      <c r="BNA306" s="80"/>
      <c r="BNB306" s="80"/>
      <c r="BNC306" s="80"/>
      <c r="BND306" s="80"/>
      <c r="BNE306" s="80"/>
      <c r="BNF306" s="80"/>
      <c r="BNG306" s="80"/>
      <c r="BNH306" s="80"/>
      <c r="BNI306" s="80"/>
      <c r="BNJ306" s="80"/>
      <c r="BNK306" s="80"/>
      <c r="BNL306" s="80"/>
      <c r="BNM306" s="80"/>
      <c r="BNN306" s="80"/>
      <c r="BNO306" s="80"/>
      <c r="BNP306" s="80"/>
      <c r="BNQ306" s="80"/>
      <c r="BNR306" s="80"/>
      <c r="BNS306" s="80"/>
      <c r="BNT306" s="80"/>
      <c r="BNU306" s="80"/>
      <c r="BNV306" s="80"/>
      <c r="BNW306" s="80"/>
      <c r="BNX306" s="80"/>
      <c r="BNY306" s="80"/>
      <c r="BNZ306" s="80"/>
      <c r="BOA306" s="80"/>
      <c r="BOB306" s="80"/>
      <c r="BOC306" s="80"/>
      <c r="BOD306" s="80"/>
      <c r="BOE306" s="80"/>
      <c r="BOF306" s="80"/>
      <c r="BOG306" s="80"/>
      <c r="BOH306" s="80"/>
      <c r="BOI306" s="80"/>
      <c r="BOJ306" s="80"/>
      <c r="BOK306" s="80"/>
      <c r="BOL306" s="80"/>
      <c r="BOM306" s="80"/>
      <c r="BON306" s="80"/>
      <c r="BOO306" s="80"/>
      <c r="BOP306" s="80"/>
      <c r="BOQ306" s="80"/>
      <c r="BOR306" s="80"/>
      <c r="BOS306" s="80"/>
      <c r="BOT306" s="80"/>
      <c r="BOU306" s="80"/>
      <c r="BOV306" s="80"/>
      <c r="BOW306" s="80"/>
      <c r="BOX306" s="80"/>
      <c r="BOY306" s="80"/>
      <c r="BOZ306" s="80"/>
      <c r="BPA306" s="80"/>
      <c r="BPB306" s="80"/>
      <c r="BPC306" s="80"/>
      <c r="BPD306" s="80"/>
      <c r="BPE306" s="80"/>
      <c r="BPF306" s="80"/>
      <c r="BPG306" s="80"/>
      <c r="BPH306" s="80"/>
      <c r="BPI306" s="80"/>
      <c r="BPJ306" s="80"/>
      <c r="BPK306" s="80"/>
      <c r="BPL306" s="80"/>
      <c r="BPM306" s="80"/>
      <c r="BPN306" s="80"/>
      <c r="BPO306" s="80"/>
      <c r="BPP306" s="80"/>
      <c r="BPQ306" s="80"/>
      <c r="BPR306" s="80"/>
      <c r="BPS306" s="80"/>
      <c r="BPT306" s="80"/>
      <c r="BPU306" s="80"/>
      <c r="BPV306" s="80"/>
      <c r="BPW306" s="80"/>
      <c r="BPX306" s="80"/>
      <c r="BPY306" s="80"/>
      <c r="BPZ306" s="80"/>
      <c r="BQA306" s="80"/>
      <c r="BQB306" s="80"/>
      <c r="BQC306" s="80"/>
      <c r="BQD306" s="80"/>
      <c r="BQE306" s="80"/>
      <c r="BQF306" s="80"/>
      <c r="BQG306" s="80"/>
      <c r="BQH306" s="80"/>
      <c r="BQI306" s="80"/>
      <c r="BQJ306" s="80"/>
      <c r="BQK306" s="80"/>
      <c r="BQL306" s="80"/>
      <c r="BQM306" s="80"/>
      <c r="BQN306" s="80"/>
      <c r="BQO306" s="80"/>
      <c r="BQP306" s="80"/>
      <c r="BQQ306" s="80"/>
      <c r="BQR306" s="80"/>
      <c r="BQS306" s="80"/>
      <c r="BQT306" s="80"/>
      <c r="BQU306" s="80"/>
      <c r="BQV306" s="80"/>
      <c r="BQW306" s="80"/>
      <c r="BQX306" s="80"/>
      <c r="BQY306" s="80"/>
      <c r="BQZ306" s="80"/>
      <c r="BRA306" s="80"/>
      <c r="BRB306" s="80"/>
      <c r="BRC306" s="80"/>
      <c r="BRD306" s="80"/>
      <c r="BRE306" s="80"/>
      <c r="BRF306" s="80"/>
      <c r="BRG306" s="80"/>
      <c r="BRH306" s="80"/>
      <c r="BRI306" s="80"/>
      <c r="BRJ306" s="80"/>
      <c r="BRK306" s="80"/>
      <c r="BRL306" s="80"/>
      <c r="BRM306" s="80"/>
      <c r="BRN306" s="80"/>
      <c r="BRO306" s="80"/>
      <c r="BRP306" s="80"/>
      <c r="BRQ306" s="80"/>
      <c r="BRR306" s="80"/>
      <c r="BRS306" s="80"/>
      <c r="BRT306" s="80"/>
      <c r="BRU306" s="80"/>
      <c r="BRV306" s="80"/>
      <c r="BRW306" s="80"/>
      <c r="BRX306" s="80"/>
      <c r="BRY306" s="80"/>
      <c r="BRZ306" s="80"/>
      <c r="BSA306" s="80"/>
      <c r="BSB306" s="80"/>
      <c r="BSC306" s="80"/>
      <c r="BSD306" s="80"/>
      <c r="BSE306" s="80"/>
      <c r="BSF306" s="80"/>
      <c r="BSG306" s="80"/>
      <c r="BSH306" s="80"/>
      <c r="BSI306" s="80"/>
      <c r="BSJ306" s="80"/>
      <c r="BSK306" s="80"/>
      <c r="BSL306" s="80"/>
      <c r="BSM306" s="80"/>
      <c r="BSN306" s="80"/>
      <c r="BSO306" s="80"/>
      <c r="BSP306" s="80"/>
      <c r="BSQ306" s="80"/>
      <c r="BSR306" s="80"/>
      <c r="BSS306" s="80"/>
      <c r="BST306" s="80"/>
      <c r="BSU306" s="80"/>
      <c r="BSV306" s="80"/>
      <c r="BSW306" s="80"/>
      <c r="BSX306" s="80"/>
      <c r="BSY306" s="80"/>
      <c r="BSZ306" s="80"/>
      <c r="BTA306" s="80"/>
      <c r="BTB306" s="80"/>
      <c r="BTC306" s="80"/>
      <c r="BTD306" s="80"/>
      <c r="BTE306" s="80"/>
      <c r="BTF306" s="80"/>
      <c r="BTG306" s="80"/>
      <c r="BTH306" s="80"/>
      <c r="BTI306" s="80"/>
      <c r="BTJ306" s="80"/>
      <c r="BTK306" s="80"/>
      <c r="BTL306" s="80"/>
      <c r="BTM306" s="80"/>
      <c r="BTN306" s="80"/>
      <c r="BTO306" s="80"/>
      <c r="BTP306" s="80"/>
      <c r="BTQ306" s="80"/>
      <c r="BTR306" s="80"/>
      <c r="BTS306" s="80"/>
      <c r="BTT306" s="80"/>
      <c r="BTU306" s="80"/>
      <c r="BTV306" s="80"/>
      <c r="BTW306" s="80"/>
      <c r="BTX306" s="80"/>
      <c r="BTY306" s="80"/>
      <c r="BTZ306" s="80"/>
      <c r="BUA306" s="80"/>
      <c r="BUB306" s="80"/>
      <c r="BUC306" s="80"/>
      <c r="BUD306" s="80"/>
      <c r="BUE306" s="80"/>
      <c r="BUF306" s="80"/>
      <c r="BUG306" s="80"/>
      <c r="BUH306" s="80"/>
      <c r="BUI306" s="80"/>
      <c r="BUJ306" s="80"/>
      <c r="BUK306" s="80"/>
      <c r="BUL306" s="80"/>
      <c r="BUM306" s="80"/>
      <c r="BUN306" s="80"/>
      <c r="BUO306" s="80"/>
      <c r="BUP306" s="80"/>
      <c r="BUQ306" s="80"/>
      <c r="BUR306" s="80"/>
      <c r="BUS306" s="80"/>
      <c r="BUT306" s="80"/>
      <c r="BUU306" s="80"/>
      <c r="BUV306" s="80"/>
      <c r="BUW306" s="80"/>
      <c r="BUX306" s="80"/>
      <c r="BUY306" s="80"/>
      <c r="BUZ306" s="80"/>
      <c r="BVA306" s="80"/>
      <c r="BVB306" s="80"/>
      <c r="BVC306" s="80"/>
      <c r="BVD306" s="80"/>
      <c r="BVE306" s="80"/>
      <c r="BVF306" s="80"/>
      <c r="BVG306" s="80"/>
      <c r="BVH306" s="80"/>
      <c r="BVI306" s="80"/>
      <c r="BVJ306" s="80"/>
      <c r="BVK306" s="80"/>
      <c r="BVL306" s="80"/>
      <c r="BVM306" s="80"/>
      <c r="BVN306" s="80"/>
      <c r="BVO306" s="80"/>
      <c r="BVP306" s="80"/>
      <c r="BVQ306" s="80"/>
      <c r="BVR306" s="80"/>
      <c r="BVS306" s="80"/>
      <c r="BVT306" s="80"/>
      <c r="BVU306" s="80"/>
      <c r="BVV306" s="80"/>
      <c r="BVW306" s="80"/>
      <c r="BVX306" s="80"/>
      <c r="BVY306" s="80"/>
      <c r="BVZ306" s="80"/>
      <c r="BWA306" s="80"/>
      <c r="BWB306" s="80"/>
      <c r="BWC306" s="80"/>
      <c r="BWD306" s="80"/>
      <c r="BWE306" s="80"/>
      <c r="BWF306" s="80"/>
      <c r="BWG306" s="80"/>
      <c r="BWH306" s="80"/>
      <c r="BWI306" s="80"/>
      <c r="BWJ306" s="80"/>
      <c r="BWK306" s="80"/>
      <c r="BWL306" s="80"/>
      <c r="BWM306" s="80"/>
      <c r="BWN306" s="80"/>
      <c r="BWO306" s="80"/>
      <c r="BWP306" s="80"/>
      <c r="BWQ306" s="80"/>
      <c r="BWR306" s="80"/>
      <c r="BWS306" s="80"/>
      <c r="BWT306" s="80"/>
      <c r="BWU306" s="80"/>
      <c r="BWV306" s="80"/>
      <c r="BWW306" s="80"/>
      <c r="BWX306" s="80"/>
      <c r="BWY306" s="80"/>
      <c r="BWZ306" s="80"/>
      <c r="BXA306" s="80"/>
      <c r="BXB306" s="80"/>
      <c r="BXC306" s="80"/>
      <c r="BXD306" s="80"/>
      <c r="BXE306" s="80"/>
      <c r="BXF306" s="80"/>
      <c r="BXG306" s="80"/>
      <c r="BXH306" s="80"/>
      <c r="BXI306" s="80"/>
      <c r="BXJ306" s="80"/>
      <c r="BXK306" s="80"/>
      <c r="BXL306" s="80"/>
      <c r="BXM306" s="80"/>
      <c r="BXN306" s="80"/>
      <c r="BXO306" s="80"/>
      <c r="BXP306" s="80"/>
      <c r="BXQ306" s="80"/>
      <c r="BXR306" s="80"/>
      <c r="BXS306" s="80"/>
      <c r="BXT306" s="80"/>
      <c r="BXU306" s="80"/>
      <c r="BXV306" s="80"/>
      <c r="BXW306" s="80"/>
      <c r="BXX306" s="80"/>
      <c r="BXY306" s="80"/>
      <c r="BXZ306" s="80"/>
      <c r="BYA306" s="80"/>
      <c r="BYB306" s="80"/>
      <c r="BYC306" s="80"/>
      <c r="BYD306" s="80"/>
      <c r="BYE306" s="80"/>
      <c r="BYF306" s="80"/>
      <c r="BYG306" s="80"/>
      <c r="BYH306" s="80"/>
      <c r="BYI306" s="80"/>
      <c r="BYJ306" s="80"/>
      <c r="BYK306" s="80"/>
      <c r="BYL306" s="80"/>
      <c r="BYM306" s="80"/>
      <c r="BYN306" s="80"/>
      <c r="BYO306" s="80"/>
      <c r="BYP306" s="80"/>
      <c r="BYQ306" s="80"/>
      <c r="BYR306" s="80"/>
      <c r="BYS306" s="80"/>
      <c r="BYT306" s="80"/>
      <c r="BYU306" s="80"/>
      <c r="BYV306" s="80"/>
      <c r="BYW306" s="80"/>
      <c r="BYX306" s="80"/>
      <c r="BYY306" s="80"/>
      <c r="BYZ306" s="80"/>
      <c r="BZA306" s="80"/>
      <c r="BZB306" s="80"/>
      <c r="BZC306" s="80"/>
      <c r="BZD306" s="80"/>
      <c r="BZE306" s="80"/>
      <c r="BZF306" s="80"/>
      <c r="BZG306" s="80"/>
      <c r="BZH306" s="80"/>
      <c r="BZI306" s="80"/>
      <c r="BZJ306" s="80"/>
      <c r="BZK306" s="80"/>
      <c r="BZL306" s="80"/>
      <c r="BZM306" s="80"/>
      <c r="BZN306" s="80"/>
      <c r="BZO306" s="80"/>
      <c r="BZP306" s="80"/>
      <c r="BZQ306" s="80"/>
      <c r="BZR306" s="80"/>
      <c r="BZS306" s="80"/>
      <c r="BZT306" s="80"/>
      <c r="BZU306" s="80"/>
      <c r="BZV306" s="80"/>
      <c r="BZW306" s="80"/>
      <c r="BZX306" s="80"/>
      <c r="BZY306" s="80"/>
      <c r="BZZ306" s="80"/>
      <c r="CAA306" s="80"/>
      <c r="CAB306" s="80"/>
      <c r="CAC306" s="80"/>
      <c r="CAD306" s="80"/>
      <c r="CAE306" s="80"/>
      <c r="CAF306" s="80"/>
      <c r="CAG306" s="80"/>
      <c r="CAH306" s="80"/>
      <c r="CAI306" s="80"/>
      <c r="CAJ306" s="80"/>
      <c r="CAK306" s="80"/>
      <c r="CAL306" s="80"/>
      <c r="CAM306" s="80"/>
      <c r="CAN306" s="80"/>
      <c r="CAO306" s="80"/>
      <c r="CAP306" s="80"/>
      <c r="CAQ306" s="80"/>
      <c r="CAR306" s="80"/>
      <c r="CAS306" s="80"/>
      <c r="CAT306" s="80"/>
      <c r="CAU306" s="80"/>
      <c r="CAV306" s="80"/>
      <c r="CAW306" s="80"/>
      <c r="CAX306" s="80"/>
      <c r="CAY306" s="80"/>
      <c r="CAZ306" s="80"/>
      <c r="CBA306" s="80"/>
      <c r="CBB306" s="80"/>
      <c r="CBC306" s="80"/>
      <c r="CBD306" s="80"/>
      <c r="CBE306" s="80"/>
      <c r="CBF306" s="80"/>
      <c r="CBG306" s="80"/>
      <c r="CBH306" s="80"/>
      <c r="CBI306" s="80"/>
      <c r="CBJ306" s="80"/>
      <c r="CBK306" s="80"/>
      <c r="CBL306" s="80"/>
      <c r="CBM306" s="80"/>
      <c r="CBN306" s="80"/>
      <c r="CBO306" s="80"/>
      <c r="CBP306" s="80"/>
      <c r="CBQ306" s="80"/>
      <c r="CBR306" s="80"/>
      <c r="CBS306" s="80"/>
      <c r="CBT306" s="80"/>
      <c r="CBU306" s="80"/>
      <c r="CBV306" s="80"/>
      <c r="CBW306" s="80"/>
      <c r="CBX306" s="80"/>
      <c r="CBY306" s="80"/>
      <c r="CBZ306" s="80"/>
      <c r="CCA306" s="80"/>
      <c r="CCB306" s="80"/>
      <c r="CCC306" s="80"/>
      <c r="CCD306" s="80"/>
      <c r="CCE306" s="80"/>
      <c r="CCF306" s="80"/>
      <c r="CCG306" s="80"/>
      <c r="CCH306" s="80"/>
      <c r="CCI306" s="80"/>
      <c r="CCJ306" s="80"/>
      <c r="CCK306" s="80"/>
      <c r="CCL306" s="80"/>
      <c r="CCM306" s="80"/>
      <c r="CCN306" s="80"/>
      <c r="CCO306" s="80"/>
      <c r="CCP306" s="80"/>
      <c r="CCQ306" s="80"/>
      <c r="CCR306" s="80"/>
      <c r="CCS306" s="80"/>
      <c r="CCT306" s="80"/>
      <c r="CCU306" s="80"/>
      <c r="CCV306" s="80"/>
      <c r="CCW306" s="80"/>
      <c r="CCX306" s="80"/>
      <c r="CCY306" s="80"/>
      <c r="CCZ306" s="80"/>
      <c r="CDA306" s="80"/>
      <c r="CDB306" s="80"/>
      <c r="CDC306" s="80"/>
      <c r="CDD306" s="80"/>
      <c r="CDE306" s="80"/>
      <c r="CDF306" s="80"/>
      <c r="CDG306" s="80"/>
      <c r="CDH306" s="80"/>
      <c r="CDI306" s="80"/>
      <c r="CDJ306" s="80"/>
      <c r="CDK306" s="80"/>
      <c r="CDL306" s="80"/>
      <c r="CDM306" s="80"/>
      <c r="CDN306" s="80"/>
      <c r="CDO306" s="80"/>
      <c r="CDP306" s="80"/>
      <c r="CDQ306" s="80"/>
      <c r="CDR306" s="80"/>
      <c r="CDS306" s="80"/>
      <c r="CDT306" s="80"/>
      <c r="CDU306" s="80"/>
      <c r="CDV306" s="80"/>
      <c r="CDW306" s="80"/>
      <c r="CDX306" s="80"/>
      <c r="CDY306" s="80"/>
      <c r="CDZ306" s="80"/>
      <c r="CEA306" s="80"/>
      <c r="CEB306" s="80"/>
      <c r="CEC306" s="80"/>
      <c r="CED306" s="80"/>
      <c r="CEE306" s="80"/>
      <c r="CEF306" s="80"/>
      <c r="CEG306" s="80"/>
      <c r="CEH306" s="80"/>
      <c r="CEI306" s="80"/>
      <c r="CEJ306" s="80"/>
      <c r="CEK306" s="80"/>
      <c r="CEL306" s="80"/>
      <c r="CEM306" s="80"/>
      <c r="CEN306" s="80"/>
      <c r="CEO306" s="80"/>
      <c r="CEP306" s="80"/>
      <c r="CEQ306" s="80"/>
      <c r="CER306" s="80"/>
      <c r="CES306" s="80"/>
      <c r="CET306" s="80"/>
      <c r="CEU306" s="80"/>
      <c r="CEV306" s="80"/>
      <c r="CEW306" s="80"/>
      <c r="CEX306" s="80"/>
      <c r="CEY306" s="80"/>
      <c r="CEZ306" s="80"/>
      <c r="CFA306" s="80"/>
      <c r="CFB306" s="80"/>
      <c r="CFC306" s="80"/>
      <c r="CFD306" s="80"/>
      <c r="CFE306" s="80"/>
      <c r="CFF306" s="80"/>
      <c r="CFG306" s="80"/>
      <c r="CFH306" s="80"/>
      <c r="CFI306" s="80"/>
      <c r="CFJ306" s="80"/>
      <c r="CFK306" s="80"/>
      <c r="CFL306" s="80"/>
      <c r="CFM306" s="80"/>
      <c r="CFN306" s="80"/>
      <c r="CFO306" s="80"/>
      <c r="CFP306" s="80"/>
      <c r="CFQ306" s="80"/>
      <c r="CFR306" s="80"/>
      <c r="CFS306" s="80"/>
      <c r="CFT306" s="80"/>
      <c r="CFU306" s="80"/>
      <c r="CFV306" s="80"/>
      <c r="CFW306" s="80"/>
      <c r="CFX306" s="80"/>
      <c r="CFY306" s="80"/>
      <c r="CFZ306" s="80"/>
      <c r="CGA306" s="80"/>
      <c r="CGB306" s="80"/>
      <c r="CGC306" s="80"/>
      <c r="CGD306" s="80"/>
      <c r="CGE306" s="80"/>
      <c r="CGF306" s="80"/>
      <c r="CGG306" s="80"/>
      <c r="CGH306" s="80"/>
      <c r="CGI306" s="80"/>
      <c r="CGJ306" s="80"/>
      <c r="CGK306" s="80"/>
      <c r="CGL306" s="80"/>
      <c r="CGM306" s="80"/>
      <c r="CGN306" s="80"/>
      <c r="CGO306" s="80"/>
      <c r="CGP306" s="80"/>
      <c r="CGQ306" s="80"/>
      <c r="CGR306" s="80"/>
      <c r="CGS306" s="80"/>
      <c r="CGT306" s="80"/>
      <c r="CGU306" s="80"/>
      <c r="CGV306" s="80"/>
      <c r="CGW306" s="80"/>
      <c r="CGX306" s="80"/>
      <c r="CGY306" s="80"/>
      <c r="CGZ306" s="80"/>
      <c r="CHA306" s="80"/>
      <c r="CHB306" s="80"/>
      <c r="CHC306" s="80"/>
      <c r="CHD306" s="80"/>
      <c r="CHE306" s="80"/>
      <c r="CHF306" s="80"/>
      <c r="CHG306" s="80"/>
      <c r="CHH306" s="80"/>
      <c r="CHI306" s="80"/>
      <c r="CHJ306" s="80"/>
      <c r="CHK306" s="80"/>
      <c r="CHL306" s="80"/>
      <c r="CHM306" s="80"/>
      <c r="CHN306" s="80"/>
      <c r="CHO306" s="80"/>
      <c r="CHP306" s="80"/>
      <c r="CHQ306" s="80"/>
      <c r="CHR306" s="80"/>
      <c r="CHS306" s="80"/>
      <c r="CHT306" s="80"/>
      <c r="CHU306" s="80"/>
      <c r="CHV306" s="80"/>
      <c r="CHW306" s="80"/>
      <c r="CHX306" s="80"/>
      <c r="CHY306" s="80"/>
      <c r="CHZ306" s="80"/>
      <c r="CIA306" s="80"/>
      <c r="CIB306" s="80"/>
      <c r="CIC306" s="80"/>
      <c r="CID306" s="80"/>
      <c r="CIE306" s="80"/>
      <c r="CIF306" s="80"/>
      <c r="CIG306" s="80"/>
      <c r="CIH306" s="80"/>
      <c r="CII306" s="80"/>
      <c r="CIJ306" s="80"/>
      <c r="CIK306" s="80"/>
      <c r="CIL306" s="80"/>
      <c r="CIM306" s="80"/>
      <c r="CIN306" s="80"/>
      <c r="CIO306" s="80"/>
      <c r="CIP306" s="80"/>
      <c r="CIQ306" s="80"/>
      <c r="CIR306" s="80"/>
      <c r="CIS306" s="80"/>
      <c r="CIT306" s="80"/>
      <c r="CIU306" s="80"/>
      <c r="CIV306" s="80"/>
      <c r="CIW306" s="80"/>
      <c r="CIX306" s="80"/>
      <c r="CIY306" s="80"/>
      <c r="CIZ306" s="80"/>
      <c r="CJA306" s="80"/>
      <c r="CJB306" s="80"/>
      <c r="CJC306" s="80"/>
      <c r="CJD306" s="80"/>
      <c r="CJE306" s="80"/>
      <c r="CJF306" s="80"/>
      <c r="CJG306" s="80"/>
      <c r="CJH306" s="80"/>
      <c r="CJI306" s="80"/>
      <c r="CJJ306" s="80"/>
      <c r="CJK306" s="80"/>
      <c r="CJL306" s="80"/>
      <c r="CJM306" s="80"/>
      <c r="CJN306" s="80"/>
      <c r="CJO306" s="80"/>
      <c r="CJP306" s="80"/>
      <c r="CJQ306" s="80"/>
      <c r="CJR306" s="80"/>
      <c r="CJS306" s="80"/>
      <c r="CJT306" s="80"/>
      <c r="CJU306" s="80"/>
      <c r="CJV306" s="80"/>
      <c r="CJW306" s="80"/>
      <c r="CJX306" s="80"/>
      <c r="CJY306" s="80"/>
      <c r="CJZ306" s="80"/>
      <c r="CKA306" s="80"/>
      <c r="CKB306" s="80"/>
      <c r="CKC306" s="80"/>
      <c r="CKD306" s="80"/>
      <c r="CKE306" s="80"/>
      <c r="CKF306" s="80"/>
      <c r="CKG306" s="80"/>
      <c r="CKH306" s="80"/>
      <c r="CKI306" s="80"/>
      <c r="CKJ306" s="80"/>
      <c r="CKK306" s="80"/>
      <c r="CKL306" s="80"/>
      <c r="CKM306" s="80"/>
      <c r="CKN306" s="80"/>
      <c r="CKO306" s="80"/>
      <c r="CKP306" s="80"/>
      <c r="CKQ306" s="80"/>
      <c r="CKR306" s="80"/>
      <c r="CKS306" s="80"/>
      <c r="CKT306" s="80"/>
      <c r="CKU306" s="80"/>
      <c r="CKV306" s="80"/>
      <c r="CKW306" s="80"/>
      <c r="CKX306" s="80"/>
      <c r="CKY306" s="80"/>
      <c r="CKZ306" s="80"/>
      <c r="CLA306" s="80"/>
      <c r="CLB306" s="80"/>
      <c r="CLC306" s="80"/>
      <c r="CLD306" s="80"/>
      <c r="CLE306" s="80"/>
      <c r="CLF306" s="80"/>
      <c r="CLG306" s="80"/>
      <c r="CLH306" s="80"/>
      <c r="CLI306" s="80"/>
      <c r="CLJ306" s="80"/>
      <c r="CLK306" s="80"/>
      <c r="CLL306" s="80"/>
      <c r="CLM306" s="80"/>
      <c r="CLN306" s="80"/>
      <c r="CLO306" s="80"/>
      <c r="CLP306" s="80"/>
      <c r="CLQ306" s="80"/>
      <c r="CLR306" s="80"/>
      <c r="CLS306" s="80"/>
      <c r="CLT306" s="80"/>
      <c r="CLU306" s="80"/>
      <c r="CLV306" s="80"/>
      <c r="CLW306" s="80"/>
      <c r="CLX306" s="80"/>
      <c r="CLY306" s="80"/>
      <c r="CLZ306" s="80"/>
      <c r="CMA306" s="80"/>
      <c r="CMB306" s="80"/>
      <c r="CMC306" s="80"/>
      <c r="CMD306" s="80"/>
      <c r="CME306" s="80"/>
      <c r="CMF306" s="80"/>
      <c r="CMG306" s="80"/>
      <c r="CMH306" s="80"/>
      <c r="CMI306" s="80"/>
      <c r="CMJ306" s="80"/>
      <c r="CMK306" s="80"/>
      <c r="CML306" s="80"/>
      <c r="CMM306" s="80"/>
      <c r="CMN306" s="80"/>
      <c r="CMO306" s="80"/>
      <c r="CMP306" s="80"/>
      <c r="CMQ306" s="80"/>
      <c r="CMR306" s="80"/>
      <c r="CMS306" s="80"/>
      <c r="CMT306" s="80"/>
      <c r="CMU306" s="80"/>
      <c r="CMV306" s="80"/>
      <c r="CMW306" s="80"/>
      <c r="CMX306" s="80"/>
      <c r="CMY306" s="80"/>
      <c r="CMZ306" s="80"/>
      <c r="CNA306" s="80"/>
      <c r="CNB306" s="80"/>
      <c r="CNC306" s="80"/>
      <c r="CND306" s="80"/>
      <c r="CNE306" s="80"/>
      <c r="CNF306" s="80"/>
      <c r="CNG306" s="80"/>
      <c r="CNH306" s="80"/>
      <c r="CNI306" s="80"/>
      <c r="CNJ306" s="80"/>
      <c r="CNK306" s="80"/>
      <c r="CNL306" s="80"/>
      <c r="CNM306" s="80"/>
      <c r="CNN306" s="80"/>
      <c r="CNO306" s="80"/>
      <c r="CNP306" s="80"/>
      <c r="CNQ306" s="80"/>
      <c r="CNR306" s="80"/>
      <c r="CNS306" s="80"/>
      <c r="CNT306" s="80"/>
      <c r="CNU306" s="80"/>
      <c r="CNV306" s="80"/>
      <c r="CNW306" s="80"/>
      <c r="CNX306" s="80"/>
      <c r="CNY306" s="80"/>
      <c r="CNZ306" s="80"/>
      <c r="COA306" s="80"/>
      <c r="COB306" s="80"/>
      <c r="COC306" s="80"/>
      <c r="COD306" s="80"/>
      <c r="COE306" s="80"/>
      <c r="COF306" s="80"/>
      <c r="COG306" s="80"/>
      <c r="COH306" s="80"/>
      <c r="COI306" s="80"/>
      <c r="COJ306" s="80"/>
      <c r="COK306" s="80"/>
      <c r="COL306" s="80"/>
      <c r="COM306" s="80"/>
      <c r="CON306" s="80"/>
      <c r="COO306" s="80"/>
      <c r="COP306" s="80"/>
      <c r="COQ306" s="80"/>
      <c r="COR306" s="80"/>
      <c r="COS306" s="80"/>
      <c r="COT306" s="80"/>
      <c r="COU306" s="80"/>
      <c r="COV306" s="80"/>
      <c r="COW306" s="80"/>
      <c r="COX306" s="80"/>
      <c r="COY306" s="80"/>
      <c r="COZ306" s="80"/>
      <c r="CPA306" s="80"/>
      <c r="CPB306" s="80"/>
      <c r="CPC306" s="80"/>
      <c r="CPD306" s="80"/>
      <c r="CPE306" s="80"/>
      <c r="CPF306" s="80"/>
      <c r="CPG306" s="80"/>
      <c r="CPH306" s="80"/>
      <c r="CPI306" s="80"/>
      <c r="CPJ306" s="80"/>
      <c r="CPK306" s="80"/>
      <c r="CPL306" s="80"/>
      <c r="CPM306" s="80"/>
      <c r="CPN306" s="80"/>
      <c r="CPO306" s="80"/>
      <c r="CPP306" s="80"/>
      <c r="CPQ306" s="80"/>
      <c r="CPR306" s="80"/>
      <c r="CPS306" s="80"/>
      <c r="CPT306" s="80"/>
      <c r="CPU306" s="80"/>
      <c r="CPV306" s="80"/>
      <c r="CPW306" s="80"/>
      <c r="CPX306" s="80"/>
      <c r="CPY306" s="80"/>
      <c r="CPZ306" s="80"/>
      <c r="CQA306" s="80"/>
      <c r="CQB306" s="80"/>
      <c r="CQC306" s="80"/>
      <c r="CQD306" s="80"/>
      <c r="CQE306" s="80"/>
      <c r="CQF306" s="80"/>
      <c r="CQG306" s="80"/>
      <c r="CQH306" s="80"/>
      <c r="CQI306" s="80"/>
      <c r="CQJ306" s="80"/>
      <c r="CQK306" s="80"/>
      <c r="CQL306" s="80"/>
      <c r="CQM306" s="80"/>
      <c r="CQN306" s="80"/>
      <c r="CQO306" s="80"/>
      <c r="CQP306" s="80"/>
      <c r="CQQ306" s="80"/>
      <c r="CQR306" s="80"/>
      <c r="CQS306" s="80"/>
      <c r="CQT306" s="80"/>
      <c r="CQU306" s="80"/>
      <c r="CQV306" s="80"/>
      <c r="CQW306" s="80"/>
      <c r="CQX306" s="80"/>
      <c r="CQY306" s="80"/>
      <c r="CQZ306" s="80"/>
      <c r="CRA306" s="80"/>
      <c r="CRB306" s="80"/>
      <c r="CRC306" s="80"/>
      <c r="CRD306" s="80"/>
      <c r="CRE306" s="80"/>
      <c r="CRF306" s="80"/>
      <c r="CRG306" s="80"/>
      <c r="CRH306" s="80"/>
      <c r="CRI306" s="80"/>
      <c r="CRJ306" s="80"/>
      <c r="CRK306" s="80"/>
      <c r="CRL306" s="80"/>
      <c r="CRM306" s="80"/>
      <c r="CRN306" s="80"/>
      <c r="CRO306" s="80"/>
      <c r="CRP306" s="80"/>
      <c r="CRQ306" s="80"/>
      <c r="CRR306" s="80"/>
      <c r="CRS306" s="80"/>
      <c r="CRT306" s="80"/>
      <c r="CRU306" s="80"/>
      <c r="CRV306" s="80"/>
      <c r="CRW306" s="80"/>
      <c r="CRX306" s="80"/>
      <c r="CRY306" s="80"/>
      <c r="CRZ306" s="80"/>
      <c r="CSA306" s="80"/>
      <c r="CSB306" s="80"/>
      <c r="CSC306" s="80"/>
      <c r="CSD306" s="80"/>
      <c r="CSE306" s="80"/>
      <c r="CSF306" s="80"/>
      <c r="CSG306" s="80"/>
      <c r="CSH306" s="80"/>
      <c r="CSI306" s="80"/>
      <c r="CSJ306" s="80"/>
      <c r="CSK306" s="80"/>
      <c r="CSL306" s="80"/>
      <c r="CSM306" s="80"/>
      <c r="CSN306" s="80"/>
      <c r="CSO306" s="80"/>
      <c r="CSP306" s="80"/>
      <c r="CSQ306" s="80"/>
      <c r="CSR306" s="80"/>
      <c r="CSS306" s="80"/>
      <c r="CST306" s="80"/>
      <c r="CSU306" s="80"/>
      <c r="CSV306" s="80"/>
      <c r="CSW306" s="80"/>
      <c r="CSX306" s="80"/>
      <c r="CSY306" s="80"/>
      <c r="CSZ306" s="80"/>
      <c r="CTA306" s="80"/>
      <c r="CTB306" s="80"/>
      <c r="CTC306" s="80"/>
      <c r="CTD306" s="80"/>
      <c r="CTE306" s="80"/>
      <c r="CTF306" s="80"/>
      <c r="CTG306" s="80"/>
      <c r="CTH306" s="80"/>
      <c r="CTI306" s="80"/>
      <c r="CTJ306" s="80"/>
      <c r="CTK306" s="80"/>
      <c r="CTL306" s="80"/>
      <c r="CTM306" s="80"/>
      <c r="CTN306" s="80"/>
      <c r="CTO306" s="80"/>
      <c r="CTP306" s="80"/>
      <c r="CTQ306" s="80"/>
      <c r="CTR306" s="80"/>
      <c r="CTS306" s="80"/>
      <c r="CTT306" s="80"/>
      <c r="CTU306" s="80"/>
      <c r="CTV306" s="80"/>
      <c r="CTW306" s="80"/>
      <c r="CTX306" s="80"/>
      <c r="CTY306" s="80"/>
      <c r="CTZ306" s="80"/>
      <c r="CUA306" s="80"/>
      <c r="CUB306" s="80"/>
      <c r="CUC306" s="80"/>
      <c r="CUD306" s="80"/>
      <c r="CUE306" s="80"/>
      <c r="CUF306" s="80"/>
      <c r="CUG306" s="80"/>
      <c r="CUH306" s="80"/>
      <c r="CUI306" s="80"/>
      <c r="CUJ306" s="80"/>
      <c r="CUK306" s="80"/>
      <c r="CUL306" s="80"/>
      <c r="CUM306" s="80"/>
      <c r="CUN306" s="80"/>
      <c r="CUO306" s="80"/>
      <c r="CUP306" s="80"/>
      <c r="CUQ306" s="80"/>
      <c r="CUR306" s="80"/>
      <c r="CUS306" s="80"/>
      <c r="CUT306" s="80"/>
      <c r="CUU306" s="80"/>
      <c r="CUV306" s="80"/>
      <c r="CUW306" s="80"/>
      <c r="CUX306" s="80"/>
      <c r="CUY306" s="80"/>
      <c r="CUZ306" s="80"/>
      <c r="CVA306" s="80"/>
      <c r="CVB306" s="80"/>
      <c r="CVC306" s="80"/>
      <c r="CVD306" s="80"/>
      <c r="CVE306" s="80"/>
      <c r="CVF306" s="80"/>
      <c r="CVG306" s="80"/>
      <c r="CVH306" s="80"/>
      <c r="CVI306" s="80"/>
      <c r="CVJ306" s="80"/>
      <c r="CVK306" s="80"/>
      <c r="CVL306" s="80"/>
      <c r="CVM306" s="80"/>
      <c r="CVN306" s="80"/>
      <c r="CVO306" s="80"/>
      <c r="CVP306" s="80"/>
      <c r="CVQ306" s="80"/>
      <c r="CVR306" s="80"/>
      <c r="CVS306" s="80"/>
      <c r="CVT306" s="80"/>
      <c r="CVU306" s="80"/>
      <c r="CVV306" s="80"/>
      <c r="CVW306" s="80"/>
      <c r="CVX306" s="80"/>
      <c r="CVY306" s="80"/>
      <c r="CVZ306" s="80"/>
      <c r="CWA306" s="80"/>
      <c r="CWB306" s="80"/>
      <c r="CWC306" s="80"/>
      <c r="CWD306" s="80"/>
      <c r="CWE306" s="80"/>
      <c r="CWF306" s="80"/>
      <c r="CWG306" s="80"/>
      <c r="CWH306" s="80"/>
      <c r="CWI306" s="80"/>
      <c r="CWJ306" s="80"/>
      <c r="CWK306" s="80"/>
      <c r="CWL306" s="80"/>
      <c r="CWM306" s="80"/>
      <c r="CWN306" s="80"/>
      <c r="CWO306" s="80"/>
      <c r="CWP306" s="80"/>
      <c r="CWQ306" s="80"/>
      <c r="CWR306" s="80"/>
      <c r="CWS306" s="80"/>
      <c r="CWT306" s="80"/>
      <c r="CWU306" s="80"/>
      <c r="CWV306" s="80"/>
      <c r="CWW306" s="80"/>
      <c r="CWX306" s="80"/>
      <c r="CWY306" s="80"/>
      <c r="CWZ306" s="80"/>
      <c r="CXA306" s="80"/>
      <c r="CXB306" s="80"/>
      <c r="CXC306" s="80"/>
      <c r="CXD306" s="80"/>
      <c r="CXE306" s="80"/>
      <c r="CXF306" s="80"/>
      <c r="CXG306" s="80"/>
      <c r="CXH306" s="80"/>
      <c r="CXI306" s="80"/>
      <c r="CXJ306" s="80"/>
      <c r="CXK306" s="80"/>
      <c r="CXL306" s="80"/>
      <c r="CXM306" s="80"/>
      <c r="CXN306" s="80"/>
      <c r="CXO306" s="80"/>
      <c r="CXP306" s="80"/>
      <c r="CXQ306" s="80"/>
      <c r="CXR306" s="80"/>
      <c r="CXS306" s="80"/>
      <c r="CXT306" s="80"/>
      <c r="CXU306" s="80"/>
      <c r="CXV306" s="80"/>
      <c r="CXW306" s="80"/>
      <c r="CXX306" s="80"/>
      <c r="CXY306" s="80"/>
      <c r="CXZ306" s="80"/>
      <c r="CYA306" s="80"/>
      <c r="CYB306" s="80"/>
      <c r="CYC306" s="80"/>
      <c r="CYD306" s="80"/>
      <c r="CYE306" s="80"/>
      <c r="CYF306" s="80"/>
      <c r="CYG306" s="80"/>
      <c r="CYH306" s="80"/>
      <c r="CYI306" s="80"/>
      <c r="CYJ306" s="80"/>
      <c r="CYK306" s="80"/>
      <c r="CYL306" s="80"/>
      <c r="CYM306" s="80"/>
      <c r="CYN306" s="80"/>
      <c r="CYO306" s="80"/>
      <c r="CYP306" s="80"/>
      <c r="CYQ306" s="80"/>
      <c r="CYR306" s="80"/>
      <c r="CYS306" s="80"/>
      <c r="CYT306" s="80"/>
      <c r="CYU306" s="80"/>
      <c r="CYV306" s="80"/>
      <c r="CYW306" s="80"/>
      <c r="CYX306" s="80"/>
      <c r="CYY306" s="80"/>
      <c r="CYZ306" s="80"/>
      <c r="CZA306" s="80"/>
      <c r="CZB306" s="80"/>
      <c r="CZC306" s="80"/>
      <c r="CZD306" s="80"/>
      <c r="CZE306" s="80"/>
      <c r="CZF306" s="80"/>
      <c r="CZG306" s="80"/>
      <c r="CZH306" s="80"/>
      <c r="CZI306" s="80"/>
      <c r="CZJ306" s="80"/>
      <c r="CZK306" s="80"/>
      <c r="CZL306" s="80"/>
      <c r="CZM306" s="80"/>
      <c r="CZN306" s="80"/>
      <c r="CZO306" s="80"/>
      <c r="CZP306" s="80"/>
      <c r="CZQ306" s="80"/>
      <c r="CZR306" s="80"/>
      <c r="CZS306" s="80"/>
      <c r="CZT306" s="80"/>
      <c r="CZU306" s="80"/>
      <c r="CZV306" s="80"/>
      <c r="CZW306" s="80"/>
      <c r="CZX306" s="80"/>
      <c r="CZY306" s="80"/>
      <c r="CZZ306" s="80"/>
      <c r="DAA306" s="80"/>
      <c r="DAB306" s="80"/>
      <c r="DAC306" s="80"/>
      <c r="DAD306" s="80"/>
      <c r="DAE306" s="80"/>
      <c r="DAF306" s="80"/>
      <c r="DAG306" s="80"/>
      <c r="DAH306" s="80"/>
      <c r="DAI306" s="80"/>
      <c r="DAJ306" s="80"/>
      <c r="DAK306" s="80"/>
      <c r="DAL306" s="80"/>
      <c r="DAM306" s="80"/>
      <c r="DAN306" s="80"/>
      <c r="DAO306" s="80"/>
      <c r="DAP306" s="80"/>
      <c r="DAQ306" s="80"/>
      <c r="DAR306" s="80"/>
      <c r="DAS306" s="80"/>
      <c r="DAT306" s="80"/>
      <c r="DAU306" s="80"/>
      <c r="DAV306" s="80"/>
      <c r="DAW306" s="80"/>
      <c r="DAX306" s="80"/>
      <c r="DAY306" s="80"/>
      <c r="DAZ306" s="80"/>
      <c r="DBA306" s="80"/>
      <c r="DBB306" s="80"/>
      <c r="DBC306" s="80"/>
      <c r="DBD306" s="80"/>
      <c r="DBE306" s="80"/>
      <c r="DBF306" s="80"/>
      <c r="DBG306" s="80"/>
      <c r="DBH306" s="80"/>
      <c r="DBI306" s="80"/>
      <c r="DBJ306" s="80"/>
      <c r="DBK306" s="80"/>
      <c r="DBL306" s="80"/>
      <c r="DBM306" s="80"/>
      <c r="DBN306" s="80"/>
      <c r="DBO306" s="80"/>
      <c r="DBP306" s="80"/>
      <c r="DBQ306" s="80"/>
      <c r="DBR306" s="80"/>
      <c r="DBS306" s="80"/>
      <c r="DBT306" s="80"/>
      <c r="DBU306" s="80"/>
      <c r="DBV306" s="80"/>
      <c r="DBW306" s="80"/>
      <c r="DBX306" s="80"/>
      <c r="DBY306" s="80"/>
      <c r="DBZ306" s="80"/>
      <c r="DCA306" s="80"/>
      <c r="DCB306" s="80"/>
      <c r="DCC306" s="80"/>
      <c r="DCD306" s="80"/>
      <c r="DCE306" s="80"/>
      <c r="DCF306" s="80"/>
      <c r="DCG306" s="80"/>
      <c r="DCH306" s="80"/>
      <c r="DCI306" s="80"/>
      <c r="DCJ306" s="80"/>
      <c r="DCK306" s="80"/>
      <c r="DCL306" s="80"/>
      <c r="DCM306" s="80"/>
      <c r="DCN306" s="80"/>
      <c r="DCO306" s="80"/>
      <c r="DCP306" s="80"/>
      <c r="DCQ306" s="80"/>
      <c r="DCR306" s="80"/>
      <c r="DCS306" s="80"/>
      <c r="DCT306" s="80"/>
      <c r="DCU306" s="80"/>
      <c r="DCV306" s="80"/>
      <c r="DCW306" s="80"/>
      <c r="DCX306" s="80"/>
      <c r="DCY306" s="80"/>
      <c r="DCZ306" s="80"/>
      <c r="DDA306" s="80"/>
      <c r="DDB306" s="80"/>
      <c r="DDC306" s="80"/>
      <c r="DDD306" s="80"/>
      <c r="DDE306" s="80"/>
      <c r="DDF306" s="80"/>
      <c r="DDG306" s="80"/>
      <c r="DDH306" s="80"/>
      <c r="DDI306" s="80"/>
      <c r="DDJ306" s="80"/>
      <c r="DDK306" s="80"/>
      <c r="DDL306" s="80"/>
      <c r="DDM306" s="80"/>
      <c r="DDN306" s="80"/>
      <c r="DDO306" s="80"/>
      <c r="DDP306" s="80"/>
      <c r="DDQ306" s="80"/>
      <c r="DDR306" s="80"/>
      <c r="DDS306" s="80"/>
      <c r="DDT306" s="80"/>
      <c r="DDU306" s="80"/>
      <c r="DDV306" s="80"/>
      <c r="DDW306" s="80"/>
      <c r="DDX306" s="80"/>
      <c r="DDY306" s="80"/>
      <c r="DDZ306" s="80"/>
      <c r="DEA306" s="80"/>
      <c r="DEB306" s="80"/>
      <c r="DEC306" s="80"/>
      <c r="DED306" s="80"/>
      <c r="DEE306" s="80"/>
      <c r="DEF306" s="80"/>
      <c r="DEG306" s="80"/>
      <c r="DEH306" s="80"/>
      <c r="DEI306" s="80"/>
      <c r="DEJ306" s="80"/>
      <c r="DEK306" s="80"/>
      <c r="DEL306" s="80"/>
      <c r="DEM306" s="80"/>
      <c r="DEN306" s="80"/>
      <c r="DEO306" s="80"/>
      <c r="DEP306" s="80"/>
      <c r="DEQ306" s="80"/>
      <c r="DER306" s="80"/>
      <c r="DES306" s="80"/>
      <c r="DET306" s="80"/>
      <c r="DEU306" s="80"/>
      <c r="DEV306" s="80"/>
      <c r="DEW306" s="80"/>
      <c r="DEX306" s="80"/>
      <c r="DEY306" s="80"/>
      <c r="DEZ306" s="80"/>
      <c r="DFA306" s="80"/>
      <c r="DFB306" s="80"/>
      <c r="DFC306" s="80"/>
      <c r="DFD306" s="80"/>
      <c r="DFE306" s="80"/>
      <c r="DFF306" s="80"/>
      <c r="DFG306" s="80"/>
      <c r="DFH306" s="80"/>
      <c r="DFI306" s="80"/>
      <c r="DFJ306" s="80"/>
      <c r="DFK306" s="80"/>
      <c r="DFL306" s="80"/>
      <c r="DFM306" s="80"/>
      <c r="DFN306" s="80"/>
      <c r="DFO306" s="80"/>
      <c r="DFP306" s="80"/>
      <c r="DFQ306" s="80"/>
      <c r="DFR306" s="80"/>
      <c r="DFS306" s="80"/>
      <c r="DFT306" s="80"/>
      <c r="DFU306" s="80"/>
      <c r="DFV306" s="80"/>
      <c r="DFW306" s="80"/>
      <c r="DFX306" s="80"/>
      <c r="DFY306" s="80"/>
      <c r="DFZ306" s="80"/>
      <c r="DGA306" s="80"/>
      <c r="DGB306" s="80"/>
      <c r="DGC306" s="80"/>
      <c r="DGD306" s="80"/>
      <c r="DGE306" s="80"/>
      <c r="DGF306" s="80"/>
      <c r="DGG306" s="80"/>
      <c r="DGH306" s="80"/>
      <c r="DGI306" s="80"/>
      <c r="DGJ306" s="80"/>
      <c r="DGK306" s="80"/>
      <c r="DGL306" s="80"/>
      <c r="DGM306" s="80"/>
      <c r="DGN306" s="80"/>
      <c r="DGO306" s="80"/>
      <c r="DGP306" s="80"/>
      <c r="DGQ306" s="80"/>
      <c r="DGR306" s="80"/>
      <c r="DGS306" s="80"/>
      <c r="DGT306" s="80"/>
      <c r="DGU306" s="80"/>
      <c r="DGV306" s="80"/>
      <c r="DGW306" s="80"/>
      <c r="DGX306" s="80"/>
      <c r="DGY306" s="80"/>
      <c r="DGZ306" s="80"/>
      <c r="DHA306" s="80"/>
      <c r="DHB306" s="80"/>
      <c r="DHC306" s="80"/>
      <c r="DHD306" s="80"/>
      <c r="DHE306" s="80"/>
      <c r="DHF306" s="80"/>
      <c r="DHG306" s="80"/>
      <c r="DHH306" s="80"/>
      <c r="DHI306" s="80"/>
      <c r="DHJ306" s="80"/>
      <c r="DHK306" s="80"/>
      <c r="DHL306" s="80"/>
      <c r="DHM306" s="80"/>
      <c r="DHN306" s="80"/>
      <c r="DHO306" s="80"/>
      <c r="DHP306" s="80"/>
      <c r="DHQ306" s="80"/>
      <c r="DHR306" s="80"/>
      <c r="DHS306" s="80"/>
      <c r="DHT306" s="80"/>
      <c r="DHU306" s="80"/>
      <c r="DHV306" s="80"/>
      <c r="DHW306" s="80"/>
      <c r="DHX306" s="80"/>
      <c r="DHY306" s="80"/>
      <c r="DHZ306" s="80"/>
      <c r="DIA306" s="80"/>
      <c r="DIB306" s="80"/>
      <c r="DIC306" s="80"/>
      <c r="DID306" s="80"/>
      <c r="DIE306" s="80"/>
      <c r="DIF306" s="80"/>
      <c r="DIG306" s="80"/>
      <c r="DIH306" s="80"/>
      <c r="DII306" s="80"/>
      <c r="DIJ306" s="80"/>
      <c r="DIK306" s="80"/>
      <c r="DIL306" s="80"/>
      <c r="DIM306" s="80"/>
      <c r="DIN306" s="80"/>
      <c r="DIO306" s="80"/>
      <c r="DIP306" s="80"/>
      <c r="DIQ306" s="80"/>
      <c r="DIR306" s="80"/>
      <c r="DIS306" s="80"/>
      <c r="DIT306" s="80"/>
      <c r="DIU306" s="80"/>
      <c r="DIV306" s="80"/>
      <c r="DIW306" s="80"/>
      <c r="DIX306" s="80"/>
      <c r="DIY306" s="80"/>
      <c r="DIZ306" s="80"/>
      <c r="DJA306" s="80"/>
      <c r="DJB306" s="80"/>
      <c r="DJC306" s="80"/>
      <c r="DJD306" s="80"/>
      <c r="DJE306" s="80"/>
      <c r="DJF306" s="80"/>
      <c r="DJG306" s="80"/>
      <c r="DJH306" s="80"/>
      <c r="DJI306" s="80"/>
      <c r="DJJ306" s="80"/>
      <c r="DJK306" s="80"/>
      <c r="DJL306" s="80"/>
      <c r="DJM306" s="80"/>
      <c r="DJN306" s="80"/>
      <c r="DJO306" s="80"/>
      <c r="DJP306" s="80"/>
      <c r="DJQ306" s="80"/>
      <c r="DJR306" s="80"/>
      <c r="DJS306" s="80"/>
      <c r="DJT306" s="80"/>
      <c r="DJU306" s="80"/>
      <c r="DJV306" s="80"/>
      <c r="DJW306" s="80"/>
      <c r="DJX306" s="80"/>
      <c r="DJY306" s="80"/>
      <c r="DJZ306" s="80"/>
      <c r="DKA306" s="80"/>
      <c r="DKB306" s="80"/>
      <c r="DKC306" s="80"/>
      <c r="DKD306" s="80"/>
      <c r="DKE306" s="80"/>
      <c r="DKF306" s="80"/>
      <c r="DKG306" s="80"/>
      <c r="DKH306" s="80"/>
      <c r="DKI306" s="80"/>
      <c r="DKJ306" s="80"/>
      <c r="DKK306" s="80"/>
      <c r="DKL306" s="80"/>
      <c r="DKM306" s="80"/>
      <c r="DKN306" s="80"/>
      <c r="DKO306" s="80"/>
      <c r="DKP306" s="80"/>
      <c r="DKQ306" s="80"/>
      <c r="DKR306" s="80"/>
      <c r="DKS306" s="80"/>
      <c r="DKT306" s="80"/>
      <c r="DKU306" s="80"/>
      <c r="DKV306" s="80"/>
      <c r="DKW306" s="80"/>
      <c r="DKX306" s="80"/>
      <c r="DKY306" s="80"/>
      <c r="DKZ306" s="80"/>
      <c r="DLA306" s="80"/>
      <c r="DLB306" s="80"/>
      <c r="DLC306" s="80"/>
      <c r="DLD306" s="80"/>
      <c r="DLE306" s="80"/>
      <c r="DLF306" s="80"/>
      <c r="DLG306" s="80"/>
      <c r="DLH306" s="80"/>
      <c r="DLI306" s="80"/>
      <c r="DLJ306" s="80"/>
      <c r="DLK306" s="80"/>
      <c r="DLL306" s="80"/>
      <c r="DLM306" s="80"/>
      <c r="DLN306" s="80"/>
      <c r="DLO306" s="80"/>
      <c r="DLP306" s="80"/>
      <c r="DLQ306" s="80"/>
      <c r="DLR306" s="80"/>
      <c r="DLS306" s="80"/>
      <c r="DLT306" s="80"/>
      <c r="DLU306" s="80"/>
      <c r="DLV306" s="80"/>
      <c r="DLW306" s="80"/>
      <c r="DLX306" s="80"/>
      <c r="DLY306" s="80"/>
      <c r="DLZ306" s="80"/>
      <c r="DMA306" s="80"/>
      <c r="DMB306" s="80"/>
      <c r="DMC306" s="80"/>
      <c r="DMD306" s="80"/>
      <c r="DME306" s="80"/>
      <c r="DMF306" s="80"/>
      <c r="DMG306" s="80"/>
      <c r="DMH306" s="80"/>
      <c r="DMI306" s="80"/>
      <c r="DMJ306" s="80"/>
      <c r="DMK306" s="80"/>
      <c r="DML306" s="80"/>
      <c r="DMM306" s="80"/>
      <c r="DMN306" s="80"/>
      <c r="DMO306" s="80"/>
      <c r="DMP306" s="80"/>
      <c r="DMQ306" s="80"/>
      <c r="DMR306" s="80"/>
      <c r="DMS306" s="80"/>
      <c r="DMT306" s="80"/>
      <c r="DMU306" s="80"/>
      <c r="DMV306" s="80"/>
      <c r="DMW306" s="80"/>
      <c r="DMX306" s="80"/>
      <c r="DMY306" s="80"/>
      <c r="DMZ306" s="80"/>
      <c r="DNA306" s="80"/>
      <c r="DNB306" s="80"/>
      <c r="DNC306" s="80"/>
      <c r="DND306" s="80"/>
      <c r="DNE306" s="80"/>
      <c r="DNF306" s="80"/>
      <c r="DNG306" s="80"/>
      <c r="DNH306" s="80"/>
      <c r="DNI306" s="80"/>
      <c r="DNJ306" s="80"/>
      <c r="DNK306" s="80"/>
      <c r="DNL306" s="80"/>
      <c r="DNM306" s="80"/>
      <c r="DNN306" s="80"/>
      <c r="DNO306" s="80"/>
      <c r="DNP306" s="80"/>
      <c r="DNQ306" s="80"/>
      <c r="DNR306" s="80"/>
      <c r="DNS306" s="80"/>
      <c r="DNT306" s="80"/>
      <c r="DNU306" s="80"/>
      <c r="DNV306" s="80"/>
      <c r="DNW306" s="80"/>
      <c r="DNX306" s="80"/>
      <c r="DNY306" s="80"/>
      <c r="DNZ306" s="80"/>
      <c r="DOA306" s="80"/>
      <c r="DOB306" s="80"/>
      <c r="DOC306" s="80"/>
      <c r="DOD306" s="80"/>
      <c r="DOE306" s="80"/>
      <c r="DOF306" s="80"/>
      <c r="DOG306" s="80"/>
      <c r="DOH306" s="80"/>
      <c r="DOI306" s="80"/>
      <c r="DOJ306" s="80"/>
      <c r="DOK306" s="80"/>
      <c r="DOL306" s="80"/>
      <c r="DOM306" s="80"/>
      <c r="DON306" s="80"/>
      <c r="DOO306" s="80"/>
      <c r="DOP306" s="80"/>
      <c r="DOQ306" s="80"/>
      <c r="DOR306" s="80"/>
      <c r="DOS306" s="80"/>
      <c r="DOT306" s="80"/>
      <c r="DOU306" s="80"/>
      <c r="DOV306" s="80"/>
      <c r="DOW306" s="80"/>
      <c r="DOX306" s="80"/>
      <c r="DOY306" s="80"/>
      <c r="DOZ306" s="80"/>
      <c r="DPA306" s="80"/>
      <c r="DPB306" s="80"/>
      <c r="DPC306" s="80"/>
      <c r="DPD306" s="80"/>
      <c r="DPE306" s="80"/>
      <c r="DPF306" s="80"/>
      <c r="DPG306" s="80"/>
      <c r="DPH306" s="80"/>
      <c r="DPI306" s="80"/>
      <c r="DPJ306" s="80"/>
      <c r="DPK306" s="80"/>
      <c r="DPL306" s="80"/>
      <c r="DPM306" s="80"/>
      <c r="DPN306" s="80"/>
      <c r="DPO306" s="80"/>
      <c r="DPP306" s="80"/>
      <c r="DPQ306" s="80"/>
      <c r="DPR306" s="80"/>
      <c r="DPS306" s="80"/>
      <c r="DPT306" s="80"/>
      <c r="DPU306" s="80"/>
      <c r="DPV306" s="80"/>
      <c r="DPW306" s="80"/>
      <c r="DPX306" s="80"/>
      <c r="DPY306" s="80"/>
      <c r="DPZ306" s="80"/>
      <c r="DQA306" s="80"/>
      <c r="DQB306" s="80"/>
      <c r="DQC306" s="80"/>
      <c r="DQD306" s="80"/>
      <c r="DQE306" s="80"/>
      <c r="DQF306" s="80"/>
      <c r="DQG306" s="80"/>
      <c r="DQH306" s="80"/>
      <c r="DQI306" s="80"/>
      <c r="DQJ306" s="80"/>
      <c r="DQK306" s="80"/>
      <c r="DQL306" s="80"/>
      <c r="DQM306" s="80"/>
      <c r="DQN306" s="80"/>
      <c r="DQO306" s="80"/>
      <c r="DQP306" s="80"/>
      <c r="DQQ306" s="80"/>
      <c r="DQR306" s="80"/>
      <c r="DQS306" s="80"/>
      <c r="DQT306" s="80"/>
      <c r="DQU306" s="80"/>
      <c r="DQV306" s="80"/>
      <c r="DQW306" s="80"/>
      <c r="DQX306" s="80"/>
      <c r="DQY306" s="80"/>
      <c r="DQZ306" s="80"/>
      <c r="DRA306" s="80"/>
      <c r="DRB306" s="80"/>
      <c r="DRC306" s="80"/>
      <c r="DRD306" s="80"/>
      <c r="DRE306" s="80"/>
      <c r="DRF306" s="80"/>
      <c r="DRG306" s="80"/>
      <c r="DRH306" s="80"/>
      <c r="DRI306" s="80"/>
      <c r="DRJ306" s="80"/>
      <c r="DRK306" s="80"/>
      <c r="DRL306" s="80"/>
      <c r="DRM306" s="80"/>
      <c r="DRN306" s="80"/>
      <c r="DRO306" s="80"/>
      <c r="DRP306" s="80"/>
      <c r="DRQ306" s="80"/>
      <c r="DRR306" s="80"/>
      <c r="DRS306" s="80"/>
      <c r="DRT306" s="80"/>
      <c r="DRU306" s="80"/>
      <c r="DRV306" s="80"/>
      <c r="DRW306" s="80"/>
      <c r="DRX306" s="80"/>
      <c r="DRY306" s="80"/>
      <c r="DRZ306" s="80"/>
      <c r="DSA306" s="80"/>
      <c r="DSB306" s="80"/>
      <c r="DSC306" s="80"/>
      <c r="DSD306" s="80"/>
      <c r="DSE306" s="80"/>
      <c r="DSF306" s="80"/>
      <c r="DSG306" s="80"/>
      <c r="DSH306" s="80"/>
      <c r="DSI306" s="80"/>
      <c r="DSJ306" s="80"/>
      <c r="DSK306" s="80"/>
      <c r="DSL306" s="80"/>
      <c r="DSM306" s="80"/>
      <c r="DSN306" s="80"/>
      <c r="DSO306" s="80"/>
      <c r="DSP306" s="80"/>
      <c r="DSQ306" s="80"/>
      <c r="DSR306" s="80"/>
      <c r="DSS306" s="80"/>
      <c r="DST306" s="80"/>
      <c r="DSU306" s="80"/>
      <c r="DSV306" s="80"/>
      <c r="DSW306" s="80"/>
      <c r="DSX306" s="80"/>
      <c r="DSY306" s="80"/>
      <c r="DSZ306" s="80"/>
      <c r="DTA306" s="80"/>
      <c r="DTB306" s="80"/>
      <c r="DTC306" s="80"/>
      <c r="DTD306" s="80"/>
      <c r="DTE306" s="80"/>
      <c r="DTF306" s="80"/>
      <c r="DTG306" s="80"/>
      <c r="DTH306" s="80"/>
      <c r="DTI306" s="80"/>
      <c r="DTJ306" s="80"/>
      <c r="DTK306" s="80"/>
      <c r="DTL306" s="80"/>
      <c r="DTM306" s="80"/>
      <c r="DTN306" s="80"/>
      <c r="DTO306" s="80"/>
      <c r="DTP306" s="80"/>
      <c r="DTQ306" s="80"/>
      <c r="DTR306" s="80"/>
      <c r="DTS306" s="80"/>
      <c r="DTT306" s="80"/>
      <c r="DTU306" s="80"/>
      <c r="DTV306" s="80"/>
      <c r="DTW306" s="80"/>
      <c r="DTX306" s="80"/>
      <c r="DTY306" s="80"/>
      <c r="DTZ306" s="80"/>
      <c r="DUA306" s="80"/>
      <c r="DUB306" s="80"/>
      <c r="DUC306" s="80"/>
      <c r="DUD306" s="80"/>
      <c r="DUE306" s="80"/>
      <c r="DUF306" s="80"/>
      <c r="DUG306" s="80"/>
      <c r="DUH306" s="80"/>
      <c r="DUI306" s="80"/>
      <c r="DUJ306" s="80"/>
      <c r="DUK306" s="80"/>
      <c r="DUL306" s="80"/>
      <c r="DUM306" s="80"/>
      <c r="DUN306" s="80"/>
      <c r="DUO306" s="80"/>
      <c r="DUP306" s="80"/>
      <c r="DUQ306" s="80"/>
      <c r="DUR306" s="80"/>
      <c r="DUS306" s="80"/>
      <c r="DUT306" s="80"/>
      <c r="DUU306" s="80"/>
      <c r="DUV306" s="80"/>
      <c r="DUW306" s="80"/>
      <c r="DUX306" s="80"/>
      <c r="DUY306" s="80"/>
      <c r="DUZ306" s="80"/>
      <c r="DVA306" s="80"/>
      <c r="DVB306" s="80"/>
      <c r="DVC306" s="80"/>
      <c r="DVD306" s="80"/>
      <c r="DVE306" s="80"/>
      <c r="DVF306" s="80"/>
      <c r="DVG306" s="80"/>
      <c r="DVH306" s="80"/>
      <c r="DVI306" s="80"/>
      <c r="DVJ306" s="80"/>
      <c r="DVK306" s="80"/>
      <c r="DVL306" s="80"/>
      <c r="DVM306" s="80"/>
      <c r="DVN306" s="80"/>
      <c r="DVO306" s="80"/>
      <c r="DVP306" s="80"/>
      <c r="DVQ306" s="80"/>
      <c r="DVR306" s="80"/>
      <c r="DVS306" s="80"/>
      <c r="DVT306" s="80"/>
      <c r="DVU306" s="80"/>
      <c r="DVV306" s="80"/>
      <c r="DVW306" s="80"/>
      <c r="DVX306" s="80"/>
      <c r="DVY306" s="80"/>
      <c r="DVZ306" s="80"/>
      <c r="DWA306" s="80"/>
      <c r="DWB306" s="80"/>
      <c r="DWC306" s="80"/>
      <c r="DWD306" s="80"/>
      <c r="DWE306" s="80"/>
      <c r="DWF306" s="80"/>
      <c r="DWG306" s="80"/>
      <c r="DWH306" s="80"/>
      <c r="DWI306" s="80"/>
      <c r="DWJ306" s="80"/>
      <c r="DWK306" s="80"/>
      <c r="DWL306" s="80"/>
      <c r="DWM306" s="80"/>
      <c r="DWN306" s="80"/>
      <c r="DWO306" s="80"/>
      <c r="DWP306" s="80"/>
      <c r="DWQ306" s="80"/>
      <c r="DWR306" s="80"/>
      <c r="DWS306" s="80"/>
      <c r="DWT306" s="80"/>
      <c r="DWU306" s="80"/>
      <c r="DWV306" s="80"/>
      <c r="DWW306" s="80"/>
      <c r="DWX306" s="80"/>
      <c r="DWY306" s="80"/>
      <c r="DWZ306" s="80"/>
      <c r="DXA306" s="80"/>
      <c r="DXB306" s="80"/>
      <c r="DXC306" s="80"/>
      <c r="DXD306" s="80"/>
      <c r="DXE306" s="80"/>
      <c r="DXF306" s="80"/>
      <c r="DXG306" s="80"/>
      <c r="DXH306" s="80"/>
      <c r="DXI306" s="80"/>
      <c r="DXJ306" s="80"/>
      <c r="DXK306" s="80"/>
      <c r="DXL306" s="80"/>
      <c r="DXM306" s="80"/>
      <c r="DXN306" s="80"/>
      <c r="DXO306" s="80"/>
      <c r="DXP306" s="80"/>
      <c r="DXQ306" s="80"/>
      <c r="DXR306" s="80"/>
      <c r="DXS306" s="80"/>
      <c r="DXT306" s="80"/>
      <c r="DXU306" s="80"/>
      <c r="DXV306" s="80"/>
      <c r="DXW306" s="80"/>
      <c r="DXX306" s="80"/>
      <c r="DXY306" s="80"/>
      <c r="DXZ306" s="80"/>
      <c r="DYA306" s="80"/>
      <c r="DYB306" s="80"/>
      <c r="DYC306" s="80"/>
      <c r="DYD306" s="80"/>
      <c r="DYE306" s="80"/>
      <c r="DYF306" s="80"/>
      <c r="DYG306" s="80"/>
      <c r="DYH306" s="80"/>
      <c r="DYI306" s="80"/>
      <c r="DYJ306" s="80"/>
      <c r="DYK306" s="80"/>
      <c r="DYL306" s="80"/>
      <c r="DYM306" s="80"/>
      <c r="DYN306" s="80"/>
      <c r="DYO306" s="80"/>
      <c r="DYP306" s="80"/>
      <c r="DYQ306" s="80"/>
      <c r="DYR306" s="80"/>
      <c r="DYS306" s="80"/>
      <c r="DYT306" s="80"/>
      <c r="DYU306" s="80"/>
      <c r="DYV306" s="80"/>
      <c r="DYW306" s="80"/>
      <c r="DYX306" s="80"/>
      <c r="DYY306" s="80"/>
      <c r="DYZ306" s="80"/>
      <c r="DZA306" s="80"/>
      <c r="DZB306" s="80"/>
      <c r="DZC306" s="80"/>
      <c r="DZD306" s="80"/>
      <c r="DZE306" s="80"/>
      <c r="DZF306" s="80"/>
      <c r="DZG306" s="80"/>
      <c r="DZH306" s="80"/>
      <c r="DZI306" s="80"/>
      <c r="DZJ306" s="80"/>
      <c r="DZK306" s="80"/>
      <c r="DZL306" s="80"/>
      <c r="DZM306" s="80"/>
      <c r="DZN306" s="80"/>
      <c r="DZO306" s="80"/>
      <c r="DZP306" s="80"/>
      <c r="DZQ306" s="80"/>
      <c r="DZR306" s="80"/>
      <c r="DZS306" s="80"/>
      <c r="DZT306" s="80"/>
      <c r="DZU306" s="80"/>
      <c r="DZV306" s="80"/>
      <c r="DZW306" s="80"/>
      <c r="DZX306" s="80"/>
      <c r="DZY306" s="80"/>
      <c r="DZZ306" s="80"/>
      <c r="EAA306" s="80"/>
      <c r="EAB306" s="80"/>
      <c r="EAC306" s="80"/>
      <c r="EAD306" s="80"/>
      <c r="EAE306" s="80"/>
      <c r="EAF306" s="80"/>
      <c r="EAG306" s="80"/>
      <c r="EAH306" s="80"/>
      <c r="EAI306" s="80"/>
      <c r="EAJ306" s="80"/>
      <c r="EAK306" s="80"/>
      <c r="EAL306" s="80"/>
      <c r="EAM306" s="80"/>
      <c r="EAN306" s="80"/>
      <c r="EAO306" s="80"/>
      <c r="EAP306" s="80"/>
      <c r="EAQ306" s="80"/>
      <c r="EAR306" s="80"/>
      <c r="EAS306" s="80"/>
      <c r="EAT306" s="80"/>
      <c r="EAU306" s="80"/>
      <c r="EAV306" s="80"/>
      <c r="EAW306" s="80"/>
      <c r="EAX306" s="80"/>
      <c r="EAY306" s="80"/>
      <c r="EAZ306" s="80"/>
      <c r="EBA306" s="80"/>
      <c r="EBB306" s="80"/>
      <c r="EBC306" s="80"/>
      <c r="EBD306" s="80"/>
      <c r="EBE306" s="80"/>
      <c r="EBF306" s="80"/>
      <c r="EBG306" s="80"/>
      <c r="EBH306" s="80"/>
      <c r="EBI306" s="80"/>
      <c r="EBJ306" s="80"/>
      <c r="EBK306" s="80"/>
      <c r="EBL306" s="80"/>
      <c r="EBM306" s="80"/>
      <c r="EBN306" s="80"/>
      <c r="EBO306" s="80"/>
      <c r="EBP306" s="80"/>
      <c r="EBQ306" s="80"/>
      <c r="EBR306" s="80"/>
      <c r="EBS306" s="80"/>
      <c r="EBT306" s="80"/>
      <c r="EBU306" s="80"/>
      <c r="EBV306" s="80"/>
      <c r="EBW306" s="80"/>
      <c r="EBX306" s="80"/>
      <c r="EBY306" s="80"/>
      <c r="EBZ306" s="80"/>
      <c r="ECA306" s="80"/>
      <c r="ECB306" s="80"/>
      <c r="ECC306" s="80"/>
      <c r="ECD306" s="80"/>
      <c r="ECE306" s="80"/>
      <c r="ECF306" s="80"/>
      <c r="ECG306" s="80"/>
      <c r="ECH306" s="80"/>
      <c r="ECI306" s="80"/>
      <c r="ECJ306" s="80"/>
      <c r="ECK306" s="80"/>
      <c r="ECL306" s="80"/>
      <c r="ECM306" s="80"/>
      <c r="ECN306" s="80"/>
      <c r="ECO306" s="80"/>
      <c r="ECP306" s="80"/>
      <c r="ECQ306" s="80"/>
      <c r="ECR306" s="80"/>
      <c r="ECS306" s="80"/>
      <c r="ECT306" s="80"/>
      <c r="ECU306" s="80"/>
      <c r="ECV306" s="80"/>
      <c r="ECW306" s="80"/>
      <c r="ECX306" s="80"/>
      <c r="ECY306" s="80"/>
      <c r="ECZ306" s="80"/>
      <c r="EDA306" s="80"/>
      <c r="EDB306" s="80"/>
      <c r="EDC306" s="80"/>
      <c r="EDD306" s="80"/>
      <c r="EDE306" s="80"/>
      <c r="EDF306" s="80"/>
      <c r="EDG306" s="80"/>
      <c r="EDH306" s="80"/>
      <c r="EDI306" s="80"/>
      <c r="EDJ306" s="80"/>
      <c r="EDK306" s="80"/>
      <c r="EDL306" s="80"/>
      <c r="EDM306" s="80"/>
      <c r="EDN306" s="80"/>
      <c r="EDO306" s="80"/>
      <c r="EDP306" s="80"/>
      <c r="EDQ306" s="80"/>
      <c r="EDR306" s="80"/>
      <c r="EDS306" s="80"/>
      <c r="EDT306" s="80"/>
      <c r="EDU306" s="80"/>
      <c r="EDV306" s="80"/>
      <c r="EDW306" s="80"/>
      <c r="EDX306" s="80"/>
      <c r="EDY306" s="80"/>
      <c r="EDZ306" s="80"/>
      <c r="EEA306" s="80"/>
      <c r="EEB306" s="80"/>
      <c r="EEC306" s="80"/>
      <c r="EED306" s="80"/>
      <c r="EEE306" s="80"/>
      <c r="EEF306" s="80"/>
      <c r="EEG306" s="80"/>
      <c r="EEH306" s="80"/>
      <c r="EEI306" s="80"/>
      <c r="EEJ306" s="80"/>
      <c r="EEK306" s="80"/>
      <c r="EEL306" s="80"/>
      <c r="EEM306" s="80"/>
      <c r="EEN306" s="80"/>
      <c r="EEO306" s="80"/>
      <c r="EEP306" s="80"/>
      <c r="EEQ306" s="80"/>
      <c r="EER306" s="80"/>
      <c r="EES306" s="80"/>
      <c r="EET306" s="80"/>
      <c r="EEU306" s="80"/>
      <c r="EEV306" s="80"/>
      <c r="EEW306" s="80"/>
      <c r="EEX306" s="80"/>
      <c r="EEY306" s="80"/>
      <c r="EEZ306" s="80"/>
      <c r="EFA306" s="80"/>
      <c r="EFB306" s="80"/>
      <c r="EFC306" s="80"/>
      <c r="EFD306" s="80"/>
      <c r="EFE306" s="80"/>
      <c r="EFF306" s="80"/>
      <c r="EFG306" s="80"/>
      <c r="EFH306" s="80"/>
      <c r="EFI306" s="80"/>
      <c r="EFJ306" s="80"/>
      <c r="EFK306" s="80"/>
      <c r="EFL306" s="80"/>
      <c r="EFM306" s="80"/>
      <c r="EFN306" s="80"/>
      <c r="EFO306" s="80"/>
      <c r="EFP306" s="80"/>
      <c r="EFQ306" s="80"/>
      <c r="EFR306" s="80"/>
      <c r="EFS306" s="80"/>
      <c r="EFT306" s="80"/>
      <c r="EFU306" s="80"/>
      <c r="EFV306" s="80"/>
      <c r="EFW306" s="80"/>
      <c r="EFX306" s="80"/>
      <c r="EFY306" s="80"/>
      <c r="EFZ306" s="80"/>
      <c r="EGA306" s="80"/>
      <c r="EGB306" s="80"/>
      <c r="EGC306" s="80"/>
      <c r="EGD306" s="80"/>
      <c r="EGE306" s="80"/>
      <c r="EGF306" s="80"/>
      <c r="EGG306" s="80"/>
      <c r="EGH306" s="80"/>
      <c r="EGI306" s="80"/>
      <c r="EGJ306" s="80"/>
      <c r="EGK306" s="80"/>
      <c r="EGL306" s="80"/>
      <c r="EGM306" s="80"/>
      <c r="EGN306" s="80"/>
      <c r="EGO306" s="80"/>
      <c r="EGP306" s="80"/>
      <c r="EGQ306" s="80"/>
      <c r="EGR306" s="80"/>
      <c r="EGS306" s="80"/>
      <c r="EGT306" s="80"/>
      <c r="EGU306" s="80"/>
      <c r="EGV306" s="80"/>
      <c r="EGW306" s="80"/>
      <c r="EGX306" s="80"/>
      <c r="EGY306" s="80"/>
      <c r="EGZ306" s="80"/>
      <c r="EHA306" s="80"/>
      <c r="EHB306" s="80"/>
      <c r="EHC306" s="80"/>
      <c r="EHD306" s="80"/>
      <c r="EHE306" s="80"/>
      <c r="EHF306" s="80"/>
      <c r="EHG306" s="80"/>
      <c r="EHH306" s="80"/>
      <c r="EHI306" s="80"/>
      <c r="EHJ306" s="80"/>
      <c r="EHK306" s="80"/>
      <c r="EHL306" s="80"/>
      <c r="EHM306" s="80"/>
      <c r="EHN306" s="80"/>
      <c r="EHO306" s="80"/>
      <c r="EHP306" s="80"/>
      <c r="EHQ306" s="80"/>
      <c r="EHR306" s="80"/>
      <c r="EHS306" s="80"/>
      <c r="EHT306" s="80"/>
      <c r="EHU306" s="80"/>
      <c r="EHV306" s="80"/>
      <c r="EHW306" s="80"/>
      <c r="EHX306" s="80"/>
      <c r="EHY306" s="80"/>
      <c r="EHZ306" s="80"/>
      <c r="EIA306" s="80"/>
      <c r="EIB306" s="80"/>
      <c r="EIC306" s="80"/>
      <c r="EID306" s="80"/>
      <c r="EIE306" s="80"/>
      <c r="EIF306" s="80"/>
      <c r="EIG306" s="80"/>
      <c r="EIH306" s="80"/>
      <c r="EII306" s="80"/>
      <c r="EIJ306" s="80"/>
      <c r="EIK306" s="80"/>
      <c r="EIL306" s="80"/>
      <c r="EIM306" s="80"/>
      <c r="EIN306" s="80"/>
      <c r="EIO306" s="80"/>
      <c r="EIP306" s="80"/>
      <c r="EIQ306" s="80"/>
      <c r="EIR306" s="80"/>
      <c r="EIS306" s="80"/>
      <c r="EIT306" s="80"/>
      <c r="EIU306" s="80"/>
      <c r="EIV306" s="80"/>
      <c r="EIW306" s="80"/>
      <c r="EIX306" s="80"/>
      <c r="EIY306" s="80"/>
      <c r="EIZ306" s="80"/>
      <c r="EJA306" s="80"/>
      <c r="EJB306" s="80"/>
      <c r="EJC306" s="80"/>
      <c r="EJD306" s="80"/>
      <c r="EJE306" s="80"/>
      <c r="EJF306" s="80"/>
      <c r="EJG306" s="80"/>
      <c r="EJH306" s="80"/>
      <c r="EJI306" s="80"/>
      <c r="EJJ306" s="80"/>
      <c r="EJK306" s="80"/>
      <c r="EJL306" s="80"/>
      <c r="EJM306" s="80"/>
      <c r="EJN306" s="80"/>
      <c r="EJO306" s="80"/>
      <c r="EJP306" s="80"/>
      <c r="EJQ306" s="80"/>
      <c r="EJR306" s="80"/>
      <c r="EJS306" s="80"/>
      <c r="EJT306" s="80"/>
      <c r="EJU306" s="80"/>
      <c r="EJV306" s="80"/>
      <c r="EJW306" s="80"/>
      <c r="EJX306" s="80"/>
      <c r="EJY306" s="80"/>
      <c r="EJZ306" s="80"/>
      <c r="EKA306" s="80"/>
      <c r="EKB306" s="80"/>
      <c r="EKC306" s="80"/>
      <c r="EKD306" s="80"/>
      <c r="EKE306" s="80"/>
      <c r="EKF306" s="80"/>
      <c r="EKG306" s="80"/>
      <c r="EKH306" s="80"/>
      <c r="EKI306" s="80"/>
      <c r="EKJ306" s="80"/>
      <c r="EKK306" s="80"/>
      <c r="EKL306" s="80"/>
      <c r="EKM306" s="80"/>
      <c r="EKN306" s="80"/>
      <c r="EKO306" s="80"/>
      <c r="EKP306" s="80"/>
      <c r="EKQ306" s="80"/>
      <c r="EKR306" s="80"/>
      <c r="EKS306" s="80"/>
      <c r="EKT306" s="80"/>
      <c r="EKU306" s="80"/>
      <c r="EKV306" s="80"/>
      <c r="EKW306" s="80"/>
      <c r="EKX306" s="80"/>
      <c r="EKY306" s="80"/>
      <c r="EKZ306" s="80"/>
      <c r="ELA306" s="80"/>
      <c r="ELB306" s="80"/>
      <c r="ELC306" s="80"/>
      <c r="ELD306" s="80"/>
      <c r="ELE306" s="80"/>
      <c r="ELF306" s="80"/>
      <c r="ELG306" s="80"/>
      <c r="ELH306" s="80"/>
      <c r="ELI306" s="80"/>
      <c r="ELJ306" s="80"/>
      <c r="ELK306" s="80"/>
      <c r="ELL306" s="80"/>
      <c r="ELM306" s="80"/>
      <c r="ELN306" s="80"/>
      <c r="ELO306" s="80"/>
      <c r="ELP306" s="80"/>
      <c r="ELQ306" s="80"/>
      <c r="ELR306" s="80"/>
      <c r="ELS306" s="80"/>
      <c r="ELT306" s="80"/>
      <c r="ELU306" s="80"/>
      <c r="ELV306" s="80"/>
      <c r="ELW306" s="80"/>
      <c r="ELX306" s="80"/>
      <c r="ELY306" s="80"/>
      <c r="ELZ306" s="80"/>
      <c r="EMA306" s="80"/>
      <c r="EMB306" s="80"/>
      <c r="EMC306" s="80"/>
      <c r="EMD306" s="80"/>
      <c r="EME306" s="80"/>
      <c r="EMF306" s="80"/>
      <c r="EMG306" s="80"/>
      <c r="EMH306" s="80"/>
      <c r="EMI306" s="80"/>
      <c r="EMJ306" s="80"/>
      <c r="EMK306" s="80"/>
      <c r="EML306" s="80"/>
      <c r="EMM306" s="80"/>
      <c r="EMN306" s="80"/>
      <c r="EMO306" s="80"/>
      <c r="EMP306" s="80"/>
      <c r="EMQ306" s="80"/>
      <c r="EMR306" s="80"/>
      <c r="EMS306" s="80"/>
      <c r="EMT306" s="80"/>
      <c r="EMU306" s="80"/>
      <c r="EMV306" s="80"/>
      <c r="EMW306" s="80"/>
      <c r="EMX306" s="80"/>
      <c r="EMY306" s="80"/>
      <c r="EMZ306" s="80"/>
      <c r="ENA306" s="80"/>
      <c r="ENB306" s="80"/>
      <c r="ENC306" s="80"/>
      <c r="END306" s="80"/>
      <c r="ENE306" s="80"/>
      <c r="ENF306" s="80"/>
      <c r="ENG306" s="80"/>
      <c r="ENH306" s="80"/>
      <c r="ENI306" s="80"/>
      <c r="ENJ306" s="80"/>
      <c r="ENK306" s="80"/>
      <c r="ENL306" s="80"/>
      <c r="ENM306" s="80"/>
      <c r="ENN306" s="80"/>
      <c r="ENO306" s="80"/>
      <c r="ENP306" s="80"/>
      <c r="ENQ306" s="80"/>
      <c r="ENR306" s="80"/>
      <c r="ENS306" s="80"/>
      <c r="ENT306" s="80"/>
      <c r="ENU306" s="80"/>
      <c r="ENV306" s="80"/>
      <c r="ENW306" s="80"/>
      <c r="ENX306" s="80"/>
      <c r="ENY306" s="80"/>
      <c r="ENZ306" s="80"/>
      <c r="EOA306" s="80"/>
      <c r="EOB306" s="80"/>
      <c r="EOC306" s="80"/>
      <c r="EOD306" s="80"/>
      <c r="EOE306" s="80"/>
      <c r="EOF306" s="80"/>
      <c r="EOG306" s="80"/>
      <c r="EOH306" s="80"/>
      <c r="EOI306" s="80"/>
      <c r="EOJ306" s="80"/>
      <c r="EOK306" s="80"/>
      <c r="EOL306" s="80"/>
      <c r="EOM306" s="80"/>
      <c r="EON306" s="80"/>
      <c r="EOO306" s="80"/>
      <c r="EOP306" s="80"/>
      <c r="EOQ306" s="80"/>
      <c r="EOR306" s="80"/>
      <c r="EOS306" s="80"/>
      <c r="EOT306" s="80"/>
      <c r="EOU306" s="80"/>
      <c r="EOV306" s="80"/>
      <c r="EOW306" s="80"/>
      <c r="EOX306" s="80"/>
      <c r="EOY306" s="80"/>
      <c r="EOZ306" s="80"/>
      <c r="EPA306" s="80"/>
      <c r="EPB306" s="80"/>
      <c r="EPC306" s="80"/>
      <c r="EPD306" s="80"/>
      <c r="EPE306" s="80"/>
      <c r="EPF306" s="80"/>
      <c r="EPG306" s="80"/>
      <c r="EPH306" s="80"/>
      <c r="EPI306" s="80"/>
      <c r="EPJ306" s="80"/>
      <c r="EPK306" s="80"/>
      <c r="EPL306" s="80"/>
      <c r="EPM306" s="80"/>
      <c r="EPN306" s="80"/>
      <c r="EPO306" s="80"/>
      <c r="EPP306" s="80"/>
      <c r="EPQ306" s="80"/>
      <c r="EPR306" s="80"/>
      <c r="EPS306" s="80"/>
      <c r="EPT306" s="80"/>
      <c r="EPU306" s="80"/>
      <c r="EPV306" s="80"/>
      <c r="EPW306" s="80"/>
      <c r="EPX306" s="80"/>
      <c r="EPY306" s="80"/>
      <c r="EPZ306" s="80"/>
      <c r="EQA306" s="80"/>
      <c r="EQB306" s="80"/>
      <c r="EQC306" s="80"/>
      <c r="EQD306" s="80"/>
      <c r="EQE306" s="80"/>
      <c r="EQF306" s="80"/>
      <c r="EQG306" s="80"/>
      <c r="EQH306" s="80"/>
      <c r="EQI306" s="80"/>
      <c r="EQJ306" s="80"/>
      <c r="EQK306" s="80"/>
      <c r="EQL306" s="80"/>
      <c r="EQM306" s="80"/>
      <c r="EQN306" s="80"/>
      <c r="EQO306" s="80"/>
      <c r="EQP306" s="80"/>
      <c r="EQQ306" s="80"/>
      <c r="EQR306" s="80"/>
      <c r="EQS306" s="80"/>
      <c r="EQT306" s="80"/>
      <c r="EQU306" s="80"/>
      <c r="EQV306" s="80"/>
      <c r="EQW306" s="80"/>
      <c r="EQX306" s="80"/>
      <c r="EQY306" s="80"/>
      <c r="EQZ306" s="80"/>
      <c r="ERA306" s="80"/>
      <c r="ERB306" s="80"/>
      <c r="ERC306" s="80"/>
      <c r="ERD306" s="80"/>
      <c r="ERE306" s="80"/>
      <c r="ERF306" s="80"/>
      <c r="ERG306" s="80"/>
      <c r="ERH306" s="80"/>
      <c r="ERI306" s="80"/>
      <c r="ERJ306" s="80"/>
      <c r="ERK306" s="80"/>
      <c r="ERL306" s="80"/>
      <c r="ERM306" s="80"/>
      <c r="ERN306" s="80"/>
      <c r="ERO306" s="80"/>
      <c r="ERP306" s="80"/>
      <c r="ERQ306" s="80"/>
      <c r="ERR306" s="80"/>
      <c r="ERS306" s="80"/>
      <c r="ERT306" s="80"/>
      <c r="ERU306" s="80"/>
      <c r="ERV306" s="80"/>
      <c r="ERW306" s="80"/>
      <c r="ERX306" s="80"/>
      <c r="ERY306" s="80"/>
      <c r="ERZ306" s="80"/>
      <c r="ESA306" s="80"/>
      <c r="ESB306" s="80"/>
      <c r="ESC306" s="80"/>
      <c r="ESD306" s="80"/>
      <c r="ESE306" s="80"/>
      <c r="ESF306" s="80"/>
      <c r="ESG306" s="80"/>
      <c r="ESH306" s="80"/>
      <c r="ESI306" s="80"/>
      <c r="ESJ306" s="80"/>
      <c r="ESK306" s="80"/>
      <c r="ESL306" s="80"/>
      <c r="ESM306" s="80"/>
      <c r="ESN306" s="80"/>
      <c r="ESO306" s="80"/>
      <c r="ESP306" s="80"/>
      <c r="ESQ306" s="80"/>
      <c r="ESR306" s="80"/>
      <c r="ESS306" s="80"/>
      <c r="EST306" s="80"/>
      <c r="ESU306" s="80"/>
      <c r="ESV306" s="80"/>
      <c r="ESW306" s="80"/>
      <c r="ESX306" s="80"/>
      <c r="ESY306" s="80"/>
      <c r="ESZ306" s="80"/>
      <c r="ETA306" s="80"/>
      <c r="ETB306" s="80"/>
      <c r="ETC306" s="80"/>
      <c r="ETD306" s="80"/>
      <c r="ETE306" s="80"/>
      <c r="ETF306" s="80"/>
      <c r="ETG306" s="80"/>
      <c r="ETH306" s="80"/>
      <c r="ETI306" s="80"/>
      <c r="ETJ306" s="80"/>
      <c r="ETK306" s="80"/>
      <c r="ETL306" s="80"/>
      <c r="ETM306" s="80"/>
      <c r="ETN306" s="80"/>
      <c r="ETO306" s="80"/>
      <c r="ETP306" s="80"/>
      <c r="ETQ306" s="80"/>
      <c r="ETR306" s="80"/>
      <c r="ETS306" s="80"/>
      <c r="ETT306" s="80"/>
      <c r="ETU306" s="80"/>
      <c r="ETV306" s="80"/>
      <c r="ETW306" s="80"/>
      <c r="ETX306" s="80"/>
      <c r="ETY306" s="80"/>
      <c r="ETZ306" s="80"/>
      <c r="EUA306" s="80"/>
      <c r="EUB306" s="80"/>
      <c r="EUC306" s="80"/>
      <c r="EUD306" s="80"/>
      <c r="EUE306" s="80"/>
      <c r="EUF306" s="80"/>
      <c r="EUG306" s="80"/>
      <c r="EUH306" s="80"/>
      <c r="EUI306" s="80"/>
      <c r="EUJ306" s="80"/>
      <c r="EUK306" s="80"/>
      <c r="EUL306" s="80"/>
      <c r="EUM306" s="80"/>
      <c r="EUN306" s="80"/>
      <c r="EUO306" s="80"/>
      <c r="EUP306" s="80"/>
      <c r="EUQ306" s="80"/>
      <c r="EUR306" s="80"/>
      <c r="EUS306" s="80"/>
      <c r="EUT306" s="80"/>
      <c r="EUU306" s="80"/>
      <c r="EUV306" s="80"/>
      <c r="EUW306" s="80"/>
      <c r="EUX306" s="80"/>
      <c r="EUY306" s="80"/>
      <c r="EUZ306" s="80"/>
      <c r="EVA306" s="80"/>
      <c r="EVB306" s="80"/>
      <c r="EVC306" s="80"/>
      <c r="EVD306" s="80"/>
      <c r="EVE306" s="80"/>
      <c r="EVF306" s="80"/>
      <c r="EVG306" s="80"/>
      <c r="EVH306" s="80"/>
      <c r="EVI306" s="80"/>
      <c r="EVJ306" s="80"/>
      <c r="EVK306" s="80"/>
      <c r="EVL306" s="80"/>
      <c r="EVM306" s="80"/>
      <c r="EVN306" s="80"/>
      <c r="EVO306" s="80"/>
      <c r="EVP306" s="80"/>
      <c r="EVQ306" s="80"/>
      <c r="EVR306" s="80"/>
      <c r="EVS306" s="80"/>
      <c r="EVT306" s="80"/>
      <c r="EVU306" s="80"/>
      <c r="EVV306" s="80"/>
      <c r="EVW306" s="80"/>
      <c r="EVX306" s="80"/>
      <c r="EVY306" s="80"/>
      <c r="EVZ306" s="80"/>
      <c r="EWA306" s="80"/>
      <c r="EWB306" s="80"/>
      <c r="EWC306" s="80"/>
      <c r="EWD306" s="80"/>
      <c r="EWE306" s="80"/>
      <c r="EWF306" s="80"/>
      <c r="EWG306" s="80"/>
      <c r="EWH306" s="80"/>
      <c r="EWI306" s="80"/>
      <c r="EWJ306" s="80"/>
      <c r="EWK306" s="80"/>
      <c r="EWL306" s="80"/>
      <c r="EWM306" s="80"/>
      <c r="EWN306" s="80"/>
      <c r="EWO306" s="80"/>
      <c r="EWP306" s="80"/>
      <c r="EWQ306" s="80"/>
      <c r="EWR306" s="80"/>
      <c r="EWS306" s="80"/>
      <c r="EWT306" s="80"/>
      <c r="EWU306" s="80"/>
      <c r="EWV306" s="80"/>
      <c r="EWW306" s="80"/>
      <c r="EWX306" s="80"/>
      <c r="EWY306" s="80"/>
      <c r="EWZ306" s="80"/>
      <c r="EXA306" s="80"/>
      <c r="EXB306" s="80"/>
      <c r="EXC306" s="80"/>
      <c r="EXD306" s="80"/>
      <c r="EXE306" s="80"/>
      <c r="EXF306" s="80"/>
      <c r="EXG306" s="80"/>
      <c r="EXH306" s="80"/>
      <c r="EXI306" s="80"/>
      <c r="EXJ306" s="80"/>
      <c r="EXK306" s="80"/>
      <c r="EXL306" s="80"/>
      <c r="EXM306" s="80"/>
      <c r="EXN306" s="80"/>
      <c r="EXO306" s="80"/>
      <c r="EXP306" s="80"/>
      <c r="EXQ306" s="80"/>
      <c r="EXR306" s="80"/>
      <c r="EXS306" s="80"/>
      <c r="EXT306" s="80"/>
      <c r="EXU306" s="80"/>
      <c r="EXV306" s="80"/>
      <c r="EXW306" s="80"/>
      <c r="EXX306" s="80"/>
      <c r="EXY306" s="80"/>
      <c r="EXZ306" s="80"/>
      <c r="EYA306" s="80"/>
      <c r="EYB306" s="80"/>
      <c r="EYC306" s="80"/>
      <c r="EYD306" s="80"/>
      <c r="EYE306" s="80"/>
      <c r="EYF306" s="80"/>
      <c r="EYG306" s="80"/>
      <c r="EYH306" s="80"/>
      <c r="EYI306" s="80"/>
      <c r="EYJ306" s="80"/>
      <c r="EYK306" s="80"/>
      <c r="EYL306" s="80"/>
      <c r="EYM306" s="80"/>
      <c r="EYN306" s="80"/>
      <c r="EYO306" s="80"/>
      <c r="EYP306" s="80"/>
      <c r="EYQ306" s="80"/>
      <c r="EYR306" s="80"/>
      <c r="EYS306" s="80"/>
      <c r="EYT306" s="80"/>
      <c r="EYU306" s="80"/>
      <c r="EYV306" s="80"/>
      <c r="EYW306" s="80"/>
      <c r="EYX306" s="80"/>
      <c r="EYY306" s="80"/>
      <c r="EYZ306" s="80"/>
      <c r="EZA306" s="80"/>
      <c r="EZB306" s="80"/>
      <c r="EZC306" s="80"/>
      <c r="EZD306" s="80"/>
      <c r="EZE306" s="80"/>
      <c r="EZF306" s="80"/>
      <c r="EZG306" s="80"/>
      <c r="EZH306" s="80"/>
      <c r="EZI306" s="80"/>
      <c r="EZJ306" s="80"/>
      <c r="EZK306" s="80"/>
      <c r="EZL306" s="80"/>
      <c r="EZM306" s="80"/>
      <c r="EZN306" s="80"/>
      <c r="EZO306" s="80"/>
      <c r="EZP306" s="80"/>
      <c r="EZQ306" s="80"/>
      <c r="EZR306" s="80"/>
      <c r="EZS306" s="80"/>
      <c r="EZT306" s="80"/>
      <c r="EZU306" s="80"/>
      <c r="EZV306" s="80"/>
      <c r="EZW306" s="80"/>
      <c r="EZX306" s="80"/>
      <c r="EZY306" s="80"/>
      <c r="EZZ306" s="80"/>
      <c r="FAA306" s="80"/>
      <c r="FAB306" s="80"/>
      <c r="FAC306" s="80"/>
      <c r="FAD306" s="80"/>
      <c r="FAE306" s="80"/>
      <c r="FAF306" s="80"/>
      <c r="FAG306" s="80"/>
      <c r="FAH306" s="80"/>
      <c r="FAI306" s="80"/>
      <c r="FAJ306" s="80"/>
      <c r="FAK306" s="80"/>
      <c r="FAL306" s="80"/>
      <c r="FAM306" s="80"/>
      <c r="FAN306" s="80"/>
      <c r="FAO306" s="80"/>
      <c r="FAP306" s="80"/>
      <c r="FAQ306" s="80"/>
      <c r="FAR306" s="80"/>
      <c r="FAS306" s="80"/>
      <c r="FAT306" s="80"/>
      <c r="FAU306" s="80"/>
      <c r="FAV306" s="80"/>
      <c r="FAW306" s="80"/>
      <c r="FAX306" s="80"/>
      <c r="FAY306" s="80"/>
      <c r="FAZ306" s="80"/>
      <c r="FBA306" s="80"/>
      <c r="FBB306" s="80"/>
      <c r="FBC306" s="80"/>
      <c r="FBD306" s="80"/>
      <c r="FBE306" s="80"/>
      <c r="FBF306" s="80"/>
      <c r="FBG306" s="80"/>
      <c r="FBH306" s="80"/>
      <c r="FBI306" s="80"/>
      <c r="FBJ306" s="80"/>
      <c r="FBK306" s="80"/>
      <c r="FBL306" s="80"/>
      <c r="FBM306" s="80"/>
      <c r="FBN306" s="80"/>
      <c r="FBO306" s="80"/>
      <c r="FBP306" s="80"/>
      <c r="FBQ306" s="80"/>
      <c r="FBR306" s="80"/>
      <c r="FBS306" s="80"/>
      <c r="FBT306" s="80"/>
      <c r="FBU306" s="80"/>
      <c r="FBV306" s="80"/>
      <c r="FBW306" s="80"/>
      <c r="FBX306" s="80"/>
      <c r="FBY306" s="80"/>
      <c r="FBZ306" s="80"/>
      <c r="FCA306" s="80"/>
      <c r="FCB306" s="80"/>
      <c r="FCC306" s="80"/>
      <c r="FCD306" s="80"/>
      <c r="FCE306" s="80"/>
      <c r="FCF306" s="80"/>
      <c r="FCG306" s="80"/>
      <c r="FCH306" s="80"/>
      <c r="FCI306" s="80"/>
      <c r="FCJ306" s="80"/>
      <c r="FCK306" s="80"/>
      <c r="FCL306" s="80"/>
      <c r="FCM306" s="80"/>
      <c r="FCN306" s="80"/>
      <c r="FCO306" s="80"/>
      <c r="FCP306" s="80"/>
      <c r="FCQ306" s="80"/>
      <c r="FCR306" s="80"/>
      <c r="FCS306" s="80"/>
      <c r="FCT306" s="80"/>
      <c r="FCU306" s="80"/>
      <c r="FCV306" s="80"/>
      <c r="FCW306" s="80"/>
      <c r="FCX306" s="80"/>
      <c r="FCY306" s="80"/>
      <c r="FCZ306" s="80"/>
      <c r="FDA306" s="80"/>
      <c r="FDB306" s="80"/>
      <c r="FDC306" s="80"/>
      <c r="FDD306" s="80"/>
      <c r="FDE306" s="80"/>
      <c r="FDF306" s="80"/>
      <c r="FDG306" s="80"/>
      <c r="FDH306" s="80"/>
      <c r="FDI306" s="80"/>
      <c r="FDJ306" s="80"/>
      <c r="FDK306" s="80"/>
      <c r="FDL306" s="80"/>
      <c r="FDM306" s="80"/>
      <c r="FDN306" s="80"/>
      <c r="FDO306" s="80"/>
      <c r="FDP306" s="80"/>
      <c r="FDQ306" s="80"/>
      <c r="FDR306" s="80"/>
      <c r="FDS306" s="80"/>
      <c r="FDT306" s="80"/>
      <c r="FDU306" s="80"/>
      <c r="FDV306" s="80"/>
      <c r="FDW306" s="80"/>
      <c r="FDX306" s="80"/>
      <c r="FDY306" s="80"/>
      <c r="FDZ306" s="80"/>
      <c r="FEA306" s="80"/>
      <c r="FEB306" s="80"/>
      <c r="FEC306" s="80"/>
      <c r="FED306" s="80"/>
      <c r="FEE306" s="80"/>
      <c r="FEF306" s="80"/>
      <c r="FEG306" s="80"/>
      <c r="FEH306" s="80"/>
      <c r="FEI306" s="80"/>
      <c r="FEJ306" s="80"/>
      <c r="FEK306" s="80"/>
      <c r="FEL306" s="80"/>
      <c r="FEM306" s="80"/>
      <c r="FEN306" s="80"/>
      <c r="FEO306" s="80"/>
      <c r="FEP306" s="80"/>
      <c r="FEQ306" s="80"/>
      <c r="FER306" s="80"/>
      <c r="FES306" s="80"/>
      <c r="FET306" s="80"/>
      <c r="FEU306" s="80"/>
      <c r="FEV306" s="80"/>
      <c r="FEW306" s="80"/>
      <c r="FEX306" s="80"/>
      <c r="FEY306" s="80"/>
      <c r="FEZ306" s="80"/>
      <c r="FFA306" s="80"/>
      <c r="FFB306" s="80"/>
      <c r="FFC306" s="80"/>
      <c r="FFD306" s="80"/>
      <c r="FFE306" s="80"/>
      <c r="FFF306" s="80"/>
      <c r="FFG306" s="80"/>
      <c r="FFH306" s="80"/>
      <c r="FFI306" s="80"/>
      <c r="FFJ306" s="80"/>
      <c r="FFK306" s="80"/>
      <c r="FFL306" s="80"/>
      <c r="FFM306" s="80"/>
      <c r="FFN306" s="80"/>
      <c r="FFO306" s="80"/>
      <c r="FFP306" s="80"/>
      <c r="FFQ306" s="80"/>
      <c r="FFR306" s="80"/>
      <c r="FFS306" s="80"/>
      <c r="FFT306" s="80"/>
      <c r="FFU306" s="80"/>
      <c r="FFV306" s="80"/>
      <c r="FFW306" s="80"/>
      <c r="FFX306" s="80"/>
      <c r="FFY306" s="80"/>
      <c r="FFZ306" s="80"/>
      <c r="FGA306" s="80"/>
      <c r="FGB306" s="80"/>
      <c r="FGC306" s="80"/>
      <c r="FGD306" s="80"/>
      <c r="FGE306" s="80"/>
      <c r="FGF306" s="80"/>
      <c r="FGG306" s="80"/>
      <c r="FGH306" s="80"/>
      <c r="FGI306" s="80"/>
      <c r="FGJ306" s="80"/>
      <c r="FGK306" s="80"/>
      <c r="FGL306" s="80"/>
      <c r="FGM306" s="80"/>
      <c r="FGN306" s="80"/>
      <c r="FGO306" s="80"/>
      <c r="FGP306" s="80"/>
      <c r="FGQ306" s="80"/>
      <c r="FGR306" s="80"/>
      <c r="FGS306" s="80"/>
      <c r="FGT306" s="80"/>
      <c r="FGU306" s="80"/>
      <c r="FGV306" s="80"/>
      <c r="FGW306" s="80"/>
      <c r="FGX306" s="80"/>
      <c r="FGY306" s="80"/>
      <c r="FGZ306" s="80"/>
      <c r="FHA306" s="80"/>
      <c r="FHB306" s="80"/>
      <c r="FHC306" s="80"/>
      <c r="FHD306" s="80"/>
      <c r="FHE306" s="80"/>
      <c r="FHF306" s="80"/>
      <c r="FHG306" s="80"/>
      <c r="FHH306" s="80"/>
      <c r="FHI306" s="80"/>
      <c r="FHJ306" s="80"/>
      <c r="FHK306" s="80"/>
      <c r="FHL306" s="80"/>
      <c r="FHM306" s="80"/>
      <c r="FHN306" s="80"/>
      <c r="FHO306" s="80"/>
      <c r="FHP306" s="80"/>
      <c r="FHQ306" s="80"/>
      <c r="FHR306" s="80"/>
      <c r="FHS306" s="80"/>
      <c r="FHT306" s="80"/>
      <c r="FHU306" s="80"/>
      <c r="FHV306" s="80"/>
      <c r="FHW306" s="80"/>
      <c r="FHX306" s="80"/>
      <c r="FHY306" s="80"/>
      <c r="FHZ306" s="80"/>
      <c r="FIA306" s="80"/>
      <c r="FIB306" s="80"/>
      <c r="FIC306" s="80"/>
      <c r="FID306" s="80"/>
      <c r="FIE306" s="80"/>
      <c r="FIF306" s="80"/>
      <c r="FIG306" s="80"/>
      <c r="FIH306" s="80"/>
      <c r="FII306" s="80"/>
      <c r="FIJ306" s="80"/>
      <c r="FIK306" s="80"/>
      <c r="FIL306" s="80"/>
      <c r="FIM306" s="80"/>
      <c r="FIN306" s="80"/>
      <c r="FIO306" s="80"/>
      <c r="FIP306" s="80"/>
      <c r="FIQ306" s="80"/>
      <c r="FIR306" s="80"/>
      <c r="FIS306" s="80"/>
      <c r="FIT306" s="80"/>
      <c r="FIU306" s="80"/>
      <c r="FIV306" s="80"/>
      <c r="FIW306" s="80"/>
      <c r="FIX306" s="80"/>
      <c r="FIY306" s="80"/>
      <c r="FIZ306" s="80"/>
      <c r="FJA306" s="80"/>
      <c r="FJB306" s="80"/>
      <c r="FJC306" s="80"/>
      <c r="FJD306" s="80"/>
      <c r="FJE306" s="80"/>
      <c r="FJF306" s="80"/>
      <c r="FJG306" s="80"/>
      <c r="FJH306" s="80"/>
      <c r="FJI306" s="80"/>
      <c r="FJJ306" s="80"/>
      <c r="FJK306" s="80"/>
      <c r="FJL306" s="80"/>
      <c r="FJM306" s="80"/>
      <c r="FJN306" s="80"/>
      <c r="FJO306" s="80"/>
      <c r="FJP306" s="80"/>
      <c r="FJQ306" s="80"/>
      <c r="FJR306" s="80"/>
      <c r="FJS306" s="80"/>
      <c r="FJT306" s="80"/>
      <c r="FJU306" s="80"/>
      <c r="FJV306" s="80"/>
      <c r="FJW306" s="80"/>
      <c r="FJX306" s="80"/>
      <c r="FJY306" s="80"/>
      <c r="FJZ306" s="80"/>
      <c r="FKA306" s="80"/>
      <c r="FKB306" s="80"/>
      <c r="FKC306" s="80"/>
      <c r="FKD306" s="80"/>
      <c r="FKE306" s="80"/>
      <c r="FKF306" s="80"/>
      <c r="FKG306" s="80"/>
      <c r="FKH306" s="80"/>
      <c r="FKI306" s="80"/>
      <c r="FKJ306" s="80"/>
      <c r="FKK306" s="80"/>
      <c r="FKL306" s="80"/>
      <c r="FKM306" s="80"/>
      <c r="FKN306" s="80"/>
      <c r="FKO306" s="80"/>
      <c r="FKP306" s="80"/>
      <c r="FKQ306" s="80"/>
      <c r="FKR306" s="80"/>
      <c r="FKS306" s="80"/>
      <c r="FKT306" s="80"/>
      <c r="FKU306" s="80"/>
      <c r="FKV306" s="80"/>
      <c r="FKW306" s="80"/>
      <c r="FKX306" s="80"/>
      <c r="FKY306" s="80"/>
      <c r="FKZ306" s="80"/>
      <c r="FLA306" s="80"/>
      <c r="FLB306" s="80"/>
      <c r="FLC306" s="80"/>
      <c r="FLD306" s="80"/>
      <c r="FLE306" s="80"/>
      <c r="FLF306" s="80"/>
      <c r="FLG306" s="80"/>
      <c r="FLH306" s="80"/>
      <c r="FLI306" s="80"/>
      <c r="FLJ306" s="80"/>
      <c r="FLK306" s="80"/>
      <c r="FLL306" s="80"/>
      <c r="FLM306" s="80"/>
      <c r="FLN306" s="80"/>
      <c r="FLO306" s="80"/>
      <c r="FLP306" s="80"/>
      <c r="FLQ306" s="80"/>
      <c r="FLR306" s="80"/>
      <c r="FLS306" s="80"/>
      <c r="FLT306" s="80"/>
      <c r="FLU306" s="80"/>
      <c r="FLV306" s="80"/>
      <c r="FLW306" s="80"/>
      <c r="FLX306" s="80"/>
      <c r="FLY306" s="80"/>
      <c r="FLZ306" s="80"/>
      <c r="FMA306" s="80"/>
      <c r="FMB306" s="80"/>
      <c r="FMC306" s="80"/>
      <c r="FMD306" s="80"/>
      <c r="FME306" s="80"/>
      <c r="FMF306" s="80"/>
      <c r="FMG306" s="80"/>
      <c r="FMH306" s="80"/>
      <c r="FMI306" s="80"/>
      <c r="FMJ306" s="80"/>
      <c r="FMK306" s="80"/>
      <c r="FML306" s="80"/>
      <c r="FMM306" s="80"/>
      <c r="FMN306" s="80"/>
      <c r="FMO306" s="80"/>
      <c r="FMP306" s="80"/>
      <c r="FMQ306" s="80"/>
      <c r="FMR306" s="80"/>
      <c r="FMS306" s="80"/>
      <c r="FMT306" s="80"/>
      <c r="FMU306" s="80"/>
      <c r="FMV306" s="80"/>
      <c r="FMW306" s="80"/>
      <c r="FMX306" s="80"/>
      <c r="FMY306" s="80"/>
      <c r="FMZ306" s="80"/>
      <c r="FNA306" s="80"/>
      <c r="FNB306" s="80"/>
      <c r="FNC306" s="80"/>
      <c r="FND306" s="80"/>
      <c r="FNE306" s="80"/>
      <c r="FNF306" s="80"/>
      <c r="FNG306" s="80"/>
      <c r="FNH306" s="80"/>
      <c r="FNI306" s="80"/>
      <c r="FNJ306" s="80"/>
      <c r="FNK306" s="80"/>
      <c r="FNL306" s="80"/>
      <c r="FNM306" s="80"/>
      <c r="FNN306" s="80"/>
      <c r="FNO306" s="80"/>
      <c r="FNP306" s="80"/>
      <c r="FNQ306" s="80"/>
      <c r="FNR306" s="80"/>
      <c r="FNS306" s="80"/>
      <c r="FNT306" s="80"/>
      <c r="FNU306" s="80"/>
      <c r="FNV306" s="80"/>
      <c r="FNW306" s="80"/>
      <c r="FNX306" s="80"/>
      <c r="FNY306" s="80"/>
      <c r="FNZ306" s="80"/>
      <c r="FOA306" s="80"/>
      <c r="FOB306" s="80"/>
      <c r="FOC306" s="80"/>
      <c r="FOD306" s="80"/>
      <c r="FOE306" s="80"/>
      <c r="FOF306" s="80"/>
      <c r="FOG306" s="80"/>
      <c r="FOH306" s="80"/>
      <c r="FOI306" s="80"/>
      <c r="FOJ306" s="80"/>
      <c r="FOK306" s="80"/>
      <c r="FOL306" s="80"/>
      <c r="FOM306" s="80"/>
      <c r="FON306" s="80"/>
      <c r="FOO306" s="80"/>
      <c r="FOP306" s="80"/>
      <c r="FOQ306" s="80"/>
      <c r="FOR306" s="80"/>
      <c r="FOS306" s="80"/>
      <c r="FOT306" s="80"/>
      <c r="FOU306" s="80"/>
      <c r="FOV306" s="80"/>
      <c r="FOW306" s="80"/>
      <c r="FOX306" s="80"/>
      <c r="FOY306" s="80"/>
      <c r="FOZ306" s="80"/>
      <c r="FPA306" s="80"/>
      <c r="FPB306" s="80"/>
      <c r="FPC306" s="80"/>
      <c r="FPD306" s="80"/>
      <c r="FPE306" s="80"/>
      <c r="FPF306" s="80"/>
      <c r="FPG306" s="80"/>
      <c r="FPH306" s="80"/>
      <c r="FPI306" s="80"/>
      <c r="FPJ306" s="80"/>
      <c r="FPK306" s="80"/>
      <c r="FPL306" s="80"/>
      <c r="FPM306" s="80"/>
      <c r="FPN306" s="80"/>
      <c r="FPO306" s="80"/>
      <c r="FPP306" s="80"/>
      <c r="FPQ306" s="80"/>
      <c r="FPR306" s="80"/>
      <c r="FPS306" s="80"/>
      <c r="FPT306" s="80"/>
      <c r="FPU306" s="80"/>
      <c r="FPV306" s="80"/>
      <c r="FPW306" s="80"/>
      <c r="FPX306" s="80"/>
      <c r="FPY306" s="80"/>
      <c r="FPZ306" s="80"/>
      <c r="FQA306" s="80"/>
      <c r="FQB306" s="80"/>
      <c r="FQC306" s="80"/>
      <c r="FQD306" s="80"/>
      <c r="FQE306" s="80"/>
      <c r="FQF306" s="80"/>
      <c r="FQG306" s="80"/>
      <c r="FQH306" s="80"/>
      <c r="FQI306" s="80"/>
      <c r="FQJ306" s="80"/>
      <c r="FQK306" s="80"/>
      <c r="FQL306" s="80"/>
      <c r="FQM306" s="80"/>
      <c r="FQN306" s="80"/>
      <c r="FQO306" s="80"/>
      <c r="FQP306" s="80"/>
      <c r="FQQ306" s="80"/>
      <c r="FQR306" s="80"/>
      <c r="FQS306" s="80"/>
      <c r="FQT306" s="80"/>
      <c r="FQU306" s="80"/>
      <c r="FQV306" s="80"/>
      <c r="FQW306" s="80"/>
      <c r="FQX306" s="80"/>
      <c r="FQY306" s="80"/>
      <c r="FQZ306" s="80"/>
      <c r="FRA306" s="80"/>
      <c r="FRB306" s="80"/>
      <c r="FRC306" s="80"/>
      <c r="FRD306" s="80"/>
      <c r="FRE306" s="80"/>
      <c r="FRF306" s="80"/>
      <c r="FRG306" s="80"/>
      <c r="FRH306" s="80"/>
      <c r="FRI306" s="80"/>
      <c r="FRJ306" s="80"/>
      <c r="FRK306" s="80"/>
      <c r="FRL306" s="80"/>
      <c r="FRM306" s="80"/>
      <c r="FRN306" s="80"/>
      <c r="FRO306" s="80"/>
      <c r="FRP306" s="80"/>
      <c r="FRQ306" s="80"/>
      <c r="FRR306" s="80"/>
      <c r="FRS306" s="80"/>
      <c r="FRT306" s="80"/>
      <c r="FRU306" s="80"/>
      <c r="FRV306" s="80"/>
      <c r="FRW306" s="80"/>
      <c r="FRX306" s="80"/>
      <c r="FRY306" s="80"/>
      <c r="FRZ306" s="80"/>
      <c r="FSA306" s="80"/>
      <c r="FSB306" s="80"/>
      <c r="FSC306" s="80"/>
      <c r="FSD306" s="80"/>
      <c r="FSE306" s="80"/>
      <c r="FSF306" s="80"/>
      <c r="FSG306" s="80"/>
      <c r="FSH306" s="80"/>
      <c r="FSI306" s="80"/>
      <c r="FSJ306" s="80"/>
      <c r="FSK306" s="80"/>
      <c r="FSL306" s="80"/>
      <c r="FSM306" s="80"/>
      <c r="FSN306" s="80"/>
      <c r="FSO306" s="80"/>
      <c r="FSP306" s="80"/>
      <c r="FSQ306" s="80"/>
      <c r="FSR306" s="80"/>
      <c r="FSS306" s="80"/>
      <c r="FST306" s="80"/>
      <c r="FSU306" s="80"/>
      <c r="FSV306" s="80"/>
      <c r="FSW306" s="80"/>
      <c r="FSX306" s="80"/>
      <c r="FSY306" s="80"/>
      <c r="FSZ306" s="80"/>
      <c r="FTA306" s="80"/>
      <c r="FTB306" s="80"/>
      <c r="FTC306" s="80"/>
      <c r="FTD306" s="80"/>
      <c r="FTE306" s="80"/>
      <c r="FTF306" s="80"/>
      <c r="FTG306" s="80"/>
      <c r="FTH306" s="80"/>
      <c r="FTI306" s="80"/>
      <c r="FTJ306" s="80"/>
      <c r="FTK306" s="80"/>
      <c r="FTL306" s="80"/>
      <c r="FTM306" s="80"/>
      <c r="FTN306" s="80"/>
      <c r="FTO306" s="80"/>
      <c r="FTP306" s="80"/>
      <c r="FTQ306" s="80"/>
      <c r="FTR306" s="80"/>
      <c r="FTS306" s="80"/>
      <c r="FTT306" s="80"/>
      <c r="FTU306" s="80"/>
      <c r="FTV306" s="80"/>
      <c r="FTW306" s="80"/>
      <c r="FTX306" s="80"/>
      <c r="FTY306" s="80"/>
      <c r="FTZ306" s="80"/>
      <c r="FUA306" s="80"/>
      <c r="FUB306" s="80"/>
      <c r="FUC306" s="80"/>
      <c r="FUD306" s="80"/>
      <c r="FUE306" s="80"/>
      <c r="FUF306" s="80"/>
      <c r="FUG306" s="80"/>
      <c r="FUH306" s="80"/>
      <c r="FUI306" s="80"/>
      <c r="FUJ306" s="80"/>
      <c r="FUK306" s="80"/>
      <c r="FUL306" s="80"/>
      <c r="FUM306" s="80"/>
      <c r="FUN306" s="80"/>
      <c r="FUO306" s="80"/>
      <c r="FUP306" s="80"/>
      <c r="FUQ306" s="80"/>
      <c r="FUR306" s="80"/>
      <c r="FUS306" s="80"/>
      <c r="FUT306" s="80"/>
      <c r="FUU306" s="80"/>
      <c r="FUV306" s="80"/>
      <c r="FUW306" s="80"/>
      <c r="FUX306" s="80"/>
      <c r="FUY306" s="80"/>
      <c r="FUZ306" s="80"/>
      <c r="FVA306" s="80"/>
      <c r="FVB306" s="80"/>
      <c r="FVC306" s="80"/>
      <c r="FVD306" s="80"/>
      <c r="FVE306" s="80"/>
      <c r="FVF306" s="80"/>
      <c r="FVG306" s="80"/>
      <c r="FVH306" s="80"/>
      <c r="FVI306" s="80"/>
      <c r="FVJ306" s="80"/>
      <c r="FVK306" s="80"/>
      <c r="FVL306" s="80"/>
      <c r="FVM306" s="80"/>
      <c r="FVN306" s="80"/>
      <c r="FVO306" s="80"/>
      <c r="FVP306" s="80"/>
      <c r="FVQ306" s="80"/>
      <c r="FVR306" s="80"/>
      <c r="FVS306" s="80"/>
      <c r="FVT306" s="80"/>
      <c r="FVU306" s="80"/>
      <c r="FVV306" s="80"/>
      <c r="FVW306" s="80"/>
      <c r="FVX306" s="80"/>
      <c r="FVY306" s="80"/>
      <c r="FVZ306" s="80"/>
      <c r="FWA306" s="80"/>
      <c r="FWB306" s="80"/>
      <c r="FWC306" s="80"/>
      <c r="FWD306" s="80"/>
      <c r="FWE306" s="80"/>
      <c r="FWF306" s="80"/>
      <c r="FWG306" s="80"/>
      <c r="FWH306" s="80"/>
      <c r="FWI306" s="80"/>
      <c r="FWJ306" s="80"/>
      <c r="FWK306" s="80"/>
      <c r="FWL306" s="80"/>
      <c r="FWM306" s="80"/>
      <c r="FWN306" s="80"/>
      <c r="FWO306" s="80"/>
      <c r="FWP306" s="80"/>
      <c r="FWQ306" s="80"/>
      <c r="FWR306" s="80"/>
      <c r="FWS306" s="80"/>
      <c r="FWT306" s="80"/>
      <c r="FWU306" s="80"/>
      <c r="FWV306" s="80"/>
      <c r="FWW306" s="80"/>
      <c r="FWX306" s="80"/>
      <c r="FWY306" s="80"/>
      <c r="FWZ306" s="80"/>
      <c r="FXA306" s="80"/>
      <c r="FXB306" s="80"/>
      <c r="FXC306" s="80"/>
      <c r="FXD306" s="80"/>
      <c r="FXE306" s="80"/>
      <c r="FXF306" s="80"/>
      <c r="FXG306" s="80"/>
      <c r="FXH306" s="80"/>
      <c r="FXI306" s="80"/>
      <c r="FXJ306" s="80"/>
      <c r="FXK306" s="80"/>
      <c r="FXL306" s="80"/>
      <c r="FXM306" s="80"/>
      <c r="FXN306" s="80"/>
      <c r="FXO306" s="80"/>
      <c r="FXP306" s="80"/>
      <c r="FXQ306" s="80"/>
      <c r="FXR306" s="80"/>
      <c r="FXS306" s="80"/>
      <c r="FXT306" s="80"/>
      <c r="FXU306" s="80"/>
      <c r="FXV306" s="80"/>
      <c r="FXW306" s="80"/>
      <c r="FXX306" s="80"/>
      <c r="FXY306" s="80"/>
      <c r="FXZ306" s="80"/>
      <c r="FYA306" s="80"/>
      <c r="FYB306" s="80"/>
      <c r="FYC306" s="80"/>
      <c r="FYD306" s="80"/>
      <c r="FYE306" s="80"/>
      <c r="FYF306" s="80"/>
      <c r="FYG306" s="80"/>
      <c r="FYH306" s="80"/>
      <c r="FYI306" s="80"/>
      <c r="FYJ306" s="80"/>
      <c r="FYK306" s="80"/>
      <c r="FYL306" s="80"/>
      <c r="FYM306" s="80"/>
      <c r="FYN306" s="80"/>
      <c r="FYO306" s="80"/>
      <c r="FYP306" s="80"/>
      <c r="FYQ306" s="80"/>
      <c r="FYR306" s="80"/>
      <c r="FYS306" s="80"/>
      <c r="FYT306" s="80"/>
      <c r="FYU306" s="80"/>
      <c r="FYV306" s="80"/>
      <c r="FYW306" s="80"/>
      <c r="FYX306" s="80"/>
      <c r="FYY306" s="80"/>
      <c r="FYZ306" s="80"/>
      <c r="FZA306" s="80"/>
      <c r="FZB306" s="80"/>
      <c r="FZC306" s="80"/>
      <c r="FZD306" s="80"/>
      <c r="FZE306" s="80"/>
      <c r="FZF306" s="80"/>
      <c r="FZG306" s="80"/>
      <c r="FZH306" s="80"/>
      <c r="FZI306" s="80"/>
      <c r="FZJ306" s="80"/>
      <c r="FZK306" s="80"/>
      <c r="FZL306" s="80"/>
      <c r="FZM306" s="80"/>
      <c r="FZN306" s="80"/>
      <c r="FZO306" s="80"/>
      <c r="FZP306" s="80"/>
      <c r="FZQ306" s="80"/>
      <c r="FZR306" s="80"/>
      <c r="FZS306" s="80"/>
      <c r="FZT306" s="80"/>
      <c r="FZU306" s="80"/>
      <c r="FZV306" s="80"/>
      <c r="FZW306" s="80"/>
      <c r="FZX306" s="80"/>
      <c r="FZY306" s="80"/>
      <c r="FZZ306" s="80"/>
      <c r="GAA306" s="80"/>
      <c r="GAB306" s="80"/>
      <c r="GAC306" s="80"/>
      <c r="GAD306" s="80"/>
      <c r="GAE306" s="80"/>
      <c r="GAF306" s="80"/>
      <c r="GAG306" s="80"/>
      <c r="GAH306" s="80"/>
      <c r="GAI306" s="80"/>
      <c r="GAJ306" s="80"/>
      <c r="GAK306" s="80"/>
      <c r="GAL306" s="80"/>
      <c r="GAM306" s="80"/>
      <c r="GAN306" s="80"/>
      <c r="GAO306" s="80"/>
      <c r="GAP306" s="80"/>
      <c r="GAQ306" s="80"/>
      <c r="GAR306" s="80"/>
      <c r="GAS306" s="80"/>
      <c r="GAT306" s="80"/>
      <c r="GAU306" s="80"/>
      <c r="GAV306" s="80"/>
      <c r="GAW306" s="80"/>
      <c r="GAX306" s="80"/>
      <c r="GAY306" s="80"/>
      <c r="GAZ306" s="80"/>
      <c r="GBA306" s="80"/>
      <c r="GBB306" s="80"/>
      <c r="GBC306" s="80"/>
      <c r="GBD306" s="80"/>
      <c r="GBE306" s="80"/>
      <c r="GBF306" s="80"/>
      <c r="GBG306" s="80"/>
      <c r="GBH306" s="80"/>
      <c r="GBI306" s="80"/>
      <c r="GBJ306" s="80"/>
      <c r="GBK306" s="80"/>
      <c r="GBL306" s="80"/>
      <c r="GBM306" s="80"/>
      <c r="GBN306" s="80"/>
      <c r="GBO306" s="80"/>
      <c r="GBP306" s="80"/>
      <c r="GBQ306" s="80"/>
      <c r="GBR306" s="80"/>
      <c r="GBS306" s="80"/>
      <c r="GBT306" s="80"/>
      <c r="GBU306" s="80"/>
      <c r="GBV306" s="80"/>
      <c r="GBW306" s="80"/>
      <c r="GBX306" s="80"/>
      <c r="GBY306" s="80"/>
      <c r="GBZ306" s="80"/>
      <c r="GCA306" s="80"/>
      <c r="GCB306" s="80"/>
      <c r="GCC306" s="80"/>
      <c r="GCD306" s="80"/>
      <c r="GCE306" s="80"/>
      <c r="GCF306" s="80"/>
      <c r="GCG306" s="80"/>
      <c r="GCH306" s="80"/>
      <c r="GCI306" s="80"/>
      <c r="GCJ306" s="80"/>
      <c r="GCK306" s="80"/>
      <c r="GCL306" s="80"/>
      <c r="GCM306" s="80"/>
      <c r="GCN306" s="80"/>
      <c r="GCO306" s="80"/>
      <c r="GCP306" s="80"/>
      <c r="GCQ306" s="80"/>
      <c r="GCR306" s="80"/>
      <c r="GCS306" s="80"/>
      <c r="GCT306" s="80"/>
      <c r="GCU306" s="80"/>
      <c r="GCV306" s="80"/>
      <c r="GCW306" s="80"/>
      <c r="GCX306" s="80"/>
      <c r="GCY306" s="80"/>
      <c r="GCZ306" s="80"/>
      <c r="GDA306" s="80"/>
      <c r="GDB306" s="80"/>
      <c r="GDC306" s="80"/>
      <c r="GDD306" s="80"/>
      <c r="GDE306" s="80"/>
      <c r="GDF306" s="80"/>
      <c r="GDG306" s="80"/>
      <c r="GDH306" s="80"/>
      <c r="GDI306" s="80"/>
      <c r="GDJ306" s="80"/>
      <c r="GDK306" s="80"/>
      <c r="GDL306" s="80"/>
      <c r="GDM306" s="80"/>
      <c r="GDN306" s="80"/>
      <c r="GDO306" s="80"/>
      <c r="GDP306" s="80"/>
      <c r="GDQ306" s="80"/>
      <c r="GDR306" s="80"/>
      <c r="GDS306" s="80"/>
      <c r="GDT306" s="80"/>
      <c r="GDU306" s="80"/>
      <c r="GDV306" s="80"/>
      <c r="GDW306" s="80"/>
      <c r="GDX306" s="80"/>
      <c r="GDY306" s="80"/>
      <c r="GDZ306" s="80"/>
      <c r="GEA306" s="80"/>
      <c r="GEB306" s="80"/>
      <c r="GEC306" s="80"/>
      <c r="GED306" s="80"/>
      <c r="GEE306" s="80"/>
      <c r="GEF306" s="80"/>
      <c r="GEG306" s="80"/>
      <c r="GEH306" s="80"/>
      <c r="GEI306" s="80"/>
      <c r="GEJ306" s="80"/>
      <c r="GEK306" s="80"/>
      <c r="GEL306" s="80"/>
      <c r="GEM306" s="80"/>
      <c r="GEN306" s="80"/>
      <c r="GEO306" s="80"/>
      <c r="GEP306" s="80"/>
      <c r="GEQ306" s="80"/>
      <c r="GER306" s="80"/>
      <c r="GES306" s="80"/>
      <c r="GET306" s="80"/>
      <c r="GEU306" s="80"/>
      <c r="GEV306" s="80"/>
      <c r="GEW306" s="80"/>
      <c r="GEX306" s="80"/>
      <c r="GEY306" s="80"/>
      <c r="GEZ306" s="80"/>
      <c r="GFA306" s="80"/>
      <c r="GFB306" s="80"/>
      <c r="GFC306" s="80"/>
      <c r="GFD306" s="80"/>
      <c r="GFE306" s="80"/>
      <c r="GFF306" s="80"/>
      <c r="GFG306" s="80"/>
      <c r="GFH306" s="80"/>
      <c r="GFI306" s="80"/>
      <c r="GFJ306" s="80"/>
      <c r="GFK306" s="80"/>
      <c r="GFL306" s="80"/>
      <c r="GFM306" s="80"/>
      <c r="GFN306" s="80"/>
      <c r="GFO306" s="80"/>
      <c r="GFP306" s="80"/>
      <c r="GFQ306" s="80"/>
      <c r="GFR306" s="80"/>
      <c r="GFS306" s="80"/>
      <c r="GFT306" s="80"/>
      <c r="GFU306" s="80"/>
      <c r="GFV306" s="80"/>
      <c r="GFW306" s="80"/>
      <c r="GFX306" s="80"/>
      <c r="GFY306" s="80"/>
      <c r="GFZ306" s="80"/>
      <c r="GGA306" s="80"/>
      <c r="GGB306" s="80"/>
      <c r="GGC306" s="80"/>
      <c r="GGD306" s="80"/>
      <c r="GGE306" s="80"/>
      <c r="GGF306" s="80"/>
      <c r="GGG306" s="80"/>
      <c r="GGH306" s="80"/>
      <c r="GGI306" s="80"/>
      <c r="GGJ306" s="80"/>
      <c r="GGK306" s="80"/>
      <c r="GGL306" s="80"/>
      <c r="GGM306" s="80"/>
      <c r="GGN306" s="80"/>
      <c r="GGO306" s="80"/>
      <c r="GGP306" s="80"/>
      <c r="GGQ306" s="80"/>
      <c r="GGR306" s="80"/>
      <c r="GGS306" s="80"/>
      <c r="GGT306" s="80"/>
      <c r="GGU306" s="80"/>
      <c r="GGV306" s="80"/>
      <c r="GGW306" s="80"/>
      <c r="GGX306" s="80"/>
      <c r="GGY306" s="80"/>
      <c r="GGZ306" s="80"/>
      <c r="GHA306" s="80"/>
      <c r="GHB306" s="80"/>
      <c r="GHC306" s="80"/>
      <c r="GHD306" s="80"/>
      <c r="GHE306" s="80"/>
      <c r="GHF306" s="80"/>
      <c r="GHG306" s="80"/>
      <c r="GHH306" s="80"/>
      <c r="GHI306" s="80"/>
      <c r="GHJ306" s="80"/>
      <c r="GHK306" s="80"/>
      <c r="GHL306" s="80"/>
      <c r="GHM306" s="80"/>
      <c r="GHN306" s="80"/>
      <c r="GHO306" s="80"/>
      <c r="GHP306" s="80"/>
      <c r="GHQ306" s="80"/>
      <c r="GHR306" s="80"/>
      <c r="GHS306" s="80"/>
      <c r="GHT306" s="80"/>
      <c r="GHU306" s="80"/>
      <c r="GHV306" s="80"/>
      <c r="GHW306" s="80"/>
      <c r="GHX306" s="80"/>
      <c r="GHY306" s="80"/>
      <c r="GHZ306" s="80"/>
      <c r="GIA306" s="80"/>
      <c r="GIB306" s="80"/>
      <c r="GIC306" s="80"/>
      <c r="GID306" s="80"/>
      <c r="GIE306" s="80"/>
      <c r="GIF306" s="80"/>
      <c r="GIG306" s="80"/>
      <c r="GIH306" s="80"/>
      <c r="GII306" s="80"/>
      <c r="GIJ306" s="80"/>
      <c r="GIK306" s="80"/>
      <c r="GIL306" s="80"/>
      <c r="GIM306" s="80"/>
      <c r="GIN306" s="80"/>
      <c r="GIO306" s="80"/>
      <c r="GIP306" s="80"/>
      <c r="GIQ306" s="80"/>
      <c r="GIR306" s="80"/>
      <c r="GIS306" s="80"/>
      <c r="GIT306" s="80"/>
      <c r="GIU306" s="80"/>
      <c r="GIV306" s="80"/>
      <c r="GIW306" s="80"/>
      <c r="GIX306" s="80"/>
      <c r="GIY306" s="80"/>
      <c r="GIZ306" s="80"/>
      <c r="GJA306" s="80"/>
      <c r="GJB306" s="80"/>
      <c r="GJC306" s="80"/>
      <c r="GJD306" s="80"/>
      <c r="GJE306" s="80"/>
      <c r="GJF306" s="80"/>
      <c r="GJG306" s="80"/>
      <c r="GJH306" s="80"/>
      <c r="GJI306" s="80"/>
      <c r="GJJ306" s="80"/>
      <c r="GJK306" s="80"/>
      <c r="GJL306" s="80"/>
      <c r="GJM306" s="80"/>
      <c r="GJN306" s="80"/>
      <c r="GJO306" s="80"/>
      <c r="GJP306" s="80"/>
      <c r="GJQ306" s="80"/>
      <c r="GJR306" s="80"/>
      <c r="GJS306" s="80"/>
      <c r="GJT306" s="80"/>
      <c r="GJU306" s="80"/>
      <c r="GJV306" s="80"/>
      <c r="GJW306" s="80"/>
      <c r="GJX306" s="80"/>
      <c r="GJY306" s="80"/>
      <c r="GJZ306" s="80"/>
      <c r="GKA306" s="80"/>
      <c r="GKB306" s="80"/>
      <c r="GKC306" s="80"/>
      <c r="GKD306" s="80"/>
      <c r="GKE306" s="80"/>
      <c r="GKF306" s="80"/>
      <c r="GKG306" s="80"/>
      <c r="GKH306" s="80"/>
      <c r="GKI306" s="80"/>
      <c r="GKJ306" s="80"/>
      <c r="GKK306" s="80"/>
      <c r="GKL306" s="80"/>
      <c r="GKM306" s="80"/>
      <c r="GKN306" s="80"/>
      <c r="GKO306" s="80"/>
      <c r="GKP306" s="80"/>
      <c r="GKQ306" s="80"/>
      <c r="GKR306" s="80"/>
      <c r="GKS306" s="80"/>
      <c r="GKT306" s="80"/>
      <c r="GKU306" s="80"/>
      <c r="GKV306" s="80"/>
      <c r="GKW306" s="80"/>
      <c r="GKX306" s="80"/>
      <c r="GKY306" s="80"/>
      <c r="GKZ306" s="80"/>
      <c r="GLA306" s="80"/>
      <c r="GLB306" s="80"/>
      <c r="GLC306" s="80"/>
      <c r="GLD306" s="80"/>
      <c r="GLE306" s="80"/>
      <c r="GLF306" s="80"/>
      <c r="GLG306" s="80"/>
      <c r="GLH306" s="80"/>
      <c r="GLI306" s="80"/>
      <c r="GLJ306" s="80"/>
      <c r="GLK306" s="80"/>
      <c r="GLL306" s="80"/>
      <c r="GLM306" s="80"/>
      <c r="GLN306" s="80"/>
      <c r="GLO306" s="80"/>
      <c r="GLP306" s="80"/>
      <c r="GLQ306" s="80"/>
      <c r="GLR306" s="80"/>
      <c r="GLS306" s="80"/>
      <c r="GLT306" s="80"/>
      <c r="GLU306" s="80"/>
      <c r="GLV306" s="80"/>
      <c r="GLW306" s="80"/>
      <c r="GLX306" s="80"/>
      <c r="GLY306" s="80"/>
      <c r="GLZ306" s="80"/>
      <c r="GMA306" s="80"/>
      <c r="GMB306" s="80"/>
      <c r="GMC306" s="80"/>
      <c r="GMD306" s="80"/>
      <c r="GME306" s="80"/>
      <c r="GMF306" s="80"/>
      <c r="GMG306" s="80"/>
      <c r="GMH306" s="80"/>
      <c r="GMI306" s="80"/>
      <c r="GMJ306" s="80"/>
      <c r="GMK306" s="80"/>
      <c r="GML306" s="80"/>
      <c r="GMM306" s="80"/>
      <c r="GMN306" s="80"/>
      <c r="GMO306" s="80"/>
      <c r="GMP306" s="80"/>
      <c r="GMQ306" s="80"/>
      <c r="GMR306" s="80"/>
      <c r="GMS306" s="80"/>
      <c r="GMT306" s="80"/>
      <c r="GMU306" s="80"/>
      <c r="GMV306" s="80"/>
      <c r="GMW306" s="80"/>
      <c r="GMX306" s="80"/>
      <c r="GMY306" s="80"/>
      <c r="GMZ306" s="80"/>
      <c r="GNA306" s="80"/>
      <c r="GNB306" s="80"/>
      <c r="GNC306" s="80"/>
      <c r="GND306" s="80"/>
      <c r="GNE306" s="80"/>
      <c r="GNF306" s="80"/>
      <c r="GNG306" s="80"/>
      <c r="GNH306" s="80"/>
      <c r="GNI306" s="80"/>
      <c r="GNJ306" s="80"/>
      <c r="GNK306" s="80"/>
      <c r="GNL306" s="80"/>
      <c r="GNM306" s="80"/>
      <c r="GNN306" s="80"/>
      <c r="GNO306" s="80"/>
      <c r="GNP306" s="80"/>
      <c r="GNQ306" s="80"/>
      <c r="GNR306" s="80"/>
      <c r="GNS306" s="80"/>
      <c r="GNT306" s="80"/>
      <c r="GNU306" s="80"/>
      <c r="GNV306" s="80"/>
      <c r="GNW306" s="80"/>
      <c r="GNX306" s="80"/>
      <c r="GNY306" s="80"/>
      <c r="GNZ306" s="80"/>
      <c r="GOA306" s="80"/>
      <c r="GOB306" s="80"/>
      <c r="GOC306" s="80"/>
      <c r="GOD306" s="80"/>
      <c r="GOE306" s="80"/>
      <c r="GOF306" s="80"/>
      <c r="GOG306" s="80"/>
      <c r="GOH306" s="80"/>
      <c r="GOI306" s="80"/>
      <c r="GOJ306" s="80"/>
      <c r="GOK306" s="80"/>
      <c r="GOL306" s="80"/>
      <c r="GOM306" s="80"/>
      <c r="GON306" s="80"/>
      <c r="GOO306" s="80"/>
      <c r="GOP306" s="80"/>
      <c r="GOQ306" s="80"/>
      <c r="GOR306" s="80"/>
      <c r="GOS306" s="80"/>
      <c r="GOT306" s="80"/>
      <c r="GOU306" s="80"/>
      <c r="GOV306" s="80"/>
      <c r="GOW306" s="80"/>
      <c r="GOX306" s="80"/>
      <c r="GOY306" s="80"/>
      <c r="GOZ306" s="80"/>
      <c r="GPA306" s="80"/>
      <c r="GPB306" s="80"/>
      <c r="GPC306" s="80"/>
      <c r="GPD306" s="80"/>
      <c r="GPE306" s="80"/>
      <c r="GPF306" s="80"/>
      <c r="GPG306" s="80"/>
      <c r="GPH306" s="80"/>
      <c r="GPI306" s="80"/>
      <c r="GPJ306" s="80"/>
      <c r="GPK306" s="80"/>
      <c r="GPL306" s="80"/>
      <c r="GPM306" s="80"/>
      <c r="GPN306" s="80"/>
      <c r="GPO306" s="80"/>
      <c r="GPP306" s="80"/>
      <c r="GPQ306" s="80"/>
      <c r="GPR306" s="80"/>
      <c r="GPS306" s="80"/>
      <c r="GPT306" s="80"/>
      <c r="GPU306" s="80"/>
      <c r="GPV306" s="80"/>
      <c r="GPW306" s="80"/>
      <c r="GPX306" s="80"/>
      <c r="GPY306" s="80"/>
      <c r="GPZ306" s="80"/>
      <c r="GQA306" s="80"/>
      <c r="GQB306" s="80"/>
      <c r="GQC306" s="80"/>
      <c r="GQD306" s="80"/>
      <c r="GQE306" s="80"/>
      <c r="GQF306" s="80"/>
      <c r="GQG306" s="80"/>
      <c r="GQH306" s="80"/>
      <c r="GQI306" s="80"/>
      <c r="GQJ306" s="80"/>
      <c r="GQK306" s="80"/>
      <c r="GQL306" s="80"/>
      <c r="GQM306" s="80"/>
      <c r="GQN306" s="80"/>
      <c r="GQO306" s="80"/>
      <c r="GQP306" s="80"/>
      <c r="GQQ306" s="80"/>
      <c r="GQR306" s="80"/>
      <c r="GQS306" s="80"/>
      <c r="GQT306" s="80"/>
      <c r="GQU306" s="80"/>
      <c r="GQV306" s="80"/>
      <c r="GQW306" s="80"/>
      <c r="GQX306" s="80"/>
      <c r="GQY306" s="80"/>
      <c r="GQZ306" s="80"/>
      <c r="GRA306" s="80"/>
      <c r="GRB306" s="80"/>
      <c r="GRC306" s="80"/>
      <c r="GRD306" s="80"/>
      <c r="GRE306" s="80"/>
      <c r="GRF306" s="80"/>
      <c r="GRG306" s="80"/>
      <c r="GRH306" s="80"/>
      <c r="GRI306" s="80"/>
      <c r="GRJ306" s="80"/>
      <c r="GRK306" s="80"/>
      <c r="GRL306" s="80"/>
      <c r="GRM306" s="80"/>
      <c r="GRN306" s="80"/>
      <c r="GRO306" s="80"/>
      <c r="GRP306" s="80"/>
      <c r="GRQ306" s="80"/>
      <c r="GRR306" s="80"/>
      <c r="GRS306" s="80"/>
      <c r="GRT306" s="80"/>
      <c r="GRU306" s="80"/>
      <c r="GRV306" s="80"/>
      <c r="GRW306" s="80"/>
      <c r="GRX306" s="80"/>
      <c r="GRY306" s="80"/>
      <c r="GRZ306" s="80"/>
      <c r="GSA306" s="80"/>
      <c r="GSB306" s="80"/>
      <c r="GSC306" s="80"/>
      <c r="GSD306" s="80"/>
      <c r="GSE306" s="80"/>
      <c r="GSF306" s="80"/>
      <c r="GSG306" s="80"/>
      <c r="GSH306" s="80"/>
      <c r="GSI306" s="80"/>
      <c r="GSJ306" s="80"/>
      <c r="GSK306" s="80"/>
      <c r="GSL306" s="80"/>
      <c r="GSM306" s="80"/>
      <c r="GSN306" s="80"/>
      <c r="GSO306" s="80"/>
      <c r="GSP306" s="80"/>
      <c r="GSQ306" s="80"/>
      <c r="GSR306" s="80"/>
      <c r="GSS306" s="80"/>
      <c r="GST306" s="80"/>
      <c r="GSU306" s="80"/>
      <c r="GSV306" s="80"/>
      <c r="GSW306" s="80"/>
      <c r="GSX306" s="80"/>
      <c r="GSY306" s="80"/>
      <c r="GSZ306" s="80"/>
      <c r="GTA306" s="80"/>
      <c r="GTB306" s="80"/>
      <c r="GTC306" s="80"/>
      <c r="GTD306" s="80"/>
      <c r="GTE306" s="80"/>
      <c r="GTF306" s="80"/>
      <c r="GTG306" s="80"/>
      <c r="GTH306" s="80"/>
      <c r="GTI306" s="80"/>
      <c r="GTJ306" s="80"/>
      <c r="GTK306" s="80"/>
      <c r="GTL306" s="80"/>
      <c r="GTM306" s="80"/>
      <c r="GTN306" s="80"/>
      <c r="GTO306" s="80"/>
      <c r="GTP306" s="80"/>
      <c r="GTQ306" s="80"/>
      <c r="GTR306" s="80"/>
      <c r="GTS306" s="80"/>
      <c r="GTT306" s="80"/>
      <c r="GTU306" s="80"/>
      <c r="GTV306" s="80"/>
      <c r="GTW306" s="80"/>
      <c r="GTX306" s="80"/>
      <c r="GTY306" s="80"/>
      <c r="GTZ306" s="80"/>
      <c r="GUA306" s="80"/>
      <c r="GUB306" s="80"/>
      <c r="GUC306" s="80"/>
      <c r="GUD306" s="80"/>
      <c r="GUE306" s="80"/>
      <c r="GUF306" s="80"/>
      <c r="GUG306" s="80"/>
      <c r="GUH306" s="80"/>
      <c r="GUI306" s="80"/>
      <c r="GUJ306" s="80"/>
      <c r="GUK306" s="80"/>
      <c r="GUL306" s="80"/>
      <c r="GUM306" s="80"/>
      <c r="GUN306" s="80"/>
      <c r="GUO306" s="80"/>
      <c r="GUP306" s="80"/>
      <c r="GUQ306" s="80"/>
      <c r="GUR306" s="80"/>
      <c r="GUS306" s="80"/>
      <c r="GUT306" s="80"/>
      <c r="GUU306" s="80"/>
      <c r="GUV306" s="80"/>
      <c r="GUW306" s="80"/>
      <c r="GUX306" s="80"/>
      <c r="GUY306" s="80"/>
      <c r="GUZ306" s="80"/>
      <c r="GVA306" s="80"/>
      <c r="GVB306" s="80"/>
      <c r="GVC306" s="80"/>
      <c r="GVD306" s="80"/>
      <c r="GVE306" s="80"/>
      <c r="GVF306" s="80"/>
      <c r="GVG306" s="80"/>
      <c r="GVH306" s="80"/>
      <c r="GVI306" s="80"/>
      <c r="GVJ306" s="80"/>
      <c r="GVK306" s="80"/>
      <c r="GVL306" s="80"/>
      <c r="GVM306" s="80"/>
      <c r="GVN306" s="80"/>
      <c r="GVO306" s="80"/>
      <c r="GVP306" s="80"/>
      <c r="GVQ306" s="80"/>
      <c r="GVR306" s="80"/>
      <c r="GVS306" s="80"/>
      <c r="GVT306" s="80"/>
      <c r="GVU306" s="80"/>
      <c r="GVV306" s="80"/>
      <c r="GVW306" s="80"/>
      <c r="GVX306" s="80"/>
      <c r="GVY306" s="80"/>
      <c r="GVZ306" s="80"/>
      <c r="GWA306" s="80"/>
      <c r="GWB306" s="80"/>
      <c r="GWC306" s="80"/>
      <c r="GWD306" s="80"/>
      <c r="GWE306" s="80"/>
      <c r="GWF306" s="80"/>
      <c r="GWG306" s="80"/>
      <c r="GWH306" s="80"/>
      <c r="GWI306" s="80"/>
      <c r="GWJ306" s="80"/>
      <c r="GWK306" s="80"/>
      <c r="GWL306" s="80"/>
      <c r="GWM306" s="80"/>
      <c r="GWN306" s="80"/>
      <c r="GWO306" s="80"/>
      <c r="GWP306" s="80"/>
      <c r="GWQ306" s="80"/>
      <c r="GWR306" s="80"/>
      <c r="GWS306" s="80"/>
      <c r="GWT306" s="80"/>
      <c r="GWU306" s="80"/>
      <c r="GWV306" s="80"/>
      <c r="GWW306" s="80"/>
      <c r="GWX306" s="80"/>
      <c r="GWY306" s="80"/>
      <c r="GWZ306" s="80"/>
      <c r="GXA306" s="80"/>
      <c r="GXB306" s="80"/>
      <c r="GXC306" s="80"/>
      <c r="GXD306" s="80"/>
      <c r="GXE306" s="80"/>
      <c r="GXF306" s="80"/>
      <c r="GXG306" s="80"/>
      <c r="GXH306" s="80"/>
      <c r="GXI306" s="80"/>
      <c r="GXJ306" s="80"/>
      <c r="GXK306" s="80"/>
      <c r="GXL306" s="80"/>
      <c r="GXM306" s="80"/>
      <c r="GXN306" s="80"/>
      <c r="GXO306" s="80"/>
      <c r="GXP306" s="80"/>
      <c r="GXQ306" s="80"/>
      <c r="GXR306" s="80"/>
      <c r="GXS306" s="80"/>
      <c r="GXT306" s="80"/>
      <c r="GXU306" s="80"/>
      <c r="GXV306" s="80"/>
      <c r="GXW306" s="80"/>
      <c r="GXX306" s="80"/>
      <c r="GXY306" s="80"/>
      <c r="GXZ306" s="80"/>
      <c r="GYA306" s="80"/>
      <c r="GYB306" s="80"/>
      <c r="GYC306" s="80"/>
      <c r="GYD306" s="80"/>
      <c r="GYE306" s="80"/>
      <c r="GYF306" s="80"/>
      <c r="GYG306" s="80"/>
      <c r="GYH306" s="80"/>
      <c r="GYI306" s="80"/>
      <c r="GYJ306" s="80"/>
      <c r="GYK306" s="80"/>
      <c r="GYL306" s="80"/>
      <c r="GYM306" s="80"/>
      <c r="GYN306" s="80"/>
      <c r="GYO306" s="80"/>
      <c r="GYP306" s="80"/>
      <c r="GYQ306" s="80"/>
      <c r="GYR306" s="80"/>
      <c r="GYS306" s="80"/>
      <c r="GYT306" s="80"/>
      <c r="GYU306" s="80"/>
      <c r="GYV306" s="80"/>
      <c r="GYW306" s="80"/>
      <c r="GYX306" s="80"/>
      <c r="GYY306" s="80"/>
      <c r="GYZ306" s="80"/>
      <c r="GZA306" s="80"/>
      <c r="GZB306" s="80"/>
      <c r="GZC306" s="80"/>
      <c r="GZD306" s="80"/>
      <c r="GZE306" s="80"/>
      <c r="GZF306" s="80"/>
      <c r="GZG306" s="80"/>
      <c r="GZH306" s="80"/>
      <c r="GZI306" s="80"/>
      <c r="GZJ306" s="80"/>
      <c r="GZK306" s="80"/>
      <c r="GZL306" s="80"/>
      <c r="GZM306" s="80"/>
      <c r="GZN306" s="80"/>
      <c r="GZO306" s="80"/>
      <c r="GZP306" s="80"/>
      <c r="GZQ306" s="80"/>
      <c r="GZR306" s="80"/>
      <c r="GZS306" s="80"/>
      <c r="GZT306" s="80"/>
      <c r="GZU306" s="80"/>
      <c r="GZV306" s="80"/>
      <c r="GZW306" s="80"/>
      <c r="GZX306" s="80"/>
      <c r="GZY306" s="80"/>
      <c r="GZZ306" s="80"/>
      <c r="HAA306" s="80"/>
      <c r="HAB306" s="80"/>
      <c r="HAC306" s="80"/>
      <c r="HAD306" s="80"/>
      <c r="HAE306" s="80"/>
      <c r="HAF306" s="80"/>
      <c r="HAG306" s="80"/>
      <c r="HAH306" s="80"/>
      <c r="HAI306" s="80"/>
      <c r="HAJ306" s="80"/>
      <c r="HAK306" s="80"/>
      <c r="HAL306" s="80"/>
      <c r="HAM306" s="80"/>
      <c r="HAN306" s="80"/>
      <c r="HAO306" s="80"/>
      <c r="HAP306" s="80"/>
      <c r="HAQ306" s="80"/>
      <c r="HAR306" s="80"/>
      <c r="HAS306" s="80"/>
      <c r="HAT306" s="80"/>
      <c r="HAU306" s="80"/>
      <c r="HAV306" s="80"/>
      <c r="HAW306" s="80"/>
      <c r="HAX306" s="80"/>
      <c r="HAY306" s="80"/>
      <c r="HAZ306" s="80"/>
      <c r="HBA306" s="80"/>
      <c r="HBB306" s="80"/>
      <c r="HBC306" s="80"/>
      <c r="HBD306" s="80"/>
      <c r="HBE306" s="80"/>
      <c r="HBF306" s="80"/>
      <c r="HBG306" s="80"/>
      <c r="HBH306" s="80"/>
      <c r="HBI306" s="80"/>
      <c r="HBJ306" s="80"/>
      <c r="HBK306" s="80"/>
      <c r="HBL306" s="80"/>
      <c r="HBM306" s="80"/>
      <c r="HBN306" s="80"/>
      <c r="HBO306" s="80"/>
      <c r="HBP306" s="80"/>
      <c r="HBQ306" s="80"/>
      <c r="HBR306" s="80"/>
      <c r="HBS306" s="80"/>
      <c r="HBT306" s="80"/>
      <c r="HBU306" s="80"/>
      <c r="HBV306" s="80"/>
      <c r="HBW306" s="80"/>
      <c r="HBX306" s="80"/>
      <c r="HBY306" s="80"/>
      <c r="HBZ306" s="80"/>
      <c r="HCA306" s="80"/>
      <c r="HCB306" s="80"/>
      <c r="HCC306" s="80"/>
      <c r="HCD306" s="80"/>
      <c r="HCE306" s="80"/>
      <c r="HCF306" s="80"/>
      <c r="HCG306" s="80"/>
      <c r="HCH306" s="80"/>
      <c r="HCI306" s="80"/>
      <c r="HCJ306" s="80"/>
      <c r="HCK306" s="80"/>
      <c r="HCL306" s="80"/>
      <c r="HCM306" s="80"/>
      <c r="HCN306" s="80"/>
      <c r="HCO306" s="80"/>
      <c r="HCP306" s="80"/>
      <c r="HCQ306" s="80"/>
      <c r="HCR306" s="80"/>
      <c r="HCS306" s="80"/>
      <c r="HCT306" s="80"/>
      <c r="HCU306" s="80"/>
      <c r="HCV306" s="80"/>
      <c r="HCW306" s="80"/>
      <c r="HCX306" s="80"/>
      <c r="HCY306" s="80"/>
      <c r="HCZ306" s="80"/>
      <c r="HDA306" s="80"/>
      <c r="HDB306" s="80"/>
      <c r="HDC306" s="80"/>
      <c r="HDD306" s="80"/>
      <c r="HDE306" s="80"/>
      <c r="HDF306" s="80"/>
      <c r="HDG306" s="80"/>
      <c r="HDH306" s="80"/>
      <c r="HDI306" s="80"/>
      <c r="HDJ306" s="80"/>
      <c r="HDK306" s="80"/>
      <c r="HDL306" s="80"/>
      <c r="HDM306" s="80"/>
      <c r="HDN306" s="80"/>
      <c r="HDO306" s="80"/>
      <c r="HDP306" s="80"/>
      <c r="HDQ306" s="80"/>
      <c r="HDR306" s="80"/>
      <c r="HDS306" s="80"/>
      <c r="HDT306" s="80"/>
      <c r="HDU306" s="80"/>
      <c r="HDV306" s="80"/>
      <c r="HDW306" s="80"/>
      <c r="HDX306" s="80"/>
      <c r="HDY306" s="80"/>
      <c r="HDZ306" s="80"/>
      <c r="HEA306" s="80"/>
      <c r="HEB306" s="80"/>
      <c r="HEC306" s="80"/>
      <c r="HED306" s="80"/>
      <c r="HEE306" s="80"/>
      <c r="HEF306" s="80"/>
      <c r="HEG306" s="80"/>
      <c r="HEH306" s="80"/>
      <c r="HEI306" s="80"/>
      <c r="HEJ306" s="80"/>
      <c r="HEK306" s="80"/>
      <c r="HEL306" s="80"/>
      <c r="HEM306" s="80"/>
      <c r="HEN306" s="80"/>
      <c r="HEO306" s="80"/>
      <c r="HEP306" s="80"/>
      <c r="HEQ306" s="80"/>
      <c r="HER306" s="80"/>
      <c r="HES306" s="80"/>
      <c r="HET306" s="80"/>
      <c r="HEU306" s="80"/>
      <c r="HEV306" s="80"/>
      <c r="HEW306" s="80"/>
      <c r="HEX306" s="80"/>
      <c r="HEY306" s="80"/>
      <c r="HEZ306" s="80"/>
      <c r="HFA306" s="80"/>
      <c r="HFB306" s="80"/>
      <c r="HFC306" s="80"/>
      <c r="HFD306" s="80"/>
      <c r="HFE306" s="80"/>
      <c r="HFF306" s="80"/>
      <c r="HFG306" s="80"/>
      <c r="HFH306" s="80"/>
      <c r="HFI306" s="80"/>
      <c r="HFJ306" s="80"/>
      <c r="HFK306" s="80"/>
      <c r="HFL306" s="80"/>
      <c r="HFM306" s="80"/>
      <c r="HFN306" s="80"/>
      <c r="HFO306" s="80"/>
      <c r="HFP306" s="80"/>
      <c r="HFQ306" s="80"/>
      <c r="HFR306" s="80"/>
      <c r="HFS306" s="80"/>
      <c r="HFT306" s="80"/>
      <c r="HFU306" s="80"/>
      <c r="HFV306" s="80"/>
      <c r="HFW306" s="80"/>
      <c r="HFX306" s="80"/>
      <c r="HFY306" s="80"/>
      <c r="HFZ306" s="80"/>
      <c r="HGA306" s="80"/>
      <c r="HGB306" s="80"/>
      <c r="HGC306" s="80"/>
      <c r="HGD306" s="80"/>
      <c r="HGE306" s="80"/>
      <c r="HGF306" s="80"/>
      <c r="HGG306" s="80"/>
      <c r="HGH306" s="80"/>
      <c r="HGI306" s="80"/>
      <c r="HGJ306" s="80"/>
      <c r="HGK306" s="80"/>
      <c r="HGL306" s="80"/>
      <c r="HGM306" s="80"/>
      <c r="HGN306" s="80"/>
      <c r="HGO306" s="80"/>
      <c r="HGP306" s="80"/>
      <c r="HGQ306" s="80"/>
      <c r="HGR306" s="80"/>
      <c r="HGS306" s="80"/>
      <c r="HGT306" s="80"/>
      <c r="HGU306" s="80"/>
      <c r="HGV306" s="80"/>
      <c r="HGW306" s="80"/>
      <c r="HGX306" s="80"/>
      <c r="HGY306" s="80"/>
      <c r="HGZ306" s="80"/>
      <c r="HHA306" s="80"/>
      <c r="HHB306" s="80"/>
      <c r="HHC306" s="80"/>
      <c r="HHD306" s="80"/>
      <c r="HHE306" s="80"/>
      <c r="HHF306" s="80"/>
      <c r="HHG306" s="80"/>
      <c r="HHH306" s="80"/>
      <c r="HHI306" s="80"/>
      <c r="HHJ306" s="80"/>
      <c r="HHK306" s="80"/>
      <c r="HHL306" s="80"/>
      <c r="HHM306" s="80"/>
      <c r="HHN306" s="80"/>
      <c r="HHO306" s="80"/>
      <c r="HHP306" s="80"/>
      <c r="HHQ306" s="80"/>
      <c r="HHR306" s="80"/>
      <c r="HHS306" s="80"/>
      <c r="HHT306" s="80"/>
      <c r="HHU306" s="80"/>
      <c r="HHV306" s="80"/>
      <c r="HHW306" s="80"/>
      <c r="HHX306" s="80"/>
      <c r="HHY306" s="80"/>
      <c r="HHZ306" s="80"/>
      <c r="HIA306" s="80"/>
      <c r="HIB306" s="80"/>
      <c r="HIC306" s="80"/>
      <c r="HID306" s="80"/>
      <c r="HIE306" s="80"/>
      <c r="HIF306" s="80"/>
      <c r="HIG306" s="80"/>
      <c r="HIH306" s="80"/>
      <c r="HII306" s="80"/>
      <c r="HIJ306" s="80"/>
      <c r="HIK306" s="80"/>
      <c r="HIL306" s="80"/>
      <c r="HIM306" s="80"/>
      <c r="HIN306" s="80"/>
      <c r="HIO306" s="80"/>
      <c r="HIP306" s="80"/>
      <c r="HIQ306" s="80"/>
      <c r="HIR306" s="80"/>
      <c r="HIS306" s="80"/>
      <c r="HIT306" s="80"/>
      <c r="HIU306" s="80"/>
      <c r="HIV306" s="80"/>
      <c r="HIW306" s="80"/>
      <c r="HIX306" s="80"/>
      <c r="HIY306" s="80"/>
      <c r="HIZ306" s="80"/>
      <c r="HJA306" s="80"/>
      <c r="HJB306" s="80"/>
      <c r="HJC306" s="80"/>
      <c r="HJD306" s="80"/>
      <c r="HJE306" s="80"/>
      <c r="HJF306" s="80"/>
      <c r="HJG306" s="80"/>
      <c r="HJH306" s="80"/>
      <c r="HJI306" s="80"/>
      <c r="HJJ306" s="80"/>
      <c r="HJK306" s="80"/>
      <c r="HJL306" s="80"/>
      <c r="HJM306" s="80"/>
      <c r="HJN306" s="80"/>
      <c r="HJO306" s="80"/>
      <c r="HJP306" s="80"/>
      <c r="HJQ306" s="80"/>
      <c r="HJR306" s="80"/>
      <c r="HJS306" s="80"/>
      <c r="HJT306" s="80"/>
      <c r="HJU306" s="80"/>
      <c r="HJV306" s="80"/>
      <c r="HJW306" s="80"/>
      <c r="HJX306" s="80"/>
      <c r="HJY306" s="80"/>
      <c r="HJZ306" s="80"/>
      <c r="HKA306" s="80"/>
      <c r="HKB306" s="80"/>
      <c r="HKC306" s="80"/>
      <c r="HKD306" s="80"/>
      <c r="HKE306" s="80"/>
      <c r="HKF306" s="80"/>
      <c r="HKG306" s="80"/>
      <c r="HKH306" s="80"/>
      <c r="HKI306" s="80"/>
      <c r="HKJ306" s="80"/>
      <c r="HKK306" s="80"/>
      <c r="HKL306" s="80"/>
      <c r="HKM306" s="80"/>
      <c r="HKN306" s="80"/>
      <c r="HKO306" s="80"/>
      <c r="HKP306" s="80"/>
      <c r="HKQ306" s="80"/>
      <c r="HKR306" s="80"/>
      <c r="HKS306" s="80"/>
      <c r="HKT306" s="80"/>
      <c r="HKU306" s="80"/>
      <c r="HKV306" s="80"/>
      <c r="HKW306" s="80"/>
      <c r="HKX306" s="80"/>
      <c r="HKY306" s="80"/>
      <c r="HKZ306" s="80"/>
      <c r="HLA306" s="80"/>
      <c r="HLB306" s="80"/>
      <c r="HLC306" s="80"/>
      <c r="HLD306" s="80"/>
      <c r="HLE306" s="80"/>
      <c r="HLF306" s="80"/>
      <c r="HLG306" s="80"/>
      <c r="HLH306" s="80"/>
      <c r="HLI306" s="80"/>
      <c r="HLJ306" s="80"/>
      <c r="HLK306" s="80"/>
      <c r="HLL306" s="80"/>
      <c r="HLM306" s="80"/>
      <c r="HLN306" s="80"/>
      <c r="HLO306" s="80"/>
      <c r="HLP306" s="80"/>
      <c r="HLQ306" s="80"/>
      <c r="HLR306" s="80"/>
      <c r="HLS306" s="80"/>
      <c r="HLT306" s="80"/>
      <c r="HLU306" s="80"/>
      <c r="HLV306" s="80"/>
      <c r="HLW306" s="80"/>
      <c r="HLX306" s="80"/>
      <c r="HLY306" s="80"/>
      <c r="HLZ306" s="80"/>
      <c r="HMA306" s="80"/>
      <c r="HMB306" s="80"/>
      <c r="HMC306" s="80"/>
      <c r="HMD306" s="80"/>
      <c r="HME306" s="80"/>
      <c r="HMF306" s="80"/>
      <c r="HMG306" s="80"/>
      <c r="HMH306" s="80"/>
      <c r="HMI306" s="80"/>
      <c r="HMJ306" s="80"/>
      <c r="HMK306" s="80"/>
      <c r="HML306" s="80"/>
      <c r="HMM306" s="80"/>
      <c r="HMN306" s="80"/>
      <c r="HMO306" s="80"/>
      <c r="HMP306" s="80"/>
      <c r="HMQ306" s="80"/>
      <c r="HMR306" s="80"/>
      <c r="HMS306" s="80"/>
      <c r="HMT306" s="80"/>
      <c r="HMU306" s="80"/>
      <c r="HMV306" s="80"/>
      <c r="HMW306" s="80"/>
      <c r="HMX306" s="80"/>
      <c r="HMY306" s="80"/>
      <c r="HMZ306" s="80"/>
      <c r="HNA306" s="80"/>
      <c r="HNB306" s="80"/>
      <c r="HNC306" s="80"/>
      <c r="HND306" s="80"/>
      <c r="HNE306" s="80"/>
      <c r="HNF306" s="80"/>
      <c r="HNG306" s="80"/>
      <c r="HNH306" s="80"/>
      <c r="HNI306" s="80"/>
      <c r="HNJ306" s="80"/>
      <c r="HNK306" s="80"/>
      <c r="HNL306" s="80"/>
      <c r="HNM306" s="80"/>
      <c r="HNN306" s="80"/>
      <c r="HNO306" s="80"/>
      <c r="HNP306" s="80"/>
      <c r="HNQ306" s="80"/>
      <c r="HNR306" s="80"/>
      <c r="HNS306" s="80"/>
      <c r="HNT306" s="80"/>
      <c r="HNU306" s="80"/>
      <c r="HNV306" s="80"/>
      <c r="HNW306" s="80"/>
      <c r="HNX306" s="80"/>
      <c r="HNY306" s="80"/>
      <c r="HNZ306" s="80"/>
      <c r="HOA306" s="80"/>
      <c r="HOB306" s="80"/>
      <c r="HOC306" s="80"/>
      <c r="HOD306" s="80"/>
      <c r="HOE306" s="80"/>
      <c r="HOF306" s="80"/>
      <c r="HOG306" s="80"/>
      <c r="HOH306" s="80"/>
      <c r="HOI306" s="80"/>
      <c r="HOJ306" s="80"/>
      <c r="HOK306" s="80"/>
      <c r="HOL306" s="80"/>
      <c r="HOM306" s="80"/>
      <c r="HON306" s="80"/>
      <c r="HOO306" s="80"/>
      <c r="HOP306" s="80"/>
      <c r="HOQ306" s="80"/>
      <c r="HOR306" s="80"/>
      <c r="HOS306" s="80"/>
      <c r="HOT306" s="80"/>
      <c r="HOU306" s="80"/>
      <c r="HOV306" s="80"/>
      <c r="HOW306" s="80"/>
      <c r="HOX306" s="80"/>
      <c r="HOY306" s="80"/>
      <c r="HOZ306" s="80"/>
      <c r="HPA306" s="80"/>
      <c r="HPB306" s="80"/>
      <c r="HPC306" s="80"/>
      <c r="HPD306" s="80"/>
      <c r="HPE306" s="80"/>
      <c r="HPF306" s="80"/>
      <c r="HPG306" s="80"/>
      <c r="HPH306" s="80"/>
      <c r="HPI306" s="80"/>
      <c r="HPJ306" s="80"/>
      <c r="HPK306" s="80"/>
      <c r="HPL306" s="80"/>
      <c r="HPM306" s="80"/>
      <c r="HPN306" s="80"/>
      <c r="HPO306" s="80"/>
      <c r="HPP306" s="80"/>
      <c r="HPQ306" s="80"/>
      <c r="HPR306" s="80"/>
      <c r="HPS306" s="80"/>
      <c r="HPT306" s="80"/>
      <c r="HPU306" s="80"/>
      <c r="HPV306" s="80"/>
      <c r="HPW306" s="80"/>
      <c r="HPX306" s="80"/>
      <c r="HPY306" s="80"/>
      <c r="HPZ306" s="80"/>
      <c r="HQA306" s="80"/>
      <c r="HQB306" s="80"/>
      <c r="HQC306" s="80"/>
      <c r="HQD306" s="80"/>
      <c r="HQE306" s="80"/>
      <c r="HQF306" s="80"/>
      <c r="HQG306" s="80"/>
      <c r="HQH306" s="80"/>
      <c r="HQI306" s="80"/>
      <c r="HQJ306" s="80"/>
      <c r="HQK306" s="80"/>
      <c r="HQL306" s="80"/>
      <c r="HQM306" s="80"/>
      <c r="HQN306" s="80"/>
      <c r="HQO306" s="80"/>
      <c r="HQP306" s="80"/>
      <c r="HQQ306" s="80"/>
      <c r="HQR306" s="80"/>
      <c r="HQS306" s="80"/>
      <c r="HQT306" s="80"/>
      <c r="HQU306" s="80"/>
      <c r="HQV306" s="80"/>
      <c r="HQW306" s="80"/>
      <c r="HQX306" s="80"/>
      <c r="HQY306" s="80"/>
      <c r="HQZ306" s="80"/>
      <c r="HRA306" s="80"/>
      <c r="HRB306" s="80"/>
      <c r="HRC306" s="80"/>
      <c r="HRD306" s="80"/>
      <c r="HRE306" s="80"/>
      <c r="HRF306" s="80"/>
      <c r="HRG306" s="80"/>
      <c r="HRH306" s="80"/>
      <c r="HRI306" s="80"/>
      <c r="HRJ306" s="80"/>
      <c r="HRK306" s="80"/>
      <c r="HRL306" s="80"/>
      <c r="HRM306" s="80"/>
      <c r="HRN306" s="80"/>
      <c r="HRO306" s="80"/>
      <c r="HRP306" s="80"/>
      <c r="HRQ306" s="80"/>
      <c r="HRR306" s="80"/>
      <c r="HRS306" s="80"/>
      <c r="HRT306" s="80"/>
      <c r="HRU306" s="80"/>
      <c r="HRV306" s="80"/>
      <c r="HRW306" s="80"/>
      <c r="HRX306" s="80"/>
      <c r="HRY306" s="80"/>
      <c r="HRZ306" s="80"/>
      <c r="HSA306" s="80"/>
      <c r="HSB306" s="80"/>
      <c r="HSC306" s="80"/>
      <c r="HSD306" s="80"/>
      <c r="HSE306" s="80"/>
      <c r="HSF306" s="80"/>
      <c r="HSG306" s="80"/>
      <c r="HSH306" s="80"/>
      <c r="HSI306" s="80"/>
      <c r="HSJ306" s="80"/>
      <c r="HSK306" s="80"/>
      <c r="HSL306" s="80"/>
      <c r="HSM306" s="80"/>
      <c r="HSN306" s="80"/>
      <c r="HSO306" s="80"/>
      <c r="HSP306" s="80"/>
      <c r="HSQ306" s="80"/>
      <c r="HSR306" s="80"/>
      <c r="HSS306" s="80"/>
      <c r="HST306" s="80"/>
      <c r="HSU306" s="80"/>
      <c r="HSV306" s="80"/>
      <c r="HSW306" s="80"/>
      <c r="HSX306" s="80"/>
      <c r="HSY306" s="80"/>
      <c r="HSZ306" s="80"/>
      <c r="HTA306" s="80"/>
      <c r="HTB306" s="80"/>
      <c r="HTC306" s="80"/>
      <c r="HTD306" s="80"/>
      <c r="HTE306" s="80"/>
      <c r="HTF306" s="80"/>
      <c r="HTG306" s="80"/>
      <c r="HTH306" s="80"/>
      <c r="HTI306" s="80"/>
      <c r="HTJ306" s="80"/>
      <c r="HTK306" s="80"/>
      <c r="HTL306" s="80"/>
      <c r="HTM306" s="80"/>
      <c r="HTN306" s="80"/>
      <c r="HTO306" s="80"/>
      <c r="HTP306" s="80"/>
      <c r="HTQ306" s="80"/>
      <c r="HTR306" s="80"/>
      <c r="HTS306" s="80"/>
      <c r="HTT306" s="80"/>
      <c r="HTU306" s="80"/>
      <c r="HTV306" s="80"/>
      <c r="HTW306" s="80"/>
      <c r="HTX306" s="80"/>
      <c r="HTY306" s="80"/>
      <c r="HTZ306" s="80"/>
      <c r="HUA306" s="80"/>
      <c r="HUB306" s="80"/>
      <c r="HUC306" s="80"/>
      <c r="HUD306" s="80"/>
      <c r="HUE306" s="80"/>
      <c r="HUF306" s="80"/>
      <c r="HUG306" s="80"/>
      <c r="HUH306" s="80"/>
      <c r="HUI306" s="80"/>
      <c r="HUJ306" s="80"/>
      <c r="HUK306" s="80"/>
      <c r="HUL306" s="80"/>
      <c r="HUM306" s="80"/>
      <c r="HUN306" s="80"/>
      <c r="HUO306" s="80"/>
      <c r="HUP306" s="80"/>
      <c r="HUQ306" s="80"/>
      <c r="HUR306" s="80"/>
      <c r="HUS306" s="80"/>
      <c r="HUT306" s="80"/>
      <c r="HUU306" s="80"/>
      <c r="HUV306" s="80"/>
      <c r="HUW306" s="80"/>
      <c r="HUX306" s="80"/>
      <c r="HUY306" s="80"/>
      <c r="HUZ306" s="80"/>
      <c r="HVA306" s="80"/>
      <c r="HVB306" s="80"/>
      <c r="HVC306" s="80"/>
      <c r="HVD306" s="80"/>
      <c r="HVE306" s="80"/>
      <c r="HVF306" s="80"/>
      <c r="HVG306" s="80"/>
      <c r="HVH306" s="80"/>
      <c r="HVI306" s="80"/>
      <c r="HVJ306" s="80"/>
      <c r="HVK306" s="80"/>
      <c r="HVL306" s="80"/>
      <c r="HVM306" s="80"/>
      <c r="HVN306" s="80"/>
      <c r="HVO306" s="80"/>
      <c r="HVP306" s="80"/>
      <c r="HVQ306" s="80"/>
      <c r="HVR306" s="80"/>
      <c r="HVS306" s="80"/>
      <c r="HVT306" s="80"/>
      <c r="HVU306" s="80"/>
      <c r="HVV306" s="80"/>
      <c r="HVW306" s="80"/>
      <c r="HVX306" s="80"/>
      <c r="HVY306" s="80"/>
      <c r="HVZ306" s="80"/>
      <c r="HWA306" s="80"/>
      <c r="HWB306" s="80"/>
      <c r="HWC306" s="80"/>
      <c r="HWD306" s="80"/>
      <c r="HWE306" s="80"/>
      <c r="HWF306" s="80"/>
      <c r="HWG306" s="80"/>
      <c r="HWH306" s="80"/>
      <c r="HWI306" s="80"/>
      <c r="HWJ306" s="80"/>
      <c r="HWK306" s="80"/>
      <c r="HWL306" s="80"/>
      <c r="HWM306" s="80"/>
      <c r="HWN306" s="80"/>
      <c r="HWO306" s="80"/>
      <c r="HWP306" s="80"/>
      <c r="HWQ306" s="80"/>
      <c r="HWR306" s="80"/>
      <c r="HWS306" s="80"/>
      <c r="HWT306" s="80"/>
      <c r="HWU306" s="80"/>
      <c r="HWV306" s="80"/>
      <c r="HWW306" s="80"/>
      <c r="HWX306" s="80"/>
      <c r="HWY306" s="80"/>
      <c r="HWZ306" s="80"/>
      <c r="HXA306" s="80"/>
      <c r="HXB306" s="80"/>
      <c r="HXC306" s="80"/>
      <c r="HXD306" s="80"/>
      <c r="HXE306" s="80"/>
      <c r="HXF306" s="80"/>
      <c r="HXG306" s="80"/>
      <c r="HXH306" s="80"/>
      <c r="HXI306" s="80"/>
      <c r="HXJ306" s="80"/>
      <c r="HXK306" s="80"/>
      <c r="HXL306" s="80"/>
      <c r="HXM306" s="80"/>
      <c r="HXN306" s="80"/>
      <c r="HXO306" s="80"/>
      <c r="HXP306" s="80"/>
      <c r="HXQ306" s="80"/>
      <c r="HXR306" s="80"/>
      <c r="HXS306" s="80"/>
      <c r="HXT306" s="80"/>
      <c r="HXU306" s="80"/>
      <c r="HXV306" s="80"/>
      <c r="HXW306" s="80"/>
      <c r="HXX306" s="80"/>
      <c r="HXY306" s="80"/>
      <c r="HXZ306" s="80"/>
      <c r="HYA306" s="80"/>
      <c r="HYB306" s="80"/>
      <c r="HYC306" s="80"/>
      <c r="HYD306" s="80"/>
      <c r="HYE306" s="80"/>
      <c r="HYF306" s="80"/>
      <c r="HYG306" s="80"/>
      <c r="HYH306" s="80"/>
      <c r="HYI306" s="80"/>
      <c r="HYJ306" s="80"/>
      <c r="HYK306" s="80"/>
      <c r="HYL306" s="80"/>
      <c r="HYM306" s="80"/>
      <c r="HYN306" s="80"/>
      <c r="HYO306" s="80"/>
      <c r="HYP306" s="80"/>
      <c r="HYQ306" s="80"/>
      <c r="HYR306" s="80"/>
      <c r="HYS306" s="80"/>
      <c r="HYT306" s="80"/>
      <c r="HYU306" s="80"/>
      <c r="HYV306" s="80"/>
      <c r="HYW306" s="80"/>
      <c r="HYX306" s="80"/>
      <c r="HYY306" s="80"/>
      <c r="HYZ306" s="80"/>
      <c r="HZA306" s="80"/>
      <c r="HZB306" s="80"/>
      <c r="HZC306" s="80"/>
      <c r="HZD306" s="80"/>
      <c r="HZE306" s="80"/>
      <c r="HZF306" s="80"/>
      <c r="HZG306" s="80"/>
      <c r="HZH306" s="80"/>
      <c r="HZI306" s="80"/>
      <c r="HZJ306" s="80"/>
      <c r="HZK306" s="80"/>
      <c r="HZL306" s="80"/>
      <c r="HZM306" s="80"/>
      <c r="HZN306" s="80"/>
      <c r="HZO306" s="80"/>
      <c r="HZP306" s="80"/>
      <c r="HZQ306" s="80"/>
      <c r="HZR306" s="80"/>
      <c r="HZS306" s="80"/>
      <c r="HZT306" s="80"/>
      <c r="HZU306" s="80"/>
      <c r="HZV306" s="80"/>
      <c r="HZW306" s="80"/>
      <c r="HZX306" s="80"/>
      <c r="HZY306" s="80"/>
      <c r="HZZ306" s="80"/>
      <c r="IAA306" s="80"/>
      <c r="IAB306" s="80"/>
      <c r="IAC306" s="80"/>
      <c r="IAD306" s="80"/>
      <c r="IAE306" s="80"/>
      <c r="IAF306" s="80"/>
      <c r="IAG306" s="80"/>
      <c r="IAH306" s="80"/>
      <c r="IAI306" s="80"/>
      <c r="IAJ306" s="80"/>
      <c r="IAK306" s="80"/>
      <c r="IAL306" s="80"/>
      <c r="IAM306" s="80"/>
      <c r="IAN306" s="80"/>
      <c r="IAO306" s="80"/>
      <c r="IAP306" s="80"/>
      <c r="IAQ306" s="80"/>
      <c r="IAR306" s="80"/>
      <c r="IAS306" s="80"/>
      <c r="IAT306" s="80"/>
      <c r="IAU306" s="80"/>
      <c r="IAV306" s="80"/>
      <c r="IAW306" s="80"/>
      <c r="IAX306" s="80"/>
      <c r="IAY306" s="80"/>
      <c r="IAZ306" s="80"/>
      <c r="IBA306" s="80"/>
      <c r="IBB306" s="80"/>
      <c r="IBC306" s="80"/>
      <c r="IBD306" s="80"/>
      <c r="IBE306" s="80"/>
      <c r="IBF306" s="80"/>
      <c r="IBG306" s="80"/>
      <c r="IBH306" s="80"/>
      <c r="IBI306" s="80"/>
      <c r="IBJ306" s="80"/>
      <c r="IBK306" s="80"/>
      <c r="IBL306" s="80"/>
      <c r="IBM306" s="80"/>
      <c r="IBN306" s="80"/>
      <c r="IBO306" s="80"/>
      <c r="IBP306" s="80"/>
      <c r="IBQ306" s="80"/>
      <c r="IBR306" s="80"/>
      <c r="IBS306" s="80"/>
      <c r="IBT306" s="80"/>
      <c r="IBU306" s="80"/>
      <c r="IBV306" s="80"/>
      <c r="IBW306" s="80"/>
      <c r="IBX306" s="80"/>
      <c r="IBY306" s="80"/>
      <c r="IBZ306" s="80"/>
      <c r="ICA306" s="80"/>
      <c r="ICB306" s="80"/>
      <c r="ICC306" s="80"/>
      <c r="ICD306" s="80"/>
      <c r="ICE306" s="80"/>
      <c r="ICF306" s="80"/>
      <c r="ICG306" s="80"/>
      <c r="ICH306" s="80"/>
      <c r="ICI306" s="80"/>
      <c r="ICJ306" s="80"/>
      <c r="ICK306" s="80"/>
      <c r="ICL306" s="80"/>
      <c r="ICM306" s="80"/>
      <c r="ICN306" s="80"/>
      <c r="ICO306" s="80"/>
      <c r="ICP306" s="80"/>
      <c r="ICQ306" s="80"/>
      <c r="ICR306" s="80"/>
      <c r="ICS306" s="80"/>
      <c r="ICT306" s="80"/>
      <c r="ICU306" s="80"/>
      <c r="ICV306" s="80"/>
      <c r="ICW306" s="80"/>
      <c r="ICX306" s="80"/>
      <c r="ICY306" s="80"/>
      <c r="ICZ306" s="80"/>
      <c r="IDA306" s="80"/>
      <c r="IDB306" s="80"/>
      <c r="IDC306" s="80"/>
      <c r="IDD306" s="80"/>
      <c r="IDE306" s="80"/>
      <c r="IDF306" s="80"/>
      <c r="IDG306" s="80"/>
      <c r="IDH306" s="80"/>
      <c r="IDI306" s="80"/>
      <c r="IDJ306" s="80"/>
      <c r="IDK306" s="80"/>
      <c r="IDL306" s="80"/>
      <c r="IDM306" s="80"/>
      <c r="IDN306" s="80"/>
      <c r="IDO306" s="80"/>
      <c r="IDP306" s="80"/>
      <c r="IDQ306" s="80"/>
      <c r="IDR306" s="80"/>
      <c r="IDS306" s="80"/>
      <c r="IDT306" s="80"/>
      <c r="IDU306" s="80"/>
      <c r="IDV306" s="80"/>
      <c r="IDW306" s="80"/>
      <c r="IDX306" s="80"/>
      <c r="IDY306" s="80"/>
      <c r="IDZ306" s="80"/>
      <c r="IEA306" s="80"/>
      <c r="IEB306" s="80"/>
      <c r="IEC306" s="80"/>
      <c r="IED306" s="80"/>
      <c r="IEE306" s="80"/>
      <c r="IEF306" s="80"/>
      <c r="IEG306" s="80"/>
      <c r="IEH306" s="80"/>
      <c r="IEI306" s="80"/>
      <c r="IEJ306" s="80"/>
      <c r="IEK306" s="80"/>
      <c r="IEL306" s="80"/>
      <c r="IEM306" s="80"/>
      <c r="IEN306" s="80"/>
      <c r="IEO306" s="80"/>
      <c r="IEP306" s="80"/>
      <c r="IEQ306" s="80"/>
      <c r="IER306" s="80"/>
      <c r="IES306" s="80"/>
      <c r="IET306" s="80"/>
      <c r="IEU306" s="80"/>
      <c r="IEV306" s="80"/>
      <c r="IEW306" s="80"/>
      <c r="IEX306" s="80"/>
      <c r="IEY306" s="80"/>
      <c r="IEZ306" s="80"/>
      <c r="IFA306" s="80"/>
      <c r="IFB306" s="80"/>
      <c r="IFC306" s="80"/>
      <c r="IFD306" s="80"/>
      <c r="IFE306" s="80"/>
      <c r="IFF306" s="80"/>
      <c r="IFG306" s="80"/>
      <c r="IFH306" s="80"/>
      <c r="IFI306" s="80"/>
      <c r="IFJ306" s="80"/>
      <c r="IFK306" s="80"/>
      <c r="IFL306" s="80"/>
      <c r="IFM306" s="80"/>
      <c r="IFN306" s="80"/>
      <c r="IFO306" s="80"/>
      <c r="IFP306" s="80"/>
      <c r="IFQ306" s="80"/>
      <c r="IFR306" s="80"/>
      <c r="IFS306" s="80"/>
      <c r="IFT306" s="80"/>
      <c r="IFU306" s="80"/>
      <c r="IFV306" s="80"/>
      <c r="IFW306" s="80"/>
      <c r="IFX306" s="80"/>
      <c r="IFY306" s="80"/>
      <c r="IFZ306" s="80"/>
      <c r="IGA306" s="80"/>
      <c r="IGB306" s="80"/>
      <c r="IGC306" s="80"/>
      <c r="IGD306" s="80"/>
      <c r="IGE306" s="80"/>
      <c r="IGF306" s="80"/>
      <c r="IGG306" s="80"/>
      <c r="IGH306" s="80"/>
      <c r="IGI306" s="80"/>
      <c r="IGJ306" s="80"/>
      <c r="IGK306" s="80"/>
      <c r="IGL306" s="80"/>
      <c r="IGM306" s="80"/>
      <c r="IGN306" s="80"/>
      <c r="IGO306" s="80"/>
      <c r="IGP306" s="80"/>
      <c r="IGQ306" s="80"/>
      <c r="IGR306" s="80"/>
      <c r="IGS306" s="80"/>
      <c r="IGT306" s="80"/>
      <c r="IGU306" s="80"/>
      <c r="IGV306" s="80"/>
      <c r="IGW306" s="80"/>
      <c r="IGX306" s="80"/>
      <c r="IGY306" s="80"/>
      <c r="IGZ306" s="80"/>
      <c r="IHA306" s="80"/>
      <c r="IHB306" s="80"/>
      <c r="IHC306" s="80"/>
      <c r="IHD306" s="80"/>
      <c r="IHE306" s="80"/>
      <c r="IHF306" s="80"/>
      <c r="IHG306" s="80"/>
      <c r="IHH306" s="80"/>
      <c r="IHI306" s="80"/>
      <c r="IHJ306" s="80"/>
      <c r="IHK306" s="80"/>
      <c r="IHL306" s="80"/>
      <c r="IHM306" s="80"/>
      <c r="IHN306" s="80"/>
      <c r="IHO306" s="80"/>
      <c r="IHP306" s="80"/>
      <c r="IHQ306" s="80"/>
      <c r="IHR306" s="80"/>
      <c r="IHS306" s="80"/>
      <c r="IHT306" s="80"/>
      <c r="IHU306" s="80"/>
      <c r="IHV306" s="80"/>
      <c r="IHW306" s="80"/>
      <c r="IHX306" s="80"/>
      <c r="IHY306" s="80"/>
      <c r="IHZ306" s="80"/>
      <c r="IIA306" s="80"/>
      <c r="IIB306" s="80"/>
      <c r="IIC306" s="80"/>
      <c r="IID306" s="80"/>
      <c r="IIE306" s="80"/>
      <c r="IIF306" s="80"/>
      <c r="IIG306" s="80"/>
      <c r="IIH306" s="80"/>
      <c r="III306" s="80"/>
      <c r="IIJ306" s="80"/>
      <c r="IIK306" s="80"/>
      <c r="IIL306" s="80"/>
      <c r="IIM306" s="80"/>
      <c r="IIN306" s="80"/>
      <c r="IIO306" s="80"/>
      <c r="IIP306" s="80"/>
      <c r="IIQ306" s="80"/>
      <c r="IIR306" s="80"/>
      <c r="IIS306" s="80"/>
      <c r="IIT306" s="80"/>
      <c r="IIU306" s="80"/>
      <c r="IIV306" s="80"/>
      <c r="IIW306" s="80"/>
      <c r="IIX306" s="80"/>
      <c r="IIY306" s="80"/>
      <c r="IIZ306" s="80"/>
      <c r="IJA306" s="80"/>
      <c r="IJB306" s="80"/>
      <c r="IJC306" s="80"/>
      <c r="IJD306" s="80"/>
      <c r="IJE306" s="80"/>
      <c r="IJF306" s="80"/>
      <c r="IJG306" s="80"/>
      <c r="IJH306" s="80"/>
      <c r="IJI306" s="80"/>
      <c r="IJJ306" s="80"/>
      <c r="IJK306" s="80"/>
      <c r="IJL306" s="80"/>
      <c r="IJM306" s="80"/>
      <c r="IJN306" s="80"/>
      <c r="IJO306" s="80"/>
      <c r="IJP306" s="80"/>
      <c r="IJQ306" s="80"/>
      <c r="IJR306" s="80"/>
      <c r="IJS306" s="80"/>
      <c r="IJT306" s="80"/>
      <c r="IJU306" s="80"/>
      <c r="IJV306" s="80"/>
      <c r="IJW306" s="80"/>
      <c r="IJX306" s="80"/>
      <c r="IJY306" s="80"/>
      <c r="IJZ306" s="80"/>
      <c r="IKA306" s="80"/>
      <c r="IKB306" s="80"/>
      <c r="IKC306" s="80"/>
      <c r="IKD306" s="80"/>
      <c r="IKE306" s="80"/>
      <c r="IKF306" s="80"/>
      <c r="IKG306" s="80"/>
      <c r="IKH306" s="80"/>
      <c r="IKI306" s="80"/>
      <c r="IKJ306" s="80"/>
      <c r="IKK306" s="80"/>
      <c r="IKL306" s="80"/>
      <c r="IKM306" s="80"/>
      <c r="IKN306" s="80"/>
      <c r="IKO306" s="80"/>
      <c r="IKP306" s="80"/>
      <c r="IKQ306" s="80"/>
      <c r="IKR306" s="80"/>
      <c r="IKS306" s="80"/>
      <c r="IKT306" s="80"/>
      <c r="IKU306" s="80"/>
      <c r="IKV306" s="80"/>
      <c r="IKW306" s="80"/>
      <c r="IKX306" s="80"/>
      <c r="IKY306" s="80"/>
      <c r="IKZ306" s="80"/>
      <c r="ILA306" s="80"/>
      <c r="ILB306" s="80"/>
      <c r="ILC306" s="80"/>
      <c r="ILD306" s="80"/>
      <c r="ILE306" s="80"/>
      <c r="ILF306" s="80"/>
      <c r="ILG306" s="80"/>
      <c r="ILH306" s="80"/>
      <c r="ILI306" s="80"/>
      <c r="ILJ306" s="80"/>
      <c r="ILK306" s="80"/>
      <c r="ILL306" s="80"/>
      <c r="ILM306" s="80"/>
      <c r="ILN306" s="80"/>
      <c r="ILO306" s="80"/>
      <c r="ILP306" s="80"/>
      <c r="ILQ306" s="80"/>
      <c r="ILR306" s="80"/>
      <c r="ILS306" s="80"/>
      <c r="ILT306" s="80"/>
      <c r="ILU306" s="80"/>
      <c r="ILV306" s="80"/>
      <c r="ILW306" s="80"/>
      <c r="ILX306" s="80"/>
      <c r="ILY306" s="80"/>
      <c r="ILZ306" s="80"/>
      <c r="IMA306" s="80"/>
      <c r="IMB306" s="80"/>
      <c r="IMC306" s="80"/>
      <c r="IMD306" s="80"/>
      <c r="IME306" s="80"/>
      <c r="IMF306" s="80"/>
      <c r="IMG306" s="80"/>
      <c r="IMH306" s="80"/>
      <c r="IMI306" s="80"/>
      <c r="IMJ306" s="80"/>
      <c r="IMK306" s="80"/>
      <c r="IML306" s="80"/>
      <c r="IMM306" s="80"/>
      <c r="IMN306" s="80"/>
      <c r="IMO306" s="80"/>
      <c r="IMP306" s="80"/>
      <c r="IMQ306" s="80"/>
      <c r="IMR306" s="80"/>
      <c r="IMS306" s="80"/>
      <c r="IMT306" s="80"/>
      <c r="IMU306" s="80"/>
      <c r="IMV306" s="80"/>
      <c r="IMW306" s="80"/>
      <c r="IMX306" s="80"/>
      <c r="IMY306" s="80"/>
      <c r="IMZ306" s="80"/>
      <c r="INA306" s="80"/>
      <c r="INB306" s="80"/>
      <c r="INC306" s="80"/>
      <c r="IND306" s="80"/>
      <c r="INE306" s="80"/>
      <c r="INF306" s="80"/>
      <c r="ING306" s="80"/>
      <c r="INH306" s="80"/>
      <c r="INI306" s="80"/>
      <c r="INJ306" s="80"/>
      <c r="INK306" s="80"/>
      <c r="INL306" s="80"/>
      <c r="INM306" s="80"/>
      <c r="INN306" s="80"/>
      <c r="INO306" s="80"/>
      <c r="INP306" s="80"/>
      <c r="INQ306" s="80"/>
      <c r="INR306" s="80"/>
      <c r="INS306" s="80"/>
      <c r="INT306" s="80"/>
      <c r="INU306" s="80"/>
      <c r="INV306" s="80"/>
      <c r="INW306" s="80"/>
      <c r="INX306" s="80"/>
      <c r="INY306" s="80"/>
      <c r="INZ306" s="80"/>
      <c r="IOA306" s="80"/>
      <c r="IOB306" s="80"/>
      <c r="IOC306" s="80"/>
      <c r="IOD306" s="80"/>
      <c r="IOE306" s="80"/>
      <c r="IOF306" s="80"/>
      <c r="IOG306" s="80"/>
      <c r="IOH306" s="80"/>
      <c r="IOI306" s="80"/>
      <c r="IOJ306" s="80"/>
      <c r="IOK306" s="80"/>
      <c r="IOL306" s="80"/>
      <c r="IOM306" s="80"/>
      <c r="ION306" s="80"/>
      <c r="IOO306" s="80"/>
      <c r="IOP306" s="80"/>
      <c r="IOQ306" s="80"/>
      <c r="IOR306" s="80"/>
      <c r="IOS306" s="80"/>
      <c r="IOT306" s="80"/>
      <c r="IOU306" s="80"/>
      <c r="IOV306" s="80"/>
      <c r="IOW306" s="80"/>
      <c r="IOX306" s="80"/>
      <c r="IOY306" s="80"/>
      <c r="IOZ306" s="80"/>
      <c r="IPA306" s="80"/>
      <c r="IPB306" s="80"/>
      <c r="IPC306" s="80"/>
      <c r="IPD306" s="80"/>
      <c r="IPE306" s="80"/>
      <c r="IPF306" s="80"/>
      <c r="IPG306" s="80"/>
      <c r="IPH306" s="80"/>
      <c r="IPI306" s="80"/>
      <c r="IPJ306" s="80"/>
      <c r="IPK306" s="80"/>
      <c r="IPL306" s="80"/>
      <c r="IPM306" s="80"/>
      <c r="IPN306" s="80"/>
      <c r="IPO306" s="80"/>
      <c r="IPP306" s="80"/>
      <c r="IPQ306" s="80"/>
      <c r="IPR306" s="80"/>
      <c r="IPS306" s="80"/>
      <c r="IPT306" s="80"/>
      <c r="IPU306" s="80"/>
      <c r="IPV306" s="80"/>
      <c r="IPW306" s="80"/>
      <c r="IPX306" s="80"/>
      <c r="IPY306" s="80"/>
      <c r="IPZ306" s="80"/>
      <c r="IQA306" s="80"/>
      <c r="IQB306" s="80"/>
      <c r="IQC306" s="80"/>
      <c r="IQD306" s="80"/>
      <c r="IQE306" s="80"/>
      <c r="IQF306" s="80"/>
      <c r="IQG306" s="80"/>
      <c r="IQH306" s="80"/>
      <c r="IQI306" s="80"/>
      <c r="IQJ306" s="80"/>
      <c r="IQK306" s="80"/>
      <c r="IQL306" s="80"/>
      <c r="IQM306" s="80"/>
      <c r="IQN306" s="80"/>
      <c r="IQO306" s="80"/>
      <c r="IQP306" s="80"/>
      <c r="IQQ306" s="80"/>
      <c r="IQR306" s="80"/>
      <c r="IQS306" s="80"/>
      <c r="IQT306" s="80"/>
      <c r="IQU306" s="80"/>
      <c r="IQV306" s="80"/>
      <c r="IQW306" s="80"/>
      <c r="IQX306" s="80"/>
      <c r="IQY306" s="80"/>
      <c r="IQZ306" s="80"/>
      <c r="IRA306" s="80"/>
      <c r="IRB306" s="80"/>
      <c r="IRC306" s="80"/>
      <c r="IRD306" s="80"/>
      <c r="IRE306" s="80"/>
      <c r="IRF306" s="80"/>
      <c r="IRG306" s="80"/>
      <c r="IRH306" s="80"/>
      <c r="IRI306" s="80"/>
      <c r="IRJ306" s="80"/>
      <c r="IRK306" s="80"/>
      <c r="IRL306" s="80"/>
      <c r="IRM306" s="80"/>
      <c r="IRN306" s="80"/>
      <c r="IRO306" s="80"/>
      <c r="IRP306" s="80"/>
      <c r="IRQ306" s="80"/>
      <c r="IRR306" s="80"/>
      <c r="IRS306" s="80"/>
      <c r="IRT306" s="80"/>
      <c r="IRU306" s="80"/>
      <c r="IRV306" s="80"/>
      <c r="IRW306" s="80"/>
      <c r="IRX306" s="80"/>
      <c r="IRY306" s="80"/>
      <c r="IRZ306" s="80"/>
      <c r="ISA306" s="80"/>
      <c r="ISB306" s="80"/>
      <c r="ISC306" s="80"/>
      <c r="ISD306" s="80"/>
      <c r="ISE306" s="80"/>
      <c r="ISF306" s="80"/>
      <c r="ISG306" s="80"/>
      <c r="ISH306" s="80"/>
      <c r="ISI306" s="80"/>
      <c r="ISJ306" s="80"/>
      <c r="ISK306" s="80"/>
      <c r="ISL306" s="80"/>
      <c r="ISM306" s="80"/>
      <c r="ISN306" s="80"/>
      <c r="ISO306" s="80"/>
      <c r="ISP306" s="80"/>
      <c r="ISQ306" s="80"/>
      <c r="ISR306" s="80"/>
      <c r="ISS306" s="80"/>
      <c r="IST306" s="80"/>
      <c r="ISU306" s="80"/>
      <c r="ISV306" s="80"/>
      <c r="ISW306" s="80"/>
      <c r="ISX306" s="80"/>
      <c r="ISY306" s="80"/>
      <c r="ISZ306" s="80"/>
      <c r="ITA306" s="80"/>
      <c r="ITB306" s="80"/>
      <c r="ITC306" s="80"/>
      <c r="ITD306" s="80"/>
      <c r="ITE306" s="80"/>
      <c r="ITF306" s="80"/>
      <c r="ITG306" s="80"/>
      <c r="ITH306" s="80"/>
      <c r="ITI306" s="80"/>
      <c r="ITJ306" s="80"/>
      <c r="ITK306" s="80"/>
      <c r="ITL306" s="80"/>
      <c r="ITM306" s="80"/>
      <c r="ITN306" s="80"/>
      <c r="ITO306" s="80"/>
      <c r="ITP306" s="80"/>
      <c r="ITQ306" s="80"/>
      <c r="ITR306" s="80"/>
      <c r="ITS306" s="80"/>
      <c r="ITT306" s="80"/>
      <c r="ITU306" s="80"/>
      <c r="ITV306" s="80"/>
      <c r="ITW306" s="80"/>
      <c r="ITX306" s="80"/>
      <c r="ITY306" s="80"/>
      <c r="ITZ306" s="80"/>
      <c r="IUA306" s="80"/>
      <c r="IUB306" s="80"/>
      <c r="IUC306" s="80"/>
      <c r="IUD306" s="80"/>
      <c r="IUE306" s="80"/>
      <c r="IUF306" s="80"/>
      <c r="IUG306" s="80"/>
      <c r="IUH306" s="80"/>
      <c r="IUI306" s="80"/>
      <c r="IUJ306" s="80"/>
      <c r="IUK306" s="80"/>
      <c r="IUL306" s="80"/>
      <c r="IUM306" s="80"/>
      <c r="IUN306" s="80"/>
      <c r="IUO306" s="80"/>
      <c r="IUP306" s="80"/>
      <c r="IUQ306" s="80"/>
      <c r="IUR306" s="80"/>
      <c r="IUS306" s="80"/>
      <c r="IUT306" s="80"/>
      <c r="IUU306" s="80"/>
      <c r="IUV306" s="80"/>
      <c r="IUW306" s="80"/>
      <c r="IUX306" s="80"/>
      <c r="IUY306" s="80"/>
      <c r="IUZ306" s="80"/>
      <c r="IVA306" s="80"/>
      <c r="IVB306" s="80"/>
      <c r="IVC306" s="80"/>
      <c r="IVD306" s="80"/>
      <c r="IVE306" s="80"/>
      <c r="IVF306" s="80"/>
      <c r="IVG306" s="80"/>
      <c r="IVH306" s="80"/>
      <c r="IVI306" s="80"/>
      <c r="IVJ306" s="80"/>
      <c r="IVK306" s="80"/>
      <c r="IVL306" s="80"/>
      <c r="IVM306" s="80"/>
      <c r="IVN306" s="80"/>
      <c r="IVO306" s="80"/>
      <c r="IVP306" s="80"/>
      <c r="IVQ306" s="80"/>
      <c r="IVR306" s="80"/>
      <c r="IVS306" s="80"/>
      <c r="IVT306" s="80"/>
      <c r="IVU306" s="80"/>
      <c r="IVV306" s="80"/>
      <c r="IVW306" s="80"/>
      <c r="IVX306" s="80"/>
      <c r="IVY306" s="80"/>
      <c r="IVZ306" s="80"/>
      <c r="IWA306" s="80"/>
      <c r="IWB306" s="80"/>
      <c r="IWC306" s="80"/>
      <c r="IWD306" s="80"/>
      <c r="IWE306" s="80"/>
      <c r="IWF306" s="80"/>
      <c r="IWG306" s="80"/>
      <c r="IWH306" s="80"/>
      <c r="IWI306" s="80"/>
      <c r="IWJ306" s="80"/>
      <c r="IWK306" s="80"/>
      <c r="IWL306" s="80"/>
      <c r="IWM306" s="80"/>
      <c r="IWN306" s="80"/>
      <c r="IWO306" s="80"/>
      <c r="IWP306" s="80"/>
      <c r="IWQ306" s="80"/>
      <c r="IWR306" s="80"/>
      <c r="IWS306" s="80"/>
      <c r="IWT306" s="80"/>
      <c r="IWU306" s="80"/>
      <c r="IWV306" s="80"/>
      <c r="IWW306" s="80"/>
      <c r="IWX306" s="80"/>
      <c r="IWY306" s="80"/>
      <c r="IWZ306" s="80"/>
      <c r="IXA306" s="80"/>
      <c r="IXB306" s="80"/>
      <c r="IXC306" s="80"/>
      <c r="IXD306" s="80"/>
      <c r="IXE306" s="80"/>
      <c r="IXF306" s="80"/>
      <c r="IXG306" s="80"/>
      <c r="IXH306" s="80"/>
      <c r="IXI306" s="80"/>
      <c r="IXJ306" s="80"/>
      <c r="IXK306" s="80"/>
      <c r="IXL306" s="80"/>
      <c r="IXM306" s="80"/>
      <c r="IXN306" s="80"/>
      <c r="IXO306" s="80"/>
      <c r="IXP306" s="80"/>
      <c r="IXQ306" s="80"/>
      <c r="IXR306" s="80"/>
      <c r="IXS306" s="80"/>
      <c r="IXT306" s="80"/>
      <c r="IXU306" s="80"/>
      <c r="IXV306" s="80"/>
      <c r="IXW306" s="80"/>
      <c r="IXX306" s="80"/>
      <c r="IXY306" s="80"/>
      <c r="IXZ306" s="80"/>
      <c r="IYA306" s="80"/>
      <c r="IYB306" s="80"/>
      <c r="IYC306" s="80"/>
      <c r="IYD306" s="80"/>
      <c r="IYE306" s="80"/>
      <c r="IYF306" s="80"/>
      <c r="IYG306" s="80"/>
      <c r="IYH306" s="80"/>
      <c r="IYI306" s="80"/>
      <c r="IYJ306" s="80"/>
      <c r="IYK306" s="80"/>
      <c r="IYL306" s="80"/>
      <c r="IYM306" s="80"/>
      <c r="IYN306" s="80"/>
      <c r="IYO306" s="80"/>
      <c r="IYP306" s="80"/>
      <c r="IYQ306" s="80"/>
      <c r="IYR306" s="80"/>
      <c r="IYS306" s="80"/>
      <c r="IYT306" s="80"/>
      <c r="IYU306" s="80"/>
      <c r="IYV306" s="80"/>
      <c r="IYW306" s="80"/>
      <c r="IYX306" s="80"/>
      <c r="IYY306" s="80"/>
      <c r="IYZ306" s="80"/>
      <c r="IZA306" s="80"/>
      <c r="IZB306" s="80"/>
      <c r="IZC306" s="80"/>
      <c r="IZD306" s="80"/>
      <c r="IZE306" s="80"/>
      <c r="IZF306" s="80"/>
      <c r="IZG306" s="80"/>
      <c r="IZH306" s="80"/>
      <c r="IZI306" s="80"/>
      <c r="IZJ306" s="80"/>
      <c r="IZK306" s="80"/>
      <c r="IZL306" s="80"/>
      <c r="IZM306" s="80"/>
      <c r="IZN306" s="80"/>
      <c r="IZO306" s="80"/>
      <c r="IZP306" s="80"/>
      <c r="IZQ306" s="80"/>
      <c r="IZR306" s="80"/>
      <c r="IZS306" s="80"/>
      <c r="IZT306" s="80"/>
      <c r="IZU306" s="80"/>
      <c r="IZV306" s="80"/>
      <c r="IZW306" s="80"/>
      <c r="IZX306" s="80"/>
      <c r="IZY306" s="80"/>
      <c r="IZZ306" s="80"/>
      <c r="JAA306" s="80"/>
      <c r="JAB306" s="80"/>
      <c r="JAC306" s="80"/>
      <c r="JAD306" s="80"/>
      <c r="JAE306" s="80"/>
      <c r="JAF306" s="80"/>
      <c r="JAG306" s="80"/>
      <c r="JAH306" s="80"/>
      <c r="JAI306" s="80"/>
      <c r="JAJ306" s="80"/>
      <c r="JAK306" s="80"/>
      <c r="JAL306" s="80"/>
      <c r="JAM306" s="80"/>
      <c r="JAN306" s="80"/>
      <c r="JAO306" s="80"/>
      <c r="JAP306" s="80"/>
      <c r="JAQ306" s="80"/>
      <c r="JAR306" s="80"/>
      <c r="JAS306" s="80"/>
      <c r="JAT306" s="80"/>
      <c r="JAU306" s="80"/>
      <c r="JAV306" s="80"/>
      <c r="JAW306" s="80"/>
      <c r="JAX306" s="80"/>
      <c r="JAY306" s="80"/>
      <c r="JAZ306" s="80"/>
      <c r="JBA306" s="80"/>
      <c r="JBB306" s="80"/>
      <c r="JBC306" s="80"/>
      <c r="JBD306" s="80"/>
      <c r="JBE306" s="80"/>
      <c r="JBF306" s="80"/>
      <c r="JBG306" s="80"/>
      <c r="JBH306" s="80"/>
      <c r="JBI306" s="80"/>
      <c r="JBJ306" s="80"/>
      <c r="JBK306" s="80"/>
      <c r="JBL306" s="80"/>
      <c r="JBM306" s="80"/>
      <c r="JBN306" s="80"/>
      <c r="JBO306" s="80"/>
      <c r="JBP306" s="80"/>
      <c r="JBQ306" s="80"/>
      <c r="JBR306" s="80"/>
      <c r="JBS306" s="80"/>
      <c r="JBT306" s="80"/>
      <c r="JBU306" s="80"/>
      <c r="JBV306" s="80"/>
      <c r="JBW306" s="80"/>
      <c r="JBX306" s="80"/>
      <c r="JBY306" s="80"/>
      <c r="JBZ306" s="80"/>
      <c r="JCA306" s="80"/>
      <c r="JCB306" s="80"/>
      <c r="JCC306" s="80"/>
      <c r="JCD306" s="80"/>
      <c r="JCE306" s="80"/>
      <c r="JCF306" s="80"/>
      <c r="JCG306" s="80"/>
      <c r="JCH306" s="80"/>
      <c r="JCI306" s="80"/>
      <c r="JCJ306" s="80"/>
      <c r="JCK306" s="80"/>
      <c r="JCL306" s="80"/>
      <c r="JCM306" s="80"/>
      <c r="JCN306" s="80"/>
      <c r="JCO306" s="80"/>
      <c r="JCP306" s="80"/>
      <c r="JCQ306" s="80"/>
      <c r="JCR306" s="80"/>
      <c r="JCS306" s="80"/>
      <c r="JCT306" s="80"/>
      <c r="JCU306" s="80"/>
      <c r="JCV306" s="80"/>
      <c r="JCW306" s="80"/>
      <c r="JCX306" s="80"/>
      <c r="JCY306" s="80"/>
      <c r="JCZ306" s="80"/>
      <c r="JDA306" s="80"/>
      <c r="JDB306" s="80"/>
      <c r="JDC306" s="80"/>
      <c r="JDD306" s="80"/>
      <c r="JDE306" s="80"/>
      <c r="JDF306" s="80"/>
      <c r="JDG306" s="80"/>
      <c r="JDH306" s="80"/>
      <c r="JDI306" s="80"/>
      <c r="JDJ306" s="80"/>
      <c r="JDK306" s="80"/>
      <c r="JDL306" s="80"/>
      <c r="JDM306" s="80"/>
      <c r="JDN306" s="80"/>
      <c r="JDO306" s="80"/>
      <c r="JDP306" s="80"/>
      <c r="JDQ306" s="80"/>
      <c r="JDR306" s="80"/>
      <c r="JDS306" s="80"/>
      <c r="JDT306" s="80"/>
      <c r="JDU306" s="80"/>
      <c r="JDV306" s="80"/>
      <c r="JDW306" s="80"/>
      <c r="JDX306" s="80"/>
      <c r="JDY306" s="80"/>
      <c r="JDZ306" s="80"/>
      <c r="JEA306" s="80"/>
      <c r="JEB306" s="80"/>
      <c r="JEC306" s="80"/>
      <c r="JED306" s="80"/>
      <c r="JEE306" s="80"/>
      <c r="JEF306" s="80"/>
      <c r="JEG306" s="80"/>
      <c r="JEH306" s="80"/>
      <c r="JEI306" s="80"/>
      <c r="JEJ306" s="80"/>
      <c r="JEK306" s="80"/>
      <c r="JEL306" s="80"/>
      <c r="JEM306" s="80"/>
      <c r="JEN306" s="80"/>
      <c r="JEO306" s="80"/>
      <c r="JEP306" s="80"/>
      <c r="JEQ306" s="80"/>
      <c r="JER306" s="80"/>
      <c r="JES306" s="80"/>
      <c r="JET306" s="80"/>
      <c r="JEU306" s="80"/>
      <c r="JEV306" s="80"/>
      <c r="JEW306" s="80"/>
      <c r="JEX306" s="80"/>
      <c r="JEY306" s="80"/>
      <c r="JEZ306" s="80"/>
      <c r="JFA306" s="80"/>
      <c r="JFB306" s="80"/>
      <c r="JFC306" s="80"/>
      <c r="JFD306" s="80"/>
      <c r="JFE306" s="80"/>
      <c r="JFF306" s="80"/>
      <c r="JFG306" s="80"/>
      <c r="JFH306" s="80"/>
      <c r="JFI306" s="80"/>
      <c r="JFJ306" s="80"/>
      <c r="JFK306" s="80"/>
      <c r="JFL306" s="80"/>
      <c r="JFM306" s="80"/>
      <c r="JFN306" s="80"/>
      <c r="JFO306" s="80"/>
      <c r="JFP306" s="80"/>
      <c r="JFQ306" s="80"/>
      <c r="JFR306" s="80"/>
      <c r="JFS306" s="80"/>
      <c r="JFT306" s="80"/>
      <c r="JFU306" s="80"/>
      <c r="JFV306" s="80"/>
      <c r="JFW306" s="80"/>
      <c r="JFX306" s="80"/>
      <c r="JFY306" s="80"/>
      <c r="JFZ306" s="80"/>
      <c r="JGA306" s="80"/>
      <c r="JGB306" s="80"/>
      <c r="JGC306" s="80"/>
      <c r="JGD306" s="80"/>
      <c r="JGE306" s="80"/>
      <c r="JGF306" s="80"/>
      <c r="JGG306" s="80"/>
      <c r="JGH306" s="80"/>
      <c r="JGI306" s="80"/>
      <c r="JGJ306" s="80"/>
      <c r="JGK306" s="80"/>
      <c r="JGL306" s="80"/>
      <c r="JGM306" s="80"/>
      <c r="JGN306" s="80"/>
      <c r="JGO306" s="80"/>
      <c r="JGP306" s="80"/>
      <c r="JGQ306" s="80"/>
      <c r="JGR306" s="80"/>
      <c r="JGS306" s="80"/>
      <c r="JGT306" s="80"/>
      <c r="JGU306" s="80"/>
      <c r="JGV306" s="80"/>
      <c r="JGW306" s="80"/>
      <c r="JGX306" s="80"/>
      <c r="JGY306" s="80"/>
      <c r="JGZ306" s="80"/>
      <c r="JHA306" s="80"/>
      <c r="JHB306" s="80"/>
      <c r="JHC306" s="80"/>
      <c r="JHD306" s="80"/>
      <c r="JHE306" s="80"/>
      <c r="JHF306" s="80"/>
      <c r="JHG306" s="80"/>
      <c r="JHH306" s="80"/>
      <c r="JHI306" s="80"/>
      <c r="JHJ306" s="80"/>
      <c r="JHK306" s="80"/>
      <c r="JHL306" s="80"/>
      <c r="JHM306" s="80"/>
      <c r="JHN306" s="80"/>
      <c r="JHO306" s="80"/>
      <c r="JHP306" s="80"/>
      <c r="JHQ306" s="80"/>
      <c r="JHR306" s="80"/>
      <c r="JHS306" s="80"/>
      <c r="JHT306" s="80"/>
      <c r="JHU306" s="80"/>
      <c r="JHV306" s="80"/>
      <c r="JHW306" s="80"/>
      <c r="JHX306" s="80"/>
      <c r="JHY306" s="80"/>
      <c r="JHZ306" s="80"/>
      <c r="JIA306" s="80"/>
      <c r="JIB306" s="80"/>
      <c r="JIC306" s="80"/>
      <c r="JID306" s="80"/>
      <c r="JIE306" s="80"/>
      <c r="JIF306" s="80"/>
      <c r="JIG306" s="80"/>
      <c r="JIH306" s="80"/>
      <c r="JII306" s="80"/>
      <c r="JIJ306" s="80"/>
      <c r="JIK306" s="80"/>
      <c r="JIL306" s="80"/>
      <c r="JIM306" s="80"/>
      <c r="JIN306" s="80"/>
      <c r="JIO306" s="80"/>
      <c r="JIP306" s="80"/>
      <c r="JIQ306" s="80"/>
      <c r="JIR306" s="80"/>
      <c r="JIS306" s="80"/>
      <c r="JIT306" s="80"/>
      <c r="JIU306" s="80"/>
      <c r="JIV306" s="80"/>
      <c r="JIW306" s="80"/>
      <c r="JIX306" s="80"/>
      <c r="JIY306" s="80"/>
      <c r="JIZ306" s="80"/>
      <c r="JJA306" s="80"/>
      <c r="JJB306" s="80"/>
      <c r="JJC306" s="80"/>
      <c r="JJD306" s="80"/>
      <c r="JJE306" s="80"/>
      <c r="JJF306" s="80"/>
      <c r="JJG306" s="80"/>
      <c r="JJH306" s="80"/>
      <c r="JJI306" s="80"/>
      <c r="JJJ306" s="80"/>
      <c r="JJK306" s="80"/>
      <c r="JJL306" s="80"/>
      <c r="JJM306" s="80"/>
      <c r="JJN306" s="80"/>
      <c r="JJO306" s="80"/>
      <c r="JJP306" s="80"/>
      <c r="JJQ306" s="80"/>
      <c r="JJR306" s="80"/>
      <c r="JJS306" s="80"/>
      <c r="JJT306" s="80"/>
      <c r="JJU306" s="80"/>
      <c r="JJV306" s="80"/>
      <c r="JJW306" s="80"/>
      <c r="JJX306" s="80"/>
      <c r="JJY306" s="80"/>
      <c r="JJZ306" s="80"/>
      <c r="JKA306" s="80"/>
      <c r="JKB306" s="80"/>
      <c r="JKC306" s="80"/>
      <c r="JKD306" s="80"/>
      <c r="JKE306" s="80"/>
      <c r="JKF306" s="80"/>
      <c r="JKG306" s="80"/>
      <c r="JKH306" s="80"/>
      <c r="JKI306" s="80"/>
      <c r="JKJ306" s="80"/>
      <c r="JKK306" s="80"/>
      <c r="JKL306" s="80"/>
      <c r="JKM306" s="80"/>
      <c r="JKN306" s="80"/>
      <c r="JKO306" s="80"/>
      <c r="JKP306" s="80"/>
      <c r="JKQ306" s="80"/>
      <c r="JKR306" s="80"/>
      <c r="JKS306" s="80"/>
      <c r="JKT306" s="80"/>
      <c r="JKU306" s="80"/>
      <c r="JKV306" s="80"/>
      <c r="JKW306" s="80"/>
      <c r="JKX306" s="80"/>
      <c r="JKY306" s="80"/>
      <c r="JKZ306" s="80"/>
      <c r="JLA306" s="80"/>
      <c r="JLB306" s="80"/>
      <c r="JLC306" s="80"/>
      <c r="JLD306" s="80"/>
      <c r="JLE306" s="80"/>
      <c r="JLF306" s="80"/>
      <c r="JLG306" s="80"/>
      <c r="JLH306" s="80"/>
      <c r="JLI306" s="80"/>
      <c r="JLJ306" s="80"/>
      <c r="JLK306" s="80"/>
      <c r="JLL306" s="80"/>
      <c r="JLM306" s="80"/>
      <c r="JLN306" s="80"/>
      <c r="JLO306" s="80"/>
      <c r="JLP306" s="80"/>
      <c r="JLQ306" s="80"/>
      <c r="JLR306" s="80"/>
      <c r="JLS306" s="80"/>
      <c r="JLT306" s="80"/>
      <c r="JLU306" s="80"/>
      <c r="JLV306" s="80"/>
      <c r="JLW306" s="80"/>
      <c r="JLX306" s="80"/>
      <c r="JLY306" s="80"/>
      <c r="JLZ306" s="80"/>
      <c r="JMA306" s="80"/>
      <c r="JMB306" s="80"/>
      <c r="JMC306" s="80"/>
      <c r="JMD306" s="80"/>
      <c r="JME306" s="80"/>
      <c r="JMF306" s="80"/>
      <c r="JMG306" s="80"/>
      <c r="JMH306" s="80"/>
      <c r="JMI306" s="80"/>
      <c r="JMJ306" s="80"/>
      <c r="JMK306" s="80"/>
      <c r="JML306" s="80"/>
      <c r="JMM306" s="80"/>
      <c r="JMN306" s="80"/>
      <c r="JMO306" s="80"/>
      <c r="JMP306" s="80"/>
      <c r="JMQ306" s="80"/>
      <c r="JMR306" s="80"/>
      <c r="JMS306" s="80"/>
      <c r="JMT306" s="80"/>
      <c r="JMU306" s="80"/>
      <c r="JMV306" s="80"/>
      <c r="JMW306" s="80"/>
      <c r="JMX306" s="80"/>
      <c r="JMY306" s="80"/>
      <c r="JMZ306" s="80"/>
      <c r="JNA306" s="80"/>
      <c r="JNB306" s="80"/>
      <c r="JNC306" s="80"/>
      <c r="JND306" s="80"/>
      <c r="JNE306" s="80"/>
      <c r="JNF306" s="80"/>
      <c r="JNG306" s="80"/>
      <c r="JNH306" s="80"/>
      <c r="JNI306" s="80"/>
      <c r="JNJ306" s="80"/>
      <c r="JNK306" s="80"/>
      <c r="JNL306" s="80"/>
      <c r="JNM306" s="80"/>
      <c r="JNN306" s="80"/>
      <c r="JNO306" s="80"/>
      <c r="JNP306" s="80"/>
      <c r="JNQ306" s="80"/>
      <c r="JNR306" s="80"/>
      <c r="JNS306" s="80"/>
      <c r="JNT306" s="80"/>
      <c r="JNU306" s="80"/>
      <c r="JNV306" s="80"/>
      <c r="JNW306" s="80"/>
      <c r="JNX306" s="80"/>
      <c r="JNY306" s="80"/>
      <c r="JNZ306" s="80"/>
      <c r="JOA306" s="80"/>
      <c r="JOB306" s="80"/>
      <c r="JOC306" s="80"/>
      <c r="JOD306" s="80"/>
      <c r="JOE306" s="80"/>
      <c r="JOF306" s="80"/>
      <c r="JOG306" s="80"/>
      <c r="JOH306" s="80"/>
      <c r="JOI306" s="80"/>
      <c r="JOJ306" s="80"/>
      <c r="JOK306" s="80"/>
      <c r="JOL306" s="80"/>
      <c r="JOM306" s="80"/>
      <c r="JON306" s="80"/>
      <c r="JOO306" s="80"/>
      <c r="JOP306" s="80"/>
      <c r="JOQ306" s="80"/>
      <c r="JOR306" s="80"/>
      <c r="JOS306" s="80"/>
      <c r="JOT306" s="80"/>
      <c r="JOU306" s="80"/>
      <c r="JOV306" s="80"/>
      <c r="JOW306" s="80"/>
      <c r="JOX306" s="80"/>
      <c r="JOY306" s="80"/>
      <c r="JOZ306" s="80"/>
      <c r="JPA306" s="80"/>
      <c r="JPB306" s="80"/>
      <c r="JPC306" s="80"/>
      <c r="JPD306" s="80"/>
      <c r="JPE306" s="80"/>
      <c r="JPF306" s="80"/>
      <c r="JPG306" s="80"/>
      <c r="JPH306" s="80"/>
      <c r="JPI306" s="80"/>
      <c r="JPJ306" s="80"/>
      <c r="JPK306" s="80"/>
      <c r="JPL306" s="80"/>
      <c r="JPM306" s="80"/>
      <c r="JPN306" s="80"/>
      <c r="JPO306" s="80"/>
      <c r="JPP306" s="80"/>
      <c r="JPQ306" s="80"/>
      <c r="JPR306" s="80"/>
      <c r="JPS306" s="80"/>
      <c r="JPT306" s="80"/>
      <c r="JPU306" s="80"/>
      <c r="JPV306" s="80"/>
      <c r="JPW306" s="80"/>
      <c r="JPX306" s="80"/>
      <c r="JPY306" s="80"/>
      <c r="JPZ306" s="80"/>
      <c r="JQA306" s="80"/>
      <c r="JQB306" s="80"/>
      <c r="JQC306" s="80"/>
      <c r="JQD306" s="80"/>
      <c r="JQE306" s="80"/>
      <c r="JQF306" s="80"/>
      <c r="JQG306" s="80"/>
      <c r="JQH306" s="80"/>
      <c r="JQI306" s="80"/>
      <c r="JQJ306" s="80"/>
      <c r="JQK306" s="80"/>
      <c r="JQL306" s="80"/>
      <c r="JQM306" s="80"/>
      <c r="JQN306" s="80"/>
      <c r="JQO306" s="80"/>
      <c r="JQP306" s="80"/>
      <c r="JQQ306" s="80"/>
      <c r="JQR306" s="80"/>
      <c r="JQS306" s="80"/>
      <c r="JQT306" s="80"/>
      <c r="JQU306" s="80"/>
      <c r="JQV306" s="80"/>
      <c r="JQW306" s="80"/>
      <c r="JQX306" s="80"/>
      <c r="JQY306" s="80"/>
      <c r="JQZ306" s="80"/>
      <c r="JRA306" s="80"/>
      <c r="JRB306" s="80"/>
      <c r="JRC306" s="80"/>
      <c r="JRD306" s="80"/>
      <c r="JRE306" s="80"/>
      <c r="JRF306" s="80"/>
      <c r="JRG306" s="80"/>
      <c r="JRH306" s="80"/>
      <c r="JRI306" s="80"/>
      <c r="JRJ306" s="80"/>
      <c r="JRK306" s="80"/>
      <c r="JRL306" s="80"/>
      <c r="JRM306" s="80"/>
      <c r="JRN306" s="80"/>
      <c r="JRO306" s="80"/>
      <c r="JRP306" s="80"/>
      <c r="JRQ306" s="80"/>
      <c r="JRR306" s="80"/>
      <c r="JRS306" s="80"/>
      <c r="JRT306" s="80"/>
      <c r="JRU306" s="80"/>
      <c r="JRV306" s="80"/>
      <c r="JRW306" s="80"/>
      <c r="JRX306" s="80"/>
      <c r="JRY306" s="80"/>
      <c r="JRZ306" s="80"/>
      <c r="JSA306" s="80"/>
      <c r="JSB306" s="80"/>
      <c r="JSC306" s="80"/>
      <c r="JSD306" s="80"/>
      <c r="JSE306" s="80"/>
      <c r="JSF306" s="80"/>
      <c r="JSG306" s="80"/>
      <c r="JSH306" s="80"/>
      <c r="JSI306" s="80"/>
      <c r="JSJ306" s="80"/>
      <c r="JSK306" s="80"/>
      <c r="JSL306" s="80"/>
      <c r="JSM306" s="80"/>
      <c r="JSN306" s="80"/>
      <c r="JSO306" s="80"/>
      <c r="JSP306" s="80"/>
      <c r="JSQ306" s="80"/>
      <c r="JSR306" s="80"/>
      <c r="JSS306" s="80"/>
      <c r="JST306" s="80"/>
      <c r="JSU306" s="80"/>
      <c r="JSV306" s="80"/>
      <c r="JSW306" s="80"/>
      <c r="JSX306" s="80"/>
      <c r="JSY306" s="80"/>
      <c r="JSZ306" s="80"/>
      <c r="JTA306" s="80"/>
      <c r="JTB306" s="80"/>
      <c r="JTC306" s="80"/>
      <c r="JTD306" s="80"/>
      <c r="JTE306" s="80"/>
      <c r="JTF306" s="80"/>
      <c r="JTG306" s="80"/>
      <c r="JTH306" s="80"/>
      <c r="JTI306" s="80"/>
      <c r="JTJ306" s="80"/>
      <c r="JTK306" s="80"/>
      <c r="JTL306" s="80"/>
      <c r="JTM306" s="80"/>
      <c r="JTN306" s="80"/>
      <c r="JTO306" s="80"/>
      <c r="JTP306" s="80"/>
      <c r="JTQ306" s="80"/>
      <c r="JTR306" s="80"/>
      <c r="JTS306" s="80"/>
      <c r="JTT306" s="80"/>
      <c r="JTU306" s="80"/>
      <c r="JTV306" s="80"/>
      <c r="JTW306" s="80"/>
      <c r="JTX306" s="80"/>
      <c r="JTY306" s="80"/>
      <c r="JTZ306" s="80"/>
      <c r="JUA306" s="80"/>
      <c r="JUB306" s="80"/>
      <c r="JUC306" s="80"/>
      <c r="JUD306" s="80"/>
      <c r="JUE306" s="80"/>
      <c r="JUF306" s="80"/>
      <c r="JUG306" s="80"/>
      <c r="JUH306" s="80"/>
      <c r="JUI306" s="80"/>
      <c r="JUJ306" s="80"/>
      <c r="JUK306" s="80"/>
      <c r="JUL306" s="80"/>
      <c r="JUM306" s="80"/>
      <c r="JUN306" s="80"/>
      <c r="JUO306" s="80"/>
      <c r="JUP306" s="80"/>
      <c r="JUQ306" s="80"/>
      <c r="JUR306" s="80"/>
      <c r="JUS306" s="80"/>
      <c r="JUT306" s="80"/>
      <c r="JUU306" s="80"/>
      <c r="JUV306" s="80"/>
      <c r="JUW306" s="80"/>
      <c r="JUX306" s="80"/>
      <c r="JUY306" s="80"/>
      <c r="JUZ306" s="80"/>
      <c r="JVA306" s="80"/>
      <c r="JVB306" s="80"/>
      <c r="JVC306" s="80"/>
      <c r="JVD306" s="80"/>
      <c r="JVE306" s="80"/>
      <c r="JVF306" s="80"/>
      <c r="JVG306" s="80"/>
      <c r="JVH306" s="80"/>
      <c r="JVI306" s="80"/>
      <c r="JVJ306" s="80"/>
      <c r="JVK306" s="80"/>
      <c r="JVL306" s="80"/>
      <c r="JVM306" s="80"/>
      <c r="JVN306" s="80"/>
      <c r="JVO306" s="80"/>
      <c r="JVP306" s="80"/>
      <c r="JVQ306" s="80"/>
      <c r="JVR306" s="80"/>
      <c r="JVS306" s="80"/>
      <c r="JVT306" s="80"/>
      <c r="JVU306" s="80"/>
      <c r="JVV306" s="80"/>
      <c r="JVW306" s="80"/>
      <c r="JVX306" s="80"/>
      <c r="JVY306" s="80"/>
      <c r="JVZ306" s="80"/>
      <c r="JWA306" s="80"/>
      <c r="JWB306" s="80"/>
      <c r="JWC306" s="80"/>
      <c r="JWD306" s="80"/>
      <c r="JWE306" s="80"/>
      <c r="JWF306" s="80"/>
      <c r="JWG306" s="80"/>
      <c r="JWH306" s="80"/>
      <c r="JWI306" s="80"/>
      <c r="JWJ306" s="80"/>
      <c r="JWK306" s="80"/>
      <c r="JWL306" s="80"/>
      <c r="JWM306" s="80"/>
      <c r="JWN306" s="80"/>
      <c r="JWO306" s="80"/>
      <c r="JWP306" s="80"/>
      <c r="JWQ306" s="80"/>
      <c r="JWR306" s="80"/>
      <c r="JWS306" s="80"/>
      <c r="JWT306" s="80"/>
      <c r="JWU306" s="80"/>
      <c r="JWV306" s="80"/>
      <c r="JWW306" s="80"/>
      <c r="JWX306" s="80"/>
      <c r="JWY306" s="80"/>
      <c r="JWZ306" s="80"/>
      <c r="JXA306" s="80"/>
      <c r="JXB306" s="80"/>
      <c r="JXC306" s="80"/>
      <c r="JXD306" s="80"/>
      <c r="JXE306" s="80"/>
      <c r="JXF306" s="80"/>
      <c r="JXG306" s="80"/>
      <c r="JXH306" s="80"/>
      <c r="JXI306" s="80"/>
      <c r="JXJ306" s="80"/>
      <c r="JXK306" s="80"/>
      <c r="JXL306" s="80"/>
      <c r="JXM306" s="80"/>
      <c r="JXN306" s="80"/>
      <c r="JXO306" s="80"/>
      <c r="JXP306" s="80"/>
      <c r="JXQ306" s="80"/>
      <c r="JXR306" s="80"/>
      <c r="JXS306" s="80"/>
      <c r="JXT306" s="80"/>
      <c r="JXU306" s="80"/>
      <c r="JXV306" s="80"/>
      <c r="JXW306" s="80"/>
      <c r="JXX306" s="80"/>
      <c r="JXY306" s="80"/>
      <c r="JXZ306" s="80"/>
      <c r="JYA306" s="80"/>
      <c r="JYB306" s="80"/>
      <c r="JYC306" s="80"/>
      <c r="JYD306" s="80"/>
      <c r="JYE306" s="80"/>
      <c r="JYF306" s="80"/>
      <c r="JYG306" s="80"/>
      <c r="JYH306" s="80"/>
      <c r="JYI306" s="80"/>
      <c r="JYJ306" s="80"/>
      <c r="JYK306" s="80"/>
      <c r="JYL306" s="80"/>
      <c r="JYM306" s="80"/>
      <c r="JYN306" s="80"/>
      <c r="JYO306" s="80"/>
      <c r="JYP306" s="80"/>
      <c r="JYQ306" s="80"/>
      <c r="JYR306" s="80"/>
      <c r="JYS306" s="80"/>
      <c r="JYT306" s="80"/>
      <c r="JYU306" s="80"/>
      <c r="JYV306" s="80"/>
      <c r="JYW306" s="80"/>
      <c r="JYX306" s="80"/>
      <c r="JYY306" s="80"/>
      <c r="JYZ306" s="80"/>
      <c r="JZA306" s="80"/>
      <c r="JZB306" s="80"/>
      <c r="JZC306" s="80"/>
      <c r="JZD306" s="80"/>
      <c r="JZE306" s="80"/>
      <c r="JZF306" s="80"/>
      <c r="JZG306" s="80"/>
      <c r="JZH306" s="80"/>
      <c r="JZI306" s="80"/>
      <c r="JZJ306" s="80"/>
      <c r="JZK306" s="80"/>
      <c r="JZL306" s="80"/>
      <c r="JZM306" s="80"/>
      <c r="JZN306" s="80"/>
      <c r="JZO306" s="80"/>
      <c r="JZP306" s="80"/>
      <c r="JZQ306" s="80"/>
      <c r="JZR306" s="80"/>
      <c r="JZS306" s="80"/>
      <c r="JZT306" s="80"/>
      <c r="JZU306" s="80"/>
      <c r="JZV306" s="80"/>
      <c r="JZW306" s="80"/>
      <c r="JZX306" s="80"/>
      <c r="JZY306" s="80"/>
      <c r="JZZ306" s="80"/>
      <c r="KAA306" s="80"/>
      <c r="KAB306" s="80"/>
      <c r="KAC306" s="80"/>
      <c r="KAD306" s="80"/>
      <c r="KAE306" s="80"/>
      <c r="KAF306" s="80"/>
      <c r="KAG306" s="80"/>
      <c r="KAH306" s="80"/>
      <c r="KAI306" s="80"/>
      <c r="KAJ306" s="80"/>
      <c r="KAK306" s="80"/>
      <c r="KAL306" s="80"/>
      <c r="KAM306" s="80"/>
      <c r="KAN306" s="80"/>
      <c r="KAO306" s="80"/>
      <c r="KAP306" s="80"/>
      <c r="KAQ306" s="80"/>
      <c r="KAR306" s="80"/>
      <c r="KAS306" s="80"/>
      <c r="KAT306" s="80"/>
      <c r="KAU306" s="80"/>
      <c r="KAV306" s="80"/>
      <c r="KAW306" s="80"/>
      <c r="KAX306" s="80"/>
      <c r="KAY306" s="80"/>
      <c r="KAZ306" s="80"/>
      <c r="KBA306" s="80"/>
      <c r="KBB306" s="80"/>
      <c r="KBC306" s="80"/>
      <c r="KBD306" s="80"/>
      <c r="KBE306" s="80"/>
      <c r="KBF306" s="80"/>
      <c r="KBG306" s="80"/>
      <c r="KBH306" s="80"/>
      <c r="KBI306" s="80"/>
      <c r="KBJ306" s="80"/>
      <c r="KBK306" s="80"/>
      <c r="KBL306" s="80"/>
      <c r="KBM306" s="80"/>
      <c r="KBN306" s="80"/>
      <c r="KBO306" s="80"/>
      <c r="KBP306" s="80"/>
      <c r="KBQ306" s="80"/>
      <c r="KBR306" s="80"/>
      <c r="KBS306" s="80"/>
      <c r="KBT306" s="80"/>
      <c r="KBU306" s="80"/>
      <c r="KBV306" s="80"/>
      <c r="KBW306" s="80"/>
      <c r="KBX306" s="80"/>
      <c r="KBY306" s="80"/>
      <c r="KBZ306" s="80"/>
      <c r="KCA306" s="80"/>
      <c r="KCB306" s="80"/>
      <c r="KCC306" s="80"/>
      <c r="KCD306" s="80"/>
      <c r="KCE306" s="80"/>
      <c r="KCF306" s="80"/>
      <c r="KCG306" s="80"/>
      <c r="KCH306" s="80"/>
      <c r="KCI306" s="80"/>
      <c r="KCJ306" s="80"/>
      <c r="KCK306" s="80"/>
      <c r="KCL306" s="80"/>
      <c r="KCM306" s="80"/>
      <c r="KCN306" s="80"/>
      <c r="KCO306" s="80"/>
      <c r="KCP306" s="80"/>
      <c r="KCQ306" s="80"/>
      <c r="KCR306" s="80"/>
      <c r="KCS306" s="80"/>
      <c r="KCT306" s="80"/>
      <c r="KCU306" s="80"/>
      <c r="KCV306" s="80"/>
      <c r="KCW306" s="80"/>
      <c r="KCX306" s="80"/>
      <c r="KCY306" s="80"/>
      <c r="KCZ306" s="80"/>
      <c r="KDA306" s="80"/>
      <c r="KDB306" s="80"/>
      <c r="KDC306" s="80"/>
      <c r="KDD306" s="80"/>
      <c r="KDE306" s="80"/>
      <c r="KDF306" s="80"/>
      <c r="KDG306" s="80"/>
      <c r="KDH306" s="80"/>
      <c r="KDI306" s="80"/>
      <c r="KDJ306" s="80"/>
      <c r="KDK306" s="80"/>
      <c r="KDL306" s="80"/>
      <c r="KDM306" s="80"/>
      <c r="KDN306" s="80"/>
      <c r="KDO306" s="80"/>
      <c r="KDP306" s="80"/>
      <c r="KDQ306" s="80"/>
      <c r="KDR306" s="80"/>
      <c r="KDS306" s="80"/>
      <c r="KDT306" s="80"/>
      <c r="KDU306" s="80"/>
      <c r="KDV306" s="80"/>
      <c r="KDW306" s="80"/>
      <c r="KDX306" s="80"/>
      <c r="KDY306" s="80"/>
      <c r="KDZ306" s="80"/>
      <c r="KEA306" s="80"/>
      <c r="KEB306" s="80"/>
      <c r="KEC306" s="80"/>
      <c r="KED306" s="80"/>
      <c r="KEE306" s="80"/>
      <c r="KEF306" s="80"/>
      <c r="KEG306" s="80"/>
      <c r="KEH306" s="80"/>
      <c r="KEI306" s="80"/>
      <c r="KEJ306" s="80"/>
      <c r="KEK306" s="80"/>
      <c r="KEL306" s="80"/>
      <c r="KEM306" s="80"/>
      <c r="KEN306" s="80"/>
      <c r="KEO306" s="80"/>
      <c r="KEP306" s="80"/>
      <c r="KEQ306" s="80"/>
      <c r="KER306" s="80"/>
      <c r="KES306" s="80"/>
      <c r="KET306" s="80"/>
      <c r="KEU306" s="80"/>
      <c r="KEV306" s="80"/>
      <c r="KEW306" s="80"/>
      <c r="KEX306" s="80"/>
      <c r="KEY306" s="80"/>
      <c r="KEZ306" s="80"/>
      <c r="KFA306" s="80"/>
      <c r="KFB306" s="80"/>
      <c r="KFC306" s="80"/>
      <c r="KFD306" s="80"/>
      <c r="KFE306" s="80"/>
      <c r="KFF306" s="80"/>
      <c r="KFG306" s="80"/>
      <c r="KFH306" s="80"/>
      <c r="KFI306" s="80"/>
      <c r="KFJ306" s="80"/>
      <c r="KFK306" s="80"/>
      <c r="KFL306" s="80"/>
      <c r="KFM306" s="80"/>
      <c r="KFN306" s="80"/>
      <c r="KFO306" s="80"/>
      <c r="KFP306" s="80"/>
      <c r="KFQ306" s="80"/>
      <c r="KFR306" s="80"/>
      <c r="KFS306" s="80"/>
      <c r="KFT306" s="80"/>
      <c r="KFU306" s="80"/>
      <c r="KFV306" s="80"/>
      <c r="KFW306" s="80"/>
      <c r="KFX306" s="80"/>
      <c r="KFY306" s="80"/>
      <c r="KFZ306" s="80"/>
      <c r="KGA306" s="80"/>
      <c r="KGB306" s="80"/>
      <c r="KGC306" s="80"/>
      <c r="KGD306" s="80"/>
      <c r="KGE306" s="80"/>
      <c r="KGF306" s="80"/>
      <c r="KGG306" s="80"/>
      <c r="KGH306" s="80"/>
      <c r="KGI306" s="80"/>
      <c r="KGJ306" s="80"/>
      <c r="KGK306" s="80"/>
      <c r="KGL306" s="80"/>
      <c r="KGM306" s="80"/>
      <c r="KGN306" s="80"/>
      <c r="KGO306" s="80"/>
      <c r="KGP306" s="80"/>
      <c r="KGQ306" s="80"/>
      <c r="KGR306" s="80"/>
      <c r="KGS306" s="80"/>
      <c r="KGT306" s="80"/>
      <c r="KGU306" s="80"/>
      <c r="KGV306" s="80"/>
      <c r="KGW306" s="80"/>
      <c r="KGX306" s="80"/>
      <c r="KGY306" s="80"/>
      <c r="KGZ306" s="80"/>
      <c r="KHA306" s="80"/>
      <c r="KHB306" s="80"/>
      <c r="KHC306" s="80"/>
      <c r="KHD306" s="80"/>
      <c r="KHE306" s="80"/>
      <c r="KHF306" s="80"/>
      <c r="KHG306" s="80"/>
      <c r="KHH306" s="80"/>
      <c r="KHI306" s="80"/>
      <c r="KHJ306" s="80"/>
      <c r="KHK306" s="80"/>
      <c r="KHL306" s="80"/>
      <c r="KHM306" s="80"/>
      <c r="KHN306" s="80"/>
      <c r="KHO306" s="80"/>
      <c r="KHP306" s="80"/>
      <c r="KHQ306" s="80"/>
      <c r="KHR306" s="80"/>
      <c r="KHS306" s="80"/>
      <c r="KHT306" s="80"/>
      <c r="KHU306" s="80"/>
      <c r="KHV306" s="80"/>
      <c r="KHW306" s="80"/>
      <c r="KHX306" s="80"/>
      <c r="KHY306" s="80"/>
      <c r="KHZ306" s="80"/>
      <c r="KIA306" s="80"/>
      <c r="KIB306" s="80"/>
      <c r="KIC306" s="80"/>
      <c r="KID306" s="80"/>
      <c r="KIE306" s="80"/>
      <c r="KIF306" s="80"/>
      <c r="KIG306" s="80"/>
      <c r="KIH306" s="80"/>
      <c r="KII306" s="80"/>
      <c r="KIJ306" s="80"/>
      <c r="KIK306" s="80"/>
      <c r="KIL306" s="80"/>
      <c r="KIM306" s="80"/>
      <c r="KIN306" s="80"/>
      <c r="KIO306" s="80"/>
      <c r="KIP306" s="80"/>
      <c r="KIQ306" s="80"/>
      <c r="KIR306" s="80"/>
      <c r="KIS306" s="80"/>
      <c r="KIT306" s="80"/>
      <c r="KIU306" s="80"/>
      <c r="KIV306" s="80"/>
      <c r="KIW306" s="80"/>
      <c r="KIX306" s="80"/>
      <c r="KIY306" s="80"/>
      <c r="KIZ306" s="80"/>
      <c r="KJA306" s="80"/>
      <c r="KJB306" s="80"/>
      <c r="KJC306" s="80"/>
      <c r="KJD306" s="80"/>
      <c r="KJE306" s="80"/>
      <c r="KJF306" s="80"/>
      <c r="KJG306" s="80"/>
      <c r="KJH306" s="80"/>
      <c r="KJI306" s="80"/>
      <c r="KJJ306" s="80"/>
      <c r="KJK306" s="80"/>
      <c r="KJL306" s="80"/>
      <c r="KJM306" s="80"/>
      <c r="KJN306" s="80"/>
      <c r="KJO306" s="80"/>
      <c r="KJP306" s="80"/>
      <c r="KJQ306" s="80"/>
      <c r="KJR306" s="80"/>
      <c r="KJS306" s="80"/>
      <c r="KJT306" s="80"/>
      <c r="KJU306" s="80"/>
      <c r="KJV306" s="80"/>
      <c r="KJW306" s="80"/>
      <c r="KJX306" s="80"/>
      <c r="KJY306" s="80"/>
      <c r="KJZ306" s="80"/>
      <c r="KKA306" s="80"/>
      <c r="KKB306" s="80"/>
      <c r="KKC306" s="80"/>
      <c r="KKD306" s="80"/>
      <c r="KKE306" s="80"/>
      <c r="KKF306" s="80"/>
      <c r="KKG306" s="80"/>
      <c r="KKH306" s="80"/>
      <c r="KKI306" s="80"/>
      <c r="KKJ306" s="80"/>
      <c r="KKK306" s="80"/>
      <c r="KKL306" s="80"/>
      <c r="KKM306" s="80"/>
      <c r="KKN306" s="80"/>
      <c r="KKO306" s="80"/>
      <c r="KKP306" s="80"/>
      <c r="KKQ306" s="80"/>
      <c r="KKR306" s="80"/>
      <c r="KKS306" s="80"/>
      <c r="KKT306" s="80"/>
      <c r="KKU306" s="80"/>
      <c r="KKV306" s="80"/>
      <c r="KKW306" s="80"/>
      <c r="KKX306" s="80"/>
      <c r="KKY306" s="80"/>
      <c r="KKZ306" s="80"/>
      <c r="KLA306" s="80"/>
      <c r="KLB306" s="80"/>
      <c r="KLC306" s="80"/>
      <c r="KLD306" s="80"/>
      <c r="KLE306" s="80"/>
      <c r="KLF306" s="80"/>
      <c r="KLG306" s="80"/>
      <c r="KLH306" s="80"/>
      <c r="KLI306" s="80"/>
      <c r="KLJ306" s="80"/>
      <c r="KLK306" s="80"/>
      <c r="KLL306" s="80"/>
      <c r="KLM306" s="80"/>
      <c r="KLN306" s="80"/>
      <c r="KLO306" s="80"/>
      <c r="KLP306" s="80"/>
      <c r="KLQ306" s="80"/>
      <c r="KLR306" s="80"/>
      <c r="KLS306" s="80"/>
      <c r="KLT306" s="80"/>
      <c r="KLU306" s="80"/>
      <c r="KLV306" s="80"/>
      <c r="KLW306" s="80"/>
      <c r="KLX306" s="80"/>
      <c r="KLY306" s="80"/>
      <c r="KLZ306" s="80"/>
      <c r="KMA306" s="80"/>
      <c r="KMB306" s="80"/>
      <c r="KMC306" s="80"/>
      <c r="KMD306" s="80"/>
      <c r="KME306" s="80"/>
      <c r="KMF306" s="80"/>
      <c r="KMG306" s="80"/>
      <c r="KMH306" s="80"/>
      <c r="KMI306" s="80"/>
      <c r="KMJ306" s="80"/>
      <c r="KMK306" s="80"/>
      <c r="KML306" s="80"/>
      <c r="KMM306" s="80"/>
      <c r="KMN306" s="80"/>
      <c r="KMO306" s="80"/>
      <c r="KMP306" s="80"/>
      <c r="KMQ306" s="80"/>
      <c r="KMR306" s="80"/>
      <c r="KMS306" s="80"/>
      <c r="KMT306" s="80"/>
      <c r="KMU306" s="80"/>
      <c r="KMV306" s="80"/>
      <c r="KMW306" s="80"/>
      <c r="KMX306" s="80"/>
      <c r="KMY306" s="80"/>
      <c r="KMZ306" s="80"/>
      <c r="KNA306" s="80"/>
      <c r="KNB306" s="80"/>
      <c r="KNC306" s="80"/>
      <c r="KND306" s="80"/>
      <c r="KNE306" s="80"/>
      <c r="KNF306" s="80"/>
      <c r="KNG306" s="80"/>
      <c r="KNH306" s="80"/>
      <c r="KNI306" s="80"/>
      <c r="KNJ306" s="80"/>
      <c r="KNK306" s="80"/>
      <c r="KNL306" s="80"/>
      <c r="KNM306" s="80"/>
      <c r="KNN306" s="80"/>
      <c r="KNO306" s="80"/>
      <c r="KNP306" s="80"/>
      <c r="KNQ306" s="80"/>
      <c r="KNR306" s="80"/>
      <c r="KNS306" s="80"/>
      <c r="KNT306" s="80"/>
      <c r="KNU306" s="80"/>
      <c r="KNV306" s="80"/>
      <c r="KNW306" s="80"/>
      <c r="KNX306" s="80"/>
      <c r="KNY306" s="80"/>
      <c r="KNZ306" s="80"/>
      <c r="KOA306" s="80"/>
      <c r="KOB306" s="80"/>
      <c r="KOC306" s="80"/>
      <c r="KOD306" s="80"/>
      <c r="KOE306" s="80"/>
      <c r="KOF306" s="80"/>
      <c r="KOG306" s="80"/>
      <c r="KOH306" s="80"/>
      <c r="KOI306" s="80"/>
      <c r="KOJ306" s="80"/>
      <c r="KOK306" s="80"/>
      <c r="KOL306" s="80"/>
      <c r="KOM306" s="80"/>
      <c r="KON306" s="80"/>
      <c r="KOO306" s="80"/>
      <c r="KOP306" s="80"/>
      <c r="KOQ306" s="80"/>
      <c r="KOR306" s="80"/>
      <c r="KOS306" s="80"/>
      <c r="KOT306" s="80"/>
      <c r="KOU306" s="80"/>
      <c r="KOV306" s="80"/>
      <c r="KOW306" s="80"/>
      <c r="KOX306" s="80"/>
      <c r="KOY306" s="80"/>
      <c r="KOZ306" s="80"/>
      <c r="KPA306" s="80"/>
      <c r="KPB306" s="80"/>
      <c r="KPC306" s="80"/>
      <c r="KPD306" s="80"/>
      <c r="KPE306" s="80"/>
      <c r="KPF306" s="80"/>
      <c r="KPG306" s="80"/>
      <c r="KPH306" s="80"/>
      <c r="KPI306" s="80"/>
      <c r="KPJ306" s="80"/>
      <c r="KPK306" s="80"/>
      <c r="KPL306" s="80"/>
      <c r="KPM306" s="80"/>
      <c r="KPN306" s="80"/>
      <c r="KPO306" s="80"/>
      <c r="KPP306" s="80"/>
      <c r="KPQ306" s="80"/>
      <c r="KPR306" s="80"/>
      <c r="KPS306" s="80"/>
      <c r="KPT306" s="80"/>
      <c r="KPU306" s="80"/>
      <c r="KPV306" s="80"/>
      <c r="KPW306" s="80"/>
      <c r="KPX306" s="80"/>
      <c r="KPY306" s="80"/>
      <c r="KPZ306" s="80"/>
      <c r="KQA306" s="80"/>
      <c r="KQB306" s="80"/>
      <c r="KQC306" s="80"/>
      <c r="KQD306" s="80"/>
      <c r="KQE306" s="80"/>
      <c r="KQF306" s="80"/>
      <c r="KQG306" s="80"/>
      <c r="KQH306" s="80"/>
      <c r="KQI306" s="80"/>
      <c r="KQJ306" s="80"/>
      <c r="KQK306" s="80"/>
      <c r="KQL306" s="80"/>
      <c r="KQM306" s="80"/>
      <c r="KQN306" s="80"/>
      <c r="KQO306" s="80"/>
      <c r="KQP306" s="80"/>
      <c r="KQQ306" s="80"/>
      <c r="KQR306" s="80"/>
      <c r="KQS306" s="80"/>
      <c r="KQT306" s="80"/>
      <c r="KQU306" s="80"/>
      <c r="KQV306" s="80"/>
      <c r="KQW306" s="80"/>
      <c r="KQX306" s="80"/>
      <c r="KQY306" s="80"/>
      <c r="KQZ306" s="80"/>
      <c r="KRA306" s="80"/>
      <c r="KRB306" s="80"/>
      <c r="KRC306" s="80"/>
      <c r="KRD306" s="80"/>
      <c r="KRE306" s="80"/>
      <c r="KRF306" s="80"/>
      <c r="KRG306" s="80"/>
      <c r="KRH306" s="80"/>
      <c r="KRI306" s="80"/>
      <c r="KRJ306" s="80"/>
      <c r="KRK306" s="80"/>
      <c r="KRL306" s="80"/>
      <c r="KRM306" s="80"/>
      <c r="KRN306" s="80"/>
      <c r="KRO306" s="80"/>
      <c r="KRP306" s="80"/>
      <c r="KRQ306" s="80"/>
      <c r="KRR306" s="80"/>
      <c r="KRS306" s="80"/>
      <c r="KRT306" s="80"/>
      <c r="KRU306" s="80"/>
      <c r="KRV306" s="80"/>
      <c r="KRW306" s="80"/>
      <c r="KRX306" s="80"/>
      <c r="KRY306" s="80"/>
      <c r="KRZ306" s="80"/>
      <c r="KSA306" s="80"/>
      <c r="KSB306" s="80"/>
      <c r="KSC306" s="80"/>
      <c r="KSD306" s="80"/>
      <c r="KSE306" s="80"/>
      <c r="KSF306" s="80"/>
      <c r="KSG306" s="80"/>
      <c r="KSH306" s="80"/>
      <c r="KSI306" s="80"/>
      <c r="KSJ306" s="80"/>
      <c r="KSK306" s="80"/>
      <c r="KSL306" s="80"/>
      <c r="KSM306" s="80"/>
      <c r="KSN306" s="80"/>
      <c r="KSO306" s="80"/>
      <c r="KSP306" s="80"/>
      <c r="KSQ306" s="80"/>
      <c r="KSR306" s="80"/>
      <c r="KSS306" s="80"/>
      <c r="KST306" s="80"/>
      <c r="KSU306" s="80"/>
      <c r="KSV306" s="80"/>
      <c r="KSW306" s="80"/>
      <c r="KSX306" s="80"/>
      <c r="KSY306" s="80"/>
      <c r="KSZ306" s="80"/>
      <c r="KTA306" s="80"/>
      <c r="KTB306" s="80"/>
      <c r="KTC306" s="80"/>
      <c r="KTD306" s="80"/>
      <c r="KTE306" s="80"/>
      <c r="KTF306" s="80"/>
      <c r="KTG306" s="80"/>
      <c r="KTH306" s="80"/>
      <c r="KTI306" s="80"/>
      <c r="KTJ306" s="80"/>
      <c r="KTK306" s="80"/>
      <c r="KTL306" s="80"/>
      <c r="KTM306" s="80"/>
      <c r="KTN306" s="80"/>
      <c r="KTO306" s="80"/>
      <c r="KTP306" s="80"/>
      <c r="KTQ306" s="80"/>
      <c r="KTR306" s="80"/>
      <c r="KTS306" s="80"/>
      <c r="KTT306" s="80"/>
      <c r="KTU306" s="80"/>
      <c r="KTV306" s="80"/>
      <c r="KTW306" s="80"/>
      <c r="KTX306" s="80"/>
      <c r="KTY306" s="80"/>
      <c r="KTZ306" s="80"/>
      <c r="KUA306" s="80"/>
      <c r="KUB306" s="80"/>
      <c r="KUC306" s="80"/>
      <c r="KUD306" s="80"/>
      <c r="KUE306" s="80"/>
      <c r="KUF306" s="80"/>
      <c r="KUG306" s="80"/>
      <c r="KUH306" s="80"/>
      <c r="KUI306" s="80"/>
      <c r="KUJ306" s="80"/>
      <c r="KUK306" s="80"/>
      <c r="KUL306" s="80"/>
      <c r="KUM306" s="80"/>
      <c r="KUN306" s="80"/>
      <c r="KUO306" s="80"/>
      <c r="KUP306" s="80"/>
      <c r="KUQ306" s="80"/>
      <c r="KUR306" s="80"/>
      <c r="KUS306" s="80"/>
      <c r="KUT306" s="80"/>
      <c r="KUU306" s="80"/>
      <c r="KUV306" s="80"/>
      <c r="KUW306" s="80"/>
      <c r="KUX306" s="80"/>
      <c r="KUY306" s="80"/>
      <c r="KUZ306" s="80"/>
      <c r="KVA306" s="80"/>
      <c r="KVB306" s="80"/>
      <c r="KVC306" s="80"/>
      <c r="KVD306" s="80"/>
      <c r="KVE306" s="80"/>
      <c r="KVF306" s="80"/>
      <c r="KVG306" s="80"/>
      <c r="KVH306" s="80"/>
      <c r="KVI306" s="80"/>
      <c r="KVJ306" s="80"/>
      <c r="KVK306" s="80"/>
      <c r="KVL306" s="80"/>
      <c r="KVM306" s="80"/>
      <c r="KVN306" s="80"/>
      <c r="KVO306" s="80"/>
      <c r="KVP306" s="80"/>
      <c r="KVQ306" s="80"/>
      <c r="KVR306" s="80"/>
      <c r="KVS306" s="80"/>
      <c r="KVT306" s="80"/>
      <c r="KVU306" s="80"/>
      <c r="KVV306" s="80"/>
      <c r="KVW306" s="80"/>
      <c r="KVX306" s="80"/>
      <c r="KVY306" s="80"/>
      <c r="KVZ306" s="80"/>
      <c r="KWA306" s="80"/>
      <c r="KWB306" s="80"/>
      <c r="KWC306" s="80"/>
      <c r="KWD306" s="80"/>
      <c r="KWE306" s="80"/>
      <c r="KWF306" s="80"/>
      <c r="KWG306" s="80"/>
      <c r="KWH306" s="80"/>
      <c r="KWI306" s="80"/>
      <c r="KWJ306" s="80"/>
      <c r="KWK306" s="80"/>
      <c r="KWL306" s="80"/>
      <c r="KWM306" s="80"/>
      <c r="KWN306" s="80"/>
      <c r="KWO306" s="80"/>
      <c r="KWP306" s="80"/>
      <c r="KWQ306" s="80"/>
      <c r="KWR306" s="80"/>
      <c r="KWS306" s="80"/>
      <c r="KWT306" s="80"/>
      <c r="KWU306" s="80"/>
      <c r="KWV306" s="80"/>
      <c r="KWW306" s="80"/>
      <c r="KWX306" s="80"/>
      <c r="KWY306" s="80"/>
      <c r="KWZ306" s="80"/>
      <c r="KXA306" s="80"/>
      <c r="KXB306" s="80"/>
      <c r="KXC306" s="80"/>
      <c r="KXD306" s="80"/>
      <c r="KXE306" s="80"/>
      <c r="KXF306" s="80"/>
      <c r="KXG306" s="80"/>
      <c r="KXH306" s="80"/>
      <c r="KXI306" s="80"/>
      <c r="KXJ306" s="80"/>
      <c r="KXK306" s="80"/>
      <c r="KXL306" s="80"/>
      <c r="KXM306" s="80"/>
      <c r="KXN306" s="80"/>
      <c r="KXO306" s="80"/>
      <c r="KXP306" s="80"/>
      <c r="KXQ306" s="80"/>
      <c r="KXR306" s="80"/>
      <c r="KXS306" s="80"/>
      <c r="KXT306" s="80"/>
      <c r="KXU306" s="80"/>
      <c r="KXV306" s="80"/>
      <c r="KXW306" s="80"/>
      <c r="KXX306" s="80"/>
      <c r="KXY306" s="80"/>
      <c r="KXZ306" s="80"/>
      <c r="KYA306" s="80"/>
      <c r="KYB306" s="80"/>
      <c r="KYC306" s="80"/>
      <c r="KYD306" s="80"/>
      <c r="KYE306" s="80"/>
      <c r="KYF306" s="80"/>
      <c r="KYG306" s="80"/>
      <c r="KYH306" s="80"/>
      <c r="KYI306" s="80"/>
      <c r="KYJ306" s="80"/>
      <c r="KYK306" s="80"/>
      <c r="KYL306" s="80"/>
      <c r="KYM306" s="80"/>
      <c r="KYN306" s="80"/>
      <c r="KYO306" s="80"/>
      <c r="KYP306" s="80"/>
      <c r="KYQ306" s="80"/>
      <c r="KYR306" s="80"/>
      <c r="KYS306" s="80"/>
      <c r="KYT306" s="80"/>
      <c r="KYU306" s="80"/>
      <c r="KYV306" s="80"/>
      <c r="KYW306" s="80"/>
      <c r="KYX306" s="80"/>
      <c r="KYY306" s="80"/>
      <c r="KYZ306" s="80"/>
      <c r="KZA306" s="80"/>
      <c r="KZB306" s="80"/>
      <c r="KZC306" s="80"/>
      <c r="KZD306" s="80"/>
      <c r="KZE306" s="80"/>
      <c r="KZF306" s="80"/>
      <c r="KZG306" s="80"/>
      <c r="KZH306" s="80"/>
      <c r="KZI306" s="80"/>
      <c r="KZJ306" s="80"/>
      <c r="KZK306" s="80"/>
      <c r="KZL306" s="80"/>
      <c r="KZM306" s="80"/>
      <c r="KZN306" s="80"/>
      <c r="KZO306" s="80"/>
      <c r="KZP306" s="80"/>
      <c r="KZQ306" s="80"/>
      <c r="KZR306" s="80"/>
      <c r="KZS306" s="80"/>
      <c r="KZT306" s="80"/>
      <c r="KZU306" s="80"/>
      <c r="KZV306" s="80"/>
      <c r="KZW306" s="80"/>
      <c r="KZX306" s="80"/>
      <c r="KZY306" s="80"/>
      <c r="KZZ306" s="80"/>
      <c r="LAA306" s="80"/>
      <c r="LAB306" s="80"/>
      <c r="LAC306" s="80"/>
      <c r="LAD306" s="80"/>
      <c r="LAE306" s="80"/>
      <c r="LAF306" s="80"/>
      <c r="LAG306" s="80"/>
      <c r="LAH306" s="80"/>
      <c r="LAI306" s="80"/>
      <c r="LAJ306" s="80"/>
      <c r="LAK306" s="80"/>
      <c r="LAL306" s="80"/>
      <c r="LAM306" s="80"/>
      <c r="LAN306" s="80"/>
      <c r="LAO306" s="80"/>
      <c r="LAP306" s="80"/>
      <c r="LAQ306" s="80"/>
      <c r="LAR306" s="80"/>
      <c r="LAS306" s="80"/>
      <c r="LAT306" s="80"/>
      <c r="LAU306" s="80"/>
      <c r="LAV306" s="80"/>
      <c r="LAW306" s="80"/>
      <c r="LAX306" s="80"/>
      <c r="LAY306" s="80"/>
      <c r="LAZ306" s="80"/>
      <c r="LBA306" s="80"/>
      <c r="LBB306" s="80"/>
      <c r="LBC306" s="80"/>
      <c r="LBD306" s="80"/>
      <c r="LBE306" s="80"/>
      <c r="LBF306" s="80"/>
      <c r="LBG306" s="80"/>
      <c r="LBH306" s="80"/>
      <c r="LBI306" s="80"/>
      <c r="LBJ306" s="80"/>
      <c r="LBK306" s="80"/>
      <c r="LBL306" s="80"/>
      <c r="LBM306" s="80"/>
      <c r="LBN306" s="80"/>
      <c r="LBO306" s="80"/>
      <c r="LBP306" s="80"/>
      <c r="LBQ306" s="80"/>
      <c r="LBR306" s="80"/>
      <c r="LBS306" s="80"/>
      <c r="LBT306" s="80"/>
      <c r="LBU306" s="80"/>
      <c r="LBV306" s="80"/>
      <c r="LBW306" s="80"/>
      <c r="LBX306" s="80"/>
      <c r="LBY306" s="80"/>
      <c r="LBZ306" s="80"/>
      <c r="LCA306" s="80"/>
      <c r="LCB306" s="80"/>
      <c r="LCC306" s="80"/>
      <c r="LCD306" s="80"/>
      <c r="LCE306" s="80"/>
      <c r="LCF306" s="80"/>
      <c r="LCG306" s="80"/>
      <c r="LCH306" s="80"/>
      <c r="LCI306" s="80"/>
      <c r="LCJ306" s="80"/>
      <c r="LCK306" s="80"/>
      <c r="LCL306" s="80"/>
      <c r="LCM306" s="80"/>
      <c r="LCN306" s="80"/>
      <c r="LCO306" s="80"/>
      <c r="LCP306" s="80"/>
      <c r="LCQ306" s="80"/>
      <c r="LCR306" s="80"/>
      <c r="LCS306" s="80"/>
      <c r="LCT306" s="80"/>
      <c r="LCU306" s="80"/>
      <c r="LCV306" s="80"/>
      <c r="LCW306" s="80"/>
      <c r="LCX306" s="80"/>
      <c r="LCY306" s="80"/>
      <c r="LCZ306" s="80"/>
      <c r="LDA306" s="80"/>
      <c r="LDB306" s="80"/>
      <c r="LDC306" s="80"/>
      <c r="LDD306" s="80"/>
      <c r="LDE306" s="80"/>
      <c r="LDF306" s="80"/>
      <c r="LDG306" s="80"/>
      <c r="LDH306" s="80"/>
      <c r="LDI306" s="80"/>
      <c r="LDJ306" s="80"/>
      <c r="LDK306" s="80"/>
      <c r="LDL306" s="80"/>
      <c r="LDM306" s="80"/>
      <c r="LDN306" s="80"/>
      <c r="LDO306" s="80"/>
      <c r="LDP306" s="80"/>
      <c r="LDQ306" s="80"/>
      <c r="LDR306" s="80"/>
      <c r="LDS306" s="80"/>
      <c r="LDT306" s="80"/>
      <c r="LDU306" s="80"/>
      <c r="LDV306" s="80"/>
      <c r="LDW306" s="80"/>
      <c r="LDX306" s="80"/>
      <c r="LDY306" s="80"/>
      <c r="LDZ306" s="80"/>
      <c r="LEA306" s="80"/>
      <c r="LEB306" s="80"/>
      <c r="LEC306" s="80"/>
      <c r="LED306" s="80"/>
      <c r="LEE306" s="80"/>
      <c r="LEF306" s="80"/>
      <c r="LEG306" s="80"/>
      <c r="LEH306" s="80"/>
      <c r="LEI306" s="80"/>
      <c r="LEJ306" s="80"/>
      <c r="LEK306" s="80"/>
      <c r="LEL306" s="80"/>
      <c r="LEM306" s="80"/>
      <c r="LEN306" s="80"/>
      <c r="LEO306" s="80"/>
      <c r="LEP306" s="80"/>
      <c r="LEQ306" s="80"/>
      <c r="LER306" s="80"/>
      <c r="LES306" s="80"/>
      <c r="LET306" s="80"/>
      <c r="LEU306" s="80"/>
      <c r="LEV306" s="80"/>
      <c r="LEW306" s="80"/>
      <c r="LEX306" s="80"/>
      <c r="LEY306" s="80"/>
      <c r="LEZ306" s="80"/>
      <c r="LFA306" s="80"/>
      <c r="LFB306" s="80"/>
      <c r="LFC306" s="80"/>
      <c r="LFD306" s="80"/>
      <c r="LFE306" s="80"/>
      <c r="LFF306" s="80"/>
      <c r="LFG306" s="80"/>
      <c r="LFH306" s="80"/>
      <c r="LFI306" s="80"/>
      <c r="LFJ306" s="80"/>
      <c r="LFK306" s="80"/>
      <c r="LFL306" s="80"/>
      <c r="LFM306" s="80"/>
      <c r="LFN306" s="80"/>
      <c r="LFO306" s="80"/>
      <c r="LFP306" s="80"/>
      <c r="LFQ306" s="80"/>
      <c r="LFR306" s="80"/>
      <c r="LFS306" s="80"/>
      <c r="LFT306" s="80"/>
      <c r="LFU306" s="80"/>
      <c r="LFV306" s="80"/>
      <c r="LFW306" s="80"/>
      <c r="LFX306" s="80"/>
      <c r="LFY306" s="80"/>
      <c r="LFZ306" s="80"/>
      <c r="LGA306" s="80"/>
      <c r="LGB306" s="80"/>
      <c r="LGC306" s="80"/>
      <c r="LGD306" s="80"/>
      <c r="LGE306" s="80"/>
      <c r="LGF306" s="80"/>
      <c r="LGG306" s="80"/>
      <c r="LGH306" s="80"/>
      <c r="LGI306" s="80"/>
      <c r="LGJ306" s="80"/>
      <c r="LGK306" s="80"/>
      <c r="LGL306" s="80"/>
      <c r="LGM306" s="80"/>
      <c r="LGN306" s="80"/>
      <c r="LGO306" s="80"/>
      <c r="LGP306" s="80"/>
      <c r="LGQ306" s="80"/>
      <c r="LGR306" s="80"/>
      <c r="LGS306" s="80"/>
      <c r="LGT306" s="80"/>
      <c r="LGU306" s="80"/>
      <c r="LGV306" s="80"/>
      <c r="LGW306" s="80"/>
      <c r="LGX306" s="80"/>
      <c r="LGY306" s="80"/>
      <c r="LGZ306" s="80"/>
      <c r="LHA306" s="80"/>
      <c r="LHB306" s="80"/>
      <c r="LHC306" s="80"/>
      <c r="LHD306" s="80"/>
      <c r="LHE306" s="80"/>
      <c r="LHF306" s="80"/>
      <c r="LHG306" s="80"/>
      <c r="LHH306" s="80"/>
      <c r="LHI306" s="80"/>
      <c r="LHJ306" s="80"/>
      <c r="LHK306" s="80"/>
      <c r="LHL306" s="80"/>
      <c r="LHM306" s="80"/>
      <c r="LHN306" s="80"/>
      <c r="LHO306" s="80"/>
      <c r="LHP306" s="80"/>
      <c r="LHQ306" s="80"/>
      <c r="LHR306" s="80"/>
      <c r="LHS306" s="80"/>
      <c r="LHT306" s="80"/>
      <c r="LHU306" s="80"/>
      <c r="LHV306" s="80"/>
      <c r="LHW306" s="80"/>
      <c r="LHX306" s="80"/>
      <c r="LHY306" s="80"/>
      <c r="LHZ306" s="80"/>
      <c r="LIA306" s="80"/>
      <c r="LIB306" s="80"/>
      <c r="LIC306" s="80"/>
      <c r="LID306" s="80"/>
      <c r="LIE306" s="80"/>
      <c r="LIF306" s="80"/>
      <c r="LIG306" s="80"/>
      <c r="LIH306" s="80"/>
      <c r="LII306" s="80"/>
      <c r="LIJ306" s="80"/>
      <c r="LIK306" s="80"/>
      <c r="LIL306" s="80"/>
      <c r="LIM306" s="80"/>
      <c r="LIN306" s="80"/>
      <c r="LIO306" s="80"/>
      <c r="LIP306" s="80"/>
      <c r="LIQ306" s="80"/>
      <c r="LIR306" s="80"/>
      <c r="LIS306" s="80"/>
      <c r="LIT306" s="80"/>
      <c r="LIU306" s="80"/>
      <c r="LIV306" s="80"/>
      <c r="LIW306" s="80"/>
      <c r="LIX306" s="80"/>
      <c r="LIY306" s="80"/>
      <c r="LIZ306" s="80"/>
      <c r="LJA306" s="80"/>
      <c r="LJB306" s="80"/>
      <c r="LJC306" s="80"/>
      <c r="LJD306" s="80"/>
      <c r="LJE306" s="80"/>
      <c r="LJF306" s="80"/>
      <c r="LJG306" s="80"/>
      <c r="LJH306" s="80"/>
      <c r="LJI306" s="80"/>
      <c r="LJJ306" s="80"/>
      <c r="LJK306" s="80"/>
      <c r="LJL306" s="80"/>
      <c r="LJM306" s="80"/>
      <c r="LJN306" s="80"/>
      <c r="LJO306" s="80"/>
      <c r="LJP306" s="80"/>
      <c r="LJQ306" s="80"/>
      <c r="LJR306" s="80"/>
      <c r="LJS306" s="80"/>
      <c r="LJT306" s="80"/>
      <c r="LJU306" s="80"/>
      <c r="LJV306" s="80"/>
      <c r="LJW306" s="80"/>
      <c r="LJX306" s="80"/>
      <c r="LJY306" s="80"/>
      <c r="LJZ306" s="80"/>
      <c r="LKA306" s="80"/>
      <c r="LKB306" s="80"/>
      <c r="LKC306" s="80"/>
      <c r="LKD306" s="80"/>
      <c r="LKE306" s="80"/>
      <c r="LKF306" s="80"/>
      <c r="LKG306" s="80"/>
      <c r="LKH306" s="80"/>
      <c r="LKI306" s="80"/>
      <c r="LKJ306" s="80"/>
      <c r="LKK306" s="80"/>
      <c r="LKL306" s="80"/>
      <c r="LKM306" s="80"/>
      <c r="LKN306" s="80"/>
      <c r="LKO306" s="80"/>
      <c r="LKP306" s="80"/>
      <c r="LKQ306" s="80"/>
      <c r="LKR306" s="80"/>
      <c r="LKS306" s="80"/>
      <c r="LKT306" s="80"/>
      <c r="LKU306" s="80"/>
      <c r="LKV306" s="80"/>
      <c r="LKW306" s="80"/>
      <c r="LKX306" s="80"/>
      <c r="LKY306" s="80"/>
      <c r="LKZ306" s="80"/>
      <c r="LLA306" s="80"/>
      <c r="LLB306" s="80"/>
      <c r="LLC306" s="80"/>
      <c r="LLD306" s="80"/>
      <c r="LLE306" s="80"/>
      <c r="LLF306" s="80"/>
      <c r="LLG306" s="80"/>
      <c r="LLH306" s="80"/>
      <c r="LLI306" s="80"/>
      <c r="LLJ306" s="80"/>
      <c r="LLK306" s="80"/>
      <c r="LLL306" s="80"/>
      <c r="LLM306" s="80"/>
      <c r="LLN306" s="80"/>
      <c r="LLO306" s="80"/>
      <c r="LLP306" s="80"/>
      <c r="LLQ306" s="80"/>
      <c r="LLR306" s="80"/>
      <c r="LLS306" s="80"/>
      <c r="LLT306" s="80"/>
      <c r="LLU306" s="80"/>
      <c r="LLV306" s="80"/>
      <c r="LLW306" s="80"/>
      <c r="LLX306" s="80"/>
      <c r="LLY306" s="80"/>
      <c r="LLZ306" s="80"/>
      <c r="LMA306" s="80"/>
      <c r="LMB306" s="80"/>
      <c r="LMC306" s="80"/>
      <c r="LMD306" s="80"/>
      <c r="LME306" s="80"/>
      <c r="LMF306" s="80"/>
      <c r="LMG306" s="80"/>
      <c r="LMH306" s="80"/>
      <c r="LMI306" s="80"/>
      <c r="LMJ306" s="80"/>
      <c r="LMK306" s="80"/>
      <c r="LML306" s="80"/>
      <c r="LMM306" s="80"/>
      <c r="LMN306" s="80"/>
      <c r="LMO306" s="80"/>
      <c r="LMP306" s="80"/>
      <c r="LMQ306" s="80"/>
      <c r="LMR306" s="80"/>
      <c r="LMS306" s="80"/>
      <c r="LMT306" s="80"/>
      <c r="LMU306" s="80"/>
      <c r="LMV306" s="80"/>
      <c r="LMW306" s="80"/>
      <c r="LMX306" s="80"/>
      <c r="LMY306" s="80"/>
      <c r="LMZ306" s="80"/>
      <c r="LNA306" s="80"/>
      <c r="LNB306" s="80"/>
      <c r="LNC306" s="80"/>
      <c r="LND306" s="80"/>
      <c r="LNE306" s="80"/>
      <c r="LNF306" s="80"/>
      <c r="LNG306" s="80"/>
      <c r="LNH306" s="80"/>
      <c r="LNI306" s="80"/>
      <c r="LNJ306" s="80"/>
      <c r="LNK306" s="80"/>
      <c r="LNL306" s="80"/>
      <c r="LNM306" s="80"/>
      <c r="LNN306" s="80"/>
      <c r="LNO306" s="80"/>
      <c r="LNP306" s="80"/>
      <c r="LNQ306" s="80"/>
      <c r="LNR306" s="80"/>
      <c r="LNS306" s="80"/>
      <c r="LNT306" s="80"/>
      <c r="LNU306" s="80"/>
      <c r="LNV306" s="80"/>
      <c r="LNW306" s="80"/>
      <c r="LNX306" s="80"/>
      <c r="LNY306" s="80"/>
      <c r="LNZ306" s="80"/>
      <c r="LOA306" s="80"/>
      <c r="LOB306" s="80"/>
      <c r="LOC306" s="80"/>
      <c r="LOD306" s="80"/>
      <c r="LOE306" s="80"/>
      <c r="LOF306" s="80"/>
      <c r="LOG306" s="80"/>
      <c r="LOH306" s="80"/>
      <c r="LOI306" s="80"/>
      <c r="LOJ306" s="80"/>
      <c r="LOK306" s="80"/>
      <c r="LOL306" s="80"/>
      <c r="LOM306" s="80"/>
      <c r="LON306" s="80"/>
      <c r="LOO306" s="80"/>
      <c r="LOP306" s="80"/>
      <c r="LOQ306" s="80"/>
      <c r="LOR306" s="80"/>
      <c r="LOS306" s="80"/>
      <c r="LOT306" s="80"/>
      <c r="LOU306" s="80"/>
      <c r="LOV306" s="80"/>
      <c r="LOW306" s="80"/>
      <c r="LOX306" s="80"/>
      <c r="LOY306" s="80"/>
      <c r="LOZ306" s="80"/>
      <c r="LPA306" s="80"/>
      <c r="LPB306" s="80"/>
      <c r="LPC306" s="80"/>
      <c r="LPD306" s="80"/>
      <c r="LPE306" s="80"/>
      <c r="LPF306" s="80"/>
      <c r="LPG306" s="80"/>
      <c r="LPH306" s="80"/>
      <c r="LPI306" s="80"/>
      <c r="LPJ306" s="80"/>
      <c r="LPK306" s="80"/>
      <c r="LPL306" s="80"/>
      <c r="LPM306" s="80"/>
      <c r="LPN306" s="80"/>
      <c r="LPO306" s="80"/>
      <c r="LPP306" s="80"/>
      <c r="LPQ306" s="80"/>
      <c r="LPR306" s="80"/>
      <c r="LPS306" s="80"/>
      <c r="LPT306" s="80"/>
      <c r="LPU306" s="80"/>
      <c r="LPV306" s="80"/>
      <c r="LPW306" s="80"/>
      <c r="LPX306" s="80"/>
      <c r="LPY306" s="80"/>
      <c r="LPZ306" s="80"/>
      <c r="LQA306" s="80"/>
      <c r="LQB306" s="80"/>
      <c r="LQC306" s="80"/>
      <c r="LQD306" s="80"/>
      <c r="LQE306" s="80"/>
      <c r="LQF306" s="80"/>
      <c r="LQG306" s="80"/>
      <c r="LQH306" s="80"/>
      <c r="LQI306" s="80"/>
      <c r="LQJ306" s="80"/>
      <c r="LQK306" s="80"/>
      <c r="LQL306" s="80"/>
      <c r="LQM306" s="80"/>
      <c r="LQN306" s="80"/>
      <c r="LQO306" s="80"/>
      <c r="LQP306" s="80"/>
      <c r="LQQ306" s="80"/>
      <c r="LQR306" s="80"/>
      <c r="LQS306" s="80"/>
      <c r="LQT306" s="80"/>
      <c r="LQU306" s="80"/>
      <c r="LQV306" s="80"/>
      <c r="LQW306" s="80"/>
      <c r="LQX306" s="80"/>
      <c r="LQY306" s="80"/>
      <c r="LQZ306" s="80"/>
      <c r="LRA306" s="80"/>
      <c r="LRB306" s="80"/>
      <c r="LRC306" s="80"/>
      <c r="LRD306" s="80"/>
      <c r="LRE306" s="80"/>
      <c r="LRF306" s="80"/>
      <c r="LRG306" s="80"/>
      <c r="LRH306" s="80"/>
      <c r="LRI306" s="80"/>
      <c r="LRJ306" s="80"/>
      <c r="LRK306" s="80"/>
      <c r="LRL306" s="80"/>
      <c r="LRM306" s="80"/>
      <c r="LRN306" s="80"/>
      <c r="LRO306" s="80"/>
      <c r="LRP306" s="80"/>
      <c r="LRQ306" s="80"/>
      <c r="LRR306" s="80"/>
      <c r="LRS306" s="80"/>
      <c r="LRT306" s="80"/>
      <c r="LRU306" s="80"/>
      <c r="LRV306" s="80"/>
      <c r="LRW306" s="80"/>
      <c r="LRX306" s="80"/>
      <c r="LRY306" s="80"/>
      <c r="LRZ306" s="80"/>
      <c r="LSA306" s="80"/>
      <c r="LSB306" s="80"/>
      <c r="LSC306" s="80"/>
      <c r="LSD306" s="80"/>
      <c r="LSE306" s="80"/>
      <c r="LSF306" s="80"/>
      <c r="LSG306" s="80"/>
      <c r="LSH306" s="80"/>
      <c r="LSI306" s="80"/>
      <c r="LSJ306" s="80"/>
      <c r="LSK306" s="80"/>
      <c r="LSL306" s="80"/>
      <c r="LSM306" s="80"/>
      <c r="LSN306" s="80"/>
      <c r="LSO306" s="80"/>
      <c r="LSP306" s="80"/>
      <c r="LSQ306" s="80"/>
      <c r="LSR306" s="80"/>
      <c r="LSS306" s="80"/>
      <c r="LST306" s="80"/>
      <c r="LSU306" s="80"/>
      <c r="LSV306" s="80"/>
      <c r="LSW306" s="80"/>
      <c r="LSX306" s="80"/>
      <c r="LSY306" s="80"/>
      <c r="LSZ306" s="80"/>
      <c r="LTA306" s="80"/>
      <c r="LTB306" s="80"/>
      <c r="LTC306" s="80"/>
      <c r="LTD306" s="80"/>
      <c r="LTE306" s="80"/>
      <c r="LTF306" s="80"/>
      <c r="LTG306" s="80"/>
      <c r="LTH306" s="80"/>
      <c r="LTI306" s="80"/>
      <c r="LTJ306" s="80"/>
      <c r="LTK306" s="80"/>
      <c r="LTL306" s="80"/>
      <c r="LTM306" s="80"/>
      <c r="LTN306" s="80"/>
      <c r="LTO306" s="80"/>
      <c r="LTP306" s="80"/>
      <c r="LTQ306" s="80"/>
      <c r="LTR306" s="80"/>
      <c r="LTS306" s="80"/>
      <c r="LTT306" s="80"/>
      <c r="LTU306" s="80"/>
      <c r="LTV306" s="80"/>
      <c r="LTW306" s="80"/>
      <c r="LTX306" s="80"/>
      <c r="LTY306" s="80"/>
      <c r="LTZ306" s="80"/>
      <c r="LUA306" s="80"/>
      <c r="LUB306" s="80"/>
      <c r="LUC306" s="80"/>
      <c r="LUD306" s="80"/>
      <c r="LUE306" s="80"/>
      <c r="LUF306" s="80"/>
      <c r="LUG306" s="80"/>
      <c r="LUH306" s="80"/>
      <c r="LUI306" s="80"/>
      <c r="LUJ306" s="80"/>
      <c r="LUK306" s="80"/>
      <c r="LUL306" s="80"/>
      <c r="LUM306" s="80"/>
      <c r="LUN306" s="80"/>
      <c r="LUO306" s="80"/>
      <c r="LUP306" s="80"/>
      <c r="LUQ306" s="80"/>
      <c r="LUR306" s="80"/>
      <c r="LUS306" s="80"/>
      <c r="LUT306" s="80"/>
      <c r="LUU306" s="80"/>
      <c r="LUV306" s="80"/>
      <c r="LUW306" s="80"/>
      <c r="LUX306" s="80"/>
      <c r="LUY306" s="80"/>
      <c r="LUZ306" s="80"/>
      <c r="LVA306" s="80"/>
      <c r="LVB306" s="80"/>
      <c r="LVC306" s="80"/>
      <c r="LVD306" s="80"/>
      <c r="LVE306" s="80"/>
      <c r="LVF306" s="80"/>
      <c r="LVG306" s="80"/>
      <c r="LVH306" s="80"/>
      <c r="LVI306" s="80"/>
      <c r="LVJ306" s="80"/>
      <c r="LVK306" s="80"/>
      <c r="LVL306" s="80"/>
      <c r="LVM306" s="80"/>
      <c r="LVN306" s="80"/>
      <c r="LVO306" s="80"/>
      <c r="LVP306" s="80"/>
      <c r="LVQ306" s="80"/>
      <c r="LVR306" s="80"/>
      <c r="LVS306" s="80"/>
      <c r="LVT306" s="80"/>
      <c r="LVU306" s="80"/>
      <c r="LVV306" s="80"/>
      <c r="LVW306" s="80"/>
      <c r="LVX306" s="80"/>
      <c r="LVY306" s="80"/>
      <c r="LVZ306" s="80"/>
      <c r="LWA306" s="80"/>
      <c r="LWB306" s="80"/>
      <c r="LWC306" s="80"/>
      <c r="LWD306" s="80"/>
      <c r="LWE306" s="80"/>
      <c r="LWF306" s="80"/>
      <c r="LWG306" s="80"/>
      <c r="LWH306" s="80"/>
      <c r="LWI306" s="80"/>
      <c r="LWJ306" s="80"/>
      <c r="LWK306" s="80"/>
      <c r="LWL306" s="80"/>
      <c r="LWM306" s="80"/>
      <c r="LWN306" s="80"/>
      <c r="LWO306" s="80"/>
      <c r="LWP306" s="80"/>
      <c r="LWQ306" s="80"/>
      <c r="LWR306" s="80"/>
      <c r="LWS306" s="80"/>
      <c r="LWT306" s="80"/>
      <c r="LWU306" s="80"/>
      <c r="LWV306" s="80"/>
      <c r="LWW306" s="80"/>
      <c r="LWX306" s="80"/>
      <c r="LWY306" s="80"/>
      <c r="LWZ306" s="80"/>
      <c r="LXA306" s="80"/>
      <c r="LXB306" s="80"/>
      <c r="LXC306" s="80"/>
      <c r="LXD306" s="80"/>
      <c r="LXE306" s="80"/>
      <c r="LXF306" s="80"/>
      <c r="LXG306" s="80"/>
      <c r="LXH306" s="80"/>
      <c r="LXI306" s="80"/>
      <c r="LXJ306" s="80"/>
      <c r="LXK306" s="80"/>
      <c r="LXL306" s="80"/>
      <c r="LXM306" s="80"/>
      <c r="LXN306" s="80"/>
      <c r="LXO306" s="80"/>
      <c r="LXP306" s="80"/>
      <c r="LXQ306" s="80"/>
      <c r="LXR306" s="80"/>
      <c r="LXS306" s="80"/>
      <c r="LXT306" s="80"/>
      <c r="LXU306" s="80"/>
      <c r="LXV306" s="80"/>
      <c r="LXW306" s="80"/>
      <c r="LXX306" s="80"/>
      <c r="LXY306" s="80"/>
      <c r="LXZ306" s="80"/>
      <c r="LYA306" s="80"/>
      <c r="LYB306" s="80"/>
      <c r="LYC306" s="80"/>
      <c r="LYD306" s="80"/>
      <c r="LYE306" s="80"/>
      <c r="LYF306" s="80"/>
      <c r="LYG306" s="80"/>
      <c r="LYH306" s="80"/>
      <c r="LYI306" s="80"/>
      <c r="LYJ306" s="80"/>
      <c r="LYK306" s="80"/>
      <c r="LYL306" s="80"/>
      <c r="LYM306" s="80"/>
      <c r="LYN306" s="80"/>
      <c r="LYO306" s="80"/>
      <c r="LYP306" s="80"/>
      <c r="LYQ306" s="80"/>
      <c r="LYR306" s="80"/>
      <c r="LYS306" s="80"/>
      <c r="LYT306" s="80"/>
      <c r="LYU306" s="80"/>
      <c r="LYV306" s="80"/>
      <c r="LYW306" s="80"/>
      <c r="LYX306" s="80"/>
      <c r="LYY306" s="80"/>
      <c r="LYZ306" s="80"/>
      <c r="LZA306" s="80"/>
      <c r="LZB306" s="80"/>
      <c r="LZC306" s="80"/>
      <c r="LZD306" s="80"/>
      <c r="LZE306" s="80"/>
      <c r="LZF306" s="80"/>
      <c r="LZG306" s="80"/>
      <c r="LZH306" s="80"/>
      <c r="LZI306" s="80"/>
      <c r="LZJ306" s="80"/>
      <c r="LZK306" s="80"/>
      <c r="LZL306" s="80"/>
      <c r="LZM306" s="80"/>
      <c r="LZN306" s="80"/>
      <c r="LZO306" s="80"/>
      <c r="LZP306" s="80"/>
      <c r="LZQ306" s="80"/>
      <c r="LZR306" s="80"/>
      <c r="LZS306" s="80"/>
      <c r="LZT306" s="80"/>
      <c r="LZU306" s="80"/>
      <c r="LZV306" s="80"/>
      <c r="LZW306" s="80"/>
      <c r="LZX306" s="80"/>
      <c r="LZY306" s="80"/>
      <c r="LZZ306" s="80"/>
      <c r="MAA306" s="80"/>
      <c r="MAB306" s="80"/>
      <c r="MAC306" s="80"/>
      <c r="MAD306" s="80"/>
      <c r="MAE306" s="80"/>
      <c r="MAF306" s="80"/>
      <c r="MAG306" s="80"/>
      <c r="MAH306" s="80"/>
      <c r="MAI306" s="80"/>
      <c r="MAJ306" s="80"/>
      <c r="MAK306" s="80"/>
      <c r="MAL306" s="80"/>
      <c r="MAM306" s="80"/>
      <c r="MAN306" s="80"/>
      <c r="MAO306" s="80"/>
      <c r="MAP306" s="80"/>
      <c r="MAQ306" s="80"/>
      <c r="MAR306" s="80"/>
      <c r="MAS306" s="80"/>
      <c r="MAT306" s="80"/>
      <c r="MAU306" s="80"/>
      <c r="MAV306" s="80"/>
      <c r="MAW306" s="80"/>
      <c r="MAX306" s="80"/>
      <c r="MAY306" s="80"/>
      <c r="MAZ306" s="80"/>
      <c r="MBA306" s="80"/>
      <c r="MBB306" s="80"/>
      <c r="MBC306" s="80"/>
      <c r="MBD306" s="80"/>
      <c r="MBE306" s="80"/>
      <c r="MBF306" s="80"/>
      <c r="MBG306" s="80"/>
      <c r="MBH306" s="80"/>
      <c r="MBI306" s="80"/>
      <c r="MBJ306" s="80"/>
      <c r="MBK306" s="80"/>
      <c r="MBL306" s="80"/>
      <c r="MBM306" s="80"/>
      <c r="MBN306" s="80"/>
      <c r="MBO306" s="80"/>
      <c r="MBP306" s="80"/>
      <c r="MBQ306" s="80"/>
      <c r="MBR306" s="80"/>
      <c r="MBS306" s="80"/>
      <c r="MBT306" s="80"/>
      <c r="MBU306" s="80"/>
      <c r="MBV306" s="80"/>
      <c r="MBW306" s="80"/>
      <c r="MBX306" s="80"/>
      <c r="MBY306" s="80"/>
      <c r="MBZ306" s="80"/>
      <c r="MCA306" s="80"/>
      <c r="MCB306" s="80"/>
      <c r="MCC306" s="80"/>
      <c r="MCD306" s="80"/>
      <c r="MCE306" s="80"/>
      <c r="MCF306" s="80"/>
      <c r="MCG306" s="80"/>
      <c r="MCH306" s="80"/>
      <c r="MCI306" s="80"/>
      <c r="MCJ306" s="80"/>
      <c r="MCK306" s="80"/>
      <c r="MCL306" s="80"/>
      <c r="MCM306" s="80"/>
      <c r="MCN306" s="80"/>
      <c r="MCO306" s="80"/>
      <c r="MCP306" s="80"/>
      <c r="MCQ306" s="80"/>
      <c r="MCR306" s="80"/>
      <c r="MCS306" s="80"/>
      <c r="MCT306" s="80"/>
      <c r="MCU306" s="80"/>
      <c r="MCV306" s="80"/>
      <c r="MCW306" s="80"/>
      <c r="MCX306" s="80"/>
      <c r="MCY306" s="80"/>
      <c r="MCZ306" s="80"/>
      <c r="MDA306" s="80"/>
      <c r="MDB306" s="80"/>
      <c r="MDC306" s="80"/>
      <c r="MDD306" s="80"/>
      <c r="MDE306" s="80"/>
      <c r="MDF306" s="80"/>
      <c r="MDG306" s="80"/>
      <c r="MDH306" s="80"/>
      <c r="MDI306" s="80"/>
      <c r="MDJ306" s="80"/>
      <c r="MDK306" s="80"/>
      <c r="MDL306" s="80"/>
      <c r="MDM306" s="80"/>
      <c r="MDN306" s="80"/>
      <c r="MDO306" s="80"/>
      <c r="MDP306" s="80"/>
      <c r="MDQ306" s="80"/>
      <c r="MDR306" s="80"/>
      <c r="MDS306" s="80"/>
      <c r="MDT306" s="80"/>
      <c r="MDU306" s="80"/>
      <c r="MDV306" s="80"/>
      <c r="MDW306" s="80"/>
      <c r="MDX306" s="80"/>
      <c r="MDY306" s="80"/>
      <c r="MDZ306" s="80"/>
      <c r="MEA306" s="80"/>
      <c r="MEB306" s="80"/>
      <c r="MEC306" s="80"/>
      <c r="MED306" s="80"/>
      <c r="MEE306" s="80"/>
      <c r="MEF306" s="80"/>
      <c r="MEG306" s="80"/>
      <c r="MEH306" s="80"/>
      <c r="MEI306" s="80"/>
      <c r="MEJ306" s="80"/>
      <c r="MEK306" s="80"/>
      <c r="MEL306" s="80"/>
      <c r="MEM306" s="80"/>
      <c r="MEN306" s="80"/>
      <c r="MEO306" s="80"/>
      <c r="MEP306" s="80"/>
      <c r="MEQ306" s="80"/>
      <c r="MER306" s="80"/>
      <c r="MES306" s="80"/>
      <c r="MET306" s="80"/>
      <c r="MEU306" s="80"/>
      <c r="MEV306" s="80"/>
      <c r="MEW306" s="80"/>
      <c r="MEX306" s="80"/>
      <c r="MEY306" s="80"/>
      <c r="MEZ306" s="80"/>
      <c r="MFA306" s="80"/>
      <c r="MFB306" s="80"/>
      <c r="MFC306" s="80"/>
      <c r="MFD306" s="80"/>
      <c r="MFE306" s="80"/>
      <c r="MFF306" s="80"/>
      <c r="MFG306" s="80"/>
      <c r="MFH306" s="80"/>
      <c r="MFI306" s="80"/>
      <c r="MFJ306" s="80"/>
      <c r="MFK306" s="80"/>
      <c r="MFL306" s="80"/>
      <c r="MFM306" s="80"/>
      <c r="MFN306" s="80"/>
      <c r="MFO306" s="80"/>
      <c r="MFP306" s="80"/>
      <c r="MFQ306" s="80"/>
      <c r="MFR306" s="80"/>
      <c r="MFS306" s="80"/>
      <c r="MFT306" s="80"/>
      <c r="MFU306" s="80"/>
      <c r="MFV306" s="80"/>
      <c r="MFW306" s="80"/>
      <c r="MFX306" s="80"/>
      <c r="MFY306" s="80"/>
      <c r="MFZ306" s="80"/>
      <c r="MGA306" s="80"/>
      <c r="MGB306" s="80"/>
      <c r="MGC306" s="80"/>
      <c r="MGD306" s="80"/>
      <c r="MGE306" s="80"/>
      <c r="MGF306" s="80"/>
      <c r="MGG306" s="80"/>
      <c r="MGH306" s="80"/>
      <c r="MGI306" s="80"/>
      <c r="MGJ306" s="80"/>
      <c r="MGK306" s="80"/>
      <c r="MGL306" s="80"/>
      <c r="MGM306" s="80"/>
      <c r="MGN306" s="80"/>
      <c r="MGO306" s="80"/>
      <c r="MGP306" s="80"/>
      <c r="MGQ306" s="80"/>
      <c r="MGR306" s="80"/>
      <c r="MGS306" s="80"/>
      <c r="MGT306" s="80"/>
      <c r="MGU306" s="80"/>
      <c r="MGV306" s="80"/>
      <c r="MGW306" s="80"/>
      <c r="MGX306" s="80"/>
      <c r="MGY306" s="80"/>
      <c r="MGZ306" s="80"/>
      <c r="MHA306" s="80"/>
      <c r="MHB306" s="80"/>
      <c r="MHC306" s="80"/>
      <c r="MHD306" s="80"/>
      <c r="MHE306" s="80"/>
      <c r="MHF306" s="80"/>
      <c r="MHG306" s="80"/>
      <c r="MHH306" s="80"/>
      <c r="MHI306" s="80"/>
      <c r="MHJ306" s="80"/>
      <c r="MHK306" s="80"/>
      <c r="MHL306" s="80"/>
      <c r="MHM306" s="80"/>
      <c r="MHN306" s="80"/>
      <c r="MHO306" s="80"/>
      <c r="MHP306" s="80"/>
      <c r="MHQ306" s="80"/>
      <c r="MHR306" s="80"/>
      <c r="MHS306" s="80"/>
      <c r="MHT306" s="80"/>
      <c r="MHU306" s="80"/>
      <c r="MHV306" s="80"/>
      <c r="MHW306" s="80"/>
      <c r="MHX306" s="80"/>
      <c r="MHY306" s="80"/>
      <c r="MHZ306" s="80"/>
      <c r="MIA306" s="80"/>
      <c r="MIB306" s="80"/>
      <c r="MIC306" s="80"/>
      <c r="MID306" s="80"/>
      <c r="MIE306" s="80"/>
      <c r="MIF306" s="80"/>
      <c r="MIG306" s="80"/>
      <c r="MIH306" s="80"/>
      <c r="MII306" s="80"/>
      <c r="MIJ306" s="80"/>
      <c r="MIK306" s="80"/>
      <c r="MIL306" s="80"/>
      <c r="MIM306" s="80"/>
      <c r="MIN306" s="80"/>
      <c r="MIO306" s="80"/>
      <c r="MIP306" s="80"/>
      <c r="MIQ306" s="80"/>
      <c r="MIR306" s="80"/>
      <c r="MIS306" s="80"/>
      <c r="MIT306" s="80"/>
      <c r="MIU306" s="80"/>
      <c r="MIV306" s="80"/>
      <c r="MIW306" s="80"/>
      <c r="MIX306" s="80"/>
      <c r="MIY306" s="80"/>
      <c r="MIZ306" s="80"/>
      <c r="MJA306" s="80"/>
      <c r="MJB306" s="80"/>
      <c r="MJC306" s="80"/>
      <c r="MJD306" s="80"/>
      <c r="MJE306" s="80"/>
      <c r="MJF306" s="80"/>
      <c r="MJG306" s="80"/>
      <c r="MJH306" s="80"/>
      <c r="MJI306" s="80"/>
      <c r="MJJ306" s="80"/>
      <c r="MJK306" s="80"/>
      <c r="MJL306" s="80"/>
      <c r="MJM306" s="80"/>
      <c r="MJN306" s="80"/>
      <c r="MJO306" s="80"/>
      <c r="MJP306" s="80"/>
      <c r="MJQ306" s="80"/>
      <c r="MJR306" s="80"/>
      <c r="MJS306" s="80"/>
      <c r="MJT306" s="80"/>
      <c r="MJU306" s="80"/>
      <c r="MJV306" s="80"/>
      <c r="MJW306" s="80"/>
      <c r="MJX306" s="80"/>
      <c r="MJY306" s="80"/>
      <c r="MJZ306" s="80"/>
      <c r="MKA306" s="80"/>
      <c r="MKB306" s="80"/>
      <c r="MKC306" s="80"/>
      <c r="MKD306" s="80"/>
      <c r="MKE306" s="80"/>
      <c r="MKF306" s="80"/>
      <c r="MKG306" s="80"/>
      <c r="MKH306" s="80"/>
      <c r="MKI306" s="80"/>
      <c r="MKJ306" s="80"/>
      <c r="MKK306" s="80"/>
      <c r="MKL306" s="80"/>
      <c r="MKM306" s="80"/>
      <c r="MKN306" s="80"/>
      <c r="MKO306" s="80"/>
      <c r="MKP306" s="80"/>
      <c r="MKQ306" s="80"/>
      <c r="MKR306" s="80"/>
      <c r="MKS306" s="80"/>
      <c r="MKT306" s="80"/>
      <c r="MKU306" s="80"/>
      <c r="MKV306" s="80"/>
      <c r="MKW306" s="80"/>
      <c r="MKX306" s="80"/>
      <c r="MKY306" s="80"/>
      <c r="MKZ306" s="80"/>
      <c r="MLA306" s="80"/>
      <c r="MLB306" s="80"/>
      <c r="MLC306" s="80"/>
      <c r="MLD306" s="80"/>
      <c r="MLE306" s="80"/>
      <c r="MLF306" s="80"/>
      <c r="MLG306" s="80"/>
      <c r="MLH306" s="80"/>
      <c r="MLI306" s="80"/>
      <c r="MLJ306" s="80"/>
      <c r="MLK306" s="80"/>
      <c r="MLL306" s="80"/>
      <c r="MLM306" s="80"/>
      <c r="MLN306" s="80"/>
      <c r="MLO306" s="80"/>
      <c r="MLP306" s="80"/>
      <c r="MLQ306" s="80"/>
      <c r="MLR306" s="80"/>
      <c r="MLS306" s="80"/>
      <c r="MLT306" s="80"/>
      <c r="MLU306" s="80"/>
      <c r="MLV306" s="80"/>
      <c r="MLW306" s="80"/>
      <c r="MLX306" s="80"/>
      <c r="MLY306" s="80"/>
      <c r="MLZ306" s="80"/>
      <c r="MMA306" s="80"/>
      <c r="MMB306" s="80"/>
      <c r="MMC306" s="80"/>
      <c r="MMD306" s="80"/>
      <c r="MME306" s="80"/>
      <c r="MMF306" s="80"/>
      <c r="MMG306" s="80"/>
      <c r="MMH306" s="80"/>
      <c r="MMI306" s="80"/>
      <c r="MMJ306" s="80"/>
      <c r="MMK306" s="80"/>
      <c r="MML306" s="80"/>
      <c r="MMM306" s="80"/>
      <c r="MMN306" s="80"/>
      <c r="MMO306" s="80"/>
      <c r="MMP306" s="80"/>
      <c r="MMQ306" s="80"/>
      <c r="MMR306" s="80"/>
      <c r="MMS306" s="80"/>
      <c r="MMT306" s="80"/>
      <c r="MMU306" s="80"/>
      <c r="MMV306" s="80"/>
      <c r="MMW306" s="80"/>
      <c r="MMX306" s="80"/>
      <c r="MMY306" s="80"/>
      <c r="MMZ306" s="80"/>
      <c r="MNA306" s="80"/>
      <c r="MNB306" s="80"/>
      <c r="MNC306" s="80"/>
      <c r="MND306" s="80"/>
      <c r="MNE306" s="80"/>
      <c r="MNF306" s="80"/>
      <c r="MNG306" s="80"/>
      <c r="MNH306" s="80"/>
      <c r="MNI306" s="80"/>
      <c r="MNJ306" s="80"/>
      <c r="MNK306" s="80"/>
      <c r="MNL306" s="80"/>
      <c r="MNM306" s="80"/>
      <c r="MNN306" s="80"/>
      <c r="MNO306" s="80"/>
      <c r="MNP306" s="80"/>
      <c r="MNQ306" s="80"/>
      <c r="MNR306" s="80"/>
      <c r="MNS306" s="80"/>
      <c r="MNT306" s="80"/>
      <c r="MNU306" s="80"/>
      <c r="MNV306" s="80"/>
      <c r="MNW306" s="80"/>
      <c r="MNX306" s="80"/>
      <c r="MNY306" s="80"/>
      <c r="MNZ306" s="80"/>
      <c r="MOA306" s="80"/>
      <c r="MOB306" s="80"/>
      <c r="MOC306" s="80"/>
      <c r="MOD306" s="80"/>
      <c r="MOE306" s="80"/>
      <c r="MOF306" s="80"/>
      <c r="MOG306" s="80"/>
      <c r="MOH306" s="80"/>
      <c r="MOI306" s="80"/>
      <c r="MOJ306" s="80"/>
      <c r="MOK306" s="80"/>
      <c r="MOL306" s="80"/>
      <c r="MOM306" s="80"/>
      <c r="MON306" s="80"/>
      <c r="MOO306" s="80"/>
      <c r="MOP306" s="80"/>
      <c r="MOQ306" s="80"/>
      <c r="MOR306" s="80"/>
      <c r="MOS306" s="80"/>
      <c r="MOT306" s="80"/>
      <c r="MOU306" s="80"/>
      <c r="MOV306" s="80"/>
      <c r="MOW306" s="80"/>
      <c r="MOX306" s="80"/>
      <c r="MOY306" s="80"/>
      <c r="MOZ306" s="80"/>
      <c r="MPA306" s="80"/>
      <c r="MPB306" s="80"/>
      <c r="MPC306" s="80"/>
      <c r="MPD306" s="80"/>
      <c r="MPE306" s="80"/>
      <c r="MPF306" s="80"/>
      <c r="MPG306" s="80"/>
      <c r="MPH306" s="80"/>
      <c r="MPI306" s="80"/>
      <c r="MPJ306" s="80"/>
      <c r="MPK306" s="80"/>
      <c r="MPL306" s="80"/>
      <c r="MPM306" s="80"/>
      <c r="MPN306" s="80"/>
      <c r="MPO306" s="80"/>
      <c r="MPP306" s="80"/>
      <c r="MPQ306" s="80"/>
      <c r="MPR306" s="80"/>
      <c r="MPS306" s="80"/>
      <c r="MPT306" s="80"/>
      <c r="MPU306" s="80"/>
      <c r="MPV306" s="80"/>
      <c r="MPW306" s="80"/>
      <c r="MPX306" s="80"/>
      <c r="MPY306" s="80"/>
      <c r="MPZ306" s="80"/>
      <c r="MQA306" s="80"/>
      <c r="MQB306" s="80"/>
      <c r="MQC306" s="80"/>
      <c r="MQD306" s="80"/>
      <c r="MQE306" s="80"/>
      <c r="MQF306" s="80"/>
      <c r="MQG306" s="80"/>
      <c r="MQH306" s="80"/>
      <c r="MQI306" s="80"/>
      <c r="MQJ306" s="80"/>
      <c r="MQK306" s="80"/>
      <c r="MQL306" s="80"/>
      <c r="MQM306" s="80"/>
      <c r="MQN306" s="80"/>
      <c r="MQO306" s="80"/>
      <c r="MQP306" s="80"/>
      <c r="MQQ306" s="80"/>
      <c r="MQR306" s="80"/>
      <c r="MQS306" s="80"/>
      <c r="MQT306" s="80"/>
      <c r="MQU306" s="80"/>
      <c r="MQV306" s="80"/>
      <c r="MQW306" s="80"/>
      <c r="MQX306" s="80"/>
      <c r="MQY306" s="80"/>
      <c r="MQZ306" s="80"/>
      <c r="MRA306" s="80"/>
      <c r="MRB306" s="80"/>
      <c r="MRC306" s="80"/>
      <c r="MRD306" s="80"/>
      <c r="MRE306" s="80"/>
      <c r="MRF306" s="80"/>
      <c r="MRG306" s="80"/>
      <c r="MRH306" s="80"/>
      <c r="MRI306" s="80"/>
      <c r="MRJ306" s="80"/>
      <c r="MRK306" s="80"/>
      <c r="MRL306" s="80"/>
      <c r="MRM306" s="80"/>
      <c r="MRN306" s="80"/>
      <c r="MRO306" s="80"/>
      <c r="MRP306" s="80"/>
      <c r="MRQ306" s="80"/>
      <c r="MRR306" s="80"/>
      <c r="MRS306" s="80"/>
      <c r="MRT306" s="80"/>
      <c r="MRU306" s="80"/>
      <c r="MRV306" s="80"/>
      <c r="MRW306" s="80"/>
      <c r="MRX306" s="80"/>
      <c r="MRY306" s="80"/>
      <c r="MRZ306" s="80"/>
      <c r="MSA306" s="80"/>
      <c r="MSB306" s="80"/>
      <c r="MSC306" s="80"/>
      <c r="MSD306" s="80"/>
      <c r="MSE306" s="80"/>
      <c r="MSF306" s="80"/>
      <c r="MSG306" s="80"/>
      <c r="MSH306" s="80"/>
      <c r="MSI306" s="80"/>
      <c r="MSJ306" s="80"/>
      <c r="MSK306" s="80"/>
      <c r="MSL306" s="80"/>
      <c r="MSM306" s="80"/>
      <c r="MSN306" s="80"/>
      <c r="MSO306" s="80"/>
      <c r="MSP306" s="80"/>
      <c r="MSQ306" s="80"/>
      <c r="MSR306" s="80"/>
      <c r="MSS306" s="80"/>
      <c r="MST306" s="80"/>
      <c r="MSU306" s="80"/>
      <c r="MSV306" s="80"/>
      <c r="MSW306" s="80"/>
      <c r="MSX306" s="80"/>
      <c r="MSY306" s="80"/>
      <c r="MSZ306" s="80"/>
      <c r="MTA306" s="80"/>
      <c r="MTB306" s="80"/>
      <c r="MTC306" s="80"/>
      <c r="MTD306" s="80"/>
      <c r="MTE306" s="80"/>
      <c r="MTF306" s="80"/>
      <c r="MTG306" s="80"/>
      <c r="MTH306" s="80"/>
      <c r="MTI306" s="80"/>
      <c r="MTJ306" s="80"/>
      <c r="MTK306" s="80"/>
      <c r="MTL306" s="80"/>
      <c r="MTM306" s="80"/>
      <c r="MTN306" s="80"/>
      <c r="MTO306" s="80"/>
      <c r="MTP306" s="80"/>
      <c r="MTQ306" s="80"/>
      <c r="MTR306" s="80"/>
      <c r="MTS306" s="80"/>
      <c r="MTT306" s="80"/>
      <c r="MTU306" s="80"/>
      <c r="MTV306" s="80"/>
      <c r="MTW306" s="80"/>
      <c r="MTX306" s="80"/>
      <c r="MTY306" s="80"/>
      <c r="MTZ306" s="80"/>
      <c r="MUA306" s="80"/>
      <c r="MUB306" s="80"/>
      <c r="MUC306" s="80"/>
      <c r="MUD306" s="80"/>
      <c r="MUE306" s="80"/>
      <c r="MUF306" s="80"/>
      <c r="MUG306" s="80"/>
      <c r="MUH306" s="80"/>
      <c r="MUI306" s="80"/>
      <c r="MUJ306" s="80"/>
      <c r="MUK306" s="80"/>
      <c r="MUL306" s="80"/>
      <c r="MUM306" s="80"/>
      <c r="MUN306" s="80"/>
      <c r="MUO306" s="80"/>
      <c r="MUP306" s="80"/>
      <c r="MUQ306" s="80"/>
      <c r="MUR306" s="80"/>
      <c r="MUS306" s="80"/>
      <c r="MUT306" s="80"/>
      <c r="MUU306" s="80"/>
      <c r="MUV306" s="80"/>
      <c r="MUW306" s="80"/>
      <c r="MUX306" s="80"/>
      <c r="MUY306" s="80"/>
      <c r="MUZ306" s="80"/>
      <c r="MVA306" s="80"/>
      <c r="MVB306" s="80"/>
      <c r="MVC306" s="80"/>
      <c r="MVD306" s="80"/>
      <c r="MVE306" s="80"/>
      <c r="MVF306" s="80"/>
      <c r="MVG306" s="80"/>
      <c r="MVH306" s="80"/>
      <c r="MVI306" s="80"/>
      <c r="MVJ306" s="80"/>
      <c r="MVK306" s="80"/>
      <c r="MVL306" s="80"/>
      <c r="MVM306" s="80"/>
      <c r="MVN306" s="80"/>
      <c r="MVO306" s="80"/>
      <c r="MVP306" s="80"/>
      <c r="MVQ306" s="80"/>
      <c r="MVR306" s="80"/>
      <c r="MVS306" s="80"/>
      <c r="MVT306" s="80"/>
      <c r="MVU306" s="80"/>
      <c r="MVV306" s="80"/>
      <c r="MVW306" s="80"/>
      <c r="MVX306" s="80"/>
      <c r="MVY306" s="80"/>
      <c r="MVZ306" s="80"/>
      <c r="MWA306" s="80"/>
      <c r="MWB306" s="80"/>
      <c r="MWC306" s="80"/>
      <c r="MWD306" s="80"/>
      <c r="MWE306" s="80"/>
      <c r="MWF306" s="80"/>
      <c r="MWG306" s="80"/>
      <c r="MWH306" s="80"/>
      <c r="MWI306" s="80"/>
      <c r="MWJ306" s="80"/>
      <c r="MWK306" s="80"/>
      <c r="MWL306" s="80"/>
      <c r="MWM306" s="80"/>
      <c r="MWN306" s="80"/>
      <c r="MWO306" s="80"/>
      <c r="MWP306" s="80"/>
      <c r="MWQ306" s="80"/>
      <c r="MWR306" s="80"/>
      <c r="MWS306" s="80"/>
      <c r="MWT306" s="80"/>
      <c r="MWU306" s="80"/>
      <c r="MWV306" s="80"/>
      <c r="MWW306" s="80"/>
      <c r="MWX306" s="80"/>
      <c r="MWY306" s="80"/>
      <c r="MWZ306" s="80"/>
      <c r="MXA306" s="80"/>
      <c r="MXB306" s="80"/>
      <c r="MXC306" s="80"/>
      <c r="MXD306" s="80"/>
      <c r="MXE306" s="80"/>
      <c r="MXF306" s="80"/>
      <c r="MXG306" s="80"/>
      <c r="MXH306" s="80"/>
      <c r="MXI306" s="80"/>
      <c r="MXJ306" s="80"/>
      <c r="MXK306" s="80"/>
      <c r="MXL306" s="80"/>
      <c r="MXM306" s="80"/>
      <c r="MXN306" s="80"/>
      <c r="MXO306" s="80"/>
      <c r="MXP306" s="80"/>
      <c r="MXQ306" s="80"/>
      <c r="MXR306" s="80"/>
      <c r="MXS306" s="80"/>
      <c r="MXT306" s="80"/>
      <c r="MXU306" s="80"/>
      <c r="MXV306" s="80"/>
      <c r="MXW306" s="80"/>
      <c r="MXX306" s="80"/>
      <c r="MXY306" s="80"/>
      <c r="MXZ306" s="80"/>
      <c r="MYA306" s="80"/>
      <c r="MYB306" s="80"/>
      <c r="MYC306" s="80"/>
      <c r="MYD306" s="80"/>
      <c r="MYE306" s="80"/>
      <c r="MYF306" s="80"/>
      <c r="MYG306" s="80"/>
      <c r="MYH306" s="80"/>
      <c r="MYI306" s="80"/>
      <c r="MYJ306" s="80"/>
      <c r="MYK306" s="80"/>
      <c r="MYL306" s="80"/>
      <c r="MYM306" s="80"/>
      <c r="MYN306" s="80"/>
      <c r="MYO306" s="80"/>
      <c r="MYP306" s="80"/>
      <c r="MYQ306" s="80"/>
      <c r="MYR306" s="80"/>
      <c r="MYS306" s="80"/>
      <c r="MYT306" s="80"/>
      <c r="MYU306" s="80"/>
      <c r="MYV306" s="80"/>
      <c r="MYW306" s="80"/>
      <c r="MYX306" s="80"/>
      <c r="MYY306" s="80"/>
      <c r="MYZ306" s="80"/>
      <c r="MZA306" s="80"/>
      <c r="MZB306" s="80"/>
      <c r="MZC306" s="80"/>
      <c r="MZD306" s="80"/>
      <c r="MZE306" s="80"/>
      <c r="MZF306" s="80"/>
      <c r="MZG306" s="80"/>
      <c r="MZH306" s="80"/>
      <c r="MZI306" s="80"/>
      <c r="MZJ306" s="80"/>
      <c r="MZK306" s="80"/>
      <c r="MZL306" s="80"/>
      <c r="MZM306" s="80"/>
      <c r="MZN306" s="80"/>
      <c r="MZO306" s="80"/>
      <c r="MZP306" s="80"/>
      <c r="MZQ306" s="80"/>
      <c r="MZR306" s="80"/>
      <c r="MZS306" s="80"/>
      <c r="MZT306" s="80"/>
      <c r="MZU306" s="80"/>
      <c r="MZV306" s="80"/>
      <c r="MZW306" s="80"/>
      <c r="MZX306" s="80"/>
      <c r="MZY306" s="80"/>
      <c r="MZZ306" s="80"/>
      <c r="NAA306" s="80"/>
      <c r="NAB306" s="80"/>
      <c r="NAC306" s="80"/>
      <c r="NAD306" s="80"/>
      <c r="NAE306" s="80"/>
      <c r="NAF306" s="80"/>
      <c r="NAG306" s="80"/>
      <c r="NAH306" s="80"/>
      <c r="NAI306" s="80"/>
      <c r="NAJ306" s="80"/>
      <c r="NAK306" s="80"/>
      <c r="NAL306" s="80"/>
      <c r="NAM306" s="80"/>
      <c r="NAN306" s="80"/>
      <c r="NAO306" s="80"/>
      <c r="NAP306" s="80"/>
      <c r="NAQ306" s="80"/>
      <c r="NAR306" s="80"/>
      <c r="NAS306" s="80"/>
      <c r="NAT306" s="80"/>
      <c r="NAU306" s="80"/>
      <c r="NAV306" s="80"/>
      <c r="NAW306" s="80"/>
      <c r="NAX306" s="80"/>
      <c r="NAY306" s="80"/>
      <c r="NAZ306" s="80"/>
      <c r="NBA306" s="80"/>
      <c r="NBB306" s="80"/>
      <c r="NBC306" s="80"/>
      <c r="NBD306" s="80"/>
      <c r="NBE306" s="80"/>
      <c r="NBF306" s="80"/>
      <c r="NBG306" s="80"/>
      <c r="NBH306" s="80"/>
      <c r="NBI306" s="80"/>
      <c r="NBJ306" s="80"/>
      <c r="NBK306" s="80"/>
      <c r="NBL306" s="80"/>
      <c r="NBM306" s="80"/>
      <c r="NBN306" s="80"/>
      <c r="NBO306" s="80"/>
      <c r="NBP306" s="80"/>
      <c r="NBQ306" s="80"/>
      <c r="NBR306" s="80"/>
      <c r="NBS306" s="80"/>
      <c r="NBT306" s="80"/>
      <c r="NBU306" s="80"/>
      <c r="NBV306" s="80"/>
      <c r="NBW306" s="80"/>
      <c r="NBX306" s="80"/>
      <c r="NBY306" s="80"/>
      <c r="NBZ306" s="80"/>
      <c r="NCA306" s="80"/>
      <c r="NCB306" s="80"/>
      <c r="NCC306" s="80"/>
      <c r="NCD306" s="80"/>
      <c r="NCE306" s="80"/>
      <c r="NCF306" s="80"/>
      <c r="NCG306" s="80"/>
      <c r="NCH306" s="80"/>
      <c r="NCI306" s="80"/>
      <c r="NCJ306" s="80"/>
      <c r="NCK306" s="80"/>
      <c r="NCL306" s="80"/>
      <c r="NCM306" s="80"/>
      <c r="NCN306" s="80"/>
      <c r="NCO306" s="80"/>
      <c r="NCP306" s="80"/>
      <c r="NCQ306" s="80"/>
      <c r="NCR306" s="80"/>
      <c r="NCS306" s="80"/>
      <c r="NCT306" s="80"/>
      <c r="NCU306" s="80"/>
      <c r="NCV306" s="80"/>
      <c r="NCW306" s="80"/>
      <c r="NCX306" s="80"/>
      <c r="NCY306" s="80"/>
      <c r="NCZ306" s="80"/>
      <c r="NDA306" s="80"/>
      <c r="NDB306" s="80"/>
      <c r="NDC306" s="80"/>
      <c r="NDD306" s="80"/>
      <c r="NDE306" s="80"/>
      <c r="NDF306" s="80"/>
      <c r="NDG306" s="80"/>
      <c r="NDH306" s="80"/>
      <c r="NDI306" s="80"/>
      <c r="NDJ306" s="80"/>
      <c r="NDK306" s="80"/>
      <c r="NDL306" s="80"/>
      <c r="NDM306" s="80"/>
      <c r="NDN306" s="80"/>
      <c r="NDO306" s="80"/>
      <c r="NDP306" s="80"/>
      <c r="NDQ306" s="80"/>
      <c r="NDR306" s="80"/>
      <c r="NDS306" s="80"/>
      <c r="NDT306" s="80"/>
      <c r="NDU306" s="80"/>
      <c r="NDV306" s="80"/>
      <c r="NDW306" s="80"/>
      <c r="NDX306" s="80"/>
      <c r="NDY306" s="80"/>
      <c r="NDZ306" s="80"/>
      <c r="NEA306" s="80"/>
      <c r="NEB306" s="80"/>
      <c r="NEC306" s="80"/>
      <c r="NED306" s="80"/>
      <c r="NEE306" s="80"/>
      <c r="NEF306" s="80"/>
      <c r="NEG306" s="80"/>
      <c r="NEH306" s="80"/>
      <c r="NEI306" s="80"/>
      <c r="NEJ306" s="80"/>
      <c r="NEK306" s="80"/>
      <c r="NEL306" s="80"/>
      <c r="NEM306" s="80"/>
      <c r="NEN306" s="80"/>
      <c r="NEO306" s="80"/>
      <c r="NEP306" s="80"/>
      <c r="NEQ306" s="80"/>
      <c r="NER306" s="80"/>
      <c r="NES306" s="80"/>
      <c r="NET306" s="80"/>
      <c r="NEU306" s="80"/>
      <c r="NEV306" s="80"/>
      <c r="NEW306" s="80"/>
      <c r="NEX306" s="80"/>
      <c r="NEY306" s="80"/>
      <c r="NEZ306" s="80"/>
      <c r="NFA306" s="80"/>
      <c r="NFB306" s="80"/>
      <c r="NFC306" s="80"/>
      <c r="NFD306" s="80"/>
      <c r="NFE306" s="80"/>
      <c r="NFF306" s="80"/>
      <c r="NFG306" s="80"/>
      <c r="NFH306" s="80"/>
      <c r="NFI306" s="80"/>
      <c r="NFJ306" s="80"/>
      <c r="NFK306" s="80"/>
      <c r="NFL306" s="80"/>
      <c r="NFM306" s="80"/>
      <c r="NFN306" s="80"/>
      <c r="NFO306" s="80"/>
      <c r="NFP306" s="80"/>
      <c r="NFQ306" s="80"/>
      <c r="NFR306" s="80"/>
      <c r="NFS306" s="80"/>
      <c r="NFT306" s="80"/>
      <c r="NFU306" s="80"/>
      <c r="NFV306" s="80"/>
      <c r="NFW306" s="80"/>
      <c r="NFX306" s="80"/>
      <c r="NFY306" s="80"/>
      <c r="NFZ306" s="80"/>
      <c r="NGA306" s="80"/>
      <c r="NGB306" s="80"/>
      <c r="NGC306" s="80"/>
      <c r="NGD306" s="80"/>
      <c r="NGE306" s="80"/>
      <c r="NGF306" s="80"/>
      <c r="NGG306" s="80"/>
      <c r="NGH306" s="80"/>
      <c r="NGI306" s="80"/>
      <c r="NGJ306" s="80"/>
      <c r="NGK306" s="80"/>
      <c r="NGL306" s="80"/>
      <c r="NGM306" s="80"/>
      <c r="NGN306" s="80"/>
      <c r="NGO306" s="80"/>
      <c r="NGP306" s="80"/>
      <c r="NGQ306" s="80"/>
      <c r="NGR306" s="80"/>
      <c r="NGS306" s="80"/>
      <c r="NGT306" s="80"/>
      <c r="NGU306" s="80"/>
      <c r="NGV306" s="80"/>
      <c r="NGW306" s="80"/>
      <c r="NGX306" s="80"/>
      <c r="NGY306" s="80"/>
      <c r="NGZ306" s="80"/>
      <c r="NHA306" s="80"/>
      <c r="NHB306" s="80"/>
      <c r="NHC306" s="80"/>
      <c r="NHD306" s="80"/>
      <c r="NHE306" s="80"/>
      <c r="NHF306" s="80"/>
      <c r="NHG306" s="80"/>
      <c r="NHH306" s="80"/>
      <c r="NHI306" s="80"/>
      <c r="NHJ306" s="80"/>
      <c r="NHK306" s="80"/>
      <c r="NHL306" s="80"/>
      <c r="NHM306" s="80"/>
      <c r="NHN306" s="80"/>
      <c r="NHO306" s="80"/>
      <c r="NHP306" s="80"/>
      <c r="NHQ306" s="80"/>
      <c r="NHR306" s="80"/>
      <c r="NHS306" s="80"/>
      <c r="NHT306" s="80"/>
      <c r="NHU306" s="80"/>
      <c r="NHV306" s="80"/>
      <c r="NHW306" s="80"/>
      <c r="NHX306" s="80"/>
      <c r="NHY306" s="80"/>
      <c r="NHZ306" s="80"/>
      <c r="NIA306" s="80"/>
      <c r="NIB306" s="80"/>
      <c r="NIC306" s="80"/>
      <c r="NID306" s="80"/>
      <c r="NIE306" s="80"/>
      <c r="NIF306" s="80"/>
      <c r="NIG306" s="80"/>
      <c r="NIH306" s="80"/>
      <c r="NII306" s="80"/>
      <c r="NIJ306" s="80"/>
      <c r="NIK306" s="80"/>
      <c r="NIL306" s="80"/>
      <c r="NIM306" s="80"/>
      <c r="NIN306" s="80"/>
      <c r="NIO306" s="80"/>
      <c r="NIP306" s="80"/>
      <c r="NIQ306" s="80"/>
      <c r="NIR306" s="80"/>
      <c r="NIS306" s="80"/>
      <c r="NIT306" s="80"/>
      <c r="NIU306" s="80"/>
      <c r="NIV306" s="80"/>
      <c r="NIW306" s="80"/>
      <c r="NIX306" s="80"/>
      <c r="NIY306" s="80"/>
      <c r="NIZ306" s="80"/>
      <c r="NJA306" s="80"/>
      <c r="NJB306" s="80"/>
      <c r="NJC306" s="80"/>
      <c r="NJD306" s="80"/>
      <c r="NJE306" s="80"/>
      <c r="NJF306" s="80"/>
      <c r="NJG306" s="80"/>
      <c r="NJH306" s="80"/>
      <c r="NJI306" s="80"/>
      <c r="NJJ306" s="80"/>
      <c r="NJK306" s="80"/>
      <c r="NJL306" s="80"/>
      <c r="NJM306" s="80"/>
      <c r="NJN306" s="80"/>
      <c r="NJO306" s="80"/>
      <c r="NJP306" s="80"/>
      <c r="NJQ306" s="80"/>
      <c r="NJR306" s="80"/>
      <c r="NJS306" s="80"/>
      <c r="NJT306" s="80"/>
      <c r="NJU306" s="80"/>
      <c r="NJV306" s="80"/>
      <c r="NJW306" s="80"/>
      <c r="NJX306" s="80"/>
      <c r="NJY306" s="80"/>
      <c r="NJZ306" s="80"/>
      <c r="NKA306" s="80"/>
      <c r="NKB306" s="80"/>
      <c r="NKC306" s="80"/>
      <c r="NKD306" s="80"/>
      <c r="NKE306" s="80"/>
      <c r="NKF306" s="80"/>
      <c r="NKG306" s="80"/>
      <c r="NKH306" s="80"/>
      <c r="NKI306" s="80"/>
      <c r="NKJ306" s="80"/>
      <c r="NKK306" s="80"/>
      <c r="NKL306" s="80"/>
      <c r="NKM306" s="80"/>
      <c r="NKN306" s="80"/>
      <c r="NKO306" s="80"/>
      <c r="NKP306" s="80"/>
      <c r="NKQ306" s="80"/>
      <c r="NKR306" s="80"/>
      <c r="NKS306" s="80"/>
      <c r="NKT306" s="80"/>
      <c r="NKU306" s="80"/>
      <c r="NKV306" s="80"/>
      <c r="NKW306" s="80"/>
      <c r="NKX306" s="80"/>
      <c r="NKY306" s="80"/>
      <c r="NKZ306" s="80"/>
      <c r="NLA306" s="80"/>
      <c r="NLB306" s="80"/>
      <c r="NLC306" s="80"/>
      <c r="NLD306" s="80"/>
      <c r="NLE306" s="80"/>
      <c r="NLF306" s="80"/>
      <c r="NLG306" s="80"/>
      <c r="NLH306" s="80"/>
      <c r="NLI306" s="80"/>
      <c r="NLJ306" s="80"/>
      <c r="NLK306" s="80"/>
      <c r="NLL306" s="80"/>
      <c r="NLM306" s="80"/>
      <c r="NLN306" s="80"/>
      <c r="NLO306" s="80"/>
      <c r="NLP306" s="80"/>
      <c r="NLQ306" s="80"/>
      <c r="NLR306" s="80"/>
      <c r="NLS306" s="80"/>
      <c r="NLT306" s="80"/>
      <c r="NLU306" s="80"/>
      <c r="NLV306" s="80"/>
      <c r="NLW306" s="80"/>
      <c r="NLX306" s="80"/>
      <c r="NLY306" s="80"/>
      <c r="NLZ306" s="80"/>
      <c r="NMA306" s="80"/>
      <c r="NMB306" s="80"/>
      <c r="NMC306" s="80"/>
      <c r="NMD306" s="80"/>
      <c r="NME306" s="80"/>
      <c r="NMF306" s="80"/>
      <c r="NMG306" s="80"/>
      <c r="NMH306" s="80"/>
      <c r="NMI306" s="80"/>
      <c r="NMJ306" s="80"/>
      <c r="NMK306" s="80"/>
      <c r="NML306" s="80"/>
      <c r="NMM306" s="80"/>
      <c r="NMN306" s="80"/>
      <c r="NMO306" s="80"/>
      <c r="NMP306" s="80"/>
      <c r="NMQ306" s="80"/>
      <c r="NMR306" s="80"/>
      <c r="NMS306" s="80"/>
      <c r="NMT306" s="80"/>
      <c r="NMU306" s="80"/>
      <c r="NMV306" s="80"/>
      <c r="NMW306" s="80"/>
      <c r="NMX306" s="80"/>
      <c r="NMY306" s="80"/>
      <c r="NMZ306" s="80"/>
      <c r="NNA306" s="80"/>
      <c r="NNB306" s="80"/>
      <c r="NNC306" s="80"/>
      <c r="NND306" s="80"/>
      <c r="NNE306" s="80"/>
      <c r="NNF306" s="80"/>
      <c r="NNG306" s="80"/>
      <c r="NNH306" s="80"/>
      <c r="NNI306" s="80"/>
      <c r="NNJ306" s="80"/>
      <c r="NNK306" s="80"/>
      <c r="NNL306" s="80"/>
      <c r="NNM306" s="80"/>
      <c r="NNN306" s="80"/>
      <c r="NNO306" s="80"/>
      <c r="NNP306" s="80"/>
      <c r="NNQ306" s="80"/>
      <c r="NNR306" s="80"/>
      <c r="NNS306" s="80"/>
      <c r="NNT306" s="80"/>
      <c r="NNU306" s="80"/>
      <c r="NNV306" s="80"/>
      <c r="NNW306" s="80"/>
      <c r="NNX306" s="80"/>
      <c r="NNY306" s="80"/>
      <c r="NNZ306" s="80"/>
      <c r="NOA306" s="80"/>
      <c r="NOB306" s="80"/>
      <c r="NOC306" s="80"/>
      <c r="NOD306" s="80"/>
      <c r="NOE306" s="80"/>
      <c r="NOF306" s="80"/>
      <c r="NOG306" s="80"/>
      <c r="NOH306" s="80"/>
      <c r="NOI306" s="80"/>
      <c r="NOJ306" s="80"/>
      <c r="NOK306" s="80"/>
      <c r="NOL306" s="80"/>
      <c r="NOM306" s="80"/>
      <c r="NON306" s="80"/>
      <c r="NOO306" s="80"/>
      <c r="NOP306" s="80"/>
      <c r="NOQ306" s="80"/>
      <c r="NOR306" s="80"/>
      <c r="NOS306" s="80"/>
      <c r="NOT306" s="80"/>
      <c r="NOU306" s="80"/>
      <c r="NOV306" s="80"/>
      <c r="NOW306" s="80"/>
      <c r="NOX306" s="80"/>
      <c r="NOY306" s="80"/>
      <c r="NOZ306" s="80"/>
      <c r="NPA306" s="80"/>
      <c r="NPB306" s="80"/>
      <c r="NPC306" s="80"/>
      <c r="NPD306" s="80"/>
      <c r="NPE306" s="80"/>
      <c r="NPF306" s="80"/>
      <c r="NPG306" s="80"/>
      <c r="NPH306" s="80"/>
      <c r="NPI306" s="80"/>
      <c r="NPJ306" s="80"/>
      <c r="NPK306" s="80"/>
      <c r="NPL306" s="80"/>
      <c r="NPM306" s="80"/>
      <c r="NPN306" s="80"/>
      <c r="NPO306" s="80"/>
      <c r="NPP306" s="80"/>
      <c r="NPQ306" s="80"/>
      <c r="NPR306" s="80"/>
      <c r="NPS306" s="80"/>
      <c r="NPT306" s="80"/>
      <c r="NPU306" s="80"/>
      <c r="NPV306" s="80"/>
      <c r="NPW306" s="80"/>
      <c r="NPX306" s="80"/>
      <c r="NPY306" s="80"/>
      <c r="NPZ306" s="80"/>
      <c r="NQA306" s="80"/>
      <c r="NQB306" s="80"/>
      <c r="NQC306" s="80"/>
      <c r="NQD306" s="80"/>
      <c r="NQE306" s="80"/>
      <c r="NQF306" s="80"/>
      <c r="NQG306" s="80"/>
      <c r="NQH306" s="80"/>
      <c r="NQI306" s="80"/>
      <c r="NQJ306" s="80"/>
      <c r="NQK306" s="80"/>
      <c r="NQL306" s="80"/>
      <c r="NQM306" s="80"/>
      <c r="NQN306" s="80"/>
      <c r="NQO306" s="80"/>
      <c r="NQP306" s="80"/>
      <c r="NQQ306" s="80"/>
      <c r="NQR306" s="80"/>
      <c r="NQS306" s="80"/>
      <c r="NQT306" s="80"/>
      <c r="NQU306" s="80"/>
      <c r="NQV306" s="80"/>
      <c r="NQW306" s="80"/>
      <c r="NQX306" s="80"/>
      <c r="NQY306" s="80"/>
      <c r="NQZ306" s="80"/>
      <c r="NRA306" s="80"/>
      <c r="NRB306" s="80"/>
      <c r="NRC306" s="80"/>
      <c r="NRD306" s="80"/>
      <c r="NRE306" s="80"/>
      <c r="NRF306" s="80"/>
      <c r="NRG306" s="80"/>
      <c r="NRH306" s="80"/>
      <c r="NRI306" s="80"/>
      <c r="NRJ306" s="80"/>
      <c r="NRK306" s="80"/>
      <c r="NRL306" s="80"/>
      <c r="NRM306" s="80"/>
      <c r="NRN306" s="80"/>
      <c r="NRO306" s="80"/>
      <c r="NRP306" s="80"/>
      <c r="NRQ306" s="80"/>
      <c r="NRR306" s="80"/>
      <c r="NRS306" s="80"/>
      <c r="NRT306" s="80"/>
      <c r="NRU306" s="80"/>
      <c r="NRV306" s="80"/>
      <c r="NRW306" s="80"/>
      <c r="NRX306" s="80"/>
      <c r="NRY306" s="80"/>
      <c r="NRZ306" s="80"/>
      <c r="NSA306" s="80"/>
      <c r="NSB306" s="80"/>
      <c r="NSC306" s="80"/>
      <c r="NSD306" s="80"/>
      <c r="NSE306" s="80"/>
      <c r="NSF306" s="80"/>
      <c r="NSG306" s="80"/>
      <c r="NSH306" s="80"/>
      <c r="NSI306" s="80"/>
      <c r="NSJ306" s="80"/>
      <c r="NSK306" s="80"/>
      <c r="NSL306" s="80"/>
      <c r="NSM306" s="80"/>
      <c r="NSN306" s="80"/>
      <c r="NSO306" s="80"/>
      <c r="NSP306" s="80"/>
      <c r="NSQ306" s="80"/>
      <c r="NSR306" s="80"/>
      <c r="NSS306" s="80"/>
      <c r="NST306" s="80"/>
      <c r="NSU306" s="80"/>
      <c r="NSV306" s="80"/>
      <c r="NSW306" s="80"/>
      <c r="NSX306" s="80"/>
      <c r="NSY306" s="80"/>
      <c r="NSZ306" s="80"/>
      <c r="NTA306" s="80"/>
      <c r="NTB306" s="80"/>
      <c r="NTC306" s="80"/>
      <c r="NTD306" s="80"/>
      <c r="NTE306" s="80"/>
      <c r="NTF306" s="80"/>
      <c r="NTG306" s="80"/>
      <c r="NTH306" s="80"/>
      <c r="NTI306" s="80"/>
      <c r="NTJ306" s="80"/>
      <c r="NTK306" s="80"/>
      <c r="NTL306" s="80"/>
      <c r="NTM306" s="80"/>
      <c r="NTN306" s="80"/>
      <c r="NTO306" s="80"/>
      <c r="NTP306" s="80"/>
      <c r="NTQ306" s="80"/>
      <c r="NTR306" s="80"/>
      <c r="NTS306" s="80"/>
      <c r="NTT306" s="80"/>
      <c r="NTU306" s="80"/>
      <c r="NTV306" s="80"/>
      <c r="NTW306" s="80"/>
      <c r="NTX306" s="80"/>
      <c r="NTY306" s="80"/>
      <c r="NTZ306" s="80"/>
      <c r="NUA306" s="80"/>
      <c r="NUB306" s="80"/>
      <c r="NUC306" s="80"/>
      <c r="NUD306" s="80"/>
      <c r="NUE306" s="80"/>
      <c r="NUF306" s="80"/>
      <c r="NUG306" s="80"/>
      <c r="NUH306" s="80"/>
      <c r="NUI306" s="80"/>
      <c r="NUJ306" s="80"/>
      <c r="NUK306" s="80"/>
      <c r="NUL306" s="80"/>
      <c r="NUM306" s="80"/>
      <c r="NUN306" s="80"/>
      <c r="NUO306" s="80"/>
      <c r="NUP306" s="80"/>
      <c r="NUQ306" s="80"/>
      <c r="NUR306" s="80"/>
      <c r="NUS306" s="80"/>
      <c r="NUT306" s="80"/>
      <c r="NUU306" s="80"/>
      <c r="NUV306" s="80"/>
      <c r="NUW306" s="80"/>
      <c r="NUX306" s="80"/>
      <c r="NUY306" s="80"/>
      <c r="NUZ306" s="80"/>
      <c r="NVA306" s="80"/>
      <c r="NVB306" s="80"/>
      <c r="NVC306" s="80"/>
      <c r="NVD306" s="80"/>
      <c r="NVE306" s="80"/>
      <c r="NVF306" s="80"/>
      <c r="NVG306" s="80"/>
      <c r="NVH306" s="80"/>
      <c r="NVI306" s="80"/>
      <c r="NVJ306" s="80"/>
      <c r="NVK306" s="80"/>
      <c r="NVL306" s="80"/>
      <c r="NVM306" s="80"/>
      <c r="NVN306" s="80"/>
      <c r="NVO306" s="80"/>
      <c r="NVP306" s="80"/>
      <c r="NVQ306" s="80"/>
      <c r="NVR306" s="80"/>
      <c r="NVS306" s="80"/>
      <c r="NVT306" s="80"/>
      <c r="NVU306" s="80"/>
      <c r="NVV306" s="80"/>
      <c r="NVW306" s="80"/>
      <c r="NVX306" s="80"/>
      <c r="NVY306" s="80"/>
      <c r="NVZ306" s="80"/>
      <c r="NWA306" s="80"/>
      <c r="NWB306" s="80"/>
      <c r="NWC306" s="80"/>
      <c r="NWD306" s="80"/>
      <c r="NWE306" s="80"/>
      <c r="NWF306" s="80"/>
      <c r="NWG306" s="80"/>
      <c r="NWH306" s="80"/>
      <c r="NWI306" s="80"/>
      <c r="NWJ306" s="80"/>
      <c r="NWK306" s="80"/>
      <c r="NWL306" s="80"/>
      <c r="NWM306" s="80"/>
      <c r="NWN306" s="80"/>
      <c r="NWO306" s="80"/>
      <c r="NWP306" s="80"/>
      <c r="NWQ306" s="80"/>
      <c r="NWR306" s="80"/>
      <c r="NWS306" s="80"/>
      <c r="NWT306" s="80"/>
      <c r="NWU306" s="80"/>
      <c r="NWV306" s="80"/>
      <c r="NWW306" s="80"/>
      <c r="NWX306" s="80"/>
      <c r="NWY306" s="80"/>
      <c r="NWZ306" s="80"/>
      <c r="NXA306" s="80"/>
      <c r="NXB306" s="80"/>
      <c r="NXC306" s="80"/>
      <c r="NXD306" s="80"/>
      <c r="NXE306" s="80"/>
      <c r="NXF306" s="80"/>
      <c r="NXG306" s="80"/>
      <c r="NXH306" s="80"/>
      <c r="NXI306" s="80"/>
      <c r="NXJ306" s="80"/>
      <c r="NXK306" s="80"/>
      <c r="NXL306" s="80"/>
      <c r="NXM306" s="80"/>
      <c r="NXN306" s="80"/>
      <c r="NXO306" s="80"/>
      <c r="NXP306" s="80"/>
      <c r="NXQ306" s="80"/>
      <c r="NXR306" s="80"/>
      <c r="NXS306" s="80"/>
      <c r="NXT306" s="80"/>
      <c r="NXU306" s="80"/>
      <c r="NXV306" s="80"/>
      <c r="NXW306" s="80"/>
      <c r="NXX306" s="80"/>
      <c r="NXY306" s="80"/>
      <c r="NXZ306" s="80"/>
      <c r="NYA306" s="80"/>
      <c r="NYB306" s="80"/>
      <c r="NYC306" s="80"/>
      <c r="NYD306" s="80"/>
      <c r="NYE306" s="80"/>
      <c r="NYF306" s="80"/>
      <c r="NYG306" s="80"/>
      <c r="NYH306" s="80"/>
      <c r="NYI306" s="80"/>
      <c r="NYJ306" s="80"/>
      <c r="NYK306" s="80"/>
      <c r="NYL306" s="80"/>
      <c r="NYM306" s="80"/>
      <c r="NYN306" s="80"/>
      <c r="NYO306" s="80"/>
      <c r="NYP306" s="80"/>
      <c r="NYQ306" s="80"/>
      <c r="NYR306" s="80"/>
      <c r="NYS306" s="80"/>
      <c r="NYT306" s="80"/>
      <c r="NYU306" s="80"/>
      <c r="NYV306" s="80"/>
      <c r="NYW306" s="80"/>
      <c r="NYX306" s="80"/>
      <c r="NYY306" s="80"/>
      <c r="NYZ306" s="80"/>
      <c r="NZA306" s="80"/>
      <c r="NZB306" s="80"/>
      <c r="NZC306" s="80"/>
      <c r="NZD306" s="80"/>
      <c r="NZE306" s="80"/>
      <c r="NZF306" s="80"/>
      <c r="NZG306" s="80"/>
      <c r="NZH306" s="80"/>
      <c r="NZI306" s="80"/>
      <c r="NZJ306" s="80"/>
      <c r="NZK306" s="80"/>
      <c r="NZL306" s="80"/>
      <c r="NZM306" s="80"/>
      <c r="NZN306" s="80"/>
      <c r="NZO306" s="80"/>
      <c r="NZP306" s="80"/>
      <c r="NZQ306" s="80"/>
      <c r="NZR306" s="80"/>
      <c r="NZS306" s="80"/>
      <c r="NZT306" s="80"/>
      <c r="NZU306" s="80"/>
      <c r="NZV306" s="80"/>
      <c r="NZW306" s="80"/>
      <c r="NZX306" s="80"/>
      <c r="NZY306" s="80"/>
      <c r="NZZ306" s="80"/>
      <c r="OAA306" s="80"/>
      <c r="OAB306" s="80"/>
      <c r="OAC306" s="80"/>
      <c r="OAD306" s="80"/>
      <c r="OAE306" s="80"/>
      <c r="OAF306" s="80"/>
      <c r="OAG306" s="80"/>
      <c r="OAH306" s="80"/>
      <c r="OAI306" s="80"/>
      <c r="OAJ306" s="80"/>
      <c r="OAK306" s="80"/>
      <c r="OAL306" s="80"/>
      <c r="OAM306" s="80"/>
      <c r="OAN306" s="80"/>
      <c r="OAO306" s="80"/>
      <c r="OAP306" s="80"/>
      <c r="OAQ306" s="80"/>
      <c r="OAR306" s="80"/>
      <c r="OAS306" s="80"/>
      <c r="OAT306" s="80"/>
      <c r="OAU306" s="80"/>
      <c r="OAV306" s="80"/>
      <c r="OAW306" s="80"/>
      <c r="OAX306" s="80"/>
      <c r="OAY306" s="80"/>
      <c r="OAZ306" s="80"/>
      <c r="OBA306" s="80"/>
      <c r="OBB306" s="80"/>
      <c r="OBC306" s="80"/>
      <c r="OBD306" s="80"/>
      <c r="OBE306" s="80"/>
      <c r="OBF306" s="80"/>
      <c r="OBG306" s="80"/>
      <c r="OBH306" s="80"/>
      <c r="OBI306" s="80"/>
      <c r="OBJ306" s="80"/>
      <c r="OBK306" s="80"/>
      <c r="OBL306" s="80"/>
      <c r="OBM306" s="80"/>
      <c r="OBN306" s="80"/>
      <c r="OBO306" s="80"/>
      <c r="OBP306" s="80"/>
      <c r="OBQ306" s="80"/>
      <c r="OBR306" s="80"/>
      <c r="OBS306" s="80"/>
      <c r="OBT306" s="80"/>
      <c r="OBU306" s="80"/>
      <c r="OBV306" s="80"/>
      <c r="OBW306" s="80"/>
      <c r="OBX306" s="80"/>
      <c r="OBY306" s="80"/>
      <c r="OBZ306" s="80"/>
      <c r="OCA306" s="80"/>
      <c r="OCB306" s="80"/>
      <c r="OCC306" s="80"/>
      <c r="OCD306" s="80"/>
      <c r="OCE306" s="80"/>
      <c r="OCF306" s="80"/>
      <c r="OCG306" s="80"/>
      <c r="OCH306" s="80"/>
      <c r="OCI306" s="80"/>
      <c r="OCJ306" s="80"/>
      <c r="OCK306" s="80"/>
      <c r="OCL306" s="80"/>
      <c r="OCM306" s="80"/>
      <c r="OCN306" s="80"/>
      <c r="OCO306" s="80"/>
      <c r="OCP306" s="80"/>
      <c r="OCQ306" s="80"/>
      <c r="OCR306" s="80"/>
      <c r="OCS306" s="80"/>
      <c r="OCT306" s="80"/>
      <c r="OCU306" s="80"/>
      <c r="OCV306" s="80"/>
      <c r="OCW306" s="80"/>
      <c r="OCX306" s="80"/>
      <c r="OCY306" s="80"/>
      <c r="OCZ306" s="80"/>
      <c r="ODA306" s="80"/>
      <c r="ODB306" s="80"/>
      <c r="ODC306" s="80"/>
      <c r="ODD306" s="80"/>
      <c r="ODE306" s="80"/>
      <c r="ODF306" s="80"/>
      <c r="ODG306" s="80"/>
      <c r="ODH306" s="80"/>
      <c r="ODI306" s="80"/>
      <c r="ODJ306" s="80"/>
      <c r="ODK306" s="80"/>
      <c r="ODL306" s="80"/>
      <c r="ODM306" s="80"/>
      <c r="ODN306" s="80"/>
      <c r="ODO306" s="80"/>
      <c r="ODP306" s="80"/>
      <c r="ODQ306" s="80"/>
      <c r="ODR306" s="80"/>
      <c r="ODS306" s="80"/>
      <c r="ODT306" s="80"/>
      <c r="ODU306" s="80"/>
      <c r="ODV306" s="80"/>
      <c r="ODW306" s="80"/>
      <c r="ODX306" s="80"/>
      <c r="ODY306" s="80"/>
      <c r="ODZ306" s="80"/>
      <c r="OEA306" s="80"/>
      <c r="OEB306" s="80"/>
      <c r="OEC306" s="80"/>
      <c r="OED306" s="80"/>
      <c r="OEE306" s="80"/>
      <c r="OEF306" s="80"/>
      <c r="OEG306" s="80"/>
      <c r="OEH306" s="80"/>
      <c r="OEI306" s="80"/>
      <c r="OEJ306" s="80"/>
      <c r="OEK306" s="80"/>
      <c r="OEL306" s="80"/>
      <c r="OEM306" s="80"/>
      <c r="OEN306" s="80"/>
      <c r="OEO306" s="80"/>
      <c r="OEP306" s="80"/>
      <c r="OEQ306" s="80"/>
      <c r="OER306" s="80"/>
      <c r="OES306" s="80"/>
      <c r="OET306" s="80"/>
      <c r="OEU306" s="80"/>
      <c r="OEV306" s="80"/>
      <c r="OEW306" s="80"/>
      <c r="OEX306" s="80"/>
      <c r="OEY306" s="80"/>
      <c r="OEZ306" s="80"/>
      <c r="OFA306" s="80"/>
      <c r="OFB306" s="80"/>
      <c r="OFC306" s="80"/>
      <c r="OFD306" s="80"/>
      <c r="OFE306" s="80"/>
      <c r="OFF306" s="80"/>
      <c r="OFG306" s="80"/>
      <c r="OFH306" s="80"/>
      <c r="OFI306" s="80"/>
      <c r="OFJ306" s="80"/>
      <c r="OFK306" s="80"/>
      <c r="OFL306" s="80"/>
      <c r="OFM306" s="80"/>
      <c r="OFN306" s="80"/>
      <c r="OFO306" s="80"/>
      <c r="OFP306" s="80"/>
      <c r="OFQ306" s="80"/>
      <c r="OFR306" s="80"/>
      <c r="OFS306" s="80"/>
      <c r="OFT306" s="80"/>
      <c r="OFU306" s="80"/>
      <c r="OFV306" s="80"/>
      <c r="OFW306" s="80"/>
      <c r="OFX306" s="80"/>
      <c r="OFY306" s="80"/>
      <c r="OFZ306" s="80"/>
      <c r="OGA306" s="80"/>
      <c r="OGB306" s="80"/>
      <c r="OGC306" s="80"/>
      <c r="OGD306" s="80"/>
      <c r="OGE306" s="80"/>
      <c r="OGF306" s="80"/>
      <c r="OGG306" s="80"/>
      <c r="OGH306" s="80"/>
      <c r="OGI306" s="80"/>
      <c r="OGJ306" s="80"/>
      <c r="OGK306" s="80"/>
      <c r="OGL306" s="80"/>
      <c r="OGM306" s="80"/>
      <c r="OGN306" s="80"/>
      <c r="OGO306" s="80"/>
      <c r="OGP306" s="80"/>
      <c r="OGQ306" s="80"/>
      <c r="OGR306" s="80"/>
      <c r="OGS306" s="80"/>
      <c r="OGT306" s="80"/>
      <c r="OGU306" s="80"/>
      <c r="OGV306" s="80"/>
      <c r="OGW306" s="80"/>
      <c r="OGX306" s="80"/>
      <c r="OGY306" s="80"/>
      <c r="OGZ306" s="80"/>
      <c r="OHA306" s="80"/>
      <c r="OHB306" s="80"/>
      <c r="OHC306" s="80"/>
      <c r="OHD306" s="80"/>
      <c r="OHE306" s="80"/>
      <c r="OHF306" s="80"/>
      <c r="OHG306" s="80"/>
      <c r="OHH306" s="80"/>
      <c r="OHI306" s="80"/>
      <c r="OHJ306" s="80"/>
      <c r="OHK306" s="80"/>
      <c r="OHL306" s="80"/>
      <c r="OHM306" s="80"/>
      <c r="OHN306" s="80"/>
      <c r="OHO306" s="80"/>
      <c r="OHP306" s="80"/>
      <c r="OHQ306" s="80"/>
      <c r="OHR306" s="80"/>
      <c r="OHS306" s="80"/>
      <c r="OHT306" s="80"/>
      <c r="OHU306" s="80"/>
      <c r="OHV306" s="80"/>
      <c r="OHW306" s="80"/>
      <c r="OHX306" s="80"/>
      <c r="OHY306" s="80"/>
      <c r="OHZ306" s="80"/>
      <c r="OIA306" s="80"/>
      <c r="OIB306" s="80"/>
      <c r="OIC306" s="80"/>
      <c r="OID306" s="80"/>
      <c r="OIE306" s="80"/>
      <c r="OIF306" s="80"/>
      <c r="OIG306" s="80"/>
      <c r="OIH306" s="80"/>
      <c r="OII306" s="80"/>
      <c r="OIJ306" s="80"/>
      <c r="OIK306" s="80"/>
      <c r="OIL306" s="80"/>
      <c r="OIM306" s="80"/>
      <c r="OIN306" s="80"/>
      <c r="OIO306" s="80"/>
      <c r="OIP306" s="80"/>
      <c r="OIQ306" s="80"/>
      <c r="OIR306" s="80"/>
      <c r="OIS306" s="80"/>
      <c r="OIT306" s="80"/>
      <c r="OIU306" s="80"/>
      <c r="OIV306" s="80"/>
      <c r="OIW306" s="80"/>
      <c r="OIX306" s="80"/>
      <c r="OIY306" s="80"/>
      <c r="OIZ306" s="80"/>
      <c r="OJA306" s="80"/>
      <c r="OJB306" s="80"/>
      <c r="OJC306" s="80"/>
      <c r="OJD306" s="80"/>
      <c r="OJE306" s="80"/>
      <c r="OJF306" s="80"/>
      <c r="OJG306" s="80"/>
      <c r="OJH306" s="80"/>
      <c r="OJI306" s="80"/>
      <c r="OJJ306" s="80"/>
      <c r="OJK306" s="80"/>
      <c r="OJL306" s="80"/>
      <c r="OJM306" s="80"/>
      <c r="OJN306" s="80"/>
      <c r="OJO306" s="80"/>
      <c r="OJP306" s="80"/>
      <c r="OJQ306" s="80"/>
      <c r="OJR306" s="80"/>
      <c r="OJS306" s="80"/>
      <c r="OJT306" s="80"/>
      <c r="OJU306" s="80"/>
      <c r="OJV306" s="80"/>
      <c r="OJW306" s="80"/>
      <c r="OJX306" s="80"/>
      <c r="OJY306" s="80"/>
      <c r="OJZ306" s="80"/>
      <c r="OKA306" s="80"/>
      <c r="OKB306" s="80"/>
      <c r="OKC306" s="80"/>
      <c r="OKD306" s="80"/>
      <c r="OKE306" s="80"/>
      <c r="OKF306" s="80"/>
      <c r="OKG306" s="80"/>
      <c r="OKH306" s="80"/>
      <c r="OKI306" s="80"/>
      <c r="OKJ306" s="80"/>
      <c r="OKK306" s="80"/>
      <c r="OKL306" s="80"/>
      <c r="OKM306" s="80"/>
      <c r="OKN306" s="80"/>
      <c r="OKO306" s="80"/>
      <c r="OKP306" s="80"/>
      <c r="OKQ306" s="80"/>
      <c r="OKR306" s="80"/>
      <c r="OKS306" s="80"/>
      <c r="OKT306" s="80"/>
      <c r="OKU306" s="80"/>
      <c r="OKV306" s="80"/>
      <c r="OKW306" s="80"/>
      <c r="OKX306" s="80"/>
      <c r="OKY306" s="80"/>
      <c r="OKZ306" s="80"/>
      <c r="OLA306" s="80"/>
      <c r="OLB306" s="80"/>
      <c r="OLC306" s="80"/>
      <c r="OLD306" s="80"/>
      <c r="OLE306" s="80"/>
      <c r="OLF306" s="80"/>
      <c r="OLG306" s="80"/>
      <c r="OLH306" s="80"/>
      <c r="OLI306" s="80"/>
      <c r="OLJ306" s="80"/>
      <c r="OLK306" s="80"/>
      <c r="OLL306" s="80"/>
      <c r="OLM306" s="80"/>
      <c r="OLN306" s="80"/>
      <c r="OLO306" s="80"/>
      <c r="OLP306" s="80"/>
      <c r="OLQ306" s="80"/>
      <c r="OLR306" s="80"/>
      <c r="OLS306" s="80"/>
      <c r="OLT306" s="80"/>
      <c r="OLU306" s="80"/>
      <c r="OLV306" s="80"/>
      <c r="OLW306" s="80"/>
      <c r="OLX306" s="80"/>
      <c r="OLY306" s="80"/>
      <c r="OLZ306" s="80"/>
      <c r="OMA306" s="80"/>
      <c r="OMB306" s="80"/>
      <c r="OMC306" s="80"/>
      <c r="OMD306" s="80"/>
      <c r="OME306" s="80"/>
      <c r="OMF306" s="80"/>
      <c r="OMG306" s="80"/>
      <c r="OMH306" s="80"/>
      <c r="OMI306" s="80"/>
      <c r="OMJ306" s="80"/>
      <c r="OMK306" s="80"/>
      <c r="OML306" s="80"/>
      <c r="OMM306" s="80"/>
      <c r="OMN306" s="80"/>
      <c r="OMO306" s="80"/>
      <c r="OMP306" s="80"/>
      <c r="OMQ306" s="80"/>
      <c r="OMR306" s="80"/>
      <c r="OMS306" s="80"/>
      <c r="OMT306" s="80"/>
      <c r="OMU306" s="80"/>
      <c r="OMV306" s="80"/>
      <c r="OMW306" s="80"/>
      <c r="OMX306" s="80"/>
      <c r="OMY306" s="80"/>
      <c r="OMZ306" s="80"/>
      <c r="ONA306" s="80"/>
      <c r="ONB306" s="80"/>
      <c r="ONC306" s="80"/>
      <c r="OND306" s="80"/>
      <c r="ONE306" s="80"/>
      <c r="ONF306" s="80"/>
      <c r="ONG306" s="80"/>
      <c r="ONH306" s="80"/>
      <c r="ONI306" s="80"/>
      <c r="ONJ306" s="80"/>
      <c r="ONK306" s="80"/>
      <c r="ONL306" s="80"/>
      <c r="ONM306" s="80"/>
      <c r="ONN306" s="80"/>
      <c r="ONO306" s="80"/>
      <c r="ONP306" s="80"/>
      <c r="ONQ306" s="80"/>
      <c r="ONR306" s="80"/>
      <c r="ONS306" s="80"/>
      <c r="ONT306" s="80"/>
      <c r="ONU306" s="80"/>
      <c r="ONV306" s="80"/>
      <c r="ONW306" s="80"/>
      <c r="ONX306" s="80"/>
      <c r="ONY306" s="80"/>
      <c r="ONZ306" s="80"/>
      <c r="OOA306" s="80"/>
      <c r="OOB306" s="80"/>
      <c r="OOC306" s="80"/>
      <c r="OOD306" s="80"/>
      <c r="OOE306" s="80"/>
      <c r="OOF306" s="80"/>
      <c r="OOG306" s="80"/>
      <c r="OOH306" s="80"/>
      <c r="OOI306" s="80"/>
      <c r="OOJ306" s="80"/>
      <c r="OOK306" s="80"/>
      <c r="OOL306" s="80"/>
      <c r="OOM306" s="80"/>
      <c r="OON306" s="80"/>
      <c r="OOO306" s="80"/>
      <c r="OOP306" s="80"/>
      <c r="OOQ306" s="80"/>
      <c r="OOR306" s="80"/>
      <c r="OOS306" s="80"/>
      <c r="OOT306" s="80"/>
      <c r="OOU306" s="80"/>
      <c r="OOV306" s="80"/>
      <c r="OOW306" s="80"/>
      <c r="OOX306" s="80"/>
      <c r="OOY306" s="80"/>
      <c r="OOZ306" s="80"/>
      <c r="OPA306" s="80"/>
      <c r="OPB306" s="80"/>
      <c r="OPC306" s="80"/>
      <c r="OPD306" s="80"/>
      <c r="OPE306" s="80"/>
      <c r="OPF306" s="80"/>
      <c r="OPG306" s="80"/>
      <c r="OPH306" s="80"/>
      <c r="OPI306" s="80"/>
      <c r="OPJ306" s="80"/>
      <c r="OPK306" s="80"/>
      <c r="OPL306" s="80"/>
      <c r="OPM306" s="80"/>
      <c r="OPN306" s="80"/>
      <c r="OPO306" s="80"/>
      <c r="OPP306" s="80"/>
      <c r="OPQ306" s="80"/>
      <c r="OPR306" s="80"/>
      <c r="OPS306" s="80"/>
      <c r="OPT306" s="80"/>
      <c r="OPU306" s="80"/>
      <c r="OPV306" s="80"/>
      <c r="OPW306" s="80"/>
      <c r="OPX306" s="80"/>
      <c r="OPY306" s="80"/>
      <c r="OPZ306" s="80"/>
      <c r="OQA306" s="80"/>
      <c r="OQB306" s="80"/>
      <c r="OQC306" s="80"/>
      <c r="OQD306" s="80"/>
      <c r="OQE306" s="80"/>
      <c r="OQF306" s="80"/>
      <c r="OQG306" s="80"/>
      <c r="OQH306" s="80"/>
      <c r="OQI306" s="80"/>
      <c r="OQJ306" s="80"/>
      <c r="OQK306" s="80"/>
      <c r="OQL306" s="80"/>
      <c r="OQM306" s="80"/>
      <c r="OQN306" s="80"/>
      <c r="OQO306" s="80"/>
      <c r="OQP306" s="80"/>
      <c r="OQQ306" s="80"/>
      <c r="OQR306" s="80"/>
      <c r="OQS306" s="80"/>
      <c r="OQT306" s="80"/>
      <c r="OQU306" s="80"/>
      <c r="OQV306" s="80"/>
      <c r="OQW306" s="80"/>
      <c r="OQX306" s="80"/>
      <c r="OQY306" s="80"/>
      <c r="OQZ306" s="80"/>
      <c r="ORA306" s="80"/>
      <c r="ORB306" s="80"/>
      <c r="ORC306" s="80"/>
      <c r="ORD306" s="80"/>
      <c r="ORE306" s="80"/>
      <c r="ORF306" s="80"/>
      <c r="ORG306" s="80"/>
      <c r="ORH306" s="80"/>
      <c r="ORI306" s="80"/>
      <c r="ORJ306" s="80"/>
      <c r="ORK306" s="80"/>
      <c r="ORL306" s="80"/>
      <c r="ORM306" s="80"/>
      <c r="ORN306" s="80"/>
      <c r="ORO306" s="80"/>
      <c r="ORP306" s="80"/>
      <c r="ORQ306" s="80"/>
      <c r="ORR306" s="80"/>
      <c r="ORS306" s="80"/>
      <c r="ORT306" s="80"/>
      <c r="ORU306" s="80"/>
      <c r="ORV306" s="80"/>
      <c r="ORW306" s="80"/>
      <c r="ORX306" s="80"/>
      <c r="ORY306" s="80"/>
      <c r="ORZ306" s="80"/>
      <c r="OSA306" s="80"/>
      <c r="OSB306" s="80"/>
      <c r="OSC306" s="80"/>
      <c r="OSD306" s="80"/>
      <c r="OSE306" s="80"/>
      <c r="OSF306" s="80"/>
      <c r="OSG306" s="80"/>
      <c r="OSH306" s="80"/>
      <c r="OSI306" s="80"/>
      <c r="OSJ306" s="80"/>
      <c r="OSK306" s="80"/>
      <c r="OSL306" s="80"/>
      <c r="OSM306" s="80"/>
      <c r="OSN306" s="80"/>
      <c r="OSO306" s="80"/>
      <c r="OSP306" s="80"/>
      <c r="OSQ306" s="80"/>
      <c r="OSR306" s="80"/>
      <c r="OSS306" s="80"/>
      <c r="OST306" s="80"/>
      <c r="OSU306" s="80"/>
      <c r="OSV306" s="80"/>
      <c r="OSW306" s="80"/>
      <c r="OSX306" s="80"/>
      <c r="OSY306" s="80"/>
      <c r="OSZ306" s="80"/>
      <c r="OTA306" s="80"/>
      <c r="OTB306" s="80"/>
      <c r="OTC306" s="80"/>
      <c r="OTD306" s="80"/>
      <c r="OTE306" s="80"/>
      <c r="OTF306" s="80"/>
      <c r="OTG306" s="80"/>
      <c r="OTH306" s="80"/>
      <c r="OTI306" s="80"/>
      <c r="OTJ306" s="80"/>
      <c r="OTK306" s="80"/>
      <c r="OTL306" s="80"/>
      <c r="OTM306" s="80"/>
      <c r="OTN306" s="80"/>
      <c r="OTO306" s="80"/>
      <c r="OTP306" s="80"/>
      <c r="OTQ306" s="80"/>
      <c r="OTR306" s="80"/>
      <c r="OTS306" s="80"/>
      <c r="OTT306" s="80"/>
      <c r="OTU306" s="80"/>
      <c r="OTV306" s="80"/>
      <c r="OTW306" s="80"/>
      <c r="OTX306" s="80"/>
      <c r="OTY306" s="80"/>
      <c r="OTZ306" s="80"/>
      <c r="OUA306" s="80"/>
      <c r="OUB306" s="80"/>
      <c r="OUC306" s="80"/>
      <c r="OUD306" s="80"/>
      <c r="OUE306" s="80"/>
      <c r="OUF306" s="80"/>
      <c r="OUG306" s="80"/>
      <c r="OUH306" s="80"/>
      <c r="OUI306" s="80"/>
      <c r="OUJ306" s="80"/>
      <c r="OUK306" s="80"/>
      <c r="OUL306" s="80"/>
      <c r="OUM306" s="80"/>
      <c r="OUN306" s="80"/>
      <c r="OUO306" s="80"/>
      <c r="OUP306" s="80"/>
      <c r="OUQ306" s="80"/>
      <c r="OUR306" s="80"/>
      <c r="OUS306" s="80"/>
      <c r="OUT306" s="80"/>
      <c r="OUU306" s="80"/>
      <c r="OUV306" s="80"/>
      <c r="OUW306" s="80"/>
      <c r="OUX306" s="80"/>
      <c r="OUY306" s="80"/>
      <c r="OUZ306" s="80"/>
      <c r="OVA306" s="80"/>
      <c r="OVB306" s="80"/>
      <c r="OVC306" s="80"/>
      <c r="OVD306" s="80"/>
      <c r="OVE306" s="80"/>
      <c r="OVF306" s="80"/>
      <c r="OVG306" s="80"/>
      <c r="OVH306" s="80"/>
      <c r="OVI306" s="80"/>
      <c r="OVJ306" s="80"/>
      <c r="OVK306" s="80"/>
      <c r="OVL306" s="80"/>
      <c r="OVM306" s="80"/>
      <c r="OVN306" s="80"/>
      <c r="OVO306" s="80"/>
      <c r="OVP306" s="80"/>
      <c r="OVQ306" s="80"/>
      <c r="OVR306" s="80"/>
      <c r="OVS306" s="80"/>
      <c r="OVT306" s="80"/>
      <c r="OVU306" s="80"/>
      <c r="OVV306" s="80"/>
      <c r="OVW306" s="80"/>
      <c r="OVX306" s="80"/>
      <c r="OVY306" s="80"/>
      <c r="OVZ306" s="80"/>
      <c r="OWA306" s="80"/>
      <c r="OWB306" s="80"/>
      <c r="OWC306" s="80"/>
      <c r="OWD306" s="80"/>
      <c r="OWE306" s="80"/>
      <c r="OWF306" s="80"/>
      <c r="OWG306" s="80"/>
      <c r="OWH306" s="80"/>
      <c r="OWI306" s="80"/>
      <c r="OWJ306" s="80"/>
      <c r="OWK306" s="80"/>
      <c r="OWL306" s="80"/>
      <c r="OWM306" s="80"/>
      <c r="OWN306" s="80"/>
      <c r="OWO306" s="80"/>
      <c r="OWP306" s="80"/>
      <c r="OWQ306" s="80"/>
      <c r="OWR306" s="80"/>
      <c r="OWS306" s="80"/>
      <c r="OWT306" s="80"/>
      <c r="OWU306" s="80"/>
      <c r="OWV306" s="80"/>
      <c r="OWW306" s="80"/>
      <c r="OWX306" s="80"/>
      <c r="OWY306" s="80"/>
      <c r="OWZ306" s="80"/>
      <c r="OXA306" s="80"/>
      <c r="OXB306" s="80"/>
      <c r="OXC306" s="80"/>
      <c r="OXD306" s="80"/>
      <c r="OXE306" s="80"/>
      <c r="OXF306" s="80"/>
      <c r="OXG306" s="80"/>
      <c r="OXH306" s="80"/>
      <c r="OXI306" s="80"/>
      <c r="OXJ306" s="80"/>
      <c r="OXK306" s="80"/>
      <c r="OXL306" s="80"/>
      <c r="OXM306" s="80"/>
      <c r="OXN306" s="80"/>
      <c r="OXO306" s="80"/>
      <c r="OXP306" s="80"/>
      <c r="OXQ306" s="80"/>
      <c r="OXR306" s="80"/>
      <c r="OXS306" s="80"/>
      <c r="OXT306" s="80"/>
      <c r="OXU306" s="80"/>
      <c r="OXV306" s="80"/>
      <c r="OXW306" s="80"/>
      <c r="OXX306" s="80"/>
      <c r="OXY306" s="80"/>
      <c r="OXZ306" s="80"/>
      <c r="OYA306" s="80"/>
      <c r="OYB306" s="80"/>
      <c r="OYC306" s="80"/>
      <c r="OYD306" s="80"/>
      <c r="OYE306" s="80"/>
      <c r="OYF306" s="80"/>
      <c r="OYG306" s="80"/>
      <c r="OYH306" s="80"/>
      <c r="OYI306" s="80"/>
      <c r="OYJ306" s="80"/>
      <c r="OYK306" s="80"/>
      <c r="OYL306" s="80"/>
      <c r="OYM306" s="80"/>
      <c r="OYN306" s="80"/>
      <c r="OYO306" s="80"/>
      <c r="OYP306" s="80"/>
      <c r="OYQ306" s="80"/>
      <c r="OYR306" s="80"/>
      <c r="OYS306" s="80"/>
      <c r="OYT306" s="80"/>
      <c r="OYU306" s="80"/>
      <c r="OYV306" s="80"/>
      <c r="OYW306" s="80"/>
      <c r="OYX306" s="80"/>
      <c r="OYY306" s="80"/>
      <c r="OYZ306" s="80"/>
      <c r="OZA306" s="80"/>
      <c r="OZB306" s="80"/>
      <c r="OZC306" s="80"/>
      <c r="OZD306" s="80"/>
      <c r="OZE306" s="80"/>
      <c r="OZF306" s="80"/>
      <c r="OZG306" s="80"/>
      <c r="OZH306" s="80"/>
      <c r="OZI306" s="80"/>
      <c r="OZJ306" s="80"/>
      <c r="OZK306" s="80"/>
      <c r="OZL306" s="80"/>
      <c r="OZM306" s="80"/>
      <c r="OZN306" s="80"/>
      <c r="OZO306" s="80"/>
      <c r="OZP306" s="80"/>
      <c r="OZQ306" s="80"/>
      <c r="OZR306" s="80"/>
      <c r="OZS306" s="80"/>
      <c r="OZT306" s="80"/>
      <c r="OZU306" s="80"/>
      <c r="OZV306" s="80"/>
      <c r="OZW306" s="80"/>
      <c r="OZX306" s="80"/>
      <c r="OZY306" s="80"/>
      <c r="OZZ306" s="80"/>
      <c r="PAA306" s="80"/>
      <c r="PAB306" s="80"/>
      <c r="PAC306" s="80"/>
      <c r="PAD306" s="80"/>
      <c r="PAE306" s="80"/>
      <c r="PAF306" s="80"/>
      <c r="PAG306" s="80"/>
      <c r="PAH306" s="80"/>
      <c r="PAI306" s="80"/>
      <c r="PAJ306" s="80"/>
      <c r="PAK306" s="80"/>
      <c r="PAL306" s="80"/>
      <c r="PAM306" s="80"/>
      <c r="PAN306" s="80"/>
      <c r="PAO306" s="80"/>
      <c r="PAP306" s="80"/>
      <c r="PAQ306" s="80"/>
      <c r="PAR306" s="80"/>
      <c r="PAS306" s="80"/>
      <c r="PAT306" s="80"/>
      <c r="PAU306" s="80"/>
      <c r="PAV306" s="80"/>
      <c r="PAW306" s="80"/>
      <c r="PAX306" s="80"/>
      <c r="PAY306" s="80"/>
      <c r="PAZ306" s="80"/>
      <c r="PBA306" s="80"/>
      <c r="PBB306" s="80"/>
      <c r="PBC306" s="80"/>
      <c r="PBD306" s="80"/>
      <c r="PBE306" s="80"/>
      <c r="PBF306" s="80"/>
      <c r="PBG306" s="80"/>
      <c r="PBH306" s="80"/>
      <c r="PBI306" s="80"/>
      <c r="PBJ306" s="80"/>
      <c r="PBK306" s="80"/>
      <c r="PBL306" s="80"/>
      <c r="PBM306" s="80"/>
      <c r="PBN306" s="80"/>
      <c r="PBO306" s="80"/>
      <c r="PBP306" s="80"/>
      <c r="PBQ306" s="80"/>
      <c r="PBR306" s="80"/>
      <c r="PBS306" s="80"/>
      <c r="PBT306" s="80"/>
      <c r="PBU306" s="80"/>
      <c r="PBV306" s="80"/>
      <c r="PBW306" s="80"/>
      <c r="PBX306" s="80"/>
      <c r="PBY306" s="80"/>
      <c r="PBZ306" s="80"/>
      <c r="PCA306" s="80"/>
      <c r="PCB306" s="80"/>
      <c r="PCC306" s="80"/>
      <c r="PCD306" s="80"/>
      <c r="PCE306" s="80"/>
      <c r="PCF306" s="80"/>
      <c r="PCG306" s="80"/>
      <c r="PCH306" s="80"/>
      <c r="PCI306" s="80"/>
      <c r="PCJ306" s="80"/>
      <c r="PCK306" s="80"/>
      <c r="PCL306" s="80"/>
      <c r="PCM306" s="80"/>
      <c r="PCN306" s="80"/>
      <c r="PCO306" s="80"/>
      <c r="PCP306" s="80"/>
      <c r="PCQ306" s="80"/>
      <c r="PCR306" s="80"/>
      <c r="PCS306" s="80"/>
      <c r="PCT306" s="80"/>
      <c r="PCU306" s="80"/>
      <c r="PCV306" s="80"/>
      <c r="PCW306" s="80"/>
      <c r="PCX306" s="80"/>
      <c r="PCY306" s="80"/>
      <c r="PCZ306" s="80"/>
      <c r="PDA306" s="80"/>
      <c r="PDB306" s="80"/>
      <c r="PDC306" s="80"/>
      <c r="PDD306" s="80"/>
      <c r="PDE306" s="80"/>
      <c r="PDF306" s="80"/>
      <c r="PDG306" s="80"/>
      <c r="PDH306" s="80"/>
      <c r="PDI306" s="80"/>
      <c r="PDJ306" s="80"/>
      <c r="PDK306" s="80"/>
      <c r="PDL306" s="80"/>
      <c r="PDM306" s="80"/>
      <c r="PDN306" s="80"/>
      <c r="PDO306" s="80"/>
      <c r="PDP306" s="80"/>
      <c r="PDQ306" s="80"/>
      <c r="PDR306" s="80"/>
      <c r="PDS306" s="80"/>
      <c r="PDT306" s="80"/>
      <c r="PDU306" s="80"/>
      <c r="PDV306" s="80"/>
      <c r="PDW306" s="80"/>
      <c r="PDX306" s="80"/>
      <c r="PDY306" s="80"/>
      <c r="PDZ306" s="80"/>
      <c r="PEA306" s="80"/>
      <c r="PEB306" s="80"/>
      <c r="PEC306" s="80"/>
      <c r="PED306" s="80"/>
      <c r="PEE306" s="80"/>
      <c r="PEF306" s="80"/>
      <c r="PEG306" s="80"/>
      <c r="PEH306" s="80"/>
      <c r="PEI306" s="80"/>
      <c r="PEJ306" s="80"/>
      <c r="PEK306" s="80"/>
      <c r="PEL306" s="80"/>
      <c r="PEM306" s="80"/>
      <c r="PEN306" s="80"/>
      <c r="PEO306" s="80"/>
      <c r="PEP306" s="80"/>
      <c r="PEQ306" s="80"/>
      <c r="PER306" s="80"/>
      <c r="PES306" s="80"/>
      <c r="PET306" s="80"/>
      <c r="PEU306" s="80"/>
      <c r="PEV306" s="80"/>
      <c r="PEW306" s="80"/>
      <c r="PEX306" s="80"/>
      <c r="PEY306" s="80"/>
      <c r="PEZ306" s="80"/>
      <c r="PFA306" s="80"/>
      <c r="PFB306" s="80"/>
      <c r="PFC306" s="80"/>
      <c r="PFD306" s="80"/>
      <c r="PFE306" s="80"/>
      <c r="PFF306" s="80"/>
      <c r="PFG306" s="80"/>
      <c r="PFH306" s="80"/>
      <c r="PFI306" s="80"/>
      <c r="PFJ306" s="80"/>
      <c r="PFK306" s="80"/>
      <c r="PFL306" s="80"/>
      <c r="PFM306" s="80"/>
      <c r="PFN306" s="80"/>
      <c r="PFO306" s="80"/>
      <c r="PFP306" s="80"/>
      <c r="PFQ306" s="80"/>
      <c r="PFR306" s="80"/>
      <c r="PFS306" s="80"/>
      <c r="PFT306" s="80"/>
      <c r="PFU306" s="80"/>
      <c r="PFV306" s="80"/>
      <c r="PFW306" s="80"/>
      <c r="PFX306" s="80"/>
      <c r="PFY306" s="80"/>
      <c r="PFZ306" s="80"/>
      <c r="PGA306" s="80"/>
      <c r="PGB306" s="80"/>
      <c r="PGC306" s="80"/>
      <c r="PGD306" s="80"/>
      <c r="PGE306" s="80"/>
      <c r="PGF306" s="80"/>
      <c r="PGG306" s="80"/>
      <c r="PGH306" s="80"/>
      <c r="PGI306" s="80"/>
      <c r="PGJ306" s="80"/>
      <c r="PGK306" s="80"/>
      <c r="PGL306" s="80"/>
      <c r="PGM306" s="80"/>
      <c r="PGN306" s="80"/>
      <c r="PGO306" s="80"/>
      <c r="PGP306" s="80"/>
      <c r="PGQ306" s="80"/>
      <c r="PGR306" s="80"/>
      <c r="PGS306" s="80"/>
      <c r="PGT306" s="80"/>
      <c r="PGU306" s="80"/>
      <c r="PGV306" s="80"/>
      <c r="PGW306" s="80"/>
      <c r="PGX306" s="80"/>
      <c r="PGY306" s="80"/>
      <c r="PGZ306" s="80"/>
      <c r="PHA306" s="80"/>
      <c r="PHB306" s="80"/>
      <c r="PHC306" s="80"/>
      <c r="PHD306" s="80"/>
      <c r="PHE306" s="80"/>
      <c r="PHF306" s="80"/>
      <c r="PHG306" s="80"/>
      <c r="PHH306" s="80"/>
      <c r="PHI306" s="80"/>
      <c r="PHJ306" s="80"/>
      <c r="PHK306" s="80"/>
      <c r="PHL306" s="80"/>
      <c r="PHM306" s="80"/>
      <c r="PHN306" s="80"/>
      <c r="PHO306" s="80"/>
      <c r="PHP306" s="80"/>
      <c r="PHQ306" s="80"/>
      <c r="PHR306" s="80"/>
      <c r="PHS306" s="80"/>
      <c r="PHT306" s="80"/>
      <c r="PHU306" s="80"/>
      <c r="PHV306" s="80"/>
      <c r="PHW306" s="80"/>
      <c r="PHX306" s="80"/>
      <c r="PHY306" s="80"/>
      <c r="PHZ306" s="80"/>
      <c r="PIA306" s="80"/>
      <c r="PIB306" s="80"/>
      <c r="PIC306" s="80"/>
      <c r="PID306" s="80"/>
      <c r="PIE306" s="80"/>
      <c r="PIF306" s="80"/>
      <c r="PIG306" s="80"/>
      <c r="PIH306" s="80"/>
      <c r="PII306" s="80"/>
      <c r="PIJ306" s="80"/>
      <c r="PIK306" s="80"/>
      <c r="PIL306" s="80"/>
      <c r="PIM306" s="80"/>
      <c r="PIN306" s="80"/>
      <c r="PIO306" s="80"/>
      <c r="PIP306" s="80"/>
      <c r="PIQ306" s="80"/>
      <c r="PIR306" s="80"/>
      <c r="PIS306" s="80"/>
      <c r="PIT306" s="80"/>
      <c r="PIU306" s="80"/>
      <c r="PIV306" s="80"/>
      <c r="PIW306" s="80"/>
      <c r="PIX306" s="80"/>
      <c r="PIY306" s="80"/>
      <c r="PIZ306" s="80"/>
      <c r="PJA306" s="80"/>
      <c r="PJB306" s="80"/>
      <c r="PJC306" s="80"/>
      <c r="PJD306" s="80"/>
      <c r="PJE306" s="80"/>
      <c r="PJF306" s="80"/>
      <c r="PJG306" s="80"/>
      <c r="PJH306" s="80"/>
      <c r="PJI306" s="80"/>
      <c r="PJJ306" s="80"/>
      <c r="PJK306" s="80"/>
      <c r="PJL306" s="80"/>
      <c r="PJM306" s="80"/>
      <c r="PJN306" s="80"/>
      <c r="PJO306" s="80"/>
      <c r="PJP306" s="80"/>
      <c r="PJQ306" s="80"/>
      <c r="PJR306" s="80"/>
      <c r="PJS306" s="80"/>
      <c r="PJT306" s="80"/>
      <c r="PJU306" s="80"/>
      <c r="PJV306" s="80"/>
      <c r="PJW306" s="80"/>
      <c r="PJX306" s="80"/>
      <c r="PJY306" s="80"/>
      <c r="PJZ306" s="80"/>
      <c r="PKA306" s="80"/>
      <c r="PKB306" s="80"/>
      <c r="PKC306" s="80"/>
      <c r="PKD306" s="80"/>
      <c r="PKE306" s="80"/>
      <c r="PKF306" s="80"/>
      <c r="PKG306" s="80"/>
      <c r="PKH306" s="80"/>
      <c r="PKI306" s="80"/>
      <c r="PKJ306" s="80"/>
      <c r="PKK306" s="80"/>
      <c r="PKL306" s="80"/>
      <c r="PKM306" s="80"/>
      <c r="PKN306" s="80"/>
      <c r="PKO306" s="80"/>
      <c r="PKP306" s="80"/>
      <c r="PKQ306" s="80"/>
      <c r="PKR306" s="80"/>
      <c r="PKS306" s="80"/>
      <c r="PKT306" s="80"/>
      <c r="PKU306" s="80"/>
      <c r="PKV306" s="80"/>
      <c r="PKW306" s="80"/>
      <c r="PKX306" s="80"/>
      <c r="PKY306" s="80"/>
      <c r="PKZ306" s="80"/>
      <c r="PLA306" s="80"/>
      <c r="PLB306" s="80"/>
      <c r="PLC306" s="80"/>
      <c r="PLD306" s="80"/>
      <c r="PLE306" s="80"/>
      <c r="PLF306" s="80"/>
      <c r="PLG306" s="80"/>
      <c r="PLH306" s="80"/>
      <c r="PLI306" s="80"/>
      <c r="PLJ306" s="80"/>
      <c r="PLK306" s="80"/>
      <c r="PLL306" s="80"/>
      <c r="PLM306" s="80"/>
      <c r="PLN306" s="80"/>
      <c r="PLO306" s="80"/>
      <c r="PLP306" s="80"/>
      <c r="PLQ306" s="80"/>
      <c r="PLR306" s="80"/>
      <c r="PLS306" s="80"/>
      <c r="PLT306" s="80"/>
      <c r="PLU306" s="80"/>
      <c r="PLV306" s="80"/>
      <c r="PLW306" s="80"/>
      <c r="PLX306" s="80"/>
      <c r="PLY306" s="80"/>
      <c r="PLZ306" s="80"/>
      <c r="PMA306" s="80"/>
      <c r="PMB306" s="80"/>
      <c r="PMC306" s="80"/>
      <c r="PMD306" s="80"/>
      <c r="PME306" s="80"/>
      <c r="PMF306" s="80"/>
      <c r="PMG306" s="80"/>
      <c r="PMH306" s="80"/>
      <c r="PMI306" s="80"/>
      <c r="PMJ306" s="80"/>
      <c r="PMK306" s="80"/>
      <c r="PML306" s="80"/>
      <c r="PMM306" s="80"/>
      <c r="PMN306" s="80"/>
      <c r="PMO306" s="80"/>
      <c r="PMP306" s="80"/>
      <c r="PMQ306" s="80"/>
      <c r="PMR306" s="80"/>
      <c r="PMS306" s="80"/>
      <c r="PMT306" s="80"/>
      <c r="PMU306" s="80"/>
      <c r="PMV306" s="80"/>
      <c r="PMW306" s="80"/>
      <c r="PMX306" s="80"/>
      <c r="PMY306" s="80"/>
      <c r="PMZ306" s="80"/>
      <c r="PNA306" s="80"/>
      <c r="PNB306" s="80"/>
      <c r="PNC306" s="80"/>
      <c r="PND306" s="80"/>
      <c r="PNE306" s="80"/>
      <c r="PNF306" s="80"/>
      <c r="PNG306" s="80"/>
      <c r="PNH306" s="80"/>
      <c r="PNI306" s="80"/>
      <c r="PNJ306" s="80"/>
      <c r="PNK306" s="80"/>
      <c r="PNL306" s="80"/>
      <c r="PNM306" s="80"/>
      <c r="PNN306" s="80"/>
      <c r="PNO306" s="80"/>
      <c r="PNP306" s="80"/>
      <c r="PNQ306" s="80"/>
      <c r="PNR306" s="80"/>
      <c r="PNS306" s="80"/>
      <c r="PNT306" s="80"/>
      <c r="PNU306" s="80"/>
      <c r="PNV306" s="80"/>
      <c r="PNW306" s="80"/>
      <c r="PNX306" s="80"/>
      <c r="PNY306" s="80"/>
      <c r="PNZ306" s="80"/>
      <c r="POA306" s="80"/>
      <c r="POB306" s="80"/>
      <c r="POC306" s="80"/>
      <c r="POD306" s="80"/>
      <c r="POE306" s="80"/>
      <c r="POF306" s="80"/>
      <c r="POG306" s="80"/>
      <c r="POH306" s="80"/>
      <c r="POI306" s="80"/>
      <c r="POJ306" s="80"/>
      <c r="POK306" s="80"/>
      <c r="POL306" s="80"/>
      <c r="POM306" s="80"/>
      <c r="PON306" s="80"/>
      <c r="POO306" s="80"/>
      <c r="POP306" s="80"/>
      <c r="POQ306" s="80"/>
      <c r="POR306" s="80"/>
      <c r="POS306" s="80"/>
      <c r="POT306" s="80"/>
      <c r="POU306" s="80"/>
      <c r="POV306" s="80"/>
      <c r="POW306" s="80"/>
      <c r="POX306" s="80"/>
      <c r="POY306" s="80"/>
      <c r="POZ306" s="80"/>
      <c r="PPA306" s="80"/>
      <c r="PPB306" s="80"/>
      <c r="PPC306" s="80"/>
      <c r="PPD306" s="80"/>
      <c r="PPE306" s="80"/>
      <c r="PPF306" s="80"/>
      <c r="PPG306" s="80"/>
      <c r="PPH306" s="80"/>
      <c r="PPI306" s="80"/>
      <c r="PPJ306" s="80"/>
      <c r="PPK306" s="80"/>
      <c r="PPL306" s="80"/>
      <c r="PPM306" s="80"/>
      <c r="PPN306" s="80"/>
      <c r="PPO306" s="80"/>
      <c r="PPP306" s="80"/>
      <c r="PPQ306" s="80"/>
      <c r="PPR306" s="80"/>
      <c r="PPS306" s="80"/>
      <c r="PPT306" s="80"/>
      <c r="PPU306" s="80"/>
      <c r="PPV306" s="80"/>
      <c r="PPW306" s="80"/>
      <c r="PPX306" s="80"/>
      <c r="PPY306" s="80"/>
      <c r="PPZ306" s="80"/>
      <c r="PQA306" s="80"/>
      <c r="PQB306" s="80"/>
      <c r="PQC306" s="80"/>
      <c r="PQD306" s="80"/>
      <c r="PQE306" s="80"/>
      <c r="PQF306" s="80"/>
      <c r="PQG306" s="80"/>
      <c r="PQH306" s="80"/>
      <c r="PQI306" s="80"/>
      <c r="PQJ306" s="80"/>
      <c r="PQK306" s="80"/>
      <c r="PQL306" s="80"/>
      <c r="PQM306" s="80"/>
      <c r="PQN306" s="80"/>
      <c r="PQO306" s="80"/>
      <c r="PQP306" s="80"/>
      <c r="PQQ306" s="80"/>
      <c r="PQR306" s="80"/>
      <c r="PQS306" s="80"/>
      <c r="PQT306" s="80"/>
      <c r="PQU306" s="80"/>
      <c r="PQV306" s="80"/>
      <c r="PQW306" s="80"/>
      <c r="PQX306" s="80"/>
      <c r="PQY306" s="80"/>
      <c r="PQZ306" s="80"/>
      <c r="PRA306" s="80"/>
      <c r="PRB306" s="80"/>
      <c r="PRC306" s="80"/>
      <c r="PRD306" s="80"/>
      <c r="PRE306" s="80"/>
      <c r="PRF306" s="80"/>
      <c r="PRG306" s="80"/>
      <c r="PRH306" s="80"/>
      <c r="PRI306" s="80"/>
      <c r="PRJ306" s="80"/>
      <c r="PRK306" s="80"/>
      <c r="PRL306" s="80"/>
      <c r="PRM306" s="80"/>
      <c r="PRN306" s="80"/>
      <c r="PRO306" s="80"/>
      <c r="PRP306" s="80"/>
      <c r="PRQ306" s="80"/>
      <c r="PRR306" s="80"/>
      <c r="PRS306" s="80"/>
      <c r="PRT306" s="80"/>
      <c r="PRU306" s="80"/>
      <c r="PRV306" s="80"/>
      <c r="PRW306" s="80"/>
      <c r="PRX306" s="80"/>
      <c r="PRY306" s="80"/>
      <c r="PRZ306" s="80"/>
      <c r="PSA306" s="80"/>
      <c r="PSB306" s="80"/>
      <c r="PSC306" s="80"/>
      <c r="PSD306" s="80"/>
      <c r="PSE306" s="80"/>
      <c r="PSF306" s="80"/>
      <c r="PSG306" s="80"/>
      <c r="PSH306" s="80"/>
      <c r="PSI306" s="80"/>
      <c r="PSJ306" s="80"/>
      <c r="PSK306" s="80"/>
      <c r="PSL306" s="80"/>
      <c r="PSM306" s="80"/>
      <c r="PSN306" s="80"/>
      <c r="PSO306" s="80"/>
      <c r="PSP306" s="80"/>
      <c r="PSQ306" s="80"/>
      <c r="PSR306" s="80"/>
      <c r="PSS306" s="80"/>
      <c r="PST306" s="80"/>
      <c r="PSU306" s="80"/>
      <c r="PSV306" s="80"/>
      <c r="PSW306" s="80"/>
      <c r="PSX306" s="80"/>
      <c r="PSY306" s="80"/>
      <c r="PSZ306" s="80"/>
      <c r="PTA306" s="80"/>
      <c r="PTB306" s="80"/>
      <c r="PTC306" s="80"/>
      <c r="PTD306" s="80"/>
      <c r="PTE306" s="80"/>
      <c r="PTF306" s="80"/>
      <c r="PTG306" s="80"/>
      <c r="PTH306" s="80"/>
      <c r="PTI306" s="80"/>
      <c r="PTJ306" s="80"/>
      <c r="PTK306" s="80"/>
      <c r="PTL306" s="80"/>
      <c r="PTM306" s="80"/>
      <c r="PTN306" s="80"/>
      <c r="PTO306" s="80"/>
      <c r="PTP306" s="80"/>
      <c r="PTQ306" s="80"/>
      <c r="PTR306" s="80"/>
      <c r="PTS306" s="80"/>
      <c r="PTT306" s="80"/>
      <c r="PTU306" s="80"/>
      <c r="PTV306" s="80"/>
      <c r="PTW306" s="80"/>
      <c r="PTX306" s="80"/>
      <c r="PTY306" s="80"/>
      <c r="PTZ306" s="80"/>
      <c r="PUA306" s="80"/>
      <c r="PUB306" s="80"/>
      <c r="PUC306" s="80"/>
      <c r="PUD306" s="80"/>
      <c r="PUE306" s="80"/>
      <c r="PUF306" s="80"/>
      <c r="PUG306" s="80"/>
      <c r="PUH306" s="80"/>
      <c r="PUI306" s="80"/>
      <c r="PUJ306" s="80"/>
      <c r="PUK306" s="80"/>
      <c r="PUL306" s="80"/>
      <c r="PUM306" s="80"/>
      <c r="PUN306" s="80"/>
      <c r="PUO306" s="80"/>
      <c r="PUP306" s="80"/>
      <c r="PUQ306" s="80"/>
      <c r="PUR306" s="80"/>
      <c r="PUS306" s="80"/>
      <c r="PUT306" s="80"/>
      <c r="PUU306" s="80"/>
      <c r="PUV306" s="80"/>
      <c r="PUW306" s="80"/>
      <c r="PUX306" s="80"/>
      <c r="PUY306" s="80"/>
      <c r="PUZ306" s="80"/>
      <c r="PVA306" s="80"/>
      <c r="PVB306" s="80"/>
      <c r="PVC306" s="80"/>
      <c r="PVD306" s="80"/>
      <c r="PVE306" s="80"/>
      <c r="PVF306" s="80"/>
      <c r="PVG306" s="80"/>
      <c r="PVH306" s="80"/>
      <c r="PVI306" s="80"/>
      <c r="PVJ306" s="80"/>
      <c r="PVK306" s="80"/>
      <c r="PVL306" s="80"/>
      <c r="PVM306" s="80"/>
      <c r="PVN306" s="80"/>
      <c r="PVO306" s="80"/>
      <c r="PVP306" s="80"/>
      <c r="PVQ306" s="80"/>
      <c r="PVR306" s="80"/>
      <c r="PVS306" s="80"/>
      <c r="PVT306" s="80"/>
      <c r="PVU306" s="80"/>
      <c r="PVV306" s="80"/>
      <c r="PVW306" s="80"/>
      <c r="PVX306" s="80"/>
      <c r="PVY306" s="80"/>
      <c r="PVZ306" s="80"/>
      <c r="PWA306" s="80"/>
      <c r="PWB306" s="80"/>
      <c r="PWC306" s="80"/>
      <c r="PWD306" s="80"/>
      <c r="PWE306" s="80"/>
      <c r="PWF306" s="80"/>
      <c r="PWG306" s="80"/>
      <c r="PWH306" s="80"/>
      <c r="PWI306" s="80"/>
      <c r="PWJ306" s="80"/>
      <c r="PWK306" s="80"/>
      <c r="PWL306" s="80"/>
      <c r="PWM306" s="80"/>
      <c r="PWN306" s="80"/>
      <c r="PWO306" s="80"/>
      <c r="PWP306" s="80"/>
      <c r="PWQ306" s="80"/>
      <c r="PWR306" s="80"/>
      <c r="PWS306" s="80"/>
      <c r="PWT306" s="80"/>
      <c r="PWU306" s="80"/>
      <c r="PWV306" s="80"/>
      <c r="PWW306" s="80"/>
      <c r="PWX306" s="80"/>
      <c r="PWY306" s="80"/>
      <c r="PWZ306" s="80"/>
      <c r="PXA306" s="80"/>
      <c r="PXB306" s="80"/>
      <c r="PXC306" s="80"/>
      <c r="PXD306" s="80"/>
      <c r="PXE306" s="80"/>
      <c r="PXF306" s="80"/>
      <c r="PXG306" s="80"/>
      <c r="PXH306" s="80"/>
      <c r="PXI306" s="80"/>
      <c r="PXJ306" s="80"/>
      <c r="PXK306" s="80"/>
      <c r="PXL306" s="80"/>
      <c r="PXM306" s="80"/>
      <c r="PXN306" s="80"/>
      <c r="PXO306" s="80"/>
      <c r="PXP306" s="80"/>
      <c r="PXQ306" s="80"/>
      <c r="PXR306" s="80"/>
      <c r="PXS306" s="80"/>
      <c r="PXT306" s="80"/>
      <c r="PXU306" s="80"/>
      <c r="PXV306" s="80"/>
      <c r="PXW306" s="80"/>
      <c r="PXX306" s="80"/>
      <c r="PXY306" s="80"/>
      <c r="PXZ306" s="80"/>
      <c r="PYA306" s="80"/>
      <c r="PYB306" s="80"/>
      <c r="PYC306" s="80"/>
      <c r="PYD306" s="80"/>
      <c r="PYE306" s="80"/>
      <c r="PYF306" s="80"/>
      <c r="PYG306" s="80"/>
      <c r="PYH306" s="80"/>
      <c r="PYI306" s="80"/>
      <c r="PYJ306" s="80"/>
      <c r="PYK306" s="80"/>
      <c r="PYL306" s="80"/>
      <c r="PYM306" s="80"/>
      <c r="PYN306" s="80"/>
      <c r="PYO306" s="80"/>
      <c r="PYP306" s="80"/>
      <c r="PYQ306" s="80"/>
      <c r="PYR306" s="80"/>
      <c r="PYS306" s="80"/>
      <c r="PYT306" s="80"/>
      <c r="PYU306" s="80"/>
      <c r="PYV306" s="80"/>
      <c r="PYW306" s="80"/>
      <c r="PYX306" s="80"/>
      <c r="PYY306" s="80"/>
      <c r="PYZ306" s="80"/>
      <c r="PZA306" s="80"/>
      <c r="PZB306" s="80"/>
      <c r="PZC306" s="80"/>
      <c r="PZD306" s="80"/>
      <c r="PZE306" s="80"/>
      <c r="PZF306" s="80"/>
      <c r="PZG306" s="80"/>
      <c r="PZH306" s="80"/>
      <c r="PZI306" s="80"/>
      <c r="PZJ306" s="80"/>
      <c r="PZK306" s="80"/>
      <c r="PZL306" s="80"/>
      <c r="PZM306" s="80"/>
      <c r="PZN306" s="80"/>
      <c r="PZO306" s="80"/>
      <c r="PZP306" s="80"/>
      <c r="PZQ306" s="80"/>
      <c r="PZR306" s="80"/>
      <c r="PZS306" s="80"/>
      <c r="PZT306" s="80"/>
      <c r="PZU306" s="80"/>
      <c r="PZV306" s="80"/>
      <c r="PZW306" s="80"/>
      <c r="PZX306" s="80"/>
      <c r="PZY306" s="80"/>
      <c r="PZZ306" s="80"/>
      <c r="QAA306" s="80"/>
      <c r="QAB306" s="80"/>
      <c r="QAC306" s="80"/>
      <c r="QAD306" s="80"/>
      <c r="QAE306" s="80"/>
      <c r="QAF306" s="80"/>
      <c r="QAG306" s="80"/>
      <c r="QAH306" s="80"/>
      <c r="QAI306" s="80"/>
      <c r="QAJ306" s="80"/>
      <c r="QAK306" s="80"/>
      <c r="QAL306" s="80"/>
      <c r="QAM306" s="80"/>
      <c r="QAN306" s="80"/>
      <c r="QAO306" s="80"/>
      <c r="QAP306" s="80"/>
      <c r="QAQ306" s="80"/>
      <c r="QAR306" s="80"/>
      <c r="QAS306" s="80"/>
      <c r="QAT306" s="80"/>
      <c r="QAU306" s="80"/>
      <c r="QAV306" s="80"/>
      <c r="QAW306" s="80"/>
      <c r="QAX306" s="80"/>
      <c r="QAY306" s="80"/>
      <c r="QAZ306" s="80"/>
      <c r="QBA306" s="80"/>
      <c r="QBB306" s="80"/>
      <c r="QBC306" s="80"/>
      <c r="QBD306" s="80"/>
      <c r="QBE306" s="80"/>
      <c r="QBF306" s="80"/>
      <c r="QBG306" s="80"/>
      <c r="QBH306" s="80"/>
      <c r="QBI306" s="80"/>
      <c r="QBJ306" s="80"/>
      <c r="QBK306" s="80"/>
      <c r="QBL306" s="80"/>
      <c r="QBM306" s="80"/>
      <c r="QBN306" s="80"/>
      <c r="QBO306" s="80"/>
      <c r="QBP306" s="80"/>
      <c r="QBQ306" s="80"/>
      <c r="QBR306" s="80"/>
      <c r="QBS306" s="80"/>
      <c r="QBT306" s="80"/>
      <c r="QBU306" s="80"/>
      <c r="QBV306" s="80"/>
      <c r="QBW306" s="80"/>
      <c r="QBX306" s="80"/>
      <c r="QBY306" s="80"/>
      <c r="QBZ306" s="80"/>
      <c r="QCA306" s="80"/>
      <c r="QCB306" s="80"/>
      <c r="QCC306" s="80"/>
      <c r="QCD306" s="80"/>
      <c r="QCE306" s="80"/>
      <c r="QCF306" s="80"/>
      <c r="QCG306" s="80"/>
      <c r="QCH306" s="80"/>
      <c r="QCI306" s="80"/>
      <c r="QCJ306" s="80"/>
      <c r="QCK306" s="80"/>
      <c r="QCL306" s="80"/>
      <c r="QCM306" s="80"/>
      <c r="QCN306" s="80"/>
      <c r="QCO306" s="80"/>
      <c r="QCP306" s="80"/>
      <c r="QCQ306" s="80"/>
      <c r="QCR306" s="80"/>
      <c r="QCS306" s="80"/>
      <c r="QCT306" s="80"/>
      <c r="QCU306" s="80"/>
      <c r="QCV306" s="80"/>
      <c r="QCW306" s="80"/>
      <c r="QCX306" s="80"/>
      <c r="QCY306" s="80"/>
      <c r="QCZ306" s="80"/>
      <c r="QDA306" s="80"/>
      <c r="QDB306" s="80"/>
      <c r="QDC306" s="80"/>
      <c r="QDD306" s="80"/>
      <c r="QDE306" s="80"/>
      <c r="QDF306" s="80"/>
      <c r="QDG306" s="80"/>
      <c r="QDH306" s="80"/>
      <c r="QDI306" s="80"/>
      <c r="QDJ306" s="80"/>
      <c r="QDK306" s="80"/>
      <c r="QDL306" s="80"/>
      <c r="QDM306" s="80"/>
      <c r="QDN306" s="80"/>
      <c r="QDO306" s="80"/>
      <c r="QDP306" s="80"/>
      <c r="QDQ306" s="80"/>
      <c r="QDR306" s="80"/>
      <c r="QDS306" s="80"/>
      <c r="QDT306" s="80"/>
      <c r="QDU306" s="80"/>
      <c r="QDV306" s="80"/>
      <c r="QDW306" s="80"/>
      <c r="QDX306" s="80"/>
      <c r="QDY306" s="80"/>
      <c r="QDZ306" s="80"/>
      <c r="QEA306" s="80"/>
      <c r="QEB306" s="80"/>
      <c r="QEC306" s="80"/>
      <c r="QED306" s="80"/>
      <c r="QEE306" s="80"/>
      <c r="QEF306" s="80"/>
      <c r="QEG306" s="80"/>
      <c r="QEH306" s="80"/>
      <c r="QEI306" s="80"/>
      <c r="QEJ306" s="80"/>
      <c r="QEK306" s="80"/>
      <c r="QEL306" s="80"/>
      <c r="QEM306" s="80"/>
      <c r="QEN306" s="80"/>
      <c r="QEO306" s="80"/>
      <c r="QEP306" s="80"/>
      <c r="QEQ306" s="80"/>
      <c r="QER306" s="80"/>
      <c r="QES306" s="80"/>
      <c r="QET306" s="80"/>
      <c r="QEU306" s="80"/>
      <c r="QEV306" s="80"/>
      <c r="QEW306" s="80"/>
      <c r="QEX306" s="80"/>
      <c r="QEY306" s="80"/>
      <c r="QEZ306" s="80"/>
      <c r="QFA306" s="80"/>
      <c r="QFB306" s="80"/>
      <c r="QFC306" s="80"/>
      <c r="QFD306" s="80"/>
      <c r="QFE306" s="80"/>
      <c r="QFF306" s="80"/>
      <c r="QFG306" s="80"/>
      <c r="QFH306" s="80"/>
      <c r="QFI306" s="80"/>
      <c r="QFJ306" s="80"/>
      <c r="QFK306" s="80"/>
      <c r="QFL306" s="80"/>
      <c r="QFM306" s="80"/>
      <c r="QFN306" s="80"/>
      <c r="QFO306" s="80"/>
      <c r="QFP306" s="80"/>
      <c r="QFQ306" s="80"/>
      <c r="QFR306" s="80"/>
      <c r="QFS306" s="80"/>
      <c r="QFT306" s="80"/>
      <c r="QFU306" s="80"/>
      <c r="QFV306" s="80"/>
      <c r="QFW306" s="80"/>
      <c r="QFX306" s="80"/>
      <c r="QFY306" s="80"/>
      <c r="QFZ306" s="80"/>
      <c r="QGA306" s="80"/>
      <c r="QGB306" s="80"/>
      <c r="QGC306" s="80"/>
      <c r="QGD306" s="80"/>
      <c r="QGE306" s="80"/>
      <c r="QGF306" s="80"/>
      <c r="QGG306" s="80"/>
      <c r="QGH306" s="80"/>
      <c r="QGI306" s="80"/>
      <c r="QGJ306" s="80"/>
      <c r="QGK306" s="80"/>
      <c r="QGL306" s="80"/>
      <c r="QGM306" s="80"/>
      <c r="QGN306" s="80"/>
      <c r="QGO306" s="80"/>
      <c r="QGP306" s="80"/>
      <c r="QGQ306" s="80"/>
      <c r="QGR306" s="80"/>
      <c r="QGS306" s="80"/>
      <c r="QGT306" s="80"/>
      <c r="QGU306" s="80"/>
      <c r="QGV306" s="80"/>
      <c r="QGW306" s="80"/>
      <c r="QGX306" s="80"/>
      <c r="QGY306" s="80"/>
      <c r="QGZ306" s="80"/>
      <c r="QHA306" s="80"/>
      <c r="QHB306" s="80"/>
      <c r="QHC306" s="80"/>
      <c r="QHD306" s="80"/>
      <c r="QHE306" s="80"/>
      <c r="QHF306" s="80"/>
      <c r="QHG306" s="80"/>
      <c r="QHH306" s="80"/>
      <c r="QHI306" s="80"/>
      <c r="QHJ306" s="80"/>
      <c r="QHK306" s="80"/>
      <c r="QHL306" s="80"/>
      <c r="QHM306" s="80"/>
      <c r="QHN306" s="80"/>
      <c r="QHO306" s="80"/>
      <c r="QHP306" s="80"/>
      <c r="QHQ306" s="80"/>
      <c r="QHR306" s="80"/>
      <c r="QHS306" s="80"/>
      <c r="QHT306" s="80"/>
      <c r="QHU306" s="80"/>
      <c r="QHV306" s="80"/>
      <c r="QHW306" s="80"/>
      <c r="QHX306" s="80"/>
      <c r="QHY306" s="80"/>
      <c r="QHZ306" s="80"/>
      <c r="QIA306" s="80"/>
      <c r="QIB306" s="80"/>
      <c r="QIC306" s="80"/>
      <c r="QID306" s="80"/>
      <c r="QIE306" s="80"/>
      <c r="QIF306" s="80"/>
      <c r="QIG306" s="80"/>
      <c r="QIH306" s="80"/>
      <c r="QII306" s="80"/>
      <c r="QIJ306" s="80"/>
      <c r="QIK306" s="80"/>
      <c r="QIL306" s="80"/>
      <c r="QIM306" s="80"/>
      <c r="QIN306" s="80"/>
      <c r="QIO306" s="80"/>
      <c r="QIP306" s="80"/>
      <c r="QIQ306" s="80"/>
      <c r="QIR306" s="80"/>
      <c r="QIS306" s="80"/>
      <c r="QIT306" s="80"/>
      <c r="QIU306" s="80"/>
      <c r="QIV306" s="80"/>
      <c r="QIW306" s="80"/>
      <c r="QIX306" s="80"/>
      <c r="QIY306" s="80"/>
      <c r="QIZ306" s="80"/>
      <c r="QJA306" s="80"/>
      <c r="QJB306" s="80"/>
      <c r="QJC306" s="80"/>
      <c r="QJD306" s="80"/>
      <c r="QJE306" s="80"/>
      <c r="QJF306" s="80"/>
      <c r="QJG306" s="80"/>
      <c r="QJH306" s="80"/>
      <c r="QJI306" s="80"/>
      <c r="QJJ306" s="80"/>
      <c r="QJK306" s="80"/>
      <c r="QJL306" s="80"/>
      <c r="QJM306" s="80"/>
      <c r="QJN306" s="80"/>
      <c r="QJO306" s="80"/>
      <c r="QJP306" s="80"/>
      <c r="QJQ306" s="80"/>
      <c r="QJR306" s="80"/>
      <c r="QJS306" s="80"/>
      <c r="QJT306" s="80"/>
      <c r="QJU306" s="80"/>
      <c r="QJV306" s="80"/>
      <c r="QJW306" s="80"/>
      <c r="QJX306" s="80"/>
      <c r="QJY306" s="80"/>
      <c r="QJZ306" s="80"/>
      <c r="QKA306" s="80"/>
      <c r="QKB306" s="80"/>
      <c r="QKC306" s="80"/>
      <c r="QKD306" s="80"/>
      <c r="QKE306" s="80"/>
      <c r="QKF306" s="80"/>
      <c r="QKG306" s="80"/>
      <c r="QKH306" s="80"/>
      <c r="QKI306" s="80"/>
      <c r="QKJ306" s="80"/>
      <c r="QKK306" s="80"/>
      <c r="QKL306" s="80"/>
      <c r="QKM306" s="80"/>
      <c r="QKN306" s="80"/>
      <c r="QKO306" s="80"/>
      <c r="QKP306" s="80"/>
      <c r="QKQ306" s="80"/>
      <c r="QKR306" s="80"/>
      <c r="QKS306" s="80"/>
      <c r="QKT306" s="80"/>
      <c r="QKU306" s="80"/>
      <c r="QKV306" s="80"/>
      <c r="QKW306" s="80"/>
      <c r="QKX306" s="80"/>
      <c r="QKY306" s="80"/>
      <c r="QKZ306" s="80"/>
      <c r="QLA306" s="80"/>
      <c r="QLB306" s="80"/>
      <c r="QLC306" s="80"/>
      <c r="QLD306" s="80"/>
      <c r="QLE306" s="80"/>
      <c r="QLF306" s="80"/>
      <c r="QLG306" s="80"/>
      <c r="QLH306" s="80"/>
      <c r="QLI306" s="80"/>
      <c r="QLJ306" s="80"/>
      <c r="QLK306" s="80"/>
      <c r="QLL306" s="80"/>
      <c r="QLM306" s="80"/>
      <c r="QLN306" s="80"/>
      <c r="QLO306" s="80"/>
      <c r="QLP306" s="80"/>
      <c r="QLQ306" s="80"/>
      <c r="QLR306" s="80"/>
      <c r="QLS306" s="80"/>
      <c r="QLT306" s="80"/>
      <c r="QLU306" s="80"/>
      <c r="QLV306" s="80"/>
      <c r="QLW306" s="80"/>
      <c r="QLX306" s="80"/>
      <c r="QLY306" s="80"/>
      <c r="QLZ306" s="80"/>
      <c r="QMA306" s="80"/>
      <c r="QMB306" s="80"/>
      <c r="QMC306" s="80"/>
      <c r="QMD306" s="80"/>
      <c r="QME306" s="80"/>
      <c r="QMF306" s="80"/>
      <c r="QMG306" s="80"/>
      <c r="QMH306" s="80"/>
      <c r="QMI306" s="80"/>
      <c r="QMJ306" s="80"/>
      <c r="QMK306" s="80"/>
      <c r="QML306" s="80"/>
      <c r="QMM306" s="80"/>
      <c r="QMN306" s="80"/>
      <c r="QMO306" s="80"/>
      <c r="QMP306" s="80"/>
      <c r="QMQ306" s="80"/>
      <c r="QMR306" s="80"/>
      <c r="QMS306" s="80"/>
      <c r="QMT306" s="80"/>
      <c r="QMU306" s="80"/>
      <c r="QMV306" s="80"/>
      <c r="QMW306" s="80"/>
      <c r="QMX306" s="80"/>
      <c r="QMY306" s="80"/>
      <c r="QMZ306" s="80"/>
      <c r="QNA306" s="80"/>
      <c r="QNB306" s="80"/>
      <c r="QNC306" s="80"/>
      <c r="QND306" s="80"/>
      <c r="QNE306" s="80"/>
      <c r="QNF306" s="80"/>
      <c r="QNG306" s="80"/>
      <c r="QNH306" s="80"/>
      <c r="QNI306" s="80"/>
      <c r="QNJ306" s="80"/>
      <c r="QNK306" s="80"/>
      <c r="QNL306" s="80"/>
      <c r="QNM306" s="80"/>
      <c r="QNN306" s="80"/>
      <c r="QNO306" s="80"/>
      <c r="QNP306" s="80"/>
      <c r="QNQ306" s="80"/>
      <c r="QNR306" s="80"/>
      <c r="QNS306" s="80"/>
      <c r="QNT306" s="80"/>
      <c r="QNU306" s="80"/>
      <c r="QNV306" s="80"/>
      <c r="QNW306" s="80"/>
      <c r="QNX306" s="80"/>
      <c r="QNY306" s="80"/>
      <c r="QNZ306" s="80"/>
      <c r="QOA306" s="80"/>
      <c r="QOB306" s="80"/>
      <c r="QOC306" s="80"/>
      <c r="QOD306" s="80"/>
      <c r="QOE306" s="80"/>
      <c r="QOF306" s="80"/>
      <c r="QOG306" s="80"/>
      <c r="QOH306" s="80"/>
      <c r="QOI306" s="80"/>
      <c r="QOJ306" s="80"/>
      <c r="QOK306" s="80"/>
      <c r="QOL306" s="80"/>
      <c r="QOM306" s="80"/>
      <c r="QON306" s="80"/>
      <c r="QOO306" s="80"/>
      <c r="QOP306" s="80"/>
      <c r="QOQ306" s="80"/>
      <c r="QOR306" s="80"/>
      <c r="QOS306" s="80"/>
      <c r="QOT306" s="80"/>
      <c r="QOU306" s="80"/>
      <c r="QOV306" s="80"/>
      <c r="QOW306" s="80"/>
      <c r="QOX306" s="80"/>
      <c r="QOY306" s="80"/>
      <c r="QOZ306" s="80"/>
      <c r="QPA306" s="80"/>
      <c r="QPB306" s="80"/>
      <c r="QPC306" s="80"/>
      <c r="QPD306" s="80"/>
      <c r="QPE306" s="80"/>
      <c r="QPF306" s="80"/>
      <c r="QPG306" s="80"/>
      <c r="QPH306" s="80"/>
      <c r="QPI306" s="80"/>
      <c r="QPJ306" s="80"/>
      <c r="QPK306" s="80"/>
      <c r="QPL306" s="80"/>
      <c r="QPM306" s="80"/>
      <c r="QPN306" s="80"/>
      <c r="QPO306" s="80"/>
      <c r="QPP306" s="80"/>
      <c r="QPQ306" s="80"/>
      <c r="QPR306" s="80"/>
      <c r="QPS306" s="80"/>
      <c r="QPT306" s="80"/>
      <c r="QPU306" s="80"/>
      <c r="QPV306" s="80"/>
      <c r="QPW306" s="80"/>
      <c r="QPX306" s="80"/>
      <c r="QPY306" s="80"/>
      <c r="QPZ306" s="80"/>
      <c r="QQA306" s="80"/>
      <c r="QQB306" s="80"/>
      <c r="QQC306" s="80"/>
      <c r="QQD306" s="80"/>
      <c r="QQE306" s="80"/>
      <c r="QQF306" s="80"/>
      <c r="QQG306" s="80"/>
      <c r="QQH306" s="80"/>
      <c r="QQI306" s="80"/>
      <c r="QQJ306" s="80"/>
      <c r="QQK306" s="80"/>
      <c r="QQL306" s="80"/>
      <c r="QQM306" s="80"/>
      <c r="QQN306" s="80"/>
      <c r="QQO306" s="80"/>
      <c r="QQP306" s="80"/>
      <c r="QQQ306" s="80"/>
      <c r="QQR306" s="80"/>
      <c r="QQS306" s="80"/>
      <c r="QQT306" s="80"/>
      <c r="QQU306" s="80"/>
      <c r="QQV306" s="80"/>
      <c r="QQW306" s="80"/>
      <c r="QQX306" s="80"/>
      <c r="QQY306" s="80"/>
      <c r="QQZ306" s="80"/>
      <c r="QRA306" s="80"/>
      <c r="QRB306" s="80"/>
      <c r="QRC306" s="80"/>
      <c r="QRD306" s="80"/>
      <c r="QRE306" s="80"/>
      <c r="QRF306" s="80"/>
      <c r="QRG306" s="80"/>
      <c r="QRH306" s="80"/>
      <c r="QRI306" s="80"/>
      <c r="QRJ306" s="80"/>
      <c r="QRK306" s="80"/>
      <c r="QRL306" s="80"/>
      <c r="QRM306" s="80"/>
      <c r="QRN306" s="80"/>
      <c r="QRO306" s="80"/>
      <c r="QRP306" s="80"/>
      <c r="QRQ306" s="80"/>
      <c r="QRR306" s="80"/>
      <c r="QRS306" s="80"/>
      <c r="QRT306" s="80"/>
      <c r="QRU306" s="80"/>
      <c r="QRV306" s="80"/>
      <c r="QRW306" s="80"/>
      <c r="QRX306" s="80"/>
      <c r="QRY306" s="80"/>
      <c r="QRZ306" s="80"/>
      <c r="QSA306" s="80"/>
      <c r="QSB306" s="80"/>
      <c r="QSC306" s="80"/>
      <c r="QSD306" s="80"/>
      <c r="QSE306" s="80"/>
      <c r="QSF306" s="80"/>
      <c r="QSG306" s="80"/>
      <c r="QSH306" s="80"/>
      <c r="QSI306" s="80"/>
      <c r="QSJ306" s="80"/>
      <c r="QSK306" s="80"/>
      <c r="QSL306" s="80"/>
      <c r="QSM306" s="80"/>
      <c r="QSN306" s="80"/>
      <c r="QSO306" s="80"/>
      <c r="QSP306" s="80"/>
      <c r="QSQ306" s="80"/>
      <c r="QSR306" s="80"/>
      <c r="QSS306" s="80"/>
      <c r="QST306" s="80"/>
      <c r="QSU306" s="80"/>
      <c r="QSV306" s="80"/>
      <c r="QSW306" s="80"/>
      <c r="QSX306" s="80"/>
      <c r="QSY306" s="80"/>
      <c r="QSZ306" s="80"/>
      <c r="QTA306" s="80"/>
      <c r="QTB306" s="80"/>
      <c r="QTC306" s="80"/>
      <c r="QTD306" s="80"/>
      <c r="QTE306" s="80"/>
      <c r="QTF306" s="80"/>
      <c r="QTG306" s="80"/>
      <c r="QTH306" s="80"/>
      <c r="QTI306" s="80"/>
      <c r="QTJ306" s="80"/>
      <c r="QTK306" s="80"/>
      <c r="QTL306" s="80"/>
      <c r="QTM306" s="80"/>
      <c r="QTN306" s="80"/>
      <c r="QTO306" s="80"/>
      <c r="QTP306" s="80"/>
      <c r="QTQ306" s="80"/>
      <c r="QTR306" s="80"/>
      <c r="QTS306" s="80"/>
      <c r="QTT306" s="80"/>
      <c r="QTU306" s="80"/>
      <c r="QTV306" s="80"/>
      <c r="QTW306" s="80"/>
      <c r="QTX306" s="80"/>
      <c r="QTY306" s="80"/>
      <c r="QTZ306" s="80"/>
      <c r="QUA306" s="80"/>
      <c r="QUB306" s="80"/>
      <c r="QUC306" s="80"/>
      <c r="QUD306" s="80"/>
      <c r="QUE306" s="80"/>
      <c r="QUF306" s="80"/>
      <c r="QUG306" s="80"/>
      <c r="QUH306" s="80"/>
      <c r="QUI306" s="80"/>
      <c r="QUJ306" s="80"/>
      <c r="QUK306" s="80"/>
      <c r="QUL306" s="80"/>
      <c r="QUM306" s="80"/>
      <c r="QUN306" s="80"/>
      <c r="QUO306" s="80"/>
      <c r="QUP306" s="80"/>
      <c r="QUQ306" s="80"/>
      <c r="QUR306" s="80"/>
      <c r="QUS306" s="80"/>
      <c r="QUT306" s="80"/>
      <c r="QUU306" s="80"/>
      <c r="QUV306" s="80"/>
      <c r="QUW306" s="80"/>
      <c r="QUX306" s="80"/>
      <c r="QUY306" s="80"/>
      <c r="QUZ306" s="80"/>
      <c r="QVA306" s="80"/>
      <c r="QVB306" s="80"/>
      <c r="QVC306" s="80"/>
      <c r="QVD306" s="80"/>
      <c r="QVE306" s="80"/>
      <c r="QVF306" s="80"/>
      <c r="QVG306" s="80"/>
      <c r="QVH306" s="80"/>
      <c r="QVI306" s="80"/>
      <c r="QVJ306" s="80"/>
      <c r="QVK306" s="80"/>
      <c r="QVL306" s="80"/>
      <c r="QVM306" s="80"/>
      <c r="QVN306" s="80"/>
      <c r="QVO306" s="80"/>
      <c r="QVP306" s="80"/>
      <c r="QVQ306" s="80"/>
      <c r="QVR306" s="80"/>
      <c r="QVS306" s="80"/>
      <c r="QVT306" s="80"/>
      <c r="QVU306" s="80"/>
      <c r="QVV306" s="80"/>
      <c r="QVW306" s="80"/>
      <c r="QVX306" s="80"/>
      <c r="QVY306" s="80"/>
      <c r="QVZ306" s="80"/>
      <c r="QWA306" s="80"/>
      <c r="QWB306" s="80"/>
      <c r="QWC306" s="80"/>
      <c r="QWD306" s="80"/>
      <c r="QWE306" s="80"/>
      <c r="QWF306" s="80"/>
      <c r="QWG306" s="80"/>
      <c r="QWH306" s="80"/>
      <c r="QWI306" s="80"/>
      <c r="QWJ306" s="80"/>
      <c r="QWK306" s="80"/>
      <c r="QWL306" s="80"/>
      <c r="QWM306" s="80"/>
      <c r="QWN306" s="80"/>
      <c r="QWO306" s="80"/>
      <c r="QWP306" s="80"/>
      <c r="QWQ306" s="80"/>
      <c r="QWR306" s="80"/>
      <c r="QWS306" s="80"/>
      <c r="QWT306" s="80"/>
      <c r="QWU306" s="80"/>
      <c r="QWV306" s="80"/>
      <c r="QWW306" s="80"/>
      <c r="QWX306" s="80"/>
      <c r="QWY306" s="80"/>
      <c r="QWZ306" s="80"/>
      <c r="QXA306" s="80"/>
      <c r="QXB306" s="80"/>
      <c r="QXC306" s="80"/>
      <c r="QXD306" s="80"/>
      <c r="QXE306" s="80"/>
      <c r="QXF306" s="80"/>
      <c r="QXG306" s="80"/>
      <c r="QXH306" s="80"/>
      <c r="QXI306" s="80"/>
      <c r="QXJ306" s="80"/>
      <c r="QXK306" s="80"/>
      <c r="QXL306" s="80"/>
      <c r="QXM306" s="80"/>
      <c r="QXN306" s="80"/>
      <c r="QXO306" s="80"/>
      <c r="QXP306" s="80"/>
      <c r="QXQ306" s="80"/>
      <c r="QXR306" s="80"/>
      <c r="QXS306" s="80"/>
      <c r="QXT306" s="80"/>
      <c r="QXU306" s="80"/>
      <c r="QXV306" s="80"/>
      <c r="QXW306" s="80"/>
      <c r="QXX306" s="80"/>
      <c r="QXY306" s="80"/>
      <c r="QXZ306" s="80"/>
      <c r="QYA306" s="80"/>
      <c r="QYB306" s="80"/>
      <c r="QYC306" s="80"/>
      <c r="QYD306" s="80"/>
      <c r="QYE306" s="80"/>
      <c r="QYF306" s="80"/>
      <c r="QYG306" s="80"/>
      <c r="QYH306" s="80"/>
      <c r="QYI306" s="80"/>
      <c r="QYJ306" s="80"/>
      <c r="QYK306" s="80"/>
      <c r="QYL306" s="80"/>
      <c r="QYM306" s="80"/>
      <c r="QYN306" s="80"/>
      <c r="QYO306" s="80"/>
      <c r="QYP306" s="80"/>
      <c r="QYQ306" s="80"/>
      <c r="QYR306" s="80"/>
      <c r="QYS306" s="80"/>
      <c r="QYT306" s="80"/>
      <c r="QYU306" s="80"/>
      <c r="QYV306" s="80"/>
      <c r="QYW306" s="80"/>
      <c r="QYX306" s="80"/>
      <c r="QYY306" s="80"/>
      <c r="QYZ306" s="80"/>
      <c r="QZA306" s="80"/>
      <c r="QZB306" s="80"/>
      <c r="QZC306" s="80"/>
      <c r="QZD306" s="80"/>
      <c r="QZE306" s="80"/>
      <c r="QZF306" s="80"/>
      <c r="QZG306" s="80"/>
      <c r="QZH306" s="80"/>
      <c r="QZI306" s="80"/>
      <c r="QZJ306" s="80"/>
      <c r="QZK306" s="80"/>
      <c r="QZL306" s="80"/>
      <c r="QZM306" s="80"/>
      <c r="QZN306" s="80"/>
      <c r="QZO306" s="80"/>
      <c r="QZP306" s="80"/>
      <c r="QZQ306" s="80"/>
      <c r="QZR306" s="80"/>
      <c r="QZS306" s="80"/>
      <c r="QZT306" s="80"/>
      <c r="QZU306" s="80"/>
      <c r="QZV306" s="80"/>
      <c r="QZW306" s="80"/>
      <c r="QZX306" s="80"/>
      <c r="QZY306" s="80"/>
      <c r="QZZ306" s="80"/>
      <c r="RAA306" s="80"/>
      <c r="RAB306" s="80"/>
      <c r="RAC306" s="80"/>
      <c r="RAD306" s="80"/>
      <c r="RAE306" s="80"/>
      <c r="RAF306" s="80"/>
      <c r="RAG306" s="80"/>
      <c r="RAH306" s="80"/>
      <c r="RAI306" s="80"/>
      <c r="RAJ306" s="80"/>
      <c r="RAK306" s="80"/>
      <c r="RAL306" s="80"/>
      <c r="RAM306" s="80"/>
      <c r="RAN306" s="80"/>
      <c r="RAO306" s="80"/>
      <c r="RAP306" s="80"/>
      <c r="RAQ306" s="80"/>
      <c r="RAR306" s="80"/>
      <c r="RAS306" s="80"/>
      <c r="RAT306" s="80"/>
      <c r="RAU306" s="80"/>
      <c r="RAV306" s="80"/>
      <c r="RAW306" s="80"/>
      <c r="RAX306" s="80"/>
      <c r="RAY306" s="80"/>
      <c r="RAZ306" s="80"/>
      <c r="RBA306" s="80"/>
      <c r="RBB306" s="80"/>
      <c r="RBC306" s="80"/>
      <c r="RBD306" s="80"/>
      <c r="RBE306" s="80"/>
      <c r="RBF306" s="80"/>
      <c r="RBG306" s="80"/>
      <c r="RBH306" s="80"/>
      <c r="RBI306" s="80"/>
      <c r="RBJ306" s="80"/>
      <c r="RBK306" s="80"/>
      <c r="RBL306" s="80"/>
      <c r="RBM306" s="80"/>
      <c r="RBN306" s="80"/>
      <c r="RBO306" s="80"/>
      <c r="RBP306" s="80"/>
      <c r="RBQ306" s="80"/>
      <c r="RBR306" s="80"/>
      <c r="RBS306" s="80"/>
      <c r="RBT306" s="80"/>
      <c r="RBU306" s="80"/>
      <c r="RBV306" s="80"/>
      <c r="RBW306" s="80"/>
      <c r="RBX306" s="80"/>
      <c r="RBY306" s="80"/>
      <c r="RBZ306" s="80"/>
      <c r="RCA306" s="80"/>
      <c r="RCB306" s="80"/>
      <c r="RCC306" s="80"/>
      <c r="RCD306" s="80"/>
      <c r="RCE306" s="80"/>
      <c r="RCF306" s="80"/>
      <c r="RCG306" s="80"/>
      <c r="RCH306" s="80"/>
      <c r="RCI306" s="80"/>
      <c r="RCJ306" s="80"/>
      <c r="RCK306" s="80"/>
      <c r="RCL306" s="80"/>
      <c r="RCM306" s="80"/>
      <c r="RCN306" s="80"/>
      <c r="RCO306" s="80"/>
      <c r="RCP306" s="80"/>
      <c r="RCQ306" s="80"/>
      <c r="RCR306" s="80"/>
      <c r="RCS306" s="80"/>
      <c r="RCT306" s="80"/>
      <c r="RCU306" s="80"/>
      <c r="RCV306" s="80"/>
      <c r="RCW306" s="80"/>
      <c r="RCX306" s="80"/>
      <c r="RCY306" s="80"/>
      <c r="RCZ306" s="80"/>
      <c r="RDA306" s="80"/>
      <c r="RDB306" s="80"/>
      <c r="RDC306" s="80"/>
      <c r="RDD306" s="80"/>
      <c r="RDE306" s="80"/>
      <c r="RDF306" s="80"/>
      <c r="RDG306" s="80"/>
      <c r="RDH306" s="80"/>
      <c r="RDI306" s="80"/>
      <c r="RDJ306" s="80"/>
      <c r="RDK306" s="80"/>
      <c r="RDL306" s="80"/>
      <c r="RDM306" s="80"/>
      <c r="RDN306" s="80"/>
      <c r="RDO306" s="80"/>
      <c r="RDP306" s="80"/>
      <c r="RDQ306" s="80"/>
      <c r="RDR306" s="80"/>
      <c r="RDS306" s="80"/>
      <c r="RDT306" s="80"/>
      <c r="RDU306" s="80"/>
      <c r="RDV306" s="80"/>
      <c r="RDW306" s="80"/>
      <c r="RDX306" s="80"/>
      <c r="RDY306" s="80"/>
      <c r="RDZ306" s="80"/>
      <c r="REA306" s="80"/>
      <c r="REB306" s="80"/>
      <c r="REC306" s="80"/>
      <c r="RED306" s="80"/>
      <c r="REE306" s="80"/>
      <c r="REF306" s="80"/>
      <c r="REG306" s="80"/>
      <c r="REH306" s="80"/>
      <c r="REI306" s="80"/>
      <c r="REJ306" s="80"/>
      <c r="REK306" s="80"/>
      <c r="REL306" s="80"/>
      <c r="REM306" s="80"/>
      <c r="REN306" s="80"/>
      <c r="REO306" s="80"/>
      <c r="REP306" s="80"/>
      <c r="REQ306" s="80"/>
      <c r="RER306" s="80"/>
      <c r="RES306" s="80"/>
      <c r="RET306" s="80"/>
      <c r="REU306" s="80"/>
      <c r="REV306" s="80"/>
      <c r="REW306" s="80"/>
      <c r="REX306" s="80"/>
      <c r="REY306" s="80"/>
      <c r="REZ306" s="80"/>
      <c r="RFA306" s="80"/>
      <c r="RFB306" s="80"/>
      <c r="RFC306" s="80"/>
      <c r="RFD306" s="80"/>
      <c r="RFE306" s="80"/>
      <c r="RFF306" s="80"/>
      <c r="RFG306" s="80"/>
      <c r="RFH306" s="80"/>
      <c r="RFI306" s="80"/>
      <c r="RFJ306" s="80"/>
      <c r="RFK306" s="80"/>
      <c r="RFL306" s="80"/>
      <c r="RFM306" s="80"/>
      <c r="RFN306" s="80"/>
      <c r="RFO306" s="80"/>
      <c r="RFP306" s="80"/>
      <c r="RFQ306" s="80"/>
      <c r="RFR306" s="80"/>
      <c r="RFS306" s="80"/>
      <c r="RFT306" s="80"/>
      <c r="RFU306" s="80"/>
      <c r="RFV306" s="80"/>
      <c r="RFW306" s="80"/>
      <c r="RFX306" s="80"/>
      <c r="RFY306" s="80"/>
      <c r="RFZ306" s="80"/>
      <c r="RGA306" s="80"/>
      <c r="RGB306" s="80"/>
      <c r="RGC306" s="80"/>
      <c r="RGD306" s="80"/>
      <c r="RGE306" s="80"/>
      <c r="RGF306" s="80"/>
      <c r="RGG306" s="80"/>
      <c r="RGH306" s="80"/>
      <c r="RGI306" s="80"/>
      <c r="RGJ306" s="80"/>
      <c r="RGK306" s="80"/>
      <c r="RGL306" s="80"/>
      <c r="RGM306" s="80"/>
      <c r="RGN306" s="80"/>
      <c r="RGO306" s="80"/>
      <c r="RGP306" s="80"/>
      <c r="RGQ306" s="80"/>
      <c r="RGR306" s="80"/>
      <c r="RGS306" s="80"/>
      <c r="RGT306" s="80"/>
      <c r="RGU306" s="80"/>
      <c r="RGV306" s="80"/>
      <c r="RGW306" s="80"/>
      <c r="RGX306" s="80"/>
      <c r="RGY306" s="80"/>
      <c r="RGZ306" s="80"/>
      <c r="RHA306" s="80"/>
      <c r="RHB306" s="80"/>
      <c r="RHC306" s="80"/>
      <c r="RHD306" s="80"/>
      <c r="RHE306" s="80"/>
      <c r="RHF306" s="80"/>
      <c r="RHG306" s="80"/>
      <c r="RHH306" s="80"/>
      <c r="RHI306" s="80"/>
      <c r="RHJ306" s="80"/>
      <c r="RHK306" s="80"/>
      <c r="RHL306" s="80"/>
      <c r="RHM306" s="80"/>
      <c r="RHN306" s="80"/>
      <c r="RHO306" s="80"/>
      <c r="RHP306" s="80"/>
      <c r="RHQ306" s="80"/>
      <c r="RHR306" s="80"/>
      <c r="RHS306" s="80"/>
      <c r="RHT306" s="80"/>
      <c r="RHU306" s="80"/>
      <c r="RHV306" s="80"/>
      <c r="RHW306" s="80"/>
      <c r="RHX306" s="80"/>
      <c r="RHY306" s="80"/>
      <c r="RHZ306" s="80"/>
      <c r="RIA306" s="80"/>
      <c r="RIB306" s="80"/>
      <c r="RIC306" s="80"/>
      <c r="RID306" s="80"/>
      <c r="RIE306" s="80"/>
      <c r="RIF306" s="80"/>
      <c r="RIG306" s="80"/>
      <c r="RIH306" s="80"/>
      <c r="RII306" s="80"/>
      <c r="RIJ306" s="80"/>
      <c r="RIK306" s="80"/>
      <c r="RIL306" s="80"/>
      <c r="RIM306" s="80"/>
      <c r="RIN306" s="80"/>
      <c r="RIO306" s="80"/>
      <c r="RIP306" s="80"/>
      <c r="RIQ306" s="80"/>
      <c r="RIR306" s="80"/>
      <c r="RIS306" s="80"/>
      <c r="RIT306" s="80"/>
      <c r="RIU306" s="80"/>
      <c r="RIV306" s="80"/>
      <c r="RIW306" s="80"/>
      <c r="RIX306" s="80"/>
      <c r="RIY306" s="80"/>
      <c r="RIZ306" s="80"/>
      <c r="RJA306" s="80"/>
      <c r="RJB306" s="80"/>
      <c r="RJC306" s="80"/>
      <c r="RJD306" s="80"/>
      <c r="RJE306" s="80"/>
      <c r="RJF306" s="80"/>
      <c r="RJG306" s="80"/>
      <c r="RJH306" s="80"/>
      <c r="RJI306" s="80"/>
      <c r="RJJ306" s="80"/>
      <c r="RJK306" s="80"/>
      <c r="RJL306" s="80"/>
      <c r="RJM306" s="80"/>
      <c r="RJN306" s="80"/>
      <c r="RJO306" s="80"/>
      <c r="RJP306" s="80"/>
      <c r="RJQ306" s="80"/>
      <c r="RJR306" s="80"/>
      <c r="RJS306" s="80"/>
      <c r="RJT306" s="80"/>
      <c r="RJU306" s="80"/>
      <c r="RJV306" s="80"/>
      <c r="RJW306" s="80"/>
      <c r="RJX306" s="80"/>
      <c r="RJY306" s="80"/>
      <c r="RJZ306" s="80"/>
      <c r="RKA306" s="80"/>
      <c r="RKB306" s="80"/>
      <c r="RKC306" s="80"/>
      <c r="RKD306" s="80"/>
      <c r="RKE306" s="80"/>
      <c r="RKF306" s="80"/>
      <c r="RKG306" s="80"/>
      <c r="RKH306" s="80"/>
      <c r="RKI306" s="80"/>
      <c r="RKJ306" s="80"/>
      <c r="RKK306" s="80"/>
      <c r="RKL306" s="80"/>
      <c r="RKM306" s="80"/>
      <c r="RKN306" s="80"/>
      <c r="RKO306" s="80"/>
      <c r="RKP306" s="80"/>
      <c r="RKQ306" s="80"/>
      <c r="RKR306" s="80"/>
      <c r="RKS306" s="80"/>
      <c r="RKT306" s="80"/>
      <c r="RKU306" s="80"/>
      <c r="RKV306" s="80"/>
      <c r="RKW306" s="80"/>
      <c r="RKX306" s="80"/>
      <c r="RKY306" s="80"/>
      <c r="RKZ306" s="80"/>
      <c r="RLA306" s="80"/>
      <c r="RLB306" s="80"/>
      <c r="RLC306" s="80"/>
      <c r="RLD306" s="80"/>
      <c r="RLE306" s="80"/>
      <c r="RLF306" s="80"/>
      <c r="RLG306" s="80"/>
      <c r="RLH306" s="80"/>
      <c r="RLI306" s="80"/>
      <c r="RLJ306" s="80"/>
      <c r="RLK306" s="80"/>
      <c r="RLL306" s="80"/>
      <c r="RLM306" s="80"/>
      <c r="RLN306" s="80"/>
      <c r="RLO306" s="80"/>
      <c r="RLP306" s="80"/>
      <c r="RLQ306" s="80"/>
      <c r="RLR306" s="80"/>
      <c r="RLS306" s="80"/>
      <c r="RLT306" s="80"/>
      <c r="RLU306" s="80"/>
      <c r="RLV306" s="80"/>
      <c r="RLW306" s="80"/>
      <c r="RLX306" s="80"/>
      <c r="RLY306" s="80"/>
      <c r="RLZ306" s="80"/>
      <c r="RMA306" s="80"/>
      <c r="RMB306" s="80"/>
      <c r="RMC306" s="80"/>
      <c r="RMD306" s="80"/>
      <c r="RME306" s="80"/>
      <c r="RMF306" s="80"/>
      <c r="RMG306" s="80"/>
      <c r="RMH306" s="80"/>
      <c r="RMI306" s="80"/>
      <c r="RMJ306" s="80"/>
      <c r="RMK306" s="80"/>
      <c r="RML306" s="80"/>
      <c r="RMM306" s="80"/>
      <c r="RMN306" s="80"/>
      <c r="RMO306" s="80"/>
      <c r="RMP306" s="80"/>
      <c r="RMQ306" s="80"/>
      <c r="RMR306" s="80"/>
      <c r="RMS306" s="80"/>
      <c r="RMT306" s="80"/>
      <c r="RMU306" s="80"/>
      <c r="RMV306" s="80"/>
      <c r="RMW306" s="80"/>
      <c r="RMX306" s="80"/>
      <c r="RMY306" s="80"/>
      <c r="RMZ306" s="80"/>
      <c r="RNA306" s="80"/>
      <c r="RNB306" s="80"/>
      <c r="RNC306" s="80"/>
      <c r="RND306" s="80"/>
      <c r="RNE306" s="80"/>
      <c r="RNF306" s="80"/>
      <c r="RNG306" s="80"/>
      <c r="RNH306" s="80"/>
      <c r="RNI306" s="80"/>
      <c r="RNJ306" s="80"/>
      <c r="RNK306" s="80"/>
      <c r="RNL306" s="80"/>
      <c r="RNM306" s="80"/>
      <c r="RNN306" s="80"/>
      <c r="RNO306" s="80"/>
      <c r="RNP306" s="80"/>
      <c r="RNQ306" s="80"/>
      <c r="RNR306" s="80"/>
      <c r="RNS306" s="80"/>
      <c r="RNT306" s="80"/>
      <c r="RNU306" s="80"/>
      <c r="RNV306" s="80"/>
      <c r="RNW306" s="80"/>
      <c r="RNX306" s="80"/>
      <c r="RNY306" s="80"/>
      <c r="RNZ306" s="80"/>
      <c r="ROA306" s="80"/>
      <c r="ROB306" s="80"/>
      <c r="ROC306" s="80"/>
      <c r="ROD306" s="80"/>
      <c r="ROE306" s="80"/>
      <c r="ROF306" s="80"/>
      <c r="ROG306" s="80"/>
      <c r="ROH306" s="80"/>
      <c r="ROI306" s="80"/>
      <c r="ROJ306" s="80"/>
      <c r="ROK306" s="80"/>
      <c r="ROL306" s="80"/>
      <c r="ROM306" s="80"/>
      <c r="RON306" s="80"/>
      <c r="ROO306" s="80"/>
      <c r="ROP306" s="80"/>
      <c r="ROQ306" s="80"/>
      <c r="ROR306" s="80"/>
      <c r="ROS306" s="80"/>
      <c r="ROT306" s="80"/>
      <c r="ROU306" s="80"/>
      <c r="ROV306" s="80"/>
      <c r="ROW306" s="80"/>
      <c r="ROX306" s="80"/>
      <c r="ROY306" s="80"/>
      <c r="ROZ306" s="80"/>
      <c r="RPA306" s="80"/>
      <c r="RPB306" s="80"/>
      <c r="RPC306" s="80"/>
      <c r="RPD306" s="80"/>
      <c r="RPE306" s="80"/>
      <c r="RPF306" s="80"/>
      <c r="RPG306" s="80"/>
      <c r="RPH306" s="80"/>
      <c r="RPI306" s="80"/>
      <c r="RPJ306" s="80"/>
      <c r="RPK306" s="80"/>
      <c r="RPL306" s="80"/>
      <c r="RPM306" s="80"/>
      <c r="RPN306" s="80"/>
      <c r="RPO306" s="80"/>
      <c r="RPP306" s="80"/>
      <c r="RPQ306" s="80"/>
      <c r="RPR306" s="80"/>
      <c r="RPS306" s="80"/>
      <c r="RPT306" s="80"/>
      <c r="RPU306" s="80"/>
      <c r="RPV306" s="80"/>
      <c r="RPW306" s="80"/>
      <c r="RPX306" s="80"/>
      <c r="RPY306" s="80"/>
      <c r="RPZ306" s="80"/>
      <c r="RQA306" s="80"/>
      <c r="RQB306" s="80"/>
      <c r="RQC306" s="80"/>
      <c r="RQD306" s="80"/>
      <c r="RQE306" s="80"/>
      <c r="RQF306" s="80"/>
      <c r="RQG306" s="80"/>
      <c r="RQH306" s="80"/>
      <c r="RQI306" s="80"/>
      <c r="RQJ306" s="80"/>
      <c r="RQK306" s="80"/>
      <c r="RQL306" s="80"/>
      <c r="RQM306" s="80"/>
      <c r="RQN306" s="80"/>
      <c r="RQO306" s="80"/>
      <c r="RQP306" s="80"/>
      <c r="RQQ306" s="80"/>
      <c r="RQR306" s="80"/>
      <c r="RQS306" s="80"/>
      <c r="RQT306" s="80"/>
      <c r="RQU306" s="80"/>
      <c r="RQV306" s="80"/>
      <c r="RQW306" s="80"/>
      <c r="RQX306" s="80"/>
      <c r="RQY306" s="80"/>
      <c r="RQZ306" s="80"/>
      <c r="RRA306" s="80"/>
      <c r="RRB306" s="80"/>
      <c r="RRC306" s="80"/>
      <c r="RRD306" s="80"/>
      <c r="RRE306" s="80"/>
      <c r="RRF306" s="80"/>
      <c r="RRG306" s="80"/>
      <c r="RRH306" s="80"/>
      <c r="RRI306" s="80"/>
      <c r="RRJ306" s="80"/>
      <c r="RRK306" s="80"/>
      <c r="RRL306" s="80"/>
      <c r="RRM306" s="80"/>
      <c r="RRN306" s="80"/>
      <c r="RRO306" s="80"/>
      <c r="RRP306" s="80"/>
      <c r="RRQ306" s="80"/>
      <c r="RRR306" s="80"/>
      <c r="RRS306" s="80"/>
      <c r="RRT306" s="80"/>
      <c r="RRU306" s="80"/>
      <c r="RRV306" s="80"/>
      <c r="RRW306" s="80"/>
      <c r="RRX306" s="80"/>
      <c r="RRY306" s="80"/>
      <c r="RRZ306" s="80"/>
      <c r="RSA306" s="80"/>
      <c r="RSB306" s="80"/>
      <c r="RSC306" s="80"/>
      <c r="RSD306" s="80"/>
      <c r="RSE306" s="80"/>
      <c r="RSF306" s="80"/>
      <c r="RSG306" s="80"/>
      <c r="RSH306" s="80"/>
      <c r="RSI306" s="80"/>
      <c r="RSJ306" s="80"/>
      <c r="RSK306" s="80"/>
      <c r="RSL306" s="80"/>
      <c r="RSM306" s="80"/>
      <c r="RSN306" s="80"/>
      <c r="RSO306" s="80"/>
      <c r="RSP306" s="80"/>
      <c r="RSQ306" s="80"/>
      <c r="RSR306" s="80"/>
      <c r="RSS306" s="80"/>
      <c r="RST306" s="80"/>
      <c r="RSU306" s="80"/>
      <c r="RSV306" s="80"/>
      <c r="RSW306" s="80"/>
      <c r="RSX306" s="80"/>
      <c r="RSY306" s="80"/>
      <c r="RSZ306" s="80"/>
      <c r="RTA306" s="80"/>
      <c r="RTB306" s="80"/>
      <c r="RTC306" s="80"/>
      <c r="RTD306" s="80"/>
      <c r="RTE306" s="80"/>
      <c r="RTF306" s="80"/>
      <c r="RTG306" s="80"/>
      <c r="RTH306" s="80"/>
      <c r="RTI306" s="80"/>
      <c r="RTJ306" s="80"/>
      <c r="RTK306" s="80"/>
      <c r="RTL306" s="80"/>
      <c r="RTM306" s="80"/>
      <c r="RTN306" s="80"/>
      <c r="RTO306" s="80"/>
      <c r="RTP306" s="80"/>
      <c r="RTQ306" s="80"/>
      <c r="RTR306" s="80"/>
      <c r="RTS306" s="80"/>
      <c r="RTT306" s="80"/>
      <c r="RTU306" s="80"/>
      <c r="RTV306" s="80"/>
      <c r="RTW306" s="80"/>
      <c r="RTX306" s="80"/>
      <c r="RTY306" s="80"/>
      <c r="RTZ306" s="80"/>
      <c r="RUA306" s="80"/>
      <c r="RUB306" s="80"/>
      <c r="RUC306" s="80"/>
      <c r="RUD306" s="80"/>
      <c r="RUE306" s="80"/>
      <c r="RUF306" s="80"/>
      <c r="RUG306" s="80"/>
      <c r="RUH306" s="80"/>
      <c r="RUI306" s="80"/>
      <c r="RUJ306" s="80"/>
      <c r="RUK306" s="80"/>
      <c r="RUL306" s="80"/>
      <c r="RUM306" s="80"/>
      <c r="RUN306" s="80"/>
      <c r="RUO306" s="80"/>
      <c r="RUP306" s="80"/>
      <c r="RUQ306" s="80"/>
      <c r="RUR306" s="80"/>
      <c r="RUS306" s="80"/>
      <c r="RUT306" s="80"/>
      <c r="RUU306" s="80"/>
      <c r="RUV306" s="80"/>
      <c r="RUW306" s="80"/>
      <c r="RUX306" s="80"/>
      <c r="RUY306" s="80"/>
      <c r="RUZ306" s="80"/>
      <c r="RVA306" s="80"/>
      <c r="RVB306" s="80"/>
      <c r="RVC306" s="80"/>
      <c r="RVD306" s="80"/>
      <c r="RVE306" s="80"/>
      <c r="RVF306" s="80"/>
      <c r="RVG306" s="80"/>
      <c r="RVH306" s="80"/>
      <c r="RVI306" s="80"/>
      <c r="RVJ306" s="80"/>
      <c r="RVK306" s="80"/>
      <c r="RVL306" s="80"/>
      <c r="RVM306" s="80"/>
      <c r="RVN306" s="80"/>
      <c r="RVO306" s="80"/>
      <c r="RVP306" s="80"/>
      <c r="RVQ306" s="80"/>
      <c r="RVR306" s="80"/>
      <c r="RVS306" s="80"/>
      <c r="RVT306" s="80"/>
      <c r="RVU306" s="80"/>
      <c r="RVV306" s="80"/>
      <c r="RVW306" s="80"/>
      <c r="RVX306" s="80"/>
      <c r="RVY306" s="80"/>
      <c r="RVZ306" s="80"/>
      <c r="RWA306" s="80"/>
      <c r="RWB306" s="80"/>
      <c r="RWC306" s="80"/>
      <c r="RWD306" s="80"/>
      <c r="RWE306" s="80"/>
      <c r="RWF306" s="80"/>
      <c r="RWG306" s="80"/>
      <c r="RWH306" s="80"/>
      <c r="RWI306" s="80"/>
      <c r="RWJ306" s="80"/>
      <c r="RWK306" s="80"/>
      <c r="RWL306" s="80"/>
      <c r="RWM306" s="80"/>
      <c r="RWN306" s="80"/>
      <c r="RWO306" s="80"/>
      <c r="RWP306" s="80"/>
      <c r="RWQ306" s="80"/>
      <c r="RWR306" s="80"/>
      <c r="RWS306" s="80"/>
      <c r="RWT306" s="80"/>
      <c r="RWU306" s="80"/>
      <c r="RWV306" s="80"/>
      <c r="RWW306" s="80"/>
      <c r="RWX306" s="80"/>
      <c r="RWY306" s="80"/>
      <c r="RWZ306" s="80"/>
      <c r="RXA306" s="80"/>
      <c r="RXB306" s="80"/>
      <c r="RXC306" s="80"/>
      <c r="RXD306" s="80"/>
      <c r="RXE306" s="80"/>
      <c r="RXF306" s="80"/>
      <c r="RXG306" s="80"/>
      <c r="RXH306" s="80"/>
      <c r="RXI306" s="80"/>
      <c r="RXJ306" s="80"/>
      <c r="RXK306" s="80"/>
      <c r="RXL306" s="80"/>
      <c r="RXM306" s="80"/>
      <c r="RXN306" s="80"/>
      <c r="RXO306" s="80"/>
      <c r="RXP306" s="80"/>
      <c r="RXQ306" s="80"/>
      <c r="RXR306" s="80"/>
      <c r="RXS306" s="80"/>
      <c r="RXT306" s="80"/>
      <c r="RXU306" s="80"/>
      <c r="RXV306" s="80"/>
      <c r="RXW306" s="80"/>
      <c r="RXX306" s="80"/>
      <c r="RXY306" s="80"/>
      <c r="RXZ306" s="80"/>
      <c r="RYA306" s="80"/>
      <c r="RYB306" s="80"/>
      <c r="RYC306" s="80"/>
      <c r="RYD306" s="80"/>
      <c r="RYE306" s="80"/>
      <c r="RYF306" s="80"/>
      <c r="RYG306" s="80"/>
      <c r="RYH306" s="80"/>
      <c r="RYI306" s="80"/>
      <c r="RYJ306" s="80"/>
      <c r="RYK306" s="80"/>
      <c r="RYL306" s="80"/>
      <c r="RYM306" s="80"/>
      <c r="RYN306" s="80"/>
      <c r="RYO306" s="80"/>
      <c r="RYP306" s="80"/>
      <c r="RYQ306" s="80"/>
      <c r="RYR306" s="80"/>
      <c r="RYS306" s="80"/>
      <c r="RYT306" s="80"/>
      <c r="RYU306" s="80"/>
      <c r="RYV306" s="80"/>
      <c r="RYW306" s="80"/>
      <c r="RYX306" s="80"/>
      <c r="RYY306" s="80"/>
      <c r="RYZ306" s="80"/>
      <c r="RZA306" s="80"/>
      <c r="RZB306" s="80"/>
      <c r="RZC306" s="80"/>
      <c r="RZD306" s="80"/>
      <c r="RZE306" s="80"/>
      <c r="RZF306" s="80"/>
      <c r="RZG306" s="80"/>
      <c r="RZH306" s="80"/>
      <c r="RZI306" s="80"/>
      <c r="RZJ306" s="80"/>
      <c r="RZK306" s="80"/>
      <c r="RZL306" s="80"/>
      <c r="RZM306" s="80"/>
      <c r="RZN306" s="80"/>
      <c r="RZO306" s="80"/>
      <c r="RZP306" s="80"/>
      <c r="RZQ306" s="80"/>
      <c r="RZR306" s="80"/>
      <c r="RZS306" s="80"/>
      <c r="RZT306" s="80"/>
      <c r="RZU306" s="80"/>
      <c r="RZV306" s="80"/>
      <c r="RZW306" s="80"/>
      <c r="RZX306" s="80"/>
      <c r="RZY306" s="80"/>
      <c r="RZZ306" s="80"/>
      <c r="SAA306" s="80"/>
      <c r="SAB306" s="80"/>
      <c r="SAC306" s="80"/>
      <c r="SAD306" s="80"/>
      <c r="SAE306" s="80"/>
      <c r="SAF306" s="80"/>
      <c r="SAG306" s="80"/>
      <c r="SAH306" s="80"/>
      <c r="SAI306" s="80"/>
      <c r="SAJ306" s="80"/>
      <c r="SAK306" s="80"/>
      <c r="SAL306" s="80"/>
      <c r="SAM306" s="80"/>
      <c r="SAN306" s="80"/>
      <c r="SAO306" s="80"/>
      <c r="SAP306" s="80"/>
      <c r="SAQ306" s="80"/>
      <c r="SAR306" s="80"/>
      <c r="SAS306" s="80"/>
      <c r="SAT306" s="80"/>
      <c r="SAU306" s="80"/>
      <c r="SAV306" s="80"/>
      <c r="SAW306" s="80"/>
      <c r="SAX306" s="80"/>
      <c r="SAY306" s="80"/>
      <c r="SAZ306" s="80"/>
      <c r="SBA306" s="80"/>
      <c r="SBB306" s="80"/>
      <c r="SBC306" s="80"/>
      <c r="SBD306" s="80"/>
      <c r="SBE306" s="80"/>
      <c r="SBF306" s="80"/>
      <c r="SBG306" s="80"/>
      <c r="SBH306" s="80"/>
      <c r="SBI306" s="80"/>
      <c r="SBJ306" s="80"/>
      <c r="SBK306" s="80"/>
      <c r="SBL306" s="80"/>
      <c r="SBM306" s="80"/>
      <c r="SBN306" s="80"/>
      <c r="SBO306" s="80"/>
      <c r="SBP306" s="80"/>
      <c r="SBQ306" s="80"/>
      <c r="SBR306" s="80"/>
      <c r="SBS306" s="80"/>
      <c r="SBT306" s="80"/>
      <c r="SBU306" s="80"/>
      <c r="SBV306" s="80"/>
      <c r="SBW306" s="80"/>
      <c r="SBX306" s="80"/>
      <c r="SBY306" s="80"/>
      <c r="SBZ306" s="80"/>
      <c r="SCA306" s="80"/>
      <c r="SCB306" s="80"/>
      <c r="SCC306" s="80"/>
      <c r="SCD306" s="80"/>
      <c r="SCE306" s="80"/>
      <c r="SCF306" s="80"/>
      <c r="SCG306" s="80"/>
      <c r="SCH306" s="80"/>
      <c r="SCI306" s="80"/>
      <c r="SCJ306" s="80"/>
      <c r="SCK306" s="80"/>
      <c r="SCL306" s="80"/>
      <c r="SCM306" s="80"/>
      <c r="SCN306" s="80"/>
      <c r="SCO306" s="80"/>
      <c r="SCP306" s="80"/>
      <c r="SCQ306" s="80"/>
      <c r="SCR306" s="80"/>
      <c r="SCS306" s="80"/>
      <c r="SCT306" s="80"/>
      <c r="SCU306" s="80"/>
      <c r="SCV306" s="80"/>
      <c r="SCW306" s="80"/>
      <c r="SCX306" s="80"/>
      <c r="SCY306" s="80"/>
      <c r="SCZ306" s="80"/>
      <c r="SDA306" s="80"/>
      <c r="SDB306" s="80"/>
      <c r="SDC306" s="80"/>
      <c r="SDD306" s="80"/>
      <c r="SDE306" s="80"/>
      <c r="SDF306" s="80"/>
      <c r="SDG306" s="80"/>
      <c r="SDH306" s="80"/>
      <c r="SDI306" s="80"/>
      <c r="SDJ306" s="80"/>
      <c r="SDK306" s="80"/>
      <c r="SDL306" s="80"/>
      <c r="SDM306" s="80"/>
      <c r="SDN306" s="80"/>
      <c r="SDO306" s="80"/>
      <c r="SDP306" s="80"/>
      <c r="SDQ306" s="80"/>
      <c r="SDR306" s="80"/>
      <c r="SDS306" s="80"/>
      <c r="SDT306" s="80"/>
      <c r="SDU306" s="80"/>
      <c r="SDV306" s="80"/>
      <c r="SDW306" s="80"/>
      <c r="SDX306" s="80"/>
      <c r="SDY306" s="80"/>
      <c r="SDZ306" s="80"/>
      <c r="SEA306" s="80"/>
      <c r="SEB306" s="80"/>
      <c r="SEC306" s="80"/>
      <c r="SED306" s="80"/>
      <c r="SEE306" s="80"/>
      <c r="SEF306" s="80"/>
      <c r="SEG306" s="80"/>
      <c r="SEH306" s="80"/>
      <c r="SEI306" s="80"/>
      <c r="SEJ306" s="80"/>
      <c r="SEK306" s="80"/>
      <c r="SEL306" s="80"/>
      <c r="SEM306" s="80"/>
      <c r="SEN306" s="80"/>
      <c r="SEO306" s="80"/>
      <c r="SEP306" s="80"/>
      <c r="SEQ306" s="80"/>
      <c r="SER306" s="80"/>
      <c r="SES306" s="80"/>
      <c r="SET306" s="80"/>
      <c r="SEU306" s="80"/>
      <c r="SEV306" s="80"/>
      <c r="SEW306" s="80"/>
      <c r="SEX306" s="80"/>
      <c r="SEY306" s="80"/>
      <c r="SEZ306" s="80"/>
      <c r="SFA306" s="80"/>
      <c r="SFB306" s="80"/>
      <c r="SFC306" s="80"/>
      <c r="SFD306" s="80"/>
      <c r="SFE306" s="80"/>
      <c r="SFF306" s="80"/>
      <c r="SFG306" s="80"/>
      <c r="SFH306" s="80"/>
      <c r="SFI306" s="80"/>
      <c r="SFJ306" s="80"/>
      <c r="SFK306" s="80"/>
      <c r="SFL306" s="80"/>
      <c r="SFM306" s="80"/>
      <c r="SFN306" s="80"/>
      <c r="SFO306" s="80"/>
      <c r="SFP306" s="80"/>
      <c r="SFQ306" s="80"/>
      <c r="SFR306" s="80"/>
      <c r="SFS306" s="80"/>
      <c r="SFT306" s="80"/>
      <c r="SFU306" s="80"/>
      <c r="SFV306" s="80"/>
      <c r="SFW306" s="80"/>
      <c r="SFX306" s="80"/>
      <c r="SFY306" s="80"/>
      <c r="SFZ306" s="80"/>
      <c r="SGA306" s="80"/>
      <c r="SGB306" s="80"/>
      <c r="SGC306" s="80"/>
      <c r="SGD306" s="80"/>
      <c r="SGE306" s="80"/>
      <c r="SGF306" s="80"/>
      <c r="SGG306" s="80"/>
      <c r="SGH306" s="80"/>
      <c r="SGI306" s="80"/>
      <c r="SGJ306" s="80"/>
      <c r="SGK306" s="80"/>
      <c r="SGL306" s="80"/>
      <c r="SGM306" s="80"/>
      <c r="SGN306" s="80"/>
      <c r="SGO306" s="80"/>
      <c r="SGP306" s="80"/>
      <c r="SGQ306" s="80"/>
      <c r="SGR306" s="80"/>
      <c r="SGS306" s="80"/>
      <c r="SGT306" s="80"/>
      <c r="SGU306" s="80"/>
      <c r="SGV306" s="80"/>
      <c r="SGW306" s="80"/>
      <c r="SGX306" s="80"/>
      <c r="SGY306" s="80"/>
      <c r="SGZ306" s="80"/>
      <c r="SHA306" s="80"/>
      <c r="SHB306" s="80"/>
      <c r="SHC306" s="80"/>
      <c r="SHD306" s="80"/>
      <c r="SHE306" s="80"/>
      <c r="SHF306" s="80"/>
      <c r="SHG306" s="80"/>
      <c r="SHH306" s="80"/>
      <c r="SHI306" s="80"/>
      <c r="SHJ306" s="80"/>
      <c r="SHK306" s="80"/>
      <c r="SHL306" s="80"/>
      <c r="SHM306" s="80"/>
      <c r="SHN306" s="80"/>
      <c r="SHO306" s="80"/>
      <c r="SHP306" s="80"/>
      <c r="SHQ306" s="80"/>
      <c r="SHR306" s="80"/>
      <c r="SHS306" s="80"/>
      <c r="SHT306" s="80"/>
      <c r="SHU306" s="80"/>
      <c r="SHV306" s="80"/>
      <c r="SHW306" s="80"/>
      <c r="SHX306" s="80"/>
      <c r="SHY306" s="80"/>
      <c r="SHZ306" s="80"/>
      <c r="SIA306" s="80"/>
      <c r="SIB306" s="80"/>
      <c r="SIC306" s="80"/>
      <c r="SID306" s="80"/>
      <c r="SIE306" s="80"/>
      <c r="SIF306" s="80"/>
      <c r="SIG306" s="80"/>
      <c r="SIH306" s="80"/>
      <c r="SII306" s="80"/>
      <c r="SIJ306" s="80"/>
      <c r="SIK306" s="80"/>
      <c r="SIL306" s="80"/>
      <c r="SIM306" s="80"/>
      <c r="SIN306" s="80"/>
      <c r="SIO306" s="80"/>
      <c r="SIP306" s="80"/>
      <c r="SIQ306" s="80"/>
      <c r="SIR306" s="80"/>
      <c r="SIS306" s="80"/>
      <c r="SIT306" s="80"/>
      <c r="SIU306" s="80"/>
      <c r="SIV306" s="80"/>
      <c r="SIW306" s="80"/>
      <c r="SIX306" s="80"/>
      <c r="SIY306" s="80"/>
      <c r="SIZ306" s="80"/>
      <c r="SJA306" s="80"/>
      <c r="SJB306" s="80"/>
      <c r="SJC306" s="80"/>
      <c r="SJD306" s="80"/>
      <c r="SJE306" s="80"/>
      <c r="SJF306" s="80"/>
      <c r="SJG306" s="80"/>
      <c r="SJH306" s="80"/>
      <c r="SJI306" s="80"/>
      <c r="SJJ306" s="80"/>
      <c r="SJK306" s="80"/>
      <c r="SJL306" s="80"/>
      <c r="SJM306" s="80"/>
      <c r="SJN306" s="80"/>
      <c r="SJO306" s="80"/>
      <c r="SJP306" s="80"/>
      <c r="SJQ306" s="80"/>
      <c r="SJR306" s="80"/>
      <c r="SJS306" s="80"/>
      <c r="SJT306" s="80"/>
      <c r="SJU306" s="80"/>
      <c r="SJV306" s="80"/>
      <c r="SJW306" s="80"/>
      <c r="SJX306" s="80"/>
      <c r="SJY306" s="80"/>
      <c r="SJZ306" s="80"/>
      <c r="SKA306" s="80"/>
      <c r="SKB306" s="80"/>
      <c r="SKC306" s="80"/>
      <c r="SKD306" s="80"/>
      <c r="SKE306" s="80"/>
      <c r="SKF306" s="80"/>
      <c r="SKG306" s="80"/>
      <c r="SKH306" s="80"/>
      <c r="SKI306" s="80"/>
      <c r="SKJ306" s="80"/>
      <c r="SKK306" s="80"/>
      <c r="SKL306" s="80"/>
      <c r="SKM306" s="80"/>
      <c r="SKN306" s="80"/>
      <c r="SKO306" s="80"/>
      <c r="SKP306" s="80"/>
      <c r="SKQ306" s="80"/>
      <c r="SKR306" s="80"/>
      <c r="SKS306" s="80"/>
      <c r="SKT306" s="80"/>
      <c r="SKU306" s="80"/>
      <c r="SKV306" s="80"/>
      <c r="SKW306" s="80"/>
      <c r="SKX306" s="80"/>
      <c r="SKY306" s="80"/>
      <c r="SKZ306" s="80"/>
      <c r="SLA306" s="80"/>
      <c r="SLB306" s="80"/>
      <c r="SLC306" s="80"/>
      <c r="SLD306" s="80"/>
      <c r="SLE306" s="80"/>
      <c r="SLF306" s="80"/>
      <c r="SLG306" s="80"/>
      <c r="SLH306" s="80"/>
      <c r="SLI306" s="80"/>
      <c r="SLJ306" s="80"/>
      <c r="SLK306" s="80"/>
      <c r="SLL306" s="80"/>
      <c r="SLM306" s="80"/>
      <c r="SLN306" s="80"/>
      <c r="SLO306" s="80"/>
      <c r="SLP306" s="80"/>
      <c r="SLQ306" s="80"/>
      <c r="SLR306" s="80"/>
      <c r="SLS306" s="80"/>
      <c r="SLT306" s="80"/>
      <c r="SLU306" s="80"/>
      <c r="SLV306" s="80"/>
      <c r="SLW306" s="80"/>
      <c r="SLX306" s="80"/>
      <c r="SLY306" s="80"/>
      <c r="SLZ306" s="80"/>
      <c r="SMA306" s="80"/>
      <c r="SMB306" s="80"/>
      <c r="SMC306" s="80"/>
      <c r="SMD306" s="80"/>
      <c r="SME306" s="80"/>
      <c r="SMF306" s="80"/>
      <c r="SMG306" s="80"/>
      <c r="SMH306" s="80"/>
      <c r="SMI306" s="80"/>
      <c r="SMJ306" s="80"/>
      <c r="SMK306" s="80"/>
      <c r="SML306" s="80"/>
      <c r="SMM306" s="80"/>
      <c r="SMN306" s="80"/>
      <c r="SMO306" s="80"/>
      <c r="SMP306" s="80"/>
      <c r="SMQ306" s="80"/>
      <c r="SMR306" s="80"/>
      <c r="SMS306" s="80"/>
      <c r="SMT306" s="80"/>
      <c r="SMU306" s="80"/>
      <c r="SMV306" s="80"/>
      <c r="SMW306" s="80"/>
      <c r="SMX306" s="80"/>
      <c r="SMY306" s="80"/>
      <c r="SMZ306" s="80"/>
      <c r="SNA306" s="80"/>
      <c r="SNB306" s="80"/>
      <c r="SNC306" s="80"/>
      <c r="SND306" s="80"/>
      <c r="SNE306" s="80"/>
      <c r="SNF306" s="80"/>
      <c r="SNG306" s="80"/>
      <c r="SNH306" s="80"/>
      <c r="SNI306" s="80"/>
      <c r="SNJ306" s="80"/>
      <c r="SNK306" s="80"/>
      <c r="SNL306" s="80"/>
      <c r="SNM306" s="80"/>
      <c r="SNN306" s="80"/>
      <c r="SNO306" s="80"/>
      <c r="SNP306" s="80"/>
      <c r="SNQ306" s="80"/>
      <c r="SNR306" s="80"/>
      <c r="SNS306" s="80"/>
      <c r="SNT306" s="80"/>
      <c r="SNU306" s="80"/>
      <c r="SNV306" s="80"/>
      <c r="SNW306" s="80"/>
      <c r="SNX306" s="80"/>
      <c r="SNY306" s="80"/>
      <c r="SNZ306" s="80"/>
      <c r="SOA306" s="80"/>
      <c r="SOB306" s="80"/>
      <c r="SOC306" s="80"/>
      <c r="SOD306" s="80"/>
      <c r="SOE306" s="80"/>
      <c r="SOF306" s="80"/>
      <c r="SOG306" s="80"/>
      <c r="SOH306" s="80"/>
      <c r="SOI306" s="80"/>
      <c r="SOJ306" s="80"/>
      <c r="SOK306" s="80"/>
      <c r="SOL306" s="80"/>
      <c r="SOM306" s="80"/>
      <c r="SON306" s="80"/>
      <c r="SOO306" s="80"/>
      <c r="SOP306" s="80"/>
      <c r="SOQ306" s="80"/>
      <c r="SOR306" s="80"/>
      <c r="SOS306" s="80"/>
      <c r="SOT306" s="80"/>
      <c r="SOU306" s="80"/>
      <c r="SOV306" s="80"/>
      <c r="SOW306" s="80"/>
      <c r="SOX306" s="80"/>
      <c r="SOY306" s="80"/>
      <c r="SOZ306" s="80"/>
      <c r="SPA306" s="80"/>
      <c r="SPB306" s="80"/>
      <c r="SPC306" s="80"/>
      <c r="SPD306" s="80"/>
      <c r="SPE306" s="80"/>
      <c r="SPF306" s="80"/>
      <c r="SPG306" s="80"/>
      <c r="SPH306" s="80"/>
      <c r="SPI306" s="80"/>
      <c r="SPJ306" s="80"/>
      <c r="SPK306" s="80"/>
      <c r="SPL306" s="80"/>
      <c r="SPM306" s="80"/>
      <c r="SPN306" s="80"/>
      <c r="SPO306" s="80"/>
      <c r="SPP306" s="80"/>
      <c r="SPQ306" s="80"/>
      <c r="SPR306" s="80"/>
      <c r="SPS306" s="80"/>
      <c r="SPT306" s="80"/>
      <c r="SPU306" s="80"/>
      <c r="SPV306" s="80"/>
      <c r="SPW306" s="80"/>
      <c r="SPX306" s="80"/>
      <c r="SPY306" s="80"/>
      <c r="SPZ306" s="80"/>
      <c r="SQA306" s="80"/>
      <c r="SQB306" s="80"/>
      <c r="SQC306" s="80"/>
      <c r="SQD306" s="80"/>
      <c r="SQE306" s="80"/>
      <c r="SQF306" s="80"/>
      <c r="SQG306" s="80"/>
      <c r="SQH306" s="80"/>
      <c r="SQI306" s="80"/>
      <c r="SQJ306" s="80"/>
      <c r="SQK306" s="80"/>
      <c r="SQL306" s="80"/>
      <c r="SQM306" s="80"/>
      <c r="SQN306" s="80"/>
      <c r="SQO306" s="80"/>
      <c r="SQP306" s="80"/>
      <c r="SQQ306" s="80"/>
      <c r="SQR306" s="80"/>
      <c r="SQS306" s="80"/>
      <c r="SQT306" s="80"/>
      <c r="SQU306" s="80"/>
      <c r="SQV306" s="80"/>
      <c r="SQW306" s="80"/>
      <c r="SQX306" s="80"/>
      <c r="SQY306" s="80"/>
      <c r="SQZ306" s="80"/>
      <c r="SRA306" s="80"/>
      <c r="SRB306" s="80"/>
      <c r="SRC306" s="80"/>
      <c r="SRD306" s="80"/>
      <c r="SRE306" s="80"/>
      <c r="SRF306" s="80"/>
      <c r="SRG306" s="80"/>
      <c r="SRH306" s="80"/>
      <c r="SRI306" s="80"/>
      <c r="SRJ306" s="80"/>
      <c r="SRK306" s="80"/>
      <c r="SRL306" s="80"/>
      <c r="SRM306" s="80"/>
      <c r="SRN306" s="80"/>
      <c r="SRO306" s="80"/>
      <c r="SRP306" s="80"/>
      <c r="SRQ306" s="80"/>
      <c r="SRR306" s="80"/>
      <c r="SRS306" s="80"/>
      <c r="SRT306" s="80"/>
      <c r="SRU306" s="80"/>
      <c r="SRV306" s="80"/>
      <c r="SRW306" s="80"/>
      <c r="SRX306" s="80"/>
      <c r="SRY306" s="80"/>
      <c r="SRZ306" s="80"/>
      <c r="SSA306" s="80"/>
      <c r="SSB306" s="80"/>
      <c r="SSC306" s="80"/>
      <c r="SSD306" s="80"/>
      <c r="SSE306" s="80"/>
      <c r="SSF306" s="80"/>
      <c r="SSG306" s="80"/>
      <c r="SSH306" s="80"/>
      <c r="SSI306" s="80"/>
      <c r="SSJ306" s="80"/>
      <c r="SSK306" s="80"/>
      <c r="SSL306" s="80"/>
      <c r="SSM306" s="80"/>
      <c r="SSN306" s="80"/>
      <c r="SSO306" s="80"/>
      <c r="SSP306" s="80"/>
      <c r="SSQ306" s="80"/>
      <c r="SSR306" s="80"/>
      <c r="SSS306" s="80"/>
      <c r="SST306" s="80"/>
      <c r="SSU306" s="80"/>
      <c r="SSV306" s="80"/>
      <c r="SSW306" s="80"/>
      <c r="SSX306" s="80"/>
      <c r="SSY306" s="80"/>
      <c r="SSZ306" s="80"/>
      <c r="STA306" s="80"/>
      <c r="STB306" s="80"/>
      <c r="STC306" s="80"/>
      <c r="STD306" s="80"/>
      <c r="STE306" s="80"/>
      <c r="STF306" s="80"/>
      <c r="STG306" s="80"/>
      <c r="STH306" s="80"/>
      <c r="STI306" s="80"/>
      <c r="STJ306" s="80"/>
      <c r="STK306" s="80"/>
      <c r="STL306" s="80"/>
      <c r="STM306" s="80"/>
      <c r="STN306" s="80"/>
      <c r="STO306" s="80"/>
      <c r="STP306" s="80"/>
      <c r="STQ306" s="80"/>
      <c r="STR306" s="80"/>
      <c r="STS306" s="80"/>
      <c r="STT306" s="80"/>
      <c r="STU306" s="80"/>
      <c r="STV306" s="80"/>
      <c r="STW306" s="80"/>
      <c r="STX306" s="80"/>
      <c r="STY306" s="80"/>
      <c r="STZ306" s="80"/>
      <c r="SUA306" s="80"/>
      <c r="SUB306" s="80"/>
      <c r="SUC306" s="80"/>
      <c r="SUD306" s="80"/>
      <c r="SUE306" s="80"/>
      <c r="SUF306" s="80"/>
      <c r="SUG306" s="80"/>
      <c r="SUH306" s="80"/>
      <c r="SUI306" s="80"/>
      <c r="SUJ306" s="80"/>
      <c r="SUK306" s="80"/>
      <c r="SUL306" s="80"/>
      <c r="SUM306" s="80"/>
      <c r="SUN306" s="80"/>
      <c r="SUO306" s="80"/>
      <c r="SUP306" s="80"/>
      <c r="SUQ306" s="80"/>
      <c r="SUR306" s="80"/>
      <c r="SUS306" s="80"/>
      <c r="SUT306" s="80"/>
      <c r="SUU306" s="80"/>
      <c r="SUV306" s="80"/>
      <c r="SUW306" s="80"/>
      <c r="SUX306" s="80"/>
      <c r="SUY306" s="80"/>
      <c r="SUZ306" s="80"/>
      <c r="SVA306" s="80"/>
      <c r="SVB306" s="80"/>
      <c r="SVC306" s="80"/>
      <c r="SVD306" s="80"/>
      <c r="SVE306" s="80"/>
      <c r="SVF306" s="80"/>
      <c r="SVG306" s="80"/>
      <c r="SVH306" s="80"/>
      <c r="SVI306" s="80"/>
      <c r="SVJ306" s="80"/>
      <c r="SVK306" s="80"/>
      <c r="SVL306" s="80"/>
      <c r="SVM306" s="80"/>
      <c r="SVN306" s="80"/>
      <c r="SVO306" s="80"/>
      <c r="SVP306" s="80"/>
      <c r="SVQ306" s="80"/>
      <c r="SVR306" s="80"/>
      <c r="SVS306" s="80"/>
      <c r="SVT306" s="80"/>
      <c r="SVU306" s="80"/>
      <c r="SVV306" s="80"/>
      <c r="SVW306" s="80"/>
      <c r="SVX306" s="80"/>
      <c r="SVY306" s="80"/>
      <c r="SVZ306" s="80"/>
      <c r="SWA306" s="80"/>
      <c r="SWB306" s="80"/>
      <c r="SWC306" s="80"/>
      <c r="SWD306" s="80"/>
      <c r="SWE306" s="80"/>
      <c r="SWF306" s="80"/>
      <c r="SWG306" s="80"/>
      <c r="SWH306" s="80"/>
      <c r="SWI306" s="80"/>
      <c r="SWJ306" s="80"/>
      <c r="SWK306" s="80"/>
      <c r="SWL306" s="80"/>
      <c r="SWM306" s="80"/>
      <c r="SWN306" s="80"/>
      <c r="SWO306" s="80"/>
      <c r="SWP306" s="80"/>
      <c r="SWQ306" s="80"/>
      <c r="SWR306" s="80"/>
      <c r="SWS306" s="80"/>
      <c r="SWT306" s="80"/>
      <c r="SWU306" s="80"/>
      <c r="SWV306" s="80"/>
      <c r="SWW306" s="80"/>
      <c r="SWX306" s="80"/>
      <c r="SWY306" s="80"/>
      <c r="SWZ306" s="80"/>
      <c r="SXA306" s="80"/>
      <c r="SXB306" s="80"/>
      <c r="SXC306" s="80"/>
      <c r="SXD306" s="80"/>
      <c r="SXE306" s="80"/>
      <c r="SXF306" s="80"/>
      <c r="SXG306" s="80"/>
      <c r="SXH306" s="80"/>
      <c r="SXI306" s="80"/>
      <c r="SXJ306" s="80"/>
      <c r="SXK306" s="80"/>
      <c r="SXL306" s="80"/>
      <c r="SXM306" s="80"/>
      <c r="SXN306" s="80"/>
      <c r="SXO306" s="80"/>
      <c r="SXP306" s="80"/>
      <c r="SXQ306" s="80"/>
      <c r="SXR306" s="80"/>
      <c r="SXS306" s="80"/>
      <c r="SXT306" s="80"/>
      <c r="SXU306" s="80"/>
      <c r="SXV306" s="80"/>
      <c r="SXW306" s="80"/>
      <c r="SXX306" s="80"/>
      <c r="SXY306" s="80"/>
      <c r="SXZ306" s="80"/>
      <c r="SYA306" s="80"/>
      <c r="SYB306" s="80"/>
      <c r="SYC306" s="80"/>
      <c r="SYD306" s="80"/>
      <c r="SYE306" s="80"/>
      <c r="SYF306" s="80"/>
      <c r="SYG306" s="80"/>
      <c r="SYH306" s="80"/>
      <c r="SYI306" s="80"/>
      <c r="SYJ306" s="80"/>
      <c r="SYK306" s="80"/>
      <c r="SYL306" s="80"/>
      <c r="SYM306" s="80"/>
      <c r="SYN306" s="80"/>
      <c r="SYO306" s="80"/>
      <c r="SYP306" s="80"/>
      <c r="SYQ306" s="80"/>
      <c r="SYR306" s="80"/>
      <c r="SYS306" s="80"/>
      <c r="SYT306" s="80"/>
      <c r="SYU306" s="80"/>
      <c r="SYV306" s="80"/>
      <c r="SYW306" s="80"/>
      <c r="SYX306" s="80"/>
      <c r="SYY306" s="80"/>
      <c r="SYZ306" s="80"/>
      <c r="SZA306" s="80"/>
      <c r="SZB306" s="80"/>
      <c r="SZC306" s="80"/>
      <c r="SZD306" s="80"/>
      <c r="SZE306" s="80"/>
      <c r="SZF306" s="80"/>
      <c r="SZG306" s="80"/>
      <c r="SZH306" s="80"/>
      <c r="SZI306" s="80"/>
      <c r="SZJ306" s="80"/>
      <c r="SZK306" s="80"/>
      <c r="SZL306" s="80"/>
      <c r="SZM306" s="80"/>
      <c r="SZN306" s="80"/>
      <c r="SZO306" s="80"/>
      <c r="SZP306" s="80"/>
      <c r="SZQ306" s="80"/>
      <c r="SZR306" s="80"/>
      <c r="SZS306" s="80"/>
      <c r="SZT306" s="80"/>
      <c r="SZU306" s="80"/>
      <c r="SZV306" s="80"/>
      <c r="SZW306" s="80"/>
      <c r="SZX306" s="80"/>
      <c r="SZY306" s="80"/>
      <c r="SZZ306" s="80"/>
      <c r="TAA306" s="80"/>
      <c r="TAB306" s="80"/>
      <c r="TAC306" s="80"/>
      <c r="TAD306" s="80"/>
      <c r="TAE306" s="80"/>
      <c r="TAF306" s="80"/>
      <c r="TAG306" s="80"/>
      <c r="TAH306" s="80"/>
      <c r="TAI306" s="80"/>
      <c r="TAJ306" s="80"/>
      <c r="TAK306" s="80"/>
      <c r="TAL306" s="80"/>
      <c r="TAM306" s="80"/>
      <c r="TAN306" s="80"/>
      <c r="TAO306" s="80"/>
      <c r="TAP306" s="80"/>
      <c r="TAQ306" s="80"/>
      <c r="TAR306" s="80"/>
      <c r="TAS306" s="80"/>
      <c r="TAT306" s="80"/>
      <c r="TAU306" s="80"/>
      <c r="TAV306" s="80"/>
      <c r="TAW306" s="80"/>
      <c r="TAX306" s="80"/>
      <c r="TAY306" s="80"/>
      <c r="TAZ306" s="80"/>
      <c r="TBA306" s="80"/>
      <c r="TBB306" s="80"/>
      <c r="TBC306" s="80"/>
      <c r="TBD306" s="80"/>
      <c r="TBE306" s="80"/>
      <c r="TBF306" s="80"/>
      <c r="TBG306" s="80"/>
      <c r="TBH306" s="80"/>
      <c r="TBI306" s="80"/>
      <c r="TBJ306" s="80"/>
      <c r="TBK306" s="80"/>
      <c r="TBL306" s="80"/>
      <c r="TBM306" s="80"/>
      <c r="TBN306" s="80"/>
      <c r="TBO306" s="80"/>
      <c r="TBP306" s="80"/>
      <c r="TBQ306" s="80"/>
      <c r="TBR306" s="80"/>
      <c r="TBS306" s="80"/>
      <c r="TBT306" s="80"/>
      <c r="TBU306" s="80"/>
      <c r="TBV306" s="80"/>
      <c r="TBW306" s="80"/>
      <c r="TBX306" s="80"/>
      <c r="TBY306" s="80"/>
      <c r="TBZ306" s="80"/>
      <c r="TCA306" s="80"/>
      <c r="TCB306" s="80"/>
      <c r="TCC306" s="80"/>
      <c r="TCD306" s="80"/>
      <c r="TCE306" s="80"/>
      <c r="TCF306" s="80"/>
      <c r="TCG306" s="80"/>
      <c r="TCH306" s="80"/>
      <c r="TCI306" s="80"/>
      <c r="TCJ306" s="80"/>
      <c r="TCK306" s="80"/>
      <c r="TCL306" s="80"/>
      <c r="TCM306" s="80"/>
      <c r="TCN306" s="80"/>
      <c r="TCO306" s="80"/>
      <c r="TCP306" s="80"/>
      <c r="TCQ306" s="80"/>
      <c r="TCR306" s="80"/>
      <c r="TCS306" s="80"/>
      <c r="TCT306" s="80"/>
      <c r="TCU306" s="80"/>
      <c r="TCV306" s="80"/>
      <c r="TCW306" s="80"/>
      <c r="TCX306" s="80"/>
      <c r="TCY306" s="80"/>
      <c r="TCZ306" s="80"/>
      <c r="TDA306" s="80"/>
      <c r="TDB306" s="80"/>
      <c r="TDC306" s="80"/>
      <c r="TDD306" s="80"/>
      <c r="TDE306" s="80"/>
      <c r="TDF306" s="80"/>
      <c r="TDG306" s="80"/>
      <c r="TDH306" s="80"/>
      <c r="TDI306" s="80"/>
      <c r="TDJ306" s="80"/>
      <c r="TDK306" s="80"/>
      <c r="TDL306" s="80"/>
      <c r="TDM306" s="80"/>
      <c r="TDN306" s="80"/>
      <c r="TDO306" s="80"/>
      <c r="TDP306" s="80"/>
      <c r="TDQ306" s="80"/>
      <c r="TDR306" s="80"/>
      <c r="TDS306" s="80"/>
      <c r="TDT306" s="80"/>
      <c r="TDU306" s="80"/>
      <c r="TDV306" s="80"/>
      <c r="TDW306" s="80"/>
      <c r="TDX306" s="80"/>
      <c r="TDY306" s="80"/>
      <c r="TDZ306" s="80"/>
      <c r="TEA306" s="80"/>
      <c r="TEB306" s="80"/>
      <c r="TEC306" s="80"/>
      <c r="TED306" s="80"/>
      <c r="TEE306" s="80"/>
      <c r="TEF306" s="80"/>
      <c r="TEG306" s="80"/>
      <c r="TEH306" s="80"/>
      <c r="TEI306" s="80"/>
      <c r="TEJ306" s="80"/>
      <c r="TEK306" s="80"/>
      <c r="TEL306" s="80"/>
      <c r="TEM306" s="80"/>
      <c r="TEN306" s="80"/>
      <c r="TEO306" s="80"/>
      <c r="TEP306" s="80"/>
      <c r="TEQ306" s="80"/>
      <c r="TER306" s="80"/>
      <c r="TES306" s="80"/>
      <c r="TET306" s="80"/>
      <c r="TEU306" s="80"/>
      <c r="TEV306" s="80"/>
      <c r="TEW306" s="80"/>
      <c r="TEX306" s="80"/>
      <c r="TEY306" s="80"/>
      <c r="TEZ306" s="80"/>
      <c r="TFA306" s="80"/>
      <c r="TFB306" s="80"/>
      <c r="TFC306" s="80"/>
      <c r="TFD306" s="80"/>
      <c r="TFE306" s="80"/>
      <c r="TFF306" s="80"/>
      <c r="TFG306" s="80"/>
      <c r="TFH306" s="80"/>
      <c r="TFI306" s="80"/>
      <c r="TFJ306" s="80"/>
      <c r="TFK306" s="80"/>
      <c r="TFL306" s="80"/>
      <c r="TFM306" s="80"/>
      <c r="TFN306" s="80"/>
      <c r="TFO306" s="80"/>
      <c r="TFP306" s="80"/>
      <c r="TFQ306" s="80"/>
      <c r="TFR306" s="80"/>
      <c r="TFS306" s="80"/>
      <c r="TFT306" s="80"/>
      <c r="TFU306" s="80"/>
      <c r="TFV306" s="80"/>
      <c r="TFW306" s="80"/>
      <c r="TFX306" s="80"/>
      <c r="TFY306" s="80"/>
      <c r="TFZ306" s="80"/>
      <c r="TGA306" s="80"/>
      <c r="TGB306" s="80"/>
      <c r="TGC306" s="80"/>
      <c r="TGD306" s="80"/>
      <c r="TGE306" s="80"/>
      <c r="TGF306" s="80"/>
      <c r="TGG306" s="80"/>
      <c r="TGH306" s="80"/>
      <c r="TGI306" s="80"/>
      <c r="TGJ306" s="80"/>
      <c r="TGK306" s="80"/>
      <c r="TGL306" s="80"/>
      <c r="TGM306" s="80"/>
      <c r="TGN306" s="80"/>
      <c r="TGO306" s="80"/>
      <c r="TGP306" s="80"/>
      <c r="TGQ306" s="80"/>
      <c r="TGR306" s="80"/>
      <c r="TGS306" s="80"/>
      <c r="TGT306" s="80"/>
      <c r="TGU306" s="80"/>
      <c r="TGV306" s="80"/>
      <c r="TGW306" s="80"/>
      <c r="TGX306" s="80"/>
      <c r="TGY306" s="80"/>
      <c r="TGZ306" s="80"/>
      <c r="THA306" s="80"/>
      <c r="THB306" s="80"/>
      <c r="THC306" s="80"/>
      <c r="THD306" s="80"/>
      <c r="THE306" s="80"/>
      <c r="THF306" s="80"/>
      <c r="THG306" s="80"/>
      <c r="THH306" s="80"/>
      <c r="THI306" s="80"/>
      <c r="THJ306" s="80"/>
      <c r="THK306" s="80"/>
      <c r="THL306" s="80"/>
      <c r="THM306" s="80"/>
      <c r="THN306" s="80"/>
      <c r="THO306" s="80"/>
      <c r="THP306" s="80"/>
      <c r="THQ306" s="80"/>
      <c r="THR306" s="80"/>
      <c r="THS306" s="80"/>
      <c r="THT306" s="80"/>
      <c r="THU306" s="80"/>
      <c r="THV306" s="80"/>
      <c r="THW306" s="80"/>
      <c r="THX306" s="80"/>
      <c r="THY306" s="80"/>
      <c r="THZ306" s="80"/>
      <c r="TIA306" s="80"/>
      <c r="TIB306" s="80"/>
      <c r="TIC306" s="80"/>
      <c r="TID306" s="80"/>
      <c r="TIE306" s="80"/>
      <c r="TIF306" s="80"/>
      <c r="TIG306" s="80"/>
      <c r="TIH306" s="80"/>
      <c r="TII306" s="80"/>
      <c r="TIJ306" s="80"/>
      <c r="TIK306" s="80"/>
      <c r="TIL306" s="80"/>
      <c r="TIM306" s="80"/>
      <c r="TIN306" s="80"/>
      <c r="TIO306" s="80"/>
      <c r="TIP306" s="80"/>
      <c r="TIQ306" s="80"/>
      <c r="TIR306" s="80"/>
      <c r="TIS306" s="80"/>
      <c r="TIT306" s="80"/>
      <c r="TIU306" s="80"/>
      <c r="TIV306" s="80"/>
      <c r="TIW306" s="80"/>
      <c r="TIX306" s="80"/>
      <c r="TIY306" s="80"/>
      <c r="TIZ306" s="80"/>
      <c r="TJA306" s="80"/>
      <c r="TJB306" s="80"/>
      <c r="TJC306" s="80"/>
      <c r="TJD306" s="80"/>
      <c r="TJE306" s="80"/>
      <c r="TJF306" s="80"/>
      <c r="TJG306" s="80"/>
      <c r="TJH306" s="80"/>
      <c r="TJI306" s="80"/>
      <c r="TJJ306" s="80"/>
      <c r="TJK306" s="80"/>
      <c r="TJL306" s="80"/>
      <c r="TJM306" s="80"/>
      <c r="TJN306" s="80"/>
      <c r="TJO306" s="80"/>
      <c r="TJP306" s="80"/>
      <c r="TJQ306" s="80"/>
      <c r="TJR306" s="80"/>
      <c r="TJS306" s="80"/>
      <c r="TJT306" s="80"/>
      <c r="TJU306" s="80"/>
      <c r="TJV306" s="80"/>
      <c r="TJW306" s="80"/>
      <c r="TJX306" s="80"/>
      <c r="TJY306" s="80"/>
      <c r="TJZ306" s="80"/>
      <c r="TKA306" s="80"/>
      <c r="TKB306" s="80"/>
      <c r="TKC306" s="80"/>
      <c r="TKD306" s="80"/>
      <c r="TKE306" s="80"/>
      <c r="TKF306" s="80"/>
      <c r="TKG306" s="80"/>
      <c r="TKH306" s="80"/>
      <c r="TKI306" s="80"/>
      <c r="TKJ306" s="80"/>
      <c r="TKK306" s="80"/>
      <c r="TKL306" s="80"/>
      <c r="TKM306" s="80"/>
      <c r="TKN306" s="80"/>
      <c r="TKO306" s="80"/>
      <c r="TKP306" s="80"/>
      <c r="TKQ306" s="80"/>
      <c r="TKR306" s="80"/>
      <c r="TKS306" s="80"/>
      <c r="TKT306" s="80"/>
      <c r="TKU306" s="80"/>
      <c r="TKV306" s="80"/>
      <c r="TKW306" s="80"/>
      <c r="TKX306" s="80"/>
      <c r="TKY306" s="80"/>
      <c r="TKZ306" s="80"/>
      <c r="TLA306" s="80"/>
      <c r="TLB306" s="80"/>
      <c r="TLC306" s="80"/>
      <c r="TLD306" s="80"/>
      <c r="TLE306" s="80"/>
      <c r="TLF306" s="80"/>
      <c r="TLG306" s="80"/>
      <c r="TLH306" s="80"/>
      <c r="TLI306" s="80"/>
      <c r="TLJ306" s="80"/>
      <c r="TLK306" s="80"/>
      <c r="TLL306" s="80"/>
      <c r="TLM306" s="80"/>
      <c r="TLN306" s="80"/>
      <c r="TLO306" s="80"/>
      <c r="TLP306" s="80"/>
      <c r="TLQ306" s="80"/>
      <c r="TLR306" s="80"/>
      <c r="TLS306" s="80"/>
      <c r="TLT306" s="80"/>
      <c r="TLU306" s="80"/>
      <c r="TLV306" s="80"/>
      <c r="TLW306" s="80"/>
      <c r="TLX306" s="80"/>
      <c r="TLY306" s="80"/>
      <c r="TLZ306" s="80"/>
      <c r="TMA306" s="80"/>
      <c r="TMB306" s="80"/>
      <c r="TMC306" s="80"/>
      <c r="TMD306" s="80"/>
      <c r="TME306" s="80"/>
      <c r="TMF306" s="80"/>
      <c r="TMG306" s="80"/>
      <c r="TMH306" s="80"/>
      <c r="TMI306" s="80"/>
      <c r="TMJ306" s="80"/>
      <c r="TMK306" s="80"/>
      <c r="TML306" s="80"/>
      <c r="TMM306" s="80"/>
      <c r="TMN306" s="80"/>
      <c r="TMO306" s="80"/>
      <c r="TMP306" s="80"/>
      <c r="TMQ306" s="80"/>
      <c r="TMR306" s="80"/>
      <c r="TMS306" s="80"/>
      <c r="TMT306" s="80"/>
      <c r="TMU306" s="80"/>
      <c r="TMV306" s="80"/>
      <c r="TMW306" s="80"/>
      <c r="TMX306" s="80"/>
      <c r="TMY306" s="80"/>
      <c r="TMZ306" s="80"/>
      <c r="TNA306" s="80"/>
      <c r="TNB306" s="80"/>
      <c r="TNC306" s="80"/>
      <c r="TND306" s="80"/>
      <c r="TNE306" s="80"/>
      <c r="TNF306" s="80"/>
      <c r="TNG306" s="80"/>
      <c r="TNH306" s="80"/>
      <c r="TNI306" s="80"/>
      <c r="TNJ306" s="80"/>
      <c r="TNK306" s="80"/>
      <c r="TNL306" s="80"/>
      <c r="TNM306" s="80"/>
      <c r="TNN306" s="80"/>
      <c r="TNO306" s="80"/>
      <c r="TNP306" s="80"/>
      <c r="TNQ306" s="80"/>
      <c r="TNR306" s="80"/>
      <c r="TNS306" s="80"/>
      <c r="TNT306" s="80"/>
      <c r="TNU306" s="80"/>
      <c r="TNV306" s="80"/>
      <c r="TNW306" s="80"/>
      <c r="TNX306" s="80"/>
      <c r="TNY306" s="80"/>
      <c r="TNZ306" s="80"/>
      <c r="TOA306" s="80"/>
      <c r="TOB306" s="80"/>
      <c r="TOC306" s="80"/>
      <c r="TOD306" s="80"/>
      <c r="TOE306" s="80"/>
      <c r="TOF306" s="80"/>
      <c r="TOG306" s="80"/>
      <c r="TOH306" s="80"/>
      <c r="TOI306" s="80"/>
      <c r="TOJ306" s="80"/>
      <c r="TOK306" s="80"/>
      <c r="TOL306" s="80"/>
      <c r="TOM306" s="80"/>
      <c r="TON306" s="80"/>
      <c r="TOO306" s="80"/>
      <c r="TOP306" s="80"/>
      <c r="TOQ306" s="80"/>
      <c r="TOR306" s="80"/>
      <c r="TOS306" s="80"/>
      <c r="TOT306" s="80"/>
      <c r="TOU306" s="80"/>
      <c r="TOV306" s="80"/>
      <c r="TOW306" s="80"/>
      <c r="TOX306" s="80"/>
      <c r="TOY306" s="80"/>
      <c r="TOZ306" s="80"/>
      <c r="TPA306" s="80"/>
      <c r="TPB306" s="80"/>
      <c r="TPC306" s="80"/>
      <c r="TPD306" s="80"/>
      <c r="TPE306" s="80"/>
      <c r="TPF306" s="80"/>
      <c r="TPG306" s="80"/>
      <c r="TPH306" s="80"/>
      <c r="TPI306" s="80"/>
      <c r="TPJ306" s="80"/>
      <c r="TPK306" s="80"/>
      <c r="TPL306" s="80"/>
      <c r="TPM306" s="80"/>
      <c r="TPN306" s="80"/>
      <c r="TPO306" s="80"/>
      <c r="TPP306" s="80"/>
      <c r="TPQ306" s="80"/>
      <c r="TPR306" s="80"/>
      <c r="TPS306" s="80"/>
      <c r="TPT306" s="80"/>
      <c r="TPU306" s="80"/>
      <c r="TPV306" s="80"/>
      <c r="TPW306" s="80"/>
      <c r="TPX306" s="80"/>
      <c r="TPY306" s="80"/>
      <c r="TPZ306" s="80"/>
      <c r="TQA306" s="80"/>
      <c r="TQB306" s="80"/>
      <c r="TQC306" s="80"/>
      <c r="TQD306" s="80"/>
      <c r="TQE306" s="80"/>
      <c r="TQF306" s="80"/>
      <c r="TQG306" s="80"/>
      <c r="TQH306" s="80"/>
      <c r="TQI306" s="80"/>
      <c r="TQJ306" s="80"/>
      <c r="TQK306" s="80"/>
      <c r="TQL306" s="80"/>
      <c r="TQM306" s="80"/>
      <c r="TQN306" s="80"/>
      <c r="TQO306" s="80"/>
      <c r="TQP306" s="80"/>
      <c r="TQQ306" s="80"/>
      <c r="TQR306" s="80"/>
      <c r="TQS306" s="80"/>
      <c r="TQT306" s="80"/>
      <c r="TQU306" s="80"/>
      <c r="TQV306" s="80"/>
      <c r="TQW306" s="80"/>
      <c r="TQX306" s="80"/>
      <c r="TQY306" s="80"/>
      <c r="TQZ306" s="80"/>
      <c r="TRA306" s="80"/>
      <c r="TRB306" s="80"/>
      <c r="TRC306" s="80"/>
      <c r="TRD306" s="80"/>
      <c r="TRE306" s="80"/>
      <c r="TRF306" s="80"/>
      <c r="TRG306" s="80"/>
      <c r="TRH306" s="80"/>
      <c r="TRI306" s="80"/>
      <c r="TRJ306" s="80"/>
      <c r="TRK306" s="80"/>
      <c r="TRL306" s="80"/>
      <c r="TRM306" s="80"/>
      <c r="TRN306" s="80"/>
      <c r="TRO306" s="80"/>
      <c r="TRP306" s="80"/>
      <c r="TRQ306" s="80"/>
      <c r="TRR306" s="80"/>
      <c r="TRS306" s="80"/>
      <c r="TRT306" s="80"/>
      <c r="TRU306" s="80"/>
      <c r="TRV306" s="80"/>
      <c r="TRW306" s="80"/>
      <c r="TRX306" s="80"/>
      <c r="TRY306" s="80"/>
      <c r="TRZ306" s="80"/>
      <c r="TSA306" s="80"/>
      <c r="TSB306" s="80"/>
      <c r="TSC306" s="80"/>
      <c r="TSD306" s="80"/>
      <c r="TSE306" s="80"/>
      <c r="TSF306" s="80"/>
      <c r="TSG306" s="80"/>
      <c r="TSH306" s="80"/>
      <c r="TSI306" s="80"/>
      <c r="TSJ306" s="80"/>
      <c r="TSK306" s="80"/>
      <c r="TSL306" s="80"/>
      <c r="TSM306" s="80"/>
      <c r="TSN306" s="80"/>
      <c r="TSO306" s="80"/>
      <c r="TSP306" s="80"/>
      <c r="TSQ306" s="80"/>
      <c r="TSR306" s="80"/>
      <c r="TSS306" s="80"/>
      <c r="TST306" s="80"/>
      <c r="TSU306" s="80"/>
      <c r="TSV306" s="80"/>
      <c r="TSW306" s="80"/>
      <c r="TSX306" s="80"/>
      <c r="TSY306" s="80"/>
      <c r="TSZ306" s="80"/>
      <c r="TTA306" s="80"/>
      <c r="TTB306" s="80"/>
      <c r="TTC306" s="80"/>
      <c r="TTD306" s="80"/>
      <c r="TTE306" s="80"/>
      <c r="TTF306" s="80"/>
      <c r="TTG306" s="80"/>
      <c r="TTH306" s="80"/>
      <c r="TTI306" s="80"/>
      <c r="TTJ306" s="80"/>
      <c r="TTK306" s="80"/>
      <c r="TTL306" s="80"/>
      <c r="TTM306" s="80"/>
      <c r="TTN306" s="80"/>
      <c r="TTO306" s="80"/>
      <c r="TTP306" s="80"/>
      <c r="TTQ306" s="80"/>
      <c r="TTR306" s="80"/>
      <c r="TTS306" s="80"/>
      <c r="TTT306" s="80"/>
      <c r="TTU306" s="80"/>
      <c r="TTV306" s="80"/>
      <c r="TTW306" s="80"/>
      <c r="TTX306" s="80"/>
      <c r="TTY306" s="80"/>
      <c r="TTZ306" s="80"/>
      <c r="TUA306" s="80"/>
      <c r="TUB306" s="80"/>
      <c r="TUC306" s="80"/>
      <c r="TUD306" s="80"/>
      <c r="TUE306" s="80"/>
      <c r="TUF306" s="80"/>
      <c r="TUG306" s="80"/>
      <c r="TUH306" s="80"/>
      <c r="TUI306" s="80"/>
      <c r="TUJ306" s="80"/>
      <c r="TUK306" s="80"/>
      <c r="TUL306" s="80"/>
      <c r="TUM306" s="80"/>
      <c r="TUN306" s="80"/>
      <c r="TUO306" s="80"/>
      <c r="TUP306" s="80"/>
      <c r="TUQ306" s="80"/>
      <c r="TUR306" s="80"/>
      <c r="TUS306" s="80"/>
      <c r="TUT306" s="80"/>
      <c r="TUU306" s="80"/>
      <c r="TUV306" s="80"/>
      <c r="TUW306" s="80"/>
      <c r="TUX306" s="80"/>
      <c r="TUY306" s="80"/>
      <c r="TUZ306" s="80"/>
      <c r="TVA306" s="80"/>
      <c r="TVB306" s="80"/>
      <c r="TVC306" s="80"/>
      <c r="TVD306" s="80"/>
      <c r="TVE306" s="80"/>
      <c r="TVF306" s="80"/>
      <c r="TVG306" s="80"/>
      <c r="TVH306" s="80"/>
      <c r="TVI306" s="80"/>
      <c r="TVJ306" s="80"/>
      <c r="TVK306" s="80"/>
      <c r="TVL306" s="80"/>
      <c r="TVM306" s="80"/>
      <c r="TVN306" s="80"/>
      <c r="TVO306" s="80"/>
      <c r="TVP306" s="80"/>
      <c r="TVQ306" s="80"/>
      <c r="TVR306" s="80"/>
      <c r="TVS306" s="80"/>
      <c r="TVT306" s="80"/>
      <c r="TVU306" s="80"/>
      <c r="TVV306" s="80"/>
      <c r="TVW306" s="80"/>
      <c r="TVX306" s="80"/>
      <c r="TVY306" s="80"/>
      <c r="TVZ306" s="80"/>
      <c r="TWA306" s="80"/>
      <c r="TWB306" s="80"/>
      <c r="TWC306" s="80"/>
      <c r="TWD306" s="80"/>
      <c r="TWE306" s="80"/>
      <c r="TWF306" s="80"/>
      <c r="TWG306" s="80"/>
      <c r="TWH306" s="80"/>
      <c r="TWI306" s="80"/>
      <c r="TWJ306" s="80"/>
      <c r="TWK306" s="80"/>
      <c r="TWL306" s="80"/>
      <c r="TWM306" s="80"/>
      <c r="TWN306" s="80"/>
      <c r="TWO306" s="80"/>
      <c r="TWP306" s="80"/>
      <c r="TWQ306" s="80"/>
      <c r="TWR306" s="80"/>
      <c r="TWS306" s="80"/>
      <c r="TWT306" s="80"/>
      <c r="TWU306" s="80"/>
      <c r="TWV306" s="80"/>
      <c r="TWW306" s="80"/>
      <c r="TWX306" s="80"/>
      <c r="TWY306" s="80"/>
      <c r="TWZ306" s="80"/>
      <c r="TXA306" s="80"/>
      <c r="TXB306" s="80"/>
      <c r="TXC306" s="80"/>
      <c r="TXD306" s="80"/>
      <c r="TXE306" s="80"/>
      <c r="TXF306" s="80"/>
      <c r="TXG306" s="80"/>
      <c r="TXH306" s="80"/>
      <c r="TXI306" s="80"/>
      <c r="TXJ306" s="80"/>
      <c r="TXK306" s="80"/>
      <c r="TXL306" s="80"/>
      <c r="TXM306" s="80"/>
      <c r="TXN306" s="80"/>
      <c r="TXO306" s="80"/>
      <c r="TXP306" s="80"/>
      <c r="TXQ306" s="80"/>
      <c r="TXR306" s="80"/>
      <c r="TXS306" s="80"/>
      <c r="TXT306" s="80"/>
      <c r="TXU306" s="80"/>
      <c r="TXV306" s="80"/>
      <c r="TXW306" s="80"/>
      <c r="TXX306" s="80"/>
      <c r="TXY306" s="80"/>
      <c r="TXZ306" s="80"/>
      <c r="TYA306" s="80"/>
      <c r="TYB306" s="80"/>
      <c r="TYC306" s="80"/>
      <c r="TYD306" s="80"/>
      <c r="TYE306" s="80"/>
      <c r="TYF306" s="80"/>
      <c r="TYG306" s="80"/>
      <c r="TYH306" s="80"/>
      <c r="TYI306" s="80"/>
      <c r="TYJ306" s="80"/>
      <c r="TYK306" s="80"/>
      <c r="TYL306" s="80"/>
      <c r="TYM306" s="80"/>
      <c r="TYN306" s="80"/>
      <c r="TYO306" s="80"/>
      <c r="TYP306" s="80"/>
      <c r="TYQ306" s="80"/>
      <c r="TYR306" s="80"/>
      <c r="TYS306" s="80"/>
      <c r="TYT306" s="80"/>
      <c r="TYU306" s="80"/>
      <c r="TYV306" s="80"/>
      <c r="TYW306" s="80"/>
      <c r="TYX306" s="80"/>
      <c r="TYY306" s="80"/>
      <c r="TYZ306" s="80"/>
      <c r="TZA306" s="80"/>
      <c r="TZB306" s="80"/>
      <c r="TZC306" s="80"/>
      <c r="TZD306" s="80"/>
      <c r="TZE306" s="80"/>
      <c r="TZF306" s="80"/>
      <c r="TZG306" s="80"/>
      <c r="TZH306" s="80"/>
      <c r="TZI306" s="80"/>
      <c r="TZJ306" s="80"/>
      <c r="TZK306" s="80"/>
      <c r="TZL306" s="80"/>
      <c r="TZM306" s="80"/>
      <c r="TZN306" s="80"/>
      <c r="TZO306" s="80"/>
      <c r="TZP306" s="80"/>
      <c r="TZQ306" s="80"/>
      <c r="TZR306" s="80"/>
      <c r="TZS306" s="80"/>
      <c r="TZT306" s="80"/>
      <c r="TZU306" s="80"/>
      <c r="TZV306" s="80"/>
      <c r="TZW306" s="80"/>
      <c r="TZX306" s="80"/>
      <c r="TZY306" s="80"/>
      <c r="TZZ306" s="80"/>
      <c r="UAA306" s="80"/>
      <c r="UAB306" s="80"/>
      <c r="UAC306" s="80"/>
      <c r="UAD306" s="80"/>
      <c r="UAE306" s="80"/>
      <c r="UAF306" s="80"/>
      <c r="UAG306" s="80"/>
      <c r="UAH306" s="80"/>
      <c r="UAI306" s="80"/>
      <c r="UAJ306" s="80"/>
      <c r="UAK306" s="80"/>
      <c r="UAL306" s="80"/>
      <c r="UAM306" s="80"/>
      <c r="UAN306" s="80"/>
      <c r="UAO306" s="80"/>
      <c r="UAP306" s="80"/>
      <c r="UAQ306" s="80"/>
      <c r="UAR306" s="80"/>
      <c r="UAS306" s="80"/>
      <c r="UAT306" s="80"/>
      <c r="UAU306" s="80"/>
      <c r="UAV306" s="80"/>
      <c r="UAW306" s="80"/>
      <c r="UAX306" s="80"/>
      <c r="UAY306" s="80"/>
      <c r="UAZ306" s="80"/>
      <c r="UBA306" s="80"/>
      <c r="UBB306" s="80"/>
      <c r="UBC306" s="80"/>
      <c r="UBD306" s="80"/>
      <c r="UBE306" s="80"/>
      <c r="UBF306" s="80"/>
      <c r="UBG306" s="80"/>
      <c r="UBH306" s="80"/>
      <c r="UBI306" s="80"/>
      <c r="UBJ306" s="80"/>
      <c r="UBK306" s="80"/>
      <c r="UBL306" s="80"/>
      <c r="UBM306" s="80"/>
      <c r="UBN306" s="80"/>
      <c r="UBO306" s="80"/>
      <c r="UBP306" s="80"/>
      <c r="UBQ306" s="80"/>
      <c r="UBR306" s="80"/>
      <c r="UBS306" s="80"/>
      <c r="UBT306" s="80"/>
      <c r="UBU306" s="80"/>
      <c r="UBV306" s="80"/>
      <c r="UBW306" s="80"/>
      <c r="UBX306" s="80"/>
      <c r="UBY306" s="80"/>
      <c r="UBZ306" s="80"/>
      <c r="UCA306" s="80"/>
      <c r="UCB306" s="80"/>
      <c r="UCC306" s="80"/>
      <c r="UCD306" s="80"/>
      <c r="UCE306" s="80"/>
      <c r="UCF306" s="80"/>
      <c r="UCG306" s="80"/>
      <c r="UCH306" s="80"/>
      <c r="UCI306" s="80"/>
      <c r="UCJ306" s="80"/>
      <c r="UCK306" s="80"/>
      <c r="UCL306" s="80"/>
      <c r="UCM306" s="80"/>
      <c r="UCN306" s="80"/>
      <c r="UCO306" s="80"/>
      <c r="UCP306" s="80"/>
      <c r="UCQ306" s="80"/>
      <c r="UCR306" s="80"/>
      <c r="UCS306" s="80"/>
      <c r="UCT306" s="80"/>
      <c r="UCU306" s="80"/>
      <c r="UCV306" s="80"/>
      <c r="UCW306" s="80"/>
      <c r="UCX306" s="80"/>
      <c r="UCY306" s="80"/>
      <c r="UCZ306" s="80"/>
      <c r="UDA306" s="80"/>
      <c r="UDB306" s="80"/>
      <c r="UDC306" s="80"/>
      <c r="UDD306" s="80"/>
      <c r="UDE306" s="80"/>
      <c r="UDF306" s="80"/>
      <c r="UDG306" s="80"/>
      <c r="UDH306" s="80"/>
      <c r="UDI306" s="80"/>
      <c r="UDJ306" s="80"/>
      <c r="UDK306" s="80"/>
      <c r="UDL306" s="80"/>
      <c r="UDM306" s="80"/>
      <c r="UDN306" s="80"/>
      <c r="UDO306" s="80"/>
      <c r="UDP306" s="80"/>
      <c r="UDQ306" s="80"/>
      <c r="UDR306" s="80"/>
      <c r="UDS306" s="80"/>
      <c r="UDT306" s="80"/>
      <c r="UDU306" s="80"/>
      <c r="UDV306" s="80"/>
      <c r="UDW306" s="80"/>
      <c r="UDX306" s="80"/>
      <c r="UDY306" s="80"/>
      <c r="UDZ306" s="80"/>
      <c r="UEA306" s="80"/>
      <c r="UEB306" s="80"/>
      <c r="UEC306" s="80"/>
      <c r="UED306" s="80"/>
      <c r="UEE306" s="80"/>
      <c r="UEF306" s="80"/>
      <c r="UEG306" s="80"/>
      <c r="UEH306" s="80"/>
      <c r="UEI306" s="80"/>
      <c r="UEJ306" s="80"/>
      <c r="UEK306" s="80"/>
      <c r="UEL306" s="80"/>
      <c r="UEM306" s="80"/>
      <c r="UEN306" s="80"/>
      <c r="UEO306" s="80"/>
      <c r="UEP306" s="80"/>
      <c r="UEQ306" s="80"/>
      <c r="UER306" s="80"/>
      <c r="UES306" s="80"/>
      <c r="UET306" s="80"/>
      <c r="UEU306" s="80"/>
      <c r="UEV306" s="80"/>
      <c r="UEW306" s="80"/>
      <c r="UEX306" s="80"/>
      <c r="UEY306" s="80"/>
      <c r="UEZ306" s="80"/>
      <c r="UFA306" s="80"/>
      <c r="UFB306" s="80"/>
      <c r="UFC306" s="80"/>
      <c r="UFD306" s="80"/>
      <c r="UFE306" s="80"/>
      <c r="UFF306" s="80"/>
      <c r="UFG306" s="80"/>
      <c r="UFH306" s="80"/>
      <c r="UFI306" s="80"/>
      <c r="UFJ306" s="80"/>
      <c r="UFK306" s="80"/>
      <c r="UFL306" s="80"/>
      <c r="UFM306" s="80"/>
      <c r="UFN306" s="80"/>
      <c r="UFO306" s="80"/>
      <c r="UFP306" s="80"/>
      <c r="UFQ306" s="80"/>
      <c r="UFR306" s="80"/>
      <c r="UFS306" s="80"/>
      <c r="UFT306" s="80"/>
      <c r="UFU306" s="80"/>
      <c r="UFV306" s="80"/>
      <c r="UFW306" s="80"/>
      <c r="UFX306" s="80"/>
      <c r="UFY306" s="80"/>
      <c r="UFZ306" s="80"/>
      <c r="UGA306" s="80"/>
      <c r="UGB306" s="80"/>
      <c r="UGC306" s="80"/>
      <c r="UGD306" s="80"/>
      <c r="UGE306" s="80"/>
      <c r="UGF306" s="80"/>
      <c r="UGG306" s="80"/>
      <c r="UGH306" s="80"/>
      <c r="UGI306" s="80"/>
      <c r="UGJ306" s="80"/>
      <c r="UGK306" s="80"/>
      <c r="UGL306" s="80"/>
      <c r="UGM306" s="80"/>
      <c r="UGN306" s="80"/>
      <c r="UGO306" s="80"/>
      <c r="UGP306" s="80"/>
      <c r="UGQ306" s="80"/>
      <c r="UGR306" s="80"/>
      <c r="UGS306" s="80"/>
      <c r="UGT306" s="80"/>
      <c r="UGU306" s="80"/>
      <c r="UGV306" s="80"/>
      <c r="UGW306" s="80"/>
      <c r="UGX306" s="80"/>
      <c r="UGY306" s="80"/>
      <c r="UGZ306" s="80"/>
      <c r="UHA306" s="80"/>
      <c r="UHB306" s="80"/>
      <c r="UHC306" s="80"/>
      <c r="UHD306" s="80"/>
      <c r="UHE306" s="80"/>
      <c r="UHF306" s="80"/>
      <c r="UHG306" s="80"/>
      <c r="UHH306" s="80"/>
      <c r="UHI306" s="80"/>
      <c r="UHJ306" s="80"/>
      <c r="UHK306" s="80"/>
      <c r="UHL306" s="80"/>
      <c r="UHM306" s="80"/>
      <c r="UHN306" s="80"/>
      <c r="UHO306" s="80"/>
      <c r="UHP306" s="80"/>
      <c r="UHQ306" s="80"/>
      <c r="UHR306" s="80"/>
      <c r="UHS306" s="80"/>
      <c r="UHT306" s="80"/>
      <c r="UHU306" s="80"/>
      <c r="UHV306" s="80"/>
      <c r="UHW306" s="80"/>
      <c r="UHX306" s="80"/>
      <c r="UHY306" s="80"/>
      <c r="UHZ306" s="80"/>
      <c r="UIA306" s="80"/>
      <c r="UIB306" s="80"/>
      <c r="UIC306" s="80"/>
      <c r="UID306" s="80"/>
      <c r="UIE306" s="80"/>
      <c r="UIF306" s="80"/>
      <c r="UIG306" s="80"/>
      <c r="UIH306" s="80"/>
      <c r="UII306" s="80"/>
      <c r="UIJ306" s="80"/>
      <c r="UIK306" s="80"/>
      <c r="UIL306" s="80"/>
      <c r="UIM306" s="80"/>
      <c r="UIN306" s="80"/>
      <c r="UIO306" s="80"/>
      <c r="UIP306" s="80"/>
      <c r="UIQ306" s="80"/>
      <c r="UIR306" s="80"/>
      <c r="UIS306" s="80"/>
      <c r="UIT306" s="80"/>
      <c r="UIU306" s="80"/>
      <c r="UIV306" s="80"/>
      <c r="UIW306" s="80"/>
      <c r="UIX306" s="80"/>
      <c r="UIY306" s="80"/>
      <c r="UIZ306" s="80"/>
      <c r="UJA306" s="80"/>
      <c r="UJB306" s="80"/>
      <c r="UJC306" s="80"/>
      <c r="UJD306" s="80"/>
      <c r="UJE306" s="80"/>
      <c r="UJF306" s="80"/>
      <c r="UJG306" s="80"/>
      <c r="UJH306" s="80"/>
      <c r="UJI306" s="80"/>
      <c r="UJJ306" s="80"/>
      <c r="UJK306" s="80"/>
      <c r="UJL306" s="80"/>
      <c r="UJM306" s="80"/>
      <c r="UJN306" s="80"/>
      <c r="UJO306" s="80"/>
      <c r="UJP306" s="80"/>
      <c r="UJQ306" s="80"/>
      <c r="UJR306" s="80"/>
      <c r="UJS306" s="80"/>
      <c r="UJT306" s="80"/>
      <c r="UJU306" s="80"/>
      <c r="UJV306" s="80"/>
      <c r="UJW306" s="80"/>
      <c r="UJX306" s="80"/>
      <c r="UJY306" s="80"/>
      <c r="UJZ306" s="80"/>
      <c r="UKA306" s="80"/>
      <c r="UKB306" s="80"/>
      <c r="UKC306" s="80"/>
      <c r="UKD306" s="80"/>
      <c r="UKE306" s="80"/>
      <c r="UKF306" s="80"/>
      <c r="UKG306" s="80"/>
      <c r="UKH306" s="80"/>
      <c r="UKI306" s="80"/>
      <c r="UKJ306" s="80"/>
      <c r="UKK306" s="80"/>
      <c r="UKL306" s="80"/>
      <c r="UKM306" s="80"/>
      <c r="UKN306" s="80"/>
      <c r="UKO306" s="80"/>
      <c r="UKP306" s="80"/>
      <c r="UKQ306" s="80"/>
      <c r="UKR306" s="80"/>
      <c r="UKS306" s="80"/>
      <c r="UKT306" s="80"/>
      <c r="UKU306" s="80"/>
      <c r="UKV306" s="80"/>
      <c r="UKW306" s="80"/>
      <c r="UKX306" s="80"/>
      <c r="UKY306" s="80"/>
      <c r="UKZ306" s="80"/>
      <c r="ULA306" s="80"/>
      <c r="ULB306" s="80"/>
      <c r="ULC306" s="80"/>
      <c r="ULD306" s="80"/>
      <c r="ULE306" s="80"/>
      <c r="ULF306" s="80"/>
      <c r="ULG306" s="80"/>
      <c r="ULH306" s="80"/>
      <c r="ULI306" s="80"/>
      <c r="ULJ306" s="80"/>
      <c r="ULK306" s="80"/>
      <c r="ULL306" s="80"/>
      <c r="ULM306" s="80"/>
      <c r="ULN306" s="80"/>
      <c r="ULO306" s="80"/>
      <c r="ULP306" s="80"/>
      <c r="ULQ306" s="80"/>
      <c r="ULR306" s="80"/>
      <c r="ULS306" s="80"/>
      <c r="ULT306" s="80"/>
      <c r="ULU306" s="80"/>
      <c r="ULV306" s="80"/>
      <c r="ULW306" s="80"/>
      <c r="ULX306" s="80"/>
      <c r="ULY306" s="80"/>
      <c r="ULZ306" s="80"/>
      <c r="UMA306" s="80"/>
      <c r="UMB306" s="80"/>
      <c r="UMC306" s="80"/>
      <c r="UMD306" s="80"/>
      <c r="UME306" s="80"/>
      <c r="UMF306" s="80"/>
      <c r="UMG306" s="80"/>
      <c r="UMH306" s="80"/>
      <c r="UMI306" s="80"/>
      <c r="UMJ306" s="80"/>
      <c r="UMK306" s="80"/>
      <c r="UML306" s="80"/>
      <c r="UMM306" s="80"/>
      <c r="UMN306" s="80"/>
      <c r="UMO306" s="80"/>
      <c r="UMP306" s="80"/>
      <c r="UMQ306" s="80"/>
      <c r="UMR306" s="80"/>
      <c r="UMS306" s="80"/>
      <c r="UMT306" s="80"/>
      <c r="UMU306" s="80"/>
      <c r="UMV306" s="80"/>
      <c r="UMW306" s="80"/>
      <c r="UMX306" s="80"/>
      <c r="UMY306" s="80"/>
      <c r="UMZ306" s="80"/>
      <c r="UNA306" s="80"/>
      <c r="UNB306" s="80"/>
      <c r="UNC306" s="80"/>
      <c r="UND306" s="80"/>
      <c r="UNE306" s="80"/>
      <c r="UNF306" s="80"/>
      <c r="UNG306" s="80"/>
      <c r="UNH306" s="80"/>
      <c r="UNI306" s="80"/>
      <c r="UNJ306" s="80"/>
      <c r="UNK306" s="80"/>
      <c r="UNL306" s="80"/>
      <c r="UNM306" s="80"/>
      <c r="UNN306" s="80"/>
      <c r="UNO306" s="80"/>
      <c r="UNP306" s="80"/>
      <c r="UNQ306" s="80"/>
      <c r="UNR306" s="80"/>
      <c r="UNS306" s="80"/>
      <c r="UNT306" s="80"/>
      <c r="UNU306" s="80"/>
      <c r="UNV306" s="80"/>
      <c r="UNW306" s="80"/>
      <c r="UNX306" s="80"/>
      <c r="UNY306" s="80"/>
      <c r="UNZ306" s="80"/>
      <c r="UOA306" s="80"/>
      <c r="UOB306" s="80"/>
      <c r="UOC306" s="80"/>
      <c r="UOD306" s="80"/>
      <c r="UOE306" s="80"/>
      <c r="UOF306" s="80"/>
      <c r="UOG306" s="80"/>
      <c r="UOH306" s="80"/>
      <c r="UOI306" s="80"/>
      <c r="UOJ306" s="80"/>
      <c r="UOK306" s="80"/>
      <c r="UOL306" s="80"/>
      <c r="UOM306" s="80"/>
      <c r="UON306" s="80"/>
      <c r="UOO306" s="80"/>
      <c r="UOP306" s="80"/>
      <c r="UOQ306" s="80"/>
      <c r="UOR306" s="80"/>
      <c r="UOS306" s="80"/>
      <c r="UOT306" s="80"/>
      <c r="UOU306" s="80"/>
      <c r="UOV306" s="80"/>
      <c r="UOW306" s="80"/>
      <c r="UOX306" s="80"/>
      <c r="UOY306" s="80"/>
      <c r="UOZ306" s="80"/>
      <c r="UPA306" s="80"/>
      <c r="UPB306" s="80"/>
      <c r="UPC306" s="80"/>
      <c r="UPD306" s="80"/>
      <c r="UPE306" s="80"/>
      <c r="UPF306" s="80"/>
      <c r="UPG306" s="80"/>
      <c r="UPH306" s="80"/>
      <c r="UPI306" s="80"/>
      <c r="UPJ306" s="80"/>
      <c r="UPK306" s="80"/>
      <c r="UPL306" s="80"/>
      <c r="UPM306" s="80"/>
      <c r="UPN306" s="80"/>
      <c r="UPO306" s="80"/>
      <c r="UPP306" s="80"/>
      <c r="UPQ306" s="80"/>
      <c r="UPR306" s="80"/>
      <c r="UPS306" s="80"/>
      <c r="UPT306" s="80"/>
      <c r="UPU306" s="80"/>
      <c r="UPV306" s="80"/>
      <c r="UPW306" s="80"/>
      <c r="UPX306" s="80"/>
      <c r="UPY306" s="80"/>
      <c r="UPZ306" s="80"/>
      <c r="UQA306" s="80"/>
      <c r="UQB306" s="80"/>
      <c r="UQC306" s="80"/>
      <c r="UQD306" s="80"/>
      <c r="UQE306" s="80"/>
      <c r="UQF306" s="80"/>
      <c r="UQG306" s="80"/>
      <c r="UQH306" s="80"/>
      <c r="UQI306" s="80"/>
      <c r="UQJ306" s="80"/>
      <c r="UQK306" s="80"/>
      <c r="UQL306" s="80"/>
      <c r="UQM306" s="80"/>
      <c r="UQN306" s="80"/>
      <c r="UQO306" s="80"/>
      <c r="UQP306" s="80"/>
      <c r="UQQ306" s="80"/>
      <c r="UQR306" s="80"/>
      <c r="UQS306" s="80"/>
      <c r="UQT306" s="80"/>
      <c r="UQU306" s="80"/>
      <c r="UQV306" s="80"/>
      <c r="UQW306" s="80"/>
      <c r="UQX306" s="80"/>
      <c r="UQY306" s="80"/>
      <c r="UQZ306" s="80"/>
      <c r="URA306" s="80"/>
      <c r="URB306" s="80"/>
      <c r="URC306" s="80"/>
      <c r="URD306" s="80"/>
      <c r="URE306" s="80"/>
      <c r="URF306" s="80"/>
      <c r="URG306" s="80"/>
      <c r="URH306" s="80"/>
      <c r="URI306" s="80"/>
      <c r="URJ306" s="80"/>
      <c r="URK306" s="80"/>
      <c r="URL306" s="80"/>
      <c r="URM306" s="80"/>
      <c r="URN306" s="80"/>
      <c r="URO306" s="80"/>
      <c r="URP306" s="80"/>
      <c r="URQ306" s="80"/>
      <c r="URR306" s="80"/>
      <c r="URS306" s="80"/>
      <c r="URT306" s="80"/>
      <c r="URU306" s="80"/>
      <c r="URV306" s="80"/>
      <c r="URW306" s="80"/>
      <c r="URX306" s="80"/>
      <c r="URY306" s="80"/>
      <c r="URZ306" s="80"/>
      <c r="USA306" s="80"/>
      <c r="USB306" s="80"/>
      <c r="USC306" s="80"/>
      <c r="USD306" s="80"/>
      <c r="USE306" s="80"/>
      <c r="USF306" s="80"/>
      <c r="USG306" s="80"/>
      <c r="USH306" s="80"/>
      <c r="USI306" s="80"/>
      <c r="USJ306" s="80"/>
      <c r="USK306" s="80"/>
      <c r="USL306" s="80"/>
      <c r="USM306" s="80"/>
      <c r="USN306" s="80"/>
      <c r="USO306" s="80"/>
      <c r="USP306" s="80"/>
      <c r="USQ306" s="80"/>
      <c r="USR306" s="80"/>
      <c r="USS306" s="80"/>
      <c r="UST306" s="80"/>
      <c r="USU306" s="80"/>
      <c r="USV306" s="80"/>
      <c r="USW306" s="80"/>
      <c r="USX306" s="80"/>
      <c r="USY306" s="80"/>
      <c r="USZ306" s="80"/>
      <c r="UTA306" s="80"/>
      <c r="UTB306" s="80"/>
      <c r="UTC306" s="80"/>
      <c r="UTD306" s="80"/>
      <c r="UTE306" s="80"/>
      <c r="UTF306" s="80"/>
      <c r="UTG306" s="80"/>
      <c r="UTH306" s="80"/>
      <c r="UTI306" s="80"/>
      <c r="UTJ306" s="80"/>
      <c r="UTK306" s="80"/>
      <c r="UTL306" s="80"/>
      <c r="UTM306" s="80"/>
      <c r="UTN306" s="80"/>
      <c r="UTO306" s="80"/>
      <c r="UTP306" s="80"/>
      <c r="UTQ306" s="80"/>
      <c r="UTR306" s="80"/>
      <c r="UTS306" s="80"/>
      <c r="UTT306" s="80"/>
      <c r="UTU306" s="80"/>
      <c r="UTV306" s="80"/>
      <c r="UTW306" s="80"/>
      <c r="UTX306" s="80"/>
      <c r="UTY306" s="80"/>
      <c r="UTZ306" s="80"/>
      <c r="UUA306" s="80"/>
      <c r="UUB306" s="80"/>
      <c r="UUC306" s="80"/>
      <c r="UUD306" s="80"/>
      <c r="UUE306" s="80"/>
      <c r="UUF306" s="80"/>
      <c r="UUG306" s="80"/>
      <c r="UUH306" s="80"/>
      <c r="UUI306" s="80"/>
      <c r="UUJ306" s="80"/>
      <c r="UUK306" s="80"/>
      <c r="UUL306" s="80"/>
      <c r="UUM306" s="80"/>
      <c r="UUN306" s="80"/>
      <c r="UUO306" s="80"/>
      <c r="UUP306" s="80"/>
      <c r="UUQ306" s="80"/>
      <c r="UUR306" s="80"/>
      <c r="UUS306" s="80"/>
      <c r="UUT306" s="80"/>
      <c r="UUU306" s="80"/>
      <c r="UUV306" s="80"/>
      <c r="UUW306" s="80"/>
      <c r="UUX306" s="80"/>
      <c r="UUY306" s="80"/>
      <c r="UUZ306" s="80"/>
      <c r="UVA306" s="80"/>
      <c r="UVB306" s="80"/>
      <c r="UVC306" s="80"/>
      <c r="UVD306" s="80"/>
      <c r="UVE306" s="80"/>
      <c r="UVF306" s="80"/>
      <c r="UVG306" s="80"/>
      <c r="UVH306" s="80"/>
      <c r="UVI306" s="80"/>
      <c r="UVJ306" s="80"/>
      <c r="UVK306" s="80"/>
      <c r="UVL306" s="80"/>
      <c r="UVM306" s="80"/>
      <c r="UVN306" s="80"/>
      <c r="UVO306" s="80"/>
      <c r="UVP306" s="80"/>
      <c r="UVQ306" s="80"/>
      <c r="UVR306" s="80"/>
      <c r="UVS306" s="80"/>
      <c r="UVT306" s="80"/>
      <c r="UVU306" s="80"/>
      <c r="UVV306" s="80"/>
      <c r="UVW306" s="80"/>
      <c r="UVX306" s="80"/>
      <c r="UVY306" s="80"/>
      <c r="UVZ306" s="80"/>
      <c r="UWA306" s="80"/>
      <c r="UWB306" s="80"/>
      <c r="UWC306" s="80"/>
      <c r="UWD306" s="80"/>
      <c r="UWE306" s="80"/>
      <c r="UWF306" s="80"/>
      <c r="UWG306" s="80"/>
      <c r="UWH306" s="80"/>
      <c r="UWI306" s="80"/>
      <c r="UWJ306" s="80"/>
      <c r="UWK306" s="80"/>
      <c r="UWL306" s="80"/>
      <c r="UWM306" s="80"/>
      <c r="UWN306" s="80"/>
      <c r="UWO306" s="80"/>
      <c r="UWP306" s="80"/>
      <c r="UWQ306" s="80"/>
      <c r="UWR306" s="80"/>
      <c r="UWS306" s="80"/>
      <c r="UWT306" s="80"/>
      <c r="UWU306" s="80"/>
      <c r="UWV306" s="80"/>
      <c r="UWW306" s="80"/>
      <c r="UWX306" s="80"/>
      <c r="UWY306" s="80"/>
      <c r="UWZ306" s="80"/>
      <c r="UXA306" s="80"/>
      <c r="UXB306" s="80"/>
      <c r="UXC306" s="80"/>
      <c r="UXD306" s="80"/>
      <c r="UXE306" s="80"/>
      <c r="UXF306" s="80"/>
      <c r="UXG306" s="80"/>
      <c r="UXH306" s="80"/>
      <c r="UXI306" s="80"/>
      <c r="UXJ306" s="80"/>
      <c r="UXK306" s="80"/>
      <c r="UXL306" s="80"/>
      <c r="UXM306" s="80"/>
      <c r="UXN306" s="80"/>
      <c r="UXO306" s="80"/>
      <c r="UXP306" s="80"/>
      <c r="UXQ306" s="80"/>
      <c r="UXR306" s="80"/>
      <c r="UXS306" s="80"/>
      <c r="UXT306" s="80"/>
      <c r="UXU306" s="80"/>
      <c r="UXV306" s="80"/>
      <c r="UXW306" s="80"/>
      <c r="UXX306" s="80"/>
      <c r="UXY306" s="80"/>
      <c r="UXZ306" s="80"/>
      <c r="UYA306" s="80"/>
      <c r="UYB306" s="80"/>
      <c r="UYC306" s="80"/>
      <c r="UYD306" s="80"/>
      <c r="UYE306" s="80"/>
      <c r="UYF306" s="80"/>
      <c r="UYG306" s="80"/>
      <c r="UYH306" s="80"/>
      <c r="UYI306" s="80"/>
      <c r="UYJ306" s="80"/>
      <c r="UYK306" s="80"/>
      <c r="UYL306" s="80"/>
      <c r="UYM306" s="80"/>
      <c r="UYN306" s="80"/>
      <c r="UYO306" s="80"/>
      <c r="UYP306" s="80"/>
      <c r="UYQ306" s="80"/>
      <c r="UYR306" s="80"/>
      <c r="UYS306" s="80"/>
      <c r="UYT306" s="80"/>
      <c r="UYU306" s="80"/>
      <c r="UYV306" s="80"/>
      <c r="UYW306" s="80"/>
      <c r="UYX306" s="80"/>
      <c r="UYY306" s="80"/>
      <c r="UYZ306" s="80"/>
      <c r="UZA306" s="80"/>
      <c r="UZB306" s="80"/>
      <c r="UZC306" s="80"/>
      <c r="UZD306" s="80"/>
      <c r="UZE306" s="80"/>
      <c r="UZF306" s="80"/>
      <c r="UZG306" s="80"/>
      <c r="UZH306" s="80"/>
      <c r="UZI306" s="80"/>
      <c r="UZJ306" s="80"/>
      <c r="UZK306" s="80"/>
      <c r="UZL306" s="80"/>
      <c r="UZM306" s="80"/>
      <c r="UZN306" s="80"/>
      <c r="UZO306" s="80"/>
      <c r="UZP306" s="80"/>
      <c r="UZQ306" s="80"/>
      <c r="UZR306" s="80"/>
      <c r="UZS306" s="80"/>
      <c r="UZT306" s="80"/>
      <c r="UZU306" s="80"/>
      <c r="UZV306" s="80"/>
      <c r="UZW306" s="80"/>
      <c r="UZX306" s="80"/>
      <c r="UZY306" s="80"/>
      <c r="UZZ306" s="80"/>
      <c r="VAA306" s="80"/>
      <c r="VAB306" s="80"/>
      <c r="VAC306" s="80"/>
      <c r="VAD306" s="80"/>
      <c r="VAE306" s="80"/>
      <c r="VAF306" s="80"/>
      <c r="VAG306" s="80"/>
      <c r="VAH306" s="80"/>
      <c r="VAI306" s="80"/>
      <c r="VAJ306" s="80"/>
      <c r="VAK306" s="80"/>
      <c r="VAL306" s="80"/>
      <c r="VAM306" s="80"/>
      <c r="VAN306" s="80"/>
      <c r="VAO306" s="80"/>
      <c r="VAP306" s="80"/>
      <c r="VAQ306" s="80"/>
      <c r="VAR306" s="80"/>
      <c r="VAS306" s="80"/>
      <c r="VAT306" s="80"/>
      <c r="VAU306" s="80"/>
      <c r="VAV306" s="80"/>
      <c r="VAW306" s="80"/>
      <c r="VAX306" s="80"/>
      <c r="VAY306" s="80"/>
      <c r="VAZ306" s="80"/>
      <c r="VBA306" s="80"/>
      <c r="VBB306" s="80"/>
      <c r="VBC306" s="80"/>
      <c r="VBD306" s="80"/>
      <c r="VBE306" s="80"/>
      <c r="VBF306" s="80"/>
      <c r="VBG306" s="80"/>
      <c r="VBH306" s="80"/>
      <c r="VBI306" s="80"/>
      <c r="VBJ306" s="80"/>
      <c r="VBK306" s="80"/>
      <c r="VBL306" s="80"/>
      <c r="VBM306" s="80"/>
      <c r="VBN306" s="80"/>
      <c r="VBO306" s="80"/>
      <c r="VBP306" s="80"/>
      <c r="VBQ306" s="80"/>
      <c r="VBR306" s="80"/>
      <c r="VBS306" s="80"/>
      <c r="VBT306" s="80"/>
      <c r="VBU306" s="80"/>
      <c r="VBV306" s="80"/>
      <c r="VBW306" s="80"/>
      <c r="VBX306" s="80"/>
      <c r="VBY306" s="80"/>
      <c r="VBZ306" s="80"/>
      <c r="VCA306" s="80"/>
      <c r="VCB306" s="80"/>
      <c r="VCC306" s="80"/>
      <c r="VCD306" s="80"/>
      <c r="VCE306" s="80"/>
      <c r="VCF306" s="80"/>
      <c r="VCG306" s="80"/>
      <c r="VCH306" s="80"/>
      <c r="VCI306" s="80"/>
      <c r="VCJ306" s="80"/>
      <c r="VCK306" s="80"/>
      <c r="VCL306" s="80"/>
      <c r="VCM306" s="80"/>
      <c r="VCN306" s="80"/>
      <c r="VCO306" s="80"/>
      <c r="VCP306" s="80"/>
      <c r="VCQ306" s="80"/>
      <c r="VCR306" s="80"/>
      <c r="VCS306" s="80"/>
      <c r="VCT306" s="80"/>
      <c r="VCU306" s="80"/>
      <c r="VCV306" s="80"/>
      <c r="VCW306" s="80"/>
      <c r="VCX306" s="80"/>
      <c r="VCY306" s="80"/>
      <c r="VCZ306" s="80"/>
      <c r="VDA306" s="80"/>
      <c r="VDB306" s="80"/>
      <c r="VDC306" s="80"/>
      <c r="VDD306" s="80"/>
      <c r="VDE306" s="80"/>
      <c r="VDF306" s="80"/>
      <c r="VDG306" s="80"/>
      <c r="VDH306" s="80"/>
      <c r="VDI306" s="80"/>
      <c r="VDJ306" s="80"/>
      <c r="VDK306" s="80"/>
      <c r="VDL306" s="80"/>
      <c r="VDM306" s="80"/>
      <c r="VDN306" s="80"/>
      <c r="VDO306" s="80"/>
      <c r="VDP306" s="80"/>
      <c r="VDQ306" s="80"/>
      <c r="VDR306" s="80"/>
      <c r="VDS306" s="80"/>
      <c r="VDT306" s="80"/>
      <c r="VDU306" s="80"/>
      <c r="VDV306" s="80"/>
      <c r="VDW306" s="80"/>
      <c r="VDX306" s="80"/>
      <c r="VDY306" s="80"/>
      <c r="VDZ306" s="80"/>
      <c r="VEA306" s="80"/>
      <c r="VEB306" s="80"/>
      <c r="VEC306" s="80"/>
      <c r="VED306" s="80"/>
      <c r="VEE306" s="80"/>
      <c r="VEF306" s="80"/>
      <c r="VEG306" s="80"/>
      <c r="VEH306" s="80"/>
      <c r="VEI306" s="80"/>
      <c r="VEJ306" s="80"/>
      <c r="VEK306" s="80"/>
      <c r="VEL306" s="80"/>
      <c r="VEM306" s="80"/>
      <c r="VEN306" s="80"/>
      <c r="VEO306" s="80"/>
      <c r="VEP306" s="80"/>
      <c r="VEQ306" s="80"/>
      <c r="VER306" s="80"/>
      <c r="VES306" s="80"/>
      <c r="VET306" s="80"/>
      <c r="VEU306" s="80"/>
      <c r="VEV306" s="80"/>
      <c r="VEW306" s="80"/>
      <c r="VEX306" s="80"/>
      <c r="VEY306" s="80"/>
      <c r="VEZ306" s="80"/>
      <c r="VFA306" s="80"/>
      <c r="VFB306" s="80"/>
      <c r="VFC306" s="80"/>
      <c r="VFD306" s="80"/>
      <c r="VFE306" s="80"/>
      <c r="VFF306" s="80"/>
      <c r="VFG306" s="80"/>
      <c r="VFH306" s="80"/>
      <c r="VFI306" s="80"/>
      <c r="VFJ306" s="80"/>
      <c r="VFK306" s="80"/>
      <c r="VFL306" s="80"/>
      <c r="VFM306" s="80"/>
      <c r="VFN306" s="80"/>
      <c r="VFO306" s="80"/>
      <c r="VFP306" s="80"/>
      <c r="VFQ306" s="80"/>
      <c r="VFR306" s="80"/>
      <c r="VFS306" s="80"/>
      <c r="VFT306" s="80"/>
      <c r="VFU306" s="80"/>
      <c r="VFV306" s="80"/>
      <c r="VFW306" s="80"/>
      <c r="VFX306" s="80"/>
      <c r="VFY306" s="80"/>
      <c r="VFZ306" s="80"/>
      <c r="VGA306" s="80"/>
      <c r="VGB306" s="80"/>
      <c r="VGC306" s="80"/>
      <c r="VGD306" s="80"/>
      <c r="VGE306" s="80"/>
      <c r="VGF306" s="80"/>
      <c r="VGG306" s="80"/>
      <c r="VGH306" s="80"/>
      <c r="VGI306" s="80"/>
      <c r="VGJ306" s="80"/>
      <c r="VGK306" s="80"/>
      <c r="VGL306" s="80"/>
      <c r="VGM306" s="80"/>
      <c r="VGN306" s="80"/>
      <c r="VGO306" s="80"/>
      <c r="VGP306" s="80"/>
      <c r="VGQ306" s="80"/>
      <c r="VGR306" s="80"/>
      <c r="VGS306" s="80"/>
      <c r="VGT306" s="80"/>
      <c r="VGU306" s="80"/>
      <c r="VGV306" s="80"/>
      <c r="VGW306" s="80"/>
      <c r="VGX306" s="80"/>
      <c r="VGY306" s="80"/>
      <c r="VGZ306" s="80"/>
      <c r="VHA306" s="80"/>
      <c r="VHB306" s="80"/>
      <c r="VHC306" s="80"/>
      <c r="VHD306" s="80"/>
      <c r="VHE306" s="80"/>
      <c r="VHF306" s="80"/>
      <c r="VHG306" s="80"/>
      <c r="VHH306" s="80"/>
      <c r="VHI306" s="80"/>
      <c r="VHJ306" s="80"/>
      <c r="VHK306" s="80"/>
      <c r="VHL306" s="80"/>
      <c r="VHM306" s="80"/>
      <c r="VHN306" s="80"/>
      <c r="VHO306" s="80"/>
      <c r="VHP306" s="80"/>
      <c r="VHQ306" s="80"/>
      <c r="VHR306" s="80"/>
      <c r="VHS306" s="80"/>
      <c r="VHT306" s="80"/>
      <c r="VHU306" s="80"/>
      <c r="VHV306" s="80"/>
      <c r="VHW306" s="80"/>
      <c r="VHX306" s="80"/>
      <c r="VHY306" s="80"/>
      <c r="VHZ306" s="80"/>
      <c r="VIA306" s="80"/>
      <c r="VIB306" s="80"/>
      <c r="VIC306" s="80"/>
      <c r="VID306" s="80"/>
      <c r="VIE306" s="80"/>
      <c r="VIF306" s="80"/>
      <c r="VIG306" s="80"/>
      <c r="VIH306" s="80"/>
      <c r="VII306" s="80"/>
      <c r="VIJ306" s="80"/>
      <c r="VIK306" s="80"/>
      <c r="VIL306" s="80"/>
      <c r="VIM306" s="80"/>
      <c r="VIN306" s="80"/>
      <c r="VIO306" s="80"/>
      <c r="VIP306" s="80"/>
      <c r="VIQ306" s="80"/>
      <c r="VIR306" s="80"/>
      <c r="VIS306" s="80"/>
      <c r="VIT306" s="80"/>
      <c r="VIU306" s="80"/>
      <c r="VIV306" s="80"/>
      <c r="VIW306" s="80"/>
      <c r="VIX306" s="80"/>
      <c r="VIY306" s="80"/>
      <c r="VIZ306" s="80"/>
      <c r="VJA306" s="80"/>
      <c r="VJB306" s="80"/>
      <c r="VJC306" s="80"/>
      <c r="VJD306" s="80"/>
      <c r="VJE306" s="80"/>
      <c r="VJF306" s="80"/>
      <c r="VJG306" s="80"/>
      <c r="VJH306" s="80"/>
      <c r="VJI306" s="80"/>
      <c r="VJJ306" s="80"/>
      <c r="VJK306" s="80"/>
      <c r="VJL306" s="80"/>
      <c r="VJM306" s="80"/>
      <c r="VJN306" s="80"/>
      <c r="VJO306" s="80"/>
      <c r="VJP306" s="80"/>
      <c r="VJQ306" s="80"/>
      <c r="VJR306" s="80"/>
      <c r="VJS306" s="80"/>
      <c r="VJT306" s="80"/>
      <c r="VJU306" s="80"/>
      <c r="VJV306" s="80"/>
      <c r="VJW306" s="80"/>
      <c r="VJX306" s="80"/>
      <c r="VJY306" s="80"/>
      <c r="VJZ306" s="80"/>
      <c r="VKA306" s="80"/>
      <c r="VKB306" s="80"/>
      <c r="VKC306" s="80"/>
      <c r="VKD306" s="80"/>
      <c r="VKE306" s="80"/>
      <c r="VKF306" s="80"/>
      <c r="VKG306" s="80"/>
      <c r="VKH306" s="80"/>
      <c r="VKI306" s="80"/>
      <c r="VKJ306" s="80"/>
      <c r="VKK306" s="80"/>
      <c r="VKL306" s="80"/>
      <c r="VKM306" s="80"/>
      <c r="VKN306" s="80"/>
      <c r="VKO306" s="80"/>
      <c r="VKP306" s="80"/>
      <c r="VKQ306" s="80"/>
      <c r="VKR306" s="80"/>
      <c r="VKS306" s="80"/>
      <c r="VKT306" s="80"/>
      <c r="VKU306" s="80"/>
      <c r="VKV306" s="80"/>
      <c r="VKW306" s="80"/>
      <c r="VKX306" s="80"/>
      <c r="VKY306" s="80"/>
      <c r="VKZ306" s="80"/>
      <c r="VLA306" s="80"/>
      <c r="VLB306" s="80"/>
      <c r="VLC306" s="80"/>
      <c r="VLD306" s="80"/>
      <c r="VLE306" s="80"/>
      <c r="VLF306" s="80"/>
      <c r="VLG306" s="80"/>
      <c r="VLH306" s="80"/>
      <c r="VLI306" s="80"/>
      <c r="VLJ306" s="80"/>
      <c r="VLK306" s="80"/>
      <c r="VLL306" s="80"/>
      <c r="VLM306" s="80"/>
      <c r="VLN306" s="80"/>
      <c r="VLO306" s="80"/>
      <c r="VLP306" s="80"/>
      <c r="VLQ306" s="80"/>
      <c r="VLR306" s="80"/>
      <c r="VLS306" s="80"/>
      <c r="VLT306" s="80"/>
      <c r="VLU306" s="80"/>
      <c r="VLV306" s="80"/>
      <c r="VLW306" s="80"/>
      <c r="VLX306" s="80"/>
      <c r="VLY306" s="80"/>
      <c r="VLZ306" s="80"/>
      <c r="VMA306" s="80"/>
      <c r="VMB306" s="80"/>
      <c r="VMC306" s="80"/>
      <c r="VMD306" s="80"/>
      <c r="VME306" s="80"/>
      <c r="VMF306" s="80"/>
      <c r="VMG306" s="80"/>
      <c r="VMH306" s="80"/>
      <c r="VMI306" s="80"/>
      <c r="VMJ306" s="80"/>
      <c r="VMK306" s="80"/>
      <c r="VML306" s="80"/>
      <c r="VMM306" s="80"/>
      <c r="VMN306" s="80"/>
      <c r="VMO306" s="80"/>
      <c r="VMP306" s="80"/>
      <c r="VMQ306" s="80"/>
      <c r="VMR306" s="80"/>
      <c r="VMS306" s="80"/>
      <c r="VMT306" s="80"/>
      <c r="VMU306" s="80"/>
      <c r="VMV306" s="80"/>
      <c r="VMW306" s="80"/>
      <c r="VMX306" s="80"/>
      <c r="VMY306" s="80"/>
      <c r="VMZ306" s="80"/>
      <c r="VNA306" s="80"/>
      <c r="VNB306" s="80"/>
      <c r="VNC306" s="80"/>
      <c r="VND306" s="80"/>
      <c r="VNE306" s="80"/>
      <c r="VNF306" s="80"/>
      <c r="VNG306" s="80"/>
      <c r="VNH306" s="80"/>
      <c r="VNI306" s="80"/>
      <c r="VNJ306" s="80"/>
      <c r="VNK306" s="80"/>
      <c r="VNL306" s="80"/>
      <c r="VNM306" s="80"/>
      <c r="VNN306" s="80"/>
      <c r="VNO306" s="80"/>
      <c r="VNP306" s="80"/>
      <c r="VNQ306" s="80"/>
      <c r="VNR306" s="80"/>
      <c r="VNS306" s="80"/>
      <c r="VNT306" s="80"/>
      <c r="VNU306" s="80"/>
      <c r="VNV306" s="80"/>
      <c r="VNW306" s="80"/>
      <c r="VNX306" s="80"/>
      <c r="VNY306" s="80"/>
      <c r="VNZ306" s="80"/>
      <c r="VOA306" s="80"/>
      <c r="VOB306" s="80"/>
      <c r="VOC306" s="80"/>
      <c r="VOD306" s="80"/>
      <c r="VOE306" s="80"/>
      <c r="VOF306" s="80"/>
      <c r="VOG306" s="80"/>
      <c r="VOH306" s="80"/>
      <c r="VOI306" s="80"/>
      <c r="VOJ306" s="80"/>
      <c r="VOK306" s="80"/>
      <c r="VOL306" s="80"/>
      <c r="VOM306" s="80"/>
      <c r="VON306" s="80"/>
      <c r="VOO306" s="80"/>
      <c r="VOP306" s="80"/>
      <c r="VOQ306" s="80"/>
      <c r="VOR306" s="80"/>
      <c r="VOS306" s="80"/>
      <c r="VOT306" s="80"/>
      <c r="VOU306" s="80"/>
      <c r="VOV306" s="80"/>
      <c r="VOW306" s="80"/>
      <c r="VOX306" s="80"/>
      <c r="VOY306" s="80"/>
      <c r="VOZ306" s="80"/>
      <c r="VPA306" s="80"/>
      <c r="VPB306" s="80"/>
      <c r="VPC306" s="80"/>
      <c r="VPD306" s="80"/>
      <c r="VPE306" s="80"/>
      <c r="VPF306" s="80"/>
      <c r="VPG306" s="80"/>
      <c r="VPH306" s="80"/>
      <c r="VPI306" s="80"/>
      <c r="VPJ306" s="80"/>
      <c r="VPK306" s="80"/>
      <c r="VPL306" s="80"/>
      <c r="VPM306" s="80"/>
      <c r="VPN306" s="80"/>
      <c r="VPO306" s="80"/>
      <c r="VPP306" s="80"/>
      <c r="VPQ306" s="80"/>
      <c r="VPR306" s="80"/>
      <c r="VPS306" s="80"/>
      <c r="VPT306" s="80"/>
      <c r="VPU306" s="80"/>
      <c r="VPV306" s="80"/>
      <c r="VPW306" s="80"/>
      <c r="VPX306" s="80"/>
      <c r="VPY306" s="80"/>
      <c r="VPZ306" s="80"/>
      <c r="VQA306" s="80"/>
      <c r="VQB306" s="80"/>
      <c r="VQC306" s="80"/>
      <c r="VQD306" s="80"/>
      <c r="VQE306" s="80"/>
      <c r="VQF306" s="80"/>
      <c r="VQG306" s="80"/>
      <c r="VQH306" s="80"/>
      <c r="VQI306" s="80"/>
      <c r="VQJ306" s="80"/>
      <c r="VQK306" s="80"/>
      <c r="VQL306" s="80"/>
      <c r="VQM306" s="80"/>
      <c r="VQN306" s="80"/>
      <c r="VQO306" s="80"/>
      <c r="VQP306" s="80"/>
      <c r="VQQ306" s="80"/>
      <c r="VQR306" s="80"/>
      <c r="VQS306" s="80"/>
      <c r="VQT306" s="80"/>
      <c r="VQU306" s="80"/>
      <c r="VQV306" s="80"/>
      <c r="VQW306" s="80"/>
      <c r="VQX306" s="80"/>
      <c r="VQY306" s="80"/>
      <c r="VQZ306" s="80"/>
      <c r="VRA306" s="80"/>
      <c r="VRB306" s="80"/>
      <c r="VRC306" s="80"/>
      <c r="VRD306" s="80"/>
      <c r="VRE306" s="80"/>
      <c r="VRF306" s="80"/>
      <c r="VRG306" s="80"/>
      <c r="VRH306" s="80"/>
      <c r="VRI306" s="80"/>
      <c r="VRJ306" s="80"/>
      <c r="VRK306" s="80"/>
      <c r="VRL306" s="80"/>
      <c r="VRM306" s="80"/>
      <c r="VRN306" s="80"/>
      <c r="VRO306" s="80"/>
      <c r="VRP306" s="80"/>
      <c r="VRQ306" s="80"/>
      <c r="VRR306" s="80"/>
      <c r="VRS306" s="80"/>
      <c r="VRT306" s="80"/>
      <c r="VRU306" s="80"/>
      <c r="VRV306" s="80"/>
      <c r="VRW306" s="80"/>
      <c r="VRX306" s="80"/>
      <c r="VRY306" s="80"/>
      <c r="VRZ306" s="80"/>
      <c r="VSA306" s="80"/>
      <c r="VSB306" s="80"/>
      <c r="VSC306" s="80"/>
      <c r="VSD306" s="80"/>
      <c r="VSE306" s="80"/>
      <c r="VSF306" s="80"/>
      <c r="VSG306" s="80"/>
      <c r="VSH306" s="80"/>
      <c r="VSI306" s="80"/>
      <c r="VSJ306" s="80"/>
      <c r="VSK306" s="80"/>
      <c r="VSL306" s="80"/>
      <c r="VSM306" s="80"/>
      <c r="VSN306" s="80"/>
      <c r="VSO306" s="80"/>
      <c r="VSP306" s="80"/>
      <c r="VSQ306" s="80"/>
      <c r="VSR306" s="80"/>
      <c r="VSS306" s="80"/>
      <c r="VST306" s="80"/>
      <c r="VSU306" s="80"/>
      <c r="VSV306" s="80"/>
      <c r="VSW306" s="80"/>
      <c r="VSX306" s="80"/>
      <c r="VSY306" s="80"/>
      <c r="VSZ306" s="80"/>
      <c r="VTA306" s="80"/>
      <c r="VTB306" s="80"/>
      <c r="VTC306" s="80"/>
      <c r="VTD306" s="80"/>
      <c r="VTE306" s="80"/>
      <c r="VTF306" s="80"/>
      <c r="VTG306" s="80"/>
      <c r="VTH306" s="80"/>
      <c r="VTI306" s="80"/>
      <c r="VTJ306" s="80"/>
      <c r="VTK306" s="80"/>
      <c r="VTL306" s="80"/>
      <c r="VTM306" s="80"/>
      <c r="VTN306" s="80"/>
      <c r="VTO306" s="80"/>
      <c r="VTP306" s="80"/>
      <c r="VTQ306" s="80"/>
      <c r="VTR306" s="80"/>
      <c r="VTS306" s="80"/>
      <c r="VTT306" s="80"/>
      <c r="VTU306" s="80"/>
      <c r="VTV306" s="80"/>
      <c r="VTW306" s="80"/>
      <c r="VTX306" s="80"/>
      <c r="VTY306" s="80"/>
      <c r="VTZ306" s="80"/>
      <c r="VUA306" s="80"/>
      <c r="VUB306" s="80"/>
      <c r="VUC306" s="80"/>
      <c r="VUD306" s="80"/>
      <c r="VUE306" s="80"/>
      <c r="VUF306" s="80"/>
      <c r="VUG306" s="80"/>
      <c r="VUH306" s="80"/>
      <c r="VUI306" s="80"/>
      <c r="VUJ306" s="80"/>
      <c r="VUK306" s="80"/>
      <c r="VUL306" s="80"/>
      <c r="VUM306" s="80"/>
      <c r="VUN306" s="80"/>
      <c r="VUO306" s="80"/>
      <c r="VUP306" s="80"/>
      <c r="VUQ306" s="80"/>
      <c r="VUR306" s="80"/>
      <c r="VUS306" s="80"/>
      <c r="VUT306" s="80"/>
      <c r="VUU306" s="80"/>
      <c r="VUV306" s="80"/>
      <c r="VUW306" s="80"/>
      <c r="VUX306" s="80"/>
      <c r="VUY306" s="80"/>
      <c r="VUZ306" s="80"/>
      <c r="VVA306" s="80"/>
      <c r="VVB306" s="80"/>
      <c r="VVC306" s="80"/>
      <c r="VVD306" s="80"/>
      <c r="VVE306" s="80"/>
      <c r="VVF306" s="80"/>
      <c r="VVG306" s="80"/>
      <c r="VVH306" s="80"/>
      <c r="VVI306" s="80"/>
      <c r="VVJ306" s="80"/>
      <c r="VVK306" s="80"/>
      <c r="VVL306" s="80"/>
      <c r="VVM306" s="80"/>
      <c r="VVN306" s="80"/>
      <c r="VVO306" s="80"/>
      <c r="VVP306" s="80"/>
      <c r="VVQ306" s="80"/>
      <c r="VVR306" s="80"/>
      <c r="VVS306" s="80"/>
      <c r="VVT306" s="80"/>
      <c r="VVU306" s="80"/>
      <c r="VVV306" s="80"/>
      <c r="VVW306" s="80"/>
      <c r="VVX306" s="80"/>
      <c r="VVY306" s="80"/>
      <c r="VVZ306" s="80"/>
      <c r="VWA306" s="80"/>
      <c r="VWB306" s="80"/>
      <c r="VWC306" s="80"/>
      <c r="VWD306" s="80"/>
      <c r="VWE306" s="80"/>
      <c r="VWF306" s="80"/>
      <c r="VWG306" s="80"/>
      <c r="VWH306" s="80"/>
      <c r="VWI306" s="80"/>
      <c r="VWJ306" s="80"/>
      <c r="VWK306" s="80"/>
      <c r="VWL306" s="80"/>
      <c r="VWM306" s="80"/>
      <c r="VWN306" s="80"/>
      <c r="VWO306" s="80"/>
      <c r="VWP306" s="80"/>
      <c r="VWQ306" s="80"/>
      <c r="VWR306" s="80"/>
      <c r="VWS306" s="80"/>
      <c r="VWT306" s="80"/>
      <c r="VWU306" s="80"/>
      <c r="VWV306" s="80"/>
      <c r="VWW306" s="80"/>
      <c r="VWX306" s="80"/>
      <c r="VWY306" s="80"/>
      <c r="VWZ306" s="80"/>
      <c r="VXA306" s="80"/>
      <c r="VXB306" s="80"/>
      <c r="VXC306" s="80"/>
      <c r="VXD306" s="80"/>
      <c r="VXE306" s="80"/>
      <c r="VXF306" s="80"/>
      <c r="VXG306" s="80"/>
      <c r="VXH306" s="80"/>
      <c r="VXI306" s="80"/>
      <c r="VXJ306" s="80"/>
      <c r="VXK306" s="80"/>
      <c r="VXL306" s="80"/>
      <c r="VXM306" s="80"/>
      <c r="VXN306" s="80"/>
      <c r="VXO306" s="80"/>
      <c r="VXP306" s="80"/>
      <c r="VXQ306" s="80"/>
      <c r="VXR306" s="80"/>
      <c r="VXS306" s="80"/>
      <c r="VXT306" s="80"/>
      <c r="VXU306" s="80"/>
      <c r="VXV306" s="80"/>
      <c r="VXW306" s="80"/>
      <c r="VXX306" s="80"/>
      <c r="VXY306" s="80"/>
      <c r="VXZ306" s="80"/>
      <c r="VYA306" s="80"/>
      <c r="VYB306" s="80"/>
      <c r="VYC306" s="80"/>
      <c r="VYD306" s="80"/>
      <c r="VYE306" s="80"/>
      <c r="VYF306" s="80"/>
      <c r="VYG306" s="80"/>
      <c r="VYH306" s="80"/>
      <c r="VYI306" s="80"/>
      <c r="VYJ306" s="80"/>
      <c r="VYK306" s="80"/>
      <c r="VYL306" s="80"/>
      <c r="VYM306" s="80"/>
      <c r="VYN306" s="80"/>
      <c r="VYO306" s="80"/>
      <c r="VYP306" s="80"/>
      <c r="VYQ306" s="80"/>
      <c r="VYR306" s="80"/>
      <c r="VYS306" s="80"/>
      <c r="VYT306" s="80"/>
      <c r="VYU306" s="80"/>
      <c r="VYV306" s="80"/>
      <c r="VYW306" s="80"/>
      <c r="VYX306" s="80"/>
      <c r="VYY306" s="80"/>
      <c r="VYZ306" s="80"/>
      <c r="VZA306" s="80"/>
      <c r="VZB306" s="80"/>
      <c r="VZC306" s="80"/>
      <c r="VZD306" s="80"/>
      <c r="VZE306" s="80"/>
      <c r="VZF306" s="80"/>
      <c r="VZG306" s="80"/>
      <c r="VZH306" s="80"/>
      <c r="VZI306" s="80"/>
      <c r="VZJ306" s="80"/>
      <c r="VZK306" s="80"/>
      <c r="VZL306" s="80"/>
      <c r="VZM306" s="80"/>
      <c r="VZN306" s="80"/>
      <c r="VZO306" s="80"/>
      <c r="VZP306" s="80"/>
      <c r="VZQ306" s="80"/>
      <c r="VZR306" s="80"/>
      <c r="VZS306" s="80"/>
      <c r="VZT306" s="80"/>
      <c r="VZU306" s="80"/>
      <c r="VZV306" s="80"/>
      <c r="VZW306" s="80"/>
      <c r="VZX306" s="80"/>
      <c r="VZY306" s="80"/>
      <c r="VZZ306" s="80"/>
      <c r="WAA306" s="80"/>
      <c r="WAB306" s="80"/>
      <c r="WAC306" s="80"/>
      <c r="WAD306" s="80"/>
      <c r="WAE306" s="80"/>
      <c r="WAF306" s="80"/>
      <c r="WAG306" s="80"/>
      <c r="WAH306" s="80"/>
      <c r="WAI306" s="80"/>
      <c r="WAJ306" s="80"/>
      <c r="WAK306" s="80"/>
      <c r="WAL306" s="80"/>
      <c r="WAM306" s="80"/>
      <c r="WAN306" s="80"/>
      <c r="WAO306" s="80"/>
      <c r="WAP306" s="80"/>
      <c r="WAQ306" s="80"/>
      <c r="WAR306" s="80"/>
      <c r="WAS306" s="80"/>
      <c r="WAT306" s="80"/>
      <c r="WAU306" s="80"/>
      <c r="WAV306" s="80"/>
      <c r="WAW306" s="80"/>
      <c r="WAX306" s="80"/>
      <c r="WAY306" s="80"/>
      <c r="WAZ306" s="80"/>
      <c r="WBA306" s="80"/>
      <c r="WBB306" s="80"/>
      <c r="WBC306" s="80"/>
      <c r="WBD306" s="80"/>
      <c r="WBE306" s="80"/>
      <c r="WBF306" s="80"/>
      <c r="WBG306" s="80"/>
      <c r="WBH306" s="80"/>
      <c r="WBI306" s="80"/>
      <c r="WBJ306" s="80"/>
      <c r="WBK306" s="80"/>
      <c r="WBL306" s="80"/>
      <c r="WBM306" s="80"/>
      <c r="WBN306" s="80"/>
      <c r="WBO306" s="80"/>
      <c r="WBP306" s="80"/>
      <c r="WBQ306" s="80"/>
      <c r="WBR306" s="80"/>
      <c r="WBS306" s="80"/>
      <c r="WBT306" s="80"/>
      <c r="WBU306" s="80"/>
      <c r="WBV306" s="80"/>
      <c r="WBW306" s="80"/>
      <c r="WBX306" s="80"/>
      <c r="WBY306" s="80"/>
      <c r="WBZ306" s="80"/>
      <c r="WCA306" s="80"/>
      <c r="WCB306" s="80"/>
      <c r="WCC306" s="80"/>
      <c r="WCD306" s="80"/>
      <c r="WCE306" s="80"/>
      <c r="WCF306" s="80"/>
      <c r="WCG306" s="80"/>
      <c r="WCH306" s="80"/>
      <c r="WCI306" s="80"/>
      <c r="WCJ306" s="80"/>
      <c r="WCK306" s="80"/>
      <c r="WCL306" s="80"/>
      <c r="WCM306" s="80"/>
      <c r="WCN306" s="80"/>
      <c r="WCO306" s="80"/>
      <c r="WCP306" s="80"/>
      <c r="WCQ306" s="80"/>
      <c r="WCR306" s="80"/>
      <c r="WCS306" s="80"/>
      <c r="WCT306" s="80"/>
      <c r="WCU306" s="80"/>
      <c r="WCV306" s="80"/>
      <c r="WCW306" s="80"/>
      <c r="WCX306" s="80"/>
      <c r="WCY306" s="80"/>
      <c r="WCZ306" s="80"/>
      <c r="WDA306" s="80"/>
      <c r="WDB306" s="80"/>
      <c r="WDC306" s="80"/>
      <c r="WDD306" s="80"/>
      <c r="WDE306" s="80"/>
      <c r="WDF306" s="80"/>
      <c r="WDG306" s="80"/>
      <c r="WDH306" s="80"/>
      <c r="WDI306" s="80"/>
      <c r="WDJ306" s="80"/>
      <c r="WDK306" s="80"/>
      <c r="WDL306" s="80"/>
      <c r="WDM306" s="80"/>
      <c r="WDN306" s="80"/>
      <c r="WDO306" s="80"/>
      <c r="WDP306" s="80"/>
      <c r="WDQ306" s="80"/>
      <c r="WDR306" s="80"/>
      <c r="WDS306" s="80"/>
      <c r="WDT306" s="80"/>
      <c r="WDU306" s="80"/>
      <c r="WDV306" s="80"/>
      <c r="WDW306" s="80"/>
      <c r="WDX306" s="80"/>
      <c r="WDY306" s="80"/>
      <c r="WDZ306" s="80"/>
      <c r="WEA306" s="80"/>
      <c r="WEB306" s="80"/>
      <c r="WEC306" s="80"/>
      <c r="WED306" s="80"/>
      <c r="WEE306" s="80"/>
      <c r="WEF306" s="80"/>
      <c r="WEG306" s="80"/>
      <c r="WEH306" s="80"/>
      <c r="WEI306" s="80"/>
      <c r="WEJ306" s="80"/>
      <c r="WEK306" s="80"/>
      <c r="WEL306" s="80"/>
      <c r="WEM306" s="80"/>
      <c r="WEN306" s="80"/>
      <c r="WEO306" s="80"/>
      <c r="WEP306" s="80"/>
      <c r="WEQ306" s="80"/>
      <c r="WER306" s="80"/>
      <c r="WES306" s="80"/>
      <c r="WET306" s="80"/>
      <c r="WEU306" s="80"/>
      <c r="WEV306" s="80"/>
      <c r="WEW306" s="80"/>
      <c r="WEX306" s="80"/>
      <c r="WEY306" s="80"/>
      <c r="WEZ306" s="80"/>
      <c r="WFA306" s="80"/>
      <c r="WFB306" s="80"/>
      <c r="WFC306" s="80"/>
      <c r="WFD306" s="80"/>
      <c r="WFE306" s="80"/>
      <c r="WFF306" s="80"/>
      <c r="WFG306" s="80"/>
      <c r="WFH306" s="80"/>
      <c r="WFI306" s="80"/>
      <c r="WFJ306" s="80"/>
      <c r="WFK306" s="80"/>
      <c r="WFL306" s="80"/>
      <c r="WFM306" s="80"/>
      <c r="WFN306" s="80"/>
      <c r="WFO306" s="80"/>
      <c r="WFP306" s="80"/>
      <c r="WFQ306" s="80"/>
      <c r="WFR306" s="80"/>
      <c r="WFS306" s="80"/>
      <c r="WFT306" s="80"/>
      <c r="WFU306" s="80"/>
      <c r="WFV306" s="80"/>
      <c r="WFW306" s="80"/>
      <c r="WFX306" s="80"/>
      <c r="WFY306" s="80"/>
      <c r="WFZ306" s="80"/>
      <c r="WGA306" s="80"/>
      <c r="WGB306" s="80"/>
      <c r="WGC306" s="80"/>
      <c r="WGD306" s="80"/>
      <c r="WGE306" s="80"/>
      <c r="WGF306" s="80"/>
      <c r="WGG306" s="80"/>
      <c r="WGH306" s="80"/>
      <c r="WGI306" s="80"/>
      <c r="WGJ306" s="80"/>
      <c r="WGK306" s="80"/>
      <c r="WGL306" s="80"/>
      <c r="WGM306" s="80"/>
      <c r="WGN306" s="80"/>
      <c r="WGO306" s="80"/>
      <c r="WGP306" s="80"/>
      <c r="WGQ306" s="80"/>
      <c r="WGR306" s="80"/>
      <c r="WGS306" s="80"/>
      <c r="WGT306" s="80"/>
      <c r="WGU306" s="80"/>
      <c r="WGV306" s="80"/>
      <c r="WGW306" s="80"/>
      <c r="WGX306" s="80"/>
      <c r="WGY306" s="80"/>
      <c r="WGZ306" s="80"/>
      <c r="WHA306" s="80"/>
      <c r="WHB306" s="80"/>
      <c r="WHC306" s="80"/>
      <c r="WHD306" s="80"/>
      <c r="WHE306" s="80"/>
      <c r="WHF306" s="80"/>
      <c r="WHG306" s="80"/>
      <c r="WHH306" s="80"/>
      <c r="WHI306" s="80"/>
      <c r="WHJ306" s="80"/>
      <c r="WHK306" s="80"/>
      <c r="WHL306" s="80"/>
      <c r="WHM306" s="80"/>
      <c r="WHN306" s="80"/>
      <c r="WHO306" s="80"/>
      <c r="WHP306" s="80"/>
      <c r="WHQ306" s="80"/>
      <c r="WHR306" s="80"/>
      <c r="WHS306" s="80"/>
      <c r="WHT306" s="80"/>
      <c r="WHU306" s="80"/>
      <c r="WHV306" s="80"/>
      <c r="WHW306" s="80"/>
      <c r="WHX306" s="80"/>
      <c r="WHY306" s="80"/>
      <c r="WHZ306" s="80"/>
      <c r="WIA306" s="80"/>
      <c r="WIB306" s="80"/>
      <c r="WIC306" s="80"/>
      <c r="WID306" s="80"/>
      <c r="WIE306" s="80"/>
      <c r="WIF306" s="80"/>
      <c r="WIG306" s="80"/>
      <c r="WIH306" s="80"/>
      <c r="WII306" s="80"/>
      <c r="WIJ306" s="80"/>
      <c r="WIK306" s="80"/>
      <c r="WIL306" s="80"/>
      <c r="WIM306" s="80"/>
      <c r="WIN306" s="80"/>
      <c r="WIO306" s="80"/>
      <c r="WIP306" s="80"/>
      <c r="WIQ306" s="80"/>
      <c r="WIR306" s="80"/>
      <c r="WIS306" s="80"/>
      <c r="WIT306" s="80"/>
      <c r="WIU306" s="80"/>
      <c r="WIV306" s="80"/>
      <c r="WIW306" s="80"/>
      <c r="WIX306" s="80"/>
      <c r="WIY306" s="80"/>
      <c r="WIZ306" s="80"/>
      <c r="WJA306" s="80"/>
      <c r="WJB306" s="80"/>
      <c r="WJC306" s="80"/>
      <c r="WJD306" s="80"/>
      <c r="WJE306" s="80"/>
      <c r="WJF306" s="80"/>
      <c r="WJG306" s="80"/>
      <c r="WJH306" s="80"/>
      <c r="WJI306" s="80"/>
      <c r="WJJ306" s="80"/>
      <c r="WJK306" s="80"/>
      <c r="WJL306" s="80"/>
      <c r="WJM306" s="80"/>
      <c r="WJN306" s="80"/>
      <c r="WJO306" s="80"/>
      <c r="WJP306" s="80"/>
      <c r="WJQ306" s="80"/>
      <c r="WJR306" s="80"/>
      <c r="WJS306" s="80"/>
      <c r="WJT306" s="80"/>
      <c r="WJU306" s="80"/>
      <c r="WJV306" s="80"/>
      <c r="WJW306" s="80"/>
      <c r="WJX306" s="80"/>
      <c r="WJY306" s="80"/>
      <c r="WJZ306" s="80"/>
      <c r="WKA306" s="80"/>
      <c r="WKB306" s="80"/>
      <c r="WKC306" s="80"/>
      <c r="WKD306" s="80"/>
      <c r="WKE306" s="80"/>
      <c r="WKF306" s="80"/>
      <c r="WKG306" s="80"/>
      <c r="WKH306" s="80"/>
      <c r="WKI306" s="80"/>
      <c r="WKJ306" s="80"/>
      <c r="WKK306" s="80"/>
      <c r="WKL306" s="80"/>
      <c r="WKM306" s="80"/>
      <c r="WKN306" s="80"/>
      <c r="WKO306" s="80"/>
      <c r="WKP306" s="80"/>
      <c r="WKQ306" s="80"/>
      <c r="WKR306" s="80"/>
      <c r="WKS306" s="80"/>
      <c r="WKT306" s="80"/>
      <c r="WKU306" s="80"/>
      <c r="WKV306" s="80"/>
      <c r="WKW306" s="80"/>
      <c r="WKX306" s="80"/>
      <c r="WKY306" s="80"/>
      <c r="WKZ306" s="80"/>
      <c r="WLA306" s="80"/>
      <c r="WLB306" s="80"/>
      <c r="WLC306" s="80"/>
      <c r="WLD306" s="80"/>
      <c r="WLE306" s="80"/>
      <c r="WLF306" s="80"/>
      <c r="WLG306" s="80"/>
      <c r="WLH306" s="80"/>
      <c r="WLI306" s="80"/>
      <c r="WLJ306" s="80"/>
      <c r="WLK306" s="80"/>
      <c r="WLL306" s="80"/>
      <c r="WLM306" s="80"/>
      <c r="WLN306" s="80"/>
      <c r="WLO306" s="80"/>
      <c r="WLP306" s="80"/>
      <c r="WLQ306" s="80"/>
      <c r="WLR306" s="80"/>
      <c r="WLS306" s="80"/>
      <c r="WLT306" s="80"/>
      <c r="WLU306" s="80"/>
      <c r="WLV306" s="80"/>
      <c r="WLW306" s="80"/>
      <c r="WLX306" s="80"/>
      <c r="WLY306" s="80"/>
      <c r="WLZ306" s="80"/>
      <c r="WMA306" s="80"/>
      <c r="WMB306" s="80"/>
      <c r="WMC306" s="80"/>
      <c r="WMD306" s="80"/>
      <c r="WME306" s="80"/>
      <c r="WMF306" s="80"/>
      <c r="WMG306" s="80"/>
      <c r="WMH306" s="80"/>
      <c r="WMI306" s="80"/>
      <c r="WMJ306" s="80"/>
      <c r="WMK306" s="80"/>
      <c r="WML306" s="80"/>
      <c r="WMM306" s="80"/>
      <c r="WMN306" s="80"/>
      <c r="WMO306" s="80"/>
      <c r="WMP306" s="80"/>
      <c r="WMQ306" s="80"/>
      <c r="WMR306" s="80"/>
      <c r="WMS306" s="80"/>
      <c r="WMT306" s="80"/>
      <c r="WMU306" s="80"/>
      <c r="WMV306" s="80"/>
      <c r="WMW306" s="80"/>
      <c r="WMX306" s="80"/>
      <c r="WMY306" s="80"/>
      <c r="WMZ306" s="80"/>
      <c r="WNA306" s="80"/>
      <c r="WNB306" s="80"/>
      <c r="WNC306" s="80"/>
      <c r="WND306" s="80"/>
      <c r="WNE306" s="80"/>
      <c r="WNF306" s="80"/>
      <c r="WNG306" s="80"/>
      <c r="WNH306" s="80"/>
      <c r="WNI306" s="80"/>
      <c r="WNJ306" s="80"/>
      <c r="WNK306" s="80"/>
      <c r="WNL306" s="80"/>
      <c r="WNM306" s="80"/>
      <c r="WNN306" s="80"/>
      <c r="WNO306" s="80"/>
      <c r="WNP306" s="80"/>
      <c r="WNQ306" s="80"/>
      <c r="WNR306" s="80"/>
      <c r="WNS306" s="80"/>
      <c r="WNT306" s="80"/>
      <c r="WNU306" s="80"/>
      <c r="WNV306" s="80"/>
      <c r="WNW306" s="80"/>
      <c r="WNX306" s="80"/>
      <c r="WNY306" s="80"/>
      <c r="WNZ306" s="80"/>
      <c r="WOA306" s="80"/>
      <c r="WOB306" s="80"/>
      <c r="WOC306" s="80"/>
      <c r="WOD306" s="80"/>
      <c r="WOE306" s="80"/>
      <c r="WOF306" s="80"/>
      <c r="WOG306" s="80"/>
      <c r="WOH306" s="80"/>
      <c r="WOI306" s="80"/>
      <c r="WOJ306" s="80"/>
      <c r="WOK306" s="80"/>
      <c r="WOL306" s="80"/>
      <c r="WOM306" s="80"/>
      <c r="WON306" s="80"/>
      <c r="WOO306" s="80"/>
      <c r="WOP306" s="80"/>
      <c r="WOQ306" s="80"/>
      <c r="WOR306" s="80"/>
      <c r="WOS306" s="80"/>
      <c r="WOT306" s="80"/>
      <c r="WOU306" s="80"/>
      <c r="WOV306" s="80"/>
      <c r="WOW306" s="80"/>
      <c r="WOX306" s="80"/>
      <c r="WOY306" s="80"/>
      <c r="WOZ306" s="80"/>
      <c r="WPA306" s="80"/>
      <c r="WPB306" s="80"/>
      <c r="WPC306" s="80"/>
      <c r="WPD306" s="80"/>
      <c r="WPE306" s="80"/>
      <c r="WPF306" s="80"/>
      <c r="WPG306" s="80"/>
      <c r="WPH306" s="80"/>
      <c r="WPI306" s="80"/>
      <c r="WPJ306" s="80"/>
      <c r="WPK306" s="80"/>
      <c r="WPL306" s="80"/>
      <c r="WPM306" s="80"/>
      <c r="WPN306" s="80"/>
      <c r="WPO306" s="80"/>
      <c r="WPP306" s="80"/>
      <c r="WPQ306" s="80"/>
      <c r="WPR306" s="80"/>
      <c r="WPS306" s="80"/>
      <c r="WPT306" s="80"/>
      <c r="WPU306" s="80"/>
      <c r="WPV306" s="80"/>
      <c r="WPW306" s="80"/>
      <c r="WPX306" s="80"/>
      <c r="WPY306" s="80"/>
      <c r="WPZ306" s="80"/>
      <c r="WQA306" s="80"/>
      <c r="WQB306" s="80"/>
      <c r="WQC306" s="80"/>
      <c r="WQD306" s="80"/>
      <c r="WQE306" s="80"/>
      <c r="WQF306" s="80"/>
      <c r="WQG306" s="80"/>
      <c r="WQH306" s="80"/>
      <c r="WQI306" s="80"/>
      <c r="WQJ306" s="80"/>
      <c r="WQK306" s="80"/>
      <c r="WQL306" s="80"/>
      <c r="WQM306" s="80"/>
      <c r="WQN306" s="80"/>
      <c r="WQO306" s="80"/>
      <c r="WQP306" s="80"/>
      <c r="WQQ306" s="80"/>
      <c r="WQR306" s="80"/>
      <c r="WQS306" s="80"/>
      <c r="WQT306" s="80"/>
      <c r="WQU306" s="80"/>
      <c r="WQV306" s="80"/>
      <c r="WQW306" s="80"/>
      <c r="WQX306" s="80"/>
      <c r="WQY306" s="80"/>
      <c r="WQZ306" s="80"/>
      <c r="WRA306" s="80"/>
      <c r="WRB306" s="80"/>
      <c r="WRC306" s="80"/>
      <c r="WRD306" s="80"/>
      <c r="WRE306" s="80"/>
      <c r="WRF306" s="80"/>
      <c r="WRG306" s="80"/>
      <c r="WRH306" s="80"/>
      <c r="WRI306" s="80"/>
      <c r="WRJ306" s="80"/>
      <c r="WRK306" s="80"/>
      <c r="WRL306" s="80"/>
      <c r="WRM306" s="80"/>
      <c r="WRN306" s="80"/>
      <c r="WRO306" s="80"/>
      <c r="WRP306" s="80"/>
      <c r="WRQ306" s="80"/>
      <c r="WRR306" s="80"/>
      <c r="WRS306" s="80"/>
      <c r="WRT306" s="80"/>
      <c r="WRU306" s="80"/>
      <c r="WRV306" s="80"/>
      <c r="WRW306" s="80"/>
      <c r="WRX306" s="80"/>
      <c r="WRY306" s="80"/>
      <c r="WRZ306" s="80"/>
      <c r="WSA306" s="80"/>
      <c r="WSB306" s="80"/>
      <c r="WSC306" s="80"/>
      <c r="WSD306" s="80"/>
      <c r="WSE306" s="80"/>
      <c r="WSF306" s="80"/>
      <c r="WSG306" s="80"/>
      <c r="WSH306" s="80"/>
      <c r="WSI306" s="80"/>
      <c r="WSJ306" s="80"/>
      <c r="WSK306" s="80"/>
      <c r="WSL306" s="80"/>
      <c r="WSM306" s="80"/>
      <c r="WSN306" s="80"/>
      <c r="WSO306" s="80"/>
      <c r="WSP306" s="80"/>
      <c r="WSQ306" s="80"/>
      <c r="WSR306" s="80"/>
      <c r="WSS306" s="80"/>
      <c r="WST306" s="80"/>
      <c r="WSU306" s="80"/>
      <c r="WSV306" s="80"/>
      <c r="WSW306" s="80"/>
      <c r="WSX306" s="80"/>
      <c r="WSY306" s="80"/>
      <c r="WSZ306" s="80"/>
      <c r="WTA306" s="80"/>
      <c r="WTB306" s="80"/>
      <c r="WTC306" s="80"/>
      <c r="WTD306" s="80"/>
      <c r="WTE306" s="80"/>
      <c r="WTF306" s="80"/>
      <c r="WTG306" s="80"/>
      <c r="WTH306" s="80"/>
      <c r="WTI306" s="80"/>
      <c r="WTJ306" s="80"/>
      <c r="WTK306" s="80"/>
      <c r="WTL306" s="80"/>
      <c r="WTM306" s="80"/>
      <c r="WTN306" s="80"/>
      <c r="WTO306" s="80"/>
      <c r="WTP306" s="80"/>
      <c r="WTQ306" s="80"/>
      <c r="WTR306" s="80"/>
      <c r="WTS306" s="80"/>
      <c r="WTT306" s="80"/>
      <c r="WTU306" s="80"/>
      <c r="WTV306" s="80"/>
      <c r="WTW306" s="80"/>
      <c r="WTX306" s="80"/>
      <c r="WTY306" s="80"/>
      <c r="WTZ306" s="80"/>
      <c r="WUA306" s="80"/>
      <c r="WUB306" s="80"/>
      <c r="WUC306" s="80"/>
      <c r="WUD306" s="80"/>
      <c r="WUE306" s="80"/>
      <c r="WUF306" s="80"/>
      <c r="WUG306" s="80"/>
      <c r="WUH306" s="80"/>
      <c r="WUI306" s="80"/>
      <c r="WUJ306" s="80"/>
      <c r="WUK306" s="80"/>
      <c r="WUL306" s="80"/>
      <c r="WUM306" s="80"/>
      <c r="WUN306" s="80"/>
      <c r="WUO306" s="80"/>
      <c r="WUP306" s="80"/>
      <c r="WUQ306" s="80"/>
      <c r="WUR306" s="80"/>
      <c r="WUS306" s="80"/>
      <c r="WUT306" s="80"/>
      <c r="WUU306" s="80"/>
      <c r="WUV306" s="80"/>
      <c r="WUW306" s="80"/>
      <c r="WUX306" s="80"/>
      <c r="WUY306" s="80"/>
      <c r="WUZ306" s="80"/>
      <c r="WVA306" s="80"/>
      <c r="WVB306" s="80"/>
      <c r="WVC306" s="80"/>
      <c r="WVD306" s="80"/>
      <c r="WVE306" s="80"/>
      <c r="WVF306" s="80"/>
      <c r="WVG306" s="80"/>
      <c r="WVH306" s="80"/>
      <c r="WVI306" s="80"/>
      <c r="WVJ306" s="80"/>
      <c r="WVK306" s="80"/>
      <c r="WVL306" s="80"/>
      <c r="WVM306" s="80"/>
      <c r="WVN306" s="80"/>
      <c r="WVO306" s="80"/>
      <c r="WVP306" s="80"/>
      <c r="WVQ306" s="80"/>
      <c r="WVR306" s="80"/>
      <c r="WVS306" s="80"/>
      <c r="WVT306" s="80"/>
      <c r="WVU306" s="80"/>
      <c r="WVV306" s="80"/>
      <c r="WVW306" s="80"/>
      <c r="WVX306" s="80"/>
      <c r="WVY306" s="80"/>
      <c r="WVZ306" s="80"/>
      <c r="WWA306" s="80"/>
      <c r="WWB306" s="80"/>
      <c r="WWC306" s="80"/>
      <c r="WWD306" s="80"/>
      <c r="WWE306" s="80"/>
      <c r="WWF306" s="80"/>
      <c r="WWG306" s="80"/>
      <c r="WWH306" s="80"/>
      <c r="WWI306" s="80"/>
      <c r="WWJ306" s="80"/>
      <c r="WWK306" s="80"/>
      <c r="WWL306" s="80"/>
      <c r="WWM306" s="80"/>
      <c r="WWN306" s="80"/>
      <c r="WWO306" s="80"/>
      <c r="WWP306" s="80"/>
      <c r="WWQ306" s="80"/>
      <c r="WWR306" s="80"/>
      <c r="WWS306" s="80"/>
      <c r="WWT306" s="80"/>
      <c r="WWU306" s="80"/>
      <c r="WWV306" s="80"/>
      <c r="WWW306" s="80"/>
      <c r="WWX306" s="80"/>
      <c r="WWY306" s="80"/>
      <c r="WWZ306" s="80"/>
      <c r="WXA306" s="80"/>
      <c r="WXB306" s="80"/>
      <c r="WXC306" s="80"/>
      <c r="WXD306" s="80"/>
      <c r="WXE306" s="80"/>
      <c r="WXF306" s="80"/>
      <c r="WXG306" s="80"/>
      <c r="WXH306" s="80"/>
      <c r="WXI306" s="80"/>
      <c r="WXJ306" s="80"/>
      <c r="WXK306" s="80"/>
      <c r="WXL306" s="80"/>
      <c r="WXM306" s="80"/>
      <c r="WXN306" s="80"/>
      <c r="WXO306" s="80"/>
      <c r="WXP306" s="80"/>
      <c r="WXQ306" s="80"/>
      <c r="WXR306" s="80"/>
      <c r="WXS306" s="80"/>
      <c r="WXT306" s="80"/>
      <c r="WXU306" s="80"/>
      <c r="WXV306" s="80"/>
      <c r="WXW306" s="80"/>
      <c r="WXX306" s="80"/>
      <c r="WXY306" s="80"/>
      <c r="WXZ306" s="80"/>
      <c r="WYA306" s="80"/>
      <c r="WYB306" s="80"/>
      <c r="WYC306" s="80"/>
      <c r="WYD306" s="80"/>
      <c r="WYE306" s="80"/>
      <c r="WYF306" s="80"/>
      <c r="WYG306" s="80"/>
      <c r="WYH306" s="80"/>
      <c r="WYI306" s="80"/>
      <c r="WYJ306" s="80"/>
      <c r="WYK306" s="80"/>
      <c r="WYL306" s="80"/>
      <c r="WYM306" s="80"/>
      <c r="WYN306" s="80"/>
      <c r="WYO306" s="80"/>
      <c r="WYP306" s="80"/>
      <c r="WYQ306" s="80"/>
      <c r="WYR306" s="80"/>
      <c r="WYS306" s="80"/>
      <c r="WYT306" s="80"/>
      <c r="WYU306" s="80"/>
      <c r="WYV306" s="80"/>
      <c r="WYW306" s="80"/>
      <c r="WYX306" s="80"/>
      <c r="WYY306" s="80"/>
      <c r="WYZ306" s="80"/>
      <c r="WZA306" s="80"/>
      <c r="WZB306" s="80"/>
      <c r="WZC306" s="80"/>
      <c r="WZD306" s="80"/>
      <c r="WZE306" s="80"/>
      <c r="WZF306" s="80"/>
      <c r="WZG306" s="80"/>
      <c r="WZH306" s="80"/>
      <c r="WZI306" s="80"/>
      <c r="WZJ306" s="80"/>
      <c r="WZK306" s="80"/>
      <c r="WZL306" s="80"/>
      <c r="WZM306" s="80"/>
      <c r="WZN306" s="80"/>
      <c r="WZO306" s="80"/>
      <c r="WZP306" s="80"/>
      <c r="WZQ306" s="80"/>
      <c r="WZR306" s="80"/>
      <c r="WZS306" s="80"/>
      <c r="WZT306" s="80"/>
      <c r="WZU306" s="80"/>
      <c r="WZV306" s="80"/>
      <c r="WZW306" s="80"/>
      <c r="WZX306" s="80"/>
      <c r="WZY306" s="80"/>
      <c r="WZZ306" s="80"/>
      <c r="XAA306" s="80"/>
      <c r="XAB306" s="80"/>
      <c r="XAC306" s="80"/>
      <c r="XAD306" s="80"/>
      <c r="XAE306" s="80"/>
      <c r="XAF306" s="80"/>
      <c r="XAG306" s="80"/>
      <c r="XAH306" s="80"/>
      <c r="XAI306" s="80"/>
      <c r="XAJ306" s="80"/>
      <c r="XAK306" s="80"/>
      <c r="XAL306" s="80"/>
      <c r="XAM306" s="80"/>
      <c r="XAN306" s="80"/>
      <c r="XAO306" s="80"/>
      <c r="XAP306" s="80"/>
      <c r="XAQ306" s="80"/>
      <c r="XAR306" s="80"/>
      <c r="XAS306" s="80"/>
      <c r="XAT306" s="80"/>
      <c r="XAU306" s="80"/>
      <c r="XAV306" s="80"/>
      <c r="XAW306" s="80"/>
      <c r="XAX306" s="80"/>
      <c r="XAY306" s="80"/>
      <c r="XAZ306" s="80"/>
      <c r="XBA306" s="80"/>
      <c r="XBB306" s="80"/>
      <c r="XBC306" s="80"/>
      <c r="XBD306" s="80"/>
      <c r="XBE306" s="80"/>
      <c r="XBF306" s="80"/>
      <c r="XBG306" s="80"/>
      <c r="XBH306" s="80"/>
      <c r="XBI306" s="80"/>
      <c r="XBJ306" s="80"/>
      <c r="XBK306" s="80"/>
      <c r="XBL306" s="80"/>
      <c r="XBM306" s="80"/>
      <c r="XBN306" s="80"/>
      <c r="XBO306" s="80"/>
      <c r="XBP306" s="80"/>
      <c r="XBQ306" s="80"/>
      <c r="XBR306" s="80"/>
      <c r="XBS306" s="80"/>
      <c r="XBT306" s="80"/>
      <c r="XBU306" s="80"/>
      <c r="XBV306" s="80"/>
      <c r="XBW306" s="80"/>
      <c r="XBX306" s="80"/>
      <c r="XBY306" s="80"/>
      <c r="XBZ306" s="80"/>
      <c r="XCA306" s="80"/>
      <c r="XCB306" s="80"/>
      <c r="XCC306" s="80"/>
      <c r="XCD306" s="80"/>
      <c r="XCE306" s="80"/>
      <c r="XCF306" s="80"/>
      <c r="XCG306" s="80"/>
      <c r="XCH306" s="80"/>
      <c r="XCI306" s="80"/>
      <c r="XCJ306" s="80"/>
      <c r="XCK306" s="80"/>
      <c r="XCL306" s="80"/>
      <c r="XCM306" s="80"/>
      <c r="XCN306" s="80"/>
      <c r="XCO306" s="80"/>
      <c r="XCP306" s="80"/>
      <c r="XCQ306" s="80"/>
      <c r="XCR306" s="80"/>
      <c r="XCS306" s="80"/>
      <c r="XCT306" s="80"/>
      <c r="XCU306" s="80"/>
      <c r="XCV306" s="80"/>
      <c r="XCW306" s="80"/>
      <c r="XCX306" s="80"/>
      <c r="XCY306" s="80"/>
      <c r="XCZ306" s="80"/>
      <c r="XDA306" s="80"/>
      <c r="XDB306" s="80"/>
      <c r="XDC306" s="80"/>
      <c r="XDD306" s="80"/>
      <c r="XDE306" s="80"/>
      <c r="XDF306" s="80"/>
      <c r="XDG306" s="80"/>
      <c r="XDH306" s="80"/>
      <c r="XDI306" s="80"/>
      <c r="XDJ306" s="80"/>
      <c r="XDK306" s="80"/>
      <c r="XDL306" s="80"/>
      <c r="XDM306" s="80"/>
      <c r="XDN306" s="80"/>
      <c r="XDO306" s="80"/>
      <c r="XDP306" s="80"/>
      <c r="XDQ306" s="80"/>
      <c r="XDR306" s="80"/>
      <c r="XDS306" s="80"/>
      <c r="XDT306" s="80"/>
      <c r="XDU306" s="80"/>
      <c r="XDV306" s="80"/>
      <c r="XDW306" s="80"/>
      <c r="XDX306" s="80"/>
      <c r="XDY306" s="80"/>
      <c r="XDZ306" s="80"/>
      <c r="XEA306" s="80"/>
      <c r="XEB306" s="80"/>
      <c r="XEC306" s="80"/>
      <c r="XED306" s="80"/>
      <c r="XEE306" s="80"/>
      <c r="XEF306" s="80"/>
      <c r="XEG306" s="80"/>
      <c r="XEH306" s="80"/>
      <c r="XEI306" s="80"/>
      <c r="XEJ306" s="80"/>
      <c r="XEK306" s="80"/>
      <c r="XEL306" s="80"/>
      <c r="XEM306" s="80"/>
      <c r="XEN306" s="80"/>
      <c r="XEO306" s="80"/>
      <c r="XEP306" s="80"/>
      <c r="XEQ306" s="80"/>
      <c r="XER306" s="80"/>
      <c r="XES306" s="80"/>
      <c r="XET306" s="80"/>
      <c r="XEU306" s="80"/>
      <c r="XEV306" s="80"/>
      <c r="XEW306" s="80"/>
      <c r="XEX306" s="80"/>
      <c r="XEY306" s="80"/>
      <c r="XEZ306" s="80"/>
    </row>
    <row r="307" spans="1:16380" s="84" customFormat="1" ht="15" x14ac:dyDescent="0.25">
      <c r="A307" s="76"/>
      <c r="B307" s="80"/>
      <c r="C307" s="80"/>
      <c r="D307" s="80"/>
      <c r="E307" s="80"/>
      <c r="F307" s="80"/>
      <c r="G307" s="227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  <c r="BM307" s="80"/>
      <c r="BN307" s="80"/>
      <c r="BO307" s="80"/>
      <c r="BP307" s="80"/>
      <c r="BQ307" s="80"/>
      <c r="BR307" s="80"/>
      <c r="BS307" s="80"/>
      <c r="BT307" s="80"/>
      <c r="BU307" s="80"/>
      <c r="BV307" s="80"/>
      <c r="BW307" s="80"/>
      <c r="BX307" s="80"/>
      <c r="BY307" s="80"/>
      <c r="BZ307" s="80"/>
      <c r="CA307" s="80"/>
      <c r="CB307" s="80"/>
      <c r="CC307" s="80"/>
      <c r="CD307" s="80"/>
      <c r="CE307" s="80"/>
      <c r="CF307" s="80"/>
      <c r="CG307" s="80"/>
      <c r="CH307" s="80"/>
      <c r="CI307" s="80"/>
      <c r="CJ307" s="80"/>
      <c r="CK307" s="80"/>
      <c r="CL307" s="80"/>
      <c r="CM307" s="80"/>
      <c r="CN307" s="80"/>
      <c r="CO307" s="80"/>
      <c r="CP307" s="80"/>
      <c r="CQ307" s="80"/>
      <c r="CR307" s="80"/>
      <c r="CS307" s="80"/>
      <c r="CT307" s="80"/>
      <c r="CU307" s="80"/>
      <c r="CV307" s="80"/>
      <c r="CW307" s="80"/>
      <c r="CX307" s="80"/>
      <c r="CY307" s="80"/>
      <c r="CZ307" s="80"/>
      <c r="DA307" s="80"/>
      <c r="DB307" s="80"/>
      <c r="DC307" s="80"/>
      <c r="DD307" s="80"/>
      <c r="DE307" s="80"/>
      <c r="DF307" s="80"/>
      <c r="DG307" s="80"/>
      <c r="DH307" s="80"/>
      <c r="DI307" s="80"/>
      <c r="DJ307" s="80"/>
      <c r="DK307" s="80"/>
      <c r="DL307" s="80"/>
      <c r="DM307" s="80"/>
      <c r="DN307" s="80"/>
      <c r="DO307" s="80"/>
      <c r="DP307" s="80"/>
      <c r="DQ307" s="80"/>
      <c r="DR307" s="80"/>
      <c r="DS307" s="80"/>
      <c r="DT307" s="80"/>
      <c r="DU307" s="80"/>
      <c r="DV307" s="80"/>
      <c r="DW307" s="80"/>
      <c r="DX307" s="80"/>
      <c r="DY307" s="80"/>
      <c r="DZ307" s="80"/>
      <c r="EA307" s="80"/>
      <c r="EB307" s="80"/>
      <c r="EC307" s="80"/>
      <c r="ED307" s="80"/>
      <c r="EE307" s="80"/>
      <c r="EF307" s="80"/>
      <c r="EG307" s="80"/>
      <c r="EH307" s="80"/>
      <c r="EI307" s="80"/>
      <c r="EJ307" s="80"/>
      <c r="EK307" s="80"/>
      <c r="EL307" s="80"/>
      <c r="EM307" s="80"/>
      <c r="EN307" s="80"/>
      <c r="EO307" s="80"/>
      <c r="EP307" s="80"/>
      <c r="EQ307" s="80"/>
      <c r="ER307" s="80"/>
      <c r="ES307" s="80"/>
      <c r="ET307" s="80"/>
      <c r="EU307" s="80"/>
      <c r="EV307" s="80"/>
      <c r="EW307" s="80"/>
      <c r="EX307" s="80"/>
      <c r="EY307" s="80"/>
      <c r="EZ307" s="80"/>
      <c r="FA307" s="80"/>
      <c r="FB307" s="80"/>
      <c r="FC307" s="80"/>
      <c r="FD307" s="80"/>
      <c r="FE307" s="80"/>
      <c r="FF307" s="80"/>
      <c r="FG307" s="80"/>
      <c r="FH307" s="80"/>
      <c r="FI307" s="80"/>
      <c r="FJ307" s="80"/>
      <c r="FK307" s="80"/>
      <c r="FL307" s="80"/>
      <c r="FM307" s="80"/>
      <c r="FN307" s="80"/>
      <c r="FO307" s="80"/>
      <c r="FP307" s="80"/>
      <c r="FQ307" s="80"/>
      <c r="FR307" s="80"/>
      <c r="FS307" s="80"/>
      <c r="FT307" s="80"/>
      <c r="FU307" s="80"/>
      <c r="FV307" s="80"/>
      <c r="FW307" s="80"/>
      <c r="FX307" s="80"/>
      <c r="FY307" s="80"/>
      <c r="FZ307" s="80"/>
      <c r="GA307" s="80"/>
      <c r="GB307" s="80"/>
      <c r="GC307" s="80"/>
      <c r="GD307" s="80"/>
      <c r="GE307" s="80"/>
      <c r="GF307" s="80"/>
      <c r="GG307" s="80"/>
      <c r="GH307" s="80"/>
      <c r="GI307" s="80"/>
      <c r="GJ307" s="80"/>
      <c r="GK307" s="80"/>
      <c r="GL307" s="80"/>
      <c r="GM307" s="80"/>
      <c r="GN307" s="80"/>
      <c r="GO307" s="80"/>
      <c r="GP307" s="80"/>
      <c r="GQ307" s="80"/>
      <c r="GR307" s="80"/>
      <c r="GS307" s="80"/>
      <c r="GT307" s="80"/>
      <c r="GU307" s="80"/>
      <c r="GV307" s="80"/>
      <c r="GW307" s="80"/>
      <c r="GX307" s="80"/>
      <c r="GY307" s="80"/>
      <c r="GZ307" s="80"/>
      <c r="HA307" s="80"/>
      <c r="HB307" s="80"/>
      <c r="HC307" s="80"/>
      <c r="HD307" s="80"/>
      <c r="HE307" s="80"/>
      <c r="HF307" s="80"/>
      <c r="HG307" s="80"/>
      <c r="HH307" s="80"/>
      <c r="HI307" s="80"/>
      <c r="HJ307" s="80"/>
      <c r="HK307" s="80"/>
      <c r="HL307" s="80"/>
      <c r="HM307" s="80"/>
      <c r="HN307" s="80"/>
      <c r="HO307" s="80"/>
      <c r="HP307" s="80"/>
      <c r="HQ307" s="80"/>
      <c r="HR307" s="80"/>
      <c r="HS307" s="80"/>
      <c r="HT307" s="80"/>
      <c r="HU307" s="80"/>
      <c r="HV307" s="80"/>
      <c r="HW307" s="80"/>
      <c r="HX307" s="80"/>
      <c r="HY307" s="80"/>
      <c r="HZ307" s="80"/>
      <c r="IA307" s="80"/>
      <c r="IB307" s="80"/>
      <c r="IC307" s="80"/>
      <c r="ID307" s="80"/>
      <c r="IE307" s="80"/>
      <c r="IF307" s="80"/>
      <c r="IG307" s="80"/>
      <c r="IH307" s="80"/>
      <c r="II307" s="80"/>
      <c r="IJ307" s="80"/>
      <c r="IK307" s="80"/>
      <c r="IL307" s="80"/>
      <c r="IM307" s="80"/>
      <c r="IN307" s="80"/>
      <c r="IO307" s="80"/>
      <c r="IP307" s="80"/>
      <c r="IQ307" s="80"/>
      <c r="IR307" s="80"/>
      <c r="IS307" s="80"/>
      <c r="IT307" s="80"/>
      <c r="IU307" s="80"/>
      <c r="IV307" s="80"/>
      <c r="IW307" s="80"/>
      <c r="IX307" s="80"/>
      <c r="IY307" s="80"/>
      <c r="IZ307" s="80"/>
      <c r="JA307" s="80"/>
      <c r="JB307" s="80"/>
      <c r="JC307" s="80"/>
      <c r="JD307" s="80"/>
      <c r="JE307" s="80"/>
      <c r="JF307" s="80"/>
      <c r="JG307" s="80"/>
      <c r="JH307" s="80"/>
      <c r="JI307" s="80"/>
      <c r="JJ307" s="80"/>
      <c r="JK307" s="80"/>
      <c r="JL307" s="80"/>
      <c r="JM307" s="80"/>
      <c r="JN307" s="80"/>
      <c r="JO307" s="80"/>
      <c r="JP307" s="80"/>
      <c r="JQ307" s="80"/>
      <c r="JR307" s="80"/>
      <c r="JS307" s="80"/>
      <c r="JT307" s="80"/>
      <c r="JU307" s="80"/>
      <c r="JV307" s="80"/>
      <c r="JW307" s="80"/>
      <c r="JX307" s="80"/>
      <c r="JY307" s="80"/>
      <c r="JZ307" s="80"/>
      <c r="KA307" s="80"/>
      <c r="KB307" s="80"/>
      <c r="KC307" s="80"/>
      <c r="KD307" s="80"/>
      <c r="KE307" s="80"/>
      <c r="KF307" s="80"/>
      <c r="KG307" s="80"/>
      <c r="KH307" s="80"/>
      <c r="KI307" s="80"/>
      <c r="KJ307" s="80"/>
      <c r="KK307" s="80"/>
      <c r="KL307" s="80"/>
      <c r="KM307" s="80"/>
      <c r="KN307" s="80"/>
      <c r="KO307" s="80"/>
      <c r="KP307" s="80"/>
      <c r="KQ307" s="80"/>
      <c r="KR307" s="80"/>
      <c r="KS307" s="80"/>
      <c r="KT307" s="80"/>
      <c r="KU307" s="80"/>
      <c r="KV307" s="80"/>
      <c r="KW307" s="80"/>
      <c r="KX307" s="80"/>
      <c r="KY307" s="80"/>
      <c r="KZ307" s="80"/>
      <c r="LA307" s="80"/>
      <c r="LB307" s="80"/>
      <c r="LC307" s="80"/>
      <c r="LD307" s="80"/>
      <c r="LE307" s="80"/>
      <c r="LF307" s="80"/>
      <c r="LG307" s="80"/>
      <c r="LH307" s="80"/>
      <c r="LI307" s="80"/>
      <c r="LJ307" s="80"/>
      <c r="LK307" s="80"/>
      <c r="LL307" s="80"/>
      <c r="LM307" s="80"/>
      <c r="LN307" s="80"/>
      <c r="LO307" s="80"/>
      <c r="LP307" s="80"/>
      <c r="LQ307" s="80"/>
      <c r="LR307" s="80"/>
      <c r="LS307" s="80"/>
      <c r="LT307" s="80"/>
      <c r="LU307" s="80"/>
      <c r="LV307" s="80"/>
      <c r="LW307" s="80"/>
      <c r="LX307" s="80"/>
      <c r="LY307" s="80"/>
      <c r="LZ307" s="80"/>
      <c r="MA307" s="80"/>
      <c r="MB307" s="80"/>
      <c r="MC307" s="80"/>
      <c r="MD307" s="80"/>
      <c r="ME307" s="80"/>
      <c r="MF307" s="80"/>
      <c r="MG307" s="80"/>
      <c r="MH307" s="80"/>
      <c r="MI307" s="80"/>
      <c r="MJ307" s="80"/>
      <c r="MK307" s="80"/>
      <c r="ML307" s="80"/>
      <c r="MM307" s="80"/>
      <c r="MN307" s="80"/>
      <c r="MO307" s="80"/>
      <c r="MP307" s="80"/>
      <c r="MQ307" s="80"/>
      <c r="MR307" s="80"/>
      <c r="MS307" s="80"/>
      <c r="MT307" s="80"/>
      <c r="MU307" s="80"/>
      <c r="MV307" s="80"/>
      <c r="MW307" s="80"/>
      <c r="MX307" s="80"/>
      <c r="MY307" s="80"/>
      <c r="MZ307" s="80"/>
      <c r="NA307" s="80"/>
      <c r="NB307" s="80"/>
      <c r="NC307" s="80"/>
      <c r="ND307" s="80"/>
      <c r="NE307" s="80"/>
      <c r="NF307" s="80"/>
      <c r="NG307" s="80"/>
      <c r="NH307" s="80"/>
      <c r="NI307" s="80"/>
      <c r="NJ307" s="80"/>
      <c r="NK307" s="80"/>
      <c r="NL307" s="80"/>
      <c r="NM307" s="80"/>
      <c r="NN307" s="80"/>
      <c r="NO307" s="80"/>
      <c r="NP307" s="80"/>
      <c r="NQ307" s="80"/>
      <c r="NR307" s="80"/>
      <c r="NS307" s="80"/>
      <c r="NT307" s="80"/>
      <c r="NU307" s="80"/>
      <c r="NV307" s="80"/>
      <c r="NW307" s="80"/>
      <c r="NX307" s="80"/>
      <c r="NY307" s="80"/>
      <c r="NZ307" s="80"/>
      <c r="OA307" s="80"/>
      <c r="OB307" s="80"/>
      <c r="OC307" s="80"/>
      <c r="OD307" s="80"/>
      <c r="OE307" s="80"/>
      <c r="OF307" s="80"/>
      <c r="OG307" s="80"/>
      <c r="OH307" s="80"/>
      <c r="OI307" s="80"/>
      <c r="OJ307" s="80"/>
      <c r="OK307" s="80"/>
      <c r="OL307" s="80"/>
      <c r="OM307" s="80"/>
      <c r="ON307" s="80"/>
      <c r="OO307" s="80"/>
      <c r="OP307" s="80"/>
      <c r="OQ307" s="80"/>
      <c r="OR307" s="80"/>
      <c r="OS307" s="80"/>
      <c r="OT307" s="80"/>
      <c r="OU307" s="80"/>
      <c r="OV307" s="80"/>
      <c r="OW307" s="80"/>
      <c r="OX307" s="80"/>
      <c r="OY307" s="80"/>
      <c r="OZ307" s="80"/>
      <c r="PA307" s="80"/>
      <c r="PB307" s="80"/>
      <c r="PC307" s="80"/>
      <c r="PD307" s="80"/>
      <c r="PE307" s="80"/>
      <c r="PF307" s="80"/>
      <c r="PG307" s="80"/>
      <c r="PH307" s="80"/>
      <c r="PI307" s="80"/>
      <c r="PJ307" s="80"/>
      <c r="PK307" s="80"/>
      <c r="PL307" s="80"/>
      <c r="PM307" s="80"/>
      <c r="PN307" s="80"/>
      <c r="PO307" s="80"/>
      <c r="PP307" s="80"/>
      <c r="PQ307" s="80"/>
      <c r="PR307" s="80"/>
      <c r="PS307" s="80"/>
      <c r="PT307" s="80"/>
      <c r="PU307" s="80"/>
      <c r="PV307" s="80"/>
      <c r="PW307" s="80"/>
      <c r="PX307" s="80"/>
      <c r="PY307" s="80"/>
      <c r="PZ307" s="80"/>
      <c r="QA307" s="80"/>
      <c r="QB307" s="80"/>
      <c r="QC307" s="80"/>
      <c r="QD307" s="80"/>
      <c r="QE307" s="80"/>
      <c r="QF307" s="80"/>
      <c r="QG307" s="80"/>
      <c r="QH307" s="80"/>
      <c r="QI307" s="80"/>
      <c r="QJ307" s="80"/>
      <c r="QK307" s="80"/>
      <c r="QL307" s="80"/>
      <c r="QM307" s="80"/>
      <c r="QN307" s="80"/>
      <c r="QO307" s="80"/>
      <c r="QP307" s="80"/>
      <c r="QQ307" s="80"/>
      <c r="QR307" s="80"/>
      <c r="QS307" s="80"/>
      <c r="QT307" s="80"/>
      <c r="QU307" s="80"/>
      <c r="QV307" s="80"/>
      <c r="QW307" s="80"/>
      <c r="QX307" s="80"/>
      <c r="QY307" s="80"/>
      <c r="QZ307" s="80"/>
      <c r="RA307" s="80"/>
      <c r="RB307" s="80"/>
      <c r="RC307" s="80"/>
      <c r="RD307" s="80"/>
      <c r="RE307" s="80"/>
      <c r="RF307" s="80"/>
      <c r="RG307" s="80"/>
      <c r="RH307" s="80"/>
      <c r="RI307" s="80"/>
      <c r="RJ307" s="80"/>
      <c r="RK307" s="80"/>
      <c r="RL307" s="80"/>
      <c r="RM307" s="80"/>
      <c r="RN307" s="80"/>
      <c r="RO307" s="80"/>
      <c r="RP307" s="80"/>
      <c r="RQ307" s="80"/>
      <c r="RR307" s="80"/>
      <c r="RS307" s="80"/>
      <c r="RT307" s="80"/>
      <c r="RU307" s="80"/>
      <c r="RV307" s="80"/>
      <c r="RW307" s="80"/>
      <c r="RX307" s="80"/>
      <c r="RY307" s="80"/>
      <c r="RZ307" s="80"/>
      <c r="SA307" s="80"/>
      <c r="SB307" s="80"/>
      <c r="SC307" s="80"/>
      <c r="SD307" s="80"/>
      <c r="SE307" s="80"/>
      <c r="SF307" s="80"/>
      <c r="SG307" s="80"/>
      <c r="SH307" s="80"/>
      <c r="SI307" s="80"/>
      <c r="SJ307" s="80"/>
      <c r="SK307" s="80"/>
      <c r="SL307" s="80"/>
      <c r="SM307" s="80"/>
      <c r="SN307" s="80"/>
      <c r="SO307" s="80"/>
      <c r="SP307" s="80"/>
      <c r="SQ307" s="80"/>
      <c r="SR307" s="80"/>
      <c r="SS307" s="80"/>
      <c r="ST307" s="80"/>
      <c r="SU307" s="80"/>
      <c r="SV307" s="80"/>
      <c r="SW307" s="80"/>
      <c r="SX307" s="80"/>
      <c r="SY307" s="80"/>
      <c r="SZ307" s="80"/>
      <c r="TA307" s="80"/>
      <c r="TB307" s="80"/>
      <c r="TC307" s="80"/>
      <c r="TD307" s="80"/>
      <c r="TE307" s="80"/>
      <c r="TF307" s="80"/>
      <c r="TG307" s="80"/>
      <c r="TH307" s="80"/>
      <c r="TI307" s="80"/>
      <c r="TJ307" s="80"/>
      <c r="TK307" s="80"/>
      <c r="TL307" s="80"/>
      <c r="TM307" s="80"/>
      <c r="TN307" s="80"/>
      <c r="TO307" s="80"/>
      <c r="TP307" s="80"/>
      <c r="TQ307" s="80"/>
      <c r="TR307" s="80"/>
      <c r="TS307" s="80"/>
      <c r="TT307" s="80"/>
      <c r="TU307" s="80"/>
      <c r="TV307" s="80"/>
      <c r="TW307" s="80"/>
      <c r="TX307" s="80"/>
      <c r="TY307" s="80"/>
      <c r="TZ307" s="80"/>
      <c r="UA307" s="80"/>
      <c r="UB307" s="80"/>
      <c r="UC307" s="80"/>
      <c r="UD307" s="80"/>
      <c r="UE307" s="80"/>
      <c r="UF307" s="80"/>
      <c r="UG307" s="80"/>
      <c r="UH307" s="80"/>
      <c r="UI307" s="80"/>
      <c r="UJ307" s="80"/>
      <c r="UK307" s="80"/>
      <c r="UL307" s="80"/>
      <c r="UM307" s="80"/>
      <c r="UN307" s="80"/>
      <c r="UO307" s="80"/>
      <c r="UP307" s="80"/>
      <c r="UQ307" s="80"/>
      <c r="UR307" s="80"/>
      <c r="US307" s="80"/>
      <c r="UT307" s="80"/>
      <c r="UU307" s="80"/>
      <c r="UV307" s="80"/>
      <c r="UW307" s="80"/>
      <c r="UX307" s="80"/>
      <c r="UY307" s="80"/>
      <c r="UZ307" s="80"/>
      <c r="VA307" s="80"/>
      <c r="VB307" s="80"/>
      <c r="VC307" s="80"/>
      <c r="VD307" s="80"/>
      <c r="VE307" s="80"/>
      <c r="VF307" s="80"/>
      <c r="VG307" s="80"/>
      <c r="VH307" s="80"/>
      <c r="VI307" s="80"/>
      <c r="VJ307" s="80"/>
      <c r="VK307" s="80"/>
      <c r="VL307" s="80"/>
      <c r="VM307" s="80"/>
      <c r="VN307" s="80"/>
      <c r="VO307" s="80"/>
      <c r="VP307" s="80"/>
      <c r="VQ307" s="80"/>
      <c r="VR307" s="80"/>
      <c r="VS307" s="80"/>
      <c r="VT307" s="80"/>
      <c r="VU307" s="80"/>
      <c r="VV307" s="80"/>
      <c r="VW307" s="80"/>
      <c r="VX307" s="80"/>
      <c r="VY307" s="80"/>
      <c r="VZ307" s="80"/>
      <c r="WA307" s="80"/>
      <c r="WB307" s="80"/>
      <c r="WC307" s="80"/>
      <c r="WD307" s="80"/>
      <c r="WE307" s="80"/>
      <c r="WF307" s="80"/>
      <c r="WG307" s="80"/>
      <c r="WH307" s="80"/>
      <c r="WI307" s="80"/>
      <c r="WJ307" s="80"/>
      <c r="WK307" s="80"/>
      <c r="WL307" s="80"/>
      <c r="WM307" s="80"/>
      <c r="WN307" s="80"/>
      <c r="WO307" s="80"/>
      <c r="WP307" s="80"/>
      <c r="WQ307" s="80"/>
      <c r="WR307" s="80"/>
      <c r="WS307" s="80"/>
      <c r="WT307" s="80"/>
      <c r="WU307" s="80"/>
      <c r="WV307" s="80"/>
      <c r="WW307" s="80"/>
      <c r="WX307" s="80"/>
      <c r="WY307" s="80"/>
      <c r="WZ307" s="80"/>
      <c r="XA307" s="80"/>
      <c r="XB307" s="80"/>
      <c r="XC307" s="80"/>
      <c r="XD307" s="80"/>
      <c r="XE307" s="80"/>
      <c r="XF307" s="80"/>
      <c r="XG307" s="80"/>
      <c r="XH307" s="80"/>
      <c r="XI307" s="80"/>
      <c r="XJ307" s="80"/>
      <c r="XK307" s="80"/>
      <c r="XL307" s="80"/>
      <c r="XM307" s="80"/>
      <c r="XN307" s="80"/>
      <c r="XO307" s="80"/>
      <c r="XP307" s="80"/>
      <c r="XQ307" s="80"/>
      <c r="XR307" s="80"/>
      <c r="XS307" s="80"/>
      <c r="XT307" s="80"/>
      <c r="XU307" s="80"/>
      <c r="XV307" s="80"/>
      <c r="XW307" s="80"/>
      <c r="XX307" s="80"/>
      <c r="XY307" s="80"/>
      <c r="XZ307" s="80"/>
      <c r="YA307" s="80"/>
      <c r="YB307" s="80"/>
      <c r="YC307" s="80"/>
      <c r="YD307" s="80"/>
      <c r="YE307" s="80"/>
      <c r="YF307" s="80"/>
      <c r="YG307" s="80"/>
      <c r="YH307" s="80"/>
      <c r="YI307" s="80"/>
      <c r="YJ307" s="80"/>
      <c r="YK307" s="80"/>
      <c r="YL307" s="80"/>
      <c r="YM307" s="80"/>
      <c r="YN307" s="80"/>
      <c r="YO307" s="80"/>
      <c r="YP307" s="80"/>
      <c r="YQ307" s="80"/>
      <c r="YR307" s="80"/>
      <c r="YS307" s="80"/>
      <c r="YT307" s="80"/>
      <c r="YU307" s="80"/>
      <c r="YV307" s="80"/>
      <c r="YW307" s="80"/>
      <c r="YX307" s="80"/>
      <c r="YY307" s="80"/>
      <c r="YZ307" s="80"/>
      <c r="ZA307" s="80"/>
      <c r="ZB307" s="80"/>
      <c r="ZC307" s="80"/>
      <c r="ZD307" s="80"/>
      <c r="ZE307" s="80"/>
      <c r="ZF307" s="80"/>
      <c r="ZG307" s="80"/>
      <c r="ZH307" s="80"/>
      <c r="ZI307" s="80"/>
      <c r="ZJ307" s="80"/>
      <c r="ZK307" s="80"/>
      <c r="ZL307" s="80"/>
      <c r="ZM307" s="80"/>
      <c r="ZN307" s="80"/>
      <c r="ZO307" s="80"/>
      <c r="ZP307" s="80"/>
      <c r="ZQ307" s="80"/>
      <c r="ZR307" s="80"/>
      <c r="ZS307" s="80"/>
      <c r="ZT307" s="80"/>
      <c r="ZU307" s="80"/>
      <c r="ZV307" s="80"/>
      <c r="ZW307" s="80"/>
      <c r="ZX307" s="80"/>
      <c r="ZY307" s="80"/>
      <c r="ZZ307" s="80"/>
      <c r="AAA307" s="80"/>
      <c r="AAB307" s="80"/>
      <c r="AAC307" s="80"/>
      <c r="AAD307" s="80"/>
      <c r="AAE307" s="80"/>
      <c r="AAF307" s="80"/>
      <c r="AAG307" s="80"/>
      <c r="AAH307" s="80"/>
      <c r="AAI307" s="80"/>
      <c r="AAJ307" s="80"/>
      <c r="AAK307" s="80"/>
      <c r="AAL307" s="80"/>
      <c r="AAM307" s="80"/>
      <c r="AAN307" s="80"/>
      <c r="AAO307" s="80"/>
      <c r="AAP307" s="80"/>
      <c r="AAQ307" s="80"/>
      <c r="AAR307" s="80"/>
      <c r="AAS307" s="80"/>
      <c r="AAT307" s="80"/>
      <c r="AAU307" s="80"/>
      <c r="AAV307" s="80"/>
      <c r="AAW307" s="80"/>
      <c r="AAX307" s="80"/>
      <c r="AAY307" s="80"/>
      <c r="AAZ307" s="80"/>
      <c r="ABA307" s="80"/>
      <c r="ABB307" s="80"/>
      <c r="ABC307" s="80"/>
      <c r="ABD307" s="80"/>
      <c r="ABE307" s="80"/>
      <c r="ABF307" s="80"/>
      <c r="ABG307" s="80"/>
      <c r="ABH307" s="80"/>
      <c r="ABI307" s="80"/>
      <c r="ABJ307" s="80"/>
      <c r="ABK307" s="80"/>
      <c r="ABL307" s="80"/>
      <c r="ABM307" s="80"/>
      <c r="ABN307" s="80"/>
      <c r="ABO307" s="80"/>
      <c r="ABP307" s="80"/>
      <c r="ABQ307" s="80"/>
      <c r="ABR307" s="80"/>
      <c r="ABS307" s="80"/>
      <c r="ABT307" s="80"/>
      <c r="ABU307" s="80"/>
      <c r="ABV307" s="80"/>
      <c r="ABW307" s="80"/>
      <c r="ABX307" s="80"/>
      <c r="ABY307" s="80"/>
      <c r="ABZ307" s="80"/>
      <c r="ACA307" s="80"/>
      <c r="ACB307" s="80"/>
      <c r="ACC307" s="80"/>
      <c r="ACD307" s="80"/>
      <c r="ACE307" s="80"/>
      <c r="ACF307" s="80"/>
      <c r="ACG307" s="80"/>
      <c r="ACH307" s="80"/>
      <c r="ACI307" s="80"/>
      <c r="ACJ307" s="80"/>
      <c r="ACK307" s="80"/>
      <c r="ACL307" s="80"/>
      <c r="ACM307" s="80"/>
      <c r="ACN307" s="80"/>
      <c r="ACO307" s="80"/>
      <c r="ACP307" s="80"/>
      <c r="ACQ307" s="80"/>
      <c r="ACR307" s="80"/>
      <c r="ACS307" s="80"/>
      <c r="ACT307" s="80"/>
      <c r="ACU307" s="80"/>
      <c r="ACV307" s="80"/>
      <c r="ACW307" s="80"/>
      <c r="ACX307" s="80"/>
      <c r="ACY307" s="80"/>
      <c r="ACZ307" s="80"/>
      <c r="ADA307" s="80"/>
      <c r="ADB307" s="80"/>
      <c r="ADC307" s="80"/>
      <c r="ADD307" s="80"/>
      <c r="ADE307" s="80"/>
      <c r="ADF307" s="80"/>
      <c r="ADG307" s="80"/>
      <c r="ADH307" s="80"/>
      <c r="ADI307" s="80"/>
      <c r="ADJ307" s="80"/>
      <c r="ADK307" s="80"/>
      <c r="ADL307" s="80"/>
      <c r="ADM307" s="80"/>
      <c r="ADN307" s="80"/>
      <c r="ADO307" s="80"/>
      <c r="ADP307" s="80"/>
      <c r="ADQ307" s="80"/>
      <c r="ADR307" s="80"/>
      <c r="ADS307" s="80"/>
      <c r="ADT307" s="80"/>
      <c r="ADU307" s="80"/>
      <c r="ADV307" s="80"/>
      <c r="ADW307" s="80"/>
      <c r="ADX307" s="80"/>
      <c r="ADY307" s="80"/>
      <c r="ADZ307" s="80"/>
      <c r="AEA307" s="80"/>
      <c r="AEB307" s="80"/>
      <c r="AEC307" s="80"/>
      <c r="AED307" s="80"/>
      <c r="AEE307" s="80"/>
      <c r="AEF307" s="80"/>
      <c r="AEG307" s="80"/>
      <c r="AEH307" s="80"/>
      <c r="AEI307" s="80"/>
      <c r="AEJ307" s="80"/>
      <c r="AEK307" s="80"/>
      <c r="AEL307" s="80"/>
      <c r="AEM307" s="80"/>
      <c r="AEN307" s="80"/>
      <c r="AEO307" s="80"/>
      <c r="AEP307" s="80"/>
      <c r="AEQ307" s="80"/>
      <c r="AER307" s="80"/>
      <c r="AES307" s="80"/>
      <c r="AET307" s="80"/>
      <c r="AEU307" s="80"/>
      <c r="AEV307" s="80"/>
      <c r="AEW307" s="80"/>
      <c r="AEX307" s="80"/>
      <c r="AEY307" s="80"/>
      <c r="AEZ307" s="80"/>
      <c r="AFA307" s="80"/>
      <c r="AFB307" s="80"/>
      <c r="AFC307" s="80"/>
      <c r="AFD307" s="80"/>
      <c r="AFE307" s="80"/>
      <c r="AFF307" s="80"/>
      <c r="AFG307" s="80"/>
      <c r="AFH307" s="80"/>
      <c r="AFI307" s="80"/>
      <c r="AFJ307" s="80"/>
      <c r="AFK307" s="80"/>
      <c r="AFL307" s="80"/>
      <c r="AFM307" s="80"/>
      <c r="AFN307" s="80"/>
      <c r="AFO307" s="80"/>
      <c r="AFP307" s="80"/>
      <c r="AFQ307" s="80"/>
      <c r="AFR307" s="80"/>
      <c r="AFS307" s="80"/>
      <c r="AFT307" s="80"/>
      <c r="AFU307" s="80"/>
      <c r="AFV307" s="80"/>
      <c r="AFW307" s="80"/>
      <c r="AFX307" s="80"/>
      <c r="AFY307" s="80"/>
      <c r="AFZ307" s="80"/>
      <c r="AGA307" s="80"/>
      <c r="AGB307" s="80"/>
      <c r="AGC307" s="80"/>
      <c r="AGD307" s="80"/>
      <c r="AGE307" s="80"/>
      <c r="AGF307" s="80"/>
      <c r="AGG307" s="80"/>
      <c r="AGH307" s="80"/>
      <c r="AGI307" s="80"/>
      <c r="AGJ307" s="80"/>
      <c r="AGK307" s="80"/>
      <c r="AGL307" s="80"/>
      <c r="AGM307" s="80"/>
      <c r="AGN307" s="80"/>
      <c r="AGO307" s="80"/>
      <c r="AGP307" s="80"/>
      <c r="AGQ307" s="80"/>
      <c r="AGR307" s="80"/>
      <c r="AGS307" s="80"/>
      <c r="AGT307" s="80"/>
      <c r="AGU307" s="80"/>
      <c r="AGV307" s="80"/>
      <c r="AGW307" s="80"/>
      <c r="AGX307" s="80"/>
      <c r="AGY307" s="80"/>
      <c r="AGZ307" s="80"/>
      <c r="AHA307" s="80"/>
      <c r="AHB307" s="80"/>
      <c r="AHC307" s="80"/>
      <c r="AHD307" s="80"/>
      <c r="AHE307" s="80"/>
      <c r="AHF307" s="80"/>
      <c r="AHG307" s="80"/>
      <c r="AHH307" s="80"/>
      <c r="AHI307" s="80"/>
      <c r="AHJ307" s="80"/>
      <c r="AHK307" s="80"/>
      <c r="AHL307" s="80"/>
      <c r="AHM307" s="80"/>
      <c r="AHN307" s="80"/>
      <c r="AHO307" s="80"/>
      <c r="AHP307" s="80"/>
      <c r="AHQ307" s="80"/>
      <c r="AHR307" s="80"/>
      <c r="AHS307" s="80"/>
      <c r="AHT307" s="80"/>
      <c r="AHU307" s="80"/>
      <c r="AHV307" s="80"/>
      <c r="AHW307" s="80"/>
      <c r="AHX307" s="80"/>
      <c r="AHY307" s="80"/>
      <c r="AHZ307" s="80"/>
      <c r="AIA307" s="80"/>
      <c r="AIB307" s="80"/>
      <c r="AIC307" s="80"/>
      <c r="AID307" s="80"/>
      <c r="AIE307" s="80"/>
      <c r="AIF307" s="80"/>
      <c r="AIG307" s="80"/>
      <c r="AIH307" s="80"/>
      <c r="AII307" s="80"/>
      <c r="AIJ307" s="80"/>
      <c r="AIK307" s="80"/>
      <c r="AIL307" s="80"/>
      <c r="AIM307" s="80"/>
      <c r="AIN307" s="80"/>
      <c r="AIO307" s="80"/>
      <c r="AIP307" s="80"/>
      <c r="AIQ307" s="80"/>
      <c r="AIR307" s="80"/>
      <c r="AIS307" s="80"/>
      <c r="AIT307" s="80"/>
      <c r="AIU307" s="80"/>
      <c r="AIV307" s="80"/>
      <c r="AIW307" s="80"/>
      <c r="AIX307" s="80"/>
      <c r="AIY307" s="80"/>
      <c r="AIZ307" s="80"/>
      <c r="AJA307" s="80"/>
      <c r="AJB307" s="80"/>
      <c r="AJC307" s="80"/>
      <c r="AJD307" s="80"/>
      <c r="AJE307" s="80"/>
      <c r="AJF307" s="80"/>
      <c r="AJG307" s="80"/>
      <c r="AJH307" s="80"/>
      <c r="AJI307" s="80"/>
      <c r="AJJ307" s="80"/>
      <c r="AJK307" s="80"/>
      <c r="AJL307" s="80"/>
      <c r="AJM307" s="80"/>
      <c r="AJN307" s="80"/>
      <c r="AJO307" s="80"/>
      <c r="AJP307" s="80"/>
      <c r="AJQ307" s="80"/>
      <c r="AJR307" s="80"/>
      <c r="AJS307" s="80"/>
      <c r="AJT307" s="80"/>
      <c r="AJU307" s="80"/>
      <c r="AJV307" s="80"/>
      <c r="AJW307" s="80"/>
      <c r="AJX307" s="80"/>
      <c r="AJY307" s="80"/>
      <c r="AJZ307" s="80"/>
      <c r="AKA307" s="80"/>
      <c r="AKB307" s="80"/>
      <c r="AKC307" s="80"/>
      <c r="AKD307" s="80"/>
      <c r="AKE307" s="80"/>
      <c r="AKF307" s="80"/>
      <c r="AKG307" s="80"/>
      <c r="AKH307" s="80"/>
      <c r="AKI307" s="80"/>
      <c r="AKJ307" s="80"/>
      <c r="AKK307" s="80"/>
      <c r="AKL307" s="80"/>
      <c r="AKM307" s="80"/>
      <c r="AKN307" s="80"/>
      <c r="AKO307" s="80"/>
      <c r="AKP307" s="80"/>
      <c r="AKQ307" s="80"/>
      <c r="AKR307" s="80"/>
      <c r="AKS307" s="80"/>
      <c r="AKT307" s="80"/>
      <c r="AKU307" s="80"/>
      <c r="AKV307" s="80"/>
      <c r="AKW307" s="80"/>
      <c r="AKX307" s="80"/>
      <c r="AKY307" s="80"/>
      <c r="AKZ307" s="80"/>
      <c r="ALA307" s="80"/>
      <c r="ALB307" s="80"/>
      <c r="ALC307" s="80"/>
      <c r="ALD307" s="80"/>
      <c r="ALE307" s="80"/>
      <c r="ALF307" s="80"/>
      <c r="ALG307" s="80"/>
      <c r="ALH307" s="80"/>
      <c r="ALI307" s="80"/>
      <c r="ALJ307" s="80"/>
      <c r="ALK307" s="80"/>
      <c r="ALL307" s="80"/>
      <c r="ALM307" s="80"/>
      <c r="ALN307" s="80"/>
      <c r="ALO307" s="80"/>
      <c r="ALP307" s="80"/>
      <c r="ALQ307" s="80"/>
      <c r="ALR307" s="80"/>
      <c r="ALS307" s="80"/>
      <c r="ALT307" s="80"/>
      <c r="ALU307" s="80"/>
      <c r="ALV307" s="80"/>
      <c r="ALW307" s="80"/>
      <c r="ALX307" s="80"/>
      <c r="ALY307" s="80"/>
      <c r="ALZ307" s="80"/>
      <c r="AMA307" s="80"/>
      <c r="AMB307" s="80"/>
      <c r="AMC307" s="80"/>
      <c r="AMD307" s="80"/>
      <c r="AME307" s="80"/>
      <c r="AMF307" s="80"/>
      <c r="AMG307" s="80"/>
      <c r="AMH307" s="80"/>
      <c r="AMI307" s="80"/>
      <c r="AMJ307" s="80"/>
      <c r="AMK307" s="80"/>
      <c r="AML307" s="80"/>
      <c r="AMM307" s="80"/>
      <c r="AMN307" s="80"/>
      <c r="AMO307" s="80"/>
      <c r="AMP307" s="80"/>
      <c r="AMQ307" s="80"/>
      <c r="AMR307" s="80"/>
      <c r="AMS307" s="80"/>
      <c r="AMT307" s="80"/>
      <c r="AMU307" s="80"/>
      <c r="AMV307" s="80"/>
      <c r="AMW307" s="80"/>
      <c r="AMX307" s="80"/>
      <c r="AMY307" s="80"/>
      <c r="AMZ307" s="80"/>
      <c r="ANA307" s="80"/>
      <c r="ANB307" s="80"/>
      <c r="ANC307" s="80"/>
      <c r="AND307" s="80"/>
      <c r="ANE307" s="80"/>
      <c r="ANF307" s="80"/>
      <c r="ANG307" s="80"/>
      <c r="ANH307" s="80"/>
      <c r="ANI307" s="80"/>
      <c r="ANJ307" s="80"/>
      <c r="ANK307" s="80"/>
      <c r="ANL307" s="80"/>
      <c r="ANM307" s="80"/>
      <c r="ANN307" s="80"/>
      <c r="ANO307" s="80"/>
      <c r="ANP307" s="80"/>
      <c r="ANQ307" s="80"/>
      <c r="ANR307" s="80"/>
      <c r="ANS307" s="80"/>
      <c r="ANT307" s="80"/>
      <c r="ANU307" s="80"/>
      <c r="ANV307" s="80"/>
      <c r="ANW307" s="80"/>
      <c r="ANX307" s="80"/>
      <c r="ANY307" s="80"/>
      <c r="ANZ307" s="80"/>
      <c r="AOA307" s="80"/>
      <c r="AOB307" s="80"/>
      <c r="AOC307" s="80"/>
      <c r="AOD307" s="80"/>
      <c r="AOE307" s="80"/>
      <c r="AOF307" s="80"/>
      <c r="AOG307" s="80"/>
      <c r="AOH307" s="80"/>
      <c r="AOI307" s="80"/>
      <c r="AOJ307" s="80"/>
      <c r="AOK307" s="80"/>
      <c r="AOL307" s="80"/>
      <c r="AOM307" s="80"/>
      <c r="AON307" s="80"/>
      <c r="AOO307" s="80"/>
      <c r="AOP307" s="80"/>
      <c r="AOQ307" s="80"/>
      <c r="AOR307" s="80"/>
      <c r="AOS307" s="80"/>
      <c r="AOT307" s="80"/>
      <c r="AOU307" s="80"/>
      <c r="AOV307" s="80"/>
      <c r="AOW307" s="80"/>
      <c r="AOX307" s="80"/>
      <c r="AOY307" s="80"/>
      <c r="AOZ307" s="80"/>
      <c r="APA307" s="80"/>
      <c r="APB307" s="80"/>
      <c r="APC307" s="80"/>
      <c r="APD307" s="80"/>
      <c r="APE307" s="80"/>
      <c r="APF307" s="80"/>
      <c r="APG307" s="80"/>
      <c r="APH307" s="80"/>
      <c r="API307" s="80"/>
      <c r="APJ307" s="80"/>
      <c r="APK307" s="80"/>
      <c r="APL307" s="80"/>
      <c r="APM307" s="80"/>
      <c r="APN307" s="80"/>
      <c r="APO307" s="80"/>
      <c r="APP307" s="80"/>
      <c r="APQ307" s="80"/>
      <c r="APR307" s="80"/>
      <c r="APS307" s="80"/>
      <c r="APT307" s="80"/>
      <c r="APU307" s="80"/>
      <c r="APV307" s="80"/>
      <c r="APW307" s="80"/>
      <c r="APX307" s="80"/>
      <c r="APY307" s="80"/>
      <c r="APZ307" s="80"/>
      <c r="AQA307" s="80"/>
      <c r="AQB307" s="80"/>
      <c r="AQC307" s="80"/>
      <c r="AQD307" s="80"/>
      <c r="AQE307" s="80"/>
      <c r="AQF307" s="80"/>
      <c r="AQG307" s="80"/>
      <c r="AQH307" s="80"/>
      <c r="AQI307" s="80"/>
      <c r="AQJ307" s="80"/>
      <c r="AQK307" s="80"/>
      <c r="AQL307" s="80"/>
      <c r="AQM307" s="80"/>
      <c r="AQN307" s="80"/>
      <c r="AQO307" s="80"/>
      <c r="AQP307" s="80"/>
      <c r="AQQ307" s="80"/>
      <c r="AQR307" s="80"/>
      <c r="AQS307" s="80"/>
      <c r="AQT307" s="80"/>
      <c r="AQU307" s="80"/>
      <c r="AQV307" s="80"/>
      <c r="AQW307" s="80"/>
      <c r="AQX307" s="80"/>
      <c r="AQY307" s="80"/>
      <c r="AQZ307" s="80"/>
      <c r="ARA307" s="80"/>
      <c r="ARB307" s="80"/>
      <c r="ARC307" s="80"/>
      <c r="ARD307" s="80"/>
      <c r="ARE307" s="80"/>
      <c r="ARF307" s="80"/>
      <c r="ARG307" s="80"/>
      <c r="ARH307" s="80"/>
      <c r="ARI307" s="80"/>
      <c r="ARJ307" s="80"/>
      <c r="ARK307" s="80"/>
      <c r="ARL307" s="80"/>
      <c r="ARM307" s="80"/>
      <c r="ARN307" s="80"/>
      <c r="ARO307" s="80"/>
      <c r="ARP307" s="80"/>
      <c r="ARQ307" s="80"/>
      <c r="ARR307" s="80"/>
      <c r="ARS307" s="80"/>
      <c r="ART307" s="80"/>
      <c r="ARU307" s="80"/>
      <c r="ARV307" s="80"/>
      <c r="ARW307" s="80"/>
      <c r="ARX307" s="80"/>
      <c r="ARY307" s="80"/>
      <c r="ARZ307" s="80"/>
      <c r="ASA307" s="80"/>
      <c r="ASB307" s="80"/>
      <c r="ASC307" s="80"/>
      <c r="ASD307" s="80"/>
      <c r="ASE307" s="80"/>
      <c r="ASF307" s="80"/>
      <c r="ASG307" s="80"/>
      <c r="ASH307" s="80"/>
      <c r="ASI307" s="80"/>
      <c r="ASJ307" s="80"/>
      <c r="ASK307" s="80"/>
      <c r="ASL307" s="80"/>
      <c r="ASM307" s="80"/>
      <c r="ASN307" s="80"/>
      <c r="ASO307" s="80"/>
      <c r="ASP307" s="80"/>
      <c r="ASQ307" s="80"/>
      <c r="ASR307" s="80"/>
      <c r="ASS307" s="80"/>
      <c r="AST307" s="80"/>
      <c r="ASU307" s="80"/>
      <c r="ASV307" s="80"/>
      <c r="ASW307" s="80"/>
      <c r="ASX307" s="80"/>
      <c r="ASY307" s="80"/>
      <c r="ASZ307" s="80"/>
      <c r="ATA307" s="80"/>
      <c r="ATB307" s="80"/>
      <c r="ATC307" s="80"/>
      <c r="ATD307" s="80"/>
      <c r="ATE307" s="80"/>
      <c r="ATF307" s="80"/>
      <c r="ATG307" s="80"/>
      <c r="ATH307" s="80"/>
      <c r="ATI307" s="80"/>
      <c r="ATJ307" s="80"/>
      <c r="ATK307" s="80"/>
      <c r="ATL307" s="80"/>
      <c r="ATM307" s="80"/>
      <c r="ATN307" s="80"/>
      <c r="ATO307" s="80"/>
      <c r="ATP307" s="80"/>
      <c r="ATQ307" s="80"/>
      <c r="ATR307" s="80"/>
      <c r="ATS307" s="80"/>
      <c r="ATT307" s="80"/>
      <c r="ATU307" s="80"/>
      <c r="ATV307" s="80"/>
      <c r="ATW307" s="80"/>
      <c r="ATX307" s="80"/>
      <c r="ATY307" s="80"/>
      <c r="ATZ307" s="80"/>
      <c r="AUA307" s="80"/>
      <c r="AUB307" s="80"/>
      <c r="AUC307" s="80"/>
      <c r="AUD307" s="80"/>
      <c r="AUE307" s="80"/>
      <c r="AUF307" s="80"/>
      <c r="AUG307" s="80"/>
      <c r="AUH307" s="80"/>
      <c r="AUI307" s="80"/>
      <c r="AUJ307" s="80"/>
      <c r="AUK307" s="80"/>
      <c r="AUL307" s="80"/>
      <c r="AUM307" s="80"/>
      <c r="AUN307" s="80"/>
      <c r="AUO307" s="80"/>
      <c r="AUP307" s="80"/>
      <c r="AUQ307" s="80"/>
      <c r="AUR307" s="80"/>
      <c r="AUS307" s="80"/>
      <c r="AUT307" s="80"/>
      <c r="AUU307" s="80"/>
      <c r="AUV307" s="80"/>
      <c r="AUW307" s="80"/>
      <c r="AUX307" s="80"/>
      <c r="AUY307" s="80"/>
      <c r="AUZ307" s="80"/>
      <c r="AVA307" s="80"/>
      <c r="AVB307" s="80"/>
      <c r="AVC307" s="80"/>
      <c r="AVD307" s="80"/>
      <c r="AVE307" s="80"/>
      <c r="AVF307" s="80"/>
      <c r="AVG307" s="80"/>
      <c r="AVH307" s="80"/>
      <c r="AVI307" s="80"/>
      <c r="AVJ307" s="80"/>
      <c r="AVK307" s="80"/>
      <c r="AVL307" s="80"/>
      <c r="AVM307" s="80"/>
      <c r="AVN307" s="80"/>
      <c r="AVO307" s="80"/>
      <c r="AVP307" s="80"/>
      <c r="AVQ307" s="80"/>
      <c r="AVR307" s="80"/>
      <c r="AVS307" s="80"/>
      <c r="AVT307" s="80"/>
      <c r="AVU307" s="80"/>
      <c r="AVV307" s="80"/>
      <c r="AVW307" s="80"/>
      <c r="AVX307" s="80"/>
      <c r="AVY307" s="80"/>
      <c r="AVZ307" s="80"/>
      <c r="AWA307" s="80"/>
      <c r="AWB307" s="80"/>
      <c r="AWC307" s="80"/>
      <c r="AWD307" s="80"/>
      <c r="AWE307" s="80"/>
      <c r="AWF307" s="80"/>
      <c r="AWG307" s="80"/>
      <c r="AWH307" s="80"/>
      <c r="AWI307" s="80"/>
      <c r="AWJ307" s="80"/>
      <c r="AWK307" s="80"/>
      <c r="AWL307" s="80"/>
      <c r="AWM307" s="80"/>
      <c r="AWN307" s="80"/>
      <c r="AWO307" s="80"/>
      <c r="AWP307" s="80"/>
      <c r="AWQ307" s="80"/>
      <c r="AWR307" s="80"/>
      <c r="AWS307" s="80"/>
      <c r="AWT307" s="80"/>
      <c r="AWU307" s="80"/>
      <c r="AWV307" s="80"/>
      <c r="AWW307" s="80"/>
      <c r="AWX307" s="80"/>
      <c r="AWY307" s="80"/>
      <c r="AWZ307" s="80"/>
      <c r="AXA307" s="80"/>
      <c r="AXB307" s="80"/>
      <c r="AXC307" s="80"/>
      <c r="AXD307" s="80"/>
      <c r="AXE307" s="80"/>
      <c r="AXF307" s="80"/>
      <c r="AXG307" s="80"/>
      <c r="AXH307" s="80"/>
      <c r="AXI307" s="80"/>
      <c r="AXJ307" s="80"/>
      <c r="AXK307" s="80"/>
      <c r="AXL307" s="80"/>
      <c r="AXM307" s="80"/>
      <c r="AXN307" s="80"/>
      <c r="AXO307" s="80"/>
      <c r="AXP307" s="80"/>
      <c r="AXQ307" s="80"/>
      <c r="AXR307" s="80"/>
      <c r="AXS307" s="80"/>
      <c r="AXT307" s="80"/>
      <c r="AXU307" s="80"/>
      <c r="AXV307" s="80"/>
      <c r="AXW307" s="80"/>
      <c r="AXX307" s="80"/>
      <c r="AXY307" s="80"/>
      <c r="AXZ307" s="80"/>
      <c r="AYA307" s="80"/>
      <c r="AYB307" s="80"/>
      <c r="AYC307" s="80"/>
      <c r="AYD307" s="80"/>
      <c r="AYE307" s="80"/>
      <c r="AYF307" s="80"/>
      <c r="AYG307" s="80"/>
      <c r="AYH307" s="80"/>
      <c r="AYI307" s="80"/>
      <c r="AYJ307" s="80"/>
      <c r="AYK307" s="80"/>
      <c r="AYL307" s="80"/>
      <c r="AYM307" s="80"/>
      <c r="AYN307" s="80"/>
      <c r="AYO307" s="80"/>
      <c r="AYP307" s="80"/>
      <c r="AYQ307" s="80"/>
      <c r="AYR307" s="80"/>
      <c r="AYS307" s="80"/>
      <c r="AYT307" s="80"/>
      <c r="AYU307" s="80"/>
      <c r="AYV307" s="80"/>
      <c r="AYW307" s="80"/>
      <c r="AYX307" s="80"/>
      <c r="AYY307" s="80"/>
      <c r="AYZ307" s="80"/>
      <c r="AZA307" s="80"/>
      <c r="AZB307" s="80"/>
      <c r="AZC307" s="80"/>
      <c r="AZD307" s="80"/>
      <c r="AZE307" s="80"/>
      <c r="AZF307" s="80"/>
      <c r="AZG307" s="80"/>
      <c r="AZH307" s="80"/>
      <c r="AZI307" s="80"/>
      <c r="AZJ307" s="80"/>
      <c r="AZK307" s="80"/>
      <c r="AZL307" s="80"/>
      <c r="AZM307" s="80"/>
      <c r="AZN307" s="80"/>
      <c r="AZO307" s="80"/>
      <c r="AZP307" s="80"/>
      <c r="AZQ307" s="80"/>
      <c r="AZR307" s="80"/>
      <c r="AZS307" s="80"/>
      <c r="AZT307" s="80"/>
      <c r="AZU307" s="80"/>
      <c r="AZV307" s="80"/>
      <c r="AZW307" s="80"/>
      <c r="AZX307" s="80"/>
      <c r="AZY307" s="80"/>
      <c r="AZZ307" s="80"/>
      <c r="BAA307" s="80"/>
      <c r="BAB307" s="80"/>
      <c r="BAC307" s="80"/>
      <c r="BAD307" s="80"/>
      <c r="BAE307" s="80"/>
      <c r="BAF307" s="80"/>
      <c r="BAG307" s="80"/>
      <c r="BAH307" s="80"/>
      <c r="BAI307" s="80"/>
      <c r="BAJ307" s="80"/>
      <c r="BAK307" s="80"/>
      <c r="BAL307" s="80"/>
      <c r="BAM307" s="80"/>
      <c r="BAN307" s="80"/>
      <c r="BAO307" s="80"/>
      <c r="BAP307" s="80"/>
      <c r="BAQ307" s="80"/>
      <c r="BAR307" s="80"/>
      <c r="BAS307" s="80"/>
      <c r="BAT307" s="80"/>
      <c r="BAU307" s="80"/>
      <c r="BAV307" s="80"/>
      <c r="BAW307" s="80"/>
      <c r="BAX307" s="80"/>
      <c r="BAY307" s="80"/>
      <c r="BAZ307" s="80"/>
      <c r="BBA307" s="80"/>
      <c r="BBB307" s="80"/>
      <c r="BBC307" s="80"/>
      <c r="BBD307" s="80"/>
      <c r="BBE307" s="80"/>
      <c r="BBF307" s="80"/>
      <c r="BBG307" s="80"/>
      <c r="BBH307" s="80"/>
      <c r="BBI307" s="80"/>
      <c r="BBJ307" s="80"/>
      <c r="BBK307" s="80"/>
      <c r="BBL307" s="80"/>
      <c r="BBM307" s="80"/>
      <c r="BBN307" s="80"/>
      <c r="BBO307" s="80"/>
      <c r="BBP307" s="80"/>
      <c r="BBQ307" s="80"/>
      <c r="BBR307" s="80"/>
      <c r="BBS307" s="80"/>
      <c r="BBT307" s="80"/>
      <c r="BBU307" s="80"/>
      <c r="BBV307" s="80"/>
      <c r="BBW307" s="80"/>
      <c r="BBX307" s="80"/>
      <c r="BBY307" s="80"/>
      <c r="BBZ307" s="80"/>
      <c r="BCA307" s="80"/>
      <c r="BCB307" s="80"/>
      <c r="BCC307" s="80"/>
      <c r="BCD307" s="80"/>
      <c r="BCE307" s="80"/>
      <c r="BCF307" s="80"/>
      <c r="BCG307" s="80"/>
      <c r="BCH307" s="80"/>
      <c r="BCI307" s="80"/>
      <c r="BCJ307" s="80"/>
      <c r="BCK307" s="80"/>
      <c r="BCL307" s="80"/>
      <c r="BCM307" s="80"/>
      <c r="BCN307" s="80"/>
      <c r="BCO307" s="80"/>
      <c r="BCP307" s="80"/>
      <c r="BCQ307" s="80"/>
      <c r="BCR307" s="80"/>
      <c r="BCS307" s="80"/>
      <c r="BCT307" s="80"/>
      <c r="BCU307" s="80"/>
      <c r="BCV307" s="80"/>
      <c r="BCW307" s="80"/>
      <c r="BCX307" s="80"/>
      <c r="BCY307" s="80"/>
      <c r="BCZ307" s="80"/>
      <c r="BDA307" s="80"/>
      <c r="BDB307" s="80"/>
      <c r="BDC307" s="80"/>
      <c r="BDD307" s="80"/>
      <c r="BDE307" s="80"/>
      <c r="BDF307" s="80"/>
      <c r="BDG307" s="80"/>
      <c r="BDH307" s="80"/>
      <c r="BDI307" s="80"/>
      <c r="BDJ307" s="80"/>
      <c r="BDK307" s="80"/>
      <c r="BDL307" s="80"/>
      <c r="BDM307" s="80"/>
      <c r="BDN307" s="80"/>
      <c r="BDO307" s="80"/>
      <c r="BDP307" s="80"/>
      <c r="BDQ307" s="80"/>
      <c r="BDR307" s="80"/>
      <c r="BDS307" s="80"/>
      <c r="BDT307" s="80"/>
      <c r="BDU307" s="80"/>
      <c r="BDV307" s="80"/>
      <c r="BDW307" s="80"/>
      <c r="BDX307" s="80"/>
      <c r="BDY307" s="80"/>
      <c r="BDZ307" s="80"/>
      <c r="BEA307" s="80"/>
      <c r="BEB307" s="80"/>
      <c r="BEC307" s="80"/>
      <c r="BED307" s="80"/>
      <c r="BEE307" s="80"/>
      <c r="BEF307" s="80"/>
      <c r="BEG307" s="80"/>
      <c r="BEH307" s="80"/>
      <c r="BEI307" s="80"/>
      <c r="BEJ307" s="80"/>
      <c r="BEK307" s="80"/>
      <c r="BEL307" s="80"/>
      <c r="BEM307" s="80"/>
      <c r="BEN307" s="80"/>
      <c r="BEO307" s="80"/>
      <c r="BEP307" s="80"/>
      <c r="BEQ307" s="80"/>
      <c r="BER307" s="80"/>
      <c r="BES307" s="80"/>
      <c r="BET307" s="80"/>
      <c r="BEU307" s="80"/>
      <c r="BEV307" s="80"/>
      <c r="BEW307" s="80"/>
      <c r="BEX307" s="80"/>
      <c r="BEY307" s="80"/>
      <c r="BEZ307" s="80"/>
      <c r="BFA307" s="80"/>
      <c r="BFB307" s="80"/>
      <c r="BFC307" s="80"/>
      <c r="BFD307" s="80"/>
      <c r="BFE307" s="80"/>
      <c r="BFF307" s="80"/>
      <c r="BFG307" s="80"/>
      <c r="BFH307" s="80"/>
      <c r="BFI307" s="80"/>
      <c r="BFJ307" s="80"/>
      <c r="BFK307" s="80"/>
      <c r="BFL307" s="80"/>
      <c r="BFM307" s="80"/>
      <c r="BFN307" s="80"/>
      <c r="BFO307" s="80"/>
      <c r="BFP307" s="80"/>
      <c r="BFQ307" s="80"/>
      <c r="BFR307" s="80"/>
      <c r="BFS307" s="80"/>
      <c r="BFT307" s="80"/>
      <c r="BFU307" s="80"/>
      <c r="BFV307" s="80"/>
      <c r="BFW307" s="80"/>
      <c r="BFX307" s="80"/>
      <c r="BFY307" s="80"/>
      <c r="BFZ307" s="80"/>
      <c r="BGA307" s="80"/>
      <c r="BGB307" s="80"/>
      <c r="BGC307" s="80"/>
      <c r="BGD307" s="80"/>
      <c r="BGE307" s="80"/>
      <c r="BGF307" s="80"/>
      <c r="BGG307" s="80"/>
      <c r="BGH307" s="80"/>
      <c r="BGI307" s="80"/>
      <c r="BGJ307" s="80"/>
      <c r="BGK307" s="80"/>
      <c r="BGL307" s="80"/>
      <c r="BGM307" s="80"/>
      <c r="BGN307" s="80"/>
      <c r="BGO307" s="80"/>
      <c r="BGP307" s="80"/>
      <c r="BGQ307" s="80"/>
      <c r="BGR307" s="80"/>
      <c r="BGS307" s="80"/>
      <c r="BGT307" s="80"/>
      <c r="BGU307" s="80"/>
      <c r="BGV307" s="80"/>
      <c r="BGW307" s="80"/>
      <c r="BGX307" s="80"/>
      <c r="BGY307" s="80"/>
      <c r="BGZ307" s="80"/>
      <c r="BHA307" s="80"/>
      <c r="BHB307" s="80"/>
      <c r="BHC307" s="80"/>
      <c r="BHD307" s="80"/>
      <c r="BHE307" s="80"/>
      <c r="BHF307" s="80"/>
      <c r="BHG307" s="80"/>
      <c r="BHH307" s="80"/>
      <c r="BHI307" s="80"/>
      <c r="BHJ307" s="80"/>
      <c r="BHK307" s="80"/>
      <c r="BHL307" s="80"/>
      <c r="BHM307" s="80"/>
      <c r="BHN307" s="80"/>
      <c r="BHO307" s="80"/>
      <c r="BHP307" s="80"/>
      <c r="BHQ307" s="80"/>
      <c r="BHR307" s="80"/>
      <c r="BHS307" s="80"/>
      <c r="BHT307" s="80"/>
      <c r="BHU307" s="80"/>
      <c r="BHV307" s="80"/>
      <c r="BHW307" s="80"/>
      <c r="BHX307" s="80"/>
      <c r="BHY307" s="80"/>
      <c r="BHZ307" s="80"/>
      <c r="BIA307" s="80"/>
      <c r="BIB307" s="80"/>
      <c r="BIC307" s="80"/>
      <c r="BID307" s="80"/>
      <c r="BIE307" s="80"/>
      <c r="BIF307" s="80"/>
      <c r="BIG307" s="80"/>
      <c r="BIH307" s="80"/>
      <c r="BII307" s="80"/>
      <c r="BIJ307" s="80"/>
      <c r="BIK307" s="80"/>
      <c r="BIL307" s="80"/>
      <c r="BIM307" s="80"/>
      <c r="BIN307" s="80"/>
      <c r="BIO307" s="80"/>
      <c r="BIP307" s="80"/>
      <c r="BIQ307" s="80"/>
      <c r="BIR307" s="80"/>
      <c r="BIS307" s="80"/>
      <c r="BIT307" s="80"/>
      <c r="BIU307" s="80"/>
      <c r="BIV307" s="80"/>
      <c r="BIW307" s="80"/>
      <c r="BIX307" s="80"/>
      <c r="BIY307" s="80"/>
      <c r="BIZ307" s="80"/>
      <c r="BJA307" s="80"/>
      <c r="BJB307" s="80"/>
      <c r="BJC307" s="80"/>
      <c r="BJD307" s="80"/>
      <c r="BJE307" s="80"/>
      <c r="BJF307" s="80"/>
      <c r="BJG307" s="80"/>
      <c r="BJH307" s="80"/>
      <c r="BJI307" s="80"/>
      <c r="BJJ307" s="80"/>
      <c r="BJK307" s="80"/>
      <c r="BJL307" s="80"/>
      <c r="BJM307" s="80"/>
      <c r="BJN307" s="80"/>
      <c r="BJO307" s="80"/>
      <c r="BJP307" s="80"/>
      <c r="BJQ307" s="80"/>
      <c r="BJR307" s="80"/>
      <c r="BJS307" s="80"/>
      <c r="BJT307" s="80"/>
      <c r="BJU307" s="80"/>
      <c r="BJV307" s="80"/>
      <c r="BJW307" s="80"/>
      <c r="BJX307" s="80"/>
      <c r="BJY307" s="80"/>
      <c r="BJZ307" s="80"/>
      <c r="BKA307" s="80"/>
      <c r="BKB307" s="80"/>
      <c r="BKC307" s="80"/>
      <c r="BKD307" s="80"/>
      <c r="BKE307" s="80"/>
      <c r="BKF307" s="80"/>
      <c r="BKG307" s="80"/>
      <c r="BKH307" s="80"/>
      <c r="BKI307" s="80"/>
      <c r="BKJ307" s="80"/>
      <c r="BKK307" s="80"/>
      <c r="BKL307" s="80"/>
      <c r="BKM307" s="80"/>
      <c r="BKN307" s="80"/>
      <c r="BKO307" s="80"/>
      <c r="BKP307" s="80"/>
      <c r="BKQ307" s="80"/>
      <c r="BKR307" s="80"/>
      <c r="BKS307" s="80"/>
      <c r="BKT307" s="80"/>
      <c r="BKU307" s="80"/>
      <c r="BKV307" s="80"/>
      <c r="BKW307" s="80"/>
      <c r="BKX307" s="80"/>
      <c r="BKY307" s="80"/>
      <c r="BKZ307" s="80"/>
      <c r="BLA307" s="80"/>
      <c r="BLB307" s="80"/>
      <c r="BLC307" s="80"/>
      <c r="BLD307" s="80"/>
      <c r="BLE307" s="80"/>
      <c r="BLF307" s="80"/>
      <c r="BLG307" s="80"/>
      <c r="BLH307" s="80"/>
      <c r="BLI307" s="80"/>
      <c r="BLJ307" s="80"/>
      <c r="BLK307" s="80"/>
      <c r="BLL307" s="80"/>
      <c r="BLM307" s="80"/>
      <c r="BLN307" s="80"/>
      <c r="BLO307" s="80"/>
      <c r="BLP307" s="80"/>
      <c r="BLQ307" s="80"/>
      <c r="BLR307" s="80"/>
      <c r="BLS307" s="80"/>
      <c r="BLT307" s="80"/>
      <c r="BLU307" s="80"/>
      <c r="BLV307" s="80"/>
      <c r="BLW307" s="80"/>
      <c r="BLX307" s="80"/>
      <c r="BLY307" s="80"/>
      <c r="BLZ307" s="80"/>
      <c r="BMA307" s="80"/>
      <c r="BMB307" s="80"/>
      <c r="BMC307" s="80"/>
      <c r="BMD307" s="80"/>
      <c r="BME307" s="80"/>
      <c r="BMF307" s="80"/>
      <c r="BMG307" s="80"/>
      <c r="BMH307" s="80"/>
      <c r="BMI307" s="80"/>
      <c r="BMJ307" s="80"/>
      <c r="BMK307" s="80"/>
      <c r="BML307" s="80"/>
      <c r="BMM307" s="80"/>
      <c r="BMN307" s="80"/>
      <c r="BMO307" s="80"/>
      <c r="BMP307" s="80"/>
      <c r="BMQ307" s="80"/>
      <c r="BMR307" s="80"/>
      <c r="BMS307" s="80"/>
      <c r="BMT307" s="80"/>
      <c r="BMU307" s="80"/>
      <c r="BMV307" s="80"/>
      <c r="BMW307" s="80"/>
      <c r="BMX307" s="80"/>
      <c r="BMY307" s="80"/>
      <c r="BMZ307" s="80"/>
      <c r="BNA307" s="80"/>
      <c r="BNB307" s="80"/>
      <c r="BNC307" s="80"/>
      <c r="BND307" s="80"/>
      <c r="BNE307" s="80"/>
      <c r="BNF307" s="80"/>
      <c r="BNG307" s="80"/>
      <c r="BNH307" s="80"/>
      <c r="BNI307" s="80"/>
      <c r="BNJ307" s="80"/>
      <c r="BNK307" s="80"/>
      <c r="BNL307" s="80"/>
      <c r="BNM307" s="80"/>
      <c r="BNN307" s="80"/>
      <c r="BNO307" s="80"/>
      <c r="BNP307" s="80"/>
      <c r="BNQ307" s="80"/>
      <c r="BNR307" s="80"/>
      <c r="BNS307" s="80"/>
      <c r="BNT307" s="80"/>
      <c r="BNU307" s="80"/>
      <c r="BNV307" s="80"/>
      <c r="BNW307" s="80"/>
      <c r="BNX307" s="80"/>
      <c r="BNY307" s="80"/>
      <c r="BNZ307" s="80"/>
      <c r="BOA307" s="80"/>
      <c r="BOB307" s="80"/>
      <c r="BOC307" s="80"/>
      <c r="BOD307" s="80"/>
      <c r="BOE307" s="80"/>
      <c r="BOF307" s="80"/>
      <c r="BOG307" s="80"/>
      <c r="BOH307" s="80"/>
      <c r="BOI307" s="80"/>
      <c r="BOJ307" s="80"/>
      <c r="BOK307" s="80"/>
      <c r="BOL307" s="80"/>
      <c r="BOM307" s="80"/>
      <c r="BON307" s="80"/>
      <c r="BOO307" s="80"/>
      <c r="BOP307" s="80"/>
      <c r="BOQ307" s="80"/>
      <c r="BOR307" s="80"/>
      <c r="BOS307" s="80"/>
      <c r="BOT307" s="80"/>
      <c r="BOU307" s="80"/>
      <c r="BOV307" s="80"/>
      <c r="BOW307" s="80"/>
      <c r="BOX307" s="80"/>
      <c r="BOY307" s="80"/>
      <c r="BOZ307" s="80"/>
      <c r="BPA307" s="80"/>
      <c r="BPB307" s="80"/>
      <c r="BPC307" s="80"/>
      <c r="BPD307" s="80"/>
      <c r="BPE307" s="80"/>
      <c r="BPF307" s="80"/>
      <c r="BPG307" s="80"/>
      <c r="BPH307" s="80"/>
      <c r="BPI307" s="80"/>
      <c r="BPJ307" s="80"/>
      <c r="BPK307" s="80"/>
      <c r="BPL307" s="80"/>
      <c r="BPM307" s="80"/>
      <c r="BPN307" s="80"/>
      <c r="BPO307" s="80"/>
      <c r="BPP307" s="80"/>
      <c r="BPQ307" s="80"/>
      <c r="BPR307" s="80"/>
      <c r="BPS307" s="80"/>
      <c r="BPT307" s="80"/>
      <c r="BPU307" s="80"/>
      <c r="BPV307" s="80"/>
      <c r="BPW307" s="80"/>
      <c r="BPX307" s="80"/>
      <c r="BPY307" s="80"/>
      <c r="BPZ307" s="80"/>
      <c r="BQA307" s="80"/>
      <c r="BQB307" s="80"/>
      <c r="BQC307" s="80"/>
      <c r="BQD307" s="80"/>
      <c r="BQE307" s="80"/>
      <c r="BQF307" s="80"/>
      <c r="BQG307" s="80"/>
      <c r="BQH307" s="80"/>
      <c r="BQI307" s="80"/>
      <c r="BQJ307" s="80"/>
      <c r="BQK307" s="80"/>
      <c r="BQL307" s="80"/>
      <c r="BQM307" s="80"/>
      <c r="BQN307" s="80"/>
      <c r="BQO307" s="80"/>
      <c r="BQP307" s="80"/>
      <c r="BQQ307" s="80"/>
      <c r="BQR307" s="80"/>
      <c r="BQS307" s="80"/>
      <c r="BQT307" s="80"/>
      <c r="BQU307" s="80"/>
      <c r="BQV307" s="80"/>
      <c r="BQW307" s="80"/>
      <c r="BQX307" s="80"/>
      <c r="BQY307" s="80"/>
      <c r="BQZ307" s="80"/>
      <c r="BRA307" s="80"/>
      <c r="BRB307" s="80"/>
      <c r="BRC307" s="80"/>
      <c r="BRD307" s="80"/>
      <c r="BRE307" s="80"/>
      <c r="BRF307" s="80"/>
      <c r="BRG307" s="80"/>
      <c r="BRH307" s="80"/>
      <c r="BRI307" s="80"/>
      <c r="BRJ307" s="80"/>
      <c r="BRK307" s="80"/>
      <c r="BRL307" s="80"/>
      <c r="BRM307" s="80"/>
      <c r="BRN307" s="80"/>
      <c r="BRO307" s="80"/>
      <c r="BRP307" s="80"/>
      <c r="BRQ307" s="80"/>
      <c r="BRR307" s="80"/>
      <c r="BRS307" s="80"/>
      <c r="BRT307" s="80"/>
      <c r="BRU307" s="80"/>
      <c r="BRV307" s="80"/>
      <c r="BRW307" s="80"/>
      <c r="BRX307" s="80"/>
      <c r="BRY307" s="80"/>
      <c r="BRZ307" s="80"/>
      <c r="BSA307" s="80"/>
      <c r="BSB307" s="80"/>
      <c r="BSC307" s="80"/>
      <c r="BSD307" s="80"/>
      <c r="BSE307" s="80"/>
      <c r="BSF307" s="80"/>
      <c r="BSG307" s="80"/>
      <c r="BSH307" s="80"/>
      <c r="BSI307" s="80"/>
      <c r="BSJ307" s="80"/>
      <c r="BSK307" s="80"/>
      <c r="BSL307" s="80"/>
      <c r="BSM307" s="80"/>
      <c r="BSN307" s="80"/>
      <c r="BSO307" s="80"/>
      <c r="BSP307" s="80"/>
      <c r="BSQ307" s="80"/>
      <c r="BSR307" s="80"/>
      <c r="BSS307" s="80"/>
      <c r="BST307" s="80"/>
      <c r="BSU307" s="80"/>
      <c r="BSV307" s="80"/>
      <c r="BSW307" s="80"/>
      <c r="BSX307" s="80"/>
      <c r="BSY307" s="80"/>
      <c r="BSZ307" s="80"/>
      <c r="BTA307" s="80"/>
      <c r="BTB307" s="80"/>
      <c r="BTC307" s="80"/>
      <c r="BTD307" s="80"/>
      <c r="BTE307" s="80"/>
      <c r="BTF307" s="80"/>
      <c r="BTG307" s="80"/>
      <c r="BTH307" s="80"/>
      <c r="BTI307" s="80"/>
      <c r="BTJ307" s="80"/>
      <c r="BTK307" s="80"/>
      <c r="BTL307" s="80"/>
      <c r="BTM307" s="80"/>
      <c r="BTN307" s="80"/>
      <c r="BTO307" s="80"/>
      <c r="BTP307" s="80"/>
      <c r="BTQ307" s="80"/>
      <c r="BTR307" s="80"/>
      <c r="BTS307" s="80"/>
      <c r="BTT307" s="80"/>
      <c r="BTU307" s="80"/>
      <c r="BTV307" s="80"/>
      <c r="BTW307" s="80"/>
      <c r="BTX307" s="80"/>
      <c r="BTY307" s="80"/>
      <c r="BTZ307" s="80"/>
      <c r="BUA307" s="80"/>
      <c r="BUB307" s="80"/>
      <c r="BUC307" s="80"/>
      <c r="BUD307" s="80"/>
      <c r="BUE307" s="80"/>
      <c r="BUF307" s="80"/>
      <c r="BUG307" s="80"/>
      <c r="BUH307" s="80"/>
      <c r="BUI307" s="80"/>
      <c r="BUJ307" s="80"/>
      <c r="BUK307" s="80"/>
      <c r="BUL307" s="80"/>
      <c r="BUM307" s="80"/>
      <c r="BUN307" s="80"/>
      <c r="BUO307" s="80"/>
      <c r="BUP307" s="80"/>
      <c r="BUQ307" s="80"/>
      <c r="BUR307" s="80"/>
      <c r="BUS307" s="80"/>
      <c r="BUT307" s="80"/>
      <c r="BUU307" s="80"/>
      <c r="BUV307" s="80"/>
      <c r="BUW307" s="80"/>
      <c r="BUX307" s="80"/>
      <c r="BUY307" s="80"/>
      <c r="BUZ307" s="80"/>
      <c r="BVA307" s="80"/>
      <c r="BVB307" s="80"/>
      <c r="BVC307" s="80"/>
      <c r="BVD307" s="80"/>
      <c r="BVE307" s="80"/>
      <c r="BVF307" s="80"/>
      <c r="BVG307" s="80"/>
      <c r="BVH307" s="80"/>
      <c r="BVI307" s="80"/>
      <c r="BVJ307" s="80"/>
      <c r="BVK307" s="80"/>
      <c r="BVL307" s="80"/>
      <c r="BVM307" s="80"/>
      <c r="BVN307" s="80"/>
      <c r="BVO307" s="80"/>
      <c r="BVP307" s="80"/>
      <c r="BVQ307" s="80"/>
      <c r="BVR307" s="80"/>
      <c r="BVS307" s="80"/>
      <c r="BVT307" s="80"/>
      <c r="BVU307" s="80"/>
      <c r="BVV307" s="80"/>
      <c r="BVW307" s="80"/>
      <c r="BVX307" s="80"/>
      <c r="BVY307" s="80"/>
      <c r="BVZ307" s="80"/>
      <c r="BWA307" s="80"/>
      <c r="BWB307" s="80"/>
      <c r="BWC307" s="80"/>
      <c r="BWD307" s="80"/>
      <c r="BWE307" s="80"/>
      <c r="BWF307" s="80"/>
      <c r="BWG307" s="80"/>
      <c r="BWH307" s="80"/>
      <c r="BWI307" s="80"/>
      <c r="BWJ307" s="80"/>
      <c r="BWK307" s="80"/>
      <c r="BWL307" s="80"/>
      <c r="BWM307" s="80"/>
      <c r="BWN307" s="80"/>
      <c r="BWO307" s="80"/>
      <c r="BWP307" s="80"/>
      <c r="BWQ307" s="80"/>
      <c r="BWR307" s="80"/>
      <c r="BWS307" s="80"/>
      <c r="BWT307" s="80"/>
      <c r="BWU307" s="80"/>
      <c r="BWV307" s="80"/>
      <c r="BWW307" s="80"/>
      <c r="BWX307" s="80"/>
      <c r="BWY307" s="80"/>
      <c r="BWZ307" s="80"/>
      <c r="BXA307" s="80"/>
      <c r="BXB307" s="80"/>
      <c r="BXC307" s="80"/>
      <c r="BXD307" s="80"/>
      <c r="BXE307" s="80"/>
      <c r="BXF307" s="80"/>
      <c r="BXG307" s="80"/>
      <c r="BXH307" s="80"/>
      <c r="BXI307" s="80"/>
      <c r="BXJ307" s="80"/>
      <c r="BXK307" s="80"/>
      <c r="BXL307" s="80"/>
      <c r="BXM307" s="80"/>
      <c r="BXN307" s="80"/>
      <c r="BXO307" s="80"/>
      <c r="BXP307" s="80"/>
      <c r="BXQ307" s="80"/>
      <c r="BXR307" s="80"/>
      <c r="BXS307" s="80"/>
      <c r="BXT307" s="80"/>
      <c r="BXU307" s="80"/>
      <c r="BXV307" s="80"/>
      <c r="BXW307" s="80"/>
      <c r="BXX307" s="80"/>
      <c r="BXY307" s="80"/>
      <c r="BXZ307" s="80"/>
      <c r="BYA307" s="80"/>
      <c r="BYB307" s="80"/>
      <c r="BYC307" s="80"/>
      <c r="BYD307" s="80"/>
      <c r="BYE307" s="80"/>
      <c r="BYF307" s="80"/>
      <c r="BYG307" s="80"/>
      <c r="BYH307" s="80"/>
      <c r="BYI307" s="80"/>
      <c r="BYJ307" s="80"/>
      <c r="BYK307" s="80"/>
      <c r="BYL307" s="80"/>
      <c r="BYM307" s="80"/>
      <c r="BYN307" s="80"/>
      <c r="BYO307" s="80"/>
      <c r="BYP307" s="80"/>
      <c r="BYQ307" s="80"/>
      <c r="BYR307" s="80"/>
      <c r="BYS307" s="80"/>
      <c r="BYT307" s="80"/>
      <c r="BYU307" s="80"/>
      <c r="BYV307" s="80"/>
      <c r="BYW307" s="80"/>
      <c r="BYX307" s="80"/>
      <c r="BYY307" s="80"/>
      <c r="BYZ307" s="80"/>
      <c r="BZA307" s="80"/>
      <c r="BZB307" s="80"/>
      <c r="BZC307" s="80"/>
      <c r="BZD307" s="80"/>
      <c r="BZE307" s="80"/>
      <c r="BZF307" s="80"/>
      <c r="BZG307" s="80"/>
      <c r="BZH307" s="80"/>
      <c r="BZI307" s="80"/>
      <c r="BZJ307" s="80"/>
      <c r="BZK307" s="80"/>
      <c r="BZL307" s="80"/>
      <c r="BZM307" s="80"/>
      <c r="BZN307" s="80"/>
      <c r="BZO307" s="80"/>
      <c r="BZP307" s="80"/>
      <c r="BZQ307" s="80"/>
      <c r="BZR307" s="80"/>
      <c r="BZS307" s="80"/>
      <c r="BZT307" s="80"/>
      <c r="BZU307" s="80"/>
      <c r="BZV307" s="80"/>
      <c r="BZW307" s="80"/>
      <c r="BZX307" s="80"/>
      <c r="BZY307" s="80"/>
      <c r="BZZ307" s="80"/>
      <c r="CAA307" s="80"/>
      <c r="CAB307" s="80"/>
      <c r="CAC307" s="80"/>
      <c r="CAD307" s="80"/>
      <c r="CAE307" s="80"/>
      <c r="CAF307" s="80"/>
      <c r="CAG307" s="80"/>
      <c r="CAH307" s="80"/>
      <c r="CAI307" s="80"/>
      <c r="CAJ307" s="80"/>
      <c r="CAK307" s="80"/>
      <c r="CAL307" s="80"/>
      <c r="CAM307" s="80"/>
      <c r="CAN307" s="80"/>
      <c r="CAO307" s="80"/>
      <c r="CAP307" s="80"/>
      <c r="CAQ307" s="80"/>
      <c r="CAR307" s="80"/>
      <c r="CAS307" s="80"/>
      <c r="CAT307" s="80"/>
      <c r="CAU307" s="80"/>
      <c r="CAV307" s="80"/>
      <c r="CAW307" s="80"/>
      <c r="CAX307" s="80"/>
      <c r="CAY307" s="80"/>
      <c r="CAZ307" s="80"/>
      <c r="CBA307" s="80"/>
      <c r="CBB307" s="80"/>
      <c r="CBC307" s="80"/>
      <c r="CBD307" s="80"/>
      <c r="CBE307" s="80"/>
      <c r="CBF307" s="80"/>
      <c r="CBG307" s="80"/>
      <c r="CBH307" s="80"/>
      <c r="CBI307" s="80"/>
      <c r="CBJ307" s="80"/>
      <c r="CBK307" s="80"/>
      <c r="CBL307" s="80"/>
      <c r="CBM307" s="80"/>
      <c r="CBN307" s="80"/>
      <c r="CBO307" s="80"/>
      <c r="CBP307" s="80"/>
      <c r="CBQ307" s="80"/>
      <c r="CBR307" s="80"/>
      <c r="CBS307" s="80"/>
      <c r="CBT307" s="80"/>
      <c r="CBU307" s="80"/>
      <c r="CBV307" s="80"/>
      <c r="CBW307" s="80"/>
      <c r="CBX307" s="80"/>
      <c r="CBY307" s="80"/>
      <c r="CBZ307" s="80"/>
      <c r="CCA307" s="80"/>
      <c r="CCB307" s="80"/>
      <c r="CCC307" s="80"/>
      <c r="CCD307" s="80"/>
      <c r="CCE307" s="80"/>
      <c r="CCF307" s="80"/>
      <c r="CCG307" s="80"/>
      <c r="CCH307" s="80"/>
      <c r="CCI307" s="80"/>
      <c r="CCJ307" s="80"/>
      <c r="CCK307" s="80"/>
      <c r="CCL307" s="80"/>
      <c r="CCM307" s="80"/>
      <c r="CCN307" s="80"/>
      <c r="CCO307" s="80"/>
      <c r="CCP307" s="80"/>
      <c r="CCQ307" s="80"/>
      <c r="CCR307" s="80"/>
      <c r="CCS307" s="80"/>
      <c r="CCT307" s="80"/>
      <c r="CCU307" s="80"/>
      <c r="CCV307" s="80"/>
      <c r="CCW307" s="80"/>
      <c r="CCX307" s="80"/>
      <c r="CCY307" s="80"/>
      <c r="CCZ307" s="80"/>
      <c r="CDA307" s="80"/>
      <c r="CDB307" s="80"/>
      <c r="CDC307" s="80"/>
      <c r="CDD307" s="80"/>
      <c r="CDE307" s="80"/>
      <c r="CDF307" s="80"/>
      <c r="CDG307" s="80"/>
      <c r="CDH307" s="80"/>
      <c r="CDI307" s="80"/>
      <c r="CDJ307" s="80"/>
      <c r="CDK307" s="80"/>
      <c r="CDL307" s="80"/>
      <c r="CDM307" s="80"/>
      <c r="CDN307" s="80"/>
      <c r="CDO307" s="80"/>
      <c r="CDP307" s="80"/>
      <c r="CDQ307" s="80"/>
      <c r="CDR307" s="80"/>
      <c r="CDS307" s="80"/>
      <c r="CDT307" s="80"/>
      <c r="CDU307" s="80"/>
      <c r="CDV307" s="80"/>
      <c r="CDW307" s="80"/>
      <c r="CDX307" s="80"/>
      <c r="CDY307" s="80"/>
      <c r="CDZ307" s="80"/>
      <c r="CEA307" s="80"/>
      <c r="CEB307" s="80"/>
      <c r="CEC307" s="80"/>
      <c r="CED307" s="80"/>
      <c r="CEE307" s="80"/>
      <c r="CEF307" s="80"/>
      <c r="CEG307" s="80"/>
      <c r="CEH307" s="80"/>
      <c r="CEI307" s="80"/>
      <c r="CEJ307" s="80"/>
      <c r="CEK307" s="80"/>
      <c r="CEL307" s="80"/>
      <c r="CEM307" s="80"/>
      <c r="CEN307" s="80"/>
      <c r="CEO307" s="80"/>
      <c r="CEP307" s="80"/>
      <c r="CEQ307" s="80"/>
      <c r="CER307" s="80"/>
      <c r="CES307" s="80"/>
      <c r="CET307" s="80"/>
      <c r="CEU307" s="80"/>
      <c r="CEV307" s="80"/>
      <c r="CEW307" s="80"/>
      <c r="CEX307" s="80"/>
      <c r="CEY307" s="80"/>
      <c r="CEZ307" s="80"/>
      <c r="CFA307" s="80"/>
      <c r="CFB307" s="80"/>
      <c r="CFC307" s="80"/>
      <c r="CFD307" s="80"/>
      <c r="CFE307" s="80"/>
      <c r="CFF307" s="80"/>
      <c r="CFG307" s="80"/>
      <c r="CFH307" s="80"/>
      <c r="CFI307" s="80"/>
      <c r="CFJ307" s="80"/>
      <c r="CFK307" s="80"/>
      <c r="CFL307" s="80"/>
      <c r="CFM307" s="80"/>
      <c r="CFN307" s="80"/>
      <c r="CFO307" s="80"/>
      <c r="CFP307" s="80"/>
      <c r="CFQ307" s="80"/>
      <c r="CFR307" s="80"/>
      <c r="CFS307" s="80"/>
      <c r="CFT307" s="80"/>
      <c r="CFU307" s="80"/>
      <c r="CFV307" s="80"/>
      <c r="CFW307" s="80"/>
      <c r="CFX307" s="80"/>
      <c r="CFY307" s="80"/>
      <c r="CFZ307" s="80"/>
      <c r="CGA307" s="80"/>
      <c r="CGB307" s="80"/>
      <c r="CGC307" s="80"/>
      <c r="CGD307" s="80"/>
      <c r="CGE307" s="80"/>
      <c r="CGF307" s="80"/>
      <c r="CGG307" s="80"/>
      <c r="CGH307" s="80"/>
      <c r="CGI307" s="80"/>
      <c r="CGJ307" s="80"/>
      <c r="CGK307" s="80"/>
      <c r="CGL307" s="80"/>
      <c r="CGM307" s="80"/>
      <c r="CGN307" s="80"/>
      <c r="CGO307" s="80"/>
      <c r="CGP307" s="80"/>
      <c r="CGQ307" s="80"/>
      <c r="CGR307" s="80"/>
      <c r="CGS307" s="80"/>
      <c r="CGT307" s="80"/>
      <c r="CGU307" s="80"/>
      <c r="CGV307" s="80"/>
      <c r="CGW307" s="80"/>
      <c r="CGX307" s="80"/>
      <c r="CGY307" s="80"/>
      <c r="CGZ307" s="80"/>
      <c r="CHA307" s="80"/>
      <c r="CHB307" s="80"/>
      <c r="CHC307" s="80"/>
      <c r="CHD307" s="80"/>
      <c r="CHE307" s="80"/>
      <c r="CHF307" s="80"/>
      <c r="CHG307" s="80"/>
      <c r="CHH307" s="80"/>
      <c r="CHI307" s="80"/>
      <c r="CHJ307" s="80"/>
      <c r="CHK307" s="80"/>
      <c r="CHL307" s="80"/>
      <c r="CHM307" s="80"/>
      <c r="CHN307" s="80"/>
      <c r="CHO307" s="80"/>
      <c r="CHP307" s="80"/>
      <c r="CHQ307" s="80"/>
      <c r="CHR307" s="80"/>
      <c r="CHS307" s="80"/>
      <c r="CHT307" s="80"/>
      <c r="CHU307" s="80"/>
      <c r="CHV307" s="80"/>
      <c r="CHW307" s="80"/>
      <c r="CHX307" s="80"/>
      <c r="CHY307" s="80"/>
      <c r="CHZ307" s="80"/>
      <c r="CIA307" s="80"/>
      <c r="CIB307" s="80"/>
      <c r="CIC307" s="80"/>
      <c r="CID307" s="80"/>
      <c r="CIE307" s="80"/>
      <c r="CIF307" s="80"/>
      <c r="CIG307" s="80"/>
      <c r="CIH307" s="80"/>
      <c r="CII307" s="80"/>
      <c r="CIJ307" s="80"/>
      <c r="CIK307" s="80"/>
      <c r="CIL307" s="80"/>
      <c r="CIM307" s="80"/>
      <c r="CIN307" s="80"/>
      <c r="CIO307" s="80"/>
      <c r="CIP307" s="80"/>
      <c r="CIQ307" s="80"/>
      <c r="CIR307" s="80"/>
      <c r="CIS307" s="80"/>
      <c r="CIT307" s="80"/>
      <c r="CIU307" s="80"/>
      <c r="CIV307" s="80"/>
      <c r="CIW307" s="80"/>
      <c r="CIX307" s="80"/>
      <c r="CIY307" s="80"/>
      <c r="CIZ307" s="80"/>
      <c r="CJA307" s="80"/>
      <c r="CJB307" s="80"/>
      <c r="CJC307" s="80"/>
      <c r="CJD307" s="80"/>
      <c r="CJE307" s="80"/>
      <c r="CJF307" s="80"/>
      <c r="CJG307" s="80"/>
      <c r="CJH307" s="80"/>
      <c r="CJI307" s="80"/>
      <c r="CJJ307" s="80"/>
      <c r="CJK307" s="80"/>
      <c r="CJL307" s="80"/>
      <c r="CJM307" s="80"/>
      <c r="CJN307" s="80"/>
      <c r="CJO307" s="80"/>
      <c r="CJP307" s="80"/>
      <c r="CJQ307" s="80"/>
      <c r="CJR307" s="80"/>
      <c r="CJS307" s="80"/>
      <c r="CJT307" s="80"/>
      <c r="CJU307" s="80"/>
      <c r="CJV307" s="80"/>
      <c r="CJW307" s="80"/>
      <c r="CJX307" s="80"/>
      <c r="CJY307" s="80"/>
      <c r="CJZ307" s="80"/>
      <c r="CKA307" s="80"/>
      <c r="CKB307" s="80"/>
      <c r="CKC307" s="80"/>
      <c r="CKD307" s="80"/>
      <c r="CKE307" s="80"/>
      <c r="CKF307" s="80"/>
      <c r="CKG307" s="80"/>
      <c r="CKH307" s="80"/>
      <c r="CKI307" s="80"/>
      <c r="CKJ307" s="80"/>
      <c r="CKK307" s="80"/>
      <c r="CKL307" s="80"/>
      <c r="CKM307" s="80"/>
      <c r="CKN307" s="80"/>
      <c r="CKO307" s="80"/>
      <c r="CKP307" s="80"/>
      <c r="CKQ307" s="80"/>
      <c r="CKR307" s="80"/>
      <c r="CKS307" s="80"/>
      <c r="CKT307" s="80"/>
      <c r="CKU307" s="80"/>
      <c r="CKV307" s="80"/>
      <c r="CKW307" s="80"/>
      <c r="CKX307" s="80"/>
      <c r="CKY307" s="80"/>
      <c r="CKZ307" s="80"/>
      <c r="CLA307" s="80"/>
      <c r="CLB307" s="80"/>
      <c r="CLC307" s="80"/>
      <c r="CLD307" s="80"/>
      <c r="CLE307" s="80"/>
      <c r="CLF307" s="80"/>
      <c r="CLG307" s="80"/>
      <c r="CLH307" s="80"/>
      <c r="CLI307" s="80"/>
      <c r="CLJ307" s="80"/>
      <c r="CLK307" s="80"/>
      <c r="CLL307" s="80"/>
      <c r="CLM307" s="80"/>
      <c r="CLN307" s="80"/>
      <c r="CLO307" s="80"/>
      <c r="CLP307" s="80"/>
      <c r="CLQ307" s="80"/>
      <c r="CLR307" s="80"/>
      <c r="CLS307" s="80"/>
      <c r="CLT307" s="80"/>
      <c r="CLU307" s="80"/>
      <c r="CLV307" s="80"/>
      <c r="CLW307" s="80"/>
      <c r="CLX307" s="80"/>
      <c r="CLY307" s="80"/>
      <c r="CLZ307" s="80"/>
      <c r="CMA307" s="80"/>
      <c r="CMB307" s="80"/>
      <c r="CMC307" s="80"/>
      <c r="CMD307" s="80"/>
      <c r="CME307" s="80"/>
      <c r="CMF307" s="80"/>
      <c r="CMG307" s="80"/>
      <c r="CMH307" s="80"/>
      <c r="CMI307" s="80"/>
      <c r="CMJ307" s="80"/>
      <c r="CMK307" s="80"/>
      <c r="CML307" s="80"/>
      <c r="CMM307" s="80"/>
      <c r="CMN307" s="80"/>
      <c r="CMO307" s="80"/>
      <c r="CMP307" s="80"/>
      <c r="CMQ307" s="80"/>
      <c r="CMR307" s="80"/>
      <c r="CMS307" s="80"/>
      <c r="CMT307" s="80"/>
      <c r="CMU307" s="80"/>
      <c r="CMV307" s="80"/>
      <c r="CMW307" s="80"/>
      <c r="CMX307" s="80"/>
      <c r="CMY307" s="80"/>
      <c r="CMZ307" s="80"/>
      <c r="CNA307" s="80"/>
      <c r="CNB307" s="80"/>
      <c r="CNC307" s="80"/>
      <c r="CND307" s="80"/>
      <c r="CNE307" s="80"/>
      <c r="CNF307" s="80"/>
      <c r="CNG307" s="80"/>
      <c r="CNH307" s="80"/>
      <c r="CNI307" s="80"/>
      <c r="CNJ307" s="80"/>
      <c r="CNK307" s="80"/>
      <c r="CNL307" s="80"/>
      <c r="CNM307" s="80"/>
      <c r="CNN307" s="80"/>
      <c r="CNO307" s="80"/>
      <c r="CNP307" s="80"/>
      <c r="CNQ307" s="80"/>
      <c r="CNR307" s="80"/>
      <c r="CNS307" s="80"/>
      <c r="CNT307" s="80"/>
      <c r="CNU307" s="80"/>
      <c r="CNV307" s="80"/>
      <c r="CNW307" s="80"/>
      <c r="CNX307" s="80"/>
      <c r="CNY307" s="80"/>
      <c r="CNZ307" s="80"/>
      <c r="COA307" s="80"/>
      <c r="COB307" s="80"/>
      <c r="COC307" s="80"/>
      <c r="COD307" s="80"/>
      <c r="COE307" s="80"/>
      <c r="COF307" s="80"/>
      <c r="COG307" s="80"/>
      <c r="COH307" s="80"/>
      <c r="COI307" s="80"/>
      <c r="COJ307" s="80"/>
      <c r="COK307" s="80"/>
      <c r="COL307" s="80"/>
      <c r="COM307" s="80"/>
      <c r="CON307" s="80"/>
      <c r="COO307" s="80"/>
      <c r="COP307" s="80"/>
      <c r="COQ307" s="80"/>
      <c r="COR307" s="80"/>
      <c r="COS307" s="80"/>
      <c r="COT307" s="80"/>
      <c r="COU307" s="80"/>
      <c r="COV307" s="80"/>
      <c r="COW307" s="80"/>
      <c r="COX307" s="80"/>
      <c r="COY307" s="80"/>
      <c r="COZ307" s="80"/>
      <c r="CPA307" s="80"/>
      <c r="CPB307" s="80"/>
      <c r="CPC307" s="80"/>
      <c r="CPD307" s="80"/>
      <c r="CPE307" s="80"/>
      <c r="CPF307" s="80"/>
      <c r="CPG307" s="80"/>
      <c r="CPH307" s="80"/>
      <c r="CPI307" s="80"/>
      <c r="CPJ307" s="80"/>
      <c r="CPK307" s="80"/>
      <c r="CPL307" s="80"/>
      <c r="CPM307" s="80"/>
      <c r="CPN307" s="80"/>
      <c r="CPO307" s="80"/>
      <c r="CPP307" s="80"/>
      <c r="CPQ307" s="80"/>
      <c r="CPR307" s="80"/>
      <c r="CPS307" s="80"/>
      <c r="CPT307" s="80"/>
      <c r="CPU307" s="80"/>
      <c r="CPV307" s="80"/>
      <c r="CPW307" s="80"/>
      <c r="CPX307" s="80"/>
      <c r="CPY307" s="80"/>
      <c r="CPZ307" s="80"/>
      <c r="CQA307" s="80"/>
      <c r="CQB307" s="80"/>
      <c r="CQC307" s="80"/>
      <c r="CQD307" s="80"/>
      <c r="CQE307" s="80"/>
      <c r="CQF307" s="80"/>
      <c r="CQG307" s="80"/>
      <c r="CQH307" s="80"/>
      <c r="CQI307" s="80"/>
      <c r="CQJ307" s="80"/>
      <c r="CQK307" s="80"/>
      <c r="CQL307" s="80"/>
      <c r="CQM307" s="80"/>
      <c r="CQN307" s="80"/>
      <c r="CQO307" s="80"/>
      <c r="CQP307" s="80"/>
      <c r="CQQ307" s="80"/>
      <c r="CQR307" s="80"/>
      <c r="CQS307" s="80"/>
      <c r="CQT307" s="80"/>
      <c r="CQU307" s="80"/>
      <c r="CQV307" s="80"/>
      <c r="CQW307" s="80"/>
      <c r="CQX307" s="80"/>
      <c r="CQY307" s="80"/>
      <c r="CQZ307" s="80"/>
      <c r="CRA307" s="80"/>
      <c r="CRB307" s="80"/>
      <c r="CRC307" s="80"/>
      <c r="CRD307" s="80"/>
      <c r="CRE307" s="80"/>
      <c r="CRF307" s="80"/>
      <c r="CRG307" s="80"/>
      <c r="CRH307" s="80"/>
      <c r="CRI307" s="80"/>
      <c r="CRJ307" s="80"/>
      <c r="CRK307" s="80"/>
      <c r="CRL307" s="80"/>
      <c r="CRM307" s="80"/>
      <c r="CRN307" s="80"/>
      <c r="CRO307" s="80"/>
      <c r="CRP307" s="80"/>
      <c r="CRQ307" s="80"/>
      <c r="CRR307" s="80"/>
      <c r="CRS307" s="80"/>
      <c r="CRT307" s="80"/>
      <c r="CRU307" s="80"/>
      <c r="CRV307" s="80"/>
      <c r="CRW307" s="80"/>
      <c r="CRX307" s="80"/>
      <c r="CRY307" s="80"/>
      <c r="CRZ307" s="80"/>
      <c r="CSA307" s="80"/>
      <c r="CSB307" s="80"/>
      <c r="CSC307" s="80"/>
      <c r="CSD307" s="80"/>
      <c r="CSE307" s="80"/>
      <c r="CSF307" s="80"/>
      <c r="CSG307" s="80"/>
      <c r="CSH307" s="80"/>
      <c r="CSI307" s="80"/>
      <c r="CSJ307" s="80"/>
      <c r="CSK307" s="80"/>
      <c r="CSL307" s="80"/>
      <c r="CSM307" s="80"/>
      <c r="CSN307" s="80"/>
      <c r="CSO307" s="80"/>
      <c r="CSP307" s="80"/>
      <c r="CSQ307" s="80"/>
      <c r="CSR307" s="80"/>
      <c r="CSS307" s="80"/>
      <c r="CST307" s="80"/>
      <c r="CSU307" s="80"/>
      <c r="CSV307" s="80"/>
      <c r="CSW307" s="80"/>
      <c r="CSX307" s="80"/>
      <c r="CSY307" s="80"/>
      <c r="CSZ307" s="80"/>
      <c r="CTA307" s="80"/>
      <c r="CTB307" s="80"/>
      <c r="CTC307" s="80"/>
      <c r="CTD307" s="80"/>
      <c r="CTE307" s="80"/>
      <c r="CTF307" s="80"/>
      <c r="CTG307" s="80"/>
      <c r="CTH307" s="80"/>
      <c r="CTI307" s="80"/>
      <c r="CTJ307" s="80"/>
      <c r="CTK307" s="80"/>
      <c r="CTL307" s="80"/>
      <c r="CTM307" s="80"/>
      <c r="CTN307" s="80"/>
      <c r="CTO307" s="80"/>
      <c r="CTP307" s="80"/>
      <c r="CTQ307" s="80"/>
      <c r="CTR307" s="80"/>
      <c r="CTS307" s="80"/>
      <c r="CTT307" s="80"/>
      <c r="CTU307" s="80"/>
      <c r="CTV307" s="80"/>
      <c r="CTW307" s="80"/>
      <c r="CTX307" s="80"/>
      <c r="CTY307" s="80"/>
      <c r="CTZ307" s="80"/>
      <c r="CUA307" s="80"/>
      <c r="CUB307" s="80"/>
      <c r="CUC307" s="80"/>
      <c r="CUD307" s="80"/>
      <c r="CUE307" s="80"/>
      <c r="CUF307" s="80"/>
      <c r="CUG307" s="80"/>
      <c r="CUH307" s="80"/>
      <c r="CUI307" s="80"/>
      <c r="CUJ307" s="80"/>
      <c r="CUK307" s="80"/>
      <c r="CUL307" s="80"/>
      <c r="CUM307" s="80"/>
      <c r="CUN307" s="80"/>
      <c r="CUO307" s="80"/>
      <c r="CUP307" s="80"/>
      <c r="CUQ307" s="80"/>
      <c r="CUR307" s="80"/>
      <c r="CUS307" s="80"/>
      <c r="CUT307" s="80"/>
      <c r="CUU307" s="80"/>
      <c r="CUV307" s="80"/>
      <c r="CUW307" s="80"/>
      <c r="CUX307" s="80"/>
      <c r="CUY307" s="80"/>
      <c r="CUZ307" s="80"/>
      <c r="CVA307" s="80"/>
      <c r="CVB307" s="80"/>
      <c r="CVC307" s="80"/>
      <c r="CVD307" s="80"/>
      <c r="CVE307" s="80"/>
      <c r="CVF307" s="80"/>
      <c r="CVG307" s="80"/>
      <c r="CVH307" s="80"/>
      <c r="CVI307" s="80"/>
      <c r="CVJ307" s="80"/>
      <c r="CVK307" s="80"/>
      <c r="CVL307" s="80"/>
      <c r="CVM307" s="80"/>
      <c r="CVN307" s="80"/>
      <c r="CVO307" s="80"/>
      <c r="CVP307" s="80"/>
      <c r="CVQ307" s="80"/>
      <c r="CVR307" s="80"/>
      <c r="CVS307" s="80"/>
      <c r="CVT307" s="80"/>
      <c r="CVU307" s="80"/>
      <c r="CVV307" s="80"/>
      <c r="CVW307" s="80"/>
      <c r="CVX307" s="80"/>
      <c r="CVY307" s="80"/>
      <c r="CVZ307" s="80"/>
      <c r="CWA307" s="80"/>
      <c r="CWB307" s="80"/>
      <c r="CWC307" s="80"/>
      <c r="CWD307" s="80"/>
      <c r="CWE307" s="80"/>
      <c r="CWF307" s="80"/>
      <c r="CWG307" s="80"/>
      <c r="CWH307" s="80"/>
      <c r="CWI307" s="80"/>
      <c r="CWJ307" s="80"/>
      <c r="CWK307" s="80"/>
      <c r="CWL307" s="80"/>
      <c r="CWM307" s="80"/>
      <c r="CWN307" s="80"/>
      <c r="CWO307" s="80"/>
      <c r="CWP307" s="80"/>
      <c r="CWQ307" s="80"/>
      <c r="CWR307" s="80"/>
      <c r="CWS307" s="80"/>
      <c r="CWT307" s="80"/>
      <c r="CWU307" s="80"/>
      <c r="CWV307" s="80"/>
      <c r="CWW307" s="80"/>
      <c r="CWX307" s="80"/>
      <c r="CWY307" s="80"/>
      <c r="CWZ307" s="80"/>
      <c r="CXA307" s="80"/>
      <c r="CXB307" s="80"/>
      <c r="CXC307" s="80"/>
      <c r="CXD307" s="80"/>
      <c r="CXE307" s="80"/>
      <c r="CXF307" s="80"/>
      <c r="CXG307" s="80"/>
      <c r="CXH307" s="80"/>
      <c r="CXI307" s="80"/>
      <c r="CXJ307" s="80"/>
      <c r="CXK307" s="80"/>
      <c r="CXL307" s="80"/>
      <c r="CXM307" s="80"/>
      <c r="CXN307" s="80"/>
      <c r="CXO307" s="80"/>
      <c r="CXP307" s="80"/>
      <c r="CXQ307" s="80"/>
      <c r="CXR307" s="80"/>
      <c r="CXS307" s="80"/>
      <c r="CXT307" s="80"/>
      <c r="CXU307" s="80"/>
      <c r="CXV307" s="80"/>
      <c r="CXW307" s="80"/>
      <c r="CXX307" s="80"/>
      <c r="CXY307" s="80"/>
      <c r="CXZ307" s="80"/>
      <c r="CYA307" s="80"/>
      <c r="CYB307" s="80"/>
      <c r="CYC307" s="80"/>
      <c r="CYD307" s="80"/>
      <c r="CYE307" s="80"/>
      <c r="CYF307" s="80"/>
      <c r="CYG307" s="80"/>
      <c r="CYH307" s="80"/>
      <c r="CYI307" s="80"/>
      <c r="CYJ307" s="80"/>
      <c r="CYK307" s="80"/>
      <c r="CYL307" s="80"/>
      <c r="CYM307" s="80"/>
      <c r="CYN307" s="80"/>
      <c r="CYO307" s="80"/>
      <c r="CYP307" s="80"/>
      <c r="CYQ307" s="80"/>
      <c r="CYR307" s="80"/>
      <c r="CYS307" s="80"/>
      <c r="CYT307" s="80"/>
      <c r="CYU307" s="80"/>
      <c r="CYV307" s="80"/>
      <c r="CYW307" s="80"/>
      <c r="CYX307" s="80"/>
      <c r="CYY307" s="80"/>
      <c r="CYZ307" s="80"/>
      <c r="CZA307" s="80"/>
      <c r="CZB307" s="80"/>
      <c r="CZC307" s="80"/>
      <c r="CZD307" s="80"/>
      <c r="CZE307" s="80"/>
      <c r="CZF307" s="80"/>
      <c r="CZG307" s="80"/>
      <c r="CZH307" s="80"/>
      <c r="CZI307" s="80"/>
      <c r="CZJ307" s="80"/>
      <c r="CZK307" s="80"/>
      <c r="CZL307" s="80"/>
      <c r="CZM307" s="80"/>
      <c r="CZN307" s="80"/>
      <c r="CZO307" s="80"/>
      <c r="CZP307" s="80"/>
      <c r="CZQ307" s="80"/>
      <c r="CZR307" s="80"/>
      <c r="CZS307" s="80"/>
      <c r="CZT307" s="80"/>
      <c r="CZU307" s="80"/>
      <c r="CZV307" s="80"/>
      <c r="CZW307" s="80"/>
      <c r="CZX307" s="80"/>
      <c r="CZY307" s="80"/>
      <c r="CZZ307" s="80"/>
      <c r="DAA307" s="80"/>
      <c r="DAB307" s="80"/>
      <c r="DAC307" s="80"/>
      <c r="DAD307" s="80"/>
      <c r="DAE307" s="80"/>
      <c r="DAF307" s="80"/>
      <c r="DAG307" s="80"/>
      <c r="DAH307" s="80"/>
      <c r="DAI307" s="80"/>
      <c r="DAJ307" s="80"/>
      <c r="DAK307" s="80"/>
      <c r="DAL307" s="80"/>
      <c r="DAM307" s="80"/>
      <c r="DAN307" s="80"/>
      <c r="DAO307" s="80"/>
      <c r="DAP307" s="80"/>
      <c r="DAQ307" s="80"/>
      <c r="DAR307" s="80"/>
      <c r="DAS307" s="80"/>
      <c r="DAT307" s="80"/>
      <c r="DAU307" s="80"/>
      <c r="DAV307" s="80"/>
      <c r="DAW307" s="80"/>
      <c r="DAX307" s="80"/>
      <c r="DAY307" s="80"/>
      <c r="DAZ307" s="80"/>
      <c r="DBA307" s="80"/>
      <c r="DBB307" s="80"/>
      <c r="DBC307" s="80"/>
      <c r="DBD307" s="80"/>
      <c r="DBE307" s="80"/>
      <c r="DBF307" s="80"/>
      <c r="DBG307" s="80"/>
      <c r="DBH307" s="80"/>
      <c r="DBI307" s="80"/>
      <c r="DBJ307" s="80"/>
      <c r="DBK307" s="80"/>
      <c r="DBL307" s="80"/>
      <c r="DBM307" s="80"/>
      <c r="DBN307" s="80"/>
      <c r="DBO307" s="80"/>
      <c r="DBP307" s="80"/>
      <c r="DBQ307" s="80"/>
      <c r="DBR307" s="80"/>
      <c r="DBS307" s="80"/>
      <c r="DBT307" s="80"/>
      <c r="DBU307" s="80"/>
      <c r="DBV307" s="80"/>
      <c r="DBW307" s="80"/>
      <c r="DBX307" s="80"/>
      <c r="DBY307" s="80"/>
      <c r="DBZ307" s="80"/>
      <c r="DCA307" s="80"/>
      <c r="DCB307" s="80"/>
      <c r="DCC307" s="80"/>
      <c r="DCD307" s="80"/>
      <c r="DCE307" s="80"/>
      <c r="DCF307" s="80"/>
      <c r="DCG307" s="80"/>
      <c r="DCH307" s="80"/>
      <c r="DCI307" s="80"/>
      <c r="DCJ307" s="80"/>
      <c r="DCK307" s="80"/>
      <c r="DCL307" s="80"/>
      <c r="DCM307" s="80"/>
      <c r="DCN307" s="80"/>
      <c r="DCO307" s="80"/>
      <c r="DCP307" s="80"/>
      <c r="DCQ307" s="80"/>
      <c r="DCR307" s="80"/>
      <c r="DCS307" s="80"/>
      <c r="DCT307" s="80"/>
      <c r="DCU307" s="80"/>
      <c r="DCV307" s="80"/>
      <c r="DCW307" s="80"/>
      <c r="DCX307" s="80"/>
      <c r="DCY307" s="80"/>
      <c r="DCZ307" s="80"/>
      <c r="DDA307" s="80"/>
      <c r="DDB307" s="80"/>
      <c r="DDC307" s="80"/>
      <c r="DDD307" s="80"/>
      <c r="DDE307" s="80"/>
      <c r="DDF307" s="80"/>
      <c r="DDG307" s="80"/>
      <c r="DDH307" s="80"/>
      <c r="DDI307" s="80"/>
      <c r="DDJ307" s="80"/>
      <c r="DDK307" s="80"/>
      <c r="DDL307" s="80"/>
      <c r="DDM307" s="80"/>
      <c r="DDN307" s="80"/>
      <c r="DDO307" s="80"/>
      <c r="DDP307" s="80"/>
      <c r="DDQ307" s="80"/>
      <c r="DDR307" s="80"/>
      <c r="DDS307" s="80"/>
      <c r="DDT307" s="80"/>
      <c r="DDU307" s="80"/>
      <c r="DDV307" s="80"/>
      <c r="DDW307" s="80"/>
      <c r="DDX307" s="80"/>
      <c r="DDY307" s="80"/>
      <c r="DDZ307" s="80"/>
      <c r="DEA307" s="80"/>
      <c r="DEB307" s="80"/>
      <c r="DEC307" s="80"/>
      <c r="DED307" s="80"/>
      <c r="DEE307" s="80"/>
      <c r="DEF307" s="80"/>
      <c r="DEG307" s="80"/>
      <c r="DEH307" s="80"/>
      <c r="DEI307" s="80"/>
      <c r="DEJ307" s="80"/>
      <c r="DEK307" s="80"/>
      <c r="DEL307" s="80"/>
      <c r="DEM307" s="80"/>
      <c r="DEN307" s="80"/>
      <c r="DEO307" s="80"/>
      <c r="DEP307" s="80"/>
      <c r="DEQ307" s="80"/>
      <c r="DER307" s="80"/>
      <c r="DES307" s="80"/>
      <c r="DET307" s="80"/>
      <c r="DEU307" s="80"/>
      <c r="DEV307" s="80"/>
      <c r="DEW307" s="80"/>
      <c r="DEX307" s="80"/>
      <c r="DEY307" s="80"/>
      <c r="DEZ307" s="80"/>
      <c r="DFA307" s="80"/>
      <c r="DFB307" s="80"/>
      <c r="DFC307" s="80"/>
      <c r="DFD307" s="80"/>
      <c r="DFE307" s="80"/>
      <c r="DFF307" s="80"/>
      <c r="DFG307" s="80"/>
      <c r="DFH307" s="80"/>
      <c r="DFI307" s="80"/>
      <c r="DFJ307" s="80"/>
      <c r="DFK307" s="80"/>
      <c r="DFL307" s="80"/>
      <c r="DFM307" s="80"/>
      <c r="DFN307" s="80"/>
      <c r="DFO307" s="80"/>
      <c r="DFP307" s="80"/>
      <c r="DFQ307" s="80"/>
      <c r="DFR307" s="80"/>
      <c r="DFS307" s="80"/>
      <c r="DFT307" s="80"/>
      <c r="DFU307" s="80"/>
      <c r="DFV307" s="80"/>
      <c r="DFW307" s="80"/>
      <c r="DFX307" s="80"/>
      <c r="DFY307" s="80"/>
      <c r="DFZ307" s="80"/>
      <c r="DGA307" s="80"/>
      <c r="DGB307" s="80"/>
      <c r="DGC307" s="80"/>
      <c r="DGD307" s="80"/>
      <c r="DGE307" s="80"/>
      <c r="DGF307" s="80"/>
      <c r="DGG307" s="80"/>
      <c r="DGH307" s="80"/>
      <c r="DGI307" s="80"/>
      <c r="DGJ307" s="80"/>
      <c r="DGK307" s="80"/>
      <c r="DGL307" s="80"/>
      <c r="DGM307" s="80"/>
      <c r="DGN307" s="80"/>
      <c r="DGO307" s="80"/>
      <c r="DGP307" s="80"/>
      <c r="DGQ307" s="80"/>
      <c r="DGR307" s="80"/>
      <c r="DGS307" s="80"/>
      <c r="DGT307" s="80"/>
      <c r="DGU307" s="80"/>
      <c r="DGV307" s="80"/>
      <c r="DGW307" s="80"/>
      <c r="DGX307" s="80"/>
      <c r="DGY307" s="80"/>
      <c r="DGZ307" s="80"/>
      <c r="DHA307" s="80"/>
      <c r="DHB307" s="80"/>
      <c r="DHC307" s="80"/>
      <c r="DHD307" s="80"/>
      <c r="DHE307" s="80"/>
      <c r="DHF307" s="80"/>
      <c r="DHG307" s="80"/>
      <c r="DHH307" s="80"/>
      <c r="DHI307" s="80"/>
      <c r="DHJ307" s="80"/>
      <c r="DHK307" s="80"/>
      <c r="DHL307" s="80"/>
      <c r="DHM307" s="80"/>
      <c r="DHN307" s="80"/>
      <c r="DHO307" s="80"/>
      <c r="DHP307" s="80"/>
      <c r="DHQ307" s="80"/>
      <c r="DHR307" s="80"/>
      <c r="DHS307" s="80"/>
      <c r="DHT307" s="80"/>
      <c r="DHU307" s="80"/>
      <c r="DHV307" s="80"/>
      <c r="DHW307" s="80"/>
      <c r="DHX307" s="80"/>
      <c r="DHY307" s="80"/>
      <c r="DHZ307" s="80"/>
      <c r="DIA307" s="80"/>
      <c r="DIB307" s="80"/>
      <c r="DIC307" s="80"/>
      <c r="DID307" s="80"/>
      <c r="DIE307" s="80"/>
      <c r="DIF307" s="80"/>
      <c r="DIG307" s="80"/>
      <c r="DIH307" s="80"/>
      <c r="DII307" s="80"/>
      <c r="DIJ307" s="80"/>
      <c r="DIK307" s="80"/>
      <c r="DIL307" s="80"/>
      <c r="DIM307" s="80"/>
      <c r="DIN307" s="80"/>
      <c r="DIO307" s="80"/>
      <c r="DIP307" s="80"/>
      <c r="DIQ307" s="80"/>
      <c r="DIR307" s="80"/>
      <c r="DIS307" s="80"/>
      <c r="DIT307" s="80"/>
      <c r="DIU307" s="80"/>
      <c r="DIV307" s="80"/>
      <c r="DIW307" s="80"/>
      <c r="DIX307" s="80"/>
      <c r="DIY307" s="80"/>
      <c r="DIZ307" s="80"/>
      <c r="DJA307" s="80"/>
      <c r="DJB307" s="80"/>
      <c r="DJC307" s="80"/>
      <c r="DJD307" s="80"/>
      <c r="DJE307" s="80"/>
      <c r="DJF307" s="80"/>
      <c r="DJG307" s="80"/>
      <c r="DJH307" s="80"/>
      <c r="DJI307" s="80"/>
      <c r="DJJ307" s="80"/>
      <c r="DJK307" s="80"/>
      <c r="DJL307" s="80"/>
      <c r="DJM307" s="80"/>
      <c r="DJN307" s="80"/>
      <c r="DJO307" s="80"/>
      <c r="DJP307" s="80"/>
      <c r="DJQ307" s="80"/>
      <c r="DJR307" s="80"/>
      <c r="DJS307" s="80"/>
      <c r="DJT307" s="80"/>
      <c r="DJU307" s="80"/>
      <c r="DJV307" s="80"/>
      <c r="DJW307" s="80"/>
      <c r="DJX307" s="80"/>
      <c r="DJY307" s="80"/>
      <c r="DJZ307" s="80"/>
      <c r="DKA307" s="80"/>
      <c r="DKB307" s="80"/>
      <c r="DKC307" s="80"/>
      <c r="DKD307" s="80"/>
      <c r="DKE307" s="80"/>
      <c r="DKF307" s="80"/>
      <c r="DKG307" s="80"/>
      <c r="DKH307" s="80"/>
      <c r="DKI307" s="80"/>
      <c r="DKJ307" s="80"/>
      <c r="DKK307" s="80"/>
      <c r="DKL307" s="80"/>
      <c r="DKM307" s="80"/>
      <c r="DKN307" s="80"/>
      <c r="DKO307" s="80"/>
      <c r="DKP307" s="80"/>
      <c r="DKQ307" s="80"/>
      <c r="DKR307" s="80"/>
      <c r="DKS307" s="80"/>
      <c r="DKT307" s="80"/>
      <c r="DKU307" s="80"/>
      <c r="DKV307" s="80"/>
      <c r="DKW307" s="80"/>
      <c r="DKX307" s="80"/>
      <c r="DKY307" s="80"/>
      <c r="DKZ307" s="80"/>
      <c r="DLA307" s="80"/>
      <c r="DLB307" s="80"/>
      <c r="DLC307" s="80"/>
      <c r="DLD307" s="80"/>
      <c r="DLE307" s="80"/>
      <c r="DLF307" s="80"/>
      <c r="DLG307" s="80"/>
      <c r="DLH307" s="80"/>
      <c r="DLI307" s="80"/>
      <c r="DLJ307" s="80"/>
      <c r="DLK307" s="80"/>
      <c r="DLL307" s="80"/>
      <c r="DLM307" s="80"/>
      <c r="DLN307" s="80"/>
      <c r="DLO307" s="80"/>
      <c r="DLP307" s="80"/>
      <c r="DLQ307" s="80"/>
      <c r="DLR307" s="80"/>
      <c r="DLS307" s="80"/>
      <c r="DLT307" s="80"/>
      <c r="DLU307" s="80"/>
      <c r="DLV307" s="80"/>
      <c r="DLW307" s="80"/>
      <c r="DLX307" s="80"/>
      <c r="DLY307" s="80"/>
      <c r="DLZ307" s="80"/>
      <c r="DMA307" s="80"/>
      <c r="DMB307" s="80"/>
      <c r="DMC307" s="80"/>
      <c r="DMD307" s="80"/>
      <c r="DME307" s="80"/>
      <c r="DMF307" s="80"/>
      <c r="DMG307" s="80"/>
      <c r="DMH307" s="80"/>
      <c r="DMI307" s="80"/>
      <c r="DMJ307" s="80"/>
      <c r="DMK307" s="80"/>
      <c r="DML307" s="80"/>
      <c r="DMM307" s="80"/>
      <c r="DMN307" s="80"/>
      <c r="DMO307" s="80"/>
      <c r="DMP307" s="80"/>
      <c r="DMQ307" s="80"/>
      <c r="DMR307" s="80"/>
      <c r="DMS307" s="80"/>
      <c r="DMT307" s="80"/>
      <c r="DMU307" s="80"/>
      <c r="DMV307" s="80"/>
      <c r="DMW307" s="80"/>
      <c r="DMX307" s="80"/>
      <c r="DMY307" s="80"/>
      <c r="DMZ307" s="80"/>
      <c r="DNA307" s="80"/>
      <c r="DNB307" s="80"/>
      <c r="DNC307" s="80"/>
      <c r="DND307" s="80"/>
      <c r="DNE307" s="80"/>
      <c r="DNF307" s="80"/>
      <c r="DNG307" s="80"/>
      <c r="DNH307" s="80"/>
      <c r="DNI307" s="80"/>
      <c r="DNJ307" s="80"/>
      <c r="DNK307" s="80"/>
      <c r="DNL307" s="80"/>
      <c r="DNM307" s="80"/>
      <c r="DNN307" s="80"/>
      <c r="DNO307" s="80"/>
      <c r="DNP307" s="80"/>
      <c r="DNQ307" s="80"/>
      <c r="DNR307" s="80"/>
      <c r="DNS307" s="80"/>
      <c r="DNT307" s="80"/>
      <c r="DNU307" s="80"/>
      <c r="DNV307" s="80"/>
      <c r="DNW307" s="80"/>
      <c r="DNX307" s="80"/>
      <c r="DNY307" s="80"/>
      <c r="DNZ307" s="80"/>
      <c r="DOA307" s="80"/>
      <c r="DOB307" s="80"/>
      <c r="DOC307" s="80"/>
      <c r="DOD307" s="80"/>
      <c r="DOE307" s="80"/>
      <c r="DOF307" s="80"/>
      <c r="DOG307" s="80"/>
      <c r="DOH307" s="80"/>
      <c r="DOI307" s="80"/>
      <c r="DOJ307" s="80"/>
      <c r="DOK307" s="80"/>
      <c r="DOL307" s="80"/>
      <c r="DOM307" s="80"/>
      <c r="DON307" s="80"/>
      <c r="DOO307" s="80"/>
      <c r="DOP307" s="80"/>
      <c r="DOQ307" s="80"/>
      <c r="DOR307" s="80"/>
      <c r="DOS307" s="80"/>
      <c r="DOT307" s="80"/>
      <c r="DOU307" s="80"/>
      <c r="DOV307" s="80"/>
      <c r="DOW307" s="80"/>
      <c r="DOX307" s="80"/>
      <c r="DOY307" s="80"/>
      <c r="DOZ307" s="80"/>
      <c r="DPA307" s="80"/>
      <c r="DPB307" s="80"/>
      <c r="DPC307" s="80"/>
      <c r="DPD307" s="80"/>
      <c r="DPE307" s="80"/>
      <c r="DPF307" s="80"/>
      <c r="DPG307" s="80"/>
      <c r="DPH307" s="80"/>
      <c r="DPI307" s="80"/>
      <c r="DPJ307" s="80"/>
      <c r="DPK307" s="80"/>
      <c r="DPL307" s="80"/>
      <c r="DPM307" s="80"/>
      <c r="DPN307" s="80"/>
      <c r="DPO307" s="80"/>
      <c r="DPP307" s="80"/>
      <c r="DPQ307" s="80"/>
      <c r="DPR307" s="80"/>
      <c r="DPS307" s="80"/>
      <c r="DPT307" s="80"/>
      <c r="DPU307" s="80"/>
      <c r="DPV307" s="80"/>
      <c r="DPW307" s="80"/>
      <c r="DPX307" s="80"/>
      <c r="DPY307" s="80"/>
      <c r="DPZ307" s="80"/>
      <c r="DQA307" s="80"/>
      <c r="DQB307" s="80"/>
      <c r="DQC307" s="80"/>
      <c r="DQD307" s="80"/>
      <c r="DQE307" s="80"/>
      <c r="DQF307" s="80"/>
      <c r="DQG307" s="80"/>
      <c r="DQH307" s="80"/>
      <c r="DQI307" s="80"/>
      <c r="DQJ307" s="80"/>
      <c r="DQK307" s="80"/>
      <c r="DQL307" s="80"/>
      <c r="DQM307" s="80"/>
      <c r="DQN307" s="80"/>
      <c r="DQO307" s="80"/>
      <c r="DQP307" s="80"/>
      <c r="DQQ307" s="80"/>
      <c r="DQR307" s="80"/>
      <c r="DQS307" s="80"/>
      <c r="DQT307" s="80"/>
      <c r="DQU307" s="80"/>
      <c r="DQV307" s="80"/>
      <c r="DQW307" s="80"/>
      <c r="DQX307" s="80"/>
      <c r="DQY307" s="80"/>
      <c r="DQZ307" s="80"/>
      <c r="DRA307" s="80"/>
      <c r="DRB307" s="80"/>
      <c r="DRC307" s="80"/>
      <c r="DRD307" s="80"/>
      <c r="DRE307" s="80"/>
      <c r="DRF307" s="80"/>
      <c r="DRG307" s="80"/>
      <c r="DRH307" s="80"/>
      <c r="DRI307" s="80"/>
      <c r="DRJ307" s="80"/>
      <c r="DRK307" s="80"/>
      <c r="DRL307" s="80"/>
      <c r="DRM307" s="80"/>
      <c r="DRN307" s="80"/>
      <c r="DRO307" s="80"/>
      <c r="DRP307" s="80"/>
      <c r="DRQ307" s="80"/>
      <c r="DRR307" s="80"/>
      <c r="DRS307" s="80"/>
      <c r="DRT307" s="80"/>
      <c r="DRU307" s="80"/>
      <c r="DRV307" s="80"/>
      <c r="DRW307" s="80"/>
      <c r="DRX307" s="80"/>
      <c r="DRY307" s="80"/>
      <c r="DRZ307" s="80"/>
      <c r="DSA307" s="80"/>
      <c r="DSB307" s="80"/>
      <c r="DSC307" s="80"/>
      <c r="DSD307" s="80"/>
      <c r="DSE307" s="80"/>
      <c r="DSF307" s="80"/>
      <c r="DSG307" s="80"/>
      <c r="DSH307" s="80"/>
      <c r="DSI307" s="80"/>
      <c r="DSJ307" s="80"/>
      <c r="DSK307" s="80"/>
      <c r="DSL307" s="80"/>
      <c r="DSM307" s="80"/>
      <c r="DSN307" s="80"/>
      <c r="DSO307" s="80"/>
      <c r="DSP307" s="80"/>
      <c r="DSQ307" s="80"/>
      <c r="DSR307" s="80"/>
      <c r="DSS307" s="80"/>
      <c r="DST307" s="80"/>
      <c r="DSU307" s="80"/>
      <c r="DSV307" s="80"/>
      <c r="DSW307" s="80"/>
      <c r="DSX307" s="80"/>
      <c r="DSY307" s="80"/>
      <c r="DSZ307" s="80"/>
      <c r="DTA307" s="80"/>
      <c r="DTB307" s="80"/>
      <c r="DTC307" s="80"/>
      <c r="DTD307" s="80"/>
      <c r="DTE307" s="80"/>
      <c r="DTF307" s="80"/>
      <c r="DTG307" s="80"/>
      <c r="DTH307" s="80"/>
      <c r="DTI307" s="80"/>
      <c r="DTJ307" s="80"/>
      <c r="DTK307" s="80"/>
      <c r="DTL307" s="80"/>
      <c r="DTM307" s="80"/>
      <c r="DTN307" s="80"/>
      <c r="DTO307" s="80"/>
      <c r="DTP307" s="80"/>
      <c r="DTQ307" s="80"/>
      <c r="DTR307" s="80"/>
      <c r="DTS307" s="80"/>
      <c r="DTT307" s="80"/>
      <c r="DTU307" s="80"/>
      <c r="DTV307" s="80"/>
      <c r="DTW307" s="80"/>
      <c r="DTX307" s="80"/>
      <c r="DTY307" s="80"/>
      <c r="DTZ307" s="80"/>
      <c r="DUA307" s="80"/>
      <c r="DUB307" s="80"/>
      <c r="DUC307" s="80"/>
      <c r="DUD307" s="80"/>
      <c r="DUE307" s="80"/>
      <c r="DUF307" s="80"/>
      <c r="DUG307" s="80"/>
      <c r="DUH307" s="80"/>
      <c r="DUI307" s="80"/>
      <c r="DUJ307" s="80"/>
      <c r="DUK307" s="80"/>
      <c r="DUL307" s="80"/>
      <c r="DUM307" s="80"/>
      <c r="DUN307" s="80"/>
      <c r="DUO307" s="80"/>
      <c r="DUP307" s="80"/>
      <c r="DUQ307" s="80"/>
      <c r="DUR307" s="80"/>
      <c r="DUS307" s="80"/>
      <c r="DUT307" s="80"/>
      <c r="DUU307" s="80"/>
      <c r="DUV307" s="80"/>
      <c r="DUW307" s="80"/>
      <c r="DUX307" s="80"/>
      <c r="DUY307" s="80"/>
      <c r="DUZ307" s="80"/>
      <c r="DVA307" s="80"/>
      <c r="DVB307" s="80"/>
      <c r="DVC307" s="80"/>
      <c r="DVD307" s="80"/>
      <c r="DVE307" s="80"/>
      <c r="DVF307" s="80"/>
      <c r="DVG307" s="80"/>
      <c r="DVH307" s="80"/>
      <c r="DVI307" s="80"/>
      <c r="DVJ307" s="80"/>
      <c r="DVK307" s="80"/>
      <c r="DVL307" s="80"/>
      <c r="DVM307" s="80"/>
      <c r="DVN307" s="80"/>
      <c r="DVO307" s="80"/>
      <c r="DVP307" s="80"/>
      <c r="DVQ307" s="80"/>
      <c r="DVR307" s="80"/>
      <c r="DVS307" s="80"/>
      <c r="DVT307" s="80"/>
      <c r="DVU307" s="80"/>
      <c r="DVV307" s="80"/>
      <c r="DVW307" s="80"/>
      <c r="DVX307" s="80"/>
      <c r="DVY307" s="80"/>
      <c r="DVZ307" s="80"/>
      <c r="DWA307" s="80"/>
      <c r="DWB307" s="80"/>
      <c r="DWC307" s="80"/>
      <c r="DWD307" s="80"/>
      <c r="DWE307" s="80"/>
      <c r="DWF307" s="80"/>
      <c r="DWG307" s="80"/>
      <c r="DWH307" s="80"/>
      <c r="DWI307" s="80"/>
      <c r="DWJ307" s="80"/>
      <c r="DWK307" s="80"/>
      <c r="DWL307" s="80"/>
      <c r="DWM307" s="80"/>
      <c r="DWN307" s="80"/>
      <c r="DWO307" s="80"/>
      <c r="DWP307" s="80"/>
      <c r="DWQ307" s="80"/>
      <c r="DWR307" s="80"/>
      <c r="DWS307" s="80"/>
      <c r="DWT307" s="80"/>
      <c r="DWU307" s="80"/>
      <c r="DWV307" s="80"/>
      <c r="DWW307" s="80"/>
      <c r="DWX307" s="80"/>
      <c r="DWY307" s="80"/>
      <c r="DWZ307" s="80"/>
      <c r="DXA307" s="80"/>
      <c r="DXB307" s="80"/>
      <c r="DXC307" s="80"/>
      <c r="DXD307" s="80"/>
      <c r="DXE307" s="80"/>
      <c r="DXF307" s="80"/>
      <c r="DXG307" s="80"/>
      <c r="DXH307" s="80"/>
      <c r="DXI307" s="80"/>
      <c r="DXJ307" s="80"/>
      <c r="DXK307" s="80"/>
      <c r="DXL307" s="80"/>
      <c r="DXM307" s="80"/>
      <c r="DXN307" s="80"/>
      <c r="DXO307" s="80"/>
      <c r="DXP307" s="80"/>
      <c r="DXQ307" s="80"/>
      <c r="DXR307" s="80"/>
      <c r="DXS307" s="80"/>
      <c r="DXT307" s="80"/>
      <c r="DXU307" s="80"/>
      <c r="DXV307" s="80"/>
      <c r="DXW307" s="80"/>
      <c r="DXX307" s="80"/>
      <c r="DXY307" s="80"/>
      <c r="DXZ307" s="80"/>
      <c r="DYA307" s="80"/>
      <c r="DYB307" s="80"/>
      <c r="DYC307" s="80"/>
      <c r="DYD307" s="80"/>
      <c r="DYE307" s="80"/>
      <c r="DYF307" s="80"/>
      <c r="DYG307" s="80"/>
      <c r="DYH307" s="80"/>
      <c r="DYI307" s="80"/>
      <c r="DYJ307" s="80"/>
      <c r="DYK307" s="80"/>
      <c r="DYL307" s="80"/>
      <c r="DYM307" s="80"/>
      <c r="DYN307" s="80"/>
      <c r="DYO307" s="80"/>
      <c r="DYP307" s="80"/>
      <c r="DYQ307" s="80"/>
      <c r="DYR307" s="80"/>
      <c r="DYS307" s="80"/>
      <c r="DYT307" s="80"/>
      <c r="DYU307" s="80"/>
      <c r="DYV307" s="80"/>
      <c r="DYW307" s="80"/>
      <c r="DYX307" s="80"/>
      <c r="DYY307" s="80"/>
      <c r="DYZ307" s="80"/>
      <c r="DZA307" s="80"/>
      <c r="DZB307" s="80"/>
      <c r="DZC307" s="80"/>
      <c r="DZD307" s="80"/>
      <c r="DZE307" s="80"/>
      <c r="DZF307" s="80"/>
      <c r="DZG307" s="80"/>
      <c r="DZH307" s="80"/>
      <c r="DZI307" s="80"/>
      <c r="DZJ307" s="80"/>
      <c r="DZK307" s="80"/>
      <c r="DZL307" s="80"/>
      <c r="DZM307" s="80"/>
      <c r="DZN307" s="80"/>
      <c r="DZO307" s="80"/>
      <c r="DZP307" s="80"/>
      <c r="DZQ307" s="80"/>
      <c r="DZR307" s="80"/>
      <c r="DZS307" s="80"/>
      <c r="DZT307" s="80"/>
      <c r="DZU307" s="80"/>
      <c r="DZV307" s="80"/>
      <c r="DZW307" s="80"/>
      <c r="DZX307" s="80"/>
      <c r="DZY307" s="80"/>
      <c r="DZZ307" s="80"/>
      <c r="EAA307" s="80"/>
      <c r="EAB307" s="80"/>
      <c r="EAC307" s="80"/>
      <c r="EAD307" s="80"/>
      <c r="EAE307" s="80"/>
      <c r="EAF307" s="80"/>
      <c r="EAG307" s="80"/>
      <c r="EAH307" s="80"/>
      <c r="EAI307" s="80"/>
      <c r="EAJ307" s="80"/>
      <c r="EAK307" s="80"/>
      <c r="EAL307" s="80"/>
      <c r="EAM307" s="80"/>
      <c r="EAN307" s="80"/>
      <c r="EAO307" s="80"/>
      <c r="EAP307" s="80"/>
      <c r="EAQ307" s="80"/>
      <c r="EAR307" s="80"/>
      <c r="EAS307" s="80"/>
      <c r="EAT307" s="80"/>
      <c r="EAU307" s="80"/>
      <c r="EAV307" s="80"/>
      <c r="EAW307" s="80"/>
      <c r="EAX307" s="80"/>
      <c r="EAY307" s="80"/>
      <c r="EAZ307" s="80"/>
      <c r="EBA307" s="80"/>
      <c r="EBB307" s="80"/>
      <c r="EBC307" s="80"/>
      <c r="EBD307" s="80"/>
      <c r="EBE307" s="80"/>
      <c r="EBF307" s="80"/>
      <c r="EBG307" s="80"/>
      <c r="EBH307" s="80"/>
      <c r="EBI307" s="80"/>
      <c r="EBJ307" s="80"/>
      <c r="EBK307" s="80"/>
      <c r="EBL307" s="80"/>
      <c r="EBM307" s="80"/>
      <c r="EBN307" s="80"/>
      <c r="EBO307" s="80"/>
      <c r="EBP307" s="80"/>
      <c r="EBQ307" s="80"/>
      <c r="EBR307" s="80"/>
      <c r="EBS307" s="80"/>
      <c r="EBT307" s="80"/>
      <c r="EBU307" s="80"/>
      <c r="EBV307" s="80"/>
      <c r="EBW307" s="80"/>
      <c r="EBX307" s="80"/>
      <c r="EBY307" s="80"/>
      <c r="EBZ307" s="80"/>
      <c r="ECA307" s="80"/>
      <c r="ECB307" s="80"/>
      <c r="ECC307" s="80"/>
      <c r="ECD307" s="80"/>
      <c r="ECE307" s="80"/>
      <c r="ECF307" s="80"/>
      <c r="ECG307" s="80"/>
      <c r="ECH307" s="80"/>
      <c r="ECI307" s="80"/>
      <c r="ECJ307" s="80"/>
      <c r="ECK307" s="80"/>
      <c r="ECL307" s="80"/>
      <c r="ECM307" s="80"/>
      <c r="ECN307" s="80"/>
      <c r="ECO307" s="80"/>
      <c r="ECP307" s="80"/>
      <c r="ECQ307" s="80"/>
      <c r="ECR307" s="80"/>
      <c r="ECS307" s="80"/>
      <c r="ECT307" s="80"/>
      <c r="ECU307" s="80"/>
      <c r="ECV307" s="80"/>
      <c r="ECW307" s="80"/>
      <c r="ECX307" s="80"/>
      <c r="ECY307" s="80"/>
      <c r="ECZ307" s="80"/>
      <c r="EDA307" s="80"/>
      <c r="EDB307" s="80"/>
      <c r="EDC307" s="80"/>
      <c r="EDD307" s="80"/>
      <c r="EDE307" s="80"/>
      <c r="EDF307" s="80"/>
      <c r="EDG307" s="80"/>
      <c r="EDH307" s="80"/>
      <c r="EDI307" s="80"/>
      <c r="EDJ307" s="80"/>
      <c r="EDK307" s="80"/>
      <c r="EDL307" s="80"/>
      <c r="EDM307" s="80"/>
      <c r="EDN307" s="80"/>
      <c r="EDO307" s="80"/>
      <c r="EDP307" s="80"/>
      <c r="EDQ307" s="80"/>
      <c r="EDR307" s="80"/>
      <c r="EDS307" s="80"/>
      <c r="EDT307" s="80"/>
      <c r="EDU307" s="80"/>
      <c r="EDV307" s="80"/>
      <c r="EDW307" s="80"/>
      <c r="EDX307" s="80"/>
      <c r="EDY307" s="80"/>
      <c r="EDZ307" s="80"/>
      <c r="EEA307" s="80"/>
      <c r="EEB307" s="80"/>
      <c r="EEC307" s="80"/>
      <c r="EED307" s="80"/>
      <c r="EEE307" s="80"/>
      <c r="EEF307" s="80"/>
      <c r="EEG307" s="80"/>
      <c r="EEH307" s="80"/>
      <c r="EEI307" s="80"/>
      <c r="EEJ307" s="80"/>
      <c r="EEK307" s="80"/>
      <c r="EEL307" s="80"/>
      <c r="EEM307" s="80"/>
      <c r="EEN307" s="80"/>
      <c r="EEO307" s="80"/>
      <c r="EEP307" s="80"/>
      <c r="EEQ307" s="80"/>
      <c r="EER307" s="80"/>
      <c r="EES307" s="80"/>
      <c r="EET307" s="80"/>
      <c r="EEU307" s="80"/>
      <c r="EEV307" s="80"/>
      <c r="EEW307" s="80"/>
      <c r="EEX307" s="80"/>
      <c r="EEY307" s="80"/>
      <c r="EEZ307" s="80"/>
      <c r="EFA307" s="80"/>
      <c r="EFB307" s="80"/>
      <c r="EFC307" s="80"/>
      <c r="EFD307" s="80"/>
      <c r="EFE307" s="80"/>
      <c r="EFF307" s="80"/>
      <c r="EFG307" s="80"/>
      <c r="EFH307" s="80"/>
      <c r="EFI307" s="80"/>
      <c r="EFJ307" s="80"/>
      <c r="EFK307" s="80"/>
      <c r="EFL307" s="80"/>
      <c r="EFM307" s="80"/>
      <c r="EFN307" s="80"/>
      <c r="EFO307" s="80"/>
      <c r="EFP307" s="80"/>
      <c r="EFQ307" s="80"/>
      <c r="EFR307" s="80"/>
      <c r="EFS307" s="80"/>
      <c r="EFT307" s="80"/>
      <c r="EFU307" s="80"/>
      <c r="EFV307" s="80"/>
      <c r="EFW307" s="80"/>
      <c r="EFX307" s="80"/>
      <c r="EFY307" s="80"/>
      <c r="EFZ307" s="80"/>
      <c r="EGA307" s="80"/>
      <c r="EGB307" s="80"/>
      <c r="EGC307" s="80"/>
      <c r="EGD307" s="80"/>
      <c r="EGE307" s="80"/>
      <c r="EGF307" s="80"/>
      <c r="EGG307" s="80"/>
      <c r="EGH307" s="80"/>
      <c r="EGI307" s="80"/>
      <c r="EGJ307" s="80"/>
      <c r="EGK307" s="80"/>
      <c r="EGL307" s="80"/>
      <c r="EGM307" s="80"/>
      <c r="EGN307" s="80"/>
      <c r="EGO307" s="80"/>
      <c r="EGP307" s="80"/>
      <c r="EGQ307" s="80"/>
      <c r="EGR307" s="80"/>
      <c r="EGS307" s="80"/>
      <c r="EGT307" s="80"/>
      <c r="EGU307" s="80"/>
      <c r="EGV307" s="80"/>
      <c r="EGW307" s="80"/>
      <c r="EGX307" s="80"/>
      <c r="EGY307" s="80"/>
      <c r="EGZ307" s="80"/>
      <c r="EHA307" s="80"/>
      <c r="EHB307" s="80"/>
      <c r="EHC307" s="80"/>
      <c r="EHD307" s="80"/>
      <c r="EHE307" s="80"/>
      <c r="EHF307" s="80"/>
      <c r="EHG307" s="80"/>
      <c r="EHH307" s="80"/>
      <c r="EHI307" s="80"/>
      <c r="EHJ307" s="80"/>
      <c r="EHK307" s="80"/>
      <c r="EHL307" s="80"/>
      <c r="EHM307" s="80"/>
      <c r="EHN307" s="80"/>
      <c r="EHO307" s="80"/>
      <c r="EHP307" s="80"/>
      <c r="EHQ307" s="80"/>
      <c r="EHR307" s="80"/>
      <c r="EHS307" s="80"/>
      <c r="EHT307" s="80"/>
      <c r="EHU307" s="80"/>
      <c r="EHV307" s="80"/>
      <c r="EHW307" s="80"/>
      <c r="EHX307" s="80"/>
      <c r="EHY307" s="80"/>
      <c r="EHZ307" s="80"/>
      <c r="EIA307" s="80"/>
      <c r="EIB307" s="80"/>
      <c r="EIC307" s="80"/>
      <c r="EID307" s="80"/>
      <c r="EIE307" s="80"/>
      <c r="EIF307" s="80"/>
      <c r="EIG307" s="80"/>
      <c r="EIH307" s="80"/>
      <c r="EII307" s="80"/>
      <c r="EIJ307" s="80"/>
      <c r="EIK307" s="80"/>
      <c r="EIL307" s="80"/>
      <c r="EIM307" s="80"/>
      <c r="EIN307" s="80"/>
      <c r="EIO307" s="80"/>
      <c r="EIP307" s="80"/>
      <c r="EIQ307" s="80"/>
      <c r="EIR307" s="80"/>
      <c r="EIS307" s="80"/>
      <c r="EIT307" s="80"/>
      <c r="EIU307" s="80"/>
      <c r="EIV307" s="80"/>
      <c r="EIW307" s="80"/>
      <c r="EIX307" s="80"/>
      <c r="EIY307" s="80"/>
      <c r="EIZ307" s="80"/>
      <c r="EJA307" s="80"/>
      <c r="EJB307" s="80"/>
      <c r="EJC307" s="80"/>
      <c r="EJD307" s="80"/>
      <c r="EJE307" s="80"/>
      <c r="EJF307" s="80"/>
      <c r="EJG307" s="80"/>
      <c r="EJH307" s="80"/>
      <c r="EJI307" s="80"/>
      <c r="EJJ307" s="80"/>
      <c r="EJK307" s="80"/>
      <c r="EJL307" s="80"/>
      <c r="EJM307" s="80"/>
      <c r="EJN307" s="80"/>
      <c r="EJO307" s="80"/>
      <c r="EJP307" s="80"/>
      <c r="EJQ307" s="80"/>
      <c r="EJR307" s="80"/>
      <c r="EJS307" s="80"/>
      <c r="EJT307" s="80"/>
      <c r="EJU307" s="80"/>
      <c r="EJV307" s="80"/>
      <c r="EJW307" s="80"/>
      <c r="EJX307" s="80"/>
      <c r="EJY307" s="80"/>
      <c r="EJZ307" s="80"/>
      <c r="EKA307" s="80"/>
      <c r="EKB307" s="80"/>
      <c r="EKC307" s="80"/>
      <c r="EKD307" s="80"/>
      <c r="EKE307" s="80"/>
      <c r="EKF307" s="80"/>
      <c r="EKG307" s="80"/>
      <c r="EKH307" s="80"/>
      <c r="EKI307" s="80"/>
      <c r="EKJ307" s="80"/>
      <c r="EKK307" s="80"/>
      <c r="EKL307" s="80"/>
      <c r="EKM307" s="80"/>
      <c r="EKN307" s="80"/>
      <c r="EKO307" s="80"/>
      <c r="EKP307" s="80"/>
      <c r="EKQ307" s="80"/>
      <c r="EKR307" s="80"/>
      <c r="EKS307" s="80"/>
      <c r="EKT307" s="80"/>
      <c r="EKU307" s="80"/>
      <c r="EKV307" s="80"/>
      <c r="EKW307" s="80"/>
      <c r="EKX307" s="80"/>
      <c r="EKY307" s="80"/>
      <c r="EKZ307" s="80"/>
      <c r="ELA307" s="80"/>
      <c r="ELB307" s="80"/>
      <c r="ELC307" s="80"/>
      <c r="ELD307" s="80"/>
      <c r="ELE307" s="80"/>
      <c r="ELF307" s="80"/>
      <c r="ELG307" s="80"/>
      <c r="ELH307" s="80"/>
      <c r="ELI307" s="80"/>
      <c r="ELJ307" s="80"/>
      <c r="ELK307" s="80"/>
      <c r="ELL307" s="80"/>
      <c r="ELM307" s="80"/>
      <c r="ELN307" s="80"/>
      <c r="ELO307" s="80"/>
      <c r="ELP307" s="80"/>
      <c r="ELQ307" s="80"/>
      <c r="ELR307" s="80"/>
      <c r="ELS307" s="80"/>
      <c r="ELT307" s="80"/>
      <c r="ELU307" s="80"/>
      <c r="ELV307" s="80"/>
      <c r="ELW307" s="80"/>
      <c r="ELX307" s="80"/>
      <c r="ELY307" s="80"/>
      <c r="ELZ307" s="80"/>
      <c r="EMA307" s="80"/>
      <c r="EMB307" s="80"/>
      <c r="EMC307" s="80"/>
      <c r="EMD307" s="80"/>
      <c r="EME307" s="80"/>
      <c r="EMF307" s="80"/>
      <c r="EMG307" s="80"/>
      <c r="EMH307" s="80"/>
      <c r="EMI307" s="80"/>
      <c r="EMJ307" s="80"/>
      <c r="EMK307" s="80"/>
      <c r="EML307" s="80"/>
      <c r="EMM307" s="80"/>
      <c r="EMN307" s="80"/>
      <c r="EMO307" s="80"/>
      <c r="EMP307" s="80"/>
      <c r="EMQ307" s="80"/>
      <c r="EMR307" s="80"/>
      <c r="EMS307" s="80"/>
      <c r="EMT307" s="80"/>
      <c r="EMU307" s="80"/>
      <c r="EMV307" s="80"/>
      <c r="EMW307" s="80"/>
      <c r="EMX307" s="80"/>
      <c r="EMY307" s="80"/>
      <c r="EMZ307" s="80"/>
      <c r="ENA307" s="80"/>
      <c r="ENB307" s="80"/>
      <c r="ENC307" s="80"/>
      <c r="END307" s="80"/>
      <c r="ENE307" s="80"/>
      <c r="ENF307" s="80"/>
      <c r="ENG307" s="80"/>
      <c r="ENH307" s="80"/>
      <c r="ENI307" s="80"/>
      <c r="ENJ307" s="80"/>
      <c r="ENK307" s="80"/>
      <c r="ENL307" s="80"/>
      <c r="ENM307" s="80"/>
      <c r="ENN307" s="80"/>
      <c r="ENO307" s="80"/>
      <c r="ENP307" s="80"/>
      <c r="ENQ307" s="80"/>
      <c r="ENR307" s="80"/>
      <c r="ENS307" s="80"/>
      <c r="ENT307" s="80"/>
      <c r="ENU307" s="80"/>
      <c r="ENV307" s="80"/>
      <c r="ENW307" s="80"/>
      <c r="ENX307" s="80"/>
      <c r="ENY307" s="80"/>
      <c r="ENZ307" s="80"/>
      <c r="EOA307" s="80"/>
      <c r="EOB307" s="80"/>
      <c r="EOC307" s="80"/>
      <c r="EOD307" s="80"/>
      <c r="EOE307" s="80"/>
      <c r="EOF307" s="80"/>
      <c r="EOG307" s="80"/>
      <c r="EOH307" s="80"/>
      <c r="EOI307" s="80"/>
      <c r="EOJ307" s="80"/>
      <c r="EOK307" s="80"/>
      <c r="EOL307" s="80"/>
      <c r="EOM307" s="80"/>
      <c r="EON307" s="80"/>
      <c r="EOO307" s="80"/>
      <c r="EOP307" s="80"/>
      <c r="EOQ307" s="80"/>
      <c r="EOR307" s="80"/>
      <c r="EOS307" s="80"/>
      <c r="EOT307" s="80"/>
      <c r="EOU307" s="80"/>
      <c r="EOV307" s="80"/>
      <c r="EOW307" s="80"/>
      <c r="EOX307" s="80"/>
      <c r="EOY307" s="80"/>
      <c r="EOZ307" s="80"/>
      <c r="EPA307" s="80"/>
      <c r="EPB307" s="80"/>
      <c r="EPC307" s="80"/>
      <c r="EPD307" s="80"/>
      <c r="EPE307" s="80"/>
      <c r="EPF307" s="80"/>
      <c r="EPG307" s="80"/>
      <c r="EPH307" s="80"/>
      <c r="EPI307" s="80"/>
      <c r="EPJ307" s="80"/>
      <c r="EPK307" s="80"/>
      <c r="EPL307" s="80"/>
      <c r="EPM307" s="80"/>
      <c r="EPN307" s="80"/>
      <c r="EPO307" s="80"/>
      <c r="EPP307" s="80"/>
      <c r="EPQ307" s="80"/>
      <c r="EPR307" s="80"/>
      <c r="EPS307" s="80"/>
      <c r="EPT307" s="80"/>
      <c r="EPU307" s="80"/>
      <c r="EPV307" s="80"/>
      <c r="EPW307" s="80"/>
      <c r="EPX307" s="80"/>
      <c r="EPY307" s="80"/>
      <c r="EPZ307" s="80"/>
      <c r="EQA307" s="80"/>
      <c r="EQB307" s="80"/>
      <c r="EQC307" s="80"/>
      <c r="EQD307" s="80"/>
      <c r="EQE307" s="80"/>
      <c r="EQF307" s="80"/>
      <c r="EQG307" s="80"/>
      <c r="EQH307" s="80"/>
      <c r="EQI307" s="80"/>
      <c r="EQJ307" s="80"/>
      <c r="EQK307" s="80"/>
      <c r="EQL307" s="80"/>
      <c r="EQM307" s="80"/>
      <c r="EQN307" s="80"/>
      <c r="EQO307" s="80"/>
      <c r="EQP307" s="80"/>
      <c r="EQQ307" s="80"/>
      <c r="EQR307" s="80"/>
      <c r="EQS307" s="80"/>
      <c r="EQT307" s="80"/>
      <c r="EQU307" s="80"/>
      <c r="EQV307" s="80"/>
      <c r="EQW307" s="80"/>
      <c r="EQX307" s="80"/>
      <c r="EQY307" s="80"/>
      <c r="EQZ307" s="80"/>
      <c r="ERA307" s="80"/>
      <c r="ERB307" s="80"/>
      <c r="ERC307" s="80"/>
      <c r="ERD307" s="80"/>
      <c r="ERE307" s="80"/>
      <c r="ERF307" s="80"/>
      <c r="ERG307" s="80"/>
      <c r="ERH307" s="80"/>
      <c r="ERI307" s="80"/>
      <c r="ERJ307" s="80"/>
      <c r="ERK307" s="80"/>
      <c r="ERL307" s="80"/>
      <c r="ERM307" s="80"/>
      <c r="ERN307" s="80"/>
      <c r="ERO307" s="80"/>
      <c r="ERP307" s="80"/>
      <c r="ERQ307" s="80"/>
      <c r="ERR307" s="80"/>
      <c r="ERS307" s="80"/>
      <c r="ERT307" s="80"/>
      <c r="ERU307" s="80"/>
      <c r="ERV307" s="80"/>
      <c r="ERW307" s="80"/>
      <c r="ERX307" s="80"/>
      <c r="ERY307" s="80"/>
      <c r="ERZ307" s="80"/>
      <c r="ESA307" s="80"/>
      <c r="ESB307" s="80"/>
      <c r="ESC307" s="80"/>
      <c r="ESD307" s="80"/>
      <c r="ESE307" s="80"/>
      <c r="ESF307" s="80"/>
      <c r="ESG307" s="80"/>
      <c r="ESH307" s="80"/>
      <c r="ESI307" s="80"/>
      <c r="ESJ307" s="80"/>
      <c r="ESK307" s="80"/>
      <c r="ESL307" s="80"/>
      <c r="ESM307" s="80"/>
      <c r="ESN307" s="80"/>
      <c r="ESO307" s="80"/>
      <c r="ESP307" s="80"/>
      <c r="ESQ307" s="80"/>
      <c r="ESR307" s="80"/>
      <c r="ESS307" s="80"/>
      <c r="EST307" s="80"/>
      <c r="ESU307" s="80"/>
      <c r="ESV307" s="80"/>
      <c r="ESW307" s="80"/>
      <c r="ESX307" s="80"/>
      <c r="ESY307" s="80"/>
      <c r="ESZ307" s="80"/>
      <c r="ETA307" s="80"/>
      <c r="ETB307" s="80"/>
      <c r="ETC307" s="80"/>
      <c r="ETD307" s="80"/>
      <c r="ETE307" s="80"/>
      <c r="ETF307" s="80"/>
      <c r="ETG307" s="80"/>
      <c r="ETH307" s="80"/>
      <c r="ETI307" s="80"/>
      <c r="ETJ307" s="80"/>
      <c r="ETK307" s="80"/>
      <c r="ETL307" s="80"/>
      <c r="ETM307" s="80"/>
      <c r="ETN307" s="80"/>
      <c r="ETO307" s="80"/>
      <c r="ETP307" s="80"/>
      <c r="ETQ307" s="80"/>
      <c r="ETR307" s="80"/>
      <c r="ETS307" s="80"/>
      <c r="ETT307" s="80"/>
      <c r="ETU307" s="80"/>
      <c r="ETV307" s="80"/>
      <c r="ETW307" s="80"/>
      <c r="ETX307" s="80"/>
      <c r="ETY307" s="80"/>
      <c r="ETZ307" s="80"/>
      <c r="EUA307" s="80"/>
      <c r="EUB307" s="80"/>
      <c r="EUC307" s="80"/>
      <c r="EUD307" s="80"/>
      <c r="EUE307" s="80"/>
      <c r="EUF307" s="80"/>
      <c r="EUG307" s="80"/>
      <c r="EUH307" s="80"/>
      <c r="EUI307" s="80"/>
      <c r="EUJ307" s="80"/>
      <c r="EUK307" s="80"/>
      <c r="EUL307" s="80"/>
      <c r="EUM307" s="80"/>
      <c r="EUN307" s="80"/>
      <c r="EUO307" s="80"/>
      <c r="EUP307" s="80"/>
      <c r="EUQ307" s="80"/>
      <c r="EUR307" s="80"/>
      <c r="EUS307" s="80"/>
      <c r="EUT307" s="80"/>
      <c r="EUU307" s="80"/>
      <c r="EUV307" s="80"/>
      <c r="EUW307" s="80"/>
      <c r="EUX307" s="80"/>
      <c r="EUY307" s="80"/>
      <c r="EUZ307" s="80"/>
      <c r="EVA307" s="80"/>
      <c r="EVB307" s="80"/>
      <c r="EVC307" s="80"/>
      <c r="EVD307" s="80"/>
      <c r="EVE307" s="80"/>
      <c r="EVF307" s="80"/>
      <c r="EVG307" s="80"/>
      <c r="EVH307" s="80"/>
      <c r="EVI307" s="80"/>
      <c r="EVJ307" s="80"/>
      <c r="EVK307" s="80"/>
      <c r="EVL307" s="80"/>
      <c r="EVM307" s="80"/>
      <c r="EVN307" s="80"/>
      <c r="EVO307" s="80"/>
      <c r="EVP307" s="80"/>
      <c r="EVQ307" s="80"/>
      <c r="EVR307" s="80"/>
      <c r="EVS307" s="80"/>
      <c r="EVT307" s="80"/>
      <c r="EVU307" s="80"/>
      <c r="EVV307" s="80"/>
      <c r="EVW307" s="80"/>
      <c r="EVX307" s="80"/>
      <c r="EVY307" s="80"/>
      <c r="EVZ307" s="80"/>
      <c r="EWA307" s="80"/>
      <c r="EWB307" s="80"/>
      <c r="EWC307" s="80"/>
      <c r="EWD307" s="80"/>
      <c r="EWE307" s="80"/>
      <c r="EWF307" s="80"/>
      <c r="EWG307" s="80"/>
      <c r="EWH307" s="80"/>
      <c r="EWI307" s="80"/>
      <c r="EWJ307" s="80"/>
      <c r="EWK307" s="80"/>
      <c r="EWL307" s="80"/>
      <c r="EWM307" s="80"/>
      <c r="EWN307" s="80"/>
      <c r="EWO307" s="80"/>
      <c r="EWP307" s="80"/>
      <c r="EWQ307" s="80"/>
      <c r="EWR307" s="80"/>
      <c r="EWS307" s="80"/>
      <c r="EWT307" s="80"/>
      <c r="EWU307" s="80"/>
      <c r="EWV307" s="80"/>
      <c r="EWW307" s="80"/>
      <c r="EWX307" s="80"/>
      <c r="EWY307" s="80"/>
      <c r="EWZ307" s="80"/>
      <c r="EXA307" s="80"/>
      <c r="EXB307" s="80"/>
      <c r="EXC307" s="80"/>
      <c r="EXD307" s="80"/>
      <c r="EXE307" s="80"/>
      <c r="EXF307" s="80"/>
      <c r="EXG307" s="80"/>
      <c r="EXH307" s="80"/>
      <c r="EXI307" s="80"/>
      <c r="EXJ307" s="80"/>
      <c r="EXK307" s="80"/>
      <c r="EXL307" s="80"/>
      <c r="EXM307" s="80"/>
      <c r="EXN307" s="80"/>
      <c r="EXO307" s="80"/>
      <c r="EXP307" s="80"/>
      <c r="EXQ307" s="80"/>
      <c r="EXR307" s="80"/>
      <c r="EXS307" s="80"/>
      <c r="EXT307" s="80"/>
      <c r="EXU307" s="80"/>
      <c r="EXV307" s="80"/>
      <c r="EXW307" s="80"/>
      <c r="EXX307" s="80"/>
      <c r="EXY307" s="80"/>
      <c r="EXZ307" s="80"/>
      <c r="EYA307" s="80"/>
      <c r="EYB307" s="80"/>
      <c r="EYC307" s="80"/>
      <c r="EYD307" s="80"/>
      <c r="EYE307" s="80"/>
      <c r="EYF307" s="80"/>
      <c r="EYG307" s="80"/>
      <c r="EYH307" s="80"/>
      <c r="EYI307" s="80"/>
      <c r="EYJ307" s="80"/>
      <c r="EYK307" s="80"/>
      <c r="EYL307" s="80"/>
      <c r="EYM307" s="80"/>
      <c r="EYN307" s="80"/>
      <c r="EYO307" s="80"/>
      <c r="EYP307" s="80"/>
      <c r="EYQ307" s="80"/>
      <c r="EYR307" s="80"/>
      <c r="EYS307" s="80"/>
      <c r="EYT307" s="80"/>
      <c r="EYU307" s="80"/>
      <c r="EYV307" s="80"/>
      <c r="EYW307" s="80"/>
      <c r="EYX307" s="80"/>
      <c r="EYY307" s="80"/>
      <c r="EYZ307" s="80"/>
      <c r="EZA307" s="80"/>
      <c r="EZB307" s="80"/>
      <c r="EZC307" s="80"/>
      <c r="EZD307" s="80"/>
      <c r="EZE307" s="80"/>
      <c r="EZF307" s="80"/>
      <c r="EZG307" s="80"/>
      <c r="EZH307" s="80"/>
      <c r="EZI307" s="80"/>
      <c r="EZJ307" s="80"/>
      <c r="EZK307" s="80"/>
      <c r="EZL307" s="80"/>
      <c r="EZM307" s="80"/>
      <c r="EZN307" s="80"/>
      <c r="EZO307" s="80"/>
      <c r="EZP307" s="80"/>
      <c r="EZQ307" s="80"/>
      <c r="EZR307" s="80"/>
      <c r="EZS307" s="80"/>
      <c r="EZT307" s="80"/>
      <c r="EZU307" s="80"/>
      <c r="EZV307" s="80"/>
      <c r="EZW307" s="80"/>
      <c r="EZX307" s="80"/>
      <c r="EZY307" s="80"/>
      <c r="EZZ307" s="80"/>
      <c r="FAA307" s="80"/>
      <c r="FAB307" s="80"/>
      <c r="FAC307" s="80"/>
      <c r="FAD307" s="80"/>
      <c r="FAE307" s="80"/>
      <c r="FAF307" s="80"/>
      <c r="FAG307" s="80"/>
      <c r="FAH307" s="80"/>
      <c r="FAI307" s="80"/>
      <c r="FAJ307" s="80"/>
      <c r="FAK307" s="80"/>
      <c r="FAL307" s="80"/>
      <c r="FAM307" s="80"/>
      <c r="FAN307" s="80"/>
      <c r="FAO307" s="80"/>
      <c r="FAP307" s="80"/>
      <c r="FAQ307" s="80"/>
      <c r="FAR307" s="80"/>
      <c r="FAS307" s="80"/>
      <c r="FAT307" s="80"/>
      <c r="FAU307" s="80"/>
      <c r="FAV307" s="80"/>
      <c r="FAW307" s="80"/>
      <c r="FAX307" s="80"/>
      <c r="FAY307" s="80"/>
      <c r="FAZ307" s="80"/>
      <c r="FBA307" s="80"/>
      <c r="FBB307" s="80"/>
      <c r="FBC307" s="80"/>
      <c r="FBD307" s="80"/>
      <c r="FBE307" s="80"/>
      <c r="FBF307" s="80"/>
      <c r="FBG307" s="80"/>
      <c r="FBH307" s="80"/>
      <c r="FBI307" s="80"/>
      <c r="FBJ307" s="80"/>
      <c r="FBK307" s="80"/>
      <c r="FBL307" s="80"/>
      <c r="FBM307" s="80"/>
      <c r="FBN307" s="80"/>
      <c r="FBO307" s="80"/>
      <c r="FBP307" s="80"/>
      <c r="FBQ307" s="80"/>
      <c r="FBR307" s="80"/>
      <c r="FBS307" s="80"/>
      <c r="FBT307" s="80"/>
      <c r="FBU307" s="80"/>
      <c r="FBV307" s="80"/>
      <c r="FBW307" s="80"/>
      <c r="FBX307" s="80"/>
      <c r="FBY307" s="80"/>
      <c r="FBZ307" s="80"/>
      <c r="FCA307" s="80"/>
      <c r="FCB307" s="80"/>
      <c r="FCC307" s="80"/>
      <c r="FCD307" s="80"/>
      <c r="FCE307" s="80"/>
      <c r="FCF307" s="80"/>
      <c r="FCG307" s="80"/>
      <c r="FCH307" s="80"/>
      <c r="FCI307" s="80"/>
      <c r="FCJ307" s="80"/>
      <c r="FCK307" s="80"/>
      <c r="FCL307" s="80"/>
      <c r="FCM307" s="80"/>
      <c r="FCN307" s="80"/>
      <c r="FCO307" s="80"/>
      <c r="FCP307" s="80"/>
      <c r="FCQ307" s="80"/>
      <c r="FCR307" s="80"/>
      <c r="FCS307" s="80"/>
      <c r="FCT307" s="80"/>
      <c r="FCU307" s="80"/>
      <c r="FCV307" s="80"/>
      <c r="FCW307" s="80"/>
      <c r="FCX307" s="80"/>
      <c r="FCY307" s="80"/>
      <c r="FCZ307" s="80"/>
      <c r="FDA307" s="80"/>
      <c r="FDB307" s="80"/>
      <c r="FDC307" s="80"/>
      <c r="FDD307" s="80"/>
      <c r="FDE307" s="80"/>
      <c r="FDF307" s="80"/>
      <c r="FDG307" s="80"/>
      <c r="FDH307" s="80"/>
      <c r="FDI307" s="80"/>
      <c r="FDJ307" s="80"/>
      <c r="FDK307" s="80"/>
      <c r="FDL307" s="80"/>
      <c r="FDM307" s="80"/>
      <c r="FDN307" s="80"/>
      <c r="FDO307" s="80"/>
      <c r="FDP307" s="80"/>
      <c r="FDQ307" s="80"/>
      <c r="FDR307" s="80"/>
      <c r="FDS307" s="80"/>
      <c r="FDT307" s="80"/>
      <c r="FDU307" s="80"/>
      <c r="FDV307" s="80"/>
      <c r="FDW307" s="80"/>
      <c r="FDX307" s="80"/>
      <c r="FDY307" s="80"/>
      <c r="FDZ307" s="80"/>
      <c r="FEA307" s="80"/>
      <c r="FEB307" s="80"/>
      <c r="FEC307" s="80"/>
      <c r="FED307" s="80"/>
      <c r="FEE307" s="80"/>
      <c r="FEF307" s="80"/>
      <c r="FEG307" s="80"/>
      <c r="FEH307" s="80"/>
      <c r="FEI307" s="80"/>
      <c r="FEJ307" s="80"/>
      <c r="FEK307" s="80"/>
      <c r="FEL307" s="80"/>
      <c r="FEM307" s="80"/>
      <c r="FEN307" s="80"/>
      <c r="FEO307" s="80"/>
      <c r="FEP307" s="80"/>
      <c r="FEQ307" s="80"/>
      <c r="FER307" s="80"/>
      <c r="FES307" s="80"/>
      <c r="FET307" s="80"/>
      <c r="FEU307" s="80"/>
      <c r="FEV307" s="80"/>
      <c r="FEW307" s="80"/>
      <c r="FEX307" s="80"/>
      <c r="FEY307" s="80"/>
      <c r="FEZ307" s="80"/>
      <c r="FFA307" s="80"/>
      <c r="FFB307" s="80"/>
      <c r="FFC307" s="80"/>
      <c r="FFD307" s="80"/>
      <c r="FFE307" s="80"/>
      <c r="FFF307" s="80"/>
      <c r="FFG307" s="80"/>
      <c r="FFH307" s="80"/>
      <c r="FFI307" s="80"/>
      <c r="FFJ307" s="80"/>
      <c r="FFK307" s="80"/>
      <c r="FFL307" s="80"/>
      <c r="FFM307" s="80"/>
      <c r="FFN307" s="80"/>
      <c r="FFO307" s="80"/>
      <c r="FFP307" s="80"/>
      <c r="FFQ307" s="80"/>
      <c r="FFR307" s="80"/>
      <c r="FFS307" s="80"/>
      <c r="FFT307" s="80"/>
      <c r="FFU307" s="80"/>
      <c r="FFV307" s="80"/>
      <c r="FFW307" s="80"/>
      <c r="FFX307" s="80"/>
      <c r="FFY307" s="80"/>
      <c r="FFZ307" s="80"/>
      <c r="FGA307" s="80"/>
      <c r="FGB307" s="80"/>
      <c r="FGC307" s="80"/>
      <c r="FGD307" s="80"/>
      <c r="FGE307" s="80"/>
      <c r="FGF307" s="80"/>
      <c r="FGG307" s="80"/>
      <c r="FGH307" s="80"/>
      <c r="FGI307" s="80"/>
      <c r="FGJ307" s="80"/>
      <c r="FGK307" s="80"/>
      <c r="FGL307" s="80"/>
      <c r="FGM307" s="80"/>
      <c r="FGN307" s="80"/>
      <c r="FGO307" s="80"/>
      <c r="FGP307" s="80"/>
      <c r="FGQ307" s="80"/>
      <c r="FGR307" s="80"/>
      <c r="FGS307" s="80"/>
      <c r="FGT307" s="80"/>
      <c r="FGU307" s="80"/>
      <c r="FGV307" s="80"/>
      <c r="FGW307" s="80"/>
      <c r="FGX307" s="80"/>
      <c r="FGY307" s="80"/>
      <c r="FGZ307" s="80"/>
      <c r="FHA307" s="80"/>
      <c r="FHB307" s="80"/>
      <c r="FHC307" s="80"/>
      <c r="FHD307" s="80"/>
      <c r="FHE307" s="80"/>
      <c r="FHF307" s="80"/>
      <c r="FHG307" s="80"/>
      <c r="FHH307" s="80"/>
      <c r="FHI307" s="80"/>
      <c r="FHJ307" s="80"/>
      <c r="FHK307" s="80"/>
      <c r="FHL307" s="80"/>
      <c r="FHM307" s="80"/>
      <c r="FHN307" s="80"/>
      <c r="FHO307" s="80"/>
      <c r="FHP307" s="80"/>
      <c r="FHQ307" s="80"/>
      <c r="FHR307" s="80"/>
      <c r="FHS307" s="80"/>
      <c r="FHT307" s="80"/>
      <c r="FHU307" s="80"/>
      <c r="FHV307" s="80"/>
      <c r="FHW307" s="80"/>
      <c r="FHX307" s="80"/>
      <c r="FHY307" s="80"/>
      <c r="FHZ307" s="80"/>
      <c r="FIA307" s="80"/>
      <c r="FIB307" s="80"/>
      <c r="FIC307" s="80"/>
      <c r="FID307" s="80"/>
      <c r="FIE307" s="80"/>
      <c r="FIF307" s="80"/>
      <c r="FIG307" s="80"/>
      <c r="FIH307" s="80"/>
      <c r="FII307" s="80"/>
      <c r="FIJ307" s="80"/>
      <c r="FIK307" s="80"/>
      <c r="FIL307" s="80"/>
      <c r="FIM307" s="80"/>
      <c r="FIN307" s="80"/>
      <c r="FIO307" s="80"/>
      <c r="FIP307" s="80"/>
      <c r="FIQ307" s="80"/>
      <c r="FIR307" s="80"/>
      <c r="FIS307" s="80"/>
      <c r="FIT307" s="80"/>
      <c r="FIU307" s="80"/>
      <c r="FIV307" s="80"/>
      <c r="FIW307" s="80"/>
      <c r="FIX307" s="80"/>
      <c r="FIY307" s="80"/>
      <c r="FIZ307" s="80"/>
      <c r="FJA307" s="80"/>
      <c r="FJB307" s="80"/>
      <c r="FJC307" s="80"/>
      <c r="FJD307" s="80"/>
      <c r="FJE307" s="80"/>
      <c r="FJF307" s="80"/>
      <c r="FJG307" s="80"/>
      <c r="FJH307" s="80"/>
      <c r="FJI307" s="80"/>
      <c r="FJJ307" s="80"/>
      <c r="FJK307" s="80"/>
      <c r="FJL307" s="80"/>
      <c r="FJM307" s="80"/>
      <c r="FJN307" s="80"/>
      <c r="FJO307" s="80"/>
      <c r="FJP307" s="80"/>
      <c r="FJQ307" s="80"/>
      <c r="FJR307" s="80"/>
      <c r="FJS307" s="80"/>
      <c r="FJT307" s="80"/>
      <c r="FJU307" s="80"/>
      <c r="FJV307" s="80"/>
      <c r="FJW307" s="80"/>
      <c r="FJX307" s="80"/>
      <c r="FJY307" s="80"/>
      <c r="FJZ307" s="80"/>
      <c r="FKA307" s="80"/>
      <c r="FKB307" s="80"/>
      <c r="FKC307" s="80"/>
      <c r="FKD307" s="80"/>
      <c r="FKE307" s="80"/>
      <c r="FKF307" s="80"/>
      <c r="FKG307" s="80"/>
      <c r="FKH307" s="80"/>
      <c r="FKI307" s="80"/>
      <c r="FKJ307" s="80"/>
      <c r="FKK307" s="80"/>
      <c r="FKL307" s="80"/>
      <c r="FKM307" s="80"/>
      <c r="FKN307" s="80"/>
      <c r="FKO307" s="80"/>
      <c r="FKP307" s="80"/>
      <c r="FKQ307" s="80"/>
      <c r="FKR307" s="80"/>
      <c r="FKS307" s="80"/>
      <c r="FKT307" s="80"/>
      <c r="FKU307" s="80"/>
      <c r="FKV307" s="80"/>
      <c r="FKW307" s="80"/>
      <c r="FKX307" s="80"/>
      <c r="FKY307" s="80"/>
      <c r="FKZ307" s="80"/>
      <c r="FLA307" s="80"/>
      <c r="FLB307" s="80"/>
      <c r="FLC307" s="80"/>
      <c r="FLD307" s="80"/>
      <c r="FLE307" s="80"/>
      <c r="FLF307" s="80"/>
      <c r="FLG307" s="80"/>
      <c r="FLH307" s="80"/>
      <c r="FLI307" s="80"/>
      <c r="FLJ307" s="80"/>
      <c r="FLK307" s="80"/>
      <c r="FLL307" s="80"/>
      <c r="FLM307" s="80"/>
      <c r="FLN307" s="80"/>
      <c r="FLO307" s="80"/>
      <c r="FLP307" s="80"/>
      <c r="FLQ307" s="80"/>
      <c r="FLR307" s="80"/>
      <c r="FLS307" s="80"/>
      <c r="FLT307" s="80"/>
      <c r="FLU307" s="80"/>
      <c r="FLV307" s="80"/>
      <c r="FLW307" s="80"/>
      <c r="FLX307" s="80"/>
      <c r="FLY307" s="80"/>
      <c r="FLZ307" s="80"/>
      <c r="FMA307" s="80"/>
      <c r="FMB307" s="80"/>
      <c r="FMC307" s="80"/>
      <c r="FMD307" s="80"/>
      <c r="FME307" s="80"/>
      <c r="FMF307" s="80"/>
      <c r="FMG307" s="80"/>
      <c r="FMH307" s="80"/>
      <c r="FMI307" s="80"/>
      <c r="FMJ307" s="80"/>
      <c r="FMK307" s="80"/>
      <c r="FML307" s="80"/>
      <c r="FMM307" s="80"/>
      <c r="FMN307" s="80"/>
      <c r="FMO307" s="80"/>
      <c r="FMP307" s="80"/>
      <c r="FMQ307" s="80"/>
      <c r="FMR307" s="80"/>
      <c r="FMS307" s="80"/>
      <c r="FMT307" s="80"/>
      <c r="FMU307" s="80"/>
      <c r="FMV307" s="80"/>
      <c r="FMW307" s="80"/>
      <c r="FMX307" s="80"/>
      <c r="FMY307" s="80"/>
      <c r="FMZ307" s="80"/>
      <c r="FNA307" s="80"/>
      <c r="FNB307" s="80"/>
      <c r="FNC307" s="80"/>
      <c r="FND307" s="80"/>
      <c r="FNE307" s="80"/>
      <c r="FNF307" s="80"/>
      <c r="FNG307" s="80"/>
      <c r="FNH307" s="80"/>
      <c r="FNI307" s="80"/>
      <c r="FNJ307" s="80"/>
      <c r="FNK307" s="80"/>
      <c r="FNL307" s="80"/>
      <c r="FNM307" s="80"/>
      <c r="FNN307" s="80"/>
      <c r="FNO307" s="80"/>
      <c r="FNP307" s="80"/>
      <c r="FNQ307" s="80"/>
      <c r="FNR307" s="80"/>
      <c r="FNS307" s="80"/>
      <c r="FNT307" s="80"/>
      <c r="FNU307" s="80"/>
      <c r="FNV307" s="80"/>
      <c r="FNW307" s="80"/>
      <c r="FNX307" s="80"/>
      <c r="FNY307" s="80"/>
      <c r="FNZ307" s="80"/>
      <c r="FOA307" s="80"/>
      <c r="FOB307" s="80"/>
      <c r="FOC307" s="80"/>
      <c r="FOD307" s="80"/>
      <c r="FOE307" s="80"/>
      <c r="FOF307" s="80"/>
      <c r="FOG307" s="80"/>
      <c r="FOH307" s="80"/>
      <c r="FOI307" s="80"/>
      <c r="FOJ307" s="80"/>
      <c r="FOK307" s="80"/>
      <c r="FOL307" s="80"/>
      <c r="FOM307" s="80"/>
      <c r="FON307" s="80"/>
      <c r="FOO307" s="80"/>
      <c r="FOP307" s="80"/>
      <c r="FOQ307" s="80"/>
      <c r="FOR307" s="80"/>
      <c r="FOS307" s="80"/>
      <c r="FOT307" s="80"/>
      <c r="FOU307" s="80"/>
      <c r="FOV307" s="80"/>
      <c r="FOW307" s="80"/>
      <c r="FOX307" s="80"/>
      <c r="FOY307" s="80"/>
      <c r="FOZ307" s="80"/>
      <c r="FPA307" s="80"/>
      <c r="FPB307" s="80"/>
      <c r="FPC307" s="80"/>
      <c r="FPD307" s="80"/>
      <c r="FPE307" s="80"/>
      <c r="FPF307" s="80"/>
      <c r="FPG307" s="80"/>
      <c r="FPH307" s="80"/>
      <c r="FPI307" s="80"/>
      <c r="FPJ307" s="80"/>
      <c r="FPK307" s="80"/>
      <c r="FPL307" s="80"/>
      <c r="FPM307" s="80"/>
      <c r="FPN307" s="80"/>
      <c r="FPO307" s="80"/>
      <c r="FPP307" s="80"/>
      <c r="FPQ307" s="80"/>
      <c r="FPR307" s="80"/>
      <c r="FPS307" s="80"/>
      <c r="FPT307" s="80"/>
      <c r="FPU307" s="80"/>
      <c r="FPV307" s="80"/>
      <c r="FPW307" s="80"/>
      <c r="FPX307" s="80"/>
      <c r="FPY307" s="80"/>
      <c r="FPZ307" s="80"/>
      <c r="FQA307" s="80"/>
      <c r="FQB307" s="80"/>
      <c r="FQC307" s="80"/>
      <c r="FQD307" s="80"/>
      <c r="FQE307" s="80"/>
      <c r="FQF307" s="80"/>
      <c r="FQG307" s="80"/>
      <c r="FQH307" s="80"/>
      <c r="FQI307" s="80"/>
      <c r="FQJ307" s="80"/>
      <c r="FQK307" s="80"/>
      <c r="FQL307" s="80"/>
      <c r="FQM307" s="80"/>
      <c r="FQN307" s="80"/>
      <c r="FQO307" s="80"/>
      <c r="FQP307" s="80"/>
      <c r="FQQ307" s="80"/>
      <c r="FQR307" s="80"/>
      <c r="FQS307" s="80"/>
      <c r="FQT307" s="80"/>
      <c r="FQU307" s="80"/>
      <c r="FQV307" s="80"/>
      <c r="FQW307" s="80"/>
      <c r="FQX307" s="80"/>
      <c r="FQY307" s="80"/>
      <c r="FQZ307" s="80"/>
      <c r="FRA307" s="80"/>
      <c r="FRB307" s="80"/>
      <c r="FRC307" s="80"/>
      <c r="FRD307" s="80"/>
      <c r="FRE307" s="80"/>
      <c r="FRF307" s="80"/>
      <c r="FRG307" s="80"/>
      <c r="FRH307" s="80"/>
      <c r="FRI307" s="80"/>
      <c r="FRJ307" s="80"/>
      <c r="FRK307" s="80"/>
      <c r="FRL307" s="80"/>
      <c r="FRM307" s="80"/>
      <c r="FRN307" s="80"/>
      <c r="FRO307" s="80"/>
      <c r="FRP307" s="80"/>
      <c r="FRQ307" s="80"/>
      <c r="FRR307" s="80"/>
      <c r="FRS307" s="80"/>
      <c r="FRT307" s="80"/>
      <c r="FRU307" s="80"/>
      <c r="FRV307" s="80"/>
      <c r="FRW307" s="80"/>
      <c r="FRX307" s="80"/>
      <c r="FRY307" s="80"/>
      <c r="FRZ307" s="80"/>
      <c r="FSA307" s="80"/>
      <c r="FSB307" s="80"/>
      <c r="FSC307" s="80"/>
      <c r="FSD307" s="80"/>
      <c r="FSE307" s="80"/>
      <c r="FSF307" s="80"/>
      <c r="FSG307" s="80"/>
      <c r="FSH307" s="80"/>
      <c r="FSI307" s="80"/>
      <c r="FSJ307" s="80"/>
      <c r="FSK307" s="80"/>
      <c r="FSL307" s="80"/>
      <c r="FSM307" s="80"/>
      <c r="FSN307" s="80"/>
      <c r="FSO307" s="80"/>
      <c r="FSP307" s="80"/>
      <c r="FSQ307" s="80"/>
      <c r="FSR307" s="80"/>
      <c r="FSS307" s="80"/>
      <c r="FST307" s="80"/>
      <c r="FSU307" s="80"/>
      <c r="FSV307" s="80"/>
      <c r="FSW307" s="80"/>
      <c r="FSX307" s="80"/>
      <c r="FSY307" s="80"/>
      <c r="FSZ307" s="80"/>
      <c r="FTA307" s="80"/>
      <c r="FTB307" s="80"/>
      <c r="FTC307" s="80"/>
      <c r="FTD307" s="80"/>
      <c r="FTE307" s="80"/>
      <c r="FTF307" s="80"/>
      <c r="FTG307" s="80"/>
      <c r="FTH307" s="80"/>
      <c r="FTI307" s="80"/>
      <c r="FTJ307" s="80"/>
      <c r="FTK307" s="80"/>
      <c r="FTL307" s="80"/>
      <c r="FTM307" s="80"/>
      <c r="FTN307" s="80"/>
      <c r="FTO307" s="80"/>
      <c r="FTP307" s="80"/>
      <c r="FTQ307" s="80"/>
      <c r="FTR307" s="80"/>
      <c r="FTS307" s="80"/>
      <c r="FTT307" s="80"/>
      <c r="FTU307" s="80"/>
      <c r="FTV307" s="80"/>
      <c r="FTW307" s="80"/>
      <c r="FTX307" s="80"/>
      <c r="FTY307" s="80"/>
      <c r="FTZ307" s="80"/>
      <c r="FUA307" s="80"/>
      <c r="FUB307" s="80"/>
      <c r="FUC307" s="80"/>
      <c r="FUD307" s="80"/>
      <c r="FUE307" s="80"/>
      <c r="FUF307" s="80"/>
      <c r="FUG307" s="80"/>
      <c r="FUH307" s="80"/>
      <c r="FUI307" s="80"/>
      <c r="FUJ307" s="80"/>
      <c r="FUK307" s="80"/>
      <c r="FUL307" s="80"/>
      <c r="FUM307" s="80"/>
      <c r="FUN307" s="80"/>
      <c r="FUO307" s="80"/>
      <c r="FUP307" s="80"/>
      <c r="FUQ307" s="80"/>
      <c r="FUR307" s="80"/>
      <c r="FUS307" s="80"/>
      <c r="FUT307" s="80"/>
      <c r="FUU307" s="80"/>
      <c r="FUV307" s="80"/>
      <c r="FUW307" s="80"/>
      <c r="FUX307" s="80"/>
      <c r="FUY307" s="80"/>
      <c r="FUZ307" s="80"/>
      <c r="FVA307" s="80"/>
      <c r="FVB307" s="80"/>
      <c r="FVC307" s="80"/>
      <c r="FVD307" s="80"/>
      <c r="FVE307" s="80"/>
      <c r="FVF307" s="80"/>
      <c r="FVG307" s="80"/>
      <c r="FVH307" s="80"/>
      <c r="FVI307" s="80"/>
      <c r="FVJ307" s="80"/>
      <c r="FVK307" s="80"/>
      <c r="FVL307" s="80"/>
      <c r="FVM307" s="80"/>
      <c r="FVN307" s="80"/>
      <c r="FVO307" s="80"/>
      <c r="FVP307" s="80"/>
      <c r="FVQ307" s="80"/>
      <c r="FVR307" s="80"/>
      <c r="FVS307" s="80"/>
      <c r="FVT307" s="80"/>
      <c r="FVU307" s="80"/>
      <c r="FVV307" s="80"/>
      <c r="FVW307" s="80"/>
      <c r="FVX307" s="80"/>
      <c r="FVY307" s="80"/>
      <c r="FVZ307" s="80"/>
      <c r="FWA307" s="80"/>
      <c r="FWB307" s="80"/>
      <c r="FWC307" s="80"/>
      <c r="FWD307" s="80"/>
      <c r="FWE307" s="80"/>
      <c r="FWF307" s="80"/>
      <c r="FWG307" s="80"/>
      <c r="FWH307" s="80"/>
      <c r="FWI307" s="80"/>
      <c r="FWJ307" s="80"/>
      <c r="FWK307" s="80"/>
      <c r="FWL307" s="80"/>
      <c r="FWM307" s="80"/>
      <c r="FWN307" s="80"/>
      <c r="FWO307" s="80"/>
      <c r="FWP307" s="80"/>
      <c r="FWQ307" s="80"/>
      <c r="FWR307" s="80"/>
      <c r="FWS307" s="80"/>
      <c r="FWT307" s="80"/>
      <c r="FWU307" s="80"/>
      <c r="FWV307" s="80"/>
      <c r="FWW307" s="80"/>
      <c r="FWX307" s="80"/>
      <c r="FWY307" s="80"/>
      <c r="FWZ307" s="80"/>
      <c r="FXA307" s="80"/>
      <c r="FXB307" s="80"/>
      <c r="FXC307" s="80"/>
      <c r="FXD307" s="80"/>
      <c r="FXE307" s="80"/>
      <c r="FXF307" s="80"/>
      <c r="FXG307" s="80"/>
      <c r="FXH307" s="80"/>
      <c r="FXI307" s="80"/>
      <c r="FXJ307" s="80"/>
      <c r="FXK307" s="80"/>
      <c r="FXL307" s="80"/>
      <c r="FXM307" s="80"/>
      <c r="FXN307" s="80"/>
      <c r="FXO307" s="80"/>
      <c r="FXP307" s="80"/>
      <c r="FXQ307" s="80"/>
      <c r="FXR307" s="80"/>
      <c r="FXS307" s="80"/>
      <c r="FXT307" s="80"/>
      <c r="FXU307" s="80"/>
      <c r="FXV307" s="80"/>
      <c r="FXW307" s="80"/>
      <c r="FXX307" s="80"/>
      <c r="FXY307" s="80"/>
      <c r="FXZ307" s="80"/>
      <c r="FYA307" s="80"/>
      <c r="FYB307" s="80"/>
      <c r="FYC307" s="80"/>
      <c r="FYD307" s="80"/>
      <c r="FYE307" s="80"/>
      <c r="FYF307" s="80"/>
      <c r="FYG307" s="80"/>
      <c r="FYH307" s="80"/>
      <c r="FYI307" s="80"/>
      <c r="FYJ307" s="80"/>
      <c r="FYK307" s="80"/>
      <c r="FYL307" s="80"/>
      <c r="FYM307" s="80"/>
      <c r="FYN307" s="80"/>
      <c r="FYO307" s="80"/>
      <c r="FYP307" s="80"/>
      <c r="FYQ307" s="80"/>
      <c r="FYR307" s="80"/>
      <c r="FYS307" s="80"/>
      <c r="FYT307" s="80"/>
      <c r="FYU307" s="80"/>
      <c r="FYV307" s="80"/>
      <c r="FYW307" s="80"/>
      <c r="FYX307" s="80"/>
      <c r="FYY307" s="80"/>
      <c r="FYZ307" s="80"/>
      <c r="FZA307" s="80"/>
      <c r="FZB307" s="80"/>
      <c r="FZC307" s="80"/>
      <c r="FZD307" s="80"/>
      <c r="FZE307" s="80"/>
      <c r="FZF307" s="80"/>
      <c r="FZG307" s="80"/>
      <c r="FZH307" s="80"/>
      <c r="FZI307" s="80"/>
      <c r="FZJ307" s="80"/>
      <c r="FZK307" s="80"/>
      <c r="FZL307" s="80"/>
      <c r="FZM307" s="80"/>
      <c r="FZN307" s="80"/>
      <c r="FZO307" s="80"/>
      <c r="FZP307" s="80"/>
      <c r="FZQ307" s="80"/>
      <c r="FZR307" s="80"/>
      <c r="FZS307" s="80"/>
      <c r="FZT307" s="80"/>
      <c r="FZU307" s="80"/>
      <c r="FZV307" s="80"/>
      <c r="FZW307" s="80"/>
      <c r="FZX307" s="80"/>
      <c r="FZY307" s="80"/>
      <c r="FZZ307" s="80"/>
      <c r="GAA307" s="80"/>
      <c r="GAB307" s="80"/>
      <c r="GAC307" s="80"/>
      <c r="GAD307" s="80"/>
      <c r="GAE307" s="80"/>
      <c r="GAF307" s="80"/>
      <c r="GAG307" s="80"/>
      <c r="GAH307" s="80"/>
      <c r="GAI307" s="80"/>
      <c r="GAJ307" s="80"/>
      <c r="GAK307" s="80"/>
      <c r="GAL307" s="80"/>
      <c r="GAM307" s="80"/>
      <c r="GAN307" s="80"/>
      <c r="GAO307" s="80"/>
      <c r="GAP307" s="80"/>
      <c r="GAQ307" s="80"/>
      <c r="GAR307" s="80"/>
      <c r="GAS307" s="80"/>
      <c r="GAT307" s="80"/>
      <c r="GAU307" s="80"/>
      <c r="GAV307" s="80"/>
      <c r="GAW307" s="80"/>
      <c r="GAX307" s="80"/>
      <c r="GAY307" s="80"/>
      <c r="GAZ307" s="80"/>
      <c r="GBA307" s="80"/>
      <c r="GBB307" s="80"/>
      <c r="GBC307" s="80"/>
      <c r="GBD307" s="80"/>
      <c r="GBE307" s="80"/>
      <c r="GBF307" s="80"/>
      <c r="GBG307" s="80"/>
      <c r="GBH307" s="80"/>
      <c r="GBI307" s="80"/>
      <c r="GBJ307" s="80"/>
      <c r="GBK307" s="80"/>
      <c r="GBL307" s="80"/>
      <c r="GBM307" s="80"/>
      <c r="GBN307" s="80"/>
      <c r="GBO307" s="80"/>
      <c r="GBP307" s="80"/>
      <c r="GBQ307" s="80"/>
      <c r="GBR307" s="80"/>
      <c r="GBS307" s="80"/>
      <c r="GBT307" s="80"/>
      <c r="GBU307" s="80"/>
      <c r="GBV307" s="80"/>
      <c r="GBW307" s="80"/>
      <c r="GBX307" s="80"/>
      <c r="GBY307" s="80"/>
      <c r="GBZ307" s="80"/>
      <c r="GCA307" s="80"/>
      <c r="GCB307" s="80"/>
      <c r="GCC307" s="80"/>
      <c r="GCD307" s="80"/>
      <c r="GCE307" s="80"/>
      <c r="GCF307" s="80"/>
      <c r="GCG307" s="80"/>
      <c r="GCH307" s="80"/>
      <c r="GCI307" s="80"/>
      <c r="GCJ307" s="80"/>
      <c r="GCK307" s="80"/>
      <c r="GCL307" s="80"/>
      <c r="GCM307" s="80"/>
      <c r="GCN307" s="80"/>
      <c r="GCO307" s="80"/>
      <c r="GCP307" s="80"/>
      <c r="GCQ307" s="80"/>
      <c r="GCR307" s="80"/>
      <c r="GCS307" s="80"/>
      <c r="GCT307" s="80"/>
      <c r="GCU307" s="80"/>
      <c r="GCV307" s="80"/>
      <c r="GCW307" s="80"/>
      <c r="GCX307" s="80"/>
      <c r="GCY307" s="80"/>
      <c r="GCZ307" s="80"/>
      <c r="GDA307" s="80"/>
      <c r="GDB307" s="80"/>
      <c r="GDC307" s="80"/>
      <c r="GDD307" s="80"/>
      <c r="GDE307" s="80"/>
      <c r="GDF307" s="80"/>
      <c r="GDG307" s="80"/>
      <c r="GDH307" s="80"/>
      <c r="GDI307" s="80"/>
      <c r="GDJ307" s="80"/>
      <c r="GDK307" s="80"/>
      <c r="GDL307" s="80"/>
      <c r="GDM307" s="80"/>
      <c r="GDN307" s="80"/>
      <c r="GDO307" s="80"/>
      <c r="GDP307" s="80"/>
      <c r="GDQ307" s="80"/>
      <c r="GDR307" s="80"/>
      <c r="GDS307" s="80"/>
      <c r="GDT307" s="80"/>
      <c r="GDU307" s="80"/>
      <c r="GDV307" s="80"/>
      <c r="GDW307" s="80"/>
      <c r="GDX307" s="80"/>
      <c r="GDY307" s="80"/>
      <c r="GDZ307" s="80"/>
      <c r="GEA307" s="80"/>
      <c r="GEB307" s="80"/>
      <c r="GEC307" s="80"/>
      <c r="GED307" s="80"/>
      <c r="GEE307" s="80"/>
      <c r="GEF307" s="80"/>
      <c r="GEG307" s="80"/>
      <c r="GEH307" s="80"/>
      <c r="GEI307" s="80"/>
      <c r="GEJ307" s="80"/>
      <c r="GEK307" s="80"/>
      <c r="GEL307" s="80"/>
      <c r="GEM307" s="80"/>
      <c r="GEN307" s="80"/>
      <c r="GEO307" s="80"/>
      <c r="GEP307" s="80"/>
      <c r="GEQ307" s="80"/>
      <c r="GER307" s="80"/>
      <c r="GES307" s="80"/>
      <c r="GET307" s="80"/>
      <c r="GEU307" s="80"/>
      <c r="GEV307" s="80"/>
      <c r="GEW307" s="80"/>
      <c r="GEX307" s="80"/>
      <c r="GEY307" s="80"/>
      <c r="GEZ307" s="80"/>
      <c r="GFA307" s="80"/>
      <c r="GFB307" s="80"/>
      <c r="GFC307" s="80"/>
      <c r="GFD307" s="80"/>
      <c r="GFE307" s="80"/>
      <c r="GFF307" s="80"/>
      <c r="GFG307" s="80"/>
      <c r="GFH307" s="80"/>
      <c r="GFI307" s="80"/>
      <c r="GFJ307" s="80"/>
      <c r="GFK307" s="80"/>
      <c r="GFL307" s="80"/>
      <c r="GFM307" s="80"/>
      <c r="GFN307" s="80"/>
      <c r="GFO307" s="80"/>
      <c r="GFP307" s="80"/>
      <c r="GFQ307" s="80"/>
      <c r="GFR307" s="80"/>
      <c r="GFS307" s="80"/>
      <c r="GFT307" s="80"/>
      <c r="GFU307" s="80"/>
      <c r="GFV307" s="80"/>
      <c r="GFW307" s="80"/>
      <c r="GFX307" s="80"/>
      <c r="GFY307" s="80"/>
      <c r="GFZ307" s="80"/>
      <c r="GGA307" s="80"/>
      <c r="GGB307" s="80"/>
      <c r="GGC307" s="80"/>
      <c r="GGD307" s="80"/>
      <c r="GGE307" s="80"/>
      <c r="GGF307" s="80"/>
      <c r="GGG307" s="80"/>
      <c r="GGH307" s="80"/>
      <c r="GGI307" s="80"/>
      <c r="GGJ307" s="80"/>
      <c r="GGK307" s="80"/>
      <c r="GGL307" s="80"/>
      <c r="GGM307" s="80"/>
      <c r="GGN307" s="80"/>
      <c r="GGO307" s="80"/>
      <c r="GGP307" s="80"/>
      <c r="GGQ307" s="80"/>
      <c r="GGR307" s="80"/>
      <c r="GGS307" s="80"/>
      <c r="GGT307" s="80"/>
      <c r="GGU307" s="80"/>
      <c r="GGV307" s="80"/>
      <c r="GGW307" s="80"/>
      <c r="GGX307" s="80"/>
      <c r="GGY307" s="80"/>
      <c r="GGZ307" s="80"/>
      <c r="GHA307" s="80"/>
      <c r="GHB307" s="80"/>
      <c r="GHC307" s="80"/>
      <c r="GHD307" s="80"/>
      <c r="GHE307" s="80"/>
      <c r="GHF307" s="80"/>
      <c r="GHG307" s="80"/>
      <c r="GHH307" s="80"/>
      <c r="GHI307" s="80"/>
      <c r="GHJ307" s="80"/>
      <c r="GHK307" s="80"/>
      <c r="GHL307" s="80"/>
      <c r="GHM307" s="80"/>
      <c r="GHN307" s="80"/>
      <c r="GHO307" s="80"/>
      <c r="GHP307" s="80"/>
      <c r="GHQ307" s="80"/>
      <c r="GHR307" s="80"/>
      <c r="GHS307" s="80"/>
      <c r="GHT307" s="80"/>
      <c r="GHU307" s="80"/>
      <c r="GHV307" s="80"/>
      <c r="GHW307" s="80"/>
      <c r="GHX307" s="80"/>
      <c r="GHY307" s="80"/>
      <c r="GHZ307" s="80"/>
      <c r="GIA307" s="80"/>
      <c r="GIB307" s="80"/>
      <c r="GIC307" s="80"/>
      <c r="GID307" s="80"/>
      <c r="GIE307" s="80"/>
      <c r="GIF307" s="80"/>
      <c r="GIG307" s="80"/>
      <c r="GIH307" s="80"/>
      <c r="GII307" s="80"/>
      <c r="GIJ307" s="80"/>
      <c r="GIK307" s="80"/>
      <c r="GIL307" s="80"/>
      <c r="GIM307" s="80"/>
      <c r="GIN307" s="80"/>
      <c r="GIO307" s="80"/>
      <c r="GIP307" s="80"/>
      <c r="GIQ307" s="80"/>
      <c r="GIR307" s="80"/>
      <c r="GIS307" s="80"/>
      <c r="GIT307" s="80"/>
      <c r="GIU307" s="80"/>
      <c r="GIV307" s="80"/>
      <c r="GIW307" s="80"/>
      <c r="GIX307" s="80"/>
      <c r="GIY307" s="80"/>
      <c r="GIZ307" s="80"/>
      <c r="GJA307" s="80"/>
      <c r="GJB307" s="80"/>
      <c r="GJC307" s="80"/>
      <c r="GJD307" s="80"/>
      <c r="GJE307" s="80"/>
      <c r="GJF307" s="80"/>
      <c r="GJG307" s="80"/>
      <c r="GJH307" s="80"/>
      <c r="GJI307" s="80"/>
      <c r="GJJ307" s="80"/>
      <c r="GJK307" s="80"/>
      <c r="GJL307" s="80"/>
      <c r="GJM307" s="80"/>
      <c r="GJN307" s="80"/>
      <c r="GJO307" s="80"/>
      <c r="GJP307" s="80"/>
      <c r="GJQ307" s="80"/>
      <c r="GJR307" s="80"/>
      <c r="GJS307" s="80"/>
      <c r="GJT307" s="80"/>
      <c r="GJU307" s="80"/>
      <c r="GJV307" s="80"/>
      <c r="GJW307" s="80"/>
      <c r="GJX307" s="80"/>
      <c r="GJY307" s="80"/>
      <c r="GJZ307" s="80"/>
      <c r="GKA307" s="80"/>
      <c r="GKB307" s="80"/>
      <c r="GKC307" s="80"/>
      <c r="GKD307" s="80"/>
      <c r="GKE307" s="80"/>
      <c r="GKF307" s="80"/>
      <c r="GKG307" s="80"/>
      <c r="GKH307" s="80"/>
      <c r="GKI307" s="80"/>
      <c r="GKJ307" s="80"/>
      <c r="GKK307" s="80"/>
      <c r="GKL307" s="80"/>
      <c r="GKM307" s="80"/>
      <c r="GKN307" s="80"/>
      <c r="GKO307" s="80"/>
      <c r="GKP307" s="80"/>
      <c r="GKQ307" s="80"/>
      <c r="GKR307" s="80"/>
      <c r="GKS307" s="80"/>
      <c r="GKT307" s="80"/>
      <c r="GKU307" s="80"/>
      <c r="GKV307" s="80"/>
      <c r="GKW307" s="80"/>
      <c r="GKX307" s="80"/>
      <c r="GKY307" s="80"/>
      <c r="GKZ307" s="80"/>
      <c r="GLA307" s="80"/>
      <c r="GLB307" s="80"/>
      <c r="GLC307" s="80"/>
      <c r="GLD307" s="80"/>
      <c r="GLE307" s="80"/>
      <c r="GLF307" s="80"/>
      <c r="GLG307" s="80"/>
      <c r="GLH307" s="80"/>
      <c r="GLI307" s="80"/>
      <c r="GLJ307" s="80"/>
      <c r="GLK307" s="80"/>
      <c r="GLL307" s="80"/>
      <c r="GLM307" s="80"/>
      <c r="GLN307" s="80"/>
      <c r="GLO307" s="80"/>
      <c r="GLP307" s="80"/>
      <c r="GLQ307" s="80"/>
      <c r="GLR307" s="80"/>
      <c r="GLS307" s="80"/>
      <c r="GLT307" s="80"/>
      <c r="GLU307" s="80"/>
      <c r="GLV307" s="80"/>
      <c r="GLW307" s="80"/>
      <c r="GLX307" s="80"/>
      <c r="GLY307" s="80"/>
      <c r="GLZ307" s="80"/>
      <c r="GMA307" s="80"/>
      <c r="GMB307" s="80"/>
      <c r="GMC307" s="80"/>
      <c r="GMD307" s="80"/>
      <c r="GME307" s="80"/>
      <c r="GMF307" s="80"/>
      <c r="GMG307" s="80"/>
      <c r="GMH307" s="80"/>
      <c r="GMI307" s="80"/>
      <c r="GMJ307" s="80"/>
      <c r="GMK307" s="80"/>
      <c r="GML307" s="80"/>
      <c r="GMM307" s="80"/>
      <c r="GMN307" s="80"/>
      <c r="GMO307" s="80"/>
      <c r="GMP307" s="80"/>
      <c r="GMQ307" s="80"/>
      <c r="GMR307" s="80"/>
      <c r="GMS307" s="80"/>
      <c r="GMT307" s="80"/>
      <c r="GMU307" s="80"/>
      <c r="GMV307" s="80"/>
      <c r="GMW307" s="80"/>
      <c r="GMX307" s="80"/>
      <c r="GMY307" s="80"/>
      <c r="GMZ307" s="80"/>
      <c r="GNA307" s="80"/>
      <c r="GNB307" s="80"/>
      <c r="GNC307" s="80"/>
      <c r="GND307" s="80"/>
      <c r="GNE307" s="80"/>
      <c r="GNF307" s="80"/>
      <c r="GNG307" s="80"/>
      <c r="GNH307" s="80"/>
      <c r="GNI307" s="80"/>
      <c r="GNJ307" s="80"/>
      <c r="GNK307" s="80"/>
      <c r="GNL307" s="80"/>
      <c r="GNM307" s="80"/>
      <c r="GNN307" s="80"/>
      <c r="GNO307" s="80"/>
      <c r="GNP307" s="80"/>
      <c r="GNQ307" s="80"/>
      <c r="GNR307" s="80"/>
      <c r="GNS307" s="80"/>
      <c r="GNT307" s="80"/>
      <c r="GNU307" s="80"/>
      <c r="GNV307" s="80"/>
      <c r="GNW307" s="80"/>
      <c r="GNX307" s="80"/>
      <c r="GNY307" s="80"/>
      <c r="GNZ307" s="80"/>
      <c r="GOA307" s="80"/>
      <c r="GOB307" s="80"/>
      <c r="GOC307" s="80"/>
      <c r="GOD307" s="80"/>
      <c r="GOE307" s="80"/>
      <c r="GOF307" s="80"/>
      <c r="GOG307" s="80"/>
      <c r="GOH307" s="80"/>
      <c r="GOI307" s="80"/>
      <c r="GOJ307" s="80"/>
      <c r="GOK307" s="80"/>
      <c r="GOL307" s="80"/>
      <c r="GOM307" s="80"/>
      <c r="GON307" s="80"/>
      <c r="GOO307" s="80"/>
      <c r="GOP307" s="80"/>
      <c r="GOQ307" s="80"/>
      <c r="GOR307" s="80"/>
      <c r="GOS307" s="80"/>
      <c r="GOT307" s="80"/>
      <c r="GOU307" s="80"/>
      <c r="GOV307" s="80"/>
      <c r="GOW307" s="80"/>
      <c r="GOX307" s="80"/>
      <c r="GOY307" s="80"/>
      <c r="GOZ307" s="80"/>
      <c r="GPA307" s="80"/>
      <c r="GPB307" s="80"/>
      <c r="GPC307" s="80"/>
      <c r="GPD307" s="80"/>
      <c r="GPE307" s="80"/>
      <c r="GPF307" s="80"/>
      <c r="GPG307" s="80"/>
      <c r="GPH307" s="80"/>
      <c r="GPI307" s="80"/>
      <c r="GPJ307" s="80"/>
      <c r="GPK307" s="80"/>
      <c r="GPL307" s="80"/>
      <c r="GPM307" s="80"/>
      <c r="GPN307" s="80"/>
      <c r="GPO307" s="80"/>
      <c r="GPP307" s="80"/>
      <c r="GPQ307" s="80"/>
      <c r="GPR307" s="80"/>
      <c r="GPS307" s="80"/>
      <c r="GPT307" s="80"/>
      <c r="GPU307" s="80"/>
      <c r="GPV307" s="80"/>
      <c r="GPW307" s="80"/>
      <c r="GPX307" s="80"/>
      <c r="GPY307" s="80"/>
      <c r="GPZ307" s="80"/>
      <c r="GQA307" s="80"/>
      <c r="GQB307" s="80"/>
      <c r="GQC307" s="80"/>
      <c r="GQD307" s="80"/>
      <c r="GQE307" s="80"/>
      <c r="GQF307" s="80"/>
      <c r="GQG307" s="80"/>
      <c r="GQH307" s="80"/>
      <c r="GQI307" s="80"/>
      <c r="GQJ307" s="80"/>
      <c r="GQK307" s="80"/>
      <c r="GQL307" s="80"/>
      <c r="GQM307" s="80"/>
      <c r="GQN307" s="80"/>
      <c r="GQO307" s="80"/>
      <c r="GQP307" s="80"/>
      <c r="GQQ307" s="80"/>
      <c r="GQR307" s="80"/>
      <c r="GQS307" s="80"/>
      <c r="GQT307" s="80"/>
      <c r="GQU307" s="80"/>
      <c r="GQV307" s="80"/>
      <c r="GQW307" s="80"/>
      <c r="GQX307" s="80"/>
      <c r="GQY307" s="80"/>
      <c r="GQZ307" s="80"/>
      <c r="GRA307" s="80"/>
      <c r="GRB307" s="80"/>
      <c r="GRC307" s="80"/>
      <c r="GRD307" s="80"/>
      <c r="GRE307" s="80"/>
      <c r="GRF307" s="80"/>
      <c r="GRG307" s="80"/>
      <c r="GRH307" s="80"/>
      <c r="GRI307" s="80"/>
      <c r="GRJ307" s="80"/>
      <c r="GRK307" s="80"/>
      <c r="GRL307" s="80"/>
      <c r="GRM307" s="80"/>
      <c r="GRN307" s="80"/>
      <c r="GRO307" s="80"/>
      <c r="GRP307" s="80"/>
      <c r="GRQ307" s="80"/>
      <c r="GRR307" s="80"/>
      <c r="GRS307" s="80"/>
      <c r="GRT307" s="80"/>
      <c r="GRU307" s="80"/>
      <c r="GRV307" s="80"/>
      <c r="GRW307" s="80"/>
      <c r="GRX307" s="80"/>
      <c r="GRY307" s="80"/>
      <c r="GRZ307" s="80"/>
      <c r="GSA307" s="80"/>
      <c r="GSB307" s="80"/>
      <c r="GSC307" s="80"/>
      <c r="GSD307" s="80"/>
      <c r="GSE307" s="80"/>
      <c r="GSF307" s="80"/>
      <c r="GSG307" s="80"/>
      <c r="GSH307" s="80"/>
      <c r="GSI307" s="80"/>
      <c r="GSJ307" s="80"/>
      <c r="GSK307" s="80"/>
      <c r="GSL307" s="80"/>
      <c r="GSM307" s="80"/>
      <c r="GSN307" s="80"/>
      <c r="GSO307" s="80"/>
      <c r="GSP307" s="80"/>
      <c r="GSQ307" s="80"/>
      <c r="GSR307" s="80"/>
      <c r="GSS307" s="80"/>
      <c r="GST307" s="80"/>
      <c r="GSU307" s="80"/>
      <c r="GSV307" s="80"/>
      <c r="GSW307" s="80"/>
      <c r="GSX307" s="80"/>
      <c r="GSY307" s="80"/>
      <c r="GSZ307" s="80"/>
      <c r="GTA307" s="80"/>
      <c r="GTB307" s="80"/>
      <c r="GTC307" s="80"/>
      <c r="GTD307" s="80"/>
      <c r="GTE307" s="80"/>
      <c r="GTF307" s="80"/>
      <c r="GTG307" s="80"/>
      <c r="GTH307" s="80"/>
      <c r="GTI307" s="80"/>
      <c r="GTJ307" s="80"/>
      <c r="GTK307" s="80"/>
      <c r="GTL307" s="80"/>
      <c r="GTM307" s="80"/>
      <c r="GTN307" s="80"/>
      <c r="GTO307" s="80"/>
      <c r="GTP307" s="80"/>
      <c r="GTQ307" s="80"/>
      <c r="GTR307" s="80"/>
      <c r="GTS307" s="80"/>
      <c r="GTT307" s="80"/>
      <c r="GTU307" s="80"/>
      <c r="GTV307" s="80"/>
      <c r="GTW307" s="80"/>
      <c r="GTX307" s="80"/>
      <c r="GTY307" s="80"/>
      <c r="GTZ307" s="80"/>
      <c r="GUA307" s="80"/>
      <c r="GUB307" s="80"/>
      <c r="GUC307" s="80"/>
      <c r="GUD307" s="80"/>
      <c r="GUE307" s="80"/>
      <c r="GUF307" s="80"/>
      <c r="GUG307" s="80"/>
      <c r="GUH307" s="80"/>
      <c r="GUI307" s="80"/>
      <c r="GUJ307" s="80"/>
      <c r="GUK307" s="80"/>
      <c r="GUL307" s="80"/>
      <c r="GUM307" s="80"/>
      <c r="GUN307" s="80"/>
      <c r="GUO307" s="80"/>
      <c r="GUP307" s="80"/>
      <c r="GUQ307" s="80"/>
      <c r="GUR307" s="80"/>
      <c r="GUS307" s="80"/>
      <c r="GUT307" s="80"/>
      <c r="GUU307" s="80"/>
      <c r="GUV307" s="80"/>
      <c r="GUW307" s="80"/>
      <c r="GUX307" s="80"/>
      <c r="GUY307" s="80"/>
      <c r="GUZ307" s="80"/>
      <c r="GVA307" s="80"/>
      <c r="GVB307" s="80"/>
      <c r="GVC307" s="80"/>
      <c r="GVD307" s="80"/>
      <c r="GVE307" s="80"/>
      <c r="GVF307" s="80"/>
      <c r="GVG307" s="80"/>
      <c r="GVH307" s="80"/>
      <c r="GVI307" s="80"/>
      <c r="GVJ307" s="80"/>
      <c r="GVK307" s="80"/>
      <c r="GVL307" s="80"/>
      <c r="GVM307" s="80"/>
      <c r="GVN307" s="80"/>
      <c r="GVO307" s="80"/>
      <c r="GVP307" s="80"/>
      <c r="GVQ307" s="80"/>
      <c r="GVR307" s="80"/>
      <c r="GVS307" s="80"/>
      <c r="GVT307" s="80"/>
      <c r="GVU307" s="80"/>
      <c r="GVV307" s="80"/>
      <c r="GVW307" s="80"/>
      <c r="GVX307" s="80"/>
      <c r="GVY307" s="80"/>
      <c r="GVZ307" s="80"/>
      <c r="GWA307" s="80"/>
      <c r="GWB307" s="80"/>
      <c r="GWC307" s="80"/>
      <c r="GWD307" s="80"/>
      <c r="GWE307" s="80"/>
      <c r="GWF307" s="80"/>
      <c r="GWG307" s="80"/>
      <c r="GWH307" s="80"/>
      <c r="GWI307" s="80"/>
      <c r="GWJ307" s="80"/>
      <c r="GWK307" s="80"/>
      <c r="GWL307" s="80"/>
      <c r="GWM307" s="80"/>
      <c r="GWN307" s="80"/>
      <c r="GWO307" s="80"/>
      <c r="GWP307" s="80"/>
      <c r="GWQ307" s="80"/>
      <c r="GWR307" s="80"/>
      <c r="GWS307" s="80"/>
      <c r="GWT307" s="80"/>
      <c r="GWU307" s="80"/>
      <c r="GWV307" s="80"/>
      <c r="GWW307" s="80"/>
      <c r="GWX307" s="80"/>
      <c r="GWY307" s="80"/>
      <c r="GWZ307" s="80"/>
      <c r="GXA307" s="80"/>
      <c r="GXB307" s="80"/>
      <c r="GXC307" s="80"/>
      <c r="GXD307" s="80"/>
      <c r="GXE307" s="80"/>
      <c r="GXF307" s="80"/>
      <c r="GXG307" s="80"/>
      <c r="GXH307" s="80"/>
      <c r="GXI307" s="80"/>
      <c r="GXJ307" s="80"/>
      <c r="GXK307" s="80"/>
      <c r="GXL307" s="80"/>
      <c r="GXM307" s="80"/>
      <c r="GXN307" s="80"/>
      <c r="GXO307" s="80"/>
      <c r="GXP307" s="80"/>
      <c r="GXQ307" s="80"/>
      <c r="GXR307" s="80"/>
      <c r="GXS307" s="80"/>
      <c r="GXT307" s="80"/>
      <c r="GXU307" s="80"/>
      <c r="GXV307" s="80"/>
      <c r="GXW307" s="80"/>
      <c r="GXX307" s="80"/>
      <c r="GXY307" s="80"/>
      <c r="GXZ307" s="80"/>
      <c r="GYA307" s="80"/>
      <c r="GYB307" s="80"/>
      <c r="GYC307" s="80"/>
      <c r="GYD307" s="80"/>
      <c r="GYE307" s="80"/>
      <c r="GYF307" s="80"/>
      <c r="GYG307" s="80"/>
      <c r="GYH307" s="80"/>
      <c r="GYI307" s="80"/>
      <c r="GYJ307" s="80"/>
      <c r="GYK307" s="80"/>
      <c r="GYL307" s="80"/>
      <c r="GYM307" s="80"/>
      <c r="GYN307" s="80"/>
      <c r="GYO307" s="80"/>
      <c r="GYP307" s="80"/>
      <c r="GYQ307" s="80"/>
      <c r="GYR307" s="80"/>
      <c r="GYS307" s="80"/>
      <c r="GYT307" s="80"/>
      <c r="GYU307" s="80"/>
      <c r="GYV307" s="80"/>
      <c r="GYW307" s="80"/>
      <c r="GYX307" s="80"/>
      <c r="GYY307" s="80"/>
      <c r="GYZ307" s="80"/>
      <c r="GZA307" s="80"/>
      <c r="GZB307" s="80"/>
      <c r="GZC307" s="80"/>
      <c r="GZD307" s="80"/>
      <c r="GZE307" s="80"/>
      <c r="GZF307" s="80"/>
      <c r="GZG307" s="80"/>
      <c r="GZH307" s="80"/>
      <c r="GZI307" s="80"/>
      <c r="GZJ307" s="80"/>
      <c r="GZK307" s="80"/>
      <c r="GZL307" s="80"/>
      <c r="GZM307" s="80"/>
      <c r="GZN307" s="80"/>
      <c r="GZO307" s="80"/>
      <c r="GZP307" s="80"/>
      <c r="GZQ307" s="80"/>
      <c r="GZR307" s="80"/>
      <c r="GZS307" s="80"/>
      <c r="GZT307" s="80"/>
      <c r="GZU307" s="80"/>
      <c r="GZV307" s="80"/>
      <c r="GZW307" s="80"/>
      <c r="GZX307" s="80"/>
      <c r="GZY307" s="80"/>
      <c r="GZZ307" s="80"/>
      <c r="HAA307" s="80"/>
      <c r="HAB307" s="80"/>
      <c r="HAC307" s="80"/>
      <c r="HAD307" s="80"/>
      <c r="HAE307" s="80"/>
      <c r="HAF307" s="80"/>
      <c r="HAG307" s="80"/>
      <c r="HAH307" s="80"/>
      <c r="HAI307" s="80"/>
      <c r="HAJ307" s="80"/>
      <c r="HAK307" s="80"/>
      <c r="HAL307" s="80"/>
      <c r="HAM307" s="80"/>
      <c r="HAN307" s="80"/>
      <c r="HAO307" s="80"/>
      <c r="HAP307" s="80"/>
      <c r="HAQ307" s="80"/>
      <c r="HAR307" s="80"/>
      <c r="HAS307" s="80"/>
      <c r="HAT307" s="80"/>
      <c r="HAU307" s="80"/>
      <c r="HAV307" s="80"/>
      <c r="HAW307" s="80"/>
      <c r="HAX307" s="80"/>
      <c r="HAY307" s="80"/>
      <c r="HAZ307" s="80"/>
      <c r="HBA307" s="80"/>
      <c r="HBB307" s="80"/>
      <c r="HBC307" s="80"/>
      <c r="HBD307" s="80"/>
      <c r="HBE307" s="80"/>
      <c r="HBF307" s="80"/>
      <c r="HBG307" s="80"/>
      <c r="HBH307" s="80"/>
      <c r="HBI307" s="80"/>
      <c r="HBJ307" s="80"/>
      <c r="HBK307" s="80"/>
      <c r="HBL307" s="80"/>
      <c r="HBM307" s="80"/>
      <c r="HBN307" s="80"/>
      <c r="HBO307" s="80"/>
      <c r="HBP307" s="80"/>
      <c r="HBQ307" s="80"/>
      <c r="HBR307" s="80"/>
      <c r="HBS307" s="80"/>
      <c r="HBT307" s="80"/>
      <c r="HBU307" s="80"/>
      <c r="HBV307" s="80"/>
      <c r="HBW307" s="80"/>
      <c r="HBX307" s="80"/>
      <c r="HBY307" s="80"/>
      <c r="HBZ307" s="80"/>
      <c r="HCA307" s="80"/>
      <c r="HCB307" s="80"/>
      <c r="HCC307" s="80"/>
      <c r="HCD307" s="80"/>
      <c r="HCE307" s="80"/>
      <c r="HCF307" s="80"/>
      <c r="HCG307" s="80"/>
      <c r="HCH307" s="80"/>
      <c r="HCI307" s="80"/>
      <c r="HCJ307" s="80"/>
      <c r="HCK307" s="80"/>
      <c r="HCL307" s="80"/>
      <c r="HCM307" s="80"/>
      <c r="HCN307" s="80"/>
      <c r="HCO307" s="80"/>
      <c r="HCP307" s="80"/>
      <c r="HCQ307" s="80"/>
      <c r="HCR307" s="80"/>
      <c r="HCS307" s="80"/>
      <c r="HCT307" s="80"/>
      <c r="HCU307" s="80"/>
      <c r="HCV307" s="80"/>
      <c r="HCW307" s="80"/>
      <c r="HCX307" s="80"/>
      <c r="HCY307" s="80"/>
      <c r="HCZ307" s="80"/>
      <c r="HDA307" s="80"/>
      <c r="HDB307" s="80"/>
      <c r="HDC307" s="80"/>
      <c r="HDD307" s="80"/>
      <c r="HDE307" s="80"/>
      <c r="HDF307" s="80"/>
      <c r="HDG307" s="80"/>
      <c r="HDH307" s="80"/>
      <c r="HDI307" s="80"/>
      <c r="HDJ307" s="80"/>
      <c r="HDK307" s="80"/>
      <c r="HDL307" s="80"/>
      <c r="HDM307" s="80"/>
      <c r="HDN307" s="80"/>
      <c r="HDO307" s="80"/>
      <c r="HDP307" s="80"/>
      <c r="HDQ307" s="80"/>
      <c r="HDR307" s="80"/>
      <c r="HDS307" s="80"/>
      <c r="HDT307" s="80"/>
      <c r="HDU307" s="80"/>
      <c r="HDV307" s="80"/>
      <c r="HDW307" s="80"/>
      <c r="HDX307" s="80"/>
      <c r="HDY307" s="80"/>
      <c r="HDZ307" s="80"/>
      <c r="HEA307" s="80"/>
      <c r="HEB307" s="80"/>
      <c r="HEC307" s="80"/>
      <c r="HED307" s="80"/>
      <c r="HEE307" s="80"/>
      <c r="HEF307" s="80"/>
      <c r="HEG307" s="80"/>
      <c r="HEH307" s="80"/>
      <c r="HEI307" s="80"/>
      <c r="HEJ307" s="80"/>
      <c r="HEK307" s="80"/>
      <c r="HEL307" s="80"/>
      <c r="HEM307" s="80"/>
      <c r="HEN307" s="80"/>
      <c r="HEO307" s="80"/>
      <c r="HEP307" s="80"/>
      <c r="HEQ307" s="80"/>
      <c r="HER307" s="80"/>
      <c r="HES307" s="80"/>
      <c r="HET307" s="80"/>
      <c r="HEU307" s="80"/>
      <c r="HEV307" s="80"/>
      <c r="HEW307" s="80"/>
      <c r="HEX307" s="80"/>
      <c r="HEY307" s="80"/>
      <c r="HEZ307" s="80"/>
      <c r="HFA307" s="80"/>
      <c r="HFB307" s="80"/>
      <c r="HFC307" s="80"/>
      <c r="HFD307" s="80"/>
      <c r="HFE307" s="80"/>
      <c r="HFF307" s="80"/>
      <c r="HFG307" s="80"/>
      <c r="HFH307" s="80"/>
      <c r="HFI307" s="80"/>
      <c r="HFJ307" s="80"/>
      <c r="HFK307" s="80"/>
      <c r="HFL307" s="80"/>
      <c r="HFM307" s="80"/>
      <c r="HFN307" s="80"/>
      <c r="HFO307" s="80"/>
      <c r="HFP307" s="80"/>
      <c r="HFQ307" s="80"/>
      <c r="HFR307" s="80"/>
      <c r="HFS307" s="80"/>
      <c r="HFT307" s="80"/>
      <c r="HFU307" s="80"/>
      <c r="HFV307" s="80"/>
      <c r="HFW307" s="80"/>
      <c r="HFX307" s="80"/>
      <c r="HFY307" s="80"/>
      <c r="HFZ307" s="80"/>
      <c r="HGA307" s="80"/>
      <c r="HGB307" s="80"/>
      <c r="HGC307" s="80"/>
      <c r="HGD307" s="80"/>
      <c r="HGE307" s="80"/>
      <c r="HGF307" s="80"/>
      <c r="HGG307" s="80"/>
      <c r="HGH307" s="80"/>
      <c r="HGI307" s="80"/>
      <c r="HGJ307" s="80"/>
      <c r="HGK307" s="80"/>
      <c r="HGL307" s="80"/>
      <c r="HGM307" s="80"/>
      <c r="HGN307" s="80"/>
      <c r="HGO307" s="80"/>
      <c r="HGP307" s="80"/>
      <c r="HGQ307" s="80"/>
      <c r="HGR307" s="80"/>
      <c r="HGS307" s="80"/>
      <c r="HGT307" s="80"/>
      <c r="HGU307" s="80"/>
      <c r="HGV307" s="80"/>
      <c r="HGW307" s="80"/>
      <c r="HGX307" s="80"/>
      <c r="HGY307" s="80"/>
      <c r="HGZ307" s="80"/>
      <c r="HHA307" s="80"/>
      <c r="HHB307" s="80"/>
      <c r="HHC307" s="80"/>
      <c r="HHD307" s="80"/>
      <c r="HHE307" s="80"/>
      <c r="HHF307" s="80"/>
      <c r="HHG307" s="80"/>
      <c r="HHH307" s="80"/>
      <c r="HHI307" s="80"/>
      <c r="HHJ307" s="80"/>
      <c r="HHK307" s="80"/>
      <c r="HHL307" s="80"/>
      <c r="HHM307" s="80"/>
      <c r="HHN307" s="80"/>
      <c r="HHO307" s="80"/>
      <c r="HHP307" s="80"/>
      <c r="HHQ307" s="80"/>
      <c r="HHR307" s="80"/>
      <c r="HHS307" s="80"/>
      <c r="HHT307" s="80"/>
      <c r="HHU307" s="80"/>
      <c r="HHV307" s="80"/>
      <c r="HHW307" s="80"/>
      <c r="HHX307" s="80"/>
      <c r="HHY307" s="80"/>
      <c r="HHZ307" s="80"/>
      <c r="HIA307" s="80"/>
      <c r="HIB307" s="80"/>
      <c r="HIC307" s="80"/>
      <c r="HID307" s="80"/>
      <c r="HIE307" s="80"/>
      <c r="HIF307" s="80"/>
      <c r="HIG307" s="80"/>
      <c r="HIH307" s="80"/>
      <c r="HII307" s="80"/>
      <c r="HIJ307" s="80"/>
      <c r="HIK307" s="80"/>
      <c r="HIL307" s="80"/>
      <c r="HIM307" s="80"/>
      <c r="HIN307" s="80"/>
      <c r="HIO307" s="80"/>
      <c r="HIP307" s="80"/>
      <c r="HIQ307" s="80"/>
      <c r="HIR307" s="80"/>
      <c r="HIS307" s="80"/>
      <c r="HIT307" s="80"/>
      <c r="HIU307" s="80"/>
      <c r="HIV307" s="80"/>
      <c r="HIW307" s="80"/>
      <c r="HIX307" s="80"/>
      <c r="HIY307" s="80"/>
      <c r="HIZ307" s="80"/>
      <c r="HJA307" s="80"/>
      <c r="HJB307" s="80"/>
      <c r="HJC307" s="80"/>
      <c r="HJD307" s="80"/>
      <c r="HJE307" s="80"/>
      <c r="HJF307" s="80"/>
      <c r="HJG307" s="80"/>
      <c r="HJH307" s="80"/>
      <c r="HJI307" s="80"/>
      <c r="HJJ307" s="80"/>
      <c r="HJK307" s="80"/>
      <c r="HJL307" s="80"/>
      <c r="HJM307" s="80"/>
      <c r="HJN307" s="80"/>
      <c r="HJO307" s="80"/>
      <c r="HJP307" s="80"/>
      <c r="HJQ307" s="80"/>
      <c r="HJR307" s="80"/>
      <c r="HJS307" s="80"/>
      <c r="HJT307" s="80"/>
      <c r="HJU307" s="80"/>
      <c r="HJV307" s="80"/>
      <c r="HJW307" s="80"/>
      <c r="HJX307" s="80"/>
      <c r="HJY307" s="80"/>
      <c r="HJZ307" s="80"/>
      <c r="HKA307" s="80"/>
      <c r="HKB307" s="80"/>
      <c r="HKC307" s="80"/>
      <c r="HKD307" s="80"/>
      <c r="HKE307" s="80"/>
      <c r="HKF307" s="80"/>
      <c r="HKG307" s="80"/>
      <c r="HKH307" s="80"/>
      <c r="HKI307" s="80"/>
      <c r="HKJ307" s="80"/>
      <c r="HKK307" s="80"/>
      <c r="HKL307" s="80"/>
      <c r="HKM307" s="80"/>
      <c r="HKN307" s="80"/>
      <c r="HKO307" s="80"/>
      <c r="HKP307" s="80"/>
      <c r="HKQ307" s="80"/>
      <c r="HKR307" s="80"/>
      <c r="HKS307" s="80"/>
      <c r="HKT307" s="80"/>
      <c r="HKU307" s="80"/>
      <c r="HKV307" s="80"/>
      <c r="HKW307" s="80"/>
      <c r="HKX307" s="80"/>
      <c r="HKY307" s="80"/>
      <c r="HKZ307" s="80"/>
      <c r="HLA307" s="80"/>
      <c r="HLB307" s="80"/>
      <c r="HLC307" s="80"/>
      <c r="HLD307" s="80"/>
      <c r="HLE307" s="80"/>
      <c r="HLF307" s="80"/>
      <c r="HLG307" s="80"/>
      <c r="HLH307" s="80"/>
      <c r="HLI307" s="80"/>
      <c r="HLJ307" s="80"/>
      <c r="HLK307" s="80"/>
      <c r="HLL307" s="80"/>
      <c r="HLM307" s="80"/>
      <c r="HLN307" s="80"/>
      <c r="HLO307" s="80"/>
      <c r="HLP307" s="80"/>
      <c r="HLQ307" s="80"/>
      <c r="HLR307" s="80"/>
      <c r="HLS307" s="80"/>
      <c r="HLT307" s="80"/>
      <c r="HLU307" s="80"/>
      <c r="HLV307" s="80"/>
      <c r="HLW307" s="80"/>
      <c r="HLX307" s="80"/>
      <c r="HLY307" s="80"/>
      <c r="HLZ307" s="80"/>
      <c r="HMA307" s="80"/>
      <c r="HMB307" s="80"/>
      <c r="HMC307" s="80"/>
      <c r="HMD307" s="80"/>
      <c r="HME307" s="80"/>
      <c r="HMF307" s="80"/>
      <c r="HMG307" s="80"/>
      <c r="HMH307" s="80"/>
      <c r="HMI307" s="80"/>
      <c r="HMJ307" s="80"/>
      <c r="HMK307" s="80"/>
      <c r="HML307" s="80"/>
      <c r="HMM307" s="80"/>
      <c r="HMN307" s="80"/>
      <c r="HMO307" s="80"/>
      <c r="HMP307" s="80"/>
      <c r="HMQ307" s="80"/>
      <c r="HMR307" s="80"/>
      <c r="HMS307" s="80"/>
      <c r="HMT307" s="80"/>
      <c r="HMU307" s="80"/>
      <c r="HMV307" s="80"/>
      <c r="HMW307" s="80"/>
      <c r="HMX307" s="80"/>
      <c r="HMY307" s="80"/>
      <c r="HMZ307" s="80"/>
      <c r="HNA307" s="80"/>
      <c r="HNB307" s="80"/>
      <c r="HNC307" s="80"/>
      <c r="HND307" s="80"/>
      <c r="HNE307" s="80"/>
      <c r="HNF307" s="80"/>
      <c r="HNG307" s="80"/>
      <c r="HNH307" s="80"/>
      <c r="HNI307" s="80"/>
      <c r="HNJ307" s="80"/>
      <c r="HNK307" s="80"/>
      <c r="HNL307" s="80"/>
      <c r="HNM307" s="80"/>
      <c r="HNN307" s="80"/>
      <c r="HNO307" s="80"/>
      <c r="HNP307" s="80"/>
      <c r="HNQ307" s="80"/>
      <c r="HNR307" s="80"/>
      <c r="HNS307" s="80"/>
      <c r="HNT307" s="80"/>
      <c r="HNU307" s="80"/>
      <c r="HNV307" s="80"/>
      <c r="HNW307" s="80"/>
      <c r="HNX307" s="80"/>
      <c r="HNY307" s="80"/>
      <c r="HNZ307" s="80"/>
      <c r="HOA307" s="80"/>
      <c r="HOB307" s="80"/>
      <c r="HOC307" s="80"/>
      <c r="HOD307" s="80"/>
      <c r="HOE307" s="80"/>
      <c r="HOF307" s="80"/>
      <c r="HOG307" s="80"/>
      <c r="HOH307" s="80"/>
      <c r="HOI307" s="80"/>
      <c r="HOJ307" s="80"/>
      <c r="HOK307" s="80"/>
      <c r="HOL307" s="80"/>
      <c r="HOM307" s="80"/>
      <c r="HON307" s="80"/>
      <c r="HOO307" s="80"/>
      <c r="HOP307" s="80"/>
      <c r="HOQ307" s="80"/>
      <c r="HOR307" s="80"/>
      <c r="HOS307" s="80"/>
      <c r="HOT307" s="80"/>
      <c r="HOU307" s="80"/>
      <c r="HOV307" s="80"/>
      <c r="HOW307" s="80"/>
      <c r="HOX307" s="80"/>
      <c r="HOY307" s="80"/>
      <c r="HOZ307" s="80"/>
      <c r="HPA307" s="80"/>
      <c r="HPB307" s="80"/>
      <c r="HPC307" s="80"/>
      <c r="HPD307" s="80"/>
      <c r="HPE307" s="80"/>
      <c r="HPF307" s="80"/>
      <c r="HPG307" s="80"/>
      <c r="HPH307" s="80"/>
      <c r="HPI307" s="80"/>
      <c r="HPJ307" s="80"/>
      <c r="HPK307" s="80"/>
      <c r="HPL307" s="80"/>
      <c r="HPM307" s="80"/>
      <c r="HPN307" s="80"/>
      <c r="HPO307" s="80"/>
      <c r="HPP307" s="80"/>
      <c r="HPQ307" s="80"/>
      <c r="HPR307" s="80"/>
      <c r="HPS307" s="80"/>
      <c r="HPT307" s="80"/>
      <c r="HPU307" s="80"/>
      <c r="HPV307" s="80"/>
      <c r="HPW307" s="80"/>
      <c r="HPX307" s="80"/>
      <c r="HPY307" s="80"/>
      <c r="HPZ307" s="80"/>
      <c r="HQA307" s="80"/>
      <c r="HQB307" s="80"/>
      <c r="HQC307" s="80"/>
      <c r="HQD307" s="80"/>
      <c r="HQE307" s="80"/>
      <c r="HQF307" s="80"/>
      <c r="HQG307" s="80"/>
      <c r="HQH307" s="80"/>
      <c r="HQI307" s="80"/>
      <c r="HQJ307" s="80"/>
      <c r="HQK307" s="80"/>
      <c r="HQL307" s="80"/>
      <c r="HQM307" s="80"/>
      <c r="HQN307" s="80"/>
      <c r="HQO307" s="80"/>
      <c r="HQP307" s="80"/>
      <c r="HQQ307" s="80"/>
      <c r="HQR307" s="80"/>
      <c r="HQS307" s="80"/>
      <c r="HQT307" s="80"/>
      <c r="HQU307" s="80"/>
      <c r="HQV307" s="80"/>
      <c r="HQW307" s="80"/>
      <c r="HQX307" s="80"/>
      <c r="HQY307" s="80"/>
      <c r="HQZ307" s="80"/>
      <c r="HRA307" s="80"/>
      <c r="HRB307" s="80"/>
      <c r="HRC307" s="80"/>
      <c r="HRD307" s="80"/>
      <c r="HRE307" s="80"/>
      <c r="HRF307" s="80"/>
      <c r="HRG307" s="80"/>
      <c r="HRH307" s="80"/>
      <c r="HRI307" s="80"/>
      <c r="HRJ307" s="80"/>
      <c r="HRK307" s="80"/>
      <c r="HRL307" s="80"/>
      <c r="HRM307" s="80"/>
      <c r="HRN307" s="80"/>
      <c r="HRO307" s="80"/>
      <c r="HRP307" s="80"/>
      <c r="HRQ307" s="80"/>
      <c r="HRR307" s="80"/>
      <c r="HRS307" s="80"/>
      <c r="HRT307" s="80"/>
      <c r="HRU307" s="80"/>
      <c r="HRV307" s="80"/>
      <c r="HRW307" s="80"/>
      <c r="HRX307" s="80"/>
      <c r="HRY307" s="80"/>
      <c r="HRZ307" s="80"/>
      <c r="HSA307" s="80"/>
      <c r="HSB307" s="80"/>
      <c r="HSC307" s="80"/>
      <c r="HSD307" s="80"/>
      <c r="HSE307" s="80"/>
      <c r="HSF307" s="80"/>
      <c r="HSG307" s="80"/>
      <c r="HSH307" s="80"/>
      <c r="HSI307" s="80"/>
      <c r="HSJ307" s="80"/>
      <c r="HSK307" s="80"/>
      <c r="HSL307" s="80"/>
      <c r="HSM307" s="80"/>
      <c r="HSN307" s="80"/>
      <c r="HSO307" s="80"/>
      <c r="HSP307" s="80"/>
      <c r="HSQ307" s="80"/>
      <c r="HSR307" s="80"/>
      <c r="HSS307" s="80"/>
      <c r="HST307" s="80"/>
      <c r="HSU307" s="80"/>
      <c r="HSV307" s="80"/>
      <c r="HSW307" s="80"/>
      <c r="HSX307" s="80"/>
      <c r="HSY307" s="80"/>
      <c r="HSZ307" s="80"/>
      <c r="HTA307" s="80"/>
      <c r="HTB307" s="80"/>
      <c r="HTC307" s="80"/>
      <c r="HTD307" s="80"/>
      <c r="HTE307" s="80"/>
      <c r="HTF307" s="80"/>
      <c r="HTG307" s="80"/>
      <c r="HTH307" s="80"/>
      <c r="HTI307" s="80"/>
      <c r="HTJ307" s="80"/>
      <c r="HTK307" s="80"/>
      <c r="HTL307" s="80"/>
      <c r="HTM307" s="80"/>
      <c r="HTN307" s="80"/>
      <c r="HTO307" s="80"/>
      <c r="HTP307" s="80"/>
      <c r="HTQ307" s="80"/>
      <c r="HTR307" s="80"/>
      <c r="HTS307" s="80"/>
      <c r="HTT307" s="80"/>
      <c r="HTU307" s="80"/>
      <c r="HTV307" s="80"/>
      <c r="HTW307" s="80"/>
      <c r="HTX307" s="80"/>
      <c r="HTY307" s="80"/>
      <c r="HTZ307" s="80"/>
      <c r="HUA307" s="80"/>
      <c r="HUB307" s="80"/>
      <c r="HUC307" s="80"/>
      <c r="HUD307" s="80"/>
      <c r="HUE307" s="80"/>
      <c r="HUF307" s="80"/>
      <c r="HUG307" s="80"/>
      <c r="HUH307" s="80"/>
      <c r="HUI307" s="80"/>
      <c r="HUJ307" s="80"/>
      <c r="HUK307" s="80"/>
      <c r="HUL307" s="80"/>
      <c r="HUM307" s="80"/>
      <c r="HUN307" s="80"/>
      <c r="HUO307" s="80"/>
      <c r="HUP307" s="80"/>
      <c r="HUQ307" s="80"/>
      <c r="HUR307" s="80"/>
      <c r="HUS307" s="80"/>
      <c r="HUT307" s="80"/>
      <c r="HUU307" s="80"/>
      <c r="HUV307" s="80"/>
      <c r="HUW307" s="80"/>
      <c r="HUX307" s="80"/>
      <c r="HUY307" s="80"/>
      <c r="HUZ307" s="80"/>
      <c r="HVA307" s="80"/>
      <c r="HVB307" s="80"/>
      <c r="HVC307" s="80"/>
      <c r="HVD307" s="80"/>
      <c r="HVE307" s="80"/>
      <c r="HVF307" s="80"/>
      <c r="HVG307" s="80"/>
      <c r="HVH307" s="80"/>
      <c r="HVI307" s="80"/>
      <c r="HVJ307" s="80"/>
      <c r="HVK307" s="80"/>
      <c r="HVL307" s="80"/>
      <c r="HVM307" s="80"/>
      <c r="HVN307" s="80"/>
      <c r="HVO307" s="80"/>
      <c r="HVP307" s="80"/>
      <c r="HVQ307" s="80"/>
      <c r="HVR307" s="80"/>
      <c r="HVS307" s="80"/>
      <c r="HVT307" s="80"/>
      <c r="HVU307" s="80"/>
      <c r="HVV307" s="80"/>
      <c r="HVW307" s="80"/>
      <c r="HVX307" s="80"/>
      <c r="HVY307" s="80"/>
      <c r="HVZ307" s="80"/>
      <c r="HWA307" s="80"/>
      <c r="HWB307" s="80"/>
      <c r="HWC307" s="80"/>
      <c r="HWD307" s="80"/>
      <c r="HWE307" s="80"/>
      <c r="HWF307" s="80"/>
      <c r="HWG307" s="80"/>
      <c r="HWH307" s="80"/>
      <c r="HWI307" s="80"/>
      <c r="HWJ307" s="80"/>
      <c r="HWK307" s="80"/>
      <c r="HWL307" s="80"/>
      <c r="HWM307" s="80"/>
      <c r="HWN307" s="80"/>
      <c r="HWO307" s="80"/>
      <c r="HWP307" s="80"/>
      <c r="HWQ307" s="80"/>
      <c r="HWR307" s="80"/>
      <c r="HWS307" s="80"/>
      <c r="HWT307" s="80"/>
      <c r="HWU307" s="80"/>
      <c r="HWV307" s="80"/>
      <c r="HWW307" s="80"/>
      <c r="HWX307" s="80"/>
      <c r="HWY307" s="80"/>
      <c r="HWZ307" s="80"/>
      <c r="HXA307" s="80"/>
      <c r="HXB307" s="80"/>
      <c r="HXC307" s="80"/>
      <c r="HXD307" s="80"/>
      <c r="HXE307" s="80"/>
      <c r="HXF307" s="80"/>
      <c r="HXG307" s="80"/>
      <c r="HXH307" s="80"/>
      <c r="HXI307" s="80"/>
      <c r="HXJ307" s="80"/>
      <c r="HXK307" s="80"/>
      <c r="HXL307" s="80"/>
      <c r="HXM307" s="80"/>
      <c r="HXN307" s="80"/>
      <c r="HXO307" s="80"/>
      <c r="HXP307" s="80"/>
      <c r="HXQ307" s="80"/>
      <c r="HXR307" s="80"/>
      <c r="HXS307" s="80"/>
      <c r="HXT307" s="80"/>
      <c r="HXU307" s="80"/>
      <c r="HXV307" s="80"/>
      <c r="HXW307" s="80"/>
      <c r="HXX307" s="80"/>
      <c r="HXY307" s="80"/>
      <c r="HXZ307" s="80"/>
      <c r="HYA307" s="80"/>
      <c r="HYB307" s="80"/>
      <c r="HYC307" s="80"/>
      <c r="HYD307" s="80"/>
      <c r="HYE307" s="80"/>
      <c r="HYF307" s="80"/>
      <c r="HYG307" s="80"/>
      <c r="HYH307" s="80"/>
      <c r="HYI307" s="80"/>
      <c r="HYJ307" s="80"/>
      <c r="HYK307" s="80"/>
      <c r="HYL307" s="80"/>
      <c r="HYM307" s="80"/>
      <c r="HYN307" s="80"/>
      <c r="HYO307" s="80"/>
      <c r="HYP307" s="80"/>
      <c r="HYQ307" s="80"/>
      <c r="HYR307" s="80"/>
      <c r="HYS307" s="80"/>
      <c r="HYT307" s="80"/>
      <c r="HYU307" s="80"/>
      <c r="HYV307" s="80"/>
      <c r="HYW307" s="80"/>
      <c r="HYX307" s="80"/>
      <c r="HYY307" s="80"/>
      <c r="HYZ307" s="80"/>
      <c r="HZA307" s="80"/>
      <c r="HZB307" s="80"/>
      <c r="HZC307" s="80"/>
      <c r="HZD307" s="80"/>
      <c r="HZE307" s="80"/>
      <c r="HZF307" s="80"/>
      <c r="HZG307" s="80"/>
      <c r="HZH307" s="80"/>
      <c r="HZI307" s="80"/>
      <c r="HZJ307" s="80"/>
      <c r="HZK307" s="80"/>
      <c r="HZL307" s="80"/>
      <c r="HZM307" s="80"/>
      <c r="HZN307" s="80"/>
      <c r="HZO307" s="80"/>
      <c r="HZP307" s="80"/>
      <c r="HZQ307" s="80"/>
      <c r="HZR307" s="80"/>
      <c r="HZS307" s="80"/>
      <c r="HZT307" s="80"/>
      <c r="HZU307" s="80"/>
      <c r="HZV307" s="80"/>
      <c r="HZW307" s="80"/>
      <c r="HZX307" s="80"/>
      <c r="HZY307" s="80"/>
      <c r="HZZ307" s="80"/>
      <c r="IAA307" s="80"/>
      <c r="IAB307" s="80"/>
      <c r="IAC307" s="80"/>
      <c r="IAD307" s="80"/>
      <c r="IAE307" s="80"/>
      <c r="IAF307" s="80"/>
      <c r="IAG307" s="80"/>
      <c r="IAH307" s="80"/>
      <c r="IAI307" s="80"/>
      <c r="IAJ307" s="80"/>
      <c r="IAK307" s="80"/>
      <c r="IAL307" s="80"/>
      <c r="IAM307" s="80"/>
      <c r="IAN307" s="80"/>
      <c r="IAO307" s="80"/>
      <c r="IAP307" s="80"/>
      <c r="IAQ307" s="80"/>
      <c r="IAR307" s="80"/>
      <c r="IAS307" s="80"/>
      <c r="IAT307" s="80"/>
      <c r="IAU307" s="80"/>
      <c r="IAV307" s="80"/>
      <c r="IAW307" s="80"/>
      <c r="IAX307" s="80"/>
      <c r="IAY307" s="80"/>
      <c r="IAZ307" s="80"/>
      <c r="IBA307" s="80"/>
      <c r="IBB307" s="80"/>
      <c r="IBC307" s="80"/>
      <c r="IBD307" s="80"/>
      <c r="IBE307" s="80"/>
      <c r="IBF307" s="80"/>
      <c r="IBG307" s="80"/>
      <c r="IBH307" s="80"/>
      <c r="IBI307" s="80"/>
      <c r="IBJ307" s="80"/>
      <c r="IBK307" s="80"/>
      <c r="IBL307" s="80"/>
      <c r="IBM307" s="80"/>
      <c r="IBN307" s="80"/>
      <c r="IBO307" s="80"/>
      <c r="IBP307" s="80"/>
      <c r="IBQ307" s="80"/>
      <c r="IBR307" s="80"/>
      <c r="IBS307" s="80"/>
      <c r="IBT307" s="80"/>
      <c r="IBU307" s="80"/>
      <c r="IBV307" s="80"/>
      <c r="IBW307" s="80"/>
      <c r="IBX307" s="80"/>
      <c r="IBY307" s="80"/>
      <c r="IBZ307" s="80"/>
      <c r="ICA307" s="80"/>
      <c r="ICB307" s="80"/>
      <c r="ICC307" s="80"/>
      <c r="ICD307" s="80"/>
      <c r="ICE307" s="80"/>
      <c r="ICF307" s="80"/>
      <c r="ICG307" s="80"/>
      <c r="ICH307" s="80"/>
      <c r="ICI307" s="80"/>
      <c r="ICJ307" s="80"/>
      <c r="ICK307" s="80"/>
      <c r="ICL307" s="80"/>
      <c r="ICM307" s="80"/>
      <c r="ICN307" s="80"/>
      <c r="ICO307" s="80"/>
      <c r="ICP307" s="80"/>
      <c r="ICQ307" s="80"/>
      <c r="ICR307" s="80"/>
      <c r="ICS307" s="80"/>
      <c r="ICT307" s="80"/>
      <c r="ICU307" s="80"/>
      <c r="ICV307" s="80"/>
      <c r="ICW307" s="80"/>
      <c r="ICX307" s="80"/>
      <c r="ICY307" s="80"/>
      <c r="ICZ307" s="80"/>
      <c r="IDA307" s="80"/>
      <c r="IDB307" s="80"/>
      <c r="IDC307" s="80"/>
      <c r="IDD307" s="80"/>
      <c r="IDE307" s="80"/>
      <c r="IDF307" s="80"/>
      <c r="IDG307" s="80"/>
      <c r="IDH307" s="80"/>
      <c r="IDI307" s="80"/>
      <c r="IDJ307" s="80"/>
      <c r="IDK307" s="80"/>
      <c r="IDL307" s="80"/>
      <c r="IDM307" s="80"/>
      <c r="IDN307" s="80"/>
      <c r="IDO307" s="80"/>
      <c r="IDP307" s="80"/>
      <c r="IDQ307" s="80"/>
      <c r="IDR307" s="80"/>
      <c r="IDS307" s="80"/>
      <c r="IDT307" s="80"/>
      <c r="IDU307" s="80"/>
      <c r="IDV307" s="80"/>
      <c r="IDW307" s="80"/>
      <c r="IDX307" s="80"/>
      <c r="IDY307" s="80"/>
      <c r="IDZ307" s="80"/>
      <c r="IEA307" s="80"/>
      <c r="IEB307" s="80"/>
      <c r="IEC307" s="80"/>
      <c r="IED307" s="80"/>
      <c r="IEE307" s="80"/>
      <c r="IEF307" s="80"/>
      <c r="IEG307" s="80"/>
      <c r="IEH307" s="80"/>
      <c r="IEI307" s="80"/>
      <c r="IEJ307" s="80"/>
      <c r="IEK307" s="80"/>
      <c r="IEL307" s="80"/>
      <c r="IEM307" s="80"/>
      <c r="IEN307" s="80"/>
      <c r="IEO307" s="80"/>
      <c r="IEP307" s="80"/>
      <c r="IEQ307" s="80"/>
      <c r="IER307" s="80"/>
      <c r="IES307" s="80"/>
      <c r="IET307" s="80"/>
      <c r="IEU307" s="80"/>
      <c r="IEV307" s="80"/>
      <c r="IEW307" s="80"/>
      <c r="IEX307" s="80"/>
      <c r="IEY307" s="80"/>
      <c r="IEZ307" s="80"/>
      <c r="IFA307" s="80"/>
      <c r="IFB307" s="80"/>
      <c r="IFC307" s="80"/>
      <c r="IFD307" s="80"/>
      <c r="IFE307" s="80"/>
      <c r="IFF307" s="80"/>
      <c r="IFG307" s="80"/>
      <c r="IFH307" s="80"/>
      <c r="IFI307" s="80"/>
      <c r="IFJ307" s="80"/>
      <c r="IFK307" s="80"/>
      <c r="IFL307" s="80"/>
      <c r="IFM307" s="80"/>
      <c r="IFN307" s="80"/>
      <c r="IFO307" s="80"/>
      <c r="IFP307" s="80"/>
      <c r="IFQ307" s="80"/>
      <c r="IFR307" s="80"/>
      <c r="IFS307" s="80"/>
      <c r="IFT307" s="80"/>
      <c r="IFU307" s="80"/>
      <c r="IFV307" s="80"/>
      <c r="IFW307" s="80"/>
      <c r="IFX307" s="80"/>
      <c r="IFY307" s="80"/>
      <c r="IFZ307" s="80"/>
      <c r="IGA307" s="80"/>
      <c r="IGB307" s="80"/>
      <c r="IGC307" s="80"/>
      <c r="IGD307" s="80"/>
      <c r="IGE307" s="80"/>
      <c r="IGF307" s="80"/>
      <c r="IGG307" s="80"/>
      <c r="IGH307" s="80"/>
      <c r="IGI307" s="80"/>
      <c r="IGJ307" s="80"/>
      <c r="IGK307" s="80"/>
      <c r="IGL307" s="80"/>
      <c r="IGM307" s="80"/>
      <c r="IGN307" s="80"/>
      <c r="IGO307" s="80"/>
      <c r="IGP307" s="80"/>
      <c r="IGQ307" s="80"/>
      <c r="IGR307" s="80"/>
      <c r="IGS307" s="80"/>
      <c r="IGT307" s="80"/>
      <c r="IGU307" s="80"/>
      <c r="IGV307" s="80"/>
      <c r="IGW307" s="80"/>
      <c r="IGX307" s="80"/>
      <c r="IGY307" s="80"/>
      <c r="IGZ307" s="80"/>
      <c r="IHA307" s="80"/>
      <c r="IHB307" s="80"/>
      <c r="IHC307" s="80"/>
      <c r="IHD307" s="80"/>
      <c r="IHE307" s="80"/>
      <c r="IHF307" s="80"/>
      <c r="IHG307" s="80"/>
      <c r="IHH307" s="80"/>
      <c r="IHI307" s="80"/>
      <c r="IHJ307" s="80"/>
      <c r="IHK307" s="80"/>
      <c r="IHL307" s="80"/>
      <c r="IHM307" s="80"/>
      <c r="IHN307" s="80"/>
      <c r="IHO307" s="80"/>
      <c r="IHP307" s="80"/>
      <c r="IHQ307" s="80"/>
      <c r="IHR307" s="80"/>
      <c r="IHS307" s="80"/>
      <c r="IHT307" s="80"/>
      <c r="IHU307" s="80"/>
      <c r="IHV307" s="80"/>
      <c r="IHW307" s="80"/>
      <c r="IHX307" s="80"/>
      <c r="IHY307" s="80"/>
      <c r="IHZ307" s="80"/>
      <c r="IIA307" s="80"/>
      <c r="IIB307" s="80"/>
      <c r="IIC307" s="80"/>
      <c r="IID307" s="80"/>
      <c r="IIE307" s="80"/>
      <c r="IIF307" s="80"/>
      <c r="IIG307" s="80"/>
      <c r="IIH307" s="80"/>
      <c r="III307" s="80"/>
      <c r="IIJ307" s="80"/>
      <c r="IIK307" s="80"/>
      <c r="IIL307" s="80"/>
      <c r="IIM307" s="80"/>
      <c r="IIN307" s="80"/>
      <c r="IIO307" s="80"/>
      <c r="IIP307" s="80"/>
      <c r="IIQ307" s="80"/>
      <c r="IIR307" s="80"/>
      <c r="IIS307" s="80"/>
      <c r="IIT307" s="80"/>
      <c r="IIU307" s="80"/>
      <c r="IIV307" s="80"/>
      <c r="IIW307" s="80"/>
      <c r="IIX307" s="80"/>
      <c r="IIY307" s="80"/>
      <c r="IIZ307" s="80"/>
      <c r="IJA307" s="80"/>
      <c r="IJB307" s="80"/>
      <c r="IJC307" s="80"/>
      <c r="IJD307" s="80"/>
      <c r="IJE307" s="80"/>
      <c r="IJF307" s="80"/>
      <c r="IJG307" s="80"/>
      <c r="IJH307" s="80"/>
      <c r="IJI307" s="80"/>
      <c r="IJJ307" s="80"/>
      <c r="IJK307" s="80"/>
      <c r="IJL307" s="80"/>
      <c r="IJM307" s="80"/>
      <c r="IJN307" s="80"/>
      <c r="IJO307" s="80"/>
      <c r="IJP307" s="80"/>
      <c r="IJQ307" s="80"/>
      <c r="IJR307" s="80"/>
      <c r="IJS307" s="80"/>
      <c r="IJT307" s="80"/>
      <c r="IJU307" s="80"/>
      <c r="IJV307" s="80"/>
      <c r="IJW307" s="80"/>
      <c r="IJX307" s="80"/>
      <c r="IJY307" s="80"/>
      <c r="IJZ307" s="80"/>
      <c r="IKA307" s="80"/>
      <c r="IKB307" s="80"/>
      <c r="IKC307" s="80"/>
      <c r="IKD307" s="80"/>
      <c r="IKE307" s="80"/>
      <c r="IKF307" s="80"/>
      <c r="IKG307" s="80"/>
      <c r="IKH307" s="80"/>
      <c r="IKI307" s="80"/>
      <c r="IKJ307" s="80"/>
      <c r="IKK307" s="80"/>
      <c r="IKL307" s="80"/>
      <c r="IKM307" s="80"/>
      <c r="IKN307" s="80"/>
      <c r="IKO307" s="80"/>
      <c r="IKP307" s="80"/>
      <c r="IKQ307" s="80"/>
      <c r="IKR307" s="80"/>
      <c r="IKS307" s="80"/>
      <c r="IKT307" s="80"/>
      <c r="IKU307" s="80"/>
      <c r="IKV307" s="80"/>
      <c r="IKW307" s="80"/>
      <c r="IKX307" s="80"/>
      <c r="IKY307" s="80"/>
      <c r="IKZ307" s="80"/>
      <c r="ILA307" s="80"/>
      <c r="ILB307" s="80"/>
      <c r="ILC307" s="80"/>
      <c r="ILD307" s="80"/>
      <c r="ILE307" s="80"/>
      <c r="ILF307" s="80"/>
      <c r="ILG307" s="80"/>
      <c r="ILH307" s="80"/>
      <c r="ILI307" s="80"/>
      <c r="ILJ307" s="80"/>
      <c r="ILK307" s="80"/>
      <c r="ILL307" s="80"/>
      <c r="ILM307" s="80"/>
      <c r="ILN307" s="80"/>
      <c r="ILO307" s="80"/>
      <c r="ILP307" s="80"/>
      <c r="ILQ307" s="80"/>
      <c r="ILR307" s="80"/>
      <c r="ILS307" s="80"/>
      <c r="ILT307" s="80"/>
      <c r="ILU307" s="80"/>
      <c r="ILV307" s="80"/>
      <c r="ILW307" s="80"/>
      <c r="ILX307" s="80"/>
      <c r="ILY307" s="80"/>
      <c r="ILZ307" s="80"/>
      <c r="IMA307" s="80"/>
      <c r="IMB307" s="80"/>
      <c r="IMC307" s="80"/>
      <c r="IMD307" s="80"/>
      <c r="IME307" s="80"/>
      <c r="IMF307" s="80"/>
      <c r="IMG307" s="80"/>
      <c r="IMH307" s="80"/>
      <c r="IMI307" s="80"/>
      <c r="IMJ307" s="80"/>
      <c r="IMK307" s="80"/>
      <c r="IML307" s="80"/>
      <c r="IMM307" s="80"/>
      <c r="IMN307" s="80"/>
      <c r="IMO307" s="80"/>
      <c r="IMP307" s="80"/>
      <c r="IMQ307" s="80"/>
      <c r="IMR307" s="80"/>
      <c r="IMS307" s="80"/>
      <c r="IMT307" s="80"/>
      <c r="IMU307" s="80"/>
      <c r="IMV307" s="80"/>
      <c r="IMW307" s="80"/>
      <c r="IMX307" s="80"/>
      <c r="IMY307" s="80"/>
      <c r="IMZ307" s="80"/>
      <c r="INA307" s="80"/>
      <c r="INB307" s="80"/>
      <c r="INC307" s="80"/>
      <c r="IND307" s="80"/>
      <c r="INE307" s="80"/>
      <c r="INF307" s="80"/>
      <c r="ING307" s="80"/>
      <c r="INH307" s="80"/>
      <c r="INI307" s="80"/>
      <c r="INJ307" s="80"/>
      <c r="INK307" s="80"/>
      <c r="INL307" s="80"/>
      <c r="INM307" s="80"/>
      <c r="INN307" s="80"/>
      <c r="INO307" s="80"/>
      <c r="INP307" s="80"/>
      <c r="INQ307" s="80"/>
      <c r="INR307" s="80"/>
      <c r="INS307" s="80"/>
      <c r="INT307" s="80"/>
      <c r="INU307" s="80"/>
      <c r="INV307" s="80"/>
      <c r="INW307" s="80"/>
      <c r="INX307" s="80"/>
      <c r="INY307" s="80"/>
      <c r="INZ307" s="80"/>
      <c r="IOA307" s="80"/>
      <c r="IOB307" s="80"/>
      <c r="IOC307" s="80"/>
      <c r="IOD307" s="80"/>
      <c r="IOE307" s="80"/>
      <c r="IOF307" s="80"/>
      <c r="IOG307" s="80"/>
      <c r="IOH307" s="80"/>
      <c r="IOI307" s="80"/>
      <c r="IOJ307" s="80"/>
      <c r="IOK307" s="80"/>
      <c r="IOL307" s="80"/>
      <c r="IOM307" s="80"/>
      <c r="ION307" s="80"/>
      <c r="IOO307" s="80"/>
      <c r="IOP307" s="80"/>
      <c r="IOQ307" s="80"/>
      <c r="IOR307" s="80"/>
      <c r="IOS307" s="80"/>
      <c r="IOT307" s="80"/>
      <c r="IOU307" s="80"/>
      <c r="IOV307" s="80"/>
      <c r="IOW307" s="80"/>
      <c r="IOX307" s="80"/>
      <c r="IOY307" s="80"/>
      <c r="IOZ307" s="80"/>
      <c r="IPA307" s="80"/>
      <c r="IPB307" s="80"/>
      <c r="IPC307" s="80"/>
      <c r="IPD307" s="80"/>
      <c r="IPE307" s="80"/>
      <c r="IPF307" s="80"/>
      <c r="IPG307" s="80"/>
      <c r="IPH307" s="80"/>
      <c r="IPI307" s="80"/>
      <c r="IPJ307" s="80"/>
      <c r="IPK307" s="80"/>
      <c r="IPL307" s="80"/>
      <c r="IPM307" s="80"/>
      <c r="IPN307" s="80"/>
      <c r="IPO307" s="80"/>
      <c r="IPP307" s="80"/>
      <c r="IPQ307" s="80"/>
      <c r="IPR307" s="80"/>
      <c r="IPS307" s="80"/>
      <c r="IPT307" s="80"/>
      <c r="IPU307" s="80"/>
      <c r="IPV307" s="80"/>
      <c r="IPW307" s="80"/>
      <c r="IPX307" s="80"/>
      <c r="IPY307" s="80"/>
      <c r="IPZ307" s="80"/>
      <c r="IQA307" s="80"/>
      <c r="IQB307" s="80"/>
      <c r="IQC307" s="80"/>
      <c r="IQD307" s="80"/>
      <c r="IQE307" s="80"/>
      <c r="IQF307" s="80"/>
      <c r="IQG307" s="80"/>
      <c r="IQH307" s="80"/>
      <c r="IQI307" s="80"/>
      <c r="IQJ307" s="80"/>
      <c r="IQK307" s="80"/>
      <c r="IQL307" s="80"/>
      <c r="IQM307" s="80"/>
      <c r="IQN307" s="80"/>
      <c r="IQO307" s="80"/>
      <c r="IQP307" s="80"/>
      <c r="IQQ307" s="80"/>
      <c r="IQR307" s="80"/>
      <c r="IQS307" s="80"/>
      <c r="IQT307" s="80"/>
      <c r="IQU307" s="80"/>
      <c r="IQV307" s="80"/>
      <c r="IQW307" s="80"/>
      <c r="IQX307" s="80"/>
      <c r="IQY307" s="80"/>
      <c r="IQZ307" s="80"/>
      <c r="IRA307" s="80"/>
      <c r="IRB307" s="80"/>
      <c r="IRC307" s="80"/>
      <c r="IRD307" s="80"/>
      <c r="IRE307" s="80"/>
      <c r="IRF307" s="80"/>
      <c r="IRG307" s="80"/>
      <c r="IRH307" s="80"/>
      <c r="IRI307" s="80"/>
      <c r="IRJ307" s="80"/>
      <c r="IRK307" s="80"/>
      <c r="IRL307" s="80"/>
      <c r="IRM307" s="80"/>
      <c r="IRN307" s="80"/>
      <c r="IRO307" s="80"/>
      <c r="IRP307" s="80"/>
      <c r="IRQ307" s="80"/>
      <c r="IRR307" s="80"/>
      <c r="IRS307" s="80"/>
      <c r="IRT307" s="80"/>
      <c r="IRU307" s="80"/>
      <c r="IRV307" s="80"/>
      <c r="IRW307" s="80"/>
      <c r="IRX307" s="80"/>
      <c r="IRY307" s="80"/>
      <c r="IRZ307" s="80"/>
      <c r="ISA307" s="80"/>
      <c r="ISB307" s="80"/>
      <c r="ISC307" s="80"/>
      <c r="ISD307" s="80"/>
      <c r="ISE307" s="80"/>
      <c r="ISF307" s="80"/>
      <c r="ISG307" s="80"/>
      <c r="ISH307" s="80"/>
      <c r="ISI307" s="80"/>
      <c r="ISJ307" s="80"/>
      <c r="ISK307" s="80"/>
      <c r="ISL307" s="80"/>
      <c r="ISM307" s="80"/>
      <c r="ISN307" s="80"/>
      <c r="ISO307" s="80"/>
      <c r="ISP307" s="80"/>
      <c r="ISQ307" s="80"/>
      <c r="ISR307" s="80"/>
      <c r="ISS307" s="80"/>
      <c r="IST307" s="80"/>
      <c r="ISU307" s="80"/>
      <c r="ISV307" s="80"/>
      <c r="ISW307" s="80"/>
      <c r="ISX307" s="80"/>
      <c r="ISY307" s="80"/>
      <c r="ISZ307" s="80"/>
      <c r="ITA307" s="80"/>
      <c r="ITB307" s="80"/>
      <c r="ITC307" s="80"/>
      <c r="ITD307" s="80"/>
      <c r="ITE307" s="80"/>
      <c r="ITF307" s="80"/>
      <c r="ITG307" s="80"/>
      <c r="ITH307" s="80"/>
      <c r="ITI307" s="80"/>
      <c r="ITJ307" s="80"/>
      <c r="ITK307" s="80"/>
      <c r="ITL307" s="80"/>
      <c r="ITM307" s="80"/>
      <c r="ITN307" s="80"/>
      <c r="ITO307" s="80"/>
      <c r="ITP307" s="80"/>
      <c r="ITQ307" s="80"/>
      <c r="ITR307" s="80"/>
      <c r="ITS307" s="80"/>
      <c r="ITT307" s="80"/>
      <c r="ITU307" s="80"/>
      <c r="ITV307" s="80"/>
      <c r="ITW307" s="80"/>
      <c r="ITX307" s="80"/>
      <c r="ITY307" s="80"/>
      <c r="ITZ307" s="80"/>
      <c r="IUA307" s="80"/>
      <c r="IUB307" s="80"/>
      <c r="IUC307" s="80"/>
      <c r="IUD307" s="80"/>
      <c r="IUE307" s="80"/>
      <c r="IUF307" s="80"/>
      <c r="IUG307" s="80"/>
      <c r="IUH307" s="80"/>
      <c r="IUI307" s="80"/>
      <c r="IUJ307" s="80"/>
      <c r="IUK307" s="80"/>
      <c r="IUL307" s="80"/>
      <c r="IUM307" s="80"/>
      <c r="IUN307" s="80"/>
      <c r="IUO307" s="80"/>
      <c r="IUP307" s="80"/>
      <c r="IUQ307" s="80"/>
      <c r="IUR307" s="80"/>
      <c r="IUS307" s="80"/>
      <c r="IUT307" s="80"/>
      <c r="IUU307" s="80"/>
      <c r="IUV307" s="80"/>
      <c r="IUW307" s="80"/>
      <c r="IUX307" s="80"/>
      <c r="IUY307" s="80"/>
      <c r="IUZ307" s="80"/>
      <c r="IVA307" s="80"/>
      <c r="IVB307" s="80"/>
      <c r="IVC307" s="80"/>
      <c r="IVD307" s="80"/>
      <c r="IVE307" s="80"/>
      <c r="IVF307" s="80"/>
      <c r="IVG307" s="80"/>
      <c r="IVH307" s="80"/>
      <c r="IVI307" s="80"/>
      <c r="IVJ307" s="80"/>
      <c r="IVK307" s="80"/>
      <c r="IVL307" s="80"/>
      <c r="IVM307" s="80"/>
      <c r="IVN307" s="80"/>
      <c r="IVO307" s="80"/>
      <c r="IVP307" s="80"/>
      <c r="IVQ307" s="80"/>
      <c r="IVR307" s="80"/>
      <c r="IVS307" s="80"/>
      <c r="IVT307" s="80"/>
      <c r="IVU307" s="80"/>
      <c r="IVV307" s="80"/>
      <c r="IVW307" s="80"/>
      <c r="IVX307" s="80"/>
      <c r="IVY307" s="80"/>
      <c r="IVZ307" s="80"/>
      <c r="IWA307" s="80"/>
      <c r="IWB307" s="80"/>
      <c r="IWC307" s="80"/>
      <c r="IWD307" s="80"/>
      <c r="IWE307" s="80"/>
      <c r="IWF307" s="80"/>
      <c r="IWG307" s="80"/>
      <c r="IWH307" s="80"/>
      <c r="IWI307" s="80"/>
      <c r="IWJ307" s="80"/>
      <c r="IWK307" s="80"/>
      <c r="IWL307" s="80"/>
      <c r="IWM307" s="80"/>
      <c r="IWN307" s="80"/>
      <c r="IWO307" s="80"/>
      <c r="IWP307" s="80"/>
      <c r="IWQ307" s="80"/>
      <c r="IWR307" s="80"/>
      <c r="IWS307" s="80"/>
      <c r="IWT307" s="80"/>
      <c r="IWU307" s="80"/>
      <c r="IWV307" s="80"/>
      <c r="IWW307" s="80"/>
      <c r="IWX307" s="80"/>
      <c r="IWY307" s="80"/>
      <c r="IWZ307" s="80"/>
      <c r="IXA307" s="80"/>
      <c r="IXB307" s="80"/>
      <c r="IXC307" s="80"/>
      <c r="IXD307" s="80"/>
      <c r="IXE307" s="80"/>
      <c r="IXF307" s="80"/>
      <c r="IXG307" s="80"/>
      <c r="IXH307" s="80"/>
      <c r="IXI307" s="80"/>
      <c r="IXJ307" s="80"/>
      <c r="IXK307" s="80"/>
      <c r="IXL307" s="80"/>
      <c r="IXM307" s="80"/>
      <c r="IXN307" s="80"/>
      <c r="IXO307" s="80"/>
      <c r="IXP307" s="80"/>
      <c r="IXQ307" s="80"/>
      <c r="IXR307" s="80"/>
      <c r="IXS307" s="80"/>
      <c r="IXT307" s="80"/>
      <c r="IXU307" s="80"/>
      <c r="IXV307" s="80"/>
      <c r="IXW307" s="80"/>
      <c r="IXX307" s="80"/>
      <c r="IXY307" s="80"/>
      <c r="IXZ307" s="80"/>
      <c r="IYA307" s="80"/>
      <c r="IYB307" s="80"/>
      <c r="IYC307" s="80"/>
      <c r="IYD307" s="80"/>
      <c r="IYE307" s="80"/>
      <c r="IYF307" s="80"/>
      <c r="IYG307" s="80"/>
      <c r="IYH307" s="80"/>
      <c r="IYI307" s="80"/>
      <c r="IYJ307" s="80"/>
      <c r="IYK307" s="80"/>
      <c r="IYL307" s="80"/>
      <c r="IYM307" s="80"/>
      <c r="IYN307" s="80"/>
      <c r="IYO307" s="80"/>
      <c r="IYP307" s="80"/>
      <c r="IYQ307" s="80"/>
      <c r="IYR307" s="80"/>
      <c r="IYS307" s="80"/>
      <c r="IYT307" s="80"/>
      <c r="IYU307" s="80"/>
      <c r="IYV307" s="80"/>
      <c r="IYW307" s="80"/>
      <c r="IYX307" s="80"/>
      <c r="IYY307" s="80"/>
      <c r="IYZ307" s="80"/>
      <c r="IZA307" s="80"/>
      <c r="IZB307" s="80"/>
      <c r="IZC307" s="80"/>
      <c r="IZD307" s="80"/>
      <c r="IZE307" s="80"/>
      <c r="IZF307" s="80"/>
      <c r="IZG307" s="80"/>
      <c r="IZH307" s="80"/>
      <c r="IZI307" s="80"/>
      <c r="IZJ307" s="80"/>
      <c r="IZK307" s="80"/>
      <c r="IZL307" s="80"/>
      <c r="IZM307" s="80"/>
      <c r="IZN307" s="80"/>
      <c r="IZO307" s="80"/>
      <c r="IZP307" s="80"/>
      <c r="IZQ307" s="80"/>
      <c r="IZR307" s="80"/>
      <c r="IZS307" s="80"/>
      <c r="IZT307" s="80"/>
      <c r="IZU307" s="80"/>
      <c r="IZV307" s="80"/>
      <c r="IZW307" s="80"/>
      <c r="IZX307" s="80"/>
      <c r="IZY307" s="80"/>
      <c r="IZZ307" s="80"/>
      <c r="JAA307" s="80"/>
      <c r="JAB307" s="80"/>
      <c r="JAC307" s="80"/>
      <c r="JAD307" s="80"/>
      <c r="JAE307" s="80"/>
      <c r="JAF307" s="80"/>
      <c r="JAG307" s="80"/>
      <c r="JAH307" s="80"/>
      <c r="JAI307" s="80"/>
      <c r="JAJ307" s="80"/>
      <c r="JAK307" s="80"/>
      <c r="JAL307" s="80"/>
      <c r="JAM307" s="80"/>
      <c r="JAN307" s="80"/>
      <c r="JAO307" s="80"/>
      <c r="JAP307" s="80"/>
      <c r="JAQ307" s="80"/>
      <c r="JAR307" s="80"/>
      <c r="JAS307" s="80"/>
      <c r="JAT307" s="80"/>
      <c r="JAU307" s="80"/>
      <c r="JAV307" s="80"/>
      <c r="JAW307" s="80"/>
      <c r="JAX307" s="80"/>
      <c r="JAY307" s="80"/>
      <c r="JAZ307" s="80"/>
      <c r="JBA307" s="80"/>
      <c r="JBB307" s="80"/>
      <c r="JBC307" s="80"/>
      <c r="JBD307" s="80"/>
      <c r="JBE307" s="80"/>
      <c r="JBF307" s="80"/>
      <c r="JBG307" s="80"/>
      <c r="JBH307" s="80"/>
      <c r="JBI307" s="80"/>
      <c r="JBJ307" s="80"/>
      <c r="JBK307" s="80"/>
      <c r="JBL307" s="80"/>
      <c r="JBM307" s="80"/>
      <c r="JBN307" s="80"/>
      <c r="JBO307" s="80"/>
      <c r="JBP307" s="80"/>
      <c r="JBQ307" s="80"/>
      <c r="JBR307" s="80"/>
      <c r="JBS307" s="80"/>
      <c r="JBT307" s="80"/>
      <c r="JBU307" s="80"/>
      <c r="JBV307" s="80"/>
      <c r="JBW307" s="80"/>
      <c r="JBX307" s="80"/>
      <c r="JBY307" s="80"/>
      <c r="JBZ307" s="80"/>
      <c r="JCA307" s="80"/>
      <c r="JCB307" s="80"/>
      <c r="JCC307" s="80"/>
      <c r="JCD307" s="80"/>
      <c r="JCE307" s="80"/>
      <c r="JCF307" s="80"/>
      <c r="JCG307" s="80"/>
      <c r="JCH307" s="80"/>
      <c r="JCI307" s="80"/>
      <c r="JCJ307" s="80"/>
      <c r="JCK307" s="80"/>
      <c r="JCL307" s="80"/>
      <c r="JCM307" s="80"/>
      <c r="JCN307" s="80"/>
      <c r="JCO307" s="80"/>
      <c r="JCP307" s="80"/>
      <c r="JCQ307" s="80"/>
      <c r="JCR307" s="80"/>
      <c r="JCS307" s="80"/>
      <c r="JCT307" s="80"/>
      <c r="JCU307" s="80"/>
      <c r="JCV307" s="80"/>
      <c r="JCW307" s="80"/>
      <c r="JCX307" s="80"/>
      <c r="JCY307" s="80"/>
      <c r="JCZ307" s="80"/>
      <c r="JDA307" s="80"/>
      <c r="JDB307" s="80"/>
      <c r="JDC307" s="80"/>
      <c r="JDD307" s="80"/>
      <c r="JDE307" s="80"/>
      <c r="JDF307" s="80"/>
      <c r="JDG307" s="80"/>
      <c r="JDH307" s="80"/>
      <c r="JDI307" s="80"/>
      <c r="JDJ307" s="80"/>
      <c r="JDK307" s="80"/>
      <c r="JDL307" s="80"/>
      <c r="JDM307" s="80"/>
      <c r="JDN307" s="80"/>
      <c r="JDO307" s="80"/>
      <c r="JDP307" s="80"/>
      <c r="JDQ307" s="80"/>
      <c r="JDR307" s="80"/>
      <c r="JDS307" s="80"/>
      <c r="JDT307" s="80"/>
      <c r="JDU307" s="80"/>
      <c r="JDV307" s="80"/>
      <c r="JDW307" s="80"/>
      <c r="JDX307" s="80"/>
      <c r="JDY307" s="80"/>
      <c r="JDZ307" s="80"/>
      <c r="JEA307" s="80"/>
      <c r="JEB307" s="80"/>
      <c r="JEC307" s="80"/>
      <c r="JED307" s="80"/>
      <c r="JEE307" s="80"/>
      <c r="JEF307" s="80"/>
      <c r="JEG307" s="80"/>
      <c r="JEH307" s="80"/>
      <c r="JEI307" s="80"/>
      <c r="JEJ307" s="80"/>
      <c r="JEK307" s="80"/>
      <c r="JEL307" s="80"/>
      <c r="JEM307" s="80"/>
      <c r="JEN307" s="80"/>
      <c r="JEO307" s="80"/>
      <c r="JEP307" s="80"/>
      <c r="JEQ307" s="80"/>
      <c r="JER307" s="80"/>
      <c r="JES307" s="80"/>
      <c r="JET307" s="80"/>
      <c r="JEU307" s="80"/>
      <c r="JEV307" s="80"/>
      <c r="JEW307" s="80"/>
      <c r="JEX307" s="80"/>
      <c r="JEY307" s="80"/>
      <c r="JEZ307" s="80"/>
      <c r="JFA307" s="80"/>
      <c r="JFB307" s="80"/>
      <c r="JFC307" s="80"/>
      <c r="JFD307" s="80"/>
      <c r="JFE307" s="80"/>
      <c r="JFF307" s="80"/>
      <c r="JFG307" s="80"/>
      <c r="JFH307" s="80"/>
      <c r="JFI307" s="80"/>
      <c r="JFJ307" s="80"/>
      <c r="JFK307" s="80"/>
      <c r="JFL307" s="80"/>
      <c r="JFM307" s="80"/>
      <c r="JFN307" s="80"/>
      <c r="JFO307" s="80"/>
      <c r="JFP307" s="80"/>
      <c r="JFQ307" s="80"/>
      <c r="JFR307" s="80"/>
      <c r="JFS307" s="80"/>
      <c r="JFT307" s="80"/>
      <c r="JFU307" s="80"/>
      <c r="JFV307" s="80"/>
      <c r="JFW307" s="80"/>
      <c r="JFX307" s="80"/>
      <c r="JFY307" s="80"/>
      <c r="JFZ307" s="80"/>
      <c r="JGA307" s="80"/>
      <c r="JGB307" s="80"/>
      <c r="JGC307" s="80"/>
      <c r="JGD307" s="80"/>
      <c r="JGE307" s="80"/>
      <c r="JGF307" s="80"/>
      <c r="JGG307" s="80"/>
      <c r="JGH307" s="80"/>
      <c r="JGI307" s="80"/>
      <c r="JGJ307" s="80"/>
      <c r="JGK307" s="80"/>
      <c r="JGL307" s="80"/>
      <c r="JGM307" s="80"/>
      <c r="JGN307" s="80"/>
      <c r="JGO307" s="80"/>
      <c r="JGP307" s="80"/>
      <c r="JGQ307" s="80"/>
      <c r="JGR307" s="80"/>
      <c r="JGS307" s="80"/>
      <c r="JGT307" s="80"/>
      <c r="JGU307" s="80"/>
      <c r="JGV307" s="80"/>
      <c r="JGW307" s="80"/>
      <c r="JGX307" s="80"/>
      <c r="JGY307" s="80"/>
      <c r="JGZ307" s="80"/>
      <c r="JHA307" s="80"/>
      <c r="JHB307" s="80"/>
      <c r="JHC307" s="80"/>
      <c r="JHD307" s="80"/>
      <c r="JHE307" s="80"/>
      <c r="JHF307" s="80"/>
      <c r="JHG307" s="80"/>
      <c r="JHH307" s="80"/>
      <c r="JHI307" s="80"/>
      <c r="JHJ307" s="80"/>
      <c r="JHK307" s="80"/>
      <c r="JHL307" s="80"/>
      <c r="JHM307" s="80"/>
      <c r="JHN307" s="80"/>
      <c r="JHO307" s="80"/>
      <c r="JHP307" s="80"/>
      <c r="JHQ307" s="80"/>
      <c r="JHR307" s="80"/>
      <c r="JHS307" s="80"/>
      <c r="JHT307" s="80"/>
      <c r="JHU307" s="80"/>
      <c r="JHV307" s="80"/>
      <c r="JHW307" s="80"/>
      <c r="JHX307" s="80"/>
      <c r="JHY307" s="80"/>
      <c r="JHZ307" s="80"/>
      <c r="JIA307" s="80"/>
      <c r="JIB307" s="80"/>
      <c r="JIC307" s="80"/>
      <c r="JID307" s="80"/>
      <c r="JIE307" s="80"/>
      <c r="JIF307" s="80"/>
      <c r="JIG307" s="80"/>
      <c r="JIH307" s="80"/>
      <c r="JII307" s="80"/>
      <c r="JIJ307" s="80"/>
      <c r="JIK307" s="80"/>
      <c r="JIL307" s="80"/>
      <c r="JIM307" s="80"/>
      <c r="JIN307" s="80"/>
      <c r="JIO307" s="80"/>
      <c r="JIP307" s="80"/>
      <c r="JIQ307" s="80"/>
      <c r="JIR307" s="80"/>
      <c r="JIS307" s="80"/>
      <c r="JIT307" s="80"/>
      <c r="JIU307" s="80"/>
      <c r="JIV307" s="80"/>
      <c r="JIW307" s="80"/>
      <c r="JIX307" s="80"/>
      <c r="JIY307" s="80"/>
      <c r="JIZ307" s="80"/>
      <c r="JJA307" s="80"/>
      <c r="JJB307" s="80"/>
      <c r="JJC307" s="80"/>
      <c r="JJD307" s="80"/>
      <c r="JJE307" s="80"/>
      <c r="JJF307" s="80"/>
      <c r="JJG307" s="80"/>
      <c r="JJH307" s="80"/>
      <c r="JJI307" s="80"/>
      <c r="JJJ307" s="80"/>
      <c r="JJK307" s="80"/>
      <c r="JJL307" s="80"/>
      <c r="JJM307" s="80"/>
      <c r="JJN307" s="80"/>
      <c r="JJO307" s="80"/>
      <c r="JJP307" s="80"/>
      <c r="JJQ307" s="80"/>
      <c r="JJR307" s="80"/>
      <c r="JJS307" s="80"/>
      <c r="JJT307" s="80"/>
      <c r="JJU307" s="80"/>
      <c r="JJV307" s="80"/>
      <c r="JJW307" s="80"/>
      <c r="JJX307" s="80"/>
      <c r="JJY307" s="80"/>
      <c r="JJZ307" s="80"/>
      <c r="JKA307" s="80"/>
      <c r="JKB307" s="80"/>
      <c r="JKC307" s="80"/>
      <c r="JKD307" s="80"/>
      <c r="JKE307" s="80"/>
      <c r="JKF307" s="80"/>
      <c r="JKG307" s="80"/>
      <c r="JKH307" s="80"/>
      <c r="JKI307" s="80"/>
      <c r="JKJ307" s="80"/>
      <c r="JKK307" s="80"/>
      <c r="JKL307" s="80"/>
      <c r="JKM307" s="80"/>
      <c r="JKN307" s="80"/>
      <c r="JKO307" s="80"/>
      <c r="JKP307" s="80"/>
      <c r="JKQ307" s="80"/>
      <c r="JKR307" s="80"/>
      <c r="JKS307" s="80"/>
      <c r="JKT307" s="80"/>
      <c r="JKU307" s="80"/>
      <c r="JKV307" s="80"/>
      <c r="JKW307" s="80"/>
      <c r="JKX307" s="80"/>
      <c r="JKY307" s="80"/>
      <c r="JKZ307" s="80"/>
      <c r="JLA307" s="80"/>
      <c r="JLB307" s="80"/>
      <c r="JLC307" s="80"/>
      <c r="JLD307" s="80"/>
      <c r="JLE307" s="80"/>
      <c r="JLF307" s="80"/>
      <c r="JLG307" s="80"/>
      <c r="JLH307" s="80"/>
      <c r="JLI307" s="80"/>
      <c r="JLJ307" s="80"/>
      <c r="JLK307" s="80"/>
      <c r="JLL307" s="80"/>
      <c r="JLM307" s="80"/>
      <c r="JLN307" s="80"/>
      <c r="JLO307" s="80"/>
      <c r="JLP307" s="80"/>
      <c r="JLQ307" s="80"/>
      <c r="JLR307" s="80"/>
      <c r="JLS307" s="80"/>
      <c r="JLT307" s="80"/>
      <c r="JLU307" s="80"/>
      <c r="JLV307" s="80"/>
      <c r="JLW307" s="80"/>
      <c r="JLX307" s="80"/>
      <c r="JLY307" s="80"/>
      <c r="JLZ307" s="80"/>
      <c r="JMA307" s="80"/>
      <c r="JMB307" s="80"/>
      <c r="JMC307" s="80"/>
      <c r="JMD307" s="80"/>
      <c r="JME307" s="80"/>
      <c r="JMF307" s="80"/>
      <c r="JMG307" s="80"/>
      <c r="JMH307" s="80"/>
      <c r="JMI307" s="80"/>
      <c r="JMJ307" s="80"/>
      <c r="JMK307" s="80"/>
      <c r="JML307" s="80"/>
      <c r="JMM307" s="80"/>
      <c r="JMN307" s="80"/>
      <c r="JMO307" s="80"/>
      <c r="JMP307" s="80"/>
      <c r="JMQ307" s="80"/>
      <c r="JMR307" s="80"/>
      <c r="JMS307" s="80"/>
      <c r="JMT307" s="80"/>
      <c r="JMU307" s="80"/>
      <c r="JMV307" s="80"/>
      <c r="JMW307" s="80"/>
      <c r="JMX307" s="80"/>
      <c r="JMY307" s="80"/>
      <c r="JMZ307" s="80"/>
      <c r="JNA307" s="80"/>
      <c r="JNB307" s="80"/>
      <c r="JNC307" s="80"/>
      <c r="JND307" s="80"/>
      <c r="JNE307" s="80"/>
      <c r="JNF307" s="80"/>
      <c r="JNG307" s="80"/>
      <c r="JNH307" s="80"/>
      <c r="JNI307" s="80"/>
      <c r="JNJ307" s="80"/>
      <c r="JNK307" s="80"/>
      <c r="JNL307" s="80"/>
      <c r="JNM307" s="80"/>
      <c r="JNN307" s="80"/>
      <c r="JNO307" s="80"/>
      <c r="JNP307" s="80"/>
      <c r="JNQ307" s="80"/>
      <c r="JNR307" s="80"/>
      <c r="JNS307" s="80"/>
      <c r="JNT307" s="80"/>
      <c r="JNU307" s="80"/>
      <c r="JNV307" s="80"/>
      <c r="JNW307" s="80"/>
      <c r="JNX307" s="80"/>
      <c r="JNY307" s="80"/>
      <c r="JNZ307" s="80"/>
      <c r="JOA307" s="80"/>
      <c r="JOB307" s="80"/>
      <c r="JOC307" s="80"/>
      <c r="JOD307" s="80"/>
      <c r="JOE307" s="80"/>
      <c r="JOF307" s="80"/>
      <c r="JOG307" s="80"/>
      <c r="JOH307" s="80"/>
      <c r="JOI307" s="80"/>
      <c r="JOJ307" s="80"/>
      <c r="JOK307" s="80"/>
      <c r="JOL307" s="80"/>
      <c r="JOM307" s="80"/>
      <c r="JON307" s="80"/>
      <c r="JOO307" s="80"/>
      <c r="JOP307" s="80"/>
      <c r="JOQ307" s="80"/>
      <c r="JOR307" s="80"/>
      <c r="JOS307" s="80"/>
      <c r="JOT307" s="80"/>
      <c r="JOU307" s="80"/>
      <c r="JOV307" s="80"/>
      <c r="JOW307" s="80"/>
      <c r="JOX307" s="80"/>
      <c r="JOY307" s="80"/>
      <c r="JOZ307" s="80"/>
      <c r="JPA307" s="80"/>
      <c r="JPB307" s="80"/>
      <c r="JPC307" s="80"/>
      <c r="JPD307" s="80"/>
      <c r="JPE307" s="80"/>
      <c r="JPF307" s="80"/>
      <c r="JPG307" s="80"/>
      <c r="JPH307" s="80"/>
      <c r="JPI307" s="80"/>
      <c r="JPJ307" s="80"/>
      <c r="JPK307" s="80"/>
      <c r="JPL307" s="80"/>
      <c r="JPM307" s="80"/>
      <c r="JPN307" s="80"/>
      <c r="JPO307" s="80"/>
      <c r="JPP307" s="80"/>
      <c r="JPQ307" s="80"/>
      <c r="JPR307" s="80"/>
      <c r="JPS307" s="80"/>
      <c r="JPT307" s="80"/>
      <c r="JPU307" s="80"/>
      <c r="JPV307" s="80"/>
      <c r="JPW307" s="80"/>
      <c r="JPX307" s="80"/>
      <c r="JPY307" s="80"/>
      <c r="JPZ307" s="80"/>
      <c r="JQA307" s="80"/>
      <c r="JQB307" s="80"/>
      <c r="JQC307" s="80"/>
      <c r="JQD307" s="80"/>
      <c r="JQE307" s="80"/>
      <c r="JQF307" s="80"/>
      <c r="JQG307" s="80"/>
      <c r="JQH307" s="80"/>
      <c r="JQI307" s="80"/>
      <c r="JQJ307" s="80"/>
      <c r="JQK307" s="80"/>
      <c r="JQL307" s="80"/>
      <c r="JQM307" s="80"/>
      <c r="JQN307" s="80"/>
      <c r="JQO307" s="80"/>
      <c r="JQP307" s="80"/>
      <c r="JQQ307" s="80"/>
      <c r="JQR307" s="80"/>
      <c r="JQS307" s="80"/>
      <c r="JQT307" s="80"/>
      <c r="JQU307" s="80"/>
      <c r="JQV307" s="80"/>
      <c r="JQW307" s="80"/>
      <c r="JQX307" s="80"/>
      <c r="JQY307" s="80"/>
      <c r="JQZ307" s="80"/>
      <c r="JRA307" s="80"/>
      <c r="JRB307" s="80"/>
      <c r="JRC307" s="80"/>
      <c r="JRD307" s="80"/>
      <c r="JRE307" s="80"/>
      <c r="JRF307" s="80"/>
      <c r="JRG307" s="80"/>
      <c r="JRH307" s="80"/>
      <c r="JRI307" s="80"/>
      <c r="JRJ307" s="80"/>
      <c r="JRK307" s="80"/>
      <c r="JRL307" s="80"/>
      <c r="JRM307" s="80"/>
      <c r="JRN307" s="80"/>
      <c r="JRO307" s="80"/>
      <c r="JRP307" s="80"/>
      <c r="JRQ307" s="80"/>
      <c r="JRR307" s="80"/>
      <c r="JRS307" s="80"/>
      <c r="JRT307" s="80"/>
      <c r="JRU307" s="80"/>
      <c r="JRV307" s="80"/>
      <c r="JRW307" s="80"/>
      <c r="JRX307" s="80"/>
      <c r="JRY307" s="80"/>
      <c r="JRZ307" s="80"/>
      <c r="JSA307" s="80"/>
      <c r="JSB307" s="80"/>
      <c r="JSC307" s="80"/>
      <c r="JSD307" s="80"/>
      <c r="JSE307" s="80"/>
      <c r="JSF307" s="80"/>
      <c r="JSG307" s="80"/>
      <c r="JSH307" s="80"/>
      <c r="JSI307" s="80"/>
      <c r="JSJ307" s="80"/>
      <c r="JSK307" s="80"/>
      <c r="JSL307" s="80"/>
      <c r="JSM307" s="80"/>
      <c r="JSN307" s="80"/>
      <c r="JSO307" s="80"/>
      <c r="JSP307" s="80"/>
      <c r="JSQ307" s="80"/>
      <c r="JSR307" s="80"/>
      <c r="JSS307" s="80"/>
      <c r="JST307" s="80"/>
      <c r="JSU307" s="80"/>
      <c r="JSV307" s="80"/>
      <c r="JSW307" s="80"/>
      <c r="JSX307" s="80"/>
      <c r="JSY307" s="80"/>
      <c r="JSZ307" s="80"/>
      <c r="JTA307" s="80"/>
      <c r="JTB307" s="80"/>
      <c r="JTC307" s="80"/>
      <c r="JTD307" s="80"/>
      <c r="JTE307" s="80"/>
      <c r="JTF307" s="80"/>
      <c r="JTG307" s="80"/>
      <c r="JTH307" s="80"/>
      <c r="JTI307" s="80"/>
      <c r="JTJ307" s="80"/>
      <c r="JTK307" s="80"/>
      <c r="JTL307" s="80"/>
      <c r="JTM307" s="80"/>
      <c r="JTN307" s="80"/>
      <c r="JTO307" s="80"/>
      <c r="JTP307" s="80"/>
      <c r="JTQ307" s="80"/>
      <c r="JTR307" s="80"/>
      <c r="JTS307" s="80"/>
      <c r="JTT307" s="80"/>
      <c r="JTU307" s="80"/>
      <c r="JTV307" s="80"/>
      <c r="JTW307" s="80"/>
      <c r="JTX307" s="80"/>
      <c r="JTY307" s="80"/>
      <c r="JTZ307" s="80"/>
      <c r="JUA307" s="80"/>
      <c r="JUB307" s="80"/>
      <c r="JUC307" s="80"/>
      <c r="JUD307" s="80"/>
      <c r="JUE307" s="80"/>
      <c r="JUF307" s="80"/>
      <c r="JUG307" s="80"/>
      <c r="JUH307" s="80"/>
      <c r="JUI307" s="80"/>
      <c r="JUJ307" s="80"/>
      <c r="JUK307" s="80"/>
      <c r="JUL307" s="80"/>
      <c r="JUM307" s="80"/>
      <c r="JUN307" s="80"/>
      <c r="JUO307" s="80"/>
      <c r="JUP307" s="80"/>
      <c r="JUQ307" s="80"/>
      <c r="JUR307" s="80"/>
      <c r="JUS307" s="80"/>
      <c r="JUT307" s="80"/>
      <c r="JUU307" s="80"/>
      <c r="JUV307" s="80"/>
      <c r="JUW307" s="80"/>
      <c r="JUX307" s="80"/>
      <c r="JUY307" s="80"/>
      <c r="JUZ307" s="80"/>
      <c r="JVA307" s="80"/>
      <c r="JVB307" s="80"/>
      <c r="JVC307" s="80"/>
      <c r="JVD307" s="80"/>
      <c r="JVE307" s="80"/>
      <c r="JVF307" s="80"/>
      <c r="JVG307" s="80"/>
      <c r="JVH307" s="80"/>
      <c r="JVI307" s="80"/>
      <c r="JVJ307" s="80"/>
      <c r="JVK307" s="80"/>
      <c r="JVL307" s="80"/>
      <c r="JVM307" s="80"/>
      <c r="JVN307" s="80"/>
      <c r="JVO307" s="80"/>
      <c r="JVP307" s="80"/>
      <c r="JVQ307" s="80"/>
      <c r="JVR307" s="80"/>
      <c r="JVS307" s="80"/>
      <c r="JVT307" s="80"/>
      <c r="JVU307" s="80"/>
      <c r="JVV307" s="80"/>
      <c r="JVW307" s="80"/>
      <c r="JVX307" s="80"/>
      <c r="JVY307" s="80"/>
      <c r="JVZ307" s="80"/>
      <c r="JWA307" s="80"/>
      <c r="JWB307" s="80"/>
      <c r="JWC307" s="80"/>
      <c r="JWD307" s="80"/>
      <c r="JWE307" s="80"/>
      <c r="JWF307" s="80"/>
      <c r="JWG307" s="80"/>
      <c r="JWH307" s="80"/>
      <c r="JWI307" s="80"/>
      <c r="JWJ307" s="80"/>
      <c r="JWK307" s="80"/>
      <c r="JWL307" s="80"/>
      <c r="JWM307" s="80"/>
      <c r="JWN307" s="80"/>
      <c r="JWO307" s="80"/>
      <c r="JWP307" s="80"/>
      <c r="JWQ307" s="80"/>
      <c r="JWR307" s="80"/>
      <c r="JWS307" s="80"/>
      <c r="JWT307" s="80"/>
      <c r="JWU307" s="80"/>
      <c r="JWV307" s="80"/>
      <c r="JWW307" s="80"/>
      <c r="JWX307" s="80"/>
      <c r="JWY307" s="80"/>
      <c r="JWZ307" s="80"/>
      <c r="JXA307" s="80"/>
      <c r="JXB307" s="80"/>
      <c r="JXC307" s="80"/>
      <c r="JXD307" s="80"/>
      <c r="JXE307" s="80"/>
      <c r="JXF307" s="80"/>
      <c r="JXG307" s="80"/>
      <c r="JXH307" s="80"/>
      <c r="JXI307" s="80"/>
      <c r="JXJ307" s="80"/>
      <c r="JXK307" s="80"/>
      <c r="JXL307" s="80"/>
      <c r="JXM307" s="80"/>
      <c r="JXN307" s="80"/>
      <c r="JXO307" s="80"/>
      <c r="JXP307" s="80"/>
      <c r="JXQ307" s="80"/>
      <c r="JXR307" s="80"/>
      <c r="JXS307" s="80"/>
      <c r="JXT307" s="80"/>
      <c r="JXU307" s="80"/>
      <c r="JXV307" s="80"/>
      <c r="JXW307" s="80"/>
      <c r="JXX307" s="80"/>
      <c r="JXY307" s="80"/>
      <c r="JXZ307" s="80"/>
      <c r="JYA307" s="80"/>
      <c r="JYB307" s="80"/>
      <c r="JYC307" s="80"/>
      <c r="JYD307" s="80"/>
      <c r="JYE307" s="80"/>
      <c r="JYF307" s="80"/>
      <c r="JYG307" s="80"/>
      <c r="JYH307" s="80"/>
      <c r="JYI307" s="80"/>
      <c r="JYJ307" s="80"/>
      <c r="JYK307" s="80"/>
      <c r="JYL307" s="80"/>
      <c r="JYM307" s="80"/>
      <c r="JYN307" s="80"/>
      <c r="JYO307" s="80"/>
      <c r="JYP307" s="80"/>
      <c r="JYQ307" s="80"/>
      <c r="JYR307" s="80"/>
      <c r="JYS307" s="80"/>
      <c r="JYT307" s="80"/>
      <c r="JYU307" s="80"/>
      <c r="JYV307" s="80"/>
      <c r="JYW307" s="80"/>
      <c r="JYX307" s="80"/>
      <c r="JYY307" s="80"/>
      <c r="JYZ307" s="80"/>
      <c r="JZA307" s="80"/>
      <c r="JZB307" s="80"/>
      <c r="JZC307" s="80"/>
      <c r="JZD307" s="80"/>
      <c r="JZE307" s="80"/>
      <c r="JZF307" s="80"/>
      <c r="JZG307" s="80"/>
      <c r="JZH307" s="80"/>
      <c r="JZI307" s="80"/>
      <c r="JZJ307" s="80"/>
      <c r="JZK307" s="80"/>
      <c r="JZL307" s="80"/>
      <c r="JZM307" s="80"/>
      <c r="JZN307" s="80"/>
      <c r="JZO307" s="80"/>
      <c r="JZP307" s="80"/>
      <c r="JZQ307" s="80"/>
      <c r="JZR307" s="80"/>
      <c r="JZS307" s="80"/>
      <c r="JZT307" s="80"/>
      <c r="JZU307" s="80"/>
      <c r="JZV307" s="80"/>
      <c r="JZW307" s="80"/>
      <c r="JZX307" s="80"/>
      <c r="JZY307" s="80"/>
      <c r="JZZ307" s="80"/>
      <c r="KAA307" s="80"/>
      <c r="KAB307" s="80"/>
      <c r="KAC307" s="80"/>
      <c r="KAD307" s="80"/>
      <c r="KAE307" s="80"/>
      <c r="KAF307" s="80"/>
      <c r="KAG307" s="80"/>
      <c r="KAH307" s="80"/>
      <c r="KAI307" s="80"/>
      <c r="KAJ307" s="80"/>
      <c r="KAK307" s="80"/>
      <c r="KAL307" s="80"/>
      <c r="KAM307" s="80"/>
      <c r="KAN307" s="80"/>
      <c r="KAO307" s="80"/>
      <c r="KAP307" s="80"/>
      <c r="KAQ307" s="80"/>
      <c r="KAR307" s="80"/>
      <c r="KAS307" s="80"/>
      <c r="KAT307" s="80"/>
      <c r="KAU307" s="80"/>
      <c r="KAV307" s="80"/>
      <c r="KAW307" s="80"/>
      <c r="KAX307" s="80"/>
      <c r="KAY307" s="80"/>
      <c r="KAZ307" s="80"/>
      <c r="KBA307" s="80"/>
      <c r="KBB307" s="80"/>
      <c r="KBC307" s="80"/>
      <c r="KBD307" s="80"/>
      <c r="KBE307" s="80"/>
      <c r="KBF307" s="80"/>
      <c r="KBG307" s="80"/>
      <c r="KBH307" s="80"/>
      <c r="KBI307" s="80"/>
      <c r="KBJ307" s="80"/>
      <c r="KBK307" s="80"/>
      <c r="KBL307" s="80"/>
      <c r="KBM307" s="80"/>
      <c r="KBN307" s="80"/>
      <c r="KBO307" s="80"/>
      <c r="KBP307" s="80"/>
      <c r="KBQ307" s="80"/>
      <c r="KBR307" s="80"/>
      <c r="KBS307" s="80"/>
      <c r="KBT307" s="80"/>
      <c r="KBU307" s="80"/>
      <c r="KBV307" s="80"/>
      <c r="KBW307" s="80"/>
      <c r="KBX307" s="80"/>
      <c r="KBY307" s="80"/>
      <c r="KBZ307" s="80"/>
      <c r="KCA307" s="80"/>
      <c r="KCB307" s="80"/>
      <c r="KCC307" s="80"/>
      <c r="KCD307" s="80"/>
      <c r="KCE307" s="80"/>
      <c r="KCF307" s="80"/>
      <c r="KCG307" s="80"/>
      <c r="KCH307" s="80"/>
      <c r="KCI307" s="80"/>
      <c r="KCJ307" s="80"/>
      <c r="KCK307" s="80"/>
      <c r="KCL307" s="80"/>
      <c r="KCM307" s="80"/>
      <c r="KCN307" s="80"/>
      <c r="KCO307" s="80"/>
      <c r="KCP307" s="80"/>
      <c r="KCQ307" s="80"/>
      <c r="KCR307" s="80"/>
      <c r="KCS307" s="80"/>
      <c r="KCT307" s="80"/>
      <c r="KCU307" s="80"/>
      <c r="KCV307" s="80"/>
      <c r="KCW307" s="80"/>
      <c r="KCX307" s="80"/>
      <c r="KCY307" s="80"/>
      <c r="KCZ307" s="80"/>
      <c r="KDA307" s="80"/>
      <c r="KDB307" s="80"/>
      <c r="KDC307" s="80"/>
      <c r="KDD307" s="80"/>
      <c r="KDE307" s="80"/>
      <c r="KDF307" s="80"/>
      <c r="KDG307" s="80"/>
      <c r="KDH307" s="80"/>
      <c r="KDI307" s="80"/>
      <c r="KDJ307" s="80"/>
      <c r="KDK307" s="80"/>
      <c r="KDL307" s="80"/>
      <c r="KDM307" s="80"/>
      <c r="KDN307" s="80"/>
      <c r="KDO307" s="80"/>
      <c r="KDP307" s="80"/>
      <c r="KDQ307" s="80"/>
      <c r="KDR307" s="80"/>
      <c r="KDS307" s="80"/>
      <c r="KDT307" s="80"/>
      <c r="KDU307" s="80"/>
      <c r="KDV307" s="80"/>
      <c r="KDW307" s="80"/>
      <c r="KDX307" s="80"/>
      <c r="KDY307" s="80"/>
      <c r="KDZ307" s="80"/>
      <c r="KEA307" s="80"/>
      <c r="KEB307" s="80"/>
      <c r="KEC307" s="80"/>
      <c r="KED307" s="80"/>
      <c r="KEE307" s="80"/>
      <c r="KEF307" s="80"/>
      <c r="KEG307" s="80"/>
      <c r="KEH307" s="80"/>
      <c r="KEI307" s="80"/>
      <c r="KEJ307" s="80"/>
      <c r="KEK307" s="80"/>
      <c r="KEL307" s="80"/>
      <c r="KEM307" s="80"/>
      <c r="KEN307" s="80"/>
      <c r="KEO307" s="80"/>
      <c r="KEP307" s="80"/>
      <c r="KEQ307" s="80"/>
      <c r="KER307" s="80"/>
      <c r="KES307" s="80"/>
      <c r="KET307" s="80"/>
      <c r="KEU307" s="80"/>
      <c r="KEV307" s="80"/>
      <c r="KEW307" s="80"/>
      <c r="KEX307" s="80"/>
      <c r="KEY307" s="80"/>
      <c r="KEZ307" s="80"/>
      <c r="KFA307" s="80"/>
      <c r="KFB307" s="80"/>
      <c r="KFC307" s="80"/>
      <c r="KFD307" s="80"/>
      <c r="KFE307" s="80"/>
      <c r="KFF307" s="80"/>
      <c r="KFG307" s="80"/>
      <c r="KFH307" s="80"/>
      <c r="KFI307" s="80"/>
      <c r="KFJ307" s="80"/>
      <c r="KFK307" s="80"/>
      <c r="KFL307" s="80"/>
      <c r="KFM307" s="80"/>
      <c r="KFN307" s="80"/>
      <c r="KFO307" s="80"/>
      <c r="KFP307" s="80"/>
      <c r="KFQ307" s="80"/>
      <c r="KFR307" s="80"/>
      <c r="KFS307" s="80"/>
      <c r="KFT307" s="80"/>
      <c r="KFU307" s="80"/>
      <c r="KFV307" s="80"/>
      <c r="KFW307" s="80"/>
      <c r="KFX307" s="80"/>
      <c r="KFY307" s="80"/>
      <c r="KFZ307" s="80"/>
      <c r="KGA307" s="80"/>
      <c r="KGB307" s="80"/>
      <c r="KGC307" s="80"/>
      <c r="KGD307" s="80"/>
      <c r="KGE307" s="80"/>
      <c r="KGF307" s="80"/>
      <c r="KGG307" s="80"/>
      <c r="KGH307" s="80"/>
      <c r="KGI307" s="80"/>
      <c r="KGJ307" s="80"/>
      <c r="KGK307" s="80"/>
      <c r="KGL307" s="80"/>
      <c r="KGM307" s="80"/>
      <c r="KGN307" s="80"/>
      <c r="KGO307" s="80"/>
      <c r="KGP307" s="80"/>
      <c r="KGQ307" s="80"/>
      <c r="KGR307" s="80"/>
      <c r="KGS307" s="80"/>
      <c r="KGT307" s="80"/>
      <c r="KGU307" s="80"/>
      <c r="KGV307" s="80"/>
      <c r="KGW307" s="80"/>
      <c r="KGX307" s="80"/>
      <c r="KGY307" s="80"/>
      <c r="KGZ307" s="80"/>
      <c r="KHA307" s="80"/>
      <c r="KHB307" s="80"/>
      <c r="KHC307" s="80"/>
      <c r="KHD307" s="80"/>
      <c r="KHE307" s="80"/>
      <c r="KHF307" s="80"/>
      <c r="KHG307" s="80"/>
      <c r="KHH307" s="80"/>
      <c r="KHI307" s="80"/>
      <c r="KHJ307" s="80"/>
      <c r="KHK307" s="80"/>
      <c r="KHL307" s="80"/>
      <c r="KHM307" s="80"/>
      <c r="KHN307" s="80"/>
      <c r="KHO307" s="80"/>
      <c r="KHP307" s="80"/>
      <c r="KHQ307" s="80"/>
      <c r="KHR307" s="80"/>
      <c r="KHS307" s="80"/>
      <c r="KHT307" s="80"/>
      <c r="KHU307" s="80"/>
      <c r="KHV307" s="80"/>
      <c r="KHW307" s="80"/>
      <c r="KHX307" s="80"/>
      <c r="KHY307" s="80"/>
      <c r="KHZ307" s="80"/>
      <c r="KIA307" s="80"/>
      <c r="KIB307" s="80"/>
      <c r="KIC307" s="80"/>
      <c r="KID307" s="80"/>
      <c r="KIE307" s="80"/>
      <c r="KIF307" s="80"/>
      <c r="KIG307" s="80"/>
      <c r="KIH307" s="80"/>
      <c r="KII307" s="80"/>
      <c r="KIJ307" s="80"/>
      <c r="KIK307" s="80"/>
      <c r="KIL307" s="80"/>
      <c r="KIM307" s="80"/>
      <c r="KIN307" s="80"/>
      <c r="KIO307" s="80"/>
      <c r="KIP307" s="80"/>
      <c r="KIQ307" s="80"/>
      <c r="KIR307" s="80"/>
      <c r="KIS307" s="80"/>
      <c r="KIT307" s="80"/>
      <c r="KIU307" s="80"/>
      <c r="KIV307" s="80"/>
      <c r="KIW307" s="80"/>
      <c r="KIX307" s="80"/>
      <c r="KIY307" s="80"/>
      <c r="KIZ307" s="80"/>
      <c r="KJA307" s="80"/>
      <c r="KJB307" s="80"/>
      <c r="KJC307" s="80"/>
      <c r="KJD307" s="80"/>
      <c r="KJE307" s="80"/>
      <c r="KJF307" s="80"/>
      <c r="KJG307" s="80"/>
      <c r="KJH307" s="80"/>
      <c r="KJI307" s="80"/>
      <c r="KJJ307" s="80"/>
      <c r="KJK307" s="80"/>
      <c r="KJL307" s="80"/>
      <c r="KJM307" s="80"/>
      <c r="KJN307" s="80"/>
      <c r="KJO307" s="80"/>
      <c r="KJP307" s="80"/>
      <c r="KJQ307" s="80"/>
      <c r="KJR307" s="80"/>
      <c r="KJS307" s="80"/>
      <c r="KJT307" s="80"/>
      <c r="KJU307" s="80"/>
      <c r="KJV307" s="80"/>
      <c r="KJW307" s="80"/>
      <c r="KJX307" s="80"/>
      <c r="KJY307" s="80"/>
      <c r="KJZ307" s="80"/>
      <c r="KKA307" s="80"/>
      <c r="KKB307" s="80"/>
      <c r="KKC307" s="80"/>
      <c r="KKD307" s="80"/>
      <c r="KKE307" s="80"/>
      <c r="KKF307" s="80"/>
      <c r="KKG307" s="80"/>
      <c r="KKH307" s="80"/>
      <c r="KKI307" s="80"/>
      <c r="KKJ307" s="80"/>
      <c r="KKK307" s="80"/>
      <c r="KKL307" s="80"/>
      <c r="KKM307" s="80"/>
      <c r="KKN307" s="80"/>
      <c r="KKO307" s="80"/>
      <c r="KKP307" s="80"/>
      <c r="KKQ307" s="80"/>
      <c r="KKR307" s="80"/>
      <c r="KKS307" s="80"/>
      <c r="KKT307" s="80"/>
      <c r="KKU307" s="80"/>
      <c r="KKV307" s="80"/>
      <c r="KKW307" s="80"/>
      <c r="KKX307" s="80"/>
      <c r="KKY307" s="80"/>
      <c r="KKZ307" s="80"/>
      <c r="KLA307" s="80"/>
      <c r="KLB307" s="80"/>
      <c r="KLC307" s="80"/>
      <c r="KLD307" s="80"/>
      <c r="KLE307" s="80"/>
      <c r="KLF307" s="80"/>
      <c r="KLG307" s="80"/>
      <c r="KLH307" s="80"/>
      <c r="KLI307" s="80"/>
      <c r="KLJ307" s="80"/>
      <c r="KLK307" s="80"/>
      <c r="KLL307" s="80"/>
      <c r="KLM307" s="80"/>
      <c r="KLN307" s="80"/>
      <c r="KLO307" s="80"/>
      <c r="KLP307" s="80"/>
      <c r="KLQ307" s="80"/>
      <c r="KLR307" s="80"/>
      <c r="KLS307" s="80"/>
      <c r="KLT307" s="80"/>
      <c r="KLU307" s="80"/>
      <c r="KLV307" s="80"/>
      <c r="KLW307" s="80"/>
      <c r="KLX307" s="80"/>
      <c r="KLY307" s="80"/>
      <c r="KLZ307" s="80"/>
      <c r="KMA307" s="80"/>
      <c r="KMB307" s="80"/>
      <c r="KMC307" s="80"/>
      <c r="KMD307" s="80"/>
      <c r="KME307" s="80"/>
      <c r="KMF307" s="80"/>
      <c r="KMG307" s="80"/>
      <c r="KMH307" s="80"/>
      <c r="KMI307" s="80"/>
      <c r="KMJ307" s="80"/>
      <c r="KMK307" s="80"/>
      <c r="KML307" s="80"/>
      <c r="KMM307" s="80"/>
      <c r="KMN307" s="80"/>
      <c r="KMO307" s="80"/>
      <c r="KMP307" s="80"/>
      <c r="KMQ307" s="80"/>
      <c r="KMR307" s="80"/>
      <c r="KMS307" s="80"/>
      <c r="KMT307" s="80"/>
      <c r="KMU307" s="80"/>
      <c r="KMV307" s="80"/>
      <c r="KMW307" s="80"/>
      <c r="KMX307" s="80"/>
      <c r="KMY307" s="80"/>
      <c r="KMZ307" s="80"/>
      <c r="KNA307" s="80"/>
      <c r="KNB307" s="80"/>
      <c r="KNC307" s="80"/>
      <c r="KND307" s="80"/>
      <c r="KNE307" s="80"/>
      <c r="KNF307" s="80"/>
      <c r="KNG307" s="80"/>
      <c r="KNH307" s="80"/>
      <c r="KNI307" s="80"/>
      <c r="KNJ307" s="80"/>
      <c r="KNK307" s="80"/>
      <c r="KNL307" s="80"/>
      <c r="KNM307" s="80"/>
      <c r="KNN307" s="80"/>
      <c r="KNO307" s="80"/>
      <c r="KNP307" s="80"/>
      <c r="KNQ307" s="80"/>
      <c r="KNR307" s="80"/>
      <c r="KNS307" s="80"/>
      <c r="KNT307" s="80"/>
      <c r="KNU307" s="80"/>
      <c r="KNV307" s="80"/>
      <c r="KNW307" s="80"/>
      <c r="KNX307" s="80"/>
      <c r="KNY307" s="80"/>
      <c r="KNZ307" s="80"/>
      <c r="KOA307" s="80"/>
      <c r="KOB307" s="80"/>
      <c r="KOC307" s="80"/>
      <c r="KOD307" s="80"/>
      <c r="KOE307" s="80"/>
      <c r="KOF307" s="80"/>
      <c r="KOG307" s="80"/>
      <c r="KOH307" s="80"/>
      <c r="KOI307" s="80"/>
      <c r="KOJ307" s="80"/>
      <c r="KOK307" s="80"/>
      <c r="KOL307" s="80"/>
      <c r="KOM307" s="80"/>
      <c r="KON307" s="80"/>
      <c r="KOO307" s="80"/>
      <c r="KOP307" s="80"/>
      <c r="KOQ307" s="80"/>
      <c r="KOR307" s="80"/>
      <c r="KOS307" s="80"/>
      <c r="KOT307" s="80"/>
      <c r="KOU307" s="80"/>
      <c r="KOV307" s="80"/>
      <c r="KOW307" s="80"/>
      <c r="KOX307" s="80"/>
      <c r="KOY307" s="80"/>
      <c r="KOZ307" s="80"/>
      <c r="KPA307" s="80"/>
      <c r="KPB307" s="80"/>
      <c r="KPC307" s="80"/>
      <c r="KPD307" s="80"/>
      <c r="KPE307" s="80"/>
      <c r="KPF307" s="80"/>
      <c r="KPG307" s="80"/>
      <c r="KPH307" s="80"/>
      <c r="KPI307" s="80"/>
      <c r="KPJ307" s="80"/>
      <c r="KPK307" s="80"/>
      <c r="KPL307" s="80"/>
      <c r="KPM307" s="80"/>
      <c r="KPN307" s="80"/>
      <c r="KPO307" s="80"/>
      <c r="KPP307" s="80"/>
      <c r="KPQ307" s="80"/>
      <c r="KPR307" s="80"/>
      <c r="KPS307" s="80"/>
      <c r="KPT307" s="80"/>
      <c r="KPU307" s="80"/>
      <c r="KPV307" s="80"/>
      <c r="KPW307" s="80"/>
      <c r="KPX307" s="80"/>
      <c r="KPY307" s="80"/>
      <c r="KPZ307" s="80"/>
      <c r="KQA307" s="80"/>
      <c r="KQB307" s="80"/>
      <c r="KQC307" s="80"/>
      <c r="KQD307" s="80"/>
      <c r="KQE307" s="80"/>
      <c r="KQF307" s="80"/>
      <c r="KQG307" s="80"/>
      <c r="KQH307" s="80"/>
      <c r="KQI307" s="80"/>
      <c r="KQJ307" s="80"/>
      <c r="KQK307" s="80"/>
      <c r="KQL307" s="80"/>
      <c r="KQM307" s="80"/>
      <c r="KQN307" s="80"/>
      <c r="KQO307" s="80"/>
      <c r="KQP307" s="80"/>
      <c r="KQQ307" s="80"/>
      <c r="KQR307" s="80"/>
      <c r="KQS307" s="80"/>
      <c r="KQT307" s="80"/>
      <c r="KQU307" s="80"/>
      <c r="KQV307" s="80"/>
      <c r="KQW307" s="80"/>
      <c r="KQX307" s="80"/>
      <c r="KQY307" s="80"/>
      <c r="KQZ307" s="80"/>
      <c r="KRA307" s="80"/>
      <c r="KRB307" s="80"/>
      <c r="KRC307" s="80"/>
      <c r="KRD307" s="80"/>
      <c r="KRE307" s="80"/>
      <c r="KRF307" s="80"/>
      <c r="KRG307" s="80"/>
      <c r="KRH307" s="80"/>
      <c r="KRI307" s="80"/>
      <c r="KRJ307" s="80"/>
      <c r="KRK307" s="80"/>
      <c r="KRL307" s="80"/>
      <c r="KRM307" s="80"/>
      <c r="KRN307" s="80"/>
      <c r="KRO307" s="80"/>
      <c r="KRP307" s="80"/>
      <c r="KRQ307" s="80"/>
      <c r="KRR307" s="80"/>
      <c r="KRS307" s="80"/>
      <c r="KRT307" s="80"/>
      <c r="KRU307" s="80"/>
      <c r="KRV307" s="80"/>
      <c r="KRW307" s="80"/>
      <c r="KRX307" s="80"/>
      <c r="KRY307" s="80"/>
      <c r="KRZ307" s="80"/>
      <c r="KSA307" s="80"/>
      <c r="KSB307" s="80"/>
      <c r="KSC307" s="80"/>
      <c r="KSD307" s="80"/>
      <c r="KSE307" s="80"/>
      <c r="KSF307" s="80"/>
      <c r="KSG307" s="80"/>
      <c r="KSH307" s="80"/>
      <c r="KSI307" s="80"/>
      <c r="KSJ307" s="80"/>
      <c r="KSK307" s="80"/>
      <c r="KSL307" s="80"/>
      <c r="KSM307" s="80"/>
      <c r="KSN307" s="80"/>
      <c r="KSO307" s="80"/>
      <c r="KSP307" s="80"/>
      <c r="KSQ307" s="80"/>
      <c r="KSR307" s="80"/>
      <c r="KSS307" s="80"/>
      <c r="KST307" s="80"/>
      <c r="KSU307" s="80"/>
      <c r="KSV307" s="80"/>
      <c r="KSW307" s="80"/>
      <c r="KSX307" s="80"/>
      <c r="KSY307" s="80"/>
      <c r="KSZ307" s="80"/>
      <c r="KTA307" s="80"/>
      <c r="KTB307" s="80"/>
      <c r="KTC307" s="80"/>
      <c r="KTD307" s="80"/>
      <c r="KTE307" s="80"/>
      <c r="KTF307" s="80"/>
      <c r="KTG307" s="80"/>
      <c r="KTH307" s="80"/>
      <c r="KTI307" s="80"/>
      <c r="KTJ307" s="80"/>
      <c r="KTK307" s="80"/>
      <c r="KTL307" s="80"/>
      <c r="KTM307" s="80"/>
      <c r="KTN307" s="80"/>
      <c r="KTO307" s="80"/>
      <c r="KTP307" s="80"/>
      <c r="KTQ307" s="80"/>
      <c r="KTR307" s="80"/>
      <c r="KTS307" s="80"/>
      <c r="KTT307" s="80"/>
      <c r="KTU307" s="80"/>
      <c r="KTV307" s="80"/>
      <c r="KTW307" s="80"/>
      <c r="KTX307" s="80"/>
      <c r="KTY307" s="80"/>
      <c r="KTZ307" s="80"/>
      <c r="KUA307" s="80"/>
      <c r="KUB307" s="80"/>
      <c r="KUC307" s="80"/>
      <c r="KUD307" s="80"/>
      <c r="KUE307" s="80"/>
      <c r="KUF307" s="80"/>
      <c r="KUG307" s="80"/>
      <c r="KUH307" s="80"/>
      <c r="KUI307" s="80"/>
      <c r="KUJ307" s="80"/>
      <c r="KUK307" s="80"/>
      <c r="KUL307" s="80"/>
      <c r="KUM307" s="80"/>
      <c r="KUN307" s="80"/>
      <c r="KUO307" s="80"/>
      <c r="KUP307" s="80"/>
      <c r="KUQ307" s="80"/>
      <c r="KUR307" s="80"/>
      <c r="KUS307" s="80"/>
      <c r="KUT307" s="80"/>
      <c r="KUU307" s="80"/>
      <c r="KUV307" s="80"/>
      <c r="KUW307" s="80"/>
      <c r="KUX307" s="80"/>
      <c r="KUY307" s="80"/>
      <c r="KUZ307" s="80"/>
      <c r="KVA307" s="80"/>
      <c r="KVB307" s="80"/>
      <c r="KVC307" s="80"/>
      <c r="KVD307" s="80"/>
      <c r="KVE307" s="80"/>
      <c r="KVF307" s="80"/>
      <c r="KVG307" s="80"/>
      <c r="KVH307" s="80"/>
      <c r="KVI307" s="80"/>
      <c r="KVJ307" s="80"/>
      <c r="KVK307" s="80"/>
      <c r="KVL307" s="80"/>
      <c r="KVM307" s="80"/>
      <c r="KVN307" s="80"/>
      <c r="KVO307" s="80"/>
      <c r="KVP307" s="80"/>
      <c r="KVQ307" s="80"/>
      <c r="KVR307" s="80"/>
      <c r="KVS307" s="80"/>
      <c r="KVT307" s="80"/>
      <c r="KVU307" s="80"/>
      <c r="KVV307" s="80"/>
      <c r="KVW307" s="80"/>
      <c r="KVX307" s="80"/>
      <c r="KVY307" s="80"/>
      <c r="KVZ307" s="80"/>
      <c r="KWA307" s="80"/>
      <c r="KWB307" s="80"/>
      <c r="KWC307" s="80"/>
      <c r="KWD307" s="80"/>
      <c r="KWE307" s="80"/>
      <c r="KWF307" s="80"/>
      <c r="KWG307" s="80"/>
      <c r="KWH307" s="80"/>
      <c r="KWI307" s="80"/>
      <c r="KWJ307" s="80"/>
      <c r="KWK307" s="80"/>
      <c r="KWL307" s="80"/>
      <c r="KWM307" s="80"/>
      <c r="KWN307" s="80"/>
      <c r="KWO307" s="80"/>
      <c r="KWP307" s="80"/>
      <c r="KWQ307" s="80"/>
      <c r="KWR307" s="80"/>
      <c r="KWS307" s="80"/>
      <c r="KWT307" s="80"/>
      <c r="KWU307" s="80"/>
      <c r="KWV307" s="80"/>
      <c r="KWW307" s="80"/>
      <c r="KWX307" s="80"/>
      <c r="KWY307" s="80"/>
      <c r="KWZ307" s="80"/>
      <c r="KXA307" s="80"/>
      <c r="KXB307" s="80"/>
      <c r="KXC307" s="80"/>
      <c r="KXD307" s="80"/>
      <c r="KXE307" s="80"/>
      <c r="KXF307" s="80"/>
      <c r="KXG307" s="80"/>
      <c r="KXH307" s="80"/>
      <c r="KXI307" s="80"/>
      <c r="KXJ307" s="80"/>
      <c r="KXK307" s="80"/>
      <c r="KXL307" s="80"/>
      <c r="KXM307" s="80"/>
      <c r="KXN307" s="80"/>
      <c r="KXO307" s="80"/>
      <c r="KXP307" s="80"/>
      <c r="KXQ307" s="80"/>
      <c r="KXR307" s="80"/>
      <c r="KXS307" s="80"/>
      <c r="KXT307" s="80"/>
      <c r="KXU307" s="80"/>
      <c r="KXV307" s="80"/>
      <c r="KXW307" s="80"/>
      <c r="KXX307" s="80"/>
      <c r="KXY307" s="80"/>
      <c r="KXZ307" s="80"/>
      <c r="KYA307" s="80"/>
      <c r="KYB307" s="80"/>
      <c r="KYC307" s="80"/>
      <c r="KYD307" s="80"/>
      <c r="KYE307" s="80"/>
      <c r="KYF307" s="80"/>
      <c r="KYG307" s="80"/>
      <c r="KYH307" s="80"/>
      <c r="KYI307" s="80"/>
      <c r="KYJ307" s="80"/>
      <c r="KYK307" s="80"/>
      <c r="KYL307" s="80"/>
      <c r="KYM307" s="80"/>
      <c r="KYN307" s="80"/>
      <c r="KYO307" s="80"/>
      <c r="KYP307" s="80"/>
      <c r="KYQ307" s="80"/>
      <c r="KYR307" s="80"/>
      <c r="KYS307" s="80"/>
      <c r="KYT307" s="80"/>
      <c r="KYU307" s="80"/>
      <c r="KYV307" s="80"/>
      <c r="KYW307" s="80"/>
      <c r="KYX307" s="80"/>
      <c r="KYY307" s="80"/>
      <c r="KYZ307" s="80"/>
      <c r="KZA307" s="80"/>
      <c r="KZB307" s="80"/>
      <c r="KZC307" s="80"/>
      <c r="KZD307" s="80"/>
      <c r="KZE307" s="80"/>
      <c r="KZF307" s="80"/>
      <c r="KZG307" s="80"/>
      <c r="KZH307" s="80"/>
      <c r="KZI307" s="80"/>
      <c r="KZJ307" s="80"/>
      <c r="KZK307" s="80"/>
      <c r="KZL307" s="80"/>
      <c r="KZM307" s="80"/>
      <c r="KZN307" s="80"/>
      <c r="KZO307" s="80"/>
      <c r="KZP307" s="80"/>
      <c r="KZQ307" s="80"/>
      <c r="KZR307" s="80"/>
      <c r="KZS307" s="80"/>
      <c r="KZT307" s="80"/>
      <c r="KZU307" s="80"/>
      <c r="KZV307" s="80"/>
      <c r="KZW307" s="80"/>
      <c r="KZX307" s="80"/>
      <c r="KZY307" s="80"/>
      <c r="KZZ307" s="80"/>
      <c r="LAA307" s="80"/>
      <c r="LAB307" s="80"/>
      <c r="LAC307" s="80"/>
      <c r="LAD307" s="80"/>
      <c r="LAE307" s="80"/>
      <c r="LAF307" s="80"/>
      <c r="LAG307" s="80"/>
      <c r="LAH307" s="80"/>
      <c r="LAI307" s="80"/>
      <c r="LAJ307" s="80"/>
      <c r="LAK307" s="80"/>
      <c r="LAL307" s="80"/>
      <c r="LAM307" s="80"/>
      <c r="LAN307" s="80"/>
      <c r="LAO307" s="80"/>
      <c r="LAP307" s="80"/>
      <c r="LAQ307" s="80"/>
      <c r="LAR307" s="80"/>
      <c r="LAS307" s="80"/>
      <c r="LAT307" s="80"/>
      <c r="LAU307" s="80"/>
      <c r="LAV307" s="80"/>
      <c r="LAW307" s="80"/>
      <c r="LAX307" s="80"/>
      <c r="LAY307" s="80"/>
      <c r="LAZ307" s="80"/>
      <c r="LBA307" s="80"/>
      <c r="LBB307" s="80"/>
      <c r="LBC307" s="80"/>
      <c r="LBD307" s="80"/>
      <c r="LBE307" s="80"/>
      <c r="LBF307" s="80"/>
      <c r="LBG307" s="80"/>
      <c r="LBH307" s="80"/>
      <c r="LBI307" s="80"/>
      <c r="LBJ307" s="80"/>
      <c r="LBK307" s="80"/>
      <c r="LBL307" s="80"/>
      <c r="LBM307" s="80"/>
      <c r="LBN307" s="80"/>
      <c r="LBO307" s="80"/>
      <c r="LBP307" s="80"/>
      <c r="LBQ307" s="80"/>
      <c r="LBR307" s="80"/>
      <c r="LBS307" s="80"/>
      <c r="LBT307" s="80"/>
      <c r="LBU307" s="80"/>
      <c r="LBV307" s="80"/>
      <c r="LBW307" s="80"/>
      <c r="LBX307" s="80"/>
      <c r="LBY307" s="80"/>
      <c r="LBZ307" s="80"/>
      <c r="LCA307" s="80"/>
      <c r="LCB307" s="80"/>
      <c r="LCC307" s="80"/>
      <c r="LCD307" s="80"/>
      <c r="LCE307" s="80"/>
      <c r="LCF307" s="80"/>
      <c r="LCG307" s="80"/>
      <c r="LCH307" s="80"/>
      <c r="LCI307" s="80"/>
      <c r="LCJ307" s="80"/>
      <c r="LCK307" s="80"/>
      <c r="LCL307" s="80"/>
      <c r="LCM307" s="80"/>
      <c r="LCN307" s="80"/>
      <c r="LCO307" s="80"/>
      <c r="LCP307" s="80"/>
      <c r="LCQ307" s="80"/>
      <c r="LCR307" s="80"/>
      <c r="LCS307" s="80"/>
      <c r="LCT307" s="80"/>
      <c r="LCU307" s="80"/>
      <c r="LCV307" s="80"/>
      <c r="LCW307" s="80"/>
      <c r="LCX307" s="80"/>
      <c r="LCY307" s="80"/>
      <c r="LCZ307" s="80"/>
      <c r="LDA307" s="80"/>
      <c r="LDB307" s="80"/>
      <c r="LDC307" s="80"/>
      <c r="LDD307" s="80"/>
      <c r="LDE307" s="80"/>
      <c r="LDF307" s="80"/>
      <c r="LDG307" s="80"/>
      <c r="LDH307" s="80"/>
      <c r="LDI307" s="80"/>
      <c r="LDJ307" s="80"/>
      <c r="LDK307" s="80"/>
      <c r="LDL307" s="80"/>
      <c r="LDM307" s="80"/>
      <c r="LDN307" s="80"/>
      <c r="LDO307" s="80"/>
      <c r="LDP307" s="80"/>
      <c r="LDQ307" s="80"/>
      <c r="LDR307" s="80"/>
      <c r="LDS307" s="80"/>
      <c r="LDT307" s="80"/>
      <c r="LDU307" s="80"/>
      <c r="LDV307" s="80"/>
      <c r="LDW307" s="80"/>
      <c r="LDX307" s="80"/>
      <c r="LDY307" s="80"/>
      <c r="LDZ307" s="80"/>
      <c r="LEA307" s="80"/>
      <c r="LEB307" s="80"/>
      <c r="LEC307" s="80"/>
      <c r="LED307" s="80"/>
      <c r="LEE307" s="80"/>
      <c r="LEF307" s="80"/>
      <c r="LEG307" s="80"/>
      <c r="LEH307" s="80"/>
      <c r="LEI307" s="80"/>
      <c r="LEJ307" s="80"/>
      <c r="LEK307" s="80"/>
      <c r="LEL307" s="80"/>
      <c r="LEM307" s="80"/>
      <c r="LEN307" s="80"/>
      <c r="LEO307" s="80"/>
      <c r="LEP307" s="80"/>
      <c r="LEQ307" s="80"/>
      <c r="LER307" s="80"/>
      <c r="LES307" s="80"/>
      <c r="LET307" s="80"/>
      <c r="LEU307" s="80"/>
      <c r="LEV307" s="80"/>
      <c r="LEW307" s="80"/>
      <c r="LEX307" s="80"/>
      <c r="LEY307" s="80"/>
      <c r="LEZ307" s="80"/>
      <c r="LFA307" s="80"/>
      <c r="LFB307" s="80"/>
      <c r="LFC307" s="80"/>
      <c r="LFD307" s="80"/>
      <c r="LFE307" s="80"/>
      <c r="LFF307" s="80"/>
      <c r="LFG307" s="80"/>
      <c r="LFH307" s="80"/>
      <c r="LFI307" s="80"/>
      <c r="LFJ307" s="80"/>
      <c r="LFK307" s="80"/>
      <c r="LFL307" s="80"/>
      <c r="LFM307" s="80"/>
      <c r="LFN307" s="80"/>
      <c r="LFO307" s="80"/>
      <c r="LFP307" s="80"/>
      <c r="LFQ307" s="80"/>
      <c r="LFR307" s="80"/>
      <c r="LFS307" s="80"/>
      <c r="LFT307" s="80"/>
      <c r="LFU307" s="80"/>
      <c r="LFV307" s="80"/>
      <c r="LFW307" s="80"/>
      <c r="LFX307" s="80"/>
      <c r="LFY307" s="80"/>
      <c r="LFZ307" s="80"/>
      <c r="LGA307" s="80"/>
      <c r="LGB307" s="80"/>
      <c r="LGC307" s="80"/>
      <c r="LGD307" s="80"/>
      <c r="LGE307" s="80"/>
      <c r="LGF307" s="80"/>
      <c r="LGG307" s="80"/>
      <c r="LGH307" s="80"/>
      <c r="LGI307" s="80"/>
      <c r="LGJ307" s="80"/>
      <c r="LGK307" s="80"/>
      <c r="LGL307" s="80"/>
      <c r="LGM307" s="80"/>
      <c r="LGN307" s="80"/>
      <c r="LGO307" s="80"/>
      <c r="LGP307" s="80"/>
      <c r="LGQ307" s="80"/>
      <c r="LGR307" s="80"/>
      <c r="LGS307" s="80"/>
      <c r="LGT307" s="80"/>
      <c r="LGU307" s="80"/>
      <c r="LGV307" s="80"/>
      <c r="LGW307" s="80"/>
      <c r="LGX307" s="80"/>
      <c r="LGY307" s="80"/>
      <c r="LGZ307" s="80"/>
      <c r="LHA307" s="80"/>
      <c r="LHB307" s="80"/>
      <c r="LHC307" s="80"/>
      <c r="LHD307" s="80"/>
      <c r="LHE307" s="80"/>
      <c r="LHF307" s="80"/>
      <c r="LHG307" s="80"/>
      <c r="LHH307" s="80"/>
      <c r="LHI307" s="80"/>
      <c r="LHJ307" s="80"/>
      <c r="LHK307" s="80"/>
      <c r="LHL307" s="80"/>
      <c r="LHM307" s="80"/>
      <c r="LHN307" s="80"/>
      <c r="LHO307" s="80"/>
      <c r="LHP307" s="80"/>
      <c r="LHQ307" s="80"/>
      <c r="LHR307" s="80"/>
      <c r="LHS307" s="80"/>
      <c r="LHT307" s="80"/>
      <c r="LHU307" s="80"/>
      <c r="LHV307" s="80"/>
      <c r="LHW307" s="80"/>
      <c r="LHX307" s="80"/>
      <c r="LHY307" s="80"/>
      <c r="LHZ307" s="80"/>
      <c r="LIA307" s="80"/>
      <c r="LIB307" s="80"/>
      <c r="LIC307" s="80"/>
      <c r="LID307" s="80"/>
      <c r="LIE307" s="80"/>
      <c r="LIF307" s="80"/>
      <c r="LIG307" s="80"/>
      <c r="LIH307" s="80"/>
      <c r="LII307" s="80"/>
      <c r="LIJ307" s="80"/>
      <c r="LIK307" s="80"/>
      <c r="LIL307" s="80"/>
      <c r="LIM307" s="80"/>
      <c r="LIN307" s="80"/>
      <c r="LIO307" s="80"/>
      <c r="LIP307" s="80"/>
      <c r="LIQ307" s="80"/>
      <c r="LIR307" s="80"/>
      <c r="LIS307" s="80"/>
      <c r="LIT307" s="80"/>
      <c r="LIU307" s="80"/>
      <c r="LIV307" s="80"/>
      <c r="LIW307" s="80"/>
      <c r="LIX307" s="80"/>
      <c r="LIY307" s="80"/>
      <c r="LIZ307" s="80"/>
      <c r="LJA307" s="80"/>
      <c r="LJB307" s="80"/>
      <c r="LJC307" s="80"/>
      <c r="LJD307" s="80"/>
      <c r="LJE307" s="80"/>
      <c r="LJF307" s="80"/>
      <c r="LJG307" s="80"/>
      <c r="LJH307" s="80"/>
      <c r="LJI307" s="80"/>
      <c r="LJJ307" s="80"/>
      <c r="LJK307" s="80"/>
      <c r="LJL307" s="80"/>
      <c r="LJM307" s="80"/>
      <c r="LJN307" s="80"/>
      <c r="LJO307" s="80"/>
      <c r="LJP307" s="80"/>
      <c r="LJQ307" s="80"/>
      <c r="LJR307" s="80"/>
      <c r="LJS307" s="80"/>
      <c r="LJT307" s="80"/>
      <c r="LJU307" s="80"/>
      <c r="LJV307" s="80"/>
      <c r="LJW307" s="80"/>
      <c r="LJX307" s="80"/>
      <c r="LJY307" s="80"/>
      <c r="LJZ307" s="80"/>
      <c r="LKA307" s="80"/>
      <c r="LKB307" s="80"/>
      <c r="LKC307" s="80"/>
      <c r="LKD307" s="80"/>
      <c r="LKE307" s="80"/>
      <c r="LKF307" s="80"/>
      <c r="LKG307" s="80"/>
      <c r="LKH307" s="80"/>
      <c r="LKI307" s="80"/>
      <c r="LKJ307" s="80"/>
      <c r="LKK307" s="80"/>
      <c r="LKL307" s="80"/>
      <c r="LKM307" s="80"/>
      <c r="LKN307" s="80"/>
      <c r="LKO307" s="80"/>
      <c r="LKP307" s="80"/>
      <c r="LKQ307" s="80"/>
      <c r="LKR307" s="80"/>
      <c r="LKS307" s="80"/>
      <c r="LKT307" s="80"/>
      <c r="LKU307" s="80"/>
      <c r="LKV307" s="80"/>
      <c r="LKW307" s="80"/>
      <c r="LKX307" s="80"/>
      <c r="LKY307" s="80"/>
      <c r="LKZ307" s="80"/>
      <c r="LLA307" s="80"/>
      <c r="LLB307" s="80"/>
      <c r="LLC307" s="80"/>
      <c r="LLD307" s="80"/>
      <c r="LLE307" s="80"/>
      <c r="LLF307" s="80"/>
      <c r="LLG307" s="80"/>
      <c r="LLH307" s="80"/>
      <c r="LLI307" s="80"/>
      <c r="LLJ307" s="80"/>
      <c r="LLK307" s="80"/>
      <c r="LLL307" s="80"/>
      <c r="LLM307" s="80"/>
      <c r="LLN307" s="80"/>
      <c r="LLO307" s="80"/>
      <c r="LLP307" s="80"/>
      <c r="LLQ307" s="80"/>
      <c r="LLR307" s="80"/>
      <c r="LLS307" s="80"/>
      <c r="LLT307" s="80"/>
      <c r="LLU307" s="80"/>
      <c r="LLV307" s="80"/>
      <c r="LLW307" s="80"/>
      <c r="LLX307" s="80"/>
      <c r="LLY307" s="80"/>
      <c r="LLZ307" s="80"/>
      <c r="LMA307" s="80"/>
      <c r="LMB307" s="80"/>
      <c r="LMC307" s="80"/>
      <c r="LMD307" s="80"/>
      <c r="LME307" s="80"/>
      <c r="LMF307" s="80"/>
      <c r="LMG307" s="80"/>
      <c r="LMH307" s="80"/>
      <c r="LMI307" s="80"/>
      <c r="LMJ307" s="80"/>
      <c r="LMK307" s="80"/>
      <c r="LML307" s="80"/>
      <c r="LMM307" s="80"/>
      <c r="LMN307" s="80"/>
      <c r="LMO307" s="80"/>
      <c r="LMP307" s="80"/>
      <c r="LMQ307" s="80"/>
      <c r="LMR307" s="80"/>
      <c r="LMS307" s="80"/>
      <c r="LMT307" s="80"/>
      <c r="LMU307" s="80"/>
      <c r="LMV307" s="80"/>
      <c r="LMW307" s="80"/>
      <c r="LMX307" s="80"/>
      <c r="LMY307" s="80"/>
      <c r="LMZ307" s="80"/>
      <c r="LNA307" s="80"/>
      <c r="LNB307" s="80"/>
      <c r="LNC307" s="80"/>
      <c r="LND307" s="80"/>
      <c r="LNE307" s="80"/>
      <c r="LNF307" s="80"/>
      <c r="LNG307" s="80"/>
      <c r="LNH307" s="80"/>
      <c r="LNI307" s="80"/>
      <c r="LNJ307" s="80"/>
      <c r="LNK307" s="80"/>
      <c r="LNL307" s="80"/>
      <c r="LNM307" s="80"/>
      <c r="LNN307" s="80"/>
      <c r="LNO307" s="80"/>
      <c r="LNP307" s="80"/>
      <c r="LNQ307" s="80"/>
      <c r="LNR307" s="80"/>
      <c r="LNS307" s="80"/>
      <c r="LNT307" s="80"/>
      <c r="LNU307" s="80"/>
      <c r="LNV307" s="80"/>
      <c r="LNW307" s="80"/>
      <c r="LNX307" s="80"/>
      <c r="LNY307" s="80"/>
      <c r="LNZ307" s="80"/>
      <c r="LOA307" s="80"/>
      <c r="LOB307" s="80"/>
      <c r="LOC307" s="80"/>
      <c r="LOD307" s="80"/>
      <c r="LOE307" s="80"/>
      <c r="LOF307" s="80"/>
      <c r="LOG307" s="80"/>
      <c r="LOH307" s="80"/>
      <c r="LOI307" s="80"/>
      <c r="LOJ307" s="80"/>
      <c r="LOK307" s="80"/>
      <c r="LOL307" s="80"/>
      <c r="LOM307" s="80"/>
      <c r="LON307" s="80"/>
      <c r="LOO307" s="80"/>
      <c r="LOP307" s="80"/>
      <c r="LOQ307" s="80"/>
      <c r="LOR307" s="80"/>
      <c r="LOS307" s="80"/>
      <c r="LOT307" s="80"/>
      <c r="LOU307" s="80"/>
      <c r="LOV307" s="80"/>
      <c r="LOW307" s="80"/>
      <c r="LOX307" s="80"/>
      <c r="LOY307" s="80"/>
      <c r="LOZ307" s="80"/>
      <c r="LPA307" s="80"/>
      <c r="LPB307" s="80"/>
      <c r="LPC307" s="80"/>
      <c r="LPD307" s="80"/>
      <c r="LPE307" s="80"/>
      <c r="LPF307" s="80"/>
      <c r="LPG307" s="80"/>
      <c r="LPH307" s="80"/>
      <c r="LPI307" s="80"/>
      <c r="LPJ307" s="80"/>
      <c r="LPK307" s="80"/>
      <c r="LPL307" s="80"/>
      <c r="LPM307" s="80"/>
      <c r="LPN307" s="80"/>
      <c r="LPO307" s="80"/>
      <c r="LPP307" s="80"/>
      <c r="LPQ307" s="80"/>
      <c r="LPR307" s="80"/>
      <c r="LPS307" s="80"/>
      <c r="LPT307" s="80"/>
      <c r="LPU307" s="80"/>
      <c r="LPV307" s="80"/>
      <c r="LPW307" s="80"/>
      <c r="LPX307" s="80"/>
      <c r="LPY307" s="80"/>
      <c r="LPZ307" s="80"/>
      <c r="LQA307" s="80"/>
      <c r="LQB307" s="80"/>
      <c r="LQC307" s="80"/>
      <c r="LQD307" s="80"/>
      <c r="LQE307" s="80"/>
      <c r="LQF307" s="80"/>
      <c r="LQG307" s="80"/>
      <c r="LQH307" s="80"/>
      <c r="LQI307" s="80"/>
      <c r="LQJ307" s="80"/>
      <c r="LQK307" s="80"/>
      <c r="LQL307" s="80"/>
      <c r="LQM307" s="80"/>
      <c r="LQN307" s="80"/>
      <c r="LQO307" s="80"/>
      <c r="LQP307" s="80"/>
      <c r="LQQ307" s="80"/>
      <c r="LQR307" s="80"/>
      <c r="LQS307" s="80"/>
      <c r="LQT307" s="80"/>
      <c r="LQU307" s="80"/>
      <c r="LQV307" s="80"/>
      <c r="LQW307" s="80"/>
      <c r="LQX307" s="80"/>
      <c r="LQY307" s="80"/>
      <c r="LQZ307" s="80"/>
      <c r="LRA307" s="80"/>
      <c r="LRB307" s="80"/>
      <c r="LRC307" s="80"/>
      <c r="LRD307" s="80"/>
      <c r="LRE307" s="80"/>
      <c r="LRF307" s="80"/>
      <c r="LRG307" s="80"/>
      <c r="LRH307" s="80"/>
      <c r="LRI307" s="80"/>
      <c r="LRJ307" s="80"/>
      <c r="LRK307" s="80"/>
      <c r="LRL307" s="80"/>
      <c r="LRM307" s="80"/>
      <c r="LRN307" s="80"/>
      <c r="LRO307" s="80"/>
      <c r="LRP307" s="80"/>
      <c r="LRQ307" s="80"/>
      <c r="LRR307" s="80"/>
      <c r="LRS307" s="80"/>
      <c r="LRT307" s="80"/>
      <c r="LRU307" s="80"/>
      <c r="LRV307" s="80"/>
      <c r="LRW307" s="80"/>
      <c r="LRX307" s="80"/>
      <c r="LRY307" s="80"/>
      <c r="LRZ307" s="80"/>
      <c r="LSA307" s="80"/>
      <c r="LSB307" s="80"/>
      <c r="LSC307" s="80"/>
      <c r="LSD307" s="80"/>
      <c r="LSE307" s="80"/>
      <c r="LSF307" s="80"/>
      <c r="LSG307" s="80"/>
      <c r="LSH307" s="80"/>
      <c r="LSI307" s="80"/>
      <c r="LSJ307" s="80"/>
      <c r="LSK307" s="80"/>
      <c r="LSL307" s="80"/>
      <c r="LSM307" s="80"/>
      <c r="LSN307" s="80"/>
      <c r="LSO307" s="80"/>
      <c r="LSP307" s="80"/>
      <c r="LSQ307" s="80"/>
      <c r="LSR307" s="80"/>
      <c r="LSS307" s="80"/>
      <c r="LST307" s="80"/>
      <c r="LSU307" s="80"/>
      <c r="LSV307" s="80"/>
      <c r="LSW307" s="80"/>
      <c r="LSX307" s="80"/>
      <c r="LSY307" s="80"/>
      <c r="LSZ307" s="80"/>
      <c r="LTA307" s="80"/>
      <c r="LTB307" s="80"/>
      <c r="LTC307" s="80"/>
      <c r="LTD307" s="80"/>
      <c r="LTE307" s="80"/>
      <c r="LTF307" s="80"/>
      <c r="LTG307" s="80"/>
      <c r="LTH307" s="80"/>
      <c r="LTI307" s="80"/>
      <c r="LTJ307" s="80"/>
      <c r="LTK307" s="80"/>
      <c r="LTL307" s="80"/>
      <c r="LTM307" s="80"/>
      <c r="LTN307" s="80"/>
      <c r="LTO307" s="80"/>
      <c r="LTP307" s="80"/>
      <c r="LTQ307" s="80"/>
      <c r="LTR307" s="80"/>
      <c r="LTS307" s="80"/>
      <c r="LTT307" s="80"/>
      <c r="LTU307" s="80"/>
      <c r="LTV307" s="80"/>
      <c r="LTW307" s="80"/>
      <c r="LTX307" s="80"/>
      <c r="LTY307" s="80"/>
      <c r="LTZ307" s="80"/>
      <c r="LUA307" s="80"/>
      <c r="LUB307" s="80"/>
      <c r="LUC307" s="80"/>
      <c r="LUD307" s="80"/>
      <c r="LUE307" s="80"/>
      <c r="LUF307" s="80"/>
      <c r="LUG307" s="80"/>
      <c r="LUH307" s="80"/>
      <c r="LUI307" s="80"/>
      <c r="LUJ307" s="80"/>
      <c r="LUK307" s="80"/>
      <c r="LUL307" s="80"/>
      <c r="LUM307" s="80"/>
      <c r="LUN307" s="80"/>
      <c r="LUO307" s="80"/>
      <c r="LUP307" s="80"/>
      <c r="LUQ307" s="80"/>
      <c r="LUR307" s="80"/>
      <c r="LUS307" s="80"/>
      <c r="LUT307" s="80"/>
      <c r="LUU307" s="80"/>
      <c r="LUV307" s="80"/>
      <c r="LUW307" s="80"/>
      <c r="LUX307" s="80"/>
      <c r="LUY307" s="80"/>
      <c r="LUZ307" s="80"/>
      <c r="LVA307" s="80"/>
      <c r="LVB307" s="80"/>
      <c r="LVC307" s="80"/>
      <c r="LVD307" s="80"/>
      <c r="LVE307" s="80"/>
      <c r="LVF307" s="80"/>
      <c r="LVG307" s="80"/>
      <c r="LVH307" s="80"/>
      <c r="LVI307" s="80"/>
      <c r="LVJ307" s="80"/>
      <c r="LVK307" s="80"/>
      <c r="LVL307" s="80"/>
      <c r="LVM307" s="80"/>
      <c r="LVN307" s="80"/>
      <c r="LVO307" s="80"/>
      <c r="LVP307" s="80"/>
      <c r="LVQ307" s="80"/>
      <c r="LVR307" s="80"/>
      <c r="LVS307" s="80"/>
      <c r="LVT307" s="80"/>
      <c r="LVU307" s="80"/>
      <c r="LVV307" s="80"/>
      <c r="LVW307" s="80"/>
      <c r="LVX307" s="80"/>
      <c r="LVY307" s="80"/>
      <c r="LVZ307" s="80"/>
      <c r="LWA307" s="80"/>
      <c r="LWB307" s="80"/>
      <c r="LWC307" s="80"/>
      <c r="LWD307" s="80"/>
      <c r="LWE307" s="80"/>
      <c r="LWF307" s="80"/>
      <c r="LWG307" s="80"/>
      <c r="LWH307" s="80"/>
      <c r="LWI307" s="80"/>
      <c r="LWJ307" s="80"/>
      <c r="LWK307" s="80"/>
      <c r="LWL307" s="80"/>
      <c r="LWM307" s="80"/>
      <c r="LWN307" s="80"/>
      <c r="LWO307" s="80"/>
      <c r="LWP307" s="80"/>
      <c r="LWQ307" s="80"/>
      <c r="LWR307" s="80"/>
      <c r="LWS307" s="80"/>
      <c r="LWT307" s="80"/>
      <c r="LWU307" s="80"/>
      <c r="LWV307" s="80"/>
      <c r="LWW307" s="80"/>
      <c r="LWX307" s="80"/>
      <c r="LWY307" s="80"/>
      <c r="LWZ307" s="80"/>
      <c r="LXA307" s="80"/>
      <c r="LXB307" s="80"/>
      <c r="LXC307" s="80"/>
      <c r="LXD307" s="80"/>
      <c r="LXE307" s="80"/>
      <c r="LXF307" s="80"/>
      <c r="LXG307" s="80"/>
      <c r="LXH307" s="80"/>
      <c r="LXI307" s="80"/>
      <c r="LXJ307" s="80"/>
      <c r="LXK307" s="80"/>
      <c r="LXL307" s="80"/>
      <c r="LXM307" s="80"/>
      <c r="LXN307" s="80"/>
      <c r="LXO307" s="80"/>
      <c r="LXP307" s="80"/>
      <c r="LXQ307" s="80"/>
      <c r="LXR307" s="80"/>
      <c r="LXS307" s="80"/>
      <c r="LXT307" s="80"/>
      <c r="LXU307" s="80"/>
      <c r="LXV307" s="80"/>
      <c r="LXW307" s="80"/>
      <c r="LXX307" s="80"/>
      <c r="LXY307" s="80"/>
      <c r="LXZ307" s="80"/>
      <c r="LYA307" s="80"/>
      <c r="LYB307" s="80"/>
      <c r="LYC307" s="80"/>
      <c r="LYD307" s="80"/>
      <c r="LYE307" s="80"/>
      <c r="LYF307" s="80"/>
      <c r="LYG307" s="80"/>
      <c r="LYH307" s="80"/>
      <c r="LYI307" s="80"/>
      <c r="LYJ307" s="80"/>
      <c r="LYK307" s="80"/>
      <c r="LYL307" s="80"/>
      <c r="LYM307" s="80"/>
      <c r="LYN307" s="80"/>
      <c r="LYO307" s="80"/>
      <c r="LYP307" s="80"/>
      <c r="LYQ307" s="80"/>
      <c r="LYR307" s="80"/>
      <c r="LYS307" s="80"/>
      <c r="LYT307" s="80"/>
      <c r="LYU307" s="80"/>
      <c r="LYV307" s="80"/>
      <c r="LYW307" s="80"/>
      <c r="LYX307" s="80"/>
      <c r="LYY307" s="80"/>
      <c r="LYZ307" s="80"/>
      <c r="LZA307" s="80"/>
      <c r="LZB307" s="80"/>
      <c r="LZC307" s="80"/>
      <c r="LZD307" s="80"/>
      <c r="LZE307" s="80"/>
      <c r="LZF307" s="80"/>
      <c r="LZG307" s="80"/>
      <c r="LZH307" s="80"/>
      <c r="LZI307" s="80"/>
      <c r="LZJ307" s="80"/>
      <c r="LZK307" s="80"/>
      <c r="LZL307" s="80"/>
      <c r="LZM307" s="80"/>
      <c r="LZN307" s="80"/>
      <c r="LZO307" s="80"/>
      <c r="LZP307" s="80"/>
      <c r="LZQ307" s="80"/>
      <c r="LZR307" s="80"/>
      <c r="LZS307" s="80"/>
      <c r="LZT307" s="80"/>
      <c r="LZU307" s="80"/>
      <c r="LZV307" s="80"/>
      <c r="LZW307" s="80"/>
      <c r="LZX307" s="80"/>
      <c r="LZY307" s="80"/>
      <c r="LZZ307" s="80"/>
      <c r="MAA307" s="80"/>
      <c r="MAB307" s="80"/>
      <c r="MAC307" s="80"/>
      <c r="MAD307" s="80"/>
      <c r="MAE307" s="80"/>
      <c r="MAF307" s="80"/>
      <c r="MAG307" s="80"/>
      <c r="MAH307" s="80"/>
      <c r="MAI307" s="80"/>
      <c r="MAJ307" s="80"/>
      <c r="MAK307" s="80"/>
      <c r="MAL307" s="80"/>
      <c r="MAM307" s="80"/>
      <c r="MAN307" s="80"/>
      <c r="MAO307" s="80"/>
      <c r="MAP307" s="80"/>
      <c r="MAQ307" s="80"/>
      <c r="MAR307" s="80"/>
      <c r="MAS307" s="80"/>
      <c r="MAT307" s="80"/>
      <c r="MAU307" s="80"/>
      <c r="MAV307" s="80"/>
      <c r="MAW307" s="80"/>
      <c r="MAX307" s="80"/>
      <c r="MAY307" s="80"/>
      <c r="MAZ307" s="80"/>
      <c r="MBA307" s="80"/>
      <c r="MBB307" s="80"/>
      <c r="MBC307" s="80"/>
      <c r="MBD307" s="80"/>
      <c r="MBE307" s="80"/>
      <c r="MBF307" s="80"/>
      <c r="MBG307" s="80"/>
      <c r="MBH307" s="80"/>
      <c r="MBI307" s="80"/>
      <c r="MBJ307" s="80"/>
      <c r="MBK307" s="80"/>
      <c r="MBL307" s="80"/>
      <c r="MBM307" s="80"/>
      <c r="MBN307" s="80"/>
      <c r="MBO307" s="80"/>
      <c r="MBP307" s="80"/>
      <c r="MBQ307" s="80"/>
      <c r="MBR307" s="80"/>
      <c r="MBS307" s="80"/>
      <c r="MBT307" s="80"/>
      <c r="MBU307" s="80"/>
      <c r="MBV307" s="80"/>
      <c r="MBW307" s="80"/>
      <c r="MBX307" s="80"/>
      <c r="MBY307" s="80"/>
      <c r="MBZ307" s="80"/>
      <c r="MCA307" s="80"/>
      <c r="MCB307" s="80"/>
      <c r="MCC307" s="80"/>
      <c r="MCD307" s="80"/>
      <c r="MCE307" s="80"/>
      <c r="MCF307" s="80"/>
      <c r="MCG307" s="80"/>
      <c r="MCH307" s="80"/>
      <c r="MCI307" s="80"/>
      <c r="MCJ307" s="80"/>
      <c r="MCK307" s="80"/>
      <c r="MCL307" s="80"/>
      <c r="MCM307" s="80"/>
      <c r="MCN307" s="80"/>
      <c r="MCO307" s="80"/>
      <c r="MCP307" s="80"/>
      <c r="MCQ307" s="80"/>
      <c r="MCR307" s="80"/>
      <c r="MCS307" s="80"/>
      <c r="MCT307" s="80"/>
      <c r="MCU307" s="80"/>
      <c r="MCV307" s="80"/>
      <c r="MCW307" s="80"/>
      <c r="MCX307" s="80"/>
      <c r="MCY307" s="80"/>
      <c r="MCZ307" s="80"/>
      <c r="MDA307" s="80"/>
      <c r="MDB307" s="80"/>
      <c r="MDC307" s="80"/>
      <c r="MDD307" s="80"/>
      <c r="MDE307" s="80"/>
      <c r="MDF307" s="80"/>
      <c r="MDG307" s="80"/>
      <c r="MDH307" s="80"/>
      <c r="MDI307" s="80"/>
      <c r="MDJ307" s="80"/>
      <c r="MDK307" s="80"/>
      <c r="MDL307" s="80"/>
      <c r="MDM307" s="80"/>
      <c r="MDN307" s="80"/>
      <c r="MDO307" s="80"/>
      <c r="MDP307" s="80"/>
      <c r="MDQ307" s="80"/>
      <c r="MDR307" s="80"/>
      <c r="MDS307" s="80"/>
      <c r="MDT307" s="80"/>
      <c r="MDU307" s="80"/>
      <c r="MDV307" s="80"/>
      <c r="MDW307" s="80"/>
      <c r="MDX307" s="80"/>
      <c r="MDY307" s="80"/>
      <c r="MDZ307" s="80"/>
      <c r="MEA307" s="80"/>
      <c r="MEB307" s="80"/>
      <c r="MEC307" s="80"/>
      <c r="MED307" s="80"/>
      <c r="MEE307" s="80"/>
      <c r="MEF307" s="80"/>
      <c r="MEG307" s="80"/>
      <c r="MEH307" s="80"/>
      <c r="MEI307" s="80"/>
      <c r="MEJ307" s="80"/>
      <c r="MEK307" s="80"/>
      <c r="MEL307" s="80"/>
      <c r="MEM307" s="80"/>
      <c r="MEN307" s="80"/>
      <c r="MEO307" s="80"/>
      <c r="MEP307" s="80"/>
      <c r="MEQ307" s="80"/>
      <c r="MER307" s="80"/>
      <c r="MES307" s="80"/>
      <c r="MET307" s="80"/>
      <c r="MEU307" s="80"/>
      <c r="MEV307" s="80"/>
      <c r="MEW307" s="80"/>
      <c r="MEX307" s="80"/>
      <c r="MEY307" s="80"/>
      <c r="MEZ307" s="80"/>
      <c r="MFA307" s="80"/>
      <c r="MFB307" s="80"/>
      <c r="MFC307" s="80"/>
      <c r="MFD307" s="80"/>
      <c r="MFE307" s="80"/>
      <c r="MFF307" s="80"/>
      <c r="MFG307" s="80"/>
      <c r="MFH307" s="80"/>
      <c r="MFI307" s="80"/>
      <c r="MFJ307" s="80"/>
      <c r="MFK307" s="80"/>
      <c r="MFL307" s="80"/>
      <c r="MFM307" s="80"/>
      <c r="MFN307" s="80"/>
      <c r="MFO307" s="80"/>
      <c r="MFP307" s="80"/>
      <c r="MFQ307" s="80"/>
      <c r="MFR307" s="80"/>
      <c r="MFS307" s="80"/>
      <c r="MFT307" s="80"/>
      <c r="MFU307" s="80"/>
      <c r="MFV307" s="80"/>
      <c r="MFW307" s="80"/>
      <c r="MFX307" s="80"/>
      <c r="MFY307" s="80"/>
      <c r="MFZ307" s="80"/>
      <c r="MGA307" s="80"/>
      <c r="MGB307" s="80"/>
      <c r="MGC307" s="80"/>
      <c r="MGD307" s="80"/>
      <c r="MGE307" s="80"/>
      <c r="MGF307" s="80"/>
      <c r="MGG307" s="80"/>
      <c r="MGH307" s="80"/>
      <c r="MGI307" s="80"/>
      <c r="MGJ307" s="80"/>
      <c r="MGK307" s="80"/>
      <c r="MGL307" s="80"/>
      <c r="MGM307" s="80"/>
      <c r="MGN307" s="80"/>
      <c r="MGO307" s="80"/>
      <c r="MGP307" s="80"/>
      <c r="MGQ307" s="80"/>
      <c r="MGR307" s="80"/>
      <c r="MGS307" s="80"/>
      <c r="MGT307" s="80"/>
      <c r="MGU307" s="80"/>
      <c r="MGV307" s="80"/>
      <c r="MGW307" s="80"/>
      <c r="MGX307" s="80"/>
      <c r="MGY307" s="80"/>
      <c r="MGZ307" s="80"/>
      <c r="MHA307" s="80"/>
      <c r="MHB307" s="80"/>
      <c r="MHC307" s="80"/>
      <c r="MHD307" s="80"/>
      <c r="MHE307" s="80"/>
      <c r="MHF307" s="80"/>
      <c r="MHG307" s="80"/>
      <c r="MHH307" s="80"/>
      <c r="MHI307" s="80"/>
      <c r="MHJ307" s="80"/>
      <c r="MHK307" s="80"/>
      <c r="MHL307" s="80"/>
      <c r="MHM307" s="80"/>
      <c r="MHN307" s="80"/>
      <c r="MHO307" s="80"/>
      <c r="MHP307" s="80"/>
      <c r="MHQ307" s="80"/>
      <c r="MHR307" s="80"/>
      <c r="MHS307" s="80"/>
      <c r="MHT307" s="80"/>
      <c r="MHU307" s="80"/>
      <c r="MHV307" s="80"/>
      <c r="MHW307" s="80"/>
      <c r="MHX307" s="80"/>
      <c r="MHY307" s="80"/>
      <c r="MHZ307" s="80"/>
      <c r="MIA307" s="80"/>
      <c r="MIB307" s="80"/>
      <c r="MIC307" s="80"/>
      <c r="MID307" s="80"/>
      <c r="MIE307" s="80"/>
      <c r="MIF307" s="80"/>
      <c r="MIG307" s="80"/>
      <c r="MIH307" s="80"/>
      <c r="MII307" s="80"/>
      <c r="MIJ307" s="80"/>
      <c r="MIK307" s="80"/>
      <c r="MIL307" s="80"/>
      <c r="MIM307" s="80"/>
      <c r="MIN307" s="80"/>
      <c r="MIO307" s="80"/>
      <c r="MIP307" s="80"/>
      <c r="MIQ307" s="80"/>
      <c r="MIR307" s="80"/>
      <c r="MIS307" s="80"/>
      <c r="MIT307" s="80"/>
      <c r="MIU307" s="80"/>
      <c r="MIV307" s="80"/>
      <c r="MIW307" s="80"/>
      <c r="MIX307" s="80"/>
      <c r="MIY307" s="80"/>
      <c r="MIZ307" s="80"/>
      <c r="MJA307" s="80"/>
      <c r="MJB307" s="80"/>
      <c r="MJC307" s="80"/>
      <c r="MJD307" s="80"/>
      <c r="MJE307" s="80"/>
      <c r="MJF307" s="80"/>
      <c r="MJG307" s="80"/>
      <c r="MJH307" s="80"/>
      <c r="MJI307" s="80"/>
      <c r="MJJ307" s="80"/>
      <c r="MJK307" s="80"/>
      <c r="MJL307" s="80"/>
      <c r="MJM307" s="80"/>
      <c r="MJN307" s="80"/>
      <c r="MJO307" s="80"/>
      <c r="MJP307" s="80"/>
      <c r="MJQ307" s="80"/>
      <c r="MJR307" s="80"/>
      <c r="MJS307" s="80"/>
      <c r="MJT307" s="80"/>
      <c r="MJU307" s="80"/>
      <c r="MJV307" s="80"/>
      <c r="MJW307" s="80"/>
      <c r="MJX307" s="80"/>
      <c r="MJY307" s="80"/>
      <c r="MJZ307" s="80"/>
      <c r="MKA307" s="80"/>
      <c r="MKB307" s="80"/>
      <c r="MKC307" s="80"/>
      <c r="MKD307" s="80"/>
      <c r="MKE307" s="80"/>
      <c r="MKF307" s="80"/>
      <c r="MKG307" s="80"/>
      <c r="MKH307" s="80"/>
      <c r="MKI307" s="80"/>
      <c r="MKJ307" s="80"/>
      <c r="MKK307" s="80"/>
      <c r="MKL307" s="80"/>
      <c r="MKM307" s="80"/>
      <c r="MKN307" s="80"/>
      <c r="MKO307" s="80"/>
      <c r="MKP307" s="80"/>
      <c r="MKQ307" s="80"/>
      <c r="MKR307" s="80"/>
      <c r="MKS307" s="80"/>
      <c r="MKT307" s="80"/>
      <c r="MKU307" s="80"/>
      <c r="MKV307" s="80"/>
      <c r="MKW307" s="80"/>
      <c r="MKX307" s="80"/>
      <c r="MKY307" s="80"/>
      <c r="MKZ307" s="80"/>
      <c r="MLA307" s="80"/>
      <c r="MLB307" s="80"/>
      <c r="MLC307" s="80"/>
      <c r="MLD307" s="80"/>
      <c r="MLE307" s="80"/>
      <c r="MLF307" s="80"/>
      <c r="MLG307" s="80"/>
      <c r="MLH307" s="80"/>
      <c r="MLI307" s="80"/>
      <c r="MLJ307" s="80"/>
      <c r="MLK307" s="80"/>
      <c r="MLL307" s="80"/>
      <c r="MLM307" s="80"/>
      <c r="MLN307" s="80"/>
      <c r="MLO307" s="80"/>
      <c r="MLP307" s="80"/>
      <c r="MLQ307" s="80"/>
      <c r="MLR307" s="80"/>
      <c r="MLS307" s="80"/>
      <c r="MLT307" s="80"/>
      <c r="MLU307" s="80"/>
      <c r="MLV307" s="80"/>
      <c r="MLW307" s="80"/>
      <c r="MLX307" s="80"/>
      <c r="MLY307" s="80"/>
      <c r="MLZ307" s="80"/>
      <c r="MMA307" s="80"/>
      <c r="MMB307" s="80"/>
      <c r="MMC307" s="80"/>
      <c r="MMD307" s="80"/>
      <c r="MME307" s="80"/>
      <c r="MMF307" s="80"/>
      <c r="MMG307" s="80"/>
      <c r="MMH307" s="80"/>
      <c r="MMI307" s="80"/>
      <c r="MMJ307" s="80"/>
      <c r="MMK307" s="80"/>
      <c r="MML307" s="80"/>
      <c r="MMM307" s="80"/>
      <c r="MMN307" s="80"/>
      <c r="MMO307" s="80"/>
      <c r="MMP307" s="80"/>
      <c r="MMQ307" s="80"/>
      <c r="MMR307" s="80"/>
      <c r="MMS307" s="80"/>
      <c r="MMT307" s="80"/>
      <c r="MMU307" s="80"/>
      <c r="MMV307" s="80"/>
      <c r="MMW307" s="80"/>
      <c r="MMX307" s="80"/>
      <c r="MMY307" s="80"/>
      <c r="MMZ307" s="80"/>
      <c r="MNA307" s="80"/>
      <c r="MNB307" s="80"/>
      <c r="MNC307" s="80"/>
      <c r="MND307" s="80"/>
      <c r="MNE307" s="80"/>
      <c r="MNF307" s="80"/>
      <c r="MNG307" s="80"/>
      <c r="MNH307" s="80"/>
      <c r="MNI307" s="80"/>
      <c r="MNJ307" s="80"/>
      <c r="MNK307" s="80"/>
      <c r="MNL307" s="80"/>
      <c r="MNM307" s="80"/>
      <c r="MNN307" s="80"/>
      <c r="MNO307" s="80"/>
      <c r="MNP307" s="80"/>
      <c r="MNQ307" s="80"/>
      <c r="MNR307" s="80"/>
      <c r="MNS307" s="80"/>
      <c r="MNT307" s="80"/>
      <c r="MNU307" s="80"/>
      <c r="MNV307" s="80"/>
      <c r="MNW307" s="80"/>
      <c r="MNX307" s="80"/>
      <c r="MNY307" s="80"/>
      <c r="MNZ307" s="80"/>
      <c r="MOA307" s="80"/>
      <c r="MOB307" s="80"/>
      <c r="MOC307" s="80"/>
      <c r="MOD307" s="80"/>
      <c r="MOE307" s="80"/>
      <c r="MOF307" s="80"/>
      <c r="MOG307" s="80"/>
      <c r="MOH307" s="80"/>
      <c r="MOI307" s="80"/>
      <c r="MOJ307" s="80"/>
      <c r="MOK307" s="80"/>
      <c r="MOL307" s="80"/>
      <c r="MOM307" s="80"/>
      <c r="MON307" s="80"/>
      <c r="MOO307" s="80"/>
      <c r="MOP307" s="80"/>
      <c r="MOQ307" s="80"/>
      <c r="MOR307" s="80"/>
      <c r="MOS307" s="80"/>
      <c r="MOT307" s="80"/>
      <c r="MOU307" s="80"/>
      <c r="MOV307" s="80"/>
      <c r="MOW307" s="80"/>
      <c r="MOX307" s="80"/>
      <c r="MOY307" s="80"/>
      <c r="MOZ307" s="80"/>
      <c r="MPA307" s="80"/>
      <c r="MPB307" s="80"/>
      <c r="MPC307" s="80"/>
      <c r="MPD307" s="80"/>
      <c r="MPE307" s="80"/>
      <c r="MPF307" s="80"/>
      <c r="MPG307" s="80"/>
      <c r="MPH307" s="80"/>
      <c r="MPI307" s="80"/>
      <c r="MPJ307" s="80"/>
      <c r="MPK307" s="80"/>
      <c r="MPL307" s="80"/>
      <c r="MPM307" s="80"/>
      <c r="MPN307" s="80"/>
      <c r="MPO307" s="80"/>
      <c r="MPP307" s="80"/>
      <c r="MPQ307" s="80"/>
      <c r="MPR307" s="80"/>
      <c r="MPS307" s="80"/>
      <c r="MPT307" s="80"/>
      <c r="MPU307" s="80"/>
      <c r="MPV307" s="80"/>
      <c r="MPW307" s="80"/>
      <c r="MPX307" s="80"/>
      <c r="MPY307" s="80"/>
      <c r="MPZ307" s="80"/>
      <c r="MQA307" s="80"/>
      <c r="MQB307" s="80"/>
      <c r="MQC307" s="80"/>
      <c r="MQD307" s="80"/>
      <c r="MQE307" s="80"/>
      <c r="MQF307" s="80"/>
      <c r="MQG307" s="80"/>
      <c r="MQH307" s="80"/>
      <c r="MQI307" s="80"/>
      <c r="MQJ307" s="80"/>
      <c r="MQK307" s="80"/>
      <c r="MQL307" s="80"/>
      <c r="MQM307" s="80"/>
      <c r="MQN307" s="80"/>
      <c r="MQO307" s="80"/>
      <c r="MQP307" s="80"/>
      <c r="MQQ307" s="80"/>
      <c r="MQR307" s="80"/>
      <c r="MQS307" s="80"/>
      <c r="MQT307" s="80"/>
      <c r="MQU307" s="80"/>
      <c r="MQV307" s="80"/>
      <c r="MQW307" s="80"/>
      <c r="MQX307" s="80"/>
      <c r="MQY307" s="80"/>
      <c r="MQZ307" s="80"/>
      <c r="MRA307" s="80"/>
      <c r="MRB307" s="80"/>
      <c r="MRC307" s="80"/>
      <c r="MRD307" s="80"/>
      <c r="MRE307" s="80"/>
      <c r="MRF307" s="80"/>
      <c r="MRG307" s="80"/>
      <c r="MRH307" s="80"/>
      <c r="MRI307" s="80"/>
      <c r="MRJ307" s="80"/>
      <c r="MRK307" s="80"/>
      <c r="MRL307" s="80"/>
      <c r="MRM307" s="80"/>
      <c r="MRN307" s="80"/>
      <c r="MRO307" s="80"/>
      <c r="MRP307" s="80"/>
      <c r="MRQ307" s="80"/>
      <c r="MRR307" s="80"/>
      <c r="MRS307" s="80"/>
      <c r="MRT307" s="80"/>
      <c r="MRU307" s="80"/>
      <c r="MRV307" s="80"/>
      <c r="MRW307" s="80"/>
      <c r="MRX307" s="80"/>
      <c r="MRY307" s="80"/>
      <c r="MRZ307" s="80"/>
      <c r="MSA307" s="80"/>
      <c r="MSB307" s="80"/>
      <c r="MSC307" s="80"/>
      <c r="MSD307" s="80"/>
      <c r="MSE307" s="80"/>
      <c r="MSF307" s="80"/>
      <c r="MSG307" s="80"/>
      <c r="MSH307" s="80"/>
      <c r="MSI307" s="80"/>
      <c r="MSJ307" s="80"/>
      <c r="MSK307" s="80"/>
      <c r="MSL307" s="80"/>
      <c r="MSM307" s="80"/>
      <c r="MSN307" s="80"/>
      <c r="MSO307" s="80"/>
      <c r="MSP307" s="80"/>
      <c r="MSQ307" s="80"/>
      <c r="MSR307" s="80"/>
      <c r="MSS307" s="80"/>
      <c r="MST307" s="80"/>
      <c r="MSU307" s="80"/>
      <c r="MSV307" s="80"/>
      <c r="MSW307" s="80"/>
      <c r="MSX307" s="80"/>
      <c r="MSY307" s="80"/>
      <c r="MSZ307" s="80"/>
      <c r="MTA307" s="80"/>
      <c r="MTB307" s="80"/>
      <c r="MTC307" s="80"/>
      <c r="MTD307" s="80"/>
      <c r="MTE307" s="80"/>
      <c r="MTF307" s="80"/>
      <c r="MTG307" s="80"/>
      <c r="MTH307" s="80"/>
      <c r="MTI307" s="80"/>
      <c r="MTJ307" s="80"/>
      <c r="MTK307" s="80"/>
      <c r="MTL307" s="80"/>
      <c r="MTM307" s="80"/>
      <c r="MTN307" s="80"/>
      <c r="MTO307" s="80"/>
      <c r="MTP307" s="80"/>
      <c r="MTQ307" s="80"/>
      <c r="MTR307" s="80"/>
      <c r="MTS307" s="80"/>
      <c r="MTT307" s="80"/>
      <c r="MTU307" s="80"/>
      <c r="MTV307" s="80"/>
      <c r="MTW307" s="80"/>
      <c r="MTX307" s="80"/>
      <c r="MTY307" s="80"/>
      <c r="MTZ307" s="80"/>
      <c r="MUA307" s="80"/>
      <c r="MUB307" s="80"/>
      <c r="MUC307" s="80"/>
      <c r="MUD307" s="80"/>
      <c r="MUE307" s="80"/>
      <c r="MUF307" s="80"/>
      <c r="MUG307" s="80"/>
      <c r="MUH307" s="80"/>
      <c r="MUI307" s="80"/>
      <c r="MUJ307" s="80"/>
      <c r="MUK307" s="80"/>
      <c r="MUL307" s="80"/>
      <c r="MUM307" s="80"/>
      <c r="MUN307" s="80"/>
      <c r="MUO307" s="80"/>
      <c r="MUP307" s="80"/>
      <c r="MUQ307" s="80"/>
      <c r="MUR307" s="80"/>
      <c r="MUS307" s="80"/>
      <c r="MUT307" s="80"/>
      <c r="MUU307" s="80"/>
      <c r="MUV307" s="80"/>
      <c r="MUW307" s="80"/>
      <c r="MUX307" s="80"/>
      <c r="MUY307" s="80"/>
      <c r="MUZ307" s="80"/>
      <c r="MVA307" s="80"/>
      <c r="MVB307" s="80"/>
      <c r="MVC307" s="80"/>
      <c r="MVD307" s="80"/>
      <c r="MVE307" s="80"/>
      <c r="MVF307" s="80"/>
      <c r="MVG307" s="80"/>
      <c r="MVH307" s="80"/>
      <c r="MVI307" s="80"/>
      <c r="MVJ307" s="80"/>
      <c r="MVK307" s="80"/>
      <c r="MVL307" s="80"/>
      <c r="MVM307" s="80"/>
      <c r="MVN307" s="80"/>
      <c r="MVO307" s="80"/>
      <c r="MVP307" s="80"/>
      <c r="MVQ307" s="80"/>
      <c r="MVR307" s="80"/>
      <c r="MVS307" s="80"/>
      <c r="MVT307" s="80"/>
      <c r="MVU307" s="80"/>
      <c r="MVV307" s="80"/>
      <c r="MVW307" s="80"/>
      <c r="MVX307" s="80"/>
      <c r="MVY307" s="80"/>
      <c r="MVZ307" s="80"/>
      <c r="MWA307" s="80"/>
      <c r="MWB307" s="80"/>
      <c r="MWC307" s="80"/>
      <c r="MWD307" s="80"/>
      <c r="MWE307" s="80"/>
      <c r="MWF307" s="80"/>
      <c r="MWG307" s="80"/>
      <c r="MWH307" s="80"/>
      <c r="MWI307" s="80"/>
      <c r="MWJ307" s="80"/>
      <c r="MWK307" s="80"/>
      <c r="MWL307" s="80"/>
      <c r="MWM307" s="80"/>
      <c r="MWN307" s="80"/>
      <c r="MWO307" s="80"/>
      <c r="MWP307" s="80"/>
      <c r="MWQ307" s="80"/>
      <c r="MWR307" s="80"/>
      <c r="MWS307" s="80"/>
      <c r="MWT307" s="80"/>
      <c r="MWU307" s="80"/>
      <c r="MWV307" s="80"/>
      <c r="MWW307" s="80"/>
      <c r="MWX307" s="80"/>
      <c r="MWY307" s="80"/>
      <c r="MWZ307" s="80"/>
      <c r="MXA307" s="80"/>
      <c r="MXB307" s="80"/>
      <c r="MXC307" s="80"/>
      <c r="MXD307" s="80"/>
      <c r="MXE307" s="80"/>
      <c r="MXF307" s="80"/>
      <c r="MXG307" s="80"/>
      <c r="MXH307" s="80"/>
      <c r="MXI307" s="80"/>
      <c r="MXJ307" s="80"/>
      <c r="MXK307" s="80"/>
      <c r="MXL307" s="80"/>
      <c r="MXM307" s="80"/>
      <c r="MXN307" s="80"/>
      <c r="MXO307" s="80"/>
      <c r="MXP307" s="80"/>
      <c r="MXQ307" s="80"/>
      <c r="MXR307" s="80"/>
      <c r="MXS307" s="80"/>
      <c r="MXT307" s="80"/>
      <c r="MXU307" s="80"/>
      <c r="MXV307" s="80"/>
      <c r="MXW307" s="80"/>
      <c r="MXX307" s="80"/>
      <c r="MXY307" s="80"/>
      <c r="MXZ307" s="80"/>
      <c r="MYA307" s="80"/>
      <c r="MYB307" s="80"/>
      <c r="MYC307" s="80"/>
      <c r="MYD307" s="80"/>
      <c r="MYE307" s="80"/>
      <c r="MYF307" s="80"/>
      <c r="MYG307" s="80"/>
      <c r="MYH307" s="80"/>
      <c r="MYI307" s="80"/>
      <c r="MYJ307" s="80"/>
      <c r="MYK307" s="80"/>
      <c r="MYL307" s="80"/>
      <c r="MYM307" s="80"/>
      <c r="MYN307" s="80"/>
      <c r="MYO307" s="80"/>
      <c r="MYP307" s="80"/>
      <c r="MYQ307" s="80"/>
      <c r="MYR307" s="80"/>
      <c r="MYS307" s="80"/>
      <c r="MYT307" s="80"/>
      <c r="MYU307" s="80"/>
      <c r="MYV307" s="80"/>
      <c r="MYW307" s="80"/>
      <c r="MYX307" s="80"/>
      <c r="MYY307" s="80"/>
      <c r="MYZ307" s="80"/>
      <c r="MZA307" s="80"/>
      <c r="MZB307" s="80"/>
      <c r="MZC307" s="80"/>
      <c r="MZD307" s="80"/>
      <c r="MZE307" s="80"/>
      <c r="MZF307" s="80"/>
      <c r="MZG307" s="80"/>
      <c r="MZH307" s="80"/>
      <c r="MZI307" s="80"/>
      <c r="MZJ307" s="80"/>
      <c r="MZK307" s="80"/>
      <c r="MZL307" s="80"/>
      <c r="MZM307" s="80"/>
      <c r="MZN307" s="80"/>
      <c r="MZO307" s="80"/>
      <c r="MZP307" s="80"/>
      <c r="MZQ307" s="80"/>
      <c r="MZR307" s="80"/>
      <c r="MZS307" s="80"/>
      <c r="MZT307" s="80"/>
      <c r="MZU307" s="80"/>
      <c r="MZV307" s="80"/>
      <c r="MZW307" s="80"/>
      <c r="MZX307" s="80"/>
      <c r="MZY307" s="80"/>
      <c r="MZZ307" s="80"/>
      <c r="NAA307" s="80"/>
      <c r="NAB307" s="80"/>
      <c r="NAC307" s="80"/>
      <c r="NAD307" s="80"/>
      <c r="NAE307" s="80"/>
      <c r="NAF307" s="80"/>
      <c r="NAG307" s="80"/>
      <c r="NAH307" s="80"/>
      <c r="NAI307" s="80"/>
      <c r="NAJ307" s="80"/>
      <c r="NAK307" s="80"/>
      <c r="NAL307" s="80"/>
      <c r="NAM307" s="80"/>
      <c r="NAN307" s="80"/>
      <c r="NAO307" s="80"/>
      <c r="NAP307" s="80"/>
      <c r="NAQ307" s="80"/>
      <c r="NAR307" s="80"/>
      <c r="NAS307" s="80"/>
      <c r="NAT307" s="80"/>
      <c r="NAU307" s="80"/>
      <c r="NAV307" s="80"/>
      <c r="NAW307" s="80"/>
      <c r="NAX307" s="80"/>
      <c r="NAY307" s="80"/>
      <c r="NAZ307" s="80"/>
      <c r="NBA307" s="80"/>
      <c r="NBB307" s="80"/>
      <c r="NBC307" s="80"/>
      <c r="NBD307" s="80"/>
      <c r="NBE307" s="80"/>
      <c r="NBF307" s="80"/>
      <c r="NBG307" s="80"/>
      <c r="NBH307" s="80"/>
      <c r="NBI307" s="80"/>
      <c r="NBJ307" s="80"/>
      <c r="NBK307" s="80"/>
      <c r="NBL307" s="80"/>
      <c r="NBM307" s="80"/>
      <c r="NBN307" s="80"/>
      <c r="NBO307" s="80"/>
      <c r="NBP307" s="80"/>
      <c r="NBQ307" s="80"/>
      <c r="NBR307" s="80"/>
      <c r="NBS307" s="80"/>
      <c r="NBT307" s="80"/>
      <c r="NBU307" s="80"/>
      <c r="NBV307" s="80"/>
      <c r="NBW307" s="80"/>
      <c r="NBX307" s="80"/>
      <c r="NBY307" s="80"/>
      <c r="NBZ307" s="80"/>
      <c r="NCA307" s="80"/>
      <c r="NCB307" s="80"/>
      <c r="NCC307" s="80"/>
      <c r="NCD307" s="80"/>
      <c r="NCE307" s="80"/>
      <c r="NCF307" s="80"/>
      <c r="NCG307" s="80"/>
      <c r="NCH307" s="80"/>
      <c r="NCI307" s="80"/>
      <c r="NCJ307" s="80"/>
      <c r="NCK307" s="80"/>
      <c r="NCL307" s="80"/>
      <c r="NCM307" s="80"/>
      <c r="NCN307" s="80"/>
      <c r="NCO307" s="80"/>
      <c r="NCP307" s="80"/>
      <c r="NCQ307" s="80"/>
      <c r="NCR307" s="80"/>
      <c r="NCS307" s="80"/>
      <c r="NCT307" s="80"/>
      <c r="NCU307" s="80"/>
      <c r="NCV307" s="80"/>
      <c r="NCW307" s="80"/>
      <c r="NCX307" s="80"/>
      <c r="NCY307" s="80"/>
      <c r="NCZ307" s="80"/>
      <c r="NDA307" s="80"/>
      <c r="NDB307" s="80"/>
      <c r="NDC307" s="80"/>
      <c r="NDD307" s="80"/>
      <c r="NDE307" s="80"/>
      <c r="NDF307" s="80"/>
      <c r="NDG307" s="80"/>
      <c r="NDH307" s="80"/>
      <c r="NDI307" s="80"/>
      <c r="NDJ307" s="80"/>
      <c r="NDK307" s="80"/>
      <c r="NDL307" s="80"/>
      <c r="NDM307" s="80"/>
      <c r="NDN307" s="80"/>
      <c r="NDO307" s="80"/>
      <c r="NDP307" s="80"/>
      <c r="NDQ307" s="80"/>
      <c r="NDR307" s="80"/>
      <c r="NDS307" s="80"/>
      <c r="NDT307" s="80"/>
      <c r="NDU307" s="80"/>
      <c r="NDV307" s="80"/>
      <c r="NDW307" s="80"/>
      <c r="NDX307" s="80"/>
      <c r="NDY307" s="80"/>
      <c r="NDZ307" s="80"/>
      <c r="NEA307" s="80"/>
      <c r="NEB307" s="80"/>
      <c r="NEC307" s="80"/>
      <c r="NED307" s="80"/>
      <c r="NEE307" s="80"/>
      <c r="NEF307" s="80"/>
      <c r="NEG307" s="80"/>
      <c r="NEH307" s="80"/>
      <c r="NEI307" s="80"/>
      <c r="NEJ307" s="80"/>
      <c r="NEK307" s="80"/>
      <c r="NEL307" s="80"/>
      <c r="NEM307" s="80"/>
      <c r="NEN307" s="80"/>
      <c r="NEO307" s="80"/>
      <c r="NEP307" s="80"/>
      <c r="NEQ307" s="80"/>
      <c r="NER307" s="80"/>
      <c r="NES307" s="80"/>
      <c r="NET307" s="80"/>
      <c r="NEU307" s="80"/>
      <c r="NEV307" s="80"/>
      <c r="NEW307" s="80"/>
      <c r="NEX307" s="80"/>
      <c r="NEY307" s="80"/>
      <c r="NEZ307" s="80"/>
      <c r="NFA307" s="80"/>
      <c r="NFB307" s="80"/>
      <c r="NFC307" s="80"/>
      <c r="NFD307" s="80"/>
      <c r="NFE307" s="80"/>
      <c r="NFF307" s="80"/>
      <c r="NFG307" s="80"/>
      <c r="NFH307" s="80"/>
      <c r="NFI307" s="80"/>
      <c r="NFJ307" s="80"/>
      <c r="NFK307" s="80"/>
      <c r="NFL307" s="80"/>
      <c r="NFM307" s="80"/>
      <c r="NFN307" s="80"/>
      <c r="NFO307" s="80"/>
      <c r="NFP307" s="80"/>
      <c r="NFQ307" s="80"/>
      <c r="NFR307" s="80"/>
      <c r="NFS307" s="80"/>
      <c r="NFT307" s="80"/>
      <c r="NFU307" s="80"/>
      <c r="NFV307" s="80"/>
      <c r="NFW307" s="80"/>
      <c r="NFX307" s="80"/>
      <c r="NFY307" s="80"/>
      <c r="NFZ307" s="80"/>
      <c r="NGA307" s="80"/>
      <c r="NGB307" s="80"/>
      <c r="NGC307" s="80"/>
      <c r="NGD307" s="80"/>
      <c r="NGE307" s="80"/>
      <c r="NGF307" s="80"/>
      <c r="NGG307" s="80"/>
      <c r="NGH307" s="80"/>
      <c r="NGI307" s="80"/>
      <c r="NGJ307" s="80"/>
      <c r="NGK307" s="80"/>
      <c r="NGL307" s="80"/>
      <c r="NGM307" s="80"/>
      <c r="NGN307" s="80"/>
      <c r="NGO307" s="80"/>
      <c r="NGP307" s="80"/>
      <c r="NGQ307" s="80"/>
      <c r="NGR307" s="80"/>
      <c r="NGS307" s="80"/>
      <c r="NGT307" s="80"/>
      <c r="NGU307" s="80"/>
      <c r="NGV307" s="80"/>
      <c r="NGW307" s="80"/>
      <c r="NGX307" s="80"/>
      <c r="NGY307" s="80"/>
      <c r="NGZ307" s="80"/>
      <c r="NHA307" s="80"/>
      <c r="NHB307" s="80"/>
      <c r="NHC307" s="80"/>
      <c r="NHD307" s="80"/>
      <c r="NHE307" s="80"/>
      <c r="NHF307" s="80"/>
      <c r="NHG307" s="80"/>
      <c r="NHH307" s="80"/>
      <c r="NHI307" s="80"/>
      <c r="NHJ307" s="80"/>
      <c r="NHK307" s="80"/>
      <c r="NHL307" s="80"/>
      <c r="NHM307" s="80"/>
      <c r="NHN307" s="80"/>
      <c r="NHO307" s="80"/>
      <c r="NHP307" s="80"/>
      <c r="NHQ307" s="80"/>
      <c r="NHR307" s="80"/>
      <c r="NHS307" s="80"/>
      <c r="NHT307" s="80"/>
      <c r="NHU307" s="80"/>
      <c r="NHV307" s="80"/>
      <c r="NHW307" s="80"/>
      <c r="NHX307" s="80"/>
      <c r="NHY307" s="80"/>
      <c r="NHZ307" s="80"/>
      <c r="NIA307" s="80"/>
      <c r="NIB307" s="80"/>
      <c r="NIC307" s="80"/>
      <c r="NID307" s="80"/>
      <c r="NIE307" s="80"/>
      <c r="NIF307" s="80"/>
      <c r="NIG307" s="80"/>
      <c r="NIH307" s="80"/>
      <c r="NII307" s="80"/>
      <c r="NIJ307" s="80"/>
      <c r="NIK307" s="80"/>
      <c r="NIL307" s="80"/>
      <c r="NIM307" s="80"/>
      <c r="NIN307" s="80"/>
      <c r="NIO307" s="80"/>
      <c r="NIP307" s="80"/>
      <c r="NIQ307" s="80"/>
      <c r="NIR307" s="80"/>
      <c r="NIS307" s="80"/>
      <c r="NIT307" s="80"/>
      <c r="NIU307" s="80"/>
      <c r="NIV307" s="80"/>
      <c r="NIW307" s="80"/>
      <c r="NIX307" s="80"/>
      <c r="NIY307" s="80"/>
      <c r="NIZ307" s="80"/>
      <c r="NJA307" s="80"/>
      <c r="NJB307" s="80"/>
      <c r="NJC307" s="80"/>
      <c r="NJD307" s="80"/>
      <c r="NJE307" s="80"/>
      <c r="NJF307" s="80"/>
      <c r="NJG307" s="80"/>
      <c r="NJH307" s="80"/>
      <c r="NJI307" s="80"/>
      <c r="NJJ307" s="80"/>
      <c r="NJK307" s="80"/>
      <c r="NJL307" s="80"/>
      <c r="NJM307" s="80"/>
      <c r="NJN307" s="80"/>
      <c r="NJO307" s="80"/>
      <c r="NJP307" s="80"/>
      <c r="NJQ307" s="80"/>
      <c r="NJR307" s="80"/>
      <c r="NJS307" s="80"/>
      <c r="NJT307" s="80"/>
      <c r="NJU307" s="80"/>
      <c r="NJV307" s="80"/>
      <c r="NJW307" s="80"/>
      <c r="NJX307" s="80"/>
      <c r="NJY307" s="80"/>
      <c r="NJZ307" s="80"/>
      <c r="NKA307" s="80"/>
      <c r="NKB307" s="80"/>
      <c r="NKC307" s="80"/>
      <c r="NKD307" s="80"/>
      <c r="NKE307" s="80"/>
      <c r="NKF307" s="80"/>
      <c r="NKG307" s="80"/>
      <c r="NKH307" s="80"/>
      <c r="NKI307" s="80"/>
      <c r="NKJ307" s="80"/>
      <c r="NKK307" s="80"/>
      <c r="NKL307" s="80"/>
      <c r="NKM307" s="80"/>
      <c r="NKN307" s="80"/>
      <c r="NKO307" s="80"/>
      <c r="NKP307" s="80"/>
      <c r="NKQ307" s="80"/>
      <c r="NKR307" s="80"/>
      <c r="NKS307" s="80"/>
      <c r="NKT307" s="80"/>
      <c r="NKU307" s="80"/>
      <c r="NKV307" s="80"/>
      <c r="NKW307" s="80"/>
      <c r="NKX307" s="80"/>
      <c r="NKY307" s="80"/>
      <c r="NKZ307" s="80"/>
      <c r="NLA307" s="80"/>
      <c r="NLB307" s="80"/>
      <c r="NLC307" s="80"/>
      <c r="NLD307" s="80"/>
      <c r="NLE307" s="80"/>
      <c r="NLF307" s="80"/>
      <c r="NLG307" s="80"/>
      <c r="NLH307" s="80"/>
      <c r="NLI307" s="80"/>
      <c r="NLJ307" s="80"/>
      <c r="NLK307" s="80"/>
      <c r="NLL307" s="80"/>
      <c r="NLM307" s="80"/>
      <c r="NLN307" s="80"/>
      <c r="NLO307" s="80"/>
      <c r="NLP307" s="80"/>
      <c r="NLQ307" s="80"/>
      <c r="NLR307" s="80"/>
      <c r="NLS307" s="80"/>
      <c r="NLT307" s="80"/>
      <c r="NLU307" s="80"/>
      <c r="NLV307" s="80"/>
      <c r="NLW307" s="80"/>
      <c r="NLX307" s="80"/>
      <c r="NLY307" s="80"/>
      <c r="NLZ307" s="80"/>
      <c r="NMA307" s="80"/>
      <c r="NMB307" s="80"/>
      <c r="NMC307" s="80"/>
      <c r="NMD307" s="80"/>
      <c r="NME307" s="80"/>
      <c r="NMF307" s="80"/>
      <c r="NMG307" s="80"/>
      <c r="NMH307" s="80"/>
      <c r="NMI307" s="80"/>
      <c r="NMJ307" s="80"/>
      <c r="NMK307" s="80"/>
      <c r="NML307" s="80"/>
      <c r="NMM307" s="80"/>
      <c r="NMN307" s="80"/>
      <c r="NMO307" s="80"/>
      <c r="NMP307" s="80"/>
      <c r="NMQ307" s="80"/>
      <c r="NMR307" s="80"/>
      <c r="NMS307" s="80"/>
      <c r="NMT307" s="80"/>
      <c r="NMU307" s="80"/>
      <c r="NMV307" s="80"/>
      <c r="NMW307" s="80"/>
      <c r="NMX307" s="80"/>
      <c r="NMY307" s="80"/>
      <c r="NMZ307" s="80"/>
      <c r="NNA307" s="80"/>
      <c r="NNB307" s="80"/>
      <c r="NNC307" s="80"/>
      <c r="NND307" s="80"/>
      <c r="NNE307" s="80"/>
      <c r="NNF307" s="80"/>
      <c r="NNG307" s="80"/>
      <c r="NNH307" s="80"/>
      <c r="NNI307" s="80"/>
      <c r="NNJ307" s="80"/>
      <c r="NNK307" s="80"/>
      <c r="NNL307" s="80"/>
      <c r="NNM307" s="80"/>
      <c r="NNN307" s="80"/>
      <c r="NNO307" s="80"/>
      <c r="NNP307" s="80"/>
      <c r="NNQ307" s="80"/>
      <c r="NNR307" s="80"/>
      <c r="NNS307" s="80"/>
      <c r="NNT307" s="80"/>
      <c r="NNU307" s="80"/>
      <c r="NNV307" s="80"/>
      <c r="NNW307" s="80"/>
      <c r="NNX307" s="80"/>
      <c r="NNY307" s="80"/>
      <c r="NNZ307" s="80"/>
      <c r="NOA307" s="80"/>
      <c r="NOB307" s="80"/>
      <c r="NOC307" s="80"/>
      <c r="NOD307" s="80"/>
      <c r="NOE307" s="80"/>
      <c r="NOF307" s="80"/>
      <c r="NOG307" s="80"/>
      <c r="NOH307" s="80"/>
      <c r="NOI307" s="80"/>
      <c r="NOJ307" s="80"/>
      <c r="NOK307" s="80"/>
      <c r="NOL307" s="80"/>
      <c r="NOM307" s="80"/>
      <c r="NON307" s="80"/>
      <c r="NOO307" s="80"/>
      <c r="NOP307" s="80"/>
      <c r="NOQ307" s="80"/>
      <c r="NOR307" s="80"/>
      <c r="NOS307" s="80"/>
      <c r="NOT307" s="80"/>
      <c r="NOU307" s="80"/>
      <c r="NOV307" s="80"/>
      <c r="NOW307" s="80"/>
      <c r="NOX307" s="80"/>
      <c r="NOY307" s="80"/>
      <c r="NOZ307" s="80"/>
      <c r="NPA307" s="80"/>
      <c r="NPB307" s="80"/>
      <c r="NPC307" s="80"/>
      <c r="NPD307" s="80"/>
      <c r="NPE307" s="80"/>
      <c r="NPF307" s="80"/>
      <c r="NPG307" s="80"/>
      <c r="NPH307" s="80"/>
      <c r="NPI307" s="80"/>
      <c r="NPJ307" s="80"/>
      <c r="NPK307" s="80"/>
      <c r="NPL307" s="80"/>
      <c r="NPM307" s="80"/>
      <c r="NPN307" s="80"/>
      <c r="NPO307" s="80"/>
      <c r="NPP307" s="80"/>
      <c r="NPQ307" s="80"/>
      <c r="NPR307" s="80"/>
      <c r="NPS307" s="80"/>
      <c r="NPT307" s="80"/>
      <c r="NPU307" s="80"/>
      <c r="NPV307" s="80"/>
      <c r="NPW307" s="80"/>
      <c r="NPX307" s="80"/>
      <c r="NPY307" s="80"/>
      <c r="NPZ307" s="80"/>
      <c r="NQA307" s="80"/>
      <c r="NQB307" s="80"/>
      <c r="NQC307" s="80"/>
      <c r="NQD307" s="80"/>
      <c r="NQE307" s="80"/>
      <c r="NQF307" s="80"/>
      <c r="NQG307" s="80"/>
      <c r="NQH307" s="80"/>
      <c r="NQI307" s="80"/>
      <c r="NQJ307" s="80"/>
      <c r="NQK307" s="80"/>
      <c r="NQL307" s="80"/>
      <c r="NQM307" s="80"/>
      <c r="NQN307" s="80"/>
      <c r="NQO307" s="80"/>
      <c r="NQP307" s="80"/>
      <c r="NQQ307" s="80"/>
      <c r="NQR307" s="80"/>
      <c r="NQS307" s="80"/>
      <c r="NQT307" s="80"/>
      <c r="NQU307" s="80"/>
      <c r="NQV307" s="80"/>
      <c r="NQW307" s="80"/>
      <c r="NQX307" s="80"/>
      <c r="NQY307" s="80"/>
      <c r="NQZ307" s="80"/>
      <c r="NRA307" s="80"/>
      <c r="NRB307" s="80"/>
      <c r="NRC307" s="80"/>
      <c r="NRD307" s="80"/>
      <c r="NRE307" s="80"/>
      <c r="NRF307" s="80"/>
      <c r="NRG307" s="80"/>
      <c r="NRH307" s="80"/>
      <c r="NRI307" s="80"/>
      <c r="NRJ307" s="80"/>
      <c r="NRK307" s="80"/>
      <c r="NRL307" s="80"/>
      <c r="NRM307" s="80"/>
      <c r="NRN307" s="80"/>
      <c r="NRO307" s="80"/>
      <c r="NRP307" s="80"/>
      <c r="NRQ307" s="80"/>
      <c r="NRR307" s="80"/>
      <c r="NRS307" s="80"/>
      <c r="NRT307" s="80"/>
      <c r="NRU307" s="80"/>
      <c r="NRV307" s="80"/>
      <c r="NRW307" s="80"/>
      <c r="NRX307" s="80"/>
      <c r="NRY307" s="80"/>
      <c r="NRZ307" s="80"/>
      <c r="NSA307" s="80"/>
      <c r="NSB307" s="80"/>
      <c r="NSC307" s="80"/>
      <c r="NSD307" s="80"/>
      <c r="NSE307" s="80"/>
      <c r="NSF307" s="80"/>
      <c r="NSG307" s="80"/>
      <c r="NSH307" s="80"/>
      <c r="NSI307" s="80"/>
      <c r="NSJ307" s="80"/>
      <c r="NSK307" s="80"/>
      <c r="NSL307" s="80"/>
      <c r="NSM307" s="80"/>
      <c r="NSN307" s="80"/>
      <c r="NSO307" s="80"/>
      <c r="NSP307" s="80"/>
      <c r="NSQ307" s="80"/>
      <c r="NSR307" s="80"/>
      <c r="NSS307" s="80"/>
      <c r="NST307" s="80"/>
      <c r="NSU307" s="80"/>
      <c r="NSV307" s="80"/>
      <c r="NSW307" s="80"/>
      <c r="NSX307" s="80"/>
      <c r="NSY307" s="80"/>
      <c r="NSZ307" s="80"/>
      <c r="NTA307" s="80"/>
      <c r="NTB307" s="80"/>
      <c r="NTC307" s="80"/>
      <c r="NTD307" s="80"/>
      <c r="NTE307" s="80"/>
      <c r="NTF307" s="80"/>
      <c r="NTG307" s="80"/>
      <c r="NTH307" s="80"/>
      <c r="NTI307" s="80"/>
      <c r="NTJ307" s="80"/>
      <c r="NTK307" s="80"/>
      <c r="NTL307" s="80"/>
      <c r="NTM307" s="80"/>
      <c r="NTN307" s="80"/>
      <c r="NTO307" s="80"/>
      <c r="NTP307" s="80"/>
      <c r="NTQ307" s="80"/>
      <c r="NTR307" s="80"/>
      <c r="NTS307" s="80"/>
      <c r="NTT307" s="80"/>
      <c r="NTU307" s="80"/>
      <c r="NTV307" s="80"/>
      <c r="NTW307" s="80"/>
      <c r="NTX307" s="80"/>
      <c r="NTY307" s="80"/>
      <c r="NTZ307" s="80"/>
      <c r="NUA307" s="80"/>
      <c r="NUB307" s="80"/>
      <c r="NUC307" s="80"/>
      <c r="NUD307" s="80"/>
      <c r="NUE307" s="80"/>
      <c r="NUF307" s="80"/>
      <c r="NUG307" s="80"/>
      <c r="NUH307" s="80"/>
      <c r="NUI307" s="80"/>
      <c r="NUJ307" s="80"/>
      <c r="NUK307" s="80"/>
      <c r="NUL307" s="80"/>
      <c r="NUM307" s="80"/>
      <c r="NUN307" s="80"/>
      <c r="NUO307" s="80"/>
      <c r="NUP307" s="80"/>
      <c r="NUQ307" s="80"/>
      <c r="NUR307" s="80"/>
      <c r="NUS307" s="80"/>
      <c r="NUT307" s="80"/>
      <c r="NUU307" s="80"/>
      <c r="NUV307" s="80"/>
      <c r="NUW307" s="80"/>
      <c r="NUX307" s="80"/>
      <c r="NUY307" s="80"/>
      <c r="NUZ307" s="80"/>
      <c r="NVA307" s="80"/>
      <c r="NVB307" s="80"/>
      <c r="NVC307" s="80"/>
      <c r="NVD307" s="80"/>
      <c r="NVE307" s="80"/>
      <c r="NVF307" s="80"/>
      <c r="NVG307" s="80"/>
      <c r="NVH307" s="80"/>
      <c r="NVI307" s="80"/>
      <c r="NVJ307" s="80"/>
      <c r="NVK307" s="80"/>
      <c r="NVL307" s="80"/>
      <c r="NVM307" s="80"/>
      <c r="NVN307" s="80"/>
      <c r="NVO307" s="80"/>
      <c r="NVP307" s="80"/>
      <c r="NVQ307" s="80"/>
      <c r="NVR307" s="80"/>
      <c r="NVS307" s="80"/>
      <c r="NVT307" s="80"/>
      <c r="NVU307" s="80"/>
      <c r="NVV307" s="80"/>
      <c r="NVW307" s="80"/>
      <c r="NVX307" s="80"/>
      <c r="NVY307" s="80"/>
      <c r="NVZ307" s="80"/>
      <c r="NWA307" s="80"/>
      <c r="NWB307" s="80"/>
      <c r="NWC307" s="80"/>
      <c r="NWD307" s="80"/>
      <c r="NWE307" s="80"/>
      <c r="NWF307" s="80"/>
      <c r="NWG307" s="80"/>
      <c r="NWH307" s="80"/>
      <c r="NWI307" s="80"/>
      <c r="NWJ307" s="80"/>
      <c r="NWK307" s="80"/>
      <c r="NWL307" s="80"/>
      <c r="NWM307" s="80"/>
      <c r="NWN307" s="80"/>
      <c r="NWO307" s="80"/>
      <c r="NWP307" s="80"/>
      <c r="NWQ307" s="80"/>
      <c r="NWR307" s="80"/>
      <c r="NWS307" s="80"/>
      <c r="NWT307" s="80"/>
      <c r="NWU307" s="80"/>
      <c r="NWV307" s="80"/>
      <c r="NWW307" s="80"/>
      <c r="NWX307" s="80"/>
      <c r="NWY307" s="80"/>
      <c r="NWZ307" s="80"/>
      <c r="NXA307" s="80"/>
      <c r="NXB307" s="80"/>
      <c r="NXC307" s="80"/>
      <c r="NXD307" s="80"/>
      <c r="NXE307" s="80"/>
      <c r="NXF307" s="80"/>
      <c r="NXG307" s="80"/>
      <c r="NXH307" s="80"/>
      <c r="NXI307" s="80"/>
      <c r="NXJ307" s="80"/>
      <c r="NXK307" s="80"/>
      <c r="NXL307" s="80"/>
      <c r="NXM307" s="80"/>
      <c r="NXN307" s="80"/>
      <c r="NXO307" s="80"/>
      <c r="NXP307" s="80"/>
      <c r="NXQ307" s="80"/>
      <c r="NXR307" s="80"/>
      <c r="NXS307" s="80"/>
      <c r="NXT307" s="80"/>
      <c r="NXU307" s="80"/>
      <c r="NXV307" s="80"/>
      <c r="NXW307" s="80"/>
      <c r="NXX307" s="80"/>
      <c r="NXY307" s="80"/>
      <c r="NXZ307" s="80"/>
      <c r="NYA307" s="80"/>
      <c r="NYB307" s="80"/>
      <c r="NYC307" s="80"/>
      <c r="NYD307" s="80"/>
      <c r="NYE307" s="80"/>
      <c r="NYF307" s="80"/>
      <c r="NYG307" s="80"/>
      <c r="NYH307" s="80"/>
      <c r="NYI307" s="80"/>
      <c r="NYJ307" s="80"/>
      <c r="NYK307" s="80"/>
      <c r="NYL307" s="80"/>
      <c r="NYM307" s="80"/>
      <c r="NYN307" s="80"/>
      <c r="NYO307" s="80"/>
      <c r="NYP307" s="80"/>
      <c r="NYQ307" s="80"/>
      <c r="NYR307" s="80"/>
      <c r="NYS307" s="80"/>
      <c r="NYT307" s="80"/>
      <c r="NYU307" s="80"/>
      <c r="NYV307" s="80"/>
      <c r="NYW307" s="80"/>
      <c r="NYX307" s="80"/>
      <c r="NYY307" s="80"/>
      <c r="NYZ307" s="80"/>
      <c r="NZA307" s="80"/>
      <c r="NZB307" s="80"/>
      <c r="NZC307" s="80"/>
      <c r="NZD307" s="80"/>
      <c r="NZE307" s="80"/>
      <c r="NZF307" s="80"/>
      <c r="NZG307" s="80"/>
      <c r="NZH307" s="80"/>
      <c r="NZI307" s="80"/>
      <c r="NZJ307" s="80"/>
      <c r="NZK307" s="80"/>
      <c r="NZL307" s="80"/>
      <c r="NZM307" s="80"/>
      <c r="NZN307" s="80"/>
      <c r="NZO307" s="80"/>
      <c r="NZP307" s="80"/>
      <c r="NZQ307" s="80"/>
      <c r="NZR307" s="80"/>
      <c r="NZS307" s="80"/>
      <c r="NZT307" s="80"/>
      <c r="NZU307" s="80"/>
      <c r="NZV307" s="80"/>
      <c r="NZW307" s="80"/>
      <c r="NZX307" s="80"/>
      <c r="NZY307" s="80"/>
      <c r="NZZ307" s="80"/>
      <c r="OAA307" s="80"/>
      <c r="OAB307" s="80"/>
      <c r="OAC307" s="80"/>
      <c r="OAD307" s="80"/>
      <c r="OAE307" s="80"/>
      <c r="OAF307" s="80"/>
      <c r="OAG307" s="80"/>
      <c r="OAH307" s="80"/>
      <c r="OAI307" s="80"/>
      <c r="OAJ307" s="80"/>
      <c r="OAK307" s="80"/>
      <c r="OAL307" s="80"/>
      <c r="OAM307" s="80"/>
      <c r="OAN307" s="80"/>
      <c r="OAO307" s="80"/>
      <c r="OAP307" s="80"/>
      <c r="OAQ307" s="80"/>
      <c r="OAR307" s="80"/>
      <c r="OAS307" s="80"/>
      <c r="OAT307" s="80"/>
      <c r="OAU307" s="80"/>
      <c r="OAV307" s="80"/>
      <c r="OAW307" s="80"/>
      <c r="OAX307" s="80"/>
      <c r="OAY307" s="80"/>
      <c r="OAZ307" s="80"/>
      <c r="OBA307" s="80"/>
      <c r="OBB307" s="80"/>
      <c r="OBC307" s="80"/>
      <c r="OBD307" s="80"/>
      <c r="OBE307" s="80"/>
      <c r="OBF307" s="80"/>
      <c r="OBG307" s="80"/>
      <c r="OBH307" s="80"/>
      <c r="OBI307" s="80"/>
      <c r="OBJ307" s="80"/>
      <c r="OBK307" s="80"/>
      <c r="OBL307" s="80"/>
      <c r="OBM307" s="80"/>
      <c r="OBN307" s="80"/>
      <c r="OBO307" s="80"/>
      <c r="OBP307" s="80"/>
      <c r="OBQ307" s="80"/>
      <c r="OBR307" s="80"/>
      <c r="OBS307" s="80"/>
      <c r="OBT307" s="80"/>
      <c r="OBU307" s="80"/>
      <c r="OBV307" s="80"/>
      <c r="OBW307" s="80"/>
      <c r="OBX307" s="80"/>
      <c r="OBY307" s="80"/>
      <c r="OBZ307" s="80"/>
      <c r="OCA307" s="80"/>
      <c r="OCB307" s="80"/>
      <c r="OCC307" s="80"/>
      <c r="OCD307" s="80"/>
      <c r="OCE307" s="80"/>
      <c r="OCF307" s="80"/>
      <c r="OCG307" s="80"/>
      <c r="OCH307" s="80"/>
      <c r="OCI307" s="80"/>
      <c r="OCJ307" s="80"/>
      <c r="OCK307" s="80"/>
      <c r="OCL307" s="80"/>
      <c r="OCM307" s="80"/>
      <c r="OCN307" s="80"/>
      <c r="OCO307" s="80"/>
      <c r="OCP307" s="80"/>
      <c r="OCQ307" s="80"/>
      <c r="OCR307" s="80"/>
      <c r="OCS307" s="80"/>
      <c r="OCT307" s="80"/>
      <c r="OCU307" s="80"/>
      <c r="OCV307" s="80"/>
      <c r="OCW307" s="80"/>
      <c r="OCX307" s="80"/>
      <c r="OCY307" s="80"/>
      <c r="OCZ307" s="80"/>
      <c r="ODA307" s="80"/>
      <c r="ODB307" s="80"/>
      <c r="ODC307" s="80"/>
      <c r="ODD307" s="80"/>
      <c r="ODE307" s="80"/>
      <c r="ODF307" s="80"/>
      <c r="ODG307" s="80"/>
      <c r="ODH307" s="80"/>
      <c r="ODI307" s="80"/>
      <c r="ODJ307" s="80"/>
      <c r="ODK307" s="80"/>
      <c r="ODL307" s="80"/>
      <c r="ODM307" s="80"/>
      <c r="ODN307" s="80"/>
      <c r="ODO307" s="80"/>
      <c r="ODP307" s="80"/>
      <c r="ODQ307" s="80"/>
      <c r="ODR307" s="80"/>
      <c r="ODS307" s="80"/>
      <c r="ODT307" s="80"/>
      <c r="ODU307" s="80"/>
      <c r="ODV307" s="80"/>
      <c r="ODW307" s="80"/>
      <c r="ODX307" s="80"/>
      <c r="ODY307" s="80"/>
      <c r="ODZ307" s="80"/>
      <c r="OEA307" s="80"/>
      <c r="OEB307" s="80"/>
      <c r="OEC307" s="80"/>
      <c r="OED307" s="80"/>
      <c r="OEE307" s="80"/>
      <c r="OEF307" s="80"/>
      <c r="OEG307" s="80"/>
      <c r="OEH307" s="80"/>
      <c r="OEI307" s="80"/>
      <c r="OEJ307" s="80"/>
      <c r="OEK307" s="80"/>
      <c r="OEL307" s="80"/>
      <c r="OEM307" s="80"/>
      <c r="OEN307" s="80"/>
      <c r="OEO307" s="80"/>
      <c r="OEP307" s="80"/>
      <c r="OEQ307" s="80"/>
      <c r="OER307" s="80"/>
      <c r="OES307" s="80"/>
      <c r="OET307" s="80"/>
      <c r="OEU307" s="80"/>
      <c r="OEV307" s="80"/>
      <c r="OEW307" s="80"/>
      <c r="OEX307" s="80"/>
      <c r="OEY307" s="80"/>
      <c r="OEZ307" s="80"/>
      <c r="OFA307" s="80"/>
      <c r="OFB307" s="80"/>
      <c r="OFC307" s="80"/>
      <c r="OFD307" s="80"/>
      <c r="OFE307" s="80"/>
      <c r="OFF307" s="80"/>
      <c r="OFG307" s="80"/>
      <c r="OFH307" s="80"/>
      <c r="OFI307" s="80"/>
      <c r="OFJ307" s="80"/>
      <c r="OFK307" s="80"/>
      <c r="OFL307" s="80"/>
      <c r="OFM307" s="80"/>
      <c r="OFN307" s="80"/>
      <c r="OFO307" s="80"/>
      <c r="OFP307" s="80"/>
      <c r="OFQ307" s="80"/>
      <c r="OFR307" s="80"/>
      <c r="OFS307" s="80"/>
      <c r="OFT307" s="80"/>
      <c r="OFU307" s="80"/>
      <c r="OFV307" s="80"/>
      <c r="OFW307" s="80"/>
      <c r="OFX307" s="80"/>
      <c r="OFY307" s="80"/>
      <c r="OFZ307" s="80"/>
      <c r="OGA307" s="80"/>
      <c r="OGB307" s="80"/>
      <c r="OGC307" s="80"/>
      <c r="OGD307" s="80"/>
      <c r="OGE307" s="80"/>
      <c r="OGF307" s="80"/>
      <c r="OGG307" s="80"/>
      <c r="OGH307" s="80"/>
      <c r="OGI307" s="80"/>
      <c r="OGJ307" s="80"/>
      <c r="OGK307" s="80"/>
      <c r="OGL307" s="80"/>
      <c r="OGM307" s="80"/>
      <c r="OGN307" s="80"/>
      <c r="OGO307" s="80"/>
      <c r="OGP307" s="80"/>
      <c r="OGQ307" s="80"/>
      <c r="OGR307" s="80"/>
      <c r="OGS307" s="80"/>
      <c r="OGT307" s="80"/>
      <c r="OGU307" s="80"/>
      <c r="OGV307" s="80"/>
      <c r="OGW307" s="80"/>
      <c r="OGX307" s="80"/>
      <c r="OGY307" s="80"/>
      <c r="OGZ307" s="80"/>
      <c r="OHA307" s="80"/>
      <c r="OHB307" s="80"/>
      <c r="OHC307" s="80"/>
      <c r="OHD307" s="80"/>
      <c r="OHE307" s="80"/>
      <c r="OHF307" s="80"/>
      <c r="OHG307" s="80"/>
      <c r="OHH307" s="80"/>
      <c r="OHI307" s="80"/>
      <c r="OHJ307" s="80"/>
      <c r="OHK307" s="80"/>
      <c r="OHL307" s="80"/>
      <c r="OHM307" s="80"/>
      <c r="OHN307" s="80"/>
      <c r="OHO307" s="80"/>
      <c r="OHP307" s="80"/>
      <c r="OHQ307" s="80"/>
      <c r="OHR307" s="80"/>
      <c r="OHS307" s="80"/>
      <c r="OHT307" s="80"/>
      <c r="OHU307" s="80"/>
      <c r="OHV307" s="80"/>
      <c r="OHW307" s="80"/>
      <c r="OHX307" s="80"/>
      <c r="OHY307" s="80"/>
      <c r="OHZ307" s="80"/>
      <c r="OIA307" s="80"/>
      <c r="OIB307" s="80"/>
      <c r="OIC307" s="80"/>
      <c r="OID307" s="80"/>
      <c r="OIE307" s="80"/>
      <c r="OIF307" s="80"/>
      <c r="OIG307" s="80"/>
      <c r="OIH307" s="80"/>
      <c r="OII307" s="80"/>
      <c r="OIJ307" s="80"/>
      <c r="OIK307" s="80"/>
      <c r="OIL307" s="80"/>
      <c r="OIM307" s="80"/>
      <c r="OIN307" s="80"/>
      <c r="OIO307" s="80"/>
      <c r="OIP307" s="80"/>
      <c r="OIQ307" s="80"/>
      <c r="OIR307" s="80"/>
      <c r="OIS307" s="80"/>
      <c r="OIT307" s="80"/>
      <c r="OIU307" s="80"/>
      <c r="OIV307" s="80"/>
      <c r="OIW307" s="80"/>
      <c r="OIX307" s="80"/>
      <c r="OIY307" s="80"/>
      <c r="OIZ307" s="80"/>
      <c r="OJA307" s="80"/>
      <c r="OJB307" s="80"/>
      <c r="OJC307" s="80"/>
      <c r="OJD307" s="80"/>
      <c r="OJE307" s="80"/>
      <c r="OJF307" s="80"/>
      <c r="OJG307" s="80"/>
      <c r="OJH307" s="80"/>
      <c r="OJI307" s="80"/>
      <c r="OJJ307" s="80"/>
      <c r="OJK307" s="80"/>
      <c r="OJL307" s="80"/>
      <c r="OJM307" s="80"/>
      <c r="OJN307" s="80"/>
      <c r="OJO307" s="80"/>
      <c r="OJP307" s="80"/>
      <c r="OJQ307" s="80"/>
      <c r="OJR307" s="80"/>
      <c r="OJS307" s="80"/>
      <c r="OJT307" s="80"/>
      <c r="OJU307" s="80"/>
      <c r="OJV307" s="80"/>
      <c r="OJW307" s="80"/>
      <c r="OJX307" s="80"/>
      <c r="OJY307" s="80"/>
      <c r="OJZ307" s="80"/>
      <c r="OKA307" s="80"/>
      <c r="OKB307" s="80"/>
      <c r="OKC307" s="80"/>
      <c r="OKD307" s="80"/>
      <c r="OKE307" s="80"/>
      <c r="OKF307" s="80"/>
      <c r="OKG307" s="80"/>
      <c r="OKH307" s="80"/>
      <c r="OKI307" s="80"/>
      <c r="OKJ307" s="80"/>
      <c r="OKK307" s="80"/>
      <c r="OKL307" s="80"/>
      <c r="OKM307" s="80"/>
      <c r="OKN307" s="80"/>
      <c r="OKO307" s="80"/>
      <c r="OKP307" s="80"/>
      <c r="OKQ307" s="80"/>
      <c r="OKR307" s="80"/>
      <c r="OKS307" s="80"/>
      <c r="OKT307" s="80"/>
      <c r="OKU307" s="80"/>
      <c r="OKV307" s="80"/>
      <c r="OKW307" s="80"/>
      <c r="OKX307" s="80"/>
      <c r="OKY307" s="80"/>
      <c r="OKZ307" s="80"/>
      <c r="OLA307" s="80"/>
      <c r="OLB307" s="80"/>
      <c r="OLC307" s="80"/>
      <c r="OLD307" s="80"/>
      <c r="OLE307" s="80"/>
      <c r="OLF307" s="80"/>
      <c r="OLG307" s="80"/>
      <c r="OLH307" s="80"/>
      <c r="OLI307" s="80"/>
      <c r="OLJ307" s="80"/>
      <c r="OLK307" s="80"/>
      <c r="OLL307" s="80"/>
      <c r="OLM307" s="80"/>
      <c r="OLN307" s="80"/>
      <c r="OLO307" s="80"/>
      <c r="OLP307" s="80"/>
      <c r="OLQ307" s="80"/>
      <c r="OLR307" s="80"/>
      <c r="OLS307" s="80"/>
      <c r="OLT307" s="80"/>
      <c r="OLU307" s="80"/>
      <c r="OLV307" s="80"/>
      <c r="OLW307" s="80"/>
      <c r="OLX307" s="80"/>
      <c r="OLY307" s="80"/>
      <c r="OLZ307" s="80"/>
      <c r="OMA307" s="80"/>
      <c r="OMB307" s="80"/>
      <c r="OMC307" s="80"/>
      <c r="OMD307" s="80"/>
      <c r="OME307" s="80"/>
      <c r="OMF307" s="80"/>
      <c r="OMG307" s="80"/>
      <c r="OMH307" s="80"/>
      <c r="OMI307" s="80"/>
      <c r="OMJ307" s="80"/>
      <c r="OMK307" s="80"/>
      <c r="OML307" s="80"/>
      <c r="OMM307" s="80"/>
      <c r="OMN307" s="80"/>
      <c r="OMO307" s="80"/>
      <c r="OMP307" s="80"/>
      <c r="OMQ307" s="80"/>
      <c r="OMR307" s="80"/>
      <c r="OMS307" s="80"/>
      <c r="OMT307" s="80"/>
      <c r="OMU307" s="80"/>
      <c r="OMV307" s="80"/>
      <c r="OMW307" s="80"/>
      <c r="OMX307" s="80"/>
      <c r="OMY307" s="80"/>
      <c r="OMZ307" s="80"/>
      <c r="ONA307" s="80"/>
      <c r="ONB307" s="80"/>
      <c r="ONC307" s="80"/>
      <c r="OND307" s="80"/>
      <c r="ONE307" s="80"/>
      <c r="ONF307" s="80"/>
      <c r="ONG307" s="80"/>
      <c r="ONH307" s="80"/>
      <c r="ONI307" s="80"/>
      <c r="ONJ307" s="80"/>
      <c r="ONK307" s="80"/>
      <c r="ONL307" s="80"/>
      <c r="ONM307" s="80"/>
      <c r="ONN307" s="80"/>
      <c r="ONO307" s="80"/>
      <c r="ONP307" s="80"/>
      <c r="ONQ307" s="80"/>
      <c r="ONR307" s="80"/>
      <c r="ONS307" s="80"/>
      <c r="ONT307" s="80"/>
      <c r="ONU307" s="80"/>
      <c r="ONV307" s="80"/>
      <c r="ONW307" s="80"/>
      <c r="ONX307" s="80"/>
      <c r="ONY307" s="80"/>
      <c r="ONZ307" s="80"/>
      <c r="OOA307" s="80"/>
      <c r="OOB307" s="80"/>
      <c r="OOC307" s="80"/>
      <c r="OOD307" s="80"/>
      <c r="OOE307" s="80"/>
      <c r="OOF307" s="80"/>
      <c r="OOG307" s="80"/>
      <c r="OOH307" s="80"/>
      <c r="OOI307" s="80"/>
      <c r="OOJ307" s="80"/>
      <c r="OOK307" s="80"/>
      <c r="OOL307" s="80"/>
      <c r="OOM307" s="80"/>
      <c r="OON307" s="80"/>
      <c r="OOO307" s="80"/>
      <c r="OOP307" s="80"/>
      <c r="OOQ307" s="80"/>
      <c r="OOR307" s="80"/>
      <c r="OOS307" s="80"/>
      <c r="OOT307" s="80"/>
      <c r="OOU307" s="80"/>
      <c r="OOV307" s="80"/>
      <c r="OOW307" s="80"/>
      <c r="OOX307" s="80"/>
      <c r="OOY307" s="80"/>
      <c r="OOZ307" s="80"/>
      <c r="OPA307" s="80"/>
      <c r="OPB307" s="80"/>
      <c r="OPC307" s="80"/>
      <c r="OPD307" s="80"/>
      <c r="OPE307" s="80"/>
      <c r="OPF307" s="80"/>
      <c r="OPG307" s="80"/>
      <c r="OPH307" s="80"/>
      <c r="OPI307" s="80"/>
      <c r="OPJ307" s="80"/>
      <c r="OPK307" s="80"/>
      <c r="OPL307" s="80"/>
      <c r="OPM307" s="80"/>
      <c r="OPN307" s="80"/>
      <c r="OPO307" s="80"/>
      <c r="OPP307" s="80"/>
      <c r="OPQ307" s="80"/>
      <c r="OPR307" s="80"/>
      <c r="OPS307" s="80"/>
      <c r="OPT307" s="80"/>
      <c r="OPU307" s="80"/>
      <c r="OPV307" s="80"/>
      <c r="OPW307" s="80"/>
      <c r="OPX307" s="80"/>
      <c r="OPY307" s="80"/>
      <c r="OPZ307" s="80"/>
      <c r="OQA307" s="80"/>
      <c r="OQB307" s="80"/>
      <c r="OQC307" s="80"/>
      <c r="OQD307" s="80"/>
      <c r="OQE307" s="80"/>
      <c r="OQF307" s="80"/>
      <c r="OQG307" s="80"/>
      <c r="OQH307" s="80"/>
      <c r="OQI307" s="80"/>
      <c r="OQJ307" s="80"/>
      <c r="OQK307" s="80"/>
      <c r="OQL307" s="80"/>
      <c r="OQM307" s="80"/>
      <c r="OQN307" s="80"/>
      <c r="OQO307" s="80"/>
      <c r="OQP307" s="80"/>
      <c r="OQQ307" s="80"/>
      <c r="OQR307" s="80"/>
      <c r="OQS307" s="80"/>
      <c r="OQT307" s="80"/>
      <c r="OQU307" s="80"/>
      <c r="OQV307" s="80"/>
      <c r="OQW307" s="80"/>
      <c r="OQX307" s="80"/>
      <c r="OQY307" s="80"/>
      <c r="OQZ307" s="80"/>
      <c r="ORA307" s="80"/>
      <c r="ORB307" s="80"/>
      <c r="ORC307" s="80"/>
      <c r="ORD307" s="80"/>
      <c r="ORE307" s="80"/>
      <c r="ORF307" s="80"/>
      <c r="ORG307" s="80"/>
      <c r="ORH307" s="80"/>
      <c r="ORI307" s="80"/>
      <c r="ORJ307" s="80"/>
      <c r="ORK307" s="80"/>
      <c r="ORL307" s="80"/>
      <c r="ORM307" s="80"/>
      <c r="ORN307" s="80"/>
      <c r="ORO307" s="80"/>
      <c r="ORP307" s="80"/>
      <c r="ORQ307" s="80"/>
      <c r="ORR307" s="80"/>
      <c r="ORS307" s="80"/>
      <c r="ORT307" s="80"/>
      <c r="ORU307" s="80"/>
      <c r="ORV307" s="80"/>
      <c r="ORW307" s="80"/>
      <c r="ORX307" s="80"/>
      <c r="ORY307" s="80"/>
      <c r="ORZ307" s="80"/>
      <c r="OSA307" s="80"/>
      <c r="OSB307" s="80"/>
      <c r="OSC307" s="80"/>
      <c r="OSD307" s="80"/>
      <c r="OSE307" s="80"/>
      <c r="OSF307" s="80"/>
      <c r="OSG307" s="80"/>
      <c r="OSH307" s="80"/>
      <c r="OSI307" s="80"/>
      <c r="OSJ307" s="80"/>
      <c r="OSK307" s="80"/>
      <c r="OSL307" s="80"/>
      <c r="OSM307" s="80"/>
      <c r="OSN307" s="80"/>
      <c r="OSO307" s="80"/>
      <c r="OSP307" s="80"/>
      <c r="OSQ307" s="80"/>
      <c r="OSR307" s="80"/>
      <c r="OSS307" s="80"/>
      <c r="OST307" s="80"/>
      <c r="OSU307" s="80"/>
      <c r="OSV307" s="80"/>
      <c r="OSW307" s="80"/>
      <c r="OSX307" s="80"/>
      <c r="OSY307" s="80"/>
      <c r="OSZ307" s="80"/>
      <c r="OTA307" s="80"/>
      <c r="OTB307" s="80"/>
      <c r="OTC307" s="80"/>
      <c r="OTD307" s="80"/>
      <c r="OTE307" s="80"/>
      <c r="OTF307" s="80"/>
      <c r="OTG307" s="80"/>
      <c r="OTH307" s="80"/>
      <c r="OTI307" s="80"/>
      <c r="OTJ307" s="80"/>
      <c r="OTK307" s="80"/>
      <c r="OTL307" s="80"/>
      <c r="OTM307" s="80"/>
      <c r="OTN307" s="80"/>
      <c r="OTO307" s="80"/>
      <c r="OTP307" s="80"/>
      <c r="OTQ307" s="80"/>
      <c r="OTR307" s="80"/>
      <c r="OTS307" s="80"/>
      <c r="OTT307" s="80"/>
      <c r="OTU307" s="80"/>
      <c r="OTV307" s="80"/>
      <c r="OTW307" s="80"/>
      <c r="OTX307" s="80"/>
      <c r="OTY307" s="80"/>
      <c r="OTZ307" s="80"/>
      <c r="OUA307" s="80"/>
      <c r="OUB307" s="80"/>
      <c r="OUC307" s="80"/>
      <c r="OUD307" s="80"/>
      <c r="OUE307" s="80"/>
      <c r="OUF307" s="80"/>
      <c r="OUG307" s="80"/>
      <c r="OUH307" s="80"/>
      <c r="OUI307" s="80"/>
      <c r="OUJ307" s="80"/>
      <c r="OUK307" s="80"/>
      <c r="OUL307" s="80"/>
      <c r="OUM307" s="80"/>
      <c r="OUN307" s="80"/>
      <c r="OUO307" s="80"/>
      <c r="OUP307" s="80"/>
      <c r="OUQ307" s="80"/>
      <c r="OUR307" s="80"/>
      <c r="OUS307" s="80"/>
      <c r="OUT307" s="80"/>
      <c r="OUU307" s="80"/>
      <c r="OUV307" s="80"/>
      <c r="OUW307" s="80"/>
      <c r="OUX307" s="80"/>
      <c r="OUY307" s="80"/>
      <c r="OUZ307" s="80"/>
      <c r="OVA307" s="80"/>
      <c r="OVB307" s="80"/>
      <c r="OVC307" s="80"/>
      <c r="OVD307" s="80"/>
      <c r="OVE307" s="80"/>
      <c r="OVF307" s="80"/>
      <c r="OVG307" s="80"/>
      <c r="OVH307" s="80"/>
      <c r="OVI307" s="80"/>
      <c r="OVJ307" s="80"/>
      <c r="OVK307" s="80"/>
      <c r="OVL307" s="80"/>
      <c r="OVM307" s="80"/>
      <c r="OVN307" s="80"/>
      <c r="OVO307" s="80"/>
      <c r="OVP307" s="80"/>
      <c r="OVQ307" s="80"/>
      <c r="OVR307" s="80"/>
      <c r="OVS307" s="80"/>
      <c r="OVT307" s="80"/>
      <c r="OVU307" s="80"/>
      <c r="OVV307" s="80"/>
      <c r="OVW307" s="80"/>
      <c r="OVX307" s="80"/>
      <c r="OVY307" s="80"/>
      <c r="OVZ307" s="80"/>
      <c r="OWA307" s="80"/>
      <c r="OWB307" s="80"/>
      <c r="OWC307" s="80"/>
      <c r="OWD307" s="80"/>
      <c r="OWE307" s="80"/>
      <c r="OWF307" s="80"/>
      <c r="OWG307" s="80"/>
      <c r="OWH307" s="80"/>
      <c r="OWI307" s="80"/>
      <c r="OWJ307" s="80"/>
      <c r="OWK307" s="80"/>
      <c r="OWL307" s="80"/>
      <c r="OWM307" s="80"/>
      <c r="OWN307" s="80"/>
      <c r="OWO307" s="80"/>
      <c r="OWP307" s="80"/>
      <c r="OWQ307" s="80"/>
      <c r="OWR307" s="80"/>
      <c r="OWS307" s="80"/>
      <c r="OWT307" s="80"/>
      <c r="OWU307" s="80"/>
      <c r="OWV307" s="80"/>
      <c r="OWW307" s="80"/>
      <c r="OWX307" s="80"/>
      <c r="OWY307" s="80"/>
      <c r="OWZ307" s="80"/>
      <c r="OXA307" s="80"/>
      <c r="OXB307" s="80"/>
      <c r="OXC307" s="80"/>
      <c r="OXD307" s="80"/>
      <c r="OXE307" s="80"/>
      <c r="OXF307" s="80"/>
      <c r="OXG307" s="80"/>
      <c r="OXH307" s="80"/>
      <c r="OXI307" s="80"/>
      <c r="OXJ307" s="80"/>
      <c r="OXK307" s="80"/>
      <c r="OXL307" s="80"/>
      <c r="OXM307" s="80"/>
      <c r="OXN307" s="80"/>
      <c r="OXO307" s="80"/>
      <c r="OXP307" s="80"/>
      <c r="OXQ307" s="80"/>
      <c r="OXR307" s="80"/>
      <c r="OXS307" s="80"/>
      <c r="OXT307" s="80"/>
      <c r="OXU307" s="80"/>
      <c r="OXV307" s="80"/>
      <c r="OXW307" s="80"/>
      <c r="OXX307" s="80"/>
      <c r="OXY307" s="80"/>
      <c r="OXZ307" s="80"/>
      <c r="OYA307" s="80"/>
      <c r="OYB307" s="80"/>
      <c r="OYC307" s="80"/>
      <c r="OYD307" s="80"/>
      <c r="OYE307" s="80"/>
      <c r="OYF307" s="80"/>
      <c r="OYG307" s="80"/>
      <c r="OYH307" s="80"/>
      <c r="OYI307" s="80"/>
      <c r="OYJ307" s="80"/>
      <c r="OYK307" s="80"/>
      <c r="OYL307" s="80"/>
      <c r="OYM307" s="80"/>
      <c r="OYN307" s="80"/>
      <c r="OYO307" s="80"/>
      <c r="OYP307" s="80"/>
      <c r="OYQ307" s="80"/>
      <c r="OYR307" s="80"/>
      <c r="OYS307" s="80"/>
      <c r="OYT307" s="80"/>
      <c r="OYU307" s="80"/>
      <c r="OYV307" s="80"/>
      <c r="OYW307" s="80"/>
      <c r="OYX307" s="80"/>
      <c r="OYY307" s="80"/>
      <c r="OYZ307" s="80"/>
      <c r="OZA307" s="80"/>
      <c r="OZB307" s="80"/>
      <c r="OZC307" s="80"/>
      <c r="OZD307" s="80"/>
      <c r="OZE307" s="80"/>
      <c r="OZF307" s="80"/>
      <c r="OZG307" s="80"/>
      <c r="OZH307" s="80"/>
      <c r="OZI307" s="80"/>
      <c r="OZJ307" s="80"/>
      <c r="OZK307" s="80"/>
      <c r="OZL307" s="80"/>
      <c r="OZM307" s="80"/>
      <c r="OZN307" s="80"/>
      <c r="OZO307" s="80"/>
      <c r="OZP307" s="80"/>
      <c r="OZQ307" s="80"/>
      <c r="OZR307" s="80"/>
      <c r="OZS307" s="80"/>
      <c r="OZT307" s="80"/>
      <c r="OZU307" s="80"/>
      <c r="OZV307" s="80"/>
      <c r="OZW307" s="80"/>
      <c r="OZX307" s="80"/>
      <c r="OZY307" s="80"/>
      <c r="OZZ307" s="80"/>
      <c r="PAA307" s="80"/>
      <c r="PAB307" s="80"/>
      <c r="PAC307" s="80"/>
      <c r="PAD307" s="80"/>
      <c r="PAE307" s="80"/>
      <c r="PAF307" s="80"/>
      <c r="PAG307" s="80"/>
      <c r="PAH307" s="80"/>
      <c r="PAI307" s="80"/>
      <c r="PAJ307" s="80"/>
      <c r="PAK307" s="80"/>
      <c r="PAL307" s="80"/>
      <c r="PAM307" s="80"/>
      <c r="PAN307" s="80"/>
      <c r="PAO307" s="80"/>
      <c r="PAP307" s="80"/>
      <c r="PAQ307" s="80"/>
      <c r="PAR307" s="80"/>
      <c r="PAS307" s="80"/>
      <c r="PAT307" s="80"/>
      <c r="PAU307" s="80"/>
      <c r="PAV307" s="80"/>
      <c r="PAW307" s="80"/>
      <c r="PAX307" s="80"/>
      <c r="PAY307" s="80"/>
      <c r="PAZ307" s="80"/>
      <c r="PBA307" s="80"/>
      <c r="PBB307" s="80"/>
      <c r="PBC307" s="80"/>
      <c r="PBD307" s="80"/>
      <c r="PBE307" s="80"/>
      <c r="PBF307" s="80"/>
      <c r="PBG307" s="80"/>
      <c r="PBH307" s="80"/>
      <c r="PBI307" s="80"/>
      <c r="PBJ307" s="80"/>
      <c r="PBK307" s="80"/>
      <c r="PBL307" s="80"/>
      <c r="PBM307" s="80"/>
      <c r="PBN307" s="80"/>
      <c r="PBO307" s="80"/>
      <c r="PBP307" s="80"/>
      <c r="PBQ307" s="80"/>
      <c r="PBR307" s="80"/>
      <c r="PBS307" s="80"/>
      <c r="PBT307" s="80"/>
      <c r="PBU307" s="80"/>
      <c r="PBV307" s="80"/>
      <c r="PBW307" s="80"/>
      <c r="PBX307" s="80"/>
      <c r="PBY307" s="80"/>
      <c r="PBZ307" s="80"/>
      <c r="PCA307" s="80"/>
      <c r="PCB307" s="80"/>
      <c r="PCC307" s="80"/>
      <c r="PCD307" s="80"/>
      <c r="PCE307" s="80"/>
      <c r="PCF307" s="80"/>
      <c r="PCG307" s="80"/>
      <c r="PCH307" s="80"/>
      <c r="PCI307" s="80"/>
      <c r="PCJ307" s="80"/>
      <c r="PCK307" s="80"/>
      <c r="PCL307" s="80"/>
      <c r="PCM307" s="80"/>
      <c r="PCN307" s="80"/>
      <c r="PCO307" s="80"/>
      <c r="PCP307" s="80"/>
      <c r="PCQ307" s="80"/>
      <c r="PCR307" s="80"/>
      <c r="PCS307" s="80"/>
      <c r="PCT307" s="80"/>
      <c r="PCU307" s="80"/>
      <c r="PCV307" s="80"/>
      <c r="PCW307" s="80"/>
      <c r="PCX307" s="80"/>
      <c r="PCY307" s="80"/>
      <c r="PCZ307" s="80"/>
      <c r="PDA307" s="80"/>
      <c r="PDB307" s="80"/>
      <c r="PDC307" s="80"/>
      <c r="PDD307" s="80"/>
      <c r="PDE307" s="80"/>
      <c r="PDF307" s="80"/>
      <c r="PDG307" s="80"/>
      <c r="PDH307" s="80"/>
      <c r="PDI307" s="80"/>
      <c r="PDJ307" s="80"/>
      <c r="PDK307" s="80"/>
      <c r="PDL307" s="80"/>
      <c r="PDM307" s="80"/>
      <c r="PDN307" s="80"/>
      <c r="PDO307" s="80"/>
      <c r="PDP307" s="80"/>
      <c r="PDQ307" s="80"/>
      <c r="PDR307" s="80"/>
      <c r="PDS307" s="80"/>
      <c r="PDT307" s="80"/>
      <c r="PDU307" s="80"/>
      <c r="PDV307" s="80"/>
      <c r="PDW307" s="80"/>
      <c r="PDX307" s="80"/>
      <c r="PDY307" s="80"/>
      <c r="PDZ307" s="80"/>
      <c r="PEA307" s="80"/>
      <c r="PEB307" s="80"/>
      <c r="PEC307" s="80"/>
      <c r="PED307" s="80"/>
      <c r="PEE307" s="80"/>
      <c r="PEF307" s="80"/>
      <c r="PEG307" s="80"/>
      <c r="PEH307" s="80"/>
      <c r="PEI307" s="80"/>
      <c r="PEJ307" s="80"/>
      <c r="PEK307" s="80"/>
      <c r="PEL307" s="80"/>
      <c r="PEM307" s="80"/>
      <c r="PEN307" s="80"/>
      <c r="PEO307" s="80"/>
      <c r="PEP307" s="80"/>
      <c r="PEQ307" s="80"/>
      <c r="PER307" s="80"/>
      <c r="PES307" s="80"/>
      <c r="PET307" s="80"/>
      <c r="PEU307" s="80"/>
      <c r="PEV307" s="80"/>
      <c r="PEW307" s="80"/>
      <c r="PEX307" s="80"/>
      <c r="PEY307" s="80"/>
      <c r="PEZ307" s="80"/>
      <c r="PFA307" s="80"/>
      <c r="PFB307" s="80"/>
      <c r="PFC307" s="80"/>
      <c r="PFD307" s="80"/>
      <c r="PFE307" s="80"/>
      <c r="PFF307" s="80"/>
      <c r="PFG307" s="80"/>
      <c r="PFH307" s="80"/>
      <c r="PFI307" s="80"/>
      <c r="PFJ307" s="80"/>
      <c r="PFK307" s="80"/>
      <c r="PFL307" s="80"/>
      <c r="PFM307" s="80"/>
      <c r="PFN307" s="80"/>
      <c r="PFO307" s="80"/>
      <c r="PFP307" s="80"/>
      <c r="PFQ307" s="80"/>
      <c r="PFR307" s="80"/>
      <c r="PFS307" s="80"/>
      <c r="PFT307" s="80"/>
      <c r="PFU307" s="80"/>
      <c r="PFV307" s="80"/>
      <c r="PFW307" s="80"/>
      <c r="PFX307" s="80"/>
      <c r="PFY307" s="80"/>
      <c r="PFZ307" s="80"/>
      <c r="PGA307" s="80"/>
      <c r="PGB307" s="80"/>
      <c r="PGC307" s="80"/>
      <c r="PGD307" s="80"/>
      <c r="PGE307" s="80"/>
      <c r="PGF307" s="80"/>
      <c r="PGG307" s="80"/>
      <c r="PGH307" s="80"/>
      <c r="PGI307" s="80"/>
      <c r="PGJ307" s="80"/>
      <c r="PGK307" s="80"/>
      <c r="PGL307" s="80"/>
      <c r="PGM307" s="80"/>
      <c r="PGN307" s="80"/>
      <c r="PGO307" s="80"/>
      <c r="PGP307" s="80"/>
      <c r="PGQ307" s="80"/>
      <c r="PGR307" s="80"/>
      <c r="PGS307" s="80"/>
      <c r="PGT307" s="80"/>
      <c r="PGU307" s="80"/>
      <c r="PGV307" s="80"/>
      <c r="PGW307" s="80"/>
      <c r="PGX307" s="80"/>
      <c r="PGY307" s="80"/>
      <c r="PGZ307" s="80"/>
      <c r="PHA307" s="80"/>
      <c r="PHB307" s="80"/>
      <c r="PHC307" s="80"/>
      <c r="PHD307" s="80"/>
      <c r="PHE307" s="80"/>
      <c r="PHF307" s="80"/>
      <c r="PHG307" s="80"/>
      <c r="PHH307" s="80"/>
      <c r="PHI307" s="80"/>
      <c r="PHJ307" s="80"/>
      <c r="PHK307" s="80"/>
      <c r="PHL307" s="80"/>
      <c r="PHM307" s="80"/>
      <c r="PHN307" s="80"/>
      <c r="PHO307" s="80"/>
      <c r="PHP307" s="80"/>
      <c r="PHQ307" s="80"/>
      <c r="PHR307" s="80"/>
      <c r="PHS307" s="80"/>
      <c r="PHT307" s="80"/>
      <c r="PHU307" s="80"/>
      <c r="PHV307" s="80"/>
      <c r="PHW307" s="80"/>
      <c r="PHX307" s="80"/>
      <c r="PHY307" s="80"/>
      <c r="PHZ307" s="80"/>
      <c r="PIA307" s="80"/>
      <c r="PIB307" s="80"/>
      <c r="PIC307" s="80"/>
      <c r="PID307" s="80"/>
      <c r="PIE307" s="80"/>
      <c r="PIF307" s="80"/>
      <c r="PIG307" s="80"/>
      <c r="PIH307" s="80"/>
      <c r="PII307" s="80"/>
      <c r="PIJ307" s="80"/>
      <c r="PIK307" s="80"/>
      <c r="PIL307" s="80"/>
      <c r="PIM307" s="80"/>
      <c r="PIN307" s="80"/>
      <c r="PIO307" s="80"/>
      <c r="PIP307" s="80"/>
      <c r="PIQ307" s="80"/>
      <c r="PIR307" s="80"/>
      <c r="PIS307" s="80"/>
      <c r="PIT307" s="80"/>
      <c r="PIU307" s="80"/>
      <c r="PIV307" s="80"/>
      <c r="PIW307" s="80"/>
      <c r="PIX307" s="80"/>
      <c r="PIY307" s="80"/>
      <c r="PIZ307" s="80"/>
      <c r="PJA307" s="80"/>
      <c r="PJB307" s="80"/>
      <c r="PJC307" s="80"/>
      <c r="PJD307" s="80"/>
      <c r="PJE307" s="80"/>
      <c r="PJF307" s="80"/>
      <c r="PJG307" s="80"/>
      <c r="PJH307" s="80"/>
      <c r="PJI307" s="80"/>
      <c r="PJJ307" s="80"/>
      <c r="PJK307" s="80"/>
      <c r="PJL307" s="80"/>
      <c r="PJM307" s="80"/>
      <c r="PJN307" s="80"/>
      <c r="PJO307" s="80"/>
      <c r="PJP307" s="80"/>
      <c r="PJQ307" s="80"/>
      <c r="PJR307" s="80"/>
      <c r="PJS307" s="80"/>
      <c r="PJT307" s="80"/>
      <c r="PJU307" s="80"/>
      <c r="PJV307" s="80"/>
      <c r="PJW307" s="80"/>
      <c r="PJX307" s="80"/>
      <c r="PJY307" s="80"/>
      <c r="PJZ307" s="80"/>
      <c r="PKA307" s="80"/>
      <c r="PKB307" s="80"/>
      <c r="PKC307" s="80"/>
      <c r="PKD307" s="80"/>
      <c r="PKE307" s="80"/>
      <c r="PKF307" s="80"/>
      <c r="PKG307" s="80"/>
      <c r="PKH307" s="80"/>
      <c r="PKI307" s="80"/>
      <c r="PKJ307" s="80"/>
      <c r="PKK307" s="80"/>
      <c r="PKL307" s="80"/>
      <c r="PKM307" s="80"/>
      <c r="PKN307" s="80"/>
      <c r="PKO307" s="80"/>
      <c r="PKP307" s="80"/>
      <c r="PKQ307" s="80"/>
      <c r="PKR307" s="80"/>
      <c r="PKS307" s="80"/>
      <c r="PKT307" s="80"/>
      <c r="PKU307" s="80"/>
      <c r="PKV307" s="80"/>
      <c r="PKW307" s="80"/>
      <c r="PKX307" s="80"/>
      <c r="PKY307" s="80"/>
      <c r="PKZ307" s="80"/>
      <c r="PLA307" s="80"/>
      <c r="PLB307" s="80"/>
      <c r="PLC307" s="80"/>
      <c r="PLD307" s="80"/>
      <c r="PLE307" s="80"/>
      <c r="PLF307" s="80"/>
      <c r="PLG307" s="80"/>
      <c r="PLH307" s="80"/>
      <c r="PLI307" s="80"/>
      <c r="PLJ307" s="80"/>
      <c r="PLK307" s="80"/>
      <c r="PLL307" s="80"/>
      <c r="PLM307" s="80"/>
      <c r="PLN307" s="80"/>
      <c r="PLO307" s="80"/>
      <c r="PLP307" s="80"/>
      <c r="PLQ307" s="80"/>
      <c r="PLR307" s="80"/>
      <c r="PLS307" s="80"/>
      <c r="PLT307" s="80"/>
      <c r="PLU307" s="80"/>
      <c r="PLV307" s="80"/>
      <c r="PLW307" s="80"/>
      <c r="PLX307" s="80"/>
      <c r="PLY307" s="80"/>
      <c r="PLZ307" s="80"/>
      <c r="PMA307" s="80"/>
      <c r="PMB307" s="80"/>
      <c r="PMC307" s="80"/>
      <c r="PMD307" s="80"/>
      <c r="PME307" s="80"/>
      <c r="PMF307" s="80"/>
      <c r="PMG307" s="80"/>
      <c r="PMH307" s="80"/>
      <c r="PMI307" s="80"/>
      <c r="PMJ307" s="80"/>
      <c r="PMK307" s="80"/>
      <c r="PML307" s="80"/>
      <c r="PMM307" s="80"/>
      <c r="PMN307" s="80"/>
      <c r="PMO307" s="80"/>
      <c r="PMP307" s="80"/>
      <c r="PMQ307" s="80"/>
      <c r="PMR307" s="80"/>
      <c r="PMS307" s="80"/>
      <c r="PMT307" s="80"/>
      <c r="PMU307" s="80"/>
      <c r="PMV307" s="80"/>
      <c r="PMW307" s="80"/>
      <c r="PMX307" s="80"/>
      <c r="PMY307" s="80"/>
      <c r="PMZ307" s="80"/>
      <c r="PNA307" s="80"/>
      <c r="PNB307" s="80"/>
      <c r="PNC307" s="80"/>
      <c r="PND307" s="80"/>
      <c r="PNE307" s="80"/>
      <c r="PNF307" s="80"/>
      <c r="PNG307" s="80"/>
      <c r="PNH307" s="80"/>
      <c r="PNI307" s="80"/>
      <c r="PNJ307" s="80"/>
      <c r="PNK307" s="80"/>
      <c r="PNL307" s="80"/>
      <c r="PNM307" s="80"/>
      <c r="PNN307" s="80"/>
      <c r="PNO307" s="80"/>
      <c r="PNP307" s="80"/>
      <c r="PNQ307" s="80"/>
      <c r="PNR307" s="80"/>
      <c r="PNS307" s="80"/>
      <c r="PNT307" s="80"/>
      <c r="PNU307" s="80"/>
      <c r="PNV307" s="80"/>
      <c r="PNW307" s="80"/>
      <c r="PNX307" s="80"/>
      <c r="PNY307" s="80"/>
      <c r="PNZ307" s="80"/>
      <c r="POA307" s="80"/>
      <c r="POB307" s="80"/>
      <c r="POC307" s="80"/>
      <c r="POD307" s="80"/>
      <c r="POE307" s="80"/>
      <c r="POF307" s="80"/>
      <c r="POG307" s="80"/>
      <c r="POH307" s="80"/>
      <c r="POI307" s="80"/>
      <c r="POJ307" s="80"/>
      <c r="POK307" s="80"/>
      <c r="POL307" s="80"/>
      <c r="POM307" s="80"/>
      <c r="PON307" s="80"/>
      <c r="POO307" s="80"/>
      <c r="POP307" s="80"/>
      <c r="POQ307" s="80"/>
      <c r="POR307" s="80"/>
      <c r="POS307" s="80"/>
      <c r="POT307" s="80"/>
      <c r="POU307" s="80"/>
      <c r="POV307" s="80"/>
      <c r="POW307" s="80"/>
      <c r="POX307" s="80"/>
      <c r="POY307" s="80"/>
      <c r="POZ307" s="80"/>
      <c r="PPA307" s="80"/>
      <c r="PPB307" s="80"/>
      <c r="PPC307" s="80"/>
      <c r="PPD307" s="80"/>
      <c r="PPE307" s="80"/>
      <c r="PPF307" s="80"/>
      <c r="PPG307" s="80"/>
      <c r="PPH307" s="80"/>
      <c r="PPI307" s="80"/>
      <c r="PPJ307" s="80"/>
      <c r="PPK307" s="80"/>
      <c r="PPL307" s="80"/>
      <c r="PPM307" s="80"/>
      <c r="PPN307" s="80"/>
      <c r="PPO307" s="80"/>
      <c r="PPP307" s="80"/>
      <c r="PPQ307" s="80"/>
      <c r="PPR307" s="80"/>
      <c r="PPS307" s="80"/>
      <c r="PPT307" s="80"/>
      <c r="PPU307" s="80"/>
      <c r="PPV307" s="80"/>
      <c r="PPW307" s="80"/>
      <c r="PPX307" s="80"/>
      <c r="PPY307" s="80"/>
      <c r="PPZ307" s="80"/>
      <c r="PQA307" s="80"/>
      <c r="PQB307" s="80"/>
      <c r="PQC307" s="80"/>
      <c r="PQD307" s="80"/>
      <c r="PQE307" s="80"/>
      <c r="PQF307" s="80"/>
      <c r="PQG307" s="80"/>
      <c r="PQH307" s="80"/>
      <c r="PQI307" s="80"/>
      <c r="PQJ307" s="80"/>
      <c r="PQK307" s="80"/>
      <c r="PQL307" s="80"/>
      <c r="PQM307" s="80"/>
      <c r="PQN307" s="80"/>
      <c r="PQO307" s="80"/>
      <c r="PQP307" s="80"/>
      <c r="PQQ307" s="80"/>
      <c r="PQR307" s="80"/>
      <c r="PQS307" s="80"/>
      <c r="PQT307" s="80"/>
      <c r="PQU307" s="80"/>
      <c r="PQV307" s="80"/>
      <c r="PQW307" s="80"/>
      <c r="PQX307" s="80"/>
      <c r="PQY307" s="80"/>
      <c r="PQZ307" s="80"/>
      <c r="PRA307" s="80"/>
      <c r="PRB307" s="80"/>
      <c r="PRC307" s="80"/>
      <c r="PRD307" s="80"/>
      <c r="PRE307" s="80"/>
      <c r="PRF307" s="80"/>
      <c r="PRG307" s="80"/>
      <c r="PRH307" s="80"/>
      <c r="PRI307" s="80"/>
      <c r="PRJ307" s="80"/>
      <c r="PRK307" s="80"/>
      <c r="PRL307" s="80"/>
      <c r="PRM307" s="80"/>
      <c r="PRN307" s="80"/>
      <c r="PRO307" s="80"/>
      <c r="PRP307" s="80"/>
      <c r="PRQ307" s="80"/>
      <c r="PRR307" s="80"/>
      <c r="PRS307" s="80"/>
      <c r="PRT307" s="80"/>
      <c r="PRU307" s="80"/>
      <c r="PRV307" s="80"/>
      <c r="PRW307" s="80"/>
      <c r="PRX307" s="80"/>
      <c r="PRY307" s="80"/>
      <c r="PRZ307" s="80"/>
      <c r="PSA307" s="80"/>
      <c r="PSB307" s="80"/>
      <c r="PSC307" s="80"/>
      <c r="PSD307" s="80"/>
      <c r="PSE307" s="80"/>
      <c r="PSF307" s="80"/>
      <c r="PSG307" s="80"/>
      <c r="PSH307" s="80"/>
      <c r="PSI307" s="80"/>
      <c r="PSJ307" s="80"/>
      <c r="PSK307" s="80"/>
      <c r="PSL307" s="80"/>
      <c r="PSM307" s="80"/>
      <c r="PSN307" s="80"/>
      <c r="PSO307" s="80"/>
      <c r="PSP307" s="80"/>
      <c r="PSQ307" s="80"/>
      <c r="PSR307" s="80"/>
      <c r="PSS307" s="80"/>
      <c r="PST307" s="80"/>
      <c r="PSU307" s="80"/>
      <c r="PSV307" s="80"/>
      <c r="PSW307" s="80"/>
      <c r="PSX307" s="80"/>
      <c r="PSY307" s="80"/>
      <c r="PSZ307" s="80"/>
      <c r="PTA307" s="80"/>
      <c r="PTB307" s="80"/>
      <c r="PTC307" s="80"/>
      <c r="PTD307" s="80"/>
      <c r="PTE307" s="80"/>
      <c r="PTF307" s="80"/>
      <c r="PTG307" s="80"/>
      <c r="PTH307" s="80"/>
      <c r="PTI307" s="80"/>
      <c r="PTJ307" s="80"/>
      <c r="PTK307" s="80"/>
      <c r="PTL307" s="80"/>
      <c r="PTM307" s="80"/>
      <c r="PTN307" s="80"/>
      <c r="PTO307" s="80"/>
      <c r="PTP307" s="80"/>
      <c r="PTQ307" s="80"/>
      <c r="PTR307" s="80"/>
      <c r="PTS307" s="80"/>
      <c r="PTT307" s="80"/>
      <c r="PTU307" s="80"/>
      <c r="PTV307" s="80"/>
      <c r="PTW307" s="80"/>
      <c r="PTX307" s="80"/>
      <c r="PTY307" s="80"/>
      <c r="PTZ307" s="80"/>
      <c r="PUA307" s="80"/>
      <c r="PUB307" s="80"/>
      <c r="PUC307" s="80"/>
      <c r="PUD307" s="80"/>
      <c r="PUE307" s="80"/>
      <c r="PUF307" s="80"/>
      <c r="PUG307" s="80"/>
      <c r="PUH307" s="80"/>
      <c r="PUI307" s="80"/>
      <c r="PUJ307" s="80"/>
      <c r="PUK307" s="80"/>
      <c r="PUL307" s="80"/>
      <c r="PUM307" s="80"/>
      <c r="PUN307" s="80"/>
      <c r="PUO307" s="80"/>
      <c r="PUP307" s="80"/>
      <c r="PUQ307" s="80"/>
      <c r="PUR307" s="80"/>
      <c r="PUS307" s="80"/>
      <c r="PUT307" s="80"/>
      <c r="PUU307" s="80"/>
      <c r="PUV307" s="80"/>
      <c r="PUW307" s="80"/>
      <c r="PUX307" s="80"/>
      <c r="PUY307" s="80"/>
      <c r="PUZ307" s="80"/>
      <c r="PVA307" s="80"/>
      <c r="PVB307" s="80"/>
      <c r="PVC307" s="80"/>
      <c r="PVD307" s="80"/>
      <c r="PVE307" s="80"/>
      <c r="PVF307" s="80"/>
      <c r="PVG307" s="80"/>
      <c r="PVH307" s="80"/>
      <c r="PVI307" s="80"/>
      <c r="PVJ307" s="80"/>
      <c r="PVK307" s="80"/>
      <c r="PVL307" s="80"/>
      <c r="PVM307" s="80"/>
      <c r="PVN307" s="80"/>
      <c r="PVO307" s="80"/>
      <c r="PVP307" s="80"/>
      <c r="PVQ307" s="80"/>
      <c r="PVR307" s="80"/>
      <c r="PVS307" s="80"/>
      <c r="PVT307" s="80"/>
      <c r="PVU307" s="80"/>
      <c r="PVV307" s="80"/>
      <c r="PVW307" s="80"/>
      <c r="PVX307" s="80"/>
      <c r="PVY307" s="80"/>
      <c r="PVZ307" s="80"/>
      <c r="PWA307" s="80"/>
      <c r="PWB307" s="80"/>
      <c r="PWC307" s="80"/>
      <c r="PWD307" s="80"/>
      <c r="PWE307" s="80"/>
      <c r="PWF307" s="80"/>
      <c r="PWG307" s="80"/>
      <c r="PWH307" s="80"/>
      <c r="PWI307" s="80"/>
      <c r="PWJ307" s="80"/>
      <c r="PWK307" s="80"/>
      <c r="PWL307" s="80"/>
      <c r="PWM307" s="80"/>
      <c r="PWN307" s="80"/>
      <c r="PWO307" s="80"/>
      <c r="PWP307" s="80"/>
      <c r="PWQ307" s="80"/>
      <c r="PWR307" s="80"/>
      <c r="PWS307" s="80"/>
      <c r="PWT307" s="80"/>
      <c r="PWU307" s="80"/>
      <c r="PWV307" s="80"/>
      <c r="PWW307" s="80"/>
      <c r="PWX307" s="80"/>
      <c r="PWY307" s="80"/>
      <c r="PWZ307" s="80"/>
      <c r="PXA307" s="80"/>
      <c r="PXB307" s="80"/>
      <c r="PXC307" s="80"/>
      <c r="PXD307" s="80"/>
      <c r="PXE307" s="80"/>
      <c r="PXF307" s="80"/>
      <c r="PXG307" s="80"/>
      <c r="PXH307" s="80"/>
      <c r="PXI307" s="80"/>
      <c r="PXJ307" s="80"/>
      <c r="PXK307" s="80"/>
      <c r="PXL307" s="80"/>
      <c r="PXM307" s="80"/>
      <c r="PXN307" s="80"/>
      <c r="PXO307" s="80"/>
      <c r="PXP307" s="80"/>
      <c r="PXQ307" s="80"/>
      <c r="PXR307" s="80"/>
      <c r="PXS307" s="80"/>
      <c r="PXT307" s="80"/>
      <c r="PXU307" s="80"/>
      <c r="PXV307" s="80"/>
      <c r="PXW307" s="80"/>
      <c r="PXX307" s="80"/>
      <c r="PXY307" s="80"/>
      <c r="PXZ307" s="80"/>
      <c r="PYA307" s="80"/>
      <c r="PYB307" s="80"/>
      <c r="PYC307" s="80"/>
      <c r="PYD307" s="80"/>
      <c r="PYE307" s="80"/>
      <c r="PYF307" s="80"/>
      <c r="PYG307" s="80"/>
      <c r="PYH307" s="80"/>
      <c r="PYI307" s="80"/>
      <c r="PYJ307" s="80"/>
      <c r="PYK307" s="80"/>
      <c r="PYL307" s="80"/>
      <c r="PYM307" s="80"/>
      <c r="PYN307" s="80"/>
      <c r="PYO307" s="80"/>
      <c r="PYP307" s="80"/>
      <c r="PYQ307" s="80"/>
      <c r="PYR307" s="80"/>
      <c r="PYS307" s="80"/>
      <c r="PYT307" s="80"/>
      <c r="PYU307" s="80"/>
      <c r="PYV307" s="80"/>
      <c r="PYW307" s="80"/>
      <c r="PYX307" s="80"/>
      <c r="PYY307" s="80"/>
      <c r="PYZ307" s="80"/>
      <c r="PZA307" s="80"/>
      <c r="PZB307" s="80"/>
      <c r="PZC307" s="80"/>
      <c r="PZD307" s="80"/>
      <c r="PZE307" s="80"/>
      <c r="PZF307" s="80"/>
      <c r="PZG307" s="80"/>
      <c r="PZH307" s="80"/>
      <c r="PZI307" s="80"/>
      <c r="PZJ307" s="80"/>
      <c r="PZK307" s="80"/>
      <c r="PZL307" s="80"/>
      <c r="PZM307" s="80"/>
      <c r="PZN307" s="80"/>
      <c r="PZO307" s="80"/>
      <c r="PZP307" s="80"/>
      <c r="PZQ307" s="80"/>
      <c r="PZR307" s="80"/>
      <c r="PZS307" s="80"/>
      <c r="PZT307" s="80"/>
      <c r="PZU307" s="80"/>
      <c r="PZV307" s="80"/>
      <c r="PZW307" s="80"/>
      <c r="PZX307" s="80"/>
      <c r="PZY307" s="80"/>
      <c r="PZZ307" s="80"/>
      <c r="QAA307" s="80"/>
      <c r="QAB307" s="80"/>
      <c r="QAC307" s="80"/>
      <c r="QAD307" s="80"/>
      <c r="QAE307" s="80"/>
      <c r="QAF307" s="80"/>
      <c r="QAG307" s="80"/>
      <c r="QAH307" s="80"/>
      <c r="QAI307" s="80"/>
      <c r="QAJ307" s="80"/>
      <c r="QAK307" s="80"/>
      <c r="QAL307" s="80"/>
      <c r="QAM307" s="80"/>
      <c r="QAN307" s="80"/>
      <c r="QAO307" s="80"/>
      <c r="QAP307" s="80"/>
      <c r="QAQ307" s="80"/>
      <c r="QAR307" s="80"/>
      <c r="QAS307" s="80"/>
      <c r="QAT307" s="80"/>
      <c r="QAU307" s="80"/>
      <c r="QAV307" s="80"/>
      <c r="QAW307" s="80"/>
      <c r="QAX307" s="80"/>
      <c r="QAY307" s="80"/>
      <c r="QAZ307" s="80"/>
      <c r="QBA307" s="80"/>
      <c r="QBB307" s="80"/>
      <c r="QBC307" s="80"/>
      <c r="QBD307" s="80"/>
      <c r="QBE307" s="80"/>
      <c r="QBF307" s="80"/>
      <c r="QBG307" s="80"/>
      <c r="QBH307" s="80"/>
      <c r="QBI307" s="80"/>
      <c r="QBJ307" s="80"/>
      <c r="QBK307" s="80"/>
      <c r="QBL307" s="80"/>
      <c r="QBM307" s="80"/>
      <c r="QBN307" s="80"/>
      <c r="QBO307" s="80"/>
      <c r="QBP307" s="80"/>
      <c r="QBQ307" s="80"/>
      <c r="QBR307" s="80"/>
      <c r="QBS307" s="80"/>
      <c r="QBT307" s="80"/>
      <c r="QBU307" s="80"/>
      <c r="QBV307" s="80"/>
      <c r="QBW307" s="80"/>
      <c r="QBX307" s="80"/>
      <c r="QBY307" s="80"/>
      <c r="QBZ307" s="80"/>
      <c r="QCA307" s="80"/>
      <c r="QCB307" s="80"/>
      <c r="QCC307" s="80"/>
      <c r="QCD307" s="80"/>
      <c r="QCE307" s="80"/>
      <c r="QCF307" s="80"/>
      <c r="QCG307" s="80"/>
      <c r="QCH307" s="80"/>
      <c r="QCI307" s="80"/>
      <c r="QCJ307" s="80"/>
      <c r="QCK307" s="80"/>
      <c r="QCL307" s="80"/>
      <c r="QCM307" s="80"/>
      <c r="QCN307" s="80"/>
      <c r="QCO307" s="80"/>
      <c r="QCP307" s="80"/>
      <c r="QCQ307" s="80"/>
      <c r="QCR307" s="80"/>
      <c r="QCS307" s="80"/>
      <c r="QCT307" s="80"/>
      <c r="QCU307" s="80"/>
      <c r="QCV307" s="80"/>
      <c r="QCW307" s="80"/>
      <c r="QCX307" s="80"/>
      <c r="QCY307" s="80"/>
      <c r="QCZ307" s="80"/>
      <c r="QDA307" s="80"/>
      <c r="QDB307" s="80"/>
      <c r="QDC307" s="80"/>
      <c r="QDD307" s="80"/>
      <c r="QDE307" s="80"/>
      <c r="QDF307" s="80"/>
      <c r="QDG307" s="80"/>
      <c r="QDH307" s="80"/>
      <c r="QDI307" s="80"/>
      <c r="QDJ307" s="80"/>
      <c r="QDK307" s="80"/>
      <c r="QDL307" s="80"/>
      <c r="QDM307" s="80"/>
      <c r="QDN307" s="80"/>
      <c r="QDO307" s="80"/>
      <c r="QDP307" s="80"/>
      <c r="QDQ307" s="80"/>
      <c r="QDR307" s="80"/>
      <c r="QDS307" s="80"/>
      <c r="QDT307" s="80"/>
      <c r="QDU307" s="80"/>
      <c r="QDV307" s="80"/>
      <c r="QDW307" s="80"/>
      <c r="QDX307" s="80"/>
      <c r="QDY307" s="80"/>
      <c r="QDZ307" s="80"/>
      <c r="QEA307" s="80"/>
      <c r="QEB307" s="80"/>
      <c r="QEC307" s="80"/>
      <c r="QED307" s="80"/>
      <c r="QEE307" s="80"/>
      <c r="QEF307" s="80"/>
      <c r="QEG307" s="80"/>
      <c r="QEH307" s="80"/>
      <c r="QEI307" s="80"/>
      <c r="QEJ307" s="80"/>
      <c r="QEK307" s="80"/>
      <c r="QEL307" s="80"/>
      <c r="QEM307" s="80"/>
      <c r="QEN307" s="80"/>
      <c r="QEO307" s="80"/>
      <c r="QEP307" s="80"/>
      <c r="QEQ307" s="80"/>
      <c r="QER307" s="80"/>
      <c r="QES307" s="80"/>
      <c r="QET307" s="80"/>
      <c r="QEU307" s="80"/>
      <c r="QEV307" s="80"/>
      <c r="QEW307" s="80"/>
      <c r="QEX307" s="80"/>
      <c r="QEY307" s="80"/>
      <c r="QEZ307" s="80"/>
      <c r="QFA307" s="80"/>
      <c r="QFB307" s="80"/>
      <c r="QFC307" s="80"/>
      <c r="QFD307" s="80"/>
      <c r="QFE307" s="80"/>
      <c r="QFF307" s="80"/>
      <c r="QFG307" s="80"/>
      <c r="QFH307" s="80"/>
      <c r="QFI307" s="80"/>
      <c r="QFJ307" s="80"/>
      <c r="QFK307" s="80"/>
      <c r="QFL307" s="80"/>
      <c r="QFM307" s="80"/>
      <c r="QFN307" s="80"/>
      <c r="QFO307" s="80"/>
      <c r="QFP307" s="80"/>
      <c r="QFQ307" s="80"/>
      <c r="QFR307" s="80"/>
      <c r="QFS307" s="80"/>
      <c r="QFT307" s="80"/>
      <c r="QFU307" s="80"/>
      <c r="QFV307" s="80"/>
      <c r="QFW307" s="80"/>
      <c r="QFX307" s="80"/>
      <c r="QFY307" s="80"/>
      <c r="QFZ307" s="80"/>
      <c r="QGA307" s="80"/>
      <c r="QGB307" s="80"/>
      <c r="QGC307" s="80"/>
      <c r="QGD307" s="80"/>
      <c r="QGE307" s="80"/>
      <c r="QGF307" s="80"/>
      <c r="QGG307" s="80"/>
      <c r="QGH307" s="80"/>
      <c r="QGI307" s="80"/>
      <c r="QGJ307" s="80"/>
      <c r="QGK307" s="80"/>
      <c r="QGL307" s="80"/>
      <c r="QGM307" s="80"/>
      <c r="QGN307" s="80"/>
      <c r="QGO307" s="80"/>
      <c r="QGP307" s="80"/>
      <c r="QGQ307" s="80"/>
      <c r="QGR307" s="80"/>
      <c r="QGS307" s="80"/>
      <c r="QGT307" s="80"/>
      <c r="QGU307" s="80"/>
      <c r="QGV307" s="80"/>
      <c r="QGW307" s="80"/>
      <c r="QGX307" s="80"/>
      <c r="QGY307" s="80"/>
      <c r="QGZ307" s="80"/>
      <c r="QHA307" s="80"/>
      <c r="QHB307" s="80"/>
      <c r="QHC307" s="80"/>
      <c r="QHD307" s="80"/>
      <c r="QHE307" s="80"/>
      <c r="QHF307" s="80"/>
      <c r="QHG307" s="80"/>
      <c r="QHH307" s="80"/>
      <c r="QHI307" s="80"/>
      <c r="QHJ307" s="80"/>
      <c r="QHK307" s="80"/>
      <c r="QHL307" s="80"/>
      <c r="QHM307" s="80"/>
      <c r="QHN307" s="80"/>
      <c r="QHO307" s="80"/>
      <c r="QHP307" s="80"/>
      <c r="QHQ307" s="80"/>
      <c r="QHR307" s="80"/>
      <c r="QHS307" s="80"/>
      <c r="QHT307" s="80"/>
      <c r="QHU307" s="80"/>
      <c r="QHV307" s="80"/>
      <c r="QHW307" s="80"/>
      <c r="QHX307" s="80"/>
      <c r="QHY307" s="80"/>
      <c r="QHZ307" s="80"/>
      <c r="QIA307" s="80"/>
      <c r="QIB307" s="80"/>
      <c r="QIC307" s="80"/>
      <c r="QID307" s="80"/>
      <c r="QIE307" s="80"/>
      <c r="QIF307" s="80"/>
      <c r="QIG307" s="80"/>
      <c r="QIH307" s="80"/>
      <c r="QII307" s="80"/>
      <c r="QIJ307" s="80"/>
      <c r="QIK307" s="80"/>
      <c r="QIL307" s="80"/>
      <c r="QIM307" s="80"/>
      <c r="QIN307" s="80"/>
      <c r="QIO307" s="80"/>
      <c r="QIP307" s="80"/>
      <c r="QIQ307" s="80"/>
      <c r="QIR307" s="80"/>
      <c r="QIS307" s="80"/>
      <c r="QIT307" s="80"/>
      <c r="QIU307" s="80"/>
      <c r="QIV307" s="80"/>
      <c r="QIW307" s="80"/>
      <c r="QIX307" s="80"/>
      <c r="QIY307" s="80"/>
      <c r="QIZ307" s="80"/>
      <c r="QJA307" s="80"/>
      <c r="QJB307" s="80"/>
      <c r="QJC307" s="80"/>
      <c r="QJD307" s="80"/>
      <c r="QJE307" s="80"/>
      <c r="QJF307" s="80"/>
      <c r="QJG307" s="80"/>
      <c r="QJH307" s="80"/>
      <c r="QJI307" s="80"/>
      <c r="QJJ307" s="80"/>
      <c r="QJK307" s="80"/>
      <c r="QJL307" s="80"/>
      <c r="QJM307" s="80"/>
      <c r="QJN307" s="80"/>
      <c r="QJO307" s="80"/>
      <c r="QJP307" s="80"/>
      <c r="QJQ307" s="80"/>
      <c r="QJR307" s="80"/>
      <c r="QJS307" s="80"/>
      <c r="QJT307" s="80"/>
      <c r="QJU307" s="80"/>
      <c r="QJV307" s="80"/>
      <c r="QJW307" s="80"/>
      <c r="QJX307" s="80"/>
      <c r="QJY307" s="80"/>
      <c r="QJZ307" s="80"/>
      <c r="QKA307" s="80"/>
      <c r="QKB307" s="80"/>
      <c r="QKC307" s="80"/>
      <c r="QKD307" s="80"/>
      <c r="QKE307" s="80"/>
      <c r="QKF307" s="80"/>
      <c r="QKG307" s="80"/>
      <c r="QKH307" s="80"/>
      <c r="QKI307" s="80"/>
      <c r="QKJ307" s="80"/>
      <c r="QKK307" s="80"/>
      <c r="QKL307" s="80"/>
      <c r="QKM307" s="80"/>
      <c r="QKN307" s="80"/>
      <c r="QKO307" s="80"/>
      <c r="QKP307" s="80"/>
      <c r="QKQ307" s="80"/>
      <c r="QKR307" s="80"/>
      <c r="QKS307" s="80"/>
      <c r="QKT307" s="80"/>
      <c r="QKU307" s="80"/>
      <c r="QKV307" s="80"/>
      <c r="QKW307" s="80"/>
      <c r="QKX307" s="80"/>
      <c r="QKY307" s="80"/>
      <c r="QKZ307" s="80"/>
      <c r="QLA307" s="80"/>
      <c r="QLB307" s="80"/>
      <c r="QLC307" s="80"/>
      <c r="QLD307" s="80"/>
      <c r="QLE307" s="80"/>
      <c r="QLF307" s="80"/>
      <c r="QLG307" s="80"/>
      <c r="QLH307" s="80"/>
      <c r="QLI307" s="80"/>
      <c r="QLJ307" s="80"/>
      <c r="QLK307" s="80"/>
      <c r="QLL307" s="80"/>
      <c r="QLM307" s="80"/>
      <c r="QLN307" s="80"/>
      <c r="QLO307" s="80"/>
      <c r="QLP307" s="80"/>
      <c r="QLQ307" s="80"/>
      <c r="QLR307" s="80"/>
      <c r="QLS307" s="80"/>
      <c r="QLT307" s="80"/>
      <c r="QLU307" s="80"/>
      <c r="QLV307" s="80"/>
      <c r="QLW307" s="80"/>
      <c r="QLX307" s="80"/>
      <c r="QLY307" s="80"/>
      <c r="QLZ307" s="80"/>
      <c r="QMA307" s="80"/>
      <c r="QMB307" s="80"/>
      <c r="QMC307" s="80"/>
      <c r="QMD307" s="80"/>
      <c r="QME307" s="80"/>
      <c r="QMF307" s="80"/>
      <c r="QMG307" s="80"/>
      <c r="QMH307" s="80"/>
      <c r="QMI307" s="80"/>
      <c r="QMJ307" s="80"/>
      <c r="QMK307" s="80"/>
      <c r="QML307" s="80"/>
      <c r="QMM307" s="80"/>
      <c r="QMN307" s="80"/>
      <c r="QMO307" s="80"/>
      <c r="QMP307" s="80"/>
      <c r="QMQ307" s="80"/>
      <c r="QMR307" s="80"/>
      <c r="QMS307" s="80"/>
      <c r="QMT307" s="80"/>
      <c r="QMU307" s="80"/>
      <c r="QMV307" s="80"/>
      <c r="QMW307" s="80"/>
      <c r="QMX307" s="80"/>
      <c r="QMY307" s="80"/>
      <c r="QMZ307" s="80"/>
      <c r="QNA307" s="80"/>
      <c r="QNB307" s="80"/>
      <c r="QNC307" s="80"/>
      <c r="QND307" s="80"/>
      <c r="QNE307" s="80"/>
      <c r="QNF307" s="80"/>
      <c r="QNG307" s="80"/>
      <c r="QNH307" s="80"/>
      <c r="QNI307" s="80"/>
      <c r="QNJ307" s="80"/>
      <c r="QNK307" s="80"/>
      <c r="QNL307" s="80"/>
      <c r="QNM307" s="80"/>
      <c r="QNN307" s="80"/>
      <c r="QNO307" s="80"/>
      <c r="QNP307" s="80"/>
      <c r="QNQ307" s="80"/>
      <c r="QNR307" s="80"/>
      <c r="QNS307" s="80"/>
      <c r="QNT307" s="80"/>
      <c r="QNU307" s="80"/>
      <c r="QNV307" s="80"/>
      <c r="QNW307" s="80"/>
      <c r="QNX307" s="80"/>
      <c r="QNY307" s="80"/>
      <c r="QNZ307" s="80"/>
      <c r="QOA307" s="80"/>
      <c r="QOB307" s="80"/>
      <c r="QOC307" s="80"/>
      <c r="QOD307" s="80"/>
      <c r="QOE307" s="80"/>
      <c r="QOF307" s="80"/>
      <c r="QOG307" s="80"/>
      <c r="QOH307" s="80"/>
      <c r="QOI307" s="80"/>
      <c r="QOJ307" s="80"/>
      <c r="QOK307" s="80"/>
      <c r="QOL307" s="80"/>
      <c r="QOM307" s="80"/>
      <c r="QON307" s="80"/>
      <c r="QOO307" s="80"/>
      <c r="QOP307" s="80"/>
      <c r="QOQ307" s="80"/>
      <c r="QOR307" s="80"/>
      <c r="QOS307" s="80"/>
      <c r="QOT307" s="80"/>
      <c r="QOU307" s="80"/>
      <c r="QOV307" s="80"/>
      <c r="QOW307" s="80"/>
      <c r="QOX307" s="80"/>
      <c r="QOY307" s="80"/>
      <c r="QOZ307" s="80"/>
      <c r="QPA307" s="80"/>
      <c r="QPB307" s="80"/>
      <c r="QPC307" s="80"/>
      <c r="QPD307" s="80"/>
      <c r="QPE307" s="80"/>
      <c r="QPF307" s="80"/>
      <c r="QPG307" s="80"/>
      <c r="QPH307" s="80"/>
      <c r="QPI307" s="80"/>
      <c r="QPJ307" s="80"/>
      <c r="QPK307" s="80"/>
      <c r="QPL307" s="80"/>
      <c r="QPM307" s="80"/>
      <c r="QPN307" s="80"/>
      <c r="QPO307" s="80"/>
      <c r="QPP307" s="80"/>
      <c r="QPQ307" s="80"/>
      <c r="QPR307" s="80"/>
      <c r="QPS307" s="80"/>
      <c r="QPT307" s="80"/>
      <c r="QPU307" s="80"/>
      <c r="QPV307" s="80"/>
      <c r="QPW307" s="80"/>
      <c r="QPX307" s="80"/>
      <c r="QPY307" s="80"/>
      <c r="QPZ307" s="80"/>
      <c r="QQA307" s="80"/>
      <c r="QQB307" s="80"/>
      <c r="QQC307" s="80"/>
      <c r="QQD307" s="80"/>
      <c r="QQE307" s="80"/>
      <c r="QQF307" s="80"/>
      <c r="QQG307" s="80"/>
      <c r="QQH307" s="80"/>
      <c r="QQI307" s="80"/>
      <c r="QQJ307" s="80"/>
      <c r="QQK307" s="80"/>
      <c r="QQL307" s="80"/>
      <c r="QQM307" s="80"/>
      <c r="QQN307" s="80"/>
      <c r="QQO307" s="80"/>
      <c r="QQP307" s="80"/>
      <c r="QQQ307" s="80"/>
      <c r="QQR307" s="80"/>
      <c r="QQS307" s="80"/>
      <c r="QQT307" s="80"/>
      <c r="QQU307" s="80"/>
      <c r="QQV307" s="80"/>
      <c r="QQW307" s="80"/>
      <c r="QQX307" s="80"/>
      <c r="QQY307" s="80"/>
      <c r="QQZ307" s="80"/>
      <c r="QRA307" s="80"/>
      <c r="QRB307" s="80"/>
      <c r="QRC307" s="80"/>
      <c r="QRD307" s="80"/>
      <c r="QRE307" s="80"/>
      <c r="QRF307" s="80"/>
      <c r="QRG307" s="80"/>
      <c r="QRH307" s="80"/>
      <c r="QRI307" s="80"/>
      <c r="QRJ307" s="80"/>
      <c r="QRK307" s="80"/>
      <c r="QRL307" s="80"/>
      <c r="QRM307" s="80"/>
      <c r="QRN307" s="80"/>
      <c r="QRO307" s="80"/>
      <c r="QRP307" s="80"/>
      <c r="QRQ307" s="80"/>
      <c r="QRR307" s="80"/>
      <c r="QRS307" s="80"/>
      <c r="QRT307" s="80"/>
      <c r="QRU307" s="80"/>
      <c r="QRV307" s="80"/>
      <c r="QRW307" s="80"/>
      <c r="QRX307" s="80"/>
      <c r="QRY307" s="80"/>
      <c r="QRZ307" s="80"/>
      <c r="QSA307" s="80"/>
      <c r="QSB307" s="80"/>
      <c r="QSC307" s="80"/>
      <c r="QSD307" s="80"/>
      <c r="QSE307" s="80"/>
      <c r="QSF307" s="80"/>
      <c r="QSG307" s="80"/>
      <c r="QSH307" s="80"/>
      <c r="QSI307" s="80"/>
      <c r="QSJ307" s="80"/>
      <c r="QSK307" s="80"/>
      <c r="QSL307" s="80"/>
      <c r="QSM307" s="80"/>
      <c r="QSN307" s="80"/>
      <c r="QSO307" s="80"/>
      <c r="QSP307" s="80"/>
      <c r="QSQ307" s="80"/>
      <c r="QSR307" s="80"/>
      <c r="QSS307" s="80"/>
      <c r="QST307" s="80"/>
      <c r="QSU307" s="80"/>
      <c r="QSV307" s="80"/>
      <c r="QSW307" s="80"/>
      <c r="QSX307" s="80"/>
      <c r="QSY307" s="80"/>
      <c r="QSZ307" s="80"/>
      <c r="QTA307" s="80"/>
      <c r="QTB307" s="80"/>
      <c r="QTC307" s="80"/>
      <c r="QTD307" s="80"/>
      <c r="QTE307" s="80"/>
      <c r="QTF307" s="80"/>
      <c r="QTG307" s="80"/>
      <c r="QTH307" s="80"/>
      <c r="QTI307" s="80"/>
      <c r="QTJ307" s="80"/>
      <c r="QTK307" s="80"/>
      <c r="QTL307" s="80"/>
      <c r="QTM307" s="80"/>
      <c r="QTN307" s="80"/>
      <c r="QTO307" s="80"/>
      <c r="QTP307" s="80"/>
      <c r="QTQ307" s="80"/>
      <c r="QTR307" s="80"/>
      <c r="QTS307" s="80"/>
      <c r="QTT307" s="80"/>
      <c r="QTU307" s="80"/>
      <c r="QTV307" s="80"/>
      <c r="QTW307" s="80"/>
      <c r="QTX307" s="80"/>
      <c r="QTY307" s="80"/>
      <c r="QTZ307" s="80"/>
      <c r="QUA307" s="80"/>
      <c r="QUB307" s="80"/>
      <c r="QUC307" s="80"/>
      <c r="QUD307" s="80"/>
      <c r="QUE307" s="80"/>
      <c r="QUF307" s="80"/>
      <c r="QUG307" s="80"/>
      <c r="QUH307" s="80"/>
      <c r="QUI307" s="80"/>
      <c r="QUJ307" s="80"/>
      <c r="QUK307" s="80"/>
      <c r="QUL307" s="80"/>
      <c r="QUM307" s="80"/>
      <c r="QUN307" s="80"/>
      <c r="QUO307" s="80"/>
      <c r="QUP307" s="80"/>
      <c r="QUQ307" s="80"/>
      <c r="QUR307" s="80"/>
      <c r="QUS307" s="80"/>
      <c r="QUT307" s="80"/>
      <c r="QUU307" s="80"/>
      <c r="QUV307" s="80"/>
      <c r="QUW307" s="80"/>
      <c r="QUX307" s="80"/>
      <c r="QUY307" s="80"/>
      <c r="QUZ307" s="80"/>
      <c r="QVA307" s="80"/>
      <c r="QVB307" s="80"/>
      <c r="QVC307" s="80"/>
      <c r="QVD307" s="80"/>
      <c r="QVE307" s="80"/>
      <c r="QVF307" s="80"/>
      <c r="QVG307" s="80"/>
      <c r="QVH307" s="80"/>
      <c r="QVI307" s="80"/>
      <c r="QVJ307" s="80"/>
      <c r="QVK307" s="80"/>
      <c r="QVL307" s="80"/>
      <c r="QVM307" s="80"/>
      <c r="QVN307" s="80"/>
      <c r="QVO307" s="80"/>
      <c r="QVP307" s="80"/>
      <c r="QVQ307" s="80"/>
      <c r="QVR307" s="80"/>
      <c r="QVS307" s="80"/>
      <c r="QVT307" s="80"/>
      <c r="QVU307" s="80"/>
      <c r="QVV307" s="80"/>
      <c r="QVW307" s="80"/>
      <c r="QVX307" s="80"/>
      <c r="QVY307" s="80"/>
      <c r="QVZ307" s="80"/>
      <c r="QWA307" s="80"/>
      <c r="QWB307" s="80"/>
      <c r="QWC307" s="80"/>
      <c r="QWD307" s="80"/>
      <c r="QWE307" s="80"/>
      <c r="QWF307" s="80"/>
      <c r="QWG307" s="80"/>
      <c r="QWH307" s="80"/>
      <c r="QWI307" s="80"/>
      <c r="QWJ307" s="80"/>
      <c r="QWK307" s="80"/>
      <c r="QWL307" s="80"/>
      <c r="QWM307" s="80"/>
      <c r="QWN307" s="80"/>
      <c r="QWO307" s="80"/>
      <c r="QWP307" s="80"/>
      <c r="QWQ307" s="80"/>
      <c r="QWR307" s="80"/>
      <c r="QWS307" s="80"/>
      <c r="QWT307" s="80"/>
      <c r="QWU307" s="80"/>
      <c r="QWV307" s="80"/>
      <c r="QWW307" s="80"/>
      <c r="QWX307" s="80"/>
      <c r="QWY307" s="80"/>
      <c r="QWZ307" s="80"/>
      <c r="QXA307" s="80"/>
      <c r="QXB307" s="80"/>
      <c r="QXC307" s="80"/>
      <c r="QXD307" s="80"/>
      <c r="QXE307" s="80"/>
      <c r="QXF307" s="80"/>
      <c r="QXG307" s="80"/>
      <c r="QXH307" s="80"/>
      <c r="QXI307" s="80"/>
      <c r="QXJ307" s="80"/>
      <c r="QXK307" s="80"/>
      <c r="QXL307" s="80"/>
      <c r="QXM307" s="80"/>
      <c r="QXN307" s="80"/>
      <c r="QXO307" s="80"/>
      <c r="QXP307" s="80"/>
      <c r="QXQ307" s="80"/>
      <c r="QXR307" s="80"/>
      <c r="QXS307" s="80"/>
      <c r="QXT307" s="80"/>
      <c r="QXU307" s="80"/>
      <c r="QXV307" s="80"/>
      <c r="QXW307" s="80"/>
      <c r="QXX307" s="80"/>
      <c r="QXY307" s="80"/>
      <c r="QXZ307" s="80"/>
      <c r="QYA307" s="80"/>
      <c r="QYB307" s="80"/>
      <c r="QYC307" s="80"/>
      <c r="QYD307" s="80"/>
      <c r="QYE307" s="80"/>
      <c r="QYF307" s="80"/>
      <c r="QYG307" s="80"/>
      <c r="QYH307" s="80"/>
      <c r="QYI307" s="80"/>
      <c r="QYJ307" s="80"/>
      <c r="QYK307" s="80"/>
      <c r="QYL307" s="80"/>
      <c r="QYM307" s="80"/>
      <c r="QYN307" s="80"/>
      <c r="QYO307" s="80"/>
      <c r="QYP307" s="80"/>
      <c r="QYQ307" s="80"/>
      <c r="QYR307" s="80"/>
      <c r="QYS307" s="80"/>
      <c r="QYT307" s="80"/>
      <c r="QYU307" s="80"/>
      <c r="QYV307" s="80"/>
      <c r="QYW307" s="80"/>
      <c r="QYX307" s="80"/>
      <c r="QYY307" s="80"/>
      <c r="QYZ307" s="80"/>
      <c r="QZA307" s="80"/>
      <c r="QZB307" s="80"/>
      <c r="QZC307" s="80"/>
      <c r="QZD307" s="80"/>
      <c r="QZE307" s="80"/>
      <c r="QZF307" s="80"/>
      <c r="QZG307" s="80"/>
      <c r="QZH307" s="80"/>
      <c r="QZI307" s="80"/>
      <c r="QZJ307" s="80"/>
      <c r="QZK307" s="80"/>
      <c r="QZL307" s="80"/>
      <c r="QZM307" s="80"/>
      <c r="QZN307" s="80"/>
      <c r="QZO307" s="80"/>
      <c r="QZP307" s="80"/>
      <c r="QZQ307" s="80"/>
      <c r="QZR307" s="80"/>
      <c r="QZS307" s="80"/>
      <c r="QZT307" s="80"/>
      <c r="QZU307" s="80"/>
      <c r="QZV307" s="80"/>
      <c r="QZW307" s="80"/>
      <c r="QZX307" s="80"/>
      <c r="QZY307" s="80"/>
      <c r="QZZ307" s="80"/>
      <c r="RAA307" s="80"/>
      <c r="RAB307" s="80"/>
      <c r="RAC307" s="80"/>
      <c r="RAD307" s="80"/>
      <c r="RAE307" s="80"/>
      <c r="RAF307" s="80"/>
      <c r="RAG307" s="80"/>
      <c r="RAH307" s="80"/>
      <c r="RAI307" s="80"/>
      <c r="RAJ307" s="80"/>
      <c r="RAK307" s="80"/>
      <c r="RAL307" s="80"/>
      <c r="RAM307" s="80"/>
      <c r="RAN307" s="80"/>
      <c r="RAO307" s="80"/>
      <c r="RAP307" s="80"/>
      <c r="RAQ307" s="80"/>
      <c r="RAR307" s="80"/>
      <c r="RAS307" s="80"/>
      <c r="RAT307" s="80"/>
      <c r="RAU307" s="80"/>
      <c r="RAV307" s="80"/>
      <c r="RAW307" s="80"/>
      <c r="RAX307" s="80"/>
      <c r="RAY307" s="80"/>
      <c r="RAZ307" s="80"/>
      <c r="RBA307" s="80"/>
      <c r="RBB307" s="80"/>
      <c r="RBC307" s="80"/>
      <c r="RBD307" s="80"/>
      <c r="RBE307" s="80"/>
      <c r="RBF307" s="80"/>
      <c r="RBG307" s="80"/>
      <c r="RBH307" s="80"/>
      <c r="RBI307" s="80"/>
      <c r="RBJ307" s="80"/>
      <c r="RBK307" s="80"/>
      <c r="RBL307" s="80"/>
      <c r="RBM307" s="80"/>
      <c r="RBN307" s="80"/>
      <c r="RBO307" s="80"/>
      <c r="RBP307" s="80"/>
      <c r="RBQ307" s="80"/>
      <c r="RBR307" s="80"/>
      <c r="RBS307" s="80"/>
      <c r="RBT307" s="80"/>
      <c r="RBU307" s="80"/>
      <c r="RBV307" s="80"/>
      <c r="RBW307" s="80"/>
      <c r="RBX307" s="80"/>
      <c r="RBY307" s="80"/>
      <c r="RBZ307" s="80"/>
      <c r="RCA307" s="80"/>
      <c r="RCB307" s="80"/>
      <c r="RCC307" s="80"/>
      <c r="RCD307" s="80"/>
      <c r="RCE307" s="80"/>
      <c r="RCF307" s="80"/>
      <c r="RCG307" s="80"/>
      <c r="RCH307" s="80"/>
      <c r="RCI307" s="80"/>
      <c r="RCJ307" s="80"/>
      <c r="RCK307" s="80"/>
      <c r="RCL307" s="80"/>
      <c r="RCM307" s="80"/>
      <c r="RCN307" s="80"/>
      <c r="RCO307" s="80"/>
      <c r="RCP307" s="80"/>
      <c r="RCQ307" s="80"/>
      <c r="RCR307" s="80"/>
      <c r="RCS307" s="80"/>
      <c r="RCT307" s="80"/>
      <c r="RCU307" s="80"/>
      <c r="RCV307" s="80"/>
      <c r="RCW307" s="80"/>
      <c r="RCX307" s="80"/>
      <c r="RCY307" s="80"/>
      <c r="RCZ307" s="80"/>
      <c r="RDA307" s="80"/>
      <c r="RDB307" s="80"/>
      <c r="RDC307" s="80"/>
      <c r="RDD307" s="80"/>
      <c r="RDE307" s="80"/>
      <c r="RDF307" s="80"/>
      <c r="RDG307" s="80"/>
      <c r="RDH307" s="80"/>
      <c r="RDI307" s="80"/>
      <c r="RDJ307" s="80"/>
      <c r="RDK307" s="80"/>
      <c r="RDL307" s="80"/>
      <c r="RDM307" s="80"/>
      <c r="RDN307" s="80"/>
      <c r="RDO307" s="80"/>
      <c r="RDP307" s="80"/>
      <c r="RDQ307" s="80"/>
      <c r="RDR307" s="80"/>
      <c r="RDS307" s="80"/>
      <c r="RDT307" s="80"/>
      <c r="RDU307" s="80"/>
      <c r="RDV307" s="80"/>
      <c r="RDW307" s="80"/>
      <c r="RDX307" s="80"/>
      <c r="RDY307" s="80"/>
      <c r="RDZ307" s="80"/>
      <c r="REA307" s="80"/>
      <c r="REB307" s="80"/>
      <c r="REC307" s="80"/>
      <c r="RED307" s="80"/>
      <c r="REE307" s="80"/>
      <c r="REF307" s="80"/>
      <c r="REG307" s="80"/>
      <c r="REH307" s="80"/>
      <c r="REI307" s="80"/>
      <c r="REJ307" s="80"/>
      <c r="REK307" s="80"/>
      <c r="REL307" s="80"/>
      <c r="REM307" s="80"/>
      <c r="REN307" s="80"/>
      <c r="REO307" s="80"/>
      <c r="REP307" s="80"/>
      <c r="REQ307" s="80"/>
      <c r="RER307" s="80"/>
      <c r="RES307" s="80"/>
      <c r="RET307" s="80"/>
      <c r="REU307" s="80"/>
      <c r="REV307" s="80"/>
      <c r="REW307" s="80"/>
      <c r="REX307" s="80"/>
      <c r="REY307" s="80"/>
      <c r="REZ307" s="80"/>
      <c r="RFA307" s="80"/>
      <c r="RFB307" s="80"/>
      <c r="RFC307" s="80"/>
      <c r="RFD307" s="80"/>
      <c r="RFE307" s="80"/>
      <c r="RFF307" s="80"/>
      <c r="RFG307" s="80"/>
      <c r="RFH307" s="80"/>
      <c r="RFI307" s="80"/>
      <c r="RFJ307" s="80"/>
      <c r="RFK307" s="80"/>
      <c r="RFL307" s="80"/>
      <c r="RFM307" s="80"/>
      <c r="RFN307" s="80"/>
      <c r="RFO307" s="80"/>
      <c r="RFP307" s="80"/>
      <c r="RFQ307" s="80"/>
      <c r="RFR307" s="80"/>
      <c r="RFS307" s="80"/>
      <c r="RFT307" s="80"/>
      <c r="RFU307" s="80"/>
      <c r="RFV307" s="80"/>
      <c r="RFW307" s="80"/>
      <c r="RFX307" s="80"/>
      <c r="RFY307" s="80"/>
      <c r="RFZ307" s="80"/>
      <c r="RGA307" s="80"/>
      <c r="RGB307" s="80"/>
      <c r="RGC307" s="80"/>
      <c r="RGD307" s="80"/>
      <c r="RGE307" s="80"/>
      <c r="RGF307" s="80"/>
      <c r="RGG307" s="80"/>
      <c r="RGH307" s="80"/>
      <c r="RGI307" s="80"/>
      <c r="RGJ307" s="80"/>
      <c r="RGK307" s="80"/>
      <c r="RGL307" s="80"/>
      <c r="RGM307" s="80"/>
      <c r="RGN307" s="80"/>
      <c r="RGO307" s="80"/>
      <c r="RGP307" s="80"/>
      <c r="RGQ307" s="80"/>
      <c r="RGR307" s="80"/>
      <c r="RGS307" s="80"/>
      <c r="RGT307" s="80"/>
      <c r="RGU307" s="80"/>
      <c r="RGV307" s="80"/>
      <c r="RGW307" s="80"/>
      <c r="RGX307" s="80"/>
      <c r="RGY307" s="80"/>
      <c r="RGZ307" s="80"/>
      <c r="RHA307" s="80"/>
      <c r="RHB307" s="80"/>
      <c r="RHC307" s="80"/>
      <c r="RHD307" s="80"/>
      <c r="RHE307" s="80"/>
      <c r="RHF307" s="80"/>
      <c r="RHG307" s="80"/>
      <c r="RHH307" s="80"/>
      <c r="RHI307" s="80"/>
      <c r="RHJ307" s="80"/>
      <c r="RHK307" s="80"/>
      <c r="RHL307" s="80"/>
      <c r="RHM307" s="80"/>
      <c r="RHN307" s="80"/>
      <c r="RHO307" s="80"/>
      <c r="RHP307" s="80"/>
      <c r="RHQ307" s="80"/>
      <c r="RHR307" s="80"/>
      <c r="RHS307" s="80"/>
      <c r="RHT307" s="80"/>
      <c r="RHU307" s="80"/>
      <c r="RHV307" s="80"/>
      <c r="RHW307" s="80"/>
      <c r="RHX307" s="80"/>
      <c r="RHY307" s="80"/>
      <c r="RHZ307" s="80"/>
      <c r="RIA307" s="80"/>
      <c r="RIB307" s="80"/>
      <c r="RIC307" s="80"/>
      <c r="RID307" s="80"/>
      <c r="RIE307" s="80"/>
      <c r="RIF307" s="80"/>
      <c r="RIG307" s="80"/>
      <c r="RIH307" s="80"/>
      <c r="RII307" s="80"/>
      <c r="RIJ307" s="80"/>
      <c r="RIK307" s="80"/>
      <c r="RIL307" s="80"/>
      <c r="RIM307" s="80"/>
      <c r="RIN307" s="80"/>
      <c r="RIO307" s="80"/>
      <c r="RIP307" s="80"/>
      <c r="RIQ307" s="80"/>
      <c r="RIR307" s="80"/>
      <c r="RIS307" s="80"/>
      <c r="RIT307" s="80"/>
      <c r="RIU307" s="80"/>
      <c r="RIV307" s="80"/>
      <c r="RIW307" s="80"/>
      <c r="RIX307" s="80"/>
      <c r="RIY307" s="80"/>
      <c r="RIZ307" s="80"/>
      <c r="RJA307" s="80"/>
      <c r="RJB307" s="80"/>
      <c r="RJC307" s="80"/>
      <c r="RJD307" s="80"/>
      <c r="RJE307" s="80"/>
      <c r="RJF307" s="80"/>
      <c r="RJG307" s="80"/>
      <c r="RJH307" s="80"/>
      <c r="RJI307" s="80"/>
      <c r="RJJ307" s="80"/>
      <c r="RJK307" s="80"/>
      <c r="RJL307" s="80"/>
      <c r="RJM307" s="80"/>
      <c r="RJN307" s="80"/>
      <c r="RJO307" s="80"/>
      <c r="RJP307" s="80"/>
      <c r="RJQ307" s="80"/>
      <c r="RJR307" s="80"/>
      <c r="RJS307" s="80"/>
      <c r="RJT307" s="80"/>
      <c r="RJU307" s="80"/>
      <c r="RJV307" s="80"/>
      <c r="RJW307" s="80"/>
      <c r="RJX307" s="80"/>
      <c r="RJY307" s="80"/>
      <c r="RJZ307" s="80"/>
      <c r="RKA307" s="80"/>
      <c r="RKB307" s="80"/>
      <c r="RKC307" s="80"/>
      <c r="RKD307" s="80"/>
      <c r="RKE307" s="80"/>
      <c r="RKF307" s="80"/>
      <c r="RKG307" s="80"/>
      <c r="RKH307" s="80"/>
      <c r="RKI307" s="80"/>
      <c r="RKJ307" s="80"/>
      <c r="RKK307" s="80"/>
      <c r="RKL307" s="80"/>
      <c r="RKM307" s="80"/>
      <c r="RKN307" s="80"/>
      <c r="RKO307" s="80"/>
      <c r="RKP307" s="80"/>
      <c r="RKQ307" s="80"/>
      <c r="RKR307" s="80"/>
      <c r="RKS307" s="80"/>
      <c r="RKT307" s="80"/>
      <c r="RKU307" s="80"/>
      <c r="RKV307" s="80"/>
      <c r="RKW307" s="80"/>
      <c r="RKX307" s="80"/>
      <c r="RKY307" s="80"/>
      <c r="RKZ307" s="80"/>
      <c r="RLA307" s="80"/>
      <c r="RLB307" s="80"/>
      <c r="RLC307" s="80"/>
      <c r="RLD307" s="80"/>
      <c r="RLE307" s="80"/>
      <c r="RLF307" s="80"/>
      <c r="RLG307" s="80"/>
      <c r="RLH307" s="80"/>
      <c r="RLI307" s="80"/>
      <c r="RLJ307" s="80"/>
      <c r="RLK307" s="80"/>
      <c r="RLL307" s="80"/>
      <c r="RLM307" s="80"/>
      <c r="RLN307" s="80"/>
      <c r="RLO307" s="80"/>
      <c r="RLP307" s="80"/>
      <c r="RLQ307" s="80"/>
      <c r="RLR307" s="80"/>
      <c r="RLS307" s="80"/>
      <c r="RLT307" s="80"/>
      <c r="RLU307" s="80"/>
      <c r="RLV307" s="80"/>
      <c r="RLW307" s="80"/>
      <c r="RLX307" s="80"/>
      <c r="RLY307" s="80"/>
      <c r="RLZ307" s="80"/>
      <c r="RMA307" s="80"/>
      <c r="RMB307" s="80"/>
      <c r="RMC307" s="80"/>
      <c r="RMD307" s="80"/>
      <c r="RME307" s="80"/>
      <c r="RMF307" s="80"/>
      <c r="RMG307" s="80"/>
      <c r="RMH307" s="80"/>
      <c r="RMI307" s="80"/>
      <c r="RMJ307" s="80"/>
      <c r="RMK307" s="80"/>
      <c r="RML307" s="80"/>
      <c r="RMM307" s="80"/>
      <c r="RMN307" s="80"/>
      <c r="RMO307" s="80"/>
      <c r="RMP307" s="80"/>
      <c r="RMQ307" s="80"/>
      <c r="RMR307" s="80"/>
      <c r="RMS307" s="80"/>
      <c r="RMT307" s="80"/>
      <c r="RMU307" s="80"/>
      <c r="RMV307" s="80"/>
      <c r="RMW307" s="80"/>
      <c r="RMX307" s="80"/>
      <c r="RMY307" s="80"/>
      <c r="RMZ307" s="80"/>
      <c r="RNA307" s="80"/>
      <c r="RNB307" s="80"/>
      <c r="RNC307" s="80"/>
      <c r="RND307" s="80"/>
      <c r="RNE307" s="80"/>
      <c r="RNF307" s="80"/>
      <c r="RNG307" s="80"/>
      <c r="RNH307" s="80"/>
      <c r="RNI307" s="80"/>
      <c r="RNJ307" s="80"/>
      <c r="RNK307" s="80"/>
      <c r="RNL307" s="80"/>
      <c r="RNM307" s="80"/>
      <c r="RNN307" s="80"/>
      <c r="RNO307" s="80"/>
      <c r="RNP307" s="80"/>
      <c r="RNQ307" s="80"/>
      <c r="RNR307" s="80"/>
      <c r="RNS307" s="80"/>
      <c r="RNT307" s="80"/>
      <c r="RNU307" s="80"/>
      <c r="RNV307" s="80"/>
      <c r="RNW307" s="80"/>
      <c r="RNX307" s="80"/>
      <c r="RNY307" s="80"/>
      <c r="RNZ307" s="80"/>
      <c r="ROA307" s="80"/>
      <c r="ROB307" s="80"/>
      <c r="ROC307" s="80"/>
      <c r="ROD307" s="80"/>
      <c r="ROE307" s="80"/>
      <c r="ROF307" s="80"/>
      <c r="ROG307" s="80"/>
      <c r="ROH307" s="80"/>
      <c r="ROI307" s="80"/>
      <c r="ROJ307" s="80"/>
      <c r="ROK307" s="80"/>
      <c r="ROL307" s="80"/>
      <c r="ROM307" s="80"/>
      <c r="RON307" s="80"/>
      <c r="ROO307" s="80"/>
      <c r="ROP307" s="80"/>
      <c r="ROQ307" s="80"/>
      <c r="ROR307" s="80"/>
      <c r="ROS307" s="80"/>
      <c r="ROT307" s="80"/>
      <c r="ROU307" s="80"/>
      <c r="ROV307" s="80"/>
      <c r="ROW307" s="80"/>
      <c r="ROX307" s="80"/>
      <c r="ROY307" s="80"/>
      <c r="ROZ307" s="80"/>
      <c r="RPA307" s="80"/>
      <c r="RPB307" s="80"/>
      <c r="RPC307" s="80"/>
      <c r="RPD307" s="80"/>
      <c r="RPE307" s="80"/>
      <c r="RPF307" s="80"/>
      <c r="RPG307" s="80"/>
      <c r="RPH307" s="80"/>
      <c r="RPI307" s="80"/>
      <c r="RPJ307" s="80"/>
      <c r="RPK307" s="80"/>
      <c r="RPL307" s="80"/>
      <c r="RPM307" s="80"/>
      <c r="RPN307" s="80"/>
      <c r="RPO307" s="80"/>
      <c r="RPP307" s="80"/>
      <c r="RPQ307" s="80"/>
      <c r="RPR307" s="80"/>
      <c r="RPS307" s="80"/>
      <c r="RPT307" s="80"/>
      <c r="RPU307" s="80"/>
      <c r="RPV307" s="80"/>
      <c r="RPW307" s="80"/>
      <c r="RPX307" s="80"/>
      <c r="RPY307" s="80"/>
      <c r="RPZ307" s="80"/>
      <c r="RQA307" s="80"/>
      <c r="RQB307" s="80"/>
      <c r="RQC307" s="80"/>
      <c r="RQD307" s="80"/>
      <c r="RQE307" s="80"/>
      <c r="RQF307" s="80"/>
      <c r="RQG307" s="80"/>
      <c r="RQH307" s="80"/>
      <c r="RQI307" s="80"/>
      <c r="RQJ307" s="80"/>
      <c r="RQK307" s="80"/>
      <c r="RQL307" s="80"/>
      <c r="RQM307" s="80"/>
      <c r="RQN307" s="80"/>
      <c r="RQO307" s="80"/>
      <c r="RQP307" s="80"/>
      <c r="RQQ307" s="80"/>
      <c r="RQR307" s="80"/>
      <c r="RQS307" s="80"/>
      <c r="RQT307" s="80"/>
      <c r="RQU307" s="80"/>
      <c r="RQV307" s="80"/>
      <c r="RQW307" s="80"/>
      <c r="RQX307" s="80"/>
      <c r="RQY307" s="80"/>
      <c r="RQZ307" s="80"/>
      <c r="RRA307" s="80"/>
      <c r="RRB307" s="80"/>
      <c r="RRC307" s="80"/>
      <c r="RRD307" s="80"/>
      <c r="RRE307" s="80"/>
      <c r="RRF307" s="80"/>
      <c r="RRG307" s="80"/>
      <c r="RRH307" s="80"/>
      <c r="RRI307" s="80"/>
      <c r="RRJ307" s="80"/>
      <c r="RRK307" s="80"/>
      <c r="RRL307" s="80"/>
      <c r="RRM307" s="80"/>
      <c r="RRN307" s="80"/>
      <c r="RRO307" s="80"/>
      <c r="RRP307" s="80"/>
      <c r="RRQ307" s="80"/>
      <c r="RRR307" s="80"/>
      <c r="RRS307" s="80"/>
      <c r="RRT307" s="80"/>
      <c r="RRU307" s="80"/>
      <c r="RRV307" s="80"/>
      <c r="RRW307" s="80"/>
      <c r="RRX307" s="80"/>
      <c r="RRY307" s="80"/>
      <c r="RRZ307" s="80"/>
      <c r="RSA307" s="80"/>
      <c r="RSB307" s="80"/>
      <c r="RSC307" s="80"/>
      <c r="RSD307" s="80"/>
      <c r="RSE307" s="80"/>
      <c r="RSF307" s="80"/>
      <c r="RSG307" s="80"/>
      <c r="RSH307" s="80"/>
      <c r="RSI307" s="80"/>
      <c r="RSJ307" s="80"/>
      <c r="RSK307" s="80"/>
      <c r="RSL307" s="80"/>
      <c r="RSM307" s="80"/>
      <c r="RSN307" s="80"/>
      <c r="RSO307" s="80"/>
      <c r="RSP307" s="80"/>
      <c r="RSQ307" s="80"/>
      <c r="RSR307" s="80"/>
      <c r="RSS307" s="80"/>
      <c r="RST307" s="80"/>
      <c r="RSU307" s="80"/>
      <c r="RSV307" s="80"/>
      <c r="RSW307" s="80"/>
      <c r="RSX307" s="80"/>
      <c r="RSY307" s="80"/>
      <c r="RSZ307" s="80"/>
      <c r="RTA307" s="80"/>
      <c r="RTB307" s="80"/>
      <c r="RTC307" s="80"/>
      <c r="RTD307" s="80"/>
      <c r="RTE307" s="80"/>
      <c r="RTF307" s="80"/>
      <c r="RTG307" s="80"/>
      <c r="RTH307" s="80"/>
      <c r="RTI307" s="80"/>
      <c r="RTJ307" s="80"/>
      <c r="RTK307" s="80"/>
      <c r="RTL307" s="80"/>
      <c r="RTM307" s="80"/>
      <c r="RTN307" s="80"/>
      <c r="RTO307" s="80"/>
      <c r="RTP307" s="80"/>
      <c r="RTQ307" s="80"/>
      <c r="RTR307" s="80"/>
      <c r="RTS307" s="80"/>
      <c r="RTT307" s="80"/>
      <c r="RTU307" s="80"/>
      <c r="RTV307" s="80"/>
      <c r="RTW307" s="80"/>
      <c r="RTX307" s="80"/>
      <c r="RTY307" s="80"/>
      <c r="RTZ307" s="80"/>
      <c r="RUA307" s="80"/>
      <c r="RUB307" s="80"/>
      <c r="RUC307" s="80"/>
      <c r="RUD307" s="80"/>
      <c r="RUE307" s="80"/>
      <c r="RUF307" s="80"/>
      <c r="RUG307" s="80"/>
      <c r="RUH307" s="80"/>
      <c r="RUI307" s="80"/>
      <c r="RUJ307" s="80"/>
      <c r="RUK307" s="80"/>
      <c r="RUL307" s="80"/>
      <c r="RUM307" s="80"/>
      <c r="RUN307" s="80"/>
      <c r="RUO307" s="80"/>
      <c r="RUP307" s="80"/>
      <c r="RUQ307" s="80"/>
      <c r="RUR307" s="80"/>
      <c r="RUS307" s="80"/>
      <c r="RUT307" s="80"/>
      <c r="RUU307" s="80"/>
      <c r="RUV307" s="80"/>
      <c r="RUW307" s="80"/>
      <c r="RUX307" s="80"/>
      <c r="RUY307" s="80"/>
      <c r="RUZ307" s="80"/>
      <c r="RVA307" s="80"/>
      <c r="RVB307" s="80"/>
      <c r="RVC307" s="80"/>
      <c r="RVD307" s="80"/>
      <c r="RVE307" s="80"/>
      <c r="RVF307" s="80"/>
      <c r="RVG307" s="80"/>
      <c r="RVH307" s="80"/>
      <c r="RVI307" s="80"/>
      <c r="RVJ307" s="80"/>
      <c r="RVK307" s="80"/>
      <c r="RVL307" s="80"/>
      <c r="RVM307" s="80"/>
      <c r="RVN307" s="80"/>
      <c r="RVO307" s="80"/>
      <c r="RVP307" s="80"/>
      <c r="RVQ307" s="80"/>
      <c r="RVR307" s="80"/>
      <c r="RVS307" s="80"/>
      <c r="RVT307" s="80"/>
      <c r="RVU307" s="80"/>
      <c r="RVV307" s="80"/>
      <c r="RVW307" s="80"/>
      <c r="RVX307" s="80"/>
      <c r="RVY307" s="80"/>
      <c r="RVZ307" s="80"/>
      <c r="RWA307" s="80"/>
      <c r="RWB307" s="80"/>
      <c r="RWC307" s="80"/>
      <c r="RWD307" s="80"/>
      <c r="RWE307" s="80"/>
      <c r="RWF307" s="80"/>
      <c r="RWG307" s="80"/>
      <c r="RWH307" s="80"/>
      <c r="RWI307" s="80"/>
      <c r="RWJ307" s="80"/>
      <c r="RWK307" s="80"/>
      <c r="RWL307" s="80"/>
      <c r="RWM307" s="80"/>
      <c r="RWN307" s="80"/>
      <c r="RWO307" s="80"/>
      <c r="RWP307" s="80"/>
      <c r="RWQ307" s="80"/>
      <c r="RWR307" s="80"/>
      <c r="RWS307" s="80"/>
      <c r="RWT307" s="80"/>
      <c r="RWU307" s="80"/>
      <c r="RWV307" s="80"/>
      <c r="RWW307" s="80"/>
      <c r="RWX307" s="80"/>
      <c r="RWY307" s="80"/>
      <c r="RWZ307" s="80"/>
      <c r="RXA307" s="80"/>
      <c r="RXB307" s="80"/>
      <c r="RXC307" s="80"/>
      <c r="RXD307" s="80"/>
      <c r="RXE307" s="80"/>
      <c r="RXF307" s="80"/>
      <c r="RXG307" s="80"/>
      <c r="RXH307" s="80"/>
      <c r="RXI307" s="80"/>
      <c r="RXJ307" s="80"/>
      <c r="RXK307" s="80"/>
      <c r="RXL307" s="80"/>
      <c r="RXM307" s="80"/>
      <c r="RXN307" s="80"/>
      <c r="RXO307" s="80"/>
      <c r="RXP307" s="80"/>
      <c r="RXQ307" s="80"/>
      <c r="RXR307" s="80"/>
      <c r="RXS307" s="80"/>
      <c r="RXT307" s="80"/>
      <c r="RXU307" s="80"/>
      <c r="RXV307" s="80"/>
      <c r="RXW307" s="80"/>
      <c r="RXX307" s="80"/>
      <c r="RXY307" s="80"/>
      <c r="RXZ307" s="80"/>
      <c r="RYA307" s="80"/>
      <c r="RYB307" s="80"/>
      <c r="RYC307" s="80"/>
      <c r="RYD307" s="80"/>
      <c r="RYE307" s="80"/>
      <c r="RYF307" s="80"/>
      <c r="RYG307" s="80"/>
      <c r="RYH307" s="80"/>
      <c r="RYI307" s="80"/>
      <c r="RYJ307" s="80"/>
      <c r="RYK307" s="80"/>
      <c r="RYL307" s="80"/>
      <c r="RYM307" s="80"/>
      <c r="RYN307" s="80"/>
      <c r="RYO307" s="80"/>
      <c r="RYP307" s="80"/>
      <c r="RYQ307" s="80"/>
      <c r="RYR307" s="80"/>
      <c r="RYS307" s="80"/>
      <c r="RYT307" s="80"/>
      <c r="RYU307" s="80"/>
      <c r="RYV307" s="80"/>
      <c r="RYW307" s="80"/>
      <c r="RYX307" s="80"/>
      <c r="RYY307" s="80"/>
      <c r="RYZ307" s="80"/>
      <c r="RZA307" s="80"/>
      <c r="RZB307" s="80"/>
      <c r="RZC307" s="80"/>
      <c r="RZD307" s="80"/>
      <c r="RZE307" s="80"/>
      <c r="RZF307" s="80"/>
      <c r="RZG307" s="80"/>
      <c r="RZH307" s="80"/>
      <c r="RZI307" s="80"/>
      <c r="RZJ307" s="80"/>
      <c r="RZK307" s="80"/>
      <c r="RZL307" s="80"/>
      <c r="RZM307" s="80"/>
      <c r="RZN307" s="80"/>
      <c r="RZO307" s="80"/>
      <c r="RZP307" s="80"/>
      <c r="RZQ307" s="80"/>
      <c r="RZR307" s="80"/>
      <c r="RZS307" s="80"/>
      <c r="RZT307" s="80"/>
      <c r="RZU307" s="80"/>
      <c r="RZV307" s="80"/>
      <c r="RZW307" s="80"/>
      <c r="RZX307" s="80"/>
      <c r="RZY307" s="80"/>
      <c r="RZZ307" s="80"/>
      <c r="SAA307" s="80"/>
      <c r="SAB307" s="80"/>
      <c r="SAC307" s="80"/>
      <c r="SAD307" s="80"/>
      <c r="SAE307" s="80"/>
      <c r="SAF307" s="80"/>
      <c r="SAG307" s="80"/>
      <c r="SAH307" s="80"/>
      <c r="SAI307" s="80"/>
      <c r="SAJ307" s="80"/>
      <c r="SAK307" s="80"/>
      <c r="SAL307" s="80"/>
      <c r="SAM307" s="80"/>
      <c r="SAN307" s="80"/>
      <c r="SAO307" s="80"/>
      <c r="SAP307" s="80"/>
      <c r="SAQ307" s="80"/>
      <c r="SAR307" s="80"/>
      <c r="SAS307" s="80"/>
      <c r="SAT307" s="80"/>
      <c r="SAU307" s="80"/>
      <c r="SAV307" s="80"/>
      <c r="SAW307" s="80"/>
      <c r="SAX307" s="80"/>
      <c r="SAY307" s="80"/>
      <c r="SAZ307" s="80"/>
      <c r="SBA307" s="80"/>
      <c r="SBB307" s="80"/>
      <c r="SBC307" s="80"/>
      <c r="SBD307" s="80"/>
      <c r="SBE307" s="80"/>
      <c r="SBF307" s="80"/>
      <c r="SBG307" s="80"/>
      <c r="SBH307" s="80"/>
      <c r="SBI307" s="80"/>
      <c r="SBJ307" s="80"/>
      <c r="SBK307" s="80"/>
      <c r="SBL307" s="80"/>
      <c r="SBM307" s="80"/>
      <c r="SBN307" s="80"/>
      <c r="SBO307" s="80"/>
      <c r="SBP307" s="80"/>
      <c r="SBQ307" s="80"/>
      <c r="SBR307" s="80"/>
      <c r="SBS307" s="80"/>
      <c r="SBT307" s="80"/>
      <c r="SBU307" s="80"/>
      <c r="SBV307" s="80"/>
      <c r="SBW307" s="80"/>
      <c r="SBX307" s="80"/>
      <c r="SBY307" s="80"/>
      <c r="SBZ307" s="80"/>
      <c r="SCA307" s="80"/>
      <c r="SCB307" s="80"/>
      <c r="SCC307" s="80"/>
      <c r="SCD307" s="80"/>
      <c r="SCE307" s="80"/>
      <c r="SCF307" s="80"/>
      <c r="SCG307" s="80"/>
      <c r="SCH307" s="80"/>
      <c r="SCI307" s="80"/>
      <c r="SCJ307" s="80"/>
      <c r="SCK307" s="80"/>
      <c r="SCL307" s="80"/>
      <c r="SCM307" s="80"/>
      <c r="SCN307" s="80"/>
      <c r="SCO307" s="80"/>
      <c r="SCP307" s="80"/>
      <c r="SCQ307" s="80"/>
      <c r="SCR307" s="80"/>
      <c r="SCS307" s="80"/>
      <c r="SCT307" s="80"/>
      <c r="SCU307" s="80"/>
      <c r="SCV307" s="80"/>
      <c r="SCW307" s="80"/>
      <c r="SCX307" s="80"/>
      <c r="SCY307" s="80"/>
      <c r="SCZ307" s="80"/>
      <c r="SDA307" s="80"/>
      <c r="SDB307" s="80"/>
      <c r="SDC307" s="80"/>
      <c r="SDD307" s="80"/>
      <c r="SDE307" s="80"/>
      <c r="SDF307" s="80"/>
      <c r="SDG307" s="80"/>
      <c r="SDH307" s="80"/>
      <c r="SDI307" s="80"/>
      <c r="SDJ307" s="80"/>
      <c r="SDK307" s="80"/>
      <c r="SDL307" s="80"/>
      <c r="SDM307" s="80"/>
      <c r="SDN307" s="80"/>
      <c r="SDO307" s="80"/>
      <c r="SDP307" s="80"/>
      <c r="SDQ307" s="80"/>
      <c r="SDR307" s="80"/>
      <c r="SDS307" s="80"/>
      <c r="SDT307" s="80"/>
      <c r="SDU307" s="80"/>
      <c r="SDV307" s="80"/>
      <c r="SDW307" s="80"/>
      <c r="SDX307" s="80"/>
      <c r="SDY307" s="80"/>
      <c r="SDZ307" s="80"/>
      <c r="SEA307" s="80"/>
      <c r="SEB307" s="80"/>
      <c r="SEC307" s="80"/>
      <c r="SED307" s="80"/>
      <c r="SEE307" s="80"/>
      <c r="SEF307" s="80"/>
      <c r="SEG307" s="80"/>
      <c r="SEH307" s="80"/>
      <c r="SEI307" s="80"/>
      <c r="SEJ307" s="80"/>
      <c r="SEK307" s="80"/>
      <c r="SEL307" s="80"/>
      <c r="SEM307" s="80"/>
      <c r="SEN307" s="80"/>
      <c r="SEO307" s="80"/>
      <c r="SEP307" s="80"/>
      <c r="SEQ307" s="80"/>
      <c r="SER307" s="80"/>
      <c r="SES307" s="80"/>
      <c r="SET307" s="80"/>
      <c r="SEU307" s="80"/>
      <c r="SEV307" s="80"/>
      <c r="SEW307" s="80"/>
      <c r="SEX307" s="80"/>
      <c r="SEY307" s="80"/>
      <c r="SEZ307" s="80"/>
      <c r="SFA307" s="80"/>
      <c r="SFB307" s="80"/>
      <c r="SFC307" s="80"/>
      <c r="SFD307" s="80"/>
      <c r="SFE307" s="80"/>
      <c r="SFF307" s="80"/>
      <c r="SFG307" s="80"/>
      <c r="SFH307" s="80"/>
      <c r="SFI307" s="80"/>
      <c r="SFJ307" s="80"/>
      <c r="SFK307" s="80"/>
      <c r="SFL307" s="80"/>
      <c r="SFM307" s="80"/>
      <c r="SFN307" s="80"/>
      <c r="SFO307" s="80"/>
      <c r="SFP307" s="80"/>
      <c r="SFQ307" s="80"/>
      <c r="SFR307" s="80"/>
      <c r="SFS307" s="80"/>
      <c r="SFT307" s="80"/>
      <c r="SFU307" s="80"/>
      <c r="SFV307" s="80"/>
      <c r="SFW307" s="80"/>
      <c r="SFX307" s="80"/>
      <c r="SFY307" s="80"/>
      <c r="SFZ307" s="80"/>
      <c r="SGA307" s="80"/>
      <c r="SGB307" s="80"/>
      <c r="SGC307" s="80"/>
      <c r="SGD307" s="80"/>
      <c r="SGE307" s="80"/>
      <c r="SGF307" s="80"/>
      <c r="SGG307" s="80"/>
      <c r="SGH307" s="80"/>
      <c r="SGI307" s="80"/>
      <c r="SGJ307" s="80"/>
      <c r="SGK307" s="80"/>
      <c r="SGL307" s="80"/>
      <c r="SGM307" s="80"/>
      <c r="SGN307" s="80"/>
      <c r="SGO307" s="80"/>
      <c r="SGP307" s="80"/>
      <c r="SGQ307" s="80"/>
      <c r="SGR307" s="80"/>
      <c r="SGS307" s="80"/>
      <c r="SGT307" s="80"/>
      <c r="SGU307" s="80"/>
      <c r="SGV307" s="80"/>
      <c r="SGW307" s="80"/>
      <c r="SGX307" s="80"/>
      <c r="SGY307" s="80"/>
      <c r="SGZ307" s="80"/>
      <c r="SHA307" s="80"/>
      <c r="SHB307" s="80"/>
      <c r="SHC307" s="80"/>
      <c r="SHD307" s="80"/>
      <c r="SHE307" s="80"/>
      <c r="SHF307" s="80"/>
      <c r="SHG307" s="80"/>
      <c r="SHH307" s="80"/>
      <c r="SHI307" s="80"/>
      <c r="SHJ307" s="80"/>
      <c r="SHK307" s="80"/>
      <c r="SHL307" s="80"/>
      <c r="SHM307" s="80"/>
      <c r="SHN307" s="80"/>
      <c r="SHO307" s="80"/>
      <c r="SHP307" s="80"/>
      <c r="SHQ307" s="80"/>
      <c r="SHR307" s="80"/>
      <c r="SHS307" s="80"/>
      <c r="SHT307" s="80"/>
      <c r="SHU307" s="80"/>
      <c r="SHV307" s="80"/>
      <c r="SHW307" s="80"/>
      <c r="SHX307" s="80"/>
      <c r="SHY307" s="80"/>
      <c r="SHZ307" s="80"/>
      <c r="SIA307" s="80"/>
      <c r="SIB307" s="80"/>
      <c r="SIC307" s="80"/>
      <c r="SID307" s="80"/>
      <c r="SIE307" s="80"/>
      <c r="SIF307" s="80"/>
      <c r="SIG307" s="80"/>
      <c r="SIH307" s="80"/>
      <c r="SII307" s="80"/>
      <c r="SIJ307" s="80"/>
      <c r="SIK307" s="80"/>
      <c r="SIL307" s="80"/>
      <c r="SIM307" s="80"/>
      <c r="SIN307" s="80"/>
      <c r="SIO307" s="80"/>
      <c r="SIP307" s="80"/>
      <c r="SIQ307" s="80"/>
      <c r="SIR307" s="80"/>
      <c r="SIS307" s="80"/>
      <c r="SIT307" s="80"/>
      <c r="SIU307" s="80"/>
      <c r="SIV307" s="80"/>
      <c r="SIW307" s="80"/>
      <c r="SIX307" s="80"/>
      <c r="SIY307" s="80"/>
      <c r="SIZ307" s="80"/>
      <c r="SJA307" s="80"/>
      <c r="SJB307" s="80"/>
      <c r="SJC307" s="80"/>
      <c r="SJD307" s="80"/>
      <c r="SJE307" s="80"/>
      <c r="SJF307" s="80"/>
      <c r="SJG307" s="80"/>
      <c r="SJH307" s="80"/>
      <c r="SJI307" s="80"/>
      <c r="SJJ307" s="80"/>
      <c r="SJK307" s="80"/>
      <c r="SJL307" s="80"/>
      <c r="SJM307" s="80"/>
      <c r="SJN307" s="80"/>
      <c r="SJO307" s="80"/>
      <c r="SJP307" s="80"/>
      <c r="SJQ307" s="80"/>
      <c r="SJR307" s="80"/>
      <c r="SJS307" s="80"/>
      <c r="SJT307" s="80"/>
      <c r="SJU307" s="80"/>
      <c r="SJV307" s="80"/>
      <c r="SJW307" s="80"/>
      <c r="SJX307" s="80"/>
      <c r="SJY307" s="80"/>
      <c r="SJZ307" s="80"/>
      <c r="SKA307" s="80"/>
      <c r="SKB307" s="80"/>
      <c r="SKC307" s="80"/>
      <c r="SKD307" s="80"/>
      <c r="SKE307" s="80"/>
      <c r="SKF307" s="80"/>
      <c r="SKG307" s="80"/>
      <c r="SKH307" s="80"/>
      <c r="SKI307" s="80"/>
      <c r="SKJ307" s="80"/>
      <c r="SKK307" s="80"/>
      <c r="SKL307" s="80"/>
      <c r="SKM307" s="80"/>
      <c r="SKN307" s="80"/>
      <c r="SKO307" s="80"/>
      <c r="SKP307" s="80"/>
      <c r="SKQ307" s="80"/>
      <c r="SKR307" s="80"/>
      <c r="SKS307" s="80"/>
      <c r="SKT307" s="80"/>
      <c r="SKU307" s="80"/>
      <c r="SKV307" s="80"/>
      <c r="SKW307" s="80"/>
      <c r="SKX307" s="80"/>
      <c r="SKY307" s="80"/>
      <c r="SKZ307" s="80"/>
      <c r="SLA307" s="80"/>
      <c r="SLB307" s="80"/>
      <c r="SLC307" s="80"/>
      <c r="SLD307" s="80"/>
      <c r="SLE307" s="80"/>
      <c r="SLF307" s="80"/>
      <c r="SLG307" s="80"/>
      <c r="SLH307" s="80"/>
      <c r="SLI307" s="80"/>
      <c r="SLJ307" s="80"/>
      <c r="SLK307" s="80"/>
      <c r="SLL307" s="80"/>
      <c r="SLM307" s="80"/>
      <c r="SLN307" s="80"/>
      <c r="SLO307" s="80"/>
      <c r="SLP307" s="80"/>
      <c r="SLQ307" s="80"/>
      <c r="SLR307" s="80"/>
      <c r="SLS307" s="80"/>
      <c r="SLT307" s="80"/>
      <c r="SLU307" s="80"/>
      <c r="SLV307" s="80"/>
      <c r="SLW307" s="80"/>
      <c r="SLX307" s="80"/>
      <c r="SLY307" s="80"/>
      <c r="SLZ307" s="80"/>
      <c r="SMA307" s="80"/>
      <c r="SMB307" s="80"/>
      <c r="SMC307" s="80"/>
      <c r="SMD307" s="80"/>
      <c r="SME307" s="80"/>
      <c r="SMF307" s="80"/>
      <c r="SMG307" s="80"/>
      <c r="SMH307" s="80"/>
      <c r="SMI307" s="80"/>
      <c r="SMJ307" s="80"/>
      <c r="SMK307" s="80"/>
      <c r="SML307" s="80"/>
      <c r="SMM307" s="80"/>
      <c r="SMN307" s="80"/>
      <c r="SMO307" s="80"/>
      <c r="SMP307" s="80"/>
      <c r="SMQ307" s="80"/>
      <c r="SMR307" s="80"/>
      <c r="SMS307" s="80"/>
      <c r="SMT307" s="80"/>
      <c r="SMU307" s="80"/>
      <c r="SMV307" s="80"/>
      <c r="SMW307" s="80"/>
      <c r="SMX307" s="80"/>
      <c r="SMY307" s="80"/>
      <c r="SMZ307" s="80"/>
      <c r="SNA307" s="80"/>
      <c r="SNB307" s="80"/>
      <c r="SNC307" s="80"/>
      <c r="SND307" s="80"/>
      <c r="SNE307" s="80"/>
      <c r="SNF307" s="80"/>
      <c r="SNG307" s="80"/>
      <c r="SNH307" s="80"/>
      <c r="SNI307" s="80"/>
      <c r="SNJ307" s="80"/>
      <c r="SNK307" s="80"/>
      <c r="SNL307" s="80"/>
      <c r="SNM307" s="80"/>
      <c r="SNN307" s="80"/>
      <c r="SNO307" s="80"/>
      <c r="SNP307" s="80"/>
      <c r="SNQ307" s="80"/>
      <c r="SNR307" s="80"/>
      <c r="SNS307" s="80"/>
      <c r="SNT307" s="80"/>
      <c r="SNU307" s="80"/>
      <c r="SNV307" s="80"/>
      <c r="SNW307" s="80"/>
      <c r="SNX307" s="80"/>
      <c r="SNY307" s="80"/>
      <c r="SNZ307" s="80"/>
      <c r="SOA307" s="80"/>
      <c r="SOB307" s="80"/>
      <c r="SOC307" s="80"/>
      <c r="SOD307" s="80"/>
      <c r="SOE307" s="80"/>
      <c r="SOF307" s="80"/>
      <c r="SOG307" s="80"/>
      <c r="SOH307" s="80"/>
      <c r="SOI307" s="80"/>
      <c r="SOJ307" s="80"/>
      <c r="SOK307" s="80"/>
      <c r="SOL307" s="80"/>
      <c r="SOM307" s="80"/>
      <c r="SON307" s="80"/>
      <c r="SOO307" s="80"/>
      <c r="SOP307" s="80"/>
      <c r="SOQ307" s="80"/>
      <c r="SOR307" s="80"/>
      <c r="SOS307" s="80"/>
      <c r="SOT307" s="80"/>
      <c r="SOU307" s="80"/>
      <c r="SOV307" s="80"/>
      <c r="SOW307" s="80"/>
      <c r="SOX307" s="80"/>
      <c r="SOY307" s="80"/>
      <c r="SOZ307" s="80"/>
      <c r="SPA307" s="80"/>
      <c r="SPB307" s="80"/>
      <c r="SPC307" s="80"/>
      <c r="SPD307" s="80"/>
      <c r="SPE307" s="80"/>
      <c r="SPF307" s="80"/>
      <c r="SPG307" s="80"/>
      <c r="SPH307" s="80"/>
      <c r="SPI307" s="80"/>
      <c r="SPJ307" s="80"/>
      <c r="SPK307" s="80"/>
      <c r="SPL307" s="80"/>
      <c r="SPM307" s="80"/>
      <c r="SPN307" s="80"/>
      <c r="SPO307" s="80"/>
      <c r="SPP307" s="80"/>
      <c r="SPQ307" s="80"/>
      <c r="SPR307" s="80"/>
      <c r="SPS307" s="80"/>
      <c r="SPT307" s="80"/>
      <c r="SPU307" s="80"/>
      <c r="SPV307" s="80"/>
      <c r="SPW307" s="80"/>
      <c r="SPX307" s="80"/>
      <c r="SPY307" s="80"/>
      <c r="SPZ307" s="80"/>
      <c r="SQA307" s="80"/>
      <c r="SQB307" s="80"/>
      <c r="SQC307" s="80"/>
      <c r="SQD307" s="80"/>
      <c r="SQE307" s="80"/>
      <c r="SQF307" s="80"/>
      <c r="SQG307" s="80"/>
      <c r="SQH307" s="80"/>
      <c r="SQI307" s="80"/>
      <c r="SQJ307" s="80"/>
      <c r="SQK307" s="80"/>
      <c r="SQL307" s="80"/>
      <c r="SQM307" s="80"/>
      <c r="SQN307" s="80"/>
      <c r="SQO307" s="80"/>
      <c r="SQP307" s="80"/>
      <c r="SQQ307" s="80"/>
      <c r="SQR307" s="80"/>
      <c r="SQS307" s="80"/>
      <c r="SQT307" s="80"/>
      <c r="SQU307" s="80"/>
      <c r="SQV307" s="80"/>
      <c r="SQW307" s="80"/>
      <c r="SQX307" s="80"/>
      <c r="SQY307" s="80"/>
      <c r="SQZ307" s="80"/>
      <c r="SRA307" s="80"/>
      <c r="SRB307" s="80"/>
      <c r="SRC307" s="80"/>
      <c r="SRD307" s="80"/>
      <c r="SRE307" s="80"/>
      <c r="SRF307" s="80"/>
      <c r="SRG307" s="80"/>
      <c r="SRH307" s="80"/>
      <c r="SRI307" s="80"/>
      <c r="SRJ307" s="80"/>
      <c r="SRK307" s="80"/>
      <c r="SRL307" s="80"/>
      <c r="SRM307" s="80"/>
      <c r="SRN307" s="80"/>
      <c r="SRO307" s="80"/>
      <c r="SRP307" s="80"/>
      <c r="SRQ307" s="80"/>
      <c r="SRR307" s="80"/>
      <c r="SRS307" s="80"/>
      <c r="SRT307" s="80"/>
      <c r="SRU307" s="80"/>
      <c r="SRV307" s="80"/>
      <c r="SRW307" s="80"/>
      <c r="SRX307" s="80"/>
      <c r="SRY307" s="80"/>
      <c r="SRZ307" s="80"/>
      <c r="SSA307" s="80"/>
      <c r="SSB307" s="80"/>
      <c r="SSC307" s="80"/>
      <c r="SSD307" s="80"/>
      <c r="SSE307" s="80"/>
      <c r="SSF307" s="80"/>
      <c r="SSG307" s="80"/>
      <c r="SSH307" s="80"/>
      <c r="SSI307" s="80"/>
      <c r="SSJ307" s="80"/>
      <c r="SSK307" s="80"/>
      <c r="SSL307" s="80"/>
      <c r="SSM307" s="80"/>
      <c r="SSN307" s="80"/>
      <c r="SSO307" s="80"/>
      <c r="SSP307" s="80"/>
      <c r="SSQ307" s="80"/>
      <c r="SSR307" s="80"/>
      <c r="SSS307" s="80"/>
      <c r="SST307" s="80"/>
      <c r="SSU307" s="80"/>
      <c r="SSV307" s="80"/>
      <c r="SSW307" s="80"/>
      <c r="SSX307" s="80"/>
      <c r="SSY307" s="80"/>
      <c r="SSZ307" s="80"/>
      <c r="STA307" s="80"/>
      <c r="STB307" s="80"/>
      <c r="STC307" s="80"/>
      <c r="STD307" s="80"/>
      <c r="STE307" s="80"/>
      <c r="STF307" s="80"/>
      <c r="STG307" s="80"/>
      <c r="STH307" s="80"/>
      <c r="STI307" s="80"/>
      <c r="STJ307" s="80"/>
      <c r="STK307" s="80"/>
      <c r="STL307" s="80"/>
      <c r="STM307" s="80"/>
      <c r="STN307" s="80"/>
      <c r="STO307" s="80"/>
      <c r="STP307" s="80"/>
      <c r="STQ307" s="80"/>
      <c r="STR307" s="80"/>
      <c r="STS307" s="80"/>
      <c r="STT307" s="80"/>
      <c r="STU307" s="80"/>
      <c r="STV307" s="80"/>
      <c r="STW307" s="80"/>
      <c r="STX307" s="80"/>
      <c r="STY307" s="80"/>
      <c r="STZ307" s="80"/>
      <c r="SUA307" s="80"/>
      <c r="SUB307" s="80"/>
      <c r="SUC307" s="80"/>
      <c r="SUD307" s="80"/>
      <c r="SUE307" s="80"/>
      <c r="SUF307" s="80"/>
      <c r="SUG307" s="80"/>
      <c r="SUH307" s="80"/>
      <c r="SUI307" s="80"/>
      <c r="SUJ307" s="80"/>
      <c r="SUK307" s="80"/>
      <c r="SUL307" s="80"/>
      <c r="SUM307" s="80"/>
      <c r="SUN307" s="80"/>
      <c r="SUO307" s="80"/>
      <c r="SUP307" s="80"/>
      <c r="SUQ307" s="80"/>
      <c r="SUR307" s="80"/>
      <c r="SUS307" s="80"/>
      <c r="SUT307" s="80"/>
      <c r="SUU307" s="80"/>
      <c r="SUV307" s="80"/>
      <c r="SUW307" s="80"/>
      <c r="SUX307" s="80"/>
      <c r="SUY307" s="80"/>
      <c r="SUZ307" s="80"/>
      <c r="SVA307" s="80"/>
      <c r="SVB307" s="80"/>
      <c r="SVC307" s="80"/>
      <c r="SVD307" s="80"/>
      <c r="SVE307" s="80"/>
      <c r="SVF307" s="80"/>
      <c r="SVG307" s="80"/>
      <c r="SVH307" s="80"/>
      <c r="SVI307" s="80"/>
      <c r="SVJ307" s="80"/>
      <c r="SVK307" s="80"/>
      <c r="SVL307" s="80"/>
      <c r="SVM307" s="80"/>
      <c r="SVN307" s="80"/>
      <c r="SVO307" s="80"/>
      <c r="SVP307" s="80"/>
      <c r="SVQ307" s="80"/>
      <c r="SVR307" s="80"/>
      <c r="SVS307" s="80"/>
      <c r="SVT307" s="80"/>
      <c r="SVU307" s="80"/>
      <c r="SVV307" s="80"/>
      <c r="SVW307" s="80"/>
      <c r="SVX307" s="80"/>
      <c r="SVY307" s="80"/>
      <c r="SVZ307" s="80"/>
      <c r="SWA307" s="80"/>
      <c r="SWB307" s="80"/>
      <c r="SWC307" s="80"/>
      <c r="SWD307" s="80"/>
      <c r="SWE307" s="80"/>
      <c r="SWF307" s="80"/>
      <c r="SWG307" s="80"/>
      <c r="SWH307" s="80"/>
      <c r="SWI307" s="80"/>
      <c r="SWJ307" s="80"/>
      <c r="SWK307" s="80"/>
      <c r="SWL307" s="80"/>
      <c r="SWM307" s="80"/>
      <c r="SWN307" s="80"/>
      <c r="SWO307" s="80"/>
      <c r="SWP307" s="80"/>
      <c r="SWQ307" s="80"/>
      <c r="SWR307" s="80"/>
      <c r="SWS307" s="80"/>
      <c r="SWT307" s="80"/>
      <c r="SWU307" s="80"/>
      <c r="SWV307" s="80"/>
      <c r="SWW307" s="80"/>
      <c r="SWX307" s="80"/>
      <c r="SWY307" s="80"/>
      <c r="SWZ307" s="80"/>
      <c r="SXA307" s="80"/>
      <c r="SXB307" s="80"/>
      <c r="SXC307" s="80"/>
      <c r="SXD307" s="80"/>
      <c r="SXE307" s="80"/>
      <c r="SXF307" s="80"/>
      <c r="SXG307" s="80"/>
      <c r="SXH307" s="80"/>
      <c r="SXI307" s="80"/>
      <c r="SXJ307" s="80"/>
      <c r="SXK307" s="80"/>
      <c r="SXL307" s="80"/>
      <c r="SXM307" s="80"/>
      <c r="SXN307" s="80"/>
      <c r="SXO307" s="80"/>
      <c r="SXP307" s="80"/>
      <c r="SXQ307" s="80"/>
      <c r="SXR307" s="80"/>
      <c r="SXS307" s="80"/>
      <c r="SXT307" s="80"/>
      <c r="SXU307" s="80"/>
      <c r="SXV307" s="80"/>
      <c r="SXW307" s="80"/>
      <c r="SXX307" s="80"/>
      <c r="SXY307" s="80"/>
      <c r="SXZ307" s="80"/>
      <c r="SYA307" s="80"/>
      <c r="SYB307" s="80"/>
      <c r="SYC307" s="80"/>
      <c r="SYD307" s="80"/>
      <c r="SYE307" s="80"/>
      <c r="SYF307" s="80"/>
      <c r="SYG307" s="80"/>
      <c r="SYH307" s="80"/>
      <c r="SYI307" s="80"/>
      <c r="SYJ307" s="80"/>
      <c r="SYK307" s="80"/>
      <c r="SYL307" s="80"/>
      <c r="SYM307" s="80"/>
      <c r="SYN307" s="80"/>
      <c r="SYO307" s="80"/>
      <c r="SYP307" s="80"/>
      <c r="SYQ307" s="80"/>
      <c r="SYR307" s="80"/>
      <c r="SYS307" s="80"/>
      <c r="SYT307" s="80"/>
      <c r="SYU307" s="80"/>
      <c r="SYV307" s="80"/>
      <c r="SYW307" s="80"/>
      <c r="SYX307" s="80"/>
      <c r="SYY307" s="80"/>
      <c r="SYZ307" s="80"/>
      <c r="SZA307" s="80"/>
      <c r="SZB307" s="80"/>
      <c r="SZC307" s="80"/>
      <c r="SZD307" s="80"/>
      <c r="SZE307" s="80"/>
      <c r="SZF307" s="80"/>
      <c r="SZG307" s="80"/>
      <c r="SZH307" s="80"/>
      <c r="SZI307" s="80"/>
      <c r="SZJ307" s="80"/>
      <c r="SZK307" s="80"/>
      <c r="SZL307" s="80"/>
      <c r="SZM307" s="80"/>
      <c r="SZN307" s="80"/>
      <c r="SZO307" s="80"/>
      <c r="SZP307" s="80"/>
      <c r="SZQ307" s="80"/>
      <c r="SZR307" s="80"/>
      <c r="SZS307" s="80"/>
      <c r="SZT307" s="80"/>
      <c r="SZU307" s="80"/>
      <c r="SZV307" s="80"/>
      <c r="SZW307" s="80"/>
      <c r="SZX307" s="80"/>
      <c r="SZY307" s="80"/>
      <c r="SZZ307" s="80"/>
      <c r="TAA307" s="80"/>
      <c r="TAB307" s="80"/>
      <c r="TAC307" s="80"/>
      <c r="TAD307" s="80"/>
      <c r="TAE307" s="80"/>
      <c r="TAF307" s="80"/>
      <c r="TAG307" s="80"/>
      <c r="TAH307" s="80"/>
      <c r="TAI307" s="80"/>
      <c r="TAJ307" s="80"/>
      <c r="TAK307" s="80"/>
      <c r="TAL307" s="80"/>
      <c r="TAM307" s="80"/>
      <c r="TAN307" s="80"/>
      <c r="TAO307" s="80"/>
      <c r="TAP307" s="80"/>
      <c r="TAQ307" s="80"/>
      <c r="TAR307" s="80"/>
      <c r="TAS307" s="80"/>
      <c r="TAT307" s="80"/>
      <c r="TAU307" s="80"/>
      <c r="TAV307" s="80"/>
      <c r="TAW307" s="80"/>
      <c r="TAX307" s="80"/>
      <c r="TAY307" s="80"/>
      <c r="TAZ307" s="80"/>
      <c r="TBA307" s="80"/>
      <c r="TBB307" s="80"/>
      <c r="TBC307" s="80"/>
      <c r="TBD307" s="80"/>
      <c r="TBE307" s="80"/>
      <c r="TBF307" s="80"/>
      <c r="TBG307" s="80"/>
      <c r="TBH307" s="80"/>
      <c r="TBI307" s="80"/>
      <c r="TBJ307" s="80"/>
      <c r="TBK307" s="80"/>
      <c r="TBL307" s="80"/>
      <c r="TBM307" s="80"/>
      <c r="TBN307" s="80"/>
      <c r="TBO307" s="80"/>
      <c r="TBP307" s="80"/>
      <c r="TBQ307" s="80"/>
      <c r="TBR307" s="80"/>
      <c r="TBS307" s="80"/>
      <c r="TBT307" s="80"/>
      <c r="TBU307" s="80"/>
      <c r="TBV307" s="80"/>
      <c r="TBW307" s="80"/>
      <c r="TBX307" s="80"/>
      <c r="TBY307" s="80"/>
      <c r="TBZ307" s="80"/>
      <c r="TCA307" s="80"/>
      <c r="TCB307" s="80"/>
      <c r="TCC307" s="80"/>
      <c r="TCD307" s="80"/>
      <c r="TCE307" s="80"/>
      <c r="TCF307" s="80"/>
      <c r="TCG307" s="80"/>
      <c r="TCH307" s="80"/>
      <c r="TCI307" s="80"/>
      <c r="TCJ307" s="80"/>
      <c r="TCK307" s="80"/>
      <c r="TCL307" s="80"/>
      <c r="TCM307" s="80"/>
      <c r="TCN307" s="80"/>
      <c r="TCO307" s="80"/>
      <c r="TCP307" s="80"/>
      <c r="TCQ307" s="80"/>
      <c r="TCR307" s="80"/>
      <c r="TCS307" s="80"/>
      <c r="TCT307" s="80"/>
      <c r="TCU307" s="80"/>
      <c r="TCV307" s="80"/>
      <c r="TCW307" s="80"/>
      <c r="TCX307" s="80"/>
      <c r="TCY307" s="80"/>
      <c r="TCZ307" s="80"/>
      <c r="TDA307" s="80"/>
      <c r="TDB307" s="80"/>
      <c r="TDC307" s="80"/>
      <c r="TDD307" s="80"/>
      <c r="TDE307" s="80"/>
      <c r="TDF307" s="80"/>
      <c r="TDG307" s="80"/>
      <c r="TDH307" s="80"/>
      <c r="TDI307" s="80"/>
      <c r="TDJ307" s="80"/>
      <c r="TDK307" s="80"/>
      <c r="TDL307" s="80"/>
      <c r="TDM307" s="80"/>
      <c r="TDN307" s="80"/>
      <c r="TDO307" s="80"/>
      <c r="TDP307" s="80"/>
      <c r="TDQ307" s="80"/>
      <c r="TDR307" s="80"/>
      <c r="TDS307" s="80"/>
      <c r="TDT307" s="80"/>
      <c r="TDU307" s="80"/>
      <c r="TDV307" s="80"/>
      <c r="TDW307" s="80"/>
      <c r="TDX307" s="80"/>
      <c r="TDY307" s="80"/>
      <c r="TDZ307" s="80"/>
      <c r="TEA307" s="80"/>
      <c r="TEB307" s="80"/>
      <c r="TEC307" s="80"/>
      <c r="TED307" s="80"/>
      <c r="TEE307" s="80"/>
      <c r="TEF307" s="80"/>
      <c r="TEG307" s="80"/>
      <c r="TEH307" s="80"/>
      <c r="TEI307" s="80"/>
      <c r="TEJ307" s="80"/>
      <c r="TEK307" s="80"/>
      <c r="TEL307" s="80"/>
      <c r="TEM307" s="80"/>
      <c r="TEN307" s="80"/>
      <c r="TEO307" s="80"/>
      <c r="TEP307" s="80"/>
      <c r="TEQ307" s="80"/>
      <c r="TER307" s="80"/>
      <c r="TES307" s="80"/>
      <c r="TET307" s="80"/>
      <c r="TEU307" s="80"/>
      <c r="TEV307" s="80"/>
      <c r="TEW307" s="80"/>
      <c r="TEX307" s="80"/>
      <c r="TEY307" s="80"/>
      <c r="TEZ307" s="80"/>
      <c r="TFA307" s="80"/>
      <c r="TFB307" s="80"/>
      <c r="TFC307" s="80"/>
      <c r="TFD307" s="80"/>
      <c r="TFE307" s="80"/>
      <c r="TFF307" s="80"/>
      <c r="TFG307" s="80"/>
      <c r="TFH307" s="80"/>
      <c r="TFI307" s="80"/>
      <c r="TFJ307" s="80"/>
      <c r="TFK307" s="80"/>
      <c r="TFL307" s="80"/>
      <c r="TFM307" s="80"/>
      <c r="TFN307" s="80"/>
      <c r="TFO307" s="80"/>
      <c r="TFP307" s="80"/>
      <c r="TFQ307" s="80"/>
      <c r="TFR307" s="80"/>
      <c r="TFS307" s="80"/>
      <c r="TFT307" s="80"/>
      <c r="TFU307" s="80"/>
      <c r="TFV307" s="80"/>
      <c r="TFW307" s="80"/>
      <c r="TFX307" s="80"/>
      <c r="TFY307" s="80"/>
      <c r="TFZ307" s="80"/>
      <c r="TGA307" s="80"/>
      <c r="TGB307" s="80"/>
      <c r="TGC307" s="80"/>
      <c r="TGD307" s="80"/>
      <c r="TGE307" s="80"/>
      <c r="TGF307" s="80"/>
      <c r="TGG307" s="80"/>
      <c r="TGH307" s="80"/>
      <c r="TGI307" s="80"/>
      <c r="TGJ307" s="80"/>
      <c r="TGK307" s="80"/>
      <c r="TGL307" s="80"/>
      <c r="TGM307" s="80"/>
      <c r="TGN307" s="80"/>
      <c r="TGO307" s="80"/>
      <c r="TGP307" s="80"/>
      <c r="TGQ307" s="80"/>
      <c r="TGR307" s="80"/>
      <c r="TGS307" s="80"/>
      <c r="TGT307" s="80"/>
      <c r="TGU307" s="80"/>
      <c r="TGV307" s="80"/>
      <c r="TGW307" s="80"/>
      <c r="TGX307" s="80"/>
      <c r="TGY307" s="80"/>
      <c r="TGZ307" s="80"/>
      <c r="THA307" s="80"/>
      <c r="THB307" s="80"/>
      <c r="THC307" s="80"/>
      <c r="THD307" s="80"/>
      <c r="THE307" s="80"/>
      <c r="THF307" s="80"/>
      <c r="THG307" s="80"/>
      <c r="THH307" s="80"/>
      <c r="THI307" s="80"/>
      <c r="THJ307" s="80"/>
      <c r="THK307" s="80"/>
      <c r="THL307" s="80"/>
      <c r="THM307" s="80"/>
      <c r="THN307" s="80"/>
      <c r="THO307" s="80"/>
      <c r="THP307" s="80"/>
      <c r="THQ307" s="80"/>
      <c r="THR307" s="80"/>
      <c r="THS307" s="80"/>
      <c r="THT307" s="80"/>
      <c r="THU307" s="80"/>
      <c r="THV307" s="80"/>
      <c r="THW307" s="80"/>
      <c r="THX307" s="80"/>
      <c r="THY307" s="80"/>
      <c r="THZ307" s="80"/>
      <c r="TIA307" s="80"/>
      <c r="TIB307" s="80"/>
      <c r="TIC307" s="80"/>
      <c r="TID307" s="80"/>
      <c r="TIE307" s="80"/>
      <c r="TIF307" s="80"/>
      <c r="TIG307" s="80"/>
      <c r="TIH307" s="80"/>
      <c r="TII307" s="80"/>
      <c r="TIJ307" s="80"/>
      <c r="TIK307" s="80"/>
      <c r="TIL307" s="80"/>
      <c r="TIM307" s="80"/>
      <c r="TIN307" s="80"/>
      <c r="TIO307" s="80"/>
      <c r="TIP307" s="80"/>
      <c r="TIQ307" s="80"/>
      <c r="TIR307" s="80"/>
      <c r="TIS307" s="80"/>
      <c r="TIT307" s="80"/>
      <c r="TIU307" s="80"/>
      <c r="TIV307" s="80"/>
      <c r="TIW307" s="80"/>
      <c r="TIX307" s="80"/>
      <c r="TIY307" s="80"/>
      <c r="TIZ307" s="80"/>
      <c r="TJA307" s="80"/>
      <c r="TJB307" s="80"/>
      <c r="TJC307" s="80"/>
      <c r="TJD307" s="80"/>
      <c r="TJE307" s="80"/>
      <c r="TJF307" s="80"/>
      <c r="TJG307" s="80"/>
      <c r="TJH307" s="80"/>
      <c r="TJI307" s="80"/>
      <c r="TJJ307" s="80"/>
      <c r="TJK307" s="80"/>
      <c r="TJL307" s="80"/>
      <c r="TJM307" s="80"/>
      <c r="TJN307" s="80"/>
      <c r="TJO307" s="80"/>
      <c r="TJP307" s="80"/>
      <c r="TJQ307" s="80"/>
      <c r="TJR307" s="80"/>
      <c r="TJS307" s="80"/>
      <c r="TJT307" s="80"/>
      <c r="TJU307" s="80"/>
      <c r="TJV307" s="80"/>
      <c r="TJW307" s="80"/>
      <c r="TJX307" s="80"/>
      <c r="TJY307" s="80"/>
      <c r="TJZ307" s="80"/>
      <c r="TKA307" s="80"/>
      <c r="TKB307" s="80"/>
      <c r="TKC307" s="80"/>
      <c r="TKD307" s="80"/>
      <c r="TKE307" s="80"/>
      <c r="TKF307" s="80"/>
      <c r="TKG307" s="80"/>
      <c r="TKH307" s="80"/>
      <c r="TKI307" s="80"/>
      <c r="TKJ307" s="80"/>
      <c r="TKK307" s="80"/>
      <c r="TKL307" s="80"/>
      <c r="TKM307" s="80"/>
      <c r="TKN307" s="80"/>
      <c r="TKO307" s="80"/>
      <c r="TKP307" s="80"/>
      <c r="TKQ307" s="80"/>
      <c r="TKR307" s="80"/>
      <c r="TKS307" s="80"/>
      <c r="TKT307" s="80"/>
      <c r="TKU307" s="80"/>
      <c r="TKV307" s="80"/>
      <c r="TKW307" s="80"/>
      <c r="TKX307" s="80"/>
      <c r="TKY307" s="80"/>
      <c r="TKZ307" s="80"/>
      <c r="TLA307" s="80"/>
      <c r="TLB307" s="80"/>
      <c r="TLC307" s="80"/>
      <c r="TLD307" s="80"/>
      <c r="TLE307" s="80"/>
      <c r="TLF307" s="80"/>
      <c r="TLG307" s="80"/>
      <c r="TLH307" s="80"/>
      <c r="TLI307" s="80"/>
      <c r="TLJ307" s="80"/>
      <c r="TLK307" s="80"/>
      <c r="TLL307" s="80"/>
      <c r="TLM307" s="80"/>
      <c r="TLN307" s="80"/>
      <c r="TLO307" s="80"/>
      <c r="TLP307" s="80"/>
      <c r="TLQ307" s="80"/>
      <c r="TLR307" s="80"/>
      <c r="TLS307" s="80"/>
      <c r="TLT307" s="80"/>
      <c r="TLU307" s="80"/>
      <c r="TLV307" s="80"/>
      <c r="TLW307" s="80"/>
      <c r="TLX307" s="80"/>
      <c r="TLY307" s="80"/>
      <c r="TLZ307" s="80"/>
      <c r="TMA307" s="80"/>
      <c r="TMB307" s="80"/>
      <c r="TMC307" s="80"/>
      <c r="TMD307" s="80"/>
      <c r="TME307" s="80"/>
      <c r="TMF307" s="80"/>
      <c r="TMG307" s="80"/>
      <c r="TMH307" s="80"/>
      <c r="TMI307" s="80"/>
      <c r="TMJ307" s="80"/>
      <c r="TMK307" s="80"/>
      <c r="TML307" s="80"/>
      <c r="TMM307" s="80"/>
      <c r="TMN307" s="80"/>
      <c r="TMO307" s="80"/>
      <c r="TMP307" s="80"/>
      <c r="TMQ307" s="80"/>
      <c r="TMR307" s="80"/>
      <c r="TMS307" s="80"/>
      <c r="TMT307" s="80"/>
      <c r="TMU307" s="80"/>
      <c r="TMV307" s="80"/>
      <c r="TMW307" s="80"/>
      <c r="TMX307" s="80"/>
      <c r="TMY307" s="80"/>
      <c r="TMZ307" s="80"/>
      <c r="TNA307" s="80"/>
      <c r="TNB307" s="80"/>
      <c r="TNC307" s="80"/>
      <c r="TND307" s="80"/>
      <c r="TNE307" s="80"/>
      <c r="TNF307" s="80"/>
      <c r="TNG307" s="80"/>
      <c r="TNH307" s="80"/>
      <c r="TNI307" s="80"/>
      <c r="TNJ307" s="80"/>
      <c r="TNK307" s="80"/>
      <c r="TNL307" s="80"/>
      <c r="TNM307" s="80"/>
      <c r="TNN307" s="80"/>
      <c r="TNO307" s="80"/>
      <c r="TNP307" s="80"/>
      <c r="TNQ307" s="80"/>
      <c r="TNR307" s="80"/>
      <c r="TNS307" s="80"/>
      <c r="TNT307" s="80"/>
      <c r="TNU307" s="80"/>
      <c r="TNV307" s="80"/>
      <c r="TNW307" s="80"/>
      <c r="TNX307" s="80"/>
      <c r="TNY307" s="80"/>
      <c r="TNZ307" s="80"/>
      <c r="TOA307" s="80"/>
      <c r="TOB307" s="80"/>
      <c r="TOC307" s="80"/>
      <c r="TOD307" s="80"/>
      <c r="TOE307" s="80"/>
      <c r="TOF307" s="80"/>
      <c r="TOG307" s="80"/>
      <c r="TOH307" s="80"/>
      <c r="TOI307" s="80"/>
      <c r="TOJ307" s="80"/>
      <c r="TOK307" s="80"/>
      <c r="TOL307" s="80"/>
      <c r="TOM307" s="80"/>
      <c r="TON307" s="80"/>
      <c r="TOO307" s="80"/>
      <c r="TOP307" s="80"/>
      <c r="TOQ307" s="80"/>
      <c r="TOR307" s="80"/>
      <c r="TOS307" s="80"/>
      <c r="TOT307" s="80"/>
      <c r="TOU307" s="80"/>
      <c r="TOV307" s="80"/>
      <c r="TOW307" s="80"/>
      <c r="TOX307" s="80"/>
      <c r="TOY307" s="80"/>
      <c r="TOZ307" s="80"/>
      <c r="TPA307" s="80"/>
      <c r="TPB307" s="80"/>
      <c r="TPC307" s="80"/>
      <c r="TPD307" s="80"/>
      <c r="TPE307" s="80"/>
      <c r="TPF307" s="80"/>
      <c r="TPG307" s="80"/>
      <c r="TPH307" s="80"/>
      <c r="TPI307" s="80"/>
      <c r="TPJ307" s="80"/>
      <c r="TPK307" s="80"/>
      <c r="TPL307" s="80"/>
      <c r="TPM307" s="80"/>
      <c r="TPN307" s="80"/>
      <c r="TPO307" s="80"/>
      <c r="TPP307" s="80"/>
      <c r="TPQ307" s="80"/>
      <c r="TPR307" s="80"/>
      <c r="TPS307" s="80"/>
      <c r="TPT307" s="80"/>
      <c r="TPU307" s="80"/>
      <c r="TPV307" s="80"/>
      <c r="TPW307" s="80"/>
      <c r="TPX307" s="80"/>
      <c r="TPY307" s="80"/>
      <c r="TPZ307" s="80"/>
      <c r="TQA307" s="80"/>
      <c r="TQB307" s="80"/>
      <c r="TQC307" s="80"/>
      <c r="TQD307" s="80"/>
      <c r="TQE307" s="80"/>
      <c r="TQF307" s="80"/>
      <c r="TQG307" s="80"/>
      <c r="TQH307" s="80"/>
      <c r="TQI307" s="80"/>
      <c r="TQJ307" s="80"/>
      <c r="TQK307" s="80"/>
      <c r="TQL307" s="80"/>
      <c r="TQM307" s="80"/>
      <c r="TQN307" s="80"/>
      <c r="TQO307" s="80"/>
      <c r="TQP307" s="80"/>
      <c r="TQQ307" s="80"/>
      <c r="TQR307" s="80"/>
      <c r="TQS307" s="80"/>
      <c r="TQT307" s="80"/>
      <c r="TQU307" s="80"/>
      <c r="TQV307" s="80"/>
      <c r="TQW307" s="80"/>
      <c r="TQX307" s="80"/>
      <c r="TQY307" s="80"/>
      <c r="TQZ307" s="80"/>
      <c r="TRA307" s="80"/>
      <c r="TRB307" s="80"/>
      <c r="TRC307" s="80"/>
      <c r="TRD307" s="80"/>
      <c r="TRE307" s="80"/>
      <c r="TRF307" s="80"/>
      <c r="TRG307" s="80"/>
      <c r="TRH307" s="80"/>
      <c r="TRI307" s="80"/>
      <c r="TRJ307" s="80"/>
      <c r="TRK307" s="80"/>
      <c r="TRL307" s="80"/>
      <c r="TRM307" s="80"/>
      <c r="TRN307" s="80"/>
      <c r="TRO307" s="80"/>
      <c r="TRP307" s="80"/>
      <c r="TRQ307" s="80"/>
      <c r="TRR307" s="80"/>
      <c r="TRS307" s="80"/>
      <c r="TRT307" s="80"/>
      <c r="TRU307" s="80"/>
      <c r="TRV307" s="80"/>
      <c r="TRW307" s="80"/>
      <c r="TRX307" s="80"/>
      <c r="TRY307" s="80"/>
      <c r="TRZ307" s="80"/>
      <c r="TSA307" s="80"/>
      <c r="TSB307" s="80"/>
      <c r="TSC307" s="80"/>
      <c r="TSD307" s="80"/>
      <c r="TSE307" s="80"/>
      <c r="TSF307" s="80"/>
      <c r="TSG307" s="80"/>
      <c r="TSH307" s="80"/>
      <c r="TSI307" s="80"/>
      <c r="TSJ307" s="80"/>
      <c r="TSK307" s="80"/>
      <c r="TSL307" s="80"/>
      <c r="TSM307" s="80"/>
      <c r="TSN307" s="80"/>
      <c r="TSO307" s="80"/>
      <c r="TSP307" s="80"/>
      <c r="TSQ307" s="80"/>
      <c r="TSR307" s="80"/>
      <c r="TSS307" s="80"/>
      <c r="TST307" s="80"/>
      <c r="TSU307" s="80"/>
      <c r="TSV307" s="80"/>
      <c r="TSW307" s="80"/>
      <c r="TSX307" s="80"/>
      <c r="TSY307" s="80"/>
      <c r="TSZ307" s="80"/>
      <c r="TTA307" s="80"/>
      <c r="TTB307" s="80"/>
      <c r="TTC307" s="80"/>
      <c r="TTD307" s="80"/>
      <c r="TTE307" s="80"/>
      <c r="TTF307" s="80"/>
      <c r="TTG307" s="80"/>
      <c r="TTH307" s="80"/>
      <c r="TTI307" s="80"/>
      <c r="TTJ307" s="80"/>
      <c r="TTK307" s="80"/>
      <c r="TTL307" s="80"/>
      <c r="TTM307" s="80"/>
      <c r="TTN307" s="80"/>
      <c r="TTO307" s="80"/>
      <c r="TTP307" s="80"/>
      <c r="TTQ307" s="80"/>
      <c r="TTR307" s="80"/>
      <c r="TTS307" s="80"/>
      <c r="TTT307" s="80"/>
      <c r="TTU307" s="80"/>
      <c r="TTV307" s="80"/>
      <c r="TTW307" s="80"/>
      <c r="TTX307" s="80"/>
      <c r="TTY307" s="80"/>
      <c r="TTZ307" s="80"/>
      <c r="TUA307" s="80"/>
      <c r="TUB307" s="80"/>
      <c r="TUC307" s="80"/>
      <c r="TUD307" s="80"/>
      <c r="TUE307" s="80"/>
      <c r="TUF307" s="80"/>
      <c r="TUG307" s="80"/>
      <c r="TUH307" s="80"/>
      <c r="TUI307" s="80"/>
      <c r="TUJ307" s="80"/>
      <c r="TUK307" s="80"/>
      <c r="TUL307" s="80"/>
      <c r="TUM307" s="80"/>
      <c r="TUN307" s="80"/>
      <c r="TUO307" s="80"/>
      <c r="TUP307" s="80"/>
      <c r="TUQ307" s="80"/>
      <c r="TUR307" s="80"/>
      <c r="TUS307" s="80"/>
      <c r="TUT307" s="80"/>
      <c r="TUU307" s="80"/>
      <c r="TUV307" s="80"/>
      <c r="TUW307" s="80"/>
      <c r="TUX307" s="80"/>
      <c r="TUY307" s="80"/>
      <c r="TUZ307" s="80"/>
      <c r="TVA307" s="80"/>
      <c r="TVB307" s="80"/>
      <c r="TVC307" s="80"/>
      <c r="TVD307" s="80"/>
      <c r="TVE307" s="80"/>
      <c r="TVF307" s="80"/>
      <c r="TVG307" s="80"/>
      <c r="TVH307" s="80"/>
      <c r="TVI307" s="80"/>
      <c r="TVJ307" s="80"/>
      <c r="TVK307" s="80"/>
      <c r="TVL307" s="80"/>
      <c r="TVM307" s="80"/>
      <c r="TVN307" s="80"/>
      <c r="TVO307" s="80"/>
      <c r="TVP307" s="80"/>
      <c r="TVQ307" s="80"/>
      <c r="TVR307" s="80"/>
      <c r="TVS307" s="80"/>
      <c r="TVT307" s="80"/>
      <c r="TVU307" s="80"/>
      <c r="TVV307" s="80"/>
      <c r="TVW307" s="80"/>
      <c r="TVX307" s="80"/>
      <c r="TVY307" s="80"/>
      <c r="TVZ307" s="80"/>
      <c r="TWA307" s="80"/>
      <c r="TWB307" s="80"/>
      <c r="TWC307" s="80"/>
      <c r="TWD307" s="80"/>
      <c r="TWE307" s="80"/>
      <c r="TWF307" s="80"/>
      <c r="TWG307" s="80"/>
      <c r="TWH307" s="80"/>
      <c r="TWI307" s="80"/>
      <c r="TWJ307" s="80"/>
      <c r="TWK307" s="80"/>
      <c r="TWL307" s="80"/>
      <c r="TWM307" s="80"/>
      <c r="TWN307" s="80"/>
      <c r="TWO307" s="80"/>
      <c r="TWP307" s="80"/>
      <c r="TWQ307" s="80"/>
      <c r="TWR307" s="80"/>
      <c r="TWS307" s="80"/>
      <c r="TWT307" s="80"/>
      <c r="TWU307" s="80"/>
      <c r="TWV307" s="80"/>
      <c r="TWW307" s="80"/>
      <c r="TWX307" s="80"/>
      <c r="TWY307" s="80"/>
      <c r="TWZ307" s="80"/>
      <c r="TXA307" s="80"/>
      <c r="TXB307" s="80"/>
      <c r="TXC307" s="80"/>
      <c r="TXD307" s="80"/>
      <c r="TXE307" s="80"/>
      <c r="TXF307" s="80"/>
      <c r="TXG307" s="80"/>
      <c r="TXH307" s="80"/>
      <c r="TXI307" s="80"/>
      <c r="TXJ307" s="80"/>
      <c r="TXK307" s="80"/>
      <c r="TXL307" s="80"/>
      <c r="TXM307" s="80"/>
      <c r="TXN307" s="80"/>
      <c r="TXO307" s="80"/>
      <c r="TXP307" s="80"/>
      <c r="TXQ307" s="80"/>
      <c r="TXR307" s="80"/>
      <c r="TXS307" s="80"/>
      <c r="TXT307" s="80"/>
      <c r="TXU307" s="80"/>
      <c r="TXV307" s="80"/>
      <c r="TXW307" s="80"/>
      <c r="TXX307" s="80"/>
      <c r="TXY307" s="80"/>
      <c r="TXZ307" s="80"/>
      <c r="TYA307" s="80"/>
      <c r="TYB307" s="80"/>
      <c r="TYC307" s="80"/>
      <c r="TYD307" s="80"/>
      <c r="TYE307" s="80"/>
      <c r="TYF307" s="80"/>
      <c r="TYG307" s="80"/>
      <c r="TYH307" s="80"/>
      <c r="TYI307" s="80"/>
      <c r="TYJ307" s="80"/>
      <c r="TYK307" s="80"/>
      <c r="TYL307" s="80"/>
      <c r="TYM307" s="80"/>
      <c r="TYN307" s="80"/>
      <c r="TYO307" s="80"/>
      <c r="TYP307" s="80"/>
      <c r="TYQ307" s="80"/>
      <c r="TYR307" s="80"/>
      <c r="TYS307" s="80"/>
      <c r="TYT307" s="80"/>
      <c r="TYU307" s="80"/>
      <c r="TYV307" s="80"/>
      <c r="TYW307" s="80"/>
      <c r="TYX307" s="80"/>
      <c r="TYY307" s="80"/>
      <c r="TYZ307" s="80"/>
      <c r="TZA307" s="80"/>
      <c r="TZB307" s="80"/>
      <c r="TZC307" s="80"/>
      <c r="TZD307" s="80"/>
      <c r="TZE307" s="80"/>
      <c r="TZF307" s="80"/>
      <c r="TZG307" s="80"/>
      <c r="TZH307" s="80"/>
      <c r="TZI307" s="80"/>
      <c r="TZJ307" s="80"/>
      <c r="TZK307" s="80"/>
      <c r="TZL307" s="80"/>
      <c r="TZM307" s="80"/>
      <c r="TZN307" s="80"/>
      <c r="TZO307" s="80"/>
      <c r="TZP307" s="80"/>
      <c r="TZQ307" s="80"/>
      <c r="TZR307" s="80"/>
      <c r="TZS307" s="80"/>
      <c r="TZT307" s="80"/>
      <c r="TZU307" s="80"/>
      <c r="TZV307" s="80"/>
      <c r="TZW307" s="80"/>
      <c r="TZX307" s="80"/>
      <c r="TZY307" s="80"/>
      <c r="TZZ307" s="80"/>
      <c r="UAA307" s="80"/>
      <c r="UAB307" s="80"/>
      <c r="UAC307" s="80"/>
      <c r="UAD307" s="80"/>
      <c r="UAE307" s="80"/>
      <c r="UAF307" s="80"/>
      <c r="UAG307" s="80"/>
      <c r="UAH307" s="80"/>
      <c r="UAI307" s="80"/>
      <c r="UAJ307" s="80"/>
      <c r="UAK307" s="80"/>
      <c r="UAL307" s="80"/>
      <c r="UAM307" s="80"/>
      <c r="UAN307" s="80"/>
      <c r="UAO307" s="80"/>
      <c r="UAP307" s="80"/>
      <c r="UAQ307" s="80"/>
      <c r="UAR307" s="80"/>
      <c r="UAS307" s="80"/>
      <c r="UAT307" s="80"/>
      <c r="UAU307" s="80"/>
      <c r="UAV307" s="80"/>
      <c r="UAW307" s="80"/>
      <c r="UAX307" s="80"/>
      <c r="UAY307" s="80"/>
      <c r="UAZ307" s="80"/>
      <c r="UBA307" s="80"/>
      <c r="UBB307" s="80"/>
      <c r="UBC307" s="80"/>
      <c r="UBD307" s="80"/>
      <c r="UBE307" s="80"/>
      <c r="UBF307" s="80"/>
      <c r="UBG307" s="80"/>
      <c r="UBH307" s="80"/>
      <c r="UBI307" s="80"/>
      <c r="UBJ307" s="80"/>
      <c r="UBK307" s="80"/>
      <c r="UBL307" s="80"/>
      <c r="UBM307" s="80"/>
      <c r="UBN307" s="80"/>
      <c r="UBO307" s="80"/>
      <c r="UBP307" s="80"/>
      <c r="UBQ307" s="80"/>
      <c r="UBR307" s="80"/>
      <c r="UBS307" s="80"/>
      <c r="UBT307" s="80"/>
      <c r="UBU307" s="80"/>
      <c r="UBV307" s="80"/>
      <c r="UBW307" s="80"/>
      <c r="UBX307" s="80"/>
      <c r="UBY307" s="80"/>
      <c r="UBZ307" s="80"/>
      <c r="UCA307" s="80"/>
      <c r="UCB307" s="80"/>
      <c r="UCC307" s="80"/>
      <c r="UCD307" s="80"/>
      <c r="UCE307" s="80"/>
      <c r="UCF307" s="80"/>
      <c r="UCG307" s="80"/>
      <c r="UCH307" s="80"/>
      <c r="UCI307" s="80"/>
      <c r="UCJ307" s="80"/>
      <c r="UCK307" s="80"/>
      <c r="UCL307" s="80"/>
      <c r="UCM307" s="80"/>
      <c r="UCN307" s="80"/>
      <c r="UCO307" s="80"/>
      <c r="UCP307" s="80"/>
      <c r="UCQ307" s="80"/>
      <c r="UCR307" s="80"/>
      <c r="UCS307" s="80"/>
      <c r="UCT307" s="80"/>
      <c r="UCU307" s="80"/>
      <c r="UCV307" s="80"/>
      <c r="UCW307" s="80"/>
      <c r="UCX307" s="80"/>
      <c r="UCY307" s="80"/>
      <c r="UCZ307" s="80"/>
      <c r="UDA307" s="80"/>
      <c r="UDB307" s="80"/>
      <c r="UDC307" s="80"/>
      <c r="UDD307" s="80"/>
      <c r="UDE307" s="80"/>
      <c r="UDF307" s="80"/>
      <c r="UDG307" s="80"/>
      <c r="UDH307" s="80"/>
      <c r="UDI307" s="80"/>
      <c r="UDJ307" s="80"/>
      <c r="UDK307" s="80"/>
      <c r="UDL307" s="80"/>
      <c r="UDM307" s="80"/>
      <c r="UDN307" s="80"/>
      <c r="UDO307" s="80"/>
      <c r="UDP307" s="80"/>
      <c r="UDQ307" s="80"/>
      <c r="UDR307" s="80"/>
      <c r="UDS307" s="80"/>
      <c r="UDT307" s="80"/>
      <c r="UDU307" s="80"/>
      <c r="UDV307" s="80"/>
      <c r="UDW307" s="80"/>
      <c r="UDX307" s="80"/>
      <c r="UDY307" s="80"/>
      <c r="UDZ307" s="80"/>
      <c r="UEA307" s="80"/>
      <c r="UEB307" s="80"/>
      <c r="UEC307" s="80"/>
      <c r="UED307" s="80"/>
      <c r="UEE307" s="80"/>
      <c r="UEF307" s="80"/>
      <c r="UEG307" s="80"/>
      <c r="UEH307" s="80"/>
      <c r="UEI307" s="80"/>
      <c r="UEJ307" s="80"/>
      <c r="UEK307" s="80"/>
      <c r="UEL307" s="80"/>
      <c r="UEM307" s="80"/>
      <c r="UEN307" s="80"/>
      <c r="UEO307" s="80"/>
      <c r="UEP307" s="80"/>
      <c r="UEQ307" s="80"/>
      <c r="UER307" s="80"/>
      <c r="UES307" s="80"/>
      <c r="UET307" s="80"/>
      <c r="UEU307" s="80"/>
      <c r="UEV307" s="80"/>
      <c r="UEW307" s="80"/>
      <c r="UEX307" s="80"/>
      <c r="UEY307" s="80"/>
      <c r="UEZ307" s="80"/>
      <c r="UFA307" s="80"/>
      <c r="UFB307" s="80"/>
      <c r="UFC307" s="80"/>
      <c r="UFD307" s="80"/>
      <c r="UFE307" s="80"/>
      <c r="UFF307" s="80"/>
      <c r="UFG307" s="80"/>
      <c r="UFH307" s="80"/>
      <c r="UFI307" s="80"/>
      <c r="UFJ307" s="80"/>
      <c r="UFK307" s="80"/>
      <c r="UFL307" s="80"/>
      <c r="UFM307" s="80"/>
      <c r="UFN307" s="80"/>
      <c r="UFO307" s="80"/>
      <c r="UFP307" s="80"/>
      <c r="UFQ307" s="80"/>
      <c r="UFR307" s="80"/>
      <c r="UFS307" s="80"/>
      <c r="UFT307" s="80"/>
      <c r="UFU307" s="80"/>
      <c r="UFV307" s="80"/>
      <c r="UFW307" s="80"/>
      <c r="UFX307" s="80"/>
      <c r="UFY307" s="80"/>
      <c r="UFZ307" s="80"/>
      <c r="UGA307" s="80"/>
      <c r="UGB307" s="80"/>
      <c r="UGC307" s="80"/>
      <c r="UGD307" s="80"/>
      <c r="UGE307" s="80"/>
      <c r="UGF307" s="80"/>
      <c r="UGG307" s="80"/>
      <c r="UGH307" s="80"/>
      <c r="UGI307" s="80"/>
      <c r="UGJ307" s="80"/>
      <c r="UGK307" s="80"/>
      <c r="UGL307" s="80"/>
      <c r="UGM307" s="80"/>
      <c r="UGN307" s="80"/>
      <c r="UGO307" s="80"/>
      <c r="UGP307" s="80"/>
      <c r="UGQ307" s="80"/>
      <c r="UGR307" s="80"/>
      <c r="UGS307" s="80"/>
      <c r="UGT307" s="80"/>
      <c r="UGU307" s="80"/>
      <c r="UGV307" s="80"/>
      <c r="UGW307" s="80"/>
      <c r="UGX307" s="80"/>
      <c r="UGY307" s="80"/>
      <c r="UGZ307" s="80"/>
      <c r="UHA307" s="80"/>
      <c r="UHB307" s="80"/>
      <c r="UHC307" s="80"/>
      <c r="UHD307" s="80"/>
      <c r="UHE307" s="80"/>
      <c r="UHF307" s="80"/>
      <c r="UHG307" s="80"/>
      <c r="UHH307" s="80"/>
      <c r="UHI307" s="80"/>
      <c r="UHJ307" s="80"/>
      <c r="UHK307" s="80"/>
      <c r="UHL307" s="80"/>
      <c r="UHM307" s="80"/>
      <c r="UHN307" s="80"/>
      <c r="UHO307" s="80"/>
      <c r="UHP307" s="80"/>
      <c r="UHQ307" s="80"/>
      <c r="UHR307" s="80"/>
      <c r="UHS307" s="80"/>
      <c r="UHT307" s="80"/>
      <c r="UHU307" s="80"/>
      <c r="UHV307" s="80"/>
      <c r="UHW307" s="80"/>
      <c r="UHX307" s="80"/>
      <c r="UHY307" s="80"/>
      <c r="UHZ307" s="80"/>
      <c r="UIA307" s="80"/>
      <c r="UIB307" s="80"/>
      <c r="UIC307" s="80"/>
      <c r="UID307" s="80"/>
      <c r="UIE307" s="80"/>
      <c r="UIF307" s="80"/>
      <c r="UIG307" s="80"/>
      <c r="UIH307" s="80"/>
      <c r="UII307" s="80"/>
      <c r="UIJ307" s="80"/>
      <c r="UIK307" s="80"/>
      <c r="UIL307" s="80"/>
      <c r="UIM307" s="80"/>
      <c r="UIN307" s="80"/>
      <c r="UIO307" s="80"/>
      <c r="UIP307" s="80"/>
      <c r="UIQ307" s="80"/>
      <c r="UIR307" s="80"/>
      <c r="UIS307" s="80"/>
      <c r="UIT307" s="80"/>
      <c r="UIU307" s="80"/>
      <c r="UIV307" s="80"/>
      <c r="UIW307" s="80"/>
      <c r="UIX307" s="80"/>
      <c r="UIY307" s="80"/>
      <c r="UIZ307" s="80"/>
      <c r="UJA307" s="80"/>
      <c r="UJB307" s="80"/>
      <c r="UJC307" s="80"/>
      <c r="UJD307" s="80"/>
      <c r="UJE307" s="80"/>
      <c r="UJF307" s="80"/>
      <c r="UJG307" s="80"/>
      <c r="UJH307" s="80"/>
      <c r="UJI307" s="80"/>
      <c r="UJJ307" s="80"/>
      <c r="UJK307" s="80"/>
      <c r="UJL307" s="80"/>
      <c r="UJM307" s="80"/>
      <c r="UJN307" s="80"/>
      <c r="UJO307" s="80"/>
      <c r="UJP307" s="80"/>
      <c r="UJQ307" s="80"/>
      <c r="UJR307" s="80"/>
      <c r="UJS307" s="80"/>
      <c r="UJT307" s="80"/>
      <c r="UJU307" s="80"/>
      <c r="UJV307" s="80"/>
      <c r="UJW307" s="80"/>
      <c r="UJX307" s="80"/>
      <c r="UJY307" s="80"/>
      <c r="UJZ307" s="80"/>
      <c r="UKA307" s="80"/>
      <c r="UKB307" s="80"/>
      <c r="UKC307" s="80"/>
      <c r="UKD307" s="80"/>
      <c r="UKE307" s="80"/>
      <c r="UKF307" s="80"/>
      <c r="UKG307" s="80"/>
      <c r="UKH307" s="80"/>
      <c r="UKI307" s="80"/>
      <c r="UKJ307" s="80"/>
      <c r="UKK307" s="80"/>
      <c r="UKL307" s="80"/>
      <c r="UKM307" s="80"/>
      <c r="UKN307" s="80"/>
      <c r="UKO307" s="80"/>
      <c r="UKP307" s="80"/>
      <c r="UKQ307" s="80"/>
      <c r="UKR307" s="80"/>
      <c r="UKS307" s="80"/>
      <c r="UKT307" s="80"/>
      <c r="UKU307" s="80"/>
      <c r="UKV307" s="80"/>
      <c r="UKW307" s="80"/>
      <c r="UKX307" s="80"/>
      <c r="UKY307" s="80"/>
      <c r="UKZ307" s="80"/>
      <c r="ULA307" s="80"/>
      <c r="ULB307" s="80"/>
      <c r="ULC307" s="80"/>
      <c r="ULD307" s="80"/>
      <c r="ULE307" s="80"/>
      <c r="ULF307" s="80"/>
      <c r="ULG307" s="80"/>
      <c r="ULH307" s="80"/>
      <c r="ULI307" s="80"/>
      <c r="ULJ307" s="80"/>
      <c r="ULK307" s="80"/>
      <c r="ULL307" s="80"/>
      <c r="ULM307" s="80"/>
      <c r="ULN307" s="80"/>
      <c r="ULO307" s="80"/>
      <c r="ULP307" s="80"/>
      <c r="ULQ307" s="80"/>
      <c r="ULR307" s="80"/>
      <c r="ULS307" s="80"/>
      <c r="ULT307" s="80"/>
      <c r="ULU307" s="80"/>
      <c r="ULV307" s="80"/>
      <c r="ULW307" s="80"/>
      <c r="ULX307" s="80"/>
      <c r="ULY307" s="80"/>
      <c r="ULZ307" s="80"/>
      <c r="UMA307" s="80"/>
      <c r="UMB307" s="80"/>
      <c r="UMC307" s="80"/>
      <c r="UMD307" s="80"/>
      <c r="UME307" s="80"/>
      <c r="UMF307" s="80"/>
      <c r="UMG307" s="80"/>
      <c r="UMH307" s="80"/>
      <c r="UMI307" s="80"/>
      <c r="UMJ307" s="80"/>
      <c r="UMK307" s="80"/>
      <c r="UML307" s="80"/>
      <c r="UMM307" s="80"/>
      <c r="UMN307" s="80"/>
      <c r="UMO307" s="80"/>
      <c r="UMP307" s="80"/>
      <c r="UMQ307" s="80"/>
      <c r="UMR307" s="80"/>
      <c r="UMS307" s="80"/>
      <c r="UMT307" s="80"/>
      <c r="UMU307" s="80"/>
      <c r="UMV307" s="80"/>
      <c r="UMW307" s="80"/>
      <c r="UMX307" s="80"/>
      <c r="UMY307" s="80"/>
      <c r="UMZ307" s="80"/>
      <c r="UNA307" s="80"/>
      <c r="UNB307" s="80"/>
      <c r="UNC307" s="80"/>
      <c r="UND307" s="80"/>
      <c r="UNE307" s="80"/>
      <c r="UNF307" s="80"/>
      <c r="UNG307" s="80"/>
      <c r="UNH307" s="80"/>
      <c r="UNI307" s="80"/>
      <c r="UNJ307" s="80"/>
      <c r="UNK307" s="80"/>
      <c r="UNL307" s="80"/>
      <c r="UNM307" s="80"/>
      <c r="UNN307" s="80"/>
      <c r="UNO307" s="80"/>
      <c r="UNP307" s="80"/>
      <c r="UNQ307" s="80"/>
      <c r="UNR307" s="80"/>
      <c r="UNS307" s="80"/>
      <c r="UNT307" s="80"/>
      <c r="UNU307" s="80"/>
      <c r="UNV307" s="80"/>
      <c r="UNW307" s="80"/>
      <c r="UNX307" s="80"/>
      <c r="UNY307" s="80"/>
      <c r="UNZ307" s="80"/>
      <c r="UOA307" s="80"/>
      <c r="UOB307" s="80"/>
      <c r="UOC307" s="80"/>
      <c r="UOD307" s="80"/>
      <c r="UOE307" s="80"/>
      <c r="UOF307" s="80"/>
      <c r="UOG307" s="80"/>
      <c r="UOH307" s="80"/>
      <c r="UOI307" s="80"/>
      <c r="UOJ307" s="80"/>
      <c r="UOK307" s="80"/>
      <c r="UOL307" s="80"/>
      <c r="UOM307" s="80"/>
      <c r="UON307" s="80"/>
      <c r="UOO307" s="80"/>
      <c r="UOP307" s="80"/>
      <c r="UOQ307" s="80"/>
      <c r="UOR307" s="80"/>
      <c r="UOS307" s="80"/>
      <c r="UOT307" s="80"/>
      <c r="UOU307" s="80"/>
      <c r="UOV307" s="80"/>
      <c r="UOW307" s="80"/>
      <c r="UOX307" s="80"/>
      <c r="UOY307" s="80"/>
      <c r="UOZ307" s="80"/>
      <c r="UPA307" s="80"/>
      <c r="UPB307" s="80"/>
      <c r="UPC307" s="80"/>
      <c r="UPD307" s="80"/>
      <c r="UPE307" s="80"/>
      <c r="UPF307" s="80"/>
      <c r="UPG307" s="80"/>
      <c r="UPH307" s="80"/>
      <c r="UPI307" s="80"/>
      <c r="UPJ307" s="80"/>
      <c r="UPK307" s="80"/>
      <c r="UPL307" s="80"/>
      <c r="UPM307" s="80"/>
      <c r="UPN307" s="80"/>
      <c r="UPO307" s="80"/>
      <c r="UPP307" s="80"/>
      <c r="UPQ307" s="80"/>
      <c r="UPR307" s="80"/>
      <c r="UPS307" s="80"/>
      <c r="UPT307" s="80"/>
      <c r="UPU307" s="80"/>
      <c r="UPV307" s="80"/>
      <c r="UPW307" s="80"/>
      <c r="UPX307" s="80"/>
      <c r="UPY307" s="80"/>
      <c r="UPZ307" s="80"/>
      <c r="UQA307" s="80"/>
      <c r="UQB307" s="80"/>
      <c r="UQC307" s="80"/>
      <c r="UQD307" s="80"/>
      <c r="UQE307" s="80"/>
      <c r="UQF307" s="80"/>
      <c r="UQG307" s="80"/>
      <c r="UQH307" s="80"/>
      <c r="UQI307" s="80"/>
      <c r="UQJ307" s="80"/>
      <c r="UQK307" s="80"/>
      <c r="UQL307" s="80"/>
      <c r="UQM307" s="80"/>
      <c r="UQN307" s="80"/>
      <c r="UQO307" s="80"/>
      <c r="UQP307" s="80"/>
      <c r="UQQ307" s="80"/>
      <c r="UQR307" s="80"/>
      <c r="UQS307" s="80"/>
      <c r="UQT307" s="80"/>
      <c r="UQU307" s="80"/>
      <c r="UQV307" s="80"/>
      <c r="UQW307" s="80"/>
      <c r="UQX307" s="80"/>
      <c r="UQY307" s="80"/>
      <c r="UQZ307" s="80"/>
      <c r="URA307" s="80"/>
      <c r="URB307" s="80"/>
      <c r="URC307" s="80"/>
      <c r="URD307" s="80"/>
      <c r="URE307" s="80"/>
      <c r="URF307" s="80"/>
      <c r="URG307" s="80"/>
      <c r="URH307" s="80"/>
      <c r="URI307" s="80"/>
      <c r="URJ307" s="80"/>
      <c r="URK307" s="80"/>
      <c r="URL307" s="80"/>
      <c r="URM307" s="80"/>
      <c r="URN307" s="80"/>
      <c r="URO307" s="80"/>
      <c r="URP307" s="80"/>
      <c r="URQ307" s="80"/>
      <c r="URR307" s="80"/>
      <c r="URS307" s="80"/>
      <c r="URT307" s="80"/>
      <c r="URU307" s="80"/>
      <c r="URV307" s="80"/>
      <c r="URW307" s="80"/>
      <c r="URX307" s="80"/>
      <c r="URY307" s="80"/>
      <c r="URZ307" s="80"/>
      <c r="USA307" s="80"/>
      <c r="USB307" s="80"/>
      <c r="USC307" s="80"/>
      <c r="USD307" s="80"/>
      <c r="USE307" s="80"/>
      <c r="USF307" s="80"/>
      <c r="USG307" s="80"/>
      <c r="USH307" s="80"/>
      <c r="USI307" s="80"/>
      <c r="USJ307" s="80"/>
      <c r="USK307" s="80"/>
      <c r="USL307" s="80"/>
      <c r="USM307" s="80"/>
      <c r="USN307" s="80"/>
      <c r="USO307" s="80"/>
      <c r="USP307" s="80"/>
      <c r="USQ307" s="80"/>
      <c r="USR307" s="80"/>
      <c r="USS307" s="80"/>
      <c r="UST307" s="80"/>
      <c r="USU307" s="80"/>
      <c r="USV307" s="80"/>
      <c r="USW307" s="80"/>
      <c r="USX307" s="80"/>
      <c r="USY307" s="80"/>
      <c r="USZ307" s="80"/>
      <c r="UTA307" s="80"/>
      <c r="UTB307" s="80"/>
      <c r="UTC307" s="80"/>
      <c r="UTD307" s="80"/>
      <c r="UTE307" s="80"/>
      <c r="UTF307" s="80"/>
      <c r="UTG307" s="80"/>
      <c r="UTH307" s="80"/>
      <c r="UTI307" s="80"/>
      <c r="UTJ307" s="80"/>
      <c r="UTK307" s="80"/>
      <c r="UTL307" s="80"/>
      <c r="UTM307" s="80"/>
      <c r="UTN307" s="80"/>
      <c r="UTO307" s="80"/>
      <c r="UTP307" s="80"/>
      <c r="UTQ307" s="80"/>
      <c r="UTR307" s="80"/>
      <c r="UTS307" s="80"/>
      <c r="UTT307" s="80"/>
      <c r="UTU307" s="80"/>
      <c r="UTV307" s="80"/>
      <c r="UTW307" s="80"/>
      <c r="UTX307" s="80"/>
      <c r="UTY307" s="80"/>
      <c r="UTZ307" s="80"/>
      <c r="UUA307" s="80"/>
      <c r="UUB307" s="80"/>
      <c r="UUC307" s="80"/>
      <c r="UUD307" s="80"/>
      <c r="UUE307" s="80"/>
      <c r="UUF307" s="80"/>
      <c r="UUG307" s="80"/>
      <c r="UUH307" s="80"/>
      <c r="UUI307" s="80"/>
      <c r="UUJ307" s="80"/>
      <c r="UUK307" s="80"/>
      <c r="UUL307" s="80"/>
      <c r="UUM307" s="80"/>
      <c r="UUN307" s="80"/>
      <c r="UUO307" s="80"/>
      <c r="UUP307" s="80"/>
      <c r="UUQ307" s="80"/>
      <c r="UUR307" s="80"/>
      <c r="UUS307" s="80"/>
      <c r="UUT307" s="80"/>
      <c r="UUU307" s="80"/>
      <c r="UUV307" s="80"/>
      <c r="UUW307" s="80"/>
      <c r="UUX307" s="80"/>
      <c r="UUY307" s="80"/>
      <c r="UUZ307" s="80"/>
      <c r="UVA307" s="80"/>
      <c r="UVB307" s="80"/>
      <c r="UVC307" s="80"/>
      <c r="UVD307" s="80"/>
      <c r="UVE307" s="80"/>
      <c r="UVF307" s="80"/>
      <c r="UVG307" s="80"/>
      <c r="UVH307" s="80"/>
      <c r="UVI307" s="80"/>
      <c r="UVJ307" s="80"/>
      <c r="UVK307" s="80"/>
      <c r="UVL307" s="80"/>
      <c r="UVM307" s="80"/>
      <c r="UVN307" s="80"/>
      <c r="UVO307" s="80"/>
      <c r="UVP307" s="80"/>
      <c r="UVQ307" s="80"/>
      <c r="UVR307" s="80"/>
      <c r="UVS307" s="80"/>
      <c r="UVT307" s="80"/>
      <c r="UVU307" s="80"/>
      <c r="UVV307" s="80"/>
      <c r="UVW307" s="80"/>
      <c r="UVX307" s="80"/>
      <c r="UVY307" s="80"/>
      <c r="UVZ307" s="80"/>
      <c r="UWA307" s="80"/>
      <c r="UWB307" s="80"/>
      <c r="UWC307" s="80"/>
      <c r="UWD307" s="80"/>
      <c r="UWE307" s="80"/>
      <c r="UWF307" s="80"/>
      <c r="UWG307" s="80"/>
      <c r="UWH307" s="80"/>
      <c r="UWI307" s="80"/>
      <c r="UWJ307" s="80"/>
      <c r="UWK307" s="80"/>
      <c r="UWL307" s="80"/>
      <c r="UWM307" s="80"/>
      <c r="UWN307" s="80"/>
      <c r="UWO307" s="80"/>
      <c r="UWP307" s="80"/>
      <c r="UWQ307" s="80"/>
      <c r="UWR307" s="80"/>
      <c r="UWS307" s="80"/>
      <c r="UWT307" s="80"/>
      <c r="UWU307" s="80"/>
      <c r="UWV307" s="80"/>
      <c r="UWW307" s="80"/>
      <c r="UWX307" s="80"/>
      <c r="UWY307" s="80"/>
      <c r="UWZ307" s="80"/>
      <c r="UXA307" s="80"/>
      <c r="UXB307" s="80"/>
      <c r="UXC307" s="80"/>
      <c r="UXD307" s="80"/>
      <c r="UXE307" s="80"/>
      <c r="UXF307" s="80"/>
      <c r="UXG307" s="80"/>
      <c r="UXH307" s="80"/>
      <c r="UXI307" s="80"/>
      <c r="UXJ307" s="80"/>
      <c r="UXK307" s="80"/>
      <c r="UXL307" s="80"/>
      <c r="UXM307" s="80"/>
      <c r="UXN307" s="80"/>
      <c r="UXO307" s="80"/>
      <c r="UXP307" s="80"/>
      <c r="UXQ307" s="80"/>
      <c r="UXR307" s="80"/>
      <c r="UXS307" s="80"/>
      <c r="UXT307" s="80"/>
      <c r="UXU307" s="80"/>
      <c r="UXV307" s="80"/>
      <c r="UXW307" s="80"/>
      <c r="UXX307" s="80"/>
      <c r="UXY307" s="80"/>
      <c r="UXZ307" s="80"/>
      <c r="UYA307" s="80"/>
      <c r="UYB307" s="80"/>
      <c r="UYC307" s="80"/>
      <c r="UYD307" s="80"/>
      <c r="UYE307" s="80"/>
      <c r="UYF307" s="80"/>
      <c r="UYG307" s="80"/>
      <c r="UYH307" s="80"/>
      <c r="UYI307" s="80"/>
      <c r="UYJ307" s="80"/>
      <c r="UYK307" s="80"/>
      <c r="UYL307" s="80"/>
      <c r="UYM307" s="80"/>
      <c r="UYN307" s="80"/>
      <c r="UYO307" s="80"/>
      <c r="UYP307" s="80"/>
      <c r="UYQ307" s="80"/>
      <c r="UYR307" s="80"/>
      <c r="UYS307" s="80"/>
      <c r="UYT307" s="80"/>
      <c r="UYU307" s="80"/>
      <c r="UYV307" s="80"/>
      <c r="UYW307" s="80"/>
      <c r="UYX307" s="80"/>
      <c r="UYY307" s="80"/>
      <c r="UYZ307" s="80"/>
      <c r="UZA307" s="80"/>
      <c r="UZB307" s="80"/>
      <c r="UZC307" s="80"/>
      <c r="UZD307" s="80"/>
      <c r="UZE307" s="80"/>
      <c r="UZF307" s="80"/>
      <c r="UZG307" s="80"/>
      <c r="UZH307" s="80"/>
      <c r="UZI307" s="80"/>
      <c r="UZJ307" s="80"/>
      <c r="UZK307" s="80"/>
      <c r="UZL307" s="80"/>
      <c r="UZM307" s="80"/>
      <c r="UZN307" s="80"/>
      <c r="UZO307" s="80"/>
      <c r="UZP307" s="80"/>
      <c r="UZQ307" s="80"/>
      <c r="UZR307" s="80"/>
      <c r="UZS307" s="80"/>
      <c r="UZT307" s="80"/>
      <c r="UZU307" s="80"/>
      <c r="UZV307" s="80"/>
      <c r="UZW307" s="80"/>
      <c r="UZX307" s="80"/>
      <c r="UZY307" s="80"/>
      <c r="UZZ307" s="80"/>
      <c r="VAA307" s="80"/>
      <c r="VAB307" s="80"/>
      <c r="VAC307" s="80"/>
      <c r="VAD307" s="80"/>
      <c r="VAE307" s="80"/>
      <c r="VAF307" s="80"/>
      <c r="VAG307" s="80"/>
      <c r="VAH307" s="80"/>
      <c r="VAI307" s="80"/>
      <c r="VAJ307" s="80"/>
      <c r="VAK307" s="80"/>
      <c r="VAL307" s="80"/>
      <c r="VAM307" s="80"/>
      <c r="VAN307" s="80"/>
      <c r="VAO307" s="80"/>
      <c r="VAP307" s="80"/>
      <c r="VAQ307" s="80"/>
      <c r="VAR307" s="80"/>
      <c r="VAS307" s="80"/>
      <c r="VAT307" s="80"/>
      <c r="VAU307" s="80"/>
      <c r="VAV307" s="80"/>
      <c r="VAW307" s="80"/>
      <c r="VAX307" s="80"/>
      <c r="VAY307" s="80"/>
      <c r="VAZ307" s="80"/>
      <c r="VBA307" s="80"/>
      <c r="VBB307" s="80"/>
      <c r="VBC307" s="80"/>
      <c r="VBD307" s="80"/>
      <c r="VBE307" s="80"/>
      <c r="VBF307" s="80"/>
      <c r="VBG307" s="80"/>
      <c r="VBH307" s="80"/>
      <c r="VBI307" s="80"/>
      <c r="VBJ307" s="80"/>
      <c r="VBK307" s="80"/>
      <c r="VBL307" s="80"/>
      <c r="VBM307" s="80"/>
      <c r="VBN307" s="80"/>
      <c r="VBO307" s="80"/>
      <c r="VBP307" s="80"/>
      <c r="VBQ307" s="80"/>
      <c r="VBR307" s="80"/>
      <c r="VBS307" s="80"/>
      <c r="VBT307" s="80"/>
      <c r="VBU307" s="80"/>
      <c r="VBV307" s="80"/>
      <c r="VBW307" s="80"/>
      <c r="VBX307" s="80"/>
      <c r="VBY307" s="80"/>
      <c r="VBZ307" s="80"/>
      <c r="VCA307" s="80"/>
      <c r="VCB307" s="80"/>
      <c r="VCC307" s="80"/>
      <c r="VCD307" s="80"/>
      <c r="VCE307" s="80"/>
      <c r="VCF307" s="80"/>
      <c r="VCG307" s="80"/>
      <c r="VCH307" s="80"/>
      <c r="VCI307" s="80"/>
      <c r="VCJ307" s="80"/>
      <c r="VCK307" s="80"/>
      <c r="VCL307" s="80"/>
      <c r="VCM307" s="80"/>
      <c r="VCN307" s="80"/>
      <c r="VCO307" s="80"/>
      <c r="VCP307" s="80"/>
      <c r="VCQ307" s="80"/>
      <c r="VCR307" s="80"/>
      <c r="VCS307" s="80"/>
      <c r="VCT307" s="80"/>
      <c r="VCU307" s="80"/>
      <c r="VCV307" s="80"/>
      <c r="VCW307" s="80"/>
      <c r="VCX307" s="80"/>
      <c r="VCY307" s="80"/>
      <c r="VCZ307" s="80"/>
      <c r="VDA307" s="80"/>
      <c r="VDB307" s="80"/>
      <c r="VDC307" s="80"/>
      <c r="VDD307" s="80"/>
      <c r="VDE307" s="80"/>
      <c r="VDF307" s="80"/>
      <c r="VDG307" s="80"/>
      <c r="VDH307" s="80"/>
      <c r="VDI307" s="80"/>
      <c r="VDJ307" s="80"/>
      <c r="VDK307" s="80"/>
      <c r="VDL307" s="80"/>
      <c r="VDM307" s="80"/>
      <c r="VDN307" s="80"/>
      <c r="VDO307" s="80"/>
      <c r="VDP307" s="80"/>
      <c r="VDQ307" s="80"/>
      <c r="VDR307" s="80"/>
      <c r="VDS307" s="80"/>
      <c r="VDT307" s="80"/>
      <c r="VDU307" s="80"/>
      <c r="VDV307" s="80"/>
      <c r="VDW307" s="80"/>
      <c r="VDX307" s="80"/>
      <c r="VDY307" s="80"/>
      <c r="VDZ307" s="80"/>
      <c r="VEA307" s="80"/>
      <c r="VEB307" s="80"/>
      <c r="VEC307" s="80"/>
      <c r="VED307" s="80"/>
      <c r="VEE307" s="80"/>
      <c r="VEF307" s="80"/>
      <c r="VEG307" s="80"/>
      <c r="VEH307" s="80"/>
      <c r="VEI307" s="80"/>
      <c r="VEJ307" s="80"/>
      <c r="VEK307" s="80"/>
      <c r="VEL307" s="80"/>
      <c r="VEM307" s="80"/>
      <c r="VEN307" s="80"/>
      <c r="VEO307" s="80"/>
      <c r="VEP307" s="80"/>
      <c r="VEQ307" s="80"/>
      <c r="VER307" s="80"/>
      <c r="VES307" s="80"/>
      <c r="VET307" s="80"/>
      <c r="VEU307" s="80"/>
      <c r="VEV307" s="80"/>
      <c r="VEW307" s="80"/>
      <c r="VEX307" s="80"/>
      <c r="VEY307" s="80"/>
      <c r="VEZ307" s="80"/>
      <c r="VFA307" s="80"/>
      <c r="VFB307" s="80"/>
      <c r="VFC307" s="80"/>
      <c r="VFD307" s="80"/>
      <c r="VFE307" s="80"/>
      <c r="VFF307" s="80"/>
      <c r="VFG307" s="80"/>
      <c r="VFH307" s="80"/>
      <c r="VFI307" s="80"/>
      <c r="VFJ307" s="80"/>
      <c r="VFK307" s="80"/>
      <c r="VFL307" s="80"/>
      <c r="VFM307" s="80"/>
      <c r="VFN307" s="80"/>
      <c r="VFO307" s="80"/>
      <c r="VFP307" s="80"/>
      <c r="VFQ307" s="80"/>
      <c r="VFR307" s="80"/>
      <c r="VFS307" s="80"/>
      <c r="VFT307" s="80"/>
      <c r="VFU307" s="80"/>
      <c r="VFV307" s="80"/>
      <c r="VFW307" s="80"/>
      <c r="VFX307" s="80"/>
      <c r="VFY307" s="80"/>
      <c r="VFZ307" s="80"/>
      <c r="VGA307" s="80"/>
      <c r="VGB307" s="80"/>
      <c r="VGC307" s="80"/>
      <c r="VGD307" s="80"/>
      <c r="VGE307" s="80"/>
      <c r="VGF307" s="80"/>
      <c r="VGG307" s="80"/>
      <c r="VGH307" s="80"/>
      <c r="VGI307" s="80"/>
      <c r="VGJ307" s="80"/>
      <c r="VGK307" s="80"/>
      <c r="VGL307" s="80"/>
      <c r="VGM307" s="80"/>
      <c r="VGN307" s="80"/>
      <c r="VGO307" s="80"/>
      <c r="VGP307" s="80"/>
      <c r="VGQ307" s="80"/>
      <c r="VGR307" s="80"/>
      <c r="VGS307" s="80"/>
      <c r="VGT307" s="80"/>
      <c r="VGU307" s="80"/>
      <c r="VGV307" s="80"/>
      <c r="VGW307" s="80"/>
      <c r="VGX307" s="80"/>
      <c r="VGY307" s="80"/>
      <c r="VGZ307" s="80"/>
      <c r="VHA307" s="80"/>
      <c r="VHB307" s="80"/>
      <c r="VHC307" s="80"/>
      <c r="VHD307" s="80"/>
      <c r="VHE307" s="80"/>
      <c r="VHF307" s="80"/>
      <c r="VHG307" s="80"/>
      <c r="VHH307" s="80"/>
      <c r="VHI307" s="80"/>
      <c r="VHJ307" s="80"/>
      <c r="VHK307" s="80"/>
      <c r="VHL307" s="80"/>
      <c r="VHM307" s="80"/>
      <c r="VHN307" s="80"/>
      <c r="VHO307" s="80"/>
      <c r="VHP307" s="80"/>
      <c r="VHQ307" s="80"/>
      <c r="VHR307" s="80"/>
      <c r="VHS307" s="80"/>
      <c r="VHT307" s="80"/>
      <c r="VHU307" s="80"/>
      <c r="VHV307" s="80"/>
      <c r="VHW307" s="80"/>
      <c r="VHX307" s="80"/>
      <c r="VHY307" s="80"/>
      <c r="VHZ307" s="80"/>
      <c r="VIA307" s="80"/>
      <c r="VIB307" s="80"/>
      <c r="VIC307" s="80"/>
      <c r="VID307" s="80"/>
      <c r="VIE307" s="80"/>
      <c r="VIF307" s="80"/>
      <c r="VIG307" s="80"/>
      <c r="VIH307" s="80"/>
      <c r="VII307" s="80"/>
      <c r="VIJ307" s="80"/>
      <c r="VIK307" s="80"/>
      <c r="VIL307" s="80"/>
      <c r="VIM307" s="80"/>
      <c r="VIN307" s="80"/>
      <c r="VIO307" s="80"/>
      <c r="VIP307" s="80"/>
      <c r="VIQ307" s="80"/>
      <c r="VIR307" s="80"/>
      <c r="VIS307" s="80"/>
      <c r="VIT307" s="80"/>
      <c r="VIU307" s="80"/>
      <c r="VIV307" s="80"/>
      <c r="VIW307" s="80"/>
      <c r="VIX307" s="80"/>
      <c r="VIY307" s="80"/>
      <c r="VIZ307" s="80"/>
      <c r="VJA307" s="80"/>
      <c r="VJB307" s="80"/>
      <c r="VJC307" s="80"/>
      <c r="VJD307" s="80"/>
      <c r="VJE307" s="80"/>
      <c r="VJF307" s="80"/>
      <c r="VJG307" s="80"/>
      <c r="VJH307" s="80"/>
      <c r="VJI307" s="80"/>
      <c r="VJJ307" s="80"/>
      <c r="VJK307" s="80"/>
      <c r="VJL307" s="80"/>
      <c r="VJM307" s="80"/>
      <c r="VJN307" s="80"/>
      <c r="VJO307" s="80"/>
      <c r="VJP307" s="80"/>
      <c r="VJQ307" s="80"/>
      <c r="VJR307" s="80"/>
      <c r="VJS307" s="80"/>
      <c r="VJT307" s="80"/>
      <c r="VJU307" s="80"/>
      <c r="VJV307" s="80"/>
      <c r="VJW307" s="80"/>
      <c r="VJX307" s="80"/>
      <c r="VJY307" s="80"/>
      <c r="VJZ307" s="80"/>
      <c r="VKA307" s="80"/>
      <c r="VKB307" s="80"/>
      <c r="VKC307" s="80"/>
      <c r="VKD307" s="80"/>
      <c r="VKE307" s="80"/>
      <c r="VKF307" s="80"/>
      <c r="VKG307" s="80"/>
      <c r="VKH307" s="80"/>
      <c r="VKI307" s="80"/>
      <c r="VKJ307" s="80"/>
      <c r="VKK307" s="80"/>
      <c r="VKL307" s="80"/>
      <c r="VKM307" s="80"/>
      <c r="VKN307" s="80"/>
      <c r="VKO307" s="80"/>
      <c r="VKP307" s="80"/>
      <c r="VKQ307" s="80"/>
      <c r="VKR307" s="80"/>
      <c r="VKS307" s="80"/>
      <c r="VKT307" s="80"/>
      <c r="VKU307" s="80"/>
      <c r="VKV307" s="80"/>
      <c r="VKW307" s="80"/>
      <c r="VKX307" s="80"/>
      <c r="VKY307" s="80"/>
      <c r="VKZ307" s="80"/>
      <c r="VLA307" s="80"/>
      <c r="VLB307" s="80"/>
      <c r="VLC307" s="80"/>
      <c r="VLD307" s="80"/>
      <c r="VLE307" s="80"/>
      <c r="VLF307" s="80"/>
      <c r="VLG307" s="80"/>
      <c r="VLH307" s="80"/>
      <c r="VLI307" s="80"/>
      <c r="VLJ307" s="80"/>
      <c r="VLK307" s="80"/>
      <c r="VLL307" s="80"/>
      <c r="VLM307" s="80"/>
      <c r="VLN307" s="80"/>
      <c r="VLO307" s="80"/>
      <c r="VLP307" s="80"/>
      <c r="VLQ307" s="80"/>
      <c r="VLR307" s="80"/>
      <c r="VLS307" s="80"/>
      <c r="VLT307" s="80"/>
      <c r="VLU307" s="80"/>
      <c r="VLV307" s="80"/>
      <c r="VLW307" s="80"/>
      <c r="VLX307" s="80"/>
      <c r="VLY307" s="80"/>
      <c r="VLZ307" s="80"/>
      <c r="VMA307" s="80"/>
      <c r="VMB307" s="80"/>
      <c r="VMC307" s="80"/>
      <c r="VMD307" s="80"/>
      <c r="VME307" s="80"/>
      <c r="VMF307" s="80"/>
      <c r="VMG307" s="80"/>
      <c r="VMH307" s="80"/>
      <c r="VMI307" s="80"/>
      <c r="VMJ307" s="80"/>
      <c r="VMK307" s="80"/>
      <c r="VML307" s="80"/>
      <c r="VMM307" s="80"/>
      <c r="VMN307" s="80"/>
      <c r="VMO307" s="80"/>
      <c r="VMP307" s="80"/>
      <c r="VMQ307" s="80"/>
      <c r="VMR307" s="80"/>
      <c r="VMS307" s="80"/>
      <c r="VMT307" s="80"/>
      <c r="VMU307" s="80"/>
      <c r="VMV307" s="80"/>
      <c r="VMW307" s="80"/>
      <c r="VMX307" s="80"/>
      <c r="VMY307" s="80"/>
      <c r="VMZ307" s="80"/>
      <c r="VNA307" s="80"/>
      <c r="VNB307" s="80"/>
      <c r="VNC307" s="80"/>
      <c r="VND307" s="80"/>
      <c r="VNE307" s="80"/>
      <c r="VNF307" s="80"/>
      <c r="VNG307" s="80"/>
      <c r="VNH307" s="80"/>
      <c r="VNI307" s="80"/>
      <c r="VNJ307" s="80"/>
      <c r="VNK307" s="80"/>
      <c r="VNL307" s="80"/>
      <c r="VNM307" s="80"/>
      <c r="VNN307" s="80"/>
      <c r="VNO307" s="80"/>
      <c r="VNP307" s="80"/>
      <c r="VNQ307" s="80"/>
      <c r="VNR307" s="80"/>
      <c r="VNS307" s="80"/>
      <c r="VNT307" s="80"/>
      <c r="VNU307" s="80"/>
      <c r="VNV307" s="80"/>
      <c r="VNW307" s="80"/>
      <c r="VNX307" s="80"/>
      <c r="VNY307" s="80"/>
      <c r="VNZ307" s="80"/>
      <c r="VOA307" s="80"/>
      <c r="VOB307" s="80"/>
      <c r="VOC307" s="80"/>
      <c r="VOD307" s="80"/>
      <c r="VOE307" s="80"/>
      <c r="VOF307" s="80"/>
      <c r="VOG307" s="80"/>
      <c r="VOH307" s="80"/>
      <c r="VOI307" s="80"/>
      <c r="VOJ307" s="80"/>
      <c r="VOK307" s="80"/>
      <c r="VOL307" s="80"/>
      <c r="VOM307" s="80"/>
      <c r="VON307" s="80"/>
      <c r="VOO307" s="80"/>
      <c r="VOP307" s="80"/>
      <c r="VOQ307" s="80"/>
      <c r="VOR307" s="80"/>
      <c r="VOS307" s="80"/>
      <c r="VOT307" s="80"/>
      <c r="VOU307" s="80"/>
      <c r="VOV307" s="80"/>
      <c r="VOW307" s="80"/>
      <c r="VOX307" s="80"/>
      <c r="VOY307" s="80"/>
      <c r="VOZ307" s="80"/>
      <c r="VPA307" s="80"/>
      <c r="VPB307" s="80"/>
      <c r="VPC307" s="80"/>
      <c r="VPD307" s="80"/>
      <c r="VPE307" s="80"/>
      <c r="VPF307" s="80"/>
      <c r="VPG307" s="80"/>
      <c r="VPH307" s="80"/>
      <c r="VPI307" s="80"/>
      <c r="VPJ307" s="80"/>
      <c r="VPK307" s="80"/>
      <c r="VPL307" s="80"/>
      <c r="VPM307" s="80"/>
      <c r="VPN307" s="80"/>
      <c r="VPO307" s="80"/>
      <c r="VPP307" s="80"/>
      <c r="VPQ307" s="80"/>
      <c r="VPR307" s="80"/>
      <c r="VPS307" s="80"/>
      <c r="VPT307" s="80"/>
      <c r="VPU307" s="80"/>
      <c r="VPV307" s="80"/>
      <c r="VPW307" s="80"/>
      <c r="VPX307" s="80"/>
      <c r="VPY307" s="80"/>
      <c r="VPZ307" s="80"/>
      <c r="VQA307" s="80"/>
      <c r="VQB307" s="80"/>
      <c r="VQC307" s="80"/>
      <c r="VQD307" s="80"/>
      <c r="VQE307" s="80"/>
      <c r="VQF307" s="80"/>
      <c r="VQG307" s="80"/>
      <c r="VQH307" s="80"/>
      <c r="VQI307" s="80"/>
      <c r="VQJ307" s="80"/>
      <c r="VQK307" s="80"/>
      <c r="VQL307" s="80"/>
      <c r="VQM307" s="80"/>
      <c r="VQN307" s="80"/>
      <c r="VQO307" s="80"/>
      <c r="VQP307" s="80"/>
      <c r="VQQ307" s="80"/>
      <c r="VQR307" s="80"/>
      <c r="VQS307" s="80"/>
      <c r="VQT307" s="80"/>
      <c r="VQU307" s="80"/>
      <c r="VQV307" s="80"/>
      <c r="VQW307" s="80"/>
      <c r="VQX307" s="80"/>
      <c r="VQY307" s="80"/>
      <c r="VQZ307" s="80"/>
      <c r="VRA307" s="80"/>
      <c r="VRB307" s="80"/>
      <c r="VRC307" s="80"/>
      <c r="VRD307" s="80"/>
      <c r="VRE307" s="80"/>
      <c r="VRF307" s="80"/>
      <c r="VRG307" s="80"/>
      <c r="VRH307" s="80"/>
      <c r="VRI307" s="80"/>
      <c r="VRJ307" s="80"/>
      <c r="VRK307" s="80"/>
      <c r="VRL307" s="80"/>
      <c r="VRM307" s="80"/>
      <c r="VRN307" s="80"/>
      <c r="VRO307" s="80"/>
      <c r="VRP307" s="80"/>
      <c r="VRQ307" s="80"/>
      <c r="VRR307" s="80"/>
      <c r="VRS307" s="80"/>
      <c r="VRT307" s="80"/>
      <c r="VRU307" s="80"/>
      <c r="VRV307" s="80"/>
      <c r="VRW307" s="80"/>
      <c r="VRX307" s="80"/>
      <c r="VRY307" s="80"/>
      <c r="VRZ307" s="80"/>
      <c r="VSA307" s="80"/>
      <c r="VSB307" s="80"/>
      <c r="VSC307" s="80"/>
      <c r="VSD307" s="80"/>
      <c r="VSE307" s="80"/>
      <c r="VSF307" s="80"/>
      <c r="VSG307" s="80"/>
      <c r="VSH307" s="80"/>
      <c r="VSI307" s="80"/>
      <c r="VSJ307" s="80"/>
      <c r="VSK307" s="80"/>
      <c r="VSL307" s="80"/>
      <c r="VSM307" s="80"/>
      <c r="VSN307" s="80"/>
      <c r="VSO307" s="80"/>
      <c r="VSP307" s="80"/>
      <c r="VSQ307" s="80"/>
      <c r="VSR307" s="80"/>
      <c r="VSS307" s="80"/>
      <c r="VST307" s="80"/>
      <c r="VSU307" s="80"/>
      <c r="VSV307" s="80"/>
      <c r="VSW307" s="80"/>
      <c r="VSX307" s="80"/>
      <c r="VSY307" s="80"/>
      <c r="VSZ307" s="80"/>
      <c r="VTA307" s="80"/>
      <c r="VTB307" s="80"/>
      <c r="VTC307" s="80"/>
      <c r="VTD307" s="80"/>
      <c r="VTE307" s="80"/>
      <c r="VTF307" s="80"/>
      <c r="VTG307" s="80"/>
      <c r="VTH307" s="80"/>
      <c r="VTI307" s="80"/>
      <c r="VTJ307" s="80"/>
      <c r="VTK307" s="80"/>
      <c r="VTL307" s="80"/>
      <c r="VTM307" s="80"/>
      <c r="VTN307" s="80"/>
      <c r="VTO307" s="80"/>
      <c r="VTP307" s="80"/>
      <c r="VTQ307" s="80"/>
      <c r="VTR307" s="80"/>
      <c r="VTS307" s="80"/>
      <c r="VTT307" s="80"/>
      <c r="VTU307" s="80"/>
      <c r="VTV307" s="80"/>
      <c r="VTW307" s="80"/>
      <c r="VTX307" s="80"/>
      <c r="VTY307" s="80"/>
      <c r="VTZ307" s="80"/>
      <c r="VUA307" s="80"/>
      <c r="VUB307" s="80"/>
      <c r="VUC307" s="80"/>
      <c r="VUD307" s="80"/>
      <c r="VUE307" s="80"/>
      <c r="VUF307" s="80"/>
      <c r="VUG307" s="80"/>
      <c r="VUH307" s="80"/>
      <c r="VUI307" s="80"/>
      <c r="VUJ307" s="80"/>
      <c r="VUK307" s="80"/>
      <c r="VUL307" s="80"/>
      <c r="VUM307" s="80"/>
      <c r="VUN307" s="80"/>
      <c r="VUO307" s="80"/>
      <c r="VUP307" s="80"/>
      <c r="VUQ307" s="80"/>
      <c r="VUR307" s="80"/>
      <c r="VUS307" s="80"/>
      <c r="VUT307" s="80"/>
      <c r="VUU307" s="80"/>
      <c r="VUV307" s="80"/>
      <c r="VUW307" s="80"/>
      <c r="VUX307" s="80"/>
      <c r="VUY307" s="80"/>
      <c r="VUZ307" s="80"/>
      <c r="VVA307" s="80"/>
      <c r="VVB307" s="80"/>
      <c r="VVC307" s="80"/>
      <c r="VVD307" s="80"/>
      <c r="VVE307" s="80"/>
      <c r="VVF307" s="80"/>
      <c r="VVG307" s="80"/>
      <c r="VVH307" s="80"/>
      <c r="VVI307" s="80"/>
      <c r="VVJ307" s="80"/>
      <c r="VVK307" s="80"/>
      <c r="VVL307" s="80"/>
      <c r="VVM307" s="80"/>
      <c r="VVN307" s="80"/>
      <c r="VVO307" s="80"/>
      <c r="VVP307" s="80"/>
      <c r="VVQ307" s="80"/>
      <c r="VVR307" s="80"/>
      <c r="VVS307" s="80"/>
      <c r="VVT307" s="80"/>
      <c r="VVU307" s="80"/>
      <c r="VVV307" s="80"/>
      <c r="VVW307" s="80"/>
      <c r="VVX307" s="80"/>
      <c r="VVY307" s="80"/>
      <c r="VVZ307" s="80"/>
      <c r="VWA307" s="80"/>
      <c r="VWB307" s="80"/>
      <c r="VWC307" s="80"/>
      <c r="VWD307" s="80"/>
      <c r="VWE307" s="80"/>
      <c r="VWF307" s="80"/>
      <c r="VWG307" s="80"/>
      <c r="VWH307" s="80"/>
      <c r="VWI307" s="80"/>
      <c r="VWJ307" s="80"/>
      <c r="VWK307" s="80"/>
      <c r="VWL307" s="80"/>
      <c r="VWM307" s="80"/>
      <c r="VWN307" s="80"/>
      <c r="VWO307" s="80"/>
      <c r="VWP307" s="80"/>
      <c r="VWQ307" s="80"/>
      <c r="VWR307" s="80"/>
      <c r="VWS307" s="80"/>
      <c r="VWT307" s="80"/>
      <c r="VWU307" s="80"/>
      <c r="VWV307" s="80"/>
      <c r="VWW307" s="80"/>
      <c r="VWX307" s="80"/>
      <c r="VWY307" s="80"/>
      <c r="VWZ307" s="80"/>
      <c r="VXA307" s="80"/>
      <c r="VXB307" s="80"/>
      <c r="VXC307" s="80"/>
      <c r="VXD307" s="80"/>
      <c r="VXE307" s="80"/>
      <c r="VXF307" s="80"/>
      <c r="VXG307" s="80"/>
      <c r="VXH307" s="80"/>
      <c r="VXI307" s="80"/>
      <c r="VXJ307" s="80"/>
      <c r="VXK307" s="80"/>
      <c r="VXL307" s="80"/>
      <c r="VXM307" s="80"/>
      <c r="VXN307" s="80"/>
      <c r="VXO307" s="80"/>
      <c r="VXP307" s="80"/>
      <c r="VXQ307" s="80"/>
      <c r="VXR307" s="80"/>
      <c r="VXS307" s="80"/>
      <c r="VXT307" s="80"/>
      <c r="VXU307" s="80"/>
      <c r="VXV307" s="80"/>
      <c r="VXW307" s="80"/>
      <c r="VXX307" s="80"/>
      <c r="VXY307" s="80"/>
      <c r="VXZ307" s="80"/>
      <c r="VYA307" s="80"/>
      <c r="VYB307" s="80"/>
      <c r="VYC307" s="80"/>
      <c r="VYD307" s="80"/>
      <c r="VYE307" s="80"/>
      <c r="VYF307" s="80"/>
      <c r="VYG307" s="80"/>
      <c r="VYH307" s="80"/>
      <c r="VYI307" s="80"/>
      <c r="VYJ307" s="80"/>
      <c r="VYK307" s="80"/>
      <c r="VYL307" s="80"/>
      <c r="VYM307" s="80"/>
      <c r="VYN307" s="80"/>
      <c r="VYO307" s="80"/>
      <c r="VYP307" s="80"/>
      <c r="VYQ307" s="80"/>
      <c r="VYR307" s="80"/>
      <c r="VYS307" s="80"/>
      <c r="VYT307" s="80"/>
      <c r="VYU307" s="80"/>
      <c r="VYV307" s="80"/>
      <c r="VYW307" s="80"/>
      <c r="VYX307" s="80"/>
      <c r="VYY307" s="80"/>
      <c r="VYZ307" s="80"/>
      <c r="VZA307" s="80"/>
      <c r="VZB307" s="80"/>
      <c r="VZC307" s="80"/>
      <c r="VZD307" s="80"/>
      <c r="VZE307" s="80"/>
      <c r="VZF307" s="80"/>
      <c r="VZG307" s="80"/>
      <c r="VZH307" s="80"/>
      <c r="VZI307" s="80"/>
      <c r="VZJ307" s="80"/>
      <c r="VZK307" s="80"/>
      <c r="VZL307" s="80"/>
      <c r="VZM307" s="80"/>
      <c r="VZN307" s="80"/>
      <c r="VZO307" s="80"/>
      <c r="VZP307" s="80"/>
      <c r="VZQ307" s="80"/>
      <c r="VZR307" s="80"/>
      <c r="VZS307" s="80"/>
      <c r="VZT307" s="80"/>
      <c r="VZU307" s="80"/>
      <c r="VZV307" s="80"/>
      <c r="VZW307" s="80"/>
      <c r="VZX307" s="80"/>
      <c r="VZY307" s="80"/>
      <c r="VZZ307" s="80"/>
      <c r="WAA307" s="80"/>
      <c r="WAB307" s="80"/>
      <c r="WAC307" s="80"/>
      <c r="WAD307" s="80"/>
      <c r="WAE307" s="80"/>
      <c r="WAF307" s="80"/>
      <c r="WAG307" s="80"/>
      <c r="WAH307" s="80"/>
      <c r="WAI307" s="80"/>
      <c r="WAJ307" s="80"/>
      <c r="WAK307" s="80"/>
      <c r="WAL307" s="80"/>
      <c r="WAM307" s="80"/>
      <c r="WAN307" s="80"/>
      <c r="WAO307" s="80"/>
      <c r="WAP307" s="80"/>
      <c r="WAQ307" s="80"/>
      <c r="WAR307" s="80"/>
      <c r="WAS307" s="80"/>
      <c r="WAT307" s="80"/>
      <c r="WAU307" s="80"/>
      <c r="WAV307" s="80"/>
      <c r="WAW307" s="80"/>
      <c r="WAX307" s="80"/>
      <c r="WAY307" s="80"/>
      <c r="WAZ307" s="80"/>
      <c r="WBA307" s="80"/>
      <c r="WBB307" s="80"/>
      <c r="WBC307" s="80"/>
      <c r="WBD307" s="80"/>
      <c r="WBE307" s="80"/>
      <c r="WBF307" s="80"/>
      <c r="WBG307" s="80"/>
      <c r="WBH307" s="80"/>
      <c r="WBI307" s="80"/>
      <c r="WBJ307" s="80"/>
      <c r="WBK307" s="80"/>
      <c r="WBL307" s="80"/>
      <c r="WBM307" s="80"/>
      <c r="WBN307" s="80"/>
      <c r="WBO307" s="80"/>
      <c r="WBP307" s="80"/>
      <c r="WBQ307" s="80"/>
      <c r="WBR307" s="80"/>
      <c r="WBS307" s="80"/>
      <c r="WBT307" s="80"/>
      <c r="WBU307" s="80"/>
      <c r="WBV307" s="80"/>
      <c r="WBW307" s="80"/>
      <c r="WBX307" s="80"/>
      <c r="WBY307" s="80"/>
      <c r="WBZ307" s="80"/>
      <c r="WCA307" s="80"/>
      <c r="WCB307" s="80"/>
      <c r="WCC307" s="80"/>
      <c r="WCD307" s="80"/>
      <c r="WCE307" s="80"/>
      <c r="WCF307" s="80"/>
      <c r="WCG307" s="80"/>
      <c r="WCH307" s="80"/>
      <c r="WCI307" s="80"/>
      <c r="WCJ307" s="80"/>
      <c r="WCK307" s="80"/>
      <c r="WCL307" s="80"/>
      <c r="WCM307" s="80"/>
      <c r="WCN307" s="80"/>
      <c r="WCO307" s="80"/>
      <c r="WCP307" s="80"/>
      <c r="WCQ307" s="80"/>
      <c r="WCR307" s="80"/>
      <c r="WCS307" s="80"/>
      <c r="WCT307" s="80"/>
      <c r="WCU307" s="80"/>
      <c r="WCV307" s="80"/>
      <c r="WCW307" s="80"/>
      <c r="WCX307" s="80"/>
      <c r="WCY307" s="80"/>
      <c r="WCZ307" s="80"/>
      <c r="WDA307" s="80"/>
      <c r="WDB307" s="80"/>
      <c r="WDC307" s="80"/>
      <c r="WDD307" s="80"/>
      <c r="WDE307" s="80"/>
      <c r="WDF307" s="80"/>
      <c r="WDG307" s="80"/>
      <c r="WDH307" s="80"/>
      <c r="WDI307" s="80"/>
      <c r="WDJ307" s="80"/>
      <c r="WDK307" s="80"/>
      <c r="WDL307" s="80"/>
      <c r="WDM307" s="80"/>
      <c r="WDN307" s="80"/>
      <c r="WDO307" s="80"/>
      <c r="WDP307" s="80"/>
      <c r="WDQ307" s="80"/>
      <c r="WDR307" s="80"/>
      <c r="WDS307" s="80"/>
      <c r="WDT307" s="80"/>
      <c r="WDU307" s="80"/>
      <c r="WDV307" s="80"/>
      <c r="WDW307" s="80"/>
      <c r="WDX307" s="80"/>
      <c r="WDY307" s="80"/>
      <c r="WDZ307" s="80"/>
      <c r="WEA307" s="80"/>
      <c r="WEB307" s="80"/>
      <c r="WEC307" s="80"/>
      <c r="WED307" s="80"/>
      <c r="WEE307" s="80"/>
      <c r="WEF307" s="80"/>
      <c r="WEG307" s="80"/>
      <c r="WEH307" s="80"/>
      <c r="WEI307" s="80"/>
      <c r="WEJ307" s="80"/>
      <c r="WEK307" s="80"/>
      <c r="WEL307" s="80"/>
      <c r="WEM307" s="80"/>
      <c r="WEN307" s="80"/>
      <c r="WEO307" s="80"/>
      <c r="WEP307" s="80"/>
      <c r="WEQ307" s="80"/>
      <c r="WER307" s="80"/>
      <c r="WES307" s="80"/>
      <c r="WET307" s="80"/>
      <c r="WEU307" s="80"/>
      <c r="WEV307" s="80"/>
      <c r="WEW307" s="80"/>
      <c r="WEX307" s="80"/>
      <c r="WEY307" s="80"/>
      <c r="WEZ307" s="80"/>
      <c r="WFA307" s="80"/>
      <c r="WFB307" s="80"/>
      <c r="WFC307" s="80"/>
      <c r="WFD307" s="80"/>
      <c r="WFE307" s="80"/>
      <c r="WFF307" s="80"/>
      <c r="WFG307" s="80"/>
      <c r="WFH307" s="80"/>
      <c r="WFI307" s="80"/>
      <c r="WFJ307" s="80"/>
      <c r="WFK307" s="80"/>
      <c r="WFL307" s="80"/>
      <c r="WFM307" s="80"/>
      <c r="WFN307" s="80"/>
      <c r="WFO307" s="80"/>
      <c r="WFP307" s="80"/>
      <c r="WFQ307" s="80"/>
      <c r="WFR307" s="80"/>
      <c r="WFS307" s="80"/>
      <c r="WFT307" s="80"/>
      <c r="WFU307" s="80"/>
      <c r="WFV307" s="80"/>
      <c r="WFW307" s="80"/>
      <c r="WFX307" s="80"/>
      <c r="WFY307" s="80"/>
      <c r="WFZ307" s="80"/>
      <c r="WGA307" s="80"/>
      <c r="WGB307" s="80"/>
      <c r="WGC307" s="80"/>
      <c r="WGD307" s="80"/>
      <c r="WGE307" s="80"/>
      <c r="WGF307" s="80"/>
      <c r="WGG307" s="80"/>
      <c r="WGH307" s="80"/>
      <c r="WGI307" s="80"/>
      <c r="WGJ307" s="80"/>
      <c r="WGK307" s="80"/>
      <c r="WGL307" s="80"/>
      <c r="WGM307" s="80"/>
      <c r="WGN307" s="80"/>
      <c r="WGO307" s="80"/>
      <c r="WGP307" s="80"/>
      <c r="WGQ307" s="80"/>
      <c r="WGR307" s="80"/>
      <c r="WGS307" s="80"/>
      <c r="WGT307" s="80"/>
      <c r="WGU307" s="80"/>
      <c r="WGV307" s="80"/>
      <c r="WGW307" s="80"/>
      <c r="WGX307" s="80"/>
      <c r="WGY307" s="80"/>
      <c r="WGZ307" s="80"/>
      <c r="WHA307" s="80"/>
      <c r="WHB307" s="80"/>
      <c r="WHC307" s="80"/>
      <c r="WHD307" s="80"/>
      <c r="WHE307" s="80"/>
      <c r="WHF307" s="80"/>
      <c r="WHG307" s="80"/>
      <c r="WHH307" s="80"/>
      <c r="WHI307" s="80"/>
      <c r="WHJ307" s="80"/>
      <c r="WHK307" s="80"/>
      <c r="WHL307" s="80"/>
      <c r="WHM307" s="80"/>
      <c r="WHN307" s="80"/>
      <c r="WHO307" s="80"/>
      <c r="WHP307" s="80"/>
      <c r="WHQ307" s="80"/>
      <c r="WHR307" s="80"/>
      <c r="WHS307" s="80"/>
      <c r="WHT307" s="80"/>
      <c r="WHU307" s="80"/>
      <c r="WHV307" s="80"/>
      <c r="WHW307" s="80"/>
      <c r="WHX307" s="80"/>
      <c r="WHY307" s="80"/>
      <c r="WHZ307" s="80"/>
      <c r="WIA307" s="80"/>
      <c r="WIB307" s="80"/>
      <c r="WIC307" s="80"/>
      <c r="WID307" s="80"/>
      <c r="WIE307" s="80"/>
      <c r="WIF307" s="80"/>
      <c r="WIG307" s="80"/>
      <c r="WIH307" s="80"/>
      <c r="WII307" s="80"/>
      <c r="WIJ307" s="80"/>
      <c r="WIK307" s="80"/>
      <c r="WIL307" s="80"/>
      <c r="WIM307" s="80"/>
      <c r="WIN307" s="80"/>
      <c r="WIO307" s="80"/>
      <c r="WIP307" s="80"/>
      <c r="WIQ307" s="80"/>
      <c r="WIR307" s="80"/>
      <c r="WIS307" s="80"/>
      <c r="WIT307" s="80"/>
      <c r="WIU307" s="80"/>
      <c r="WIV307" s="80"/>
      <c r="WIW307" s="80"/>
      <c r="WIX307" s="80"/>
      <c r="WIY307" s="80"/>
      <c r="WIZ307" s="80"/>
      <c r="WJA307" s="80"/>
      <c r="WJB307" s="80"/>
      <c r="WJC307" s="80"/>
      <c r="WJD307" s="80"/>
      <c r="WJE307" s="80"/>
      <c r="WJF307" s="80"/>
      <c r="WJG307" s="80"/>
      <c r="WJH307" s="80"/>
      <c r="WJI307" s="80"/>
      <c r="WJJ307" s="80"/>
      <c r="WJK307" s="80"/>
      <c r="WJL307" s="80"/>
      <c r="WJM307" s="80"/>
      <c r="WJN307" s="80"/>
      <c r="WJO307" s="80"/>
      <c r="WJP307" s="80"/>
      <c r="WJQ307" s="80"/>
      <c r="WJR307" s="80"/>
      <c r="WJS307" s="80"/>
      <c r="WJT307" s="80"/>
      <c r="WJU307" s="80"/>
      <c r="WJV307" s="80"/>
      <c r="WJW307" s="80"/>
      <c r="WJX307" s="80"/>
      <c r="WJY307" s="80"/>
      <c r="WJZ307" s="80"/>
      <c r="WKA307" s="80"/>
      <c r="WKB307" s="80"/>
      <c r="WKC307" s="80"/>
      <c r="WKD307" s="80"/>
      <c r="WKE307" s="80"/>
      <c r="WKF307" s="80"/>
      <c r="WKG307" s="80"/>
      <c r="WKH307" s="80"/>
      <c r="WKI307" s="80"/>
      <c r="WKJ307" s="80"/>
      <c r="WKK307" s="80"/>
      <c r="WKL307" s="80"/>
      <c r="WKM307" s="80"/>
      <c r="WKN307" s="80"/>
      <c r="WKO307" s="80"/>
      <c r="WKP307" s="80"/>
      <c r="WKQ307" s="80"/>
      <c r="WKR307" s="80"/>
      <c r="WKS307" s="80"/>
      <c r="WKT307" s="80"/>
      <c r="WKU307" s="80"/>
      <c r="WKV307" s="80"/>
      <c r="WKW307" s="80"/>
      <c r="WKX307" s="80"/>
      <c r="WKY307" s="80"/>
      <c r="WKZ307" s="80"/>
      <c r="WLA307" s="80"/>
      <c r="WLB307" s="80"/>
      <c r="WLC307" s="80"/>
      <c r="WLD307" s="80"/>
      <c r="WLE307" s="80"/>
      <c r="WLF307" s="80"/>
      <c r="WLG307" s="80"/>
      <c r="WLH307" s="80"/>
      <c r="WLI307" s="80"/>
      <c r="WLJ307" s="80"/>
      <c r="WLK307" s="80"/>
      <c r="WLL307" s="80"/>
      <c r="WLM307" s="80"/>
      <c r="WLN307" s="80"/>
      <c r="WLO307" s="80"/>
      <c r="WLP307" s="80"/>
      <c r="WLQ307" s="80"/>
      <c r="WLR307" s="80"/>
      <c r="WLS307" s="80"/>
      <c r="WLT307" s="80"/>
      <c r="WLU307" s="80"/>
      <c r="WLV307" s="80"/>
      <c r="WLW307" s="80"/>
      <c r="WLX307" s="80"/>
      <c r="WLY307" s="80"/>
      <c r="WLZ307" s="80"/>
      <c r="WMA307" s="80"/>
      <c r="WMB307" s="80"/>
      <c r="WMC307" s="80"/>
      <c r="WMD307" s="80"/>
      <c r="WME307" s="80"/>
      <c r="WMF307" s="80"/>
      <c r="WMG307" s="80"/>
      <c r="WMH307" s="80"/>
      <c r="WMI307" s="80"/>
      <c r="WMJ307" s="80"/>
      <c r="WMK307" s="80"/>
      <c r="WML307" s="80"/>
      <c r="WMM307" s="80"/>
      <c r="WMN307" s="80"/>
      <c r="WMO307" s="80"/>
      <c r="WMP307" s="80"/>
      <c r="WMQ307" s="80"/>
      <c r="WMR307" s="80"/>
      <c r="WMS307" s="80"/>
      <c r="WMT307" s="80"/>
      <c r="WMU307" s="80"/>
      <c r="WMV307" s="80"/>
      <c r="WMW307" s="80"/>
      <c r="WMX307" s="80"/>
      <c r="WMY307" s="80"/>
      <c r="WMZ307" s="80"/>
      <c r="WNA307" s="80"/>
      <c r="WNB307" s="80"/>
      <c r="WNC307" s="80"/>
      <c r="WND307" s="80"/>
      <c r="WNE307" s="80"/>
      <c r="WNF307" s="80"/>
      <c r="WNG307" s="80"/>
      <c r="WNH307" s="80"/>
      <c r="WNI307" s="80"/>
      <c r="WNJ307" s="80"/>
      <c r="WNK307" s="80"/>
      <c r="WNL307" s="80"/>
      <c r="WNM307" s="80"/>
      <c r="WNN307" s="80"/>
      <c r="WNO307" s="80"/>
      <c r="WNP307" s="80"/>
      <c r="WNQ307" s="80"/>
      <c r="WNR307" s="80"/>
      <c r="WNS307" s="80"/>
      <c r="WNT307" s="80"/>
      <c r="WNU307" s="80"/>
      <c r="WNV307" s="80"/>
      <c r="WNW307" s="80"/>
      <c r="WNX307" s="80"/>
      <c r="WNY307" s="80"/>
      <c r="WNZ307" s="80"/>
      <c r="WOA307" s="80"/>
      <c r="WOB307" s="80"/>
      <c r="WOC307" s="80"/>
      <c r="WOD307" s="80"/>
      <c r="WOE307" s="80"/>
      <c r="WOF307" s="80"/>
      <c r="WOG307" s="80"/>
      <c r="WOH307" s="80"/>
      <c r="WOI307" s="80"/>
      <c r="WOJ307" s="80"/>
      <c r="WOK307" s="80"/>
      <c r="WOL307" s="80"/>
      <c r="WOM307" s="80"/>
      <c r="WON307" s="80"/>
      <c r="WOO307" s="80"/>
      <c r="WOP307" s="80"/>
      <c r="WOQ307" s="80"/>
      <c r="WOR307" s="80"/>
      <c r="WOS307" s="80"/>
      <c r="WOT307" s="80"/>
      <c r="WOU307" s="80"/>
      <c r="WOV307" s="80"/>
      <c r="WOW307" s="80"/>
      <c r="WOX307" s="80"/>
      <c r="WOY307" s="80"/>
      <c r="WOZ307" s="80"/>
      <c r="WPA307" s="80"/>
      <c r="WPB307" s="80"/>
      <c r="WPC307" s="80"/>
      <c r="WPD307" s="80"/>
      <c r="WPE307" s="80"/>
      <c r="WPF307" s="80"/>
      <c r="WPG307" s="80"/>
      <c r="WPH307" s="80"/>
      <c r="WPI307" s="80"/>
      <c r="WPJ307" s="80"/>
      <c r="WPK307" s="80"/>
      <c r="WPL307" s="80"/>
      <c r="WPM307" s="80"/>
      <c r="WPN307" s="80"/>
      <c r="WPO307" s="80"/>
      <c r="WPP307" s="80"/>
      <c r="WPQ307" s="80"/>
      <c r="WPR307" s="80"/>
      <c r="WPS307" s="80"/>
      <c r="WPT307" s="80"/>
      <c r="WPU307" s="80"/>
      <c r="WPV307" s="80"/>
      <c r="WPW307" s="80"/>
      <c r="WPX307" s="80"/>
      <c r="WPY307" s="80"/>
      <c r="WPZ307" s="80"/>
      <c r="WQA307" s="80"/>
      <c r="WQB307" s="80"/>
      <c r="WQC307" s="80"/>
      <c r="WQD307" s="80"/>
      <c r="WQE307" s="80"/>
      <c r="WQF307" s="80"/>
      <c r="WQG307" s="80"/>
      <c r="WQH307" s="80"/>
      <c r="WQI307" s="80"/>
      <c r="WQJ307" s="80"/>
      <c r="WQK307" s="80"/>
      <c r="WQL307" s="80"/>
      <c r="WQM307" s="80"/>
      <c r="WQN307" s="80"/>
      <c r="WQO307" s="80"/>
      <c r="WQP307" s="80"/>
      <c r="WQQ307" s="80"/>
      <c r="WQR307" s="80"/>
      <c r="WQS307" s="80"/>
      <c r="WQT307" s="80"/>
      <c r="WQU307" s="80"/>
      <c r="WQV307" s="80"/>
      <c r="WQW307" s="80"/>
      <c r="WQX307" s="80"/>
      <c r="WQY307" s="80"/>
      <c r="WQZ307" s="80"/>
      <c r="WRA307" s="80"/>
      <c r="WRB307" s="80"/>
      <c r="WRC307" s="80"/>
      <c r="WRD307" s="80"/>
      <c r="WRE307" s="80"/>
      <c r="WRF307" s="80"/>
      <c r="WRG307" s="80"/>
      <c r="WRH307" s="80"/>
      <c r="WRI307" s="80"/>
      <c r="WRJ307" s="80"/>
      <c r="WRK307" s="80"/>
      <c r="WRL307" s="80"/>
      <c r="WRM307" s="80"/>
      <c r="WRN307" s="80"/>
      <c r="WRO307" s="80"/>
      <c r="WRP307" s="80"/>
      <c r="WRQ307" s="80"/>
      <c r="WRR307" s="80"/>
      <c r="WRS307" s="80"/>
      <c r="WRT307" s="80"/>
      <c r="WRU307" s="80"/>
      <c r="WRV307" s="80"/>
      <c r="WRW307" s="80"/>
      <c r="WRX307" s="80"/>
      <c r="WRY307" s="80"/>
      <c r="WRZ307" s="80"/>
      <c r="WSA307" s="80"/>
      <c r="WSB307" s="80"/>
      <c r="WSC307" s="80"/>
      <c r="WSD307" s="80"/>
      <c r="WSE307" s="80"/>
      <c r="WSF307" s="80"/>
      <c r="WSG307" s="80"/>
      <c r="WSH307" s="80"/>
      <c r="WSI307" s="80"/>
      <c r="WSJ307" s="80"/>
      <c r="WSK307" s="80"/>
      <c r="WSL307" s="80"/>
      <c r="WSM307" s="80"/>
      <c r="WSN307" s="80"/>
      <c r="WSO307" s="80"/>
      <c r="WSP307" s="80"/>
      <c r="WSQ307" s="80"/>
      <c r="WSR307" s="80"/>
      <c r="WSS307" s="80"/>
      <c r="WST307" s="80"/>
      <c r="WSU307" s="80"/>
      <c r="WSV307" s="80"/>
      <c r="WSW307" s="80"/>
      <c r="WSX307" s="80"/>
      <c r="WSY307" s="80"/>
      <c r="WSZ307" s="80"/>
      <c r="WTA307" s="80"/>
      <c r="WTB307" s="80"/>
      <c r="WTC307" s="80"/>
      <c r="WTD307" s="80"/>
      <c r="WTE307" s="80"/>
      <c r="WTF307" s="80"/>
      <c r="WTG307" s="80"/>
      <c r="WTH307" s="80"/>
      <c r="WTI307" s="80"/>
      <c r="WTJ307" s="80"/>
      <c r="WTK307" s="80"/>
      <c r="WTL307" s="80"/>
      <c r="WTM307" s="80"/>
      <c r="WTN307" s="80"/>
      <c r="WTO307" s="80"/>
      <c r="WTP307" s="80"/>
      <c r="WTQ307" s="80"/>
      <c r="WTR307" s="80"/>
      <c r="WTS307" s="80"/>
      <c r="WTT307" s="80"/>
      <c r="WTU307" s="80"/>
      <c r="WTV307" s="80"/>
      <c r="WTW307" s="80"/>
      <c r="WTX307" s="80"/>
      <c r="WTY307" s="80"/>
      <c r="WTZ307" s="80"/>
      <c r="WUA307" s="80"/>
      <c r="WUB307" s="80"/>
      <c r="WUC307" s="80"/>
      <c r="WUD307" s="80"/>
      <c r="WUE307" s="80"/>
      <c r="WUF307" s="80"/>
      <c r="WUG307" s="80"/>
      <c r="WUH307" s="80"/>
      <c r="WUI307" s="80"/>
      <c r="WUJ307" s="80"/>
      <c r="WUK307" s="80"/>
      <c r="WUL307" s="80"/>
      <c r="WUM307" s="80"/>
      <c r="WUN307" s="80"/>
      <c r="WUO307" s="80"/>
      <c r="WUP307" s="80"/>
      <c r="WUQ307" s="80"/>
      <c r="WUR307" s="80"/>
      <c r="WUS307" s="80"/>
      <c r="WUT307" s="80"/>
      <c r="WUU307" s="80"/>
      <c r="WUV307" s="80"/>
      <c r="WUW307" s="80"/>
      <c r="WUX307" s="80"/>
      <c r="WUY307" s="80"/>
      <c r="WUZ307" s="80"/>
      <c r="WVA307" s="80"/>
      <c r="WVB307" s="80"/>
      <c r="WVC307" s="80"/>
      <c r="WVD307" s="80"/>
      <c r="WVE307" s="80"/>
      <c r="WVF307" s="80"/>
      <c r="WVG307" s="80"/>
      <c r="WVH307" s="80"/>
      <c r="WVI307" s="80"/>
      <c r="WVJ307" s="80"/>
      <c r="WVK307" s="80"/>
      <c r="WVL307" s="80"/>
      <c r="WVM307" s="80"/>
      <c r="WVN307" s="80"/>
      <c r="WVO307" s="80"/>
      <c r="WVP307" s="80"/>
      <c r="WVQ307" s="80"/>
      <c r="WVR307" s="80"/>
      <c r="WVS307" s="80"/>
      <c r="WVT307" s="80"/>
      <c r="WVU307" s="80"/>
      <c r="WVV307" s="80"/>
      <c r="WVW307" s="80"/>
      <c r="WVX307" s="80"/>
      <c r="WVY307" s="80"/>
      <c r="WVZ307" s="80"/>
      <c r="WWA307" s="80"/>
      <c r="WWB307" s="80"/>
      <c r="WWC307" s="80"/>
      <c r="WWD307" s="80"/>
      <c r="WWE307" s="80"/>
      <c r="WWF307" s="80"/>
      <c r="WWG307" s="80"/>
      <c r="WWH307" s="80"/>
      <c r="WWI307" s="80"/>
      <c r="WWJ307" s="80"/>
      <c r="WWK307" s="80"/>
      <c r="WWL307" s="80"/>
      <c r="WWM307" s="80"/>
      <c r="WWN307" s="80"/>
      <c r="WWO307" s="80"/>
      <c r="WWP307" s="80"/>
      <c r="WWQ307" s="80"/>
      <c r="WWR307" s="80"/>
      <c r="WWS307" s="80"/>
      <c r="WWT307" s="80"/>
      <c r="WWU307" s="80"/>
      <c r="WWV307" s="80"/>
      <c r="WWW307" s="80"/>
      <c r="WWX307" s="80"/>
      <c r="WWY307" s="80"/>
      <c r="WWZ307" s="80"/>
      <c r="WXA307" s="80"/>
      <c r="WXB307" s="80"/>
      <c r="WXC307" s="80"/>
      <c r="WXD307" s="80"/>
      <c r="WXE307" s="80"/>
      <c r="WXF307" s="80"/>
      <c r="WXG307" s="80"/>
      <c r="WXH307" s="80"/>
      <c r="WXI307" s="80"/>
      <c r="WXJ307" s="80"/>
      <c r="WXK307" s="80"/>
      <c r="WXL307" s="80"/>
      <c r="WXM307" s="80"/>
      <c r="WXN307" s="80"/>
      <c r="WXO307" s="80"/>
      <c r="WXP307" s="80"/>
      <c r="WXQ307" s="80"/>
      <c r="WXR307" s="80"/>
      <c r="WXS307" s="80"/>
      <c r="WXT307" s="80"/>
      <c r="WXU307" s="80"/>
      <c r="WXV307" s="80"/>
      <c r="WXW307" s="80"/>
      <c r="WXX307" s="80"/>
      <c r="WXY307" s="80"/>
      <c r="WXZ307" s="80"/>
      <c r="WYA307" s="80"/>
      <c r="WYB307" s="80"/>
      <c r="WYC307" s="80"/>
      <c r="WYD307" s="80"/>
      <c r="WYE307" s="80"/>
      <c r="WYF307" s="80"/>
      <c r="WYG307" s="80"/>
      <c r="WYH307" s="80"/>
      <c r="WYI307" s="80"/>
      <c r="WYJ307" s="80"/>
      <c r="WYK307" s="80"/>
      <c r="WYL307" s="80"/>
      <c r="WYM307" s="80"/>
      <c r="WYN307" s="80"/>
      <c r="WYO307" s="80"/>
      <c r="WYP307" s="80"/>
      <c r="WYQ307" s="80"/>
      <c r="WYR307" s="80"/>
      <c r="WYS307" s="80"/>
      <c r="WYT307" s="80"/>
      <c r="WYU307" s="80"/>
      <c r="WYV307" s="80"/>
      <c r="WYW307" s="80"/>
      <c r="WYX307" s="80"/>
      <c r="WYY307" s="80"/>
      <c r="WYZ307" s="80"/>
      <c r="WZA307" s="80"/>
      <c r="WZB307" s="80"/>
      <c r="WZC307" s="80"/>
      <c r="WZD307" s="80"/>
      <c r="WZE307" s="80"/>
      <c r="WZF307" s="80"/>
      <c r="WZG307" s="80"/>
      <c r="WZH307" s="80"/>
      <c r="WZI307" s="80"/>
      <c r="WZJ307" s="80"/>
      <c r="WZK307" s="80"/>
      <c r="WZL307" s="80"/>
      <c r="WZM307" s="80"/>
      <c r="WZN307" s="80"/>
      <c r="WZO307" s="80"/>
      <c r="WZP307" s="80"/>
      <c r="WZQ307" s="80"/>
      <c r="WZR307" s="80"/>
      <c r="WZS307" s="80"/>
      <c r="WZT307" s="80"/>
      <c r="WZU307" s="80"/>
      <c r="WZV307" s="80"/>
      <c r="WZW307" s="80"/>
      <c r="WZX307" s="80"/>
      <c r="WZY307" s="80"/>
      <c r="WZZ307" s="80"/>
      <c r="XAA307" s="80"/>
      <c r="XAB307" s="80"/>
      <c r="XAC307" s="80"/>
      <c r="XAD307" s="80"/>
      <c r="XAE307" s="80"/>
      <c r="XAF307" s="80"/>
      <c r="XAG307" s="80"/>
      <c r="XAH307" s="80"/>
      <c r="XAI307" s="80"/>
      <c r="XAJ307" s="80"/>
      <c r="XAK307" s="80"/>
      <c r="XAL307" s="80"/>
      <c r="XAM307" s="80"/>
      <c r="XAN307" s="80"/>
      <c r="XAO307" s="80"/>
      <c r="XAP307" s="80"/>
      <c r="XAQ307" s="80"/>
      <c r="XAR307" s="80"/>
      <c r="XAS307" s="80"/>
      <c r="XAT307" s="80"/>
      <c r="XAU307" s="80"/>
      <c r="XAV307" s="80"/>
      <c r="XAW307" s="80"/>
      <c r="XAX307" s="80"/>
      <c r="XAY307" s="80"/>
      <c r="XAZ307" s="80"/>
      <c r="XBA307" s="80"/>
      <c r="XBB307" s="80"/>
      <c r="XBC307" s="80"/>
      <c r="XBD307" s="80"/>
      <c r="XBE307" s="80"/>
      <c r="XBF307" s="80"/>
      <c r="XBG307" s="80"/>
      <c r="XBH307" s="80"/>
      <c r="XBI307" s="80"/>
      <c r="XBJ307" s="80"/>
      <c r="XBK307" s="80"/>
      <c r="XBL307" s="80"/>
      <c r="XBM307" s="80"/>
      <c r="XBN307" s="80"/>
      <c r="XBO307" s="80"/>
      <c r="XBP307" s="80"/>
      <c r="XBQ307" s="80"/>
      <c r="XBR307" s="80"/>
      <c r="XBS307" s="80"/>
      <c r="XBT307" s="80"/>
      <c r="XBU307" s="80"/>
      <c r="XBV307" s="80"/>
      <c r="XBW307" s="80"/>
      <c r="XBX307" s="80"/>
      <c r="XBY307" s="80"/>
      <c r="XBZ307" s="80"/>
      <c r="XCA307" s="80"/>
      <c r="XCB307" s="80"/>
      <c r="XCC307" s="80"/>
      <c r="XCD307" s="80"/>
      <c r="XCE307" s="80"/>
      <c r="XCF307" s="80"/>
      <c r="XCG307" s="80"/>
      <c r="XCH307" s="80"/>
      <c r="XCI307" s="80"/>
      <c r="XCJ307" s="80"/>
      <c r="XCK307" s="80"/>
      <c r="XCL307" s="80"/>
      <c r="XCM307" s="80"/>
      <c r="XCN307" s="80"/>
      <c r="XCO307" s="80"/>
      <c r="XCP307" s="80"/>
      <c r="XCQ307" s="80"/>
      <c r="XCR307" s="80"/>
      <c r="XCS307" s="80"/>
      <c r="XCT307" s="80"/>
      <c r="XCU307" s="80"/>
      <c r="XCV307" s="80"/>
      <c r="XCW307" s="80"/>
      <c r="XCX307" s="80"/>
      <c r="XCY307" s="80"/>
      <c r="XCZ307" s="80"/>
      <c r="XDA307" s="80"/>
      <c r="XDB307" s="80"/>
      <c r="XDC307" s="80"/>
      <c r="XDD307" s="80"/>
      <c r="XDE307" s="80"/>
      <c r="XDF307" s="80"/>
      <c r="XDG307" s="80"/>
      <c r="XDH307" s="80"/>
      <c r="XDI307" s="80"/>
      <c r="XDJ307" s="80"/>
      <c r="XDK307" s="80"/>
      <c r="XDL307" s="80"/>
      <c r="XDM307" s="80"/>
      <c r="XDN307" s="80"/>
      <c r="XDO307" s="80"/>
      <c r="XDP307" s="80"/>
      <c r="XDQ307" s="80"/>
      <c r="XDR307" s="80"/>
      <c r="XDS307" s="80"/>
      <c r="XDT307" s="80"/>
      <c r="XDU307" s="80"/>
      <c r="XDV307" s="80"/>
      <c r="XDW307" s="80"/>
      <c r="XDX307" s="80"/>
      <c r="XDY307" s="80"/>
      <c r="XDZ307" s="80"/>
      <c r="XEA307" s="80"/>
      <c r="XEB307" s="80"/>
      <c r="XEC307" s="80"/>
      <c r="XED307" s="80"/>
      <c r="XEE307" s="80"/>
      <c r="XEF307" s="80"/>
      <c r="XEG307" s="80"/>
      <c r="XEH307" s="80"/>
      <c r="XEI307" s="80"/>
      <c r="XEJ307" s="80"/>
      <c r="XEK307" s="80"/>
      <c r="XEL307" s="80"/>
      <c r="XEM307" s="80"/>
      <c r="XEN307" s="80"/>
      <c r="XEO307" s="80"/>
      <c r="XEP307" s="80"/>
      <c r="XEQ307" s="80"/>
      <c r="XER307" s="80"/>
      <c r="XES307" s="80"/>
      <c r="XET307" s="80"/>
      <c r="XEU307" s="80"/>
      <c r="XEV307" s="80"/>
      <c r="XEW307" s="80"/>
      <c r="XEX307" s="80"/>
      <c r="XEY307" s="80"/>
      <c r="XEZ307" s="80"/>
    </row>
    <row r="308" spans="1:16380" s="84" customFormat="1" ht="15" x14ac:dyDescent="0.25">
      <c r="A308" s="76"/>
      <c r="B308" s="80"/>
      <c r="C308" s="80"/>
      <c r="D308" s="80"/>
      <c r="E308" s="80"/>
      <c r="F308" s="80"/>
      <c r="G308" s="227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  <c r="BM308" s="80"/>
      <c r="BN308" s="80"/>
      <c r="BO308" s="80"/>
      <c r="BP308" s="80"/>
      <c r="BQ308" s="80"/>
      <c r="BR308" s="80"/>
      <c r="BS308" s="80"/>
      <c r="BT308" s="80"/>
      <c r="BU308" s="80"/>
      <c r="BV308" s="80"/>
      <c r="BW308" s="80"/>
      <c r="BX308" s="80"/>
      <c r="BY308" s="80"/>
      <c r="BZ308" s="80"/>
      <c r="CA308" s="80"/>
      <c r="CB308" s="80"/>
      <c r="CC308" s="80"/>
      <c r="CD308" s="80"/>
      <c r="CE308" s="80"/>
      <c r="CF308" s="80"/>
      <c r="CG308" s="80"/>
      <c r="CH308" s="80"/>
      <c r="CI308" s="80"/>
      <c r="CJ308" s="80"/>
      <c r="CK308" s="80"/>
      <c r="CL308" s="80"/>
      <c r="CM308" s="80"/>
      <c r="CN308" s="80"/>
      <c r="CO308" s="80"/>
      <c r="CP308" s="80"/>
      <c r="CQ308" s="80"/>
      <c r="CR308" s="80"/>
      <c r="CS308" s="80"/>
      <c r="CT308" s="80"/>
      <c r="CU308" s="80"/>
      <c r="CV308" s="80"/>
      <c r="CW308" s="80"/>
      <c r="CX308" s="80"/>
      <c r="CY308" s="80"/>
      <c r="CZ308" s="80"/>
      <c r="DA308" s="80"/>
      <c r="DB308" s="80"/>
      <c r="DC308" s="80"/>
      <c r="DD308" s="80"/>
      <c r="DE308" s="80"/>
      <c r="DF308" s="80"/>
      <c r="DG308" s="80"/>
      <c r="DH308" s="80"/>
      <c r="DI308" s="80"/>
      <c r="DJ308" s="80"/>
      <c r="DK308" s="80"/>
      <c r="DL308" s="80"/>
      <c r="DM308" s="80"/>
      <c r="DN308" s="80"/>
      <c r="DO308" s="80"/>
      <c r="DP308" s="80"/>
      <c r="DQ308" s="80"/>
      <c r="DR308" s="80"/>
      <c r="DS308" s="80"/>
      <c r="DT308" s="80"/>
      <c r="DU308" s="80"/>
      <c r="DV308" s="80"/>
      <c r="DW308" s="80"/>
      <c r="DX308" s="80"/>
      <c r="DY308" s="80"/>
      <c r="DZ308" s="80"/>
      <c r="EA308" s="80"/>
      <c r="EB308" s="80"/>
      <c r="EC308" s="80"/>
      <c r="ED308" s="80"/>
      <c r="EE308" s="80"/>
      <c r="EF308" s="80"/>
      <c r="EG308" s="80"/>
      <c r="EH308" s="80"/>
      <c r="EI308" s="80"/>
      <c r="EJ308" s="80"/>
      <c r="EK308" s="80"/>
      <c r="EL308" s="80"/>
      <c r="EM308" s="80"/>
      <c r="EN308" s="80"/>
      <c r="EO308" s="80"/>
      <c r="EP308" s="80"/>
      <c r="EQ308" s="80"/>
      <c r="ER308" s="80"/>
      <c r="ES308" s="80"/>
      <c r="ET308" s="80"/>
      <c r="EU308" s="80"/>
      <c r="EV308" s="80"/>
      <c r="EW308" s="80"/>
      <c r="EX308" s="80"/>
      <c r="EY308" s="80"/>
      <c r="EZ308" s="80"/>
      <c r="FA308" s="80"/>
      <c r="FB308" s="80"/>
      <c r="FC308" s="80"/>
      <c r="FD308" s="80"/>
      <c r="FE308" s="80"/>
      <c r="FF308" s="80"/>
      <c r="FG308" s="80"/>
      <c r="FH308" s="80"/>
      <c r="FI308" s="80"/>
      <c r="FJ308" s="80"/>
      <c r="FK308" s="80"/>
      <c r="FL308" s="80"/>
      <c r="FM308" s="80"/>
      <c r="FN308" s="80"/>
      <c r="FO308" s="80"/>
      <c r="FP308" s="80"/>
      <c r="FQ308" s="80"/>
      <c r="FR308" s="80"/>
      <c r="FS308" s="80"/>
      <c r="FT308" s="80"/>
      <c r="FU308" s="80"/>
      <c r="FV308" s="80"/>
      <c r="FW308" s="80"/>
      <c r="FX308" s="80"/>
      <c r="FY308" s="80"/>
      <c r="FZ308" s="80"/>
      <c r="GA308" s="80"/>
      <c r="GB308" s="80"/>
      <c r="GC308" s="80"/>
      <c r="GD308" s="80"/>
      <c r="GE308" s="80"/>
      <c r="GF308" s="80"/>
      <c r="GG308" s="80"/>
      <c r="GH308" s="80"/>
      <c r="GI308" s="80"/>
      <c r="GJ308" s="80"/>
      <c r="GK308" s="80"/>
      <c r="GL308" s="80"/>
      <c r="GM308" s="80"/>
      <c r="GN308" s="80"/>
      <c r="GO308" s="80"/>
      <c r="GP308" s="80"/>
      <c r="GQ308" s="80"/>
      <c r="GR308" s="80"/>
      <c r="GS308" s="80"/>
      <c r="GT308" s="80"/>
      <c r="GU308" s="80"/>
      <c r="GV308" s="80"/>
      <c r="GW308" s="80"/>
      <c r="GX308" s="80"/>
      <c r="GY308" s="80"/>
      <c r="GZ308" s="80"/>
      <c r="HA308" s="80"/>
      <c r="HB308" s="80"/>
      <c r="HC308" s="80"/>
      <c r="HD308" s="80"/>
      <c r="HE308" s="80"/>
      <c r="HF308" s="80"/>
      <c r="HG308" s="80"/>
      <c r="HH308" s="80"/>
      <c r="HI308" s="80"/>
      <c r="HJ308" s="80"/>
      <c r="HK308" s="80"/>
      <c r="HL308" s="80"/>
      <c r="HM308" s="80"/>
      <c r="HN308" s="80"/>
      <c r="HO308" s="80"/>
      <c r="HP308" s="80"/>
      <c r="HQ308" s="80"/>
      <c r="HR308" s="80"/>
      <c r="HS308" s="80"/>
      <c r="HT308" s="80"/>
      <c r="HU308" s="80"/>
      <c r="HV308" s="80"/>
      <c r="HW308" s="80"/>
      <c r="HX308" s="80"/>
      <c r="HY308" s="80"/>
      <c r="HZ308" s="80"/>
      <c r="IA308" s="80"/>
      <c r="IB308" s="80"/>
      <c r="IC308" s="80"/>
      <c r="ID308" s="80"/>
      <c r="IE308" s="80"/>
      <c r="IF308" s="80"/>
      <c r="IG308" s="80"/>
      <c r="IH308" s="80"/>
      <c r="II308" s="80"/>
      <c r="IJ308" s="80"/>
      <c r="IK308" s="80"/>
      <c r="IL308" s="80"/>
      <c r="IM308" s="80"/>
      <c r="IN308" s="80"/>
      <c r="IO308" s="80"/>
      <c r="IP308" s="80"/>
      <c r="IQ308" s="80"/>
      <c r="IR308" s="80"/>
      <c r="IS308" s="80"/>
      <c r="IT308" s="80"/>
      <c r="IU308" s="80"/>
      <c r="IV308" s="80"/>
      <c r="IW308" s="80"/>
      <c r="IX308" s="80"/>
      <c r="IY308" s="80"/>
      <c r="IZ308" s="80"/>
      <c r="JA308" s="80"/>
      <c r="JB308" s="80"/>
      <c r="JC308" s="80"/>
      <c r="JD308" s="80"/>
      <c r="JE308" s="80"/>
      <c r="JF308" s="80"/>
      <c r="JG308" s="80"/>
      <c r="JH308" s="80"/>
      <c r="JI308" s="80"/>
      <c r="JJ308" s="80"/>
      <c r="JK308" s="80"/>
      <c r="JL308" s="80"/>
      <c r="JM308" s="80"/>
      <c r="JN308" s="80"/>
      <c r="JO308" s="80"/>
      <c r="JP308" s="80"/>
      <c r="JQ308" s="80"/>
      <c r="JR308" s="80"/>
      <c r="JS308" s="80"/>
      <c r="JT308" s="80"/>
      <c r="JU308" s="80"/>
      <c r="JV308" s="80"/>
      <c r="JW308" s="80"/>
      <c r="JX308" s="80"/>
      <c r="JY308" s="80"/>
      <c r="JZ308" s="80"/>
      <c r="KA308" s="80"/>
      <c r="KB308" s="80"/>
      <c r="KC308" s="80"/>
      <c r="KD308" s="80"/>
      <c r="KE308" s="80"/>
      <c r="KF308" s="80"/>
      <c r="KG308" s="80"/>
      <c r="KH308" s="80"/>
      <c r="KI308" s="80"/>
      <c r="KJ308" s="80"/>
      <c r="KK308" s="80"/>
      <c r="KL308" s="80"/>
      <c r="KM308" s="80"/>
      <c r="KN308" s="80"/>
      <c r="KO308" s="80"/>
      <c r="KP308" s="80"/>
      <c r="KQ308" s="80"/>
      <c r="KR308" s="80"/>
      <c r="KS308" s="80"/>
      <c r="KT308" s="80"/>
      <c r="KU308" s="80"/>
      <c r="KV308" s="80"/>
      <c r="KW308" s="80"/>
      <c r="KX308" s="80"/>
      <c r="KY308" s="80"/>
      <c r="KZ308" s="80"/>
      <c r="LA308" s="80"/>
      <c r="LB308" s="80"/>
      <c r="LC308" s="80"/>
      <c r="LD308" s="80"/>
      <c r="LE308" s="80"/>
      <c r="LF308" s="80"/>
      <c r="LG308" s="80"/>
      <c r="LH308" s="80"/>
      <c r="LI308" s="80"/>
      <c r="LJ308" s="80"/>
      <c r="LK308" s="80"/>
      <c r="LL308" s="80"/>
      <c r="LM308" s="80"/>
      <c r="LN308" s="80"/>
      <c r="LO308" s="80"/>
      <c r="LP308" s="80"/>
      <c r="LQ308" s="80"/>
      <c r="LR308" s="80"/>
      <c r="LS308" s="80"/>
      <c r="LT308" s="80"/>
      <c r="LU308" s="80"/>
      <c r="LV308" s="80"/>
      <c r="LW308" s="80"/>
      <c r="LX308" s="80"/>
      <c r="LY308" s="80"/>
      <c r="LZ308" s="80"/>
      <c r="MA308" s="80"/>
      <c r="MB308" s="80"/>
      <c r="MC308" s="80"/>
      <c r="MD308" s="80"/>
      <c r="ME308" s="80"/>
      <c r="MF308" s="80"/>
      <c r="MG308" s="80"/>
      <c r="MH308" s="80"/>
      <c r="MI308" s="80"/>
      <c r="MJ308" s="80"/>
      <c r="MK308" s="80"/>
      <c r="ML308" s="80"/>
      <c r="MM308" s="80"/>
      <c r="MN308" s="80"/>
      <c r="MO308" s="80"/>
      <c r="MP308" s="80"/>
      <c r="MQ308" s="80"/>
      <c r="MR308" s="80"/>
      <c r="MS308" s="80"/>
      <c r="MT308" s="80"/>
      <c r="MU308" s="80"/>
      <c r="MV308" s="80"/>
      <c r="MW308" s="80"/>
      <c r="MX308" s="80"/>
      <c r="MY308" s="80"/>
      <c r="MZ308" s="80"/>
      <c r="NA308" s="80"/>
      <c r="NB308" s="80"/>
      <c r="NC308" s="80"/>
      <c r="ND308" s="80"/>
      <c r="NE308" s="80"/>
      <c r="NF308" s="80"/>
      <c r="NG308" s="80"/>
      <c r="NH308" s="80"/>
      <c r="NI308" s="80"/>
      <c r="NJ308" s="80"/>
      <c r="NK308" s="80"/>
      <c r="NL308" s="80"/>
      <c r="NM308" s="80"/>
      <c r="NN308" s="80"/>
      <c r="NO308" s="80"/>
      <c r="NP308" s="80"/>
      <c r="NQ308" s="80"/>
      <c r="NR308" s="80"/>
      <c r="NS308" s="80"/>
      <c r="NT308" s="80"/>
      <c r="NU308" s="80"/>
      <c r="NV308" s="80"/>
      <c r="NW308" s="80"/>
      <c r="NX308" s="80"/>
      <c r="NY308" s="80"/>
      <c r="NZ308" s="80"/>
      <c r="OA308" s="80"/>
      <c r="OB308" s="80"/>
      <c r="OC308" s="80"/>
      <c r="OD308" s="80"/>
      <c r="OE308" s="80"/>
      <c r="OF308" s="80"/>
      <c r="OG308" s="80"/>
      <c r="OH308" s="80"/>
      <c r="OI308" s="80"/>
      <c r="OJ308" s="80"/>
      <c r="OK308" s="80"/>
      <c r="OL308" s="80"/>
      <c r="OM308" s="80"/>
      <c r="ON308" s="80"/>
      <c r="OO308" s="80"/>
      <c r="OP308" s="80"/>
      <c r="OQ308" s="80"/>
      <c r="OR308" s="80"/>
      <c r="OS308" s="80"/>
      <c r="OT308" s="80"/>
      <c r="OU308" s="80"/>
      <c r="OV308" s="80"/>
      <c r="OW308" s="80"/>
      <c r="OX308" s="80"/>
      <c r="OY308" s="80"/>
      <c r="OZ308" s="80"/>
      <c r="PA308" s="80"/>
      <c r="PB308" s="80"/>
      <c r="PC308" s="80"/>
      <c r="PD308" s="80"/>
      <c r="PE308" s="80"/>
      <c r="PF308" s="80"/>
      <c r="PG308" s="80"/>
      <c r="PH308" s="80"/>
      <c r="PI308" s="80"/>
      <c r="PJ308" s="80"/>
      <c r="PK308" s="80"/>
      <c r="PL308" s="80"/>
      <c r="PM308" s="80"/>
      <c r="PN308" s="80"/>
      <c r="PO308" s="80"/>
      <c r="PP308" s="80"/>
      <c r="PQ308" s="80"/>
      <c r="PR308" s="80"/>
      <c r="PS308" s="80"/>
      <c r="PT308" s="80"/>
      <c r="PU308" s="80"/>
      <c r="PV308" s="80"/>
      <c r="PW308" s="80"/>
      <c r="PX308" s="80"/>
      <c r="PY308" s="80"/>
      <c r="PZ308" s="80"/>
      <c r="QA308" s="80"/>
      <c r="QB308" s="80"/>
      <c r="QC308" s="80"/>
      <c r="QD308" s="80"/>
      <c r="QE308" s="80"/>
      <c r="QF308" s="80"/>
      <c r="QG308" s="80"/>
      <c r="QH308" s="80"/>
      <c r="QI308" s="80"/>
      <c r="QJ308" s="80"/>
      <c r="QK308" s="80"/>
      <c r="QL308" s="80"/>
      <c r="QM308" s="80"/>
      <c r="QN308" s="80"/>
      <c r="QO308" s="80"/>
      <c r="QP308" s="80"/>
      <c r="QQ308" s="80"/>
      <c r="QR308" s="80"/>
      <c r="QS308" s="80"/>
      <c r="QT308" s="80"/>
      <c r="QU308" s="80"/>
      <c r="QV308" s="80"/>
      <c r="QW308" s="80"/>
      <c r="QX308" s="80"/>
      <c r="QY308" s="80"/>
      <c r="QZ308" s="80"/>
      <c r="RA308" s="80"/>
      <c r="RB308" s="80"/>
      <c r="RC308" s="80"/>
      <c r="RD308" s="80"/>
      <c r="RE308" s="80"/>
      <c r="RF308" s="80"/>
      <c r="RG308" s="80"/>
      <c r="RH308" s="80"/>
      <c r="RI308" s="80"/>
      <c r="RJ308" s="80"/>
      <c r="RK308" s="80"/>
      <c r="RL308" s="80"/>
      <c r="RM308" s="80"/>
      <c r="RN308" s="80"/>
      <c r="RO308" s="80"/>
      <c r="RP308" s="80"/>
      <c r="RQ308" s="80"/>
      <c r="RR308" s="80"/>
      <c r="RS308" s="80"/>
      <c r="RT308" s="80"/>
      <c r="RU308" s="80"/>
      <c r="RV308" s="80"/>
      <c r="RW308" s="80"/>
      <c r="RX308" s="80"/>
      <c r="RY308" s="80"/>
      <c r="RZ308" s="80"/>
      <c r="SA308" s="80"/>
      <c r="SB308" s="80"/>
      <c r="SC308" s="80"/>
      <c r="SD308" s="80"/>
      <c r="SE308" s="80"/>
      <c r="SF308" s="80"/>
      <c r="SG308" s="80"/>
      <c r="SH308" s="80"/>
      <c r="SI308" s="80"/>
      <c r="SJ308" s="80"/>
      <c r="SK308" s="80"/>
      <c r="SL308" s="80"/>
      <c r="SM308" s="80"/>
      <c r="SN308" s="80"/>
      <c r="SO308" s="80"/>
      <c r="SP308" s="80"/>
      <c r="SQ308" s="80"/>
      <c r="SR308" s="80"/>
      <c r="SS308" s="80"/>
      <c r="ST308" s="80"/>
      <c r="SU308" s="80"/>
      <c r="SV308" s="80"/>
      <c r="SW308" s="80"/>
      <c r="SX308" s="80"/>
      <c r="SY308" s="80"/>
      <c r="SZ308" s="80"/>
      <c r="TA308" s="80"/>
      <c r="TB308" s="80"/>
      <c r="TC308" s="80"/>
      <c r="TD308" s="80"/>
      <c r="TE308" s="80"/>
      <c r="TF308" s="80"/>
      <c r="TG308" s="80"/>
      <c r="TH308" s="80"/>
      <c r="TI308" s="80"/>
      <c r="TJ308" s="80"/>
      <c r="TK308" s="80"/>
      <c r="TL308" s="80"/>
      <c r="TM308" s="80"/>
      <c r="TN308" s="80"/>
      <c r="TO308" s="80"/>
      <c r="TP308" s="80"/>
      <c r="TQ308" s="80"/>
      <c r="TR308" s="80"/>
      <c r="TS308" s="80"/>
      <c r="TT308" s="80"/>
      <c r="TU308" s="80"/>
      <c r="TV308" s="80"/>
      <c r="TW308" s="80"/>
      <c r="TX308" s="80"/>
      <c r="TY308" s="80"/>
      <c r="TZ308" s="80"/>
      <c r="UA308" s="80"/>
      <c r="UB308" s="80"/>
      <c r="UC308" s="80"/>
      <c r="UD308" s="80"/>
      <c r="UE308" s="80"/>
      <c r="UF308" s="80"/>
      <c r="UG308" s="80"/>
      <c r="UH308" s="80"/>
      <c r="UI308" s="80"/>
      <c r="UJ308" s="80"/>
      <c r="UK308" s="80"/>
      <c r="UL308" s="80"/>
      <c r="UM308" s="80"/>
      <c r="UN308" s="80"/>
      <c r="UO308" s="80"/>
      <c r="UP308" s="80"/>
      <c r="UQ308" s="80"/>
      <c r="UR308" s="80"/>
      <c r="US308" s="80"/>
      <c r="UT308" s="80"/>
      <c r="UU308" s="80"/>
      <c r="UV308" s="80"/>
      <c r="UW308" s="80"/>
      <c r="UX308" s="80"/>
      <c r="UY308" s="80"/>
      <c r="UZ308" s="80"/>
      <c r="VA308" s="80"/>
      <c r="VB308" s="80"/>
      <c r="VC308" s="80"/>
      <c r="VD308" s="80"/>
      <c r="VE308" s="80"/>
      <c r="VF308" s="80"/>
      <c r="VG308" s="80"/>
      <c r="VH308" s="80"/>
      <c r="VI308" s="80"/>
      <c r="VJ308" s="80"/>
      <c r="VK308" s="80"/>
      <c r="VL308" s="80"/>
      <c r="VM308" s="80"/>
      <c r="VN308" s="80"/>
      <c r="VO308" s="80"/>
      <c r="VP308" s="80"/>
      <c r="VQ308" s="80"/>
      <c r="VR308" s="80"/>
      <c r="VS308" s="80"/>
      <c r="VT308" s="80"/>
      <c r="VU308" s="80"/>
      <c r="VV308" s="80"/>
      <c r="VW308" s="80"/>
      <c r="VX308" s="80"/>
      <c r="VY308" s="80"/>
      <c r="VZ308" s="80"/>
      <c r="WA308" s="80"/>
      <c r="WB308" s="80"/>
      <c r="WC308" s="80"/>
      <c r="WD308" s="80"/>
      <c r="WE308" s="80"/>
      <c r="WF308" s="80"/>
      <c r="WG308" s="80"/>
      <c r="WH308" s="80"/>
      <c r="WI308" s="80"/>
      <c r="WJ308" s="80"/>
      <c r="WK308" s="80"/>
      <c r="WL308" s="80"/>
      <c r="WM308" s="80"/>
      <c r="WN308" s="80"/>
      <c r="WO308" s="80"/>
      <c r="WP308" s="80"/>
      <c r="WQ308" s="80"/>
      <c r="WR308" s="80"/>
      <c r="WS308" s="80"/>
      <c r="WT308" s="80"/>
      <c r="WU308" s="80"/>
      <c r="WV308" s="80"/>
      <c r="WW308" s="80"/>
      <c r="WX308" s="80"/>
      <c r="WY308" s="80"/>
      <c r="WZ308" s="80"/>
      <c r="XA308" s="80"/>
      <c r="XB308" s="80"/>
      <c r="XC308" s="80"/>
      <c r="XD308" s="80"/>
      <c r="XE308" s="80"/>
      <c r="XF308" s="80"/>
      <c r="XG308" s="80"/>
      <c r="XH308" s="80"/>
      <c r="XI308" s="80"/>
      <c r="XJ308" s="80"/>
      <c r="XK308" s="80"/>
      <c r="XL308" s="80"/>
      <c r="XM308" s="80"/>
      <c r="XN308" s="80"/>
      <c r="XO308" s="80"/>
      <c r="XP308" s="80"/>
      <c r="XQ308" s="80"/>
      <c r="XR308" s="80"/>
      <c r="XS308" s="80"/>
      <c r="XT308" s="80"/>
      <c r="XU308" s="80"/>
      <c r="XV308" s="80"/>
      <c r="XW308" s="80"/>
      <c r="XX308" s="80"/>
      <c r="XY308" s="80"/>
      <c r="XZ308" s="80"/>
      <c r="YA308" s="80"/>
      <c r="YB308" s="80"/>
      <c r="YC308" s="80"/>
      <c r="YD308" s="80"/>
      <c r="YE308" s="80"/>
      <c r="YF308" s="80"/>
      <c r="YG308" s="80"/>
      <c r="YH308" s="80"/>
      <c r="YI308" s="80"/>
      <c r="YJ308" s="80"/>
      <c r="YK308" s="80"/>
      <c r="YL308" s="80"/>
      <c r="YM308" s="80"/>
      <c r="YN308" s="80"/>
      <c r="YO308" s="80"/>
      <c r="YP308" s="80"/>
      <c r="YQ308" s="80"/>
      <c r="YR308" s="80"/>
      <c r="YS308" s="80"/>
      <c r="YT308" s="80"/>
      <c r="YU308" s="80"/>
      <c r="YV308" s="80"/>
      <c r="YW308" s="80"/>
      <c r="YX308" s="80"/>
      <c r="YY308" s="80"/>
      <c r="YZ308" s="80"/>
      <c r="ZA308" s="80"/>
      <c r="ZB308" s="80"/>
      <c r="ZC308" s="80"/>
      <c r="ZD308" s="80"/>
      <c r="ZE308" s="80"/>
      <c r="ZF308" s="80"/>
      <c r="ZG308" s="80"/>
      <c r="ZH308" s="80"/>
      <c r="ZI308" s="80"/>
      <c r="ZJ308" s="80"/>
      <c r="ZK308" s="80"/>
      <c r="ZL308" s="80"/>
      <c r="ZM308" s="80"/>
      <c r="ZN308" s="80"/>
      <c r="ZO308" s="80"/>
      <c r="ZP308" s="80"/>
      <c r="ZQ308" s="80"/>
      <c r="ZR308" s="80"/>
      <c r="ZS308" s="80"/>
      <c r="ZT308" s="80"/>
      <c r="ZU308" s="80"/>
      <c r="ZV308" s="80"/>
      <c r="ZW308" s="80"/>
      <c r="ZX308" s="80"/>
      <c r="ZY308" s="80"/>
      <c r="ZZ308" s="80"/>
      <c r="AAA308" s="80"/>
      <c r="AAB308" s="80"/>
      <c r="AAC308" s="80"/>
      <c r="AAD308" s="80"/>
      <c r="AAE308" s="80"/>
      <c r="AAF308" s="80"/>
      <c r="AAG308" s="80"/>
      <c r="AAH308" s="80"/>
      <c r="AAI308" s="80"/>
      <c r="AAJ308" s="80"/>
      <c r="AAK308" s="80"/>
      <c r="AAL308" s="80"/>
      <c r="AAM308" s="80"/>
      <c r="AAN308" s="80"/>
      <c r="AAO308" s="80"/>
      <c r="AAP308" s="80"/>
      <c r="AAQ308" s="80"/>
      <c r="AAR308" s="80"/>
      <c r="AAS308" s="80"/>
      <c r="AAT308" s="80"/>
      <c r="AAU308" s="80"/>
      <c r="AAV308" s="80"/>
      <c r="AAW308" s="80"/>
      <c r="AAX308" s="80"/>
      <c r="AAY308" s="80"/>
      <c r="AAZ308" s="80"/>
      <c r="ABA308" s="80"/>
      <c r="ABB308" s="80"/>
      <c r="ABC308" s="80"/>
      <c r="ABD308" s="80"/>
      <c r="ABE308" s="80"/>
      <c r="ABF308" s="80"/>
      <c r="ABG308" s="80"/>
      <c r="ABH308" s="80"/>
      <c r="ABI308" s="80"/>
      <c r="ABJ308" s="80"/>
      <c r="ABK308" s="80"/>
      <c r="ABL308" s="80"/>
      <c r="ABM308" s="80"/>
      <c r="ABN308" s="80"/>
      <c r="ABO308" s="80"/>
      <c r="ABP308" s="80"/>
      <c r="ABQ308" s="80"/>
      <c r="ABR308" s="80"/>
      <c r="ABS308" s="80"/>
      <c r="ABT308" s="80"/>
      <c r="ABU308" s="80"/>
      <c r="ABV308" s="80"/>
      <c r="ABW308" s="80"/>
      <c r="ABX308" s="80"/>
      <c r="ABY308" s="80"/>
      <c r="ABZ308" s="80"/>
      <c r="ACA308" s="80"/>
      <c r="ACB308" s="80"/>
      <c r="ACC308" s="80"/>
      <c r="ACD308" s="80"/>
      <c r="ACE308" s="80"/>
      <c r="ACF308" s="80"/>
      <c r="ACG308" s="80"/>
      <c r="ACH308" s="80"/>
      <c r="ACI308" s="80"/>
      <c r="ACJ308" s="80"/>
      <c r="ACK308" s="80"/>
      <c r="ACL308" s="80"/>
      <c r="ACM308" s="80"/>
      <c r="ACN308" s="80"/>
      <c r="ACO308" s="80"/>
      <c r="ACP308" s="80"/>
      <c r="ACQ308" s="80"/>
      <c r="ACR308" s="80"/>
      <c r="ACS308" s="80"/>
      <c r="ACT308" s="80"/>
      <c r="ACU308" s="80"/>
      <c r="ACV308" s="80"/>
      <c r="ACW308" s="80"/>
      <c r="ACX308" s="80"/>
      <c r="ACY308" s="80"/>
      <c r="ACZ308" s="80"/>
      <c r="ADA308" s="80"/>
      <c r="ADB308" s="80"/>
      <c r="ADC308" s="80"/>
      <c r="ADD308" s="80"/>
      <c r="ADE308" s="80"/>
      <c r="ADF308" s="80"/>
      <c r="ADG308" s="80"/>
      <c r="ADH308" s="80"/>
      <c r="ADI308" s="80"/>
      <c r="ADJ308" s="80"/>
      <c r="ADK308" s="80"/>
      <c r="ADL308" s="80"/>
      <c r="ADM308" s="80"/>
      <c r="ADN308" s="80"/>
      <c r="ADO308" s="80"/>
      <c r="ADP308" s="80"/>
      <c r="ADQ308" s="80"/>
      <c r="ADR308" s="80"/>
      <c r="ADS308" s="80"/>
      <c r="ADT308" s="80"/>
      <c r="ADU308" s="80"/>
      <c r="ADV308" s="80"/>
      <c r="ADW308" s="80"/>
      <c r="ADX308" s="80"/>
      <c r="ADY308" s="80"/>
      <c r="ADZ308" s="80"/>
      <c r="AEA308" s="80"/>
      <c r="AEB308" s="80"/>
      <c r="AEC308" s="80"/>
      <c r="AED308" s="80"/>
      <c r="AEE308" s="80"/>
      <c r="AEF308" s="80"/>
      <c r="AEG308" s="80"/>
      <c r="AEH308" s="80"/>
      <c r="AEI308" s="80"/>
      <c r="AEJ308" s="80"/>
      <c r="AEK308" s="80"/>
      <c r="AEL308" s="80"/>
      <c r="AEM308" s="80"/>
      <c r="AEN308" s="80"/>
      <c r="AEO308" s="80"/>
      <c r="AEP308" s="80"/>
      <c r="AEQ308" s="80"/>
      <c r="AER308" s="80"/>
      <c r="AES308" s="80"/>
      <c r="AET308" s="80"/>
      <c r="AEU308" s="80"/>
      <c r="AEV308" s="80"/>
      <c r="AEW308" s="80"/>
      <c r="AEX308" s="80"/>
      <c r="AEY308" s="80"/>
      <c r="AEZ308" s="80"/>
      <c r="AFA308" s="80"/>
      <c r="AFB308" s="80"/>
      <c r="AFC308" s="80"/>
      <c r="AFD308" s="80"/>
      <c r="AFE308" s="80"/>
      <c r="AFF308" s="80"/>
      <c r="AFG308" s="80"/>
      <c r="AFH308" s="80"/>
      <c r="AFI308" s="80"/>
      <c r="AFJ308" s="80"/>
      <c r="AFK308" s="80"/>
      <c r="AFL308" s="80"/>
      <c r="AFM308" s="80"/>
      <c r="AFN308" s="80"/>
      <c r="AFO308" s="80"/>
      <c r="AFP308" s="80"/>
      <c r="AFQ308" s="80"/>
      <c r="AFR308" s="80"/>
      <c r="AFS308" s="80"/>
      <c r="AFT308" s="80"/>
      <c r="AFU308" s="80"/>
      <c r="AFV308" s="80"/>
      <c r="AFW308" s="80"/>
      <c r="AFX308" s="80"/>
      <c r="AFY308" s="80"/>
      <c r="AFZ308" s="80"/>
      <c r="AGA308" s="80"/>
      <c r="AGB308" s="80"/>
      <c r="AGC308" s="80"/>
      <c r="AGD308" s="80"/>
      <c r="AGE308" s="80"/>
      <c r="AGF308" s="80"/>
      <c r="AGG308" s="80"/>
      <c r="AGH308" s="80"/>
      <c r="AGI308" s="80"/>
      <c r="AGJ308" s="80"/>
      <c r="AGK308" s="80"/>
      <c r="AGL308" s="80"/>
      <c r="AGM308" s="80"/>
      <c r="AGN308" s="80"/>
      <c r="AGO308" s="80"/>
      <c r="AGP308" s="80"/>
      <c r="AGQ308" s="80"/>
      <c r="AGR308" s="80"/>
      <c r="AGS308" s="80"/>
      <c r="AGT308" s="80"/>
      <c r="AGU308" s="80"/>
      <c r="AGV308" s="80"/>
      <c r="AGW308" s="80"/>
      <c r="AGX308" s="80"/>
      <c r="AGY308" s="80"/>
      <c r="AGZ308" s="80"/>
      <c r="AHA308" s="80"/>
      <c r="AHB308" s="80"/>
      <c r="AHC308" s="80"/>
      <c r="AHD308" s="80"/>
      <c r="AHE308" s="80"/>
      <c r="AHF308" s="80"/>
      <c r="AHG308" s="80"/>
      <c r="AHH308" s="80"/>
      <c r="AHI308" s="80"/>
      <c r="AHJ308" s="80"/>
      <c r="AHK308" s="80"/>
      <c r="AHL308" s="80"/>
      <c r="AHM308" s="80"/>
      <c r="AHN308" s="80"/>
      <c r="AHO308" s="80"/>
      <c r="AHP308" s="80"/>
      <c r="AHQ308" s="80"/>
      <c r="AHR308" s="80"/>
      <c r="AHS308" s="80"/>
      <c r="AHT308" s="80"/>
      <c r="AHU308" s="80"/>
      <c r="AHV308" s="80"/>
      <c r="AHW308" s="80"/>
      <c r="AHX308" s="80"/>
      <c r="AHY308" s="80"/>
      <c r="AHZ308" s="80"/>
      <c r="AIA308" s="80"/>
      <c r="AIB308" s="80"/>
      <c r="AIC308" s="80"/>
      <c r="AID308" s="80"/>
      <c r="AIE308" s="80"/>
      <c r="AIF308" s="80"/>
      <c r="AIG308" s="80"/>
      <c r="AIH308" s="80"/>
      <c r="AII308" s="80"/>
      <c r="AIJ308" s="80"/>
      <c r="AIK308" s="80"/>
      <c r="AIL308" s="80"/>
      <c r="AIM308" s="80"/>
      <c r="AIN308" s="80"/>
      <c r="AIO308" s="80"/>
      <c r="AIP308" s="80"/>
      <c r="AIQ308" s="80"/>
      <c r="AIR308" s="80"/>
      <c r="AIS308" s="80"/>
      <c r="AIT308" s="80"/>
      <c r="AIU308" s="80"/>
      <c r="AIV308" s="80"/>
      <c r="AIW308" s="80"/>
      <c r="AIX308" s="80"/>
      <c r="AIY308" s="80"/>
      <c r="AIZ308" s="80"/>
      <c r="AJA308" s="80"/>
      <c r="AJB308" s="80"/>
      <c r="AJC308" s="80"/>
      <c r="AJD308" s="80"/>
      <c r="AJE308" s="80"/>
      <c r="AJF308" s="80"/>
      <c r="AJG308" s="80"/>
      <c r="AJH308" s="80"/>
      <c r="AJI308" s="80"/>
      <c r="AJJ308" s="80"/>
      <c r="AJK308" s="80"/>
      <c r="AJL308" s="80"/>
      <c r="AJM308" s="80"/>
      <c r="AJN308" s="80"/>
      <c r="AJO308" s="80"/>
      <c r="AJP308" s="80"/>
      <c r="AJQ308" s="80"/>
      <c r="AJR308" s="80"/>
      <c r="AJS308" s="80"/>
      <c r="AJT308" s="80"/>
      <c r="AJU308" s="80"/>
      <c r="AJV308" s="80"/>
      <c r="AJW308" s="80"/>
      <c r="AJX308" s="80"/>
      <c r="AJY308" s="80"/>
      <c r="AJZ308" s="80"/>
      <c r="AKA308" s="80"/>
      <c r="AKB308" s="80"/>
      <c r="AKC308" s="80"/>
      <c r="AKD308" s="80"/>
      <c r="AKE308" s="80"/>
      <c r="AKF308" s="80"/>
      <c r="AKG308" s="80"/>
      <c r="AKH308" s="80"/>
      <c r="AKI308" s="80"/>
      <c r="AKJ308" s="80"/>
      <c r="AKK308" s="80"/>
      <c r="AKL308" s="80"/>
      <c r="AKM308" s="80"/>
      <c r="AKN308" s="80"/>
      <c r="AKO308" s="80"/>
      <c r="AKP308" s="80"/>
      <c r="AKQ308" s="80"/>
      <c r="AKR308" s="80"/>
      <c r="AKS308" s="80"/>
      <c r="AKT308" s="80"/>
      <c r="AKU308" s="80"/>
      <c r="AKV308" s="80"/>
      <c r="AKW308" s="80"/>
      <c r="AKX308" s="80"/>
      <c r="AKY308" s="80"/>
      <c r="AKZ308" s="80"/>
      <c r="ALA308" s="80"/>
      <c r="ALB308" s="80"/>
      <c r="ALC308" s="80"/>
      <c r="ALD308" s="80"/>
      <c r="ALE308" s="80"/>
      <c r="ALF308" s="80"/>
      <c r="ALG308" s="80"/>
      <c r="ALH308" s="80"/>
      <c r="ALI308" s="80"/>
      <c r="ALJ308" s="80"/>
      <c r="ALK308" s="80"/>
      <c r="ALL308" s="80"/>
      <c r="ALM308" s="80"/>
      <c r="ALN308" s="80"/>
      <c r="ALO308" s="80"/>
      <c r="ALP308" s="80"/>
      <c r="ALQ308" s="80"/>
      <c r="ALR308" s="80"/>
      <c r="ALS308" s="80"/>
      <c r="ALT308" s="80"/>
      <c r="ALU308" s="80"/>
      <c r="ALV308" s="80"/>
      <c r="ALW308" s="80"/>
      <c r="ALX308" s="80"/>
      <c r="ALY308" s="80"/>
      <c r="ALZ308" s="80"/>
      <c r="AMA308" s="80"/>
      <c r="AMB308" s="80"/>
      <c r="AMC308" s="80"/>
      <c r="AMD308" s="80"/>
      <c r="AME308" s="80"/>
      <c r="AMF308" s="80"/>
      <c r="AMG308" s="80"/>
      <c r="AMH308" s="80"/>
      <c r="AMI308" s="80"/>
      <c r="AMJ308" s="80"/>
      <c r="AMK308" s="80"/>
      <c r="AML308" s="80"/>
      <c r="AMM308" s="80"/>
      <c r="AMN308" s="80"/>
      <c r="AMO308" s="80"/>
      <c r="AMP308" s="80"/>
      <c r="AMQ308" s="80"/>
      <c r="AMR308" s="80"/>
      <c r="AMS308" s="80"/>
      <c r="AMT308" s="80"/>
      <c r="AMU308" s="80"/>
      <c r="AMV308" s="80"/>
      <c r="AMW308" s="80"/>
      <c r="AMX308" s="80"/>
      <c r="AMY308" s="80"/>
      <c r="AMZ308" s="80"/>
      <c r="ANA308" s="80"/>
      <c r="ANB308" s="80"/>
      <c r="ANC308" s="80"/>
      <c r="AND308" s="80"/>
      <c r="ANE308" s="80"/>
      <c r="ANF308" s="80"/>
      <c r="ANG308" s="80"/>
      <c r="ANH308" s="80"/>
      <c r="ANI308" s="80"/>
      <c r="ANJ308" s="80"/>
      <c r="ANK308" s="80"/>
      <c r="ANL308" s="80"/>
      <c r="ANM308" s="80"/>
      <c r="ANN308" s="80"/>
      <c r="ANO308" s="80"/>
      <c r="ANP308" s="80"/>
      <c r="ANQ308" s="80"/>
      <c r="ANR308" s="80"/>
      <c r="ANS308" s="80"/>
      <c r="ANT308" s="80"/>
      <c r="ANU308" s="80"/>
      <c r="ANV308" s="80"/>
      <c r="ANW308" s="80"/>
      <c r="ANX308" s="80"/>
      <c r="ANY308" s="80"/>
      <c r="ANZ308" s="80"/>
      <c r="AOA308" s="80"/>
      <c r="AOB308" s="80"/>
      <c r="AOC308" s="80"/>
      <c r="AOD308" s="80"/>
      <c r="AOE308" s="80"/>
      <c r="AOF308" s="80"/>
      <c r="AOG308" s="80"/>
      <c r="AOH308" s="80"/>
      <c r="AOI308" s="80"/>
      <c r="AOJ308" s="80"/>
      <c r="AOK308" s="80"/>
      <c r="AOL308" s="80"/>
      <c r="AOM308" s="80"/>
      <c r="AON308" s="80"/>
      <c r="AOO308" s="80"/>
      <c r="AOP308" s="80"/>
      <c r="AOQ308" s="80"/>
      <c r="AOR308" s="80"/>
      <c r="AOS308" s="80"/>
      <c r="AOT308" s="80"/>
      <c r="AOU308" s="80"/>
      <c r="AOV308" s="80"/>
      <c r="AOW308" s="80"/>
      <c r="AOX308" s="80"/>
      <c r="AOY308" s="80"/>
      <c r="AOZ308" s="80"/>
      <c r="APA308" s="80"/>
      <c r="APB308" s="80"/>
      <c r="APC308" s="80"/>
      <c r="APD308" s="80"/>
      <c r="APE308" s="80"/>
      <c r="APF308" s="80"/>
      <c r="APG308" s="80"/>
      <c r="APH308" s="80"/>
      <c r="API308" s="80"/>
      <c r="APJ308" s="80"/>
      <c r="APK308" s="80"/>
      <c r="APL308" s="80"/>
      <c r="APM308" s="80"/>
      <c r="APN308" s="80"/>
      <c r="APO308" s="80"/>
      <c r="APP308" s="80"/>
      <c r="APQ308" s="80"/>
      <c r="APR308" s="80"/>
      <c r="APS308" s="80"/>
      <c r="APT308" s="80"/>
      <c r="APU308" s="80"/>
      <c r="APV308" s="80"/>
      <c r="APW308" s="80"/>
      <c r="APX308" s="80"/>
      <c r="APY308" s="80"/>
      <c r="APZ308" s="80"/>
      <c r="AQA308" s="80"/>
      <c r="AQB308" s="80"/>
      <c r="AQC308" s="80"/>
      <c r="AQD308" s="80"/>
      <c r="AQE308" s="80"/>
      <c r="AQF308" s="80"/>
      <c r="AQG308" s="80"/>
      <c r="AQH308" s="80"/>
      <c r="AQI308" s="80"/>
      <c r="AQJ308" s="80"/>
      <c r="AQK308" s="80"/>
      <c r="AQL308" s="80"/>
      <c r="AQM308" s="80"/>
      <c r="AQN308" s="80"/>
      <c r="AQO308" s="80"/>
      <c r="AQP308" s="80"/>
      <c r="AQQ308" s="80"/>
      <c r="AQR308" s="80"/>
      <c r="AQS308" s="80"/>
      <c r="AQT308" s="80"/>
      <c r="AQU308" s="80"/>
      <c r="AQV308" s="80"/>
      <c r="AQW308" s="80"/>
      <c r="AQX308" s="80"/>
      <c r="AQY308" s="80"/>
      <c r="AQZ308" s="80"/>
      <c r="ARA308" s="80"/>
      <c r="ARB308" s="80"/>
      <c r="ARC308" s="80"/>
      <c r="ARD308" s="80"/>
      <c r="ARE308" s="80"/>
      <c r="ARF308" s="80"/>
      <c r="ARG308" s="80"/>
      <c r="ARH308" s="80"/>
      <c r="ARI308" s="80"/>
      <c r="ARJ308" s="80"/>
      <c r="ARK308" s="80"/>
      <c r="ARL308" s="80"/>
      <c r="ARM308" s="80"/>
      <c r="ARN308" s="80"/>
      <c r="ARO308" s="80"/>
      <c r="ARP308" s="80"/>
      <c r="ARQ308" s="80"/>
      <c r="ARR308" s="80"/>
      <c r="ARS308" s="80"/>
      <c r="ART308" s="80"/>
      <c r="ARU308" s="80"/>
      <c r="ARV308" s="80"/>
      <c r="ARW308" s="80"/>
      <c r="ARX308" s="80"/>
      <c r="ARY308" s="80"/>
      <c r="ARZ308" s="80"/>
      <c r="ASA308" s="80"/>
      <c r="ASB308" s="80"/>
      <c r="ASC308" s="80"/>
      <c r="ASD308" s="80"/>
      <c r="ASE308" s="80"/>
      <c r="ASF308" s="80"/>
      <c r="ASG308" s="80"/>
      <c r="ASH308" s="80"/>
      <c r="ASI308" s="80"/>
      <c r="ASJ308" s="80"/>
      <c r="ASK308" s="80"/>
      <c r="ASL308" s="80"/>
      <c r="ASM308" s="80"/>
      <c r="ASN308" s="80"/>
      <c r="ASO308" s="80"/>
      <c r="ASP308" s="80"/>
      <c r="ASQ308" s="80"/>
      <c r="ASR308" s="80"/>
      <c r="ASS308" s="80"/>
      <c r="AST308" s="80"/>
      <c r="ASU308" s="80"/>
      <c r="ASV308" s="80"/>
      <c r="ASW308" s="80"/>
      <c r="ASX308" s="80"/>
      <c r="ASY308" s="80"/>
      <c r="ASZ308" s="80"/>
      <c r="ATA308" s="80"/>
      <c r="ATB308" s="80"/>
      <c r="ATC308" s="80"/>
      <c r="ATD308" s="80"/>
      <c r="ATE308" s="80"/>
      <c r="ATF308" s="80"/>
      <c r="ATG308" s="80"/>
      <c r="ATH308" s="80"/>
      <c r="ATI308" s="80"/>
      <c r="ATJ308" s="80"/>
      <c r="ATK308" s="80"/>
      <c r="ATL308" s="80"/>
      <c r="ATM308" s="80"/>
      <c r="ATN308" s="80"/>
      <c r="ATO308" s="80"/>
      <c r="ATP308" s="80"/>
      <c r="ATQ308" s="80"/>
      <c r="ATR308" s="80"/>
      <c r="ATS308" s="80"/>
      <c r="ATT308" s="80"/>
      <c r="ATU308" s="80"/>
      <c r="ATV308" s="80"/>
      <c r="ATW308" s="80"/>
      <c r="ATX308" s="80"/>
      <c r="ATY308" s="80"/>
      <c r="ATZ308" s="80"/>
      <c r="AUA308" s="80"/>
      <c r="AUB308" s="80"/>
      <c r="AUC308" s="80"/>
      <c r="AUD308" s="80"/>
      <c r="AUE308" s="80"/>
      <c r="AUF308" s="80"/>
      <c r="AUG308" s="80"/>
      <c r="AUH308" s="80"/>
      <c r="AUI308" s="80"/>
      <c r="AUJ308" s="80"/>
      <c r="AUK308" s="80"/>
      <c r="AUL308" s="80"/>
      <c r="AUM308" s="80"/>
      <c r="AUN308" s="80"/>
      <c r="AUO308" s="80"/>
      <c r="AUP308" s="80"/>
      <c r="AUQ308" s="80"/>
      <c r="AUR308" s="80"/>
      <c r="AUS308" s="80"/>
      <c r="AUT308" s="80"/>
      <c r="AUU308" s="80"/>
      <c r="AUV308" s="80"/>
      <c r="AUW308" s="80"/>
      <c r="AUX308" s="80"/>
      <c r="AUY308" s="80"/>
      <c r="AUZ308" s="80"/>
      <c r="AVA308" s="80"/>
      <c r="AVB308" s="80"/>
      <c r="AVC308" s="80"/>
      <c r="AVD308" s="80"/>
      <c r="AVE308" s="80"/>
      <c r="AVF308" s="80"/>
      <c r="AVG308" s="80"/>
      <c r="AVH308" s="80"/>
      <c r="AVI308" s="80"/>
      <c r="AVJ308" s="80"/>
      <c r="AVK308" s="80"/>
      <c r="AVL308" s="80"/>
      <c r="AVM308" s="80"/>
      <c r="AVN308" s="80"/>
      <c r="AVO308" s="80"/>
      <c r="AVP308" s="80"/>
      <c r="AVQ308" s="80"/>
      <c r="AVR308" s="80"/>
      <c r="AVS308" s="80"/>
      <c r="AVT308" s="80"/>
      <c r="AVU308" s="80"/>
      <c r="AVV308" s="80"/>
      <c r="AVW308" s="80"/>
      <c r="AVX308" s="80"/>
      <c r="AVY308" s="80"/>
      <c r="AVZ308" s="80"/>
      <c r="AWA308" s="80"/>
      <c r="AWB308" s="80"/>
      <c r="AWC308" s="80"/>
      <c r="AWD308" s="80"/>
      <c r="AWE308" s="80"/>
      <c r="AWF308" s="80"/>
      <c r="AWG308" s="80"/>
      <c r="AWH308" s="80"/>
      <c r="AWI308" s="80"/>
      <c r="AWJ308" s="80"/>
      <c r="AWK308" s="80"/>
      <c r="AWL308" s="80"/>
      <c r="AWM308" s="80"/>
      <c r="AWN308" s="80"/>
      <c r="AWO308" s="80"/>
      <c r="AWP308" s="80"/>
      <c r="AWQ308" s="80"/>
      <c r="AWR308" s="80"/>
      <c r="AWS308" s="80"/>
      <c r="AWT308" s="80"/>
      <c r="AWU308" s="80"/>
      <c r="AWV308" s="80"/>
      <c r="AWW308" s="80"/>
      <c r="AWX308" s="80"/>
      <c r="AWY308" s="80"/>
      <c r="AWZ308" s="80"/>
      <c r="AXA308" s="80"/>
      <c r="AXB308" s="80"/>
      <c r="AXC308" s="80"/>
      <c r="AXD308" s="80"/>
      <c r="AXE308" s="80"/>
      <c r="AXF308" s="80"/>
      <c r="AXG308" s="80"/>
      <c r="AXH308" s="80"/>
      <c r="AXI308" s="80"/>
      <c r="AXJ308" s="80"/>
      <c r="AXK308" s="80"/>
      <c r="AXL308" s="80"/>
      <c r="AXM308" s="80"/>
      <c r="AXN308" s="80"/>
      <c r="AXO308" s="80"/>
      <c r="AXP308" s="80"/>
      <c r="AXQ308" s="80"/>
      <c r="AXR308" s="80"/>
      <c r="AXS308" s="80"/>
      <c r="AXT308" s="80"/>
      <c r="AXU308" s="80"/>
      <c r="AXV308" s="80"/>
      <c r="AXW308" s="80"/>
      <c r="AXX308" s="80"/>
      <c r="AXY308" s="80"/>
      <c r="AXZ308" s="80"/>
      <c r="AYA308" s="80"/>
      <c r="AYB308" s="80"/>
      <c r="AYC308" s="80"/>
      <c r="AYD308" s="80"/>
      <c r="AYE308" s="80"/>
      <c r="AYF308" s="80"/>
      <c r="AYG308" s="80"/>
      <c r="AYH308" s="80"/>
      <c r="AYI308" s="80"/>
      <c r="AYJ308" s="80"/>
      <c r="AYK308" s="80"/>
      <c r="AYL308" s="80"/>
      <c r="AYM308" s="80"/>
      <c r="AYN308" s="80"/>
      <c r="AYO308" s="80"/>
      <c r="AYP308" s="80"/>
      <c r="AYQ308" s="80"/>
      <c r="AYR308" s="80"/>
      <c r="AYS308" s="80"/>
      <c r="AYT308" s="80"/>
      <c r="AYU308" s="80"/>
      <c r="AYV308" s="80"/>
      <c r="AYW308" s="80"/>
      <c r="AYX308" s="80"/>
      <c r="AYY308" s="80"/>
      <c r="AYZ308" s="80"/>
      <c r="AZA308" s="80"/>
      <c r="AZB308" s="80"/>
      <c r="AZC308" s="80"/>
      <c r="AZD308" s="80"/>
      <c r="AZE308" s="80"/>
      <c r="AZF308" s="80"/>
      <c r="AZG308" s="80"/>
      <c r="AZH308" s="80"/>
      <c r="AZI308" s="80"/>
      <c r="AZJ308" s="80"/>
      <c r="AZK308" s="80"/>
      <c r="AZL308" s="80"/>
      <c r="AZM308" s="80"/>
      <c r="AZN308" s="80"/>
      <c r="AZO308" s="80"/>
      <c r="AZP308" s="80"/>
      <c r="AZQ308" s="80"/>
      <c r="AZR308" s="80"/>
      <c r="AZS308" s="80"/>
      <c r="AZT308" s="80"/>
      <c r="AZU308" s="80"/>
      <c r="AZV308" s="80"/>
      <c r="AZW308" s="80"/>
      <c r="AZX308" s="80"/>
      <c r="AZY308" s="80"/>
      <c r="AZZ308" s="80"/>
      <c r="BAA308" s="80"/>
      <c r="BAB308" s="80"/>
      <c r="BAC308" s="80"/>
      <c r="BAD308" s="80"/>
      <c r="BAE308" s="80"/>
      <c r="BAF308" s="80"/>
      <c r="BAG308" s="80"/>
      <c r="BAH308" s="80"/>
      <c r="BAI308" s="80"/>
      <c r="BAJ308" s="80"/>
      <c r="BAK308" s="80"/>
      <c r="BAL308" s="80"/>
      <c r="BAM308" s="80"/>
      <c r="BAN308" s="80"/>
      <c r="BAO308" s="80"/>
      <c r="BAP308" s="80"/>
      <c r="BAQ308" s="80"/>
      <c r="BAR308" s="80"/>
      <c r="BAS308" s="80"/>
      <c r="BAT308" s="80"/>
      <c r="BAU308" s="80"/>
      <c r="BAV308" s="80"/>
      <c r="BAW308" s="80"/>
      <c r="BAX308" s="80"/>
      <c r="BAY308" s="80"/>
      <c r="BAZ308" s="80"/>
      <c r="BBA308" s="80"/>
      <c r="BBB308" s="80"/>
      <c r="BBC308" s="80"/>
      <c r="BBD308" s="80"/>
      <c r="BBE308" s="80"/>
      <c r="BBF308" s="80"/>
      <c r="BBG308" s="80"/>
      <c r="BBH308" s="80"/>
      <c r="BBI308" s="80"/>
      <c r="BBJ308" s="80"/>
      <c r="BBK308" s="80"/>
      <c r="BBL308" s="80"/>
      <c r="BBM308" s="80"/>
      <c r="BBN308" s="80"/>
      <c r="BBO308" s="80"/>
      <c r="BBP308" s="80"/>
      <c r="BBQ308" s="80"/>
      <c r="BBR308" s="80"/>
      <c r="BBS308" s="80"/>
      <c r="BBT308" s="80"/>
      <c r="BBU308" s="80"/>
      <c r="BBV308" s="80"/>
      <c r="BBW308" s="80"/>
      <c r="BBX308" s="80"/>
      <c r="BBY308" s="80"/>
      <c r="BBZ308" s="80"/>
      <c r="BCA308" s="80"/>
      <c r="BCB308" s="80"/>
      <c r="BCC308" s="80"/>
      <c r="BCD308" s="80"/>
      <c r="BCE308" s="80"/>
      <c r="BCF308" s="80"/>
      <c r="BCG308" s="80"/>
      <c r="BCH308" s="80"/>
      <c r="BCI308" s="80"/>
      <c r="BCJ308" s="80"/>
      <c r="BCK308" s="80"/>
      <c r="BCL308" s="80"/>
      <c r="BCM308" s="80"/>
      <c r="BCN308" s="80"/>
      <c r="BCO308" s="80"/>
      <c r="BCP308" s="80"/>
      <c r="BCQ308" s="80"/>
      <c r="BCR308" s="80"/>
      <c r="BCS308" s="80"/>
      <c r="BCT308" s="80"/>
      <c r="BCU308" s="80"/>
      <c r="BCV308" s="80"/>
      <c r="BCW308" s="80"/>
      <c r="BCX308" s="80"/>
      <c r="BCY308" s="80"/>
      <c r="BCZ308" s="80"/>
      <c r="BDA308" s="80"/>
      <c r="BDB308" s="80"/>
      <c r="BDC308" s="80"/>
      <c r="BDD308" s="80"/>
      <c r="BDE308" s="80"/>
      <c r="BDF308" s="80"/>
      <c r="BDG308" s="80"/>
      <c r="BDH308" s="80"/>
      <c r="BDI308" s="80"/>
      <c r="BDJ308" s="80"/>
      <c r="BDK308" s="80"/>
      <c r="BDL308" s="80"/>
      <c r="BDM308" s="80"/>
      <c r="BDN308" s="80"/>
      <c r="BDO308" s="80"/>
      <c r="BDP308" s="80"/>
      <c r="BDQ308" s="80"/>
      <c r="BDR308" s="80"/>
      <c r="BDS308" s="80"/>
      <c r="BDT308" s="80"/>
      <c r="BDU308" s="80"/>
      <c r="BDV308" s="80"/>
      <c r="BDW308" s="80"/>
      <c r="BDX308" s="80"/>
      <c r="BDY308" s="80"/>
      <c r="BDZ308" s="80"/>
      <c r="BEA308" s="80"/>
      <c r="BEB308" s="80"/>
      <c r="BEC308" s="80"/>
      <c r="BED308" s="80"/>
      <c r="BEE308" s="80"/>
      <c r="BEF308" s="80"/>
      <c r="BEG308" s="80"/>
      <c r="BEH308" s="80"/>
      <c r="BEI308" s="80"/>
      <c r="BEJ308" s="80"/>
      <c r="BEK308" s="80"/>
      <c r="BEL308" s="80"/>
      <c r="BEM308" s="80"/>
      <c r="BEN308" s="80"/>
      <c r="BEO308" s="80"/>
      <c r="BEP308" s="80"/>
      <c r="BEQ308" s="80"/>
      <c r="BER308" s="80"/>
      <c r="BES308" s="80"/>
      <c r="BET308" s="80"/>
      <c r="BEU308" s="80"/>
      <c r="BEV308" s="80"/>
      <c r="BEW308" s="80"/>
      <c r="BEX308" s="80"/>
      <c r="BEY308" s="80"/>
      <c r="BEZ308" s="80"/>
      <c r="BFA308" s="80"/>
      <c r="BFB308" s="80"/>
      <c r="BFC308" s="80"/>
      <c r="BFD308" s="80"/>
      <c r="BFE308" s="80"/>
      <c r="BFF308" s="80"/>
      <c r="BFG308" s="80"/>
      <c r="BFH308" s="80"/>
      <c r="BFI308" s="80"/>
      <c r="BFJ308" s="80"/>
      <c r="BFK308" s="80"/>
      <c r="BFL308" s="80"/>
      <c r="BFM308" s="80"/>
      <c r="BFN308" s="80"/>
      <c r="BFO308" s="80"/>
      <c r="BFP308" s="80"/>
      <c r="BFQ308" s="80"/>
      <c r="BFR308" s="80"/>
      <c r="BFS308" s="80"/>
      <c r="BFT308" s="80"/>
      <c r="BFU308" s="80"/>
      <c r="BFV308" s="80"/>
      <c r="BFW308" s="80"/>
      <c r="BFX308" s="80"/>
      <c r="BFY308" s="80"/>
      <c r="BFZ308" s="80"/>
      <c r="BGA308" s="80"/>
      <c r="BGB308" s="80"/>
      <c r="BGC308" s="80"/>
      <c r="BGD308" s="80"/>
      <c r="BGE308" s="80"/>
      <c r="BGF308" s="80"/>
      <c r="BGG308" s="80"/>
      <c r="BGH308" s="80"/>
      <c r="BGI308" s="80"/>
      <c r="BGJ308" s="80"/>
      <c r="BGK308" s="80"/>
      <c r="BGL308" s="80"/>
      <c r="BGM308" s="80"/>
      <c r="BGN308" s="80"/>
      <c r="BGO308" s="80"/>
      <c r="BGP308" s="80"/>
      <c r="BGQ308" s="80"/>
      <c r="BGR308" s="80"/>
      <c r="BGS308" s="80"/>
      <c r="BGT308" s="80"/>
      <c r="BGU308" s="80"/>
      <c r="BGV308" s="80"/>
      <c r="BGW308" s="80"/>
      <c r="BGX308" s="80"/>
      <c r="BGY308" s="80"/>
      <c r="BGZ308" s="80"/>
      <c r="BHA308" s="80"/>
      <c r="BHB308" s="80"/>
      <c r="BHC308" s="80"/>
      <c r="BHD308" s="80"/>
      <c r="BHE308" s="80"/>
      <c r="BHF308" s="80"/>
      <c r="BHG308" s="80"/>
      <c r="BHH308" s="80"/>
      <c r="BHI308" s="80"/>
      <c r="BHJ308" s="80"/>
      <c r="BHK308" s="80"/>
      <c r="BHL308" s="80"/>
      <c r="BHM308" s="80"/>
      <c r="BHN308" s="80"/>
      <c r="BHO308" s="80"/>
      <c r="BHP308" s="80"/>
      <c r="BHQ308" s="80"/>
      <c r="BHR308" s="80"/>
      <c r="BHS308" s="80"/>
      <c r="BHT308" s="80"/>
      <c r="BHU308" s="80"/>
      <c r="BHV308" s="80"/>
      <c r="BHW308" s="80"/>
      <c r="BHX308" s="80"/>
      <c r="BHY308" s="80"/>
      <c r="BHZ308" s="80"/>
      <c r="BIA308" s="80"/>
      <c r="BIB308" s="80"/>
      <c r="BIC308" s="80"/>
      <c r="BID308" s="80"/>
      <c r="BIE308" s="80"/>
      <c r="BIF308" s="80"/>
      <c r="BIG308" s="80"/>
      <c r="BIH308" s="80"/>
      <c r="BII308" s="80"/>
      <c r="BIJ308" s="80"/>
      <c r="BIK308" s="80"/>
      <c r="BIL308" s="80"/>
      <c r="BIM308" s="80"/>
      <c r="BIN308" s="80"/>
      <c r="BIO308" s="80"/>
      <c r="BIP308" s="80"/>
      <c r="BIQ308" s="80"/>
      <c r="BIR308" s="80"/>
      <c r="BIS308" s="80"/>
      <c r="BIT308" s="80"/>
      <c r="BIU308" s="80"/>
      <c r="BIV308" s="80"/>
      <c r="BIW308" s="80"/>
      <c r="BIX308" s="80"/>
      <c r="BIY308" s="80"/>
      <c r="BIZ308" s="80"/>
      <c r="BJA308" s="80"/>
      <c r="BJB308" s="80"/>
      <c r="BJC308" s="80"/>
      <c r="BJD308" s="80"/>
      <c r="BJE308" s="80"/>
      <c r="BJF308" s="80"/>
      <c r="BJG308" s="80"/>
      <c r="BJH308" s="80"/>
      <c r="BJI308" s="80"/>
      <c r="BJJ308" s="80"/>
      <c r="BJK308" s="80"/>
      <c r="BJL308" s="80"/>
      <c r="BJM308" s="80"/>
      <c r="BJN308" s="80"/>
      <c r="BJO308" s="80"/>
      <c r="BJP308" s="80"/>
      <c r="BJQ308" s="80"/>
      <c r="BJR308" s="80"/>
      <c r="BJS308" s="80"/>
      <c r="BJT308" s="80"/>
      <c r="BJU308" s="80"/>
      <c r="BJV308" s="80"/>
      <c r="BJW308" s="80"/>
      <c r="BJX308" s="80"/>
      <c r="BJY308" s="80"/>
      <c r="BJZ308" s="80"/>
      <c r="BKA308" s="80"/>
      <c r="BKB308" s="80"/>
      <c r="BKC308" s="80"/>
      <c r="BKD308" s="80"/>
      <c r="BKE308" s="80"/>
      <c r="BKF308" s="80"/>
      <c r="BKG308" s="80"/>
      <c r="BKH308" s="80"/>
      <c r="BKI308" s="80"/>
      <c r="BKJ308" s="80"/>
      <c r="BKK308" s="80"/>
      <c r="BKL308" s="80"/>
      <c r="BKM308" s="80"/>
      <c r="BKN308" s="80"/>
      <c r="BKO308" s="80"/>
      <c r="BKP308" s="80"/>
      <c r="BKQ308" s="80"/>
      <c r="BKR308" s="80"/>
      <c r="BKS308" s="80"/>
      <c r="BKT308" s="80"/>
      <c r="BKU308" s="80"/>
      <c r="BKV308" s="80"/>
      <c r="BKW308" s="80"/>
      <c r="BKX308" s="80"/>
      <c r="BKY308" s="80"/>
      <c r="BKZ308" s="80"/>
      <c r="BLA308" s="80"/>
      <c r="BLB308" s="80"/>
      <c r="BLC308" s="80"/>
      <c r="BLD308" s="80"/>
      <c r="BLE308" s="80"/>
      <c r="BLF308" s="80"/>
      <c r="BLG308" s="80"/>
      <c r="BLH308" s="80"/>
      <c r="BLI308" s="80"/>
      <c r="BLJ308" s="80"/>
      <c r="BLK308" s="80"/>
      <c r="BLL308" s="80"/>
      <c r="BLM308" s="80"/>
      <c r="BLN308" s="80"/>
      <c r="BLO308" s="80"/>
      <c r="BLP308" s="80"/>
      <c r="BLQ308" s="80"/>
      <c r="BLR308" s="80"/>
      <c r="BLS308" s="80"/>
      <c r="BLT308" s="80"/>
      <c r="BLU308" s="80"/>
      <c r="BLV308" s="80"/>
      <c r="BLW308" s="80"/>
      <c r="BLX308" s="80"/>
      <c r="BLY308" s="80"/>
      <c r="BLZ308" s="80"/>
      <c r="BMA308" s="80"/>
      <c r="BMB308" s="80"/>
      <c r="BMC308" s="80"/>
      <c r="BMD308" s="80"/>
      <c r="BME308" s="80"/>
      <c r="BMF308" s="80"/>
      <c r="BMG308" s="80"/>
      <c r="BMH308" s="80"/>
      <c r="BMI308" s="80"/>
      <c r="BMJ308" s="80"/>
      <c r="BMK308" s="80"/>
      <c r="BML308" s="80"/>
      <c r="BMM308" s="80"/>
      <c r="BMN308" s="80"/>
      <c r="BMO308" s="80"/>
      <c r="BMP308" s="80"/>
      <c r="BMQ308" s="80"/>
      <c r="BMR308" s="80"/>
      <c r="BMS308" s="80"/>
      <c r="BMT308" s="80"/>
      <c r="BMU308" s="80"/>
      <c r="BMV308" s="80"/>
      <c r="BMW308" s="80"/>
      <c r="BMX308" s="80"/>
      <c r="BMY308" s="80"/>
      <c r="BMZ308" s="80"/>
      <c r="BNA308" s="80"/>
      <c r="BNB308" s="80"/>
      <c r="BNC308" s="80"/>
      <c r="BND308" s="80"/>
      <c r="BNE308" s="80"/>
      <c r="BNF308" s="80"/>
      <c r="BNG308" s="80"/>
      <c r="BNH308" s="80"/>
      <c r="BNI308" s="80"/>
      <c r="BNJ308" s="80"/>
      <c r="BNK308" s="80"/>
      <c r="BNL308" s="80"/>
      <c r="BNM308" s="80"/>
      <c r="BNN308" s="80"/>
      <c r="BNO308" s="80"/>
      <c r="BNP308" s="80"/>
      <c r="BNQ308" s="80"/>
      <c r="BNR308" s="80"/>
      <c r="BNS308" s="80"/>
      <c r="BNT308" s="80"/>
      <c r="BNU308" s="80"/>
      <c r="BNV308" s="80"/>
      <c r="BNW308" s="80"/>
      <c r="BNX308" s="80"/>
      <c r="BNY308" s="80"/>
      <c r="BNZ308" s="80"/>
      <c r="BOA308" s="80"/>
      <c r="BOB308" s="80"/>
      <c r="BOC308" s="80"/>
      <c r="BOD308" s="80"/>
      <c r="BOE308" s="80"/>
      <c r="BOF308" s="80"/>
      <c r="BOG308" s="80"/>
      <c r="BOH308" s="80"/>
      <c r="BOI308" s="80"/>
      <c r="BOJ308" s="80"/>
      <c r="BOK308" s="80"/>
      <c r="BOL308" s="80"/>
      <c r="BOM308" s="80"/>
      <c r="BON308" s="80"/>
      <c r="BOO308" s="80"/>
      <c r="BOP308" s="80"/>
      <c r="BOQ308" s="80"/>
      <c r="BOR308" s="80"/>
      <c r="BOS308" s="80"/>
      <c r="BOT308" s="80"/>
      <c r="BOU308" s="80"/>
      <c r="BOV308" s="80"/>
      <c r="BOW308" s="80"/>
      <c r="BOX308" s="80"/>
      <c r="BOY308" s="80"/>
      <c r="BOZ308" s="80"/>
      <c r="BPA308" s="80"/>
      <c r="BPB308" s="80"/>
      <c r="BPC308" s="80"/>
      <c r="BPD308" s="80"/>
      <c r="BPE308" s="80"/>
      <c r="BPF308" s="80"/>
      <c r="BPG308" s="80"/>
      <c r="BPH308" s="80"/>
      <c r="BPI308" s="80"/>
      <c r="BPJ308" s="80"/>
      <c r="BPK308" s="80"/>
      <c r="BPL308" s="80"/>
      <c r="BPM308" s="80"/>
      <c r="BPN308" s="80"/>
      <c r="BPO308" s="80"/>
      <c r="BPP308" s="80"/>
      <c r="BPQ308" s="80"/>
      <c r="BPR308" s="80"/>
      <c r="BPS308" s="80"/>
      <c r="BPT308" s="80"/>
      <c r="BPU308" s="80"/>
      <c r="BPV308" s="80"/>
      <c r="BPW308" s="80"/>
      <c r="BPX308" s="80"/>
      <c r="BPY308" s="80"/>
      <c r="BPZ308" s="80"/>
      <c r="BQA308" s="80"/>
      <c r="BQB308" s="80"/>
      <c r="BQC308" s="80"/>
      <c r="BQD308" s="80"/>
      <c r="BQE308" s="80"/>
      <c r="BQF308" s="80"/>
      <c r="BQG308" s="80"/>
      <c r="BQH308" s="80"/>
      <c r="BQI308" s="80"/>
      <c r="BQJ308" s="80"/>
      <c r="BQK308" s="80"/>
      <c r="BQL308" s="80"/>
      <c r="BQM308" s="80"/>
      <c r="BQN308" s="80"/>
      <c r="BQO308" s="80"/>
      <c r="BQP308" s="80"/>
      <c r="BQQ308" s="80"/>
      <c r="BQR308" s="80"/>
      <c r="BQS308" s="80"/>
      <c r="BQT308" s="80"/>
      <c r="BQU308" s="80"/>
      <c r="BQV308" s="80"/>
      <c r="BQW308" s="80"/>
      <c r="BQX308" s="80"/>
      <c r="BQY308" s="80"/>
      <c r="BQZ308" s="80"/>
      <c r="BRA308" s="80"/>
      <c r="BRB308" s="80"/>
      <c r="BRC308" s="80"/>
      <c r="BRD308" s="80"/>
      <c r="BRE308" s="80"/>
      <c r="BRF308" s="80"/>
      <c r="BRG308" s="80"/>
      <c r="BRH308" s="80"/>
      <c r="BRI308" s="80"/>
      <c r="BRJ308" s="80"/>
      <c r="BRK308" s="80"/>
      <c r="BRL308" s="80"/>
      <c r="BRM308" s="80"/>
      <c r="BRN308" s="80"/>
      <c r="BRO308" s="80"/>
      <c r="BRP308" s="80"/>
      <c r="BRQ308" s="80"/>
      <c r="BRR308" s="80"/>
      <c r="BRS308" s="80"/>
      <c r="BRT308" s="80"/>
      <c r="BRU308" s="80"/>
      <c r="BRV308" s="80"/>
      <c r="BRW308" s="80"/>
      <c r="BRX308" s="80"/>
      <c r="BRY308" s="80"/>
      <c r="BRZ308" s="80"/>
      <c r="BSA308" s="80"/>
      <c r="BSB308" s="80"/>
      <c r="BSC308" s="80"/>
      <c r="BSD308" s="80"/>
      <c r="BSE308" s="80"/>
      <c r="BSF308" s="80"/>
      <c r="BSG308" s="80"/>
      <c r="BSH308" s="80"/>
      <c r="BSI308" s="80"/>
      <c r="BSJ308" s="80"/>
      <c r="BSK308" s="80"/>
      <c r="BSL308" s="80"/>
      <c r="BSM308" s="80"/>
      <c r="BSN308" s="80"/>
      <c r="BSO308" s="80"/>
      <c r="BSP308" s="80"/>
      <c r="BSQ308" s="80"/>
      <c r="BSR308" s="80"/>
      <c r="BSS308" s="80"/>
      <c r="BST308" s="80"/>
      <c r="BSU308" s="80"/>
      <c r="BSV308" s="80"/>
      <c r="BSW308" s="80"/>
      <c r="BSX308" s="80"/>
      <c r="BSY308" s="80"/>
      <c r="BSZ308" s="80"/>
      <c r="BTA308" s="80"/>
      <c r="BTB308" s="80"/>
      <c r="BTC308" s="80"/>
      <c r="BTD308" s="80"/>
      <c r="BTE308" s="80"/>
      <c r="BTF308" s="80"/>
      <c r="BTG308" s="80"/>
      <c r="BTH308" s="80"/>
      <c r="BTI308" s="80"/>
      <c r="BTJ308" s="80"/>
      <c r="BTK308" s="80"/>
      <c r="BTL308" s="80"/>
      <c r="BTM308" s="80"/>
      <c r="BTN308" s="80"/>
      <c r="BTO308" s="80"/>
      <c r="BTP308" s="80"/>
      <c r="BTQ308" s="80"/>
      <c r="BTR308" s="80"/>
      <c r="BTS308" s="80"/>
      <c r="BTT308" s="80"/>
      <c r="BTU308" s="80"/>
      <c r="BTV308" s="80"/>
      <c r="BTW308" s="80"/>
      <c r="BTX308" s="80"/>
      <c r="BTY308" s="80"/>
      <c r="BTZ308" s="80"/>
      <c r="BUA308" s="80"/>
      <c r="BUB308" s="80"/>
      <c r="BUC308" s="80"/>
      <c r="BUD308" s="80"/>
      <c r="BUE308" s="80"/>
      <c r="BUF308" s="80"/>
      <c r="BUG308" s="80"/>
      <c r="BUH308" s="80"/>
      <c r="BUI308" s="80"/>
      <c r="BUJ308" s="80"/>
      <c r="BUK308" s="80"/>
      <c r="BUL308" s="80"/>
      <c r="BUM308" s="80"/>
      <c r="BUN308" s="80"/>
      <c r="BUO308" s="80"/>
      <c r="BUP308" s="80"/>
      <c r="BUQ308" s="80"/>
      <c r="BUR308" s="80"/>
      <c r="BUS308" s="80"/>
      <c r="BUT308" s="80"/>
      <c r="BUU308" s="80"/>
      <c r="BUV308" s="80"/>
      <c r="BUW308" s="80"/>
      <c r="BUX308" s="80"/>
      <c r="BUY308" s="80"/>
      <c r="BUZ308" s="80"/>
      <c r="BVA308" s="80"/>
      <c r="BVB308" s="80"/>
      <c r="BVC308" s="80"/>
      <c r="BVD308" s="80"/>
      <c r="BVE308" s="80"/>
      <c r="BVF308" s="80"/>
      <c r="BVG308" s="80"/>
      <c r="BVH308" s="80"/>
      <c r="BVI308" s="80"/>
      <c r="BVJ308" s="80"/>
      <c r="BVK308" s="80"/>
      <c r="BVL308" s="80"/>
      <c r="BVM308" s="80"/>
      <c r="BVN308" s="80"/>
      <c r="BVO308" s="80"/>
      <c r="BVP308" s="80"/>
      <c r="BVQ308" s="80"/>
      <c r="BVR308" s="80"/>
      <c r="BVS308" s="80"/>
      <c r="BVT308" s="80"/>
      <c r="BVU308" s="80"/>
      <c r="BVV308" s="80"/>
      <c r="BVW308" s="80"/>
      <c r="BVX308" s="80"/>
      <c r="BVY308" s="80"/>
      <c r="BVZ308" s="80"/>
      <c r="BWA308" s="80"/>
      <c r="BWB308" s="80"/>
      <c r="BWC308" s="80"/>
      <c r="BWD308" s="80"/>
      <c r="BWE308" s="80"/>
      <c r="BWF308" s="80"/>
      <c r="BWG308" s="80"/>
      <c r="BWH308" s="80"/>
      <c r="BWI308" s="80"/>
      <c r="BWJ308" s="80"/>
      <c r="BWK308" s="80"/>
      <c r="BWL308" s="80"/>
      <c r="BWM308" s="80"/>
      <c r="BWN308" s="80"/>
      <c r="BWO308" s="80"/>
      <c r="BWP308" s="80"/>
      <c r="BWQ308" s="80"/>
      <c r="BWR308" s="80"/>
      <c r="BWS308" s="80"/>
      <c r="BWT308" s="80"/>
      <c r="BWU308" s="80"/>
      <c r="BWV308" s="80"/>
      <c r="BWW308" s="80"/>
      <c r="BWX308" s="80"/>
      <c r="BWY308" s="80"/>
      <c r="BWZ308" s="80"/>
      <c r="BXA308" s="80"/>
      <c r="BXB308" s="80"/>
      <c r="BXC308" s="80"/>
      <c r="BXD308" s="80"/>
      <c r="BXE308" s="80"/>
      <c r="BXF308" s="80"/>
      <c r="BXG308" s="80"/>
      <c r="BXH308" s="80"/>
      <c r="BXI308" s="80"/>
      <c r="BXJ308" s="80"/>
      <c r="BXK308" s="80"/>
      <c r="BXL308" s="80"/>
      <c r="BXM308" s="80"/>
      <c r="BXN308" s="80"/>
      <c r="BXO308" s="80"/>
      <c r="BXP308" s="80"/>
      <c r="BXQ308" s="80"/>
      <c r="BXR308" s="80"/>
      <c r="BXS308" s="80"/>
      <c r="BXT308" s="80"/>
      <c r="BXU308" s="80"/>
      <c r="BXV308" s="80"/>
      <c r="BXW308" s="80"/>
      <c r="BXX308" s="80"/>
      <c r="BXY308" s="80"/>
      <c r="BXZ308" s="80"/>
      <c r="BYA308" s="80"/>
      <c r="BYB308" s="80"/>
      <c r="BYC308" s="80"/>
      <c r="BYD308" s="80"/>
      <c r="BYE308" s="80"/>
      <c r="BYF308" s="80"/>
      <c r="BYG308" s="80"/>
      <c r="BYH308" s="80"/>
      <c r="BYI308" s="80"/>
      <c r="BYJ308" s="80"/>
      <c r="BYK308" s="80"/>
      <c r="BYL308" s="80"/>
      <c r="BYM308" s="80"/>
      <c r="BYN308" s="80"/>
      <c r="BYO308" s="80"/>
      <c r="BYP308" s="80"/>
      <c r="BYQ308" s="80"/>
      <c r="BYR308" s="80"/>
      <c r="BYS308" s="80"/>
      <c r="BYT308" s="80"/>
      <c r="BYU308" s="80"/>
      <c r="BYV308" s="80"/>
      <c r="BYW308" s="80"/>
      <c r="BYX308" s="80"/>
      <c r="BYY308" s="80"/>
      <c r="BYZ308" s="80"/>
      <c r="BZA308" s="80"/>
      <c r="BZB308" s="80"/>
      <c r="BZC308" s="80"/>
      <c r="BZD308" s="80"/>
      <c r="BZE308" s="80"/>
      <c r="BZF308" s="80"/>
      <c r="BZG308" s="80"/>
      <c r="BZH308" s="80"/>
      <c r="BZI308" s="80"/>
      <c r="BZJ308" s="80"/>
      <c r="BZK308" s="80"/>
      <c r="BZL308" s="80"/>
      <c r="BZM308" s="80"/>
      <c r="BZN308" s="80"/>
      <c r="BZO308" s="80"/>
      <c r="BZP308" s="80"/>
      <c r="BZQ308" s="80"/>
      <c r="BZR308" s="80"/>
      <c r="BZS308" s="80"/>
      <c r="BZT308" s="80"/>
      <c r="BZU308" s="80"/>
      <c r="BZV308" s="80"/>
      <c r="BZW308" s="80"/>
      <c r="BZX308" s="80"/>
      <c r="BZY308" s="80"/>
      <c r="BZZ308" s="80"/>
      <c r="CAA308" s="80"/>
      <c r="CAB308" s="80"/>
      <c r="CAC308" s="80"/>
      <c r="CAD308" s="80"/>
      <c r="CAE308" s="80"/>
      <c r="CAF308" s="80"/>
      <c r="CAG308" s="80"/>
      <c r="CAH308" s="80"/>
      <c r="CAI308" s="80"/>
      <c r="CAJ308" s="80"/>
      <c r="CAK308" s="80"/>
      <c r="CAL308" s="80"/>
      <c r="CAM308" s="80"/>
      <c r="CAN308" s="80"/>
      <c r="CAO308" s="80"/>
      <c r="CAP308" s="80"/>
      <c r="CAQ308" s="80"/>
      <c r="CAR308" s="80"/>
      <c r="CAS308" s="80"/>
      <c r="CAT308" s="80"/>
      <c r="CAU308" s="80"/>
      <c r="CAV308" s="80"/>
      <c r="CAW308" s="80"/>
      <c r="CAX308" s="80"/>
      <c r="CAY308" s="80"/>
      <c r="CAZ308" s="80"/>
      <c r="CBA308" s="80"/>
      <c r="CBB308" s="80"/>
      <c r="CBC308" s="80"/>
      <c r="CBD308" s="80"/>
      <c r="CBE308" s="80"/>
      <c r="CBF308" s="80"/>
      <c r="CBG308" s="80"/>
      <c r="CBH308" s="80"/>
      <c r="CBI308" s="80"/>
      <c r="CBJ308" s="80"/>
      <c r="CBK308" s="80"/>
      <c r="CBL308" s="80"/>
      <c r="CBM308" s="80"/>
      <c r="CBN308" s="80"/>
      <c r="CBO308" s="80"/>
      <c r="CBP308" s="80"/>
      <c r="CBQ308" s="80"/>
      <c r="CBR308" s="80"/>
      <c r="CBS308" s="80"/>
      <c r="CBT308" s="80"/>
      <c r="CBU308" s="80"/>
      <c r="CBV308" s="80"/>
      <c r="CBW308" s="80"/>
      <c r="CBX308" s="80"/>
      <c r="CBY308" s="80"/>
      <c r="CBZ308" s="80"/>
      <c r="CCA308" s="80"/>
      <c r="CCB308" s="80"/>
      <c r="CCC308" s="80"/>
      <c r="CCD308" s="80"/>
      <c r="CCE308" s="80"/>
      <c r="CCF308" s="80"/>
      <c r="CCG308" s="80"/>
      <c r="CCH308" s="80"/>
      <c r="CCI308" s="80"/>
      <c r="CCJ308" s="80"/>
      <c r="CCK308" s="80"/>
      <c r="CCL308" s="80"/>
      <c r="CCM308" s="80"/>
      <c r="CCN308" s="80"/>
      <c r="CCO308" s="80"/>
      <c r="CCP308" s="80"/>
      <c r="CCQ308" s="80"/>
      <c r="CCR308" s="80"/>
      <c r="CCS308" s="80"/>
      <c r="CCT308" s="80"/>
      <c r="CCU308" s="80"/>
      <c r="CCV308" s="80"/>
      <c r="CCW308" s="80"/>
      <c r="CCX308" s="80"/>
      <c r="CCY308" s="80"/>
      <c r="CCZ308" s="80"/>
      <c r="CDA308" s="80"/>
      <c r="CDB308" s="80"/>
      <c r="CDC308" s="80"/>
      <c r="CDD308" s="80"/>
      <c r="CDE308" s="80"/>
      <c r="CDF308" s="80"/>
      <c r="CDG308" s="80"/>
      <c r="CDH308" s="80"/>
      <c r="CDI308" s="80"/>
      <c r="CDJ308" s="80"/>
      <c r="CDK308" s="80"/>
      <c r="CDL308" s="80"/>
      <c r="CDM308" s="80"/>
      <c r="CDN308" s="80"/>
      <c r="CDO308" s="80"/>
      <c r="CDP308" s="80"/>
      <c r="CDQ308" s="80"/>
      <c r="CDR308" s="80"/>
      <c r="CDS308" s="80"/>
      <c r="CDT308" s="80"/>
      <c r="CDU308" s="80"/>
      <c r="CDV308" s="80"/>
      <c r="CDW308" s="80"/>
      <c r="CDX308" s="80"/>
      <c r="CDY308" s="80"/>
      <c r="CDZ308" s="80"/>
      <c r="CEA308" s="80"/>
      <c r="CEB308" s="80"/>
      <c r="CEC308" s="80"/>
      <c r="CED308" s="80"/>
      <c r="CEE308" s="80"/>
      <c r="CEF308" s="80"/>
      <c r="CEG308" s="80"/>
      <c r="CEH308" s="80"/>
      <c r="CEI308" s="80"/>
      <c r="CEJ308" s="80"/>
      <c r="CEK308" s="80"/>
      <c r="CEL308" s="80"/>
      <c r="CEM308" s="80"/>
      <c r="CEN308" s="80"/>
      <c r="CEO308" s="80"/>
      <c r="CEP308" s="80"/>
      <c r="CEQ308" s="80"/>
      <c r="CER308" s="80"/>
      <c r="CES308" s="80"/>
      <c r="CET308" s="80"/>
      <c r="CEU308" s="80"/>
      <c r="CEV308" s="80"/>
      <c r="CEW308" s="80"/>
      <c r="CEX308" s="80"/>
      <c r="CEY308" s="80"/>
      <c r="CEZ308" s="80"/>
      <c r="CFA308" s="80"/>
      <c r="CFB308" s="80"/>
      <c r="CFC308" s="80"/>
      <c r="CFD308" s="80"/>
      <c r="CFE308" s="80"/>
      <c r="CFF308" s="80"/>
      <c r="CFG308" s="80"/>
      <c r="CFH308" s="80"/>
      <c r="CFI308" s="80"/>
      <c r="CFJ308" s="80"/>
      <c r="CFK308" s="80"/>
      <c r="CFL308" s="80"/>
      <c r="CFM308" s="80"/>
      <c r="CFN308" s="80"/>
      <c r="CFO308" s="80"/>
      <c r="CFP308" s="80"/>
      <c r="CFQ308" s="80"/>
      <c r="CFR308" s="80"/>
      <c r="CFS308" s="80"/>
      <c r="CFT308" s="80"/>
      <c r="CFU308" s="80"/>
      <c r="CFV308" s="80"/>
      <c r="CFW308" s="80"/>
      <c r="CFX308" s="80"/>
      <c r="CFY308" s="80"/>
      <c r="CFZ308" s="80"/>
      <c r="CGA308" s="80"/>
      <c r="CGB308" s="80"/>
      <c r="CGC308" s="80"/>
      <c r="CGD308" s="80"/>
      <c r="CGE308" s="80"/>
      <c r="CGF308" s="80"/>
      <c r="CGG308" s="80"/>
      <c r="CGH308" s="80"/>
      <c r="CGI308" s="80"/>
      <c r="CGJ308" s="80"/>
      <c r="CGK308" s="80"/>
      <c r="CGL308" s="80"/>
      <c r="CGM308" s="80"/>
      <c r="CGN308" s="80"/>
      <c r="CGO308" s="80"/>
      <c r="CGP308" s="80"/>
      <c r="CGQ308" s="80"/>
      <c r="CGR308" s="80"/>
      <c r="CGS308" s="80"/>
      <c r="CGT308" s="80"/>
      <c r="CGU308" s="80"/>
      <c r="CGV308" s="80"/>
      <c r="CGW308" s="80"/>
      <c r="CGX308" s="80"/>
      <c r="CGY308" s="80"/>
      <c r="CGZ308" s="80"/>
      <c r="CHA308" s="80"/>
      <c r="CHB308" s="80"/>
      <c r="CHC308" s="80"/>
      <c r="CHD308" s="80"/>
      <c r="CHE308" s="80"/>
      <c r="CHF308" s="80"/>
      <c r="CHG308" s="80"/>
      <c r="CHH308" s="80"/>
      <c r="CHI308" s="80"/>
      <c r="CHJ308" s="80"/>
      <c r="CHK308" s="80"/>
      <c r="CHL308" s="80"/>
      <c r="CHM308" s="80"/>
      <c r="CHN308" s="80"/>
      <c r="CHO308" s="80"/>
      <c r="CHP308" s="80"/>
      <c r="CHQ308" s="80"/>
      <c r="CHR308" s="80"/>
      <c r="CHS308" s="80"/>
      <c r="CHT308" s="80"/>
      <c r="CHU308" s="80"/>
      <c r="CHV308" s="80"/>
      <c r="CHW308" s="80"/>
      <c r="CHX308" s="80"/>
      <c r="CHY308" s="80"/>
      <c r="CHZ308" s="80"/>
      <c r="CIA308" s="80"/>
      <c r="CIB308" s="80"/>
      <c r="CIC308" s="80"/>
      <c r="CID308" s="80"/>
      <c r="CIE308" s="80"/>
      <c r="CIF308" s="80"/>
      <c r="CIG308" s="80"/>
      <c r="CIH308" s="80"/>
      <c r="CII308" s="80"/>
      <c r="CIJ308" s="80"/>
      <c r="CIK308" s="80"/>
      <c r="CIL308" s="80"/>
      <c r="CIM308" s="80"/>
      <c r="CIN308" s="80"/>
      <c r="CIO308" s="80"/>
      <c r="CIP308" s="80"/>
      <c r="CIQ308" s="80"/>
      <c r="CIR308" s="80"/>
      <c r="CIS308" s="80"/>
      <c r="CIT308" s="80"/>
      <c r="CIU308" s="80"/>
      <c r="CIV308" s="80"/>
      <c r="CIW308" s="80"/>
      <c r="CIX308" s="80"/>
      <c r="CIY308" s="80"/>
      <c r="CIZ308" s="80"/>
      <c r="CJA308" s="80"/>
      <c r="CJB308" s="80"/>
      <c r="CJC308" s="80"/>
      <c r="CJD308" s="80"/>
      <c r="CJE308" s="80"/>
      <c r="CJF308" s="80"/>
      <c r="CJG308" s="80"/>
      <c r="CJH308" s="80"/>
      <c r="CJI308" s="80"/>
      <c r="CJJ308" s="80"/>
      <c r="CJK308" s="80"/>
      <c r="CJL308" s="80"/>
      <c r="CJM308" s="80"/>
      <c r="CJN308" s="80"/>
      <c r="CJO308" s="80"/>
      <c r="CJP308" s="80"/>
      <c r="CJQ308" s="80"/>
      <c r="CJR308" s="80"/>
      <c r="CJS308" s="80"/>
      <c r="CJT308" s="80"/>
      <c r="CJU308" s="80"/>
      <c r="CJV308" s="80"/>
      <c r="CJW308" s="80"/>
      <c r="CJX308" s="80"/>
      <c r="CJY308" s="80"/>
      <c r="CJZ308" s="80"/>
      <c r="CKA308" s="80"/>
      <c r="CKB308" s="80"/>
      <c r="CKC308" s="80"/>
      <c r="CKD308" s="80"/>
      <c r="CKE308" s="80"/>
      <c r="CKF308" s="80"/>
      <c r="CKG308" s="80"/>
      <c r="CKH308" s="80"/>
      <c r="CKI308" s="80"/>
      <c r="CKJ308" s="80"/>
      <c r="CKK308" s="80"/>
      <c r="CKL308" s="80"/>
      <c r="CKM308" s="80"/>
      <c r="CKN308" s="80"/>
      <c r="CKO308" s="80"/>
      <c r="CKP308" s="80"/>
      <c r="CKQ308" s="80"/>
      <c r="CKR308" s="80"/>
      <c r="CKS308" s="80"/>
      <c r="CKT308" s="80"/>
      <c r="CKU308" s="80"/>
      <c r="CKV308" s="80"/>
      <c r="CKW308" s="80"/>
      <c r="CKX308" s="80"/>
      <c r="CKY308" s="80"/>
      <c r="CKZ308" s="80"/>
      <c r="CLA308" s="80"/>
      <c r="CLB308" s="80"/>
      <c r="CLC308" s="80"/>
      <c r="CLD308" s="80"/>
      <c r="CLE308" s="80"/>
      <c r="CLF308" s="80"/>
      <c r="CLG308" s="80"/>
      <c r="CLH308" s="80"/>
      <c r="CLI308" s="80"/>
      <c r="CLJ308" s="80"/>
      <c r="CLK308" s="80"/>
      <c r="CLL308" s="80"/>
      <c r="CLM308" s="80"/>
      <c r="CLN308" s="80"/>
      <c r="CLO308" s="80"/>
      <c r="CLP308" s="80"/>
      <c r="CLQ308" s="80"/>
      <c r="CLR308" s="80"/>
      <c r="CLS308" s="80"/>
      <c r="CLT308" s="80"/>
      <c r="CLU308" s="80"/>
      <c r="CLV308" s="80"/>
      <c r="CLW308" s="80"/>
      <c r="CLX308" s="80"/>
      <c r="CLY308" s="80"/>
      <c r="CLZ308" s="80"/>
      <c r="CMA308" s="80"/>
      <c r="CMB308" s="80"/>
      <c r="CMC308" s="80"/>
      <c r="CMD308" s="80"/>
      <c r="CME308" s="80"/>
      <c r="CMF308" s="80"/>
      <c r="CMG308" s="80"/>
      <c r="CMH308" s="80"/>
      <c r="CMI308" s="80"/>
      <c r="CMJ308" s="80"/>
      <c r="CMK308" s="80"/>
      <c r="CML308" s="80"/>
      <c r="CMM308" s="80"/>
      <c r="CMN308" s="80"/>
      <c r="CMO308" s="80"/>
      <c r="CMP308" s="80"/>
      <c r="CMQ308" s="80"/>
      <c r="CMR308" s="80"/>
      <c r="CMS308" s="80"/>
      <c r="CMT308" s="80"/>
      <c r="CMU308" s="80"/>
      <c r="CMV308" s="80"/>
      <c r="CMW308" s="80"/>
      <c r="CMX308" s="80"/>
      <c r="CMY308" s="80"/>
      <c r="CMZ308" s="80"/>
      <c r="CNA308" s="80"/>
      <c r="CNB308" s="80"/>
      <c r="CNC308" s="80"/>
      <c r="CND308" s="80"/>
      <c r="CNE308" s="80"/>
      <c r="CNF308" s="80"/>
      <c r="CNG308" s="80"/>
      <c r="CNH308" s="80"/>
      <c r="CNI308" s="80"/>
      <c r="CNJ308" s="80"/>
      <c r="CNK308" s="80"/>
      <c r="CNL308" s="80"/>
      <c r="CNM308" s="80"/>
      <c r="CNN308" s="80"/>
      <c r="CNO308" s="80"/>
      <c r="CNP308" s="80"/>
      <c r="CNQ308" s="80"/>
      <c r="CNR308" s="80"/>
      <c r="CNS308" s="80"/>
      <c r="CNT308" s="80"/>
      <c r="CNU308" s="80"/>
      <c r="CNV308" s="80"/>
      <c r="CNW308" s="80"/>
      <c r="CNX308" s="80"/>
      <c r="CNY308" s="80"/>
      <c r="CNZ308" s="80"/>
      <c r="COA308" s="80"/>
      <c r="COB308" s="80"/>
      <c r="COC308" s="80"/>
      <c r="COD308" s="80"/>
      <c r="COE308" s="80"/>
      <c r="COF308" s="80"/>
      <c r="COG308" s="80"/>
      <c r="COH308" s="80"/>
      <c r="COI308" s="80"/>
      <c r="COJ308" s="80"/>
      <c r="COK308" s="80"/>
      <c r="COL308" s="80"/>
      <c r="COM308" s="80"/>
      <c r="CON308" s="80"/>
      <c r="COO308" s="80"/>
      <c r="COP308" s="80"/>
      <c r="COQ308" s="80"/>
      <c r="COR308" s="80"/>
      <c r="COS308" s="80"/>
      <c r="COT308" s="80"/>
      <c r="COU308" s="80"/>
      <c r="COV308" s="80"/>
      <c r="COW308" s="80"/>
      <c r="COX308" s="80"/>
      <c r="COY308" s="80"/>
      <c r="COZ308" s="80"/>
      <c r="CPA308" s="80"/>
      <c r="CPB308" s="80"/>
      <c r="CPC308" s="80"/>
      <c r="CPD308" s="80"/>
      <c r="CPE308" s="80"/>
      <c r="CPF308" s="80"/>
      <c r="CPG308" s="80"/>
      <c r="CPH308" s="80"/>
      <c r="CPI308" s="80"/>
      <c r="CPJ308" s="80"/>
      <c r="CPK308" s="80"/>
      <c r="CPL308" s="80"/>
      <c r="CPM308" s="80"/>
      <c r="CPN308" s="80"/>
      <c r="CPO308" s="80"/>
      <c r="CPP308" s="80"/>
      <c r="CPQ308" s="80"/>
      <c r="CPR308" s="80"/>
      <c r="CPS308" s="80"/>
      <c r="CPT308" s="80"/>
      <c r="CPU308" s="80"/>
      <c r="CPV308" s="80"/>
      <c r="CPW308" s="80"/>
      <c r="CPX308" s="80"/>
      <c r="CPY308" s="80"/>
      <c r="CPZ308" s="80"/>
      <c r="CQA308" s="80"/>
      <c r="CQB308" s="80"/>
      <c r="CQC308" s="80"/>
      <c r="CQD308" s="80"/>
      <c r="CQE308" s="80"/>
      <c r="CQF308" s="80"/>
      <c r="CQG308" s="80"/>
      <c r="CQH308" s="80"/>
      <c r="CQI308" s="80"/>
      <c r="CQJ308" s="80"/>
      <c r="CQK308" s="80"/>
      <c r="CQL308" s="80"/>
      <c r="CQM308" s="80"/>
      <c r="CQN308" s="80"/>
      <c r="CQO308" s="80"/>
      <c r="CQP308" s="80"/>
      <c r="CQQ308" s="80"/>
      <c r="CQR308" s="80"/>
      <c r="CQS308" s="80"/>
      <c r="CQT308" s="80"/>
      <c r="CQU308" s="80"/>
      <c r="CQV308" s="80"/>
      <c r="CQW308" s="80"/>
      <c r="CQX308" s="80"/>
      <c r="CQY308" s="80"/>
      <c r="CQZ308" s="80"/>
      <c r="CRA308" s="80"/>
      <c r="CRB308" s="80"/>
      <c r="CRC308" s="80"/>
      <c r="CRD308" s="80"/>
      <c r="CRE308" s="80"/>
      <c r="CRF308" s="80"/>
      <c r="CRG308" s="80"/>
      <c r="CRH308" s="80"/>
      <c r="CRI308" s="80"/>
      <c r="CRJ308" s="80"/>
      <c r="CRK308" s="80"/>
      <c r="CRL308" s="80"/>
      <c r="CRM308" s="80"/>
      <c r="CRN308" s="80"/>
      <c r="CRO308" s="80"/>
      <c r="CRP308" s="80"/>
      <c r="CRQ308" s="80"/>
      <c r="CRR308" s="80"/>
      <c r="CRS308" s="80"/>
      <c r="CRT308" s="80"/>
      <c r="CRU308" s="80"/>
      <c r="CRV308" s="80"/>
      <c r="CRW308" s="80"/>
      <c r="CRX308" s="80"/>
      <c r="CRY308" s="80"/>
      <c r="CRZ308" s="80"/>
      <c r="CSA308" s="80"/>
      <c r="CSB308" s="80"/>
      <c r="CSC308" s="80"/>
      <c r="CSD308" s="80"/>
      <c r="CSE308" s="80"/>
      <c r="CSF308" s="80"/>
      <c r="CSG308" s="80"/>
      <c r="CSH308" s="80"/>
      <c r="CSI308" s="80"/>
      <c r="CSJ308" s="80"/>
      <c r="CSK308" s="80"/>
      <c r="CSL308" s="80"/>
      <c r="CSM308" s="80"/>
      <c r="CSN308" s="80"/>
      <c r="CSO308" s="80"/>
      <c r="CSP308" s="80"/>
      <c r="CSQ308" s="80"/>
      <c r="CSR308" s="80"/>
      <c r="CSS308" s="80"/>
      <c r="CST308" s="80"/>
      <c r="CSU308" s="80"/>
      <c r="CSV308" s="80"/>
      <c r="CSW308" s="80"/>
      <c r="CSX308" s="80"/>
      <c r="CSY308" s="80"/>
      <c r="CSZ308" s="80"/>
      <c r="CTA308" s="80"/>
      <c r="CTB308" s="80"/>
      <c r="CTC308" s="80"/>
      <c r="CTD308" s="80"/>
      <c r="CTE308" s="80"/>
      <c r="CTF308" s="80"/>
      <c r="CTG308" s="80"/>
      <c r="CTH308" s="80"/>
      <c r="CTI308" s="80"/>
      <c r="CTJ308" s="80"/>
      <c r="CTK308" s="80"/>
      <c r="CTL308" s="80"/>
      <c r="CTM308" s="80"/>
      <c r="CTN308" s="80"/>
      <c r="CTO308" s="80"/>
      <c r="CTP308" s="80"/>
      <c r="CTQ308" s="80"/>
      <c r="CTR308" s="80"/>
      <c r="CTS308" s="80"/>
      <c r="CTT308" s="80"/>
      <c r="CTU308" s="80"/>
      <c r="CTV308" s="80"/>
      <c r="CTW308" s="80"/>
      <c r="CTX308" s="80"/>
      <c r="CTY308" s="80"/>
      <c r="CTZ308" s="80"/>
      <c r="CUA308" s="80"/>
      <c r="CUB308" s="80"/>
      <c r="CUC308" s="80"/>
      <c r="CUD308" s="80"/>
      <c r="CUE308" s="80"/>
      <c r="CUF308" s="80"/>
      <c r="CUG308" s="80"/>
      <c r="CUH308" s="80"/>
      <c r="CUI308" s="80"/>
      <c r="CUJ308" s="80"/>
      <c r="CUK308" s="80"/>
      <c r="CUL308" s="80"/>
      <c r="CUM308" s="80"/>
      <c r="CUN308" s="80"/>
      <c r="CUO308" s="80"/>
      <c r="CUP308" s="80"/>
      <c r="CUQ308" s="80"/>
      <c r="CUR308" s="80"/>
      <c r="CUS308" s="80"/>
      <c r="CUT308" s="80"/>
      <c r="CUU308" s="80"/>
      <c r="CUV308" s="80"/>
      <c r="CUW308" s="80"/>
      <c r="CUX308" s="80"/>
      <c r="CUY308" s="80"/>
      <c r="CUZ308" s="80"/>
      <c r="CVA308" s="80"/>
      <c r="CVB308" s="80"/>
      <c r="CVC308" s="80"/>
      <c r="CVD308" s="80"/>
      <c r="CVE308" s="80"/>
      <c r="CVF308" s="80"/>
      <c r="CVG308" s="80"/>
      <c r="CVH308" s="80"/>
      <c r="CVI308" s="80"/>
      <c r="CVJ308" s="80"/>
      <c r="CVK308" s="80"/>
      <c r="CVL308" s="80"/>
      <c r="CVM308" s="80"/>
      <c r="CVN308" s="80"/>
      <c r="CVO308" s="80"/>
      <c r="CVP308" s="80"/>
      <c r="CVQ308" s="80"/>
      <c r="CVR308" s="80"/>
      <c r="CVS308" s="80"/>
      <c r="CVT308" s="80"/>
      <c r="CVU308" s="80"/>
      <c r="CVV308" s="80"/>
      <c r="CVW308" s="80"/>
      <c r="CVX308" s="80"/>
      <c r="CVY308" s="80"/>
      <c r="CVZ308" s="80"/>
      <c r="CWA308" s="80"/>
      <c r="CWB308" s="80"/>
      <c r="CWC308" s="80"/>
      <c r="CWD308" s="80"/>
      <c r="CWE308" s="80"/>
      <c r="CWF308" s="80"/>
      <c r="CWG308" s="80"/>
      <c r="CWH308" s="80"/>
      <c r="CWI308" s="80"/>
      <c r="CWJ308" s="80"/>
      <c r="CWK308" s="80"/>
      <c r="CWL308" s="80"/>
      <c r="CWM308" s="80"/>
      <c r="CWN308" s="80"/>
      <c r="CWO308" s="80"/>
      <c r="CWP308" s="80"/>
      <c r="CWQ308" s="80"/>
      <c r="CWR308" s="80"/>
      <c r="CWS308" s="80"/>
      <c r="CWT308" s="80"/>
      <c r="CWU308" s="80"/>
      <c r="CWV308" s="80"/>
      <c r="CWW308" s="80"/>
      <c r="CWX308" s="80"/>
      <c r="CWY308" s="80"/>
      <c r="CWZ308" s="80"/>
      <c r="CXA308" s="80"/>
      <c r="CXB308" s="80"/>
      <c r="CXC308" s="80"/>
      <c r="CXD308" s="80"/>
      <c r="CXE308" s="80"/>
      <c r="CXF308" s="80"/>
      <c r="CXG308" s="80"/>
      <c r="CXH308" s="80"/>
      <c r="CXI308" s="80"/>
      <c r="CXJ308" s="80"/>
      <c r="CXK308" s="80"/>
      <c r="CXL308" s="80"/>
      <c r="CXM308" s="80"/>
      <c r="CXN308" s="80"/>
      <c r="CXO308" s="80"/>
      <c r="CXP308" s="80"/>
      <c r="CXQ308" s="80"/>
      <c r="CXR308" s="80"/>
      <c r="CXS308" s="80"/>
      <c r="CXT308" s="80"/>
      <c r="CXU308" s="80"/>
      <c r="CXV308" s="80"/>
      <c r="CXW308" s="80"/>
      <c r="CXX308" s="80"/>
      <c r="CXY308" s="80"/>
      <c r="CXZ308" s="80"/>
      <c r="CYA308" s="80"/>
      <c r="CYB308" s="80"/>
      <c r="CYC308" s="80"/>
      <c r="CYD308" s="80"/>
      <c r="CYE308" s="80"/>
      <c r="CYF308" s="80"/>
      <c r="CYG308" s="80"/>
      <c r="CYH308" s="80"/>
      <c r="CYI308" s="80"/>
      <c r="CYJ308" s="80"/>
      <c r="CYK308" s="80"/>
      <c r="CYL308" s="80"/>
      <c r="CYM308" s="80"/>
      <c r="CYN308" s="80"/>
      <c r="CYO308" s="80"/>
      <c r="CYP308" s="80"/>
      <c r="CYQ308" s="80"/>
      <c r="CYR308" s="80"/>
      <c r="CYS308" s="80"/>
      <c r="CYT308" s="80"/>
      <c r="CYU308" s="80"/>
      <c r="CYV308" s="80"/>
      <c r="CYW308" s="80"/>
      <c r="CYX308" s="80"/>
      <c r="CYY308" s="80"/>
      <c r="CYZ308" s="80"/>
      <c r="CZA308" s="80"/>
      <c r="CZB308" s="80"/>
      <c r="CZC308" s="80"/>
      <c r="CZD308" s="80"/>
      <c r="CZE308" s="80"/>
      <c r="CZF308" s="80"/>
      <c r="CZG308" s="80"/>
      <c r="CZH308" s="80"/>
      <c r="CZI308" s="80"/>
      <c r="CZJ308" s="80"/>
      <c r="CZK308" s="80"/>
      <c r="CZL308" s="80"/>
      <c r="CZM308" s="80"/>
      <c r="CZN308" s="80"/>
      <c r="CZO308" s="80"/>
      <c r="CZP308" s="80"/>
      <c r="CZQ308" s="80"/>
      <c r="CZR308" s="80"/>
      <c r="CZS308" s="80"/>
      <c r="CZT308" s="80"/>
      <c r="CZU308" s="80"/>
      <c r="CZV308" s="80"/>
      <c r="CZW308" s="80"/>
      <c r="CZX308" s="80"/>
      <c r="CZY308" s="80"/>
      <c r="CZZ308" s="80"/>
      <c r="DAA308" s="80"/>
      <c r="DAB308" s="80"/>
      <c r="DAC308" s="80"/>
      <c r="DAD308" s="80"/>
      <c r="DAE308" s="80"/>
      <c r="DAF308" s="80"/>
      <c r="DAG308" s="80"/>
      <c r="DAH308" s="80"/>
      <c r="DAI308" s="80"/>
      <c r="DAJ308" s="80"/>
      <c r="DAK308" s="80"/>
      <c r="DAL308" s="80"/>
      <c r="DAM308" s="80"/>
      <c r="DAN308" s="80"/>
      <c r="DAO308" s="80"/>
      <c r="DAP308" s="80"/>
      <c r="DAQ308" s="80"/>
      <c r="DAR308" s="80"/>
      <c r="DAS308" s="80"/>
      <c r="DAT308" s="80"/>
      <c r="DAU308" s="80"/>
      <c r="DAV308" s="80"/>
      <c r="DAW308" s="80"/>
      <c r="DAX308" s="80"/>
      <c r="DAY308" s="80"/>
      <c r="DAZ308" s="80"/>
      <c r="DBA308" s="80"/>
      <c r="DBB308" s="80"/>
      <c r="DBC308" s="80"/>
      <c r="DBD308" s="80"/>
      <c r="DBE308" s="80"/>
      <c r="DBF308" s="80"/>
      <c r="DBG308" s="80"/>
      <c r="DBH308" s="80"/>
      <c r="DBI308" s="80"/>
      <c r="DBJ308" s="80"/>
      <c r="DBK308" s="80"/>
      <c r="DBL308" s="80"/>
      <c r="DBM308" s="80"/>
      <c r="DBN308" s="80"/>
      <c r="DBO308" s="80"/>
      <c r="DBP308" s="80"/>
      <c r="DBQ308" s="80"/>
      <c r="DBR308" s="80"/>
      <c r="DBS308" s="80"/>
      <c r="DBT308" s="80"/>
      <c r="DBU308" s="80"/>
      <c r="DBV308" s="80"/>
      <c r="DBW308" s="80"/>
      <c r="DBX308" s="80"/>
      <c r="DBY308" s="80"/>
      <c r="DBZ308" s="80"/>
      <c r="DCA308" s="80"/>
      <c r="DCB308" s="80"/>
      <c r="DCC308" s="80"/>
      <c r="DCD308" s="80"/>
      <c r="DCE308" s="80"/>
      <c r="DCF308" s="80"/>
      <c r="DCG308" s="80"/>
      <c r="DCH308" s="80"/>
      <c r="DCI308" s="80"/>
      <c r="DCJ308" s="80"/>
      <c r="DCK308" s="80"/>
      <c r="DCL308" s="80"/>
      <c r="DCM308" s="80"/>
      <c r="DCN308" s="80"/>
      <c r="DCO308" s="80"/>
      <c r="DCP308" s="80"/>
      <c r="DCQ308" s="80"/>
      <c r="DCR308" s="80"/>
      <c r="DCS308" s="80"/>
      <c r="DCT308" s="80"/>
      <c r="DCU308" s="80"/>
      <c r="DCV308" s="80"/>
      <c r="DCW308" s="80"/>
      <c r="DCX308" s="80"/>
      <c r="DCY308" s="80"/>
      <c r="DCZ308" s="80"/>
      <c r="DDA308" s="80"/>
      <c r="DDB308" s="80"/>
      <c r="DDC308" s="80"/>
      <c r="DDD308" s="80"/>
      <c r="DDE308" s="80"/>
      <c r="DDF308" s="80"/>
      <c r="DDG308" s="80"/>
      <c r="DDH308" s="80"/>
      <c r="DDI308" s="80"/>
      <c r="DDJ308" s="80"/>
      <c r="DDK308" s="80"/>
      <c r="DDL308" s="80"/>
      <c r="DDM308" s="80"/>
      <c r="DDN308" s="80"/>
      <c r="DDO308" s="80"/>
      <c r="DDP308" s="80"/>
      <c r="DDQ308" s="80"/>
      <c r="DDR308" s="80"/>
      <c r="DDS308" s="80"/>
      <c r="DDT308" s="80"/>
      <c r="DDU308" s="80"/>
      <c r="DDV308" s="80"/>
      <c r="DDW308" s="80"/>
      <c r="DDX308" s="80"/>
      <c r="DDY308" s="80"/>
      <c r="DDZ308" s="80"/>
      <c r="DEA308" s="80"/>
      <c r="DEB308" s="80"/>
      <c r="DEC308" s="80"/>
      <c r="DED308" s="80"/>
      <c r="DEE308" s="80"/>
      <c r="DEF308" s="80"/>
      <c r="DEG308" s="80"/>
      <c r="DEH308" s="80"/>
      <c r="DEI308" s="80"/>
      <c r="DEJ308" s="80"/>
      <c r="DEK308" s="80"/>
      <c r="DEL308" s="80"/>
      <c r="DEM308" s="80"/>
      <c r="DEN308" s="80"/>
      <c r="DEO308" s="80"/>
      <c r="DEP308" s="80"/>
      <c r="DEQ308" s="80"/>
      <c r="DER308" s="80"/>
      <c r="DES308" s="80"/>
      <c r="DET308" s="80"/>
      <c r="DEU308" s="80"/>
      <c r="DEV308" s="80"/>
      <c r="DEW308" s="80"/>
      <c r="DEX308" s="80"/>
      <c r="DEY308" s="80"/>
      <c r="DEZ308" s="80"/>
      <c r="DFA308" s="80"/>
      <c r="DFB308" s="80"/>
      <c r="DFC308" s="80"/>
      <c r="DFD308" s="80"/>
      <c r="DFE308" s="80"/>
      <c r="DFF308" s="80"/>
      <c r="DFG308" s="80"/>
      <c r="DFH308" s="80"/>
      <c r="DFI308" s="80"/>
      <c r="DFJ308" s="80"/>
      <c r="DFK308" s="80"/>
      <c r="DFL308" s="80"/>
      <c r="DFM308" s="80"/>
      <c r="DFN308" s="80"/>
      <c r="DFO308" s="80"/>
      <c r="DFP308" s="80"/>
      <c r="DFQ308" s="80"/>
      <c r="DFR308" s="80"/>
      <c r="DFS308" s="80"/>
      <c r="DFT308" s="80"/>
      <c r="DFU308" s="80"/>
      <c r="DFV308" s="80"/>
      <c r="DFW308" s="80"/>
      <c r="DFX308" s="80"/>
      <c r="DFY308" s="80"/>
      <c r="DFZ308" s="80"/>
      <c r="DGA308" s="80"/>
      <c r="DGB308" s="80"/>
      <c r="DGC308" s="80"/>
      <c r="DGD308" s="80"/>
      <c r="DGE308" s="80"/>
      <c r="DGF308" s="80"/>
      <c r="DGG308" s="80"/>
      <c r="DGH308" s="80"/>
      <c r="DGI308" s="80"/>
      <c r="DGJ308" s="80"/>
      <c r="DGK308" s="80"/>
      <c r="DGL308" s="80"/>
      <c r="DGM308" s="80"/>
      <c r="DGN308" s="80"/>
      <c r="DGO308" s="80"/>
      <c r="DGP308" s="80"/>
      <c r="DGQ308" s="80"/>
      <c r="DGR308" s="80"/>
      <c r="DGS308" s="80"/>
      <c r="DGT308" s="80"/>
      <c r="DGU308" s="80"/>
      <c r="DGV308" s="80"/>
      <c r="DGW308" s="80"/>
      <c r="DGX308" s="80"/>
      <c r="DGY308" s="80"/>
      <c r="DGZ308" s="80"/>
      <c r="DHA308" s="80"/>
      <c r="DHB308" s="80"/>
      <c r="DHC308" s="80"/>
      <c r="DHD308" s="80"/>
      <c r="DHE308" s="80"/>
      <c r="DHF308" s="80"/>
      <c r="DHG308" s="80"/>
      <c r="DHH308" s="80"/>
      <c r="DHI308" s="80"/>
      <c r="DHJ308" s="80"/>
      <c r="DHK308" s="80"/>
      <c r="DHL308" s="80"/>
      <c r="DHM308" s="80"/>
      <c r="DHN308" s="80"/>
      <c r="DHO308" s="80"/>
      <c r="DHP308" s="80"/>
      <c r="DHQ308" s="80"/>
      <c r="DHR308" s="80"/>
      <c r="DHS308" s="80"/>
      <c r="DHT308" s="80"/>
      <c r="DHU308" s="80"/>
      <c r="DHV308" s="80"/>
      <c r="DHW308" s="80"/>
      <c r="DHX308" s="80"/>
      <c r="DHY308" s="80"/>
      <c r="DHZ308" s="80"/>
      <c r="DIA308" s="80"/>
      <c r="DIB308" s="80"/>
      <c r="DIC308" s="80"/>
      <c r="DID308" s="80"/>
      <c r="DIE308" s="80"/>
      <c r="DIF308" s="80"/>
      <c r="DIG308" s="80"/>
      <c r="DIH308" s="80"/>
      <c r="DII308" s="80"/>
      <c r="DIJ308" s="80"/>
      <c r="DIK308" s="80"/>
      <c r="DIL308" s="80"/>
      <c r="DIM308" s="80"/>
      <c r="DIN308" s="80"/>
      <c r="DIO308" s="80"/>
      <c r="DIP308" s="80"/>
      <c r="DIQ308" s="80"/>
      <c r="DIR308" s="80"/>
      <c r="DIS308" s="80"/>
      <c r="DIT308" s="80"/>
      <c r="DIU308" s="80"/>
      <c r="DIV308" s="80"/>
      <c r="DIW308" s="80"/>
      <c r="DIX308" s="80"/>
      <c r="DIY308" s="80"/>
      <c r="DIZ308" s="80"/>
      <c r="DJA308" s="80"/>
      <c r="DJB308" s="80"/>
      <c r="DJC308" s="80"/>
      <c r="DJD308" s="80"/>
      <c r="DJE308" s="80"/>
      <c r="DJF308" s="80"/>
      <c r="DJG308" s="80"/>
      <c r="DJH308" s="80"/>
      <c r="DJI308" s="80"/>
      <c r="DJJ308" s="80"/>
      <c r="DJK308" s="80"/>
      <c r="DJL308" s="80"/>
      <c r="DJM308" s="80"/>
      <c r="DJN308" s="80"/>
      <c r="DJO308" s="80"/>
      <c r="DJP308" s="80"/>
      <c r="DJQ308" s="80"/>
      <c r="DJR308" s="80"/>
      <c r="DJS308" s="80"/>
      <c r="DJT308" s="80"/>
      <c r="DJU308" s="80"/>
      <c r="DJV308" s="80"/>
      <c r="DJW308" s="80"/>
      <c r="DJX308" s="80"/>
      <c r="DJY308" s="80"/>
      <c r="DJZ308" s="80"/>
      <c r="DKA308" s="80"/>
      <c r="DKB308" s="80"/>
      <c r="DKC308" s="80"/>
      <c r="DKD308" s="80"/>
      <c r="DKE308" s="80"/>
      <c r="DKF308" s="80"/>
      <c r="DKG308" s="80"/>
      <c r="DKH308" s="80"/>
      <c r="DKI308" s="80"/>
      <c r="DKJ308" s="80"/>
      <c r="DKK308" s="80"/>
      <c r="DKL308" s="80"/>
      <c r="DKM308" s="80"/>
      <c r="DKN308" s="80"/>
      <c r="DKO308" s="80"/>
      <c r="DKP308" s="80"/>
      <c r="DKQ308" s="80"/>
      <c r="DKR308" s="80"/>
      <c r="DKS308" s="80"/>
      <c r="DKT308" s="80"/>
      <c r="DKU308" s="80"/>
      <c r="DKV308" s="80"/>
      <c r="DKW308" s="80"/>
      <c r="DKX308" s="80"/>
      <c r="DKY308" s="80"/>
      <c r="DKZ308" s="80"/>
      <c r="DLA308" s="80"/>
      <c r="DLB308" s="80"/>
      <c r="DLC308" s="80"/>
      <c r="DLD308" s="80"/>
      <c r="DLE308" s="80"/>
      <c r="DLF308" s="80"/>
      <c r="DLG308" s="80"/>
      <c r="DLH308" s="80"/>
      <c r="DLI308" s="80"/>
      <c r="DLJ308" s="80"/>
      <c r="DLK308" s="80"/>
      <c r="DLL308" s="80"/>
      <c r="DLM308" s="80"/>
      <c r="DLN308" s="80"/>
      <c r="DLO308" s="80"/>
      <c r="DLP308" s="80"/>
      <c r="DLQ308" s="80"/>
      <c r="DLR308" s="80"/>
      <c r="DLS308" s="80"/>
      <c r="DLT308" s="80"/>
      <c r="DLU308" s="80"/>
      <c r="DLV308" s="80"/>
      <c r="DLW308" s="80"/>
      <c r="DLX308" s="80"/>
      <c r="DLY308" s="80"/>
      <c r="DLZ308" s="80"/>
      <c r="DMA308" s="80"/>
      <c r="DMB308" s="80"/>
      <c r="DMC308" s="80"/>
      <c r="DMD308" s="80"/>
      <c r="DME308" s="80"/>
      <c r="DMF308" s="80"/>
      <c r="DMG308" s="80"/>
      <c r="DMH308" s="80"/>
      <c r="DMI308" s="80"/>
      <c r="DMJ308" s="80"/>
      <c r="DMK308" s="80"/>
      <c r="DML308" s="80"/>
      <c r="DMM308" s="80"/>
      <c r="DMN308" s="80"/>
      <c r="DMO308" s="80"/>
      <c r="DMP308" s="80"/>
      <c r="DMQ308" s="80"/>
      <c r="DMR308" s="80"/>
      <c r="DMS308" s="80"/>
      <c r="DMT308" s="80"/>
      <c r="DMU308" s="80"/>
      <c r="DMV308" s="80"/>
      <c r="DMW308" s="80"/>
      <c r="DMX308" s="80"/>
      <c r="DMY308" s="80"/>
      <c r="DMZ308" s="80"/>
      <c r="DNA308" s="80"/>
      <c r="DNB308" s="80"/>
      <c r="DNC308" s="80"/>
      <c r="DND308" s="80"/>
      <c r="DNE308" s="80"/>
      <c r="DNF308" s="80"/>
      <c r="DNG308" s="80"/>
      <c r="DNH308" s="80"/>
      <c r="DNI308" s="80"/>
      <c r="DNJ308" s="80"/>
      <c r="DNK308" s="80"/>
      <c r="DNL308" s="80"/>
      <c r="DNM308" s="80"/>
      <c r="DNN308" s="80"/>
      <c r="DNO308" s="80"/>
      <c r="DNP308" s="80"/>
      <c r="DNQ308" s="80"/>
      <c r="DNR308" s="80"/>
      <c r="DNS308" s="80"/>
      <c r="DNT308" s="80"/>
      <c r="DNU308" s="80"/>
      <c r="DNV308" s="80"/>
      <c r="DNW308" s="80"/>
      <c r="DNX308" s="80"/>
      <c r="DNY308" s="80"/>
      <c r="DNZ308" s="80"/>
      <c r="DOA308" s="80"/>
      <c r="DOB308" s="80"/>
      <c r="DOC308" s="80"/>
      <c r="DOD308" s="80"/>
      <c r="DOE308" s="80"/>
      <c r="DOF308" s="80"/>
      <c r="DOG308" s="80"/>
      <c r="DOH308" s="80"/>
      <c r="DOI308" s="80"/>
      <c r="DOJ308" s="80"/>
      <c r="DOK308" s="80"/>
      <c r="DOL308" s="80"/>
      <c r="DOM308" s="80"/>
      <c r="DON308" s="80"/>
      <c r="DOO308" s="80"/>
      <c r="DOP308" s="80"/>
      <c r="DOQ308" s="80"/>
      <c r="DOR308" s="80"/>
      <c r="DOS308" s="80"/>
      <c r="DOT308" s="80"/>
      <c r="DOU308" s="80"/>
      <c r="DOV308" s="80"/>
      <c r="DOW308" s="80"/>
      <c r="DOX308" s="80"/>
      <c r="DOY308" s="80"/>
      <c r="DOZ308" s="80"/>
      <c r="DPA308" s="80"/>
      <c r="DPB308" s="80"/>
      <c r="DPC308" s="80"/>
      <c r="DPD308" s="80"/>
      <c r="DPE308" s="80"/>
      <c r="DPF308" s="80"/>
      <c r="DPG308" s="80"/>
      <c r="DPH308" s="80"/>
      <c r="DPI308" s="80"/>
      <c r="DPJ308" s="80"/>
      <c r="DPK308" s="80"/>
      <c r="DPL308" s="80"/>
      <c r="DPM308" s="80"/>
      <c r="DPN308" s="80"/>
      <c r="DPO308" s="80"/>
      <c r="DPP308" s="80"/>
      <c r="DPQ308" s="80"/>
      <c r="DPR308" s="80"/>
      <c r="DPS308" s="80"/>
      <c r="DPT308" s="80"/>
      <c r="DPU308" s="80"/>
      <c r="DPV308" s="80"/>
      <c r="DPW308" s="80"/>
      <c r="DPX308" s="80"/>
      <c r="DPY308" s="80"/>
      <c r="DPZ308" s="80"/>
      <c r="DQA308" s="80"/>
      <c r="DQB308" s="80"/>
      <c r="DQC308" s="80"/>
      <c r="DQD308" s="80"/>
      <c r="DQE308" s="80"/>
      <c r="DQF308" s="80"/>
      <c r="DQG308" s="80"/>
      <c r="DQH308" s="80"/>
      <c r="DQI308" s="80"/>
      <c r="DQJ308" s="80"/>
      <c r="DQK308" s="80"/>
      <c r="DQL308" s="80"/>
      <c r="DQM308" s="80"/>
      <c r="DQN308" s="80"/>
      <c r="DQO308" s="80"/>
      <c r="DQP308" s="80"/>
      <c r="DQQ308" s="80"/>
      <c r="DQR308" s="80"/>
      <c r="DQS308" s="80"/>
      <c r="DQT308" s="80"/>
      <c r="DQU308" s="80"/>
      <c r="DQV308" s="80"/>
      <c r="DQW308" s="80"/>
      <c r="DQX308" s="80"/>
      <c r="DQY308" s="80"/>
      <c r="DQZ308" s="80"/>
      <c r="DRA308" s="80"/>
      <c r="DRB308" s="80"/>
      <c r="DRC308" s="80"/>
      <c r="DRD308" s="80"/>
      <c r="DRE308" s="80"/>
      <c r="DRF308" s="80"/>
      <c r="DRG308" s="80"/>
      <c r="DRH308" s="80"/>
      <c r="DRI308" s="80"/>
      <c r="DRJ308" s="80"/>
      <c r="DRK308" s="80"/>
      <c r="DRL308" s="80"/>
      <c r="DRM308" s="80"/>
      <c r="DRN308" s="80"/>
      <c r="DRO308" s="80"/>
      <c r="DRP308" s="80"/>
      <c r="DRQ308" s="80"/>
      <c r="DRR308" s="80"/>
      <c r="DRS308" s="80"/>
      <c r="DRT308" s="80"/>
      <c r="DRU308" s="80"/>
      <c r="DRV308" s="80"/>
      <c r="DRW308" s="80"/>
      <c r="DRX308" s="80"/>
      <c r="DRY308" s="80"/>
      <c r="DRZ308" s="80"/>
      <c r="DSA308" s="80"/>
      <c r="DSB308" s="80"/>
      <c r="DSC308" s="80"/>
      <c r="DSD308" s="80"/>
      <c r="DSE308" s="80"/>
      <c r="DSF308" s="80"/>
      <c r="DSG308" s="80"/>
      <c r="DSH308" s="80"/>
      <c r="DSI308" s="80"/>
      <c r="DSJ308" s="80"/>
      <c r="DSK308" s="80"/>
      <c r="DSL308" s="80"/>
      <c r="DSM308" s="80"/>
      <c r="DSN308" s="80"/>
      <c r="DSO308" s="80"/>
      <c r="DSP308" s="80"/>
      <c r="DSQ308" s="80"/>
      <c r="DSR308" s="80"/>
      <c r="DSS308" s="80"/>
      <c r="DST308" s="80"/>
      <c r="DSU308" s="80"/>
      <c r="DSV308" s="80"/>
      <c r="DSW308" s="80"/>
      <c r="DSX308" s="80"/>
      <c r="DSY308" s="80"/>
      <c r="DSZ308" s="80"/>
      <c r="DTA308" s="80"/>
      <c r="DTB308" s="80"/>
      <c r="DTC308" s="80"/>
      <c r="DTD308" s="80"/>
      <c r="DTE308" s="80"/>
      <c r="DTF308" s="80"/>
      <c r="DTG308" s="80"/>
      <c r="DTH308" s="80"/>
      <c r="DTI308" s="80"/>
      <c r="DTJ308" s="80"/>
      <c r="DTK308" s="80"/>
      <c r="DTL308" s="80"/>
      <c r="DTM308" s="80"/>
      <c r="DTN308" s="80"/>
      <c r="DTO308" s="80"/>
      <c r="DTP308" s="80"/>
      <c r="DTQ308" s="80"/>
      <c r="DTR308" s="80"/>
      <c r="DTS308" s="80"/>
      <c r="DTT308" s="80"/>
      <c r="DTU308" s="80"/>
      <c r="DTV308" s="80"/>
      <c r="DTW308" s="80"/>
      <c r="DTX308" s="80"/>
      <c r="DTY308" s="80"/>
      <c r="DTZ308" s="80"/>
      <c r="DUA308" s="80"/>
      <c r="DUB308" s="80"/>
      <c r="DUC308" s="80"/>
      <c r="DUD308" s="80"/>
      <c r="DUE308" s="80"/>
      <c r="DUF308" s="80"/>
      <c r="DUG308" s="80"/>
      <c r="DUH308" s="80"/>
      <c r="DUI308" s="80"/>
      <c r="DUJ308" s="80"/>
      <c r="DUK308" s="80"/>
      <c r="DUL308" s="80"/>
      <c r="DUM308" s="80"/>
      <c r="DUN308" s="80"/>
      <c r="DUO308" s="80"/>
      <c r="DUP308" s="80"/>
      <c r="DUQ308" s="80"/>
      <c r="DUR308" s="80"/>
      <c r="DUS308" s="80"/>
      <c r="DUT308" s="80"/>
      <c r="DUU308" s="80"/>
      <c r="DUV308" s="80"/>
      <c r="DUW308" s="80"/>
      <c r="DUX308" s="80"/>
      <c r="DUY308" s="80"/>
      <c r="DUZ308" s="80"/>
      <c r="DVA308" s="80"/>
      <c r="DVB308" s="80"/>
      <c r="DVC308" s="80"/>
      <c r="DVD308" s="80"/>
      <c r="DVE308" s="80"/>
      <c r="DVF308" s="80"/>
      <c r="DVG308" s="80"/>
      <c r="DVH308" s="80"/>
      <c r="DVI308" s="80"/>
      <c r="DVJ308" s="80"/>
      <c r="DVK308" s="80"/>
      <c r="DVL308" s="80"/>
      <c r="DVM308" s="80"/>
      <c r="DVN308" s="80"/>
      <c r="DVO308" s="80"/>
      <c r="DVP308" s="80"/>
      <c r="DVQ308" s="80"/>
      <c r="DVR308" s="80"/>
      <c r="DVS308" s="80"/>
      <c r="DVT308" s="80"/>
      <c r="DVU308" s="80"/>
      <c r="DVV308" s="80"/>
      <c r="DVW308" s="80"/>
      <c r="DVX308" s="80"/>
      <c r="DVY308" s="80"/>
      <c r="DVZ308" s="80"/>
      <c r="DWA308" s="80"/>
      <c r="DWB308" s="80"/>
      <c r="DWC308" s="80"/>
      <c r="DWD308" s="80"/>
      <c r="DWE308" s="80"/>
      <c r="DWF308" s="80"/>
      <c r="DWG308" s="80"/>
      <c r="DWH308" s="80"/>
      <c r="DWI308" s="80"/>
      <c r="DWJ308" s="80"/>
      <c r="DWK308" s="80"/>
      <c r="DWL308" s="80"/>
      <c r="DWM308" s="80"/>
      <c r="DWN308" s="80"/>
      <c r="DWO308" s="80"/>
      <c r="DWP308" s="80"/>
      <c r="DWQ308" s="80"/>
      <c r="DWR308" s="80"/>
      <c r="DWS308" s="80"/>
      <c r="DWT308" s="80"/>
      <c r="DWU308" s="80"/>
      <c r="DWV308" s="80"/>
      <c r="DWW308" s="80"/>
      <c r="DWX308" s="80"/>
      <c r="DWY308" s="80"/>
      <c r="DWZ308" s="80"/>
      <c r="DXA308" s="80"/>
      <c r="DXB308" s="80"/>
      <c r="DXC308" s="80"/>
      <c r="DXD308" s="80"/>
      <c r="DXE308" s="80"/>
      <c r="DXF308" s="80"/>
      <c r="DXG308" s="80"/>
      <c r="DXH308" s="80"/>
      <c r="DXI308" s="80"/>
      <c r="DXJ308" s="80"/>
      <c r="DXK308" s="80"/>
      <c r="DXL308" s="80"/>
      <c r="DXM308" s="80"/>
      <c r="DXN308" s="80"/>
      <c r="DXO308" s="80"/>
      <c r="DXP308" s="80"/>
      <c r="DXQ308" s="80"/>
      <c r="DXR308" s="80"/>
      <c r="DXS308" s="80"/>
      <c r="DXT308" s="80"/>
      <c r="DXU308" s="80"/>
      <c r="DXV308" s="80"/>
      <c r="DXW308" s="80"/>
      <c r="DXX308" s="80"/>
      <c r="DXY308" s="80"/>
      <c r="DXZ308" s="80"/>
      <c r="DYA308" s="80"/>
      <c r="DYB308" s="80"/>
      <c r="DYC308" s="80"/>
      <c r="DYD308" s="80"/>
      <c r="DYE308" s="80"/>
      <c r="DYF308" s="80"/>
      <c r="DYG308" s="80"/>
      <c r="DYH308" s="80"/>
      <c r="DYI308" s="80"/>
      <c r="DYJ308" s="80"/>
      <c r="DYK308" s="80"/>
      <c r="DYL308" s="80"/>
      <c r="DYM308" s="80"/>
      <c r="DYN308" s="80"/>
      <c r="DYO308" s="80"/>
      <c r="DYP308" s="80"/>
      <c r="DYQ308" s="80"/>
      <c r="DYR308" s="80"/>
      <c r="DYS308" s="80"/>
      <c r="DYT308" s="80"/>
      <c r="DYU308" s="80"/>
      <c r="DYV308" s="80"/>
      <c r="DYW308" s="80"/>
      <c r="DYX308" s="80"/>
      <c r="DYY308" s="80"/>
      <c r="DYZ308" s="80"/>
      <c r="DZA308" s="80"/>
      <c r="DZB308" s="80"/>
      <c r="DZC308" s="80"/>
      <c r="DZD308" s="80"/>
      <c r="DZE308" s="80"/>
      <c r="DZF308" s="80"/>
      <c r="DZG308" s="80"/>
      <c r="DZH308" s="80"/>
      <c r="DZI308" s="80"/>
      <c r="DZJ308" s="80"/>
      <c r="DZK308" s="80"/>
      <c r="DZL308" s="80"/>
      <c r="DZM308" s="80"/>
      <c r="DZN308" s="80"/>
      <c r="DZO308" s="80"/>
      <c r="DZP308" s="80"/>
      <c r="DZQ308" s="80"/>
      <c r="DZR308" s="80"/>
      <c r="DZS308" s="80"/>
      <c r="DZT308" s="80"/>
      <c r="DZU308" s="80"/>
      <c r="DZV308" s="80"/>
      <c r="DZW308" s="80"/>
      <c r="DZX308" s="80"/>
      <c r="DZY308" s="80"/>
      <c r="DZZ308" s="80"/>
      <c r="EAA308" s="80"/>
      <c r="EAB308" s="80"/>
      <c r="EAC308" s="80"/>
      <c r="EAD308" s="80"/>
      <c r="EAE308" s="80"/>
      <c r="EAF308" s="80"/>
      <c r="EAG308" s="80"/>
      <c r="EAH308" s="80"/>
      <c r="EAI308" s="80"/>
      <c r="EAJ308" s="80"/>
      <c r="EAK308" s="80"/>
      <c r="EAL308" s="80"/>
      <c r="EAM308" s="80"/>
      <c r="EAN308" s="80"/>
      <c r="EAO308" s="80"/>
      <c r="EAP308" s="80"/>
      <c r="EAQ308" s="80"/>
      <c r="EAR308" s="80"/>
      <c r="EAS308" s="80"/>
      <c r="EAT308" s="80"/>
      <c r="EAU308" s="80"/>
      <c r="EAV308" s="80"/>
      <c r="EAW308" s="80"/>
      <c r="EAX308" s="80"/>
      <c r="EAY308" s="80"/>
      <c r="EAZ308" s="80"/>
      <c r="EBA308" s="80"/>
      <c r="EBB308" s="80"/>
      <c r="EBC308" s="80"/>
      <c r="EBD308" s="80"/>
      <c r="EBE308" s="80"/>
      <c r="EBF308" s="80"/>
      <c r="EBG308" s="80"/>
      <c r="EBH308" s="80"/>
      <c r="EBI308" s="80"/>
      <c r="EBJ308" s="80"/>
      <c r="EBK308" s="80"/>
      <c r="EBL308" s="80"/>
      <c r="EBM308" s="80"/>
      <c r="EBN308" s="80"/>
      <c r="EBO308" s="80"/>
      <c r="EBP308" s="80"/>
      <c r="EBQ308" s="80"/>
      <c r="EBR308" s="80"/>
      <c r="EBS308" s="80"/>
      <c r="EBT308" s="80"/>
      <c r="EBU308" s="80"/>
      <c r="EBV308" s="80"/>
      <c r="EBW308" s="80"/>
      <c r="EBX308" s="80"/>
      <c r="EBY308" s="80"/>
      <c r="EBZ308" s="80"/>
      <c r="ECA308" s="80"/>
      <c r="ECB308" s="80"/>
      <c r="ECC308" s="80"/>
      <c r="ECD308" s="80"/>
      <c r="ECE308" s="80"/>
      <c r="ECF308" s="80"/>
      <c r="ECG308" s="80"/>
      <c r="ECH308" s="80"/>
      <c r="ECI308" s="80"/>
      <c r="ECJ308" s="80"/>
      <c r="ECK308" s="80"/>
      <c r="ECL308" s="80"/>
      <c r="ECM308" s="80"/>
      <c r="ECN308" s="80"/>
      <c r="ECO308" s="80"/>
      <c r="ECP308" s="80"/>
      <c r="ECQ308" s="80"/>
      <c r="ECR308" s="80"/>
      <c r="ECS308" s="80"/>
      <c r="ECT308" s="80"/>
      <c r="ECU308" s="80"/>
      <c r="ECV308" s="80"/>
      <c r="ECW308" s="80"/>
      <c r="ECX308" s="80"/>
      <c r="ECY308" s="80"/>
      <c r="ECZ308" s="80"/>
      <c r="EDA308" s="80"/>
      <c r="EDB308" s="80"/>
      <c r="EDC308" s="80"/>
      <c r="EDD308" s="80"/>
      <c r="EDE308" s="80"/>
      <c r="EDF308" s="80"/>
      <c r="EDG308" s="80"/>
      <c r="EDH308" s="80"/>
      <c r="EDI308" s="80"/>
      <c r="EDJ308" s="80"/>
      <c r="EDK308" s="80"/>
      <c r="EDL308" s="80"/>
      <c r="EDM308" s="80"/>
      <c r="EDN308" s="80"/>
      <c r="EDO308" s="80"/>
      <c r="EDP308" s="80"/>
      <c r="EDQ308" s="80"/>
      <c r="EDR308" s="80"/>
      <c r="EDS308" s="80"/>
      <c r="EDT308" s="80"/>
      <c r="EDU308" s="80"/>
      <c r="EDV308" s="80"/>
      <c r="EDW308" s="80"/>
      <c r="EDX308" s="80"/>
      <c r="EDY308" s="80"/>
      <c r="EDZ308" s="80"/>
      <c r="EEA308" s="80"/>
      <c r="EEB308" s="80"/>
      <c r="EEC308" s="80"/>
      <c r="EED308" s="80"/>
      <c r="EEE308" s="80"/>
      <c r="EEF308" s="80"/>
      <c r="EEG308" s="80"/>
      <c r="EEH308" s="80"/>
      <c r="EEI308" s="80"/>
      <c r="EEJ308" s="80"/>
      <c r="EEK308" s="80"/>
      <c r="EEL308" s="80"/>
      <c r="EEM308" s="80"/>
      <c r="EEN308" s="80"/>
      <c r="EEO308" s="80"/>
      <c r="EEP308" s="80"/>
      <c r="EEQ308" s="80"/>
      <c r="EER308" s="80"/>
      <c r="EES308" s="80"/>
      <c r="EET308" s="80"/>
      <c r="EEU308" s="80"/>
      <c r="EEV308" s="80"/>
      <c r="EEW308" s="80"/>
      <c r="EEX308" s="80"/>
      <c r="EEY308" s="80"/>
      <c r="EEZ308" s="80"/>
      <c r="EFA308" s="80"/>
      <c r="EFB308" s="80"/>
      <c r="EFC308" s="80"/>
      <c r="EFD308" s="80"/>
      <c r="EFE308" s="80"/>
      <c r="EFF308" s="80"/>
      <c r="EFG308" s="80"/>
      <c r="EFH308" s="80"/>
      <c r="EFI308" s="80"/>
      <c r="EFJ308" s="80"/>
      <c r="EFK308" s="80"/>
      <c r="EFL308" s="80"/>
      <c r="EFM308" s="80"/>
      <c r="EFN308" s="80"/>
      <c r="EFO308" s="80"/>
      <c r="EFP308" s="80"/>
      <c r="EFQ308" s="80"/>
      <c r="EFR308" s="80"/>
      <c r="EFS308" s="80"/>
      <c r="EFT308" s="80"/>
      <c r="EFU308" s="80"/>
      <c r="EFV308" s="80"/>
      <c r="EFW308" s="80"/>
      <c r="EFX308" s="80"/>
      <c r="EFY308" s="80"/>
      <c r="EFZ308" s="80"/>
      <c r="EGA308" s="80"/>
      <c r="EGB308" s="80"/>
      <c r="EGC308" s="80"/>
      <c r="EGD308" s="80"/>
      <c r="EGE308" s="80"/>
      <c r="EGF308" s="80"/>
      <c r="EGG308" s="80"/>
      <c r="EGH308" s="80"/>
      <c r="EGI308" s="80"/>
      <c r="EGJ308" s="80"/>
      <c r="EGK308" s="80"/>
      <c r="EGL308" s="80"/>
      <c r="EGM308" s="80"/>
      <c r="EGN308" s="80"/>
      <c r="EGO308" s="80"/>
      <c r="EGP308" s="80"/>
      <c r="EGQ308" s="80"/>
      <c r="EGR308" s="80"/>
      <c r="EGS308" s="80"/>
      <c r="EGT308" s="80"/>
      <c r="EGU308" s="80"/>
      <c r="EGV308" s="80"/>
      <c r="EGW308" s="80"/>
      <c r="EGX308" s="80"/>
      <c r="EGY308" s="80"/>
      <c r="EGZ308" s="80"/>
      <c r="EHA308" s="80"/>
      <c r="EHB308" s="80"/>
      <c r="EHC308" s="80"/>
      <c r="EHD308" s="80"/>
      <c r="EHE308" s="80"/>
      <c r="EHF308" s="80"/>
      <c r="EHG308" s="80"/>
      <c r="EHH308" s="80"/>
      <c r="EHI308" s="80"/>
      <c r="EHJ308" s="80"/>
      <c r="EHK308" s="80"/>
      <c r="EHL308" s="80"/>
      <c r="EHM308" s="80"/>
      <c r="EHN308" s="80"/>
      <c r="EHO308" s="80"/>
      <c r="EHP308" s="80"/>
      <c r="EHQ308" s="80"/>
      <c r="EHR308" s="80"/>
      <c r="EHS308" s="80"/>
      <c r="EHT308" s="80"/>
      <c r="EHU308" s="80"/>
      <c r="EHV308" s="80"/>
      <c r="EHW308" s="80"/>
      <c r="EHX308" s="80"/>
      <c r="EHY308" s="80"/>
      <c r="EHZ308" s="80"/>
      <c r="EIA308" s="80"/>
      <c r="EIB308" s="80"/>
      <c r="EIC308" s="80"/>
      <c r="EID308" s="80"/>
      <c r="EIE308" s="80"/>
      <c r="EIF308" s="80"/>
      <c r="EIG308" s="80"/>
      <c r="EIH308" s="80"/>
      <c r="EII308" s="80"/>
      <c r="EIJ308" s="80"/>
      <c r="EIK308" s="80"/>
      <c r="EIL308" s="80"/>
      <c r="EIM308" s="80"/>
      <c r="EIN308" s="80"/>
      <c r="EIO308" s="80"/>
      <c r="EIP308" s="80"/>
      <c r="EIQ308" s="80"/>
      <c r="EIR308" s="80"/>
      <c r="EIS308" s="80"/>
      <c r="EIT308" s="80"/>
      <c r="EIU308" s="80"/>
      <c r="EIV308" s="80"/>
      <c r="EIW308" s="80"/>
      <c r="EIX308" s="80"/>
      <c r="EIY308" s="80"/>
      <c r="EIZ308" s="80"/>
      <c r="EJA308" s="80"/>
      <c r="EJB308" s="80"/>
      <c r="EJC308" s="80"/>
      <c r="EJD308" s="80"/>
      <c r="EJE308" s="80"/>
      <c r="EJF308" s="80"/>
      <c r="EJG308" s="80"/>
      <c r="EJH308" s="80"/>
      <c r="EJI308" s="80"/>
      <c r="EJJ308" s="80"/>
      <c r="EJK308" s="80"/>
      <c r="EJL308" s="80"/>
      <c r="EJM308" s="80"/>
      <c r="EJN308" s="80"/>
      <c r="EJO308" s="80"/>
      <c r="EJP308" s="80"/>
      <c r="EJQ308" s="80"/>
      <c r="EJR308" s="80"/>
      <c r="EJS308" s="80"/>
      <c r="EJT308" s="80"/>
      <c r="EJU308" s="80"/>
      <c r="EJV308" s="80"/>
      <c r="EJW308" s="80"/>
      <c r="EJX308" s="80"/>
      <c r="EJY308" s="80"/>
      <c r="EJZ308" s="80"/>
      <c r="EKA308" s="80"/>
      <c r="EKB308" s="80"/>
      <c r="EKC308" s="80"/>
      <c r="EKD308" s="80"/>
      <c r="EKE308" s="80"/>
      <c r="EKF308" s="80"/>
      <c r="EKG308" s="80"/>
      <c r="EKH308" s="80"/>
      <c r="EKI308" s="80"/>
      <c r="EKJ308" s="80"/>
      <c r="EKK308" s="80"/>
      <c r="EKL308" s="80"/>
      <c r="EKM308" s="80"/>
      <c r="EKN308" s="80"/>
      <c r="EKO308" s="80"/>
      <c r="EKP308" s="80"/>
      <c r="EKQ308" s="80"/>
      <c r="EKR308" s="80"/>
      <c r="EKS308" s="80"/>
      <c r="EKT308" s="80"/>
      <c r="EKU308" s="80"/>
      <c r="EKV308" s="80"/>
      <c r="EKW308" s="80"/>
      <c r="EKX308" s="80"/>
      <c r="EKY308" s="80"/>
      <c r="EKZ308" s="80"/>
      <c r="ELA308" s="80"/>
      <c r="ELB308" s="80"/>
      <c r="ELC308" s="80"/>
      <c r="ELD308" s="80"/>
      <c r="ELE308" s="80"/>
      <c r="ELF308" s="80"/>
      <c r="ELG308" s="80"/>
      <c r="ELH308" s="80"/>
      <c r="ELI308" s="80"/>
      <c r="ELJ308" s="80"/>
      <c r="ELK308" s="80"/>
      <c r="ELL308" s="80"/>
      <c r="ELM308" s="80"/>
      <c r="ELN308" s="80"/>
      <c r="ELO308" s="80"/>
      <c r="ELP308" s="80"/>
      <c r="ELQ308" s="80"/>
      <c r="ELR308" s="80"/>
      <c r="ELS308" s="80"/>
      <c r="ELT308" s="80"/>
      <c r="ELU308" s="80"/>
      <c r="ELV308" s="80"/>
      <c r="ELW308" s="80"/>
      <c r="ELX308" s="80"/>
      <c r="ELY308" s="80"/>
      <c r="ELZ308" s="80"/>
      <c r="EMA308" s="80"/>
      <c r="EMB308" s="80"/>
      <c r="EMC308" s="80"/>
      <c r="EMD308" s="80"/>
      <c r="EME308" s="80"/>
      <c r="EMF308" s="80"/>
      <c r="EMG308" s="80"/>
      <c r="EMH308" s="80"/>
      <c r="EMI308" s="80"/>
      <c r="EMJ308" s="80"/>
      <c r="EMK308" s="80"/>
      <c r="EML308" s="80"/>
      <c r="EMM308" s="80"/>
      <c r="EMN308" s="80"/>
      <c r="EMO308" s="80"/>
      <c r="EMP308" s="80"/>
      <c r="EMQ308" s="80"/>
      <c r="EMR308" s="80"/>
      <c r="EMS308" s="80"/>
      <c r="EMT308" s="80"/>
      <c r="EMU308" s="80"/>
      <c r="EMV308" s="80"/>
      <c r="EMW308" s="80"/>
      <c r="EMX308" s="80"/>
      <c r="EMY308" s="80"/>
      <c r="EMZ308" s="80"/>
      <c r="ENA308" s="80"/>
      <c r="ENB308" s="80"/>
      <c r="ENC308" s="80"/>
      <c r="END308" s="80"/>
      <c r="ENE308" s="80"/>
      <c r="ENF308" s="80"/>
      <c r="ENG308" s="80"/>
      <c r="ENH308" s="80"/>
      <c r="ENI308" s="80"/>
      <c r="ENJ308" s="80"/>
      <c r="ENK308" s="80"/>
      <c r="ENL308" s="80"/>
      <c r="ENM308" s="80"/>
      <c r="ENN308" s="80"/>
      <c r="ENO308" s="80"/>
      <c r="ENP308" s="80"/>
      <c r="ENQ308" s="80"/>
      <c r="ENR308" s="80"/>
      <c r="ENS308" s="80"/>
      <c r="ENT308" s="80"/>
      <c r="ENU308" s="80"/>
      <c r="ENV308" s="80"/>
      <c r="ENW308" s="80"/>
      <c r="ENX308" s="80"/>
      <c r="ENY308" s="80"/>
      <c r="ENZ308" s="80"/>
      <c r="EOA308" s="80"/>
      <c r="EOB308" s="80"/>
      <c r="EOC308" s="80"/>
      <c r="EOD308" s="80"/>
      <c r="EOE308" s="80"/>
      <c r="EOF308" s="80"/>
      <c r="EOG308" s="80"/>
      <c r="EOH308" s="80"/>
      <c r="EOI308" s="80"/>
      <c r="EOJ308" s="80"/>
      <c r="EOK308" s="80"/>
      <c r="EOL308" s="80"/>
      <c r="EOM308" s="80"/>
      <c r="EON308" s="80"/>
      <c r="EOO308" s="80"/>
      <c r="EOP308" s="80"/>
      <c r="EOQ308" s="80"/>
      <c r="EOR308" s="80"/>
      <c r="EOS308" s="80"/>
      <c r="EOT308" s="80"/>
      <c r="EOU308" s="80"/>
      <c r="EOV308" s="80"/>
      <c r="EOW308" s="80"/>
      <c r="EOX308" s="80"/>
      <c r="EOY308" s="80"/>
      <c r="EOZ308" s="80"/>
      <c r="EPA308" s="80"/>
      <c r="EPB308" s="80"/>
      <c r="EPC308" s="80"/>
      <c r="EPD308" s="80"/>
      <c r="EPE308" s="80"/>
      <c r="EPF308" s="80"/>
      <c r="EPG308" s="80"/>
      <c r="EPH308" s="80"/>
      <c r="EPI308" s="80"/>
      <c r="EPJ308" s="80"/>
      <c r="EPK308" s="80"/>
      <c r="EPL308" s="80"/>
      <c r="EPM308" s="80"/>
      <c r="EPN308" s="80"/>
      <c r="EPO308" s="80"/>
      <c r="EPP308" s="80"/>
      <c r="EPQ308" s="80"/>
      <c r="EPR308" s="80"/>
      <c r="EPS308" s="80"/>
      <c r="EPT308" s="80"/>
      <c r="EPU308" s="80"/>
      <c r="EPV308" s="80"/>
      <c r="EPW308" s="80"/>
      <c r="EPX308" s="80"/>
      <c r="EPY308" s="80"/>
      <c r="EPZ308" s="80"/>
      <c r="EQA308" s="80"/>
      <c r="EQB308" s="80"/>
      <c r="EQC308" s="80"/>
      <c r="EQD308" s="80"/>
      <c r="EQE308" s="80"/>
      <c r="EQF308" s="80"/>
      <c r="EQG308" s="80"/>
      <c r="EQH308" s="80"/>
      <c r="EQI308" s="80"/>
      <c r="EQJ308" s="80"/>
      <c r="EQK308" s="80"/>
      <c r="EQL308" s="80"/>
      <c r="EQM308" s="80"/>
      <c r="EQN308" s="80"/>
      <c r="EQO308" s="80"/>
      <c r="EQP308" s="80"/>
      <c r="EQQ308" s="80"/>
      <c r="EQR308" s="80"/>
      <c r="EQS308" s="80"/>
      <c r="EQT308" s="80"/>
      <c r="EQU308" s="80"/>
      <c r="EQV308" s="80"/>
      <c r="EQW308" s="80"/>
      <c r="EQX308" s="80"/>
      <c r="EQY308" s="80"/>
      <c r="EQZ308" s="80"/>
      <c r="ERA308" s="80"/>
      <c r="ERB308" s="80"/>
      <c r="ERC308" s="80"/>
      <c r="ERD308" s="80"/>
      <c r="ERE308" s="80"/>
      <c r="ERF308" s="80"/>
      <c r="ERG308" s="80"/>
      <c r="ERH308" s="80"/>
      <c r="ERI308" s="80"/>
      <c r="ERJ308" s="80"/>
      <c r="ERK308" s="80"/>
      <c r="ERL308" s="80"/>
      <c r="ERM308" s="80"/>
      <c r="ERN308" s="80"/>
      <c r="ERO308" s="80"/>
      <c r="ERP308" s="80"/>
      <c r="ERQ308" s="80"/>
      <c r="ERR308" s="80"/>
      <c r="ERS308" s="80"/>
      <c r="ERT308" s="80"/>
      <c r="ERU308" s="80"/>
      <c r="ERV308" s="80"/>
      <c r="ERW308" s="80"/>
      <c r="ERX308" s="80"/>
      <c r="ERY308" s="80"/>
      <c r="ERZ308" s="80"/>
      <c r="ESA308" s="80"/>
      <c r="ESB308" s="80"/>
      <c r="ESC308" s="80"/>
      <c r="ESD308" s="80"/>
      <c r="ESE308" s="80"/>
      <c r="ESF308" s="80"/>
      <c r="ESG308" s="80"/>
      <c r="ESH308" s="80"/>
      <c r="ESI308" s="80"/>
      <c r="ESJ308" s="80"/>
      <c r="ESK308" s="80"/>
      <c r="ESL308" s="80"/>
      <c r="ESM308" s="80"/>
      <c r="ESN308" s="80"/>
      <c r="ESO308" s="80"/>
      <c r="ESP308" s="80"/>
      <c r="ESQ308" s="80"/>
      <c r="ESR308" s="80"/>
      <c r="ESS308" s="80"/>
      <c r="EST308" s="80"/>
      <c r="ESU308" s="80"/>
      <c r="ESV308" s="80"/>
      <c r="ESW308" s="80"/>
      <c r="ESX308" s="80"/>
      <c r="ESY308" s="80"/>
      <c r="ESZ308" s="80"/>
      <c r="ETA308" s="80"/>
      <c r="ETB308" s="80"/>
      <c r="ETC308" s="80"/>
      <c r="ETD308" s="80"/>
      <c r="ETE308" s="80"/>
      <c r="ETF308" s="80"/>
      <c r="ETG308" s="80"/>
      <c r="ETH308" s="80"/>
      <c r="ETI308" s="80"/>
      <c r="ETJ308" s="80"/>
      <c r="ETK308" s="80"/>
      <c r="ETL308" s="80"/>
      <c r="ETM308" s="80"/>
      <c r="ETN308" s="80"/>
      <c r="ETO308" s="80"/>
      <c r="ETP308" s="80"/>
      <c r="ETQ308" s="80"/>
      <c r="ETR308" s="80"/>
      <c r="ETS308" s="80"/>
      <c r="ETT308" s="80"/>
      <c r="ETU308" s="80"/>
      <c r="ETV308" s="80"/>
      <c r="ETW308" s="80"/>
      <c r="ETX308" s="80"/>
      <c r="ETY308" s="80"/>
      <c r="ETZ308" s="80"/>
      <c r="EUA308" s="80"/>
      <c r="EUB308" s="80"/>
      <c r="EUC308" s="80"/>
      <c r="EUD308" s="80"/>
      <c r="EUE308" s="80"/>
      <c r="EUF308" s="80"/>
      <c r="EUG308" s="80"/>
      <c r="EUH308" s="80"/>
      <c r="EUI308" s="80"/>
      <c r="EUJ308" s="80"/>
      <c r="EUK308" s="80"/>
      <c r="EUL308" s="80"/>
      <c r="EUM308" s="80"/>
      <c r="EUN308" s="80"/>
      <c r="EUO308" s="80"/>
      <c r="EUP308" s="80"/>
      <c r="EUQ308" s="80"/>
      <c r="EUR308" s="80"/>
      <c r="EUS308" s="80"/>
      <c r="EUT308" s="80"/>
      <c r="EUU308" s="80"/>
      <c r="EUV308" s="80"/>
      <c r="EUW308" s="80"/>
      <c r="EUX308" s="80"/>
      <c r="EUY308" s="80"/>
      <c r="EUZ308" s="80"/>
      <c r="EVA308" s="80"/>
      <c r="EVB308" s="80"/>
      <c r="EVC308" s="80"/>
      <c r="EVD308" s="80"/>
      <c r="EVE308" s="80"/>
      <c r="EVF308" s="80"/>
      <c r="EVG308" s="80"/>
      <c r="EVH308" s="80"/>
      <c r="EVI308" s="80"/>
      <c r="EVJ308" s="80"/>
      <c r="EVK308" s="80"/>
      <c r="EVL308" s="80"/>
      <c r="EVM308" s="80"/>
      <c r="EVN308" s="80"/>
      <c r="EVO308" s="80"/>
      <c r="EVP308" s="80"/>
      <c r="EVQ308" s="80"/>
      <c r="EVR308" s="80"/>
      <c r="EVS308" s="80"/>
      <c r="EVT308" s="80"/>
      <c r="EVU308" s="80"/>
      <c r="EVV308" s="80"/>
      <c r="EVW308" s="80"/>
      <c r="EVX308" s="80"/>
      <c r="EVY308" s="80"/>
      <c r="EVZ308" s="80"/>
      <c r="EWA308" s="80"/>
      <c r="EWB308" s="80"/>
      <c r="EWC308" s="80"/>
      <c r="EWD308" s="80"/>
      <c r="EWE308" s="80"/>
      <c r="EWF308" s="80"/>
      <c r="EWG308" s="80"/>
      <c r="EWH308" s="80"/>
      <c r="EWI308" s="80"/>
      <c r="EWJ308" s="80"/>
      <c r="EWK308" s="80"/>
      <c r="EWL308" s="80"/>
      <c r="EWM308" s="80"/>
      <c r="EWN308" s="80"/>
      <c r="EWO308" s="80"/>
      <c r="EWP308" s="80"/>
      <c r="EWQ308" s="80"/>
      <c r="EWR308" s="80"/>
      <c r="EWS308" s="80"/>
      <c r="EWT308" s="80"/>
      <c r="EWU308" s="80"/>
      <c r="EWV308" s="80"/>
      <c r="EWW308" s="80"/>
      <c r="EWX308" s="80"/>
      <c r="EWY308" s="80"/>
      <c r="EWZ308" s="80"/>
      <c r="EXA308" s="80"/>
      <c r="EXB308" s="80"/>
      <c r="EXC308" s="80"/>
      <c r="EXD308" s="80"/>
      <c r="EXE308" s="80"/>
      <c r="EXF308" s="80"/>
      <c r="EXG308" s="80"/>
      <c r="EXH308" s="80"/>
      <c r="EXI308" s="80"/>
      <c r="EXJ308" s="80"/>
      <c r="EXK308" s="80"/>
      <c r="EXL308" s="80"/>
      <c r="EXM308" s="80"/>
      <c r="EXN308" s="80"/>
      <c r="EXO308" s="80"/>
      <c r="EXP308" s="80"/>
      <c r="EXQ308" s="80"/>
      <c r="EXR308" s="80"/>
      <c r="EXS308" s="80"/>
      <c r="EXT308" s="80"/>
      <c r="EXU308" s="80"/>
      <c r="EXV308" s="80"/>
      <c r="EXW308" s="80"/>
      <c r="EXX308" s="80"/>
      <c r="EXY308" s="80"/>
      <c r="EXZ308" s="80"/>
      <c r="EYA308" s="80"/>
      <c r="EYB308" s="80"/>
      <c r="EYC308" s="80"/>
      <c r="EYD308" s="80"/>
      <c r="EYE308" s="80"/>
      <c r="EYF308" s="80"/>
      <c r="EYG308" s="80"/>
      <c r="EYH308" s="80"/>
      <c r="EYI308" s="80"/>
      <c r="EYJ308" s="80"/>
      <c r="EYK308" s="80"/>
      <c r="EYL308" s="80"/>
      <c r="EYM308" s="80"/>
      <c r="EYN308" s="80"/>
      <c r="EYO308" s="80"/>
      <c r="EYP308" s="80"/>
      <c r="EYQ308" s="80"/>
      <c r="EYR308" s="80"/>
      <c r="EYS308" s="80"/>
      <c r="EYT308" s="80"/>
      <c r="EYU308" s="80"/>
      <c r="EYV308" s="80"/>
      <c r="EYW308" s="80"/>
      <c r="EYX308" s="80"/>
      <c r="EYY308" s="80"/>
      <c r="EYZ308" s="80"/>
      <c r="EZA308" s="80"/>
      <c r="EZB308" s="80"/>
      <c r="EZC308" s="80"/>
      <c r="EZD308" s="80"/>
      <c r="EZE308" s="80"/>
      <c r="EZF308" s="80"/>
      <c r="EZG308" s="80"/>
      <c r="EZH308" s="80"/>
      <c r="EZI308" s="80"/>
      <c r="EZJ308" s="80"/>
      <c r="EZK308" s="80"/>
      <c r="EZL308" s="80"/>
      <c r="EZM308" s="80"/>
      <c r="EZN308" s="80"/>
      <c r="EZO308" s="80"/>
      <c r="EZP308" s="80"/>
      <c r="EZQ308" s="80"/>
      <c r="EZR308" s="80"/>
      <c r="EZS308" s="80"/>
      <c r="EZT308" s="80"/>
      <c r="EZU308" s="80"/>
      <c r="EZV308" s="80"/>
      <c r="EZW308" s="80"/>
      <c r="EZX308" s="80"/>
      <c r="EZY308" s="80"/>
      <c r="EZZ308" s="80"/>
      <c r="FAA308" s="80"/>
      <c r="FAB308" s="80"/>
      <c r="FAC308" s="80"/>
      <c r="FAD308" s="80"/>
      <c r="FAE308" s="80"/>
      <c r="FAF308" s="80"/>
      <c r="FAG308" s="80"/>
      <c r="FAH308" s="80"/>
      <c r="FAI308" s="80"/>
      <c r="FAJ308" s="80"/>
      <c r="FAK308" s="80"/>
      <c r="FAL308" s="80"/>
      <c r="FAM308" s="80"/>
      <c r="FAN308" s="80"/>
      <c r="FAO308" s="80"/>
      <c r="FAP308" s="80"/>
      <c r="FAQ308" s="80"/>
      <c r="FAR308" s="80"/>
      <c r="FAS308" s="80"/>
      <c r="FAT308" s="80"/>
      <c r="FAU308" s="80"/>
      <c r="FAV308" s="80"/>
      <c r="FAW308" s="80"/>
      <c r="FAX308" s="80"/>
      <c r="FAY308" s="80"/>
      <c r="FAZ308" s="80"/>
      <c r="FBA308" s="80"/>
      <c r="FBB308" s="80"/>
      <c r="FBC308" s="80"/>
      <c r="FBD308" s="80"/>
      <c r="FBE308" s="80"/>
      <c r="FBF308" s="80"/>
      <c r="FBG308" s="80"/>
      <c r="FBH308" s="80"/>
      <c r="FBI308" s="80"/>
      <c r="FBJ308" s="80"/>
      <c r="FBK308" s="80"/>
      <c r="FBL308" s="80"/>
      <c r="FBM308" s="80"/>
      <c r="FBN308" s="80"/>
      <c r="FBO308" s="80"/>
      <c r="FBP308" s="80"/>
      <c r="FBQ308" s="80"/>
      <c r="FBR308" s="80"/>
      <c r="FBS308" s="80"/>
      <c r="FBT308" s="80"/>
      <c r="FBU308" s="80"/>
      <c r="FBV308" s="80"/>
      <c r="FBW308" s="80"/>
      <c r="FBX308" s="80"/>
      <c r="FBY308" s="80"/>
      <c r="FBZ308" s="80"/>
      <c r="FCA308" s="80"/>
      <c r="FCB308" s="80"/>
      <c r="FCC308" s="80"/>
      <c r="FCD308" s="80"/>
      <c r="FCE308" s="80"/>
      <c r="FCF308" s="80"/>
      <c r="FCG308" s="80"/>
      <c r="FCH308" s="80"/>
      <c r="FCI308" s="80"/>
      <c r="FCJ308" s="80"/>
      <c r="FCK308" s="80"/>
      <c r="FCL308" s="80"/>
      <c r="FCM308" s="80"/>
      <c r="FCN308" s="80"/>
      <c r="FCO308" s="80"/>
      <c r="FCP308" s="80"/>
      <c r="FCQ308" s="80"/>
      <c r="FCR308" s="80"/>
      <c r="FCS308" s="80"/>
      <c r="FCT308" s="80"/>
      <c r="FCU308" s="80"/>
      <c r="FCV308" s="80"/>
      <c r="FCW308" s="80"/>
      <c r="FCX308" s="80"/>
      <c r="FCY308" s="80"/>
      <c r="FCZ308" s="80"/>
      <c r="FDA308" s="80"/>
      <c r="FDB308" s="80"/>
      <c r="FDC308" s="80"/>
      <c r="FDD308" s="80"/>
      <c r="FDE308" s="80"/>
      <c r="FDF308" s="80"/>
      <c r="FDG308" s="80"/>
      <c r="FDH308" s="80"/>
      <c r="FDI308" s="80"/>
      <c r="FDJ308" s="80"/>
      <c r="FDK308" s="80"/>
      <c r="FDL308" s="80"/>
      <c r="FDM308" s="80"/>
      <c r="FDN308" s="80"/>
      <c r="FDO308" s="80"/>
      <c r="FDP308" s="80"/>
      <c r="FDQ308" s="80"/>
      <c r="FDR308" s="80"/>
      <c r="FDS308" s="80"/>
      <c r="FDT308" s="80"/>
      <c r="FDU308" s="80"/>
      <c r="FDV308" s="80"/>
      <c r="FDW308" s="80"/>
      <c r="FDX308" s="80"/>
      <c r="FDY308" s="80"/>
      <c r="FDZ308" s="80"/>
      <c r="FEA308" s="80"/>
      <c r="FEB308" s="80"/>
      <c r="FEC308" s="80"/>
      <c r="FED308" s="80"/>
      <c r="FEE308" s="80"/>
      <c r="FEF308" s="80"/>
      <c r="FEG308" s="80"/>
      <c r="FEH308" s="80"/>
      <c r="FEI308" s="80"/>
      <c r="FEJ308" s="80"/>
      <c r="FEK308" s="80"/>
      <c r="FEL308" s="80"/>
      <c r="FEM308" s="80"/>
      <c r="FEN308" s="80"/>
      <c r="FEO308" s="80"/>
      <c r="FEP308" s="80"/>
      <c r="FEQ308" s="80"/>
      <c r="FER308" s="80"/>
      <c r="FES308" s="80"/>
      <c r="FET308" s="80"/>
      <c r="FEU308" s="80"/>
      <c r="FEV308" s="80"/>
      <c r="FEW308" s="80"/>
      <c r="FEX308" s="80"/>
      <c r="FEY308" s="80"/>
      <c r="FEZ308" s="80"/>
      <c r="FFA308" s="80"/>
      <c r="FFB308" s="80"/>
      <c r="FFC308" s="80"/>
      <c r="FFD308" s="80"/>
      <c r="FFE308" s="80"/>
      <c r="FFF308" s="80"/>
      <c r="FFG308" s="80"/>
      <c r="FFH308" s="80"/>
      <c r="FFI308" s="80"/>
      <c r="FFJ308" s="80"/>
      <c r="FFK308" s="80"/>
      <c r="FFL308" s="80"/>
      <c r="FFM308" s="80"/>
      <c r="FFN308" s="80"/>
      <c r="FFO308" s="80"/>
      <c r="FFP308" s="80"/>
      <c r="FFQ308" s="80"/>
      <c r="FFR308" s="80"/>
      <c r="FFS308" s="80"/>
      <c r="FFT308" s="80"/>
      <c r="FFU308" s="80"/>
      <c r="FFV308" s="80"/>
      <c r="FFW308" s="80"/>
      <c r="FFX308" s="80"/>
      <c r="FFY308" s="80"/>
      <c r="FFZ308" s="80"/>
      <c r="FGA308" s="80"/>
      <c r="FGB308" s="80"/>
      <c r="FGC308" s="80"/>
      <c r="FGD308" s="80"/>
      <c r="FGE308" s="80"/>
      <c r="FGF308" s="80"/>
      <c r="FGG308" s="80"/>
      <c r="FGH308" s="80"/>
      <c r="FGI308" s="80"/>
      <c r="FGJ308" s="80"/>
      <c r="FGK308" s="80"/>
      <c r="FGL308" s="80"/>
      <c r="FGM308" s="80"/>
      <c r="FGN308" s="80"/>
      <c r="FGO308" s="80"/>
      <c r="FGP308" s="80"/>
      <c r="FGQ308" s="80"/>
      <c r="FGR308" s="80"/>
      <c r="FGS308" s="80"/>
      <c r="FGT308" s="80"/>
      <c r="FGU308" s="80"/>
      <c r="FGV308" s="80"/>
      <c r="FGW308" s="80"/>
      <c r="FGX308" s="80"/>
      <c r="FGY308" s="80"/>
      <c r="FGZ308" s="80"/>
      <c r="FHA308" s="80"/>
      <c r="FHB308" s="80"/>
      <c r="FHC308" s="80"/>
      <c r="FHD308" s="80"/>
      <c r="FHE308" s="80"/>
      <c r="FHF308" s="80"/>
      <c r="FHG308" s="80"/>
      <c r="FHH308" s="80"/>
      <c r="FHI308" s="80"/>
      <c r="FHJ308" s="80"/>
      <c r="FHK308" s="80"/>
      <c r="FHL308" s="80"/>
      <c r="FHM308" s="80"/>
      <c r="FHN308" s="80"/>
      <c r="FHO308" s="80"/>
      <c r="FHP308" s="80"/>
      <c r="FHQ308" s="80"/>
      <c r="FHR308" s="80"/>
      <c r="FHS308" s="80"/>
      <c r="FHT308" s="80"/>
      <c r="FHU308" s="80"/>
      <c r="FHV308" s="80"/>
      <c r="FHW308" s="80"/>
      <c r="FHX308" s="80"/>
      <c r="FHY308" s="80"/>
      <c r="FHZ308" s="80"/>
      <c r="FIA308" s="80"/>
      <c r="FIB308" s="80"/>
      <c r="FIC308" s="80"/>
      <c r="FID308" s="80"/>
      <c r="FIE308" s="80"/>
      <c r="FIF308" s="80"/>
      <c r="FIG308" s="80"/>
      <c r="FIH308" s="80"/>
      <c r="FII308" s="80"/>
      <c r="FIJ308" s="80"/>
      <c r="FIK308" s="80"/>
      <c r="FIL308" s="80"/>
      <c r="FIM308" s="80"/>
      <c r="FIN308" s="80"/>
      <c r="FIO308" s="80"/>
      <c r="FIP308" s="80"/>
      <c r="FIQ308" s="80"/>
      <c r="FIR308" s="80"/>
      <c r="FIS308" s="80"/>
      <c r="FIT308" s="80"/>
      <c r="FIU308" s="80"/>
      <c r="FIV308" s="80"/>
      <c r="FIW308" s="80"/>
      <c r="FIX308" s="80"/>
      <c r="FIY308" s="80"/>
      <c r="FIZ308" s="80"/>
      <c r="FJA308" s="80"/>
      <c r="FJB308" s="80"/>
      <c r="FJC308" s="80"/>
      <c r="FJD308" s="80"/>
      <c r="FJE308" s="80"/>
      <c r="FJF308" s="80"/>
      <c r="FJG308" s="80"/>
      <c r="FJH308" s="80"/>
      <c r="FJI308" s="80"/>
      <c r="FJJ308" s="80"/>
      <c r="FJK308" s="80"/>
      <c r="FJL308" s="80"/>
      <c r="FJM308" s="80"/>
      <c r="FJN308" s="80"/>
      <c r="FJO308" s="80"/>
      <c r="FJP308" s="80"/>
      <c r="FJQ308" s="80"/>
      <c r="FJR308" s="80"/>
      <c r="FJS308" s="80"/>
      <c r="FJT308" s="80"/>
      <c r="FJU308" s="80"/>
      <c r="FJV308" s="80"/>
      <c r="FJW308" s="80"/>
      <c r="FJX308" s="80"/>
      <c r="FJY308" s="80"/>
      <c r="FJZ308" s="80"/>
      <c r="FKA308" s="80"/>
      <c r="FKB308" s="80"/>
      <c r="FKC308" s="80"/>
      <c r="FKD308" s="80"/>
      <c r="FKE308" s="80"/>
      <c r="FKF308" s="80"/>
      <c r="FKG308" s="80"/>
      <c r="FKH308" s="80"/>
      <c r="FKI308" s="80"/>
      <c r="FKJ308" s="80"/>
      <c r="FKK308" s="80"/>
      <c r="FKL308" s="80"/>
      <c r="FKM308" s="80"/>
      <c r="FKN308" s="80"/>
      <c r="FKO308" s="80"/>
      <c r="FKP308" s="80"/>
      <c r="FKQ308" s="80"/>
      <c r="FKR308" s="80"/>
      <c r="FKS308" s="80"/>
      <c r="FKT308" s="80"/>
      <c r="FKU308" s="80"/>
      <c r="FKV308" s="80"/>
      <c r="FKW308" s="80"/>
      <c r="FKX308" s="80"/>
      <c r="FKY308" s="80"/>
      <c r="FKZ308" s="80"/>
      <c r="FLA308" s="80"/>
      <c r="FLB308" s="80"/>
      <c r="FLC308" s="80"/>
      <c r="FLD308" s="80"/>
      <c r="FLE308" s="80"/>
      <c r="FLF308" s="80"/>
      <c r="FLG308" s="80"/>
      <c r="FLH308" s="80"/>
      <c r="FLI308" s="80"/>
      <c r="FLJ308" s="80"/>
      <c r="FLK308" s="80"/>
      <c r="FLL308" s="80"/>
      <c r="FLM308" s="80"/>
      <c r="FLN308" s="80"/>
      <c r="FLO308" s="80"/>
      <c r="FLP308" s="80"/>
      <c r="FLQ308" s="80"/>
      <c r="FLR308" s="80"/>
      <c r="FLS308" s="80"/>
      <c r="FLT308" s="80"/>
      <c r="FLU308" s="80"/>
      <c r="FLV308" s="80"/>
      <c r="FLW308" s="80"/>
      <c r="FLX308" s="80"/>
      <c r="FLY308" s="80"/>
      <c r="FLZ308" s="80"/>
      <c r="FMA308" s="80"/>
      <c r="FMB308" s="80"/>
      <c r="FMC308" s="80"/>
      <c r="FMD308" s="80"/>
      <c r="FME308" s="80"/>
      <c r="FMF308" s="80"/>
      <c r="FMG308" s="80"/>
      <c r="FMH308" s="80"/>
      <c r="FMI308" s="80"/>
      <c r="FMJ308" s="80"/>
      <c r="FMK308" s="80"/>
      <c r="FML308" s="80"/>
      <c r="FMM308" s="80"/>
      <c r="FMN308" s="80"/>
      <c r="FMO308" s="80"/>
      <c r="FMP308" s="80"/>
      <c r="FMQ308" s="80"/>
      <c r="FMR308" s="80"/>
      <c r="FMS308" s="80"/>
      <c r="FMT308" s="80"/>
      <c r="FMU308" s="80"/>
      <c r="FMV308" s="80"/>
      <c r="FMW308" s="80"/>
      <c r="FMX308" s="80"/>
      <c r="FMY308" s="80"/>
      <c r="FMZ308" s="80"/>
      <c r="FNA308" s="80"/>
      <c r="FNB308" s="80"/>
      <c r="FNC308" s="80"/>
      <c r="FND308" s="80"/>
      <c r="FNE308" s="80"/>
      <c r="FNF308" s="80"/>
      <c r="FNG308" s="80"/>
      <c r="FNH308" s="80"/>
      <c r="FNI308" s="80"/>
      <c r="FNJ308" s="80"/>
      <c r="FNK308" s="80"/>
      <c r="FNL308" s="80"/>
      <c r="FNM308" s="80"/>
      <c r="FNN308" s="80"/>
      <c r="FNO308" s="80"/>
      <c r="FNP308" s="80"/>
      <c r="FNQ308" s="80"/>
      <c r="FNR308" s="80"/>
      <c r="FNS308" s="80"/>
      <c r="FNT308" s="80"/>
      <c r="FNU308" s="80"/>
      <c r="FNV308" s="80"/>
      <c r="FNW308" s="80"/>
      <c r="FNX308" s="80"/>
      <c r="FNY308" s="80"/>
      <c r="FNZ308" s="80"/>
      <c r="FOA308" s="80"/>
      <c r="FOB308" s="80"/>
      <c r="FOC308" s="80"/>
      <c r="FOD308" s="80"/>
      <c r="FOE308" s="80"/>
      <c r="FOF308" s="80"/>
      <c r="FOG308" s="80"/>
      <c r="FOH308" s="80"/>
      <c r="FOI308" s="80"/>
      <c r="FOJ308" s="80"/>
      <c r="FOK308" s="80"/>
      <c r="FOL308" s="80"/>
      <c r="FOM308" s="80"/>
      <c r="FON308" s="80"/>
      <c r="FOO308" s="80"/>
      <c r="FOP308" s="80"/>
      <c r="FOQ308" s="80"/>
      <c r="FOR308" s="80"/>
      <c r="FOS308" s="80"/>
      <c r="FOT308" s="80"/>
      <c r="FOU308" s="80"/>
      <c r="FOV308" s="80"/>
      <c r="FOW308" s="80"/>
      <c r="FOX308" s="80"/>
      <c r="FOY308" s="80"/>
      <c r="FOZ308" s="80"/>
      <c r="FPA308" s="80"/>
      <c r="FPB308" s="80"/>
      <c r="FPC308" s="80"/>
      <c r="FPD308" s="80"/>
      <c r="FPE308" s="80"/>
      <c r="FPF308" s="80"/>
      <c r="FPG308" s="80"/>
      <c r="FPH308" s="80"/>
      <c r="FPI308" s="80"/>
      <c r="FPJ308" s="80"/>
      <c r="FPK308" s="80"/>
      <c r="FPL308" s="80"/>
      <c r="FPM308" s="80"/>
      <c r="FPN308" s="80"/>
      <c r="FPO308" s="80"/>
      <c r="FPP308" s="80"/>
      <c r="FPQ308" s="80"/>
      <c r="FPR308" s="80"/>
      <c r="FPS308" s="80"/>
      <c r="FPT308" s="80"/>
      <c r="FPU308" s="80"/>
      <c r="FPV308" s="80"/>
      <c r="FPW308" s="80"/>
      <c r="FPX308" s="80"/>
      <c r="FPY308" s="80"/>
      <c r="FPZ308" s="80"/>
      <c r="FQA308" s="80"/>
      <c r="FQB308" s="80"/>
      <c r="FQC308" s="80"/>
      <c r="FQD308" s="80"/>
      <c r="FQE308" s="80"/>
      <c r="FQF308" s="80"/>
      <c r="FQG308" s="80"/>
      <c r="FQH308" s="80"/>
      <c r="FQI308" s="80"/>
      <c r="FQJ308" s="80"/>
      <c r="FQK308" s="80"/>
      <c r="FQL308" s="80"/>
      <c r="FQM308" s="80"/>
      <c r="FQN308" s="80"/>
      <c r="FQO308" s="80"/>
      <c r="FQP308" s="80"/>
      <c r="FQQ308" s="80"/>
      <c r="FQR308" s="80"/>
      <c r="FQS308" s="80"/>
      <c r="FQT308" s="80"/>
      <c r="FQU308" s="80"/>
      <c r="FQV308" s="80"/>
      <c r="FQW308" s="80"/>
      <c r="FQX308" s="80"/>
      <c r="FQY308" s="80"/>
      <c r="FQZ308" s="80"/>
      <c r="FRA308" s="80"/>
      <c r="FRB308" s="80"/>
      <c r="FRC308" s="80"/>
      <c r="FRD308" s="80"/>
      <c r="FRE308" s="80"/>
      <c r="FRF308" s="80"/>
      <c r="FRG308" s="80"/>
      <c r="FRH308" s="80"/>
      <c r="FRI308" s="80"/>
      <c r="FRJ308" s="80"/>
      <c r="FRK308" s="80"/>
      <c r="FRL308" s="80"/>
      <c r="FRM308" s="80"/>
      <c r="FRN308" s="80"/>
      <c r="FRO308" s="80"/>
      <c r="FRP308" s="80"/>
      <c r="FRQ308" s="80"/>
      <c r="FRR308" s="80"/>
      <c r="FRS308" s="80"/>
      <c r="FRT308" s="80"/>
      <c r="FRU308" s="80"/>
      <c r="FRV308" s="80"/>
      <c r="FRW308" s="80"/>
      <c r="FRX308" s="80"/>
      <c r="FRY308" s="80"/>
      <c r="FRZ308" s="80"/>
      <c r="FSA308" s="80"/>
      <c r="FSB308" s="80"/>
      <c r="FSC308" s="80"/>
      <c r="FSD308" s="80"/>
      <c r="FSE308" s="80"/>
      <c r="FSF308" s="80"/>
      <c r="FSG308" s="80"/>
      <c r="FSH308" s="80"/>
      <c r="FSI308" s="80"/>
      <c r="FSJ308" s="80"/>
      <c r="FSK308" s="80"/>
      <c r="FSL308" s="80"/>
      <c r="FSM308" s="80"/>
      <c r="FSN308" s="80"/>
      <c r="FSO308" s="80"/>
      <c r="FSP308" s="80"/>
      <c r="FSQ308" s="80"/>
      <c r="FSR308" s="80"/>
      <c r="FSS308" s="80"/>
      <c r="FST308" s="80"/>
      <c r="FSU308" s="80"/>
      <c r="FSV308" s="80"/>
      <c r="FSW308" s="80"/>
      <c r="FSX308" s="80"/>
      <c r="FSY308" s="80"/>
      <c r="FSZ308" s="80"/>
      <c r="FTA308" s="80"/>
      <c r="FTB308" s="80"/>
      <c r="FTC308" s="80"/>
      <c r="FTD308" s="80"/>
      <c r="FTE308" s="80"/>
      <c r="FTF308" s="80"/>
      <c r="FTG308" s="80"/>
      <c r="FTH308" s="80"/>
      <c r="FTI308" s="80"/>
      <c r="FTJ308" s="80"/>
      <c r="FTK308" s="80"/>
      <c r="FTL308" s="80"/>
      <c r="FTM308" s="80"/>
      <c r="FTN308" s="80"/>
      <c r="FTO308" s="80"/>
      <c r="FTP308" s="80"/>
      <c r="FTQ308" s="80"/>
      <c r="FTR308" s="80"/>
      <c r="FTS308" s="80"/>
      <c r="FTT308" s="80"/>
      <c r="FTU308" s="80"/>
      <c r="FTV308" s="80"/>
      <c r="FTW308" s="80"/>
      <c r="FTX308" s="80"/>
      <c r="FTY308" s="80"/>
      <c r="FTZ308" s="80"/>
      <c r="FUA308" s="80"/>
      <c r="FUB308" s="80"/>
      <c r="FUC308" s="80"/>
      <c r="FUD308" s="80"/>
      <c r="FUE308" s="80"/>
      <c r="FUF308" s="80"/>
      <c r="FUG308" s="80"/>
      <c r="FUH308" s="80"/>
      <c r="FUI308" s="80"/>
      <c r="FUJ308" s="80"/>
      <c r="FUK308" s="80"/>
      <c r="FUL308" s="80"/>
      <c r="FUM308" s="80"/>
      <c r="FUN308" s="80"/>
      <c r="FUO308" s="80"/>
      <c r="FUP308" s="80"/>
      <c r="FUQ308" s="80"/>
      <c r="FUR308" s="80"/>
      <c r="FUS308" s="80"/>
      <c r="FUT308" s="80"/>
      <c r="FUU308" s="80"/>
      <c r="FUV308" s="80"/>
      <c r="FUW308" s="80"/>
      <c r="FUX308" s="80"/>
      <c r="FUY308" s="80"/>
      <c r="FUZ308" s="80"/>
      <c r="FVA308" s="80"/>
      <c r="FVB308" s="80"/>
      <c r="FVC308" s="80"/>
      <c r="FVD308" s="80"/>
      <c r="FVE308" s="80"/>
      <c r="FVF308" s="80"/>
      <c r="FVG308" s="80"/>
      <c r="FVH308" s="80"/>
      <c r="FVI308" s="80"/>
      <c r="FVJ308" s="80"/>
      <c r="FVK308" s="80"/>
      <c r="FVL308" s="80"/>
      <c r="FVM308" s="80"/>
      <c r="FVN308" s="80"/>
      <c r="FVO308" s="80"/>
      <c r="FVP308" s="80"/>
      <c r="FVQ308" s="80"/>
      <c r="FVR308" s="80"/>
      <c r="FVS308" s="80"/>
      <c r="FVT308" s="80"/>
      <c r="FVU308" s="80"/>
      <c r="FVV308" s="80"/>
      <c r="FVW308" s="80"/>
      <c r="FVX308" s="80"/>
      <c r="FVY308" s="80"/>
      <c r="FVZ308" s="80"/>
      <c r="FWA308" s="80"/>
      <c r="FWB308" s="80"/>
      <c r="FWC308" s="80"/>
      <c r="FWD308" s="80"/>
      <c r="FWE308" s="80"/>
      <c r="FWF308" s="80"/>
      <c r="FWG308" s="80"/>
      <c r="FWH308" s="80"/>
      <c r="FWI308" s="80"/>
      <c r="FWJ308" s="80"/>
      <c r="FWK308" s="80"/>
      <c r="FWL308" s="80"/>
      <c r="FWM308" s="80"/>
      <c r="FWN308" s="80"/>
      <c r="FWO308" s="80"/>
      <c r="FWP308" s="80"/>
      <c r="FWQ308" s="80"/>
      <c r="FWR308" s="80"/>
      <c r="FWS308" s="80"/>
      <c r="FWT308" s="80"/>
      <c r="FWU308" s="80"/>
      <c r="FWV308" s="80"/>
      <c r="FWW308" s="80"/>
      <c r="FWX308" s="80"/>
      <c r="FWY308" s="80"/>
      <c r="FWZ308" s="80"/>
      <c r="FXA308" s="80"/>
      <c r="FXB308" s="80"/>
      <c r="FXC308" s="80"/>
      <c r="FXD308" s="80"/>
      <c r="FXE308" s="80"/>
      <c r="FXF308" s="80"/>
      <c r="FXG308" s="80"/>
      <c r="FXH308" s="80"/>
      <c r="FXI308" s="80"/>
      <c r="FXJ308" s="80"/>
      <c r="FXK308" s="80"/>
      <c r="FXL308" s="80"/>
      <c r="FXM308" s="80"/>
      <c r="FXN308" s="80"/>
      <c r="FXO308" s="80"/>
      <c r="FXP308" s="80"/>
      <c r="FXQ308" s="80"/>
      <c r="FXR308" s="80"/>
      <c r="FXS308" s="80"/>
      <c r="FXT308" s="80"/>
      <c r="FXU308" s="80"/>
      <c r="FXV308" s="80"/>
      <c r="FXW308" s="80"/>
      <c r="FXX308" s="80"/>
      <c r="FXY308" s="80"/>
      <c r="FXZ308" s="80"/>
      <c r="FYA308" s="80"/>
      <c r="FYB308" s="80"/>
      <c r="FYC308" s="80"/>
      <c r="FYD308" s="80"/>
      <c r="FYE308" s="80"/>
      <c r="FYF308" s="80"/>
      <c r="FYG308" s="80"/>
      <c r="FYH308" s="80"/>
      <c r="FYI308" s="80"/>
      <c r="FYJ308" s="80"/>
      <c r="FYK308" s="80"/>
      <c r="FYL308" s="80"/>
      <c r="FYM308" s="80"/>
      <c r="FYN308" s="80"/>
      <c r="FYO308" s="80"/>
      <c r="FYP308" s="80"/>
      <c r="FYQ308" s="80"/>
      <c r="FYR308" s="80"/>
      <c r="FYS308" s="80"/>
      <c r="FYT308" s="80"/>
      <c r="FYU308" s="80"/>
      <c r="FYV308" s="80"/>
      <c r="FYW308" s="80"/>
      <c r="FYX308" s="80"/>
      <c r="FYY308" s="80"/>
      <c r="FYZ308" s="80"/>
      <c r="FZA308" s="80"/>
      <c r="FZB308" s="80"/>
      <c r="FZC308" s="80"/>
      <c r="FZD308" s="80"/>
      <c r="FZE308" s="80"/>
      <c r="FZF308" s="80"/>
      <c r="FZG308" s="80"/>
      <c r="FZH308" s="80"/>
      <c r="FZI308" s="80"/>
      <c r="FZJ308" s="80"/>
      <c r="FZK308" s="80"/>
      <c r="FZL308" s="80"/>
      <c r="FZM308" s="80"/>
      <c r="FZN308" s="80"/>
      <c r="FZO308" s="80"/>
      <c r="FZP308" s="80"/>
      <c r="FZQ308" s="80"/>
      <c r="FZR308" s="80"/>
      <c r="FZS308" s="80"/>
      <c r="FZT308" s="80"/>
      <c r="FZU308" s="80"/>
      <c r="FZV308" s="80"/>
      <c r="FZW308" s="80"/>
      <c r="FZX308" s="80"/>
      <c r="FZY308" s="80"/>
      <c r="FZZ308" s="80"/>
      <c r="GAA308" s="80"/>
      <c r="GAB308" s="80"/>
      <c r="GAC308" s="80"/>
      <c r="GAD308" s="80"/>
      <c r="GAE308" s="80"/>
      <c r="GAF308" s="80"/>
      <c r="GAG308" s="80"/>
      <c r="GAH308" s="80"/>
      <c r="GAI308" s="80"/>
      <c r="GAJ308" s="80"/>
      <c r="GAK308" s="80"/>
      <c r="GAL308" s="80"/>
      <c r="GAM308" s="80"/>
      <c r="GAN308" s="80"/>
      <c r="GAO308" s="80"/>
      <c r="GAP308" s="80"/>
      <c r="GAQ308" s="80"/>
      <c r="GAR308" s="80"/>
      <c r="GAS308" s="80"/>
      <c r="GAT308" s="80"/>
      <c r="GAU308" s="80"/>
      <c r="GAV308" s="80"/>
      <c r="GAW308" s="80"/>
      <c r="GAX308" s="80"/>
      <c r="GAY308" s="80"/>
      <c r="GAZ308" s="80"/>
      <c r="GBA308" s="80"/>
      <c r="GBB308" s="80"/>
      <c r="GBC308" s="80"/>
      <c r="GBD308" s="80"/>
      <c r="GBE308" s="80"/>
      <c r="GBF308" s="80"/>
      <c r="GBG308" s="80"/>
      <c r="GBH308" s="80"/>
      <c r="GBI308" s="80"/>
      <c r="GBJ308" s="80"/>
      <c r="GBK308" s="80"/>
      <c r="GBL308" s="80"/>
      <c r="GBM308" s="80"/>
      <c r="GBN308" s="80"/>
      <c r="GBO308" s="80"/>
      <c r="GBP308" s="80"/>
      <c r="GBQ308" s="80"/>
      <c r="GBR308" s="80"/>
      <c r="GBS308" s="80"/>
      <c r="GBT308" s="80"/>
      <c r="GBU308" s="80"/>
      <c r="GBV308" s="80"/>
      <c r="GBW308" s="80"/>
      <c r="GBX308" s="80"/>
      <c r="GBY308" s="80"/>
      <c r="GBZ308" s="80"/>
      <c r="GCA308" s="80"/>
      <c r="GCB308" s="80"/>
      <c r="GCC308" s="80"/>
      <c r="GCD308" s="80"/>
      <c r="GCE308" s="80"/>
      <c r="GCF308" s="80"/>
      <c r="GCG308" s="80"/>
      <c r="GCH308" s="80"/>
      <c r="GCI308" s="80"/>
      <c r="GCJ308" s="80"/>
      <c r="GCK308" s="80"/>
      <c r="GCL308" s="80"/>
      <c r="GCM308" s="80"/>
      <c r="GCN308" s="80"/>
      <c r="GCO308" s="80"/>
      <c r="GCP308" s="80"/>
      <c r="GCQ308" s="80"/>
      <c r="GCR308" s="80"/>
      <c r="GCS308" s="80"/>
      <c r="GCT308" s="80"/>
      <c r="GCU308" s="80"/>
      <c r="GCV308" s="80"/>
      <c r="GCW308" s="80"/>
      <c r="GCX308" s="80"/>
      <c r="GCY308" s="80"/>
      <c r="GCZ308" s="80"/>
      <c r="GDA308" s="80"/>
      <c r="GDB308" s="80"/>
      <c r="GDC308" s="80"/>
      <c r="GDD308" s="80"/>
      <c r="GDE308" s="80"/>
      <c r="GDF308" s="80"/>
      <c r="GDG308" s="80"/>
      <c r="GDH308" s="80"/>
      <c r="GDI308" s="80"/>
      <c r="GDJ308" s="80"/>
      <c r="GDK308" s="80"/>
      <c r="GDL308" s="80"/>
      <c r="GDM308" s="80"/>
      <c r="GDN308" s="80"/>
      <c r="GDO308" s="80"/>
      <c r="GDP308" s="80"/>
      <c r="GDQ308" s="80"/>
      <c r="GDR308" s="80"/>
      <c r="GDS308" s="80"/>
      <c r="GDT308" s="80"/>
      <c r="GDU308" s="80"/>
      <c r="GDV308" s="80"/>
      <c r="GDW308" s="80"/>
      <c r="GDX308" s="80"/>
      <c r="GDY308" s="80"/>
      <c r="GDZ308" s="80"/>
      <c r="GEA308" s="80"/>
      <c r="GEB308" s="80"/>
      <c r="GEC308" s="80"/>
      <c r="GED308" s="80"/>
      <c r="GEE308" s="80"/>
      <c r="GEF308" s="80"/>
      <c r="GEG308" s="80"/>
      <c r="GEH308" s="80"/>
      <c r="GEI308" s="80"/>
      <c r="GEJ308" s="80"/>
      <c r="GEK308" s="80"/>
      <c r="GEL308" s="80"/>
      <c r="GEM308" s="80"/>
      <c r="GEN308" s="80"/>
      <c r="GEO308" s="80"/>
      <c r="GEP308" s="80"/>
      <c r="GEQ308" s="80"/>
      <c r="GER308" s="80"/>
      <c r="GES308" s="80"/>
      <c r="GET308" s="80"/>
      <c r="GEU308" s="80"/>
      <c r="GEV308" s="80"/>
      <c r="GEW308" s="80"/>
      <c r="GEX308" s="80"/>
      <c r="GEY308" s="80"/>
      <c r="GEZ308" s="80"/>
      <c r="GFA308" s="80"/>
      <c r="GFB308" s="80"/>
      <c r="GFC308" s="80"/>
      <c r="GFD308" s="80"/>
      <c r="GFE308" s="80"/>
      <c r="GFF308" s="80"/>
      <c r="GFG308" s="80"/>
      <c r="GFH308" s="80"/>
      <c r="GFI308" s="80"/>
      <c r="GFJ308" s="80"/>
      <c r="GFK308" s="80"/>
      <c r="GFL308" s="80"/>
      <c r="GFM308" s="80"/>
      <c r="GFN308" s="80"/>
      <c r="GFO308" s="80"/>
      <c r="GFP308" s="80"/>
      <c r="GFQ308" s="80"/>
      <c r="GFR308" s="80"/>
      <c r="GFS308" s="80"/>
      <c r="GFT308" s="80"/>
      <c r="GFU308" s="80"/>
      <c r="GFV308" s="80"/>
      <c r="GFW308" s="80"/>
      <c r="GFX308" s="80"/>
      <c r="GFY308" s="80"/>
      <c r="GFZ308" s="80"/>
      <c r="GGA308" s="80"/>
      <c r="GGB308" s="80"/>
      <c r="GGC308" s="80"/>
      <c r="GGD308" s="80"/>
      <c r="GGE308" s="80"/>
      <c r="GGF308" s="80"/>
      <c r="GGG308" s="80"/>
      <c r="GGH308" s="80"/>
      <c r="GGI308" s="80"/>
      <c r="GGJ308" s="80"/>
      <c r="GGK308" s="80"/>
      <c r="GGL308" s="80"/>
      <c r="GGM308" s="80"/>
      <c r="GGN308" s="80"/>
      <c r="GGO308" s="80"/>
      <c r="GGP308" s="80"/>
      <c r="GGQ308" s="80"/>
      <c r="GGR308" s="80"/>
      <c r="GGS308" s="80"/>
      <c r="GGT308" s="80"/>
      <c r="GGU308" s="80"/>
      <c r="GGV308" s="80"/>
      <c r="GGW308" s="80"/>
      <c r="GGX308" s="80"/>
      <c r="GGY308" s="80"/>
      <c r="GGZ308" s="80"/>
      <c r="GHA308" s="80"/>
      <c r="GHB308" s="80"/>
      <c r="GHC308" s="80"/>
      <c r="GHD308" s="80"/>
      <c r="GHE308" s="80"/>
      <c r="GHF308" s="80"/>
      <c r="GHG308" s="80"/>
      <c r="GHH308" s="80"/>
      <c r="GHI308" s="80"/>
      <c r="GHJ308" s="80"/>
      <c r="GHK308" s="80"/>
      <c r="GHL308" s="80"/>
      <c r="GHM308" s="80"/>
      <c r="GHN308" s="80"/>
      <c r="GHO308" s="80"/>
      <c r="GHP308" s="80"/>
      <c r="GHQ308" s="80"/>
      <c r="GHR308" s="80"/>
      <c r="GHS308" s="80"/>
      <c r="GHT308" s="80"/>
      <c r="GHU308" s="80"/>
      <c r="GHV308" s="80"/>
      <c r="GHW308" s="80"/>
      <c r="GHX308" s="80"/>
      <c r="GHY308" s="80"/>
      <c r="GHZ308" s="80"/>
      <c r="GIA308" s="80"/>
      <c r="GIB308" s="80"/>
      <c r="GIC308" s="80"/>
      <c r="GID308" s="80"/>
      <c r="GIE308" s="80"/>
      <c r="GIF308" s="80"/>
      <c r="GIG308" s="80"/>
      <c r="GIH308" s="80"/>
      <c r="GII308" s="80"/>
      <c r="GIJ308" s="80"/>
      <c r="GIK308" s="80"/>
      <c r="GIL308" s="80"/>
      <c r="GIM308" s="80"/>
      <c r="GIN308" s="80"/>
      <c r="GIO308" s="80"/>
      <c r="GIP308" s="80"/>
      <c r="GIQ308" s="80"/>
      <c r="GIR308" s="80"/>
      <c r="GIS308" s="80"/>
      <c r="GIT308" s="80"/>
      <c r="GIU308" s="80"/>
      <c r="GIV308" s="80"/>
      <c r="GIW308" s="80"/>
      <c r="GIX308" s="80"/>
      <c r="GIY308" s="80"/>
      <c r="GIZ308" s="80"/>
      <c r="GJA308" s="80"/>
      <c r="GJB308" s="80"/>
      <c r="GJC308" s="80"/>
      <c r="GJD308" s="80"/>
      <c r="GJE308" s="80"/>
      <c r="GJF308" s="80"/>
      <c r="GJG308" s="80"/>
      <c r="GJH308" s="80"/>
      <c r="GJI308" s="80"/>
      <c r="GJJ308" s="80"/>
      <c r="GJK308" s="80"/>
      <c r="GJL308" s="80"/>
      <c r="GJM308" s="80"/>
      <c r="GJN308" s="80"/>
      <c r="GJO308" s="80"/>
      <c r="GJP308" s="80"/>
      <c r="GJQ308" s="80"/>
      <c r="GJR308" s="80"/>
      <c r="GJS308" s="80"/>
      <c r="GJT308" s="80"/>
      <c r="GJU308" s="80"/>
      <c r="GJV308" s="80"/>
      <c r="GJW308" s="80"/>
      <c r="GJX308" s="80"/>
      <c r="GJY308" s="80"/>
      <c r="GJZ308" s="80"/>
      <c r="GKA308" s="80"/>
      <c r="GKB308" s="80"/>
      <c r="GKC308" s="80"/>
      <c r="GKD308" s="80"/>
      <c r="GKE308" s="80"/>
      <c r="GKF308" s="80"/>
      <c r="GKG308" s="80"/>
      <c r="GKH308" s="80"/>
      <c r="GKI308" s="80"/>
      <c r="GKJ308" s="80"/>
      <c r="GKK308" s="80"/>
      <c r="GKL308" s="80"/>
      <c r="GKM308" s="80"/>
      <c r="GKN308" s="80"/>
      <c r="GKO308" s="80"/>
      <c r="GKP308" s="80"/>
      <c r="GKQ308" s="80"/>
      <c r="GKR308" s="80"/>
      <c r="GKS308" s="80"/>
      <c r="GKT308" s="80"/>
      <c r="GKU308" s="80"/>
      <c r="GKV308" s="80"/>
      <c r="GKW308" s="80"/>
      <c r="GKX308" s="80"/>
      <c r="GKY308" s="80"/>
      <c r="GKZ308" s="80"/>
      <c r="GLA308" s="80"/>
      <c r="GLB308" s="80"/>
      <c r="GLC308" s="80"/>
      <c r="GLD308" s="80"/>
      <c r="GLE308" s="80"/>
      <c r="GLF308" s="80"/>
      <c r="GLG308" s="80"/>
      <c r="GLH308" s="80"/>
      <c r="GLI308" s="80"/>
      <c r="GLJ308" s="80"/>
      <c r="GLK308" s="80"/>
      <c r="GLL308" s="80"/>
      <c r="GLM308" s="80"/>
      <c r="GLN308" s="80"/>
      <c r="GLO308" s="80"/>
      <c r="GLP308" s="80"/>
      <c r="GLQ308" s="80"/>
      <c r="GLR308" s="80"/>
      <c r="GLS308" s="80"/>
      <c r="GLT308" s="80"/>
      <c r="GLU308" s="80"/>
      <c r="GLV308" s="80"/>
      <c r="GLW308" s="80"/>
      <c r="GLX308" s="80"/>
      <c r="GLY308" s="80"/>
      <c r="GLZ308" s="80"/>
      <c r="GMA308" s="80"/>
      <c r="GMB308" s="80"/>
      <c r="GMC308" s="80"/>
      <c r="GMD308" s="80"/>
      <c r="GME308" s="80"/>
      <c r="GMF308" s="80"/>
      <c r="GMG308" s="80"/>
      <c r="GMH308" s="80"/>
      <c r="GMI308" s="80"/>
      <c r="GMJ308" s="80"/>
      <c r="GMK308" s="80"/>
      <c r="GML308" s="80"/>
      <c r="GMM308" s="80"/>
      <c r="GMN308" s="80"/>
      <c r="GMO308" s="80"/>
      <c r="GMP308" s="80"/>
      <c r="GMQ308" s="80"/>
      <c r="GMR308" s="80"/>
      <c r="GMS308" s="80"/>
      <c r="GMT308" s="80"/>
      <c r="GMU308" s="80"/>
      <c r="GMV308" s="80"/>
      <c r="GMW308" s="80"/>
      <c r="GMX308" s="80"/>
      <c r="GMY308" s="80"/>
      <c r="GMZ308" s="80"/>
      <c r="GNA308" s="80"/>
      <c r="GNB308" s="80"/>
      <c r="GNC308" s="80"/>
      <c r="GND308" s="80"/>
      <c r="GNE308" s="80"/>
      <c r="GNF308" s="80"/>
      <c r="GNG308" s="80"/>
      <c r="GNH308" s="80"/>
      <c r="GNI308" s="80"/>
      <c r="GNJ308" s="80"/>
      <c r="GNK308" s="80"/>
      <c r="GNL308" s="80"/>
      <c r="GNM308" s="80"/>
      <c r="GNN308" s="80"/>
      <c r="GNO308" s="80"/>
      <c r="GNP308" s="80"/>
      <c r="GNQ308" s="80"/>
      <c r="GNR308" s="80"/>
      <c r="GNS308" s="80"/>
      <c r="GNT308" s="80"/>
      <c r="GNU308" s="80"/>
      <c r="GNV308" s="80"/>
      <c r="GNW308" s="80"/>
      <c r="GNX308" s="80"/>
      <c r="GNY308" s="80"/>
      <c r="GNZ308" s="80"/>
      <c r="GOA308" s="80"/>
      <c r="GOB308" s="80"/>
      <c r="GOC308" s="80"/>
      <c r="GOD308" s="80"/>
      <c r="GOE308" s="80"/>
      <c r="GOF308" s="80"/>
      <c r="GOG308" s="80"/>
      <c r="GOH308" s="80"/>
      <c r="GOI308" s="80"/>
      <c r="GOJ308" s="80"/>
      <c r="GOK308" s="80"/>
      <c r="GOL308" s="80"/>
      <c r="GOM308" s="80"/>
      <c r="GON308" s="80"/>
      <c r="GOO308" s="80"/>
      <c r="GOP308" s="80"/>
      <c r="GOQ308" s="80"/>
      <c r="GOR308" s="80"/>
      <c r="GOS308" s="80"/>
      <c r="GOT308" s="80"/>
      <c r="GOU308" s="80"/>
      <c r="GOV308" s="80"/>
      <c r="GOW308" s="80"/>
      <c r="GOX308" s="80"/>
      <c r="GOY308" s="80"/>
      <c r="GOZ308" s="80"/>
      <c r="GPA308" s="80"/>
      <c r="GPB308" s="80"/>
      <c r="GPC308" s="80"/>
      <c r="GPD308" s="80"/>
      <c r="GPE308" s="80"/>
      <c r="GPF308" s="80"/>
      <c r="GPG308" s="80"/>
      <c r="GPH308" s="80"/>
      <c r="GPI308" s="80"/>
      <c r="GPJ308" s="80"/>
      <c r="GPK308" s="80"/>
      <c r="GPL308" s="80"/>
      <c r="GPM308" s="80"/>
      <c r="GPN308" s="80"/>
      <c r="GPO308" s="80"/>
      <c r="GPP308" s="80"/>
      <c r="GPQ308" s="80"/>
      <c r="GPR308" s="80"/>
      <c r="GPS308" s="80"/>
      <c r="GPT308" s="80"/>
      <c r="GPU308" s="80"/>
      <c r="GPV308" s="80"/>
      <c r="GPW308" s="80"/>
      <c r="GPX308" s="80"/>
      <c r="GPY308" s="80"/>
      <c r="GPZ308" s="80"/>
      <c r="GQA308" s="80"/>
      <c r="GQB308" s="80"/>
      <c r="GQC308" s="80"/>
      <c r="GQD308" s="80"/>
      <c r="GQE308" s="80"/>
      <c r="GQF308" s="80"/>
      <c r="GQG308" s="80"/>
      <c r="GQH308" s="80"/>
      <c r="GQI308" s="80"/>
      <c r="GQJ308" s="80"/>
      <c r="GQK308" s="80"/>
      <c r="GQL308" s="80"/>
      <c r="GQM308" s="80"/>
      <c r="GQN308" s="80"/>
      <c r="GQO308" s="80"/>
      <c r="GQP308" s="80"/>
      <c r="GQQ308" s="80"/>
      <c r="GQR308" s="80"/>
      <c r="GQS308" s="80"/>
      <c r="GQT308" s="80"/>
      <c r="GQU308" s="80"/>
      <c r="GQV308" s="80"/>
      <c r="GQW308" s="80"/>
      <c r="GQX308" s="80"/>
      <c r="GQY308" s="80"/>
      <c r="GQZ308" s="80"/>
      <c r="GRA308" s="80"/>
      <c r="GRB308" s="80"/>
      <c r="GRC308" s="80"/>
      <c r="GRD308" s="80"/>
      <c r="GRE308" s="80"/>
      <c r="GRF308" s="80"/>
      <c r="GRG308" s="80"/>
      <c r="GRH308" s="80"/>
      <c r="GRI308" s="80"/>
      <c r="GRJ308" s="80"/>
      <c r="GRK308" s="80"/>
      <c r="GRL308" s="80"/>
      <c r="GRM308" s="80"/>
      <c r="GRN308" s="80"/>
      <c r="GRO308" s="80"/>
      <c r="GRP308" s="80"/>
      <c r="GRQ308" s="80"/>
      <c r="GRR308" s="80"/>
      <c r="GRS308" s="80"/>
      <c r="GRT308" s="80"/>
      <c r="GRU308" s="80"/>
      <c r="GRV308" s="80"/>
      <c r="GRW308" s="80"/>
      <c r="GRX308" s="80"/>
      <c r="GRY308" s="80"/>
      <c r="GRZ308" s="80"/>
      <c r="GSA308" s="80"/>
      <c r="GSB308" s="80"/>
      <c r="GSC308" s="80"/>
      <c r="GSD308" s="80"/>
      <c r="GSE308" s="80"/>
      <c r="GSF308" s="80"/>
      <c r="GSG308" s="80"/>
      <c r="GSH308" s="80"/>
      <c r="GSI308" s="80"/>
      <c r="GSJ308" s="80"/>
      <c r="GSK308" s="80"/>
      <c r="GSL308" s="80"/>
      <c r="GSM308" s="80"/>
      <c r="GSN308" s="80"/>
      <c r="GSO308" s="80"/>
      <c r="GSP308" s="80"/>
      <c r="GSQ308" s="80"/>
      <c r="GSR308" s="80"/>
      <c r="GSS308" s="80"/>
      <c r="GST308" s="80"/>
      <c r="GSU308" s="80"/>
      <c r="GSV308" s="80"/>
      <c r="GSW308" s="80"/>
      <c r="GSX308" s="80"/>
      <c r="GSY308" s="80"/>
      <c r="GSZ308" s="80"/>
      <c r="GTA308" s="80"/>
      <c r="GTB308" s="80"/>
      <c r="GTC308" s="80"/>
      <c r="GTD308" s="80"/>
      <c r="GTE308" s="80"/>
      <c r="GTF308" s="80"/>
      <c r="GTG308" s="80"/>
      <c r="GTH308" s="80"/>
      <c r="GTI308" s="80"/>
      <c r="GTJ308" s="80"/>
      <c r="GTK308" s="80"/>
      <c r="GTL308" s="80"/>
      <c r="GTM308" s="80"/>
      <c r="GTN308" s="80"/>
      <c r="GTO308" s="80"/>
      <c r="GTP308" s="80"/>
      <c r="GTQ308" s="80"/>
      <c r="GTR308" s="80"/>
      <c r="GTS308" s="80"/>
      <c r="GTT308" s="80"/>
      <c r="GTU308" s="80"/>
      <c r="GTV308" s="80"/>
      <c r="GTW308" s="80"/>
      <c r="GTX308" s="80"/>
      <c r="GTY308" s="80"/>
      <c r="GTZ308" s="80"/>
      <c r="GUA308" s="80"/>
      <c r="GUB308" s="80"/>
      <c r="GUC308" s="80"/>
      <c r="GUD308" s="80"/>
      <c r="GUE308" s="80"/>
      <c r="GUF308" s="80"/>
      <c r="GUG308" s="80"/>
      <c r="GUH308" s="80"/>
      <c r="GUI308" s="80"/>
      <c r="GUJ308" s="80"/>
      <c r="GUK308" s="80"/>
      <c r="GUL308" s="80"/>
      <c r="GUM308" s="80"/>
      <c r="GUN308" s="80"/>
      <c r="GUO308" s="80"/>
      <c r="GUP308" s="80"/>
      <c r="GUQ308" s="80"/>
      <c r="GUR308" s="80"/>
      <c r="GUS308" s="80"/>
      <c r="GUT308" s="80"/>
      <c r="GUU308" s="80"/>
      <c r="GUV308" s="80"/>
      <c r="GUW308" s="80"/>
      <c r="GUX308" s="80"/>
      <c r="GUY308" s="80"/>
      <c r="GUZ308" s="80"/>
      <c r="GVA308" s="80"/>
      <c r="GVB308" s="80"/>
      <c r="GVC308" s="80"/>
      <c r="GVD308" s="80"/>
      <c r="GVE308" s="80"/>
      <c r="GVF308" s="80"/>
      <c r="GVG308" s="80"/>
      <c r="GVH308" s="80"/>
      <c r="GVI308" s="80"/>
      <c r="GVJ308" s="80"/>
      <c r="GVK308" s="80"/>
      <c r="GVL308" s="80"/>
      <c r="GVM308" s="80"/>
      <c r="GVN308" s="80"/>
      <c r="GVO308" s="80"/>
      <c r="GVP308" s="80"/>
      <c r="GVQ308" s="80"/>
      <c r="GVR308" s="80"/>
      <c r="GVS308" s="80"/>
      <c r="GVT308" s="80"/>
      <c r="GVU308" s="80"/>
      <c r="GVV308" s="80"/>
      <c r="GVW308" s="80"/>
      <c r="GVX308" s="80"/>
      <c r="GVY308" s="80"/>
      <c r="GVZ308" s="80"/>
      <c r="GWA308" s="80"/>
      <c r="GWB308" s="80"/>
      <c r="GWC308" s="80"/>
      <c r="GWD308" s="80"/>
      <c r="GWE308" s="80"/>
      <c r="GWF308" s="80"/>
      <c r="GWG308" s="80"/>
      <c r="GWH308" s="80"/>
      <c r="GWI308" s="80"/>
      <c r="GWJ308" s="80"/>
      <c r="GWK308" s="80"/>
      <c r="GWL308" s="80"/>
      <c r="GWM308" s="80"/>
      <c r="GWN308" s="80"/>
      <c r="GWO308" s="80"/>
      <c r="GWP308" s="80"/>
      <c r="GWQ308" s="80"/>
      <c r="GWR308" s="80"/>
      <c r="GWS308" s="80"/>
      <c r="GWT308" s="80"/>
      <c r="GWU308" s="80"/>
      <c r="GWV308" s="80"/>
      <c r="GWW308" s="80"/>
      <c r="GWX308" s="80"/>
      <c r="GWY308" s="80"/>
      <c r="GWZ308" s="80"/>
      <c r="GXA308" s="80"/>
      <c r="GXB308" s="80"/>
      <c r="GXC308" s="80"/>
      <c r="GXD308" s="80"/>
      <c r="GXE308" s="80"/>
      <c r="GXF308" s="80"/>
      <c r="GXG308" s="80"/>
      <c r="GXH308" s="80"/>
      <c r="GXI308" s="80"/>
      <c r="GXJ308" s="80"/>
      <c r="GXK308" s="80"/>
      <c r="GXL308" s="80"/>
      <c r="GXM308" s="80"/>
      <c r="GXN308" s="80"/>
      <c r="GXO308" s="80"/>
      <c r="GXP308" s="80"/>
      <c r="GXQ308" s="80"/>
      <c r="GXR308" s="80"/>
      <c r="GXS308" s="80"/>
      <c r="GXT308" s="80"/>
      <c r="GXU308" s="80"/>
      <c r="GXV308" s="80"/>
      <c r="GXW308" s="80"/>
      <c r="GXX308" s="80"/>
      <c r="GXY308" s="80"/>
      <c r="GXZ308" s="80"/>
      <c r="GYA308" s="80"/>
      <c r="GYB308" s="80"/>
      <c r="GYC308" s="80"/>
      <c r="GYD308" s="80"/>
      <c r="GYE308" s="80"/>
      <c r="GYF308" s="80"/>
      <c r="GYG308" s="80"/>
      <c r="GYH308" s="80"/>
      <c r="GYI308" s="80"/>
      <c r="GYJ308" s="80"/>
      <c r="GYK308" s="80"/>
      <c r="GYL308" s="80"/>
      <c r="GYM308" s="80"/>
      <c r="GYN308" s="80"/>
      <c r="GYO308" s="80"/>
      <c r="GYP308" s="80"/>
      <c r="GYQ308" s="80"/>
      <c r="GYR308" s="80"/>
      <c r="GYS308" s="80"/>
      <c r="GYT308" s="80"/>
      <c r="GYU308" s="80"/>
      <c r="GYV308" s="80"/>
      <c r="GYW308" s="80"/>
      <c r="GYX308" s="80"/>
      <c r="GYY308" s="80"/>
      <c r="GYZ308" s="80"/>
      <c r="GZA308" s="80"/>
      <c r="GZB308" s="80"/>
      <c r="GZC308" s="80"/>
      <c r="GZD308" s="80"/>
      <c r="GZE308" s="80"/>
      <c r="GZF308" s="80"/>
      <c r="GZG308" s="80"/>
      <c r="GZH308" s="80"/>
      <c r="GZI308" s="80"/>
      <c r="GZJ308" s="80"/>
      <c r="GZK308" s="80"/>
      <c r="GZL308" s="80"/>
      <c r="GZM308" s="80"/>
      <c r="GZN308" s="80"/>
      <c r="GZO308" s="80"/>
      <c r="GZP308" s="80"/>
      <c r="GZQ308" s="80"/>
      <c r="GZR308" s="80"/>
      <c r="GZS308" s="80"/>
      <c r="GZT308" s="80"/>
      <c r="GZU308" s="80"/>
      <c r="GZV308" s="80"/>
      <c r="GZW308" s="80"/>
      <c r="GZX308" s="80"/>
      <c r="GZY308" s="80"/>
      <c r="GZZ308" s="80"/>
      <c r="HAA308" s="80"/>
      <c r="HAB308" s="80"/>
      <c r="HAC308" s="80"/>
      <c r="HAD308" s="80"/>
      <c r="HAE308" s="80"/>
      <c r="HAF308" s="80"/>
      <c r="HAG308" s="80"/>
      <c r="HAH308" s="80"/>
      <c r="HAI308" s="80"/>
      <c r="HAJ308" s="80"/>
      <c r="HAK308" s="80"/>
      <c r="HAL308" s="80"/>
      <c r="HAM308" s="80"/>
      <c r="HAN308" s="80"/>
      <c r="HAO308" s="80"/>
      <c r="HAP308" s="80"/>
      <c r="HAQ308" s="80"/>
      <c r="HAR308" s="80"/>
      <c r="HAS308" s="80"/>
      <c r="HAT308" s="80"/>
      <c r="HAU308" s="80"/>
      <c r="HAV308" s="80"/>
      <c r="HAW308" s="80"/>
      <c r="HAX308" s="80"/>
      <c r="HAY308" s="80"/>
      <c r="HAZ308" s="80"/>
      <c r="HBA308" s="80"/>
      <c r="HBB308" s="80"/>
      <c r="HBC308" s="80"/>
      <c r="HBD308" s="80"/>
      <c r="HBE308" s="80"/>
      <c r="HBF308" s="80"/>
      <c r="HBG308" s="80"/>
      <c r="HBH308" s="80"/>
      <c r="HBI308" s="80"/>
      <c r="HBJ308" s="80"/>
      <c r="HBK308" s="80"/>
      <c r="HBL308" s="80"/>
      <c r="HBM308" s="80"/>
      <c r="HBN308" s="80"/>
      <c r="HBO308" s="80"/>
      <c r="HBP308" s="80"/>
      <c r="HBQ308" s="80"/>
      <c r="HBR308" s="80"/>
      <c r="HBS308" s="80"/>
      <c r="HBT308" s="80"/>
      <c r="HBU308" s="80"/>
      <c r="HBV308" s="80"/>
      <c r="HBW308" s="80"/>
      <c r="HBX308" s="80"/>
      <c r="HBY308" s="80"/>
      <c r="HBZ308" s="80"/>
      <c r="HCA308" s="80"/>
      <c r="HCB308" s="80"/>
      <c r="HCC308" s="80"/>
      <c r="HCD308" s="80"/>
      <c r="HCE308" s="80"/>
      <c r="HCF308" s="80"/>
      <c r="HCG308" s="80"/>
      <c r="HCH308" s="80"/>
      <c r="HCI308" s="80"/>
      <c r="HCJ308" s="80"/>
      <c r="HCK308" s="80"/>
      <c r="HCL308" s="80"/>
      <c r="HCM308" s="80"/>
      <c r="HCN308" s="80"/>
      <c r="HCO308" s="80"/>
      <c r="HCP308" s="80"/>
      <c r="HCQ308" s="80"/>
      <c r="HCR308" s="80"/>
      <c r="HCS308" s="80"/>
      <c r="HCT308" s="80"/>
      <c r="HCU308" s="80"/>
      <c r="HCV308" s="80"/>
      <c r="HCW308" s="80"/>
      <c r="HCX308" s="80"/>
      <c r="HCY308" s="80"/>
      <c r="HCZ308" s="80"/>
      <c r="HDA308" s="80"/>
      <c r="HDB308" s="80"/>
      <c r="HDC308" s="80"/>
      <c r="HDD308" s="80"/>
      <c r="HDE308" s="80"/>
      <c r="HDF308" s="80"/>
      <c r="HDG308" s="80"/>
      <c r="HDH308" s="80"/>
      <c r="HDI308" s="80"/>
      <c r="HDJ308" s="80"/>
      <c r="HDK308" s="80"/>
      <c r="HDL308" s="80"/>
      <c r="HDM308" s="80"/>
      <c r="HDN308" s="80"/>
      <c r="HDO308" s="80"/>
      <c r="HDP308" s="80"/>
      <c r="HDQ308" s="80"/>
      <c r="HDR308" s="80"/>
      <c r="HDS308" s="80"/>
      <c r="HDT308" s="80"/>
      <c r="HDU308" s="80"/>
      <c r="HDV308" s="80"/>
      <c r="HDW308" s="80"/>
      <c r="HDX308" s="80"/>
      <c r="HDY308" s="80"/>
      <c r="HDZ308" s="80"/>
      <c r="HEA308" s="80"/>
      <c r="HEB308" s="80"/>
      <c r="HEC308" s="80"/>
      <c r="HED308" s="80"/>
      <c r="HEE308" s="80"/>
      <c r="HEF308" s="80"/>
      <c r="HEG308" s="80"/>
      <c r="HEH308" s="80"/>
      <c r="HEI308" s="80"/>
      <c r="HEJ308" s="80"/>
      <c r="HEK308" s="80"/>
      <c r="HEL308" s="80"/>
      <c r="HEM308" s="80"/>
      <c r="HEN308" s="80"/>
      <c r="HEO308" s="80"/>
      <c r="HEP308" s="80"/>
      <c r="HEQ308" s="80"/>
      <c r="HER308" s="80"/>
      <c r="HES308" s="80"/>
      <c r="HET308" s="80"/>
      <c r="HEU308" s="80"/>
      <c r="HEV308" s="80"/>
      <c r="HEW308" s="80"/>
      <c r="HEX308" s="80"/>
      <c r="HEY308" s="80"/>
      <c r="HEZ308" s="80"/>
      <c r="HFA308" s="80"/>
      <c r="HFB308" s="80"/>
      <c r="HFC308" s="80"/>
      <c r="HFD308" s="80"/>
      <c r="HFE308" s="80"/>
      <c r="HFF308" s="80"/>
      <c r="HFG308" s="80"/>
      <c r="HFH308" s="80"/>
      <c r="HFI308" s="80"/>
      <c r="HFJ308" s="80"/>
      <c r="HFK308" s="80"/>
      <c r="HFL308" s="80"/>
      <c r="HFM308" s="80"/>
      <c r="HFN308" s="80"/>
      <c r="HFO308" s="80"/>
      <c r="HFP308" s="80"/>
      <c r="HFQ308" s="80"/>
      <c r="HFR308" s="80"/>
      <c r="HFS308" s="80"/>
      <c r="HFT308" s="80"/>
      <c r="HFU308" s="80"/>
      <c r="HFV308" s="80"/>
      <c r="HFW308" s="80"/>
      <c r="HFX308" s="80"/>
      <c r="HFY308" s="80"/>
      <c r="HFZ308" s="80"/>
      <c r="HGA308" s="80"/>
      <c r="HGB308" s="80"/>
      <c r="HGC308" s="80"/>
      <c r="HGD308" s="80"/>
      <c r="HGE308" s="80"/>
      <c r="HGF308" s="80"/>
      <c r="HGG308" s="80"/>
      <c r="HGH308" s="80"/>
      <c r="HGI308" s="80"/>
      <c r="HGJ308" s="80"/>
      <c r="HGK308" s="80"/>
      <c r="HGL308" s="80"/>
      <c r="HGM308" s="80"/>
      <c r="HGN308" s="80"/>
      <c r="HGO308" s="80"/>
      <c r="HGP308" s="80"/>
      <c r="HGQ308" s="80"/>
      <c r="HGR308" s="80"/>
      <c r="HGS308" s="80"/>
      <c r="HGT308" s="80"/>
      <c r="HGU308" s="80"/>
      <c r="HGV308" s="80"/>
      <c r="HGW308" s="80"/>
      <c r="HGX308" s="80"/>
      <c r="HGY308" s="80"/>
      <c r="HGZ308" s="80"/>
      <c r="HHA308" s="80"/>
      <c r="HHB308" s="80"/>
      <c r="HHC308" s="80"/>
      <c r="HHD308" s="80"/>
      <c r="HHE308" s="80"/>
      <c r="HHF308" s="80"/>
      <c r="HHG308" s="80"/>
      <c r="HHH308" s="80"/>
      <c r="HHI308" s="80"/>
      <c r="HHJ308" s="80"/>
      <c r="HHK308" s="80"/>
      <c r="HHL308" s="80"/>
      <c r="HHM308" s="80"/>
      <c r="HHN308" s="80"/>
      <c r="HHO308" s="80"/>
      <c r="HHP308" s="80"/>
      <c r="HHQ308" s="80"/>
      <c r="HHR308" s="80"/>
      <c r="HHS308" s="80"/>
      <c r="HHT308" s="80"/>
      <c r="HHU308" s="80"/>
      <c r="HHV308" s="80"/>
      <c r="HHW308" s="80"/>
      <c r="HHX308" s="80"/>
      <c r="HHY308" s="80"/>
      <c r="HHZ308" s="80"/>
      <c r="HIA308" s="80"/>
      <c r="HIB308" s="80"/>
      <c r="HIC308" s="80"/>
      <c r="HID308" s="80"/>
      <c r="HIE308" s="80"/>
      <c r="HIF308" s="80"/>
      <c r="HIG308" s="80"/>
      <c r="HIH308" s="80"/>
      <c r="HII308" s="80"/>
      <c r="HIJ308" s="80"/>
      <c r="HIK308" s="80"/>
      <c r="HIL308" s="80"/>
      <c r="HIM308" s="80"/>
      <c r="HIN308" s="80"/>
      <c r="HIO308" s="80"/>
      <c r="HIP308" s="80"/>
      <c r="HIQ308" s="80"/>
      <c r="HIR308" s="80"/>
      <c r="HIS308" s="80"/>
      <c r="HIT308" s="80"/>
      <c r="HIU308" s="80"/>
      <c r="HIV308" s="80"/>
      <c r="HIW308" s="80"/>
      <c r="HIX308" s="80"/>
      <c r="HIY308" s="80"/>
      <c r="HIZ308" s="80"/>
      <c r="HJA308" s="80"/>
      <c r="HJB308" s="80"/>
      <c r="HJC308" s="80"/>
      <c r="HJD308" s="80"/>
      <c r="HJE308" s="80"/>
      <c r="HJF308" s="80"/>
      <c r="HJG308" s="80"/>
      <c r="HJH308" s="80"/>
      <c r="HJI308" s="80"/>
      <c r="HJJ308" s="80"/>
      <c r="HJK308" s="80"/>
      <c r="HJL308" s="80"/>
      <c r="HJM308" s="80"/>
      <c r="HJN308" s="80"/>
      <c r="HJO308" s="80"/>
      <c r="HJP308" s="80"/>
      <c r="HJQ308" s="80"/>
      <c r="HJR308" s="80"/>
      <c r="HJS308" s="80"/>
      <c r="HJT308" s="80"/>
      <c r="HJU308" s="80"/>
      <c r="HJV308" s="80"/>
      <c r="HJW308" s="80"/>
      <c r="HJX308" s="80"/>
      <c r="HJY308" s="80"/>
      <c r="HJZ308" s="80"/>
      <c r="HKA308" s="80"/>
      <c r="HKB308" s="80"/>
      <c r="HKC308" s="80"/>
      <c r="HKD308" s="80"/>
      <c r="HKE308" s="80"/>
      <c r="HKF308" s="80"/>
      <c r="HKG308" s="80"/>
      <c r="HKH308" s="80"/>
      <c r="HKI308" s="80"/>
      <c r="HKJ308" s="80"/>
      <c r="HKK308" s="80"/>
      <c r="HKL308" s="80"/>
      <c r="HKM308" s="80"/>
      <c r="HKN308" s="80"/>
      <c r="HKO308" s="80"/>
      <c r="HKP308" s="80"/>
      <c r="HKQ308" s="80"/>
      <c r="HKR308" s="80"/>
      <c r="HKS308" s="80"/>
      <c r="HKT308" s="80"/>
      <c r="HKU308" s="80"/>
      <c r="HKV308" s="80"/>
      <c r="HKW308" s="80"/>
      <c r="HKX308" s="80"/>
      <c r="HKY308" s="80"/>
      <c r="HKZ308" s="80"/>
      <c r="HLA308" s="80"/>
      <c r="HLB308" s="80"/>
      <c r="HLC308" s="80"/>
      <c r="HLD308" s="80"/>
      <c r="HLE308" s="80"/>
      <c r="HLF308" s="80"/>
      <c r="HLG308" s="80"/>
      <c r="HLH308" s="80"/>
      <c r="HLI308" s="80"/>
      <c r="HLJ308" s="80"/>
      <c r="HLK308" s="80"/>
      <c r="HLL308" s="80"/>
      <c r="HLM308" s="80"/>
      <c r="HLN308" s="80"/>
      <c r="HLO308" s="80"/>
      <c r="HLP308" s="80"/>
      <c r="HLQ308" s="80"/>
      <c r="HLR308" s="80"/>
      <c r="HLS308" s="80"/>
      <c r="HLT308" s="80"/>
      <c r="HLU308" s="80"/>
      <c r="HLV308" s="80"/>
      <c r="HLW308" s="80"/>
      <c r="HLX308" s="80"/>
      <c r="HLY308" s="80"/>
      <c r="HLZ308" s="80"/>
      <c r="HMA308" s="80"/>
      <c r="HMB308" s="80"/>
      <c r="HMC308" s="80"/>
      <c r="HMD308" s="80"/>
      <c r="HME308" s="80"/>
      <c r="HMF308" s="80"/>
      <c r="HMG308" s="80"/>
      <c r="HMH308" s="80"/>
      <c r="HMI308" s="80"/>
      <c r="HMJ308" s="80"/>
      <c r="HMK308" s="80"/>
      <c r="HML308" s="80"/>
      <c r="HMM308" s="80"/>
      <c r="HMN308" s="80"/>
      <c r="HMO308" s="80"/>
      <c r="HMP308" s="80"/>
      <c r="HMQ308" s="80"/>
      <c r="HMR308" s="80"/>
      <c r="HMS308" s="80"/>
      <c r="HMT308" s="80"/>
      <c r="HMU308" s="80"/>
      <c r="HMV308" s="80"/>
      <c r="HMW308" s="80"/>
      <c r="HMX308" s="80"/>
      <c r="HMY308" s="80"/>
      <c r="HMZ308" s="80"/>
      <c r="HNA308" s="80"/>
      <c r="HNB308" s="80"/>
      <c r="HNC308" s="80"/>
      <c r="HND308" s="80"/>
      <c r="HNE308" s="80"/>
      <c r="HNF308" s="80"/>
      <c r="HNG308" s="80"/>
      <c r="HNH308" s="80"/>
      <c r="HNI308" s="80"/>
      <c r="HNJ308" s="80"/>
      <c r="HNK308" s="80"/>
      <c r="HNL308" s="80"/>
      <c r="HNM308" s="80"/>
      <c r="HNN308" s="80"/>
      <c r="HNO308" s="80"/>
      <c r="HNP308" s="80"/>
      <c r="HNQ308" s="80"/>
      <c r="HNR308" s="80"/>
      <c r="HNS308" s="80"/>
      <c r="HNT308" s="80"/>
      <c r="HNU308" s="80"/>
      <c r="HNV308" s="80"/>
      <c r="HNW308" s="80"/>
      <c r="HNX308" s="80"/>
      <c r="HNY308" s="80"/>
      <c r="HNZ308" s="80"/>
      <c r="HOA308" s="80"/>
      <c r="HOB308" s="80"/>
      <c r="HOC308" s="80"/>
      <c r="HOD308" s="80"/>
      <c r="HOE308" s="80"/>
      <c r="HOF308" s="80"/>
      <c r="HOG308" s="80"/>
      <c r="HOH308" s="80"/>
      <c r="HOI308" s="80"/>
      <c r="HOJ308" s="80"/>
      <c r="HOK308" s="80"/>
      <c r="HOL308" s="80"/>
      <c r="HOM308" s="80"/>
      <c r="HON308" s="80"/>
      <c r="HOO308" s="80"/>
      <c r="HOP308" s="80"/>
      <c r="HOQ308" s="80"/>
      <c r="HOR308" s="80"/>
      <c r="HOS308" s="80"/>
      <c r="HOT308" s="80"/>
      <c r="HOU308" s="80"/>
      <c r="HOV308" s="80"/>
      <c r="HOW308" s="80"/>
      <c r="HOX308" s="80"/>
      <c r="HOY308" s="80"/>
      <c r="HOZ308" s="80"/>
      <c r="HPA308" s="80"/>
      <c r="HPB308" s="80"/>
      <c r="HPC308" s="80"/>
      <c r="HPD308" s="80"/>
      <c r="HPE308" s="80"/>
      <c r="HPF308" s="80"/>
      <c r="HPG308" s="80"/>
      <c r="HPH308" s="80"/>
      <c r="HPI308" s="80"/>
      <c r="HPJ308" s="80"/>
      <c r="HPK308" s="80"/>
      <c r="HPL308" s="80"/>
      <c r="HPM308" s="80"/>
      <c r="HPN308" s="80"/>
      <c r="HPO308" s="80"/>
      <c r="HPP308" s="80"/>
      <c r="HPQ308" s="80"/>
      <c r="HPR308" s="80"/>
      <c r="HPS308" s="80"/>
      <c r="HPT308" s="80"/>
      <c r="HPU308" s="80"/>
      <c r="HPV308" s="80"/>
      <c r="HPW308" s="80"/>
      <c r="HPX308" s="80"/>
      <c r="HPY308" s="80"/>
      <c r="HPZ308" s="80"/>
      <c r="HQA308" s="80"/>
      <c r="HQB308" s="80"/>
      <c r="HQC308" s="80"/>
      <c r="HQD308" s="80"/>
      <c r="HQE308" s="80"/>
      <c r="HQF308" s="80"/>
      <c r="HQG308" s="80"/>
      <c r="HQH308" s="80"/>
      <c r="HQI308" s="80"/>
      <c r="HQJ308" s="80"/>
      <c r="HQK308" s="80"/>
      <c r="HQL308" s="80"/>
      <c r="HQM308" s="80"/>
      <c r="HQN308" s="80"/>
      <c r="HQO308" s="80"/>
      <c r="HQP308" s="80"/>
      <c r="HQQ308" s="80"/>
      <c r="HQR308" s="80"/>
      <c r="HQS308" s="80"/>
      <c r="HQT308" s="80"/>
      <c r="HQU308" s="80"/>
      <c r="HQV308" s="80"/>
      <c r="HQW308" s="80"/>
      <c r="HQX308" s="80"/>
      <c r="HQY308" s="80"/>
      <c r="HQZ308" s="80"/>
      <c r="HRA308" s="80"/>
      <c r="HRB308" s="80"/>
      <c r="HRC308" s="80"/>
      <c r="HRD308" s="80"/>
      <c r="HRE308" s="80"/>
      <c r="HRF308" s="80"/>
      <c r="HRG308" s="80"/>
      <c r="HRH308" s="80"/>
      <c r="HRI308" s="80"/>
      <c r="HRJ308" s="80"/>
      <c r="HRK308" s="80"/>
      <c r="HRL308" s="80"/>
      <c r="HRM308" s="80"/>
      <c r="HRN308" s="80"/>
      <c r="HRO308" s="80"/>
      <c r="HRP308" s="80"/>
      <c r="HRQ308" s="80"/>
      <c r="HRR308" s="80"/>
      <c r="HRS308" s="80"/>
      <c r="HRT308" s="80"/>
      <c r="HRU308" s="80"/>
      <c r="HRV308" s="80"/>
      <c r="HRW308" s="80"/>
      <c r="HRX308" s="80"/>
      <c r="HRY308" s="80"/>
      <c r="HRZ308" s="80"/>
      <c r="HSA308" s="80"/>
      <c r="HSB308" s="80"/>
      <c r="HSC308" s="80"/>
      <c r="HSD308" s="80"/>
      <c r="HSE308" s="80"/>
      <c r="HSF308" s="80"/>
      <c r="HSG308" s="80"/>
      <c r="HSH308" s="80"/>
      <c r="HSI308" s="80"/>
      <c r="HSJ308" s="80"/>
      <c r="HSK308" s="80"/>
      <c r="HSL308" s="80"/>
      <c r="HSM308" s="80"/>
      <c r="HSN308" s="80"/>
      <c r="HSO308" s="80"/>
      <c r="HSP308" s="80"/>
      <c r="HSQ308" s="80"/>
      <c r="HSR308" s="80"/>
      <c r="HSS308" s="80"/>
      <c r="HST308" s="80"/>
      <c r="HSU308" s="80"/>
      <c r="HSV308" s="80"/>
      <c r="HSW308" s="80"/>
      <c r="HSX308" s="80"/>
      <c r="HSY308" s="80"/>
      <c r="HSZ308" s="80"/>
      <c r="HTA308" s="80"/>
      <c r="HTB308" s="80"/>
      <c r="HTC308" s="80"/>
      <c r="HTD308" s="80"/>
      <c r="HTE308" s="80"/>
      <c r="HTF308" s="80"/>
      <c r="HTG308" s="80"/>
      <c r="HTH308" s="80"/>
      <c r="HTI308" s="80"/>
      <c r="HTJ308" s="80"/>
      <c r="HTK308" s="80"/>
      <c r="HTL308" s="80"/>
      <c r="HTM308" s="80"/>
      <c r="HTN308" s="80"/>
      <c r="HTO308" s="80"/>
      <c r="HTP308" s="80"/>
      <c r="HTQ308" s="80"/>
      <c r="HTR308" s="80"/>
      <c r="HTS308" s="80"/>
      <c r="HTT308" s="80"/>
      <c r="HTU308" s="80"/>
      <c r="HTV308" s="80"/>
      <c r="HTW308" s="80"/>
      <c r="HTX308" s="80"/>
      <c r="HTY308" s="80"/>
      <c r="HTZ308" s="80"/>
      <c r="HUA308" s="80"/>
      <c r="HUB308" s="80"/>
      <c r="HUC308" s="80"/>
      <c r="HUD308" s="80"/>
      <c r="HUE308" s="80"/>
      <c r="HUF308" s="80"/>
      <c r="HUG308" s="80"/>
      <c r="HUH308" s="80"/>
      <c r="HUI308" s="80"/>
      <c r="HUJ308" s="80"/>
      <c r="HUK308" s="80"/>
      <c r="HUL308" s="80"/>
      <c r="HUM308" s="80"/>
      <c r="HUN308" s="80"/>
      <c r="HUO308" s="80"/>
      <c r="HUP308" s="80"/>
      <c r="HUQ308" s="80"/>
      <c r="HUR308" s="80"/>
      <c r="HUS308" s="80"/>
      <c r="HUT308" s="80"/>
      <c r="HUU308" s="80"/>
      <c r="HUV308" s="80"/>
      <c r="HUW308" s="80"/>
      <c r="HUX308" s="80"/>
      <c r="HUY308" s="80"/>
      <c r="HUZ308" s="80"/>
      <c r="HVA308" s="80"/>
      <c r="HVB308" s="80"/>
      <c r="HVC308" s="80"/>
      <c r="HVD308" s="80"/>
      <c r="HVE308" s="80"/>
      <c r="HVF308" s="80"/>
      <c r="HVG308" s="80"/>
      <c r="HVH308" s="80"/>
      <c r="HVI308" s="80"/>
      <c r="HVJ308" s="80"/>
      <c r="HVK308" s="80"/>
      <c r="HVL308" s="80"/>
      <c r="HVM308" s="80"/>
      <c r="HVN308" s="80"/>
      <c r="HVO308" s="80"/>
      <c r="HVP308" s="80"/>
      <c r="HVQ308" s="80"/>
      <c r="HVR308" s="80"/>
      <c r="HVS308" s="80"/>
      <c r="HVT308" s="80"/>
      <c r="HVU308" s="80"/>
      <c r="HVV308" s="80"/>
      <c r="HVW308" s="80"/>
      <c r="HVX308" s="80"/>
      <c r="HVY308" s="80"/>
      <c r="HVZ308" s="80"/>
      <c r="HWA308" s="80"/>
      <c r="HWB308" s="80"/>
      <c r="HWC308" s="80"/>
      <c r="HWD308" s="80"/>
      <c r="HWE308" s="80"/>
      <c r="HWF308" s="80"/>
      <c r="HWG308" s="80"/>
      <c r="HWH308" s="80"/>
      <c r="HWI308" s="80"/>
      <c r="HWJ308" s="80"/>
      <c r="HWK308" s="80"/>
      <c r="HWL308" s="80"/>
      <c r="HWM308" s="80"/>
      <c r="HWN308" s="80"/>
      <c r="HWO308" s="80"/>
      <c r="HWP308" s="80"/>
      <c r="HWQ308" s="80"/>
      <c r="HWR308" s="80"/>
      <c r="HWS308" s="80"/>
      <c r="HWT308" s="80"/>
      <c r="HWU308" s="80"/>
      <c r="HWV308" s="80"/>
      <c r="HWW308" s="80"/>
      <c r="HWX308" s="80"/>
      <c r="HWY308" s="80"/>
      <c r="HWZ308" s="80"/>
      <c r="HXA308" s="80"/>
      <c r="HXB308" s="80"/>
      <c r="HXC308" s="80"/>
      <c r="HXD308" s="80"/>
      <c r="HXE308" s="80"/>
      <c r="HXF308" s="80"/>
      <c r="HXG308" s="80"/>
      <c r="HXH308" s="80"/>
      <c r="HXI308" s="80"/>
      <c r="HXJ308" s="80"/>
      <c r="HXK308" s="80"/>
      <c r="HXL308" s="80"/>
      <c r="HXM308" s="80"/>
      <c r="HXN308" s="80"/>
      <c r="HXO308" s="80"/>
      <c r="HXP308" s="80"/>
      <c r="HXQ308" s="80"/>
      <c r="HXR308" s="80"/>
      <c r="HXS308" s="80"/>
      <c r="HXT308" s="80"/>
      <c r="HXU308" s="80"/>
      <c r="HXV308" s="80"/>
      <c r="HXW308" s="80"/>
      <c r="HXX308" s="80"/>
      <c r="HXY308" s="80"/>
      <c r="HXZ308" s="80"/>
      <c r="HYA308" s="80"/>
      <c r="HYB308" s="80"/>
      <c r="HYC308" s="80"/>
      <c r="HYD308" s="80"/>
      <c r="HYE308" s="80"/>
      <c r="HYF308" s="80"/>
      <c r="HYG308" s="80"/>
      <c r="HYH308" s="80"/>
      <c r="HYI308" s="80"/>
      <c r="HYJ308" s="80"/>
      <c r="HYK308" s="80"/>
      <c r="HYL308" s="80"/>
      <c r="HYM308" s="80"/>
      <c r="HYN308" s="80"/>
      <c r="HYO308" s="80"/>
      <c r="HYP308" s="80"/>
      <c r="HYQ308" s="80"/>
      <c r="HYR308" s="80"/>
      <c r="HYS308" s="80"/>
      <c r="HYT308" s="80"/>
      <c r="HYU308" s="80"/>
      <c r="HYV308" s="80"/>
      <c r="HYW308" s="80"/>
      <c r="HYX308" s="80"/>
      <c r="HYY308" s="80"/>
      <c r="HYZ308" s="80"/>
      <c r="HZA308" s="80"/>
      <c r="HZB308" s="80"/>
      <c r="HZC308" s="80"/>
      <c r="HZD308" s="80"/>
      <c r="HZE308" s="80"/>
      <c r="HZF308" s="80"/>
      <c r="HZG308" s="80"/>
      <c r="HZH308" s="80"/>
      <c r="HZI308" s="80"/>
      <c r="HZJ308" s="80"/>
      <c r="HZK308" s="80"/>
      <c r="HZL308" s="80"/>
      <c r="HZM308" s="80"/>
      <c r="HZN308" s="80"/>
      <c r="HZO308" s="80"/>
      <c r="HZP308" s="80"/>
      <c r="HZQ308" s="80"/>
      <c r="HZR308" s="80"/>
      <c r="HZS308" s="80"/>
      <c r="HZT308" s="80"/>
      <c r="HZU308" s="80"/>
      <c r="HZV308" s="80"/>
      <c r="HZW308" s="80"/>
      <c r="HZX308" s="80"/>
      <c r="HZY308" s="80"/>
      <c r="HZZ308" s="80"/>
      <c r="IAA308" s="80"/>
      <c r="IAB308" s="80"/>
      <c r="IAC308" s="80"/>
      <c r="IAD308" s="80"/>
      <c r="IAE308" s="80"/>
      <c r="IAF308" s="80"/>
      <c r="IAG308" s="80"/>
      <c r="IAH308" s="80"/>
      <c r="IAI308" s="80"/>
      <c r="IAJ308" s="80"/>
      <c r="IAK308" s="80"/>
      <c r="IAL308" s="80"/>
      <c r="IAM308" s="80"/>
      <c r="IAN308" s="80"/>
      <c r="IAO308" s="80"/>
      <c r="IAP308" s="80"/>
      <c r="IAQ308" s="80"/>
      <c r="IAR308" s="80"/>
      <c r="IAS308" s="80"/>
      <c r="IAT308" s="80"/>
      <c r="IAU308" s="80"/>
      <c r="IAV308" s="80"/>
      <c r="IAW308" s="80"/>
      <c r="IAX308" s="80"/>
      <c r="IAY308" s="80"/>
      <c r="IAZ308" s="80"/>
      <c r="IBA308" s="80"/>
      <c r="IBB308" s="80"/>
      <c r="IBC308" s="80"/>
      <c r="IBD308" s="80"/>
      <c r="IBE308" s="80"/>
      <c r="IBF308" s="80"/>
      <c r="IBG308" s="80"/>
      <c r="IBH308" s="80"/>
      <c r="IBI308" s="80"/>
      <c r="IBJ308" s="80"/>
      <c r="IBK308" s="80"/>
      <c r="IBL308" s="80"/>
      <c r="IBM308" s="80"/>
      <c r="IBN308" s="80"/>
      <c r="IBO308" s="80"/>
      <c r="IBP308" s="80"/>
      <c r="IBQ308" s="80"/>
      <c r="IBR308" s="80"/>
      <c r="IBS308" s="80"/>
      <c r="IBT308" s="80"/>
      <c r="IBU308" s="80"/>
      <c r="IBV308" s="80"/>
      <c r="IBW308" s="80"/>
      <c r="IBX308" s="80"/>
      <c r="IBY308" s="80"/>
      <c r="IBZ308" s="80"/>
      <c r="ICA308" s="80"/>
      <c r="ICB308" s="80"/>
      <c r="ICC308" s="80"/>
      <c r="ICD308" s="80"/>
      <c r="ICE308" s="80"/>
      <c r="ICF308" s="80"/>
      <c r="ICG308" s="80"/>
      <c r="ICH308" s="80"/>
      <c r="ICI308" s="80"/>
      <c r="ICJ308" s="80"/>
      <c r="ICK308" s="80"/>
      <c r="ICL308" s="80"/>
      <c r="ICM308" s="80"/>
      <c r="ICN308" s="80"/>
      <c r="ICO308" s="80"/>
      <c r="ICP308" s="80"/>
      <c r="ICQ308" s="80"/>
      <c r="ICR308" s="80"/>
      <c r="ICS308" s="80"/>
      <c r="ICT308" s="80"/>
      <c r="ICU308" s="80"/>
      <c r="ICV308" s="80"/>
      <c r="ICW308" s="80"/>
      <c r="ICX308" s="80"/>
      <c r="ICY308" s="80"/>
      <c r="ICZ308" s="80"/>
      <c r="IDA308" s="80"/>
      <c r="IDB308" s="80"/>
      <c r="IDC308" s="80"/>
      <c r="IDD308" s="80"/>
      <c r="IDE308" s="80"/>
      <c r="IDF308" s="80"/>
      <c r="IDG308" s="80"/>
      <c r="IDH308" s="80"/>
      <c r="IDI308" s="80"/>
      <c r="IDJ308" s="80"/>
      <c r="IDK308" s="80"/>
      <c r="IDL308" s="80"/>
      <c r="IDM308" s="80"/>
      <c r="IDN308" s="80"/>
      <c r="IDO308" s="80"/>
      <c r="IDP308" s="80"/>
      <c r="IDQ308" s="80"/>
      <c r="IDR308" s="80"/>
      <c r="IDS308" s="80"/>
      <c r="IDT308" s="80"/>
      <c r="IDU308" s="80"/>
      <c r="IDV308" s="80"/>
      <c r="IDW308" s="80"/>
      <c r="IDX308" s="80"/>
      <c r="IDY308" s="80"/>
      <c r="IDZ308" s="80"/>
      <c r="IEA308" s="80"/>
      <c r="IEB308" s="80"/>
      <c r="IEC308" s="80"/>
      <c r="IED308" s="80"/>
      <c r="IEE308" s="80"/>
      <c r="IEF308" s="80"/>
      <c r="IEG308" s="80"/>
      <c r="IEH308" s="80"/>
      <c r="IEI308" s="80"/>
      <c r="IEJ308" s="80"/>
      <c r="IEK308" s="80"/>
      <c r="IEL308" s="80"/>
      <c r="IEM308" s="80"/>
      <c r="IEN308" s="80"/>
      <c r="IEO308" s="80"/>
      <c r="IEP308" s="80"/>
      <c r="IEQ308" s="80"/>
      <c r="IER308" s="80"/>
      <c r="IES308" s="80"/>
      <c r="IET308" s="80"/>
      <c r="IEU308" s="80"/>
      <c r="IEV308" s="80"/>
      <c r="IEW308" s="80"/>
      <c r="IEX308" s="80"/>
      <c r="IEY308" s="80"/>
      <c r="IEZ308" s="80"/>
      <c r="IFA308" s="80"/>
      <c r="IFB308" s="80"/>
      <c r="IFC308" s="80"/>
      <c r="IFD308" s="80"/>
      <c r="IFE308" s="80"/>
      <c r="IFF308" s="80"/>
      <c r="IFG308" s="80"/>
      <c r="IFH308" s="80"/>
      <c r="IFI308" s="80"/>
      <c r="IFJ308" s="80"/>
      <c r="IFK308" s="80"/>
      <c r="IFL308" s="80"/>
      <c r="IFM308" s="80"/>
      <c r="IFN308" s="80"/>
      <c r="IFO308" s="80"/>
      <c r="IFP308" s="80"/>
      <c r="IFQ308" s="80"/>
      <c r="IFR308" s="80"/>
      <c r="IFS308" s="80"/>
      <c r="IFT308" s="80"/>
      <c r="IFU308" s="80"/>
      <c r="IFV308" s="80"/>
      <c r="IFW308" s="80"/>
      <c r="IFX308" s="80"/>
      <c r="IFY308" s="80"/>
      <c r="IFZ308" s="80"/>
      <c r="IGA308" s="80"/>
      <c r="IGB308" s="80"/>
      <c r="IGC308" s="80"/>
      <c r="IGD308" s="80"/>
      <c r="IGE308" s="80"/>
      <c r="IGF308" s="80"/>
      <c r="IGG308" s="80"/>
      <c r="IGH308" s="80"/>
      <c r="IGI308" s="80"/>
      <c r="IGJ308" s="80"/>
      <c r="IGK308" s="80"/>
      <c r="IGL308" s="80"/>
      <c r="IGM308" s="80"/>
      <c r="IGN308" s="80"/>
      <c r="IGO308" s="80"/>
      <c r="IGP308" s="80"/>
      <c r="IGQ308" s="80"/>
      <c r="IGR308" s="80"/>
      <c r="IGS308" s="80"/>
      <c r="IGT308" s="80"/>
      <c r="IGU308" s="80"/>
      <c r="IGV308" s="80"/>
      <c r="IGW308" s="80"/>
      <c r="IGX308" s="80"/>
      <c r="IGY308" s="80"/>
      <c r="IGZ308" s="80"/>
      <c r="IHA308" s="80"/>
      <c r="IHB308" s="80"/>
      <c r="IHC308" s="80"/>
      <c r="IHD308" s="80"/>
      <c r="IHE308" s="80"/>
      <c r="IHF308" s="80"/>
      <c r="IHG308" s="80"/>
      <c r="IHH308" s="80"/>
      <c r="IHI308" s="80"/>
      <c r="IHJ308" s="80"/>
      <c r="IHK308" s="80"/>
      <c r="IHL308" s="80"/>
      <c r="IHM308" s="80"/>
      <c r="IHN308" s="80"/>
      <c r="IHO308" s="80"/>
      <c r="IHP308" s="80"/>
      <c r="IHQ308" s="80"/>
      <c r="IHR308" s="80"/>
      <c r="IHS308" s="80"/>
      <c r="IHT308" s="80"/>
      <c r="IHU308" s="80"/>
      <c r="IHV308" s="80"/>
      <c r="IHW308" s="80"/>
      <c r="IHX308" s="80"/>
      <c r="IHY308" s="80"/>
      <c r="IHZ308" s="80"/>
      <c r="IIA308" s="80"/>
      <c r="IIB308" s="80"/>
      <c r="IIC308" s="80"/>
      <c r="IID308" s="80"/>
      <c r="IIE308" s="80"/>
      <c r="IIF308" s="80"/>
      <c r="IIG308" s="80"/>
      <c r="IIH308" s="80"/>
      <c r="III308" s="80"/>
      <c r="IIJ308" s="80"/>
      <c r="IIK308" s="80"/>
      <c r="IIL308" s="80"/>
      <c r="IIM308" s="80"/>
      <c r="IIN308" s="80"/>
      <c r="IIO308" s="80"/>
      <c r="IIP308" s="80"/>
      <c r="IIQ308" s="80"/>
      <c r="IIR308" s="80"/>
      <c r="IIS308" s="80"/>
      <c r="IIT308" s="80"/>
      <c r="IIU308" s="80"/>
      <c r="IIV308" s="80"/>
      <c r="IIW308" s="80"/>
      <c r="IIX308" s="80"/>
      <c r="IIY308" s="80"/>
      <c r="IIZ308" s="80"/>
      <c r="IJA308" s="80"/>
      <c r="IJB308" s="80"/>
      <c r="IJC308" s="80"/>
      <c r="IJD308" s="80"/>
      <c r="IJE308" s="80"/>
      <c r="IJF308" s="80"/>
      <c r="IJG308" s="80"/>
      <c r="IJH308" s="80"/>
      <c r="IJI308" s="80"/>
      <c r="IJJ308" s="80"/>
      <c r="IJK308" s="80"/>
      <c r="IJL308" s="80"/>
      <c r="IJM308" s="80"/>
      <c r="IJN308" s="80"/>
      <c r="IJO308" s="80"/>
      <c r="IJP308" s="80"/>
      <c r="IJQ308" s="80"/>
      <c r="IJR308" s="80"/>
      <c r="IJS308" s="80"/>
      <c r="IJT308" s="80"/>
      <c r="IJU308" s="80"/>
      <c r="IJV308" s="80"/>
      <c r="IJW308" s="80"/>
      <c r="IJX308" s="80"/>
      <c r="IJY308" s="80"/>
      <c r="IJZ308" s="80"/>
      <c r="IKA308" s="80"/>
      <c r="IKB308" s="80"/>
      <c r="IKC308" s="80"/>
      <c r="IKD308" s="80"/>
      <c r="IKE308" s="80"/>
      <c r="IKF308" s="80"/>
      <c r="IKG308" s="80"/>
      <c r="IKH308" s="80"/>
      <c r="IKI308" s="80"/>
      <c r="IKJ308" s="80"/>
      <c r="IKK308" s="80"/>
      <c r="IKL308" s="80"/>
      <c r="IKM308" s="80"/>
      <c r="IKN308" s="80"/>
      <c r="IKO308" s="80"/>
      <c r="IKP308" s="80"/>
      <c r="IKQ308" s="80"/>
      <c r="IKR308" s="80"/>
      <c r="IKS308" s="80"/>
      <c r="IKT308" s="80"/>
      <c r="IKU308" s="80"/>
      <c r="IKV308" s="80"/>
      <c r="IKW308" s="80"/>
      <c r="IKX308" s="80"/>
      <c r="IKY308" s="80"/>
      <c r="IKZ308" s="80"/>
      <c r="ILA308" s="80"/>
      <c r="ILB308" s="80"/>
      <c r="ILC308" s="80"/>
      <c r="ILD308" s="80"/>
      <c r="ILE308" s="80"/>
      <c r="ILF308" s="80"/>
      <c r="ILG308" s="80"/>
      <c r="ILH308" s="80"/>
      <c r="ILI308" s="80"/>
      <c r="ILJ308" s="80"/>
      <c r="ILK308" s="80"/>
      <c r="ILL308" s="80"/>
      <c r="ILM308" s="80"/>
      <c r="ILN308" s="80"/>
      <c r="ILO308" s="80"/>
      <c r="ILP308" s="80"/>
      <c r="ILQ308" s="80"/>
      <c r="ILR308" s="80"/>
      <c r="ILS308" s="80"/>
      <c r="ILT308" s="80"/>
      <c r="ILU308" s="80"/>
      <c r="ILV308" s="80"/>
      <c r="ILW308" s="80"/>
      <c r="ILX308" s="80"/>
      <c r="ILY308" s="80"/>
      <c r="ILZ308" s="80"/>
      <c r="IMA308" s="80"/>
      <c r="IMB308" s="80"/>
      <c r="IMC308" s="80"/>
      <c r="IMD308" s="80"/>
      <c r="IME308" s="80"/>
      <c r="IMF308" s="80"/>
      <c r="IMG308" s="80"/>
      <c r="IMH308" s="80"/>
      <c r="IMI308" s="80"/>
      <c r="IMJ308" s="80"/>
      <c r="IMK308" s="80"/>
      <c r="IML308" s="80"/>
      <c r="IMM308" s="80"/>
      <c r="IMN308" s="80"/>
      <c r="IMO308" s="80"/>
      <c r="IMP308" s="80"/>
      <c r="IMQ308" s="80"/>
      <c r="IMR308" s="80"/>
      <c r="IMS308" s="80"/>
      <c r="IMT308" s="80"/>
      <c r="IMU308" s="80"/>
      <c r="IMV308" s="80"/>
      <c r="IMW308" s="80"/>
      <c r="IMX308" s="80"/>
      <c r="IMY308" s="80"/>
      <c r="IMZ308" s="80"/>
      <c r="INA308" s="80"/>
      <c r="INB308" s="80"/>
      <c r="INC308" s="80"/>
      <c r="IND308" s="80"/>
      <c r="INE308" s="80"/>
      <c r="INF308" s="80"/>
      <c r="ING308" s="80"/>
      <c r="INH308" s="80"/>
      <c r="INI308" s="80"/>
      <c r="INJ308" s="80"/>
      <c r="INK308" s="80"/>
      <c r="INL308" s="80"/>
      <c r="INM308" s="80"/>
      <c r="INN308" s="80"/>
      <c r="INO308" s="80"/>
      <c r="INP308" s="80"/>
      <c r="INQ308" s="80"/>
      <c r="INR308" s="80"/>
      <c r="INS308" s="80"/>
      <c r="INT308" s="80"/>
      <c r="INU308" s="80"/>
      <c r="INV308" s="80"/>
      <c r="INW308" s="80"/>
      <c r="INX308" s="80"/>
      <c r="INY308" s="80"/>
      <c r="INZ308" s="80"/>
      <c r="IOA308" s="80"/>
      <c r="IOB308" s="80"/>
      <c r="IOC308" s="80"/>
      <c r="IOD308" s="80"/>
      <c r="IOE308" s="80"/>
      <c r="IOF308" s="80"/>
      <c r="IOG308" s="80"/>
      <c r="IOH308" s="80"/>
      <c r="IOI308" s="80"/>
      <c r="IOJ308" s="80"/>
      <c r="IOK308" s="80"/>
      <c r="IOL308" s="80"/>
      <c r="IOM308" s="80"/>
      <c r="ION308" s="80"/>
      <c r="IOO308" s="80"/>
      <c r="IOP308" s="80"/>
      <c r="IOQ308" s="80"/>
      <c r="IOR308" s="80"/>
      <c r="IOS308" s="80"/>
      <c r="IOT308" s="80"/>
      <c r="IOU308" s="80"/>
      <c r="IOV308" s="80"/>
      <c r="IOW308" s="80"/>
      <c r="IOX308" s="80"/>
      <c r="IOY308" s="80"/>
      <c r="IOZ308" s="80"/>
      <c r="IPA308" s="80"/>
      <c r="IPB308" s="80"/>
      <c r="IPC308" s="80"/>
      <c r="IPD308" s="80"/>
      <c r="IPE308" s="80"/>
      <c r="IPF308" s="80"/>
      <c r="IPG308" s="80"/>
      <c r="IPH308" s="80"/>
      <c r="IPI308" s="80"/>
      <c r="IPJ308" s="80"/>
      <c r="IPK308" s="80"/>
      <c r="IPL308" s="80"/>
      <c r="IPM308" s="80"/>
      <c r="IPN308" s="80"/>
      <c r="IPO308" s="80"/>
      <c r="IPP308" s="80"/>
      <c r="IPQ308" s="80"/>
      <c r="IPR308" s="80"/>
      <c r="IPS308" s="80"/>
      <c r="IPT308" s="80"/>
      <c r="IPU308" s="80"/>
      <c r="IPV308" s="80"/>
      <c r="IPW308" s="80"/>
      <c r="IPX308" s="80"/>
      <c r="IPY308" s="80"/>
      <c r="IPZ308" s="80"/>
      <c r="IQA308" s="80"/>
      <c r="IQB308" s="80"/>
      <c r="IQC308" s="80"/>
      <c r="IQD308" s="80"/>
      <c r="IQE308" s="80"/>
      <c r="IQF308" s="80"/>
      <c r="IQG308" s="80"/>
      <c r="IQH308" s="80"/>
      <c r="IQI308" s="80"/>
      <c r="IQJ308" s="80"/>
      <c r="IQK308" s="80"/>
      <c r="IQL308" s="80"/>
      <c r="IQM308" s="80"/>
      <c r="IQN308" s="80"/>
      <c r="IQO308" s="80"/>
      <c r="IQP308" s="80"/>
      <c r="IQQ308" s="80"/>
      <c r="IQR308" s="80"/>
      <c r="IQS308" s="80"/>
      <c r="IQT308" s="80"/>
      <c r="IQU308" s="80"/>
      <c r="IQV308" s="80"/>
      <c r="IQW308" s="80"/>
      <c r="IQX308" s="80"/>
      <c r="IQY308" s="80"/>
      <c r="IQZ308" s="80"/>
      <c r="IRA308" s="80"/>
      <c r="IRB308" s="80"/>
      <c r="IRC308" s="80"/>
      <c r="IRD308" s="80"/>
      <c r="IRE308" s="80"/>
      <c r="IRF308" s="80"/>
      <c r="IRG308" s="80"/>
      <c r="IRH308" s="80"/>
      <c r="IRI308" s="80"/>
      <c r="IRJ308" s="80"/>
      <c r="IRK308" s="80"/>
      <c r="IRL308" s="80"/>
      <c r="IRM308" s="80"/>
      <c r="IRN308" s="80"/>
      <c r="IRO308" s="80"/>
      <c r="IRP308" s="80"/>
      <c r="IRQ308" s="80"/>
      <c r="IRR308" s="80"/>
      <c r="IRS308" s="80"/>
      <c r="IRT308" s="80"/>
      <c r="IRU308" s="80"/>
      <c r="IRV308" s="80"/>
      <c r="IRW308" s="80"/>
      <c r="IRX308" s="80"/>
      <c r="IRY308" s="80"/>
      <c r="IRZ308" s="80"/>
      <c r="ISA308" s="80"/>
      <c r="ISB308" s="80"/>
      <c r="ISC308" s="80"/>
      <c r="ISD308" s="80"/>
      <c r="ISE308" s="80"/>
      <c r="ISF308" s="80"/>
      <c r="ISG308" s="80"/>
      <c r="ISH308" s="80"/>
      <c r="ISI308" s="80"/>
      <c r="ISJ308" s="80"/>
      <c r="ISK308" s="80"/>
      <c r="ISL308" s="80"/>
      <c r="ISM308" s="80"/>
      <c r="ISN308" s="80"/>
      <c r="ISO308" s="80"/>
      <c r="ISP308" s="80"/>
      <c r="ISQ308" s="80"/>
      <c r="ISR308" s="80"/>
      <c r="ISS308" s="80"/>
      <c r="IST308" s="80"/>
      <c r="ISU308" s="80"/>
      <c r="ISV308" s="80"/>
      <c r="ISW308" s="80"/>
      <c r="ISX308" s="80"/>
      <c r="ISY308" s="80"/>
      <c r="ISZ308" s="80"/>
      <c r="ITA308" s="80"/>
      <c r="ITB308" s="80"/>
      <c r="ITC308" s="80"/>
      <c r="ITD308" s="80"/>
      <c r="ITE308" s="80"/>
      <c r="ITF308" s="80"/>
      <c r="ITG308" s="80"/>
      <c r="ITH308" s="80"/>
      <c r="ITI308" s="80"/>
      <c r="ITJ308" s="80"/>
      <c r="ITK308" s="80"/>
      <c r="ITL308" s="80"/>
      <c r="ITM308" s="80"/>
      <c r="ITN308" s="80"/>
      <c r="ITO308" s="80"/>
      <c r="ITP308" s="80"/>
      <c r="ITQ308" s="80"/>
      <c r="ITR308" s="80"/>
      <c r="ITS308" s="80"/>
      <c r="ITT308" s="80"/>
      <c r="ITU308" s="80"/>
      <c r="ITV308" s="80"/>
      <c r="ITW308" s="80"/>
      <c r="ITX308" s="80"/>
      <c r="ITY308" s="80"/>
      <c r="ITZ308" s="80"/>
      <c r="IUA308" s="80"/>
      <c r="IUB308" s="80"/>
      <c r="IUC308" s="80"/>
      <c r="IUD308" s="80"/>
      <c r="IUE308" s="80"/>
      <c r="IUF308" s="80"/>
      <c r="IUG308" s="80"/>
      <c r="IUH308" s="80"/>
      <c r="IUI308" s="80"/>
      <c r="IUJ308" s="80"/>
      <c r="IUK308" s="80"/>
      <c r="IUL308" s="80"/>
      <c r="IUM308" s="80"/>
      <c r="IUN308" s="80"/>
      <c r="IUO308" s="80"/>
      <c r="IUP308" s="80"/>
      <c r="IUQ308" s="80"/>
      <c r="IUR308" s="80"/>
      <c r="IUS308" s="80"/>
      <c r="IUT308" s="80"/>
      <c r="IUU308" s="80"/>
      <c r="IUV308" s="80"/>
      <c r="IUW308" s="80"/>
      <c r="IUX308" s="80"/>
      <c r="IUY308" s="80"/>
      <c r="IUZ308" s="80"/>
      <c r="IVA308" s="80"/>
      <c r="IVB308" s="80"/>
      <c r="IVC308" s="80"/>
      <c r="IVD308" s="80"/>
      <c r="IVE308" s="80"/>
      <c r="IVF308" s="80"/>
      <c r="IVG308" s="80"/>
      <c r="IVH308" s="80"/>
      <c r="IVI308" s="80"/>
      <c r="IVJ308" s="80"/>
      <c r="IVK308" s="80"/>
      <c r="IVL308" s="80"/>
      <c r="IVM308" s="80"/>
      <c r="IVN308" s="80"/>
      <c r="IVO308" s="80"/>
      <c r="IVP308" s="80"/>
      <c r="IVQ308" s="80"/>
      <c r="IVR308" s="80"/>
      <c r="IVS308" s="80"/>
      <c r="IVT308" s="80"/>
      <c r="IVU308" s="80"/>
      <c r="IVV308" s="80"/>
      <c r="IVW308" s="80"/>
      <c r="IVX308" s="80"/>
      <c r="IVY308" s="80"/>
      <c r="IVZ308" s="80"/>
      <c r="IWA308" s="80"/>
      <c r="IWB308" s="80"/>
      <c r="IWC308" s="80"/>
      <c r="IWD308" s="80"/>
      <c r="IWE308" s="80"/>
      <c r="IWF308" s="80"/>
      <c r="IWG308" s="80"/>
      <c r="IWH308" s="80"/>
      <c r="IWI308" s="80"/>
      <c r="IWJ308" s="80"/>
      <c r="IWK308" s="80"/>
      <c r="IWL308" s="80"/>
      <c r="IWM308" s="80"/>
      <c r="IWN308" s="80"/>
      <c r="IWO308" s="80"/>
      <c r="IWP308" s="80"/>
      <c r="IWQ308" s="80"/>
      <c r="IWR308" s="80"/>
      <c r="IWS308" s="80"/>
      <c r="IWT308" s="80"/>
      <c r="IWU308" s="80"/>
      <c r="IWV308" s="80"/>
      <c r="IWW308" s="80"/>
      <c r="IWX308" s="80"/>
      <c r="IWY308" s="80"/>
      <c r="IWZ308" s="80"/>
      <c r="IXA308" s="80"/>
      <c r="IXB308" s="80"/>
      <c r="IXC308" s="80"/>
      <c r="IXD308" s="80"/>
      <c r="IXE308" s="80"/>
      <c r="IXF308" s="80"/>
      <c r="IXG308" s="80"/>
      <c r="IXH308" s="80"/>
      <c r="IXI308" s="80"/>
      <c r="IXJ308" s="80"/>
      <c r="IXK308" s="80"/>
      <c r="IXL308" s="80"/>
      <c r="IXM308" s="80"/>
      <c r="IXN308" s="80"/>
      <c r="IXO308" s="80"/>
      <c r="IXP308" s="80"/>
      <c r="IXQ308" s="80"/>
      <c r="IXR308" s="80"/>
      <c r="IXS308" s="80"/>
      <c r="IXT308" s="80"/>
      <c r="IXU308" s="80"/>
      <c r="IXV308" s="80"/>
      <c r="IXW308" s="80"/>
      <c r="IXX308" s="80"/>
      <c r="IXY308" s="80"/>
      <c r="IXZ308" s="80"/>
      <c r="IYA308" s="80"/>
      <c r="IYB308" s="80"/>
      <c r="IYC308" s="80"/>
      <c r="IYD308" s="80"/>
      <c r="IYE308" s="80"/>
      <c r="IYF308" s="80"/>
      <c r="IYG308" s="80"/>
      <c r="IYH308" s="80"/>
      <c r="IYI308" s="80"/>
      <c r="IYJ308" s="80"/>
      <c r="IYK308" s="80"/>
      <c r="IYL308" s="80"/>
      <c r="IYM308" s="80"/>
      <c r="IYN308" s="80"/>
      <c r="IYO308" s="80"/>
      <c r="IYP308" s="80"/>
      <c r="IYQ308" s="80"/>
      <c r="IYR308" s="80"/>
      <c r="IYS308" s="80"/>
      <c r="IYT308" s="80"/>
      <c r="IYU308" s="80"/>
      <c r="IYV308" s="80"/>
      <c r="IYW308" s="80"/>
      <c r="IYX308" s="80"/>
      <c r="IYY308" s="80"/>
      <c r="IYZ308" s="80"/>
      <c r="IZA308" s="80"/>
      <c r="IZB308" s="80"/>
      <c r="IZC308" s="80"/>
      <c r="IZD308" s="80"/>
      <c r="IZE308" s="80"/>
      <c r="IZF308" s="80"/>
      <c r="IZG308" s="80"/>
      <c r="IZH308" s="80"/>
      <c r="IZI308" s="80"/>
      <c r="IZJ308" s="80"/>
      <c r="IZK308" s="80"/>
      <c r="IZL308" s="80"/>
      <c r="IZM308" s="80"/>
      <c r="IZN308" s="80"/>
      <c r="IZO308" s="80"/>
      <c r="IZP308" s="80"/>
      <c r="IZQ308" s="80"/>
      <c r="IZR308" s="80"/>
      <c r="IZS308" s="80"/>
      <c r="IZT308" s="80"/>
      <c r="IZU308" s="80"/>
      <c r="IZV308" s="80"/>
      <c r="IZW308" s="80"/>
      <c r="IZX308" s="80"/>
      <c r="IZY308" s="80"/>
      <c r="IZZ308" s="80"/>
      <c r="JAA308" s="80"/>
      <c r="JAB308" s="80"/>
      <c r="JAC308" s="80"/>
      <c r="JAD308" s="80"/>
      <c r="JAE308" s="80"/>
      <c r="JAF308" s="80"/>
      <c r="JAG308" s="80"/>
      <c r="JAH308" s="80"/>
      <c r="JAI308" s="80"/>
      <c r="JAJ308" s="80"/>
      <c r="JAK308" s="80"/>
      <c r="JAL308" s="80"/>
      <c r="JAM308" s="80"/>
      <c r="JAN308" s="80"/>
      <c r="JAO308" s="80"/>
      <c r="JAP308" s="80"/>
      <c r="JAQ308" s="80"/>
      <c r="JAR308" s="80"/>
      <c r="JAS308" s="80"/>
      <c r="JAT308" s="80"/>
      <c r="JAU308" s="80"/>
      <c r="JAV308" s="80"/>
      <c r="JAW308" s="80"/>
      <c r="JAX308" s="80"/>
      <c r="JAY308" s="80"/>
      <c r="JAZ308" s="80"/>
      <c r="JBA308" s="80"/>
      <c r="JBB308" s="80"/>
      <c r="JBC308" s="80"/>
      <c r="JBD308" s="80"/>
      <c r="JBE308" s="80"/>
      <c r="JBF308" s="80"/>
      <c r="JBG308" s="80"/>
      <c r="JBH308" s="80"/>
      <c r="JBI308" s="80"/>
      <c r="JBJ308" s="80"/>
      <c r="JBK308" s="80"/>
      <c r="JBL308" s="80"/>
      <c r="JBM308" s="80"/>
      <c r="JBN308" s="80"/>
      <c r="JBO308" s="80"/>
      <c r="JBP308" s="80"/>
      <c r="JBQ308" s="80"/>
      <c r="JBR308" s="80"/>
      <c r="JBS308" s="80"/>
      <c r="JBT308" s="80"/>
      <c r="JBU308" s="80"/>
      <c r="JBV308" s="80"/>
      <c r="JBW308" s="80"/>
      <c r="JBX308" s="80"/>
      <c r="JBY308" s="80"/>
      <c r="JBZ308" s="80"/>
      <c r="JCA308" s="80"/>
      <c r="JCB308" s="80"/>
      <c r="JCC308" s="80"/>
      <c r="JCD308" s="80"/>
      <c r="JCE308" s="80"/>
      <c r="JCF308" s="80"/>
      <c r="JCG308" s="80"/>
      <c r="JCH308" s="80"/>
      <c r="JCI308" s="80"/>
      <c r="JCJ308" s="80"/>
      <c r="JCK308" s="80"/>
      <c r="JCL308" s="80"/>
      <c r="JCM308" s="80"/>
      <c r="JCN308" s="80"/>
      <c r="JCO308" s="80"/>
      <c r="JCP308" s="80"/>
      <c r="JCQ308" s="80"/>
      <c r="JCR308" s="80"/>
      <c r="JCS308" s="80"/>
      <c r="JCT308" s="80"/>
      <c r="JCU308" s="80"/>
      <c r="JCV308" s="80"/>
      <c r="JCW308" s="80"/>
      <c r="JCX308" s="80"/>
      <c r="JCY308" s="80"/>
      <c r="JCZ308" s="80"/>
      <c r="JDA308" s="80"/>
      <c r="JDB308" s="80"/>
      <c r="JDC308" s="80"/>
      <c r="JDD308" s="80"/>
      <c r="JDE308" s="80"/>
      <c r="JDF308" s="80"/>
      <c r="JDG308" s="80"/>
      <c r="JDH308" s="80"/>
      <c r="JDI308" s="80"/>
      <c r="JDJ308" s="80"/>
      <c r="JDK308" s="80"/>
      <c r="JDL308" s="80"/>
      <c r="JDM308" s="80"/>
      <c r="JDN308" s="80"/>
      <c r="JDO308" s="80"/>
      <c r="JDP308" s="80"/>
      <c r="JDQ308" s="80"/>
      <c r="JDR308" s="80"/>
      <c r="JDS308" s="80"/>
      <c r="JDT308" s="80"/>
      <c r="JDU308" s="80"/>
      <c r="JDV308" s="80"/>
      <c r="JDW308" s="80"/>
      <c r="JDX308" s="80"/>
      <c r="JDY308" s="80"/>
      <c r="JDZ308" s="80"/>
      <c r="JEA308" s="80"/>
      <c r="JEB308" s="80"/>
      <c r="JEC308" s="80"/>
      <c r="JED308" s="80"/>
      <c r="JEE308" s="80"/>
      <c r="JEF308" s="80"/>
      <c r="JEG308" s="80"/>
      <c r="JEH308" s="80"/>
      <c r="JEI308" s="80"/>
      <c r="JEJ308" s="80"/>
      <c r="JEK308" s="80"/>
      <c r="JEL308" s="80"/>
      <c r="JEM308" s="80"/>
      <c r="JEN308" s="80"/>
      <c r="JEO308" s="80"/>
      <c r="JEP308" s="80"/>
      <c r="JEQ308" s="80"/>
      <c r="JER308" s="80"/>
      <c r="JES308" s="80"/>
      <c r="JET308" s="80"/>
      <c r="JEU308" s="80"/>
      <c r="JEV308" s="80"/>
      <c r="JEW308" s="80"/>
      <c r="JEX308" s="80"/>
      <c r="JEY308" s="80"/>
      <c r="JEZ308" s="80"/>
      <c r="JFA308" s="80"/>
      <c r="JFB308" s="80"/>
      <c r="JFC308" s="80"/>
      <c r="JFD308" s="80"/>
      <c r="JFE308" s="80"/>
      <c r="JFF308" s="80"/>
      <c r="JFG308" s="80"/>
      <c r="JFH308" s="80"/>
      <c r="JFI308" s="80"/>
      <c r="JFJ308" s="80"/>
      <c r="JFK308" s="80"/>
      <c r="JFL308" s="80"/>
      <c r="JFM308" s="80"/>
      <c r="JFN308" s="80"/>
      <c r="JFO308" s="80"/>
      <c r="JFP308" s="80"/>
      <c r="JFQ308" s="80"/>
      <c r="JFR308" s="80"/>
      <c r="JFS308" s="80"/>
      <c r="JFT308" s="80"/>
      <c r="JFU308" s="80"/>
      <c r="JFV308" s="80"/>
      <c r="JFW308" s="80"/>
      <c r="JFX308" s="80"/>
      <c r="JFY308" s="80"/>
      <c r="JFZ308" s="80"/>
      <c r="JGA308" s="80"/>
      <c r="JGB308" s="80"/>
      <c r="JGC308" s="80"/>
      <c r="JGD308" s="80"/>
      <c r="JGE308" s="80"/>
      <c r="JGF308" s="80"/>
      <c r="JGG308" s="80"/>
      <c r="JGH308" s="80"/>
      <c r="JGI308" s="80"/>
      <c r="JGJ308" s="80"/>
      <c r="JGK308" s="80"/>
      <c r="JGL308" s="80"/>
      <c r="JGM308" s="80"/>
      <c r="JGN308" s="80"/>
      <c r="JGO308" s="80"/>
      <c r="JGP308" s="80"/>
      <c r="JGQ308" s="80"/>
      <c r="JGR308" s="80"/>
      <c r="JGS308" s="80"/>
      <c r="JGT308" s="80"/>
      <c r="JGU308" s="80"/>
      <c r="JGV308" s="80"/>
      <c r="JGW308" s="80"/>
      <c r="JGX308" s="80"/>
      <c r="JGY308" s="80"/>
      <c r="JGZ308" s="80"/>
      <c r="JHA308" s="80"/>
      <c r="JHB308" s="80"/>
      <c r="JHC308" s="80"/>
      <c r="JHD308" s="80"/>
      <c r="JHE308" s="80"/>
      <c r="JHF308" s="80"/>
      <c r="JHG308" s="80"/>
      <c r="JHH308" s="80"/>
      <c r="JHI308" s="80"/>
      <c r="JHJ308" s="80"/>
      <c r="JHK308" s="80"/>
      <c r="JHL308" s="80"/>
      <c r="JHM308" s="80"/>
      <c r="JHN308" s="80"/>
      <c r="JHO308" s="80"/>
      <c r="JHP308" s="80"/>
      <c r="JHQ308" s="80"/>
      <c r="JHR308" s="80"/>
      <c r="JHS308" s="80"/>
      <c r="JHT308" s="80"/>
      <c r="JHU308" s="80"/>
      <c r="JHV308" s="80"/>
      <c r="JHW308" s="80"/>
      <c r="JHX308" s="80"/>
      <c r="JHY308" s="80"/>
      <c r="JHZ308" s="80"/>
      <c r="JIA308" s="80"/>
      <c r="JIB308" s="80"/>
      <c r="JIC308" s="80"/>
      <c r="JID308" s="80"/>
      <c r="JIE308" s="80"/>
      <c r="JIF308" s="80"/>
      <c r="JIG308" s="80"/>
      <c r="JIH308" s="80"/>
      <c r="JII308" s="80"/>
      <c r="JIJ308" s="80"/>
      <c r="JIK308" s="80"/>
      <c r="JIL308" s="80"/>
      <c r="JIM308" s="80"/>
      <c r="JIN308" s="80"/>
      <c r="JIO308" s="80"/>
      <c r="JIP308" s="80"/>
      <c r="JIQ308" s="80"/>
      <c r="JIR308" s="80"/>
      <c r="JIS308" s="80"/>
      <c r="JIT308" s="80"/>
      <c r="JIU308" s="80"/>
      <c r="JIV308" s="80"/>
      <c r="JIW308" s="80"/>
      <c r="JIX308" s="80"/>
      <c r="JIY308" s="80"/>
      <c r="JIZ308" s="80"/>
      <c r="JJA308" s="80"/>
      <c r="JJB308" s="80"/>
      <c r="JJC308" s="80"/>
      <c r="JJD308" s="80"/>
      <c r="JJE308" s="80"/>
      <c r="JJF308" s="80"/>
      <c r="JJG308" s="80"/>
      <c r="JJH308" s="80"/>
      <c r="JJI308" s="80"/>
      <c r="JJJ308" s="80"/>
      <c r="JJK308" s="80"/>
      <c r="JJL308" s="80"/>
      <c r="JJM308" s="80"/>
      <c r="JJN308" s="80"/>
      <c r="JJO308" s="80"/>
      <c r="JJP308" s="80"/>
      <c r="JJQ308" s="80"/>
      <c r="JJR308" s="80"/>
      <c r="JJS308" s="80"/>
      <c r="JJT308" s="80"/>
      <c r="JJU308" s="80"/>
      <c r="JJV308" s="80"/>
      <c r="JJW308" s="80"/>
      <c r="JJX308" s="80"/>
      <c r="JJY308" s="80"/>
      <c r="JJZ308" s="80"/>
      <c r="JKA308" s="80"/>
      <c r="JKB308" s="80"/>
      <c r="JKC308" s="80"/>
      <c r="JKD308" s="80"/>
      <c r="JKE308" s="80"/>
      <c r="JKF308" s="80"/>
      <c r="JKG308" s="80"/>
      <c r="JKH308" s="80"/>
      <c r="JKI308" s="80"/>
      <c r="JKJ308" s="80"/>
      <c r="JKK308" s="80"/>
      <c r="JKL308" s="80"/>
      <c r="JKM308" s="80"/>
      <c r="JKN308" s="80"/>
      <c r="JKO308" s="80"/>
      <c r="JKP308" s="80"/>
      <c r="JKQ308" s="80"/>
      <c r="JKR308" s="80"/>
      <c r="JKS308" s="80"/>
      <c r="JKT308" s="80"/>
      <c r="JKU308" s="80"/>
      <c r="JKV308" s="80"/>
      <c r="JKW308" s="80"/>
      <c r="JKX308" s="80"/>
      <c r="JKY308" s="80"/>
      <c r="JKZ308" s="80"/>
      <c r="JLA308" s="80"/>
      <c r="JLB308" s="80"/>
      <c r="JLC308" s="80"/>
      <c r="JLD308" s="80"/>
      <c r="JLE308" s="80"/>
      <c r="JLF308" s="80"/>
      <c r="JLG308" s="80"/>
      <c r="JLH308" s="80"/>
      <c r="JLI308" s="80"/>
      <c r="JLJ308" s="80"/>
      <c r="JLK308" s="80"/>
      <c r="JLL308" s="80"/>
      <c r="JLM308" s="80"/>
      <c r="JLN308" s="80"/>
      <c r="JLO308" s="80"/>
      <c r="JLP308" s="80"/>
      <c r="JLQ308" s="80"/>
      <c r="JLR308" s="80"/>
      <c r="JLS308" s="80"/>
      <c r="JLT308" s="80"/>
      <c r="JLU308" s="80"/>
      <c r="JLV308" s="80"/>
      <c r="JLW308" s="80"/>
      <c r="JLX308" s="80"/>
      <c r="JLY308" s="80"/>
      <c r="JLZ308" s="80"/>
      <c r="JMA308" s="80"/>
      <c r="JMB308" s="80"/>
      <c r="JMC308" s="80"/>
      <c r="JMD308" s="80"/>
      <c r="JME308" s="80"/>
      <c r="JMF308" s="80"/>
      <c r="JMG308" s="80"/>
      <c r="JMH308" s="80"/>
      <c r="JMI308" s="80"/>
      <c r="JMJ308" s="80"/>
      <c r="JMK308" s="80"/>
      <c r="JML308" s="80"/>
      <c r="JMM308" s="80"/>
      <c r="JMN308" s="80"/>
      <c r="JMO308" s="80"/>
      <c r="JMP308" s="80"/>
      <c r="JMQ308" s="80"/>
      <c r="JMR308" s="80"/>
      <c r="JMS308" s="80"/>
      <c r="JMT308" s="80"/>
      <c r="JMU308" s="80"/>
      <c r="JMV308" s="80"/>
      <c r="JMW308" s="80"/>
      <c r="JMX308" s="80"/>
      <c r="JMY308" s="80"/>
      <c r="JMZ308" s="80"/>
      <c r="JNA308" s="80"/>
      <c r="JNB308" s="80"/>
      <c r="JNC308" s="80"/>
      <c r="JND308" s="80"/>
      <c r="JNE308" s="80"/>
      <c r="JNF308" s="80"/>
      <c r="JNG308" s="80"/>
      <c r="JNH308" s="80"/>
      <c r="JNI308" s="80"/>
      <c r="JNJ308" s="80"/>
      <c r="JNK308" s="80"/>
      <c r="JNL308" s="80"/>
      <c r="JNM308" s="80"/>
      <c r="JNN308" s="80"/>
      <c r="JNO308" s="80"/>
      <c r="JNP308" s="80"/>
      <c r="JNQ308" s="80"/>
      <c r="JNR308" s="80"/>
      <c r="JNS308" s="80"/>
      <c r="JNT308" s="80"/>
      <c r="JNU308" s="80"/>
      <c r="JNV308" s="80"/>
      <c r="JNW308" s="80"/>
      <c r="JNX308" s="80"/>
      <c r="JNY308" s="80"/>
      <c r="JNZ308" s="80"/>
      <c r="JOA308" s="80"/>
      <c r="JOB308" s="80"/>
      <c r="JOC308" s="80"/>
      <c r="JOD308" s="80"/>
      <c r="JOE308" s="80"/>
      <c r="JOF308" s="80"/>
      <c r="JOG308" s="80"/>
      <c r="JOH308" s="80"/>
      <c r="JOI308" s="80"/>
      <c r="JOJ308" s="80"/>
      <c r="JOK308" s="80"/>
      <c r="JOL308" s="80"/>
      <c r="JOM308" s="80"/>
      <c r="JON308" s="80"/>
      <c r="JOO308" s="80"/>
      <c r="JOP308" s="80"/>
      <c r="JOQ308" s="80"/>
      <c r="JOR308" s="80"/>
      <c r="JOS308" s="80"/>
      <c r="JOT308" s="80"/>
      <c r="JOU308" s="80"/>
      <c r="JOV308" s="80"/>
      <c r="JOW308" s="80"/>
      <c r="JOX308" s="80"/>
      <c r="JOY308" s="80"/>
      <c r="JOZ308" s="80"/>
      <c r="JPA308" s="80"/>
      <c r="JPB308" s="80"/>
      <c r="JPC308" s="80"/>
      <c r="JPD308" s="80"/>
      <c r="JPE308" s="80"/>
      <c r="JPF308" s="80"/>
      <c r="JPG308" s="80"/>
      <c r="JPH308" s="80"/>
      <c r="JPI308" s="80"/>
      <c r="JPJ308" s="80"/>
      <c r="JPK308" s="80"/>
      <c r="JPL308" s="80"/>
      <c r="JPM308" s="80"/>
      <c r="JPN308" s="80"/>
      <c r="JPO308" s="80"/>
      <c r="JPP308" s="80"/>
      <c r="JPQ308" s="80"/>
      <c r="JPR308" s="80"/>
      <c r="JPS308" s="80"/>
      <c r="JPT308" s="80"/>
      <c r="JPU308" s="80"/>
      <c r="JPV308" s="80"/>
      <c r="JPW308" s="80"/>
      <c r="JPX308" s="80"/>
      <c r="JPY308" s="80"/>
      <c r="JPZ308" s="80"/>
      <c r="JQA308" s="80"/>
      <c r="JQB308" s="80"/>
      <c r="JQC308" s="80"/>
      <c r="JQD308" s="80"/>
      <c r="JQE308" s="80"/>
      <c r="JQF308" s="80"/>
      <c r="JQG308" s="80"/>
      <c r="JQH308" s="80"/>
      <c r="JQI308" s="80"/>
      <c r="JQJ308" s="80"/>
      <c r="JQK308" s="80"/>
      <c r="JQL308" s="80"/>
      <c r="JQM308" s="80"/>
      <c r="JQN308" s="80"/>
      <c r="JQO308" s="80"/>
      <c r="JQP308" s="80"/>
      <c r="JQQ308" s="80"/>
      <c r="JQR308" s="80"/>
      <c r="JQS308" s="80"/>
      <c r="JQT308" s="80"/>
      <c r="JQU308" s="80"/>
      <c r="JQV308" s="80"/>
      <c r="JQW308" s="80"/>
      <c r="JQX308" s="80"/>
      <c r="JQY308" s="80"/>
      <c r="JQZ308" s="80"/>
      <c r="JRA308" s="80"/>
      <c r="JRB308" s="80"/>
      <c r="JRC308" s="80"/>
      <c r="JRD308" s="80"/>
      <c r="JRE308" s="80"/>
      <c r="JRF308" s="80"/>
      <c r="JRG308" s="80"/>
      <c r="JRH308" s="80"/>
      <c r="JRI308" s="80"/>
      <c r="JRJ308" s="80"/>
      <c r="JRK308" s="80"/>
      <c r="JRL308" s="80"/>
      <c r="JRM308" s="80"/>
      <c r="JRN308" s="80"/>
      <c r="JRO308" s="80"/>
      <c r="JRP308" s="80"/>
      <c r="JRQ308" s="80"/>
      <c r="JRR308" s="80"/>
      <c r="JRS308" s="80"/>
      <c r="JRT308" s="80"/>
      <c r="JRU308" s="80"/>
      <c r="JRV308" s="80"/>
      <c r="JRW308" s="80"/>
      <c r="JRX308" s="80"/>
      <c r="JRY308" s="80"/>
      <c r="JRZ308" s="80"/>
      <c r="JSA308" s="80"/>
      <c r="JSB308" s="80"/>
      <c r="JSC308" s="80"/>
      <c r="JSD308" s="80"/>
      <c r="JSE308" s="80"/>
      <c r="JSF308" s="80"/>
      <c r="JSG308" s="80"/>
      <c r="JSH308" s="80"/>
      <c r="JSI308" s="80"/>
      <c r="JSJ308" s="80"/>
      <c r="JSK308" s="80"/>
      <c r="JSL308" s="80"/>
      <c r="JSM308" s="80"/>
      <c r="JSN308" s="80"/>
      <c r="JSO308" s="80"/>
      <c r="JSP308" s="80"/>
      <c r="JSQ308" s="80"/>
      <c r="JSR308" s="80"/>
      <c r="JSS308" s="80"/>
      <c r="JST308" s="80"/>
      <c r="JSU308" s="80"/>
      <c r="JSV308" s="80"/>
      <c r="JSW308" s="80"/>
      <c r="JSX308" s="80"/>
      <c r="JSY308" s="80"/>
      <c r="JSZ308" s="80"/>
      <c r="JTA308" s="80"/>
      <c r="JTB308" s="80"/>
      <c r="JTC308" s="80"/>
      <c r="JTD308" s="80"/>
      <c r="JTE308" s="80"/>
      <c r="JTF308" s="80"/>
      <c r="JTG308" s="80"/>
      <c r="JTH308" s="80"/>
      <c r="JTI308" s="80"/>
      <c r="JTJ308" s="80"/>
      <c r="JTK308" s="80"/>
      <c r="JTL308" s="80"/>
      <c r="JTM308" s="80"/>
      <c r="JTN308" s="80"/>
      <c r="JTO308" s="80"/>
      <c r="JTP308" s="80"/>
      <c r="JTQ308" s="80"/>
      <c r="JTR308" s="80"/>
      <c r="JTS308" s="80"/>
      <c r="JTT308" s="80"/>
      <c r="JTU308" s="80"/>
      <c r="JTV308" s="80"/>
      <c r="JTW308" s="80"/>
      <c r="JTX308" s="80"/>
      <c r="JTY308" s="80"/>
      <c r="JTZ308" s="80"/>
      <c r="JUA308" s="80"/>
      <c r="JUB308" s="80"/>
      <c r="JUC308" s="80"/>
      <c r="JUD308" s="80"/>
      <c r="JUE308" s="80"/>
      <c r="JUF308" s="80"/>
      <c r="JUG308" s="80"/>
      <c r="JUH308" s="80"/>
      <c r="JUI308" s="80"/>
      <c r="JUJ308" s="80"/>
      <c r="JUK308" s="80"/>
      <c r="JUL308" s="80"/>
      <c r="JUM308" s="80"/>
      <c r="JUN308" s="80"/>
      <c r="JUO308" s="80"/>
      <c r="JUP308" s="80"/>
      <c r="JUQ308" s="80"/>
      <c r="JUR308" s="80"/>
      <c r="JUS308" s="80"/>
      <c r="JUT308" s="80"/>
      <c r="JUU308" s="80"/>
      <c r="JUV308" s="80"/>
      <c r="JUW308" s="80"/>
      <c r="JUX308" s="80"/>
      <c r="JUY308" s="80"/>
      <c r="JUZ308" s="80"/>
      <c r="JVA308" s="80"/>
      <c r="JVB308" s="80"/>
      <c r="JVC308" s="80"/>
      <c r="JVD308" s="80"/>
      <c r="JVE308" s="80"/>
      <c r="JVF308" s="80"/>
      <c r="JVG308" s="80"/>
      <c r="JVH308" s="80"/>
      <c r="JVI308" s="80"/>
      <c r="JVJ308" s="80"/>
      <c r="JVK308" s="80"/>
      <c r="JVL308" s="80"/>
      <c r="JVM308" s="80"/>
      <c r="JVN308" s="80"/>
      <c r="JVO308" s="80"/>
      <c r="JVP308" s="80"/>
      <c r="JVQ308" s="80"/>
      <c r="JVR308" s="80"/>
      <c r="JVS308" s="80"/>
      <c r="JVT308" s="80"/>
      <c r="JVU308" s="80"/>
      <c r="JVV308" s="80"/>
      <c r="JVW308" s="80"/>
      <c r="JVX308" s="80"/>
      <c r="JVY308" s="80"/>
      <c r="JVZ308" s="80"/>
      <c r="JWA308" s="80"/>
      <c r="JWB308" s="80"/>
      <c r="JWC308" s="80"/>
      <c r="JWD308" s="80"/>
      <c r="JWE308" s="80"/>
      <c r="JWF308" s="80"/>
      <c r="JWG308" s="80"/>
      <c r="JWH308" s="80"/>
      <c r="JWI308" s="80"/>
      <c r="JWJ308" s="80"/>
      <c r="JWK308" s="80"/>
      <c r="JWL308" s="80"/>
      <c r="JWM308" s="80"/>
      <c r="JWN308" s="80"/>
      <c r="JWO308" s="80"/>
      <c r="JWP308" s="80"/>
      <c r="JWQ308" s="80"/>
      <c r="JWR308" s="80"/>
      <c r="JWS308" s="80"/>
      <c r="JWT308" s="80"/>
      <c r="JWU308" s="80"/>
      <c r="JWV308" s="80"/>
      <c r="JWW308" s="80"/>
      <c r="JWX308" s="80"/>
      <c r="JWY308" s="80"/>
      <c r="JWZ308" s="80"/>
      <c r="JXA308" s="80"/>
      <c r="JXB308" s="80"/>
      <c r="JXC308" s="80"/>
      <c r="JXD308" s="80"/>
      <c r="JXE308" s="80"/>
      <c r="JXF308" s="80"/>
      <c r="JXG308" s="80"/>
      <c r="JXH308" s="80"/>
      <c r="JXI308" s="80"/>
      <c r="JXJ308" s="80"/>
      <c r="JXK308" s="80"/>
      <c r="JXL308" s="80"/>
      <c r="JXM308" s="80"/>
      <c r="JXN308" s="80"/>
      <c r="JXO308" s="80"/>
      <c r="JXP308" s="80"/>
      <c r="JXQ308" s="80"/>
      <c r="JXR308" s="80"/>
      <c r="JXS308" s="80"/>
      <c r="JXT308" s="80"/>
      <c r="JXU308" s="80"/>
      <c r="JXV308" s="80"/>
      <c r="JXW308" s="80"/>
      <c r="JXX308" s="80"/>
      <c r="JXY308" s="80"/>
      <c r="JXZ308" s="80"/>
      <c r="JYA308" s="80"/>
      <c r="JYB308" s="80"/>
      <c r="JYC308" s="80"/>
      <c r="JYD308" s="80"/>
      <c r="JYE308" s="80"/>
      <c r="JYF308" s="80"/>
      <c r="JYG308" s="80"/>
      <c r="JYH308" s="80"/>
      <c r="JYI308" s="80"/>
      <c r="JYJ308" s="80"/>
      <c r="JYK308" s="80"/>
      <c r="JYL308" s="80"/>
      <c r="JYM308" s="80"/>
      <c r="JYN308" s="80"/>
      <c r="JYO308" s="80"/>
      <c r="JYP308" s="80"/>
      <c r="JYQ308" s="80"/>
      <c r="JYR308" s="80"/>
      <c r="JYS308" s="80"/>
      <c r="JYT308" s="80"/>
      <c r="JYU308" s="80"/>
      <c r="JYV308" s="80"/>
      <c r="JYW308" s="80"/>
      <c r="JYX308" s="80"/>
      <c r="JYY308" s="80"/>
      <c r="JYZ308" s="80"/>
      <c r="JZA308" s="80"/>
      <c r="JZB308" s="80"/>
      <c r="JZC308" s="80"/>
      <c r="JZD308" s="80"/>
      <c r="JZE308" s="80"/>
      <c r="JZF308" s="80"/>
      <c r="JZG308" s="80"/>
      <c r="JZH308" s="80"/>
      <c r="JZI308" s="80"/>
      <c r="JZJ308" s="80"/>
      <c r="JZK308" s="80"/>
      <c r="JZL308" s="80"/>
      <c r="JZM308" s="80"/>
      <c r="JZN308" s="80"/>
      <c r="JZO308" s="80"/>
      <c r="JZP308" s="80"/>
      <c r="JZQ308" s="80"/>
      <c r="JZR308" s="80"/>
      <c r="JZS308" s="80"/>
      <c r="JZT308" s="80"/>
      <c r="JZU308" s="80"/>
      <c r="JZV308" s="80"/>
      <c r="JZW308" s="80"/>
      <c r="JZX308" s="80"/>
      <c r="JZY308" s="80"/>
      <c r="JZZ308" s="80"/>
      <c r="KAA308" s="80"/>
      <c r="KAB308" s="80"/>
      <c r="KAC308" s="80"/>
      <c r="KAD308" s="80"/>
      <c r="KAE308" s="80"/>
      <c r="KAF308" s="80"/>
      <c r="KAG308" s="80"/>
      <c r="KAH308" s="80"/>
      <c r="KAI308" s="80"/>
      <c r="KAJ308" s="80"/>
      <c r="KAK308" s="80"/>
      <c r="KAL308" s="80"/>
      <c r="KAM308" s="80"/>
      <c r="KAN308" s="80"/>
      <c r="KAO308" s="80"/>
      <c r="KAP308" s="80"/>
      <c r="KAQ308" s="80"/>
      <c r="KAR308" s="80"/>
      <c r="KAS308" s="80"/>
      <c r="KAT308" s="80"/>
      <c r="KAU308" s="80"/>
      <c r="KAV308" s="80"/>
      <c r="KAW308" s="80"/>
      <c r="KAX308" s="80"/>
      <c r="KAY308" s="80"/>
      <c r="KAZ308" s="80"/>
      <c r="KBA308" s="80"/>
      <c r="KBB308" s="80"/>
      <c r="KBC308" s="80"/>
      <c r="KBD308" s="80"/>
      <c r="KBE308" s="80"/>
      <c r="KBF308" s="80"/>
      <c r="KBG308" s="80"/>
      <c r="KBH308" s="80"/>
      <c r="KBI308" s="80"/>
      <c r="KBJ308" s="80"/>
      <c r="KBK308" s="80"/>
      <c r="KBL308" s="80"/>
      <c r="KBM308" s="80"/>
      <c r="KBN308" s="80"/>
      <c r="KBO308" s="80"/>
      <c r="KBP308" s="80"/>
      <c r="KBQ308" s="80"/>
      <c r="KBR308" s="80"/>
      <c r="KBS308" s="80"/>
      <c r="KBT308" s="80"/>
      <c r="KBU308" s="80"/>
      <c r="KBV308" s="80"/>
      <c r="KBW308" s="80"/>
      <c r="KBX308" s="80"/>
      <c r="KBY308" s="80"/>
      <c r="KBZ308" s="80"/>
      <c r="KCA308" s="80"/>
      <c r="KCB308" s="80"/>
      <c r="KCC308" s="80"/>
      <c r="KCD308" s="80"/>
      <c r="KCE308" s="80"/>
      <c r="KCF308" s="80"/>
      <c r="KCG308" s="80"/>
      <c r="KCH308" s="80"/>
      <c r="KCI308" s="80"/>
      <c r="KCJ308" s="80"/>
      <c r="KCK308" s="80"/>
      <c r="KCL308" s="80"/>
      <c r="KCM308" s="80"/>
      <c r="KCN308" s="80"/>
      <c r="KCO308" s="80"/>
      <c r="KCP308" s="80"/>
      <c r="KCQ308" s="80"/>
      <c r="KCR308" s="80"/>
      <c r="KCS308" s="80"/>
      <c r="KCT308" s="80"/>
      <c r="KCU308" s="80"/>
      <c r="KCV308" s="80"/>
      <c r="KCW308" s="80"/>
      <c r="KCX308" s="80"/>
      <c r="KCY308" s="80"/>
      <c r="KCZ308" s="80"/>
      <c r="KDA308" s="80"/>
      <c r="KDB308" s="80"/>
      <c r="KDC308" s="80"/>
      <c r="KDD308" s="80"/>
      <c r="KDE308" s="80"/>
      <c r="KDF308" s="80"/>
      <c r="KDG308" s="80"/>
      <c r="KDH308" s="80"/>
      <c r="KDI308" s="80"/>
      <c r="KDJ308" s="80"/>
      <c r="KDK308" s="80"/>
      <c r="KDL308" s="80"/>
      <c r="KDM308" s="80"/>
      <c r="KDN308" s="80"/>
      <c r="KDO308" s="80"/>
      <c r="KDP308" s="80"/>
      <c r="KDQ308" s="80"/>
      <c r="KDR308" s="80"/>
      <c r="KDS308" s="80"/>
      <c r="KDT308" s="80"/>
      <c r="KDU308" s="80"/>
      <c r="KDV308" s="80"/>
      <c r="KDW308" s="80"/>
      <c r="KDX308" s="80"/>
      <c r="KDY308" s="80"/>
      <c r="KDZ308" s="80"/>
      <c r="KEA308" s="80"/>
      <c r="KEB308" s="80"/>
      <c r="KEC308" s="80"/>
      <c r="KED308" s="80"/>
      <c r="KEE308" s="80"/>
      <c r="KEF308" s="80"/>
      <c r="KEG308" s="80"/>
      <c r="KEH308" s="80"/>
      <c r="KEI308" s="80"/>
      <c r="KEJ308" s="80"/>
      <c r="KEK308" s="80"/>
      <c r="KEL308" s="80"/>
      <c r="KEM308" s="80"/>
      <c r="KEN308" s="80"/>
      <c r="KEO308" s="80"/>
      <c r="KEP308" s="80"/>
      <c r="KEQ308" s="80"/>
      <c r="KER308" s="80"/>
      <c r="KES308" s="80"/>
      <c r="KET308" s="80"/>
      <c r="KEU308" s="80"/>
      <c r="KEV308" s="80"/>
      <c r="KEW308" s="80"/>
      <c r="KEX308" s="80"/>
      <c r="KEY308" s="80"/>
      <c r="KEZ308" s="80"/>
      <c r="KFA308" s="80"/>
      <c r="KFB308" s="80"/>
      <c r="KFC308" s="80"/>
      <c r="KFD308" s="80"/>
      <c r="KFE308" s="80"/>
      <c r="KFF308" s="80"/>
      <c r="KFG308" s="80"/>
      <c r="KFH308" s="80"/>
      <c r="KFI308" s="80"/>
      <c r="KFJ308" s="80"/>
      <c r="KFK308" s="80"/>
      <c r="KFL308" s="80"/>
      <c r="KFM308" s="80"/>
      <c r="KFN308" s="80"/>
      <c r="KFO308" s="80"/>
      <c r="KFP308" s="80"/>
      <c r="KFQ308" s="80"/>
      <c r="KFR308" s="80"/>
      <c r="KFS308" s="80"/>
      <c r="KFT308" s="80"/>
      <c r="KFU308" s="80"/>
      <c r="KFV308" s="80"/>
      <c r="KFW308" s="80"/>
      <c r="KFX308" s="80"/>
      <c r="KFY308" s="80"/>
      <c r="KFZ308" s="80"/>
      <c r="KGA308" s="80"/>
      <c r="KGB308" s="80"/>
      <c r="KGC308" s="80"/>
      <c r="KGD308" s="80"/>
      <c r="KGE308" s="80"/>
      <c r="KGF308" s="80"/>
      <c r="KGG308" s="80"/>
      <c r="KGH308" s="80"/>
      <c r="KGI308" s="80"/>
      <c r="KGJ308" s="80"/>
      <c r="KGK308" s="80"/>
      <c r="KGL308" s="80"/>
      <c r="KGM308" s="80"/>
      <c r="KGN308" s="80"/>
      <c r="KGO308" s="80"/>
      <c r="KGP308" s="80"/>
      <c r="KGQ308" s="80"/>
      <c r="KGR308" s="80"/>
      <c r="KGS308" s="80"/>
      <c r="KGT308" s="80"/>
      <c r="KGU308" s="80"/>
      <c r="KGV308" s="80"/>
      <c r="KGW308" s="80"/>
      <c r="KGX308" s="80"/>
      <c r="KGY308" s="80"/>
      <c r="KGZ308" s="80"/>
      <c r="KHA308" s="80"/>
      <c r="KHB308" s="80"/>
      <c r="KHC308" s="80"/>
      <c r="KHD308" s="80"/>
      <c r="KHE308" s="80"/>
      <c r="KHF308" s="80"/>
      <c r="KHG308" s="80"/>
      <c r="KHH308" s="80"/>
      <c r="KHI308" s="80"/>
      <c r="KHJ308" s="80"/>
      <c r="KHK308" s="80"/>
      <c r="KHL308" s="80"/>
      <c r="KHM308" s="80"/>
      <c r="KHN308" s="80"/>
      <c r="KHO308" s="80"/>
      <c r="KHP308" s="80"/>
      <c r="KHQ308" s="80"/>
      <c r="KHR308" s="80"/>
      <c r="KHS308" s="80"/>
      <c r="KHT308" s="80"/>
      <c r="KHU308" s="80"/>
      <c r="KHV308" s="80"/>
      <c r="KHW308" s="80"/>
      <c r="KHX308" s="80"/>
      <c r="KHY308" s="80"/>
      <c r="KHZ308" s="80"/>
      <c r="KIA308" s="80"/>
      <c r="KIB308" s="80"/>
      <c r="KIC308" s="80"/>
      <c r="KID308" s="80"/>
      <c r="KIE308" s="80"/>
      <c r="KIF308" s="80"/>
      <c r="KIG308" s="80"/>
      <c r="KIH308" s="80"/>
      <c r="KII308" s="80"/>
      <c r="KIJ308" s="80"/>
      <c r="KIK308" s="80"/>
      <c r="KIL308" s="80"/>
      <c r="KIM308" s="80"/>
      <c r="KIN308" s="80"/>
      <c r="KIO308" s="80"/>
      <c r="KIP308" s="80"/>
      <c r="KIQ308" s="80"/>
      <c r="KIR308" s="80"/>
      <c r="KIS308" s="80"/>
      <c r="KIT308" s="80"/>
      <c r="KIU308" s="80"/>
      <c r="KIV308" s="80"/>
      <c r="KIW308" s="80"/>
      <c r="KIX308" s="80"/>
      <c r="KIY308" s="80"/>
      <c r="KIZ308" s="80"/>
      <c r="KJA308" s="80"/>
      <c r="KJB308" s="80"/>
      <c r="KJC308" s="80"/>
      <c r="KJD308" s="80"/>
      <c r="KJE308" s="80"/>
      <c r="KJF308" s="80"/>
      <c r="KJG308" s="80"/>
      <c r="KJH308" s="80"/>
      <c r="KJI308" s="80"/>
      <c r="KJJ308" s="80"/>
      <c r="KJK308" s="80"/>
      <c r="KJL308" s="80"/>
      <c r="KJM308" s="80"/>
      <c r="KJN308" s="80"/>
      <c r="KJO308" s="80"/>
      <c r="KJP308" s="80"/>
      <c r="KJQ308" s="80"/>
      <c r="KJR308" s="80"/>
      <c r="KJS308" s="80"/>
      <c r="KJT308" s="80"/>
      <c r="KJU308" s="80"/>
      <c r="KJV308" s="80"/>
      <c r="KJW308" s="80"/>
      <c r="KJX308" s="80"/>
      <c r="KJY308" s="80"/>
      <c r="KJZ308" s="80"/>
      <c r="KKA308" s="80"/>
      <c r="KKB308" s="80"/>
      <c r="KKC308" s="80"/>
      <c r="KKD308" s="80"/>
      <c r="KKE308" s="80"/>
      <c r="KKF308" s="80"/>
      <c r="KKG308" s="80"/>
      <c r="KKH308" s="80"/>
      <c r="KKI308" s="80"/>
      <c r="KKJ308" s="80"/>
      <c r="KKK308" s="80"/>
      <c r="KKL308" s="80"/>
      <c r="KKM308" s="80"/>
      <c r="KKN308" s="80"/>
      <c r="KKO308" s="80"/>
      <c r="KKP308" s="80"/>
      <c r="KKQ308" s="80"/>
      <c r="KKR308" s="80"/>
      <c r="KKS308" s="80"/>
      <c r="KKT308" s="80"/>
      <c r="KKU308" s="80"/>
      <c r="KKV308" s="80"/>
      <c r="KKW308" s="80"/>
      <c r="KKX308" s="80"/>
      <c r="KKY308" s="80"/>
      <c r="KKZ308" s="80"/>
      <c r="KLA308" s="80"/>
      <c r="KLB308" s="80"/>
      <c r="KLC308" s="80"/>
      <c r="KLD308" s="80"/>
      <c r="KLE308" s="80"/>
      <c r="KLF308" s="80"/>
      <c r="KLG308" s="80"/>
      <c r="KLH308" s="80"/>
      <c r="KLI308" s="80"/>
      <c r="KLJ308" s="80"/>
      <c r="KLK308" s="80"/>
      <c r="KLL308" s="80"/>
      <c r="KLM308" s="80"/>
      <c r="KLN308" s="80"/>
      <c r="KLO308" s="80"/>
      <c r="KLP308" s="80"/>
      <c r="KLQ308" s="80"/>
      <c r="KLR308" s="80"/>
      <c r="KLS308" s="80"/>
      <c r="KLT308" s="80"/>
      <c r="KLU308" s="80"/>
      <c r="KLV308" s="80"/>
      <c r="KLW308" s="80"/>
      <c r="KLX308" s="80"/>
      <c r="KLY308" s="80"/>
      <c r="KLZ308" s="80"/>
      <c r="KMA308" s="80"/>
      <c r="KMB308" s="80"/>
      <c r="KMC308" s="80"/>
      <c r="KMD308" s="80"/>
      <c r="KME308" s="80"/>
      <c r="KMF308" s="80"/>
      <c r="KMG308" s="80"/>
      <c r="KMH308" s="80"/>
      <c r="KMI308" s="80"/>
      <c r="KMJ308" s="80"/>
      <c r="KMK308" s="80"/>
      <c r="KML308" s="80"/>
      <c r="KMM308" s="80"/>
      <c r="KMN308" s="80"/>
      <c r="KMO308" s="80"/>
      <c r="KMP308" s="80"/>
      <c r="KMQ308" s="80"/>
      <c r="KMR308" s="80"/>
      <c r="KMS308" s="80"/>
      <c r="KMT308" s="80"/>
      <c r="KMU308" s="80"/>
      <c r="KMV308" s="80"/>
      <c r="KMW308" s="80"/>
      <c r="KMX308" s="80"/>
      <c r="KMY308" s="80"/>
      <c r="KMZ308" s="80"/>
      <c r="KNA308" s="80"/>
      <c r="KNB308" s="80"/>
      <c r="KNC308" s="80"/>
      <c r="KND308" s="80"/>
      <c r="KNE308" s="80"/>
      <c r="KNF308" s="80"/>
      <c r="KNG308" s="80"/>
      <c r="KNH308" s="80"/>
      <c r="KNI308" s="80"/>
      <c r="KNJ308" s="80"/>
      <c r="KNK308" s="80"/>
      <c r="KNL308" s="80"/>
      <c r="KNM308" s="80"/>
      <c r="KNN308" s="80"/>
      <c r="KNO308" s="80"/>
      <c r="KNP308" s="80"/>
      <c r="KNQ308" s="80"/>
      <c r="KNR308" s="80"/>
      <c r="KNS308" s="80"/>
      <c r="KNT308" s="80"/>
      <c r="KNU308" s="80"/>
      <c r="KNV308" s="80"/>
      <c r="KNW308" s="80"/>
      <c r="KNX308" s="80"/>
      <c r="KNY308" s="80"/>
      <c r="KNZ308" s="80"/>
      <c r="KOA308" s="80"/>
      <c r="KOB308" s="80"/>
      <c r="KOC308" s="80"/>
      <c r="KOD308" s="80"/>
      <c r="KOE308" s="80"/>
      <c r="KOF308" s="80"/>
      <c r="KOG308" s="80"/>
      <c r="KOH308" s="80"/>
      <c r="KOI308" s="80"/>
      <c r="KOJ308" s="80"/>
      <c r="KOK308" s="80"/>
      <c r="KOL308" s="80"/>
      <c r="KOM308" s="80"/>
      <c r="KON308" s="80"/>
      <c r="KOO308" s="80"/>
      <c r="KOP308" s="80"/>
      <c r="KOQ308" s="80"/>
      <c r="KOR308" s="80"/>
      <c r="KOS308" s="80"/>
      <c r="KOT308" s="80"/>
      <c r="KOU308" s="80"/>
      <c r="KOV308" s="80"/>
      <c r="KOW308" s="80"/>
      <c r="KOX308" s="80"/>
      <c r="KOY308" s="80"/>
      <c r="KOZ308" s="80"/>
      <c r="KPA308" s="80"/>
      <c r="KPB308" s="80"/>
      <c r="KPC308" s="80"/>
      <c r="KPD308" s="80"/>
      <c r="KPE308" s="80"/>
      <c r="KPF308" s="80"/>
      <c r="KPG308" s="80"/>
      <c r="KPH308" s="80"/>
      <c r="KPI308" s="80"/>
      <c r="KPJ308" s="80"/>
      <c r="KPK308" s="80"/>
      <c r="KPL308" s="80"/>
      <c r="KPM308" s="80"/>
      <c r="KPN308" s="80"/>
      <c r="KPO308" s="80"/>
      <c r="KPP308" s="80"/>
      <c r="KPQ308" s="80"/>
      <c r="KPR308" s="80"/>
      <c r="KPS308" s="80"/>
      <c r="KPT308" s="80"/>
      <c r="KPU308" s="80"/>
      <c r="KPV308" s="80"/>
      <c r="KPW308" s="80"/>
      <c r="KPX308" s="80"/>
      <c r="KPY308" s="80"/>
      <c r="KPZ308" s="80"/>
      <c r="KQA308" s="80"/>
      <c r="KQB308" s="80"/>
      <c r="KQC308" s="80"/>
      <c r="KQD308" s="80"/>
      <c r="KQE308" s="80"/>
      <c r="KQF308" s="80"/>
      <c r="KQG308" s="80"/>
      <c r="KQH308" s="80"/>
      <c r="KQI308" s="80"/>
      <c r="KQJ308" s="80"/>
      <c r="KQK308" s="80"/>
      <c r="KQL308" s="80"/>
      <c r="KQM308" s="80"/>
      <c r="KQN308" s="80"/>
      <c r="KQO308" s="80"/>
      <c r="KQP308" s="80"/>
      <c r="KQQ308" s="80"/>
      <c r="KQR308" s="80"/>
      <c r="KQS308" s="80"/>
      <c r="KQT308" s="80"/>
      <c r="KQU308" s="80"/>
      <c r="KQV308" s="80"/>
      <c r="KQW308" s="80"/>
      <c r="KQX308" s="80"/>
      <c r="KQY308" s="80"/>
      <c r="KQZ308" s="80"/>
      <c r="KRA308" s="80"/>
      <c r="KRB308" s="80"/>
      <c r="KRC308" s="80"/>
      <c r="KRD308" s="80"/>
      <c r="KRE308" s="80"/>
      <c r="KRF308" s="80"/>
      <c r="KRG308" s="80"/>
      <c r="KRH308" s="80"/>
      <c r="KRI308" s="80"/>
      <c r="KRJ308" s="80"/>
      <c r="KRK308" s="80"/>
      <c r="KRL308" s="80"/>
      <c r="KRM308" s="80"/>
      <c r="KRN308" s="80"/>
      <c r="KRO308" s="80"/>
      <c r="KRP308" s="80"/>
      <c r="KRQ308" s="80"/>
      <c r="KRR308" s="80"/>
      <c r="KRS308" s="80"/>
      <c r="KRT308" s="80"/>
      <c r="KRU308" s="80"/>
      <c r="KRV308" s="80"/>
      <c r="KRW308" s="80"/>
      <c r="KRX308" s="80"/>
      <c r="KRY308" s="80"/>
      <c r="KRZ308" s="80"/>
      <c r="KSA308" s="80"/>
      <c r="KSB308" s="80"/>
      <c r="KSC308" s="80"/>
      <c r="KSD308" s="80"/>
      <c r="KSE308" s="80"/>
      <c r="KSF308" s="80"/>
      <c r="KSG308" s="80"/>
      <c r="KSH308" s="80"/>
      <c r="KSI308" s="80"/>
      <c r="KSJ308" s="80"/>
      <c r="KSK308" s="80"/>
      <c r="KSL308" s="80"/>
      <c r="KSM308" s="80"/>
      <c r="KSN308" s="80"/>
      <c r="KSO308" s="80"/>
      <c r="KSP308" s="80"/>
      <c r="KSQ308" s="80"/>
      <c r="KSR308" s="80"/>
      <c r="KSS308" s="80"/>
      <c r="KST308" s="80"/>
      <c r="KSU308" s="80"/>
      <c r="KSV308" s="80"/>
      <c r="KSW308" s="80"/>
      <c r="KSX308" s="80"/>
      <c r="KSY308" s="80"/>
      <c r="KSZ308" s="80"/>
      <c r="KTA308" s="80"/>
      <c r="KTB308" s="80"/>
      <c r="KTC308" s="80"/>
      <c r="KTD308" s="80"/>
      <c r="KTE308" s="80"/>
      <c r="KTF308" s="80"/>
      <c r="KTG308" s="80"/>
      <c r="KTH308" s="80"/>
      <c r="KTI308" s="80"/>
      <c r="KTJ308" s="80"/>
      <c r="KTK308" s="80"/>
      <c r="KTL308" s="80"/>
      <c r="KTM308" s="80"/>
      <c r="KTN308" s="80"/>
      <c r="KTO308" s="80"/>
      <c r="KTP308" s="80"/>
      <c r="KTQ308" s="80"/>
      <c r="KTR308" s="80"/>
      <c r="KTS308" s="80"/>
      <c r="KTT308" s="80"/>
      <c r="KTU308" s="80"/>
      <c r="KTV308" s="80"/>
      <c r="KTW308" s="80"/>
      <c r="KTX308" s="80"/>
      <c r="KTY308" s="80"/>
      <c r="KTZ308" s="80"/>
      <c r="KUA308" s="80"/>
      <c r="KUB308" s="80"/>
      <c r="KUC308" s="80"/>
      <c r="KUD308" s="80"/>
      <c r="KUE308" s="80"/>
      <c r="KUF308" s="80"/>
      <c r="KUG308" s="80"/>
      <c r="KUH308" s="80"/>
      <c r="KUI308" s="80"/>
      <c r="KUJ308" s="80"/>
      <c r="KUK308" s="80"/>
      <c r="KUL308" s="80"/>
      <c r="KUM308" s="80"/>
      <c r="KUN308" s="80"/>
      <c r="KUO308" s="80"/>
      <c r="KUP308" s="80"/>
      <c r="KUQ308" s="80"/>
      <c r="KUR308" s="80"/>
      <c r="KUS308" s="80"/>
      <c r="KUT308" s="80"/>
      <c r="KUU308" s="80"/>
      <c r="KUV308" s="80"/>
      <c r="KUW308" s="80"/>
      <c r="KUX308" s="80"/>
      <c r="KUY308" s="80"/>
      <c r="KUZ308" s="80"/>
      <c r="KVA308" s="80"/>
      <c r="KVB308" s="80"/>
      <c r="KVC308" s="80"/>
      <c r="KVD308" s="80"/>
      <c r="KVE308" s="80"/>
      <c r="KVF308" s="80"/>
      <c r="KVG308" s="80"/>
      <c r="KVH308" s="80"/>
      <c r="KVI308" s="80"/>
      <c r="KVJ308" s="80"/>
      <c r="KVK308" s="80"/>
      <c r="KVL308" s="80"/>
      <c r="KVM308" s="80"/>
      <c r="KVN308" s="80"/>
      <c r="KVO308" s="80"/>
      <c r="KVP308" s="80"/>
      <c r="KVQ308" s="80"/>
      <c r="KVR308" s="80"/>
      <c r="KVS308" s="80"/>
      <c r="KVT308" s="80"/>
      <c r="KVU308" s="80"/>
      <c r="KVV308" s="80"/>
      <c r="KVW308" s="80"/>
      <c r="KVX308" s="80"/>
      <c r="KVY308" s="80"/>
      <c r="KVZ308" s="80"/>
      <c r="KWA308" s="80"/>
      <c r="KWB308" s="80"/>
      <c r="KWC308" s="80"/>
      <c r="KWD308" s="80"/>
      <c r="KWE308" s="80"/>
      <c r="KWF308" s="80"/>
      <c r="KWG308" s="80"/>
      <c r="KWH308" s="80"/>
      <c r="KWI308" s="80"/>
      <c r="KWJ308" s="80"/>
      <c r="KWK308" s="80"/>
      <c r="KWL308" s="80"/>
      <c r="KWM308" s="80"/>
      <c r="KWN308" s="80"/>
      <c r="KWO308" s="80"/>
      <c r="KWP308" s="80"/>
      <c r="KWQ308" s="80"/>
      <c r="KWR308" s="80"/>
      <c r="KWS308" s="80"/>
      <c r="KWT308" s="80"/>
      <c r="KWU308" s="80"/>
      <c r="KWV308" s="80"/>
      <c r="KWW308" s="80"/>
      <c r="KWX308" s="80"/>
      <c r="KWY308" s="80"/>
      <c r="KWZ308" s="80"/>
      <c r="KXA308" s="80"/>
      <c r="KXB308" s="80"/>
      <c r="KXC308" s="80"/>
      <c r="KXD308" s="80"/>
      <c r="KXE308" s="80"/>
      <c r="KXF308" s="80"/>
      <c r="KXG308" s="80"/>
      <c r="KXH308" s="80"/>
      <c r="KXI308" s="80"/>
      <c r="KXJ308" s="80"/>
      <c r="KXK308" s="80"/>
      <c r="KXL308" s="80"/>
      <c r="KXM308" s="80"/>
      <c r="KXN308" s="80"/>
      <c r="KXO308" s="80"/>
      <c r="KXP308" s="80"/>
      <c r="KXQ308" s="80"/>
      <c r="KXR308" s="80"/>
      <c r="KXS308" s="80"/>
      <c r="KXT308" s="80"/>
      <c r="KXU308" s="80"/>
      <c r="KXV308" s="80"/>
      <c r="KXW308" s="80"/>
      <c r="KXX308" s="80"/>
      <c r="KXY308" s="80"/>
      <c r="KXZ308" s="80"/>
      <c r="KYA308" s="80"/>
      <c r="KYB308" s="80"/>
      <c r="KYC308" s="80"/>
      <c r="KYD308" s="80"/>
      <c r="KYE308" s="80"/>
      <c r="KYF308" s="80"/>
      <c r="KYG308" s="80"/>
      <c r="KYH308" s="80"/>
      <c r="KYI308" s="80"/>
      <c r="KYJ308" s="80"/>
      <c r="KYK308" s="80"/>
      <c r="KYL308" s="80"/>
      <c r="KYM308" s="80"/>
      <c r="KYN308" s="80"/>
      <c r="KYO308" s="80"/>
      <c r="KYP308" s="80"/>
      <c r="KYQ308" s="80"/>
      <c r="KYR308" s="80"/>
      <c r="KYS308" s="80"/>
      <c r="KYT308" s="80"/>
      <c r="KYU308" s="80"/>
      <c r="KYV308" s="80"/>
      <c r="KYW308" s="80"/>
      <c r="KYX308" s="80"/>
      <c r="KYY308" s="80"/>
      <c r="KYZ308" s="80"/>
      <c r="KZA308" s="80"/>
      <c r="KZB308" s="80"/>
      <c r="KZC308" s="80"/>
      <c r="KZD308" s="80"/>
      <c r="KZE308" s="80"/>
      <c r="KZF308" s="80"/>
      <c r="KZG308" s="80"/>
      <c r="KZH308" s="80"/>
      <c r="KZI308" s="80"/>
      <c r="KZJ308" s="80"/>
      <c r="KZK308" s="80"/>
      <c r="KZL308" s="80"/>
      <c r="KZM308" s="80"/>
      <c r="KZN308" s="80"/>
      <c r="KZO308" s="80"/>
      <c r="KZP308" s="80"/>
      <c r="KZQ308" s="80"/>
      <c r="KZR308" s="80"/>
      <c r="KZS308" s="80"/>
      <c r="KZT308" s="80"/>
      <c r="KZU308" s="80"/>
      <c r="KZV308" s="80"/>
      <c r="KZW308" s="80"/>
      <c r="KZX308" s="80"/>
      <c r="KZY308" s="80"/>
      <c r="KZZ308" s="80"/>
      <c r="LAA308" s="80"/>
      <c r="LAB308" s="80"/>
      <c r="LAC308" s="80"/>
      <c r="LAD308" s="80"/>
      <c r="LAE308" s="80"/>
      <c r="LAF308" s="80"/>
      <c r="LAG308" s="80"/>
      <c r="LAH308" s="80"/>
      <c r="LAI308" s="80"/>
      <c r="LAJ308" s="80"/>
      <c r="LAK308" s="80"/>
      <c r="LAL308" s="80"/>
      <c r="LAM308" s="80"/>
      <c r="LAN308" s="80"/>
      <c r="LAO308" s="80"/>
      <c r="LAP308" s="80"/>
      <c r="LAQ308" s="80"/>
      <c r="LAR308" s="80"/>
      <c r="LAS308" s="80"/>
      <c r="LAT308" s="80"/>
      <c r="LAU308" s="80"/>
      <c r="LAV308" s="80"/>
      <c r="LAW308" s="80"/>
      <c r="LAX308" s="80"/>
      <c r="LAY308" s="80"/>
      <c r="LAZ308" s="80"/>
      <c r="LBA308" s="80"/>
      <c r="LBB308" s="80"/>
      <c r="LBC308" s="80"/>
      <c r="LBD308" s="80"/>
      <c r="LBE308" s="80"/>
      <c r="LBF308" s="80"/>
      <c r="LBG308" s="80"/>
      <c r="LBH308" s="80"/>
      <c r="LBI308" s="80"/>
      <c r="LBJ308" s="80"/>
      <c r="LBK308" s="80"/>
      <c r="LBL308" s="80"/>
      <c r="LBM308" s="80"/>
      <c r="LBN308" s="80"/>
      <c r="LBO308" s="80"/>
      <c r="LBP308" s="80"/>
      <c r="LBQ308" s="80"/>
      <c r="LBR308" s="80"/>
      <c r="LBS308" s="80"/>
      <c r="LBT308" s="80"/>
      <c r="LBU308" s="80"/>
      <c r="LBV308" s="80"/>
      <c r="LBW308" s="80"/>
      <c r="LBX308" s="80"/>
      <c r="LBY308" s="80"/>
      <c r="LBZ308" s="80"/>
      <c r="LCA308" s="80"/>
      <c r="LCB308" s="80"/>
      <c r="LCC308" s="80"/>
      <c r="LCD308" s="80"/>
      <c r="LCE308" s="80"/>
      <c r="LCF308" s="80"/>
      <c r="LCG308" s="80"/>
      <c r="LCH308" s="80"/>
      <c r="LCI308" s="80"/>
      <c r="LCJ308" s="80"/>
      <c r="LCK308" s="80"/>
      <c r="LCL308" s="80"/>
      <c r="LCM308" s="80"/>
      <c r="LCN308" s="80"/>
      <c r="LCO308" s="80"/>
      <c r="LCP308" s="80"/>
      <c r="LCQ308" s="80"/>
      <c r="LCR308" s="80"/>
      <c r="LCS308" s="80"/>
      <c r="LCT308" s="80"/>
      <c r="LCU308" s="80"/>
      <c r="LCV308" s="80"/>
      <c r="LCW308" s="80"/>
      <c r="LCX308" s="80"/>
      <c r="LCY308" s="80"/>
      <c r="LCZ308" s="80"/>
      <c r="LDA308" s="80"/>
      <c r="LDB308" s="80"/>
      <c r="LDC308" s="80"/>
      <c r="LDD308" s="80"/>
      <c r="LDE308" s="80"/>
      <c r="LDF308" s="80"/>
      <c r="LDG308" s="80"/>
      <c r="LDH308" s="80"/>
      <c r="LDI308" s="80"/>
      <c r="LDJ308" s="80"/>
      <c r="LDK308" s="80"/>
      <c r="LDL308" s="80"/>
      <c r="LDM308" s="80"/>
      <c r="LDN308" s="80"/>
      <c r="LDO308" s="80"/>
      <c r="LDP308" s="80"/>
      <c r="LDQ308" s="80"/>
      <c r="LDR308" s="80"/>
      <c r="LDS308" s="80"/>
      <c r="LDT308" s="80"/>
      <c r="LDU308" s="80"/>
      <c r="LDV308" s="80"/>
      <c r="LDW308" s="80"/>
      <c r="LDX308" s="80"/>
      <c r="LDY308" s="80"/>
      <c r="LDZ308" s="80"/>
      <c r="LEA308" s="80"/>
      <c r="LEB308" s="80"/>
      <c r="LEC308" s="80"/>
      <c r="LED308" s="80"/>
      <c r="LEE308" s="80"/>
      <c r="LEF308" s="80"/>
      <c r="LEG308" s="80"/>
      <c r="LEH308" s="80"/>
      <c r="LEI308" s="80"/>
      <c r="LEJ308" s="80"/>
      <c r="LEK308" s="80"/>
      <c r="LEL308" s="80"/>
      <c r="LEM308" s="80"/>
      <c r="LEN308" s="80"/>
      <c r="LEO308" s="80"/>
      <c r="LEP308" s="80"/>
      <c r="LEQ308" s="80"/>
      <c r="LER308" s="80"/>
      <c r="LES308" s="80"/>
      <c r="LET308" s="80"/>
      <c r="LEU308" s="80"/>
      <c r="LEV308" s="80"/>
      <c r="LEW308" s="80"/>
      <c r="LEX308" s="80"/>
      <c r="LEY308" s="80"/>
      <c r="LEZ308" s="80"/>
      <c r="LFA308" s="80"/>
      <c r="LFB308" s="80"/>
      <c r="LFC308" s="80"/>
      <c r="LFD308" s="80"/>
      <c r="LFE308" s="80"/>
      <c r="LFF308" s="80"/>
      <c r="LFG308" s="80"/>
      <c r="LFH308" s="80"/>
      <c r="LFI308" s="80"/>
      <c r="LFJ308" s="80"/>
      <c r="LFK308" s="80"/>
      <c r="LFL308" s="80"/>
      <c r="LFM308" s="80"/>
      <c r="LFN308" s="80"/>
      <c r="LFO308" s="80"/>
      <c r="LFP308" s="80"/>
      <c r="LFQ308" s="80"/>
      <c r="LFR308" s="80"/>
      <c r="LFS308" s="80"/>
      <c r="LFT308" s="80"/>
      <c r="LFU308" s="80"/>
      <c r="LFV308" s="80"/>
      <c r="LFW308" s="80"/>
      <c r="LFX308" s="80"/>
      <c r="LFY308" s="80"/>
      <c r="LFZ308" s="80"/>
      <c r="LGA308" s="80"/>
      <c r="LGB308" s="80"/>
      <c r="LGC308" s="80"/>
      <c r="LGD308" s="80"/>
      <c r="LGE308" s="80"/>
      <c r="LGF308" s="80"/>
      <c r="LGG308" s="80"/>
      <c r="LGH308" s="80"/>
      <c r="LGI308" s="80"/>
      <c r="LGJ308" s="80"/>
      <c r="LGK308" s="80"/>
      <c r="LGL308" s="80"/>
      <c r="LGM308" s="80"/>
      <c r="LGN308" s="80"/>
      <c r="LGO308" s="80"/>
      <c r="LGP308" s="80"/>
      <c r="LGQ308" s="80"/>
      <c r="LGR308" s="80"/>
      <c r="LGS308" s="80"/>
      <c r="LGT308" s="80"/>
      <c r="LGU308" s="80"/>
      <c r="LGV308" s="80"/>
      <c r="LGW308" s="80"/>
      <c r="LGX308" s="80"/>
      <c r="LGY308" s="80"/>
      <c r="LGZ308" s="80"/>
      <c r="LHA308" s="80"/>
      <c r="LHB308" s="80"/>
      <c r="LHC308" s="80"/>
      <c r="LHD308" s="80"/>
      <c r="LHE308" s="80"/>
      <c r="LHF308" s="80"/>
      <c r="LHG308" s="80"/>
      <c r="LHH308" s="80"/>
      <c r="LHI308" s="80"/>
      <c r="LHJ308" s="80"/>
      <c r="LHK308" s="80"/>
      <c r="LHL308" s="80"/>
      <c r="LHM308" s="80"/>
      <c r="LHN308" s="80"/>
      <c r="LHO308" s="80"/>
      <c r="LHP308" s="80"/>
      <c r="LHQ308" s="80"/>
      <c r="LHR308" s="80"/>
      <c r="LHS308" s="80"/>
      <c r="LHT308" s="80"/>
      <c r="LHU308" s="80"/>
      <c r="LHV308" s="80"/>
      <c r="LHW308" s="80"/>
      <c r="LHX308" s="80"/>
      <c r="LHY308" s="80"/>
      <c r="LHZ308" s="80"/>
      <c r="LIA308" s="80"/>
      <c r="LIB308" s="80"/>
      <c r="LIC308" s="80"/>
      <c r="LID308" s="80"/>
      <c r="LIE308" s="80"/>
      <c r="LIF308" s="80"/>
      <c r="LIG308" s="80"/>
      <c r="LIH308" s="80"/>
      <c r="LII308" s="80"/>
      <c r="LIJ308" s="80"/>
      <c r="LIK308" s="80"/>
      <c r="LIL308" s="80"/>
      <c r="LIM308" s="80"/>
      <c r="LIN308" s="80"/>
      <c r="LIO308" s="80"/>
      <c r="LIP308" s="80"/>
      <c r="LIQ308" s="80"/>
      <c r="LIR308" s="80"/>
      <c r="LIS308" s="80"/>
      <c r="LIT308" s="80"/>
      <c r="LIU308" s="80"/>
      <c r="LIV308" s="80"/>
      <c r="LIW308" s="80"/>
      <c r="LIX308" s="80"/>
      <c r="LIY308" s="80"/>
      <c r="LIZ308" s="80"/>
      <c r="LJA308" s="80"/>
      <c r="LJB308" s="80"/>
      <c r="LJC308" s="80"/>
      <c r="LJD308" s="80"/>
      <c r="LJE308" s="80"/>
      <c r="LJF308" s="80"/>
      <c r="LJG308" s="80"/>
      <c r="LJH308" s="80"/>
      <c r="LJI308" s="80"/>
      <c r="LJJ308" s="80"/>
      <c r="LJK308" s="80"/>
      <c r="LJL308" s="80"/>
      <c r="LJM308" s="80"/>
      <c r="LJN308" s="80"/>
      <c r="LJO308" s="80"/>
      <c r="LJP308" s="80"/>
      <c r="LJQ308" s="80"/>
      <c r="LJR308" s="80"/>
      <c r="LJS308" s="80"/>
      <c r="LJT308" s="80"/>
      <c r="LJU308" s="80"/>
      <c r="LJV308" s="80"/>
      <c r="LJW308" s="80"/>
      <c r="LJX308" s="80"/>
      <c r="LJY308" s="80"/>
      <c r="LJZ308" s="80"/>
      <c r="LKA308" s="80"/>
      <c r="LKB308" s="80"/>
      <c r="LKC308" s="80"/>
      <c r="LKD308" s="80"/>
      <c r="LKE308" s="80"/>
      <c r="LKF308" s="80"/>
      <c r="LKG308" s="80"/>
      <c r="LKH308" s="80"/>
      <c r="LKI308" s="80"/>
      <c r="LKJ308" s="80"/>
      <c r="LKK308" s="80"/>
      <c r="LKL308" s="80"/>
      <c r="LKM308" s="80"/>
      <c r="LKN308" s="80"/>
      <c r="LKO308" s="80"/>
      <c r="LKP308" s="80"/>
      <c r="LKQ308" s="80"/>
      <c r="LKR308" s="80"/>
      <c r="LKS308" s="80"/>
      <c r="LKT308" s="80"/>
      <c r="LKU308" s="80"/>
      <c r="LKV308" s="80"/>
      <c r="LKW308" s="80"/>
      <c r="LKX308" s="80"/>
      <c r="LKY308" s="80"/>
      <c r="LKZ308" s="80"/>
      <c r="LLA308" s="80"/>
      <c r="LLB308" s="80"/>
      <c r="LLC308" s="80"/>
      <c r="LLD308" s="80"/>
      <c r="LLE308" s="80"/>
      <c r="LLF308" s="80"/>
      <c r="LLG308" s="80"/>
      <c r="LLH308" s="80"/>
      <c r="LLI308" s="80"/>
      <c r="LLJ308" s="80"/>
      <c r="LLK308" s="80"/>
      <c r="LLL308" s="80"/>
      <c r="LLM308" s="80"/>
      <c r="LLN308" s="80"/>
      <c r="LLO308" s="80"/>
      <c r="LLP308" s="80"/>
      <c r="LLQ308" s="80"/>
      <c r="LLR308" s="80"/>
      <c r="LLS308" s="80"/>
      <c r="LLT308" s="80"/>
      <c r="LLU308" s="80"/>
      <c r="LLV308" s="80"/>
      <c r="LLW308" s="80"/>
      <c r="LLX308" s="80"/>
      <c r="LLY308" s="80"/>
      <c r="LLZ308" s="80"/>
      <c r="LMA308" s="80"/>
      <c r="LMB308" s="80"/>
      <c r="LMC308" s="80"/>
      <c r="LMD308" s="80"/>
      <c r="LME308" s="80"/>
      <c r="LMF308" s="80"/>
      <c r="LMG308" s="80"/>
      <c r="LMH308" s="80"/>
      <c r="LMI308" s="80"/>
      <c r="LMJ308" s="80"/>
      <c r="LMK308" s="80"/>
      <c r="LML308" s="80"/>
      <c r="LMM308" s="80"/>
      <c r="LMN308" s="80"/>
      <c r="LMO308" s="80"/>
      <c r="LMP308" s="80"/>
      <c r="LMQ308" s="80"/>
      <c r="LMR308" s="80"/>
      <c r="LMS308" s="80"/>
      <c r="LMT308" s="80"/>
      <c r="LMU308" s="80"/>
      <c r="LMV308" s="80"/>
      <c r="LMW308" s="80"/>
      <c r="LMX308" s="80"/>
      <c r="LMY308" s="80"/>
      <c r="LMZ308" s="80"/>
      <c r="LNA308" s="80"/>
      <c r="LNB308" s="80"/>
      <c r="LNC308" s="80"/>
      <c r="LND308" s="80"/>
      <c r="LNE308" s="80"/>
      <c r="LNF308" s="80"/>
      <c r="LNG308" s="80"/>
      <c r="LNH308" s="80"/>
      <c r="LNI308" s="80"/>
      <c r="LNJ308" s="80"/>
      <c r="LNK308" s="80"/>
      <c r="LNL308" s="80"/>
      <c r="LNM308" s="80"/>
      <c r="LNN308" s="80"/>
      <c r="LNO308" s="80"/>
      <c r="LNP308" s="80"/>
      <c r="LNQ308" s="80"/>
      <c r="LNR308" s="80"/>
      <c r="LNS308" s="80"/>
      <c r="LNT308" s="80"/>
      <c r="LNU308" s="80"/>
      <c r="LNV308" s="80"/>
      <c r="LNW308" s="80"/>
      <c r="LNX308" s="80"/>
      <c r="LNY308" s="80"/>
      <c r="LNZ308" s="80"/>
      <c r="LOA308" s="80"/>
      <c r="LOB308" s="80"/>
      <c r="LOC308" s="80"/>
      <c r="LOD308" s="80"/>
      <c r="LOE308" s="80"/>
      <c r="LOF308" s="80"/>
      <c r="LOG308" s="80"/>
      <c r="LOH308" s="80"/>
      <c r="LOI308" s="80"/>
      <c r="LOJ308" s="80"/>
      <c r="LOK308" s="80"/>
      <c r="LOL308" s="80"/>
      <c r="LOM308" s="80"/>
      <c r="LON308" s="80"/>
      <c r="LOO308" s="80"/>
      <c r="LOP308" s="80"/>
      <c r="LOQ308" s="80"/>
      <c r="LOR308" s="80"/>
      <c r="LOS308" s="80"/>
      <c r="LOT308" s="80"/>
      <c r="LOU308" s="80"/>
      <c r="LOV308" s="80"/>
      <c r="LOW308" s="80"/>
      <c r="LOX308" s="80"/>
      <c r="LOY308" s="80"/>
      <c r="LOZ308" s="80"/>
      <c r="LPA308" s="80"/>
      <c r="LPB308" s="80"/>
      <c r="LPC308" s="80"/>
      <c r="LPD308" s="80"/>
      <c r="LPE308" s="80"/>
      <c r="LPF308" s="80"/>
      <c r="LPG308" s="80"/>
      <c r="LPH308" s="80"/>
      <c r="LPI308" s="80"/>
      <c r="LPJ308" s="80"/>
      <c r="LPK308" s="80"/>
      <c r="LPL308" s="80"/>
      <c r="LPM308" s="80"/>
      <c r="LPN308" s="80"/>
      <c r="LPO308" s="80"/>
      <c r="LPP308" s="80"/>
      <c r="LPQ308" s="80"/>
      <c r="LPR308" s="80"/>
      <c r="LPS308" s="80"/>
      <c r="LPT308" s="80"/>
      <c r="LPU308" s="80"/>
      <c r="LPV308" s="80"/>
      <c r="LPW308" s="80"/>
      <c r="LPX308" s="80"/>
      <c r="LPY308" s="80"/>
      <c r="LPZ308" s="80"/>
      <c r="LQA308" s="80"/>
      <c r="LQB308" s="80"/>
      <c r="LQC308" s="80"/>
      <c r="LQD308" s="80"/>
      <c r="LQE308" s="80"/>
      <c r="LQF308" s="80"/>
      <c r="LQG308" s="80"/>
      <c r="LQH308" s="80"/>
      <c r="LQI308" s="80"/>
      <c r="LQJ308" s="80"/>
      <c r="LQK308" s="80"/>
      <c r="LQL308" s="80"/>
      <c r="LQM308" s="80"/>
      <c r="LQN308" s="80"/>
      <c r="LQO308" s="80"/>
      <c r="LQP308" s="80"/>
      <c r="LQQ308" s="80"/>
      <c r="LQR308" s="80"/>
      <c r="LQS308" s="80"/>
      <c r="LQT308" s="80"/>
      <c r="LQU308" s="80"/>
      <c r="LQV308" s="80"/>
      <c r="LQW308" s="80"/>
      <c r="LQX308" s="80"/>
      <c r="LQY308" s="80"/>
      <c r="LQZ308" s="80"/>
      <c r="LRA308" s="80"/>
      <c r="LRB308" s="80"/>
      <c r="LRC308" s="80"/>
      <c r="LRD308" s="80"/>
      <c r="LRE308" s="80"/>
      <c r="LRF308" s="80"/>
      <c r="LRG308" s="80"/>
      <c r="LRH308" s="80"/>
      <c r="LRI308" s="80"/>
      <c r="LRJ308" s="80"/>
      <c r="LRK308" s="80"/>
      <c r="LRL308" s="80"/>
      <c r="LRM308" s="80"/>
      <c r="LRN308" s="80"/>
      <c r="LRO308" s="80"/>
      <c r="LRP308" s="80"/>
      <c r="LRQ308" s="80"/>
      <c r="LRR308" s="80"/>
      <c r="LRS308" s="80"/>
      <c r="LRT308" s="80"/>
      <c r="LRU308" s="80"/>
      <c r="LRV308" s="80"/>
      <c r="LRW308" s="80"/>
      <c r="LRX308" s="80"/>
      <c r="LRY308" s="80"/>
      <c r="LRZ308" s="80"/>
      <c r="LSA308" s="80"/>
      <c r="LSB308" s="80"/>
      <c r="LSC308" s="80"/>
      <c r="LSD308" s="80"/>
      <c r="LSE308" s="80"/>
      <c r="LSF308" s="80"/>
      <c r="LSG308" s="80"/>
      <c r="LSH308" s="80"/>
      <c r="LSI308" s="80"/>
      <c r="LSJ308" s="80"/>
      <c r="LSK308" s="80"/>
      <c r="LSL308" s="80"/>
      <c r="LSM308" s="80"/>
      <c r="LSN308" s="80"/>
      <c r="LSO308" s="80"/>
      <c r="LSP308" s="80"/>
      <c r="LSQ308" s="80"/>
      <c r="LSR308" s="80"/>
      <c r="LSS308" s="80"/>
      <c r="LST308" s="80"/>
      <c r="LSU308" s="80"/>
      <c r="LSV308" s="80"/>
      <c r="LSW308" s="80"/>
      <c r="LSX308" s="80"/>
      <c r="LSY308" s="80"/>
      <c r="LSZ308" s="80"/>
      <c r="LTA308" s="80"/>
      <c r="LTB308" s="80"/>
      <c r="LTC308" s="80"/>
      <c r="LTD308" s="80"/>
      <c r="LTE308" s="80"/>
      <c r="LTF308" s="80"/>
      <c r="LTG308" s="80"/>
      <c r="LTH308" s="80"/>
      <c r="LTI308" s="80"/>
      <c r="LTJ308" s="80"/>
      <c r="LTK308" s="80"/>
      <c r="LTL308" s="80"/>
      <c r="LTM308" s="80"/>
      <c r="LTN308" s="80"/>
      <c r="LTO308" s="80"/>
      <c r="LTP308" s="80"/>
      <c r="LTQ308" s="80"/>
      <c r="LTR308" s="80"/>
      <c r="LTS308" s="80"/>
      <c r="LTT308" s="80"/>
      <c r="LTU308" s="80"/>
      <c r="LTV308" s="80"/>
      <c r="LTW308" s="80"/>
      <c r="LTX308" s="80"/>
      <c r="LTY308" s="80"/>
      <c r="LTZ308" s="80"/>
      <c r="LUA308" s="80"/>
      <c r="LUB308" s="80"/>
      <c r="LUC308" s="80"/>
      <c r="LUD308" s="80"/>
      <c r="LUE308" s="80"/>
      <c r="LUF308" s="80"/>
      <c r="LUG308" s="80"/>
      <c r="LUH308" s="80"/>
      <c r="LUI308" s="80"/>
      <c r="LUJ308" s="80"/>
      <c r="LUK308" s="80"/>
      <c r="LUL308" s="80"/>
      <c r="LUM308" s="80"/>
      <c r="LUN308" s="80"/>
      <c r="LUO308" s="80"/>
      <c r="LUP308" s="80"/>
      <c r="LUQ308" s="80"/>
      <c r="LUR308" s="80"/>
      <c r="LUS308" s="80"/>
      <c r="LUT308" s="80"/>
      <c r="LUU308" s="80"/>
      <c r="LUV308" s="80"/>
      <c r="LUW308" s="80"/>
      <c r="LUX308" s="80"/>
      <c r="LUY308" s="80"/>
      <c r="LUZ308" s="80"/>
      <c r="LVA308" s="80"/>
      <c r="LVB308" s="80"/>
      <c r="LVC308" s="80"/>
      <c r="LVD308" s="80"/>
      <c r="LVE308" s="80"/>
      <c r="LVF308" s="80"/>
      <c r="LVG308" s="80"/>
      <c r="LVH308" s="80"/>
      <c r="LVI308" s="80"/>
      <c r="LVJ308" s="80"/>
      <c r="LVK308" s="80"/>
      <c r="LVL308" s="80"/>
      <c r="LVM308" s="80"/>
      <c r="LVN308" s="80"/>
      <c r="LVO308" s="80"/>
      <c r="LVP308" s="80"/>
      <c r="LVQ308" s="80"/>
      <c r="LVR308" s="80"/>
      <c r="LVS308" s="80"/>
      <c r="LVT308" s="80"/>
      <c r="LVU308" s="80"/>
      <c r="LVV308" s="80"/>
      <c r="LVW308" s="80"/>
      <c r="LVX308" s="80"/>
      <c r="LVY308" s="80"/>
      <c r="LVZ308" s="80"/>
      <c r="LWA308" s="80"/>
      <c r="LWB308" s="80"/>
      <c r="LWC308" s="80"/>
      <c r="LWD308" s="80"/>
      <c r="LWE308" s="80"/>
      <c r="LWF308" s="80"/>
      <c r="LWG308" s="80"/>
      <c r="LWH308" s="80"/>
      <c r="LWI308" s="80"/>
      <c r="LWJ308" s="80"/>
      <c r="LWK308" s="80"/>
      <c r="LWL308" s="80"/>
      <c r="LWM308" s="80"/>
      <c r="LWN308" s="80"/>
      <c r="LWO308" s="80"/>
      <c r="LWP308" s="80"/>
      <c r="LWQ308" s="80"/>
      <c r="LWR308" s="80"/>
      <c r="LWS308" s="80"/>
      <c r="LWT308" s="80"/>
      <c r="LWU308" s="80"/>
      <c r="LWV308" s="80"/>
      <c r="LWW308" s="80"/>
      <c r="LWX308" s="80"/>
      <c r="LWY308" s="80"/>
      <c r="LWZ308" s="80"/>
      <c r="LXA308" s="80"/>
      <c r="LXB308" s="80"/>
      <c r="LXC308" s="80"/>
      <c r="LXD308" s="80"/>
      <c r="LXE308" s="80"/>
      <c r="LXF308" s="80"/>
      <c r="LXG308" s="80"/>
      <c r="LXH308" s="80"/>
      <c r="LXI308" s="80"/>
      <c r="LXJ308" s="80"/>
      <c r="LXK308" s="80"/>
      <c r="LXL308" s="80"/>
      <c r="LXM308" s="80"/>
      <c r="LXN308" s="80"/>
      <c r="LXO308" s="80"/>
      <c r="LXP308" s="80"/>
      <c r="LXQ308" s="80"/>
      <c r="LXR308" s="80"/>
      <c r="LXS308" s="80"/>
      <c r="LXT308" s="80"/>
      <c r="LXU308" s="80"/>
      <c r="LXV308" s="80"/>
      <c r="LXW308" s="80"/>
      <c r="LXX308" s="80"/>
      <c r="LXY308" s="80"/>
      <c r="LXZ308" s="80"/>
      <c r="LYA308" s="80"/>
      <c r="LYB308" s="80"/>
      <c r="LYC308" s="80"/>
      <c r="LYD308" s="80"/>
      <c r="LYE308" s="80"/>
      <c r="LYF308" s="80"/>
      <c r="LYG308" s="80"/>
      <c r="LYH308" s="80"/>
      <c r="LYI308" s="80"/>
      <c r="LYJ308" s="80"/>
      <c r="LYK308" s="80"/>
      <c r="LYL308" s="80"/>
      <c r="LYM308" s="80"/>
      <c r="LYN308" s="80"/>
      <c r="LYO308" s="80"/>
      <c r="LYP308" s="80"/>
      <c r="LYQ308" s="80"/>
      <c r="LYR308" s="80"/>
      <c r="LYS308" s="80"/>
      <c r="LYT308" s="80"/>
      <c r="LYU308" s="80"/>
      <c r="LYV308" s="80"/>
      <c r="LYW308" s="80"/>
      <c r="LYX308" s="80"/>
      <c r="LYY308" s="80"/>
      <c r="LYZ308" s="80"/>
      <c r="LZA308" s="80"/>
      <c r="LZB308" s="80"/>
      <c r="LZC308" s="80"/>
      <c r="LZD308" s="80"/>
      <c r="LZE308" s="80"/>
      <c r="LZF308" s="80"/>
      <c r="LZG308" s="80"/>
      <c r="LZH308" s="80"/>
      <c r="LZI308" s="80"/>
      <c r="LZJ308" s="80"/>
      <c r="LZK308" s="80"/>
      <c r="LZL308" s="80"/>
      <c r="LZM308" s="80"/>
      <c r="LZN308" s="80"/>
      <c r="LZO308" s="80"/>
      <c r="LZP308" s="80"/>
      <c r="LZQ308" s="80"/>
      <c r="LZR308" s="80"/>
      <c r="LZS308" s="80"/>
      <c r="LZT308" s="80"/>
      <c r="LZU308" s="80"/>
      <c r="LZV308" s="80"/>
      <c r="LZW308" s="80"/>
      <c r="LZX308" s="80"/>
      <c r="LZY308" s="80"/>
      <c r="LZZ308" s="80"/>
      <c r="MAA308" s="80"/>
      <c r="MAB308" s="80"/>
      <c r="MAC308" s="80"/>
      <c r="MAD308" s="80"/>
      <c r="MAE308" s="80"/>
      <c r="MAF308" s="80"/>
      <c r="MAG308" s="80"/>
      <c r="MAH308" s="80"/>
      <c r="MAI308" s="80"/>
      <c r="MAJ308" s="80"/>
      <c r="MAK308" s="80"/>
      <c r="MAL308" s="80"/>
      <c r="MAM308" s="80"/>
      <c r="MAN308" s="80"/>
      <c r="MAO308" s="80"/>
      <c r="MAP308" s="80"/>
      <c r="MAQ308" s="80"/>
      <c r="MAR308" s="80"/>
      <c r="MAS308" s="80"/>
      <c r="MAT308" s="80"/>
      <c r="MAU308" s="80"/>
      <c r="MAV308" s="80"/>
      <c r="MAW308" s="80"/>
      <c r="MAX308" s="80"/>
      <c r="MAY308" s="80"/>
      <c r="MAZ308" s="80"/>
      <c r="MBA308" s="80"/>
      <c r="MBB308" s="80"/>
      <c r="MBC308" s="80"/>
      <c r="MBD308" s="80"/>
      <c r="MBE308" s="80"/>
      <c r="MBF308" s="80"/>
      <c r="MBG308" s="80"/>
      <c r="MBH308" s="80"/>
      <c r="MBI308" s="80"/>
      <c r="MBJ308" s="80"/>
      <c r="MBK308" s="80"/>
      <c r="MBL308" s="80"/>
      <c r="MBM308" s="80"/>
      <c r="MBN308" s="80"/>
      <c r="MBO308" s="80"/>
      <c r="MBP308" s="80"/>
      <c r="MBQ308" s="80"/>
      <c r="MBR308" s="80"/>
      <c r="MBS308" s="80"/>
      <c r="MBT308" s="80"/>
      <c r="MBU308" s="80"/>
      <c r="MBV308" s="80"/>
      <c r="MBW308" s="80"/>
      <c r="MBX308" s="80"/>
      <c r="MBY308" s="80"/>
      <c r="MBZ308" s="80"/>
      <c r="MCA308" s="80"/>
      <c r="MCB308" s="80"/>
      <c r="MCC308" s="80"/>
      <c r="MCD308" s="80"/>
      <c r="MCE308" s="80"/>
      <c r="MCF308" s="80"/>
      <c r="MCG308" s="80"/>
      <c r="MCH308" s="80"/>
      <c r="MCI308" s="80"/>
      <c r="MCJ308" s="80"/>
      <c r="MCK308" s="80"/>
      <c r="MCL308" s="80"/>
      <c r="MCM308" s="80"/>
      <c r="MCN308" s="80"/>
      <c r="MCO308" s="80"/>
      <c r="MCP308" s="80"/>
      <c r="MCQ308" s="80"/>
      <c r="MCR308" s="80"/>
      <c r="MCS308" s="80"/>
      <c r="MCT308" s="80"/>
      <c r="MCU308" s="80"/>
      <c r="MCV308" s="80"/>
      <c r="MCW308" s="80"/>
      <c r="MCX308" s="80"/>
      <c r="MCY308" s="80"/>
      <c r="MCZ308" s="80"/>
      <c r="MDA308" s="80"/>
      <c r="MDB308" s="80"/>
      <c r="MDC308" s="80"/>
      <c r="MDD308" s="80"/>
      <c r="MDE308" s="80"/>
      <c r="MDF308" s="80"/>
      <c r="MDG308" s="80"/>
      <c r="MDH308" s="80"/>
      <c r="MDI308" s="80"/>
      <c r="MDJ308" s="80"/>
      <c r="MDK308" s="80"/>
      <c r="MDL308" s="80"/>
      <c r="MDM308" s="80"/>
      <c r="MDN308" s="80"/>
      <c r="MDO308" s="80"/>
      <c r="MDP308" s="80"/>
      <c r="MDQ308" s="80"/>
      <c r="MDR308" s="80"/>
      <c r="MDS308" s="80"/>
      <c r="MDT308" s="80"/>
      <c r="MDU308" s="80"/>
      <c r="MDV308" s="80"/>
      <c r="MDW308" s="80"/>
      <c r="MDX308" s="80"/>
      <c r="MDY308" s="80"/>
      <c r="MDZ308" s="80"/>
      <c r="MEA308" s="80"/>
      <c r="MEB308" s="80"/>
      <c r="MEC308" s="80"/>
      <c r="MED308" s="80"/>
      <c r="MEE308" s="80"/>
      <c r="MEF308" s="80"/>
      <c r="MEG308" s="80"/>
      <c r="MEH308" s="80"/>
      <c r="MEI308" s="80"/>
      <c r="MEJ308" s="80"/>
      <c r="MEK308" s="80"/>
      <c r="MEL308" s="80"/>
      <c r="MEM308" s="80"/>
      <c r="MEN308" s="80"/>
      <c r="MEO308" s="80"/>
      <c r="MEP308" s="80"/>
      <c r="MEQ308" s="80"/>
      <c r="MER308" s="80"/>
      <c r="MES308" s="80"/>
      <c r="MET308" s="80"/>
      <c r="MEU308" s="80"/>
      <c r="MEV308" s="80"/>
      <c r="MEW308" s="80"/>
      <c r="MEX308" s="80"/>
      <c r="MEY308" s="80"/>
      <c r="MEZ308" s="80"/>
      <c r="MFA308" s="80"/>
      <c r="MFB308" s="80"/>
      <c r="MFC308" s="80"/>
      <c r="MFD308" s="80"/>
      <c r="MFE308" s="80"/>
      <c r="MFF308" s="80"/>
      <c r="MFG308" s="80"/>
      <c r="MFH308" s="80"/>
      <c r="MFI308" s="80"/>
      <c r="MFJ308" s="80"/>
      <c r="MFK308" s="80"/>
      <c r="MFL308" s="80"/>
      <c r="MFM308" s="80"/>
      <c r="MFN308" s="80"/>
      <c r="MFO308" s="80"/>
      <c r="MFP308" s="80"/>
      <c r="MFQ308" s="80"/>
      <c r="MFR308" s="80"/>
      <c r="MFS308" s="80"/>
      <c r="MFT308" s="80"/>
      <c r="MFU308" s="80"/>
      <c r="MFV308" s="80"/>
      <c r="MFW308" s="80"/>
      <c r="MFX308" s="80"/>
      <c r="MFY308" s="80"/>
      <c r="MFZ308" s="80"/>
      <c r="MGA308" s="80"/>
      <c r="MGB308" s="80"/>
      <c r="MGC308" s="80"/>
      <c r="MGD308" s="80"/>
      <c r="MGE308" s="80"/>
      <c r="MGF308" s="80"/>
      <c r="MGG308" s="80"/>
      <c r="MGH308" s="80"/>
      <c r="MGI308" s="80"/>
      <c r="MGJ308" s="80"/>
      <c r="MGK308" s="80"/>
      <c r="MGL308" s="80"/>
      <c r="MGM308" s="80"/>
      <c r="MGN308" s="80"/>
      <c r="MGO308" s="80"/>
      <c r="MGP308" s="80"/>
      <c r="MGQ308" s="80"/>
      <c r="MGR308" s="80"/>
      <c r="MGS308" s="80"/>
      <c r="MGT308" s="80"/>
      <c r="MGU308" s="80"/>
      <c r="MGV308" s="80"/>
      <c r="MGW308" s="80"/>
      <c r="MGX308" s="80"/>
      <c r="MGY308" s="80"/>
      <c r="MGZ308" s="80"/>
      <c r="MHA308" s="80"/>
      <c r="MHB308" s="80"/>
      <c r="MHC308" s="80"/>
      <c r="MHD308" s="80"/>
      <c r="MHE308" s="80"/>
      <c r="MHF308" s="80"/>
      <c r="MHG308" s="80"/>
      <c r="MHH308" s="80"/>
      <c r="MHI308" s="80"/>
      <c r="MHJ308" s="80"/>
      <c r="MHK308" s="80"/>
      <c r="MHL308" s="80"/>
      <c r="MHM308" s="80"/>
      <c r="MHN308" s="80"/>
      <c r="MHO308" s="80"/>
      <c r="MHP308" s="80"/>
      <c r="MHQ308" s="80"/>
      <c r="MHR308" s="80"/>
      <c r="MHS308" s="80"/>
      <c r="MHT308" s="80"/>
      <c r="MHU308" s="80"/>
      <c r="MHV308" s="80"/>
      <c r="MHW308" s="80"/>
      <c r="MHX308" s="80"/>
      <c r="MHY308" s="80"/>
      <c r="MHZ308" s="80"/>
      <c r="MIA308" s="80"/>
      <c r="MIB308" s="80"/>
      <c r="MIC308" s="80"/>
      <c r="MID308" s="80"/>
      <c r="MIE308" s="80"/>
      <c r="MIF308" s="80"/>
      <c r="MIG308" s="80"/>
      <c r="MIH308" s="80"/>
      <c r="MII308" s="80"/>
      <c r="MIJ308" s="80"/>
      <c r="MIK308" s="80"/>
      <c r="MIL308" s="80"/>
      <c r="MIM308" s="80"/>
      <c r="MIN308" s="80"/>
      <c r="MIO308" s="80"/>
      <c r="MIP308" s="80"/>
      <c r="MIQ308" s="80"/>
      <c r="MIR308" s="80"/>
      <c r="MIS308" s="80"/>
      <c r="MIT308" s="80"/>
      <c r="MIU308" s="80"/>
      <c r="MIV308" s="80"/>
      <c r="MIW308" s="80"/>
      <c r="MIX308" s="80"/>
      <c r="MIY308" s="80"/>
      <c r="MIZ308" s="80"/>
      <c r="MJA308" s="80"/>
      <c r="MJB308" s="80"/>
      <c r="MJC308" s="80"/>
      <c r="MJD308" s="80"/>
      <c r="MJE308" s="80"/>
      <c r="MJF308" s="80"/>
      <c r="MJG308" s="80"/>
      <c r="MJH308" s="80"/>
      <c r="MJI308" s="80"/>
      <c r="MJJ308" s="80"/>
      <c r="MJK308" s="80"/>
      <c r="MJL308" s="80"/>
      <c r="MJM308" s="80"/>
      <c r="MJN308" s="80"/>
      <c r="MJO308" s="80"/>
      <c r="MJP308" s="80"/>
      <c r="MJQ308" s="80"/>
      <c r="MJR308" s="80"/>
      <c r="MJS308" s="80"/>
      <c r="MJT308" s="80"/>
      <c r="MJU308" s="80"/>
      <c r="MJV308" s="80"/>
      <c r="MJW308" s="80"/>
      <c r="MJX308" s="80"/>
      <c r="MJY308" s="80"/>
      <c r="MJZ308" s="80"/>
      <c r="MKA308" s="80"/>
      <c r="MKB308" s="80"/>
      <c r="MKC308" s="80"/>
      <c r="MKD308" s="80"/>
      <c r="MKE308" s="80"/>
      <c r="MKF308" s="80"/>
      <c r="MKG308" s="80"/>
      <c r="MKH308" s="80"/>
      <c r="MKI308" s="80"/>
      <c r="MKJ308" s="80"/>
      <c r="MKK308" s="80"/>
      <c r="MKL308" s="80"/>
      <c r="MKM308" s="80"/>
      <c r="MKN308" s="80"/>
      <c r="MKO308" s="80"/>
      <c r="MKP308" s="80"/>
      <c r="MKQ308" s="80"/>
      <c r="MKR308" s="80"/>
      <c r="MKS308" s="80"/>
      <c r="MKT308" s="80"/>
      <c r="MKU308" s="80"/>
      <c r="MKV308" s="80"/>
      <c r="MKW308" s="80"/>
      <c r="MKX308" s="80"/>
      <c r="MKY308" s="80"/>
      <c r="MKZ308" s="80"/>
      <c r="MLA308" s="80"/>
      <c r="MLB308" s="80"/>
      <c r="MLC308" s="80"/>
      <c r="MLD308" s="80"/>
      <c r="MLE308" s="80"/>
      <c r="MLF308" s="80"/>
      <c r="MLG308" s="80"/>
      <c r="MLH308" s="80"/>
      <c r="MLI308" s="80"/>
      <c r="MLJ308" s="80"/>
      <c r="MLK308" s="80"/>
      <c r="MLL308" s="80"/>
      <c r="MLM308" s="80"/>
      <c r="MLN308" s="80"/>
      <c r="MLO308" s="80"/>
      <c r="MLP308" s="80"/>
      <c r="MLQ308" s="80"/>
      <c r="MLR308" s="80"/>
      <c r="MLS308" s="80"/>
      <c r="MLT308" s="80"/>
      <c r="MLU308" s="80"/>
      <c r="MLV308" s="80"/>
      <c r="MLW308" s="80"/>
      <c r="MLX308" s="80"/>
      <c r="MLY308" s="80"/>
      <c r="MLZ308" s="80"/>
      <c r="MMA308" s="80"/>
      <c r="MMB308" s="80"/>
      <c r="MMC308" s="80"/>
      <c r="MMD308" s="80"/>
      <c r="MME308" s="80"/>
      <c r="MMF308" s="80"/>
      <c r="MMG308" s="80"/>
      <c r="MMH308" s="80"/>
      <c r="MMI308" s="80"/>
      <c r="MMJ308" s="80"/>
      <c r="MMK308" s="80"/>
      <c r="MML308" s="80"/>
      <c r="MMM308" s="80"/>
      <c r="MMN308" s="80"/>
      <c r="MMO308" s="80"/>
      <c r="MMP308" s="80"/>
      <c r="MMQ308" s="80"/>
      <c r="MMR308" s="80"/>
      <c r="MMS308" s="80"/>
      <c r="MMT308" s="80"/>
      <c r="MMU308" s="80"/>
      <c r="MMV308" s="80"/>
      <c r="MMW308" s="80"/>
      <c r="MMX308" s="80"/>
      <c r="MMY308" s="80"/>
      <c r="MMZ308" s="80"/>
      <c r="MNA308" s="80"/>
      <c r="MNB308" s="80"/>
      <c r="MNC308" s="80"/>
      <c r="MND308" s="80"/>
      <c r="MNE308" s="80"/>
      <c r="MNF308" s="80"/>
      <c r="MNG308" s="80"/>
      <c r="MNH308" s="80"/>
      <c r="MNI308" s="80"/>
      <c r="MNJ308" s="80"/>
      <c r="MNK308" s="80"/>
      <c r="MNL308" s="80"/>
      <c r="MNM308" s="80"/>
      <c r="MNN308" s="80"/>
      <c r="MNO308" s="80"/>
      <c r="MNP308" s="80"/>
      <c r="MNQ308" s="80"/>
      <c r="MNR308" s="80"/>
      <c r="MNS308" s="80"/>
      <c r="MNT308" s="80"/>
      <c r="MNU308" s="80"/>
      <c r="MNV308" s="80"/>
      <c r="MNW308" s="80"/>
      <c r="MNX308" s="80"/>
      <c r="MNY308" s="80"/>
      <c r="MNZ308" s="80"/>
      <c r="MOA308" s="80"/>
      <c r="MOB308" s="80"/>
      <c r="MOC308" s="80"/>
      <c r="MOD308" s="80"/>
      <c r="MOE308" s="80"/>
      <c r="MOF308" s="80"/>
      <c r="MOG308" s="80"/>
      <c r="MOH308" s="80"/>
      <c r="MOI308" s="80"/>
      <c r="MOJ308" s="80"/>
      <c r="MOK308" s="80"/>
      <c r="MOL308" s="80"/>
      <c r="MOM308" s="80"/>
      <c r="MON308" s="80"/>
      <c r="MOO308" s="80"/>
      <c r="MOP308" s="80"/>
      <c r="MOQ308" s="80"/>
      <c r="MOR308" s="80"/>
      <c r="MOS308" s="80"/>
      <c r="MOT308" s="80"/>
      <c r="MOU308" s="80"/>
      <c r="MOV308" s="80"/>
      <c r="MOW308" s="80"/>
      <c r="MOX308" s="80"/>
      <c r="MOY308" s="80"/>
      <c r="MOZ308" s="80"/>
      <c r="MPA308" s="80"/>
      <c r="MPB308" s="80"/>
      <c r="MPC308" s="80"/>
      <c r="MPD308" s="80"/>
      <c r="MPE308" s="80"/>
      <c r="MPF308" s="80"/>
      <c r="MPG308" s="80"/>
      <c r="MPH308" s="80"/>
      <c r="MPI308" s="80"/>
      <c r="MPJ308" s="80"/>
      <c r="MPK308" s="80"/>
      <c r="MPL308" s="80"/>
      <c r="MPM308" s="80"/>
      <c r="MPN308" s="80"/>
      <c r="MPO308" s="80"/>
      <c r="MPP308" s="80"/>
      <c r="MPQ308" s="80"/>
      <c r="MPR308" s="80"/>
      <c r="MPS308" s="80"/>
      <c r="MPT308" s="80"/>
      <c r="MPU308" s="80"/>
      <c r="MPV308" s="80"/>
      <c r="MPW308" s="80"/>
      <c r="MPX308" s="80"/>
      <c r="MPY308" s="80"/>
      <c r="MPZ308" s="80"/>
      <c r="MQA308" s="80"/>
      <c r="MQB308" s="80"/>
      <c r="MQC308" s="80"/>
      <c r="MQD308" s="80"/>
      <c r="MQE308" s="80"/>
      <c r="MQF308" s="80"/>
      <c r="MQG308" s="80"/>
      <c r="MQH308" s="80"/>
      <c r="MQI308" s="80"/>
      <c r="MQJ308" s="80"/>
      <c r="MQK308" s="80"/>
      <c r="MQL308" s="80"/>
      <c r="MQM308" s="80"/>
      <c r="MQN308" s="80"/>
      <c r="MQO308" s="80"/>
      <c r="MQP308" s="80"/>
      <c r="MQQ308" s="80"/>
      <c r="MQR308" s="80"/>
      <c r="MQS308" s="80"/>
      <c r="MQT308" s="80"/>
      <c r="MQU308" s="80"/>
      <c r="MQV308" s="80"/>
      <c r="MQW308" s="80"/>
      <c r="MQX308" s="80"/>
      <c r="MQY308" s="80"/>
      <c r="MQZ308" s="80"/>
      <c r="MRA308" s="80"/>
      <c r="MRB308" s="80"/>
      <c r="MRC308" s="80"/>
      <c r="MRD308" s="80"/>
      <c r="MRE308" s="80"/>
      <c r="MRF308" s="80"/>
      <c r="MRG308" s="80"/>
      <c r="MRH308" s="80"/>
      <c r="MRI308" s="80"/>
      <c r="MRJ308" s="80"/>
      <c r="MRK308" s="80"/>
      <c r="MRL308" s="80"/>
      <c r="MRM308" s="80"/>
      <c r="MRN308" s="80"/>
      <c r="MRO308" s="80"/>
      <c r="MRP308" s="80"/>
      <c r="MRQ308" s="80"/>
      <c r="MRR308" s="80"/>
      <c r="MRS308" s="80"/>
      <c r="MRT308" s="80"/>
      <c r="MRU308" s="80"/>
      <c r="MRV308" s="80"/>
      <c r="MRW308" s="80"/>
      <c r="MRX308" s="80"/>
      <c r="MRY308" s="80"/>
      <c r="MRZ308" s="80"/>
      <c r="MSA308" s="80"/>
      <c r="MSB308" s="80"/>
      <c r="MSC308" s="80"/>
      <c r="MSD308" s="80"/>
      <c r="MSE308" s="80"/>
      <c r="MSF308" s="80"/>
      <c r="MSG308" s="80"/>
      <c r="MSH308" s="80"/>
      <c r="MSI308" s="80"/>
      <c r="MSJ308" s="80"/>
      <c r="MSK308" s="80"/>
      <c r="MSL308" s="80"/>
      <c r="MSM308" s="80"/>
      <c r="MSN308" s="80"/>
      <c r="MSO308" s="80"/>
      <c r="MSP308" s="80"/>
      <c r="MSQ308" s="80"/>
      <c r="MSR308" s="80"/>
      <c r="MSS308" s="80"/>
      <c r="MST308" s="80"/>
      <c r="MSU308" s="80"/>
      <c r="MSV308" s="80"/>
      <c r="MSW308" s="80"/>
      <c r="MSX308" s="80"/>
      <c r="MSY308" s="80"/>
      <c r="MSZ308" s="80"/>
      <c r="MTA308" s="80"/>
      <c r="MTB308" s="80"/>
      <c r="MTC308" s="80"/>
      <c r="MTD308" s="80"/>
      <c r="MTE308" s="80"/>
      <c r="MTF308" s="80"/>
      <c r="MTG308" s="80"/>
      <c r="MTH308" s="80"/>
      <c r="MTI308" s="80"/>
      <c r="MTJ308" s="80"/>
      <c r="MTK308" s="80"/>
      <c r="MTL308" s="80"/>
      <c r="MTM308" s="80"/>
      <c r="MTN308" s="80"/>
      <c r="MTO308" s="80"/>
      <c r="MTP308" s="80"/>
      <c r="MTQ308" s="80"/>
      <c r="MTR308" s="80"/>
      <c r="MTS308" s="80"/>
      <c r="MTT308" s="80"/>
      <c r="MTU308" s="80"/>
      <c r="MTV308" s="80"/>
      <c r="MTW308" s="80"/>
      <c r="MTX308" s="80"/>
      <c r="MTY308" s="80"/>
      <c r="MTZ308" s="80"/>
      <c r="MUA308" s="80"/>
      <c r="MUB308" s="80"/>
      <c r="MUC308" s="80"/>
      <c r="MUD308" s="80"/>
      <c r="MUE308" s="80"/>
      <c r="MUF308" s="80"/>
      <c r="MUG308" s="80"/>
      <c r="MUH308" s="80"/>
      <c r="MUI308" s="80"/>
      <c r="MUJ308" s="80"/>
      <c r="MUK308" s="80"/>
      <c r="MUL308" s="80"/>
      <c r="MUM308" s="80"/>
      <c r="MUN308" s="80"/>
      <c r="MUO308" s="80"/>
      <c r="MUP308" s="80"/>
      <c r="MUQ308" s="80"/>
      <c r="MUR308" s="80"/>
      <c r="MUS308" s="80"/>
      <c r="MUT308" s="80"/>
      <c r="MUU308" s="80"/>
      <c r="MUV308" s="80"/>
      <c r="MUW308" s="80"/>
      <c r="MUX308" s="80"/>
      <c r="MUY308" s="80"/>
      <c r="MUZ308" s="80"/>
      <c r="MVA308" s="80"/>
      <c r="MVB308" s="80"/>
      <c r="MVC308" s="80"/>
      <c r="MVD308" s="80"/>
      <c r="MVE308" s="80"/>
      <c r="MVF308" s="80"/>
      <c r="MVG308" s="80"/>
      <c r="MVH308" s="80"/>
      <c r="MVI308" s="80"/>
      <c r="MVJ308" s="80"/>
      <c r="MVK308" s="80"/>
      <c r="MVL308" s="80"/>
      <c r="MVM308" s="80"/>
      <c r="MVN308" s="80"/>
      <c r="MVO308" s="80"/>
      <c r="MVP308" s="80"/>
      <c r="MVQ308" s="80"/>
      <c r="MVR308" s="80"/>
      <c r="MVS308" s="80"/>
      <c r="MVT308" s="80"/>
      <c r="MVU308" s="80"/>
      <c r="MVV308" s="80"/>
      <c r="MVW308" s="80"/>
      <c r="MVX308" s="80"/>
      <c r="MVY308" s="80"/>
      <c r="MVZ308" s="80"/>
      <c r="MWA308" s="80"/>
      <c r="MWB308" s="80"/>
      <c r="MWC308" s="80"/>
      <c r="MWD308" s="80"/>
      <c r="MWE308" s="80"/>
      <c r="MWF308" s="80"/>
      <c r="MWG308" s="80"/>
      <c r="MWH308" s="80"/>
      <c r="MWI308" s="80"/>
      <c r="MWJ308" s="80"/>
      <c r="MWK308" s="80"/>
      <c r="MWL308" s="80"/>
      <c r="MWM308" s="80"/>
      <c r="MWN308" s="80"/>
      <c r="MWO308" s="80"/>
      <c r="MWP308" s="80"/>
      <c r="MWQ308" s="80"/>
      <c r="MWR308" s="80"/>
      <c r="MWS308" s="80"/>
      <c r="MWT308" s="80"/>
      <c r="MWU308" s="80"/>
      <c r="MWV308" s="80"/>
      <c r="MWW308" s="80"/>
      <c r="MWX308" s="80"/>
      <c r="MWY308" s="80"/>
      <c r="MWZ308" s="80"/>
      <c r="MXA308" s="80"/>
      <c r="MXB308" s="80"/>
      <c r="MXC308" s="80"/>
      <c r="MXD308" s="80"/>
      <c r="MXE308" s="80"/>
      <c r="MXF308" s="80"/>
      <c r="MXG308" s="80"/>
      <c r="MXH308" s="80"/>
      <c r="MXI308" s="80"/>
      <c r="MXJ308" s="80"/>
      <c r="MXK308" s="80"/>
      <c r="MXL308" s="80"/>
      <c r="MXM308" s="80"/>
      <c r="MXN308" s="80"/>
      <c r="MXO308" s="80"/>
      <c r="MXP308" s="80"/>
      <c r="MXQ308" s="80"/>
      <c r="MXR308" s="80"/>
      <c r="MXS308" s="80"/>
      <c r="MXT308" s="80"/>
      <c r="MXU308" s="80"/>
      <c r="MXV308" s="80"/>
      <c r="MXW308" s="80"/>
      <c r="MXX308" s="80"/>
      <c r="MXY308" s="80"/>
      <c r="MXZ308" s="80"/>
      <c r="MYA308" s="80"/>
      <c r="MYB308" s="80"/>
      <c r="MYC308" s="80"/>
      <c r="MYD308" s="80"/>
      <c r="MYE308" s="80"/>
      <c r="MYF308" s="80"/>
      <c r="MYG308" s="80"/>
      <c r="MYH308" s="80"/>
      <c r="MYI308" s="80"/>
      <c r="MYJ308" s="80"/>
      <c r="MYK308" s="80"/>
      <c r="MYL308" s="80"/>
      <c r="MYM308" s="80"/>
      <c r="MYN308" s="80"/>
      <c r="MYO308" s="80"/>
      <c r="MYP308" s="80"/>
      <c r="MYQ308" s="80"/>
      <c r="MYR308" s="80"/>
      <c r="MYS308" s="80"/>
      <c r="MYT308" s="80"/>
      <c r="MYU308" s="80"/>
      <c r="MYV308" s="80"/>
      <c r="MYW308" s="80"/>
      <c r="MYX308" s="80"/>
      <c r="MYY308" s="80"/>
      <c r="MYZ308" s="80"/>
      <c r="MZA308" s="80"/>
      <c r="MZB308" s="80"/>
      <c r="MZC308" s="80"/>
      <c r="MZD308" s="80"/>
      <c r="MZE308" s="80"/>
      <c r="MZF308" s="80"/>
      <c r="MZG308" s="80"/>
      <c r="MZH308" s="80"/>
      <c r="MZI308" s="80"/>
      <c r="MZJ308" s="80"/>
      <c r="MZK308" s="80"/>
      <c r="MZL308" s="80"/>
      <c r="MZM308" s="80"/>
      <c r="MZN308" s="80"/>
      <c r="MZO308" s="80"/>
      <c r="MZP308" s="80"/>
      <c r="MZQ308" s="80"/>
      <c r="MZR308" s="80"/>
      <c r="MZS308" s="80"/>
      <c r="MZT308" s="80"/>
      <c r="MZU308" s="80"/>
      <c r="MZV308" s="80"/>
      <c r="MZW308" s="80"/>
      <c r="MZX308" s="80"/>
      <c r="MZY308" s="80"/>
      <c r="MZZ308" s="80"/>
      <c r="NAA308" s="80"/>
      <c r="NAB308" s="80"/>
      <c r="NAC308" s="80"/>
      <c r="NAD308" s="80"/>
      <c r="NAE308" s="80"/>
      <c r="NAF308" s="80"/>
      <c r="NAG308" s="80"/>
      <c r="NAH308" s="80"/>
      <c r="NAI308" s="80"/>
      <c r="NAJ308" s="80"/>
      <c r="NAK308" s="80"/>
      <c r="NAL308" s="80"/>
      <c r="NAM308" s="80"/>
      <c r="NAN308" s="80"/>
      <c r="NAO308" s="80"/>
      <c r="NAP308" s="80"/>
      <c r="NAQ308" s="80"/>
      <c r="NAR308" s="80"/>
      <c r="NAS308" s="80"/>
      <c r="NAT308" s="80"/>
      <c r="NAU308" s="80"/>
      <c r="NAV308" s="80"/>
      <c r="NAW308" s="80"/>
      <c r="NAX308" s="80"/>
      <c r="NAY308" s="80"/>
      <c r="NAZ308" s="80"/>
      <c r="NBA308" s="80"/>
      <c r="NBB308" s="80"/>
      <c r="NBC308" s="80"/>
      <c r="NBD308" s="80"/>
      <c r="NBE308" s="80"/>
      <c r="NBF308" s="80"/>
      <c r="NBG308" s="80"/>
      <c r="NBH308" s="80"/>
      <c r="NBI308" s="80"/>
      <c r="NBJ308" s="80"/>
      <c r="NBK308" s="80"/>
      <c r="NBL308" s="80"/>
      <c r="NBM308" s="80"/>
      <c r="NBN308" s="80"/>
      <c r="NBO308" s="80"/>
      <c r="NBP308" s="80"/>
      <c r="NBQ308" s="80"/>
      <c r="NBR308" s="80"/>
      <c r="NBS308" s="80"/>
      <c r="NBT308" s="80"/>
      <c r="NBU308" s="80"/>
      <c r="NBV308" s="80"/>
      <c r="NBW308" s="80"/>
      <c r="NBX308" s="80"/>
      <c r="NBY308" s="80"/>
      <c r="NBZ308" s="80"/>
      <c r="NCA308" s="80"/>
      <c r="NCB308" s="80"/>
      <c r="NCC308" s="80"/>
      <c r="NCD308" s="80"/>
      <c r="NCE308" s="80"/>
      <c r="NCF308" s="80"/>
      <c r="NCG308" s="80"/>
      <c r="NCH308" s="80"/>
      <c r="NCI308" s="80"/>
      <c r="NCJ308" s="80"/>
      <c r="NCK308" s="80"/>
      <c r="NCL308" s="80"/>
      <c r="NCM308" s="80"/>
      <c r="NCN308" s="80"/>
      <c r="NCO308" s="80"/>
      <c r="NCP308" s="80"/>
      <c r="NCQ308" s="80"/>
      <c r="NCR308" s="80"/>
      <c r="NCS308" s="80"/>
      <c r="NCT308" s="80"/>
      <c r="NCU308" s="80"/>
      <c r="NCV308" s="80"/>
      <c r="NCW308" s="80"/>
      <c r="NCX308" s="80"/>
      <c r="NCY308" s="80"/>
      <c r="NCZ308" s="80"/>
      <c r="NDA308" s="80"/>
      <c r="NDB308" s="80"/>
      <c r="NDC308" s="80"/>
      <c r="NDD308" s="80"/>
      <c r="NDE308" s="80"/>
      <c r="NDF308" s="80"/>
      <c r="NDG308" s="80"/>
      <c r="NDH308" s="80"/>
      <c r="NDI308" s="80"/>
      <c r="NDJ308" s="80"/>
      <c r="NDK308" s="80"/>
      <c r="NDL308" s="80"/>
      <c r="NDM308" s="80"/>
      <c r="NDN308" s="80"/>
      <c r="NDO308" s="80"/>
      <c r="NDP308" s="80"/>
      <c r="NDQ308" s="80"/>
      <c r="NDR308" s="80"/>
      <c r="NDS308" s="80"/>
      <c r="NDT308" s="80"/>
      <c r="NDU308" s="80"/>
      <c r="NDV308" s="80"/>
      <c r="NDW308" s="80"/>
      <c r="NDX308" s="80"/>
      <c r="NDY308" s="80"/>
      <c r="NDZ308" s="80"/>
      <c r="NEA308" s="80"/>
      <c r="NEB308" s="80"/>
      <c r="NEC308" s="80"/>
      <c r="NED308" s="80"/>
      <c r="NEE308" s="80"/>
      <c r="NEF308" s="80"/>
      <c r="NEG308" s="80"/>
      <c r="NEH308" s="80"/>
      <c r="NEI308" s="80"/>
      <c r="NEJ308" s="80"/>
      <c r="NEK308" s="80"/>
      <c r="NEL308" s="80"/>
      <c r="NEM308" s="80"/>
      <c r="NEN308" s="80"/>
      <c r="NEO308" s="80"/>
      <c r="NEP308" s="80"/>
      <c r="NEQ308" s="80"/>
      <c r="NER308" s="80"/>
      <c r="NES308" s="80"/>
      <c r="NET308" s="80"/>
      <c r="NEU308" s="80"/>
      <c r="NEV308" s="80"/>
      <c r="NEW308" s="80"/>
      <c r="NEX308" s="80"/>
      <c r="NEY308" s="80"/>
      <c r="NEZ308" s="80"/>
      <c r="NFA308" s="80"/>
      <c r="NFB308" s="80"/>
      <c r="NFC308" s="80"/>
      <c r="NFD308" s="80"/>
      <c r="NFE308" s="80"/>
      <c r="NFF308" s="80"/>
      <c r="NFG308" s="80"/>
      <c r="NFH308" s="80"/>
      <c r="NFI308" s="80"/>
      <c r="NFJ308" s="80"/>
      <c r="NFK308" s="80"/>
      <c r="NFL308" s="80"/>
      <c r="NFM308" s="80"/>
      <c r="NFN308" s="80"/>
      <c r="NFO308" s="80"/>
      <c r="NFP308" s="80"/>
      <c r="NFQ308" s="80"/>
      <c r="NFR308" s="80"/>
      <c r="NFS308" s="80"/>
      <c r="NFT308" s="80"/>
      <c r="NFU308" s="80"/>
      <c r="NFV308" s="80"/>
      <c r="NFW308" s="80"/>
      <c r="NFX308" s="80"/>
      <c r="NFY308" s="80"/>
      <c r="NFZ308" s="80"/>
      <c r="NGA308" s="80"/>
      <c r="NGB308" s="80"/>
      <c r="NGC308" s="80"/>
      <c r="NGD308" s="80"/>
      <c r="NGE308" s="80"/>
      <c r="NGF308" s="80"/>
      <c r="NGG308" s="80"/>
      <c r="NGH308" s="80"/>
      <c r="NGI308" s="80"/>
      <c r="NGJ308" s="80"/>
      <c r="NGK308" s="80"/>
      <c r="NGL308" s="80"/>
      <c r="NGM308" s="80"/>
      <c r="NGN308" s="80"/>
      <c r="NGO308" s="80"/>
      <c r="NGP308" s="80"/>
      <c r="NGQ308" s="80"/>
      <c r="NGR308" s="80"/>
      <c r="NGS308" s="80"/>
      <c r="NGT308" s="80"/>
      <c r="NGU308" s="80"/>
      <c r="NGV308" s="80"/>
      <c r="NGW308" s="80"/>
      <c r="NGX308" s="80"/>
      <c r="NGY308" s="80"/>
      <c r="NGZ308" s="80"/>
      <c r="NHA308" s="80"/>
      <c r="NHB308" s="80"/>
      <c r="NHC308" s="80"/>
      <c r="NHD308" s="80"/>
      <c r="NHE308" s="80"/>
      <c r="NHF308" s="80"/>
      <c r="NHG308" s="80"/>
      <c r="NHH308" s="80"/>
      <c r="NHI308" s="80"/>
      <c r="NHJ308" s="80"/>
      <c r="NHK308" s="80"/>
      <c r="NHL308" s="80"/>
      <c r="NHM308" s="80"/>
      <c r="NHN308" s="80"/>
      <c r="NHO308" s="80"/>
      <c r="NHP308" s="80"/>
      <c r="NHQ308" s="80"/>
      <c r="NHR308" s="80"/>
      <c r="NHS308" s="80"/>
      <c r="NHT308" s="80"/>
      <c r="NHU308" s="80"/>
      <c r="NHV308" s="80"/>
      <c r="NHW308" s="80"/>
      <c r="NHX308" s="80"/>
      <c r="NHY308" s="80"/>
      <c r="NHZ308" s="80"/>
      <c r="NIA308" s="80"/>
      <c r="NIB308" s="80"/>
      <c r="NIC308" s="80"/>
      <c r="NID308" s="80"/>
      <c r="NIE308" s="80"/>
      <c r="NIF308" s="80"/>
      <c r="NIG308" s="80"/>
      <c r="NIH308" s="80"/>
      <c r="NII308" s="80"/>
      <c r="NIJ308" s="80"/>
      <c r="NIK308" s="80"/>
      <c r="NIL308" s="80"/>
      <c r="NIM308" s="80"/>
      <c r="NIN308" s="80"/>
      <c r="NIO308" s="80"/>
      <c r="NIP308" s="80"/>
      <c r="NIQ308" s="80"/>
      <c r="NIR308" s="80"/>
      <c r="NIS308" s="80"/>
      <c r="NIT308" s="80"/>
      <c r="NIU308" s="80"/>
      <c r="NIV308" s="80"/>
      <c r="NIW308" s="80"/>
      <c r="NIX308" s="80"/>
      <c r="NIY308" s="80"/>
      <c r="NIZ308" s="80"/>
      <c r="NJA308" s="80"/>
      <c r="NJB308" s="80"/>
      <c r="NJC308" s="80"/>
      <c r="NJD308" s="80"/>
      <c r="NJE308" s="80"/>
      <c r="NJF308" s="80"/>
      <c r="NJG308" s="80"/>
      <c r="NJH308" s="80"/>
      <c r="NJI308" s="80"/>
      <c r="NJJ308" s="80"/>
      <c r="NJK308" s="80"/>
      <c r="NJL308" s="80"/>
      <c r="NJM308" s="80"/>
      <c r="NJN308" s="80"/>
      <c r="NJO308" s="80"/>
      <c r="NJP308" s="80"/>
      <c r="NJQ308" s="80"/>
      <c r="NJR308" s="80"/>
      <c r="NJS308" s="80"/>
      <c r="NJT308" s="80"/>
      <c r="NJU308" s="80"/>
      <c r="NJV308" s="80"/>
      <c r="NJW308" s="80"/>
      <c r="NJX308" s="80"/>
      <c r="NJY308" s="80"/>
      <c r="NJZ308" s="80"/>
      <c r="NKA308" s="80"/>
      <c r="NKB308" s="80"/>
      <c r="NKC308" s="80"/>
      <c r="NKD308" s="80"/>
      <c r="NKE308" s="80"/>
      <c r="NKF308" s="80"/>
      <c r="NKG308" s="80"/>
      <c r="NKH308" s="80"/>
      <c r="NKI308" s="80"/>
      <c r="NKJ308" s="80"/>
      <c r="NKK308" s="80"/>
      <c r="NKL308" s="80"/>
      <c r="NKM308" s="80"/>
      <c r="NKN308" s="80"/>
      <c r="NKO308" s="80"/>
      <c r="NKP308" s="80"/>
      <c r="NKQ308" s="80"/>
      <c r="NKR308" s="80"/>
      <c r="NKS308" s="80"/>
      <c r="NKT308" s="80"/>
      <c r="NKU308" s="80"/>
      <c r="NKV308" s="80"/>
      <c r="NKW308" s="80"/>
      <c r="NKX308" s="80"/>
      <c r="NKY308" s="80"/>
      <c r="NKZ308" s="80"/>
      <c r="NLA308" s="80"/>
      <c r="NLB308" s="80"/>
      <c r="NLC308" s="80"/>
      <c r="NLD308" s="80"/>
      <c r="NLE308" s="80"/>
      <c r="NLF308" s="80"/>
      <c r="NLG308" s="80"/>
      <c r="NLH308" s="80"/>
      <c r="NLI308" s="80"/>
      <c r="NLJ308" s="80"/>
      <c r="NLK308" s="80"/>
      <c r="NLL308" s="80"/>
      <c r="NLM308" s="80"/>
      <c r="NLN308" s="80"/>
      <c r="NLO308" s="80"/>
      <c r="NLP308" s="80"/>
      <c r="NLQ308" s="80"/>
      <c r="NLR308" s="80"/>
      <c r="NLS308" s="80"/>
      <c r="NLT308" s="80"/>
      <c r="NLU308" s="80"/>
      <c r="NLV308" s="80"/>
      <c r="NLW308" s="80"/>
      <c r="NLX308" s="80"/>
      <c r="NLY308" s="80"/>
      <c r="NLZ308" s="80"/>
      <c r="NMA308" s="80"/>
      <c r="NMB308" s="80"/>
      <c r="NMC308" s="80"/>
      <c r="NMD308" s="80"/>
      <c r="NME308" s="80"/>
      <c r="NMF308" s="80"/>
      <c r="NMG308" s="80"/>
      <c r="NMH308" s="80"/>
      <c r="NMI308" s="80"/>
      <c r="NMJ308" s="80"/>
      <c r="NMK308" s="80"/>
      <c r="NML308" s="80"/>
      <c r="NMM308" s="80"/>
      <c r="NMN308" s="80"/>
      <c r="NMO308" s="80"/>
      <c r="NMP308" s="80"/>
      <c r="NMQ308" s="80"/>
      <c r="NMR308" s="80"/>
      <c r="NMS308" s="80"/>
      <c r="NMT308" s="80"/>
      <c r="NMU308" s="80"/>
      <c r="NMV308" s="80"/>
      <c r="NMW308" s="80"/>
      <c r="NMX308" s="80"/>
      <c r="NMY308" s="80"/>
      <c r="NMZ308" s="80"/>
      <c r="NNA308" s="80"/>
      <c r="NNB308" s="80"/>
      <c r="NNC308" s="80"/>
      <c r="NND308" s="80"/>
      <c r="NNE308" s="80"/>
      <c r="NNF308" s="80"/>
      <c r="NNG308" s="80"/>
      <c r="NNH308" s="80"/>
      <c r="NNI308" s="80"/>
      <c r="NNJ308" s="80"/>
      <c r="NNK308" s="80"/>
      <c r="NNL308" s="80"/>
      <c r="NNM308" s="80"/>
      <c r="NNN308" s="80"/>
      <c r="NNO308" s="80"/>
      <c r="NNP308" s="80"/>
      <c r="NNQ308" s="80"/>
      <c r="NNR308" s="80"/>
      <c r="NNS308" s="80"/>
      <c r="NNT308" s="80"/>
      <c r="NNU308" s="80"/>
      <c r="NNV308" s="80"/>
      <c r="NNW308" s="80"/>
      <c r="NNX308" s="80"/>
      <c r="NNY308" s="80"/>
      <c r="NNZ308" s="80"/>
      <c r="NOA308" s="80"/>
      <c r="NOB308" s="80"/>
      <c r="NOC308" s="80"/>
      <c r="NOD308" s="80"/>
      <c r="NOE308" s="80"/>
      <c r="NOF308" s="80"/>
      <c r="NOG308" s="80"/>
      <c r="NOH308" s="80"/>
      <c r="NOI308" s="80"/>
      <c r="NOJ308" s="80"/>
      <c r="NOK308" s="80"/>
      <c r="NOL308" s="80"/>
      <c r="NOM308" s="80"/>
      <c r="NON308" s="80"/>
      <c r="NOO308" s="80"/>
      <c r="NOP308" s="80"/>
      <c r="NOQ308" s="80"/>
      <c r="NOR308" s="80"/>
      <c r="NOS308" s="80"/>
      <c r="NOT308" s="80"/>
      <c r="NOU308" s="80"/>
      <c r="NOV308" s="80"/>
      <c r="NOW308" s="80"/>
      <c r="NOX308" s="80"/>
      <c r="NOY308" s="80"/>
      <c r="NOZ308" s="80"/>
      <c r="NPA308" s="80"/>
      <c r="NPB308" s="80"/>
      <c r="NPC308" s="80"/>
      <c r="NPD308" s="80"/>
      <c r="NPE308" s="80"/>
      <c r="NPF308" s="80"/>
      <c r="NPG308" s="80"/>
      <c r="NPH308" s="80"/>
      <c r="NPI308" s="80"/>
      <c r="NPJ308" s="80"/>
      <c r="NPK308" s="80"/>
      <c r="NPL308" s="80"/>
      <c r="NPM308" s="80"/>
      <c r="NPN308" s="80"/>
      <c r="NPO308" s="80"/>
      <c r="NPP308" s="80"/>
      <c r="NPQ308" s="80"/>
      <c r="NPR308" s="80"/>
      <c r="NPS308" s="80"/>
      <c r="NPT308" s="80"/>
      <c r="NPU308" s="80"/>
      <c r="NPV308" s="80"/>
      <c r="NPW308" s="80"/>
      <c r="NPX308" s="80"/>
      <c r="NPY308" s="80"/>
      <c r="NPZ308" s="80"/>
      <c r="NQA308" s="80"/>
      <c r="NQB308" s="80"/>
      <c r="NQC308" s="80"/>
      <c r="NQD308" s="80"/>
      <c r="NQE308" s="80"/>
      <c r="NQF308" s="80"/>
      <c r="NQG308" s="80"/>
      <c r="NQH308" s="80"/>
      <c r="NQI308" s="80"/>
      <c r="NQJ308" s="80"/>
      <c r="NQK308" s="80"/>
      <c r="NQL308" s="80"/>
      <c r="NQM308" s="80"/>
      <c r="NQN308" s="80"/>
      <c r="NQO308" s="80"/>
      <c r="NQP308" s="80"/>
      <c r="NQQ308" s="80"/>
      <c r="NQR308" s="80"/>
      <c r="NQS308" s="80"/>
      <c r="NQT308" s="80"/>
      <c r="NQU308" s="80"/>
      <c r="NQV308" s="80"/>
      <c r="NQW308" s="80"/>
      <c r="NQX308" s="80"/>
      <c r="NQY308" s="80"/>
      <c r="NQZ308" s="80"/>
      <c r="NRA308" s="80"/>
      <c r="NRB308" s="80"/>
      <c r="NRC308" s="80"/>
      <c r="NRD308" s="80"/>
      <c r="NRE308" s="80"/>
      <c r="NRF308" s="80"/>
      <c r="NRG308" s="80"/>
      <c r="NRH308" s="80"/>
      <c r="NRI308" s="80"/>
      <c r="NRJ308" s="80"/>
      <c r="NRK308" s="80"/>
      <c r="NRL308" s="80"/>
      <c r="NRM308" s="80"/>
      <c r="NRN308" s="80"/>
      <c r="NRO308" s="80"/>
      <c r="NRP308" s="80"/>
      <c r="NRQ308" s="80"/>
      <c r="NRR308" s="80"/>
      <c r="NRS308" s="80"/>
      <c r="NRT308" s="80"/>
      <c r="NRU308" s="80"/>
      <c r="NRV308" s="80"/>
      <c r="NRW308" s="80"/>
      <c r="NRX308" s="80"/>
      <c r="NRY308" s="80"/>
      <c r="NRZ308" s="80"/>
      <c r="NSA308" s="80"/>
      <c r="NSB308" s="80"/>
      <c r="NSC308" s="80"/>
      <c r="NSD308" s="80"/>
      <c r="NSE308" s="80"/>
      <c r="NSF308" s="80"/>
      <c r="NSG308" s="80"/>
      <c r="NSH308" s="80"/>
      <c r="NSI308" s="80"/>
      <c r="NSJ308" s="80"/>
      <c r="NSK308" s="80"/>
      <c r="NSL308" s="80"/>
      <c r="NSM308" s="80"/>
      <c r="NSN308" s="80"/>
      <c r="NSO308" s="80"/>
      <c r="NSP308" s="80"/>
      <c r="NSQ308" s="80"/>
      <c r="NSR308" s="80"/>
      <c r="NSS308" s="80"/>
      <c r="NST308" s="80"/>
      <c r="NSU308" s="80"/>
      <c r="NSV308" s="80"/>
      <c r="NSW308" s="80"/>
      <c r="NSX308" s="80"/>
      <c r="NSY308" s="80"/>
      <c r="NSZ308" s="80"/>
      <c r="NTA308" s="80"/>
      <c r="NTB308" s="80"/>
      <c r="NTC308" s="80"/>
      <c r="NTD308" s="80"/>
      <c r="NTE308" s="80"/>
      <c r="NTF308" s="80"/>
      <c r="NTG308" s="80"/>
      <c r="NTH308" s="80"/>
      <c r="NTI308" s="80"/>
      <c r="NTJ308" s="80"/>
      <c r="NTK308" s="80"/>
      <c r="NTL308" s="80"/>
      <c r="NTM308" s="80"/>
      <c r="NTN308" s="80"/>
      <c r="NTO308" s="80"/>
      <c r="NTP308" s="80"/>
      <c r="NTQ308" s="80"/>
      <c r="NTR308" s="80"/>
      <c r="NTS308" s="80"/>
      <c r="NTT308" s="80"/>
      <c r="NTU308" s="80"/>
      <c r="NTV308" s="80"/>
      <c r="NTW308" s="80"/>
      <c r="NTX308" s="80"/>
      <c r="NTY308" s="80"/>
      <c r="NTZ308" s="80"/>
      <c r="NUA308" s="80"/>
      <c r="NUB308" s="80"/>
      <c r="NUC308" s="80"/>
      <c r="NUD308" s="80"/>
      <c r="NUE308" s="80"/>
      <c r="NUF308" s="80"/>
      <c r="NUG308" s="80"/>
      <c r="NUH308" s="80"/>
      <c r="NUI308" s="80"/>
      <c r="NUJ308" s="80"/>
      <c r="NUK308" s="80"/>
      <c r="NUL308" s="80"/>
      <c r="NUM308" s="80"/>
      <c r="NUN308" s="80"/>
      <c r="NUO308" s="80"/>
      <c r="NUP308" s="80"/>
      <c r="NUQ308" s="80"/>
      <c r="NUR308" s="80"/>
      <c r="NUS308" s="80"/>
      <c r="NUT308" s="80"/>
      <c r="NUU308" s="80"/>
      <c r="NUV308" s="80"/>
      <c r="NUW308" s="80"/>
      <c r="NUX308" s="80"/>
      <c r="NUY308" s="80"/>
      <c r="NUZ308" s="80"/>
      <c r="NVA308" s="80"/>
      <c r="NVB308" s="80"/>
      <c r="NVC308" s="80"/>
      <c r="NVD308" s="80"/>
      <c r="NVE308" s="80"/>
      <c r="NVF308" s="80"/>
      <c r="NVG308" s="80"/>
      <c r="NVH308" s="80"/>
      <c r="NVI308" s="80"/>
      <c r="NVJ308" s="80"/>
      <c r="NVK308" s="80"/>
      <c r="NVL308" s="80"/>
      <c r="NVM308" s="80"/>
      <c r="NVN308" s="80"/>
      <c r="NVO308" s="80"/>
      <c r="NVP308" s="80"/>
      <c r="NVQ308" s="80"/>
      <c r="NVR308" s="80"/>
      <c r="NVS308" s="80"/>
      <c r="NVT308" s="80"/>
      <c r="NVU308" s="80"/>
      <c r="NVV308" s="80"/>
      <c r="NVW308" s="80"/>
      <c r="NVX308" s="80"/>
      <c r="NVY308" s="80"/>
      <c r="NVZ308" s="80"/>
      <c r="NWA308" s="80"/>
      <c r="NWB308" s="80"/>
      <c r="NWC308" s="80"/>
      <c r="NWD308" s="80"/>
      <c r="NWE308" s="80"/>
      <c r="NWF308" s="80"/>
      <c r="NWG308" s="80"/>
      <c r="NWH308" s="80"/>
      <c r="NWI308" s="80"/>
      <c r="NWJ308" s="80"/>
      <c r="NWK308" s="80"/>
      <c r="NWL308" s="80"/>
      <c r="NWM308" s="80"/>
      <c r="NWN308" s="80"/>
      <c r="NWO308" s="80"/>
      <c r="NWP308" s="80"/>
      <c r="NWQ308" s="80"/>
      <c r="NWR308" s="80"/>
      <c r="NWS308" s="80"/>
      <c r="NWT308" s="80"/>
      <c r="NWU308" s="80"/>
      <c r="NWV308" s="80"/>
      <c r="NWW308" s="80"/>
      <c r="NWX308" s="80"/>
      <c r="NWY308" s="80"/>
      <c r="NWZ308" s="80"/>
      <c r="NXA308" s="80"/>
      <c r="NXB308" s="80"/>
      <c r="NXC308" s="80"/>
      <c r="NXD308" s="80"/>
      <c r="NXE308" s="80"/>
      <c r="NXF308" s="80"/>
      <c r="NXG308" s="80"/>
      <c r="NXH308" s="80"/>
      <c r="NXI308" s="80"/>
      <c r="NXJ308" s="80"/>
      <c r="NXK308" s="80"/>
      <c r="NXL308" s="80"/>
      <c r="NXM308" s="80"/>
      <c r="NXN308" s="80"/>
      <c r="NXO308" s="80"/>
      <c r="NXP308" s="80"/>
      <c r="NXQ308" s="80"/>
      <c r="NXR308" s="80"/>
      <c r="NXS308" s="80"/>
      <c r="NXT308" s="80"/>
      <c r="NXU308" s="80"/>
      <c r="NXV308" s="80"/>
      <c r="NXW308" s="80"/>
      <c r="NXX308" s="80"/>
      <c r="NXY308" s="80"/>
      <c r="NXZ308" s="80"/>
      <c r="NYA308" s="80"/>
      <c r="NYB308" s="80"/>
      <c r="NYC308" s="80"/>
      <c r="NYD308" s="80"/>
      <c r="NYE308" s="80"/>
      <c r="NYF308" s="80"/>
      <c r="NYG308" s="80"/>
      <c r="NYH308" s="80"/>
      <c r="NYI308" s="80"/>
      <c r="NYJ308" s="80"/>
      <c r="NYK308" s="80"/>
      <c r="NYL308" s="80"/>
      <c r="NYM308" s="80"/>
      <c r="NYN308" s="80"/>
      <c r="NYO308" s="80"/>
      <c r="NYP308" s="80"/>
      <c r="NYQ308" s="80"/>
      <c r="NYR308" s="80"/>
      <c r="NYS308" s="80"/>
      <c r="NYT308" s="80"/>
      <c r="NYU308" s="80"/>
      <c r="NYV308" s="80"/>
      <c r="NYW308" s="80"/>
      <c r="NYX308" s="80"/>
      <c r="NYY308" s="80"/>
      <c r="NYZ308" s="80"/>
      <c r="NZA308" s="80"/>
      <c r="NZB308" s="80"/>
      <c r="NZC308" s="80"/>
      <c r="NZD308" s="80"/>
      <c r="NZE308" s="80"/>
      <c r="NZF308" s="80"/>
      <c r="NZG308" s="80"/>
      <c r="NZH308" s="80"/>
      <c r="NZI308" s="80"/>
      <c r="NZJ308" s="80"/>
      <c r="NZK308" s="80"/>
      <c r="NZL308" s="80"/>
      <c r="NZM308" s="80"/>
      <c r="NZN308" s="80"/>
      <c r="NZO308" s="80"/>
      <c r="NZP308" s="80"/>
      <c r="NZQ308" s="80"/>
      <c r="NZR308" s="80"/>
      <c r="NZS308" s="80"/>
      <c r="NZT308" s="80"/>
      <c r="NZU308" s="80"/>
      <c r="NZV308" s="80"/>
      <c r="NZW308" s="80"/>
      <c r="NZX308" s="80"/>
      <c r="NZY308" s="80"/>
      <c r="NZZ308" s="80"/>
      <c r="OAA308" s="80"/>
      <c r="OAB308" s="80"/>
      <c r="OAC308" s="80"/>
      <c r="OAD308" s="80"/>
      <c r="OAE308" s="80"/>
      <c r="OAF308" s="80"/>
      <c r="OAG308" s="80"/>
      <c r="OAH308" s="80"/>
      <c r="OAI308" s="80"/>
      <c r="OAJ308" s="80"/>
      <c r="OAK308" s="80"/>
      <c r="OAL308" s="80"/>
      <c r="OAM308" s="80"/>
      <c r="OAN308" s="80"/>
      <c r="OAO308" s="80"/>
      <c r="OAP308" s="80"/>
      <c r="OAQ308" s="80"/>
      <c r="OAR308" s="80"/>
      <c r="OAS308" s="80"/>
      <c r="OAT308" s="80"/>
      <c r="OAU308" s="80"/>
      <c r="OAV308" s="80"/>
      <c r="OAW308" s="80"/>
      <c r="OAX308" s="80"/>
      <c r="OAY308" s="80"/>
      <c r="OAZ308" s="80"/>
      <c r="OBA308" s="80"/>
      <c r="OBB308" s="80"/>
      <c r="OBC308" s="80"/>
      <c r="OBD308" s="80"/>
      <c r="OBE308" s="80"/>
      <c r="OBF308" s="80"/>
      <c r="OBG308" s="80"/>
      <c r="OBH308" s="80"/>
      <c r="OBI308" s="80"/>
      <c r="OBJ308" s="80"/>
      <c r="OBK308" s="80"/>
      <c r="OBL308" s="80"/>
      <c r="OBM308" s="80"/>
      <c r="OBN308" s="80"/>
      <c r="OBO308" s="80"/>
      <c r="OBP308" s="80"/>
      <c r="OBQ308" s="80"/>
      <c r="OBR308" s="80"/>
      <c r="OBS308" s="80"/>
      <c r="OBT308" s="80"/>
      <c r="OBU308" s="80"/>
      <c r="OBV308" s="80"/>
      <c r="OBW308" s="80"/>
      <c r="OBX308" s="80"/>
      <c r="OBY308" s="80"/>
      <c r="OBZ308" s="80"/>
      <c r="OCA308" s="80"/>
      <c r="OCB308" s="80"/>
      <c r="OCC308" s="80"/>
      <c r="OCD308" s="80"/>
      <c r="OCE308" s="80"/>
      <c r="OCF308" s="80"/>
      <c r="OCG308" s="80"/>
      <c r="OCH308" s="80"/>
      <c r="OCI308" s="80"/>
      <c r="OCJ308" s="80"/>
      <c r="OCK308" s="80"/>
      <c r="OCL308" s="80"/>
      <c r="OCM308" s="80"/>
      <c r="OCN308" s="80"/>
      <c r="OCO308" s="80"/>
      <c r="OCP308" s="80"/>
      <c r="OCQ308" s="80"/>
      <c r="OCR308" s="80"/>
      <c r="OCS308" s="80"/>
      <c r="OCT308" s="80"/>
      <c r="OCU308" s="80"/>
      <c r="OCV308" s="80"/>
      <c r="OCW308" s="80"/>
      <c r="OCX308" s="80"/>
      <c r="OCY308" s="80"/>
      <c r="OCZ308" s="80"/>
      <c r="ODA308" s="80"/>
      <c r="ODB308" s="80"/>
      <c r="ODC308" s="80"/>
      <c r="ODD308" s="80"/>
      <c r="ODE308" s="80"/>
      <c r="ODF308" s="80"/>
      <c r="ODG308" s="80"/>
      <c r="ODH308" s="80"/>
      <c r="ODI308" s="80"/>
      <c r="ODJ308" s="80"/>
      <c r="ODK308" s="80"/>
      <c r="ODL308" s="80"/>
      <c r="ODM308" s="80"/>
      <c r="ODN308" s="80"/>
      <c r="ODO308" s="80"/>
      <c r="ODP308" s="80"/>
      <c r="ODQ308" s="80"/>
      <c r="ODR308" s="80"/>
      <c r="ODS308" s="80"/>
      <c r="ODT308" s="80"/>
      <c r="ODU308" s="80"/>
      <c r="ODV308" s="80"/>
      <c r="ODW308" s="80"/>
      <c r="ODX308" s="80"/>
      <c r="ODY308" s="80"/>
      <c r="ODZ308" s="80"/>
      <c r="OEA308" s="80"/>
      <c r="OEB308" s="80"/>
      <c r="OEC308" s="80"/>
      <c r="OED308" s="80"/>
      <c r="OEE308" s="80"/>
      <c r="OEF308" s="80"/>
      <c r="OEG308" s="80"/>
      <c r="OEH308" s="80"/>
      <c r="OEI308" s="80"/>
      <c r="OEJ308" s="80"/>
      <c r="OEK308" s="80"/>
      <c r="OEL308" s="80"/>
      <c r="OEM308" s="80"/>
      <c r="OEN308" s="80"/>
      <c r="OEO308" s="80"/>
      <c r="OEP308" s="80"/>
      <c r="OEQ308" s="80"/>
      <c r="OER308" s="80"/>
      <c r="OES308" s="80"/>
      <c r="OET308" s="80"/>
      <c r="OEU308" s="80"/>
      <c r="OEV308" s="80"/>
      <c r="OEW308" s="80"/>
      <c r="OEX308" s="80"/>
      <c r="OEY308" s="80"/>
      <c r="OEZ308" s="80"/>
      <c r="OFA308" s="80"/>
      <c r="OFB308" s="80"/>
      <c r="OFC308" s="80"/>
      <c r="OFD308" s="80"/>
      <c r="OFE308" s="80"/>
      <c r="OFF308" s="80"/>
      <c r="OFG308" s="80"/>
      <c r="OFH308" s="80"/>
      <c r="OFI308" s="80"/>
      <c r="OFJ308" s="80"/>
      <c r="OFK308" s="80"/>
      <c r="OFL308" s="80"/>
      <c r="OFM308" s="80"/>
      <c r="OFN308" s="80"/>
      <c r="OFO308" s="80"/>
      <c r="OFP308" s="80"/>
      <c r="OFQ308" s="80"/>
      <c r="OFR308" s="80"/>
      <c r="OFS308" s="80"/>
      <c r="OFT308" s="80"/>
      <c r="OFU308" s="80"/>
      <c r="OFV308" s="80"/>
      <c r="OFW308" s="80"/>
      <c r="OFX308" s="80"/>
      <c r="OFY308" s="80"/>
      <c r="OFZ308" s="80"/>
      <c r="OGA308" s="80"/>
      <c r="OGB308" s="80"/>
      <c r="OGC308" s="80"/>
      <c r="OGD308" s="80"/>
      <c r="OGE308" s="80"/>
      <c r="OGF308" s="80"/>
      <c r="OGG308" s="80"/>
      <c r="OGH308" s="80"/>
      <c r="OGI308" s="80"/>
      <c r="OGJ308" s="80"/>
      <c r="OGK308" s="80"/>
      <c r="OGL308" s="80"/>
      <c r="OGM308" s="80"/>
      <c r="OGN308" s="80"/>
      <c r="OGO308" s="80"/>
      <c r="OGP308" s="80"/>
      <c r="OGQ308" s="80"/>
      <c r="OGR308" s="80"/>
      <c r="OGS308" s="80"/>
      <c r="OGT308" s="80"/>
      <c r="OGU308" s="80"/>
      <c r="OGV308" s="80"/>
      <c r="OGW308" s="80"/>
      <c r="OGX308" s="80"/>
      <c r="OGY308" s="80"/>
      <c r="OGZ308" s="80"/>
      <c r="OHA308" s="80"/>
      <c r="OHB308" s="80"/>
      <c r="OHC308" s="80"/>
      <c r="OHD308" s="80"/>
      <c r="OHE308" s="80"/>
      <c r="OHF308" s="80"/>
      <c r="OHG308" s="80"/>
      <c r="OHH308" s="80"/>
      <c r="OHI308" s="80"/>
      <c r="OHJ308" s="80"/>
      <c r="OHK308" s="80"/>
      <c r="OHL308" s="80"/>
      <c r="OHM308" s="80"/>
      <c r="OHN308" s="80"/>
      <c r="OHO308" s="80"/>
      <c r="OHP308" s="80"/>
      <c r="OHQ308" s="80"/>
      <c r="OHR308" s="80"/>
      <c r="OHS308" s="80"/>
      <c r="OHT308" s="80"/>
      <c r="OHU308" s="80"/>
      <c r="OHV308" s="80"/>
      <c r="OHW308" s="80"/>
      <c r="OHX308" s="80"/>
      <c r="OHY308" s="80"/>
      <c r="OHZ308" s="80"/>
      <c r="OIA308" s="80"/>
      <c r="OIB308" s="80"/>
      <c r="OIC308" s="80"/>
      <c r="OID308" s="80"/>
      <c r="OIE308" s="80"/>
      <c r="OIF308" s="80"/>
      <c r="OIG308" s="80"/>
      <c r="OIH308" s="80"/>
      <c r="OII308" s="80"/>
      <c r="OIJ308" s="80"/>
      <c r="OIK308" s="80"/>
      <c r="OIL308" s="80"/>
      <c r="OIM308" s="80"/>
      <c r="OIN308" s="80"/>
      <c r="OIO308" s="80"/>
      <c r="OIP308" s="80"/>
      <c r="OIQ308" s="80"/>
      <c r="OIR308" s="80"/>
      <c r="OIS308" s="80"/>
      <c r="OIT308" s="80"/>
      <c r="OIU308" s="80"/>
      <c r="OIV308" s="80"/>
      <c r="OIW308" s="80"/>
      <c r="OIX308" s="80"/>
      <c r="OIY308" s="80"/>
      <c r="OIZ308" s="80"/>
      <c r="OJA308" s="80"/>
      <c r="OJB308" s="80"/>
      <c r="OJC308" s="80"/>
      <c r="OJD308" s="80"/>
      <c r="OJE308" s="80"/>
      <c r="OJF308" s="80"/>
      <c r="OJG308" s="80"/>
      <c r="OJH308" s="80"/>
      <c r="OJI308" s="80"/>
      <c r="OJJ308" s="80"/>
      <c r="OJK308" s="80"/>
      <c r="OJL308" s="80"/>
      <c r="OJM308" s="80"/>
      <c r="OJN308" s="80"/>
      <c r="OJO308" s="80"/>
      <c r="OJP308" s="80"/>
      <c r="OJQ308" s="80"/>
      <c r="OJR308" s="80"/>
      <c r="OJS308" s="80"/>
      <c r="OJT308" s="80"/>
      <c r="OJU308" s="80"/>
      <c r="OJV308" s="80"/>
      <c r="OJW308" s="80"/>
      <c r="OJX308" s="80"/>
      <c r="OJY308" s="80"/>
      <c r="OJZ308" s="80"/>
      <c r="OKA308" s="80"/>
      <c r="OKB308" s="80"/>
      <c r="OKC308" s="80"/>
      <c r="OKD308" s="80"/>
      <c r="OKE308" s="80"/>
      <c r="OKF308" s="80"/>
      <c r="OKG308" s="80"/>
      <c r="OKH308" s="80"/>
      <c r="OKI308" s="80"/>
      <c r="OKJ308" s="80"/>
      <c r="OKK308" s="80"/>
      <c r="OKL308" s="80"/>
      <c r="OKM308" s="80"/>
      <c r="OKN308" s="80"/>
      <c r="OKO308" s="80"/>
      <c r="OKP308" s="80"/>
      <c r="OKQ308" s="80"/>
      <c r="OKR308" s="80"/>
      <c r="OKS308" s="80"/>
      <c r="OKT308" s="80"/>
      <c r="OKU308" s="80"/>
      <c r="OKV308" s="80"/>
      <c r="OKW308" s="80"/>
      <c r="OKX308" s="80"/>
      <c r="OKY308" s="80"/>
      <c r="OKZ308" s="80"/>
      <c r="OLA308" s="80"/>
      <c r="OLB308" s="80"/>
      <c r="OLC308" s="80"/>
      <c r="OLD308" s="80"/>
      <c r="OLE308" s="80"/>
      <c r="OLF308" s="80"/>
      <c r="OLG308" s="80"/>
      <c r="OLH308" s="80"/>
      <c r="OLI308" s="80"/>
      <c r="OLJ308" s="80"/>
      <c r="OLK308" s="80"/>
      <c r="OLL308" s="80"/>
      <c r="OLM308" s="80"/>
      <c r="OLN308" s="80"/>
      <c r="OLO308" s="80"/>
      <c r="OLP308" s="80"/>
      <c r="OLQ308" s="80"/>
      <c r="OLR308" s="80"/>
      <c r="OLS308" s="80"/>
      <c r="OLT308" s="80"/>
      <c r="OLU308" s="80"/>
      <c r="OLV308" s="80"/>
      <c r="OLW308" s="80"/>
      <c r="OLX308" s="80"/>
      <c r="OLY308" s="80"/>
      <c r="OLZ308" s="80"/>
      <c r="OMA308" s="80"/>
      <c r="OMB308" s="80"/>
      <c r="OMC308" s="80"/>
      <c r="OMD308" s="80"/>
      <c r="OME308" s="80"/>
      <c r="OMF308" s="80"/>
      <c r="OMG308" s="80"/>
      <c r="OMH308" s="80"/>
      <c r="OMI308" s="80"/>
      <c r="OMJ308" s="80"/>
      <c r="OMK308" s="80"/>
      <c r="OML308" s="80"/>
      <c r="OMM308" s="80"/>
      <c r="OMN308" s="80"/>
      <c r="OMO308" s="80"/>
      <c r="OMP308" s="80"/>
      <c r="OMQ308" s="80"/>
      <c r="OMR308" s="80"/>
      <c r="OMS308" s="80"/>
      <c r="OMT308" s="80"/>
      <c r="OMU308" s="80"/>
      <c r="OMV308" s="80"/>
      <c r="OMW308" s="80"/>
      <c r="OMX308" s="80"/>
      <c r="OMY308" s="80"/>
      <c r="OMZ308" s="80"/>
      <c r="ONA308" s="80"/>
      <c r="ONB308" s="80"/>
      <c r="ONC308" s="80"/>
      <c r="OND308" s="80"/>
      <c r="ONE308" s="80"/>
      <c r="ONF308" s="80"/>
      <c r="ONG308" s="80"/>
      <c r="ONH308" s="80"/>
      <c r="ONI308" s="80"/>
      <c r="ONJ308" s="80"/>
      <c r="ONK308" s="80"/>
      <c r="ONL308" s="80"/>
      <c r="ONM308" s="80"/>
      <c r="ONN308" s="80"/>
      <c r="ONO308" s="80"/>
      <c r="ONP308" s="80"/>
      <c r="ONQ308" s="80"/>
      <c r="ONR308" s="80"/>
      <c r="ONS308" s="80"/>
      <c r="ONT308" s="80"/>
      <c r="ONU308" s="80"/>
      <c r="ONV308" s="80"/>
      <c r="ONW308" s="80"/>
      <c r="ONX308" s="80"/>
      <c r="ONY308" s="80"/>
      <c r="ONZ308" s="80"/>
      <c r="OOA308" s="80"/>
      <c r="OOB308" s="80"/>
      <c r="OOC308" s="80"/>
      <c r="OOD308" s="80"/>
      <c r="OOE308" s="80"/>
      <c r="OOF308" s="80"/>
      <c r="OOG308" s="80"/>
      <c r="OOH308" s="80"/>
      <c r="OOI308" s="80"/>
      <c r="OOJ308" s="80"/>
      <c r="OOK308" s="80"/>
      <c r="OOL308" s="80"/>
      <c r="OOM308" s="80"/>
      <c r="OON308" s="80"/>
      <c r="OOO308" s="80"/>
      <c r="OOP308" s="80"/>
      <c r="OOQ308" s="80"/>
      <c r="OOR308" s="80"/>
      <c r="OOS308" s="80"/>
      <c r="OOT308" s="80"/>
      <c r="OOU308" s="80"/>
      <c r="OOV308" s="80"/>
      <c r="OOW308" s="80"/>
      <c r="OOX308" s="80"/>
      <c r="OOY308" s="80"/>
      <c r="OOZ308" s="80"/>
      <c r="OPA308" s="80"/>
      <c r="OPB308" s="80"/>
      <c r="OPC308" s="80"/>
      <c r="OPD308" s="80"/>
      <c r="OPE308" s="80"/>
      <c r="OPF308" s="80"/>
      <c r="OPG308" s="80"/>
      <c r="OPH308" s="80"/>
      <c r="OPI308" s="80"/>
      <c r="OPJ308" s="80"/>
      <c r="OPK308" s="80"/>
      <c r="OPL308" s="80"/>
      <c r="OPM308" s="80"/>
      <c r="OPN308" s="80"/>
      <c r="OPO308" s="80"/>
      <c r="OPP308" s="80"/>
      <c r="OPQ308" s="80"/>
      <c r="OPR308" s="80"/>
      <c r="OPS308" s="80"/>
      <c r="OPT308" s="80"/>
      <c r="OPU308" s="80"/>
      <c r="OPV308" s="80"/>
      <c r="OPW308" s="80"/>
      <c r="OPX308" s="80"/>
      <c r="OPY308" s="80"/>
      <c r="OPZ308" s="80"/>
      <c r="OQA308" s="80"/>
      <c r="OQB308" s="80"/>
      <c r="OQC308" s="80"/>
      <c r="OQD308" s="80"/>
      <c r="OQE308" s="80"/>
      <c r="OQF308" s="80"/>
      <c r="OQG308" s="80"/>
      <c r="OQH308" s="80"/>
      <c r="OQI308" s="80"/>
      <c r="OQJ308" s="80"/>
      <c r="OQK308" s="80"/>
      <c r="OQL308" s="80"/>
      <c r="OQM308" s="80"/>
      <c r="OQN308" s="80"/>
      <c r="OQO308" s="80"/>
      <c r="OQP308" s="80"/>
      <c r="OQQ308" s="80"/>
      <c r="OQR308" s="80"/>
      <c r="OQS308" s="80"/>
      <c r="OQT308" s="80"/>
      <c r="OQU308" s="80"/>
      <c r="OQV308" s="80"/>
      <c r="OQW308" s="80"/>
      <c r="OQX308" s="80"/>
      <c r="OQY308" s="80"/>
      <c r="OQZ308" s="80"/>
      <c r="ORA308" s="80"/>
      <c r="ORB308" s="80"/>
      <c r="ORC308" s="80"/>
      <c r="ORD308" s="80"/>
      <c r="ORE308" s="80"/>
      <c r="ORF308" s="80"/>
      <c r="ORG308" s="80"/>
      <c r="ORH308" s="80"/>
      <c r="ORI308" s="80"/>
      <c r="ORJ308" s="80"/>
      <c r="ORK308" s="80"/>
      <c r="ORL308" s="80"/>
      <c r="ORM308" s="80"/>
      <c r="ORN308" s="80"/>
      <c r="ORO308" s="80"/>
      <c r="ORP308" s="80"/>
      <c r="ORQ308" s="80"/>
      <c r="ORR308" s="80"/>
      <c r="ORS308" s="80"/>
      <c r="ORT308" s="80"/>
      <c r="ORU308" s="80"/>
      <c r="ORV308" s="80"/>
      <c r="ORW308" s="80"/>
      <c r="ORX308" s="80"/>
      <c r="ORY308" s="80"/>
      <c r="ORZ308" s="80"/>
      <c r="OSA308" s="80"/>
      <c r="OSB308" s="80"/>
      <c r="OSC308" s="80"/>
      <c r="OSD308" s="80"/>
      <c r="OSE308" s="80"/>
      <c r="OSF308" s="80"/>
      <c r="OSG308" s="80"/>
      <c r="OSH308" s="80"/>
      <c r="OSI308" s="80"/>
      <c r="OSJ308" s="80"/>
      <c r="OSK308" s="80"/>
      <c r="OSL308" s="80"/>
      <c r="OSM308" s="80"/>
      <c r="OSN308" s="80"/>
      <c r="OSO308" s="80"/>
      <c r="OSP308" s="80"/>
      <c r="OSQ308" s="80"/>
      <c r="OSR308" s="80"/>
      <c r="OSS308" s="80"/>
      <c r="OST308" s="80"/>
      <c r="OSU308" s="80"/>
      <c r="OSV308" s="80"/>
      <c r="OSW308" s="80"/>
      <c r="OSX308" s="80"/>
      <c r="OSY308" s="80"/>
      <c r="OSZ308" s="80"/>
      <c r="OTA308" s="80"/>
      <c r="OTB308" s="80"/>
      <c r="OTC308" s="80"/>
      <c r="OTD308" s="80"/>
      <c r="OTE308" s="80"/>
      <c r="OTF308" s="80"/>
      <c r="OTG308" s="80"/>
      <c r="OTH308" s="80"/>
      <c r="OTI308" s="80"/>
      <c r="OTJ308" s="80"/>
      <c r="OTK308" s="80"/>
      <c r="OTL308" s="80"/>
      <c r="OTM308" s="80"/>
      <c r="OTN308" s="80"/>
      <c r="OTO308" s="80"/>
      <c r="OTP308" s="80"/>
      <c r="OTQ308" s="80"/>
      <c r="OTR308" s="80"/>
      <c r="OTS308" s="80"/>
      <c r="OTT308" s="80"/>
      <c r="OTU308" s="80"/>
      <c r="OTV308" s="80"/>
      <c r="OTW308" s="80"/>
      <c r="OTX308" s="80"/>
      <c r="OTY308" s="80"/>
      <c r="OTZ308" s="80"/>
      <c r="OUA308" s="80"/>
      <c r="OUB308" s="80"/>
      <c r="OUC308" s="80"/>
      <c r="OUD308" s="80"/>
      <c r="OUE308" s="80"/>
      <c r="OUF308" s="80"/>
      <c r="OUG308" s="80"/>
      <c r="OUH308" s="80"/>
      <c r="OUI308" s="80"/>
      <c r="OUJ308" s="80"/>
      <c r="OUK308" s="80"/>
      <c r="OUL308" s="80"/>
      <c r="OUM308" s="80"/>
      <c r="OUN308" s="80"/>
      <c r="OUO308" s="80"/>
      <c r="OUP308" s="80"/>
      <c r="OUQ308" s="80"/>
      <c r="OUR308" s="80"/>
      <c r="OUS308" s="80"/>
      <c r="OUT308" s="80"/>
      <c r="OUU308" s="80"/>
      <c r="OUV308" s="80"/>
      <c r="OUW308" s="80"/>
      <c r="OUX308" s="80"/>
      <c r="OUY308" s="80"/>
      <c r="OUZ308" s="80"/>
      <c r="OVA308" s="80"/>
      <c r="OVB308" s="80"/>
      <c r="OVC308" s="80"/>
      <c r="OVD308" s="80"/>
      <c r="OVE308" s="80"/>
      <c r="OVF308" s="80"/>
      <c r="OVG308" s="80"/>
      <c r="OVH308" s="80"/>
      <c r="OVI308" s="80"/>
      <c r="OVJ308" s="80"/>
      <c r="OVK308" s="80"/>
      <c r="OVL308" s="80"/>
      <c r="OVM308" s="80"/>
      <c r="OVN308" s="80"/>
      <c r="OVO308" s="80"/>
      <c r="OVP308" s="80"/>
      <c r="OVQ308" s="80"/>
      <c r="OVR308" s="80"/>
      <c r="OVS308" s="80"/>
      <c r="OVT308" s="80"/>
      <c r="OVU308" s="80"/>
      <c r="OVV308" s="80"/>
      <c r="OVW308" s="80"/>
      <c r="OVX308" s="80"/>
      <c r="OVY308" s="80"/>
      <c r="OVZ308" s="80"/>
      <c r="OWA308" s="80"/>
      <c r="OWB308" s="80"/>
      <c r="OWC308" s="80"/>
      <c r="OWD308" s="80"/>
      <c r="OWE308" s="80"/>
      <c r="OWF308" s="80"/>
      <c r="OWG308" s="80"/>
      <c r="OWH308" s="80"/>
      <c r="OWI308" s="80"/>
      <c r="OWJ308" s="80"/>
      <c r="OWK308" s="80"/>
      <c r="OWL308" s="80"/>
      <c r="OWM308" s="80"/>
      <c r="OWN308" s="80"/>
      <c r="OWO308" s="80"/>
      <c r="OWP308" s="80"/>
      <c r="OWQ308" s="80"/>
      <c r="OWR308" s="80"/>
      <c r="OWS308" s="80"/>
      <c r="OWT308" s="80"/>
      <c r="OWU308" s="80"/>
      <c r="OWV308" s="80"/>
      <c r="OWW308" s="80"/>
      <c r="OWX308" s="80"/>
      <c r="OWY308" s="80"/>
      <c r="OWZ308" s="80"/>
      <c r="OXA308" s="80"/>
      <c r="OXB308" s="80"/>
      <c r="OXC308" s="80"/>
      <c r="OXD308" s="80"/>
      <c r="OXE308" s="80"/>
      <c r="OXF308" s="80"/>
      <c r="OXG308" s="80"/>
      <c r="OXH308" s="80"/>
      <c r="OXI308" s="80"/>
      <c r="OXJ308" s="80"/>
      <c r="OXK308" s="80"/>
      <c r="OXL308" s="80"/>
      <c r="OXM308" s="80"/>
      <c r="OXN308" s="80"/>
      <c r="OXO308" s="80"/>
      <c r="OXP308" s="80"/>
      <c r="OXQ308" s="80"/>
      <c r="OXR308" s="80"/>
      <c r="OXS308" s="80"/>
      <c r="OXT308" s="80"/>
      <c r="OXU308" s="80"/>
      <c r="OXV308" s="80"/>
      <c r="OXW308" s="80"/>
      <c r="OXX308" s="80"/>
      <c r="OXY308" s="80"/>
      <c r="OXZ308" s="80"/>
      <c r="OYA308" s="80"/>
      <c r="OYB308" s="80"/>
      <c r="OYC308" s="80"/>
      <c r="OYD308" s="80"/>
      <c r="OYE308" s="80"/>
      <c r="OYF308" s="80"/>
      <c r="OYG308" s="80"/>
      <c r="OYH308" s="80"/>
      <c r="OYI308" s="80"/>
      <c r="OYJ308" s="80"/>
      <c r="OYK308" s="80"/>
      <c r="OYL308" s="80"/>
      <c r="OYM308" s="80"/>
      <c r="OYN308" s="80"/>
      <c r="OYO308" s="80"/>
      <c r="OYP308" s="80"/>
      <c r="OYQ308" s="80"/>
      <c r="OYR308" s="80"/>
      <c r="OYS308" s="80"/>
      <c r="OYT308" s="80"/>
      <c r="OYU308" s="80"/>
      <c r="OYV308" s="80"/>
      <c r="OYW308" s="80"/>
      <c r="OYX308" s="80"/>
      <c r="OYY308" s="80"/>
      <c r="OYZ308" s="80"/>
      <c r="OZA308" s="80"/>
      <c r="OZB308" s="80"/>
      <c r="OZC308" s="80"/>
      <c r="OZD308" s="80"/>
      <c r="OZE308" s="80"/>
      <c r="OZF308" s="80"/>
      <c r="OZG308" s="80"/>
      <c r="OZH308" s="80"/>
      <c r="OZI308" s="80"/>
      <c r="OZJ308" s="80"/>
      <c r="OZK308" s="80"/>
      <c r="OZL308" s="80"/>
      <c r="OZM308" s="80"/>
      <c r="OZN308" s="80"/>
      <c r="OZO308" s="80"/>
      <c r="OZP308" s="80"/>
      <c r="OZQ308" s="80"/>
      <c r="OZR308" s="80"/>
      <c r="OZS308" s="80"/>
      <c r="OZT308" s="80"/>
      <c r="OZU308" s="80"/>
      <c r="OZV308" s="80"/>
      <c r="OZW308" s="80"/>
      <c r="OZX308" s="80"/>
      <c r="OZY308" s="80"/>
      <c r="OZZ308" s="80"/>
      <c r="PAA308" s="80"/>
      <c r="PAB308" s="80"/>
      <c r="PAC308" s="80"/>
      <c r="PAD308" s="80"/>
      <c r="PAE308" s="80"/>
      <c r="PAF308" s="80"/>
      <c r="PAG308" s="80"/>
      <c r="PAH308" s="80"/>
      <c r="PAI308" s="80"/>
      <c r="PAJ308" s="80"/>
      <c r="PAK308" s="80"/>
      <c r="PAL308" s="80"/>
      <c r="PAM308" s="80"/>
      <c r="PAN308" s="80"/>
      <c r="PAO308" s="80"/>
      <c r="PAP308" s="80"/>
      <c r="PAQ308" s="80"/>
      <c r="PAR308" s="80"/>
      <c r="PAS308" s="80"/>
      <c r="PAT308" s="80"/>
      <c r="PAU308" s="80"/>
      <c r="PAV308" s="80"/>
      <c r="PAW308" s="80"/>
      <c r="PAX308" s="80"/>
      <c r="PAY308" s="80"/>
      <c r="PAZ308" s="80"/>
      <c r="PBA308" s="80"/>
      <c r="PBB308" s="80"/>
      <c r="PBC308" s="80"/>
      <c r="PBD308" s="80"/>
      <c r="PBE308" s="80"/>
      <c r="PBF308" s="80"/>
      <c r="PBG308" s="80"/>
      <c r="PBH308" s="80"/>
      <c r="PBI308" s="80"/>
      <c r="PBJ308" s="80"/>
      <c r="PBK308" s="80"/>
      <c r="PBL308" s="80"/>
      <c r="PBM308" s="80"/>
      <c r="PBN308" s="80"/>
      <c r="PBO308" s="80"/>
      <c r="PBP308" s="80"/>
      <c r="PBQ308" s="80"/>
      <c r="PBR308" s="80"/>
      <c r="PBS308" s="80"/>
      <c r="PBT308" s="80"/>
      <c r="PBU308" s="80"/>
      <c r="PBV308" s="80"/>
      <c r="PBW308" s="80"/>
      <c r="PBX308" s="80"/>
      <c r="PBY308" s="80"/>
      <c r="PBZ308" s="80"/>
      <c r="PCA308" s="80"/>
      <c r="PCB308" s="80"/>
      <c r="PCC308" s="80"/>
      <c r="PCD308" s="80"/>
      <c r="PCE308" s="80"/>
      <c r="PCF308" s="80"/>
      <c r="PCG308" s="80"/>
      <c r="PCH308" s="80"/>
      <c r="PCI308" s="80"/>
      <c r="PCJ308" s="80"/>
      <c r="PCK308" s="80"/>
      <c r="PCL308" s="80"/>
      <c r="PCM308" s="80"/>
      <c r="PCN308" s="80"/>
      <c r="PCO308" s="80"/>
      <c r="PCP308" s="80"/>
      <c r="PCQ308" s="80"/>
      <c r="PCR308" s="80"/>
      <c r="PCS308" s="80"/>
      <c r="PCT308" s="80"/>
      <c r="PCU308" s="80"/>
      <c r="PCV308" s="80"/>
      <c r="PCW308" s="80"/>
      <c r="PCX308" s="80"/>
      <c r="PCY308" s="80"/>
      <c r="PCZ308" s="80"/>
      <c r="PDA308" s="80"/>
      <c r="PDB308" s="80"/>
      <c r="PDC308" s="80"/>
      <c r="PDD308" s="80"/>
      <c r="PDE308" s="80"/>
      <c r="PDF308" s="80"/>
      <c r="PDG308" s="80"/>
      <c r="PDH308" s="80"/>
      <c r="PDI308" s="80"/>
      <c r="PDJ308" s="80"/>
      <c r="PDK308" s="80"/>
      <c r="PDL308" s="80"/>
      <c r="PDM308" s="80"/>
      <c r="PDN308" s="80"/>
      <c r="PDO308" s="80"/>
      <c r="PDP308" s="80"/>
      <c r="PDQ308" s="80"/>
      <c r="PDR308" s="80"/>
      <c r="PDS308" s="80"/>
      <c r="PDT308" s="80"/>
      <c r="PDU308" s="80"/>
      <c r="PDV308" s="80"/>
      <c r="PDW308" s="80"/>
      <c r="PDX308" s="80"/>
      <c r="PDY308" s="80"/>
      <c r="PDZ308" s="80"/>
      <c r="PEA308" s="80"/>
      <c r="PEB308" s="80"/>
      <c r="PEC308" s="80"/>
      <c r="PED308" s="80"/>
      <c r="PEE308" s="80"/>
      <c r="PEF308" s="80"/>
      <c r="PEG308" s="80"/>
      <c r="PEH308" s="80"/>
      <c r="PEI308" s="80"/>
      <c r="PEJ308" s="80"/>
      <c r="PEK308" s="80"/>
      <c r="PEL308" s="80"/>
      <c r="PEM308" s="80"/>
      <c r="PEN308" s="80"/>
      <c r="PEO308" s="80"/>
      <c r="PEP308" s="80"/>
      <c r="PEQ308" s="80"/>
      <c r="PER308" s="80"/>
      <c r="PES308" s="80"/>
      <c r="PET308" s="80"/>
      <c r="PEU308" s="80"/>
      <c r="PEV308" s="80"/>
      <c r="PEW308" s="80"/>
      <c r="PEX308" s="80"/>
      <c r="PEY308" s="80"/>
      <c r="PEZ308" s="80"/>
      <c r="PFA308" s="80"/>
      <c r="PFB308" s="80"/>
      <c r="PFC308" s="80"/>
      <c r="PFD308" s="80"/>
      <c r="PFE308" s="80"/>
      <c r="PFF308" s="80"/>
      <c r="PFG308" s="80"/>
      <c r="PFH308" s="80"/>
      <c r="PFI308" s="80"/>
      <c r="PFJ308" s="80"/>
      <c r="PFK308" s="80"/>
      <c r="PFL308" s="80"/>
      <c r="PFM308" s="80"/>
      <c r="PFN308" s="80"/>
      <c r="PFO308" s="80"/>
      <c r="PFP308" s="80"/>
      <c r="PFQ308" s="80"/>
      <c r="PFR308" s="80"/>
      <c r="PFS308" s="80"/>
      <c r="PFT308" s="80"/>
      <c r="PFU308" s="80"/>
      <c r="PFV308" s="80"/>
      <c r="PFW308" s="80"/>
      <c r="PFX308" s="80"/>
      <c r="PFY308" s="80"/>
      <c r="PFZ308" s="80"/>
      <c r="PGA308" s="80"/>
      <c r="PGB308" s="80"/>
      <c r="PGC308" s="80"/>
      <c r="PGD308" s="80"/>
      <c r="PGE308" s="80"/>
      <c r="PGF308" s="80"/>
      <c r="PGG308" s="80"/>
      <c r="PGH308" s="80"/>
      <c r="PGI308" s="80"/>
      <c r="PGJ308" s="80"/>
      <c r="PGK308" s="80"/>
      <c r="PGL308" s="80"/>
      <c r="PGM308" s="80"/>
      <c r="PGN308" s="80"/>
      <c r="PGO308" s="80"/>
      <c r="PGP308" s="80"/>
      <c r="PGQ308" s="80"/>
      <c r="PGR308" s="80"/>
      <c r="PGS308" s="80"/>
      <c r="PGT308" s="80"/>
      <c r="PGU308" s="80"/>
      <c r="PGV308" s="80"/>
      <c r="PGW308" s="80"/>
      <c r="PGX308" s="80"/>
      <c r="PGY308" s="80"/>
      <c r="PGZ308" s="80"/>
      <c r="PHA308" s="80"/>
      <c r="PHB308" s="80"/>
      <c r="PHC308" s="80"/>
      <c r="PHD308" s="80"/>
      <c r="PHE308" s="80"/>
      <c r="PHF308" s="80"/>
      <c r="PHG308" s="80"/>
      <c r="PHH308" s="80"/>
      <c r="PHI308" s="80"/>
      <c r="PHJ308" s="80"/>
      <c r="PHK308" s="80"/>
      <c r="PHL308" s="80"/>
      <c r="PHM308" s="80"/>
      <c r="PHN308" s="80"/>
      <c r="PHO308" s="80"/>
      <c r="PHP308" s="80"/>
      <c r="PHQ308" s="80"/>
      <c r="PHR308" s="80"/>
      <c r="PHS308" s="80"/>
      <c r="PHT308" s="80"/>
      <c r="PHU308" s="80"/>
      <c r="PHV308" s="80"/>
      <c r="PHW308" s="80"/>
      <c r="PHX308" s="80"/>
      <c r="PHY308" s="80"/>
      <c r="PHZ308" s="80"/>
      <c r="PIA308" s="80"/>
      <c r="PIB308" s="80"/>
      <c r="PIC308" s="80"/>
      <c r="PID308" s="80"/>
      <c r="PIE308" s="80"/>
      <c r="PIF308" s="80"/>
      <c r="PIG308" s="80"/>
      <c r="PIH308" s="80"/>
      <c r="PII308" s="80"/>
      <c r="PIJ308" s="80"/>
      <c r="PIK308" s="80"/>
      <c r="PIL308" s="80"/>
      <c r="PIM308" s="80"/>
      <c r="PIN308" s="80"/>
      <c r="PIO308" s="80"/>
      <c r="PIP308" s="80"/>
      <c r="PIQ308" s="80"/>
      <c r="PIR308" s="80"/>
      <c r="PIS308" s="80"/>
      <c r="PIT308" s="80"/>
      <c r="PIU308" s="80"/>
      <c r="PIV308" s="80"/>
      <c r="PIW308" s="80"/>
      <c r="PIX308" s="80"/>
      <c r="PIY308" s="80"/>
      <c r="PIZ308" s="80"/>
      <c r="PJA308" s="80"/>
      <c r="PJB308" s="80"/>
      <c r="PJC308" s="80"/>
      <c r="PJD308" s="80"/>
      <c r="PJE308" s="80"/>
      <c r="PJF308" s="80"/>
      <c r="PJG308" s="80"/>
      <c r="PJH308" s="80"/>
      <c r="PJI308" s="80"/>
      <c r="PJJ308" s="80"/>
      <c r="PJK308" s="80"/>
      <c r="PJL308" s="80"/>
      <c r="PJM308" s="80"/>
      <c r="PJN308" s="80"/>
      <c r="PJO308" s="80"/>
      <c r="PJP308" s="80"/>
      <c r="PJQ308" s="80"/>
      <c r="PJR308" s="80"/>
      <c r="PJS308" s="80"/>
      <c r="PJT308" s="80"/>
      <c r="PJU308" s="80"/>
      <c r="PJV308" s="80"/>
      <c r="PJW308" s="80"/>
      <c r="PJX308" s="80"/>
      <c r="PJY308" s="80"/>
      <c r="PJZ308" s="80"/>
      <c r="PKA308" s="80"/>
      <c r="PKB308" s="80"/>
      <c r="PKC308" s="80"/>
      <c r="PKD308" s="80"/>
      <c r="PKE308" s="80"/>
      <c r="PKF308" s="80"/>
      <c r="PKG308" s="80"/>
      <c r="PKH308" s="80"/>
      <c r="PKI308" s="80"/>
      <c r="PKJ308" s="80"/>
      <c r="PKK308" s="80"/>
      <c r="PKL308" s="80"/>
      <c r="PKM308" s="80"/>
      <c r="PKN308" s="80"/>
      <c r="PKO308" s="80"/>
      <c r="PKP308" s="80"/>
      <c r="PKQ308" s="80"/>
      <c r="PKR308" s="80"/>
      <c r="PKS308" s="80"/>
      <c r="PKT308" s="80"/>
      <c r="PKU308" s="80"/>
      <c r="PKV308" s="80"/>
      <c r="PKW308" s="80"/>
      <c r="PKX308" s="80"/>
      <c r="PKY308" s="80"/>
      <c r="PKZ308" s="80"/>
      <c r="PLA308" s="80"/>
      <c r="PLB308" s="80"/>
      <c r="PLC308" s="80"/>
      <c r="PLD308" s="80"/>
      <c r="PLE308" s="80"/>
      <c r="PLF308" s="80"/>
      <c r="PLG308" s="80"/>
      <c r="PLH308" s="80"/>
      <c r="PLI308" s="80"/>
      <c r="PLJ308" s="80"/>
      <c r="PLK308" s="80"/>
      <c r="PLL308" s="80"/>
      <c r="PLM308" s="80"/>
      <c r="PLN308" s="80"/>
      <c r="PLO308" s="80"/>
      <c r="PLP308" s="80"/>
      <c r="PLQ308" s="80"/>
      <c r="PLR308" s="80"/>
      <c r="PLS308" s="80"/>
      <c r="PLT308" s="80"/>
      <c r="PLU308" s="80"/>
      <c r="PLV308" s="80"/>
      <c r="PLW308" s="80"/>
      <c r="PLX308" s="80"/>
      <c r="PLY308" s="80"/>
      <c r="PLZ308" s="80"/>
      <c r="PMA308" s="80"/>
      <c r="PMB308" s="80"/>
      <c r="PMC308" s="80"/>
      <c r="PMD308" s="80"/>
      <c r="PME308" s="80"/>
      <c r="PMF308" s="80"/>
      <c r="PMG308" s="80"/>
      <c r="PMH308" s="80"/>
      <c r="PMI308" s="80"/>
      <c r="PMJ308" s="80"/>
      <c r="PMK308" s="80"/>
      <c r="PML308" s="80"/>
      <c r="PMM308" s="80"/>
      <c r="PMN308" s="80"/>
      <c r="PMO308" s="80"/>
      <c r="PMP308" s="80"/>
      <c r="PMQ308" s="80"/>
      <c r="PMR308" s="80"/>
      <c r="PMS308" s="80"/>
      <c r="PMT308" s="80"/>
      <c r="PMU308" s="80"/>
      <c r="PMV308" s="80"/>
      <c r="PMW308" s="80"/>
      <c r="PMX308" s="80"/>
      <c r="PMY308" s="80"/>
      <c r="PMZ308" s="80"/>
      <c r="PNA308" s="80"/>
      <c r="PNB308" s="80"/>
      <c r="PNC308" s="80"/>
      <c r="PND308" s="80"/>
      <c r="PNE308" s="80"/>
      <c r="PNF308" s="80"/>
      <c r="PNG308" s="80"/>
      <c r="PNH308" s="80"/>
      <c r="PNI308" s="80"/>
      <c r="PNJ308" s="80"/>
      <c r="PNK308" s="80"/>
      <c r="PNL308" s="80"/>
      <c r="PNM308" s="80"/>
      <c r="PNN308" s="80"/>
      <c r="PNO308" s="80"/>
      <c r="PNP308" s="80"/>
      <c r="PNQ308" s="80"/>
      <c r="PNR308" s="80"/>
      <c r="PNS308" s="80"/>
      <c r="PNT308" s="80"/>
      <c r="PNU308" s="80"/>
      <c r="PNV308" s="80"/>
      <c r="PNW308" s="80"/>
      <c r="PNX308" s="80"/>
      <c r="PNY308" s="80"/>
      <c r="PNZ308" s="80"/>
      <c r="POA308" s="80"/>
      <c r="POB308" s="80"/>
      <c r="POC308" s="80"/>
      <c r="POD308" s="80"/>
      <c r="POE308" s="80"/>
      <c r="POF308" s="80"/>
      <c r="POG308" s="80"/>
      <c r="POH308" s="80"/>
      <c r="POI308" s="80"/>
      <c r="POJ308" s="80"/>
      <c r="POK308" s="80"/>
      <c r="POL308" s="80"/>
      <c r="POM308" s="80"/>
      <c r="PON308" s="80"/>
      <c r="POO308" s="80"/>
      <c r="POP308" s="80"/>
      <c r="POQ308" s="80"/>
      <c r="POR308" s="80"/>
      <c r="POS308" s="80"/>
      <c r="POT308" s="80"/>
      <c r="POU308" s="80"/>
      <c r="POV308" s="80"/>
      <c r="POW308" s="80"/>
      <c r="POX308" s="80"/>
      <c r="POY308" s="80"/>
      <c r="POZ308" s="80"/>
      <c r="PPA308" s="80"/>
      <c r="PPB308" s="80"/>
      <c r="PPC308" s="80"/>
      <c r="PPD308" s="80"/>
      <c r="PPE308" s="80"/>
      <c r="PPF308" s="80"/>
      <c r="PPG308" s="80"/>
      <c r="PPH308" s="80"/>
      <c r="PPI308" s="80"/>
      <c r="PPJ308" s="80"/>
      <c r="PPK308" s="80"/>
      <c r="PPL308" s="80"/>
      <c r="PPM308" s="80"/>
      <c r="PPN308" s="80"/>
      <c r="PPO308" s="80"/>
      <c r="PPP308" s="80"/>
      <c r="PPQ308" s="80"/>
      <c r="PPR308" s="80"/>
      <c r="PPS308" s="80"/>
      <c r="PPT308" s="80"/>
      <c r="PPU308" s="80"/>
      <c r="PPV308" s="80"/>
      <c r="PPW308" s="80"/>
      <c r="PPX308" s="80"/>
      <c r="PPY308" s="80"/>
      <c r="PPZ308" s="80"/>
      <c r="PQA308" s="80"/>
      <c r="PQB308" s="80"/>
      <c r="PQC308" s="80"/>
      <c r="PQD308" s="80"/>
      <c r="PQE308" s="80"/>
      <c r="PQF308" s="80"/>
      <c r="PQG308" s="80"/>
      <c r="PQH308" s="80"/>
      <c r="PQI308" s="80"/>
      <c r="PQJ308" s="80"/>
      <c r="PQK308" s="80"/>
      <c r="PQL308" s="80"/>
      <c r="PQM308" s="80"/>
      <c r="PQN308" s="80"/>
      <c r="PQO308" s="80"/>
      <c r="PQP308" s="80"/>
      <c r="PQQ308" s="80"/>
      <c r="PQR308" s="80"/>
      <c r="PQS308" s="80"/>
      <c r="PQT308" s="80"/>
      <c r="PQU308" s="80"/>
      <c r="PQV308" s="80"/>
      <c r="PQW308" s="80"/>
      <c r="PQX308" s="80"/>
      <c r="PQY308" s="80"/>
      <c r="PQZ308" s="80"/>
      <c r="PRA308" s="80"/>
      <c r="PRB308" s="80"/>
      <c r="PRC308" s="80"/>
      <c r="PRD308" s="80"/>
      <c r="PRE308" s="80"/>
      <c r="PRF308" s="80"/>
      <c r="PRG308" s="80"/>
      <c r="PRH308" s="80"/>
      <c r="PRI308" s="80"/>
      <c r="PRJ308" s="80"/>
      <c r="PRK308" s="80"/>
      <c r="PRL308" s="80"/>
      <c r="PRM308" s="80"/>
      <c r="PRN308" s="80"/>
      <c r="PRO308" s="80"/>
      <c r="PRP308" s="80"/>
      <c r="PRQ308" s="80"/>
      <c r="PRR308" s="80"/>
      <c r="PRS308" s="80"/>
      <c r="PRT308" s="80"/>
      <c r="PRU308" s="80"/>
      <c r="PRV308" s="80"/>
      <c r="PRW308" s="80"/>
      <c r="PRX308" s="80"/>
      <c r="PRY308" s="80"/>
      <c r="PRZ308" s="80"/>
      <c r="PSA308" s="80"/>
      <c r="PSB308" s="80"/>
      <c r="PSC308" s="80"/>
      <c r="PSD308" s="80"/>
      <c r="PSE308" s="80"/>
      <c r="PSF308" s="80"/>
      <c r="PSG308" s="80"/>
      <c r="PSH308" s="80"/>
      <c r="PSI308" s="80"/>
      <c r="PSJ308" s="80"/>
      <c r="PSK308" s="80"/>
      <c r="PSL308" s="80"/>
      <c r="PSM308" s="80"/>
      <c r="PSN308" s="80"/>
      <c r="PSO308" s="80"/>
      <c r="PSP308" s="80"/>
      <c r="PSQ308" s="80"/>
      <c r="PSR308" s="80"/>
      <c r="PSS308" s="80"/>
      <c r="PST308" s="80"/>
      <c r="PSU308" s="80"/>
      <c r="PSV308" s="80"/>
      <c r="PSW308" s="80"/>
      <c r="PSX308" s="80"/>
      <c r="PSY308" s="80"/>
      <c r="PSZ308" s="80"/>
      <c r="PTA308" s="80"/>
      <c r="PTB308" s="80"/>
      <c r="PTC308" s="80"/>
      <c r="PTD308" s="80"/>
      <c r="PTE308" s="80"/>
      <c r="PTF308" s="80"/>
      <c r="PTG308" s="80"/>
      <c r="PTH308" s="80"/>
      <c r="PTI308" s="80"/>
      <c r="PTJ308" s="80"/>
      <c r="PTK308" s="80"/>
      <c r="PTL308" s="80"/>
      <c r="PTM308" s="80"/>
      <c r="PTN308" s="80"/>
      <c r="PTO308" s="80"/>
      <c r="PTP308" s="80"/>
      <c r="PTQ308" s="80"/>
      <c r="PTR308" s="80"/>
      <c r="PTS308" s="80"/>
      <c r="PTT308" s="80"/>
      <c r="PTU308" s="80"/>
      <c r="PTV308" s="80"/>
      <c r="PTW308" s="80"/>
      <c r="PTX308" s="80"/>
      <c r="PTY308" s="80"/>
      <c r="PTZ308" s="80"/>
      <c r="PUA308" s="80"/>
      <c r="PUB308" s="80"/>
      <c r="PUC308" s="80"/>
      <c r="PUD308" s="80"/>
      <c r="PUE308" s="80"/>
      <c r="PUF308" s="80"/>
      <c r="PUG308" s="80"/>
      <c r="PUH308" s="80"/>
      <c r="PUI308" s="80"/>
      <c r="PUJ308" s="80"/>
      <c r="PUK308" s="80"/>
      <c r="PUL308" s="80"/>
      <c r="PUM308" s="80"/>
      <c r="PUN308" s="80"/>
      <c r="PUO308" s="80"/>
      <c r="PUP308" s="80"/>
      <c r="PUQ308" s="80"/>
      <c r="PUR308" s="80"/>
      <c r="PUS308" s="80"/>
      <c r="PUT308" s="80"/>
      <c r="PUU308" s="80"/>
      <c r="PUV308" s="80"/>
      <c r="PUW308" s="80"/>
      <c r="PUX308" s="80"/>
      <c r="PUY308" s="80"/>
      <c r="PUZ308" s="80"/>
      <c r="PVA308" s="80"/>
      <c r="PVB308" s="80"/>
      <c r="PVC308" s="80"/>
      <c r="PVD308" s="80"/>
      <c r="PVE308" s="80"/>
      <c r="PVF308" s="80"/>
      <c r="PVG308" s="80"/>
      <c r="PVH308" s="80"/>
      <c r="PVI308" s="80"/>
      <c r="PVJ308" s="80"/>
      <c r="PVK308" s="80"/>
      <c r="PVL308" s="80"/>
      <c r="PVM308" s="80"/>
      <c r="PVN308" s="80"/>
      <c r="PVO308" s="80"/>
      <c r="PVP308" s="80"/>
      <c r="PVQ308" s="80"/>
      <c r="PVR308" s="80"/>
      <c r="PVS308" s="80"/>
      <c r="PVT308" s="80"/>
      <c r="PVU308" s="80"/>
      <c r="PVV308" s="80"/>
      <c r="PVW308" s="80"/>
      <c r="PVX308" s="80"/>
      <c r="PVY308" s="80"/>
      <c r="PVZ308" s="80"/>
      <c r="PWA308" s="80"/>
      <c r="PWB308" s="80"/>
      <c r="PWC308" s="80"/>
      <c r="PWD308" s="80"/>
      <c r="PWE308" s="80"/>
      <c r="PWF308" s="80"/>
      <c r="PWG308" s="80"/>
      <c r="PWH308" s="80"/>
      <c r="PWI308" s="80"/>
      <c r="PWJ308" s="80"/>
      <c r="PWK308" s="80"/>
      <c r="PWL308" s="80"/>
      <c r="PWM308" s="80"/>
      <c r="PWN308" s="80"/>
      <c r="PWO308" s="80"/>
      <c r="PWP308" s="80"/>
      <c r="PWQ308" s="80"/>
      <c r="PWR308" s="80"/>
      <c r="PWS308" s="80"/>
      <c r="PWT308" s="80"/>
      <c r="PWU308" s="80"/>
      <c r="PWV308" s="80"/>
      <c r="PWW308" s="80"/>
      <c r="PWX308" s="80"/>
      <c r="PWY308" s="80"/>
      <c r="PWZ308" s="80"/>
      <c r="PXA308" s="80"/>
      <c r="PXB308" s="80"/>
      <c r="PXC308" s="80"/>
      <c r="PXD308" s="80"/>
      <c r="PXE308" s="80"/>
      <c r="PXF308" s="80"/>
      <c r="PXG308" s="80"/>
      <c r="PXH308" s="80"/>
      <c r="PXI308" s="80"/>
      <c r="PXJ308" s="80"/>
      <c r="PXK308" s="80"/>
      <c r="PXL308" s="80"/>
      <c r="PXM308" s="80"/>
      <c r="PXN308" s="80"/>
      <c r="PXO308" s="80"/>
      <c r="PXP308" s="80"/>
      <c r="PXQ308" s="80"/>
      <c r="PXR308" s="80"/>
      <c r="PXS308" s="80"/>
      <c r="PXT308" s="80"/>
      <c r="PXU308" s="80"/>
      <c r="PXV308" s="80"/>
      <c r="PXW308" s="80"/>
      <c r="PXX308" s="80"/>
      <c r="PXY308" s="80"/>
      <c r="PXZ308" s="80"/>
      <c r="PYA308" s="80"/>
      <c r="PYB308" s="80"/>
      <c r="PYC308" s="80"/>
      <c r="PYD308" s="80"/>
      <c r="PYE308" s="80"/>
      <c r="PYF308" s="80"/>
      <c r="PYG308" s="80"/>
      <c r="PYH308" s="80"/>
      <c r="PYI308" s="80"/>
      <c r="PYJ308" s="80"/>
      <c r="PYK308" s="80"/>
      <c r="PYL308" s="80"/>
      <c r="PYM308" s="80"/>
      <c r="PYN308" s="80"/>
      <c r="PYO308" s="80"/>
      <c r="PYP308" s="80"/>
      <c r="PYQ308" s="80"/>
      <c r="PYR308" s="80"/>
      <c r="PYS308" s="80"/>
      <c r="PYT308" s="80"/>
      <c r="PYU308" s="80"/>
      <c r="PYV308" s="80"/>
      <c r="PYW308" s="80"/>
      <c r="PYX308" s="80"/>
      <c r="PYY308" s="80"/>
      <c r="PYZ308" s="80"/>
      <c r="PZA308" s="80"/>
      <c r="PZB308" s="80"/>
      <c r="PZC308" s="80"/>
      <c r="PZD308" s="80"/>
      <c r="PZE308" s="80"/>
      <c r="PZF308" s="80"/>
      <c r="PZG308" s="80"/>
      <c r="PZH308" s="80"/>
      <c r="PZI308" s="80"/>
      <c r="PZJ308" s="80"/>
      <c r="PZK308" s="80"/>
      <c r="PZL308" s="80"/>
      <c r="PZM308" s="80"/>
      <c r="PZN308" s="80"/>
      <c r="PZO308" s="80"/>
      <c r="PZP308" s="80"/>
      <c r="PZQ308" s="80"/>
      <c r="PZR308" s="80"/>
      <c r="PZS308" s="80"/>
      <c r="PZT308" s="80"/>
      <c r="PZU308" s="80"/>
      <c r="PZV308" s="80"/>
      <c r="PZW308" s="80"/>
      <c r="PZX308" s="80"/>
      <c r="PZY308" s="80"/>
      <c r="PZZ308" s="80"/>
      <c r="QAA308" s="80"/>
      <c r="QAB308" s="80"/>
      <c r="QAC308" s="80"/>
      <c r="QAD308" s="80"/>
      <c r="QAE308" s="80"/>
      <c r="QAF308" s="80"/>
      <c r="QAG308" s="80"/>
      <c r="QAH308" s="80"/>
      <c r="QAI308" s="80"/>
      <c r="QAJ308" s="80"/>
      <c r="QAK308" s="80"/>
      <c r="QAL308" s="80"/>
      <c r="QAM308" s="80"/>
      <c r="QAN308" s="80"/>
      <c r="QAO308" s="80"/>
      <c r="QAP308" s="80"/>
      <c r="QAQ308" s="80"/>
      <c r="QAR308" s="80"/>
      <c r="QAS308" s="80"/>
      <c r="QAT308" s="80"/>
      <c r="QAU308" s="80"/>
      <c r="QAV308" s="80"/>
      <c r="QAW308" s="80"/>
      <c r="QAX308" s="80"/>
      <c r="QAY308" s="80"/>
      <c r="QAZ308" s="80"/>
      <c r="QBA308" s="80"/>
      <c r="QBB308" s="80"/>
      <c r="QBC308" s="80"/>
      <c r="QBD308" s="80"/>
      <c r="QBE308" s="80"/>
      <c r="QBF308" s="80"/>
      <c r="QBG308" s="80"/>
      <c r="QBH308" s="80"/>
      <c r="QBI308" s="80"/>
      <c r="QBJ308" s="80"/>
      <c r="QBK308" s="80"/>
      <c r="QBL308" s="80"/>
      <c r="QBM308" s="80"/>
      <c r="QBN308" s="80"/>
      <c r="QBO308" s="80"/>
      <c r="QBP308" s="80"/>
      <c r="QBQ308" s="80"/>
      <c r="QBR308" s="80"/>
      <c r="QBS308" s="80"/>
      <c r="QBT308" s="80"/>
      <c r="QBU308" s="80"/>
      <c r="QBV308" s="80"/>
      <c r="QBW308" s="80"/>
      <c r="QBX308" s="80"/>
      <c r="QBY308" s="80"/>
      <c r="QBZ308" s="80"/>
      <c r="QCA308" s="80"/>
      <c r="QCB308" s="80"/>
      <c r="QCC308" s="80"/>
      <c r="QCD308" s="80"/>
      <c r="QCE308" s="80"/>
      <c r="QCF308" s="80"/>
      <c r="QCG308" s="80"/>
      <c r="QCH308" s="80"/>
      <c r="QCI308" s="80"/>
      <c r="QCJ308" s="80"/>
      <c r="QCK308" s="80"/>
      <c r="QCL308" s="80"/>
      <c r="QCM308" s="80"/>
      <c r="QCN308" s="80"/>
      <c r="QCO308" s="80"/>
      <c r="QCP308" s="80"/>
      <c r="QCQ308" s="80"/>
      <c r="QCR308" s="80"/>
      <c r="QCS308" s="80"/>
      <c r="QCT308" s="80"/>
      <c r="QCU308" s="80"/>
      <c r="QCV308" s="80"/>
      <c r="QCW308" s="80"/>
      <c r="QCX308" s="80"/>
      <c r="QCY308" s="80"/>
      <c r="QCZ308" s="80"/>
      <c r="QDA308" s="80"/>
      <c r="QDB308" s="80"/>
      <c r="QDC308" s="80"/>
      <c r="QDD308" s="80"/>
      <c r="QDE308" s="80"/>
      <c r="QDF308" s="80"/>
      <c r="QDG308" s="80"/>
      <c r="QDH308" s="80"/>
      <c r="QDI308" s="80"/>
      <c r="QDJ308" s="80"/>
      <c r="QDK308" s="80"/>
      <c r="QDL308" s="80"/>
      <c r="QDM308" s="80"/>
      <c r="QDN308" s="80"/>
      <c r="QDO308" s="80"/>
      <c r="QDP308" s="80"/>
      <c r="QDQ308" s="80"/>
      <c r="QDR308" s="80"/>
      <c r="QDS308" s="80"/>
      <c r="QDT308" s="80"/>
      <c r="QDU308" s="80"/>
      <c r="QDV308" s="80"/>
      <c r="QDW308" s="80"/>
      <c r="QDX308" s="80"/>
      <c r="QDY308" s="80"/>
      <c r="QDZ308" s="80"/>
      <c r="QEA308" s="80"/>
      <c r="QEB308" s="80"/>
      <c r="QEC308" s="80"/>
      <c r="QED308" s="80"/>
      <c r="QEE308" s="80"/>
      <c r="QEF308" s="80"/>
      <c r="QEG308" s="80"/>
      <c r="QEH308" s="80"/>
      <c r="QEI308" s="80"/>
      <c r="QEJ308" s="80"/>
      <c r="QEK308" s="80"/>
      <c r="QEL308" s="80"/>
      <c r="QEM308" s="80"/>
      <c r="QEN308" s="80"/>
      <c r="QEO308" s="80"/>
      <c r="QEP308" s="80"/>
      <c r="QEQ308" s="80"/>
      <c r="QER308" s="80"/>
      <c r="QES308" s="80"/>
      <c r="QET308" s="80"/>
      <c r="QEU308" s="80"/>
      <c r="QEV308" s="80"/>
      <c r="QEW308" s="80"/>
      <c r="QEX308" s="80"/>
      <c r="QEY308" s="80"/>
      <c r="QEZ308" s="80"/>
      <c r="QFA308" s="80"/>
      <c r="QFB308" s="80"/>
      <c r="QFC308" s="80"/>
      <c r="QFD308" s="80"/>
      <c r="QFE308" s="80"/>
      <c r="QFF308" s="80"/>
      <c r="QFG308" s="80"/>
      <c r="QFH308" s="80"/>
      <c r="QFI308" s="80"/>
      <c r="QFJ308" s="80"/>
      <c r="QFK308" s="80"/>
      <c r="QFL308" s="80"/>
      <c r="QFM308" s="80"/>
      <c r="QFN308" s="80"/>
      <c r="QFO308" s="80"/>
      <c r="QFP308" s="80"/>
      <c r="QFQ308" s="80"/>
      <c r="QFR308" s="80"/>
      <c r="QFS308" s="80"/>
      <c r="QFT308" s="80"/>
      <c r="QFU308" s="80"/>
      <c r="QFV308" s="80"/>
      <c r="QFW308" s="80"/>
      <c r="QFX308" s="80"/>
      <c r="QFY308" s="80"/>
      <c r="QFZ308" s="80"/>
      <c r="QGA308" s="80"/>
      <c r="QGB308" s="80"/>
      <c r="QGC308" s="80"/>
      <c r="QGD308" s="80"/>
      <c r="QGE308" s="80"/>
      <c r="QGF308" s="80"/>
      <c r="QGG308" s="80"/>
      <c r="QGH308" s="80"/>
      <c r="QGI308" s="80"/>
      <c r="QGJ308" s="80"/>
      <c r="QGK308" s="80"/>
      <c r="QGL308" s="80"/>
      <c r="QGM308" s="80"/>
      <c r="QGN308" s="80"/>
      <c r="QGO308" s="80"/>
      <c r="QGP308" s="80"/>
      <c r="QGQ308" s="80"/>
      <c r="QGR308" s="80"/>
      <c r="QGS308" s="80"/>
      <c r="QGT308" s="80"/>
      <c r="QGU308" s="80"/>
      <c r="QGV308" s="80"/>
      <c r="QGW308" s="80"/>
      <c r="QGX308" s="80"/>
      <c r="QGY308" s="80"/>
      <c r="QGZ308" s="80"/>
      <c r="QHA308" s="80"/>
      <c r="QHB308" s="80"/>
      <c r="QHC308" s="80"/>
      <c r="QHD308" s="80"/>
      <c r="QHE308" s="80"/>
      <c r="QHF308" s="80"/>
      <c r="QHG308" s="80"/>
      <c r="QHH308" s="80"/>
      <c r="QHI308" s="80"/>
      <c r="QHJ308" s="80"/>
      <c r="QHK308" s="80"/>
      <c r="QHL308" s="80"/>
      <c r="QHM308" s="80"/>
      <c r="QHN308" s="80"/>
      <c r="QHO308" s="80"/>
      <c r="QHP308" s="80"/>
      <c r="QHQ308" s="80"/>
      <c r="QHR308" s="80"/>
      <c r="QHS308" s="80"/>
      <c r="QHT308" s="80"/>
      <c r="QHU308" s="80"/>
      <c r="QHV308" s="80"/>
      <c r="QHW308" s="80"/>
      <c r="QHX308" s="80"/>
      <c r="QHY308" s="80"/>
      <c r="QHZ308" s="80"/>
      <c r="QIA308" s="80"/>
      <c r="QIB308" s="80"/>
      <c r="QIC308" s="80"/>
      <c r="QID308" s="80"/>
      <c r="QIE308" s="80"/>
      <c r="QIF308" s="80"/>
      <c r="QIG308" s="80"/>
      <c r="QIH308" s="80"/>
      <c r="QII308" s="80"/>
      <c r="QIJ308" s="80"/>
      <c r="QIK308" s="80"/>
      <c r="QIL308" s="80"/>
      <c r="QIM308" s="80"/>
      <c r="QIN308" s="80"/>
      <c r="QIO308" s="80"/>
      <c r="QIP308" s="80"/>
      <c r="QIQ308" s="80"/>
      <c r="QIR308" s="80"/>
      <c r="QIS308" s="80"/>
      <c r="QIT308" s="80"/>
      <c r="QIU308" s="80"/>
      <c r="QIV308" s="80"/>
      <c r="QIW308" s="80"/>
      <c r="QIX308" s="80"/>
      <c r="QIY308" s="80"/>
      <c r="QIZ308" s="80"/>
      <c r="QJA308" s="80"/>
      <c r="QJB308" s="80"/>
      <c r="QJC308" s="80"/>
      <c r="QJD308" s="80"/>
      <c r="QJE308" s="80"/>
      <c r="QJF308" s="80"/>
      <c r="QJG308" s="80"/>
      <c r="QJH308" s="80"/>
      <c r="QJI308" s="80"/>
      <c r="QJJ308" s="80"/>
      <c r="QJK308" s="80"/>
      <c r="QJL308" s="80"/>
      <c r="QJM308" s="80"/>
      <c r="QJN308" s="80"/>
      <c r="QJO308" s="80"/>
      <c r="QJP308" s="80"/>
      <c r="QJQ308" s="80"/>
      <c r="QJR308" s="80"/>
      <c r="QJS308" s="80"/>
      <c r="QJT308" s="80"/>
      <c r="QJU308" s="80"/>
      <c r="QJV308" s="80"/>
      <c r="QJW308" s="80"/>
      <c r="QJX308" s="80"/>
      <c r="QJY308" s="80"/>
      <c r="QJZ308" s="80"/>
      <c r="QKA308" s="80"/>
      <c r="QKB308" s="80"/>
      <c r="QKC308" s="80"/>
      <c r="QKD308" s="80"/>
      <c r="QKE308" s="80"/>
      <c r="QKF308" s="80"/>
      <c r="QKG308" s="80"/>
      <c r="QKH308" s="80"/>
      <c r="QKI308" s="80"/>
      <c r="QKJ308" s="80"/>
      <c r="QKK308" s="80"/>
      <c r="QKL308" s="80"/>
      <c r="QKM308" s="80"/>
      <c r="QKN308" s="80"/>
      <c r="QKO308" s="80"/>
      <c r="QKP308" s="80"/>
      <c r="QKQ308" s="80"/>
      <c r="QKR308" s="80"/>
      <c r="QKS308" s="80"/>
      <c r="QKT308" s="80"/>
      <c r="QKU308" s="80"/>
      <c r="QKV308" s="80"/>
      <c r="QKW308" s="80"/>
      <c r="QKX308" s="80"/>
      <c r="QKY308" s="80"/>
      <c r="QKZ308" s="80"/>
      <c r="QLA308" s="80"/>
      <c r="QLB308" s="80"/>
      <c r="QLC308" s="80"/>
      <c r="QLD308" s="80"/>
      <c r="QLE308" s="80"/>
      <c r="QLF308" s="80"/>
      <c r="QLG308" s="80"/>
      <c r="QLH308" s="80"/>
      <c r="QLI308" s="80"/>
      <c r="QLJ308" s="80"/>
      <c r="QLK308" s="80"/>
      <c r="QLL308" s="80"/>
      <c r="QLM308" s="80"/>
      <c r="QLN308" s="80"/>
      <c r="QLO308" s="80"/>
      <c r="QLP308" s="80"/>
      <c r="QLQ308" s="80"/>
      <c r="QLR308" s="80"/>
      <c r="QLS308" s="80"/>
      <c r="QLT308" s="80"/>
      <c r="QLU308" s="80"/>
      <c r="QLV308" s="80"/>
      <c r="QLW308" s="80"/>
      <c r="QLX308" s="80"/>
      <c r="QLY308" s="80"/>
      <c r="QLZ308" s="80"/>
      <c r="QMA308" s="80"/>
      <c r="QMB308" s="80"/>
      <c r="QMC308" s="80"/>
      <c r="QMD308" s="80"/>
      <c r="QME308" s="80"/>
      <c r="QMF308" s="80"/>
      <c r="QMG308" s="80"/>
      <c r="QMH308" s="80"/>
      <c r="QMI308" s="80"/>
      <c r="QMJ308" s="80"/>
      <c r="QMK308" s="80"/>
      <c r="QML308" s="80"/>
      <c r="QMM308" s="80"/>
      <c r="QMN308" s="80"/>
      <c r="QMO308" s="80"/>
      <c r="QMP308" s="80"/>
      <c r="QMQ308" s="80"/>
      <c r="QMR308" s="80"/>
      <c r="QMS308" s="80"/>
      <c r="QMT308" s="80"/>
      <c r="QMU308" s="80"/>
      <c r="QMV308" s="80"/>
      <c r="QMW308" s="80"/>
      <c r="QMX308" s="80"/>
      <c r="QMY308" s="80"/>
      <c r="QMZ308" s="80"/>
      <c r="QNA308" s="80"/>
      <c r="QNB308" s="80"/>
      <c r="QNC308" s="80"/>
      <c r="QND308" s="80"/>
      <c r="QNE308" s="80"/>
      <c r="QNF308" s="80"/>
      <c r="QNG308" s="80"/>
      <c r="QNH308" s="80"/>
      <c r="QNI308" s="80"/>
      <c r="QNJ308" s="80"/>
      <c r="QNK308" s="80"/>
      <c r="QNL308" s="80"/>
      <c r="QNM308" s="80"/>
      <c r="QNN308" s="80"/>
      <c r="QNO308" s="80"/>
      <c r="QNP308" s="80"/>
      <c r="QNQ308" s="80"/>
      <c r="QNR308" s="80"/>
      <c r="QNS308" s="80"/>
      <c r="QNT308" s="80"/>
      <c r="QNU308" s="80"/>
      <c r="QNV308" s="80"/>
      <c r="QNW308" s="80"/>
      <c r="QNX308" s="80"/>
      <c r="QNY308" s="80"/>
      <c r="QNZ308" s="80"/>
      <c r="QOA308" s="80"/>
      <c r="QOB308" s="80"/>
      <c r="QOC308" s="80"/>
      <c r="QOD308" s="80"/>
      <c r="QOE308" s="80"/>
      <c r="QOF308" s="80"/>
      <c r="QOG308" s="80"/>
      <c r="QOH308" s="80"/>
      <c r="QOI308" s="80"/>
      <c r="QOJ308" s="80"/>
      <c r="QOK308" s="80"/>
      <c r="QOL308" s="80"/>
      <c r="QOM308" s="80"/>
      <c r="QON308" s="80"/>
      <c r="QOO308" s="80"/>
      <c r="QOP308" s="80"/>
      <c r="QOQ308" s="80"/>
      <c r="QOR308" s="80"/>
      <c r="QOS308" s="80"/>
      <c r="QOT308" s="80"/>
      <c r="QOU308" s="80"/>
      <c r="QOV308" s="80"/>
      <c r="QOW308" s="80"/>
      <c r="QOX308" s="80"/>
      <c r="QOY308" s="80"/>
      <c r="QOZ308" s="80"/>
      <c r="QPA308" s="80"/>
      <c r="QPB308" s="80"/>
      <c r="QPC308" s="80"/>
      <c r="QPD308" s="80"/>
      <c r="QPE308" s="80"/>
      <c r="QPF308" s="80"/>
      <c r="QPG308" s="80"/>
      <c r="QPH308" s="80"/>
      <c r="QPI308" s="80"/>
      <c r="QPJ308" s="80"/>
      <c r="QPK308" s="80"/>
      <c r="QPL308" s="80"/>
      <c r="QPM308" s="80"/>
      <c r="QPN308" s="80"/>
      <c r="QPO308" s="80"/>
      <c r="QPP308" s="80"/>
      <c r="QPQ308" s="80"/>
      <c r="QPR308" s="80"/>
      <c r="QPS308" s="80"/>
      <c r="QPT308" s="80"/>
      <c r="QPU308" s="80"/>
      <c r="QPV308" s="80"/>
      <c r="QPW308" s="80"/>
      <c r="QPX308" s="80"/>
      <c r="QPY308" s="80"/>
      <c r="QPZ308" s="80"/>
      <c r="QQA308" s="80"/>
      <c r="QQB308" s="80"/>
      <c r="QQC308" s="80"/>
      <c r="QQD308" s="80"/>
      <c r="QQE308" s="80"/>
      <c r="QQF308" s="80"/>
      <c r="QQG308" s="80"/>
      <c r="QQH308" s="80"/>
      <c r="QQI308" s="80"/>
      <c r="QQJ308" s="80"/>
      <c r="QQK308" s="80"/>
      <c r="QQL308" s="80"/>
      <c r="QQM308" s="80"/>
      <c r="QQN308" s="80"/>
      <c r="QQO308" s="80"/>
      <c r="QQP308" s="80"/>
      <c r="QQQ308" s="80"/>
      <c r="QQR308" s="80"/>
      <c r="QQS308" s="80"/>
      <c r="QQT308" s="80"/>
      <c r="QQU308" s="80"/>
      <c r="QQV308" s="80"/>
      <c r="QQW308" s="80"/>
      <c r="QQX308" s="80"/>
      <c r="QQY308" s="80"/>
      <c r="QQZ308" s="80"/>
      <c r="QRA308" s="80"/>
      <c r="QRB308" s="80"/>
      <c r="QRC308" s="80"/>
      <c r="QRD308" s="80"/>
      <c r="QRE308" s="80"/>
      <c r="QRF308" s="80"/>
      <c r="QRG308" s="80"/>
      <c r="QRH308" s="80"/>
      <c r="QRI308" s="80"/>
      <c r="QRJ308" s="80"/>
      <c r="QRK308" s="80"/>
      <c r="QRL308" s="80"/>
      <c r="QRM308" s="80"/>
      <c r="QRN308" s="80"/>
      <c r="QRO308" s="80"/>
      <c r="QRP308" s="80"/>
      <c r="QRQ308" s="80"/>
      <c r="QRR308" s="80"/>
      <c r="QRS308" s="80"/>
      <c r="QRT308" s="80"/>
      <c r="QRU308" s="80"/>
      <c r="QRV308" s="80"/>
      <c r="QRW308" s="80"/>
      <c r="QRX308" s="80"/>
      <c r="QRY308" s="80"/>
      <c r="QRZ308" s="80"/>
      <c r="QSA308" s="80"/>
      <c r="QSB308" s="80"/>
      <c r="QSC308" s="80"/>
      <c r="QSD308" s="80"/>
      <c r="QSE308" s="80"/>
      <c r="QSF308" s="80"/>
      <c r="QSG308" s="80"/>
      <c r="QSH308" s="80"/>
      <c r="QSI308" s="80"/>
      <c r="QSJ308" s="80"/>
      <c r="QSK308" s="80"/>
      <c r="QSL308" s="80"/>
      <c r="QSM308" s="80"/>
      <c r="QSN308" s="80"/>
      <c r="QSO308" s="80"/>
      <c r="QSP308" s="80"/>
      <c r="QSQ308" s="80"/>
      <c r="QSR308" s="80"/>
      <c r="QSS308" s="80"/>
      <c r="QST308" s="80"/>
      <c r="QSU308" s="80"/>
      <c r="QSV308" s="80"/>
      <c r="QSW308" s="80"/>
      <c r="QSX308" s="80"/>
      <c r="QSY308" s="80"/>
      <c r="QSZ308" s="80"/>
      <c r="QTA308" s="80"/>
      <c r="QTB308" s="80"/>
      <c r="QTC308" s="80"/>
      <c r="QTD308" s="80"/>
      <c r="QTE308" s="80"/>
      <c r="QTF308" s="80"/>
      <c r="QTG308" s="80"/>
      <c r="QTH308" s="80"/>
      <c r="QTI308" s="80"/>
      <c r="QTJ308" s="80"/>
      <c r="QTK308" s="80"/>
      <c r="QTL308" s="80"/>
      <c r="QTM308" s="80"/>
      <c r="QTN308" s="80"/>
      <c r="QTO308" s="80"/>
      <c r="QTP308" s="80"/>
      <c r="QTQ308" s="80"/>
      <c r="QTR308" s="80"/>
      <c r="QTS308" s="80"/>
      <c r="QTT308" s="80"/>
      <c r="QTU308" s="80"/>
      <c r="QTV308" s="80"/>
      <c r="QTW308" s="80"/>
      <c r="QTX308" s="80"/>
      <c r="QTY308" s="80"/>
      <c r="QTZ308" s="80"/>
      <c r="QUA308" s="80"/>
      <c r="QUB308" s="80"/>
      <c r="QUC308" s="80"/>
      <c r="QUD308" s="80"/>
      <c r="QUE308" s="80"/>
      <c r="QUF308" s="80"/>
      <c r="QUG308" s="80"/>
      <c r="QUH308" s="80"/>
      <c r="QUI308" s="80"/>
      <c r="QUJ308" s="80"/>
      <c r="QUK308" s="80"/>
      <c r="QUL308" s="80"/>
      <c r="QUM308" s="80"/>
      <c r="QUN308" s="80"/>
      <c r="QUO308" s="80"/>
      <c r="QUP308" s="80"/>
      <c r="QUQ308" s="80"/>
      <c r="QUR308" s="80"/>
      <c r="QUS308" s="80"/>
      <c r="QUT308" s="80"/>
      <c r="QUU308" s="80"/>
      <c r="QUV308" s="80"/>
      <c r="QUW308" s="80"/>
      <c r="QUX308" s="80"/>
      <c r="QUY308" s="80"/>
      <c r="QUZ308" s="80"/>
      <c r="QVA308" s="80"/>
      <c r="QVB308" s="80"/>
      <c r="QVC308" s="80"/>
      <c r="QVD308" s="80"/>
      <c r="QVE308" s="80"/>
      <c r="QVF308" s="80"/>
      <c r="QVG308" s="80"/>
      <c r="QVH308" s="80"/>
      <c r="QVI308" s="80"/>
      <c r="QVJ308" s="80"/>
      <c r="QVK308" s="80"/>
      <c r="QVL308" s="80"/>
      <c r="QVM308" s="80"/>
      <c r="QVN308" s="80"/>
      <c r="QVO308" s="80"/>
      <c r="QVP308" s="80"/>
      <c r="QVQ308" s="80"/>
      <c r="QVR308" s="80"/>
      <c r="QVS308" s="80"/>
      <c r="QVT308" s="80"/>
      <c r="QVU308" s="80"/>
      <c r="QVV308" s="80"/>
      <c r="QVW308" s="80"/>
      <c r="QVX308" s="80"/>
      <c r="QVY308" s="80"/>
      <c r="QVZ308" s="80"/>
      <c r="QWA308" s="80"/>
      <c r="QWB308" s="80"/>
      <c r="QWC308" s="80"/>
      <c r="QWD308" s="80"/>
      <c r="QWE308" s="80"/>
      <c r="QWF308" s="80"/>
      <c r="QWG308" s="80"/>
      <c r="QWH308" s="80"/>
      <c r="QWI308" s="80"/>
      <c r="QWJ308" s="80"/>
      <c r="QWK308" s="80"/>
      <c r="QWL308" s="80"/>
      <c r="QWM308" s="80"/>
      <c r="QWN308" s="80"/>
      <c r="QWO308" s="80"/>
      <c r="QWP308" s="80"/>
      <c r="QWQ308" s="80"/>
      <c r="QWR308" s="80"/>
      <c r="QWS308" s="80"/>
      <c r="QWT308" s="80"/>
      <c r="QWU308" s="80"/>
      <c r="QWV308" s="80"/>
      <c r="QWW308" s="80"/>
      <c r="QWX308" s="80"/>
      <c r="QWY308" s="80"/>
      <c r="QWZ308" s="80"/>
      <c r="QXA308" s="80"/>
      <c r="QXB308" s="80"/>
      <c r="QXC308" s="80"/>
      <c r="QXD308" s="80"/>
      <c r="QXE308" s="80"/>
      <c r="QXF308" s="80"/>
      <c r="QXG308" s="80"/>
      <c r="QXH308" s="80"/>
      <c r="QXI308" s="80"/>
      <c r="QXJ308" s="80"/>
      <c r="QXK308" s="80"/>
      <c r="QXL308" s="80"/>
      <c r="QXM308" s="80"/>
      <c r="QXN308" s="80"/>
      <c r="QXO308" s="80"/>
      <c r="QXP308" s="80"/>
      <c r="QXQ308" s="80"/>
      <c r="QXR308" s="80"/>
      <c r="QXS308" s="80"/>
      <c r="QXT308" s="80"/>
      <c r="QXU308" s="80"/>
      <c r="QXV308" s="80"/>
      <c r="QXW308" s="80"/>
      <c r="QXX308" s="80"/>
      <c r="QXY308" s="80"/>
      <c r="QXZ308" s="80"/>
      <c r="QYA308" s="80"/>
      <c r="QYB308" s="80"/>
      <c r="QYC308" s="80"/>
      <c r="QYD308" s="80"/>
      <c r="QYE308" s="80"/>
      <c r="QYF308" s="80"/>
      <c r="QYG308" s="80"/>
      <c r="QYH308" s="80"/>
      <c r="QYI308" s="80"/>
      <c r="QYJ308" s="80"/>
      <c r="QYK308" s="80"/>
      <c r="QYL308" s="80"/>
      <c r="QYM308" s="80"/>
      <c r="QYN308" s="80"/>
      <c r="QYO308" s="80"/>
      <c r="QYP308" s="80"/>
      <c r="QYQ308" s="80"/>
      <c r="QYR308" s="80"/>
      <c r="QYS308" s="80"/>
      <c r="QYT308" s="80"/>
      <c r="QYU308" s="80"/>
      <c r="QYV308" s="80"/>
      <c r="QYW308" s="80"/>
      <c r="QYX308" s="80"/>
      <c r="QYY308" s="80"/>
      <c r="QYZ308" s="80"/>
      <c r="QZA308" s="80"/>
      <c r="QZB308" s="80"/>
      <c r="QZC308" s="80"/>
      <c r="QZD308" s="80"/>
      <c r="QZE308" s="80"/>
      <c r="QZF308" s="80"/>
      <c r="QZG308" s="80"/>
      <c r="QZH308" s="80"/>
      <c r="QZI308" s="80"/>
      <c r="QZJ308" s="80"/>
      <c r="QZK308" s="80"/>
      <c r="QZL308" s="80"/>
      <c r="QZM308" s="80"/>
      <c r="QZN308" s="80"/>
      <c r="QZO308" s="80"/>
      <c r="QZP308" s="80"/>
      <c r="QZQ308" s="80"/>
      <c r="QZR308" s="80"/>
      <c r="QZS308" s="80"/>
      <c r="QZT308" s="80"/>
      <c r="QZU308" s="80"/>
      <c r="QZV308" s="80"/>
      <c r="QZW308" s="80"/>
      <c r="QZX308" s="80"/>
      <c r="QZY308" s="80"/>
      <c r="QZZ308" s="80"/>
      <c r="RAA308" s="80"/>
      <c r="RAB308" s="80"/>
      <c r="RAC308" s="80"/>
      <c r="RAD308" s="80"/>
      <c r="RAE308" s="80"/>
      <c r="RAF308" s="80"/>
      <c r="RAG308" s="80"/>
      <c r="RAH308" s="80"/>
      <c r="RAI308" s="80"/>
      <c r="RAJ308" s="80"/>
      <c r="RAK308" s="80"/>
      <c r="RAL308" s="80"/>
      <c r="RAM308" s="80"/>
      <c r="RAN308" s="80"/>
      <c r="RAO308" s="80"/>
      <c r="RAP308" s="80"/>
      <c r="RAQ308" s="80"/>
      <c r="RAR308" s="80"/>
      <c r="RAS308" s="80"/>
      <c r="RAT308" s="80"/>
      <c r="RAU308" s="80"/>
      <c r="RAV308" s="80"/>
      <c r="RAW308" s="80"/>
      <c r="RAX308" s="80"/>
      <c r="RAY308" s="80"/>
      <c r="RAZ308" s="80"/>
      <c r="RBA308" s="80"/>
      <c r="RBB308" s="80"/>
      <c r="RBC308" s="80"/>
      <c r="RBD308" s="80"/>
      <c r="RBE308" s="80"/>
      <c r="RBF308" s="80"/>
      <c r="RBG308" s="80"/>
      <c r="RBH308" s="80"/>
      <c r="RBI308" s="80"/>
      <c r="RBJ308" s="80"/>
      <c r="RBK308" s="80"/>
      <c r="RBL308" s="80"/>
      <c r="RBM308" s="80"/>
      <c r="RBN308" s="80"/>
      <c r="RBO308" s="80"/>
      <c r="RBP308" s="80"/>
      <c r="RBQ308" s="80"/>
      <c r="RBR308" s="80"/>
      <c r="RBS308" s="80"/>
      <c r="RBT308" s="80"/>
      <c r="RBU308" s="80"/>
      <c r="RBV308" s="80"/>
      <c r="RBW308" s="80"/>
      <c r="RBX308" s="80"/>
      <c r="RBY308" s="80"/>
      <c r="RBZ308" s="80"/>
      <c r="RCA308" s="80"/>
      <c r="RCB308" s="80"/>
      <c r="RCC308" s="80"/>
      <c r="RCD308" s="80"/>
      <c r="RCE308" s="80"/>
      <c r="RCF308" s="80"/>
      <c r="RCG308" s="80"/>
      <c r="RCH308" s="80"/>
      <c r="RCI308" s="80"/>
      <c r="RCJ308" s="80"/>
      <c r="RCK308" s="80"/>
      <c r="RCL308" s="80"/>
      <c r="RCM308" s="80"/>
      <c r="RCN308" s="80"/>
      <c r="RCO308" s="80"/>
      <c r="RCP308" s="80"/>
      <c r="RCQ308" s="80"/>
      <c r="RCR308" s="80"/>
      <c r="RCS308" s="80"/>
      <c r="RCT308" s="80"/>
      <c r="RCU308" s="80"/>
      <c r="RCV308" s="80"/>
      <c r="RCW308" s="80"/>
      <c r="RCX308" s="80"/>
      <c r="RCY308" s="80"/>
      <c r="RCZ308" s="80"/>
      <c r="RDA308" s="80"/>
      <c r="RDB308" s="80"/>
      <c r="RDC308" s="80"/>
      <c r="RDD308" s="80"/>
      <c r="RDE308" s="80"/>
      <c r="RDF308" s="80"/>
      <c r="RDG308" s="80"/>
      <c r="RDH308" s="80"/>
      <c r="RDI308" s="80"/>
      <c r="RDJ308" s="80"/>
      <c r="RDK308" s="80"/>
      <c r="RDL308" s="80"/>
      <c r="RDM308" s="80"/>
      <c r="RDN308" s="80"/>
      <c r="RDO308" s="80"/>
      <c r="RDP308" s="80"/>
      <c r="RDQ308" s="80"/>
      <c r="RDR308" s="80"/>
      <c r="RDS308" s="80"/>
      <c r="RDT308" s="80"/>
      <c r="RDU308" s="80"/>
      <c r="RDV308" s="80"/>
      <c r="RDW308" s="80"/>
      <c r="RDX308" s="80"/>
      <c r="RDY308" s="80"/>
      <c r="RDZ308" s="80"/>
      <c r="REA308" s="80"/>
      <c r="REB308" s="80"/>
      <c r="REC308" s="80"/>
      <c r="RED308" s="80"/>
      <c r="REE308" s="80"/>
      <c r="REF308" s="80"/>
      <c r="REG308" s="80"/>
      <c r="REH308" s="80"/>
      <c r="REI308" s="80"/>
      <c r="REJ308" s="80"/>
      <c r="REK308" s="80"/>
      <c r="REL308" s="80"/>
      <c r="REM308" s="80"/>
      <c r="REN308" s="80"/>
      <c r="REO308" s="80"/>
      <c r="REP308" s="80"/>
      <c r="REQ308" s="80"/>
      <c r="RER308" s="80"/>
      <c r="RES308" s="80"/>
      <c r="RET308" s="80"/>
      <c r="REU308" s="80"/>
      <c r="REV308" s="80"/>
      <c r="REW308" s="80"/>
      <c r="REX308" s="80"/>
      <c r="REY308" s="80"/>
      <c r="REZ308" s="80"/>
      <c r="RFA308" s="80"/>
      <c r="RFB308" s="80"/>
      <c r="RFC308" s="80"/>
      <c r="RFD308" s="80"/>
      <c r="RFE308" s="80"/>
      <c r="RFF308" s="80"/>
      <c r="RFG308" s="80"/>
      <c r="RFH308" s="80"/>
      <c r="RFI308" s="80"/>
      <c r="RFJ308" s="80"/>
      <c r="RFK308" s="80"/>
      <c r="RFL308" s="80"/>
      <c r="RFM308" s="80"/>
      <c r="RFN308" s="80"/>
      <c r="RFO308" s="80"/>
      <c r="RFP308" s="80"/>
      <c r="RFQ308" s="80"/>
      <c r="RFR308" s="80"/>
      <c r="RFS308" s="80"/>
      <c r="RFT308" s="80"/>
      <c r="RFU308" s="80"/>
      <c r="RFV308" s="80"/>
      <c r="RFW308" s="80"/>
      <c r="RFX308" s="80"/>
      <c r="RFY308" s="80"/>
      <c r="RFZ308" s="80"/>
      <c r="RGA308" s="80"/>
      <c r="RGB308" s="80"/>
      <c r="RGC308" s="80"/>
      <c r="RGD308" s="80"/>
      <c r="RGE308" s="80"/>
      <c r="RGF308" s="80"/>
      <c r="RGG308" s="80"/>
      <c r="RGH308" s="80"/>
      <c r="RGI308" s="80"/>
      <c r="RGJ308" s="80"/>
      <c r="RGK308" s="80"/>
      <c r="RGL308" s="80"/>
      <c r="RGM308" s="80"/>
      <c r="RGN308" s="80"/>
      <c r="RGO308" s="80"/>
      <c r="RGP308" s="80"/>
      <c r="RGQ308" s="80"/>
      <c r="RGR308" s="80"/>
      <c r="RGS308" s="80"/>
      <c r="RGT308" s="80"/>
      <c r="RGU308" s="80"/>
      <c r="RGV308" s="80"/>
      <c r="RGW308" s="80"/>
      <c r="RGX308" s="80"/>
      <c r="RGY308" s="80"/>
      <c r="RGZ308" s="80"/>
      <c r="RHA308" s="80"/>
      <c r="RHB308" s="80"/>
      <c r="RHC308" s="80"/>
      <c r="RHD308" s="80"/>
      <c r="RHE308" s="80"/>
      <c r="RHF308" s="80"/>
      <c r="RHG308" s="80"/>
      <c r="RHH308" s="80"/>
      <c r="RHI308" s="80"/>
      <c r="RHJ308" s="80"/>
      <c r="RHK308" s="80"/>
      <c r="RHL308" s="80"/>
      <c r="RHM308" s="80"/>
      <c r="RHN308" s="80"/>
      <c r="RHO308" s="80"/>
      <c r="RHP308" s="80"/>
      <c r="RHQ308" s="80"/>
      <c r="RHR308" s="80"/>
      <c r="RHS308" s="80"/>
      <c r="RHT308" s="80"/>
      <c r="RHU308" s="80"/>
      <c r="RHV308" s="80"/>
      <c r="RHW308" s="80"/>
      <c r="RHX308" s="80"/>
      <c r="RHY308" s="80"/>
      <c r="RHZ308" s="80"/>
      <c r="RIA308" s="80"/>
      <c r="RIB308" s="80"/>
      <c r="RIC308" s="80"/>
      <c r="RID308" s="80"/>
      <c r="RIE308" s="80"/>
      <c r="RIF308" s="80"/>
      <c r="RIG308" s="80"/>
      <c r="RIH308" s="80"/>
      <c r="RII308" s="80"/>
      <c r="RIJ308" s="80"/>
      <c r="RIK308" s="80"/>
      <c r="RIL308" s="80"/>
      <c r="RIM308" s="80"/>
      <c r="RIN308" s="80"/>
      <c r="RIO308" s="80"/>
      <c r="RIP308" s="80"/>
      <c r="RIQ308" s="80"/>
      <c r="RIR308" s="80"/>
      <c r="RIS308" s="80"/>
      <c r="RIT308" s="80"/>
      <c r="RIU308" s="80"/>
      <c r="RIV308" s="80"/>
      <c r="RIW308" s="80"/>
      <c r="RIX308" s="80"/>
      <c r="RIY308" s="80"/>
      <c r="RIZ308" s="80"/>
      <c r="RJA308" s="80"/>
      <c r="RJB308" s="80"/>
      <c r="RJC308" s="80"/>
      <c r="RJD308" s="80"/>
      <c r="RJE308" s="80"/>
      <c r="RJF308" s="80"/>
      <c r="RJG308" s="80"/>
      <c r="RJH308" s="80"/>
      <c r="RJI308" s="80"/>
      <c r="RJJ308" s="80"/>
      <c r="RJK308" s="80"/>
      <c r="RJL308" s="80"/>
      <c r="RJM308" s="80"/>
      <c r="RJN308" s="80"/>
      <c r="RJO308" s="80"/>
      <c r="RJP308" s="80"/>
      <c r="RJQ308" s="80"/>
      <c r="RJR308" s="80"/>
      <c r="RJS308" s="80"/>
      <c r="RJT308" s="80"/>
      <c r="RJU308" s="80"/>
      <c r="RJV308" s="80"/>
      <c r="RJW308" s="80"/>
      <c r="RJX308" s="80"/>
      <c r="RJY308" s="80"/>
      <c r="RJZ308" s="80"/>
      <c r="RKA308" s="80"/>
      <c r="RKB308" s="80"/>
      <c r="RKC308" s="80"/>
      <c r="RKD308" s="80"/>
      <c r="RKE308" s="80"/>
      <c r="RKF308" s="80"/>
      <c r="RKG308" s="80"/>
      <c r="RKH308" s="80"/>
      <c r="RKI308" s="80"/>
      <c r="RKJ308" s="80"/>
      <c r="RKK308" s="80"/>
      <c r="RKL308" s="80"/>
      <c r="RKM308" s="80"/>
      <c r="RKN308" s="80"/>
      <c r="RKO308" s="80"/>
      <c r="RKP308" s="80"/>
      <c r="RKQ308" s="80"/>
      <c r="RKR308" s="80"/>
      <c r="RKS308" s="80"/>
      <c r="RKT308" s="80"/>
      <c r="RKU308" s="80"/>
      <c r="RKV308" s="80"/>
      <c r="RKW308" s="80"/>
      <c r="RKX308" s="80"/>
      <c r="RKY308" s="80"/>
      <c r="RKZ308" s="80"/>
      <c r="RLA308" s="80"/>
      <c r="RLB308" s="80"/>
      <c r="RLC308" s="80"/>
      <c r="RLD308" s="80"/>
      <c r="RLE308" s="80"/>
      <c r="RLF308" s="80"/>
      <c r="RLG308" s="80"/>
      <c r="RLH308" s="80"/>
      <c r="RLI308" s="80"/>
      <c r="RLJ308" s="80"/>
      <c r="RLK308" s="80"/>
      <c r="RLL308" s="80"/>
      <c r="RLM308" s="80"/>
      <c r="RLN308" s="80"/>
      <c r="RLO308" s="80"/>
      <c r="RLP308" s="80"/>
      <c r="RLQ308" s="80"/>
      <c r="RLR308" s="80"/>
      <c r="RLS308" s="80"/>
      <c r="RLT308" s="80"/>
      <c r="RLU308" s="80"/>
      <c r="RLV308" s="80"/>
      <c r="RLW308" s="80"/>
      <c r="RLX308" s="80"/>
      <c r="RLY308" s="80"/>
      <c r="RLZ308" s="80"/>
      <c r="RMA308" s="80"/>
      <c r="RMB308" s="80"/>
      <c r="RMC308" s="80"/>
      <c r="RMD308" s="80"/>
      <c r="RME308" s="80"/>
      <c r="RMF308" s="80"/>
      <c r="RMG308" s="80"/>
      <c r="RMH308" s="80"/>
      <c r="RMI308" s="80"/>
      <c r="RMJ308" s="80"/>
      <c r="RMK308" s="80"/>
      <c r="RML308" s="80"/>
      <c r="RMM308" s="80"/>
      <c r="RMN308" s="80"/>
      <c r="RMO308" s="80"/>
      <c r="RMP308" s="80"/>
      <c r="RMQ308" s="80"/>
      <c r="RMR308" s="80"/>
      <c r="RMS308" s="80"/>
      <c r="RMT308" s="80"/>
      <c r="RMU308" s="80"/>
      <c r="RMV308" s="80"/>
      <c r="RMW308" s="80"/>
      <c r="RMX308" s="80"/>
      <c r="RMY308" s="80"/>
      <c r="RMZ308" s="80"/>
      <c r="RNA308" s="80"/>
      <c r="RNB308" s="80"/>
      <c r="RNC308" s="80"/>
      <c r="RND308" s="80"/>
      <c r="RNE308" s="80"/>
      <c r="RNF308" s="80"/>
      <c r="RNG308" s="80"/>
      <c r="RNH308" s="80"/>
      <c r="RNI308" s="80"/>
      <c r="RNJ308" s="80"/>
      <c r="RNK308" s="80"/>
      <c r="RNL308" s="80"/>
      <c r="RNM308" s="80"/>
      <c r="RNN308" s="80"/>
      <c r="RNO308" s="80"/>
      <c r="RNP308" s="80"/>
      <c r="RNQ308" s="80"/>
      <c r="RNR308" s="80"/>
      <c r="RNS308" s="80"/>
      <c r="RNT308" s="80"/>
      <c r="RNU308" s="80"/>
      <c r="RNV308" s="80"/>
      <c r="RNW308" s="80"/>
      <c r="RNX308" s="80"/>
      <c r="RNY308" s="80"/>
      <c r="RNZ308" s="80"/>
      <c r="ROA308" s="80"/>
      <c r="ROB308" s="80"/>
      <c r="ROC308" s="80"/>
      <c r="ROD308" s="80"/>
      <c r="ROE308" s="80"/>
      <c r="ROF308" s="80"/>
      <c r="ROG308" s="80"/>
      <c r="ROH308" s="80"/>
      <c r="ROI308" s="80"/>
      <c r="ROJ308" s="80"/>
      <c r="ROK308" s="80"/>
      <c r="ROL308" s="80"/>
      <c r="ROM308" s="80"/>
      <c r="RON308" s="80"/>
      <c r="ROO308" s="80"/>
      <c r="ROP308" s="80"/>
      <c r="ROQ308" s="80"/>
      <c r="ROR308" s="80"/>
      <c r="ROS308" s="80"/>
      <c r="ROT308" s="80"/>
      <c r="ROU308" s="80"/>
      <c r="ROV308" s="80"/>
      <c r="ROW308" s="80"/>
      <c r="ROX308" s="80"/>
      <c r="ROY308" s="80"/>
      <c r="ROZ308" s="80"/>
      <c r="RPA308" s="80"/>
      <c r="RPB308" s="80"/>
      <c r="RPC308" s="80"/>
      <c r="RPD308" s="80"/>
      <c r="RPE308" s="80"/>
      <c r="RPF308" s="80"/>
      <c r="RPG308" s="80"/>
      <c r="RPH308" s="80"/>
      <c r="RPI308" s="80"/>
      <c r="RPJ308" s="80"/>
      <c r="RPK308" s="80"/>
      <c r="RPL308" s="80"/>
      <c r="RPM308" s="80"/>
      <c r="RPN308" s="80"/>
      <c r="RPO308" s="80"/>
      <c r="RPP308" s="80"/>
      <c r="RPQ308" s="80"/>
      <c r="RPR308" s="80"/>
      <c r="RPS308" s="80"/>
      <c r="RPT308" s="80"/>
      <c r="RPU308" s="80"/>
      <c r="RPV308" s="80"/>
      <c r="RPW308" s="80"/>
      <c r="RPX308" s="80"/>
      <c r="RPY308" s="80"/>
      <c r="RPZ308" s="80"/>
      <c r="RQA308" s="80"/>
      <c r="RQB308" s="80"/>
      <c r="RQC308" s="80"/>
      <c r="RQD308" s="80"/>
      <c r="RQE308" s="80"/>
      <c r="RQF308" s="80"/>
      <c r="RQG308" s="80"/>
      <c r="RQH308" s="80"/>
      <c r="RQI308" s="80"/>
      <c r="RQJ308" s="80"/>
      <c r="RQK308" s="80"/>
      <c r="RQL308" s="80"/>
      <c r="RQM308" s="80"/>
      <c r="RQN308" s="80"/>
      <c r="RQO308" s="80"/>
      <c r="RQP308" s="80"/>
      <c r="RQQ308" s="80"/>
      <c r="RQR308" s="80"/>
      <c r="RQS308" s="80"/>
      <c r="RQT308" s="80"/>
      <c r="RQU308" s="80"/>
      <c r="RQV308" s="80"/>
      <c r="RQW308" s="80"/>
      <c r="RQX308" s="80"/>
      <c r="RQY308" s="80"/>
      <c r="RQZ308" s="80"/>
      <c r="RRA308" s="80"/>
      <c r="RRB308" s="80"/>
      <c r="RRC308" s="80"/>
      <c r="RRD308" s="80"/>
      <c r="RRE308" s="80"/>
      <c r="RRF308" s="80"/>
      <c r="RRG308" s="80"/>
      <c r="RRH308" s="80"/>
      <c r="RRI308" s="80"/>
      <c r="RRJ308" s="80"/>
      <c r="RRK308" s="80"/>
      <c r="RRL308" s="80"/>
      <c r="RRM308" s="80"/>
      <c r="RRN308" s="80"/>
      <c r="RRO308" s="80"/>
      <c r="RRP308" s="80"/>
      <c r="RRQ308" s="80"/>
      <c r="RRR308" s="80"/>
      <c r="RRS308" s="80"/>
      <c r="RRT308" s="80"/>
      <c r="RRU308" s="80"/>
      <c r="RRV308" s="80"/>
      <c r="RRW308" s="80"/>
      <c r="RRX308" s="80"/>
      <c r="RRY308" s="80"/>
      <c r="RRZ308" s="80"/>
      <c r="RSA308" s="80"/>
      <c r="RSB308" s="80"/>
      <c r="RSC308" s="80"/>
      <c r="RSD308" s="80"/>
      <c r="RSE308" s="80"/>
      <c r="RSF308" s="80"/>
      <c r="RSG308" s="80"/>
      <c r="RSH308" s="80"/>
      <c r="RSI308" s="80"/>
      <c r="RSJ308" s="80"/>
      <c r="RSK308" s="80"/>
      <c r="RSL308" s="80"/>
      <c r="RSM308" s="80"/>
      <c r="RSN308" s="80"/>
      <c r="RSO308" s="80"/>
      <c r="RSP308" s="80"/>
      <c r="RSQ308" s="80"/>
      <c r="RSR308" s="80"/>
      <c r="RSS308" s="80"/>
      <c r="RST308" s="80"/>
      <c r="RSU308" s="80"/>
      <c r="RSV308" s="80"/>
      <c r="RSW308" s="80"/>
      <c r="RSX308" s="80"/>
      <c r="RSY308" s="80"/>
      <c r="RSZ308" s="80"/>
      <c r="RTA308" s="80"/>
      <c r="RTB308" s="80"/>
      <c r="RTC308" s="80"/>
      <c r="RTD308" s="80"/>
      <c r="RTE308" s="80"/>
      <c r="RTF308" s="80"/>
      <c r="RTG308" s="80"/>
      <c r="RTH308" s="80"/>
      <c r="RTI308" s="80"/>
      <c r="RTJ308" s="80"/>
      <c r="RTK308" s="80"/>
      <c r="RTL308" s="80"/>
      <c r="RTM308" s="80"/>
      <c r="RTN308" s="80"/>
      <c r="RTO308" s="80"/>
      <c r="RTP308" s="80"/>
      <c r="RTQ308" s="80"/>
      <c r="RTR308" s="80"/>
      <c r="RTS308" s="80"/>
      <c r="RTT308" s="80"/>
      <c r="RTU308" s="80"/>
      <c r="RTV308" s="80"/>
      <c r="RTW308" s="80"/>
      <c r="RTX308" s="80"/>
      <c r="RTY308" s="80"/>
      <c r="RTZ308" s="80"/>
      <c r="RUA308" s="80"/>
      <c r="RUB308" s="80"/>
      <c r="RUC308" s="80"/>
      <c r="RUD308" s="80"/>
      <c r="RUE308" s="80"/>
      <c r="RUF308" s="80"/>
      <c r="RUG308" s="80"/>
      <c r="RUH308" s="80"/>
      <c r="RUI308" s="80"/>
      <c r="RUJ308" s="80"/>
      <c r="RUK308" s="80"/>
      <c r="RUL308" s="80"/>
      <c r="RUM308" s="80"/>
      <c r="RUN308" s="80"/>
      <c r="RUO308" s="80"/>
      <c r="RUP308" s="80"/>
      <c r="RUQ308" s="80"/>
      <c r="RUR308" s="80"/>
      <c r="RUS308" s="80"/>
      <c r="RUT308" s="80"/>
      <c r="RUU308" s="80"/>
      <c r="RUV308" s="80"/>
      <c r="RUW308" s="80"/>
      <c r="RUX308" s="80"/>
      <c r="RUY308" s="80"/>
      <c r="RUZ308" s="80"/>
      <c r="RVA308" s="80"/>
      <c r="RVB308" s="80"/>
      <c r="RVC308" s="80"/>
      <c r="RVD308" s="80"/>
      <c r="RVE308" s="80"/>
      <c r="RVF308" s="80"/>
      <c r="RVG308" s="80"/>
      <c r="RVH308" s="80"/>
      <c r="RVI308" s="80"/>
      <c r="RVJ308" s="80"/>
      <c r="RVK308" s="80"/>
      <c r="RVL308" s="80"/>
      <c r="RVM308" s="80"/>
      <c r="RVN308" s="80"/>
      <c r="RVO308" s="80"/>
      <c r="RVP308" s="80"/>
      <c r="RVQ308" s="80"/>
      <c r="RVR308" s="80"/>
      <c r="RVS308" s="80"/>
      <c r="RVT308" s="80"/>
      <c r="RVU308" s="80"/>
      <c r="RVV308" s="80"/>
      <c r="RVW308" s="80"/>
      <c r="RVX308" s="80"/>
      <c r="RVY308" s="80"/>
      <c r="RVZ308" s="80"/>
      <c r="RWA308" s="80"/>
      <c r="RWB308" s="80"/>
      <c r="RWC308" s="80"/>
      <c r="RWD308" s="80"/>
      <c r="RWE308" s="80"/>
      <c r="RWF308" s="80"/>
      <c r="RWG308" s="80"/>
      <c r="RWH308" s="80"/>
      <c r="RWI308" s="80"/>
      <c r="RWJ308" s="80"/>
      <c r="RWK308" s="80"/>
      <c r="RWL308" s="80"/>
      <c r="RWM308" s="80"/>
      <c r="RWN308" s="80"/>
      <c r="RWO308" s="80"/>
      <c r="RWP308" s="80"/>
      <c r="RWQ308" s="80"/>
      <c r="RWR308" s="80"/>
      <c r="RWS308" s="80"/>
      <c r="RWT308" s="80"/>
      <c r="RWU308" s="80"/>
      <c r="RWV308" s="80"/>
      <c r="RWW308" s="80"/>
      <c r="RWX308" s="80"/>
      <c r="RWY308" s="80"/>
      <c r="RWZ308" s="80"/>
      <c r="RXA308" s="80"/>
      <c r="RXB308" s="80"/>
      <c r="RXC308" s="80"/>
      <c r="RXD308" s="80"/>
      <c r="RXE308" s="80"/>
      <c r="RXF308" s="80"/>
      <c r="RXG308" s="80"/>
      <c r="RXH308" s="80"/>
      <c r="RXI308" s="80"/>
      <c r="RXJ308" s="80"/>
      <c r="RXK308" s="80"/>
      <c r="RXL308" s="80"/>
      <c r="RXM308" s="80"/>
      <c r="RXN308" s="80"/>
      <c r="RXO308" s="80"/>
      <c r="RXP308" s="80"/>
      <c r="RXQ308" s="80"/>
      <c r="RXR308" s="80"/>
      <c r="RXS308" s="80"/>
      <c r="RXT308" s="80"/>
      <c r="RXU308" s="80"/>
      <c r="RXV308" s="80"/>
      <c r="RXW308" s="80"/>
      <c r="RXX308" s="80"/>
      <c r="RXY308" s="80"/>
      <c r="RXZ308" s="80"/>
      <c r="RYA308" s="80"/>
      <c r="RYB308" s="80"/>
      <c r="RYC308" s="80"/>
      <c r="RYD308" s="80"/>
      <c r="RYE308" s="80"/>
      <c r="RYF308" s="80"/>
      <c r="RYG308" s="80"/>
      <c r="RYH308" s="80"/>
      <c r="RYI308" s="80"/>
      <c r="RYJ308" s="80"/>
      <c r="RYK308" s="80"/>
      <c r="RYL308" s="80"/>
      <c r="RYM308" s="80"/>
      <c r="RYN308" s="80"/>
      <c r="RYO308" s="80"/>
      <c r="RYP308" s="80"/>
      <c r="RYQ308" s="80"/>
      <c r="RYR308" s="80"/>
      <c r="RYS308" s="80"/>
      <c r="RYT308" s="80"/>
      <c r="RYU308" s="80"/>
      <c r="RYV308" s="80"/>
      <c r="RYW308" s="80"/>
      <c r="RYX308" s="80"/>
      <c r="RYY308" s="80"/>
      <c r="RYZ308" s="80"/>
      <c r="RZA308" s="80"/>
      <c r="RZB308" s="80"/>
      <c r="RZC308" s="80"/>
      <c r="RZD308" s="80"/>
      <c r="RZE308" s="80"/>
      <c r="RZF308" s="80"/>
      <c r="RZG308" s="80"/>
      <c r="RZH308" s="80"/>
      <c r="RZI308" s="80"/>
      <c r="RZJ308" s="80"/>
      <c r="RZK308" s="80"/>
      <c r="RZL308" s="80"/>
      <c r="RZM308" s="80"/>
      <c r="RZN308" s="80"/>
      <c r="RZO308" s="80"/>
      <c r="RZP308" s="80"/>
      <c r="RZQ308" s="80"/>
      <c r="RZR308" s="80"/>
      <c r="RZS308" s="80"/>
      <c r="RZT308" s="80"/>
      <c r="RZU308" s="80"/>
      <c r="RZV308" s="80"/>
      <c r="RZW308" s="80"/>
      <c r="RZX308" s="80"/>
      <c r="RZY308" s="80"/>
      <c r="RZZ308" s="80"/>
      <c r="SAA308" s="80"/>
      <c r="SAB308" s="80"/>
      <c r="SAC308" s="80"/>
      <c r="SAD308" s="80"/>
      <c r="SAE308" s="80"/>
      <c r="SAF308" s="80"/>
      <c r="SAG308" s="80"/>
      <c r="SAH308" s="80"/>
      <c r="SAI308" s="80"/>
      <c r="SAJ308" s="80"/>
      <c r="SAK308" s="80"/>
      <c r="SAL308" s="80"/>
      <c r="SAM308" s="80"/>
      <c r="SAN308" s="80"/>
      <c r="SAO308" s="80"/>
      <c r="SAP308" s="80"/>
      <c r="SAQ308" s="80"/>
      <c r="SAR308" s="80"/>
      <c r="SAS308" s="80"/>
      <c r="SAT308" s="80"/>
      <c r="SAU308" s="80"/>
      <c r="SAV308" s="80"/>
      <c r="SAW308" s="80"/>
      <c r="SAX308" s="80"/>
      <c r="SAY308" s="80"/>
      <c r="SAZ308" s="80"/>
      <c r="SBA308" s="80"/>
      <c r="SBB308" s="80"/>
      <c r="SBC308" s="80"/>
      <c r="SBD308" s="80"/>
      <c r="SBE308" s="80"/>
      <c r="SBF308" s="80"/>
      <c r="SBG308" s="80"/>
      <c r="SBH308" s="80"/>
      <c r="SBI308" s="80"/>
      <c r="SBJ308" s="80"/>
      <c r="SBK308" s="80"/>
      <c r="SBL308" s="80"/>
      <c r="SBM308" s="80"/>
      <c r="SBN308" s="80"/>
      <c r="SBO308" s="80"/>
      <c r="SBP308" s="80"/>
      <c r="SBQ308" s="80"/>
      <c r="SBR308" s="80"/>
      <c r="SBS308" s="80"/>
      <c r="SBT308" s="80"/>
      <c r="SBU308" s="80"/>
      <c r="SBV308" s="80"/>
      <c r="SBW308" s="80"/>
      <c r="SBX308" s="80"/>
      <c r="SBY308" s="80"/>
      <c r="SBZ308" s="80"/>
      <c r="SCA308" s="80"/>
      <c r="SCB308" s="80"/>
      <c r="SCC308" s="80"/>
      <c r="SCD308" s="80"/>
      <c r="SCE308" s="80"/>
      <c r="SCF308" s="80"/>
      <c r="SCG308" s="80"/>
      <c r="SCH308" s="80"/>
      <c r="SCI308" s="80"/>
      <c r="SCJ308" s="80"/>
      <c r="SCK308" s="80"/>
      <c r="SCL308" s="80"/>
      <c r="SCM308" s="80"/>
      <c r="SCN308" s="80"/>
      <c r="SCO308" s="80"/>
      <c r="SCP308" s="80"/>
      <c r="SCQ308" s="80"/>
      <c r="SCR308" s="80"/>
      <c r="SCS308" s="80"/>
      <c r="SCT308" s="80"/>
      <c r="SCU308" s="80"/>
      <c r="SCV308" s="80"/>
      <c r="SCW308" s="80"/>
      <c r="SCX308" s="80"/>
      <c r="SCY308" s="80"/>
      <c r="SCZ308" s="80"/>
      <c r="SDA308" s="80"/>
      <c r="SDB308" s="80"/>
      <c r="SDC308" s="80"/>
      <c r="SDD308" s="80"/>
      <c r="SDE308" s="80"/>
      <c r="SDF308" s="80"/>
      <c r="SDG308" s="80"/>
      <c r="SDH308" s="80"/>
      <c r="SDI308" s="80"/>
      <c r="SDJ308" s="80"/>
      <c r="SDK308" s="80"/>
      <c r="SDL308" s="80"/>
      <c r="SDM308" s="80"/>
      <c r="SDN308" s="80"/>
      <c r="SDO308" s="80"/>
      <c r="SDP308" s="80"/>
      <c r="SDQ308" s="80"/>
      <c r="SDR308" s="80"/>
      <c r="SDS308" s="80"/>
      <c r="SDT308" s="80"/>
      <c r="SDU308" s="80"/>
      <c r="SDV308" s="80"/>
      <c r="SDW308" s="80"/>
      <c r="SDX308" s="80"/>
      <c r="SDY308" s="80"/>
      <c r="SDZ308" s="80"/>
      <c r="SEA308" s="80"/>
      <c r="SEB308" s="80"/>
      <c r="SEC308" s="80"/>
      <c r="SED308" s="80"/>
      <c r="SEE308" s="80"/>
      <c r="SEF308" s="80"/>
      <c r="SEG308" s="80"/>
      <c r="SEH308" s="80"/>
      <c r="SEI308" s="80"/>
      <c r="SEJ308" s="80"/>
      <c r="SEK308" s="80"/>
      <c r="SEL308" s="80"/>
      <c r="SEM308" s="80"/>
      <c r="SEN308" s="80"/>
      <c r="SEO308" s="80"/>
      <c r="SEP308" s="80"/>
      <c r="SEQ308" s="80"/>
      <c r="SER308" s="80"/>
      <c r="SES308" s="80"/>
      <c r="SET308" s="80"/>
      <c r="SEU308" s="80"/>
      <c r="SEV308" s="80"/>
      <c r="SEW308" s="80"/>
      <c r="SEX308" s="80"/>
      <c r="SEY308" s="80"/>
      <c r="SEZ308" s="80"/>
      <c r="SFA308" s="80"/>
      <c r="SFB308" s="80"/>
      <c r="SFC308" s="80"/>
      <c r="SFD308" s="80"/>
      <c r="SFE308" s="80"/>
      <c r="SFF308" s="80"/>
      <c r="SFG308" s="80"/>
      <c r="SFH308" s="80"/>
      <c r="SFI308" s="80"/>
      <c r="SFJ308" s="80"/>
      <c r="SFK308" s="80"/>
      <c r="SFL308" s="80"/>
      <c r="SFM308" s="80"/>
      <c r="SFN308" s="80"/>
      <c r="SFO308" s="80"/>
      <c r="SFP308" s="80"/>
      <c r="SFQ308" s="80"/>
      <c r="SFR308" s="80"/>
      <c r="SFS308" s="80"/>
      <c r="SFT308" s="80"/>
      <c r="SFU308" s="80"/>
      <c r="SFV308" s="80"/>
      <c r="SFW308" s="80"/>
      <c r="SFX308" s="80"/>
      <c r="SFY308" s="80"/>
      <c r="SFZ308" s="80"/>
      <c r="SGA308" s="80"/>
      <c r="SGB308" s="80"/>
      <c r="SGC308" s="80"/>
      <c r="SGD308" s="80"/>
      <c r="SGE308" s="80"/>
      <c r="SGF308" s="80"/>
      <c r="SGG308" s="80"/>
      <c r="SGH308" s="80"/>
      <c r="SGI308" s="80"/>
      <c r="SGJ308" s="80"/>
      <c r="SGK308" s="80"/>
      <c r="SGL308" s="80"/>
      <c r="SGM308" s="80"/>
      <c r="SGN308" s="80"/>
      <c r="SGO308" s="80"/>
      <c r="SGP308" s="80"/>
      <c r="SGQ308" s="80"/>
      <c r="SGR308" s="80"/>
      <c r="SGS308" s="80"/>
      <c r="SGT308" s="80"/>
      <c r="SGU308" s="80"/>
      <c r="SGV308" s="80"/>
      <c r="SGW308" s="80"/>
      <c r="SGX308" s="80"/>
      <c r="SGY308" s="80"/>
      <c r="SGZ308" s="80"/>
      <c r="SHA308" s="80"/>
      <c r="SHB308" s="80"/>
      <c r="SHC308" s="80"/>
      <c r="SHD308" s="80"/>
      <c r="SHE308" s="80"/>
      <c r="SHF308" s="80"/>
      <c r="SHG308" s="80"/>
      <c r="SHH308" s="80"/>
      <c r="SHI308" s="80"/>
      <c r="SHJ308" s="80"/>
      <c r="SHK308" s="80"/>
      <c r="SHL308" s="80"/>
      <c r="SHM308" s="80"/>
      <c r="SHN308" s="80"/>
      <c r="SHO308" s="80"/>
      <c r="SHP308" s="80"/>
      <c r="SHQ308" s="80"/>
      <c r="SHR308" s="80"/>
      <c r="SHS308" s="80"/>
      <c r="SHT308" s="80"/>
      <c r="SHU308" s="80"/>
      <c r="SHV308" s="80"/>
      <c r="SHW308" s="80"/>
      <c r="SHX308" s="80"/>
      <c r="SHY308" s="80"/>
      <c r="SHZ308" s="80"/>
      <c r="SIA308" s="80"/>
      <c r="SIB308" s="80"/>
      <c r="SIC308" s="80"/>
      <c r="SID308" s="80"/>
      <c r="SIE308" s="80"/>
      <c r="SIF308" s="80"/>
      <c r="SIG308" s="80"/>
      <c r="SIH308" s="80"/>
      <c r="SII308" s="80"/>
      <c r="SIJ308" s="80"/>
      <c r="SIK308" s="80"/>
      <c r="SIL308" s="80"/>
      <c r="SIM308" s="80"/>
      <c r="SIN308" s="80"/>
      <c r="SIO308" s="80"/>
      <c r="SIP308" s="80"/>
      <c r="SIQ308" s="80"/>
      <c r="SIR308" s="80"/>
      <c r="SIS308" s="80"/>
      <c r="SIT308" s="80"/>
      <c r="SIU308" s="80"/>
      <c r="SIV308" s="80"/>
      <c r="SIW308" s="80"/>
      <c r="SIX308" s="80"/>
      <c r="SIY308" s="80"/>
      <c r="SIZ308" s="80"/>
      <c r="SJA308" s="80"/>
      <c r="SJB308" s="80"/>
      <c r="SJC308" s="80"/>
      <c r="SJD308" s="80"/>
      <c r="SJE308" s="80"/>
      <c r="SJF308" s="80"/>
      <c r="SJG308" s="80"/>
      <c r="SJH308" s="80"/>
      <c r="SJI308" s="80"/>
      <c r="SJJ308" s="80"/>
      <c r="SJK308" s="80"/>
      <c r="SJL308" s="80"/>
      <c r="SJM308" s="80"/>
      <c r="SJN308" s="80"/>
      <c r="SJO308" s="80"/>
      <c r="SJP308" s="80"/>
      <c r="SJQ308" s="80"/>
      <c r="SJR308" s="80"/>
      <c r="SJS308" s="80"/>
      <c r="SJT308" s="80"/>
      <c r="SJU308" s="80"/>
      <c r="SJV308" s="80"/>
      <c r="SJW308" s="80"/>
      <c r="SJX308" s="80"/>
      <c r="SJY308" s="80"/>
      <c r="SJZ308" s="80"/>
      <c r="SKA308" s="80"/>
      <c r="SKB308" s="80"/>
      <c r="SKC308" s="80"/>
      <c r="SKD308" s="80"/>
      <c r="SKE308" s="80"/>
      <c r="SKF308" s="80"/>
      <c r="SKG308" s="80"/>
      <c r="SKH308" s="80"/>
      <c r="SKI308" s="80"/>
      <c r="SKJ308" s="80"/>
      <c r="SKK308" s="80"/>
      <c r="SKL308" s="80"/>
      <c r="SKM308" s="80"/>
      <c r="SKN308" s="80"/>
      <c r="SKO308" s="80"/>
      <c r="SKP308" s="80"/>
      <c r="SKQ308" s="80"/>
      <c r="SKR308" s="80"/>
      <c r="SKS308" s="80"/>
      <c r="SKT308" s="80"/>
      <c r="SKU308" s="80"/>
      <c r="SKV308" s="80"/>
      <c r="SKW308" s="80"/>
      <c r="SKX308" s="80"/>
      <c r="SKY308" s="80"/>
      <c r="SKZ308" s="80"/>
      <c r="SLA308" s="80"/>
      <c r="SLB308" s="80"/>
      <c r="SLC308" s="80"/>
      <c r="SLD308" s="80"/>
      <c r="SLE308" s="80"/>
      <c r="SLF308" s="80"/>
      <c r="SLG308" s="80"/>
      <c r="SLH308" s="80"/>
      <c r="SLI308" s="80"/>
      <c r="SLJ308" s="80"/>
      <c r="SLK308" s="80"/>
      <c r="SLL308" s="80"/>
      <c r="SLM308" s="80"/>
      <c r="SLN308" s="80"/>
      <c r="SLO308" s="80"/>
      <c r="SLP308" s="80"/>
      <c r="SLQ308" s="80"/>
      <c r="SLR308" s="80"/>
      <c r="SLS308" s="80"/>
      <c r="SLT308" s="80"/>
      <c r="SLU308" s="80"/>
      <c r="SLV308" s="80"/>
      <c r="SLW308" s="80"/>
      <c r="SLX308" s="80"/>
      <c r="SLY308" s="80"/>
      <c r="SLZ308" s="80"/>
      <c r="SMA308" s="80"/>
      <c r="SMB308" s="80"/>
      <c r="SMC308" s="80"/>
      <c r="SMD308" s="80"/>
      <c r="SME308" s="80"/>
      <c r="SMF308" s="80"/>
      <c r="SMG308" s="80"/>
      <c r="SMH308" s="80"/>
      <c r="SMI308" s="80"/>
      <c r="SMJ308" s="80"/>
      <c r="SMK308" s="80"/>
      <c r="SML308" s="80"/>
      <c r="SMM308" s="80"/>
      <c r="SMN308" s="80"/>
      <c r="SMO308" s="80"/>
      <c r="SMP308" s="80"/>
      <c r="SMQ308" s="80"/>
      <c r="SMR308" s="80"/>
      <c r="SMS308" s="80"/>
      <c r="SMT308" s="80"/>
      <c r="SMU308" s="80"/>
      <c r="SMV308" s="80"/>
      <c r="SMW308" s="80"/>
      <c r="SMX308" s="80"/>
      <c r="SMY308" s="80"/>
      <c r="SMZ308" s="80"/>
      <c r="SNA308" s="80"/>
      <c r="SNB308" s="80"/>
      <c r="SNC308" s="80"/>
      <c r="SND308" s="80"/>
      <c r="SNE308" s="80"/>
      <c r="SNF308" s="80"/>
      <c r="SNG308" s="80"/>
      <c r="SNH308" s="80"/>
      <c r="SNI308" s="80"/>
      <c r="SNJ308" s="80"/>
      <c r="SNK308" s="80"/>
      <c r="SNL308" s="80"/>
      <c r="SNM308" s="80"/>
      <c r="SNN308" s="80"/>
      <c r="SNO308" s="80"/>
      <c r="SNP308" s="80"/>
      <c r="SNQ308" s="80"/>
      <c r="SNR308" s="80"/>
      <c r="SNS308" s="80"/>
      <c r="SNT308" s="80"/>
      <c r="SNU308" s="80"/>
      <c r="SNV308" s="80"/>
      <c r="SNW308" s="80"/>
      <c r="SNX308" s="80"/>
      <c r="SNY308" s="80"/>
      <c r="SNZ308" s="80"/>
      <c r="SOA308" s="80"/>
      <c r="SOB308" s="80"/>
      <c r="SOC308" s="80"/>
      <c r="SOD308" s="80"/>
      <c r="SOE308" s="80"/>
      <c r="SOF308" s="80"/>
      <c r="SOG308" s="80"/>
      <c r="SOH308" s="80"/>
      <c r="SOI308" s="80"/>
      <c r="SOJ308" s="80"/>
      <c r="SOK308" s="80"/>
      <c r="SOL308" s="80"/>
      <c r="SOM308" s="80"/>
      <c r="SON308" s="80"/>
      <c r="SOO308" s="80"/>
      <c r="SOP308" s="80"/>
      <c r="SOQ308" s="80"/>
      <c r="SOR308" s="80"/>
      <c r="SOS308" s="80"/>
      <c r="SOT308" s="80"/>
      <c r="SOU308" s="80"/>
      <c r="SOV308" s="80"/>
      <c r="SOW308" s="80"/>
      <c r="SOX308" s="80"/>
      <c r="SOY308" s="80"/>
      <c r="SOZ308" s="80"/>
      <c r="SPA308" s="80"/>
      <c r="SPB308" s="80"/>
      <c r="SPC308" s="80"/>
      <c r="SPD308" s="80"/>
      <c r="SPE308" s="80"/>
      <c r="SPF308" s="80"/>
      <c r="SPG308" s="80"/>
      <c r="SPH308" s="80"/>
      <c r="SPI308" s="80"/>
      <c r="SPJ308" s="80"/>
      <c r="SPK308" s="80"/>
      <c r="SPL308" s="80"/>
      <c r="SPM308" s="80"/>
      <c r="SPN308" s="80"/>
      <c r="SPO308" s="80"/>
      <c r="SPP308" s="80"/>
      <c r="SPQ308" s="80"/>
      <c r="SPR308" s="80"/>
      <c r="SPS308" s="80"/>
      <c r="SPT308" s="80"/>
      <c r="SPU308" s="80"/>
      <c r="SPV308" s="80"/>
      <c r="SPW308" s="80"/>
      <c r="SPX308" s="80"/>
      <c r="SPY308" s="80"/>
      <c r="SPZ308" s="80"/>
      <c r="SQA308" s="80"/>
      <c r="SQB308" s="80"/>
      <c r="SQC308" s="80"/>
      <c r="SQD308" s="80"/>
      <c r="SQE308" s="80"/>
      <c r="SQF308" s="80"/>
      <c r="SQG308" s="80"/>
      <c r="SQH308" s="80"/>
      <c r="SQI308" s="80"/>
      <c r="SQJ308" s="80"/>
      <c r="SQK308" s="80"/>
      <c r="SQL308" s="80"/>
      <c r="SQM308" s="80"/>
      <c r="SQN308" s="80"/>
      <c r="SQO308" s="80"/>
      <c r="SQP308" s="80"/>
      <c r="SQQ308" s="80"/>
      <c r="SQR308" s="80"/>
      <c r="SQS308" s="80"/>
      <c r="SQT308" s="80"/>
      <c r="SQU308" s="80"/>
      <c r="SQV308" s="80"/>
      <c r="SQW308" s="80"/>
      <c r="SQX308" s="80"/>
      <c r="SQY308" s="80"/>
      <c r="SQZ308" s="80"/>
      <c r="SRA308" s="80"/>
      <c r="SRB308" s="80"/>
      <c r="SRC308" s="80"/>
      <c r="SRD308" s="80"/>
      <c r="SRE308" s="80"/>
      <c r="SRF308" s="80"/>
      <c r="SRG308" s="80"/>
      <c r="SRH308" s="80"/>
      <c r="SRI308" s="80"/>
      <c r="SRJ308" s="80"/>
      <c r="SRK308" s="80"/>
      <c r="SRL308" s="80"/>
      <c r="SRM308" s="80"/>
      <c r="SRN308" s="80"/>
      <c r="SRO308" s="80"/>
      <c r="SRP308" s="80"/>
      <c r="SRQ308" s="80"/>
      <c r="SRR308" s="80"/>
      <c r="SRS308" s="80"/>
      <c r="SRT308" s="80"/>
      <c r="SRU308" s="80"/>
      <c r="SRV308" s="80"/>
      <c r="SRW308" s="80"/>
      <c r="SRX308" s="80"/>
      <c r="SRY308" s="80"/>
      <c r="SRZ308" s="80"/>
      <c r="SSA308" s="80"/>
      <c r="SSB308" s="80"/>
      <c r="SSC308" s="80"/>
      <c r="SSD308" s="80"/>
      <c r="SSE308" s="80"/>
      <c r="SSF308" s="80"/>
      <c r="SSG308" s="80"/>
      <c r="SSH308" s="80"/>
      <c r="SSI308" s="80"/>
      <c r="SSJ308" s="80"/>
      <c r="SSK308" s="80"/>
      <c r="SSL308" s="80"/>
      <c r="SSM308" s="80"/>
      <c r="SSN308" s="80"/>
      <c r="SSO308" s="80"/>
      <c r="SSP308" s="80"/>
      <c r="SSQ308" s="80"/>
      <c r="SSR308" s="80"/>
      <c r="SSS308" s="80"/>
      <c r="SST308" s="80"/>
      <c r="SSU308" s="80"/>
      <c r="SSV308" s="80"/>
      <c r="SSW308" s="80"/>
      <c r="SSX308" s="80"/>
      <c r="SSY308" s="80"/>
      <c r="SSZ308" s="80"/>
      <c r="STA308" s="80"/>
      <c r="STB308" s="80"/>
      <c r="STC308" s="80"/>
      <c r="STD308" s="80"/>
      <c r="STE308" s="80"/>
      <c r="STF308" s="80"/>
      <c r="STG308" s="80"/>
      <c r="STH308" s="80"/>
      <c r="STI308" s="80"/>
      <c r="STJ308" s="80"/>
      <c r="STK308" s="80"/>
      <c r="STL308" s="80"/>
      <c r="STM308" s="80"/>
      <c r="STN308" s="80"/>
      <c r="STO308" s="80"/>
      <c r="STP308" s="80"/>
      <c r="STQ308" s="80"/>
      <c r="STR308" s="80"/>
      <c r="STS308" s="80"/>
      <c r="STT308" s="80"/>
      <c r="STU308" s="80"/>
      <c r="STV308" s="80"/>
      <c r="STW308" s="80"/>
      <c r="STX308" s="80"/>
      <c r="STY308" s="80"/>
      <c r="STZ308" s="80"/>
      <c r="SUA308" s="80"/>
      <c r="SUB308" s="80"/>
      <c r="SUC308" s="80"/>
      <c r="SUD308" s="80"/>
      <c r="SUE308" s="80"/>
      <c r="SUF308" s="80"/>
      <c r="SUG308" s="80"/>
      <c r="SUH308" s="80"/>
      <c r="SUI308" s="80"/>
      <c r="SUJ308" s="80"/>
      <c r="SUK308" s="80"/>
      <c r="SUL308" s="80"/>
      <c r="SUM308" s="80"/>
      <c r="SUN308" s="80"/>
      <c r="SUO308" s="80"/>
      <c r="SUP308" s="80"/>
      <c r="SUQ308" s="80"/>
      <c r="SUR308" s="80"/>
      <c r="SUS308" s="80"/>
      <c r="SUT308" s="80"/>
      <c r="SUU308" s="80"/>
      <c r="SUV308" s="80"/>
      <c r="SUW308" s="80"/>
      <c r="SUX308" s="80"/>
      <c r="SUY308" s="80"/>
      <c r="SUZ308" s="80"/>
      <c r="SVA308" s="80"/>
      <c r="SVB308" s="80"/>
      <c r="SVC308" s="80"/>
      <c r="SVD308" s="80"/>
      <c r="SVE308" s="80"/>
      <c r="SVF308" s="80"/>
      <c r="SVG308" s="80"/>
      <c r="SVH308" s="80"/>
      <c r="SVI308" s="80"/>
      <c r="SVJ308" s="80"/>
      <c r="SVK308" s="80"/>
      <c r="SVL308" s="80"/>
      <c r="SVM308" s="80"/>
      <c r="SVN308" s="80"/>
      <c r="SVO308" s="80"/>
      <c r="SVP308" s="80"/>
      <c r="SVQ308" s="80"/>
      <c r="SVR308" s="80"/>
      <c r="SVS308" s="80"/>
      <c r="SVT308" s="80"/>
      <c r="SVU308" s="80"/>
      <c r="SVV308" s="80"/>
      <c r="SVW308" s="80"/>
      <c r="SVX308" s="80"/>
      <c r="SVY308" s="80"/>
      <c r="SVZ308" s="80"/>
      <c r="SWA308" s="80"/>
      <c r="SWB308" s="80"/>
      <c r="SWC308" s="80"/>
      <c r="SWD308" s="80"/>
      <c r="SWE308" s="80"/>
      <c r="SWF308" s="80"/>
      <c r="SWG308" s="80"/>
      <c r="SWH308" s="80"/>
      <c r="SWI308" s="80"/>
      <c r="SWJ308" s="80"/>
      <c r="SWK308" s="80"/>
      <c r="SWL308" s="80"/>
      <c r="SWM308" s="80"/>
      <c r="SWN308" s="80"/>
      <c r="SWO308" s="80"/>
      <c r="SWP308" s="80"/>
      <c r="SWQ308" s="80"/>
      <c r="SWR308" s="80"/>
      <c r="SWS308" s="80"/>
      <c r="SWT308" s="80"/>
      <c r="SWU308" s="80"/>
      <c r="SWV308" s="80"/>
      <c r="SWW308" s="80"/>
      <c r="SWX308" s="80"/>
      <c r="SWY308" s="80"/>
      <c r="SWZ308" s="80"/>
      <c r="SXA308" s="80"/>
      <c r="SXB308" s="80"/>
      <c r="SXC308" s="80"/>
      <c r="SXD308" s="80"/>
      <c r="SXE308" s="80"/>
      <c r="SXF308" s="80"/>
      <c r="SXG308" s="80"/>
      <c r="SXH308" s="80"/>
      <c r="SXI308" s="80"/>
      <c r="SXJ308" s="80"/>
      <c r="SXK308" s="80"/>
      <c r="SXL308" s="80"/>
      <c r="SXM308" s="80"/>
      <c r="SXN308" s="80"/>
      <c r="SXO308" s="80"/>
      <c r="SXP308" s="80"/>
      <c r="SXQ308" s="80"/>
      <c r="SXR308" s="80"/>
      <c r="SXS308" s="80"/>
      <c r="SXT308" s="80"/>
      <c r="SXU308" s="80"/>
      <c r="SXV308" s="80"/>
      <c r="SXW308" s="80"/>
      <c r="SXX308" s="80"/>
      <c r="SXY308" s="80"/>
      <c r="SXZ308" s="80"/>
      <c r="SYA308" s="80"/>
      <c r="SYB308" s="80"/>
      <c r="SYC308" s="80"/>
      <c r="SYD308" s="80"/>
      <c r="SYE308" s="80"/>
      <c r="SYF308" s="80"/>
      <c r="SYG308" s="80"/>
      <c r="SYH308" s="80"/>
      <c r="SYI308" s="80"/>
      <c r="SYJ308" s="80"/>
      <c r="SYK308" s="80"/>
      <c r="SYL308" s="80"/>
      <c r="SYM308" s="80"/>
      <c r="SYN308" s="80"/>
      <c r="SYO308" s="80"/>
      <c r="SYP308" s="80"/>
      <c r="SYQ308" s="80"/>
      <c r="SYR308" s="80"/>
      <c r="SYS308" s="80"/>
      <c r="SYT308" s="80"/>
      <c r="SYU308" s="80"/>
      <c r="SYV308" s="80"/>
      <c r="SYW308" s="80"/>
      <c r="SYX308" s="80"/>
      <c r="SYY308" s="80"/>
      <c r="SYZ308" s="80"/>
      <c r="SZA308" s="80"/>
      <c r="SZB308" s="80"/>
      <c r="SZC308" s="80"/>
      <c r="SZD308" s="80"/>
      <c r="SZE308" s="80"/>
      <c r="SZF308" s="80"/>
      <c r="SZG308" s="80"/>
      <c r="SZH308" s="80"/>
      <c r="SZI308" s="80"/>
      <c r="SZJ308" s="80"/>
      <c r="SZK308" s="80"/>
      <c r="SZL308" s="80"/>
      <c r="SZM308" s="80"/>
      <c r="SZN308" s="80"/>
      <c r="SZO308" s="80"/>
      <c r="SZP308" s="80"/>
      <c r="SZQ308" s="80"/>
      <c r="SZR308" s="80"/>
      <c r="SZS308" s="80"/>
      <c r="SZT308" s="80"/>
      <c r="SZU308" s="80"/>
      <c r="SZV308" s="80"/>
      <c r="SZW308" s="80"/>
      <c r="SZX308" s="80"/>
      <c r="SZY308" s="80"/>
      <c r="SZZ308" s="80"/>
      <c r="TAA308" s="80"/>
      <c r="TAB308" s="80"/>
      <c r="TAC308" s="80"/>
      <c r="TAD308" s="80"/>
      <c r="TAE308" s="80"/>
      <c r="TAF308" s="80"/>
      <c r="TAG308" s="80"/>
      <c r="TAH308" s="80"/>
      <c r="TAI308" s="80"/>
      <c r="TAJ308" s="80"/>
      <c r="TAK308" s="80"/>
      <c r="TAL308" s="80"/>
      <c r="TAM308" s="80"/>
      <c r="TAN308" s="80"/>
      <c r="TAO308" s="80"/>
      <c r="TAP308" s="80"/>
      <c r="TAQ308" s="80"/>
      <c r="TAR308" s="80"/>
      <c r="TAS308" s="80"/>
      <c r="TAT308" s="80"/>
      <c r="TAU308" s="80"/>
      <c r="TAV308" s="80"/>
      <c r="TAW308" s="80"/>
      <c r="TAX308" s="80"/>
      <c r="TAY308" s="80"/>
      <c r="TAZ308" s="80"/>
      <c r="TBA308" s="80"/>
      <c r="TBB308" s="80"/>
      <c r="TBC308" s="80"/>
      <c r="TBD308" s="80"/>
      <c r="TBE308" s="80"/>
      <c r="TBF308" s="80"/>
      <c r="TBG308" s="80"/>
      <c r="TBH308" s="80"/>
      <c r="TBI308" s="80"/>
      <c r="TBJ308" s="80"/>
      <c r="TBK308" s="80"/>
      <c r="TBL308" s="80"/>
      <c r="TBM308" s="80"/>
      <c r="TBN308" s="80"/>
      <c r="TBO308" s="80"/>
      <c r="TBP308" s="80"/>
      <c r="TBQ308" s="80"/>
      <c r="TBR308" s="80"/>
      <c r="TBS308" s="80"/>
      <c r="TBT308" s="80"/>
      <c r="TBU308" s="80"/>
      <c r="TBV308" s="80"/>
      <c r="TBW308" s="80"/>
      <c r="TBX308" s="80"/>
      <c r="TBY308" s="80"/>
      <c r="TBZ308" s="80"/>
      <c r="TCA308" s="80"/>
      <c r="TCB308" s="80"/>
      <c r="TCC308" s="80"/>
      <c r="TCD308" s="80"/>
      <c r="TCE308" s="80"/>
      <c r="TCF308" s="80"/>
      <c r="TCG308" s="80"/>
      <c r="TCH308" s="80"/>
      <c r="TCI308" s="80"/>
      <c r="TCJ308" s="80"/>
      <c r="TCK308" s="80"/>
      <c r="TCL308" s="80"/>
      <c r="TCM308" s="80"/>
      <c r="TCN308" s="80"/>
      <c r="TCO308" s="80"/>
      <c r="TCP308" s="80"/>
      <c r="TCQ308" s="80"/>
      <c r="TCR308" s="80"/>
      <c r="TCS308" s="80"/>
      <c r="TCT308" s="80"/>
      <c r="TCU308" s="80"/>
      <c r="TCV308" s="80"/>
      <c r="TCW308" s="80"/>
      <c r="TCX308" s="80"/>
      <c r="TCY308" s="80"/>
      <c r="TCZ308" s="80"/>
      <c r="TDA308" s="80"/>
      <c r="TDB308" s="80"/>
      <c r="TDC308" s="80"/>
      <c r="TDD308" s="80"/>
      <c r="TDE308" s="80"/>
      <c r="TDF308" s="80"/>
      <c r="TDG308" s="80"/>
      <c r="TDH308" s="80"/>
      <c r="TDI308" s="80"/>
      <c r="TDJ308" s="80"/>
      <c r="TDK308" s="80"/>
      <c r="TDL308" s="80"/>
      <c r="TDM308" s="80"/>
      <c r="TDN308" s="80"/>
      <c r="TDO308" s="80"/>
      <c r="TDP308" s="80"/>
      <c r="TDQ308" s="80"/>
      <c r="TDR308" s="80"/>
      <c r="TDS308" s="80"/>
      <c r="TDT308" s="80"/>
      <c r="TDU308" s="80"/>
      <c r="TDV308" s="80"/>
      <c r="TDW308" s="80"/>
      <c r="TDX308" s="80"/>
      <c r="TDY308" s="80"/>
      <c r="TDZ308" s="80"/>
      <c r="TEA308" s="80"/>
      <c r="TEB308" s="80"/>
      <c r="TEC308" s="80"/>
      <c r="TED308" s="80"/>
      <c r="TEE308" s="80"/>
      <c r="TEF308" s="80"/>
      <c r="TEG308" s="80"/>
      <c r="TEH308" s="80"/>
      <c r="TEI308" s="80"/>
      <c r="TEJ308" s="80"/>
      <c r="TEK308" s="80"/>
      <c r="TEL308" s="80"/>
      <c r="TEM308" s="80"/>
      <c r="TEN308" s="80"/>
      <c r="TEO308" s="80"/>
      <c r="TEP308" s="80"/>
      <c r="TEQ308" s="80"/>
      <c r="TER308" s="80"/>
      <c r="TES308" s="80"/>
      <c r="TET308" s="80"/>
      <c r="TEU308" s="80"/>
      <c r="TEV308" s="80"/>
      <c r="TEW308" s="80"/>
      <c r="TEX308" s="80"/>
      <c r="TEY308" s="80"/>
      <c r="TEZ308" s="80"/>
      <c r="TFA308" s="80"/>
      <c r="TFB308" s="80"/>
      <c r="TFC308" s="80"/>
      <c r="TFD308" s="80"/>
      <c r="TFE308" s="80"/>
      <c r="TFF308" s="80"/>
      <c r="TFG308" s="80"/>
      <c r="TFH308" s="80"/>
      <c r="TFI308" s="80"/>
      <c r="TFJ308" s="80"/>
      <c r="TFK308" s="80"/>
      <c r="TFL308" s="80"/>
      <c r="TFM308" s="80"/>
      <c r="TFN308" s="80"/>
      <c r="TFO308" s="80"/>
      <c r="TFP308" s="80"/>
      <c r="TFQ308" s="80"/>
      <c r="TFR308" s="80"/>
      <c r="TFS308" s="80"/>
      <c r="TFT308" s="80"/>
      <c r="TFU308" s="80"/>
      <c r="TFV308" s="80"/>
      <c r="TFW308" s="80"/>
      <c r="TFX308" s="80"/>
      <c r="TFY308" s="80"/>
      <c r="TFZ308" s="80"/>
      <c r="TGA308" s="80"/>
      <c r="TGB308" s="80"/>
      <c r="TGC308" s="80"/>
      <c r="TGD308" s="80"/>
      <c r="TGE308" s="80"/>
      <c r="TGF308" s="80"/>
      <c r="TGG308" s="80"/>
      <c r="TGH308" s="80"/>
      <c r="TGI308" s="80"/>
      <c r="TGJ308" s="80"/>
      <c r="TGK308" s="80"/>
      <c r="TGL308" s="80"/>
      <c r="TGM308" s="80"/>
      <c r="TGN308" s="80"/>
      <c r="TGO308" s="80"/>
      <c r="TGP308" s="80"/>
      <c r="TGQ308" s="80"/>
      <c r="TGR308" s="80"/>
      <c r="TGS308" s="80"/>
      <c r="TGT308" s="80"/>
      <c r="TGU308" s="80"/>
      <c r="TGV308" s="80"/>
      <c r="TGW308" s="80"/>
      <c r="TGX308" s="80"/>
      <c r="TGY308" s="80"/>
      <c r="TGZ308" s="80"/>
      <c r="THA308" s="80"/>
      <c r="THB308" s="80"/>
      <c r="THC308" s="80"/>
      <c r="THD308" s="80"/>
      <c r="THE308" s="80"/>
      <c r="THF308" s="80"/>
      <c r="THG308" s="80"/>
      <c r="THH308" s="80"/>
      <c r="THI308" s="80"/>
      <c r="THJ308" s="80"/>
      <c r="THK308" s="80"/>
      <c r="THL308" s="80"/>
      <c r="THM308" s="80"/>
      <c r="THN308" s="80"/>
      <c r="THO308" s="80"/>
      <c r="THP308" s="80"/>
      <c r="THQ308" s="80"/>
      <c r="THR308" s="80"/>
      <c r="THS308" s="80"/>
      <c r="THT308" s="80"/>
      <c r="THU308" s="80"/>
      <c r="THV308" s="80"/>
      <c r="THW308" s="80"/>
      <c r="THX308" s="80"/>
      <c r="THY308" s="80"/>
      <c r="THZ308" s="80"/>
      <c r="TIA308" s="80"/>
      <c r="TIB308" s="80"/>
      <c r="TIC308" s="80"/>
      <c r="TID308" s="80"/>
      <c r="TIE308" s="80"/>
      <c r="TIF308" s="80"/>
      <c r="TIG308" s="80"/>
      <c r="TIH308" s="80"/>
      <c r="TII308" s="80"/>
      <c r="TIJ308" s="80"/>
      <c r="TIK308" s="80"/>
      <c r="TIL308" s="80"/>
      <c r="TIM308" s="80"/>
      <c r="TIN308" s="80"/>
      <c r="TIO308" s="80"/>
      <c r="TIP308" s="80"/>
      <c r="TIQ308" s="80"/>
      <c r="TIR308" s="80"/>
      <c r="TIS308" s="80"/>
      <c r="TIT308" s="80"/>
      <c r="TIU308" s="80"/>
      <c r="TIV308" s="80"/>
      <c r="TIW308" s="80"/>
      <c r="TIX308" s="80"/>
      <c r="TIY308" s="80"/>
      <c r="TIZ308" s="80"/>
      <c r="TJA308" s="80"/>
      <c r="TJB308" s="80"/>
      <c r="TJC308" s="80"/>
      <c r="TJD308" s="80"/>
      <c r="TJE308" s="80"/>
      <c r="TJF308" s="80"/>
      <c r="TJG308" s="80"/>
      <c r="TJH308" s="80"/>
      <c r="TJI308" s="80"/>
      <c r="TJJ308" s="80"/>
      <c r="TJK308" s="80"/>
      <c r="TJL308" s="80"/>
      <c r="TJM308" s="80"/>
      <c r="TJN308" s="80"/>
      <c r="TJO308" s="80"/>
      <c r="TJP308" s="80"/>
      <c r="TJQ308" s="80"/>
      <c r="TJR308" s="80"/>
      <c r="TJS308" s="80"/>
      <c r="TJT308" s="80"/>
      <c r="TJU308" s="80"/>
      <c r="TJV308" s="80"/>
      <c r="TJW308" s="80"/>
      <c r="TJX308" s="80"/>
      <c r="TJY308" s="80"/>
      <c r="TJZ308" s="80"/>
      <c r="TKA308" s="80"/>
      <c r="TKB308" s="80"/>
      <c r="TKC308" s="80"/>
      <c r="TKD308" s="80"/>
      <c r="TKE308" s="80"/>
      <c r="TKF308" s="80"/>
      <c r="TKG308" s="80"/>
      <c r="TKH308" s="80"/>
      <c r="TKI308" s="80"/>
      <c r="TKJ308" s="80"/>
      <c r="TKK308" s="80"/>
      <c r="TKL308" s="80"/>
      <c r="TKM308" s="80"/>
      <c r="TKN308" s="80"/>
      <c r="TKO308" s="80"/>
      <c r="TKP308" s="80"/>
      <c r="TKQ308" s="80"/>
      <c r="TKR308" s="80"/>
      <c r="TKS308" s="80"/>
      <c r="TKT308" s="80"/>
      <c r="TKU308" s="80"/>
      <c r="TKV308" s="80"/>
      <c r="TKW308" s="80"/>
      <c r="TKX308" s="80"/>
      <c r="TKY308" s="80"/>
      <c r="TKZ308" s="80"/>
      <c r="TLA308" s="80"/>
      <c r="TLB308" s="80"/>
      <c r="TLC308" s="80"/>
      <c r="TLD308" s="80"/>
      <c r="TLE308" s="80"/>
      <c r="TLF308" s="80"/>
      <c r="TLG308" s="80"/>
      <c r="TLH308" s="80"/>
      <c r="TLI308" s="80"/>
      <c r="TLJ308" s="80"/>
      <c r="TLK308" s="80"/>
      <c r="TLL308" s="80"/>
      <c r="TLM308" s="80"/>
      <c r="TLN308" s="80"/>
      <c r="TLO308" s="80"/>
      <c r="TLP308" s="80"/>
      <c r="TLQ308" s="80"/>
      <c r="TLR308" s="80"/>
      <c r="TLS308" s="80"/>
      <c r="TLT308" s="80"/>
      <c r="TLU308" s="80"/>
      <c r="TLV308" s="80"/>
      <c r="TLW308" s="80"/>
      <c r="TLX308" s="80"/>
      <c r="TLY308" s="80"/>
      <c r="TLZ308" s="80"/>
      <c r="TMA308" s="80"/>
      <c r="TMB308" s="80"/>
      <c r="TMC308" s="80"/>
      <c r="TMD308" s="80"/>
      <c r="TME308" s="80"/>
      <c r="TMF308" s="80"/>
      <c r="TMG308" s="80"/>
      <c r="TMH308" s="80"/>
      <c r="TMI308" s="80"/>
      <c r="TMJ308" s="80"/>
      <c r="TMK308" s="80"/>
      <c r="TML308" s="80"/>
      <c r="TMM308" s="80"/>
      <c r="TMN308" s="80"/>
      <c r="TMO308" s="80"/>
      <c r="TMP308" s="80"/>
      <c r="TMQ308" s="80"/>
      <c r="TMR308" s="80"/>
      <c r="TMS308" s="80"/>
      <c r="TMT308" s="80"/>
      <c r="TMU308" s="80"/>
      <c r="TMV308" s="80"/>
      <c r="TMW308" s="80"/>
      <c r="TMX308" s="80"/>
      <c r="TMY308" s="80"/>
      <c r="TMZ308" s="80"/>
      <c r="TNA308" s="80"/>
      <c r="TNB308" s="80"/>
      <c r="TNC308" s="80"/>
      <c r="TND308" s="80"/>
      <c r="TNE308" s="80"/>
      <c r="TNF308" s="80"/>
      <c r="TNG308" s="80"/>
      <c r="TNH308" s="80"/>
      <c r="TNI308" s="80"/>
      <c r="TNJ308" s="80"/>
      <c r="TNK308" s="80"/>
      <c r="TNL308" s="80"/>
      <c r="TNM308" s="80"/>
      <c r="TNN308" s="80"/>
      <c r="TNO308" s="80"/>
      <c r="TNP308" s="80"/>
      <c r="TNQ308" s="80"/>
      <c r="TNR308" s="80"/>
      <c r="TNS308" s="80"/>
      <c r="TNT308" s="80"/>
      <c r="TNU308" s="80"/>
      <c r="TNV308" s="80"/>
      <c r="TNW308" s="80"/>
      <c r="TNX308" s="80"/>
      <c r="TNY308" s="80"/>
      <c r="TNZ308" s="80"/>
      <c r="TOA308" s="80"/>
      <c r="TOB308" s="80"/>
      <c r="TOC308" s="80"/>
      <c r="TOD308" s="80"/>
      <c r="TOE308" s="80"/>
      <c r="TOF308" s="80"/>
      <c r="TOG308" s="80"/>
      <c r="TOH308" s="80"/>
      <c r="TOI308" s="80"/>
      <c r="TOJ308" s="80"/>
      <c r="TOK308" s="80"/>
      <c r="TOL308" s="80"/>
      <c r="TOM308" s="80"/>
      <c r="TON308" s="80"/>
      <c r="TOO308" s="80"/>
      <c r="TOP308" s="80"/>
      <c r="TOQ308" s="80"/>
      <c r="TOR308" s="80"/>
      <c r="TOS308" s="80"/>
      <c r="TOT308" s="80"/>
      <c r="TOU308" s="80"/>
      <c r="TOV308" s="80"/>
      <c r="TOW308" s="80"/>
      <c r="TOX308" s="80"/>
      <c r="TOY308" s="80"/>
      <c r="TOZ308" s="80"/>
      <c r="TPA308" s="80"/>
      <c r="TPB308" s="80"/>
      <c r="TPC308" s="80"/>
      <c r="TPD308" s="80"/>
      <c r="TPE308" s="80"/>
      <c r="TPF308" s="80"/>
      <c r="TPG308" s="80"/>
      <c r="TPH308" s="80"/>
      <c r="TPI308" s="80"/>
      <c r="TPJ308" s="80"/>
      <c r="TPK308" s="80"/>
      <c r="TPL308" s="80"/>
      <c r="TPM308" s="80"/>
      <c r="TPN308" s="80"/>
      <c r="TPO308" s="80"/>
      <c r="TPP308" s="80"/>
      <c r="TPQ308" s="80"/>
      <c r="TPR308" s="80"/>
      <c r="TPS308" s="80"/>
      <c r="TPT308" s="80"/>
      <c r="TPU308" s="80"/>
      <c r="TPV308" s="80"/>
      <c r="TPW308" s="80"/>
      <c r="TPX308" s="80"/>
      <c r="TPY308" s="80"/>
      <c r="TPZ308" s="80"/>
      <c r="TQA308" s="80"/>
      <c r="TQB308" s="80"/>
      <c r="TQC308" s="80"/>
      <c r="TQD308" s="80"/>
      <c r="TQE308" s="80"/>
      <c r="TQF308" s="80"/>
      <c r="TQG308" s="80"/>
      <c r="TQH308" s="80"/>
      <c r="TQI308" s="80"/>
      <c r="TQJ308" s="80"/>
      <c r="TQK308" s="80"/>
      <c r="TQL308" s="80"/>
      <c r="TQM308" s="80"/>
      <c r="TQN308" s="80"/>
      <c r="TQO308" s="80"/>
      <c r="TQP308" s="80"/>
      <c r="TQQ308" s="80"/>
      <c r="TQR308" s="80"/>
      <c r="TQS308" s="80"/>
      <c r="TQT308" s="80"/>
      <c r="TQU308" s="80"/>
      <c r="TQV308" s="80"/>
      <c r="TQW308" s="80"/>
      <c r="TQX308" s="80"/>
      <c r="TQY308" s="80"/>
      <c r="TQZ308" s="80"/>
      <c r="TRA308" s="80"/>
      <c r="TRB308" s="80"/>
      <c r="TRC308" s="80"/>
      <c r="TRD308" s="80"/>
      <c r="TRE308" s="80"/>
      <c r="TRF308" s="80"/>
      <c r="TRG308" s="80"/>
      <c r="TRH308" s="80"/>
      <c r="TRI308" s="80"/>
      <c r="TRJ308" s="80"/>
      <c r="TRK308" s="80"/>
      <c r="TRL308" s="80"/>
      <c r="TRM308" s="80"/>
      <c r="TRN308" s="80"/>
      <c r="TRO308" s="80"/>
      <c r="TRP308" s="80"/>
      <c r="TRQ308" s="80"/>
      <c r="TRR308" s="80"/>
      <c r="TRS308" s="80"/>
      <c r="TRT308" s="80"/>
      <c r="TRU308" s="80"/>
      <c r="TRV308" s="80"/>
      <c r="TRW308" s="80"/>
      <c r="TRX308" s="80"/>
      <c r="TRY308" s="80"/>
      <c r="TRZ308" s="80"/>
      <c r="TSA308" s="80"/>
      <c r="TSB308" s="80"/>
      <c r="TSC308" s="80"/>
      <c r="TSD308" s="80"/>
      <c r="TSE308" s="80"/>
      <c r="TSF308" s="80"/>
      <c r="TSG308" s="80"/>
      <c r="TSH308" s="80"/>
      <c r="TSI308" s="80"/>
      <c r="TSJ308" s="80"/>
      <c r="TSK308" s="80"/>
      <c r="TSL308" s="80"/>
      <c r="TSM308" s="80"/>
      <c r="TSN308" s="80"/>
      <c r="TSO308" s="80"/>
      <c r="TSP308" s="80"/>
      <c r="TSQ308" s="80"/>
      <c r="TSR308" s="80"/>
      <c r="TSS308" s="80"/>
      <c r="TST308" s="80"/>
      <c r="TSU308" s="80"/>
      <c r="TSV308" s="80"/>
      <c r="TSW308" s="80"/>
      <c r="TSX308" s="80"/>
      <c r="TSY308" s="80"/>
      <c r="TSZ308" s="80"/>
      <c r="TTA308" s="80"/>
      <c r="TTB308" s="80"/>
      <c r="TTC308" s="80"/>
      <c r="TTD308" s="80"/>
      <c r="TTE308" s="80"/>
      <c r="TTF308" s="80"/>
      <c r="TTG308" s="80"/>
      <c r="TTH308" s="80"/>
      <c r="TTI308" s="80"/>
      <c r="TTJ308" s="80"/>
      <c r="TTK308" s="80"/>
      <c r="TTL308" s="80"/>
      <c r="TTM308" s="80"/>
      <c r="TTN308" s="80"/>
      <c r="TTO308" s="80"/>
      <c r="TTP308" s="80"/>
      <c r="TTQ308" s="80"/>
      <c r="TTR308" s="80"/>
      <c r="TTS308" s="80"/>
      <c r="TTT308" s="80"/>
      <c r="TTU308" s="80"/>
      <c r="TTV308" s="80"/>
      <c r="TTW308" s="80"/>
      <c r="TTX308" s="80"/>
      <c r="TTY308" s="80"/>
      <c r="TTZ308" s="80"/>
      <c r="TUA308" s="80"/>
      <c r="TUB308" s="80"/>
      <c r="TUC308" s="80"/>
      <c r="TUD308" s="80"/>
      <c r="TUE308" s="80"/>
      <c r="TUF308" s="80"/>
      <c r="TUG308" s="80"/>
      <c r="TUH308" s="80"/>
      <c r="TUI308" s="80"/>
      <c r="TUJ308" s="80"/>
      <c r="TUK308" s="80"/>
      <c r="TUL308" s="80"/>
      <c r="TUM308" s="80"/>
      <c r="TUN308" s="80"/>
      <c r="TUO308" s="80"/>
      <c r="TUP308" s="80"/>
      <c r="TUQ308" s="80"/>
      <c r="TUR308" s="80"/>
      <c r="TUS308" s="80"/>
      <c r="TUT308" s="80"/>
      <c r="TUU308" s="80"/>
      <c r="TUV308" s="80"/>
      <c r="TUW308" s="80"/>
      <c r="TUX308" s="80"/>
      <c r="TUY308" s="80"/>
      <c r="TUZ308" s="80"/>
      <c r="TVA308" s="80"/>
      <c r="TVB308" s="80"/>
      <c r="TVC308" s="80"/>
      <c r="TVD308" s="80"/>
      <c r="TVE308" s="80"/>
      <c r="TVF308" s="80"/>
      <c r="TVG308" s="80"/>
      <c r="TVH308" s="80"/>
      <c r="TVI308" s="80"/>
      <c r="TVJ308" s="80"/>
      <c r="TVK308" s="80"/>
      <c r="TVL308" s="80"/>
      <c r="TVM308" s="80"/>
      <c r="TVN308" s="80"/>
      <c r="TVO308" s="80"/>
      <c r="TVP308" s="80"/>
      <c r="TVQ308" s="80"/>
      <c r="TVR308" s="80"/>
      <c r="TVS308" s="80"/>
      <c r="TVT308" s="80"/>
      <c r="TVU308" s="80"/>
      <c r="TVV308" s="80"/>
      <c r="TVW308" s="80"/>
      <c r="TVX308" s="80"/>
      <c r="TVY308" s="80"/>
      <c r="TVZ308" s="80"/>
      <c r="TWA308" s="80"/>
      <c r="TWB308" s="80"/>
      <c r="TWC308" s="80"/>
      <c r="TWD308" s="80"/>
      <c r="TWE308" s="80"/>
      <c r="TWF308" s="80"/>
      <c r="TWG308" s="80"/>
      <c r="TWH308" s="80"/>
      <c r="TWI308" s="80"/>
      <c r="TWJ308" s="80"/>
      <c r="TWK308" s="80"/>
      <c r="TWL308" s="80"/>
      <c r="TWM308" s="80"/>
      <c r="TWN308" s="80"/>
      <c r="TWO308" s="80"/>
      <c r="TWP308" s="80"/>
      <c r="TWQ308" s="80"/>
      <c r="TWR308" s="80"/>
      <c r="TWS308" s="80"/>
      <c r="TWT308" s="80"/>
      <c r="TWU308" s="80"/>
      <c r="TWV308" s="80"/>
      <c r="TWW308" s="80"/>
      <c r="TWX308" s="80"/>
      <c r="TWY308" s="80"/>
      <c r="TWZ308" s="80"/>
      <c r="TXA308" s="80"/>
      <c r="TXB308" s="80"/>
      <c r="TXC308" s="80"/>
      <c r="TXD308" s="80"/>
      <c r="TXE308" s="80"/>
      <c r="TXF308" s="80"/>
      <c r="TXG308" s="80"/>
      <c r="TXH308" s="80"/>
      <c r="TXI308" s="80"/>
      <c r="TXJ308" s="80"/>
      <c r="TXK308" s="80"/>
      <c r="TXL308" s="80"/>
      <c r="TXM308" s="80"/>
      <c r="TXN308" s="80"/>
      <c r="TXO308" s="80"/>
      <c r="TXP308" s="80"/>
      <c r="TXQ308" s="80"/>
      <c r="TXR308" s="80"/>
      <c r="TXS308" s="80"/>
      <c r="TXT308" s="80"/>
      <c r="TXU308" s="80"/>
      <c r="TXV308" s="80"/>
      <c r="TXW308" s="80"/>
      <c r="TXX308" s="80"/>
      <c r="TXY308" s="80"/>
      <c r="TXZ308" s="80"/>
      <c r="TYA308" s="80"/>
      <c r="TYB308" s="80"/>
      <c r="TYC308" s="80"/>
      <c r="TYD308" s="80"/>
      <c r="TYE308" s="80"/>
      <c r="TYF308" s="80"/>
      <c r="TYG308" s="80"/>
      <c r="TYH308" s="80"/>
      <c r="TYI308" s="80"/>
      <c r="TYJ308" s="80"/>
      <c r="TYK308" s="80"/>
      <c r="TYL308" s="80"/>
      <c r="TYM308" s="80"/>
      <c r="TYN308" s="80"/>
      <c r="TYO308" s="80"/>
      <c r="TYP308" s="80"/>
      <c r="TYQ308" s="80"/>
      <c r="TYR308" s="80"/>
      <c r="TYS308" s="80"/>
      <c r="TYT308" s="80"/>
      <c r="TYU308" s="80"/>
      <c r="TYV308" s="80"/>
      <c r="TYW308" s="80"/>
      <c r="TYX308" s="80"/>
      <c r="TYY308" s="80"/>
      <c r="TYZ308" s="80"/>
      <c r="TZA308" s="80"/>
      <c r="TZB308" s="80"/>
      <c r="TZC308" s="80"/>
      <c r="TZD308" s="80"/>
      <c r="TZE308" s="80"/>
      <c r="TZF308" s="80"/>
      <c r="TZG308" s="80"/>
      <c r="TZH308" s="80"/>
      <c r="TZI308" s="80"/>
      <c r="TZJ308" s="80"/>
      <c r="TZK308" s="80"/>
      <c r="TZL308" s="80"/>
      <c r="TZM308" s="80"/>
      <c r="TZN308" s="80"/>
      <c r="TZO308" s="80"/>
      <c r="TZP308" s="80"/>
      <c r="TZQ308" s="80"/>
      <c r="TZR308" s="80"/>
      <c r="TZS308" s="80"/>
      <c r="TZT308" s="80"/>
      <c r="TZU308" s="80"/>
      <c r="TZV308" s="80"/>
      <c r="TZW308" s="80"/>
      <c r="TZX308" s="80"/>
      <c r="TZY308" s="80"/>
      <c r="TZZ308" s="80"/>
      <c r="UAA308" s="80"/>
      <c r="UAB308" s="80"/>
      <c r="UAC308" s="80"/>
      <c r="UAD308" s="80"/>
      <c r="UAE308" s="80"/>
      <c r="UAF308" s="80"/>
      <c r="UAG308" s="80"/>
      <c r="UAH308" s="80"/>
      <c r="UAI308" s="80"/>
      <c r="UAJ308" s="80"/>
      <c r="UAK308" s="80"/>
      <c r="UAL308" s="80"/>
      <c r="UAM308" s="80"/>
      <c r="UAN308" s="80"/>
      <c r="UAO308" s="80"/>
      <c r="UAP308" s="80"/>
      <c r="UAQ308" s="80"/>
      <c r="UAR308" s="80"/>
      <c r="UAS308" s="80"/>
      <c r="UAT308" s="80"/>
      <c r="UAU308" s="80"/>
      <c r="UAV308" s="80"/>
      <c r="UAW308" s="80"/>
      <c r="UAX308" s="80"/>
      <c r="UAY308" s="80"/>
      <c r="UAZ308" s="80"/>
      <c r="UBA308" s="80"/>
      <c r="UBB308" s="80"/>
      <c r="UBC308" s="80"/>
      <c r="UBD308" s="80"/>
      <c r="UBE308" s="80"/>
      <c r="UBF308" s="80"/>
      <c r="UBG308" s="80"/>
      <c r="UBH308" s="80"/>
      <c r="UBI308" s="80"/>
      <c r="UBJ308" s="80"/>
      <c r="UBK308" s="80"/>
      <c r="UBL308" s="80"/>
      <c r="UBM308" s="80"/>
      <c r="UBN308" s="80"/>
      <c r="UBO308" s="80"/>
      <c r="UBP308" s="80"/>
      <c r="UBQ308" s="80"/>
      <c r="UBR308" s="80"/>
      <c r="UBS308" s="80"/>
      <c r="UBT308" s="80"/>
      <c r="UBU308" s="80"/>
      <c r="UBV308" s="80"/>
      <c r="UBW308" s="80"/>
      <c r="UBX308" s="80"/>
      <c r="UBY308" s="80"/>
      <c r="UBZ308" s="80"/>
      <c r="UCA308" s="80"/>
      <c r="UCB308" s="80"/>
      <c r="UCC308" s="80"/>
      <c r="UCD308" s="80"/>
      <c r="UCE308" s="80"/>
      <c r="UCF308" s="80"/>
      <c r="UCG308" s="80"/>
      <c r="UCH308" s="80"/>
      <c r="UCI308" s="80"/>
      <c r="UCJ308" s="80"/>
      <c r="UCK308" s="80"/>
      <c r="UCL308" s="80"/>
      <c r="UCM308" s="80"/>
      <c r="UCN308" s="80"/>
      <c r="UCO308" s="80"/>
      <c r="UCP308" s="80"/>
      <c r="UCQ308" s="80"/>
      <c r="UCR308" s="80"/>
      <c r="UCS308" s="80"/>
      <c r="UCT308" s="80"/>
      <c r="UCU308" s="80"/>
      <c r="UCV308" s="80"/>
      <c r="UCW308" s="80"/>
      <c r="UCX308" s="80"/>
      <c r="UCY308" s="80"/>
      <c r="UCZ308" s="80"/>
      <c r="UDA308" s="80"/>
      <c r="UDB308" s="80"/>
      <c r="UDC308" s="80"/>
      <c r="UDD308" s="80"/>
      <c r="UDE308" s="80"/>
      <c r="UDF308" s="80"/>
      <c r="UDG308" s="80"/>
      <c r="UDH308" s="80"/>
      <c r="UDI308" s="80"/>
      <c r="UDJ308" s="80"/>
      <c r="UDK308" s="80"/>
      <c r="UDL308" s="80"/>
      <c r="UDM308" s="80"/>
      <c r="UDN308" s="80"/>
      <c r="UDO308" s="80"/>
      <c r="UDP308" s="80"/>
      <c r="UDQ308" s="80"/>
      <c r="UDR308" s="80"/>
      <c r="UDS308" s="80"/>
      <c r="UDT308" s="80"/>
      <c r="UDU308" s="80"/>
      <c r="UDV308" s="80"/>
      <c r="UDW308" s="80"/>
      <c r="UDX308" s="80"/>
      <c r="UDY308" s="80"/>
      <c r="UDZ308" s="80"/>
      <c r="UEA308" s="80"/>
      <c r="UEB308" s="80"/>
      <c r="UEC308" s="80"/>
      <c r="UED308" s="80"/>
      <c r="UEE308" s="80"/>
      <c r="UEF308" s="80"/>
      <c r="UEG308" s="80"/>
      <c r="UEH308" s="80"/>
      <c r="UEI308" s="80"/>
      <c r="UEJ308" s="80"/>
      <c r="UEK308" s="80"/>
      <c r="UEL308" s="80"/>
      <c r="UEM308" s="80"/>
      <c r="UEN308" s="80"/>
      <c r="UEO308" s="80"/>
      <c r="UEP308" s="80"/>
      <c r="UEQ308" s="80"/>
      <c r="UER308" s="80"/>
      <c r="UES308" s="80"/>
      <c r="UET308" s="80"/>
      <c r="UEU308" s="80"/>
      <c r="UEV308" s="80"/>
      <c r="UEW308" s="80"/>
      <c r="UEX308" s="80"/>
      <c r="UEY308" s="80"/>
      <c r="UEZ308" s="80"/>
      <c r="UFA308" s="80"/>
      <c r="UFB308" s="80"/>
      <c r="UFC308" s="80"/>
      <c r="UFD308" s="80"/>
      <c r="UFE308" s="80"/>
      <c r="UFF308" s="80"/>
      <c r="UFG308" s="80"/>
      <c r="UFH308" s="80"/>
      <c r="UFI308" s="80"/>
      <c r="UFJ308" s="80"/>
      <c r="UFK308" s="80"/>
      <c r="UFL308" s="80"/>
      <c r="UFM308" s="80"/>
      <c r="UFN308" s="80"/>
      <c r="UFO308" s="80"/>
      <c r="UFP308" s="80"/>
      <c r="UFQ308" s="80"/>
      <c r="UFR308" s="80"/>
      <c r="UFS308" s="80"/>
      <c r="UFT308" s="80"/>
      <c r="UFU308" s="80"/>
      <c r="UFV308" s="80"/>
      <c r="UFW308" s="80"/>
      <c r="UFX308" s="80"/>
      <c r="UFY308" s="80"/>
      <c r="UFZ308" s="80"/>
      <c r="UGA308" s="80"/>
      <c r="UGB308" s="80"/>
      <c r="UGC308" s="80"/>
      <c r="UGD308" s="80"/>
      <c r="UGE308" s="80"/>
      <c r="UGF308" s="80"/>
      <c r="UGG308" s="80"/>
      <c r="UGH308" s="80"/>
      <c r="UGI308" s="80"/>
      <c r="UGJ308" s="80"/>
      <c r="UGK308" s="80"/>
      <c r="UGL308" s="80"/>
      <c r="UGM308" s="80"/>
      <c r="UGN308" s="80"/>
      <c r="UGO308" s="80"/>
      <c r="UGP308" s="80"/>
      <c r="UGQ308" s="80"/>
      <c r="UGR308" s="80"/>
      <c r="UGS308" s="80"/>
      <c r="UGT308" s="80"/>
      <c r="UGU308" s="80"/>
      <c r="UGV308" s="80"/>
      <c r="UGW308" s="80"/>
      <c r="UGX308" s="80"/>
      <c r="UGY308" s="80"/>
      <c r="UGZ308" s="80"/>
      <c r="UHA308" s="80"/>
      <c r="UHB308" s="80"/>
      <c r="UHC308" s="80"/>
      <c r="UHD308" s="80"/>
      <c r="UHE308" s="80"/>
      <c r="UHF308" s="80"/>
      <c r="UHG308" s="80"/>
      <c r="UHH308" s="80"/>
      <c r="UHI308" s="80"/>
      <c r="UHJ308" s="80"/>
      <c r="UHK308" s="80"/>
      <c r="UHL308" s="80"/>
      <c r="UHM308" s="80"/>
      <c r="UHN308" s="80"/>
      <c r="UHO308" s="80"/>
      <c r="UHP308" s="80"/>
      <c r="UHQ308" s="80"/>
      <c r="UHR308" s="80"/>
      <c r="UHS308" s="80"/>
      <c r="UHT308" s="80"/>
      <c r="UHU308" s="80"/>
      <c r="UHV308" s="80"/>
      <c r="UHW308" s="80"/>
      <c r="UHX308" s="80"/>
      <c r="UHY308" s="80"/>
      <c r="UHZ308" s="80"/>
      <c r="UIA308" s="80"/>
      <c r="UIB308" s="80"/>
      <c r="UIC308" s="80"/>
      <c r="UID308" s="80"/>
      <c r="UIE308" s="80"/>
      <c r="UIF308" s="80"/>
      <c r="UIG308" s="80"/>
      <c r="UIH308" s="80"/>
      <c r="UII308" s="80"/>
      <c r="UIJ308" s="80"/>
      <c r="UIK308" s="80"/>
      <c r="UIL308" s="80"/>
      <c r="UIM308" s="80"/>
      <c r="UIN308" s="80"/>
      <c r="UIO308" s="80"/>
      <c r="UIP308" s="80"/>
      <c r="UIQ308" s="80"/>
      <c r="UIR308" s="80"/>
      <c r="UIS308" s="80"/>
      <c r="UIT308" s="80"/>
      <c r="UIU308" s="80"/>
      <c r="UIV308" s="80"/>
      <c r="UIW308" s="80"/>
      <c r="UIX308" s="80"/>
      <c r="UIY308" s="80"/>
      <c r="UIZ308" s="80"/>
      <c r="UJA308" s="80"/>
      <c r="UJB308" s="80"/>
      <c r="UJC308" s="80"/>
      <c r="UJD308" s="80"/>
      <c r="UJE308" s="80"/>
      <c r="UJF308" s="80"/>
      <c r="UJG308" s="80"/>
      <c r="UJH308" s="80"/>
      <c r="UJI308" s="80"/>
      <c r="UJJ308" s="80"/>
      <c r="UJK308" s="80"/>
      <c r="UJL308" s="80"/>
      <c r="UJM308" s="80"/>
      <c r="UJN308" s="80"/>
      <c r="UJO308" s="80"/>
      <c r="UJP308" s="80"/>
      <c r="UJQ308" s="80"/>
      <c r="UJR308" s="80"/>
      <c r="UJS308" s="80"/>
      <c r="UJT308" s="80"/>
      <c r="UJU308" s="80"/>
      <c r="UJV308" s="80"/>
      <c r="UJW308" s="80"/>
      <c r="UJX308" s="80"/>
      <c r="UJY308" s="80"/>
      <c r="UJZ308" s="80"/>
      <c r="UKA308" s="80"/>
      <c r="UKB308" s="80"/>
      <c r="UKC308" s="80"/>
      <c r="UKD308" s="80"/>
      <c r="UKE308" s="80"/>
      <c r="UKF308" s="80"/>
      <c r="UKG308" s="80"/>
      <c r="UKH308" s="80"/>
      <c r="UKI308" s="80"/>
      <c r="UKJ308" s="80"/>
      <c r="UKK308" s="80"/>
      <c r="UKL308" s="80"/>
      <c r="UKM308" s="80"/>
      <c r="UKN308" s="80"/>
      <c r="UKO308" s="80"/>
      <c r="UKP308" s="80"/>
      <c r="UKQ308" s="80"/>
      <c r="UKR308" s="80"/>
      <c r="UKS308" s="80"/>
      <c r="UKT308" s="80"/>
      <c r="UKU308" s="80"/>
      <c r="UKV308" s="80"/>
      <c r="UKW308" s="80"/>
      <c r="UKX308" s="80"/>
      <c r="UKY308" s="80"/>
      <c r="UKZ308" s="80"/>
      <c r="ULA308" s="80"/>
      <c r="ULB308" s="80"/>
      <c r="ULC308" s="80"/>
      <c r="ULD308" s="80"/>
      <c r="ULE308" s="80"/>
      <c r="ULF308" s="80"/>
      <c r="ULG308" s="80"/>
      <c r="ULH308" s="80"/>
      <c r="ULI308" s="80"/>
      <c r="ULJ308" s="80"/>
      <c r="ULK308" s="80"/>
      <c r="ULL308" s="80"/>
      <c r="ULM308" s="80"/>
      <c r="ULN308" s="80"/>
      <c r="ULO308" s="80"/>
      <c r="ULP308" s="80"/>
      <c r="ULQ308" s="80"/>
      <c r="ULR308" s="80"/>
      <c r="ULS308" s="80"/>
      <c r="ULT308" s="80"/>
      <c r="ULU308" s="80"/>
      <c r="ULV308" s="80"/>
      <c r="ULW308" s="80"/>
      <c r="ULX308" s="80"/>
      <c r="ULY308" s="80"/>
      <c r="ULZ308" s="80"/>
      <c r="UMA308" s="80"/>
      <c r="UMB308" s="80"/>
      <c r="UMC308" s="80"/>
      <c r="UMD308" s="80"/>
      <c r="UME308" s="80"/>
      <c r="UMF308" s="80"/>
      <c r="UMG308" s="80"/>
      <c r="UMH308" s="80"/>
      <c r="UMI308" s="80"/>
      <c r="UMJ308" s="80"/>
      <c r="UMK308" s="80"/>
      <c r="UML308" s="80"/>
      <c r="UMM308" s="80"/>
      <c r="UMN308" s="80"/>
      <c r="UMO308" s="80"/>
      <c r="UMP308" s="80"/>
      <c r="UMQ308" s="80"/>
      <c r="UMR308" s="80"/>
      <c r="UMS308" s="80"/>
      <c r="UMT308" s="80"/>
      <c r="UMU308" s="80"/>
      <c r="UMV308" s="80"/>
      <c r="UMW308" s="80"/>
      <c r="UMX308" s="80"/>
      <c r="UMY308" s="80"/>
      <c r="UMZ308" s="80"/>
      <c r="UNA308" s="80"/>
      <c r="UNB308" s="80"/>
      <c r="UNC308" s="80"/>
      <c r="UND308" s="80"/>
      <c r="UNE308" s="80"/>
      <c r="UNF308" s="80"/>
      <c r="UNG308" s="80"/>
      <c r="UNH308" s="80"/>
      <c r="UNI308" s="80"/>
      <c r="UNJ308" s="80"/>
      <c r="UNK308" s="80"/>
      <c r="UNL308" s="80"/>
      <c r="UNM308" s="80"/>
      <c r="UNN308" s="80"/>
      <c r="UNO308" s="80"/>
      <c r="UNP308" s="80"/>
      <c r="UNQ308" s="80"/>
      <c r="UNR308" s="80"/>
      <c r="UNS308" s="80"/>
      <c r="UNT308" s="80"/>
      <c r="UNU308" s="80"/>
      <c r="UNV308" s="80"/>
      <c r="UNW308" s="80"/>
      <c r="UNX308" s="80"/>
      <c r="UNY308" s="80"/>
      <c r="UNZ308" s="80"/>
      <c r="UOA308" s="80"/>
      <c r="UOB308" s="80"/>
      <c r="UOC308" s="80"/>
      <c r="UOD308" s="80"/>
      <c r="UOE308" s="80"/>
      <c r="UOF308" s="80"/>
      <c r="UOG308" s="80"/>
      <c r="UOH308" s="80"/>
      <c r="UOI308" s="80"/>
      <c r="UOJ308" s="80"/>
      <c r="UOK308" s="80"/>
      <c r="UOL308" s="80"/>
      <c r="UOM308" s="80"/>
      <c r="UON308" s="80"/>
      <c r="UOO308" s="80"/>
      <c r="UOP308" s="80"/>
      <c r="UOQ308" s="80"/>
      <c r="UOR308" s="80"/>
      <c r="UOS308" s="80"/>
      <c r="UOT308" s="80"/>
      <c r="UOU308" s="80"/>
      <c r="UOV308" s="80"/>
      <c r="UOW308" s="80"/>
      <c r="UOX308" s="80"/>
      <c r="UOY308" s="80"/>
      <c r="UOZ308" s="80"/>
      <c r="UPA308" s="80"/>
      <c r="UPB308" s="80"/>
      <c r="UPC308" s="80"/>
      <c r="UPD308" s="80"/>
      <c r="UPE308" s="80"/>
      <c r="UPF308" s="80"/>
      <c r="UPG308" s="80"/>
      <c r="UPH308" s="80"/>
      <c r="UPI308" s="80"/>
      <c r="UPJ308" s="80"/>
      <c r="UPK308" s="80"/>
      <c r="UPL308" s="80"/>
      <c r="UPM308" s="80"/>
      <c r="UPN308" s="80"/>
      <c r="UPO308" s="80"/>
      <c r="UPP308" s="80"/>
      <c r="UPQ308" s="80"/>
      <c r="UPR308" s="80"/>
      <c r="UPS308" s="80"/>
      <c r="UPT308" s="80"/>
      <c r="UPU308" s="80"/>
      <c r="UPV308" s="80"/>
      <c r="UPW308" s="80"/>
      <c r="UPX308" s="80"/>
      <c r="UPY308" s="80"/>
      <c r="UPZ308" s="80"/>
      <c r="UQA308" s="80"/>
      <c r="UQB308" s="80"/>
      <c r="UQC308" s="80"/>
      <c r="UQD308" s="80"/>
      <c r="UQE308" s="80"/>
      <c r="UQF308" s="80"/>
      <c r="UQG308" s="80"/>
      <c r="UQH308" s="80"/>
      <c r="UQI308" s="80"/>
      <c r="UQJ308" s="80"/>
      <c r="UQK308" s="80"/>
      <c r="UQL308" s="80"/>
      <c r="UQM308" s="80"/>
      <c r="UQN308" s="80"/>
      <c r="UQO308" s="80"/>
      <c r="UQP308" s="80"/>
      <c r="UQQ308" s="80"/>
      <c r="UQR308" s="80"/>
      <c r="UQS308" s="80"/>
      <c r="UQT308" s="80"/>
      <c r="UQU308" s="80"/>
      <c r="UQV308" s="80"/>
      <c r="UQW308" s="80"/>
      <c r="UQX308" s="80"/>
      <c r="UQY308" s="80"/>
      <c r="UQZ308" s="80"/>
      <c r="URA308" s="80"/>
      <c r="URB308" s="80"/>
      <c r="URC308" s="80"/>
      <c r="URD308" s="80"/>
      <c r="URE308" s="80"/>
      <c r="URF308" s="80"/>
      <c r="URG308" s="80"/>
      <c r="URH308" s="80"/>
      <c r="URI308" s="80"/>
      <c r="URJ308" s="80"/>
      <c r="URK308" s="80"/>
      <c r="URL308" s="80"/>
      <c r="URM308" s="80"/>
      <c r="URN308" s="80"/>
      <c r="URO308" s="80"/>
      <c r="URP308" s="80"/>
      <c r="URQ308" s="80"/>
      <c r="URR308" s="80"/>
      <c r="URS308" s="80"/>
      <c r="URT308" s="80"/>
      <c r="URU308" s="80"/>
      <c r="URV308" s="80"/>
      <c r="URW308" s="80"/>
      <c r="URX308" s="80"/>
      <c r="URY308" s="80"/>
      <c r="URZ308" s="80"/>
      <c r="USA308" s="80"/>
      <c r="USB308" s="80"/>
      <c r="USC308" s="80"/>
      <c r="USD308" s="80"/>
      <c r="USE308" s="80"/>
      <c r="USF308" s="80"/>
      <c r="USG308" s="80"/>
      <c r="USH308" s="80"/>
      <c r="USI308" s="80"/>
      <c r="USJ308" s="80"/>
      <c r="USK308" s="80"/>
      <c r="USL308" s="80"/>
      <c r="USM308" s="80"/>
      <c r="USN308" s="80"/>
      <c r="USO308" s="80"/>
      <c r="USP308" s="80"/>
      <c r="USQ308" s="80"/>
      <c r="USR308" s="80"/>
      <c r="USS308" s="80"/>
      <c r="UST308" s="80"/>
      <c r="USU308" s="80"/>
      <c r="USV308" s="80"/>
      <c r="USW308" s="80"/>
      <c r="USX308" s="80"/>
      <c r="USY308" s="80"/>
      <c r="USZ308" s="80"/>
      <c r="UTA308" s="80"/>
      <c r="UTB308" s="80"/>
      <c r="UTC308" s="80"/>
      <c r="UTD308" s="80"/>
      <c r="UTE308" s="80"/>
      <c r="UTF308" s="80"/>
      <c r="UTG308" s="80"/>
      <c r="UTH308" s="80"/>
      <c r="UTI308" s="80"/>
      <c r="UTJ308" s="80"/>
      <c r="UTK308" s="80"/>
      <c r="UTL308" s="80"/>
      <c r="UTM308" s="80"/>
      <c r="UTN308" s="80"/>
      <c r="UTO308" s="80"/>
      <c r="UTP308" s="80"/>
      <c r="UTQ308" s="80"/>
      <c r="UTR308" s="80"/>
      <c r="UTS308" s="80"/>
      <c r="UTT308" s="80"/>
      <c r="UTU308" s="80"/>
      <c r="UTV308" s="80"/>
      <c r="UTW308" s="80"/>
      <c r="UTX308" s="80"/>
      <c r="UTY308" s="80"/>
      <c r="UTZ308" s="80"/>
      <c r="UUA308" s="80"/>
      <c r="UUB308" s="80"/>
      <c r="UUC308" s="80"/>
      <c r="UUD308" s="80"/>
      <c r="UUE308" s="80"/>
      <c r="UUF308" s="80"/>
      <c r="UUG308" s="80"/>
      <c r="UUH308" s="80"/>
      <c r="UUI308" s="80"/>
      <c r="UUJ308" s="80"/>
      <c r="UUK308" s="80"/>
      <c r="UUL308" s="80"/>
      <c r="UUM308" s="80"/>
      <c r="UUN308" s="80"/>
      <c r="UUO308" s="80"/>
      <c r="UUP308" s="80"/>
      <c r="UUQ308" s="80"/>
      <c r="UUR308" s="80"/>
      <c r="UUS308" s="80"/>
      <c r="UUT308" s="80"/>
      <c r="UUU308" s="80"/>
      <c r="UUV308" s="80"/>
      <c r="UUW308" s="80"/>
      <c r="UUX308" s="80"/>
      <c r="UUY308" s="80"/>
      <c r="UUZ308" s="80"/>
      <c r="UVA308" s="80"/>
      <c r="UVB308" s="80"/>
      <c r="UVC308" s="80"/>
      <c r="UVD308" s="80"/>
      <c r="UVE308" s="80"/>
      <c r="UVF308" s="80"/>
      <c r="UVG308" s="80"/>
      <c r="UVH308" s="80"/>
      <c r="UVI308" s="80"/>
      <c r="UVJ308" s="80"/>
      <c r="UVK308" s="80"/>
      <c r="UVL308" s="80"/>
      <c r="UVM308" s="80"/>
      <c r="UVN308" s="80"/>
      <c r="UVO308" s="80"/>
      <c r="UVP308" s="80"/>
      <c r="UVQ308" s="80"/>
      <c r="UVR308" s="80"/>
      <c r="UVS308" s="80"/>
      <c r="UVT308" s="80"/>
      <c r="UVU308" s="80"/>
      <c r="UVV308" s="80"/>
      <c r="UVW308" s="80"/>
      <c r="UVX308" s="80"/>
      <c r="UVY308" s="80"/>
      <c r="UVZ308" s="80"/>
      <c r="UWA308" s="80"/>
      <c r="UWB308" s="80"/>
      <c r="UWC308" s="80"/>
      <c r="UWD308" s="80"/>
      <c r="UWE308" s="80"/>
      <c r="UWF308" s="80"/>
      <c r="UWG308" s="80"/>
      <c r="UWH308" s="80"/>
      <c r="UWI308" s="80"/>
      <c r="UWJ308" s="80"/>
      <c r="UWK308" s="80"/>
      <c r="UWL308" s="80"/>
      <c r="UWM308" s="80"/>
      <c r="UWN308" s="80"/>
      <c r="UWO308" s="80"/>
      <c r="UWP308" s="80"/>
      <c r="UWQ308" s="80"/>
      <c r="UWR308" s="80"/>
      <c r="UWS308" s="80"/>
      <c r="UWT308" s="80"/>
      <c r="UWU308" s="80"/>
      <c r="UWV308" s="80"/>
      <c r="UWW308" s="80"/>
      <c r="UWX308" s="80"/>
      <c r="UWY308" s="80"/>
      <c r="UWZ308" s="80"/>
      <c r="UXA308" s="80"/>
      <c r="UXB308" s="80"/>
      <c r="UXC308" s="80"/>
      <c r="UXD308" s="80"/>
      <c r="UXE308" s="80"/>
      <c r="UXF308" s="80"/>
      <c r="UXG308" s="80"/>
      <c r="UXH308" s="80"/>
      <c r="UXI308" s="80"/>
      <c r="UXJ308" s="80"/>
      <c r="UXK308" s="80"/>
      <c r="UXL308" s="80"/>
      <c r="UXM308" s="80"/>
      <c r="UXN308" s="80"/>
      <c r="UXO308" s="80"/>
      <c r="UXP308" s="80"/>
      <c r="UXQ308" s="80"/>
      <c r="UXR308" s="80"/>
      <c r="UXS308" s="80"/>
      <c r="UXT308" s="80"/>
      <c r="UXU308" s="80"/>
      <c r="UXV308" s="80"/>
      <c r="UXW308" s="80"/>
      <c r="UXX308" s="80"/>
      <c r="UXY308" s="80"/>
      <c r="UXZ308" s="80"/>
      <c r="UYA308" s="80"/>
      <c r="UYB308" s="80"/>
      <c r="UYC308" s="80"/>
      <c r="UYD308" s="80"/>
      <c r="UYE308" s="80"/>
      <c r="UYF308" s="80"/>
      <c r="UYG308" s="80"/>
      <c r="UYH308" s="80"/>
      <c r="UYI308" s="80"/>
      <c r="UYJ308" s="80"/>
      <c r="UYK308" s="80"/>
      <c r="UYL308" s="80"/>
      <c r="UYM308" s="80"/>
      <c r="UYN308" s="80"/>
      <c r="UYO308" s="80"/>
      <c r="UYP308" s="80"/>
      <c r="UYQ308" s="80"/>
      <c r="UYR308" s="80"/>
      <c r="UYS308" s="80"/>
      <c r="UYT308" s="80"/>
      <c r="UYU308" s="80"/>
      <c r="UYV308" s="80"/>
      <c r="UYW308" s="80"/>
      <c r="UYX308" s="80"/>
      <c r="UYY308" s="80"/>
      <c r="UYZ308" s="80"/>
      <c r="UZA308" s="80"/>
      <c r="UZB308" s="80"/>
      <c r="UZC308" s="80"/>
      <c r="UZD308" s="80"/>
      <c r="UZE308" s="80"/>
      <c r="UZF308" s="80"/>
      <c r="UZG308" s="80"/>
      <c r="UZH308" s="80"/>
      <c r="UZI308" s="80"/>
      <c r="UZJ308" s="80"/>
      <c r="UZK308" s="80"/>
      <c r="UZL308" s="80"/>
      <c r="UZM308" s="80"/>
      <c r="UZN308" s="80"/>
      <c r="UZO308" s="80"/>
      <c r="UZP308" s="80"/>
      <c r="UZQ308" s="80"/>
      <c r="UZR308" s="80"/>
      <c r="UZS308" s="80"/>
      <c r="UZT308" s="80"/>
      <c r="UZU308" s="80"/>
      <c r="UZV308" s="80"/>
      <c r="UZW308" s="80"/>
      <c r="UZX308" s="80"/>
      <c r="UZY308" s="80"/>
      <c r="UZZ308" s="80"/>
      <c r="VAA308" s="80"/>
      <c r="VAB308" s="80"/>
      <c r="VAC308" s="80"/>
      <c r="VAD308" s="80"/>
      <c r="VAE308" s="80"/>
      <c r="VAF308" s="80"/>
      <c r="VAG308" s="80"/>
      <c r="VAH308" s="80"/>
      <c r="VAI308" s="80"/>
      <c r="VAJ308" s="80"/>
      <c r="VAK308" s="80"/>
      <c r="VAL308" s="80"/>
      <c r="VAM308" s="80"/>
      <c r="VAN308" s="80"/>
      <c r="VAO308" s="80"/>
      <c r="VAP308" s="80"/>
      <c r="VAQ308" s="80"/>
      <c r="VAR308" s="80"/>
      <c r="VAS308" s="80"/>
      <c r="VAT308" s="80"/>
      <c r="VAU308" s="80"/>
      <c r="VAV308" s="80"/>
      <c r="VAW308" s="80"/>
      <c r="VAX308" s="80"/>
      <c r="VAY308" s="80"/>
      <c r="VAZ308" s="80"/>
      <c r="VBA308" s="80"/>
      <c r="VBB308" s="80"/>
      <c r="VBC308" s="80"/>
      <c r="VBD308" s="80"/>
      <c r="VBE308" s="80"/>
      <c r="VBF308" s="80"/>
      <c r="VBG308" s="80"/>
      <c r="VBH308" s="80"/>
      <c r="VBI308" s="80"/>
      <c r="VBJ308" s="80"/>
      <c r="VBK308" s="80"/>
      <c r="VBL308" s="80"/>
      <c r="VBM308" s="80"/>
      <c r="VBN308" s="80"/>
      <c r="VBO308" s="80"/>
      <c r="VBP308" s="80"/>
      <c r="VBQ308" s="80"/>
      <c r="VBR308" s="80"/>
      <c r="VBS308" s="80"/>
      <c r="VBT308" s="80"/>
      <c r="VBU308" s="80"/>
      <c r="VBV308" s="80"/>
      <c r="VBW308" s="80"/>
      <c r="VBX308" s="80"/>
      <c r="VBY308" s="80"/>
      <c r="VBZ308" s="80"/>
      <c r="VCA308" s="80"/>
      <c r="VCB308" s="80"/>
      <c r="VCC308" s="80"/>
      <c r="VCD308" s="80"/>
      <c r="VCE308" s="80"/>
      <c r="VCF308" s="80"/>
      <c r="VCG308" s="80"/>
      <c r="VCH308" s="80"/>
      <c r="VCI308" s="80"/>
      <c r="VCJ308" s="80"/>
      <c r="VCK308" s="80"/>
      <c r="VCL308" s="80"/>
      <c r="VCM308" s="80"/>
      <c r="VCN308" s="80"/>
      <c r="VCO308" s="80"/>
      <c r="VCP308" s="80"/>
      <c r="VCQ308" s="80"/>
      <c r="VCR308" s="80"/>
      <c r="VCS308" s="80"/>
      <c r="VCT308" s="80"/>
      <c r="VCU308" s="80"/>
      <c r="VCV308" s="80"/>
      <c r="VCW308" s="80"/>
      <c r="VCX308" s="80"/>
      <c r="VCY308" s="80"/>
      <c r="VCZ308" s="80"/>
      <c r="VDA308" s="80"/>
      <c r="VDB308" s="80"/>
      <c r="VDC308" s="80"/>
      <c r="VDD308" s="80"/>
      <c r="VDE308" s="80"/>
      <c r="VDF308" s="80"/>
      <c r="VDG308" s="80"/>
      <c r="VDH308" s="80"/>
      <c r="VDI308" s="80"/>
      <c r="VDJ308" s="80"/>
      <c r="VDK308" s="80"/>
      <c r="VDL308" s="80"/>
      <c r="VDM308" s="80"/>
      <c r="VDN308" s="80"/>
      <c r="VDO308" s="80"/>
      <c r="VDP308" s="80"/>
      <c r="VDQ308" s="80"/>
      <c r="VDR308" s="80"/>
      <c r="VDS308" s="80"/>
      <c r="VDT308" s="80"/>
      <c r="VDU308" s="80"/>
      <c r="VDV308" s="80"/>
      <c r="VDW308" s="80"/>
      <c r="VDX308" s="80"/>
      <c r="VDY308" s="80"/>
      <c r="VDZ308" s="80"/>
      <c r="VEA308" s="80"/>
      <c r="VEB308" s="80"/>
      <c r="VEC308" s="80"/>
      <c r="VED308" s="80"/>
      <c r="VEE308" s="80"/>
      <c r="VEF308" s="80"/>
      <c r="VEG308" s="80"/>
      <c r="VEH308" s="80"/>
      <c r="VEI308" s="80"/>
      <c r="VEJ308" s="80"/>
      <c r="VEK308" s="80"/>
      <c r="VEL308" s="80"/>
      <c r="VEM308" s="80"/>
      <c r="VEN308" s="80"/>
      <c r="VEO308" s="80"/>
      <c r="VEP308" s="80"/>
      <c r="VEQ308" s="80"/>
      <c r="VER308" s="80"/>
      <c r="VES308" s="80"/>
      <c r="VET308" s="80"/>
      <c r="VEU308" s="80"/>
      <c r="VEV308" s="80"/>
      <c r="VEW308" s="80"/>
      <c r="VEX308" s="80"/>
      <c r="VEY308" s="80"/>
      <c r="VEZ308" s="80"/>
      <c r="VFA308" s="80"/>
      <c r="VFB308" s="80"/>
      <c r="VFC308" s="80"/>
      <c r="VFD308" s="80"/>
      <c r="VFE308" s="80"/>
      <c r="VFF308" s="80"/>
      <c r="VFG308" s="80"/>
      <c r="VFH308" s="80"/>
      <c r="VFI308" s="80"/>
      <c r="VFJ308" s="80"/>
      <c r="VFK308" s="80"/>
      <c r="VFL308" s="80"/>
      <c r="VFM308" s="80"/>
      <c r="VFN308" s="80"/>
      <c r="VFO308" s="80"/>
      <c r="VFP308" s="80"/>
      <c r="VFQ308" s="80"/>
      <c r="VFR308" s="80"/>
      <c r="VFS308" s="80"/>
      <c r="VFT308" s="80"/>
      <c r="VFU308" s="80"/>
      <c r="VFV308" s="80"/>
      <c r="VFW308" s="80"/>
      <c r="VFX308" s="80"/>
      <c r="VFY308" s="80"/>
      <c r="VFZ308" s="80"/>
      <c r="VGA308" s="80"/>
      <c r="VGB308" s="80"/>
      <c r="VGC308" s="80"/>
      <c r="VGD308" s="80"/>
      <c r="VGE308" s="80"/>
      <c r="VGF308" s="80"/>
      <c r="VGG308" s="80"/>
      <c r="VGH308" s="80"/>
      <c r="VGI308" s="80"/>
      <c r="VGJ308" s="80"/>
      <c r="VGK308" s="80"/>
      <c r="VGL308" s="80"/>
      <c r="VGM308" s="80"/>
      <c r="VGN308" s="80"/>
      <c r="VGO308" s="80"/>
      <c r="VGP308" s="80"/>
      <c r="VGQ308" s="80"/>
      <c r="VGR308" s="80"/>
      <c r="VGS308" s="80"/>
      <c r="VGT308" s="80"/>
      <c r="VGU308" s="80"/>
      <c r="VGV308" s="80"/>
      <c r="VGW308" s="80"/>
      <c r="VGX308" s="80"/>
      <c r="VGY308" s="80"/>
      <c r="VGZ308" s="80"/>
      <c r="VHA308" s="80"/>
      <c r="VHB308" s="80"/>
      <c r="VHC308" s="80"/>
      <c r="VHD308" s="80"/>
      <c r="VHE308" s="80"/>
      <c r="VHF308" s="80"/>
      <c r="VHG308" s="80"/>
      <c r="VHH308" s="80"/>
      <c r="VHI308" s="80"/>
      <c r="VHJ308" s="80"/>
      <c r="VHK308" s="80"/>
      <c r="VHL308" s="80"/>
      <c r="VHM308" s="80"/>
      <c r="VHN308" s="80"/>
      <c r="VHO308" s="80"/>
      <c r="VHP308" s="80"/>
      <c r="VHQ308" s="80"/>
      <c r="VHR308" s="80"/>
      <c r="VHS308" s="80"/>
      <c r="VHT308" s="80"/>
      <c r="VHU308" s="80"/>
      <c r="VHV308" s="80"/>
      <c r="VHW308" s="80"/>
      <c r="VHX308" s="80"/>
      <c r="VHY308" s="80"/>
      <c r="VHZ308" s="80"/>
      <c r="VIA308" s="80"/>
      <c r="VIB308" s="80"/>
      <c r="VIC308" s="80"/>
      <c r="VID308" s="80"/>
      <c r="VIE308" s="80"/>
      <c r="VIF308" s="80"/>
      <c r="VIG308" s="80"/>
      <c r="VIH308" s="80"/>
      <c r="VII308" s="80"/>
      <c r="VIJ308" s="80"/>
      <c r="VIK308" s="80"/>
      <c r="VIL308" s="80"/>
      <c r="VIM308" s="80"/>
      <c r="VIN308" s="80"/>
      <c r="VIO308" s="80"/>
      <c r="VIP308" s="80"/>
      <c r="VIQ308" s="80"/>
      <c r="VIR308" s="80"/>
      <c r="VIS308" s="80"/>
      <c r="VIT308" s="80"/>
      <c r="VIU308" s="80"/>
      <c r="VIV308" s="80"/>
      <c r="VIW308" s="80"/>
      <c r="VIX308" s="80"/>
      <c r="VIY308" s="80"/>
      <c r="VIZ308" s="80"/>
      <c r="VJA308" s="80"/>
      <c r="VJB308" s="80"/>
      <c r="VJC308" s="80"/>
      <c r="VJD308" s="80"/>
      <c r="VJE308" s="80"/>
      <c r="VJF308" s="80"/>
      <c r="VJG308" s="80"/>
      <c r="VJH308" s="80"/>
      <c r="VJI308" s="80"/>
      <c r="VJJ308" s="80"/>
      <c r="VJK308" s="80"/>
      <c r="VJL308" s="80"/>
      <c r="VJM308" s="80"/>
      <c r="VJN308" s="80"/>
      <c r="VJO308" s="80"/>
      <c r="VJP308" s="80"/>
      <c r="VJQ308" s="80"/>
      <c r="VJR308" s="80"/>
      <c r="VJS308" s="80"/>
      <c r="VJT308" s="80"/>
      <c r="VJU308" s="80"/>
      <c r="VJV308" s="80"/>
      <c r="VJW308" s="80"/>
      <c r="VJX308" s="80"/>
      <c r="VJY308" s="80"/>
      <c r="VJZ308" s="80"/>
      <c r="VKA308" s="80"/>
      <c r="VKB308" s="80"/>
      <c r="VKC308" s="80"/>
      <c r="VKD308" s="80"/>
      <c r="VKE308" s="80"/>
      <c r="VKF308" s="80"/>
      <c r="VKG308" s="80"/>
      <c r="VKH308" s="80"/>
      <c r="VKI308" s="80"/>
      <c r="VKJ308" s="80"/>
      <c r="VKK308" s="80"/>
      <c r="VKL308" s="80"/>
      <c r="VKM308" s="80"/>
      <c r="VKN308" s="80"/>
      <c r="VKO308" s="80"/>
      <c r="VKP308" s="80"/>
      <c r="VKQ308" s="80"/>
      <c r="VKR308" s="80"/>
      <c r="VKS308" s="80"/>
      <c r="VKT308" s="80"/>
      <c r="VKU308" s="80"/>
      <c r="VKV308" s="80"/>
      <c r="VKW308" s="80"/>
      <c r="VKX308" s="80"/>
      <c r="VKY308" s="80"/>
      <c r="VKZ308" s="80"/>
      <c r="VLA308" s="80"/>
      <c r="VLB308" s="80"/>
      <c r="VLC308" s="80"/>
      <c r="VLD308" s="80"/>
      <c r="VLE308" s="80"/>
      <c r="VLF308" s="80"/>
      <c r="VLG308" s="80"/>
      <c r="VLH308" s="80"/>
      <c r="VLI308" s="80"/>
      <c r="VLJ308" s="80"/>
      <c r="VLK308" s="80"/>
      <c r="VLL308" s="80"/>
      <c r="VLM308" s="80"/>
      <c r="VLN308" s="80"/>
      <c r="VLO308" s="80"/>
      <c r="VLP308" s="80"/>
      <c r="VLQ308" s="80"/>
      <c r="VLR308" s="80"/>
      <c r="VLS308" s="80"/>
      <c r="VLT308" s="80"/>
      <c r="VLU308" s="80"/>
      <c r="VLV308" s="80"/>
      <c r="VLW308" s="80"/>
      <c r="VLX308" s="80"/>
      <c r="VLY308" s="80"/>
      <c r="VLZ308" s="80"/>
      <c r="VMA308" s="80"/>
      <c r="VMB308" s="80"/>
      <c r="VMC308" s="80"/>
      <c r="VMD308" s="80"/>
      <c r="VME308" s="80"/>
      <c r="VMF308" s="80"/>
      <c r="VMG308" s="80"/>
      <c r="VMH308" s="80"/>
      <c r="VMI308" s="80"/>
      <c r="VMJ308" s="80"/>
      <c r="VMK308" s="80"/>
      <c r="VML308" s="80"/>
      <c r="VMM308" s="80"/>
      <c r="VMN308" s="80"/>
      <c r="VMO308" s="80"/>
      <c r="VMP308" s="80"/>
      <c r="VMQ308" s="80"/>
      <c r="VMR308" s="80"/>
      <c r="VMS308" s="80"/>
      <c r="VMT308" s="80"/>
      <c r="VMU308" s="80"/>
      <c r="VMV308" s="80"/>
      <c r="VMW308" s="80"/>
      <c r="VMX308" s="80"/>
      <c r="VMY308" s="80"/>
      <c r="VMZ308" s="80"/>
      <c r="VNA308" s="80"/>
      <c r="VNB308" s="80"/>
      <c r="VNC308" s="80"/>
      <c r="VND308" s="80"/>
      <c r="VNE308" s="80"/>
      <c r="VNF308" s="80"/>
      <c r="VNG308" s="80"/>
      <c r="VNH308" s="80"/>
      <c r="VNI308" s="80"/>
      <c r="VNJ308" s="80"/>
      <c r="VNK308" s="80"/>
      <c r="VNL308" s="80"/>
      <c r="VNM308" s="80"/>
      <c r="VNN308" s="80"/>
      <c r="VNO308" s="80"/>
      <c r="VNP308" s="80"/>
      <c r="VNQ308" s="80"/>
      <c r="VNR308" s="80"/>
      <c r="VNS308" s="80"/>
      <c r="VNT308" s="80"/>
      <c r="VNU308" s="80"/>
      <c r="VNV308" s="80"/>
      <c r="VNW308" s="80"/>
      <c r="VNX308" s="80"/>
      <c r="VNY308" s="80"/>
      <c r="VNZ308" s="80"/>
      <c r="VOA308" s="80"/>
      <c r="VOB308" s="80"/>
      <c r="VOC308" s="80"/>
      <c r="VOD308" s="80"/>
      <c r="VOE308" s="80"/>
      <c r="VOF308" s="80"/>
      <c r="VOG308" s="80"/>
      <c r="VOH308" s="80"/>
      <c r="VOI308" s="80"/>
      <c r="VOJ308" s="80"/>
      <c r="VOK308" s="80"/>
      <c r="VOL308" s="80"/>
      <c r="VOM308" s="80"/>
      <c r="VON308" s="80"/>
      <c r="VOO308" s="80"/>
      <c r="VOP308" s="80"/>
      <c r="VOQ308" s="80"/>
      <c r="VOR308" s="80"/>
      <c r="VOS308" s="80"/>
      <c r="VOT308" s="80"/>
      <c r="VOU308" s="80"/>
      <c r="VOV308" s="80"/>
      <c r="VOW308" s="80"/>
      <c r="VOX308" s="80"/>
      <c r="VOY308" s="80"/>
      <c r="VOZ308" s="80"/>
      <c r="VPA308" s="80"/>
      <c r="VPB308" s="80"/>
      <c r="VPC308" s="80"/>
      <c r="VPD308" s="80"/>
      <c r="VPE308" s="80"/>
      <c r="VPF308" s="80"/>
      <c r="VPG308" s="80"/>
      <c r="VPH308" s="80"/>
      <c r="VPI308" s="80"/>
      <c r="VPJ308" s="80"/>
      <c r="VPK308" s="80"/>
      <c r="VPL308" s="80"/>
      <c r="VPM308" s="80"/>
      <c r="VPN308" s="80"/>
      <c r="VPO308" s="80"/>
      <c r="VPP308" s="80"/>
      <c r="VPQ308" s="80"/>
      <c r="VPR308" s="80"/>
      <c r="VPS308" s="80"/>
      <c r="VPT308" s="80"/>
      <c r="VPU308" s="80"/>
      <c r="VPV308" s="80"/>
      <c r="VPW308" s="80"/>
      <c r="VPX308" s="80"/>
      <c r="VPY308" s="80"/>
      <c r="VPZ308" s="80"/>
      <c r="VQA308" s="80"/>
      <c r="VQB308" s="80"/>
      <c r="VQC308" s="80"/>
      <c r="VQD308" s="80"/>
      <c r="VQE308" s="80"/>
      <c r="VQF308" s="80"/>
      <c r="VQG308" s="80"/>
      <c r="VQH308" s="80"/>
      <c r="VQI308" s="80"/>
      <c r="VQJ308" s="80"/>
      <c r="VQK308" s="80"/>
      <c r="VQL308" s="80"/>
      <c r="VQM308" s="80"/>
      <c r="VQN308" s="80"/>
      <c r="VQO308" s="80"/>
      <c r="VQP308" s="80"/>
      <c r="VQQ308" s="80"/>
      <c r="VQR308" s="80"/>
      <c r="VQS308" s="80"/>
      <c r="VQT308" s="80"/>
      <c r="VQU308" s="80"/>
      <c r="VQV308" s="80"/>
      <c r="VQW308" s="80"/>
      <c r="VQX308" s="80"/>
      <c r="VQY308" s="80"/>
      <c r="VQZ308" s="80"/>
      <c r="VRA308" s="80"/>
      <c r="VRB308" s="80"/>
      <c r="VRC308" s="80"/>
      <c r="VRD308" s="80"/>
      <c r="VRE308" s="80"/>
      <c r="VRF308" s="80"/>
      <c r="VRG308" s="80"/>
      <c r="VRH308" s="80"/>
      <c r="VRI308" s="80"/>
      <c r="VRJ308" s="80"/>
      <c r="VRK308" s="80"/>
      <c r="VRL308" s="80"/>
      <c r="VRM308" s="80"/>
      <c r="VRN308" s="80"/>
      <c r="VRO308" s="80"/>
      <c r="VRP308" s="80"/>
      <c r="VRQ308" s="80"/>
      <c r="VRR308" s="80"/>
      <c r="VRS308" s="80"/>
      <c r="VRT308" s="80"/>
      <c r="VRU308" s="80"/>
      <c r="VRV308" s="80"/>
      <c r="VRW308" s="80"/>
      <c r="VRX308" s="80"/>
      <c r="VRY308" s="80"/>
      <c r="VRZ308" s="80"/>
      <c r="VSA308" s="80"/>
      <c r="VSB308" s="80"/>
      <c r="VSC308" s="80"/>
      <c r="VSD308" s="80"/>
      <c r="VSE308" s="80"/>
      <c r="VSF308" s="80"/>
      <c r="VSG308" s="80"/>
      <c r="VSH308" s="80"/>
      <c r="VSI308" s="80"/>
      <c r="VSJ308" s="80"/>
      <c r="VSK308" s="80"/>
      <c r="VSL308" s="80"/>
      <c r="VSM308" s="80"/>
      <c r="VSN308" s="80"/>
      <c r="VSO308" s="80"/>
      <c r="VSP308" s="80"/>
      <c r="VSQ308" s="80"/>
      <c r="VSR308" s="80"/>
      <c r="VSS308" s="80"/>
      <c r="VST308" s="80"/>
      <c r="VSU308" s="80"/>
      <c r="VSV308" s="80"/>
      <c r="VSW308" s="80"/>
      <c r="VSX308" s="80"/>
      <c r="VSY308" s="80"/>
      <c r="VSZ308" s="80"/>
      <c r="VTA308" s="80"/>
      <c r="VTB308" s="80"/>
      <c r="VTC308" s="80"/>
      <c r="VTD308" s="80"/>
      <c r="VTE308" s="80"/>
      <c r="VTF308" s="80"/>
      <c r="VTG308" s="80"/>
      <c r="VTH308" s="80"/>
      <c r="VTI308" s="80"/>
      <c r="VTJ308" s="80"/>
      <c r="VTK308" s="80"/>
      <c r="VTL308" s="80"/>
      <c r="VTM308" s="80"/>
      <c r="VTN308" s="80"/>
      <c r="VTO308" s="80"/>
      <c r="VTP308" s="80"/>
      <c r="VTQ308" s="80"/>
      <c r="VTR308" s="80"/>
      <c r="VTS308" s="80"/>
      <c r="VTT308" s="80"/>
      <c r="VTU308" s="80"/>
      <c r="VTV308" s="80"/>
      <c r="VTW308" s="80"/>
      <c r="VTX308" s="80"/>
      <c r="VTY308" s="80"/>
      <c r="VTZ308" s="80"/>
      <c r="VUA308" s="80"/>
      <c r="VUB308" s="80"/>
      <c r="VUC308" s="80"/>
      <c r="VUD308" s="80"/>
      <c r="VUE308" s="80"/>
      <c r="VUF308" s="80"/>
      <c r="VUG308" s="80"/>
      <c r="VUH308" s="80"/>
      <c r="VUI308" s="80"/>
      <c r="VUJ308" s="80"/>
      <c r="VUK308" s="80"/>
      <c r="VUL308" s="80"/>
      <c r="VUM308" s="80"/>
      <c r="VUN308" s="80"/>
      <c r="VUO308" s="80"/>
      <c r="VUP308" s="80"/>
      <c r="VUQ308" s="80"/>
      <c r="VUR308" s="80"/>
      <c r="VUS308" s="80"/>
      <c r="VUT308" s="80"/>
      <c r="VUU308" s="80"/>
      <c r="VUV308" s="80"/>
      <c r="VUW308" s="80"/>
      <c r="VUX308" s="80"/>
      <c r="VUY308" s="80"/>
      <c r="VUZ308" s="80"/>
      <c r="VVA308" s="80"/>
      <c r="VVB308" s="80"/>
      <c r="VVC308" s="80"/>
      <c r="VVD308" s="80"/>
      <c r="VVE308" s="80"/>
      <c r="VVF308" s="80"/>
      <c r="VVG308" s="80"/>
      <c r="VVH308" s="80"/>
      <c r="VVI308" s="80"/>
      <c r="VVJ308" s="80"/>
      <c r="VVK308" s="80"/>
      <c r="VVL308" s="80"/>
      <c r="VVM308" s="80"/>
      <c r="VVN308" s="80"/>
      <c r="VVO308" s="80"/>
      <c r="VVP308" s="80"/>
      <c r="VVQ308" s="80"/>
      <c r="VVR308" s="80"/>
      <c r="VVS308" s="80"/>
      <c r="VVT308" s="80"/>
      <c r="VVU308" s="80"/>
      <c r="VVV308" s="80"/>
      <c r="VVW308" s="80"/>
      <c r="VVX308" s="80"/>
      <c r="VVY308" s="80"/>
      <c r="VVZ308" s="80"/>
      <c r="VWA308" s="80"/>
      <c r="VWB308" s="80"/>
      <c r="VWC308" s="80"/>
      <c r="VWD308" s="80"/>
      <c r="VWE308" s="80"/>
      <c r="VWF308" s="80"/>
      <c r="VWG308" s="80"/>
      <c r="VWH308" s="80"/>
      <c r="VWI308" s="80"/>
      <c r="VWJ308" s="80"/>
      <c r="VWK308" s="80"/>
      <c r="VWL308" s="80"/>
      <c r="VWM308" s="80"/>
      <c r="VWN308" s="80"/>
      <c r="VWO308" s="80"/>
      <c r="VWP308" s="80"/>
      <c r="VWQ308" s="80"/>
      <c r="VWR308" s="80"/>
      <c r="VWS308" s="80"/>
      <c r="VWT308" s="80"/>
      <c r="VWU308" s="80"/>
      <c r="VWV308" s="80"/>
      <c r="VWW308" s="80"/>
      <c r="VWX308" s="80"/>
      <c r="VWY308" s="80"/>
      <c r="VWZ308" s="80"/>
      <c r="VXA308" s="80"/>
      <c r="VXB308" s="80"/>
      <c r="VXC308" s="80"/>
      <c r="VXD308" s="80"/>
      <c r="VXE308" s="80"/>
      <c r="VXF308" s="80"/>
      <c r="VXG308" s="80"/>
      <c r="VXH308" s="80"/>
      <c r="VXI308" s="80"/>
      <c r="VXJ308" s="80"/>
      <c r="VXK308" s="80"/>
      <c r="VXL308" s="80"/>
      <c r="VXM308" s="80"/>
      <c r="VXN308" s="80"/>
      <c r="VXO308" s="80"/>
      <c r="VXP308" s="80"/>
      <c r="VXQ308" s="80"/>
      <c r="VXR308" s="80"/>
      <c r="VXS308" s="80"/>
      <c r="VXT308" s="80"/>
      <c r="VXU308" s="80"/>
      <c r="VXV308" s="80"/>
      <c r="VXW308" s="80"/>
      <c r="VXX308" s="80"/>
      <c r="VXY308" s="80"/>
      <c r="VXZ308" s="80"/>
      <c r="VYA308" s="80"/>
      <c r="VYB308" s="80"/>
      <c r="VYC308" s="80"/>
      <c r="VYD308" s="80"/>
      <c r="VYE308" s="80"/>
      <c r="VYF308" s="80"/>
      <c r="VYG308" s="80"/>
      <c r="VYH308" s="80"/>
      <c r="VYI308" s="80"/>
      <c r="VYJ308" s="80"/>
      <c r="VYK308" s="80"/>
      <c r="VYL308" s="80"/>
      <c r="VYM308" s="80"/>
      <c r="VYN308" s="80"/>
      <c r="VYO308" s="80"/>
      <c r="VYP308" s="80"/>
      <c r="VYQ308" s="80"/>
      <c r="VYR308" s="80"/>
      <c r="VYS308" s="80"/>
      <c r="VYT308" s="80"/>
      <c r="VYU308" s="80"/>
      <c r="VYV308" s="80"/>
      <c r="VYW308" s="80"/>
      <c r="VYX308" s="80"/>
      <c r="VYY308" s="80"/>
      <c r="VYZ308" s="80"/>
      <c r="VZA308" s="80"/>
      <c r="VZB308" s="80"/>
      <c r="VZC308" s="80"/>
      <c r="VZD308" s="80"/>
      <c r="VZE308" s="80"/>
      <c r="VZF308" s="80"/>
      <c r="VZG308" s="80"/>
      <c r="VZH308" s="80"/>
      <c r="VZI308" s="80"/>
      <c r="VZJ308" s="80"/>
      <c r="VZK308" s="80"/>
      <c r="VZL308" s="80"/>
      <c r="VZM308" s="80"/>
      <c r="VZN308" s="80"/>
      <c r="VZO308" s="80"/>
      <c r="VZP308" s="80"/>
      <c r="VZQ308" s="80"/>
      <c r="VZR308" s="80"/>
      <c r="VZS308" s="80"/>
      <c r="VZT308" s="80"/>
      <c r="VZU308" s="80"/>
      <c r="VZV308" s="80"/>
      <c r="VZW308" s="80"/>
      <c r="VZX308" s="80"/>
      <c r="VZY308" s="80"/>
      <c r="VZZ308" s="80"/>
      <c r="WAA308" s="80"/>
      <c r="WAB308" s="80"/>
      <c r="WAC308" s="80"/>
      <c r="WAD308" s="80"/>
      <c r="WAE308" s="80"/>
      <c r="WAF308" s="80"/>
      <c r="WAG308" s="80"/>
      <c r="WAH308" s="80"/>
      <c r="WAI308" s="80"/>
      <c r="WAJ308" s="80"/>
      <c r="WAK308" s="80"/>
      <c r="WAL308" s="80"/>
      <c r="WAM308" s="80"/>
      <c r="WAN308" s="80"/>
      <c r="WAO308" s="80"/>
      <c r="WAP308" s="80"/>
      <c r="WAQ308" s="80"/>
      <c r="WAR308" s="80"/>
      <c r="WAS308" s="80"/>
      <c r="WAT308" s="80"/>
      <c r="WAU308" s="80"/>
      <c r="WAV308" s="80"/>
      <c r="WAW308" s="80"/>
      <c r="WAX308" s="80"/>
      <c r="WAY308" s="80"/>
      <c r="WAZ308" s="80"/>
      <c r="WBA308" s="80"/>
      <c r="WBB308" s="80"/>
      <c r="WBC308" s="80"/>
      <c r="WBD308" s="80"/>
      <c r="WBE308" s="80"/>
      <c r="WBF308" s="80"/>
      <c r="WBG308" s="80"/>
      <c r="WBH308" s="80"/>
      <c r="WBI308" s="80"/>
      <c r="WBJ308" s="80"/>
      <c r="WBK308" s="80"/>
      <c r="WBL308" s="80"/>
      <c r="WBM308" s="80"/>
      <c r="WBN308" s="80"/>
      <c r="WBO308" s="80"/>
      <c r="WBP308" s="80"/>
      <c r="WBQ308" s="80"/>
      <c r="WBR308" s="80"/>
      <c r="WBS308" s="80"/>
      <c r="WBT308" s="80"/>
      <c r="WBU308" s="80"/>
      <c r="WBV308" s="80"/>
      <c r="WBW308" s="80"/>
      <c r="WBX308" s="80"/>
      <c r="WBY308" s="80"/>
      <c r="WBZ308" s="80"/>
      <c r="WCA308" s="80"/>
      <c r="WCB308" s="80"/>
      <c r="WCC308" s="80"/>
      <c r="WCD308" s="80"/>
      <c r="WCE308" s="80"/>
      <c r="WCF308" s="80"/>
      <c r="WCG308" s="80"/>
      <c r="WCH308" s="80"/>
      <c r="WCI308" s="80"/>
      <c r="WCJ308" s="80"/>
      <c r="WCK308" s="80"/>
      <c r="WCL308" s="80"/>
      <c r="WCM308" s="80"/>
      <c r="WCN308" s="80"/>
      <c r="WCO308" s="80"/>
      <c r="WCP308" s="80"/>
      <c r="WCQ308" s="80"/>
      <c r="WCR308" s="80"/>
      <c r="WCS308" s="80"/>
      <c r="WCT308" s="80"/>
      <c r="WCU308" s="80"/>
      <c r="WCV308" s="80"/>
      <c r="WCW308" s="80"/>
      <c r="WCX308" s="80"/>
      <c r="WCY308" s="80"/>
      <c r="WCZ308" s="80"/>
      <c r="WDA308" s="80"/>
      <c r="WDB308" s="80"/>
      <c r="WDC308" s="80"/>
      <c r="WDD308" s="80"/>
      <c r="WDE308" s="80"/>
      <c r="WDF308" s="80"/>
      <c r="WDG308" s="80"/>
      <c r="WDH308" s="80"/>
      <c r="WDI308" s="80"/>
      <c r="WDJ308" s="80"/>
      <c r="WDK308" s="80"/>
      <c r="WDL308" s="80"/>
      <c r="WDM308" s="80"/>
      <c r="WDN308" s="80"/>
      <c r="WDO308" s="80"/>
      <c r="WDP308" s="80"/>
      <c r="WDQ308" s="80"/>
      <c r="WDR308" s="80"/>
      <c r="WDS308" s="80"/>
      <c r="WDT308" s="80"/>
      <c r="WDU308" s="80"/>
      <c r="WDV308" s="80"/>
      <c r="WDW308" s="80"/>
      <c r="WDX308" s="80"/>
      <c r="WDY308" s="80"/>
      <c r="WDZ308" s="80"/>
      <c r="WEA308" s="80"/>
      <c r="WEB308" s="80"/>
      <c r="WEC308" s="80"/>
      <c r="WED308" s="80"/>
      <c r="WEE308" s="80"/>
      <c r="WEF308" s="80"/>
      <c r="WEG308" s="80"/>
      <c r="WEH308" s="80"/>
      <c r="WEI308" s="80"/>
      <c r="WEJ308" s="80"/>
      <c r="WEK308" s="80"/>
      <c r="WEL308" s="80"/>
      <c r="WEM308" s="80"/>
      <c r="WEN308" s="80"/>
      <c r="WEO308" s="80"/>
      <c r="WEP308" s="80"/>
      <c r="WEQ308" s="80"/>
      <c r="WER308" s="80"/>
      <c r="WES308" s="80"/>
      <c r="WET308" s="80"/>
      <c r="WEU308" s="80"/>
      <c r="WEV308" s="80"/>
      <c r="WEW308" s="80"/>
      <c r="WEX308" s="80"/>
      <c r="WEY308" s="80"/>
      <c r="WEZ308" s="80"/>
      <c r="WFA308" s="80"/>
      <c r="WFB308" s="80"/>
      <c r="WFC308" s="80"/>
      <c r="WFD308" s="80"/>
      <c r="WFE308" s="80"/>
      <c r="WFF308" s="80"/>
      <c r="WFG308" s="80"/>
      <c r="WFH308" s="80"/>
      <c r="WFI308" s="80"/>
      <c r="WFJ308" s="80"/>
      <c r="WFK308" s="80"/>
      <c r="WFL308" s="80"/>
      <c r="WFM308" s="80"/>
      <c r="WFN308" s="80"/>
      <c r="WFO308" s="80"/>
      <c r="WFP308" s="80"/>
      <c r="WFQ308" s="80"/>
      <c r="WFR308" s="80"/>
      <c r="WFS308" s="80"/>
      <c r="WFT308" s="80"/>
      <c r="WFU308" s="80"/>
      <c r="WFV308" s="80"/>
      <c r="WFW308" s="80"/>
      <c r="WFX308" s="80"/>
      <c r="WFY308" s="80"/>
      <c r="WFZ308" s="80"/>
      <c r="WGA308" s="80"/>
      <c r="WGB308" s="80"/>
      <c r="WGC308" s="80"/>
      <c r="WGD308" s="80"/>
      <c r="WGE308" s="80"/>
      <c r="WGF308" s="80"/>
      <c r="WGG308" s="80"/>
      <c r="WGH308" s="80"/>
      <c r="WGI308" s="80"/>
      <c r="WGJ308" s="80"/>
      <c r="WGK308" s="80"/>
      <c r="WGL308" s="80"/>
      <c r="WGM308" s="80"/>
      <c r="WGN308" s="80"/>
      <c r="WGO308" s="80"/>
      <c r="WGP308" s="80"/>
      <c r="WGQ308" s="80"/>
      <c r="WGR308" s="80"/>
      <c r="WGS308" s="80"/>
      <c r="WGT308" s="80"/>
      <c r="WGU308" s="80"/>
      <c r="WGV308" s="80"/>
      <c r="WGW308" s="80"/>
      <c r="WGX308" s="80"/>
      <c r="WGY308" s="80"/>
      <c r="WGZ308" s="80"/>
      <c r="WHA308" s="80"/>
      <c r="WHB308" s="80"/>
      <c r="WHC308" s="80"/>
      <c r="WHD308" s="80"/>
      <c r="WHE308" s="80"/>
      <c r="WHF308" s="80"/>
      <c r="WHG308" s="80"/>
      <c r="WHH308" s="80"/>
      <c r="WHI308" s="80"/>
      <c r="WHJ308" s="80"/>
      <c r="WHK308" s="80"/>
      <c r="WHL308" s="80"/>
      <c r="WHM308" s="80"/>
      <c r="WHN308" s="80"/>
      <c r="WHO308" s="80"/>
      <c r="WHP308" s="80"/>
      <c r="WHQ308" s="80"/>
      <c r="WHR308" s="80"/>
      <c r="WHS308" s="80"/>
      <c r="WHT308" s="80"/>
      <c r="WHU308" s="80"/>
      <c r="WHV308" s="80"/>
      <c r="WHW308" s="80"/>
      <c r="WHX308" s="80"/>
      <c r="WHY308" s="80"/>
      <c r="WHZ308" s="80"/>
      <c r="WIA308" s="80"/>
      <c r="WIB308" s="80"/>
      <c r="WIC308" s="80"/>
      <c r="WID308" s="80"/>
      <c r="WIE308" s="80"/>
      <c r="WIF308" s="80"/>
      <c r="WIG308" s="80"/>
      <c r="WIH308" s="80"/>
      <c r="WII308" s="80"/>
      <c r="WIJ308" s="80"/>
      <c r="WIK308" s="80"/>
      <c r="WIL308" s="80"/>
      <c r="WIM308" s="80"/>
      <c r="WIN308" s="80"/>
      <c r="WIO308" s="80"/>
      <c r="WIP308" s="80"/>
      <c r="WIQ308" s="80"/>
      <c r="WIR308" s="80"/>
      <c r="WIS308" s="80"/>
      <c r="WIT308" s="80"/>
      <c r="WIU308" s="80"/>
      <c r="WIV308" s="80"/>
      <c r="WIW308" s="80"/>
      <c r="WIX308" s="80"/>
      <c r="WIY308" s="80"/>
      <c r="WIZ308" s="80"/>
      <c r="WJA308" s="80"/>
      <c r="WJB308" s="80"/>
      <c r="WJC308" s="80"/>
      <c r="WJD308" s="80"/>
      <c r="WJE308" s="80"/>
      <c r="WJF308" s="80"/>
      <c r="WJG308" s="80"/>
      <c r="WJH308" s="80"/>
      <c r="WJI308" s="80"/>
      <c r="WJJ308" s="80"/>
      <c r="WJK308" s="80"/>
      <c r="WJL308" s="80"/>
      <c r="WJM308" s="80"/>
      <c r="WJN308" s="80"/>
      <c r="WJO308" s="80"/>
      <c r="WJP308" s="80"/>
      <c r="WJQ308" s="80"/>
      <c r="WJR308" s="80"/>
      <c r="WJS308" s="80"/>
      <c r="WJT308" s="80"/>
      <c r="WJU308" s="80"/>
      <c r="WJV308" s="80"/>
      <c r="WJW308" s="80"/>
      <c r="WJX308" s="80"/>
      <c r="WJY308" s="80"/>
      <c r="WJZ308" s="80"/>
      <c r="WKA308" s="80"/>
      <c r="WKB308" s="80"/>
      <c r="WKC308" s="80"/>
      <c r="WKD308" s="80"/>
      <c r="WKE308" s="80"/>
      <c r="WKF308" s="80"/>
      <c r="WKG308" s="80"/>
      <c r="WKH308" s="80"/>
      <c r="WKI308" s="80"/>
      <c r="WKJ308" s="80"/>
      <c r="WKK308" s="80"/>
      <c r="WKL308" s="80"/>
      <c r="WKM308" s="80"/>
      <c r="WKN308" s="80"/>
      <c r="WKO308" s="80"/>
      <c r="WKP308" s="80"/>
      <c r="WKQ308" s="80"/>
      <c r="WKR308" s="80"/>
      <c r="WKS308" s="80"/>
      <c r="WKT308" s="80"/>
      <c r="WKU308" s="80"/>
      <c r="WKV308" s="80"/>
      <c r="WKW308" s="80"/>
      <c r="WKX308" s="80"/>
      <c r="WKY308" s="80"/>
      <c r="WKZ308" s="80"/>
      <c r="WLA308" s="80"/>
      <c r="WLB308" s="80"/>
      <c r="WLC308" s="80"/>
      <c r="WLD308" s="80"/>
      <c r="WLE308" s="80"/>
      <c r="WLF308" s="80"/>
      <c r="WLG308" s="80"/>
      <c r="WLH308" s="80"/>
      <c r="WLI308" s="80"/>
      <c r="WLJ308" s="80"/>
      <c r="WLK308" s="80"/>
      <c r="WLL308" s="80"/>
      <c r="WLM308" s="80"/>
      <c r="WLN308" s="80"/>
      <c r="WLO308" s="80"/>
      <c r="WLP308" s="80"/>
      <c r="WLQ308" s="80"/>
      <c r="WLR308" s="80"/>
      <c r="WLS308" s="80"/>
      <c r="WLT308" s="80"/>
      <c r="WLU308" s="80"/>
      <c r="WLV308" s="80"/>
      <c r="WLW308" s="80"/>
      <c r="WLX308" s="80"/>
      <c r="WLY308" s="80"/>
      <c r="WLZ308" s="80"/>
      <c r="WMA308" s="80"/>
      <c r="WMB308" s="80"/>
      <c r="WMC308" s="80"/>
      <c r="WMD308" s="80"/>
      <c r="WME308" s="80"/>
      <c r="WMF308" s="80"/>
      <c r="WMG308" s="80"/>
      <c r="WMH308" s="80"/>
      <c r="WMI308" s="80"/>
      <c r="WMJ308" s="80"/>
      <c r="WMK308" s="80"/>
      <c r="WML308" s="80"/>
      <c r="WMM308" s="80"/>
      <c r="WMN308" s="80"/>
      <c r="WMO308" s="80"/>
      <c r="WMP308" s="80"/>
      <c r="WMQ308" s="80"/>
      <c r="WMR308" s="80"/>
      <c r="WMS308" s="80"/>
      <c r="WMT308" s="80"/>
      <c r="WMU308" s="80"/>
      <c r="WMV308" s="80"/>
      <c r="WMW308" s="80"/>
      <c r="WMX308" s="80"/>
      <c r="WMY308" s="80"/>
      <c r="WMZ308" s="80"/>
      <c r="WNA308" s="80"/>
      <c r="WNB308" s="80"/>
      <c r="WNC308" s="80"/>
      <c r="WND308" s="80"/>
      <c r="WNE308" s="80"/>
      <c r="WNF308" s="80"/>
      <c r="WNG308" s="80"/>
      <c r="WNH308" s="80"/>
      <c r="WNI308" s="80"/>
      <c r="WNJ308" s="80"/>
      <c r="WNK308" s="80"/>
      <c r="WNL308" s="80"/>
      <c r="WNM308" s="80"/>
      <c r="WNN308" s="80"/>
      <c r="WNO308" s="80"/>
      <c r="WNP308" s="80"/>
      <c r="WNQ308" s="80"/>
      <c r="WNR308" s="80"/>
      <c r="WNS308" s="80"/>
      <c r="WNT308" s="80"/>
      <c r="WNU308" s="80"/>
      <c r="WNV308" s="80"/>
      <c r="WNW308" s="80"/>
      <c r="WNX308" s="80"/>
      <c r="WNY308" s="80"/>
      <c r="WNZ308" s="80"/>
      <c r="WOA308" s="80"/>
      <c r="WOB308" s="80"/>
      <c r="WOC308" s="80"/>
      <c r="WOD308" s="80"/>
      <c r="WOE308" s="80"/>
      <c r="WOF308" s="80"/>
      <c r="WOG308" s="80"/>
      <c r="WOH308" s="80"/>
      <c r="WOI308" s="80"/>
      <c r="WOJ308" s="80"/>
      <c r="WOK308" s="80"/>
      <c r="WOL308" s="80"/>
      <c r="WOM308" s="80"/>
      <c r="WON308" s="80"/>
      <c r="WOO308" s="80"/>
      <c r="WOP308" s="80"/>
      <c r="WOQ308" s="80"/>
      <c r="WOR308" s="80"/>
      <c r="WOS308" s="80"/>
      <c r="WOT308" s="80"/>
      <c r="WOU308" s="80"/>
      <c r="WOV308" s="80"/>
      <c r="WOW308" s="80"/>
      <c r="WOX308" s="80"/>
      <c r="WOY308" s="80"/>
      <c r="WOZ308" s="80"/>
      <c r="WPA308" s="80"/>
      <c r="WPB308" s="80"/>
      <c r="WPC308" s="80"/>
      <c r="WPD308" s="80"/>
      <c r="WPE308" s="80"/>
      <c r="WPF308" s="80"/>
      <c r="WPG308" s="80"/>
      <c r="WPH308" s="80"/>
      <c r="WPI308" s="80"/>
      <c r="WPJ308" s="80"/>
      <c r="WPK308" s="80"/>
      <c r="WPL308" s="80"/>
      <c r="WPM308" s="80"/>
      <c r="WPN308" s="80"/>
      <c r="WPO308" s="80"/>
      <c r="WPP308" s="80"/>
      <c r="WPQ308" s="80"/>
      <c r="WPR308" s="80"/>
      <c r="WPS308" s="80"/>
      <c r="WPT308" s="80"/>
      <c r="WPU308" s="80"/>
      <c r="WPV308" s="80"/>
      <c r="WPW308" s="80"/>
      <c r="WPX308" s="80"/>
      <c r="WPY308" s="80"/>
      <c r="WPZ308" s="80"/>
      <c r="WQA308" s="80"/>
      <c r="WQB308" s="80"/>
      <c r="WQC308" s="80"/>
      <c r="WQD308" s="80"/>
      <c r="WQE308" s="80"/>
      <c r="WQF308" s="80"/>
      <c r="WQG308" s="80"/>
      <c r="WQH308" s="80"/>
      <c r="WQI308" s="80"/>
      <c r="WQJ308" s="80"/>
      <c r="WQK308" s="80"/>
      <c r="WQL308" s="80"/>
      <c r="WQM308" s="80"/>
      <c r="WQN308" s="80"/>
      <c r="WQO308" s="80"/>
      <c r="WQP308" s="80"/>
      <c r="WQQ308" s="80"/>
      <c r="WQR308" s="80"/>
      <c r="WQS308" s="80"/>
      <c r="WQT308" s="80"/>
      <c r="WQU308" s="80"/>
      <c r="WQV308" s="80"/>
      <c r="WQW308" s="80"/>
      <c r="WQX308" s="80"/>
      <c r="WQY308" s="80"/>
      <c r="WQZ308" s="80"/>
      <c r="WRA308" s="80"/>
      <c r="WRB308" s="80"/>
      <c r="WRC308" s="80"/>
      <c r="WRD308" s="80"/>
      <c r="WRE308" s="80"/>
      <c r="WRF308" s="80"/>
      <c r="WRG308" s="80"/>
      <c r="WRH308" s="80"/>
      <c r="WRI308" s="80"/>
      <c r="WRJ308" s="80"/>
      <c r="WRK308" s="80"/>
      <c r="WRL308" s="80"/>
      <c r="WRM308" s="80"/>
      <c r="WRN308" s="80"/>
      <c r="WRO308" s="80"/>
      <c r="WRP308" s="80"/>
      <c r="WRQ308" s="80"/>
      <c r="WRR308" s="80"/>
      <c r="WRS308" s="80"/>
      <c r="WRT308" s="80"/>
      <c r="WRU308" s="80"/>
      <c r="WRV308" s="80"/>
      <c r="WRW308" s="80"/>
      <c r="WRX308" s="80"/>
      <c r="WRY308" s="80"/>
      <c r="WRZ308" s="80"/>
      <c r="WSA308" s="80"/>
      <c r="WSB308" s="80"/>
      <c r="WSC308" s="80"/>
      <c r="WSD308" s="80"/>
      <c r="WSE308" s="80"/>
      <c r="WSF308" s="80"/>
      <c r="WSG308" s="80"/>
      <c r="WSH308" s="80"/>
      <c r="WSI308" s="80"/>
      <c r="WSJ308" s="80"/>
      <c r="WSK308" s="80"/>
      <c r="WSL308" s="80"/>
      <c r="WSM308" s="80"/>
      <c r="WSN308" s="80"/>
      <c r="WSO308" s="80"/>
      <c r="WSP308" s="80"/>
      <c r="WSQ308" s="80"/>
      <c r="WSR308" s="80"/>
      <c r="WSS308" s="80"/>
      <c r="WST308" s="80"/>
      <c r="WSU308" s="80"/>
      <c r="WSV308" s="80"/>
      <c r="WSW308" s="80"/>
      <c r="WSX308" s="80"/>
      <c r="WSY308" s="80"/>
      <c r="WSZ308" s="80"/>
      <c r="WTA308" s="80"/>
      <c r="WTB308" s="80"/>
      <c r="WTC308" s="80"/>
      <c r="WTD308" s="80"/>
      <c r="WTE308" s="80"/>
      <c r="WTF308" s="80"/>
      <c r="WTG308" s="80"/>
      <c r="WTH308" s="80"/>
      <c r="WTI308" s="80"/>
      <c r="WTJ308" s="80"/>
      <c r="WTK308" s="80"/>
      <c r="WTL308" s="80"/>
      <c r="WTM308" s="80"/>
      <c r="WTN308" s="80"/>
      <c r="WTO308" s="80"/>
      <c r="WTP308" s="80"/>
      <c r="WTQ308" s="80"/>
      <c r="WTR308" s="80"/>
      <c r="WTS308" s="80"/>
      <c r="WTT308" s="80"/>
      <c r="WTU308" s="80"/>
      <c r="WTV308" s="80"/>
      <c r="WTW308" s="80"/>
      <c r="WTX308" s="80"/>
      <c r="WTY308" s="80"/>
      <c r="WTZ308" s="80"/>
      <c r="WUA308" s="80"/>
      <c r="WUB308" s="80"/>
      <c r="WUC308" s="80"/>
      <c r="WUD308" s="80"/>
      <c r="WUE308" s="80"/>
      <c r="WUF308" s="80"/>
      <c r="WUG308" s="80"/>
      <c r="WUH308" s="80"/>
      <c r="WUI308" s="80"/>
      <c r="WUJ308" s="80"/>
      <c r="WUK308" s="80"/>
      <c r="WUL308" s="80"/>
      <c r="WUM308" s="80"/>
      <c r="WUN308" s="80"/>
      <c r="WUO308" s="80"/>
      <c r="WUP308" s="80"/>
      <c r="WUQ308" s="80"/>
      <c r="WUR308" s="80"/>
      <c r="WUS308" s="80"/>
      <c r="WUT308" s="80"/>
      <c r="WUU308" s="80"/>
      <c r="WUV308" s="80"/>
      <c r="WUW308" s="80"/>
      <c r="WUX308" s="80"/>
      <c r="WUY308" s="80"/>
      <c r="WUZ308" s="80"/>
      <c r="WVA308" s="80"/>
      <c r="WVB308" s="80"/>
      <c r="WVC308" s="80"/>
      <c r="WVD308" s="80"/>
      <c r="WVE308" s="80"/>
      <c r="WVF308" s="80"/>
      <c r="WVG308" s="80"/>
      <c r="WVH308" s="80"/>
      <c r="WVI308" s="80"/>
      <c r="WVJ308" s="80"/>
      <c r="WVK308" s="80"/>
      <c r="WVL308" s="80"/>
      <c r="WVM308" s="80"/>
      <c r="WVN308" s="80"/>
      <c r="WVO308" s="80"/>
      <c r="WVP308" s="80"/>
      <c r="WVQ308" s="80"/>
      <c r="WVR308" s="80"/>
      <c r="WVS308" s="80"/>
      <c r="WVT308" s="80"/>
      <c r="WVU308" s="80"/>
      <c r="WVV308" s="80"/>
      <c r="WVW308" s="80"/>
      <c r="WVX308" s="80"/>
      <c r="WVY308" s="80"/>
      <c r="WVZ308" s="80"/>
      <c r="WWA308" s="80"/>
      <c r="WWB308" s="80"/>
      <c r="WWC308" s="80"/>
      <c r="WWD308" s="80"/>
      <c r="WWE308" s="80"/>
      <c r="WWF308" s="80"/>
      <c r="WWG308" s="80"/>
      <c r="WWH308" s="80"/>
      <c r="WWI308" s="80"/>
      <c r="WWJ308" s="80"/>
      <c r="WWK308" s="80"/>
      <c r="WWL308" s="80"/>
      <c r="WWM308" s="80"/>
      <c r="WWN308" s="80"/>
      <c r="WWO308" s="80"/>
      <c r="WWP308" s="80"/>
      <c r="WWQ308" s="80"/>
      <c r="WWR308" s="80"/>
      <c r="WWS308" s="80"/>
      <c r="WWT308" s="80"/>
      <c r="WWU308" s="80"/>
      <c r="WWV308" s="80"/>
      <c r="WWW308" s="80"/>
      <c r="WWX308" s="80"/>
      <c r="WWY308" s="80"/>
      <c r="WWZ308" s="80"/>
      <c r="WXA308" s="80"/>
      <c r="WXB308" s="80"/>
      <c r="WXC308" s="80"/>
      <c r="WXD308" s="80"/>
      <c r="WXE308" s="80"/>
      <c r="WXF308" s="80"/>
      <c r="WXG308" s="80"/>
      <c r="WXH308" s="80"/>
      <c r="WXI308" s="80"/>
      <c r="WXJ308" s="80"/>
      <c r="WXK308" s="80"/>
      <c r="WXL308" s="80"/>
      <c r="WXM308" s="80"/>
      <c r="WXN308" s="80"/>
      <c r="WXO308" s="80"/>
      <c r="WXP308" s="80"/>
      <c r="WXQ308" s="80"/>
      <c r="WXR308" s="80"/>
      <c r="WXS308" s="80"/>
      <c r="WXT308" s="80"/>
      <c r="WXU308" s="80"/>
      <c r="WXV308" s="80"/>
      <c r="WXW308" s="80"/>
      <c r="WXX308" s="80"/>
      <c r="WXY308" s="80"/>
      <c r="WXZ308" s="80"/>
      <c r="WYA308" s="80"/>
      <c r="WYB308" s="80"/>
      <c r="WYC308" s="80"/>
      <c r="WYD308" s="80"/>
      <c r="WYE308" s="80"/>
      <c r="WYF308" s="80"/>
      <c r="WYG308" s="80"/>
      <c r="WYH308" s="80"/>
      <c r="WYI308" s="80"/>
      <c r="WYJ308" s="80"/>
      <c r="WYK308" s="80"/>
      <c r="WYL308" s="80"/>
      <c r="WYM308" s="80"/>
      <c r="WYN308" s="80"/>
      <c r="WYO308" s="80"/>
      <c r="WYP308" s="80"/>
      <c r="WYQ308" s="80"/>
      <c r="WYR308" s="80"/>
      <c r="WYS308" s="80"/>
      <c r="WYT308" s="80"/>
      <c r="WYU308" s="80"/>
      <c r="WYV308" s="80"/>
      <c r="WYW308" s="80"/>
      <c r="WYX308" s="80"/>
      <c r="WYY308" s="80"/>
      <c r="WYZ308" s="80"/>
      <c r="WZA308" s="80"/>
      <c r="WZB308" s="80"/>
      <c r="WZC308" s="80"/>
      <c r="WZD308" s="80"/>
      <c r="WZE308" s="80"/>
      <c r="WZF308" s="80"/>
      <c r="WZG308" s="80"/>
      <c r="WZH308" s="80"/>
      <c r="WZI308" s="80"/>
      <c r="WZJ308" s="80"/>
      <c r="WZK308" s="80"/>
      <c r="WZL308" s="80"/>
      <c r="WZM308" s="80"/>
      <c r="WZN308" s="80"/>
      <c r="WZO308" s="80"/>
      <c r="WZP308" s="80"/>
      <c r="WZQ308" s="80"/>
      <c r="WZR308" s="80"/>
      <c r="WZS308" s="80"/>
      <c r="WZT308" s="80"/>
      <c r="WZU308" s="80"/>
      <c r="WZV308" s="80"/>
      <c r="WZW308" s="80"/>
      <c r="WZX308" s="80"/>
      <c r="WZY308" s="80"/>
      <c r="WZZ308" s="80"/>
      <c r="XAA308" s="80"/>
      <c r="XAB308" s="80"/>
      <c r="XAC308" s="80"/>
      <c r="XAD308" s="80"/>
      <c r="XAE308" s="80"/>
      <c r="XAF308" s="80"/>
      <c r="XAG308" s="80"/>
      <c r="XAH308" s="80"/>
      <c r="XAI308" s="80"/>
      <c r="XAJ308" s="80"/>
      <c r="XAK308" s="80"/>
      <c r="XAL308" s="80"/>
      <c r="XAM308" s="80"/>
      <c r="XAN308" s="80"/>
      <c r="XAO308" s="80"/>
      <c r="XAP308" s="80"/>
      <c r="XAQ308" s="80"/>
      <c r="XAR308" s="80"/>
      <c r="XAS308" s="80"/>
      <c r="XAT308" s="80"/>
      <c r="XAU308" s="80"/>
      <c r="XAV308" s="80"/>
      <c r="XAW308" s="80"/>
      <c r="XAX308" s="80"/>
      <c r="XAY308" s="80"/>
      <c r="XAZ308" s="80"/>
      <c r="XBA308" s="80"/>
      <c r="XBB308" s="80"/>
      <c r="XBC308" s="80"/>
      <c r="XBD308" s="80"/>
      <c r="XBE308" s="80"/>
      <c r="XBF308" s="80"/>
      <c r="XBG308" s="80"/>
      <c r="XBH308" s="80"/>
      <c r="XBI308" s="80"/>
      <c r="XBJ308" s="80"/>
      <c r="XBK308" s="80"/>
      <c r="XBL308" s="80"/>
      <c r="XBM308" s="80"/>
      <c r="XBN308" s="80"/>
      <c r="XBO308" s="80"/>
      <c r="XBP308" s="80"/>
      <c r="XBQ308" s="80"/>
      <c r="XBR308" s="80"/>
      <c r="XBS308" s="80"/>
      <c r="XBT308" s="80"/>
      <c r="XBU308" s="80"/>
      <c r="XBV308" s="80"/>
      <c r="XBW308" s="80"/>
      <c r="XBX308" s="80"/>
      <c r="XBY308" s="80"/>
      <c r="XBZ308" s="80"/>
      <c r="XCA308" s="80"/>
      <c r="XCB308" s="80"/>
      <c r="XCC308" s="80"/>
      <c r="XCD308" s="80"/>
      <c r="XCE308" s="80"/>
      <c r="XCF308" s="80"/>
      <c r="XCG308" s="80"/>
      <c r="XCH308" s="80"/>
      <c r="XCI308" s="80"/>
      <c r="XCJ308" s="80"/>
      <c r="XCK308" s="80"/>
      <c r="XCL308" s="80"/>
      <c r="XCM308" s="80"/>
      <c r="XCN308" s="80"/>
      <c r="XCO308" s="80"/>
      <c r="XCP308" s="80"/>
      <c r="XCQ308" s="80"/>
      <c r="XCR308" s="80"/>
      <c r="XCS308" s="80"/>
      <c r="XCT308" s="80"/>
      <c r="XCU308" s="80"/>
      <c r="XCV308" s="80"/>
      <c r="XCW308" s="80"/>
      <c r="XCX308" s="80"/>
      <c r="XCY308" s="80"/>
      <c r="XCZ308" s="80"/>
      <c r="XDA308" s="80"/>
      <c r="XDB308" s="80"/>
      <c r="XDC308" s="80"/>
      <c r="XDD308" s="80"/>
      <c r="XDE308" s="80"/>
      <c r="XDF308" s="80"/>
      <c r="XDG308" s="80"/>
      <c r="XDH308" s="80"/>
      <c r="XDI308" s="80"/>
      <c r="XDJ308" s="80"/>
      <c r="XDK308" s="80"/>
      <c r="XDL308" s="80"/>
      <c r="XDM308" s="80"/>
      <c r="XDN308" s="80"/>
      <c r="XDO308" s="80"/>
      <c r="XDP308" s="80"/>
      <c r="XDQ308" s="80"/>
      <c r="XDR308" s="80"/>
      <c r="XDS308" s="80"/>
      <c r="XDT308" s="80"/>
      <c r="XDU308" s="80"/>
      <c r="XDV308" s="80"/>
      <c r="XDW308" s="80"/>
      <c r="XDX308" s="80"/>
      <c r="XDY308" s="80"/>
      <c r="XDZ308" s="80"/>
      <c r="XEA308" s="80"/>
      <c r="XEB308" s="80"/>
      <c r="XEC308" s="80"/>
      <c r="XED308" s="80"/>
      <c r="XEE308" s="80"/>
      <c r="XEF308" s="80"/>
      <c r="XEG308" s="80"/>
      <c r="XEH308" s="80"/>
      <c r="XEI308" s="80"/>
      <c r="XEJ308" s="80"/>
      <c r="XEK308" s="80"/>
      <c r="XEL308" s="80"/>
      <c r="XEM308" s="80"/>
      <c r="XEN308" s="80"/>
      <c r="XEO308" s="80"/>
      <c r="XEP308" s="80"/>
      <c r="XEQ308" s="80"/>
      <c r="XER308" s="80"/>
      <c r="XES308" s="80"/>
      <c r="XET308" s="80"/>
      <c r="XEU308" s="80"/>
      <c r="XEV308" s="80"/>
      <c r="XEW308" s="80"/>
      <c r="XEX308" s="80"/>
      <c r="XEY308" s="80"/>
      <c r="XEZ308" s="80"/>
    </row>
    <row r="309" spans="1:16380" s="84" customFormat="1" ht="15" x14ac:dyDescent="0.25">
      <c r="A309" s="76"/>
      <c r="B309" s="80"/>
      <c r="C309" s="80"/>
      <c r="D309" s="80"/>
      <c r="E309" s="80"/>
      <c r="F309" s="80"/>
      <c r="G309" s="227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  <c r="BM309" s="80"/>
      <c r="BN309" s="80"/>
      <c r="BO309" s="80"/>
      <c r="BP309" s="80"/>
      <c r="BQ309" s="80"/>
      <c r="BR309" s="80"/>
      <c r="BS309" s="80"/>
      <c r="BT309" s="80"/>
      <c r="BU309" s="80"/>
      <c r="BV309" s="80"/>
      <c r="BW309" s="80"/>
      <c r="BX309" s="80"/>
      <c r="BY309" s="80"/>
      <c r="BZ309" s="80"/>
      <c r="CA309" s="80"/>
      <c r="CB309" s="80"/>
      <c r="CC309" s="80"/>
      <c r="CD309" s="80"/>
      <c r="CE309" s="80"/>
      <c r="CF309" s="80"/>
      <c r="CG309" s="80"/>
      <c r="CH309" s="80"/>
      <c r="CI309" s="80"/>
      <c r="CJ309" s="80"/>
      <c r="CK309" s="80"/>
      <c r="CL309" s="80"/>
      <c r="CM309" s="80"/>
      <c r="CN309" s="80"/>
      <c r="CO309" s="80"/>
      <c r="CP309" s="80"/>
      <c r="CQ309" s="80"/>
      <c r="CR309" s="80"/>
      <c r="CS309" s="80"/>
      <c r="CT309" s="80"/>
      <c r="CU309" s="80"/>
      <c r="CV309" s="80"/>
      <c r="CW309" s="80"/>
      <c r="CX309" s="80"/>
      <c r="CY309" s="80"/>
      <c r="CZ309" s="80"/>
      <c r="DA309" s="80"/>
      <c r="DB309" s="80"/>
      <c r="DC309" s="80"/>
      <c r="DD309" s="80"/>
      <c r="DE309" s="80"/>
      <c r="DF309" s="80"/>
      <c r="DG309" s="80"/>
      <c r="DH309" s="80"/>
      <c r="DI309" s="80"/>
      <c r="DJ309" s="80"/>
      <c r="DK309" s="80"/>
      <c r="DL309" s="80"/>
      <c r="DM309" s="80"/>
      <c r="DN309" s="80"/>
      <c r="DO309" s="80"/>
      <c r="DP309" s="80"/>
      <c r="DQ309" s="80"/>
      <c r="DR309" s="80"/>
      <c r="DS309" s="80"/>
      <c r="DT309" s="80"/>
      <c r="DU309" s="80"/>
      <c r="DV309" s="80"/>
      <c r="DW309" s="80"/>
      <c r="DX309" s="80"/>
      <c r="DY309" s="80"/>
      <c r="DZ309" s="80"/>
      <c r="EA309" s="80"/>
      <c r="EB309" s="80"/>
      <c r="EC309" s="80"/>
      <c r="ED309" s="80"/>
      <c r="EE309" s="80"/>
      <c r="EF309" s="80"/>
      <c r="EG309" s="80"/>
      <c r="EH309" s="80"/>
      <c r="EI309" s="80"/>
      <c r="EJ309" s="80"/>
      <c r="EK309" s="80"/>
      <c r="EL309" s="80"/>
      <c r="EM309" s="80"/>
      <c r="EN309" s="80"/>
      <c r="EO309" s="80"/>
      <c r="EP309" s="80"/>
      <c r="EQ309" s="80"/>
      <c r="ER309" s="80"/>
      <c r="ES309" s="80"/>
      <c r="ET309" s="80"/>
      <c r="EU309" s="80"/>
      <c r="EV309" s="80"/>
      <c r="EW309" s="80"/>
      <c r="EX309" s="80"/>
      <c r="EY309" s="80"/>
      <c r="EZ309" s="80"/>
      <c r="FA309" s="80"/>
      <c r="FB309" s="80"/>
      <c r="FC309" s="80"/>
      <c r="FD309" s="80"/>
      <c r="FE309" s="80"/>
      <c r="FF309" s="80"/>
      <c r="FG309" s="80"/>
      <c r="FH309" s="80"/>
      <c r="FI309" s="80"/>
      <c r="FJ309" s="80"/>
      <c r="FK309" s="80"/>
      <c r="FL309" s="80"/>
      <c r="FM309" s="80"/>
      <c r="FN309" s="80"/>
      <c r="FO309" s="80"/>
      <c r="FP309" s="80"/>
      <c r="FQ309" s="80"/>
      <c r="FR309" s="80"/>
      <c r="FS309" s="80"/>
      <c r="FT309" s="80"/>
      <c r="FU309" s="80"/>
      <c r="FV309" s="80"/>
      <c r="FW309" s="80"/>
      <c r="FX309" s="80"/>
      <c r="FY309" s="80"/>
      <c r="FZ309" s="80"/>
      <c r="GA309" s="80"/>
      <c r="GB309" s="80"/>
      <c r="GC309" s="80"/>
      <c r="GD309" s="80"/>
      <c r="GE309" s="80"/>
      <c r="GF309" s="80"/>
      <c r="GG309" s="80"/>
      <c r="GH309" s="80"/>
      <c r="GI309" s="80"/>
      <c r="GJ309" s="80"/>
      <c r="GK309" s="80"/>
      <c r="GL309" s="80"/>
      <c r="GM309" s="80"/>
      <c r="GN309" s="80"/>
      <c r="GO309" s="80"/>
      <c r="GP309" s="80"/>
      <c r="GQ309" s="80"/>
      <c r="GR309" s="80"/>
      <c r="GS309" s="80"/>
      <c r="GT309" s="80"/>
      <c r="GU309" s="80"/>
      <c r="GV309" s="80"/>
      <c r="GW309" s="80"/>
      <c r="GX309" s="80"/>
      <c r="GY309" s="80"/>
      <c r="GZ309" s="80"/>
      <c r="HA309" s="80"/>
      <c r="HB309" s="80"/>
      <c r="HC309" s="80"/>
      <c r="HD309" s="80"/>
      <c r="HE309" s="80"/>
      <c r="HF309" s="80"/>
      <c r="HG309" s="80"/>
      <c r="HH309" s="80"/>
      <c r="HI309" s="80"/>
      <c r="HJ309" s="80"/>
      <c r="HK309" s="80"/>
      <c r="HL309" s="80"/>
      <c r="HM309" s="80"/>
      <c r="HN309" s="80"/>
      <c r="HO309" s="80"/>
      <c r="HP309" s="80"/>
      <c r="HQ309" s="80"/>
      <c r="HR309" s="80"/>
      <c r="HS309" s="80"/>
      <c r="HT309" s="80"/>
      <c r="HU309" s="80"/>
      <c r="HV309" s="80"/>
      <c r="HW309" s="80"/>
      <c r="HX309" s="80"/>
      <c r="HY309" s="80"/>
      <c r="HZ309" s="80"/>
      <c r="IA309" s="80"/>
      <c r="IB309" s="80"/>
      <c r="IC309" s="80"/>
      <c r="ID309" s="80"/>
      <c r="IE309" s="80"/>
      <c r="IF309" s="80"/>
      <c r="IG309" s="80"/>
      <c r="IH309" s="80"/>
      <c r="II309" s="80"/>
      <c r="IJ309" s="80"/>
      <c r="IK309" s="80"/>
      <c r="IL309" s="80"/>
      <c r="IM309" s="80"/>
      <c r="IN309" s="80"/>
      <c r="IO309" s="80"/>
      <c r="IP309" s="80"/>
      <c r="IQ309" s="80"/>
      <c r="IR309" s="80"/>
      <c r="IS309" s="80"/>
      <c r="IT309" s="80"/>
      <c r="IU309" s="80"/>
      <c r="IV309" s="80"/>
      <c r="IW309" s="80"/>
      <c r="IX309" s="80"/>
      <c r="IY309" s="80"/>
      <c r="IZ309" s="80"/>
      <c r="JA309" s="80"/>
      <c r="JB309" s="80"/>
      <c r="JC309" s="80"/>
      <c r="JD309" s="80"/>
      <c r="JE309" s="80"/>
      <c r="JF309" s="80"/>
      <c r="JG309" s="80"/>
      <c r="JH309" s="80"/>
      <c r="JI309" s="80"/>
      <c r="JJ309" s="80"/>
      <c r="JK309" s="80"/>
      <c r="JL309" s="80"/>
      <c r="JM309" s="80"/>
      <c r="JN309" s="80"/>
      <c r="JO309" s="80"/>
      <c r="JP309" s="80"/>
      <c r="JQ309" s="80"/>
      <c r="JR309" s="80"/>
      <c r="JS309" s="80"/>
      <c r="JT309" s="80"/>
      <c r="JU309" s="80"/>
      <c r="JV309" s="80"/>
      <c r="JW309" s="80"/>
      <c r="JX309" s="80"/>
      <c r="JY309" s="80"/>
      <c r="JZ309" s="80"/>
      <c r="KA309" s="80"/>
      <c r="KB309" s="80"/>
      <c r="KC309" s="80"/>
      <c r="KD309" s="80"/>
      <c r="KE309" s="80"/>
      <c r="KF309" s="80"/>
      <c r="KG309" s="80"/>
      <c r="KH309" s="80"/>
      <c r="KI309" s="80"/>
      <c r="KJ309" s="80"/>
      <c r="KK309" s="80"/>
      <c r="KL309" s="80"/>
      <c r="KM309" s="80"/>
      <c r="KN309" s="80"/>
      <c r="KO309" s="80"/>
      <c r="KP309" s="80"/>
      <c r="KQ309" s="80"/>
      <c r="KR309" s="80"/>
      <c r="KS309" s="80"/>
      <c r="KT309" s="80"/>
      <c r="KU309" s="80"/>
      <c r="KV309" s="80"/>
      <c r="KW309" s="80"/>
      <c r="KX309" s="80"/>
      <c r="KY309" s="80"/>
      <c r="KZ309" s="80"/>
      <c r="LA309" s="80"/>
      <c r="LB309" s="80"/>
      <c r="LC309" s="80"/>
      <c r="LD309" s="80"/>
      <c r="LE309" s="80"/>
      <c r="LF309" s="80"/>
      <c r="LG309" s="80"/>
      <c r="LH309" s="80"/>
      <c r="LI309" s="80"/>
      <c r="LJ309" s="80"/>
      <c r="LK309" s="80"/>
      <c r="LL309" s="80"/>
      <c r="LM309" s="80"/>
      <c r="LN309" s="80"/>
      <c r="LO309" s="80"/>
      <c r="LP309" s="80"/>
      <c r="LQ309" s="80"/>
      <c r="LR309" s="80"/>
      <c r="LS309" s="80"/>
      <c r="LT309" s="80"/>
      <c r="LU309" s="80"/>
      <c r="LV309" s="80"/>
      <c r="LW309" s="80"/>
      <c r="LX309" s="80"/>
      <c r="LY309" s="80"/>
      <c r="LZ309" s="80"/>
      <c r="MA309" s="80"/>
      <c r="MB309" s="80"/>
      <c r="MC309" s="80"/>
      <c r="MD309" s="80"/>
      <c r="ME309" s="80"/>
      <c r="MF309" s="80"/>
      <c r="MG309" s="80"/>
      <c r="MH309" s="80"/>
      <c r="MI309" s="80"/>
      <c r="MJ309" s="80"/>
      <c r="MK309" s="80"/>
      <c r="ML309" s="80"/>
      <c r="MM309" s="80"/>
      <c r="MN309" s="80"/>
      <c r="MO309" s="80"/>
      <c r="MP309" s="80"/>
      <c r="MQ309" s="80"/>
      <c r="MR309" s="80"/>
      <c r="MS309" s="80"/>
      <c r="MT309" s="80"/>
      <c r="MU309" s="80"/>
      <c r="MV309" s="80"/>
      <c r="MW309" s="80"/>
      <c r="MX309" s="80"/>
      <c r="MY309" s="80"/>
      <c r="MZ309" s="80"/>
      <c r="NA309" s="80"/>
      <c r="NB309" s="80"/>
      <c r="NC309" s="80"/>
      <c r="ND309" s="80"/>
      <c r="NE309" s="80"/>
      <c r="NF309" s="80"/>
      <c r="NG309" s="80"/>
      <c r="NH309" s="80"/>
      <c r="NI309" s="80"/>
      <c r="NJ309" s="80"/>
      <c r="NK309" s="80"/>
      <c r="NL309" s="80"/>
      <c r="NM309" s="80"/>
      <c r="NN309" s="80"/>
      <c r="NO309" s="80"/>
      <c r="NP309" s="80"/>
      <c r="NQ309" s="80"/>
      <c r="NR309" s="80"/>
      <c r="NS309" s="80"/>
      <c r="NT309" s="80"/>
      <c r="NU309" s="80"/>
      <c r="NV309" s="80"/>
      <c r="NW309" s="80"/>
      <c r="NX309" s="80"/>
      <c r="NY309" s="80"/>
      <c r="NZ309" s="80"/>
      <c r="OA309" s="80"/>
      <c r="OB309" s="80"/>
      <c r="OC309" s="80"/>
      <c r="OD309" s="80"/>
      <c r="OE309" s="80"/>
      <c r="OF309" s="80"/>
      <c r="OG309" s="80"/>
      <c r="OH309" s="80"/>
      <c r="OI309" s="80"/>
      <c r="OJ309" s="80"/>
      <c r="OK309" s="80"/>
      <c r="OL309" s="80"/>
      <c r="OM309" s="80"/>
      <c r="ON309" s="80"/>
      <c r="OO309" s="80"/>
      <c r="OP309" s="80"/>
      <c r="OQ309" s="80"/>
      <c r="OR309" s="80"/>
      <c r="OS309" s="80"/>
      <c r="OT309" s="80"/>
      <c r="OU309" s="80"/>
      <c r="OV309" s="80"/>
      <c r="OW309" s="80"/>
      <c r="OX309" s="80"/>
      <c r="OY309" s="80"/>
      <c r="OZ309" s="80"/>
      <c r="PA309" s="80"/>
      <c r="PB309" s="80"/>
      <c r="PC309" s="80"/>
      <c r="PD309" s="80"/>
      <c r="PE309" s="80"/>
      <c r="PF309" s="80"/>
      <c r="PG309" s="80"/>
      <c r="PH309" s="80"/>
      <c r="PI309" s="80"/>
      <c r="PJ309" s="80"/>
      <c r="PK309" s="80"/>
      <c r="PL309" s="80"/>
      <c r="PM309" s="80"/>
      <c r="PN309" s="80"/>
      <c r="PO309" s="80"/>
      <c r="PP309" s="80"/>
      <c r="PQ309" s="80"/>
      <c r="PR309" s="80"/>
      <c r="PS309" s="80"/>
      <c r="PT309" s="80"/>
      <c r="PU309" s="80"/>
      <c r="PV309" s="80"/>
      <c r="PW309" s="80"/>
      <c r="PX309" s="80"/>
      <c r="PY309" s="80"/>
      <c r="PZ309" s="80"/>
      <c r="QA309" s="80"/>
      <c r="QB309" s="80"/>
      <c r="QC309" s="80"/>
      <c r="QD309" s="80"/>
      <c r="QE309" s="80"/>
      <c r="QF309" s="80"/>
      <c r="QG309" s="80"/>
      <c r="QH309" s="80"/>
      <c r="QI309" s="80"/>
      <c r="QJ309" s="80"/>
      <c r="QK309" s="80"/>
      <c r="QL309" s="80"/>
      <c r="QM309" s="80"/>
      <c r="QN309" s="80"/>
      <c r="QO309" s="80"/>
      <c r="QP309" s="80"/>
      <c r="QQ309" s="80"/>
      <c r="QR309" s="80"/>
      <c r="QS309" s="80"/>
      <c r="QT309" s="80"/>
      <c r="QU309" s="80"/>
      <c r="QV309" s="80"/>
      <c r="QW309" s="80"/>
      <c r="QX309" s="80"/>
      <c r="QY309" s="80"/>
      <c r="QZ309" s="80"/>
      <c r="RA309" s="80"/>
      <c r="RB309" s="80"/>
      <c r="RC309" s="80"/>
      <c r="RD309" s="80"/>
      <c r="RE309" s="80"/>
      <c r="RF309" s="80"/>
      <c r="RG309" s="80"/>
      <c r="RH309" s="80"/>
      <c r="RI309" s="80"/>
      <c r="RJ309" s="80"/>
      <c r="RK309" s="80"/>
      <c r="RL309" s="80"/>
      <c r="RM309" s="80"/>
      <c r="RN309" s="80"/>
      <c r="RO309" s="80"/>
      <c r="RP309" s="80"/>
      <c r="RQ309" s="80"/>
      <c r="RR309" s="80"/>
      <c r="RS309" s="80"/>
      <c r="RT309" s="80"/>
      <c r="RU309" s="80"/>
      <c r="RV309" s="80"/>
      <c r="RW309" s="80"/>
      <c r="RX309" s="80"/>
      <c r="RY309" s="80"/>
      <c r="RZ309" s="80"/>
      <c r="SA309" s="80"/>
      <c r="SB309" s="80"/>
      <c r="SC309" s="80"/>
      <c r="SD309" s="80"/>
      <c r="SE309" s="80"/>
      <c r="SF309" s="80"/>
      <c r="SG309" s="80"/>
      <c r="SH309" s="80"/>
      <c r="SI309" s="80"/>
      <c r="SJ309" s="80"/>
      <c r="SK309" s="80"/>
      <c r="SL309" s="80"/>
      <c r="SM309" s="80"/>
      <c r="SN309" s="80"/>
      <c r="SO309" s="80"/>
      <c r="SP309" s="80"/>
      <c r="SQ309" s="80"/>
      <c r="SR309" s="80"/>
      <c r="SS309" s="80"/>
      <c r="ST309" s="80"/>
      <c r="SU309" s="80"/>
      <c r="SV309" s="80"/>
      <c r="SW309" s="80"/>
      <c r="SX309" s="80"/>
      <c r="SY309" s="80"/>
      <c r="SZ309" s="80"/>
      <c r="TA309" s="80"/>
      <c r="TB309" s="80"/>
      <c r="TC309" s="80"/>
      <c r="TD309" s="80"/>
      <c r="TE309" s="80"/>
      <c r="TF309" s="80"/>
      <c r="TG309" s="80"/>
      <c r="TH309" s="80"/>
      <c r="TI309" s="80"/>
      <c r="TJ309" s="80"/>
      <c r="TK309" s="80"/>
      <c r="TL309" s="80"/>
      <c r="TM309" s="80"/>
      <c r="TN309" s="80"/>
      <c r="TO309" s="80"/>
      <c r="TP309" s="80"/>
      <c r="TQ309" s="80"/>
      <c r="TR309" s="80"/>
      <c r="TS309" s="80"/>
      <c r="TT309" s="80"/>
      <c r="TU309" s="80"/>
      <c r="TV309" s="80"/>
      <c r="TW309" s="80"/>
      <c r="TX309" s="80"/>
      <c r="TY309" s="80"/>
      <c r="TZ309" s="80"/>
      <c r="UA309" s="80"/>
      <c r="UB309" s="80"/>
      <c r="UC309" s="80"/>
      <c r="UD309" s="80"/>
      <c r="UE309" s="80"/>
      <c r="UF309" s="80"/>
      <c r="UG309" s="80"/>
      <c r="UH309" s="80"/>
      <c r="UI309" s="80"/>
      <c r="UJ309" s="80"/>
      <c r="UK309" s="80"/>
      <c r="UL309" s="80"/>
      <c r="UM309" s="80"/>
      <c r="UN309" s="80"/>
      <c r="UO309" s="80"/>
      <c r="UP309" s="80"/>
      <c r="UQ309" s="80"/>
      <c r="UR309" s="80"/>
      <c r="US309" s="80"/>
      <c r="UT309" s="80"/>
      <c r="UU309" s="80"/>
      <c r="UV309" s="80"/>
      <c r="UW309" s="80"/>
      <c r="UX309" s="80"/>
      <c r="UY309" s="80"/>
      <c r="UZ309" s="80"/>
      <c r="VA309" s="80"/>
      <c r="VB309" s="80"/>
      <c r="VC309" s="80"/>
      <c r="VD309" s="80"/>
      <c r="VE309" s="80"/>
      <c r="VF309" s="80"/>
      <c r="VG309" s="80"/>
      <c r="VH309" s="80"/>
      <c r="VI309" s="80"/>
      <c r="VJ309" s="80"/>
      <c r="VK309" s="80"/>
      <c r="VL309" s="80"/>
      <c r="VM309" s="80"/>
      <c r="VN309" s="80"/>
      <c r="VO309" s="80"/>
      <c r="VP309" s="80"/>
      <c r="VQ309" s="80"/>
      <c r="VR309" s="80"/>
      <c r="VS309" s="80"/>
      <c r="VT309" s="80"/>
      <c r="VU309" s="80"/>
      <c r="VV309" s="80"/>
      <c r="VW309" s="80"/>
      <c r="VX309" s="80"/>
      <c r="VY309" s="80"/>
      <c r="VZ309" s="80"/>
      <c r="WA309" s="80"/>
      <c r="WB309" s="80"/>
      <c r="WC309" s="80"/>
      <c r="WD309" s="80"/>
      <c r="WE309" s="80"/>
      <c r="WF309" s="80"/>
      <c r="WG309" s="80"/>
      <c r="WH309" s="80"/>
      <c r="WI309" s="80"/>
      <c r="WJ309" s="80"/>
      <c r="WK309" s="80"/>
      <c r="WL309" s="80"/>
      <c r="WM309" s="80"/>
      <c r="WN309" s="80"/>
      <c r="WO309" s="80"/>
      <c r="WP309" s="80"/>
      <c r="WQ309" s="80"/>
      <c r="WR309" s="80"/>
      <c r="WS309" s="80"/>
      <c r="WT309" s="80"/>
      <c r="WU309" s="80"/>
      <c r="WV309" s="80"/>
      <c r="WW309" s="80"/>
      <c r="WX309" s="80"/>
      <c r="WY309" s="80"/>
      <c r="WZ309" s="80"/>
      <c r="XA309" s="80"/>
      <c r="XB309" s="80"/>
      <c r="XC309" s="80"/>
      <c r="XD309" s="80"/>
      <c r="XE309" s="80"/>
      <c r="XF309" s="80"/>
      <c r="XG309" s="80"/>
      <c r="XH309" s="80"/>
      <c r="XI309" s="80"/>
      <c r="XJ309" s="80"/>
      <c r="XK309" s="80"/>
      <c r="XL309" s="80"/>
      <c r="XM309" s="80"/>
      <c r="XN309" s="80"/>
      <c r="XO309" s="80"/>
      <c r="XP309" s="80"/>
      <c r="XQ309" s="80"/>
      <c r="XR309" s="80"/>
      <c r="XS309" s="80"/>
      <c r="XT309" s="80"/>
      <c r="XU309" s="80"/>
      <c r="XV309" s="80"/>
      <c r="XW309" s="80"/>
      <c r="XX309" s="80"/>
      <c r="XY309" s="80"/>
      <c r="XZ309" s="80"/>
      <c r="YA309" s="80"/>
      <c r="YB309" s="80"/>
      <c r="YC309" s="80"/>
      <c r="YD309" s="80"/>
      <c r="YE309" s="80"/>
      <c r="YF309" s="80"/>
      <c r="YG309" s="80"/>
      <c r="YH309" s="80"/>
      <c r="YI309" s="80"/>
      <c r="YJ309" s="80"/>
      <c r="YK309" s="80"/>
      <c r="YL309" s="80"/>
      <c r="YM309" s="80"/>
      <c r="YN309" s="80"/>
      <c r="YO309" s="80"/>
      <c r="YP309" s="80"/>
      <c r="YQ309" s="80"/>
      <c r="YR309" s="80"/>
      <c r="YS309" s="80"/>
      <c r="YT309" s="80"/>
      <c r="YU309" s="80"/>
      <c r="YV309" s="80"/>
      <c r="YW309" s="80"/>
      <c r="YX309" s="80"/>
      <c r="YY309" s="80"/>
      <c r="YZ309" s="80"/>
      <c r="ZA309" s="80"/>
      <c r="ZB309" s="80"/>
      <c r="ZC309" s="80"/>
      <c r="ZD309" s="80"/>
      <c r="ZE309" s="80"/>
      <c r="ZF309" s="80"/>
      <c r="ZG309" s="80"/>
      <c r="ZH309" s="80"/>
      <c r="ZI309" s="80"/>
      <c r="ZJ309" s="80"/>
      <c r="ZK309" s="80"/>
      <c r="ZL309" s="80"/>
      <c r="ZM309" s="80"/>
      <c r="ZN309" s="80"/>
      <c r="ZO309" s="80"/>
      <c r="ZP309" s="80"/>
      <c r="ZQ309" s="80"/>
      <c r="ZR309" s="80"/>
      <c r="ZS309" s="80"/>
      <c r="ZT309" s="80"/>
      <c r="ZU309" s="80"/>
      <c r="ZV309" s="80"/>
      <c r="ZW309" s="80"/>
      <c r="ZX309" s="80"/>
      <c r="ZY309" s="80"/>
      <c r="ZZ309" s="80"/>
      <c r="AAA309" s="80"/>
      <c r="AAB309" s="80"/>
      <c r="AAC309" s="80"/>
      <c r="AAD309" s="80"/>
      <c r="AAE309" s="80"/>
      <c r="AAF309" s="80"/>
      <c r="AAG309" s="80"/>
      <c r="AAH309" s="80"/>
      <c r="AAI309" s="80"/>
      <c r="AAJ309" s="80"/>
      <c r="AAK309" s="80"/>
      <c r="AAL309" s="80"/>
      <c r="AAM309" s="80"/>
      <c r="AAN309" s="80"/>
      <c r="AAO309" s="80"/>
      <c r="AAP309" s="80"/>
      <c r="AAQ309" s="80"/>
      <c r="AAR309" s="80"/>
      <c r="AAS309" s="80"/>
      <c r="AAT309" s="80"/>
      <c r="AAU309" s="80"/>
      <c r="AAV309" s="80"/>
      <c r="AAW309" s="80"/>
      <c r="AAX309" s="80"/>
      <c r="AAY309" s="80"/>
      <c r="AAZ309" s="80"/>
      <c r="ABA309" s="80"/>
      <c r="ABB309" s="80"/>
      <c r="ABC309" s="80"/>
      <c r="ABD309" s="80"/>
      <c r="ABE309" s="80"/>
      <c r="ABF309" s="80"/>
      <c r="ABG309" s="80"/>
      <c r="ABH309" s="80"/>
      <c r="ABI309" s="80"/>
      <c r="ABJ309" s="80"/>
      <c r="ABK309" s="80"/>
      <c r="ABL309" s="80"/>
      <c r="ABM309" s="80"/>
      <c r="ABN309" s="80"/>
      <c r="ABO309" s="80"/>
      <c r="ABP309" s="80"/>
      <c r="ABQ309" s="80"/>
      <c r="ABR309" s="80"/>
      <c r="ABS309" s="80"/>
      <c r="ABT309" s="80"/>
      <c r="ABU309" s="80"/>
      <c r="ABV309" s="80"/>
      <c r="ABW309" s="80"/>
      <c r="ABX309" s="80"/>
      <c r="ABY309" s="80"/>
      <c r="ABZ309" s="80"/>
      <c r="ACA309" s="80"/>
      <c r="ACB309" s="80"/>
      <c r="ACC309" s="80"/>
      <c r="ACD309" s="80"/>
      <c r="ACE309" s="80"/>
      <c r="ACF309" s="80"/>
      <c r="ACG309" s="80"/>
      <c r="ACH309" s="80"/>
      <c r="ACI309" s="80"/>
      <c r="ACJ309" s="80"/>
      <c r="ACK309" s="80"/>
      <c r="ACL309" s="80"/>
      <c r="ACM309" s="80"/>
      <c r="ACN309" s="80"/>
      <c r="ACO309" s="80"/>
      <c r="ACP309" s="80"/>
      <c r="ACQ309" s="80"/>
      <c r="ACR309" s="80"/>
      <c r="ACS309" s="80"/>
      <c r="ACT309" s="80"/>
      <c r="ACU309" s="80"/>
      <c r="ACV309" s="80"/>
      <c r="ACW309" s="80"/>
      <c r="ACX309" s="80"/>
      <c r="ACY309" s="80"/>
      <c r="ACZ309" s="80"/>
      <c r="ADA309" s="80"/>
      <c r="ADB309" s="80"/>
      <c r="ADC309" s="80"/>
      <c r="ADD309" s="80"/>
      <c r="ADE309" s="80"/>
      <c r="ADF309" s="80"/>
      <c r="ADG309" s="80"/>
      <c r="ADH309" s="80"/>
      <c r="ADI309" s="80"/>
      <c r="ADJ309" s="80"/>
      <c r="ADK309" s="80"/>
      <c r="ADL309" s="80"/>
      <c r="ADM309" s="80"/>
      <c r="ADN309" s="80"/>
      <c r="ADO309" s="80"/>
      <c r="ADP309" s="80"/>
      <c r="ADQ309" s="80"/>
      <c r="ADR309" s="80"/>
      <c r="ADS309" s="80"/>
      <c r="ADT309" s="80"/>
      <c r="ADU309" s="80"/>
      <c r="ADV309" s="80"/>
      <c r="ADW309" s="80"/>
      <c r="ADX309" s="80"/>
      <c r="ADY309" s="80"/>
      <c r="ADZ309" s="80"/>
      <c r="AEA309" s="80"/>
      <c r="AEB309" s="80"/>
      <c r="AEC309" s="80"/>
      <c r="AED309" s="80"/>
      <c r="AEE309" s="80"/>
      <c r="AEF309" s="80"/>
      <c r="AEG309" s="80"/>
      <c r="AEH309" s="80"/>
      <c r="AEI309" s="80"/>
      <c r="AEJ309" s="80"/>
      <c r="AEK309" s="80"/>
      <c r="AEL309" s="80"/>
      <c r="AEM309" s="80"/>
      <c r="AEN309" s="80"/>
      <c r="AEO309" s="80"/>
      <c r="AEP309" s="80"/>
      <c r="AEQ309" s="80"/>
      <c r="AER309" s="80"/>
      <c r="AES309" s="80"/>
      <c r="AET309" s="80"/>
      <c r="AEU309" s="80"/>
      <c r="AEV309" s="80"/>
      <c r="AEW309" s="80"/>
      <c r="AEX309" s="80"/>
      <c r="AEY309" s="80"/>
      <c r="AEZ309" s="80"/>
      <c r="AFA309" s="80"/>
      <c r="AFB309" s="80"/>
      <c r="AFC309" s="80"/>
      <c r="AFD309" s="80"/>
      <c r="AFE309" s="80"/>
      <c r="AFF309" s="80"/>
      <c r="AFG309" s="80"/>
      <c r="AFH309" s="80"/>
      <c r="AFI309" s="80"/>
      <c r="AFJ309" s="80"/>
      <c r="AFK309" s="80"/>
      <c r="AFL309" s="80"/>
      <c r="AFM309" s="80"/>
      <c r="AFN309" s="80"/>
      <c r="AFO309" s="80"/>
      <c r="AFP309" s="80"/>
      <c r="AFQ309" s="80"/>
      <c r="AFR309" s="80"/>
      <c r="AFS309" s="80"/>
      <c r="AFT309" s="80"/>
      <c r="AFU309" s="80"/>
      <c r="AFV309" s="80"/>
      <c r="AFW309" s="80"/>
      <c r="AFX309" s="80"/>
      <c r="AFY309" s="80"/>
      <c r="AFZ309" s="80"/>
      <c r="AGA309" s="80"/>
      <c r="AGB309" s="80"/>
      <c r="AGC309" s="80"/>
      <c r="AGD309" s="80"/>
      <c r="AGE309" s="80"/>
      <c r="AGF309" s="80"/>
      <c r="AGG309" s="80"/>
      <c r="AGH309" s="80"/>
      <c r="AGI309" s="80"/>
      <c r="AGJ309" s="80"/>
      <c r="AGK309" s="80"/>
      <c r="AGL309" s="80"/>
      <c r="AGM309" s="80"/>
      <c r="AGN309" s="80"/>
      <c r="AGO309" s="80"/>
      <c r="AGP309" s="80"/>
      <c r="AGQ309" s="80"/>
      <c r="AGR309" s="80"/>
      <c r="AGS309" s="80"/>
      <c r="AGT309" s="80"/>
      <c r="AGU309" s="80"/>
      <c r="AGV309" s="80"/>
      <c r="AGW309" s="80"/>
      <c r="AGX309" s="80"/>
      <c r="AGY309" s="80"/>
      <c r="AGZ309" s="80"/>
      <c r="AHA309" s="80"/>
      <c r="AHB309" s="80"/>
      <c r="AHC309" s="80"/>
      <c r="AHD309" s="80"/>
      <c r="AHE309" s="80"/>
      <c r="AHF309" s="80"/>
      <c r="AHG309" s="80"/>
      <c r="AHH309" s="80"/>
      <c r="AHI309" s="80"/>
      <c r="AHJ309" s="80"/>
      <c r="AHK309" s="80"/>
      <c r="AHL309" s="80"/>
      <c r="AHM309" s="80"/>
      <c r="AHN309" s="80"/>
      <c r="AHO309" s="80"/>
      <c r="AHP309" s="80"/>
      <c r="AHQ309" s="80"/>
      <c r="AHR309" s="80"/>
      <c r="AHS309" s="80"/>
      <c r="AHT309" s="80"/>
      <c r="AHU309" s="80"/>
      <c r="AHV309" s="80"/>
      <c r="AHW309" s="80"/>
      <c r="AHX309" s="80"/>
      <c r="AHY309" s="80"/>
      <c r="AHZ309" s="80"/>
      <c r="AIA309" s="80"/>
      <c r="AIB309" s="80"/>
      <c r="AIC309" s="80"/>
      <c r="AID309" s="80"/>
      <c r="AIE309" s="80"/>
      <c r="AIF309" s="80"/>
      <c r="AIG309" s="80"/>
      <c r="AIH309" s="80"/>
      <c r="AII309" s="80"/>
      <c r="AIJ309" s="80"/>
      <c r="AIK309" s="80"/>
      <c r="AIL309" s="80"/>
      <c r="AIM309" s="80"/>
      <c r="AIN309" s="80"/>
      <c r="AIO309" s="80"/>
      <c r="AIP309" s="80"/>
      <c r="AIQ309" s="80"/>
      <c r="AIR309" s="80"/>
      <c r="AIS309" s="80"/>
      <c r="AIT309" s="80"/>
      <c r="AIU309" s="80"/>
      <c r="AIV309" s="80"/>
      <c r="AIW309" s="80"/>
      <c r="AIX309" s="80"/>
      <c r="AIY309" s="80"/>
      <c r="AIZ309" s="80"/>
      <c r="AJA309" s="80"/>
      <c r="AJB309" s="80"/>
      <c r="AJC309" s="80"/>
      <c r="AJD309" s="80"/>
      <c r="AJE309" s="80"/>
      <c r="AJF309" s="80"/>
      <c r="AJG309" s="80"/>
      <c r="AJH309" s="80"/>
      <c r="AJI309" s="80"/>
      <c r="AJJ309" s="80"/>
      <c r="AJK309" s="80"/>
      <c r="AJL309" s="80"/>
      <c r="AJM309" s="80"/>
      <c r="AJN309" s="80"/>
      <c r="AJO309" s="80"/>
      <c r="AJP309" s="80"/>
      <c r="AJQ309" s="80"/>
      <c r="AJR309" s="80"/>
      <c r="AJS309" s="80"/>
      <c r="AJT309" s="80"/>
      <c r="AJU309" s="80"/>
      <c r="AJV309" s="80"/>
      <c r="AJW309" s="80"/>
      <c r="AJX309" s="80"/>
      <c r="AJY309" s="80"/>
      <c r="AJZ309" s="80"/>
      <c r="AKA309" s="80"/>
      <c r="AKB309" s="80"/>
      <c r="AKC309" s="80"/>
      <c r="AKD309" s="80"/>
      <c r="AKE309" s="80"/>
      <c r="AKF309" s="80"/>
      <c r="AKG309" s="80"/>
      <c r="AKH309" s="80"/>
      <c r="AKI309" s="80"/>
      <c r="AKJ309" s="80"/>
      <c r="AKK309" s="80"/>
      <c r="AKL309" s="80"/>
      <c r="AKM309" s="80"/>
      <c r="AKN309" s="80"/>
      <c r="AKO309" s="80"/>
      <c r="AKP309" s="80"/>
      <c r="AKQ309" s="80"/>
      <c r="AKR309" s="80"/>
      <c r="AKS309" s="80"/>
      <c r="AKT309" s="80"/>
      <c r="AKU309" s="80"/>
      <c r="AKV309" s="80"/>
      <c r="AKW309" s="80"/>
      <c r="AKX309" s="80"/>
      <c r="AKY309" s="80"/>
      <c r="AKZ309" s="80"/>
      <c r="ALA309" s="80"/>
      <c r="ALB309" s="80"/>
      <c r="ALC309" s="80"/>
      <c r="ALD309" s="80"/>
      <c r="ALE309" s="80"/>
      <c r="ALF309" s="80"/>
      <c r="ALG309" s="80"/>
      <c r="ALH309" s="80"/>
      <c r="ALI309" s="80"/>
      <c r="ALJ309" s="80"/>
      <c r="ALK309" s="80"/>
      <c r="ALL309" s="80"/>
      <c r="ALM309" s="80"/>
      <c r="ALN309" s="80"/>
      <c r="ALO309" s="80"/>
      <c r="ALP309" s="80"/>
      <c r="ALQ309" s="80"/>
      <c r="ALR309" s="80"/>
      <c r="ALS309" s="80"/>
      <c r="ALT309" s="80"/>
      <c r="ALU309" s="80"/>
      <c r="ALV309" s="80"/>
      <c r="ALW309" s="80"/>
      <c r="ALX309" s="80"/>
      <c r="ALY309" s="80"/>
      <c r="ALZ309" s="80"/>
      <c r="AMA309" s="80"/>
      <c r="AMB309" s="80"/>
      <c r="AMC309" s="80"/>
      <c r="AMD309" s="80"/>
      <c r="AME309" s="80"/>
      <c r="AMF309" s="80"/>
      <c r="AMG309" s="80"/>
      <c r="AMH309" s="80"/>
      <c r="AMI309" s="80"/>
      <c r="AMJ309" s="80"/>
      <c r="AMK309" s="80"/>
      <c r="AML309" s="80"/>
      <c r="AMM309" s="80"/>
      <c r="AMN309" s="80"/>
      <c r="AMO309" s="80"/>
      <c r="AMP309" s="80"/>
      <c r="AMQ309" s="80"/>
      <c r="AMR309" s="80"/>
      <c r="AMS309" s="80"/>
      <c r="AMT309" s="80"/>
      <c r="AMU309" s="80"/>
      <c r="AMV309" s="80"/>
      <c r="AMW309" s="80"/>
      <c r="AMX309" s="80"/>
      <c r="AMY309" s="80"/>
      <c r="AMZ309" s="80"/>
      <c r="ANA309" s="80"/>
      <c r="ANB309" s="80"/>
      <c r="ANC309" s="80"/>
      <c r="AND309" s="80"/>
      <c r="ANE309" s="80"/>
      <c r="ANF309" s="80"/>
      <c r="ANG309" s="80"/>
      <c r="ANH309" s="80"/>
      <c r="ANI309" s="80"/>
      <c r="ANJ309" s="80"/>
      <c r="ANK309" s="80"/>
      <c r="ANL309" s="80"/>
      <c r="ANM309" s="80"/>
      <c r="ANN309" s="80"/>
      <c r="ANO309" s="80"/>
      <c r="ANP309" s="80"/>
      <c r="ANQ309" s="80"/>
      <c r="ANR309" s="80"/>
      <c r="ANS309" s="80"/>
      <c r="ANT309" s="80"/>
      <c r="ANU309" s="80"/>
      <c r="ANV309" s="80"/>
      <c r="ANW309" s="80"/>
      <c r="ANX309" s="80"/>
      <c r="ANY309" s="80"/>
      <c r="ANZ309" s="80"/>
      <c r="AOA309" s="80"/>
      <c r="AOB309" s="80"/>
      <c r="AOC309" s="80"/>
      <c r="AOD309" s="80"/>
      <c r="AOE309" s="80"/>
      <c r="AOF309" s="80"/>
      <c r="AOG309" s="80"/>
      <c r="AOH309" s="80"/>
      <c r="AOI309" s="80"/>
      <c r="AOJ309" s="80"/>
      <c r="AOK309" s="80"/>
      <c r="AOL309" s="80"/>
      <c r="AOM309" s="80"/>
      <c r="AON309" s="80"/>
      <c r="AOO309" s="80"/>
      <c r="AOP309" s="80"/>
      <c r="AOQ309" s="80"/>
      <c r="AOR309" s="80"/>
      <c r="AOS309" s="80"/>
      <c r="AOT309" s="80"/>
      <c r="AOU309" s="80"/>
      <c r="AOV309" s="80"/>
      <c r="AOW309" s="80"/>
      <c r="AOX309" s="80"/>
      <c r="AOY309" s="80"/>
      <c r="AOZ309" s="80"/>
      <c r="APA309" s="80"/>
      <c r="APB309" s="80"/>
      <c r="APC309" s="80"/>
      <c r="APD309" s="80"/>
      <c r="APE309" s="80"/>
      <c r="APF309" s="80"/>
      <c r="APG309" s="80"/>
      <c r="APH309" s="80"/>
      <c r="API309" s="80"/>
      <c r="APJ309" s="80"/>
      <c r="APK309" s="80"/>
      <c r="APL309" s="80"/>
      <c r="APM309" s="80"/>
      <c r="APN309" s="80"/>
      <c r="APO309" s="80"/>
      <c r="APP309" s="80"/>
      <c r="APQ309" s="80"/>
      <c r="APR309" s="80"/>
      <c r="APS309" s="80"/>
      <c r="APT309" s="80"/>
      <c r="APU309" s="80"/>
      <c r="APV309" s="80"/>
      <c r="APW309" s="80"/>
      <c r="APX309" s="80"/>
      <c r="APY309" s="80"/>
      <c r="APZ309" s="80"/>
      <c r="AQA309" s="80"/>
      <c r="AQB309" s="80"/>
      <c r="AQC309" s="80"/>
      <c r="AQD309" s="80"/>
      <c r="AQE309" s="80"/>
      <c r="AQF309" s="80"/>
      <c r="AQG309" s="80"/>
      <c r="AQH309" s="80"/>
      <c r="AQI309" s="80"/>
      <c r="AQJ309" s="80"/>
      <c r="AQK309" s="80"/>
      <c r="AQL309" s="80"/>
      <c r="AQM309" s="80"/>
      <c r="AQN309" s="80"/>
      <c r="AQO309" s="80"/>
      <c r="AQP309" s="80"/>
      <c r="AQQ309" s="80"/>
      <c r="AQR309" s="80"/>
      <c r="AQS309" s="80"/>
      <c r="AQT309" s="80"/>
      <c r="AQU309" s="80"/>
      <c r="AQV309" s="80"/>
      <c r="AQW309" s="80"/>
      <c r="AQX309" s="80"/>
      <c r="AQY309" s="80"/>
      <c r="AQZ309" s="80"/>
      <c r="ARA309" s="80"/>
      <c r="ARB309" s="80"/>
      <c r="ARC309" s="80"/>
      <c r="ARD309" s="80"/>
      <c r="ARE309" s="80"/>
      <c r="ARF309" s="80"/>
      <c r="ARG309" s="80"/>
      <c r="ARH309" s="80"/>
      <c r="ARI309" s="80"/>
      <c r="ARJ309" s="80"/>
      <c r="ARK309" s="80"/>
      <c r="ARL309" s="80"/>
      <c r="ARM309" s="80"/>
      <c r="ARN309" s="80"/>
      <c r="ARO309" s="80"/>
      <c r="ARP309" s="80"/>
      <c r="ARQ309" s="80"/>
      <c r="ARR309" s="80"/>
      <c r="ARS309" s="80"/>
      <c r="ART309" s="80"/>
      <c r="ARU309" s="80"/>
      <c r="ARV309" s="80"/>
      <c r="ARW309" s="80"/>
      <c r="ARX309" s="80"/>
      <c r="ARY309" s="80"/>
      <c r="ARZ309" s="80"/>
      <c r="ASA309" s="80"/>
      <c r="ASB309" s="80"/>
      <c r="ASC309" s="80"/>
      <c r="ASD309" s="80"/>
      <c r="ASE309" s="80"/>
      <c r="ASF309" s="80"/>
      <c r="ASG309" s="80"/>
      <c r="ASH309" s="80"/>
      <c r="ASI309" s="80"/>
      <c r="ASJ309" s="80"/>
      <c r="ASK309" s="80"/>
      <c r="ASL309" s="80"/>
      <c r="ASM309" s="80"/>
      <c r="ASN309" s="80"/>
      <c r="ASO309" s="80"/>
      <c r="ASP309" s="80"/>
      <c r="ASQ309" s="80"/>
      <c r="ASR309" s="80"/>
      <c r="ASS309" s="80"/>
      <c r="AST309" s="80"/>
      <c r="ASU309" s="80"/>
      <c r="ASV309" s="80"/>
      <c r="ASW309" s="80"/>
      <c r="ASX309" s="80"/>
      <c r="ASY309" s="80"/>
      <c r="ASZ309" s="80"/>
      <c r="ATA309" s="80"/>
      <c r="ATB309" s="80"/>
      <c r="ATC309" s="80"/>
      <c r="ATD309" s="80"/>
      <c r="ATE309" s="80"/>
      <c r="ATF309" s="80"/>
      <c r="ATG309" s="80"/>
      <c r="ATH309" s="80"/>
      <c r="ATI309" s="80"/>
      <c r="ATJ309" s="80"/>
      <c r="ATK309" s="80"/>
      <c r="ATL309" s="80"/>
      <c r="ATM309" s="80"/>
      <c r="ATN309" s="80"/>
      <c r="ATO309" s="80"/>
      <c r="ATP309" s="80"/>
      <c r="ATQ309" s="80"/>
      <c r="ATR309" s="80"/>
      <c r="ATS309" s="80"/>
      <c r="ATT309" s="80"/>
      <c r="ATU309" s="80"/>
      <c r="ATV309" s="80"/>
      <c r="ATW309" s="80"/>
      <c r="ATX309" s="80"/>
      <c r="ATY309" s="80"/>
      <c r="ATZ309" s="80"/>
      <c r="AUA309" s="80"/>
      <c r="AUB309" s="80"/>
      <c r="AUC309" s="80"/>
      <c r="AUD309" s="80"/>
      <c r="AUE309" s="80"/>
      <c r="AUF309" s="80"/>
      <c r="AUG309" s="80"/>
      <c r="AUH309" s="80"/>
      <c r="AUI309" s="80"/>
      <c r="AUJ309" s="80"/>
      <c r="AUK309" s="80"/>
      <c r="AUL309" s="80"/>
      <c r="AUM309" s="80"/>
      <c r="AUN309" s="80"/>
      <c r="AUO309" s="80"/>
      <c r="AUP309" s="80"/>
      <c r="AUQ309" s="80"/>
      <c r="AUR309" s="80"/>
      <c r="AUS309" s="80"/>
      <c r="AUT309" s="80"/>
      <c r="AUU309" s="80"/>
      <c r="AUV309" s="80"/>
      <c r="AUW309" s="80"/>
      <c r="AUX309" s="80"/>
      <c r="AUY309" s="80"/>
      <c r="AUZ309" s="80"/>
      <c r="AVA309" s="80"/>
      <c r="AVB309" s="80"/>
      <c r="AVC309" s="80"/>
      <c r="AVD309" s="80"/>
      <c r="AVE309" s="80"/>
      <c r="AVF309" s="80"/>
      <c r="AVG309" s="80"/>
      <c r="AVH309" s="80"/>
      <c r="AVI309" s="80"/>
      <c r="AVJ309" s="80"/>
      <c r="AVK309" s="80"/>
      <c r="AVL309" s="80"/>
      <c r="AVM309" s="80"/>
      <c r="AVN309" s="80"/>
      <c r="AVO309" s="80"/>
      <c r="AVP309" s="80"/>
      <c r="AVQ309" s="80"/>
      <c r="AVR309" s="80"/>
      <c r="AVS309" s="80"/>
      <c r="AVT309" s="80"/>
      <c r="AVU309" s="80"/>
      <c r="AVV309" s="80"/>
      <c r="AVW309" s="80"/>
      <c r="AVX309" s="80"/>
      <c r="AVY309" s="80"/>
      <c r="AVZ309" s="80"/>
      <c r="AWA309" s="80"/>
      <c r="AWB309" s="80"/>
      <c r="AWC309" s="80"/>
      <c r="AWD309" s="80"/>
      <c r="AWE309" s="80"/>
      <c r="AWF309" s="80"/>
      <c r="AWG309" s="80"/>
      <c r="AWH309" s="80"/>
      <c r="AWI309" s="80"/>
      <c r="AWJ309" s="80"/>
      <c r="AWK309" s="80"/>
      <c r="AWL309" s="80"/>
      <c r="AWM309" s="80"/>
      <c r="AWN309" s="80"/>
      <c r="AWO309" s="80"/>
      <c r="AWP309" s="80"/>
      <c r="AWQ309" s="80"/>
      <c r="AWR309" s="80"/>
      <c r="AWS309" s="80"/>
      <c r="AWT309" s="80"/>
      <c r="AWU309" s="80"/>
      <c r="AWV309" s="80"/>
      <c r="AWW309" s="80"/>
      <c r="AWX309" s="80"/>
      <c r="AWY309" s="80"/>
      <c r="AWZ309" s="80"/>
      <c r="AXA309" s="80"/>
      <c r="AXB309" s="80"/>
      <c r="AXC309" s="80"/>
      <c r="AXD309" s="80"/>
      <c r="AXE309" s="80"/>
      <c r="AXF309" s="80"/>
      <c r="AXG309" s="80"/>
      <c r="AXH309" s="80"/>
      <c r="AXI309" s="80"/>
      <c r="AXJ309" s="80"/>
      <c r="AXK309" s="80"/>
      <c r="AXL309" s="80"/>
      <c r="AXM309" s="80"/>
      <c r="AXN309" s="80"/>
      <c r="AXO309" s="80"/>
      <c r="AXP309" s="80"/>
      <c r="AXQ309" s="80"/>
      <c r="AXR309" s="80"/>
      <c r="AXS309" s="80"/>
      <c r="AXT309" s="80"/>
      <c r="AXU309" s="80"/>
      <c r="AXV309" s="80"/>
      <c r="AXW309" s="80"/>
      <c r="AXX309" s="80"/>
      <c r="AXY309" s="80"/>
      <c r="AXZ309" s="80"/>
      <c r="AYA309" s="80"/>
      <c r="AYB309" s="80"/>
      <c r="AYC309" s="80"/>
      <c r="AYD309" s="80"/>
      <c r="AYE309" s="80"/>
      <c r="AYF309" s="80"/>
      <c r="AYG309" s="80"/>
      <c r="AYH309" s="80"/>
      <c r="AYI309" s="80"/>
      <c r="AYJ309" s="80"/>
      <c r="AYK309" s="80"/>
      <c r="AYL309" s="80"/>
      <c r="AYM309" s="80"/>
      <c r="AYN309" s="80"/>
      <c r="AYO309" s="80"/>
      <c r="AYP309" s="80"/>
      <c r="AYQ309" s="80"/>
      <c r="AYR309" s="80"/>
      <c r="AYS309" s="80"/>
      <c r="AYT309" s="80"/>
      <c r="AYU309" s="80"/>
      <c r="AYV309" s="80"/>
      <c r="AYW309" s="80"/>
      <c r="AYX309" s="80"/>
      <c r="AYY309" s="80"/>
      <c r="AYZ309" s="80"/>
      <c r="AZA309" s="80"/>
      <c r="AZB309" s="80"/>
      <c r="AZC309" s="80"/>
      <c r="AZD309" s="80"/>
      <c r="AZE309" s="80"/>
      <c r="AZF309" s="80"/>
      <c r="AZG309" s="80"/>
      <c r="AZH309" s="80"/>
      <c r="AZI309" s="80"/>
      <c r="AZJ309" s="80"/>
      <c r="AZK309" s="80"/>
      <c r="AZL309" s="80"/>
      <c r="AZM309" s="80"/>
      <c r="AZN309" s="80"/>
      <c r="AZO309" s="80"/>
      <c r="AZP309" s="80"/>
      <c r="AZQ309" s="80"/>
      <c r="AZR309" s="80"/>
      <c r="AZS309" s="80"/>
      <c r="AZT309" s="80"/>
      <c r="AZU309" s="80"/>
      <c r="AZV309" s="80"/>
      <c r="AZW309" s="80"/>
      <c r="AZX309" s="80"/>
      <c r="AZY309" s="80"/>
      <c r="AZZ309" s="80"/>
      <c r="BAA309" s="80"/>
      <c r="BAB309" s="80"/>
      <c r="BAC309" s="80"/>
      <c r="BAD309" s="80"/>
      <c r="BAE309" s="80"/>
      <c r="BAF309" s="80"/>
      <c r="BAG309" s="80"/>
      <c r="BAH309" s="80"/>
      <c r="BAI309" s="80"/>
      <c r="BAJ309" s="80"/>
      <c r="BAK309" s="80"/>
      <c r="BAL309" s="80"/>
      <c r="BAM309" s="80"/>
      <c r="BAN309" s="80"/>
      <c r="BAO309" s="80"/>
      <c r="BAP309" s="80"/>
      <c r="BAQ309" s="80"/>
      <c r="BAR309" s="80"/>
      <c r="BAS309" s="80"/>
      <c r="BAT309" s="80"/>
      <c r="BAU309" s="80"/>
      <c r="BAV309" s="80"/>
      <c r="BAW309" s="80"/>
      <c r="BAX309" s="80"/>
      <c r="BAY309" s="80"/>
      <c r="BAZ309" s="80"/>
      <c r="BBA309" s="80"/>
      <c r="BBB309" s="80"/>
      <c r="BBC309" s="80"/>
      <c r="BBD309" s="80"/>
      <c r="BBE309" s="80"/>
      <c r="BBF309" s="80"/>
      <c r="BBG309" s="80"/>
      <c r="BBH309" s="80"/>
      <c r="BBI309" s="80"/>
      <c r="BBJ309" s="80"/>
      <c r="BBK309" s="80"/>
      <c r="BBL309" s="80"/>
      <c r="BBM309" s="80"/>
      <c r="BBN309" s="80"/>
      <c r="BBO309" s="80"/>
      <c r="BBP309" s="80"/>
      <c r="BBQ309" s="80"/>
      <c r="BBR309" s="80"/>
      <c r="BBS309" s="80"/>
      <c r="BBT309" s="80"/>
      <c r="BBU309" s="80"/>
      <c r="BBV309" s="80"/>
      <c r="BBW309" s="80"/>
      <c r="BBX309" s="80"/>
      <c r="BBY309" s="80"/>
      <c r="BBZ309" s="80"/>
      <c r="BCA309" s="80"/>
      <c r="BCB309" s="80"/>
      <c r="BCC309" s="80"/>
      <c r="BCD309" s="80"/>
      <c r="BCE309" s="80"/>
      <c r="BCF309" s="80"/>
      <c r="BCG309" s="80"/>
      <c r="BCH309" s="80"/>
      <c r="BCI309" s="80"/>
      <c r="BCJ309" s="80"/>
      <c r="BCK309" s="80"/>
      <c r="BCL309" s="80"/>
      <c r="BCM309" s="80"/>
      <c r="BCN309" s="80"/>
      <c r="BCO309" s="80"/>
      <c r="BCP309" s="80"/>
      <c r="BCQ309" s="80"/>
      <c r="BCR309" s="80"/>
      <c r="BCS309" s="80"/>
      <c r="BCT309" s="80"/>
      <c r="BCU309" s="80"/>
      <c r="BCV309" s="80"/>
      <c r="BCW309" s="80"/>
      <c r="BCX309" s="80"/>
      <c r="BCY309" s="80"/>
      <c r="BCZ309" s="80"/>
      <c r="BDA309" s="80"/>
      <c r="BDB309" s="80"/>
      <c r="BDC309" s="80"/>
      <c r="BDD309" s="80"/>
      <c r="BDE309" s="80"/>
      <c r="BDF309" s="80"/>
      <c r="BDG309" s="80"/>
      <c r="BDH309" s="80"/>
      <c r="BDI309" s="80"/>
      <c r="BDJ309" s="80"/>
      <c r="BDK309" s="80"/>
      <c r="BDL309" s="80"/>
      <c r="BDM309" s="80"/>
      <c r="BDN309" s="80"/>
      <c r="BDO309" s="80"/>
      <c r="BDP309" s="80"/>
      <c r="BDQ309" s="80"/>
      <c r="BDR309" s="80"/>
      <c r="BDS309" s="80"/>
      <c r="BDT309" s="80"/>
      <c r="BDU309" s="80"/>
      <c r="BDV309" s="80"/>
      <c r="BDW309" s="80"/>
      <c r="BDX309" s="80"/>
      <c r="BDY309" s="80"/>
      <c r="BDZ309" s="80"/>
      <c r="BEA309" s="80"/>
      <c r="BEB309" s="80"/>
      <c r="BEC309" s="80"/>
      <c r="BED309" s="80"/>
      <c r="BEE309" s="80"/>
      <c r="BEF309" s="80"/>
      <c r="BEG309" s="80"/>
      <c r="BEH309" s="80"/>
      <c r="BEI309" s="80"/>
      <c r="BEJ309" s="80"/>
      <c r="BEK309" s="80"/>
      <c r="BEL309" s="80"/>
      <c r="BEM309" s="80"/>
      <c r="BEN309" s="80"/>
      <c r="BEO309" s="80"/>
      <c r="BEP309" s="80"/>
      <c r="BEQ309" s="80"/>
      <c r="BER309" s="80"/>
      <c r="BES309" s="80"/>
      <c r="BET309" s="80"/>
      <c r="BEU309" s="80"/>
      <c r="BEV309" s="80"/>
      <c r="BEW309" s="80"/>
      <c r="BEX309" s="80"/>
      <c r="BEY309" s="80"/>
      <c r="BEZ309" s="80"/>
      <c r="BFA309" s="80"/>
      <c r="BFB309" s="80"/>
      <c r="BFC309" s="80"/>
      <c r="BFD309" s="80"/>
      <c r="BFE309" s="80"/>
      <c r="BFF309" s="80"/>
      <c r="BFG309" s="80"/>
      <c r="BFH309" s="80"/>
      <c r="BFI309" s="80"/>
      <c r="BFJ309" s="80"/>
      <c r="BFK309" s="80"/>
      <c r="BFL309" s="80"/>
      <c r="BFM309" s="80"/>
      <c r="BFN309" s="80"/>
      <c r="BFO309" s="80"/>
      <c r="BFP309" s="80"/>
      <c r="BFQ309" s="80"/>
      <c r="BFR309" s="80"/>
      <c r="BFS309" s="80"/>
      <c r="BFT309" s="80"/>
      <c r="BFU309" s="80"/>
      <c r="BFV309" s="80"/>
      <c r="BFW309" s="80"/>
      <c r="BFX309" s="80"/>
      <c r="BFY309" s="80"/>
      <c r="BFZ309" s="80"/>
      <c r="BGA309" s="80"/>
      <c r="BGB309" s="80"/>
      <c r="BGC309" s="80"/>
      <c r="BGD309" s="80"/>
      <c r="BGE309" s="80"/>
      <c r="BGF309" s="80"/>
      <c r="BGG309" s="80"/>
      <c r="BGH309" s="80"/>
      <c r="BGI309" s="80"/>
      <c r="BGJ309" s="80"/>
      <c r="BGK309" s="80"/>
      <c r="BGL309" s="80"/>
      <c r="BGM309" s="80"/>
      <c r="BGN309" s="80"/>
      <c r="BGO309" s="80"/>
      <c r="BGP309" s="80"/>
      <c r="BGQ309" s="80"/>
      <c r="BGR309" s="80"/>
      <c r="BGS309" s="80"/>
      <c r="BGT309" s="80"/>
      <c r="BGU309" s="80"/>
      <c r="BGV309" s="80"/>
      <c r="BGW309" s="80"/>
      <c r="BGX309" s="80"/>
      <c r="BGY309" s="80"/>
      <c r="BGZ309" s="80"/>
      <c r="BHA309" s="80"/>
      <c r="BHB309" s="80"/>
      <c r="BHC309" s="80"/>
      <c r="BHD309" s="80"/>
      <c r="BHE309" s="80"/>
      <c r="BHF309" s="80"/>
      <c r="BHG309" s="80"/>
      <c r="BHH309" s="80"/>
      <c r="BHI309" s="80"/>
      <c r="BHJ309" s="80"/>
      <c r="BHK309" s="80"/>
      <c r="BHL309" s="80"/>
      <c r="BHM309" s="80"/>
      <c r="BHN309" s="80"/>
      <c r="BHO309" s="80"/>
      <c r="BHP309" s="80"/>
      <c r="BHQ309" s="80"/>
      <c r="BHR309" s="80"/>
      <c r="BHS309" s="80"/>
      <c r="BHT309" s="80"/>
      <c r="BHU309" s="80"/>
      <c r="BHV309" s="80"/>
      <c r="BHW309" s="80"/>
      <c r="BHX309" s="80"/>
      <c r="BHY309" s="80"/>
      <c r="BHZ309" s="80"/>
      <c r="BIA309" s="80"/>
      <c r="BIB309" s="80"/>
      <c r="BIC309" s="80"/>
      <c r="BID309" s="80"/>
      <c r="BIE309" s="80"/>
      <c r="BIF309" s="80"/>
      <c r="BIG309" s="80"/>
      <c r="BIH309" s="80"/>
      <c r="BII309" s="80"/>
      <c r="BIJ309" s="80"/>
      <c r="BIK309" s="80"/>
      <c r="BIL309" s="80"/>
      <c r="BIM309" s="80"/>
      <c r="BIN309" s="80"/>
      <c r="BIO309" s="80"/>
      <c r="BIP309" s="80"/>
      <c r="BIQ309" s="80"/>
      <c r="BIR309" s="80"/>
      <c r="BIS309" s="80"/>
      <c r="BIT309" s="80"/>
      <c r="BIU309" s="80"/>
      <c r="BIV309" s="80"/>
      <c r="BIW309" s="80"/>
      <c r="BIX309" s="80"/>
      <c r="BIY309" s="80"/>
      <c r="BIZ309" s="80"/>
      <c r="BJA309" s="80"/>
      <c r="BJB309" s="80"/>
      <c r="BJC309" s="80"/>
      <c r="BJD309" s="80"/>
      <c r="BJE309" s="80"/>
      <c r="BJF309" s="80"/>
      <c r="BJG309" s="80"/>
      <c r="BJH309" s="80"/>
      <c r="BJI309" s="80"/>
      <c r="BJJ309" s="80"/>
      <c r="BJK309" s="80"/>
      <c r="BJL309" s="80"/>
      <c r="BJM309" s="80"/>
      <c r="BJN309" s="80"/>
      <c r="BJO309" s="80"/>
      <c r="BJP309" s="80"/>
      <c r="BJQ309" s="80"/>
      <c r="BJR309" s="80"/>
      <c r="BJS309" s="80"/>
      <c r="BJT309" s="80"/>
      <c r="BJU309" s="80"/>
      <c r="BJV309" s="80"/>
      <c r="BJW309" s="80"/>
      <c r="BJX309" s="80"/>
      <c r="BJY309" s="80"/>
      <c r="BJZ309" s="80"/>
      <c r="BKA309" s="80"/>
      <c r="BKB309" s="80"/>
      <c r="BKC309" s="80"/>
      <c r="BKD309" s="80"/>
      <c r="BKE309" s="80"/>
      <c r="BKF309" s="80"/>
      <c r="BKG309" s="80"/>
      <c r="BKH309" s="80"/>
      <c r="BKI309" s="80"/>
      <c r="BKJ309" s="80"/>
      <c r="BKK309" s="80"/>
      <c r="BKL309" s="80"/>
      <c r="BKM309" s="80"/>
      <c r="BKN309" s="80"/>
      <c r="BKO309" s="80"/>
      <c r="BKP309" s="80"/>
      <c r="BKQ309" s="80"/>
      <c r="BKR309" s="80"/>
      <c r="BKS309" s="80"/>
      <c r="BKT309" s="80"/>
      <c r="BKU309" s="80"/>
      <c r="BKV309" s="80"/>
      <c r="BKW309" s="80"/>
      <c r="BKX309" s="80"/>
      <c r="BKY309" s="80"/>
      <c r="BKZ309" s="80"/>
      <c r="BLA309" s="80"/>
      <c r="BLB309" s="80"/>
      <c r="BLC309" s="80"/>
      <c r="BLD309" s="80"/>
      <c r="BLE309" s="80"/>
      <c r="BLF309" s="80"/>
      <c r="BLG309" s="80"/>
      <c r="BLH309" s="80"/>
      <c r="BLI309" s="80"/>
      <c r="BLJ309" s="80"/>
      <c r="BLK309" s="80"/>
      <c r="BLL309" s="80"/>
      <c r="BLM309" s="80"/>
      <c r="BLN309" s="80"/>
      <c r="BLO309" s="80"/>
      <c r="BLP309" s="80"/>
      <c r="BLQ309" s="80"/>
      <c r="BLR309" s="80"/>
      <c r="BLS309" s="80"/>
      <c r="BLT309" s="80"/>
      <c r="BLU309" s="80"/>
      <c r="BLV309" s="80"/>
      <c r="BLW309" s="80"/>
      <c r="BLX309" s="80"/>
      <c r="BLY309" s="80"/>
      <c r="BLZ309" s="80"/>
      <c r="BMA309" s="80"/>
      <c r="BMB309" s="80"/>
      <c r="BMC309" s="80"/>
      <c r="BMD309" s="80"/>
      <c r="BME309" s="80"/>
      <c r="BMF309" s="80"/>
      <c r="BMG309" s="80"/>
      <c r="BMH309" s="80"/>
      <c r="BMI309" s="80"/>
      <c r="BMJ309" s="80"/>
      <c r="BMK309" s="80"/>
      <c r="BML309" s="80"/>
      <c r="BMM309" s="80"/>
      <c r="BMN309" s="80"/>
      <c r="BMO309" s="80"/>
      <c r="BMP309" s="80"/>
      <c r="BMQ309" s="80"/>
      <c r="BMR309" s="80"/>
      <c r="BMS309" s="80"/>
      <c r="BMT309" s="80"/>
      <c r="BMU309" s="80"/>
      <c r="BMV309" s="80"/>
      <c r="BMW309" s="80"/>
      <c r="BMX309" s="80"/>
      <c r="BMY309" s="80"/>
      <c r="BMZ309" s="80"/>
      <c r="BNA309" s="80"/>
      <c r="BNB309" s="80"/>
      <c r="BNC309" s="80"/>
      <c r="BND309" s="80"/>
      <c r="BNE309" s="80"/>
      <c r="BNF309" s="80"/>
      <c r="BNG309" s="80"/>
      <c r="BNH309" s="80"/>
      <c r="BNI309" s="80"/>
      <c r="BNJ309" s="80"/>
      <c r="BNK309" s="80"/>
      <c r="BNL309" s="80"/>
      <c r="BNM309" s="80"/>
      <c r="BNN309" s="80"/>
      <c r="BNO309" s="80"/>
      <c r="BNP309" s="80"/>
      <c r="BNQ309" s="80"/>
      <c r="BNR309" s="80"/>
      <c r="BNS309" s="80"/>
      <c r="BNT309" s="80"/>
      <c r="BNU309" s="80"/>
      <c r="BNV309" s="80"/>
      <c r="BNW309" s="80"/>
      <c r="BNX309" s="80"/>
      <c r="BNY309" s="80"/>
      <c r="BNZ309" s="80"/>
      <c r="BOA309" s="80"/>
      <c r="BOB309" s="80"/>
      <c r="BOC309" s="80"/>
      <c r="BOD309" s="80"/>
      <c r="BOE309" s="80"/>
      <c r="BOF309" s="80"/>
      <c r="BOG309" s="80"/>
      <c r="BOH309" s="80"/>
      <c r="BOI309" s="80"/>
      <c r="BOJ309" s="80"/>
      <c r="BOK309" s="80"/>
      <c r="BOL309" s="80"/>
      <c r="BOM309" s="80"/>
      <c r="BON309" s="80"/>
      <c r="BOO309" s="80"/>
      <c r="BOP309" s="80"/>
      <c r="BOQ309" s="80"/>
      <c r="BOR309" s="80"/>
      <c r="BOS309" s="80"/>
      <c r="BOT309" s="80"/>
      <c r="BOU309" s="80"/>
      <c r="BOV309" s="80"/>
      <c r="BOW309" s="80"/>
      <c r="BOX309" s="80"/>
      <c r="BOY309" s="80"/>
      <c r="BOZ309" s="80"/>
      <c r="BPA309" s="80"/>
      <c r="BPB309" s="80"/>
      <c r="BPC309" s="80"/>
      <c r="BPD309" s="80"/>
      <c r="BPE309" s="80"/>
      <c r="BPF309" s="80"/>
      <c r="BPG309" s="80"/>
      <c r="BPH309" s="80"/>
      <c r="BPI309" s="80"/>
      <c r="BPJ309" s="80"/>
      <c r="BPK309" s="80"/>
      <c r="BPL309" s="80"/>
      <c r="BPM309" s="80"/>
      <c r="BPN309" s="80"/>
      <c r="BPO309" s="80"/>
      <c r="BPP309" s="80"/>
      <c r="BPQ309" s="80"/>
      <c r="BPR309" s="80"/>
      <c r="BPS309" s="80"/>
      <c r="BPT309" s="80"/>
      <c r="BPU309" s="80"/>
      <c r="BPV309" s="80"/>
      <c r="BPW309" s="80"/>
      <c r="BPX309" s="80"/>
      <c r="BPY309" s="80"/>
      <c r="BPZ309" s="80"/>
      <c r="BQA309" s="80"/>
      <c r="BQB309" s="80"/>
      <c r="BQC309" s="80"/>
      <c r="BQD309" s="80"/>
      <c r="BQE309" s="80"/>
      <c r="BQF309" s="80"/>
      <c r="BQG309" s="80"/>
      <c r="BQH309" s="80"/>
      <c r="BQI309" s="80"/>
      <c r="BQJ309" s="80"/>
      <c r="BQK309" s="80"/>
      <c r="BQL309" s="80"/>
      <c r="BQM309" s="80"/>
      <c r="BQN309" s="80"/>
      <c r="BQO309" s="80"/>
      <c r="BQP309" s="80"/>
      <c r="BQQ309" s="80"/>
      <c r="BQR309" s="80"/>
      <c r="BQS309" s="80"/>
      <c r="BQT309" s="80"/>
      <c r="BQU309" s="80"/>
      <c r="BQV309" s="80"/>
      <c r="BQW309" s="80"/>
      <c r="BQX309" s="80"/>
      <c r="BQY309" s="80"/>
      <c r="BQZ309" s="80"/>
      <c r="BRA309" s="80"/>
      <c r="BRB309" s="80"/>
      <c r="BRC309" s="80"/>
      <c r="BRD309" s="80"/>
      <c r="BRE309" s="80"/>
      <c r="BRF309" s="80"/>
      <c r="BRG309" s="80"/>
      <c r="BRH309" s="80"/>
      <c r="BRI309" s="80"/>
      <c r="BRJ309" s="80"/>
      <c r="BRK309" s="80"/>
      <c r="BRL309" s="80"/>
      <c r="BRM309" s="80"/>
      <c r="BRN309" s="80"/>
      <c r="BRO309" s="80"/>
      <c r="BRP309" s="80"/>
      <c r="BRQ309" s="80"/>
      <c r="BRR309" s="80"/>
      <c r="BRS309" s="80"/>
      <c r="BRT309" s="80"/>
      <c r="BRU309" s="80"/>
      <c r="BRV309" s="80"/>
      <c r="BRW309" s="80"/>
      <c r="BRX309" s="80"/>
      <c r="BRY309" s="80"/>
      <c r="BRZ309" s="80"/>
      <c r="BSA309" s="80"/>
      <c r="BSB309" s="80"/>
      <c r="BSC309" s="80"/>
      <c r="BSD309" s="80"/>
      <c r="BSE309" s="80"/>
      <c r="BSF309" s="80"/>
      <c r="BSG309" s="80"/>
      <c r="BSH309" s="80"/>
      <c r="BSI309" s="80"/>
      <c r="BSJ309" s="80"/>
      <c r="BSK309" s="80"/>
      <c r="BSL309" s="80"/>
      <c r="BSM309" s="80"/>
      <c r="BSN309" s="80"/>
      <c r="BSO309" s="80"/>
      <c r="BSP309" s="80"/>
      <c r="BSQ309" s="80"/>
      <c r="BSR309" s="80"/>
      <c r="BSS309" s="80"/>
      <c r="BST309" s="80"/>
      <c r="BSU309" s="80"/>
      <c r="BSV309" s="80"/>
      <c r="BSW309" s="80"/>
      <c r="BSX309" s="80"/>
      <c r="BSY309" s="80"/>
      <c r="BSZ309" s="80"/>
      <c r="BTA309" s="80"/>
      <c r="BTB309" s="80"/>
      <c r="BTC309" s="80"/>
      <c r="BTD309" s="80"/>
      <c r="BTE309" s="80"/>
      <c r="BTF309" s="80"/>
      <c r="BTG309" s="80"/>
      <c r="BTH309" s="80"/>
      <c r="BTI309" s="80"/>
      <c r="BTJ309" s="80"/>
      <c r="BTK309" s="80"/>
      <c r="BTL309" s="80"/>
      <c r="BTM309" s="80"/>
      <c r="BTN309" s="80"/>
      <c r="BTO309" s="80"/>
      <c r="BTP309" s="80"/>
      <c r="BTQ309" s="80"/>
      <c r="BTR309" s="80"/>
      <c r="BTS309" s="80"/>
      <c r="BTT309" s="80"/>
      <c r="BTU309" s="80"/>
      <c r="BTV309" s="80"/>
      <c r="BTW309" s="80"/>
      <c r="BTX309" s="80"/>
      <c r="BTY309" s="80"/>
      <c r="BTZ309" s="80"/>
      <c r="BUA309" s="80"/>
      <c r="BUB309" s="80"/>
      <c r="BUC309" s="80"/>
      <c r="BUD309" s="80"/>
      <c r="BUE309" s="80"/>
      <c r="BUF309" s="80"/>
      <c r="BUG309" s="80"/>
      <c r="BUH309" s="80"/>
      <c r="BUI309" s="80"/>
      <c r="BUJ309" s="80"/>
      <c r="BUK309" s="80"/>
      <c r="BUL309" s="80"/>
      <c r="BUM309" s="80"/>
      <c r="BUN309" s="80"/>
      <c r="BUO309" s="80"/>
      <c r="BUP309" s="80"/>
      <c r="BUQ309" s="80"/>
      <c r="BUR309" s="80"/>
      <c r="BUS309" s="80"/>
      <c r="BUT309" s="80"/>
      <c r="BUU309" s="80"/>
      <c r="BUV309" s="80"/>
      <c r="BUW309" s="80"/>
      <c r="BUX309" s="80"/>
      <c r="BUY309" s="80"/>
      <c r="BUZ309" s="80"/>
      <c r="BVA309" s="80"/>
      <c r="BVB309" s="80"/>
      <c r="BVC309" s="80"/>
      <c r="BVD309" s="80"/>
      <c r="BVE309" s="80"/>
      <c r="BVF309" s="80"/>
      <c r="BVG309" s="80"/>
      <c r="BVH309" s="80"/>
      <c r="BVI309" s="80"/>
      <c r="BVJ309" s="80"/>
      <c r="BVK309" s="80"/>
      <c r="BVL309" s="80"/>
      <c r="BVM309" s="80"/>
      <c r="BVN309" s="80"/>
      <c r="BVO309" s="80"/>
      <c r="BVP309" s="80"/>
      <c r="BVQ309" s="80"/>
      <c r="BVR309" s="80"/>
      <c r="BVS309" s="80"/>
      <c r="BVT309" s="80"/>
      <c r="BVU309" s="80"/>
      <c r="BVV309" s="80"/>
      <c r="BVW309" s="80"/>
      <c r="BVX309" s="80"/>
      <c r="BVY309" s="80"/>
      <c r="BVZ309" s="80"/>
      <c r="BWA309" s="80"/>
      <c r="BWB309" s="80"/>
      <c r="BWC309" s="80"/>
      <c r="BWD309" s="80"/>
      <c r="BWE309" s="80"/>
      <c r="BWF309" s="80"/>
      <c r="BWG309" s="80"/>
      <c r="BWH309" s="80"/>
      <c r="BWI309" s="80"/>
      <c r="BWJ309" s="80"/>
      <c r="BWK309" s="80"/>
      <c r="BWL309" s="80"/>
      <c r="BWM309" s="80"/>
      <c r="BWN309" s="80"/>
      <c r="BWO309" s="80"/>
      <c r="BWP309" s="80"/>
      <c r="BWQ309" s="80"/>
      <c r="BWR309" s="80"/>
      <c r="BWS309" s="80"/>
      <c r="BWT309" s="80"/>
      <c r="BWU309" s="80"/>
      <c r="BWV309" s="80"/>
      <c r="BWW309" s="80"/>
      <c r="BWX309" s="80"/>
      <c r="BWY309" s="80"/>
      <c r="BWZ309" s="80"/>
      <c r="BXA309" s="80"/>
      <c r="BXB309" s="80"/>
      <c r="BXC309" s="80"/>
      <c r="BXD309" s="80"/>
      <c r="BXE309" s="80"/>
      <c r="BXF309" s="80"/>
      <c r="BXG309" s="80"/>
      <c r="BXH309" s="80"/>
      <c r="BXI309" s="80"/>
      <c r="BXJ309" s="80"/>
      <c r="BXK309" s="80"/>
      <c r="BXL309" s="80"/>
      <c r="BXM309" s="80"/>
      <c r="BXN309" s="80"/>
      <c r="BXO309" s="80"/>
      <c r="BXP309" s="80"/>
      <c r="BXQ309" s="80"/>
      <c r="BXR309" s="80"/>
      <c r="BXS309" s="80"/>
      <c r="BXT309" s="80"/>
      <c r="BXU309" s="80"/>
      <c r="BXV309" s="80"/>
      <c r="BXW309" s="80"/>
      <c r="BXX309" s="80"/>
      <c r="BXY309" s="80"/>
      <c r="BXZ309" s="80"/>
      <c r="BYA309" s="80"/>
      <c r="BYB309" s="80"/>
      <c r="BYC309" s="80"/>
      <c r="BYD309" s="80"/>
      <c r="BYE309" s="80"/>
      <c r="BYF309" s="80"/>
      <c r="BYG309" s="80"/>
      <c r="BYH309" s="80"/>
      <c r="BYI309" s="80"/>
      <c r="BYJ309" s="80"/>
      <c r="BYK309" s="80"/>
      <c r="BYL309" s="80"/>
      <c r="BYM309" s="80"/>
      <c r="BYN309" s="80"/>
      <c r="BYO309" s="80"/>
      <c r="BYP309" s="80"/>
      <c r="BYQ309" s="80"/>
      <c r="BYR309" s="80"/>
      <c r="BYS309" s="80"/>
      <c r="BYT309" s="80"/>
      <c r="BYU309" s="80"/>
      <c r="BYV309" s="80"/>
      <c r="BYW309" s="80"/>
      <c r="BYX309" s="80"/>
      <c r="BYY309" s="80"/>
      <c r="BYZ309" s="80"/>
      <c r="BZA309" s="80"/>
      <c r="BZB309" s="80"/>
      <c r="BZC309" s="80"/>
      <c r="BZD309" s="80"/>
      <c r="BZE309" s="80"/>
      <c r="BZF309" s="80"/>
      <c r="BZG309" s="80"/>
      <c r="BZH309" s="80"/>
      <c r="BZI309" s="80"/>
      <c r="BZJ309" s="80"/>
      <c r="BZK309" s="80"/>
      <c r="BZL309" s="80"/>
      <c r="BZM309" s="80"/>
      <c r="BZN309" s="80"/>
      <c r="BZO309" s="80"/>
      <c r="BZP309" s="80"/>
      <c r="BZQ309" s="80"/>
      <c r="BZR309" s="80"/>
      <c r="BZS309" s="80"/>
      <c r="BZT309" s="80"/>
      <c r="BZU309" s="80"/>
      <c r="BZV309" s="80"/>
      <c r="BZW309" s="80"/>
      <c r="BZX309" s="80"/>
      <c r="BZY309" s="80"/>
      <c r="BZZ309" s="80"/>
      <c r="CAA309" s="80"/>
      <c r="CAB309" s="80"/>
      <c r="CAC309" s="80"/>
      <c r="CAD309" s="80"/>
      <c r="CAE309" s="80"/>
      <c r="CAF309" s="80"/>
      <c r="CAG309" s="80"/>
      <c r="CAH309" s="80"/>
      <c r="CAI309" s="80"/>
      <c r="CAJ309" s="80"/>
      <c r="CAK309" s="80"/>
      <c r="CAL309" s="80"/>
      <c r="CAM309" s="80"/>
      <c r="CAN309" s="80"/>
      <c r="CAO309" s="80"/>
      <c r="CAP309" s="80"/>
      <c r="CAQ309" s="80"/>
      <c r="CAR309" s="80"/>
      <c r="CAS309" s="80"/>
      <c r="CAT309" s="80"/>
      <c r="CAU309" s="80"/>
      <c r="CAV309" s="80"/>
      <c r="CAW309" s="80"/>
      <c r="CAX309" s="80"/>
      <c r="CAY309" s="80"/>
      <c r="CAZ309" s="80"/>
      <c r="CBA309" s="80"/>
      <c r="CBB309" s="80"/>
      <c r="CBC309" s="80"/>
      <c r="CBD309" s="80"/>
      <c r="CBE309" s="80"/>
      <c r="CBF309" s="80"/>
      <c r="CBG309" s="80"/>
      <c r="CBH309" s="80"/>
      <c r="CBI309" s="80"/>
      <c r="CBJ309" s="80"/>
      <c r="CBK309" s="80"/>
      <c r="CBL309" s="80"/>
      <c r="CBM309" s="80"/>
      <c r="CBN309" s="80"/>
      <c r="CBO309" s="80"/>
      <c r="CBP309" s="80"/>
      <c r="CBQ309" s="80"/>
      <c r="CBR309" s="80"/>
      <c r="CBS309" s="80"/>
      <c r="CBT309" s="80"/>
      <c r="CBU309" s="80"/>
      <c r="CBV309" s="80"/>
      <c r="CBW309" s="80"/>
      <c r="CBX309" s="80"/>
      <c r="CBY309" s="80"/>
      <c r="CBZ309" s="80"/>
      <c r="CCA309" s="80"/>
      <c r="CCB309" s="80"/>
      <c r="CCC309" s="80"/>
      <c r="CCD309" s="80"/>
      <c r="CCE309" s="80"/>
      <c r="CCF309" s="80"/>
      <c r="CCG309" s="80"/>
      <c r="CCH309" s="80"/>
      <c r="CCI309" s="80"/>
      <c r="CCJ309" s="80"/>
      <c r="CCK309" s="80"/>
      <c r="CCL309" s="80"/>
      <c r="CCM309" s="80"/>
      <c r="CCN309" s="80"/>
      <c r="CCO309" s="80"/>
      <c r="CCP309" s="80"/>
      <c r="CCQ309" s="80"/>
      <c r="CCR309" s="80"/>
      <c r="CCS309" s="80"/>
      <c r="CCT309" s="80"/>
      <c r="CCU309" s="80"/>
      <c r="CCV309" s="80"/>
      <c r="CCW309" s="80"/>
      <c r="CCX309" s="80"/>
      <c r="CCY309" s="80"/>
      <c r="CCZ309" s="80"/>
      <c r="CDA309" s="80"/>
      <c r="CDB309" s="80"/>
      <c r="CDC309" s="80"/>
      <c r="CDD309" s="80"/>
      <c r="CDE309" s="80"/>
      <c r="CDF309" s="80"/>
      <c r="CDG309" s="80"/>
      <c r="CDH309" s="80"/>
      <c r="CDI309" s="80"/>
      <c r="CDJ309" s="80"/>
      <c r="CDK309" s="80"/>
      <c r="CDL309" s="80"/>
      <c r="CDM309" s="80"/>
      <c r="CDN309" s="80"/>
      <c r="CDO309" s="80"/>
      <c r="CDP309" s="80"/>
      <c r="CDQ309" s="80"/>
      <c r="CDR309" s="80"/>
      <c r="CDS309" s="80"/>
      <c r="CDT309" s="80"/>
      <c r="CDU309" s="80"/>
      <c r="CDV309" s="80"/>
      <c r="CDW309" s="80"/>
      <c r="CDX309" s="80"/>
      <c r="CDY309" s="80"/>
      <c r="CDZ309" s="80"/>
      <c r="CEA309" s="80"/>
      <c r="CEB309" s="80"/>
      <c r="CEC309" s="80"/>
      <c r="CED309" s="80"/>
      <c r="CEE309" s="80"/>
      <c r="CEF309" s="80"/>
      <c r="CEG309" s="80"/>
      <c r="CEH309" s="80"/>
      <c r="CEI309" s="80"/>
      <c r="CEJ309" s="80"/>
      <c r="CEK309" s="80"/>
      <c r="CEL309" s="80"/>
      <c r="CEM309" s="80"/>
      <c r="CEN309" s="80"/>
      <c r="CEO309" s="80"/>
      <c r="CEP309" s="80"/>
      <c r="CEQ309" s="80"/>
      <c r="CER309" s="80"/>
      <c r="CES309" s="80"/>
      <c r="CET309" s="80"/>
      <c r="CEU309" s="80"/>
      <c r="CEV309" s="80"/>
      <c r="CEW309" s="80"/>
      <c r="CEX309" s="80"/>
      <c r="CEY309" s="80"/>
      <c r="CEZ309" s="80"/>
      <c r="CFA309" s="80"/>
      <c r="CFB309" s="80"/>
      <c r="CFC309" s="80"/>
      <c r="CFD309" s="80"/>
      <c r="CFE309" s="80"/>
      <c r="CFF309" s="80"/>
      <c r="CFG309" s="80"/>
      <c r="CFH309" s="80"/>
      <c r="CFI309" s="80"/>
      <c r="CFJ309" s="80"/>
      <c r="CFK309" s="80"/>
      <c r="CFL309" s="80"/>
      <c r="CFM309" s="80"/>
      <c r="CFN309" s="80"/>
      <c r="CFO309" s="80"/>
      <c r="CFP309" s="80"/>
      <c r="CFQ309" s="80"/>
      <c r="CFR309" s="80"/>
      <c r="CFS309" s="80"/>
      <c r="CFT309" s="80"/>
      <c r="CFU309" s="80"/>
      <c r="CFV309" s="80"/>
      <c r="CFW309" s="80"/>
      <c r="CFX309" s="80"/>
      <c r="CFY309" s="80"/>
      <c r="CFZ309" s="80"/>
      <c r="CGA309" s="80"/>
      <c r="CGB309" s="80"/>
      <c r="CGC309" s="80"/>
      <c r="CGD309" s="80"/>
      <c r="CGE309" s="80"/>
      <c r="CGF309" s="80"/>
      <c r="CGG309" s="80"/>
      <c r="CGH309" s="80"/>
      <c r="CGI309" s="80"/>
      <c r="CGJ309" s="80"/>
      <c r="CGK309" s="80"/>
      <c r="CGL309" s="80"/>
      <c r="CGM309" s="80"/>
      <c r="CGN309" s="80"/>
      <c r="CGO309" s="80"/>
      <c r="CGP309" s="80"/>
      <c r="CGQ309" s="80"/>
      <c r="CGR309" s="80"/>
      <c r="CGS309" s="80"/>
      <c r="CGT309" s="80"/>
      <c r="CGU309" s="80"/>
      <c r="CGV309" s="80"/>
      <c r="CGW309" s="80"/>
      <c r="CGX309" s="80"/>
      <c r="CGY309" s="80"/>
      <c r="CGZ309" s="80"/>
      <c r="CHA309" s="80"/>
      <c r="CHB309" s="80"/>
      <c r="CHC309" s="80"/>
      <c r="CHD309" s="80"/>
      <c r="CHE309" s="80"/>
      <c r="CHF309" s="80"/>
      <c r="CHG309" s="80"/>
      <c r="CHH309" s="80"/>
      <c r="CHI309" s="80"/>
      <c r="CHJ309" s="80"/>
      <c r="CHK309" s="80"/>
      <c r="CHL309" s="80"/>
      <c r="CHM309" s="80"/>
      <c r="CHN309" s="80"/>
      <c r="CHO309" s="80"/>
      <c r="CHP309" s="80"/>
      <c r="CHQ309" s="80"/>
      <c r="CHR309" s="80"/>
      <c r="CHS309" s="80"/>
      <c r="CHT309" s="80"/>
      <c r="CHU309" s="80"/>
      <c r="CHV309" s="80"/>
      <c r="CHW309" s="80"/>
      <c r="CHX309" s="80"/>
      <c r="CHY309" s="80"/>
      <c r="CHZ309" s="80"/>
      <c r="CIA309" s="80"/>
      <c r="CIB309" s="80"/>
      <c r="CIC309" s="80"/>
      <c r="CID309" s="80"/>
      <c r="CIE309" s="80"/>
      <c r="CIF309" s="80"/>
      <c r="CIG309" s="80"/>
      <c r="CIH309" s="80"/>
      <c r="CII309" s="80"/>
      <c r="CIJ309" s="80"/>
      <c r="CIK309" s="80"/>
      <c r="CIL309" s="80"/>
      <c r="CIM309" s="80"/>
      <c r="CIN309" s="80"/>
      <c r="CIO309" s="80"/>
      <c r="CIP309" s="80"/>
      <c r="CIQ309" s="80"/>
      <c r="CIR309" s="80"/>
      <c r="CIS309" s="80"/>
      <c r="CIT309" s="80"/>
      <c r="CIU309" s="80"/>
      <c r="CIV309" s="80"/>
      <c r="CIW309" s="80"/>
      <c r="CIX309" s="80"/>
      <c r="CIY309" s="80"/>
      <c r="CIZ309" s="80"/>
      <c r="CJA309" s="80"/>
      <c r="CJB309" s="80"/>
      <c r="CJC309" s="80"/>
      <c r="CJD309" s="80"/>
      <c r="CJE309" s="80"/>
      <c r="CJF309" s="80"/>
      <c r="CJG309" s="80"/>
      <c r="CJH309" s="80"/>
      <c r="CJI309" s="80"/>
      <c r="CJJ309" s="80"/>
      <c r="CJK309" s="80"/>
      <c r="CJL309" s="80"/>
      <c r="CJM309" s="80"/>
      <c r="CJN309" s="80"/>
      <c r="CJO309" s="80"/>
      <c r="CJP309" s="80"/>
      <c r="CJQ309" s="80"/>
      <c r="CJR309" s="80"/>
      <c r="CJS309" s="80"/>
      <c r="CJT309" s="80"/>
      <c r="CJU309" s="80"/>
      <c r="CJV309" s="80"/>
      <c r="CJW309" s="80"/>
      <c r="CJX309" s="80"/>
      <c r="CJY309" s="80"/>
      <c r="CJZ309" s="80"/>
      <c r="CKA309" s="80"/>
      <c r="CKB309" s="80"/>
      <c r="CKC309" s="80"/>
      <c r="CKD309" s="80"/>
      <c r="CKE309" s="80"/>
      <c r="CKF309" s="80"/>
      <c r="CKG309" s="80"/>
      <c r="CKH309" s="80"/>
      <c r="CKI309" s="80"/>
      <c r="CKJ309" s="80"/>
      <c r="CKK309" s="80"/>
      <c r="CKL309" s="80"/>
      <c r="CKM309" s="80"/>
      <c r="CKN309" s="80"/>
      <c r="CKO309" s="80"/>
      <c r="CKP309" s="80"/>
      <c r="CKQ309" s="80"/>
      <c r="CKR309" s="80"/>
      <c r="CKS309" s="80"/>
      <c r="CKT309" s="80"/>
      <c r="CKU309" s="80"/>
      <c r="CKV309" s="80"/>
      <c r="CKW309" s="80"/>
      <c r="CKX309" s="80"/>
      <c r="CKY309" s="80"/>
      <c r="CKZ309" s="80"/>
      <c r="CLA309" s="80"/>
      <c r="CLB309" s="80"/>
      <c r="CLC309" s="80"/>
      <c r="CLD309" s="80"/>
      <c r="CLE309" s="80"/>
      <c r="CLF309" s="80"/>
      <c r="CLG309" s="80"/>
      <c r="CLH309" s="80"/>
      <c r="CLI309" s="80"/>
      <c r="CLJ309" s="80"/>
      <c r="CLK309" s="80"/>
      <c r="CLL309" s="80"/>
      <c r="CLM309" s="80"/>
      <c r="CLN309" s="80"/>
      <c r="CLO309" s="80"/>
      <c r="CLP309" s="80"/>
      <c r="CLQ309" s="80"/>
      <c r="CLR309" s="80"/>
      <c r="CLS309" s="80"/>
      <c r="CLT309" s="80"/>
      <c r="CLU309" s="80"/>
      <c r="CLV309" s="80"/>
      <c r="CLW309" s="80"/>
      <c r="CLX309" s="80"/>
      <c r="CLY309" s="80"/>
      <c r="CLZ309" s="80"/>
      <c r="CMA309" s="80"/>
      <c r="CMB309" s="80"/>
      <c r="CMC309" s="80"/>
      <c r="CMD309" s="80"/>
      <c r="CME309" s="80"/>
      <c r="CMF309" s="80"/>
      <c r="CMG309" s="80"/>
      <c r="CMH309" s="80"/>
      <c r="CMI309" s="80"/>
      <c r="CMJ309" s="80"/>
      <c r="CMK309" s="80"/>
      <c r="CML309" s="80"/>
      <c r="CMM309" s="80"/>
      <c r="CMN309" s="80"/>
      <c r="CMO309" s="80"/>
      <c r="CMP309" s="80"/>
      <c r="CMQ309" s="80"/>
      <c r="CMR309" s="80"/>
      <c r="CMS309" s="80"/>
      <c r="CMT309" s="80"/>
      <c r="CMU309" s="80"/>
      <c r="CMV309" s="80"/>
      <c r="CMW309" s="80"/>
      <c r="CMX309" s="80"/>
      <c r="CMY309" s="80"/>
      <c r="CMZ309" s="80"/>
      <c r="CNA309" s="80"/>
      <c r="CNB309" s="80"/>
      <c r="CNC309" s="80"/>
      <c r="CND309" s="80"/>
      <c r="CNE309" s="80"/>
      <c r="CNF309" s="80"/>
      <c r="CNG309" s="80"/>
      <c r="CNH309" s="80"/>
      <c r="CNI309" s="80"/>
      <c r="CNJ309" s="80"/>
      <c r="CNK309" s="80"/>
      <c r="CNL309" s="80"/>
      <c r="CNM309" s="80"/>
      <c r="CNN309" s="80"/>
      <c r="CNO309" s="80"/>
      <c r="CNP309" s="80"/>
      <c r="CNQ309" s="80"/>
      <c r="CNR309" s="80"/>
      <c r="CNS309" s="80"/>
      <c r="CNT309" s="80"/>
      <c r="CNU309" s="80"/>
      <c r="CNV309" s="80"/>
      <c r="CNW309" s="80"/>
      <c r="CNX309" s="80"/>
      <c r="CNY309" s="80"/>
      <c r="CNZ309" s="80"/>
      <c r="COA309" s="80"/>
      <c r="COB309" s="80"/>
      <c r="COC309" s="80"/>
      <c r="COD309" s="80"/>
      <c r="COE309" s="80"/>
      <c r="COF309" s="80"/>
      <c r="COG309" s="80"/>
      <c r="COH309" s="80"/>
      <c r="COI309" s="80"/>
      <c r="COJ309" s="80"/>
      <c r="COK309" s="80"/>
      <c r="COL309" s="80"/>
      <c r="COM309" s="80"/>
      <c r="CON309" s="80"/>
      <c r="COO309" s="80"/>
      <c r="COP309" s="80"/>
      <c r="COQ309" s="80"/>
      <c r="COR309" s="80"/>
      <c r="COS309" s="80"/>
      <c r="COT309" s="80"/>
      <c r="COU309" s="80"/>
      <c r="COV309" s="80"/>
      <c r="COW309" s="80"/>
      <c r="COX309" s="80"/>
      <c r="COY309" s="80"/>
      <c r="COZ309" s="80"/>
      <c r="CPA309" s="80"/>
      <c r="CPB309" s="80"/>
      <c r="CPC309" s="80"/>
      <c r="CPD309" s="80"/>
      <c r="CPE309" s="80"/>
      <c r="CPF309" s="80"/>
      <c r="CPG309" s="80"/>
      <c r="CPH309" s="80"/>
      <c r="CPI309" s="80"/>
      <c r="CPJ309" s="80"/>
      <c r="CPK309" s="80"/>
      <c r="CPL309" s="80"/>
      <c r="CPM309" s="80"/>
      <c r="CPN309" s="80"/>
      <c r="CPO309" s="80"/>
      <c r="CPP309" s="80"/>
      <c r="CPQ309" s="80"/>
      <c r="CPR309" s="80"/>
      <c r="CPS309" s="80"/>
      <c r="CPT309" s="80"/>
      <c r="CPU309" s="80"/>
      <c r="CPV309" s="80"/>
      <c r="CPW309" s="80"/>
      <c r="CPX309" s="80"/>
      <c r="CPY309" s="80"/>
      <c r="CPZ309" s="80"/>
      <c r="CQA309" s="80"/>
      <c r="CQB309" s="80"/>
      <c r="CQC309" s="80"/>
      <c r="CQD309" s="80"/>
      <c r="CQE309" s="80"/>
      <c r="CQF309" s="80"/>
      <c r="CQG309" s="80"/>
      <c r="CQH309" s="80"/>
      <c r="CQI309" s="80"/>
      <c r="CQJ309" s="80"/>
      <c r="CQK309" s="80"/>
      <c r="CQL309" s="80"/>
      <c r="CQM309" s="80"/>
      <c r="CQN309" s="80"/>
      <c r="CQO309" s="80"/>
      <c r="CQP309" s="80"/>
      <c r="CQQ309" s="80"/>
      <c r="CQR309" s="80"/>
      <c r="CQS309" s="80"/>
      <c r="CQT309" s="80"/>
      <c r="CQU309" s="80"/>
      <c r="CQV309" s="80"/>
      <c r="CQW309" s="80"/>
      <c r="CQX309" s="80"/>
      <c r="CQY309" s="80"/>
      <c r="CQZ309" s="80"/>
      <c r="CRA309" s="80"/>
      <c r="CRB309" s="80"/>
      <c r="CRC309" s="80"/>
      <c r="CRD309" s="80"/>
      <c r="CRE309" s="80"/>
      <c r="CRF309" s="80"/>
      <c r="CRG309" s="80"/>
      <c r="CRH309" s="80"/>
      <c r="CRI309" s="80"/>
      <c r="CRJ309" s="80"/>
      <c r="CRK309" s="80"/>
      <c r="CRL309" s="80"/>
      <c r="CRM309" s="80"/>
      <c r="CRN309" s="80"/>
      <c r="CRO309" s="80"/>
      <c r="CRP309" s="80"/>
      <c r="CRQ309" s="80"/>
      <c r="CRR309" s="80"/>
      <c r="CRS309" s="80"/>
      <c r="CRT309" s="80"/>
      <c r="CRU309" s="80"/>
      <c r="CRV309" s="80"/>
      <c r="CRW309" s="80"/>
      <c r="CRX309" s="80"/>
      <c r="CRY309" s="80"/>
      <c r="CRZ309" s="80"/>
      <c r="CSA309" s="80"/>
      <c r="CSB309" s="80"/>
      <c r="CSC309" s="80"/>
      <c r="CSD309" s="80"/>
      <c r="CSE309" s="80"/>
      <c r="CSF309" s="80"/>
      <c r="CSG309" s="80"/>
      <c r="CSH309" s="80"/>
      <c r="CSI309" s="80"/>
      <c r="CSJ309" s="80"/>
      <c r="CSK309" s="80"/>
      <c r="CSL309" s="80"/>
      <c r="CSM309" s="80"/>
      <c r="CSN309" s="80"/>
      <c r="CSO309" s="80"/>
      <c r="CSP309" s="80"/>
      <c r="CSQ309" s="80"/>
      <c r="CSR309" s="80"/>
      <c r="CSS309" s="80"/>
      <c r="CST309" s="80"/>
      <c r="CSU309" s="80"/>
      <c r="CSV309" s="80"/>
      <c r="CSW309" s="80"/>
      <c r="CSX309" s="80"/>
      <c r="CSY309" s="80"/>
      <c r="CSZ309" s="80"/>
      <c r="CTA309" s="80"/>
      <c r="CTB309" s="80"/>
      <c r="CTC309" s="80"/>
      <c r="CTD309" s="80"/>
      <c r="CTE309" s="80"/>
      <c r="CTF309" s="80"/>
      <c r="CTG309" s="80"/>
      <c r="CTH309" s="80"/>
      <c r="CTI309" s="80"/>
      <c r="CTJ309" s="80"/>
      <c r="CTK309" s="80"/>
      <c r="CTL309" s="80"/>
      <c r="CTM309" s="80"/>
      <c r="CTN309" s="80"/>
      <c r="CTO309" s="80"/>
      <c r="CTP309" s="80"/>
      <c r="CTQ309" s="80"/>
      <c r="CTR309" s="80"/>
      <c r="CTS309" s="80"/>
      <c r="CTT309" s="80"/>
      <c r="CTU309" s="80"/>
      <c r="CTV309" s="80"/>
      <c r="CTW309" s="80"/>
      <c r="CTX309" s="80"/>
      <c r="CTY309" s="80"/>
      <c r="CTZ309" s="80"/>
      <c r="CUA309" s="80"/>
      <c r="CUB309" s="80"/>
      <c r="CUC309" s="80"/>
      <c r="CUD309" s="80"/>
      <c r="CUE309" s="80"/>
      <c r="CUF309" s="80"/>
      <c r="CUG309" s="80"/>
      <c r="CUH309" s="80"/>
      <c r="CUI309" s="80"/>
      <c r="CUJ309" s="80"/>
      <c r="CUK309" s="80"/>
      <c r="CUL309" s="80"/>
      <c r="CUM309" s="80"/>
      <c r="CUN309" s="80"/>
      <c r="CUO309" s="80"/>
      <c r="CUP309" s="80"/>
      <c r="CUQ309" s="80"/>
      <c r="CUR309" s="80"/>
      <c r="CUS309" s="80"/>
      <c r="CUT309" s="80"/>
      <c r="CUU309" s="80"/>
      <c r="CUV309" s="80"/>
      <c r="CUW309" s="80"/>
      <c r="CUX309" s="80"/>
      <c r="CUY309" s="80"/>
      <c r="CUZ309" s="80"/>
      <c r="CVA309" s="80"/>
      <c r="CVB309" s="80"/>
      <c r="CVC309" s="80"/>
      <c r="CVD309" s="80"/>
      <c r="CVE309" s="80"/>
      <c r="CVF309" s="80"/>
      <c r="CVG309" s="80"/>
      <c r="CVH309" s="80"/>
      <c r="CVI309" s="80"/>
      <c r="CVJ309" s="80"/>
      <c r="CVK309" s="80"/>
      <c r="CVL309" s="80"/>
      <c r="CVM309" s="80"/>
      <c r="CVN309" s="80"/>
      <c r="CVO309" s="80"/>
      <c r="CVP309" s="80"/>
      <c r="CVQ309" s="80"/>
      <c r="CVR309" s="80"/>
      <c r="CVS309" s="80"/>
      <c r="CVT309" s="80"/>
      <c r="CVU309" s="80"/>
      <c r="CVV309" s="80"/>
      <c r="CVW309" s="80"/>
      <c r="CVX309" s="80"/>
      <c r="CVY309" s="80"/>
      <c r="CVZ309" s="80"/>
      <c r="CWA309" s="80"/>
      <c r="CWB309" s="80"/>
      <c r="CWC309" s="80"/>
      <c r="CWD309" s="80"/>
      <c r="CWE309" s="80"/>
      <c r="CWF309" s="80"/>
      <c r="CWG309" s="80"/>
      <c r="CWH309" s="80"/>
      <c r="CWI309" s="80"/>
      <c r="CWJ309" s="80"/>
      <c r="CWK309" s="80"/>
      <c r="CWL309" s="80"/>
      <c r="CWM309" s="80"/>
      <c r="CWN309" s="80"/>
      <c r="CWO309" s="80"/>
      <c r="CWP309" s="80"/>
      <c r="CWQ309" s="80"/>
      <c r="CWR309" s="80"/>
      <c r="CWS309" s="80"/>
      <c r="CWT309" s="80"/>
      <c r="CWU309" s="80"/>
      <c r="CWV309" s="80"/>
      <c r="CWW309" s="80"/>
      <c r="CWX309" s="80"/>
      <c r="CWY309" s="80"/>
      <c r="CWZ309" s="80"/>
      <c r="CXA309" s="80"/>
      <c r="CXB309" s="80"/>
      <c r="CXC309" s="80"/>
      <c r="CXD309" s="80"/>
      <c r="CXE309" s="80"/>
      <c r="CXF309" s="80"/>
      <c r="CXG309" s="80"/>
      <c r="CXH309" s="80"/>
      <c r="CXI309" s="80"/>
      <c r="CXJ309" s="80"/>
      <c r="CXK309" s="80"/>
      <c r="CXL309" s="80"/>
      <c r="CXM309" s="80"/>
      <c r="CXN309" s="80"/>
      <c r="CXO309" s="80"/>
      <c r="CXP309" s="80"/>
      <c r="CXQ309" s="80"/>
      <c r="CXR309" s="80"/>
      <c r="CXS309" s="80"/>
      <c r="CXT309" s="80"/>
      <c r="CXU309" s="80"/>
      <c r="CXV309" s="80"/>
      <c r="CXW309" s="80"/>
      <c r="CXX309" s="80"/>
      <c r="CXY309" s="80"/>
      <c r="CXZ309" s="80"/>
      <c r="CYA309" s="80"/>
      <c r="CYB309" s="80"/>
      <c r="CYC309" s="80"/>
      <c r="CYD309" s="80"/>
      <c r="CYE309" s="80"/>
      <c r="CYF309" s="80"/>
      <c r="CYG309" s="80"/>
      <c r="CYH309" s="80"/>
      <c r="CYI309" s="80"/>
      <c r="CYJ309" s="80"/>
      <c r="CYK309" s="80"/>
      <c r="CYL309" s="80"/>
      <c r="CYM309" s="80"/>
      <c r="CYN309" s="80"/>
      <c r="CYO309" s="80"/>
      <c r="CYP309" s="80"/>
      <c r="CYQ309" s="80"/>
      <c r="CYR309" s="80"/>
      <c r="CYS309" s="80"/>
      <c r="CYT309" s="80"/>
      <c r="CYU309" s="80"/>
      <c r="CYV309" s="80"/>
      <c r="CYW309" s="80"/>
      <c r="CYX309" s="80"/>
      <c r="CYY309" s="80"/>
      <c r="CYZ309" s="80"/>
      <c r="CZA309" s="80"/>
      <c r="CZB309" s="80"/>
      <c r="CZC309" s="80"/>
      <c r="CZD309" s="80"/>
      <c r="CZE309" s="80"/>
      <c r="CZF309" s="80"/>
      <c r="CZG309" s="80"/>
      <c r="CZH309" s="80"/>
      <c r="CZI309" s="80"/>
      <c r="CZJ309" s="80"/>
      <c r="CZK309" s="80"/>
      <c r="CZL309" s="80"/>
      <c r="CZM309" s="80"/>
      <c r="CZN309" s="80"/>
      <c r="CZO309" s="80"/>
      <c r="CZP309" s="80"/>
      <c r="CZQ309" s="80"/>
      <c r="CZR309" s="80"/>
      <c r="CZS309" s="80"/>
      <c r="CZT309" s="80"/>
      <c r="CZU309" s="80"/>
      <c r="CZV309" s="80"/>
      <c r="CZW309" s="80"/>
      <c r="CZX309" s="80"/>
      <c r="CZY309" s="80"/>
      <c r="CZZ309" s="80"/>
      <c r="DAA309" s="80"/>
      <c r="DAB309" s="80"/>
      <c r="DAC309" s="80"/>
      <c r="DAD309" s="80"/>
      <c r="DAE309" s="80"/>
      <c r="DAF309" s="80"/>
      <c r="DAG309" s="80"/>
      <c r="DAH309" s="80"/>
      <c r="DAI309" s="80"/>
      <c r="DAJ309" s="80"/>
      <c r="DAK309" s="80"/>
      <c r="DAL309" s="80"/>
      <c r="DAM309" s="80"/>
      <c r="DAN309" s="80"/>
      <c r="DAO309" s="80"/>
      <c r="DAP309" s="80"/>
      <c r="DAQ309" s="80"/>
      <c r="DAR309" s="80"/>
      <c r="DAS309" s="80"/>
      <c r="DAT309" s="80"/>
      <c r="DAU309" s="80"/>
      <c r="DAV309" s="80"/>
      <c r="DAW309" s="80"/>
      <c r="DAX309" s="80"/>
      <c r="DAY309" s="80"/>
      <c r="DAZ309" s="80"/>
      <c r="DBA309" s="80"/>
      <c r="DBB309" s="80"/>
      <c r="DBC309" s="80"/>
      <c r="DBD309" s="80"/>
      <c r="DBE309" s="80"/>
      <c r="DBF309" s="80"/>
      <c r="DBG309" s="80"/>
      <c r="DBH309" s="80"/>
      <c r="DBI309" s="80"/>
      <c r="DBJ309" s="80"/>
      <c r="DBK309" s="80"/>
      <c r="DBL309" s="80"/>
      <c r="DBM309" s="80"/>
      <c r="DBN309" s="80"/>
      <c r="DBO309" s="80"/>
      <c r="DBP309" s="80"/>
      <c r="DBQ309" s="80"/>
      <c r="DBR309" s="80"/>
      <c r="DBS309" s="80"/>
      <c r="DBT309" s="80"/>
      <c r="DBU309" s="80"/>
      <c r="DBV309" s="80"/>
      <c r="DBW309" s="80"/>
      <c r="DBX309" s="80"/>
      <c r="DBY309" s="80"/>
      <c r="DBZ309" s="80"/>
      <c r="DCA309" s="80"/>
      <c r="DCB309" s="80"/>
      <c r="DCC309" s="80"/>
      <c r="DCD309" s="80"/>
      <c r="DCE309" s="80"/>
      <c r="DCF309" s="80"/>
      <c r="DCG309" s="80"/>
      <c r="DCH309" s="80"/>
      <c r="DCI309" s="80"/>
      <c r="DCJ309" s="80"/>
      <c r="DCK309" s="80"/>
      <c r="DCL309" s="80"/>
      <c r="DCM309" s="80"/>
      <c r="DCN309" s="80"/>
      <c r="DCO309" s="80"/>
      <c r="DCP309" s="80"/>
      <c r="DCQ309" s="80"/>
      <c r="DCR309" s="80"/>
      <c r="DCS309" s="80"/>
      <c r="DCT309" s="80"/>
      <c r="DCU309" s="80"/>
      <c r="DCV309" s="80"/>
      <c r="DCW309" s="80"/>
      <c r="DCX309" s="80"/>
      <c r="DCY309" s="80"/>
      <c r="DCZ309" s="80"/>
      <c r="DDA309" s="80"/>
      <c r="DDB309" s="80"/>
      <c r="DDC309" s="80"/>
      <c r="DDD309" s="80"/>
      <c r="DDE309" s="80"/>
      <c r="DDF309" s="80"/>
      <c r="DDG309" s="80"/>
      <c r="DDH309" s="80"/>
      <c r="DDI309" s="80"/>
      <c r="DDJ309" s="80"/>
      <c r="DDK309" s="80"/>
      <c r="DDL309" s="80"/>
      <c r="DDM309" s="80"/>
      <c r="DDN309" s="80"/>
      <c r="DDO309" s="80"/>
      <c r="DDP309" s="80"/>
      <c r="DDQ309" s="80"/>
      <c r="DDR309" s="80"/>
      <c r="DDS309" s="80"/>
      <c r="DDT309" s="80"/>
      <c r="DDU309" s="80"/>
      <c r="DDV309" s="80"/>
      <c r="DDW309" s="80"/>
      <c r="DDX309" s="80"/>
      <c r="DDY309" s="80"/>
      <c r="DDZ309" s="80"/>
      <c r="DEA309" s="80"/>
      <c r="DEB309" s="80"/>
      <c r="DEC309" s="80"/>
      <c r="DED309" s="80"/>
      <c r="DEE309" s="80"/>
      <c r="DEF309" s="80"/>
      <c r="DEG309" s="80"/>
      <c r="DEH309" s="80"/>
      <c r="DEI309" s="80"/>
      <c r="DEJ309" s="80"/>
      <c r="DEK309" s="80"/>
      <c r="DEL309" s="80"/>
      <c r="DEM309" s="80"/>
      <c r="DEN309" s="80"/>
      <c r="DEO309" s="80"/>
      <c r="DEP309" s="80"/>
      <c r="DEQ309" s="80"/>
      <c r="DER309" s="80"/>
      <c r="DES309" s="80"/>
      <c r="DET309" s="80"/>
      <c r="DEU309" s="80"/>
      <c r="DEV309" s="80"/>
      <c r="DEW309" s="80"/>
      <c r="DEX309" s="80"/>
      <c r="DEY309" s="80"/>
      <c r="DEZ309" s="80"/>
      <c r="DFA309" s="80"/>
      <c r="DFB309" s="80"/>
      <c r="DFC309" s="80"/>
      <c r="DFD309" s="80"/>
      <c r="DFE309" s="80"/>
      <c r="DFF309" s="80"/>
      <c r="DFG309" s="80"/>
      <c r="DFH309" s="80"/>
      <c r="DFI309" s="80"/>
      <c r="DFJ309" s="80"/>
      <c r="DFK309" s="80"/>
      <c r="DFL309" s="80"/>
      <c r="DFM309" s="80"/>
      <c r="DFN309" s="80"/>
      <c r="DFO309" s="80"/>
      <c r="DFP309" s="80"/>
      <c r="DFQ309" s="80"/>
      <c r="DFR309" s="80"/>
      <c r="DFS309" s="80"/>
      <c r="DFT309" s="80"/>
      <c r="DFU309" s="80"/>
      <c r="DFV309" s="80"/>
      <c r="DFW309" s="80"/>
      <c r="DFX309" s="80"/>
      <c r="DFY309" s="80"/>
      <c r="DFZ309" s="80"/>
      <c r="DGA309" s="80"/>
      <c r="DGB309" s="80"/>
      <c r="DGC309" s="80"/>
      <c r="DGD309" s="80"/>
      <c r="DGE309" s="80"/>
      <c r="DGF309" s="80"/>
      <c r="DGG309" s="80"/>
      <c r="DGH309" s="80"/>
      <c r="DGI309" s="80"/>
      <c r="DGJ309" s="80"/>
      <c r="DGK309" s="80"/>
      <c r="DGL309" s="80"/>
      <c r="DGM309" s="80"/>
      <c r="DGN309" s="80"/>
      <c r="DGO309" s="80"/>
      <c r="DGP309" s="80"/>
      <c r="DGQ309" s="80"/>
      <c r="DGR309" s="80"/>
      <c r="DGS309" s="80"/>
      <c r="DGT309" s="80"/>
      <c r="DGU309" s="80"/>
      <c r="DGV309" s="80"/>
      <c r="DGW309" s="80"/>
      <c r="DGX309" s="80"/>
      <c r="DGY309" s="80"/>
      <c r="DGZ309" s="80"/>
      <c r="DHA309" s="80"/>
      <c r="DHB309" s="80"/>
      <c r="DHC309" s="80"/>
      <c r="DHD309" s="80"/>
      <c r="DHE309" s="80"/>
      <c r="DHF309" s="80"/>
      <c r="DHG309" s="80"/>
      <c r="DHH309" s="80"/>
      <c r="DHI309" s="80"/>
      <c r="DHJ309" s="80"/>
      <c r="DHK309" s="80"/>
      <c r="DHL309" s="80"/>
      <c r="DHM309" s="80"/>
      <c r="DHN309" s="80"/>
      <c r="DHO309" s="80"/>
      <c r="DHP309" s="80"/>
      <c r="DHQ309" s="80"/>
      <c r="DHR309" s="80"/>
      <c r="DHS309" s="80"/>
      <c r="DHT309" s="80"/>
      <c r="DHU309" s="80"/>
      <c r="DHV309" s="80"/>
      <c r="DHW309" s="80"/>
      <c r="DHX309" s="80"/>
      <c r="DHY309" s="80"/>
      <c r="DHZ309" s="80"/>
      <c r="DIA309" s="80"/>
      <c r="DIB309" s="80"/>
      <c r="DIC309" s="80"/>
      <c r="DID309" s="80"/>
      <c r="DIE309" s="80"/>
      <c r="DIF309" s="80"/>
      <c r="DIG309" s="80"/>
      <c r="DIH309" s="80"/>
      <c r="DII309" s="80"/>
      <c r="DIJ309" s="80"/>
      <c r="DIK309" s="80"/>
      <c r="DIL309" s="80"/>
      <c r="DIM309" s="80"/>
      <c r="DIN309" s="80"/>
      <c r="DIO309" s="80"/>
      <c r="DIP309" s="80"/>
      <c r="DIQ309" s="80"/>
      <c r="DIR309" s="80"/>
      <c r="DIS309" s="80"/>
      <c r="DIT309" s="80"/>
      <c r="DIU309" s="80"/>
      <c r="DIV309" s="80"/>
      <c r="DIW309" s="80"/>
      <c r="DIX309" s="80"/>
      <c r="DIY309" s="80"/>
      <c r="DIZ309" s="80"/>
      <c r="DJA309" s="80"/>
      <c r="DJB309" s="80"/>
      <c r="DJC309" s="80"/>
      <c r="DJD309" s="80"/>
      <c r="DJE309" s="80"/>
      <c r="DJF309" s="80"/>
      <c r="DJG309" s="80"/>
      <c r="DJH309" s="80"/>
      <c r="DJI309" s="80"/>
      <c r="DJJ309" s="80"/>
      <c r="DJK309" s="80"/>
      <c r="DJL309" s="80"/>
      <c r="DJM309" s="80"/>
      <c r="DJN309" s="80"/>
      <c r="DJO309" s="80"/>
      <c r="DJP309" s="80"/>
      <c r="DJQ309" s="80"/>
      <c r="DJR309" s="80"/>
      <c r="DJS309" s="80"/>
      <c r="DJT309" s="80"/>
      <c r="DJU309" s="80"/>
      <c r="DJV309" s="80"/>
      <c r="DJW309" s="80"/>
      <c r="DJX309" s="80"/>
      <c r="DJY309" s="80"/>
      <c r="DJZ309" s="80"/>
      <c r="DKA309" s="80"/>
      <c r="DKB309" s="80"/>
      <c r="DKC309" s="80"/>
      <c r="DKD309" s="80"/>
      <c r="DKE309" s="80"/>
      <c r="DKF309" s="80"/>
      <c r="DKG309" s="80"/>
      <c r="DKH309" s="80"/>
      <c r="DKI309" s="80"/>
      <c r="DKJ309" s="80"/>
      <c r="DKK309" s="80"/>
      <c r="DKL309" s="80"/>
      <c r="DKM309" s="80"/>
      <c r="DKN309" s="80"/>
      <c r="DKO309" s="80"/>
      <c r="DKP309" s="80"/>
      <c r="DKQ309" s="80"/>
      <c r="DKR309" s="80"/>
      <c r="DKS309" s="80"/>
      <c r="DKT309" s="80"/>
      <c r="DKU309" s="80"/>
      <c r="DKV309" s="80"/>
      <c r="DKW309" s="80"/>
      <c r="DKX309" s="80"/>
      <c r="DKY309" s="80"/>
      <c r="DKZ309" s="80"/>
      <c r="DLA309" s="80"/>
      <c r="DLB309" s="80"/>
      <c r="DLC309" s="80"/>
      <c r="DLD309" s="80"/>
      <c r="DLE309" s="80"/>
      <c r="DLF309" s="80"/>
      <c r="DLG309" s="80"/>
      <c r="DLH309" s="80"/>
      <c r="DLI309" s="80"/>
      <c r="DLJ309" s="80"/>
      <c r="DLK309" s="80"/>
      <c r="DLL309" s="80"/>
      <c r="DLM309" s="80"/>
      <c r="DLN309" s="80"/>
      <c r="DLO309" s="80"/>
      <c r="DLP309" s="80"/>
      <c r="DLQ309" s="80"/>
      <c r="DLR309" s="80"/>
      <c r="DLS309" s="80"/>
      <c r="DLT309" s="80"/>
      <c r="DLU309" s="80"/>
      <c r="DLV309" s="80"/>
      <c r="DLW309" s="80"/>
      <c r="DLX309" s="80"/>
      <c r="DLY309" s="80"/>
      <c r="DLZ309" s="80"/>
      <c r="DMA309" s="80"/>
      <c r="DMB309" s="80"/>
      <c r="DMC309" s="80"/>
      <c r="DMD309" s="80"/>
      <c r="DME309" s="80"/>
      <c r="DMF309" s="80"/>
      <c r="DMG309" s="80"/>
      <c r="DMH309" s="80"/>
      <c r="DMI309" s="80"/>
      <c r="DMJ309" s="80"/>
      <c r="DMK309" s="80"/>
      <c r="DML309" s="80"/>
      <c r="DMM309" s="80"/>
      <c r="DMN309" s="80"/>
      <c r="DMO309" s="80"/>
      <c r="DMP309" s="80"/>
      <c r="DMQ309" s="80"/>
      <c r="DMR309" s="80"/>
      <c r="DMS309" s="80"/>
      <c r="DMT309" s="80"/>
      <c r="DMU309" s="80"/>
      <c r="DMV309" s="80"/>
      <c r="DMW309" s="80"/>
      <c r="DMX309" s="80"/>
      <c r="DMY309" s="80"/>
      <c r="DMZ309" s="80"/>
      <c r="DNA309" s="80"/>
      <c r="DNB309" s="80"/>
      <c r="DNC309" s="80"/>
      <c r="DND309" s="80"/>
      <c r="DNE309" s="80"/>
      <c r="DNF309" s="80"/>
      <c r="DNG309" s="80"/>
      <c r="DNH309" s="80"/>
      <c r="DNI309" s="80"/>
      <c r="DNJ309" s="80"/>
      <c r="DNK309" s="80"/>
      <c r="DNL309" s="80"/>
      <c r="DNM309" s="80"/>
      <c r="DNN309" s="80"/>
      <c r="DNO309" s="80"/>
      <c r="DNP309" s="80"/>
      <c r="DNQ309" s="80"/>
      <c r="DNR309" s="80"/>
      <c r="DNS309" s="80"/>
      <c r="DNT309" s="80"/>
      <c r="DNU309" s="80"/>
      <c r="DNV309" s="80"/>
      <c r="DNW309" s="80"/>
      <c r="DNX309" s="80"/>
      <c r="DNY309" s="80"/>
      <c r="DNZ309" s="80"/>
      <c r="DOA309" s="80"/>
      <c r="DOB309" s="80"/>
      <c r="DOC309" s="80"/>
      <c r="DOD309" s="80"/>
      <c r="DOE309" s="80"/>
      <c r="DOF309" s="80"/>
      <c r="DOG309" s="80"/>
      <c r="DOH309" s="80"/>
      <c r="DOI309" s="80"/>
      <c r="DOJ309" s="80"/>
      <c r="DOK309" s="80"/>
      <c r="DOL309" s="80"/>
      <c r="DOM309" s="80"/>
      <c r="DON309" s="80"/>
      <c r="DOO309" s="80"/>
      <c r="DOP309" s="80"/>
      <c r="DOQ309" s="80"/>
      <c r="DOR309" s="80"/>
      <c r="DOS309" s="80"/>
      <c r="DOT309" s="80"/>
      <c r="DOU309" s="80"/>
      <c r="DOV309" s="80"/>
      <c r="DOW309" s="80"/>
      <c r="DOX309" s="80"/>
      <c r="DOY309" s="80"/>
      <c r="DOZ309" s="80"/>
      <c r="DPA309" s="80"/>
      <c r="DPB309" s="80"/>
      <c r="DPC309" s="80"/>
      <c r="DPD309" s="80"/>
      <c r="DPE309" s="80"/>
      <c r="DPF309" s="80"/>
      <c r="DPG309" s="80"/>
      <c r="DPH309" s="80"/>
      <c r="DPI309" s="80"/>
      <c r="DPJ309" s="80"/>
      <c r="DPK309" s="80"/>
      <c r="DPL309" s="80"/>
      <c r="DPM309" s="80"/>
      <c r="DPN309" s="80"/>
      <c r="DPO309" s="80"/>
      <c r="DPP309" s="80"/>
      <c r="DPQ309" s="80"/>
      <c r="DPR309" s="80"/>
      <c r="DPS309" s="80"/>
      <c r="DPT309" s="80"/>
      <c r="DPU309" s="80"/>
      <c r="DPV309" s="80"/>
      <c r="DPW309" s="80"/>
      <c r="DPX309" s="80"/>
      <c r="DPY309" s="80"/>
      <c r="DPZ309" s="80"/>
      <c r="DQA309" s="80"/>
      <c r="DQB309" s="80"/>
      <c r="DQC309" s="80"/>
      <c r="DQD309" s="80"/>
      <c r="DQE309" s="80"/>
      <c r="DQF309" s="80"/>
      <c r="DQG309" s="80"/>
      <c r="DQH309" s="80"/>
      <c r="DQI309" s="80"/>
      <c r="DQJ309" s="80"/>
      <c r="DQK309" s="80"/>
      <c r="DQL309" s="80"/>
      <c r="DQM309" s="80"/>
      <c r="DQN309" s="80"/>
      <c r="DQO309" s="80"/>
      <c r="DQP309" s="80"/>
      <c r="DQQ309" s="80"/>
      <c r="DQR309" s="80"/>
      <c r="DQS309" s="80"/>
      <c r="DQT309" s="80"/>
      <c r="DQU309" s="80"/>
      <c r="DQV309" s="80"/>
      <c r="DQW309" s="80"/>
      <c r="DQX309" s="80"/>
      <c r="DQY309" s="80"/>
      <c r="DQZ309" s="80"/>
      <c r="DRA309" s="80"/>
      <c r="DRB309" s="80"/>
      <c r="DRC309" s="80"/>
      <c r="DRD309" s="80"/>
      <c r="DRE309" s="80"/>
      <c r="DRF309" s="80"/>
      <c r="DRG309" s="80"/>
      <c r="DRH309" s="80"/>
      <c r="DRI309" s="80"/>
      <c r="DRJ309" s="80"/>
      <c r="DRK309" s="80"/>
      <c r="DRL309" s="80"/>
      <c r="DRM309" s="80"/>
      <c r="DRN309" s="80"/>
      <c r="DRO309" s="80"/>
      <c r="DRP309" s="80"/>
      <c r="DRQ309" s="80"/>
      <c r="DRR309" s="80"/>
      <c r="DRS309" s="80"/>
      <c r="DRT309" s="80"/>
      <c r="DRU309" s="80"/>
      <c r="DRV309" s="80"/>
      <c r="DRW309" s="80"/>
      <c r="DRX309" s="80"/>
      <c r="DRY309" s="80"/>
      <c r="DRZ309" s="80"/>
      <c r="DSA309" s="80"/>
      <c r="DSB309" s="80"/>
      <c r="DSC309" s="80"/>
      <c r="DSD309" s="80"/>
      <c r="DSE309" s="80"/>
      <c r="DSF309" s="80"/>
      <c r="DSG309" s="80"/>
      <c r="DSH309" s="80"/>
      <c r="DSI309" s="80"/>
      <c r="DSJ309" s="80"/>
      <c r="DSK309" s="80"/>
      <c r="DSL309" s="80"/>
      <c r="DSM309" s="80"/>
      <c r="DSN309" s="80"/>
      <c r="DSO309" s="80"/>
      <c r="DSP309" s="80"/>
      <c r="DSQ309" s="80"/>
      <c r="DSR309" s="80"/>
      <c r="DSS309" s="80"/>
      <c r="DST309" s="80"/>
      <c r="DSU309" s="80"/>
      <c r="DSV309" s="80"/>
      <c r="DSW309" s="80"/>
      <c r="DSX309" s="80"/>
      <c r="DSY309" s="80"/>
      <c r="DSZ309" s="80"/>
      <c r="DTA309" s="80"/>
      <c r="DTB309" s="80"/>
      <c r="DTC309" s="80"/>
      <c r="DTD309" s="80"/>
      <c r="DTE309" s="80"/>
      <c r="DTF309" s="80"/>
      <c r="DTG309" s="80"/>
      <c r="DTH309" s="80"/>
      <c r="DTI309" s="80"/>
      <c r="DTJ309" s="80"/>
      <c r="DTK309" s="80"/>
      <c r="DTL309" s="80"/>
      <c r="DTM309" s="80"/>
      <c r="DTN309" s="80"/>
      <c r="DTO309" s="80"/>
      <c r="DTP309" s="80"/>
      <c r="DTQ309" s="80"/>
      <c r="DTR309" s="80"/>
      <c r="DTS309" s="80"/>
      <c r="DTT309" s="80"/>
      <c r="DTU309" s="80"/>
      <c r="DTV309" s="80"/>
      <c r="DTW309" s="80"/>
      <c r="DTX309" s="80"/>
      <c r="DTY309" s="80"/>
      <c r="DTZ309" s="80"/>
      <c r="DUA309" s="80"/>
      <c r="DUB309" s="80"/>
      <c r="DUC309" s="80"/>
      <c r="DUD309" s="80"/>
      <c r="DUE309" s="80"/>
      <c r="DUF309" s="80"/>
      <c r="DUG309" s="80"/>
      <c r="DUH309" s="80"/>
      <c r="DUI309" s="80"/>
      <c r="DUJ309" s="80"/>
      <c r="DUK309" s="80"/>
      <c r="DUL309" s="80"/>
      <c r="DUM309" s="80"/>
      <c r="DUN309" s="80"/>
      <c r="DUO309" s="80"/>
      <c r="DUP309" s="80"/>
      <c r="DUQ309" s="80"/>
      <c r="DUR309" s="80"/>
      <c r="DUS309" s="80"/>
      <c r="DUT309" s="80"/>
      <c r="DUU309" s="80"/>
      <c r="DUV309" s="80"/>
      <c r="DUW309" s="80"/>
      <c r="DUX309" s="80"/>
      <c r="DUY309" s="80"/>
      <c r="DUZ309" s="80"/>
      <c r="DVA309" s="80"/>
      <c r="DVB309" s="80"/>
      <c r="DVC309" s="80"/>
      <c r="DVD309" s="80"/>
      <c r="DVE309" s="80"/>
      <c r="DVF309" s="80"/>
      <c r="DVG309" s="80"/>
      <c r="DVH309" s="80"/>
      <c r="DVI309" s="80"/>
      <c r="DVJ309" s="80"/>
      <c r="DVK309" s="80"/>
      <c r="DVL309" s="80"/>
      <c r="DVM309" s="80"/>
      <c r="DVN309" s="80"/>
      <c r="DVO309" s="80"/>
      <c r="DVP309" s="80"/>
      <c r="DVQ309" s="80"/>
      <c r="DVR309" s="80"/>
      <c r="DVS309" s="80"/>
      <c r="DVT309" s="80"/>
      <c r="DVU309" s="80"/>
      <c r="DVV309" s="80"/>
      <c r="DVW309" s="80"/>
      <c r="DVX309" s="80"/>
      <c r="DVY309" s="80"/>
      <c r="DVZ309" s="80"/>
      <c r="DWA309" s="80"/>
      <c r="DWB309" s="80"/>
      <c r="DWC309" s="80"/>
      <c r="DWD309" s="80"/>
      <c r="DWE309" s="80"/>
      <c r="DWF309" s="80"/>
      <c r="DWG309" s="80"/>
      <c r="DWH309" s="80"/>
      <c r="DWI309" s="80"/>
      <c r="DWJ309" s="80"/>
      <c r="DWK309" s="80"/>
      <c r="DWL309" s="80"/>
      <c r="DWM309" s="80"/>
      <c r="DWN309" s="80"/>
      <c r="DWO309" s="80"/>
      <c r="DWP309" s="80"/>
      <c r="DWQ309" s="80"/>
      <c r="DWR309" s="80"/>
      <c r="DWS309" s="80"/>
      <c r="DWT309" s="80"/>
      <c r="DWU309" s="80"/>
      <c r="DWV309" s="80"/>
      <c r="DWW309" s="80"/>
      <c r="DWX309" s="80"/>
      <c r="DWY309" s="80"/>
      <c r="DWZ309" s="80"/>
      <c r="DXA309" s="80"/>
      <c r="DXB309" s="80"/>
      <c r="DXC309" s="80"/>
      <c r="DXD309" s="80"/>
      <c r="DXE309" s="80"/>
      <c r="DXF309" s="80"/>
      <c r="DXG309" s="80"/>
      <c r="DXH309" s="80"/>
      <c r="DXI309" s="80"/>
      <c r="DXJ309" s="80"/>
      <c r="DXK309" s="80"/>
      <c r="DXL309" s="80"/>
      <c r="DXM309" s="80"/>
      <c r="DXN309" s="80"/>
      <c r="DXO309" s="80"/>
      <c r="DXP309" s="80"/>
      <c r="DXQ309" s="80"/>
      <c r="DXR309" s="80"/>
      <c r="DXS309" s="80"/>
      <c r="DXT309" s="80"/>
      <c r="DXU309" s="80"/>
      <c r="DXV309" s="80"/>
      <c r="DXW309" s="80"/>
      <c r="DXX309" s="80"/>
      <c r="DXY309" s="80"/>
      <c r="DXZ309" s="80"/>
      <c r="DYA309" s="80"/>
      <c r="DYB309" s="80"/>
      <c r="DYC309" s="80"/>
      <c r="DYD309" s="80"/>
      <c r="DYE309" s="80"/>
      <c r="DYF309" s="80"/>
      <c r="DYG309" s="80"/>
      <c r="DYH309" s="80"/>
      <c r="DYI309" s="80"/>
      <c r="DYJ309" s="80"/>
      <c r="DYK309" s="80"/>
      <c r="DYL309" s="80"/>
      <c r="DYM309" s="80"/>
      <c r="DYN309" s="80"/>
      <c r="DYO309" s="80"/>
      <c r="DYP309" s="80"/>
      <c r="DYQ309" s="80"/>
      <c r="DYR309" s="80"/>
      <c r="DYS309" s="80"/>
      <c r="DYT309" s="80"/>
      <c r="DYU309" s="80"/>
      <c r="DYV309" s="80"/>
      <c r="DYW309" s="80"/>
      <c r="DYX309" s="80"/>
      <c r="DYY309" s="80"/>
      <c r="DYZ309" s="80"/>
      <c r="DZA309" s="80"/>
      <c r="DZB309" s="80"/>
      <c r="DZC309" s="80"/>
      <c r="DZD309" s="80"/>
      <c r="DZE309" s="80"/>
      <c r="DZF309" s="80"/>
      <c r="DZG309" s="80"/>
      <c r="DZH309" s="80"/>
      <c r="DZI309" s="80"/>
      <c r="DZJ309" s="80"/>
      <c r="DZK309" s="80"/>
      <c r="DZL309" s="80"/>
      <c r="DZM309" s="80"/>
      <c r="DZN309" s="80"/>
      <c r="DZO309" s="80"/>
      <c r="DZP309" s="80"/>
      <c r="DZQ309" s="80"/>
      <c r="DZR309" s="80"/>
      <c r="DZS309" s="80"/>
      <c r="DZT309" s="80"/>
      <c r="DZU309" s="80"/>
      <c r="DZV309" s="80"/>
      <c r="DZW309" s="80"/>
      <c r="DZX309" s="80"/>
      <c r="DZY309" s="80"/>
      <c r="DZZ309" s="80"/>
      <c r="EAA309" s="80"/>
      <c r="EAB309" s="80"/>
      <c r="EAC309" s="80"/>
      <c r="EAD309" s="80"/>
      <c r="EAE309" s="80"/>
      <c r="EAF309" s="80"/>
      <c r="EAG309" s="80"/>
      <c r="EAH309" s="80"/>
      <c r="EAI309" s="80"/>
      <c r="EAJ309" s="80"/>
      <c r="EAK309" s="80"/>
      <c r="EAL309" s="80"/>
      <c r="EAM309" s="80"/>
      <c r="EAN309" s="80"/>
      <c r="EAO309" s="80"/>
      <c r="EAP309" s="80"/>
      <c r="EAQ309" s="80"/>
      <c r="EAR309" s="80"/>
      <c r="EAS309" s="80"/>
      <c r="EAT309" s="80"/>
      <c r="EAU309" s="80"/>
      <c r="EAV309" s="80"/>
      <c r="EAW309" s="80"/>
      <c r="EAX309" s="80"/>
      <c r="EAY309" s="80"/>
      <c r="EAZ309" s="80"/>
      <c r="EBA309" s="80"/>
      <c r="EBB309" s="80"/>
      <c r="EBC309" s="80"/>
      <c r="EBD309" s="80"/>
      <c r="EBE309" s="80"/>
      <c r="EBF309" s="80"/>
      <c r="EBG309" s="80"/>
      <c r="EBH309" s="80"/>
      <c r="EBI309" s="80"/>
      <c r="EBJ309" s="80"/>
      <c r="EBK309" s="80"/>
      <c r="EBL309" s="80"/>
      <c r="EBM309" s="80"/>
      <c r="EBN309" s="80"/>
      <c r="EBO309" s="80"/>
      <c r="EBP309" s="80"/>
      <c r="EBQ309" s="80"/>
      <c r="EBR309" s="80"/>
      <c r="EBS309" s="80"/>
      <c r="EBT309" s="80"/>
      <c r="EBU309" s="80"/>
      <c r="EBV309" s="80"/>
      <c r="EBW309" s="80"/>
      <c r="EBX309" s="80"/>
      <c r="EBY309" s="80"/>
      <c r="EBZ309" s="80"/>
      <c r="ECA309" s="80"/>
      <c r="ECB309" s="80"/>
      <c r="ECC309" s="80"/>
      <c r="ECD309" s="80"/>
      <c r="ECE309" s="80"/>
      <c r="ECF309" s="80"/>
      <c r="ECG309" s="80"/>
      <c r="ECH309" s="80"/>
      <c r="ECI309" s="80"/>
      <c r="ECJ309" s="80"/>
      <c r="ECK309" s="80"/>
      <c r="ECL309" s="80"/>
      <c r="ECM309" s="80"/>
      <c r="ECN309" s="80"/>
      <c r="ECO309" s="80"/>
      <c r="ECP309" s="80"/>
      <c r="ECQ309" s="80"/>
      <c r="ECR309" s="80"/>
      <c r="ECS309" s="80"/>
      <c r="ECT309" s="80"/>
      <c r="ECU309" s="80"/>
      <c r="ECV309" s="80"/>
      <c r="ECW309" s="80"/>
      <c r="ECX309" s="80"/>
      <c r="ECY309" s="80"/>
      <c r="ECZ309" s="80"/>
      <c r="EDA309" s="80"/>
      <c r="EDB309" s="80"/>
      <c r="EDC309" s="80"/>
      <c r="EDD309" s="80"/>
      <c r="EDE309" s="80"/>
      <c r="EDF309" s="80"/>
      <c r="EDG309" s="80"/>
      <c r="EDH309" s="80"/>
      <c r="EDI309" s="80"/>
      <c r="EDJ309" s="80"/>
      <c r="EDK309" s="80"/>
      <c r="EDL309" s="80"/>
      <c r="EDM309" s="80"/>
      <c r="EDN309" s="80"/>
      <c r="EDO309" s="80"/>
      <c r="EDP309" s="80"/>
      <c r="EDQ309" s="80"/>
      <c r="EDR309" s="80"/>
      <c r="EDS309" s="80"/>
      <c r="EDT309" s="80"/>
      <c r="EDU309" s="80"/>
      <c r="EDV309" s="80"/>
      <c r="EDW309" s="80"/>
      <c r="EDX309" s="80"/>
      <c r="EDY309" s="80"/>
      <c r="EDZ309" s="80"/>
      <c r="EEA309" s="80"/>
      <c r="EEB309" s="80"/>
      <c r="EEC309" s="80"/>
      <c r="EED309" s="80"/>
      <c r="EEE309" s="80"/>
      <c r="EEF309" s="80"/>
      <c r="EEG309" s="80"/>
      <c r="EEH309" s="80"/>
      <c r="EEI309" s="80"/>
      <c r="EEJ309" s="80"/>
      <c r="EEK309" s="80"/>
      <c r="EEL309" s="80"/>
      <c r="EEM309" s="80"/>
      <c r="EEN309" s="80"/>
      <c r="EEO309" s="80"/>
      <c r="EEP309" s="80"/>
      <c r="EEQ309" s="80"/>
      <c r="EER309" s="80"/>
      <c r="EES309" s="80"/>
      <c r="EET309" s="80"/>
      <c r="EEU309" s="80"/>
      <c r="EEV309" s="80"/>
      <c r="EEW309" s="80"/>
      <c r="EEX309" s="80"/>
      <c r="EEY309" s="80"/>
      <c r="EEZ309" s="80"/>
      <c r="EFA309" s="80"/>
      <c r="EFB309" s="80"/>
      <c r="EFC309" s="80"/>
      <c r="EFD309" s="80"/>
      <c r="EFE309" s="80"/>
      <c r="EFF309" s="80"/>
      <c r="EFG309" s="80"/>
      <c r="EFH309" s="80"/>
      <c r="EFI309" s="80"/>
      <c r="EFJ309" s="80"/>
      <c r="EFK309" s="80"/>
      <c r="EFL309" s="80"/>
      <c r="EFM309" s="80"/>
      <c r="EFN309" s="80"/>
      <c r="EFO309" s="80"/>
      <c r="EFP309" s="80"/>
      <c r="EFQ309" s="80"/>
      <c r="EFR309" s="80"/>
      <c r="EFS309" s="80"/>
      <c r="EFT309" s="80"/>
      <c r="EFU309" s="80"/>
      <c r="EFV309" s="80"/>
      <c r="EFW309" s="80"/>
      <c r="EFX309" s="80"/>
      <c r="EFY309" s="80"/>
      <c r="EFZ309" s="80"/>
      <c r="EGA309" s="80"/>
      <c r="EGB309" s="80"/>
      <c r="EGC309" s="80"/>
      <c r="EGD309" s="80"/>
      <c r="EGE309" s="80"/>
      <c r="EGF309" s="80"/>
      <c r="EGG309" s="80"/>
      <c r="EGH309" s="80"/>
      <c r="EGI309" s="80"/>
      <c r="EGJ309" s="80"/>
      <c r="EGK309" s="80"/>
      <c r="EGL309" s="80"/>
      <c r="EGM309" s="80"/>
      <c r="EGN309" s="80"/>
      <c r="EGO309" s="80"/>
      <c r="EGP309" s="80"/>
      <c r="EGQ309" s="80"/>
      <c r="EGR309" s="80"/>
      <c r="EGS309" s="80"/>
      <c r="EGT309" s="80"/>
      <c r="EGU309" s="80"/>
      <c r="EGV309" s="80"/>
      <c r="EGW309" s="80"/>
      <c r="EGX309" s="80"/>
      <c r="EGY309" s="80"/>
      <c r="EGZ309" s="80"/>
      <c r="EHA309" s="80"/>
      <c r="EHB309" s="80"/>
      <c r="EHC309" s="80"/>
      <c r="EHD309" s="80"/>
      <c r="EHE309" s="80"/>
      <c r="EHF309" s="80"/>
      <c r="EHG309" s="80"/>
      <c r="EHH309" s="80"/>
      <c r="EHI309" s="80"/>
      <c r="EHJ309" s="80"/>
      <c r="EHK309" s="80"/>
      <c r="EHL309" s="80"/>
      <c r="EHM309" s="80"/>
      <c r="EHN309" s="80"/>
      <c r="EHO309" s="80"/>
      <c r="EHP309" s="80"/>
      <c r="EHQ309" s="80"/>
      <c r="EHR309" s="80"/>
      <c r="EHS309" s="80"/>
      <c r="EHT309" s="80"/>
      <c r="EHU309" s="80"/>
      <c r="EHV309" s="80"/>
      <c r="EHW309" s="80"/>
      <c r="EHX309" s="80"/>
      <c r="EHY309" s="80"/>
      <c r="EHZ309" s="80"/>
      <c r="EIA309" s="80"/>
      <c r="EIB309" s="80"/>
      <c r="EIC309" s="80"/>
      <c r="EID309" s="80"/>
      <c r="EIE309" s="80"/>
      <c r="EIF309" s="80"/>
      <c r="EIG309" s="80"/>
      <c r="EIH309" s="80"/>
      <c r="EII309" s="80"/>
      <c r="EIJ309" s="80"/>
      <c r="EIK309" s="80"/>
      <c r="EIL309" s="80"/>
      <c r="EIM309" s="80"/>
      <c r="EIN309" s="80"/>
      <c r="EIO309" s="80"/>
      <c r="EIP309" s="80"/>
      <c r="EIQ309" s="80"/>
      <c r="EIR309" s="80"/>
      <c r="EIS309" s="80"/>
      <c r="EIT309" s="80"/>
      <c r="EIU309" s="80"/>
      <c r="EIV309" s="80"/>
      <c r="EIW309" s="80"/>
      <c r="EIX309" s="80"/>
      <c r="EIY309" s="80"/>
      <c r="EIZ309" s="80"/>
      <c r="EJA309" s="80"/>
      <c r="EJB309" s="80"/>
      <c r="EJC309" s="80"/>
      <c r="EJD309" s="80"/>
      <c r="EJE309" s="80"/>
      <c r="EJF309" s="80"/>
      <c r="EJG309" s="80"/>
      <c r="EJH309" s="80"/>
      <c r="EJI309" s="80"/>
      <c r="EJJ309" s="80"/>
      <c r="EJK309" s="80"/>
      <c r="EJL309" s="80"/>
      <c r="EJM309" s="80"/>
      <c r="EJN309" s="80"/>
      <c r="EJO309" s="80"/>
      <c r="EJP309" s="80"/>
      <c r="EJQ309" s="80"/>
      <c r="EJR309" s="80"/>
      <c r="EJS309" s="80"/>
      <c r="EJT309" s="80"/>
      <c r="EJU309" s="80"/>
      <c r="EJV309" s="80"/>
      <c r="EJW309" s="80"/>
      <c r="EJX309" s="80"/>
      <c r="EJY309" s="80"/>
      <c r="EJZ309" s="80"/>
      <c r="EKA309" s="80"/>
      <c r="EKB309" s="80"/>
      <c r="EKC309" s="80"/>
      <c r="EKD309" s="80"/>
      <c r="EKE309" s="80"/>
      <c r="EKF309" s="80"/>
      <c r="EKG309" s="80"/>
      <c r="EKH309" s="80"/>
      <c r="EKI309" s="80"/>
      <c r="EKJ309" s="80"/>
      <c r="EKK309" s="80"/>
      <c r="EKL309" s="80"/>
      <c r="EKM309" s="80"/>
      <c r="EKN309" s="80"/>
      <c r="EKO309" s="80"/>
      <c r="EKP309" s="80"/>
      <c r="EKQ309" s="80"/>
      <c r="EKR309" s="80"/>
      <c r="EKS309" s="80"/>
      <c r="EKT309" s="80"/>
      <c r="EKU309" s="80"/>
      <c r="EKV309" s="80"/>
      <c r="EKW309" s="80"/>
      <c r="EKX309" s="80"/>
      <c r="EKY309" s="80"/>
      <c r="EKZ309" s="80"/>
      <c r="ELA309" s="80"/>
      <c r="ELB309" s="80"/>
      <c r="ELC309" s="80"/>
      <c r="ELD309" s="80"/>
      <c r="ELE309" s="80"/>
      <c r="ELF309" s="80"/>
      <c r="ELG309" s="80"/>
      <c r="ELH309" s="80"/>
      <c r="ELI309" s="80"/>
      <c r="ELJ309" s="80"/>
      <c r="ELK309" s="80"/>
      <c r="ELL309" s="80"/>
      <c r="ELM309" s="80"/>
      <c r="ELN309" s="80"/>
      <c r="ELO309" s="80"/>
      <c r="ELP309" s="80"/>
      <c r="ELQ309" s="80"/>
      <c r="ELR309" s="80"/>
      <c r="ELS309" s="80"/>
      <c r="ELT309" s="80"/>
      <c r="ELU309" s="80"/>
      <c r="ELV309" s="80"/>
      <c r="ELW309" s="80"/>
      <c r="ELX309" s="80"/>
      <c r="ELY309" s="80"/>
      <c r="ELZ309" s="80"/>
      <c r="EMA309" s="80"/>
      <c r="EMB309" s="80"/>
      <c r="EMC309" s="80"/>
      <c r="EMD309" s="80"/>
      <c r="EME309" s="80"/>
      <c r="EMF309" s="80"/>
      <c r="EMG309" s="80"/>
      <c r="EMH309" s="80"/>
      <c r="EMI309" s="80"/>
      <c r="EMJ309" s="80"/>
      <c r="EMK309" s="80"/>
      <c r="EML309" s="80"/>
      <c r="EMM309" s="80"/>
      <c r="EMN309" s="80"/>
      <c r="EMO309" s="80"/>
      <c r="EMP309" s="80"/>
      <c r="EMQ309" s="80"/>
      <c r="EMR309" s="80"/>
      <c r="EMS309" s="80"/>
      <c r="EMT309" s="80"/>
      <c r="EMU309" s="80"/>
      <c r="EMV309" s="80"/>
      <c r="EMW309" s="80"/>
      <c r="EMX309" s="80"/>
      <c r="EMY309" s="80"/>
      <c r="EMZ309" s="80"/>
      <c r="ENA309" s="80"/>
      <c r="ENB309" s="80"/>
      <c r="ENC309" s="80"/>
      <c r="END309" s="80"/>
      <c r="ENE309" s="80"/>
      <c r="ENF309" s="80"/>
      <c r="ENG309" s="80"/>
      <c r="ENH309" s="80"/>
      <c r="ENI309" s="80"/>
      <c r="ENJ309" s="80"/>
      <c r="ENK309" s="80"/>
      <c r="ENL309" s="80"/>
      <c r="ENM309" s="80"/>
      <c r="ENN309" s="80"/>
      <c r="ENO309" s="80"/>
      <c r="ENP309" s="80"/>
      <c r="ENQ309" s="80"/>
      <c r="ENR309" s="80"/>
      <c r="ENS309" s="80"/>
      <c r="ENT309" s="80"/>
      <c r="ENU309" s="80"/>
      <c r="ENV309" s="80"/>
      <c r="ENW309" s="80"/>
      <c r="ENX309" s="80"/>
      <c r="ENY309" s="80"/>
      <c r="ENZ309" s="80"/>
      <c r="EOA309" s="80"/>
      <c r="EOB309" s="80"/>
      <c r="EOC309" s="80"/>
      <c r="EOD309" s="80"/>
      <c r="EOE309" s="80"/>
      <c r="EOF309" s="80"/>
      <c r="EOG309" s="80"/>
      <c r="EOH309" s="80"/>
      <c r="EOI309" s="80"/>
      <c r="EOJ309" s="80"/>
      <c r="EOK309" s="80"/>
      <c r="EOL309" s="80"/>
      <c r="EOM309" s="80"/>
      <c r="EON309" s="80"/>
      <c r="EOO309" s="80"/>
      <c r="EOP309" s="80"/>
      <c r="EOQ309" s="80"/>
      <c r="EOR309" s="80"/>
      <c r="EOS309" s="80"/>
      <c r="EOT309" s="80"/>
      <c r="EOU309" s="80"/>
      <c r="EOV309" s="80"/>
      <c r="EOW309" s="80"/>
      <c r="EOX309" s="80"/>
      <c r="EOY309" s="80"/>
      <c r="EOZ309" s="80"/>
      <c r="EPA309" s="80"/>
      <c r="EPB309" s="80"/>
      <c r="EPC309" s="80"/>
      <c r="EPD309" s="80"/>
      <c r="EPE309" s="80"/>
      <c r="EPF309" s="80"/>
      <c r="EPG309" s="80"/>
      <c r="EPH309" s="80"/>
      <c r="EPI309" s="80"/>
      <c r="EPJ309" s="80"/>
      <c r="EPK309" s="80"/>
      <c r="EPL309" s="80"/>
      <c r="EPM309" s="80"/>
      <c r="EPN309" s="80"/>
      <c r="EPO309" s="80"/>
      <c r="EPP309" s="80"/>
      <c r="EPQ309" s="80"/>
      <c r="EPR309" s="80"/>
      <c r="EPS309" s="80"/>
      <c r="EPT309" s="80"/>
      <c r="EPU309" s="80"/>
      <c r="EPV309" s="80"/>
      <c r="EPW309" s="80"/>
      <c r="EPX309" s="80"/>
      <c r="EPY309" s="80"/>
      <c r="EPZ309" s="80"/>
      <c r="EQA309" s="80"/>
      <c r="EQB309" s="80"/>
      <c r="EQC309" s="80"/>
      <c r="EQD309" s="80"/>
      <c r="EQE309" s="80"/>
      <c r="EQF309" s="80"/>
      <c r="EQG309" s="80"/>
      <c r="EQH309" s="80"/>
      <c r="EQI309" s="80"/>
      <c r="EQJ309" s="80"/>
      <c r="EQK309" s="80"/>
      <c r="EQL309" s="80"/>
      <c r="EQM309" s="80"/>
      <c r="EQN309" s="80"/>
      <c r="EQO309" s="80"/>
      <c r="EQP309" s="80"/>
      <c r="EQQ309" s="80"/>
      <c r="EQR309" s="80"/>
      <c r="EQS309" s="80"/>
      <c r="EQT309" s="80"/>
      <c r="EQU309" s="80"/>
      <c r="EQV309" s="80"/>
      <c r="EQW309" s="80"/>
      <c r="EQX309" s="80"/>
      <c r="EQY309" s="80"/>
      <c r="EQZ309" s="80"/>
      <c r="ERA309" s="80"/>
      <c r="ERB309" s="80"/>
      <c r="ERC309" s="80"/>
      <c r="ERD309" s="80"/>
      <c r="ERE309" s="80"/>
      <c r="ERF309" s="80"/>
      <c r="ERG309" s="80"/>
      <c r="ERH309" s="80"/>
      <c r="ERI309" s="80"/>
      <c r="ERJ309" s="80"/>
      <c r="ERK309" s="80"/>
      <c r="ERL309" s="80"/>
      <c r="ERM309" s="80"/>
      <c r="ERN309" s="80"/>
      <c r="ERO309" s="80"/>
      <c r="ERP309" s="80"/>
      <c r="ERQ309" s="80"/>
      <c r="ERR309" s="80"/>
      <c r="ERS309" s="80"/>
      <c r="ERT309" s="80"/>
      <c r="ERU309" s="80"/>
      <c r="ERV309" s="80"/>
      <c r="ERW309" s="80"/>
      <c r="ERX309" s="80"/>
      <c r="ERY309" s="80"/>
      <c r="ERZ309" s="80"/>
      <c r="ESA309" s="80"/>
      <c r="ESB309" s="80"/>
      <c r="ESC309" s="80"/>
      <c r="ESD309" s="80"/>
      <c r="ESE309" s="80"/>
      <c r="ESF309" s="80"/>
      <c r="ESG309" s="80"/>
      <c r="ESH309" s="80"/>
      <c r="ESI309" s="80"/>
      <c r="ESJ309" s="80"/>
      <c r="ESK309" s="80"/>
      <c r="ESL309" s="80"/>
      <c r="ESM309" s="80"/>
      <c r="ESN309" s="80"/>
      <c r="ESO309" s="80"/>
      <c r="ESP309" s="80"/>
      <c r="ESQ309" s="80"/>
      <c r="ESR309" s="80"/>
      <c r="ESS309" s="80"/>
      <c r="EST309" s="80"/>
      <c r="ESU309" s="80"/>
      <c r="ESV309" s="80"/>
      <c r="ESW309" s="80"/>
      <c r="ESX309" s="80"/>
      <c r="ESY309" s="80"/>
      <c r="ESZ309" s="80"/>
      <c r="ETA309" s="80"/>
      <c r="ETB309" s="80"/>
      <c r="ETC309" s="80"/>
      <c r="ETD309" s="80"/>
      <c r="ETE309" s="80"/>
      <c r="ETF309" s="80"/>
      <c r="ETG309" s="80"/>
      <c r="ETH309" s="80"/>
      <c r="ETI309" s="80"/>
      <c r="ETJ309" s="80"/>
      <c r="ETK309" s="80"/>
      <c r="ETL309" s="80"/>
      <c r="ETM309" s="80"/>
      <c r="ETN309" s="80"/>
      <c r="ETO309" s="80"/>
      <c r="ETP309" s="80"/>
      <c r="ETQ309" s="80"/>
      <c r="ETR309" s="80"/>
      <c r="ETS309" s="80"/>
      <c r="ETT309" s="80"/>
      <c r="ETU309" s="80"/>
      <c r="ETV309" s="80"/>
      <c r="ETW309" s="80"/>
      <c r="ETX309" s="80"/>
      <c r="ETY309" s="80"/>
      <c r="ETZ309" s="80"/>
      <c r="EUA309" s="80"/>
      <c r="EUB309" s="80"/>
      <c r="EUC309" s="80"/>
      <c r="EUD309" s="80"/>
      <c r="EUE309" s="80"/>
      <c r="EUF309" s="80"/>
      <c r="EUG309" s="80"/>
      <c r="EUH309" s="80"/>
      <c r="EUI309" s="80"/>
      <c r="EUJ309" s="80"/>
      <c r="EUK309" s="80"/>
      <c r="EUL309" s="80"/>
      <c r="EUM309" s="80"/>
      <c r="EUN309" s="80"/>
      <c r="EUO309" s="80"/>
      <c r="EUP309" s="80"/>
      <c r="EUQ309" s="80"/>
      <c r="EUR309" s="80"/>
      <c r="EUS309" s="80"/>
      <c r="EUT309" s="80"/>
      <c r="EUU309" s="80"/>
      <c r="EUV309" s="80"/>
      <c r="EUW309" s="80"/>
      <c r="EUX309" s="80"/>
      <c r="EUY309" s="80"/>
      <c r="EUZ309" s="80"/>
      <c r="EVA309" s="80"/>
      <c r="EVB309" s="80"/>
      <c r="EVC309" s="80"/>
      <c r="EVD309" s="80"/>
      <c r="EVE309" s="80"/>
      <c r="EVF309" s="80"/>
      <c r="EVG309" s="80"/>
      <c r="EVH309" s="80"/>
      <c r="EVI309" s="80"/>
      <c r="EVJ309" s="80"/>
      <c r="EVK309" s="80"/>
      <c r="EVL309" s="80"/>
      <c r="EVM309" s="80"/>
      <c r="EVN309" s="80"/>
      <c r="EVO309" s="80"/>
      <c r="EVP309" s="80"/>
      <c r="EVQ309" s="80"/>
      <c r="EVR309" s="80"/>
      <c r="EVS309" s="80"/>
      <c r="EVT309" s="80"/>
      <c r="EVU309" s="80"/>
      <c r="EVV309" s="80"/>
      <c r="EVW309" s="80"/>
      <c r="EVX309" s="80"/>
      <c r="EVY309" s="80"/>
      <c r="EVZ309" s="80"/>
      <c r="EWA309" s="80"/>
      <c r="EWB309" s="80"/>
      <c r="EWC309" s="80"/>
      <c r="EWD309" s="80"/>
      <c r="EWE309" s="80"/>
      <c r="EWF309" s="80"/>
      <c r="EWG309" s="80"/>
      <c r="EWH309" s="80"/>
      <c r="EWI309" s="80"/>
      <c r="EWJ309" s="80"/>
      <c r="EWK309" s="80"/>
      <c r="EWL309" s="80"/>
      <c r="EWM309" s="80"/>
      <c r="EWN309" s="80"/>
      <c r="EWO309" s="80"/>
      <c r="EWP309" s="80"/>
      <c r="EWQ309" s="80"/>
      <c r="EWR309" s="80"/>
      <c r="EWS309" s="80"/>
      <c r="EWT309" s="80"/>
      <c r="EWU309" s="80"/>
      <c r="EWV309" s="80"/>
      <c r="EWW309" s="80"/>
      <c r="EWX309" s="80"/>
      <c r="EWY309" s="80"/>
      <c r="EWZ309" s="80"/>
      <c r="EXA309" s="80"/>
      <c r="EXB309" s="80"/>
      <c r="EXC309" s="80"/>
      <c r="EXD309" s="80"/>
      <c r="EXE309" s="80"/>
      <c r="EXF309" s="80"/>
      <c r="EXG309" s="80"/>
      <c r="EXH309" s="80"/>
      <c r="EXI309" s="80"/>
      <c r="EXJ309" s="80"/>
      <c r="EXK309" s="80"/>
      <c r="EXL309" s="80"/>
      <c r="EXM309" s="80"/>
      <c r="EXN309" s="80"/>
      <c r="EXO309" s="80"/>
      <c r="EXP309" s="80"/>
      <c r="EXQ309" s="80"/>
      <c r="EXR309" s="80"/>
      <c r="EXS309" s="80"/>
      <c r="EXT309" s="80"/>
      <c r="EXU309" s="80"/>
      <c r="EXV309" s="80"/>
      <c r="EXW309" s="80"/>
      <c r="EXX309" s="80"/>
      <c r="EXY309" s="80"/>
      <c r="EXZ309" s="80"/>
      <c r="EYA309" s="80"/>
      <c r="EYB309" s="80"/>
      <c r="EYC309" s="80"/>
      <c r="EYD309" s="80"/>
      <c r="EYE309" s="80"/>
      <c r="EYF309" s="80"/>
      <c r="EYG309" s="80"/>
      <c r="EYH309" s="80"/>
      <c r="EYI309" s="80"/>
      <c r="EYJ309" s="80"/>
      <c r="EYK309" s="80"/>
      <c r="EYL309" s="80"/>
      <c r="EYM309" s="80"/>
      <c r="EYN309" s="80"/>
      <c r="EYO309" s="80"/>
      <c r="EYP309" s="80"/>
      <c r="EYQ309" s="80"/>
      <c r="EYR309" s="80"/>
      <c r="EYS309" s="80"/>
      <c r="EYT309" s="80"/>
      <c r="EYU309" s="80"/>
      <c r="EYV309" s="80"/>
      <c r="EYW309" s="80"/>
      <c r="EYX309" s="80"/>
      <c r="EYY309" s="80"/>
      <c r="EYZ309" s="80"/>
      <c r="EZA309" s="80"/>
      <c r="EZB309" s="80"/>
      <c r="EZC309" s="80"/>
      <c r="EZD309" s="80"/>
      <c r="EZE309" s="80"/>
      <c r="EZF309" s="80"/>
      <c r="EZG309" s="80"/>
      <c r="EZH309" s="80"/>
      <c r="EZI309" s="80"/>
      <c r="EZJ309" s="80"/>
      <c r="EZK309" s="80"/>
      <c r="EZL309" s="80"/>
      <c r="EZM309" s="80"/>
      <c r="EZN309" s="80"/>
      <c r="EZO309" s="80"/>
      <c r="EZP309" s="80"/>
      <c r="EZQ309" s="80"/>
      <c r="EZR309" s="80"/>
      <c r="EZS309" s="80"/>
      <c r="EZT309" s="80"/>
      <c r="EZU309" s="80"/>
      <c r="EZV309" s="80"/>
      <c r="EZW309" s="80"/>
      <c r="EZX309" s="80"/>
      <c r="EZY309" s="80"/>
      <c r="EZZ309" s="80"/>
      <c r="FAA309" s="80"/>
      <c r="FAB309" s="80"/>
      <c r="FAC309" s="80"/>
      <c r="FAD309" s="80"/>
      <c r="FAE309" s="80"/>
      <c r="FAF309" s="80"/>
      <c r="FAG309" s="80"/>
      <c r="FAH309" s="80"/>
      <c r="FAI309" s="80"/>
      <c r="FAJ309" s="80"/>
      <c r="FAK309" s="80"/>
      <c r="FAL309" s="80"/>
      <c r="FAM309" s="80"/>
      <c r="FAN309" s="80"/>
      <c r="FAO309" s="80"/>
      <c r="FAP309" s="80"/>
      <c r="FAQ309" s="80"/>
      <c r="FAR309" s="80"/>
      <c r="FAS309" s="80"/>
      <c r="FAT309" s="80"/>
      <c r="FAU309" s="80"/>
      <c r="FAV309" s="80"/>
      <c r="FAW309" s="80"/>
      <c r="FAX309" s="80"/>
      <c r="FAY309" s="80"/>
      <c r="FAZ309" s="80"/>
      <c r="FBA309" s="80"/>
      <c r="FBB309" s="80"/>
      <c r="FBC309" s="80"/>
      <c r="FBD309" s="80"/>
      <c r="FBE309" s="80"/>
      <c r="FBF309" s="80"/>
      <c r="FBG309" s="80"/>
      <c r="FBH309" s="80"/>
      <c r="FBI309" s="80"/>
      <c r="FBJ309" s="80"/>
      <c r="FBK309" s="80"/>
      <c r="FBL309" s="80"/>
      <c r="FBM309" s="80"/>
      <c r="FBN309" s="80"/>
      <c r="FBO309" s="80"/>
      <c r="FBP309" s="80"/>
      <c r="FBQ309" s="80"/>
      <c r="FBR309" s="80"/>
      <c r="FBS309" s="80"/>
      <c r="FBT309" s="80"/>
      <c r="FBU309" s="80"/>
      <c r="FBV309" s="80"/>
      <c r="FBW309" s="80"/>
      <c r="FBX309" s="80"/>
      <c r="FBY309" s="80"/>
      <c r="FBZ309" s="80"/>
      <c r="FCA309" s="80"/>
      <c r="FCB309" s="80"/>
      <c r="FCC309" s="80"/>
      <c r="FCD309" s="80"/>
      <c r="FCE309" s="80"/>
      <c r="FCF309" s="80"/>
      <c r="FCG309" s="80"/>
      <c r="FCH309" s="80"/>
      <c r="FCI309" s="80"/>
      <c r="FCJ309" s="80"/>
      <c r="FCK309" s="80"/>
      <c r="FCL309" s="80"/>
      <c r="FCM309" s="80"/>
      <c r="FCN309" s="80"/>
      <c r="FCO309" s="80"/>
      <c r="FCP309" s="80"/>
      <c r="FCQ309" s="80"/>
      <c r="FCR309" s="80"/>
      <c r="FCS309" s="80"/>
      <c r="FCT309" s="80"/>
      <c r="FCU309" s="80"/>
      <c r="FCV309" s="80"/>
      <c r="FCW309" s="80"/>
      <c r="FCX309" s="80"/>
      <c r="FCY309" s="80"/>
      <c r="FCZ309" s="80"/>
      <c r="FDA309" s="80"/>
      <c r="FDB309" s="80"/>
      <c r="FDC309" s="80"/>
      <c r="FDD309" s="80"/>
      <c r="FDE309" s="80"/>
      <c r="FDF309" s="80"/>
      <c r="FDG309" s="80"/>
      <c r="FDH309" s="80"/>
      <c r="FDI309" s="80"/>
      <c r="FDJ309" s="80"/>
      <c r="FDK309" s="80"/>
      <c r="FDL309" s="80"/>
      <c r="FDM309" s="80"/>
      <c r="FDN309" s="80"/>
      <c r="FDO309" s="80"/>
      <c r="FDP309" s="80"/>
      <c r="FDQ309" s="80"/>
      <c r="FDR309" s="80"/>
      <c r="FDS309" s="80"/>
      <c r="FDT309" s="80"/>
      <c r="FDU309" s="80"/>
      <c r="FDV309" s="80"/>
      <c r="FDW309" s="80"/>
      <c r="FDX309" s="80"/>
      <c r="FDY309" s="80"/>
      <c r="FDZ309" s="80"/>
      <c r="FEA309" s="80"/>
      <c r="FEB309" s="80"/>
      <c r="FEC309" s="80"/>
      <c r="FED309" s="80"/>
      <c r="FEE309" s="80"/>
      <c r="FEF309" s="80"/>
      <c r="FEG309" s="80"/>
      <c r="FEH309" s="80"/>
      <c r="FEI309" s="80"/>
      <c r="FEJ309" s="80"/>
      <c r="FEK309" s="80"/>
      <c r="FEL309" s="80"/>
      <c r="FEM309" s="80"/>
      <c r="FEN309" s="80"/>
      <c r="FEO309" s="80"/>
      <c r="FEP309" s="80"/>
      <c r="FEQ309" s="80"/>
      <c r="FER309" s="80"/>
      <c r="FES309" s="80"/>
      <c r="FET309" s="80"/>
      <c r="FEU309" s="80"/>
      <c r="FEV309" s="80"/>
      <c r="FEW309" s="80"/>
      <c r="FEX309" s="80"/>
      <c r="FEY309" s="80"/>
      <c r="FEZ309" s="80"/>
      <c r="FFA309" s="80"/>
      <c r="FFB309" s="80"/>
      <c r="FFC309" s="80"/>
      <c r="FFD309" s="80"/>
      <c r="FFE309" s="80"/>
      <c r="FFF309" s="80"/>
      <c r="FFG309" s="80"/>
      <c r="FFH309" s="80"/>
      <c r="FFI309" s="80"/>
      <c r="FFJ309" s="80"/>
      <c r="FFK309" s="80"/>
      <c r="FFL309" s="80"/>
      <c r="FFM309" s="80"/>
      <c r="FFN309" s="80"/>
      <c r="FFO309" s="80"/>
      <c r="FFP309" s="80"/>
      <c r="FFQ309" s="80"/>
      <c r="FFR309" s="80"/>
      <c r="FFS309" s="80"/>
      <c r="FFT309" s="80"/>
      <c r="FFU309" s="80"/>
      <c r="FFV309" s="80"/>
      <c r="FFW309" s="80"/>
      <c r="FFX309" s="80"/>
      <c r="FFY309" s="80"/>
      <c r="FFZ309" s="80"/>
      <c r="FGA309" s="80"/>
      <c r="FGB309" s="80"/>
      <c r="FGC309" s="80"/>
      <c r="FGD309" s="80"/>
      <c r="FGE309" s="80"/>
      <c r="FGF309" s="80"/>
      <c r="FGG309" s="80"/>
      <c r="FGH309" s="80"/>
      <c r="FGI309" s="80"/>
      <c r="FGJ309" s="80"/>
      <c r="FGK309" s="80"/>
      <c r="FGL309" s="80"/>
      <c r="FGM309" s="80"/>
      <c r="FGN309" s="80"/>
      <c r="FGO309" s="80"/>
      <c r="FGP309" s="80"/>
      <c r="FGQ309" s="80"/>
      <c r="FGR309" s="80"/>
      <c r="FGS309" s="80"/>
      <c r="FGT309" s="80"/>
      <c r="FGU309" s="80"/>
      <c r="FGV309" s="80"/>
      <c r="FGW309" s="80"/>
      <c r="FGX309" s="80"/>
      <c r="FGY309" s="80"/>
      <c r="FGZ309" s="80"/>
      <c r="FHA309" s="80"/>
      <c r="FHB309" s="80"/>
      <c r="FHC309" s="80"/>
      <c r="FHD309" s="80"/>
      <c r="FHE309" s="80"/>
      <c r="FHF309" s="80"/>
      <c r="FHG309" s="80"/>
      <c r="FHH309" s="80"/>
      <c r="FHI309" s="80"/>
      <c r="FHJ309" s="80"/>
      <c r="FHK309" s="80"/>
      <c r="FHL309" s="80"/>
      <c r="FHM309" s="80"/>
      <c r="FHN309" s="80"/>
      <c r="FHO309" s="80"/>
      <c r="FHP309" s="80"/>
      <c r="FHQ309" s="80"/>
      <c r="FHR309" s="80"/>
      <c r="FHS309" s="80"/>
      <c r="FHT309" s="80"/>
      <c r="FHU309" s="80"/>
      <c r="FHV309" s="80"/>
      <c r="FHW309" s="80"/>
      <c r="FHX309" s="80"/>
      <c r="FHY309" s="80"/>
      <c r="FHZ309" s="80"/>
      <c r="FIA309" s="80"/>
      <c r="FIB309" s="80"/>
      <c r="FIC309" s="80"/>
      <c r="FID309" s="80"/>
      <c r="FIE309" s="80"/>
      <c r="FIF309" s="80"/>
      <c r="FIG309" s="80"/>
      <c r="FIH309" s="80"/>
      <c r="FII309" s="80"/>
      <c r="FIJ309" s="80"/>
      <c r="FIK309" s="80"/>
      <c r="FIL309" s="80"/>
      <c r="FIM309" s="80"/>
      <c r="FIN309" s="80"/>
      <c r="FIO309" s="80"/>
      <c r="FIP309" s="80"/>
      <c r="FIQ309" s="80"/>
      <c r="FIR309" s="80"/>
      <c r="FIS309" s="80"/>
      <c r="FIT309" s="80"/>
      <c r="FIU309" s="80"/>
      <c r="FIV309" s="80"/>
      <c r="FIW309" s="80"/>
      <c r="FIX309" s="80"/>
      <c r="FIY309" s="80"/>
      <c r="FIZ309" s="80"/>
      <c r="FJA309" s="80"/>
      <c r="FJB309" s="80"/>
      <c r="FJC309" s="80"/>
      <c r="FJD309" s="80"/>
      <c r="FJE309" s="80"/>
      <c r="FJF309" s="80"/>
      <c r="FJG309" s="80"/>
      <c r="FJH309" s="80"/>
      <c r="FJI309" s="80"/>
      <c r="FJJ309" s="80"/>
      <c r="FJK309" s="80"/>
      <c r="FJL309" s="80"/>
      <c r="FJM309" s="80"/>
      <c r="FJN309" s="80"/>
      <c r="FJO309" s="80"/>
      <c r="FJP309" s="80"/>
      <c r="FJQ309" s="80"/>
      <c r="FJR309" s="80"/>
      <c r="FJS309" s="80"/>
      <c r="FJT309" s="80"/>
      <c r="FJU309" s="80"/>
      <c r="FJV309" s="80"/>
      <c r="FJW309" s="80"/>
      <c r="FJX309" s="80"/>
      <c r="FJY309" s="80"/>
      <c r="FJZ309" s="80"/>
      <c r="FKA309" s="80"/>
      <c r="FKB309" s="80"/>
      <c r="FKC309" s="80"/>
      <c r="FKD309" s="80"/>
      <c r="FKE309" s="80"/>
      <c r="FKF309" s="80"/>
      <c r="FKG309" s="80"/>
      <c r="FKH309" s="80"/>
      <c r="FKI309" s="80"/>
      <c r="FKJ309" s="80"/>
      <c r="FKK309" s="80"/>
      <c r="FKL309" s="80"/>
      <c r="FKM309" s="80"/>
      <c r="FKN309" s="80"/>
      <c r="FKO309" s="80"/>
      <c r="FKP309" s="80"/>
      <c r="FKQ309" s="80"/>
      <c r="FKR309" s="80"/>
      <c r="FKS309" s="80"/>
      <c r="FKT309" s="80"/>
      <c r="FKU309" s="80"/>
      <c r="FKV309" s="80"/>
      <c r="FKW309" s="80"/>
      <c r="FKX309" s="80"/>
      <c r="FKY309" s="80"/>
      <c r="FKZ309" s="80"/>
      <c r="FLA309" s="80"/>
      <c r="FLB309" s="80"/>
      <c r="FLC309" s="80"/>
      <c r="FLD309" s="80"/>
      <c r="FLE309" s="80"/>
      <c r="FLF309" s="80"/>
      <c r="FLG309" s="80"/>
      <c r="FLH309" s="80"/>
      <c r="FLI309" s="80"/>
      <c r="FLJ309" s="80"/>
      <c r="FLK309" s="80"/>
      <c r="FLL309" s="80"/>
      <c r="FLM309" s="80"/>
      <c r="FLN309" s="80"/>
      <c r="FLO309" s="80"/>
      <c r="FLP309" s="80"/>
      <c r="FLQ309" s="80"/>
      <c r="FLR309" s="80"/>
      <c r="FLS309" s="80"/>
      <c r="FLT309" s="80"/>
      <c r="FLU309" s="80"/>
      <c r="FLV309" s="80"/>
      <c r="FLW309" s="80"/>
      <c r="FLX309" s="80"/>
      <c r="FLY309" s="80"/>
      <c r="FLZ309" s="80"/>
      <c r="FMA309" s="80"/>
      <c r="FMB309" s="80"/>
      <c r="FMC309" s="80"/>
      <c r="FMD309" s="80"/>
      <c r="FME309" s="80"/>
      <c r="FMF309" s="80"/>
      <c r="FMG309" s="80"/>
      <c r="FMH309" s="80"/>
      <c r="FMI309" s="80"/>
      <c r="FMJ309" s="80"/>
      <c r="FMK309" s="80"/>
      <c r="FML309" s="80"/>
      <c r="FMM309" s="80"/>
      <c r="FMN309" s="80"/>
      <c r="FMO309" s="80"/>
      <c r="FMP309" s="80"/>
      <c r="FMQ309" s="80"/>
      <c r="FMR309" s="80"/>
      <c r="FMS309" s="80"/>
      <c r="FMT309" s="80"/>
      <c r="FMU309" s="80"/>
      <c r="FMV309" s="80"/>
      <c r="FMW309" s="80"/>
      <c r="FMX309" s="80"/>
      <c r="FMY309" s="80"/>
      <c r="FMZ309" s="80"/>
      <c r="FNA309" s="80"/>
      <c r="FNB309" s="80"/>
      <c r="FNC309" s="80"/>
      <c r="FND309" s="80"/>
      <c r="FNE309" s="80"/>
      <c r="FNF309" s="80"/>
      <c r="FNG309" s="80"/>
      <c r="FNH309" s="80"/>
      <c r="FNI309" s="80"/>
      <c r="FNJ309" s="80"/>
      <c r="FNK309" s="80"/>
      <c r="FNL309" s="80"/>
      <c r="FNM309" s="80"/>
      <c r="FNN309" s="80"/>
      <c r="FNO309" s="80"/>
      <c r="FNP309" s="80"/>
      <c r="FNQ309" s="80"/>
      <c r="FNR309" s="80"/>
      <c r="FNS309" s="80"/>
      <c r="FNT309" s="80"/>
      <c r="FNU309" s="80"/>
      <c r="FNV309" s="80"/>
      <c r="FNW309" s="80"/>
      <c r="FNX309" s="80"/>
      <c r="FNY309" s="80"/>
      <c r="FNZ309" s="80"/>
      <c r="FOA309" s="80"/>
      <c r="FOB309" s="80"/>
      <c r="FOC309" s="80"/>
      <c r="FOD309" s="80"/>
      <c r="FOE309" s="80"/>
      <c r="FOF309" s="80"/>
      <c r="FOG309" s="80"/>
      <c r="FOH309" s="80"/>
      <c r="FOI309" s="80"/>
      <c r="FOJ309" s="80"/>
      <c r="FOK309" s="80"/>
      <c r="FOL309" s="80"/>
      <c r="FOM309" s="80"/>
      <c r="FON309" s="80"/>
      <c r="FOO309" s="80"/>
      <c r="FOP309" s="80"/>
      <c r="FOQ309" s="80"/>
      <c r="FOR309" s="80"/>
      <c r="FOS309" s="80"/>
      <c r="FOT309" s="80"/>
      <c r="FOU309" s="80"/>
      <c r="FOV309" s="80"/>
      <c r="FOW309" s="80"/>
      <c r="FOX309" s="80"/>
      <c r="FOY309" s="80"/>
      <c r="FOZ309" s="80"/>
      <c r="FPA309" s="80"/>
      <c r="FPB309" s="80"/>
      <c r="FPC309" s="80"/>
      <c r="FPD309" s="80"/>
      <c r="FPE309" s="80"/>
      <c r="FPF309" s="80"/>
      <c r="FPG309" s="80"/>
      <c r="FPH309" s="80"/>
      <c r="FPI309" s="80"/>
      <c r="FPJ309" s="80"/>
      <c r="FPK309" s="80"/>
      <c r="FPL309" s="80"/>
      <c r="FPM309" s="80"/>
      <c r="FPN309" s="80"/>
      <c r="FPO309" s="80"/>
      <c r="FPP309" s="80"/>
      <c r="FPQ309" s="80"/>
      <c r="FPR309" s="80"/>
      <c r="FPS309" s="80"/>
      <c r="FPT309" s="80"/>
      <c r="FPU309" s="80"/>
      <c r="FPV309" s="80"/>
      <c r="FPW309" s="80"/>
      <c r="FPX309" s="80"/>
      <c r="FPY309" s="80"/>
      <c r="FPZ309" s="80"/>
      <c r="FQA309" s="80"/>
      <c r="FQB309" s="80"/>
      <c r="FQC309" s="80"/>
      <c r="FQD309" s="80"/>
      <c r="FQE309" s="80"/>
      <c r="FQF309" s="80"/>
      <c r="FQG309" s="80"/>
      <c r="FQH309" s="80"/>
      <c r="FQI309" s="80"/>
      <c r="FQJ309" s="80"/>
      <c r="FQK309" s="80"/>
      <c r="FQL309" s="80"/>
      <c r="FQM309" s="80"/>
      <c r="FQN309" s="80"/>
      <c r="FQO309" s="80"/>
      <c r="FQP309" s="80"/>
      <c r="FQQ309" s="80"/>
      <c r="FQR309" s="80"/>
      <c r="FQS309" s="80"/>
      <c r="FQT309" s="80"/>
      <c r="FQU309" s="80"/>
      <c r="FQV309" s="80"/>
      <c r="FQW309" s="80"/>
      <c r="FQX309" s="80"/>
      <c r="FQY309" s="80"/>
      <c r="FQZ309" s="80"/>
      <c r="FRA309" s="80"/>
      <c r="FRB309" s="80"/>
      <c r="FRC309" s="80"/>
      <c r="FRD309" s="80"/>
      <c r="FRE309" s="80"/>
      <c r="FRF309" s="80"/>
      <c r="FRG309" s="80"/>
      <c r="FRH309" s="80"/>
      <c r="FRI309" s="80"/>
      <c r="FRJ309" s="80"/>
      <c r="FRK309" s="80"/>
      <c r="FRL309" s="80"/>
      <c r="FRM309" s="80"/>
      <c r="FRN309" s="80"/>
      <c r="FRO309" s="80"/>
      <c r="FRP309" s="80"/>
      <c r="FRQ309" s="80"/>
      <c r="FRR309" s="80"/>
      <c r="FRS309" s="80"/>
      <c r="FRT309" s="80"/>
      <c r="FRU309" s="80"/>
      <c r="FRV309" s="80"/>
      <c r="FRW309" s="80"/>
      <c r="FRX309" s="80"/>
      <c r="FRY309" s="80"/>
      <c r="FRZ309" s="80"/>
      <c r="FSA309" s="80"/>
      <c r="FSB309" s="80"/>
      <c r="FSC309" s="80"/>
      <c r="FSD309" s="80"/>
      <c r="FSE309" s="80"/>
      <c r="FSF309" s="80"/>
      <c r="FSG309" s="80"/>
      <c r="FSH309" s="80"/>
      <c r="FSI309" s="80"/>
      <c r="FSJ309" s="80"/>
      <c r="FSK309" s="80"/>
      <c r="FSL309" s="80"/>
      <c r="FSM309" s="80"/>
      <c r="FSN309" s="80"/>
      <c r="FSO309" s="80"/>
      <c r="FSP309" s="80"/>
      <c r="FSQ309" s="80"/>
      <c r="FSR309" s="80"/>
      <c r="FSS309" s="80"/>
      <c r="FST309" s="80"/>
      <c r="FSU309" s="80"/>
      <c r="FSV309" s="80"/>
      <c r="FSW309" s="80"/>
      <c r="FSX309" s="80"/>
      <c r="FSY309" s="80"/>
      <c r="FSZ309" s="80"/>
      <c r="FTA309" s="80"/>
      <c r="FTB309" s="80"/>
      <c r="FTC309" s="80"/>
      <c r="FTD309" s="80"/>
      <c r="FTE309" s="80"/>
      <c r="FTF309" s="80"/>
      <c r="FTG309" s="80"/>
      <c r="FTH309" s="80"/>
      <c r="FTI309" s="80"/>
      <c r="FTJ309" s="80"/>
      <c r="FTK309" s="80"/>
      <c r="FTL309" s="80"/>
      <c r="FTM309" s="80"/>
      <c r="FTN309" s="80"/>
      <c r="FTO309" s="80"/>
      <c r="FTP309" s="80"/>
      <c r="FTQ309" s="80"/>
      <c r="FTR309" s="80"/>
      <c r="FTS309" s="80"/>
      <c r="FTT309" s="80"/>
      <c r="FTU309" s="80"/>
      <c r="FTV309" s="80"/>
      <c r="FTW309" s="80"/>
      <c r="FTX309" s="80"/>
      <c r="FTY309" s="80"/>
      <c r="FTZ309" s="80"/>
      <c r="FUA309" s="80"/>
      <c r="FUB309" s="80"/>
      <c r="FUC309" s="80"/>
      <c r="FUD309" s="80"/>
      <c r="FUE309" s="80"/>
      <c r="FUF309" s="80"/>
      <c r="FUG309" s="80"/>
      <c r="FUH309" s="80"/>
      <c r="FUI309" s="80"/>
      <c r="FUJ309" s="80"/>
      <c r="FUK309" s="80"/>
      <c r="FUL309" s="80"/>
      <c r="FUM309" s="80"/>
      <c r="FUN309" s="80"/>
      <c r="FUO309" s="80"/>
      <c r="FUP309" s="80"/>
      <c r="FUQ309" s="80"/>
      <c r="FUR309" s="80"/>
      <c r="FUS309" s="80"/>
      <c r="FUT309" s="80"/>
      <c r="FUU309" s="80"/>
      <c r="FUV309" s="80"/>
      <c r="FUW309" s="80"/>
      <c r="FUX309" s="80"/>
      <c r="FUY309" s="80"/>
      <c r="FUZ309" s="80"/>
      <c r="FVA309" s="80"/>
      <c r="FVB309" s="80"/>
      <c r="FVC309" s="80"/>
      <c r="FVD309" s="80"/>
      <c r="FVE309" s="80"/>
      <c r="FVF309" s="80"/>
      <c r="FVG309" s="80"/>
      <c r="FVH309" s="80"/>
      <c r="FVI309" s="80"/>
      <c r="FVJ309" s="80"/>
      <c r="FVK309" s="80"/>
      <c r="FVL309" s="80"/>
      <c r="FVM309" s="80"/>
      <c r="FVN309" s="80"/>
      <c r="FVO309" s="80"/>
      <c r="FVP309" s="80"/>
      <c r="FVQ309" s="80"/>
      <c r="FVR309" s="80"/>
      <c r="FVS309" s="80"/>
      <c r="FVT309" s="80"/>
      <c r="FVU309" s="80"/>
      <c r="FVV309" s="80"/>
      <c r="FVW309" s="80"/>
      <c r="FVX309" s="80"/>
      <c r="FVY309" s="80"/>
      <c r="FVZ309" s="80"/>
      <c r="FWA309" s="80"/>
      <c r="FWB309" s="80"/>
      <c r="FWC309" s="80"/>
      <c r="FWD309" s="80"/>
      <c r="FWE309" s="80"/>
      <c r="FWF309" s="80"/>
      <c r="FWG309" s="80"/>
      <c r="FWH309" s="80"/>
      <c r="FWI309" s="80"/>
      <c r="FWJ309" s="80"/>
      <c r="FWK309" s="80"/>
      <c r="FWL309" s="80"/>
      <c r="FWM309" s="80"/>
      <c r="FWN309" s="80"/>
      <c r="FWO309" s="80"/>
      <c r="FWP309" s="80"/>
      <c r="FWQ309" s="80"/>
      <c r="FWR309" s="80"/>
      <c r="FWS309" s="80"/>
      <c r="FWT309" s="80"/>
      <c r="FWU309" s="80"/>
      <c r="FWV309" s="80"/>
      <c r="FWW309" s="80"/>
      <c r="FWX309" s="80"/>
      <c r="FWY309" s="80"/>
      <c r="FWZ309" s="80"/>
      <c r="FXA309" s="80"/>
      <c r="FXB309" s="80"/>
      <c r="FXC309" s="80"/>
      <c r="FXD309" s="80"/>
      <c r="FXE309" s="80"/>
      <c r="FXF309" s="80"/>
      <c r="FXG309" s="80"/>
      <c r="FXH309" s="80"/>
      <c r="FXI309" s="80"/>
      <c r="FXJ309" s="80"/>
      <c r="FXK309" s="80"/>
      <c r="FXL309" s="80"/>
      <c r="FXM309" s="80"/>
      <c r="FXN309" s="80"/>
      <c r="FXO309" s="80"/>
      <c r="FXP309" s="80"/>
      <c r="FXQ309" s="80"/>
      <c r="FXR309" s="80"/>
      <c r="FXS309" s="80"/>
      <c r="FXT309" s="80"/>
      <c r="FXU309" s="80"/>
      <c r="FXV309" s="80"/>
      <c r="FXW309" s="80"/>
      <c r="FXX309" s="80"/>
      <c r="FXY309" s="80"/>
      <c r="FXZ309" s="80"/>
      <c r="FYA309" s="80"/>
      <c r="FYB309" s="80"/>
      <c r="FYC309" s="80"/>
      <c r="FYD309" s="80"/>
      <c r="FYE309" s="80"/>
      <c r="FYF309" s="80"/>
      <c r="FYG309" s="80"/>
      <c r="FYH309" s="80"/>
      <c r="FYI309" s="80"/>
      <c r="FYJ309" s="80"/>
      <c r="FYK309" s="80"/>
      <c r="FYL309" s="80"/>
      <c r="FYM309" s="80"/>
      <c r="FYN309" s="80"/>
      <c r="FYO309" s="80"/>
      <c r="FYP309" s="80"/>
      <c r="FYQ309" s="80"/>
      <c r="FYR309" s="80"/>
      <c r="FYS309" s="80"/>
      <c r="FYT309" s="80"/>
      <c r="FYU309" s="80"/>
      <c r="FYV309" s="80"/>
      <c r="FYW309" s="80"/>
      <c r="FYX309" s="80"/>
      <c r="FYY309" s="80"/>
      <c r="FYZ309" s="80"/>
      <c r="FZA309" s="80"/>
      <c r="FZB309" s="80"/>
      <c r="FZC309" s="80"/>
      <c r="FZD309" s="80"/>
      <c r="FZE309" s="80"/>
      <c r="FZF309" s="80"/>
      <c r="FZG309" s="80"/>
      <c r="FZH309" s="80"/>
      <c r="FZI309" s="80"/>
      <c r="FZJ309" s="80"/>
      <c r="FZK309" s="80"/>
      <c r="FZL309" s="80"/>
      <c r="FZM309" s="80"/>
      <c r="FZN309" s="80"/>
      <c r="FZO309" s="80"/>
      <c r="FZP309" s="80"/>
      <c r="FZQ309" s="80"/>
      <c r="FZR309" s="80"/>
      <c r="FZS309" s="80"/>
      <c r="FZT309" s="80"/>
      <c r="FZU309" s="80"/>
      <c r="FZV309" s="80"/>
      <c r="FZW309" s="80"/>
      <c r="FZX309" s="80"/>
      <c r="FZY309" s="80"/>
      <c r="FZZ309" s="80"/>
      <c r="GAA309" s="80"/>
      <c r="GAB309" s="80"/>
      <c r="GAC309" s="80"/>
      <c r="GAD309" s="80"/>
      <c r="GAE309" s="80"/>
      <c r="GAF309" s="80"/>
      <c r="GAG309" s="80"/>
      <c r="GAH309" s="80"/>
      <c r="GAI309" s="80"/>
      <c r="GAJ309" s="80"/>
      <c r="GAK309" s="80"/>
      <c r="GAL309" s="80"/>
      <c r="GAM309" s="80"/>
      <c r="GAN309" s="80"/>
      <c r="GAO309" s="80"/>
      <c r="GAP309" s="80"/>
      <c r="GAQ309" s="80"/>
      <c r="GAR309" s="80"/>
      <c r="GAS309" s="80"/>
      <c r="GAT309" s="80"/>
      <c r="GAU309" s="80"/>
      <c r="GAV309" s="80"/>
      <c r="GAW309" s="80"/>
      <c r="GAX309" s="80"/>
      <c r="GAY309" s="80"/>
      <c r="GAZ309" s="80"/>
      <c r="GBA309" s="80"/>
      <c r="GBB309" s="80"/>
      <c r="GBC309" s="80"/>
      <c r="GBD309" s="80"/>
      <c r="GBE309" s="80"/>
      <c r="GBF309" s="80"/>
      <c r="GBG309" s="80"/>
      <c r="GBH309" s="80"/>
      <c r="GBI309" s="80"/>
      <c r="GBJ309" s="80"/>
      <c r="GBK309" s="80"/>
      <c r="GBL309" s="80"/>
      <c r="GBM309" s="80"/>
      <c r="GBN309" s="80"/>
      <c r="GBO309" s="80"/>
      <c r="GBP309" s="80"/>
      <c r="GBQ309" s="80"/>
      <c r="GBR309" s="80"/>
      <c r="GBS309" s="80"/>
      <c r="GBT309" s="80"/>
      <c r="GBU309" s="80"/>
      <c r="GBV309" s="80"/>
      <c r="GBW309" s="80"/>
      <c r="GBX309" s="80"/>
      <c r="GBY309" s="80"/>
      <c r="GBZ309" s="80"/>
      <c r="GCA309" s="80"/>
      <c r="GCB309" s="80"/>
      <c r="GCC309" s="80"/>
      <c r="GCD309" s="80"/>
      <c r="GCE309" s="80"/>
      <c r="GCF309" s="80"/>
      <c r="GCG309" s="80"/>
      <c r="GCH309" s="80"/>
      <c r="GCI309" s="80"/>
      <c r="GCJ309" s="80"/>
      <c r="GCK309" s="80"/>
      <c r="GCL309" s="80"/>
      <c r="GCM309" s="80"/>
      <c r="GCN309" s="80"/>
      <c r="GCO309" s="80"/>
      <c r="GCP309" s="80"/>
      <c r="GCQ309" s="80"/>
      <c r="GCR309" s="80"/>
      <c r="GCS309" s="80"/>
      <c r="GCT309" s="80"/>
      <c r="GCU309" s="80"/>
      <c r="GCV309" s="80"/>
      <c r="GCW309" s="80"/>
      <c r="GCX309" s="80"/>
      <c r="GCY309" s="80"/>
      <c r="GCZ309" s="80"/>
      <c r="GDA309" s="80"/>
      <c r="GDB309" s="80"/>
      <c r="GDC309" s="80"/>
      <c r="GDD309" s="80"/>
      <c r="GDE309" s="80"/>
      <c r="GDF309" s="80"/>
      <c r="GDG309" s="80"/>
      <c r="GDH309" s="80"/>
      <c r="GDI309" s="80"/>
      <c r="GDJ309" s="80"/>
      <c r="GDK309" s="80"/>
      <c r="GDL309" s="80"/>
      <c r="GDM309" s="80"/>
      <c r="GDN309" s="80"/>
      <c r="GDO309" s="80"/>
      <c r="GDP309" s="80"/>
      <c r="GDQ309" s="80"/>
      <c r="GDR309" s="80"/>
      <c r="GDS309" s="80"/>
      <c r="GDT309" s="80"/>
      <c r="GDU309" s="80"/>
      <c r="GDV309" s="80"/>
      <c r="GDW309" s="80"/>
      <c r="GDX309" s="80"/>
      <c r="GDY309" s="80"/>
      <c r="GDZ309" s="80"/>
      <c r="GEA309" s="80"/>
      <c r="GEB309" s="80"/>
      <c r="GEC309" s="80"/>
      <c r="GED309" s="80"/>
      <c r="GEE309" s="80"/>
      <c r="GEF309" s="80"/>
      <c r="GEG309" s="80"/>
      <c r="GEH309" s="80"/>
      <c r="GEI309" s="80"/>
      <c r="GEJ309" s="80"/>
      <c r="GEK309" s="80"/>
      <c r="GEL309" s="80"/>
      <c r="GEM309" s="80"/>
      <c r="GEN309" s="80"/>
      <c r="GEO309" s="80"/>
      <c r="GEP309" s="80"/>
      <c r="GEQ309" s="80"/>
      <c r="GER309" s="80"/>
      <c r="GES309" s="80"/>
      <c r="GET309" s="80"/>
      <c r="GEU309" s="80"/>
      <c r="GEV309" s="80"/>
      <c r="GEW309" s="80"/>
      <c r="GEX309" s="80"/>
      <c r="GEY309" s="80"/>
      <c r="GEZ309" s="80"/>
      <c r="GFA309" s="80"/>
      <c r="GFB309" s="80"/>
      <c r="GFC309" s="80"/>
      <c r="GFD309" s="80"/>
      <c r="GFE309" s="80"/>
      <c r="GFF309" s="80"/>
      <c r="GFG309" s="80"/>
      <c r="GFH309" s="80"/>
      <c r="GFI309" s="80"/>
      <c r="GFJ309" s="80"/>
      <c r="GFK309" s="80"/>
      <c r="GFL309" s="80"/>
      <c r="GFM309" s="80"/>
      <c r="GFN309" s="80"/>
      <c r="GFO309" s="80"/>
      <c r="GFP309" s="80"/>
      <c r="GFQ309" s="80"/>
      <c r="GFR309" s="80"/>
      <c r="GFS309" s="80"/>
      <c r="GFT309" s="80"/>
      <c r="GFU309" s="80"/>
      <c r="GFV309" s="80"/>
      <c r="GFW309" s="80"/>
      <c r="GFX309" s="80"/>
      <c r="GFY309" s="80"/>
      <c r="GFZ309" s="80"/>
      <c r="GGA309" s="80"/>
      <c r="GGB309" s="80"/>
      <c r="GGC309" s="80"/>
      <c r="GGD309" s="80"/>
      <c r="GGE309" s="80"/>
      <c r="GGF309" s="80"/>
      <c r="GGG309" s="80"/>
      <c r="GGH309" s="80"/>
      <c r="GGI309" s="80"/>
      <c r="GGJ309" s="80"/>
      <c r="GGK309" s="80"/>
      <c r="GGL309" s="80"/>
      <c r="GGM309" s="80"/>
      <c r="GGN309" s="80"/>
      <c r="GGO309" s="80"/>
      <c r="GGP309" s="80"/>
      <c r="GGQ309" s="80"/>
      <c r="GGR309" s="80"/>
      <c r="GGS309" s="80"/>
      <c r="GGT309" s="80"/>
      <c r="GGU309" s="80"/>
      <c r="GGV309" s="80"/>
      <c r="GGW309" s="80"/>
      <c r="GGX309" s="80"/>
      <c r="GGY309" s="80"/>
      <c r="GGZ309" s="80"/>
      <c r="GHA309" s="80"/>
      <c r="GHB309" s="80"/>
      <c r="GHC309" s="80"/>
      <c r="GHD309" s="80"/>
      <c r="GHE309" s="80"/>
      <c r="GHF309" s="80"/>
      <c r="GHG309" s="80"/>
      <c r="GHH309" s="80"/>
      <c r="GHI309" s="80"/>
      <c r="GHJ309" s="80"/>
      <c r="GHK309" s="80"/>
      <c r="GHL309" s="80"/>
      <c r="GHM309" s="80"/>
      <c r="GHN309" s="80"/>
      <c r="GHO309" s="80"/>
      <c r="GHP309" s="80"/>
      <c r="GHQ309" s="80"/>
      <c r="GHR309" s="80"/>
      <c r="GHS309" s="80"/>
      <c r="GHT309" s="80"/>
      <c r="GHU309" s="80"/>
      <c r="GHV309" s="80"/>
      <c r="GHW309" s="80"/>
      <c r="GHX309" s="80"/>
      <c r="GHY309" s="80"/>
      <c r="GHZ309" s="80"/>
      <c r="GIA309" s="80"/>
      <c r="GIB309" s="80"/>
      <c r="GIC309" s="80"/>
      <c r="GID309" s="80"/>
      <c r="GIE309" s="80"/>
      <c r="GIF309" s="80"/>
      <c r="GIG309" s="80"/>
      <c r="GIH309" s="80"/>
      <c r="GII309" s="80"/>
      <c r="GIJ309" s="80"/>
      <c r="GIK309" s="80"/>
      <c r="GIL309" s="80"/>
      <c r="GIM309" s="80"/>
      <c r="GIN309" s="80"/>
      <c r="GIO309" s="80"/>
      <c r="GIP309" s="80"/>
      <c r="GIQ309" s="80"/>
      <c r="GIR309" s="80"/>
      <c r="GIS309" s="80"/>
      <c r="GIT309" s="80"/>
      <c r="GIU309" s="80"/>
      <c r="GIV309" s="80"/>
      <c r="GIW309" s="80"/>
      <c r="GIX309" s="80"/>
      <c r="GIY309" s="80"/>
      <c r="GIZ309" s="80"/>
      <c r="GJA309" s="80"/>
      <c r="GJB309" s="80"/>
      <c r="GJC309" s="80"/>
      <c r="GJD309" s="80"/>
      <c r="GJE309" s="80"/>
      <c r="GJF309" s="80"/>
      <c r="GJG309" s="80"/>
      <c r="GJH309" s="80"/>
      <c r="GJI309" s="80"/>
      <c r="GJJ309" s="80"/>
      <c r="GJK309" s="80"/>
      <c r="GJL309" s="80"/>
      <c r="GJM309" s="80"/>
      <c r="GJN309" s="80"/>
      <c r="GJO309" s="80"/>
      <c r="GJP309" s="80"/>
      <c r="GJQ309" s="80"/>
      <c r="GJR309" s="80"/>
      <c r="GJS309" s="80"/>
      <c r="GJT309" s="80"/>
      <c r="GJU309" s="80"/>
      <c r="GJV309" s="80"/>
      <c r="GJW309" s="80"/>
      <c r="GJX309" s="80"/>
      <c r="GJY309" s="80"/>
      <c r="GJZ309" s="80"/>
      <c r="GKA309" s="80"/>
      <c r="GKB309" s="80"/>
      <c r="GKC309" s="80"/>
      <c r="GKD309" s="80"/>
      <c r="GKE309" s="80"/>
      <c r="GKF309" s="80"/>
      <c r="GKG309" s="80"/>
      <c r="GKH309" s="80"/>
      <c r="GKI309" s="80"/>
      <c r="GKJ309" s="80"/>
      <c r="GKK309" s="80"/>
      <c r="GKL309" s="80"/>
      <c r="GKM309" s="80"/>
      <c r="GKN309" s="80"/>
      <c r="GKO309" s="80"/>
      <c r="GKP309" s="80"/>
      <c r="GKQ309" s="80"/>
      <c r="GKR309" s="80"/>
      <c r="GKS309" s="80"/>
      <c r="GKT309" s="80"/>
      <c r="GKU309" s="80"/>
      <c r="GKV309" s="80"/>
      <c r="GKW309" s="80"/>
      <c r="GKX309" s="80"/>
      <c r="GKY309" s="80"/>
      <c r="GKZ309" s="80"/>
      <c r="GLA309" s="80"/>
      <c r="GLB309" s="80"/>
      <c r="GLC309" s="80"/>
      <c r="GLD309" s="80"/>
      <c r="GLE309" s="80"/>
      <c r="GLF309" s="80"/>
      <c r="GLG309" s="80"/>
      <c r="GLH309" s="80"/>
      <c r="GLI309" s="80"/>
      <c r="GLJ309" s="80"/>
      <c r="GLK309" s="80"/>
      <c r="GLL309" s="80"/>
      <c r="GLM309" s="80"/>
      <c r="GLN309" s="80"/>
      <c r="GLO309" s="80"/>
      <c r="GLP309" s="80"/>
      <c r="GLQ309" s="80"/>
      <c r="GLR309" s="80"/>
      <c r="GLS309" s="80"/>
      <c r="GLT309" s="80"/>
      <c r="GLU309" s="80"/>
      <c r="GLV309" s="80"/>
      <c r="GLW309" s="80"/>
      <c r="GLX309" s="80"/>
      <c r="GLY309" s="80"/>
      <c r="GLZ309" s="80"/>
      <c r="GMA309" s="80"/>
      <c r="GMB309" s="80"/>
      <c r="GMC309" s="80"/>
      <c r="GMD309" s="80"/>
      <c r="GME309" s="80"/>
      <c r="GMF309" s="80"/>
      <c r="GMG309" s="80"/>
      <c r="GMH309" s="80"/>
      <c r="GMI309" s="80"/>
      <c r="GMJ309" s="80"/>
      <c r="GMK309" s="80"/>
      <c r="GML309" s="80"/>
      <c r="GMM309" s="80"/>
      <c r="GMN309" s="80"/>
      <c r="GMO309" s="80"/>
      <c r="GMP309" s="80"/>
      <c r="GMQ309" s="80"/>
      <c r="GMR309" s="80"/>
      <c r="GMS309" s="80"/>
      <c r="GMT309" s="80"/>
      <c r="GMU309" s="80"/>
      <c r="GMV309" s="80"/>
      <c r="GMW309" s="80"/>
      <c r="GMX309" s="80"/>
      <c r="GMY309" s="80"/>
      <c r="GMZ309" s="80"/>
      <c r="GNA309" s="80"/>
      <c r="GNB309" s="80"/>
      <c r="GNC309" s="80"/>
      <c r="GND309" s="80"/>
      <c r="GNE309" s="80"/>
      <c r="GNF309" s="80"/>
      <c r="GNG309" s="80"/>
      <c r="GNH309" s="80"/>
      <c r="GNI309" s="80"/>
      <c r="GNJ309" s="80"/>
      <c r="GNK309" s="80"/>
      <c r="GNL309" s="80"/>
      <c r="GNM309" s="80"/>
      <c r="GNN309" s="80"/>
      <c r="GNO309" s="80"/>
      <c r="GNP309" s="80"/>
      <c r="GNQ309" s="80"/>
      <c r="GNR309" s="80"/>
      <c r="GNS309" s="80"/>
      <c r="GNT309" s="80"/>
      <c r="GNU309" s="80"/>
      <c r="GNV309" s="80"/>
      <c r="GNW309" s="80"/>
      <c r="GNX309" s="80"/>
      <c r="GNY309" s="80"/>
      <c r="GNZ309" s="80"/>
      <c r="GOA309" s="80"/>
      <c r="GOB309" s="80"/>
      <c r="GOC309" s="80"/>
      <c r="GOD309" s="80"/>
      <c r="GOE309" s="80"/>
      <c r="GOF309" s="80"/>
      <c r="GOG309" s="80"/>
      <c r="GOH309" s="80"/>
      <c r="GOI309" s="80"/>
      <c r="GOJ309" s="80"/>
      <c r="GOK309" s="80"/>
      <c r="GOL309" s="80"/>
      <c r="GOM309" s="80"/>
      <c r="GON309" s="80"/>
      <c r="GOO309" s="80"/>
      <c r="GOP309" s="80"/>
      <c r="GOQ309" s="80"/>
      <c r="GOR309" s="80"/>
      <c r="GOS309" s="80"/>
      <c r="GOT309" s="80"/>
      <c r="GOU309" s="80"/>
      <c r="GOV309" s="80"/>
      <c r="GOW309" s="80"/>
      <c r="GOX309" s="80"/>
      <c r="GOY309" s="80"/>
      <c r="GOZ309" s="80"/>
      <c r="GPA309" s="80"/>
      <c r="GPB309" s="80"/>
      <c r="GPC309" s="80"/>
      <c r="GPD309" s="80"/>
      <c r="GPE309" s="80"/>
      <c r="GPF309" s="80"/>
      <c r="GPG309" s="80"/>
      <c r="GPH309" s="80"/>
      <c r="GPI309" s="80"/>
      <c r="GPJ309" s="80"/>
      <c r="GPK309" s="80"/>
      <c r="GPL309" s="80"/>
      <c r="GPM309" s="80"/>
      <c r="GPN309" s="80"/>
      <c r="GPO309" s="80"/>
      <c r="GPP309" s="80"/>
      <c r="GPQ309" s="80"/>
      <c r="GPR309" s="80"/>
      <c r="GPS309" s="80"/>
      <c r="GPT309" s="80"/>
      <c r="GPU309" s="80"/>
      <c r="GPV309" s="80"/>
      <c r="GPW309" s="80"/>
      <c r="GPX309" s="80"/>
      <c r="GPY309" s="80"/>
      <c r="GPZ309" s="80"/>
      <c r="GQA309" s="80"/>
      <c r="GQB309" s="80"/>
      <c r="GQC309" s="80"/>
      <c r="GQD309" s="80"/>
      <c r="GQE309" s="80"/>
      <c r="GQF309" s="80"/>
      <c r="GQG309" s="80"/>
      <c r="GQH309" s="80"/>
      <c r="GQI309" s="80"/>
      <c r="GQJ309" s="80"/>
      <c r="GQK309" s="80"/>
      <c r="GQL309" s="80"/>
      <c r="GQM309" s="80"/>
      <c r="GQN309" s="80"/>
      <c r="GQO309" s="80"/>
      <c r="GQP309" s="80"/>
      <c r="GQQ309" s="80"/>
      <c r="GQR309" s="80"/>
      <c r="GQS309" s="80"/>
      <c r="GQT309" s="80"/>
      <c r="GQU309" s="80"/>
      <c r="GQV309" s="80"/>
      <c r="GQW309" s="80"/>
      <c r="GQX309" s="80"/>
      <c r="GQY309" s="80"/>
      <c r="GQZ309" s="80"/>
      <c r="GRA309" s="80"/>
      <c r="GRB309" s="80"/>
      <c r="GRC309" s="80"/>
      <c r="GRD309" s="80"/>
      <c r="GRE309" s="80"/>
      <c r="GRF309" s="80"/>
      <c r="GRG309" s="80"/>
      <c r="GRH309" s="80"/>
      <c r="GRI309" s="80"/>
      <c r="GRJ309" s="80"/>
      <c r="GRK309" s="80"/>
      <c r="GRL309" s="80"/>
      <c r="GRM309" s="80"/>
      <c r="GRN309" s="80"/>
      <c r="GRO309" s="80"/>
      <c r="GRP309" s="80"/>
      <c r="GRQ309" s="80"/>
      <c r="GRR309" s="80"/>
      <c r="GRS309" s="80"/>
      <c r="GRT309" s="80"/>
      <c r="GRU309" s="80"/>
      <c r="GRV309" s="80"/>
      <c r="GRW309" s="80"/>
      <c r="GRX309" s="80"/>
      <c r="GRY309" s="80"/>
      <c r="GRZ309" s="80"/>
      <c r="GSA309" s="80"/>
      <c r="GSB309" s="80"/>
      <c r="GSC309" s="80"/>
      <c r="GSD309" s="80"/>
      <c r="GSE309" s="80"/>
      <c r="GSF309" s="80"/>
      <c r="GSG309" s="80"/>
      <c r="GSH309" s="80"/>
      <c r="GSI309" s="80"/>
      <c r="GSJ309" s="80"/>
      <c r="GSK309" s="80"/>
      <c r="GSL309" s="80"/>
      <c r="GSM309" s="80"/>
      <c r="GSN309" s="80"/>
      <c r="GSO309" s="80"/>
      <c r="GSP309" s="80"/>
      <c r="GSQ309" s="80"/>
      <c r="GSR309" s="80"/>
      <c r="GSS309" s="80"/>
      <c r="GST309" s="80"/>
      <c r="GSU309" s="80"/>
      <c r="GSV309" s="80"/>
      <c r="GSW309" s="80"/>
      <c r="GSX309" s="80"/>
      <c r="GSY309" s="80"/>
      <c r="GSZ309" s="80"/>
      <c r="GTA309" s="80"/>
      <c r="GTB309" s="80"/>
      <c r="GTC309" s="80"/>
      <c r="GTD309" s="80"/>
      <c r="GTE309" s="80"/>
      <c r="GTF309" s="80"/>
      <c r="GTG309" s="80"/>
      <c r="GTH309" s="80"/>
      <c r="GTI309" s="80"/>
      <c r="GTJ309" s="80"/>
      <c r="GTK309" s="80"/>
      <c r="GTL309" s="80"/>
      <c r="GTM309" s="80"/>
      <c r="GTN309" s="80"/>
      <c r="GTO309" s="80"/>
      <c r="GTP309" s="80"/>
      <c r="GTQ309" s="80"/>
      <c r="GTR309" s="80"/>
      <c r="GTS309" s="80"/>
      <c r="GTT309" s="80"/>
      <c r="GTU309" s="80"/>
      <c r="GTV309" s="80"/>
      <c r="GTW309" s="80"/>
      <c r="GTX309" s="80"/>
      <c r="GTY309" s="80"/>
      <c r="GTZ309" s="80"/>
      <c r="GUA309" s="80"/>
      <c r="GUB309" s="80"/>
      <c r="GUC309" s="80"/>
      <c r="GUD309" s="80"/>
      <c r="GUE309" s="80"/>
      <c r="GUF309" s="80"/>
      <c r="GUG309" s="80"/>
      <c r="GUH309" s="80"/>
      <c r="GUI309" s="80"/>
      <c r="GUJ309" s="80"/>
      <c r="GUK309" s="80"/>
      <c r="GUL309" s="80"/>
      <c r="GUM309" s="80"/>
      <c r="GUN309" s="80"/>
      <c r="GUO309" s="80"/>
      <c r="GUP309" s="80"/>
      <c r="GUQ309" s="80"/>
      <c r="GUR309" s="80"/>
      <c r="GUS309" s="80"/>
      <c r="GUT309" s="80"/>
      <c r="GUU309" s="80"/>
      <c r="GUV309" s="80"/>
      <c r="GUW309" s="80"/>
      <c r="GUX309" s="80"/>
      <c r="GUY309" s="80"/>
      <c r="GUZ309" s="80"/>
      <c r="GVA309" s="80"/>
      <c r="GVB309" s="80"/>
      <c r="GVC309" s="80"/>
      <c r="GVD309" s="80"/>
      <c r="GVE309" s="80"/>
      <c r="GVF309" s="80"/>
      <c r="GVG309" s="80"/>
      <c r="GVH309" s="80"/>
      <c r="GVI309" s="80"/>
      <c r="GVJ309" s="80"/>
      <c r="GVK309" s="80"/>
      <c r="GVL309" s="80"/>
      <c r="GVM309" s="80"/>
      <c r="GVN309" s="80"/>
      <c r="GVO309" s="80"/>
      <c r="GVP309" s="80"/>
      <c r="GVQ309" s="80"/>
      <c r="GVR309" s="80"/>
      <c r="GVS309" s="80"/>
      <c r="GVT309" s="80"/>
      <c r="GVU309" s="80"/>
      <c r="GVV309" s="80"/>
      <c r="GVW309" s="80"/>
      <c r="GVX309" s="80"/>
      <c r="GVY309" s="80"/>
      <c r="GVZ309" s="80"/>
      <c r="GWA309" s="80"/>
      <c r="GWB309" s="80"/>
      <c r="GWC309" s="80"/>
      <c r="GWD309" s="80"/>
      <c r="GWE309" s="80"/>
      <c r="GWF309" s="80"/>
      <c r="GWG309" s="80"/>
      <c r="GWH309" s="80"/>
      <c r="GWI309" s="80"/>
      <c r="GWJ309" s="80"/>
      <c r="GWK309" s="80"/>
      <c r="GWL309" s="80"/>
      <c r="GWM309" s="80"/>
      <c r="GWN309" s="80"/>
      <c r="GWO309" s="80"/>
      <c r="GWP309" s="80"/>
      <c r="GWQ309" s="80"/>
      <c r="GWR309" s="80"/>
      <c r="GWS309" s="80"/>
      <c r="GWT309" s="80"/>
      <c r="GWU309" s="80"/>
      <c r="GWV309" s="80"/>
      <c r="GWW309" s="80"/>
      <c r="GWX309" s="80"/>
      <c r="GWY309" s="80"/>
      <c r="GWZ309" s="80"/>
      <c r="GXA309" s="80"/>
      <c r="GXB309" s="80"/>
      <c r="GXC309" s="80"/>
      <c r="GXD309" s="80"/>
      <c r="GXE309" s="80"/>
      <c r="GXF309" s="80"/>
      <c r="GXG309" s="80"/>
      <c r="GXH309" s="80"/>
      <c r="GXI309" s="80"/>
      <c r="GXJ309" s="80"/>
      <c r="GXK309" s="80"/>
      <c r="GXL309" s="80"/>
      <c r="GXM309" s="80"/>
      <c r="GXN309" s="80"/>
      <c r="GXO309" s="80"/>
      <c r="GXP309" s="80"/>
      <c r="GXQ309" s="80"/>
      <c r="GXR309" s="80"/>
      <c r="GXS309" s="80"/>
      <c r="GXT309" s="80"/>
      <c r="GXU309" s="80"/>
      <c r="GXV309" s="80"/>
      <c r="GXW309" s="80"/>
      <c r="GXX309" s="80"/>
      <c r="GXY309" s="80"/>
      <c r="GXZ309" s="80"/>
      <c r="GYA309" s="80"/>
      <c r="GYB309" s="80"/>
      <c r="GYC309" s="80"/>
      <c r="GYD309" s="80"/>
      <c r="GYE309" s="80"/>
      <c r="GYF309" s="80"/>
      <c r="GYG309" s="80"/>
      <c r="GYH309" s="80"/>
      <c r="GYI309" s="80"/>
      <c r="GYJ309" s="80"/>
      <c r="GYK309" s="80"/>
      <c r="GYL309" s="80"/>
      <c r="GYM309" s="80"/>
      <c r="GYN309" s="80"/>
      <c r="GYO309" s="80"/>
      <c r="GYP309" s="80"/>
      <c r="GYQ309" s="80"/>
      <c r="GYR309" s="80"/>
      <c r="GYS309" s="80"/>
      <c r="GYT309" s="80"/>
      <c r="GYU309" s="80"/>
      <c r="GYV309" s="80"/>
      <c r="GYW309" s="80"/>
      <c r="GYX309" s="80"/>
      <c r="GYY309" s="80"/>
      <c r="GYZ309" s="80"/>
      <c r="GZA309" s="80"/>
      <c r="GZB309" s="80"/>
      <c r="GZC309" s="80"/>
      <c r="GZD309" s="80"/>
      <c r="GZE309" s="80"/>
      <c r="GZF309" s="80"/>
      <c r="GZG309" s="80"/>
      <c r="GZH309" s="80"/>
      <c r="GZI309" s="80"/>
      <c r="GZJ309" s="80"/>
      <c r="GZK309" s="80"/>
      <c r="GZL309" s="80"/>
      <c r="GZM309" s="80"/>
      <c r="GZN309" s="80"/>
      <c r="GZO309" s="80"/>
      <c r="GZP309" s="80"/>
      <c r="GZQ309" s="80"/>
      <c r="GZR309" s="80"/>
      <c r="GZS309" s="80"/>
      <c r="GZT309" s="80"/>
      <c r="GZU309" s="80"/>
      <c r="GZV309" s="80"/>
      <c r="GZW309" s="80"/>
      <c r="GZX309" s="80"/>
      <c r="GZY309" s="80"/>
      <c r="GZZ309" s="80"/>
      <c r="HAA309" s="80"/>
      <c r="HAB309" s="80"/>
      <c r="HAC309" s="80"/>
      <c r="HAD309" s="80"/>
      <c r="HAE309" s="80"/>
      <c r="HAF309" s="80"/>
      <c r="HAG309" s="80"/>
      <c r="HAH309" s="80"/>
      <c r="HAI309" s="80"/>
      <c r="HAJ309" s="80"/>
      <c r="HAK309" s="80"/>
      <c r="HAL309" s="80"/>
      <c r="HAM309" s="80"/>
      <c r="HAN309" s="80"/>
      <c r="HAO309" s="80"/>
      <c r="HAP309" s="80"/>
      <c r="HAQ309" s="80"/>
      <c r="HAR309" s="80"/>
      <c r="HAS309" s="80"/>
      <c r="HAT309" s="80"/>
      <c r="HAU309" s="80"/>
      <c r="HAV309" s="80"/>
      <c r="HAW309" s="80"/>
      <c r="HAX309" s="80"/>
      <c r="HAY309" s="80"/>
      <c r="HAZ309" s="80"/>
      <c r="HBA309" s="80"/>
      <c r="HBB309" s="80"/>
      <c r="HBC309" s="80"/>
      <c r="HBD309" s="80"/>
      <c r="HBE309" s="80"/>
      <c r="HBF309" s="80"/>
      <c r="HBG309" s="80"/>
      <c r="HBH309" s="80"/>
      <c r="HBI309" s="80"/>
      <c r="HBJ309" s="80"/>
      <c r="HBK309" s="80"/>
      <c r="HBL309" s="80"/>
      <c r="HBM309" s="80"/>
      <c r="HBN309" s="80"/>
      <c r="HBO309" s="80"/>
      <c r="HBP309" s="80"/>
      <c r="HBQ309" s="80"/>
      <c r="HBR309" s="80"/>
      <c r="HBS309" s="80"/>
      <c r="HBT309" s="80"/>
      <c r="HBU309" s="80"/>
      <c r="HBV309" s="80"/>
      <c r="HBW309" s="80"/>
      <c r="HBX309" s="80"/>
      <c r="HBY309" s="80"/>
      <c r="HBZ309" s="80"/>
      <c r="HCA309" s="80"/>
      <c r="HCB309" s="80"/>
      <c r="HCC309" s="80"/>
      <c r="HCD309" s="80"/>
      <c r="HCE309" s="80"/>
      <c r="HCF309" s="80"/>
      <c r="HCG309" s="80"/>
      <c r="HCH309" s="80"/>
      <c r="HCI309" s="80"/>
      <c r="HCJ309" s="80"/>
      <c r="HCK309" s="80"/>
      <c r="HCL309" s="80"/>
      <c r="HCM309" s="80"/>
      <c r="HCN309" s="80"/>
      <c r="HCO309" s="80"/>
      <c r="HCP309" s="80"/>
      <c r="HCQ309" s="80"/>
      <c r="HCR309" s="80"/>
      <c r="HCS309" s="80"/>
      <c r="HCT309" s="80"/>
      <c r="HCU309" s="80"/>
      <c r="HCV309" s="80"/>
      <c r="HCW309" s="80"/>
      <c r="HCX309" s="80"/>
      <c r="HCY309" s="80"/>
      <c r="HCZ309" s="80"/>
      <c r="HDA309" s="80"/>
      <c r="HDB309" s="80"/>
      <c r="HDC309" s="80"/>
      <c r="HDD309" s="80"/>
      <c r="HDE309" s="80"/>
      <c r="HDF309" s="80"/>
      <c r="HDG309" s="80"/>
      <c r="HDH309" s="80"/>
      <c r="HDI309" s="80"/>
      <c r="HDJ309" s="80"/>
      <c r="HDK309" s="80"/>
      <c r="HDL309" s="80"/>
      <c r="HDM309" s="80"/>
      <c r="HDN309" s="80"/>
      <c r="HDO309" s="80"/>
      <c r="HDP309" s="80"/>
      <c r="HDQ309" s="80"/>
      <c r="HDR309" s="80"/>
      <c r="HDS309" s="80"/>
      <c r="HDT309" s="80"/>
      <c r="HDU309" s="80"/>
      <c r="HDV309" s="80"/>
      <c r="HDW309" s="80"/>
      <c r="HDX309" s="80"/>
      <c r="HDY309" s="80"/>
      <c r="HDZ309" s="80"/>
      <c r="HEA309" s="80"/>
      <c r="HEB309" s="80"/>
      <c r="HEC309" s="80"/>
      <c r="HED309" s="80"/>
      <c r="HEE309" s="80"/>
      <c r="HEF309" s="80"/>
      <c r="HEG309" s="80"/>
      <c r="HEH309" s="80"/>
      <c r="HEI309" s="80"/>
      <c r="HEJ309" s="80"/>
      <c r="HEK309" s="80"/>
      <c r="HEL309" s="80"/>
      <c r="HEM309" s="80"/>
      <c r="HEN309" s="80"/>
      <c r="HEO309" s="80"/>
      <c r="HEP309" s="80"/>
      <c r="HEQ309" s="80"/>
      <c r="HER309" s="80"/>
      <c r="HES309" s="80"/>
      <c r="HET309" s="80"/>
      <c r="HEU309" s="80"/>
      <c r="HEV309" s="80"/>
      <c r="HEW309" s="80"/>
      <c r="HEX309" s="80"/>
      <c r="HEY309" s="80"/>
      <c r="HEZ309" s="80"/>
      <c r="HFA309" s="80"/>
      <c r="HFB309" s="80"/>
      <c r="HFC309" s="80"/>
      <c r="HFD309" s="80"/>
      <c r="HFE309" s="80"/>
      <c r="HFF309" s="80"/>
      <c r="HFG309" s="80"/>
      <c r="HFH309" s="80"/>
      <c r="HFI309" s="80"/>
      <c r="HFJ309" s="80"/>
      <c r="HFK309" s="80"/>
      <c r="HFL309" s="80"/>
      <c r="HFM309" s="80"/>
      <c r="HFN309" s="80"/>
      <c r="HFO309" s="80"/>
      <c r="HFP309" s="80"/>
      <c r="HFQ309" s="80"/>
      <c r="HFR309" s="80"/>
      <c r="HFS309" s="80"/>
      <c r="HFT309" s="80"/>
      <c r="HFU309" s="80"/>
      <c r="HFV309" s="80"/>
      <c r="HFW309" s="80"/>
      <c r="HFX309" s="80"/>
      <c r="HFY309" s="80"/>
      <c r="HFZ309" s="80"/>
      <c r="HGA309" s="80"/>
      <c r="HGB309" s="80"/>
      <c r="HGC309" s="80"/>
      <c r="HGD309" s="80"/>
      <c r="HGE309" s="80"/>
      <c r="HGF309" s="80"/>
      <c r="HGG309" s="80"/>
      <c r="HGH309" s="80"/>
      <c r="HGI309" s="80"/>
      <c r="HGJ309" s="80"/>
      <c r="HGK309" s="80"/>
      <c r="HGL309" s="80"/>
      <c r="HGM309" s="80"/>
      <c r="HGN309" s="80"/>
      <c r="HGO309" s="80"/>
      <c r="HGP309" s="80"/>
      <c r="HGQ309" s="80"/>
      <c r="HGR309" s="80"/>
      <c r="HGS309" s="80"/>
      <c r="HGT309" s="80"/>
      <c r="HGU309" s="80"/>
      <c r="HGV309" s="80"/>
      <c r="HGW309" s="80"/>
      <c r="HGX309" s="80"/>
      <c r="HGY309" s="80"/>
      <c r="HGZ309" s="80"/>
      <c r="HHA309" s="80"/>
      <c r="HHB309" s="80"/>
      <c r="HHC309" s="80"/>
      <c r="HHD309" s="80"/>
      <c r="HHE309" s="80"/>
      <c r="HHF309" s="80"/>
      <c r="HHG309" s="80"/>
      <c r="HHH309" s="80"/>
      <c r="HHI309" s="80"/>
      <c r="HHJ309" s="80"/>
      <c r="HHK309" s="80"/>
      <c r="HHL309" s="80"/>
      <c r="HHM309" s="80"/>
      <c r="HHN309" s="80"/>
      <c r="HHO309" s="80"/>
      <c r="HHP309" s="80"/>
      <c r="HHQ309" s="80"/>
      <c r="HHR309" s="80"/>
      <c r="HHS309" s="80"/>
      <c r="HHT309" s="80"/>
      <c r="HHU309" s="80"/>
      <c r="HHV309" s="80"/>
      <c r="HHW309" s="80"/>
      <c r="HHX309" s="80"/>
      <c r="HHY309" s="80"/>
      <c r="HHZ309" s="80"/>
      <c r="HIA309" s="80"/>
      <c r="HIB309" s="80"/>
      <c r="HIC309" s="80"/>
      <c r="HID309" s="80"/>
      <c r="HIE309" s="80"/>
      <c r="HIF309" s="80"/>
      <c r="HIG309" s="80"/>
      <c r="HIH309" s="80"/>
      <c r="HII309" s="80"/>
      <c r="HIJ309" s="80"/>
      <c r="HIK309" s="80"/>
      <c r="HIL309" s="80"/>
      <c r="HIM309" s="80"/>
      <c r="HIN309" s="80"/>
      <c r="HIO309" s="80"/>
      <c r="HIP309" s="80"/>
      <c r="HIQ309" s="80"/>
      <c r="HIR309" s="80"/>
      <c r="HIS309" s="80"/>
      <c r="HIT309" s="80"/>
      <c r="HIU309" s="80"/>
      <c r="HIV309" s="80"/>
      <c r="HIW309" s="80"/>
      <c r="HIX309" s="80"/>
      <c r="HIY309" s="80"/>
      <c r="HIZ309" s="80"/>
      <c r="HJA309" s="80"/>
      <c r="HJB309" s="80"/>
      <c r="HJC309" s="80"/>
      <c r="HJD309" s="80"/>
      <c r="HJE309" s="80"/>
      <c r="HJF309" s="80"/>
      <c r="HJG309" s="80"/>
      <c r="HJH309" s="80"/>
      <c r="HJI309" s="80"/>
      <c r="HJJ309" s="80"/>
      <c r="HJK309" s="80"/>
      <c r="HJL309" s="80"/>
      <c r="HJM309" s="80"/>
      <c r="HJN309" s="80"/>
      <c r="HJO309" s="80"/>
      <c r="HJP309" s="80"/>
      <c r="HJQ309" s="80"/>
      <c r="HJR309" s="80"/>
      <c r="HJS309" s="80"/>
      <c r="HJT309" s="80"/>
      <c r="HJU309" s="80"/>
      <c r="HJV309" s="80"/>
      <c r="HJW309" s="80"/>
      <c r="HJX309" s="80"/>
      <c r="HJY309" s="80"/>
      <c r="HJZ309" s="80"/>
      <c r="HKA309" s="80"/>
      <c r="HKB309" s="80"/>
      <c r="HKC309" s="80"/>
      <c r="HKD309" s="80"/>
      <c r="HKE309" s="80"/>
      <c r="HKF309" s="80"/>
      <c r="HKG309" s="80"/>
      <c r="HKH309" s="80"/>
      <c r="HKI309" s="80"/>
      <c r="HKJ309" s="80"/>
      <c r="HKK309" s="80"/>
      <c r="HKL309" s="80"/>
      <c r="HKM309" s="80"/>
      <c r="HKN309" s="80"/>
      <c r="HKO309" s="80"/>
      <c r="HKP309" s="80"/>
      <c r="HKQ309" s="80"/>
      <c r="HKR309" s="80"/>
      <c r="HKS309" s="80"/>
      <c r="HKT309" s="80"/>
      <c r="HKU309" s="80"/>
      <c r="HKV309" s="80"/>
      <c r="HKW309" s="80"/>
      <c r="HKX309" s="80"/>
      <c r="HKY309" s="80"/>
      <c r="HKZ309" s="80"/>
      <c r="HLA309" s="80"/>
      <c r="HLB309" s="80"/>
      <c r="HLC309" s="80"/>
      <c r="HLD309" s="80"/>
      <c r="HLE309" s="80"/>
      <c r="HLF309" s="80"/>
      <c r="HLG309" s="80"/>
      <c r="HLH309" s="80"/>
      <c r="HLI309" s="80"/>
      <c r="HLJ309" s="80"/>
      <c r="HLK309" s="80"/>
      <c r="HLL309" s="80"/>
      <c r="HLM309" s="80"/>
      <c r="HLN309" s="80"/>
      <c r="HLO309" s="80"/>
      <c r="HLP309" s="80"/>
      <c r="HLQ309" s="80"/>
      <c r="HLR309" s="80"/>
      <c r="HLS309" s="80"/>
      <c r="HLT309" s="80"/>
      <c r="HLU309" s="80"/>
      <c r="HLV309" s="80"/>
      <c r="HLW309" s="80"/>
      <c r="HLX309" s="80"/>
      <c r="HLY309" s="80"/>
      <c r="HLZ309" s="80"/>
      <c r="HMA309" s="80"/>
      <c r="HMB309" s="80"/>
      <c r="HMC309" s="80"/>
      <c r="HMD309" s="80"/>
      <c r="HME309" s="80"/>
      <c r="HMF309" s="80"/>
      <c r="HMG309" s="80"/>
      <c r="HMH309" s="80"/>
      <c r="HMI309" s="80"/>
      <c r="HMJ309" s="80"/>
      <c r="HMK309" s="80"/>
      <c r="HML309" s="80"/>
      <c r="HMM309" s="80"/>
      <c r="HMN309" s="80"/>
      <c r="HMO309" s="80"/>
      <c r="HMP309" s="80"/>
      <c r="HMQ309" s="80"/>
      <c r="HMR309" s="80"/>
      <c r="HMS309" s="80"/>
      <c r="HMT309" s="80"/>
      <c r="HMU309" s="80"/>
      <c r="HMV309" s="80"/>
      <c r="HMW309" s="80"/>
      <c r="HMX309" s="80"/>
      <c r="HMY309" s="80"/>
      <c r="HMZ309" s="80"/>
      <c r="HNA309" s="80"/>
      <c r="HNB309" s="80"/>
      <c r="HNC309" s="80"/>
      <c r="HND309" s="80"/>
      <c r="HNE309" s="80"/>
      <c r="HNF309" s="80"/>
      <c r="HNG309" s="80"/>
      <c r="HNH309" s="80"/>
      <c r="HNI309" s="80"/>
      <c r="HNJ309" s="80"/>
      <c r="HNK309" s="80"/>
      <c r="HNL309" s="80"/>
      <c r="HNM309" s="80"/>
      <c r="HNN309" s="80"/>
      <c r="HNO309" s="80"/>
      <c r="HNP309" s="80"/>
      <c r="HNQ309" s="80"/>
      <c r="HNR309" s="80"/>
      <c r="HNS309" s="80"/>
      <c r="HNT309" s="80"/>
      <c r="HNU309" s="80"/>
      <c r="HNV309" s="80"/>
      <c r="HNW309" s="80"/>
      <c r="HNX309" s="80"/>
      <c r="HNY309" s="80"/>
      <c r="HNZ309" s="80"/>
      <c r="HOA309" s="80"/>
      <c r="HOB309" s="80"/>
      <c r="HOC309" s="80"/>
      <c r="HOD309" s="80"/>
      <c r="HOE309" s="80"/>
      <c r="HOF309" s="80"/>
      <c r="HOG309" s="80"/>
      <c r="HOH309" s="80"/>
      <c r="HOI309" s="80"/>
      <c r="HOJ309" s="80"/>
      <c r="HOK309" s="80"/>
      <c r="HOL309" s="80"/>
      <c r="HOM309" s="80"/>
      <c r="HON309" s="80"/>
      <c r="HOO309" s="80"/>
      <c r="HOP309" s="80"/>
      <c r="HOQ309" s="80"/>
      <c r="HOR309" s="80"/>
      <c r="HOS309" s="80"/>
      <c r="HOT309" s="80"/>
      <c r="HOU309" s="80"/>
      <c r="HOV309" s="80"/>
      <c r="HOW309" s="80"/>
      <c r="HOX309" s="80"/>
      <c r="HOY309" s="80"/>
      <c r="HOZ309" s="80"/>
      <c r="HPA309" s="80"/>
      <c r="HPB309" s="80"/>
      <c r="HPC309" s="80"/>
      <c r="HPD309" s="80"/>
      <c r="HPE309" s="80"/>
      <c r="HPF309" s="80"/>
      <c r="HPG309" s="80"/>
      <c r="HPH309" s="80"/>
      <c r="HPI309" s="80"/>
      <c r="HPJ309" s="80"/>
      <c r="HPK309" s="80"/>
      <c r="HPL309" s="80"/>
      <c r="HPM309" s="80"/>
      <c r="HPN309" s="80"/>
      <c r="HPO309" s="80"/>
      <c r="HPP309" s="80"/>
      <c r="HPQ309" s="80"/>
      <c r="HPR309" s="80"/>
      <c r="HPS309" s="80"/>
      <c r="HPT309" s="80"/>
      <c r="HPU309" s="80"/>
      <c r="HPV309" s="80"/>
      <c r="HPW309" s="80"/>
      <c r="HPX309" s="80"/>
      <c r="HPY309" s="80"/>
      <c r="HPZ309" s="80"/>
      <c r="HQA309" s="80"/>
      <c r="HQB309" s="80"/>
      <c r="HQC309" s="80"/>
      <c r="HQD309" s="80"/>
      <c r="HQE309" s="80"/>
      <c r="HQF309" s="80"/>
      <c r="HQG309" s="80"/>
      <c r="HQH309" s="80"/>
      <c r="HQI309" s="80"/>
      <c r="HQJ309" s="80"/>
      <c r="HQK309" s="80"/>
      <c r="HQL309" s="80"/>
      <c r="HQM309" s="80"/>
      <c r="HQN309" s="80"/>
      <c r="HQO309" s="80"/>
      <c r="HQP309" s="80"/>
      <c r="HQQ309" s="80"/>
      <c r="HQR309" s="80"/>
      <c r="HQS309" s="80"/>
      <c r="HQT309" s="80"/>
      <c r="HQU309" s="80"/>
      <c r="HQV309" s="80"/>
      <c r="HQW309" s="80"/>
      <c r="HQX309" s="80"/>
      <c r="HQY309" s="80"/>
      <c r="HQZ309" s="80"/>
      <c r="HRA309" s="80"/>
      <c r="HRB309" s="80"/>
      <c r="HRC309" s="80"/>
      <c r="HRD309" s="80"/>
      <c r="HRE309" s="80"/>
      <c r="HRF309" s="80"/>
      <c r="HRG309" s="80"/>
      <c r="HRH309" s="80"/>
      <c r="HRI309" s="80"/>
      <c r="HRJ309" s="80"/>
      <c r="HRK309" s="80"/>
      <c r="HRL309" s="80"/>
      <c r="HRM309" s="80"/>
      <c r="HRN309" s="80"/>
      <c r="HRO309" s="80"/>
      <c r="HRP309" s="80"/>
      <c r="HRQ309" s="80"/>
      <c r="HRR309" s="80"/>
      <c r="HRS309" s="80"/>
      <c r="HRT309" s="80"/>
      <c r="HRU309" s="80"/>
      <c r="HRV309" s="80"/>
      <c r="HRW309" s="80"/>
      <c r="HRX309" s="80"/>
      <c r="HRY309" s="80"/>
      <c r="HRZ309" s="80"/>
      <c r="HSA309" s="80"/>
      <c r="HSB309" s="80"/>
      <c r="HSC309" s="80"/>
      <c r="HSD309" s="80"/>
      <c r="HSE309" s="80"/>
      <c r="HSF309" s="80"/>
      <c r="HSG309" s="80"/>
      <c r="HSH309" s="80"/>
      <c r="HSI309" s="80"/>
      <c r="HSJ309" s="80"/>
      <c r="HSK309" s="80"/>
      <c r="HSL309" s="80"/>
      <c r="HSM309" s="80"/>
      <c r="HSN309" s="80"/>
      <c r="HSO309" s="80"/>
      <c r="HSP309" s="80"/>
      <c r="HSQ309" s="80"/>
      <c r="HSR309" s="80"/>
      <c r="HSS309" s="80"/>
      <c r="HST309" s="80"/>
      <c r="HSU309" s="80"/>
      <c r="HSV309" s="80"/>
      <c r="HSW309" s="80"/>
      <c r="HSX309" s="80"/>
      <c r="HSY309" s="80"/>
      <c r="HSZ309" s="80"/>
      <c r="HTA309" s="80"/>
      <c r="HTB309" s="80"/>
      <c r="HTC309" s="80"/>
      <c r="HTD309" s="80"/>
      <c r="HTE309" s="80"/>
      <c r="HTF309" s="80"/>
      <c r="HTG309" s="80"/>
      <c r="HTH309" s="80"/>
      <c r="HTI309" s="80"/>
      <c r="HTJ309" s="80"/>
      <c r="HTK309" s="80"/>
      <c r="HTL309" s="80"/>
      <c r="HTM309" s="80"/>
      <c r="HTN309" s="80"/>
      <c r="HTO309" s="80"/>
      <c r="HTP309" s="80"/>
      <c r="HTQ309" s="80"/>
      <c r="HTR309" s="80"/>
      <c r="HTS309" s="80"/>
      <c r="HTT309" s="80"/>
      <c r="HTU309" s="80"/>
      <c r="HTV309" s="80"/>
      <c r="HTW309" s="80"/>
      <c r="HTX309" s="80"/>
      <c r="HTY309" s="80"/>
      <c r="HTZ309" s="80"/>
      <c r="HUA309" s="80"/>
      <c r="HUB309" s="80"/>
      <c r="HUC309" s="80"/>
      <c r="HUD309" s="80"/>
      <c r="HUE309" s="80"/>
      <c r="HUF309" s="80"/>
      <c r="HUG309" s="80"/>
      <c r="HUH309" s="80"/>
      <c r="HUI309" s="80"/>
      <c r="HUJ309" s="80"/>
      <c r="HUK309" s="80"/>
      <c r="HUL309" s="80"/>
      <c r="HUM309" s="80"/>
      <c r="HUN309" s="80"/>
      <c r="HUO309" s="80"/>
      <c r="HUP309" s="80"/>
      <c r="HUQ309" s="80"/>
      <c r="HUR309" s="80"/>
      <c r="HUS309" s="80"/>
      <c r="HUT309" s="80"/>
      <c r="HUU309" s="80"/>
      <c r="HUV309" s="80"/>
      <c r="HUW309" s="80"/>
      <c r="HUX309" s="80"/>
      <c r="HUY309" s="80"/>
      <c r="HUZ309" s="80"/>
      <c r="HVA309" s="80"/>
      <c r="HVB309" s="80"/>
      <c r="HVC309" s="80"/>
      <c r="HVD309" s="80"/>
      <c r="HVE309" s="80"/>
      <c r="HVF309" s="80"/>
      <c r="HVG309" s="80"/>
      <c r="HVH309" s="80"/>
      <c r="HVI309" s="80"/>
      <c r="HVJ309" s="80"/>
      <c r="HVK309" s="80"/>
      <c r="HVL309" s="80"/>
      <c r="HVM309" s="80"/>
      <c r="HVN309" s="80"/>
      <c r="HVO309" s="80"/>
      <c r="HVP309" s="80"/>
      <c r="HVQ309" s="80"/>
      <c r="HVR309" s="80"/>
      <c r="HVS309" s="80"/>
      <c r="HVT309" s="80"/>
      <c r="HVU309" s="80"/>
      <c r="HVV309" s="80"/>
      <c r="HVW309" s="80"/>
      <c r="HVX309" s="80"/>
      <c r="HVY309" s="80"/>
      <c r="HVZ309" s="80"/>
      <c r="HWA309" s="80"/>
      <c r="HWB309" s="80"/>
      <c r="HWC309" s="80"/>
      <c r="HWD309" s="80"/>
      <c r="HWE309" s="80"/>
      <c r="HWF309" s="80"/>
      <c r="HWG309" s="80"/>
      <c r="HWH309" s="80"/>
      <c r="HWI309" s="80"/>
      <c r="HWJ309" s="80"/>
      <c r="HWK309" s="80"/>
      <c r="HWL309" s="80"/>
      <c r="HWM309" s="80"/>
      <c r="HWN309" s="80"/>
      <c r="HWO309" s="80"/>
      <c r="HWP309" s="80"/>
      <c r="HWQ309" s="80"/>
      <c r="HWR309" s="80"/>
      <c r="HWS309" s="80"/>
      <c r="HWT309" s="80"/>
      <c r="HWU309" s="80"/>
      <c r="HWV309" s="80"/>
      <c r="HWW309" s="80"/>
      <c r="HWX309" s="80"/>
      <c r="HWY309" s="80"/>
      <c r="HWZ309" s="80"/>
      <c r="HXA309" s="80"/>
      <c r="HXB309" s="80"/>
      <c r="HXC309" s="80"/>
      <c r="HXD309" s="80"/>
      <c r="HXE309" s="80"/>
      <c r="HXF309" s="80"/>
      <c r="HXG309" s="80"/>
      <c r="HXH309" s="80"/>
      <c r="HXI309" s="80"/>
      <c r="HXJ309" s="80"/>
      <c r="HXK309" s="80"/>
      <c r="HXL309" s="80"/>
      <c r="HXM309" s="80"/>
      <c r="HXN309" s="80"/>
      <c r="HXO309" s="80"/>
      <c r="HXP309" s="80"/>
      <c r="HXQ309" s="80"/>
      <c r="HXR309" s="80"/>
      <c r="HXS309" s="80"/>
      <c r="HXT309" s="80"/>
      <c r="HXU309" s="80"/>
      <c r="HXV309" s="80"/>
      <c r="HXW309" s="80"/>
      <c r="HXX309" s="80"/>
      <c r="HXY309" s="80"/>
      <c r="HXZ309" s="80"/>
      <c r="HYA309" s="80"/>
      <c r="HYB309" s="80"/>
      <c r="HYC309" s="80"/>
      <c r="HYD309" s="80"/>
      <c r="HYE309" s="80"/>
      <c r="HYF309" s="80"/>
      <c r="HYG309" s="80"/>
      <c r="HYH309" s="80"/>
      <c r="HYI309" s="80"/>
      <c r="HYJ309" s="80"/>
      <c r="HYK309" s="80"/>
      <c r="HYL309" s="80"/>
      <c r="HYM309" s="80"/>
      <c r="HYN309" s="80"/>
      <c r="HYO309" s="80"/>
      <c r="HYP309" s="80"/>
      <c r="HYQ309" s="80"/>
      <c r="HYR309" s="80"/>
      <c r="HYS309" s="80"/>
      <c r="HYT309" s="80"/>
      <c r="HYU309" s="80"/>
      <c r="HYV309" s="80"/>
      <c r="HYW309" s="80"/>
      <c r="HYX309" s="80"/>
      <c r="HYY309" s="80"/>
      <c r="HYZ309" s="80"/>
      <c r="HZA309" s="80"/>
      <c r="HZB309" s="80"/>
      <c r="HZC309" s="80"/>
      <c r="HZD309" s="80"/>
      <c r="HZE309" s="80"/>
      <c r="HZF309" s="80"/>
      <c r="HZG309" s="80"/>
      <c r="HZH309" s="80"/>
      <c r="HZI309" s="80"/>
      <c r="HZJ309" s="80"/>
      <c r="HZK309" s="80"/>
      <c r="HZL309" s="80"/>
      <c r="HZM309" s="80"/>
      <c r="HZN309" s="80"/>
      <c r="HZO309" s="80"/>
      <c r="HZP309" s="80"/>
      <c r="HZQ309" s="80"/>
      <c r="HZR309" s="80"/>
      <c r="HZS309" s="80"/>
      <c r="HZT309" s="80"/>
      <c r="HZU309" s="80"/>
      <c r="HZV309" s="80"/>
      <c r="HZW309" s="80"/>
      <c r="HZX309" s="80"/>
      <c r="HZY309" s="80"/>
      <c r="HZZ309" s="80"/>
      <c r="IAA309" s="80"/>
      <c r="IAB309" s="80"/>
      <c r="IAC309" s="80"/>
      <c r="IAD309" s="80"/>
      <c r="IAE309" s="80"/>
      <c r="IAF309" s="80"/>
      <c r="IAG309" s="80"/>
      <c r="IAH309" s="80"/>
      <c r="IAI309" s="80"/>
      <c r="IAJ309" s="80"/>
      <c r="IAK309" s="80"/>
      <c r="IAL309" s="80"/>
      <c r="IAM309" s="80"/>
      <c r="IAN309" s="80"/>
      <c r="IAO309" s="80"/>
      <c r="IAP309" s="80"/>
      <c r="IAQ309" s="80"/>
      <c r="IAR309" s="80"/>
      <c r="IAS309" s="80"/>
      <c r="IAT309" s="80"/>
      <c r="IAU309" s="80"/>
      <c r="IAV309" s="80"/>
      <c r="IAW309" s="80"/>
      <c r="IAX309" s="80"/>
      <c r="IAY309" s="80"/>
      <c r="IAZ309" s="80"/>
      <c r="IBA309" s="80"/>
      <c r="IBB309" s="80"/>
      <c r="IBC309" s="80"/>
      <c r="IBD309" s="80"/>
      <c r="IBE309" s="80"/>
      <c r="IBF309" s="80"/>
      <c r="IBG309" s="80"/>
      <c r="IBH309" s="80"/>
      <c r="IBI309" s="80"/>
      <c r="IBJ309" s="80"/>
      <c r="IBK309" s="80"/>
      <c r="IBL309" s="80"/>
      <c r="IBM309" s="80"/>
      <c r="IBN309" s="80"/>
      <c r="IBO309" s="80"/>
      <c r="IBP309" s="80"/>
      <c r="IBQ309" s="80"/>
      <c r="IBR309" s="80"/>
      <c r="IBS309" s="80"/>
      <c r="IBT309" s="80"/>
      <c r="IBU309" s="80"/>
      <c r="IBV309" s="80"/>
      <c r="IBW309" s="80"/>
      <c r="IBX309" s="80"/>
      <c r="IBY309" s="80"/>
      <c r="IBZ309" s="80"/>
      <c r="ICA309" s="80"/>
      <c r="ICB309" s="80"/>
      <c r="ICC309" s="80"/>
      <c r="ICD309" s="80"/>
      <c r="ICE309" s="80"/>
      <c r="ICF309" s="80"/>
      <c r="ICG309" s="80"/>
      <c r="ICH309" s="80"/>
      <c r="ICI309" s="80"/>
      <c r="ICJ309" s="80"/>
      <c r="ICK309" s="80"/>
      <c r="ICL309" s="80"/>
      <c r="ICM309" s="80"/>
      <c r="ICN309" s="80"/>
      <c r="ICO309" s="80"/>
      <c r="ICP309" s="80"/>
      <c r="ICQ309" s="80"/>
      <c r="ICR309" s="80"/>
      <c r="ICS309" s="80"/>
      <c r="ICT309" s="80"/>
      <c r="ICU309" s="80"/>
      <c r="ICV309" s="80"/>
      <c r="ICW309" s="80"/>
      <c r="ICX309" s="80"/>
      <c r="ICY309" s="80"/>
      <c r="ICZ309" s="80"/>
      <c r="IDA309" s="80"/>
      <c r="IDB309" s="80"/>
      <c r="IDC309" s="80"/>
      <c r="IDD309" s="80"/>
      <c r="IDE309" s="80"/>
      <c r="IDF309" s="80"/>
      <c r="IDG309" s="80"/>
      <c r="IDH309" s="80"/>
      <c r="IDI309" s="80"/>
      <c r="IDJ309" s="80"/>
      <c r="IDK309" s="80"/>
      <c r="IDL309" s="80"/>
      <c r="IDM309" s="80"/>
      <c r="IDN309" s="80"/>
      <c r="IDO309" s="80"/>
      <c r="IDP309" s="80"/>
      <c r="IDQ309" s="80"/>
      <c r="IDR309" s="80"/>
      <c r="IDS309" s="80"/>
      <c r="IDT309" s="80"/>
      <c r="IDU309" s="80"/>
      <c r="IDV309" s="80"/>
      <c r="IDW309" s="80"/>
      <c r="IDX309" s="80"/>
      <c r="IDY309" s="80"/>
      <c r="IDZ309" s="80"/>
      <c r="IEA309" s="80"/>
      <c r="IEB309" s="80"/>
      <c r="IEC309" s="80"/>
      <c r="IED309" s="80"/>
      <c r="IEE309" s="80"/>
      <c r="IEF309" s="80"/>
      <c r="IEG309" s="80"/>
      <c r="IEH309" s="80"/>
      <c r="IEI309" s="80"/>
      <c r="IEJ309" s="80"/>
      <c r="IEK309" s="80"/>
      <c r="IEL309" s="80"/>
      <c r="IEM309" s="80"/>
      <c r="IEN309" s="80"/>
      <c r="IEO309" s="80"/>
      <c r="IEP309" s="80"/>
      <c r="IEQ309" s="80"/>
      <c r="IER309" s="80"/>
      <c r="IES309" s="80"/>
      <c r="IET309" s="80"/>
      <c r="IEU309" s="80"/>
      <c r="IEV309" s="80"/>
      <c r="IEW309" s="80"/>
      <c r="IEX309" s="80"/>
      <c r="IEY309" s="80"/>
      <c r="IEZ309" s="80"/>
      <c r="IFA309" s="80"/>
      <c r="IFB309" s="80"/>
      <c r="IFC309" s="80"/>
      <c r="IFD309" s="80"/>
      <c r="IFE309" s="80"/>
      <c r="IFF309" s="80"/>
      <c r="IFG309" s="80"/>
      <c r="IFH309" s="80"/>
      <c r="IFI309" s="80"/>
      <c r="IFJ309" s="80"/>
      <c r="IFK309" s="80"/>
      <c r="IFL309" s="80"/>
      <c r="IFM309" s="80"/>
      <c r="IFN309" s="80"/>
      <c r="IFO309" s="80"/>
      <c r="IFP309" s="80"/>
      <c r="IFQ309" s="80"/>
      <c r="IFR309" s="80"/>
      <c r="IFS309" s="80"/>
      <c r="IFT309" s="80"/>
      <c r="IFU309" s="80"/>
      <c r="IFV309" s="80"/>
      <c r="IFW309" s="80"/>
      <c r="IFX309" s="80"/>
      <c r="IFY309" s="80"/>
      <c r="IFZ309" s="80"/>
      <c r="IGA309" s="80"/>
      <c r="IGB309" s="80"/>
      <c r="IGC309" s="80"/>
      <c r="IGD309" s="80"/>
      <c r="IGE309" s="80"/>
      <c r="IGF309" s="80"/>
      <c r="IGG309" s="80"/>
      <c r="IGH309" s="80"/>
      <c r="IGI309" s="80"/>
      <c r="IGJ309" s="80"/>
      <c r="IGK309" s="80"/>
      <c r="IGL309" s="80"/>
      <c r="IGM309" s="80"/>
      <c r="IGN309" s="80"/>
      <c r="IGO309" s="80"/>
      <c r="IGP309" s="80"/>
      <c r="IGQ309" s="80"/>
      <c r="IGR309" s="80"/>
      <c r="IGS309" s="80"/>
      <c r="IGT309" s="80"/>
      <c r="IGU309" s="80"/>
      <c r="IGV309" s="80"/>
      <c r="IGW309" s="80"/>
      <c r="IGX309" s="80"/>
      <c r="IGY309" s="80"/>
      <c r="IGZ309" s="80"/>
      <c r="IHA309" s="80"/>
      <c r="IHB309" s="80"/>
      <c r="IHC309" s="80"/>
      <c r="IHD309" s="80"/>
      <c r="IHE309" s="80"/>
      <c r="IHF309" s="80"/>
      <c r="IHG309" s="80"/>
      <c r="IHH309" s="80"/>
      <c r="IHI309" s="80"/>
      <c r="IHJ309" s="80"/>
      <c r="IHK309" s="80"/>
      <c r="IHL309" s="80"/>
      <c r="IHM309" s="80"/>
      <c r="IHN309" s="80"/>
      <c r="IHO309" s="80"/>
      <c r="IHP309" s="80"/>
      <c r="IHQ309" s="80"/>
      <c r="IHR309" s="80"/>
      <c r="IHS309" s="80"/>
      <c r="IHT309" s="80"/>
      <c r="IHU309" s="80"/>
      <c r="IHV309" s="80"/>
      <c r="IHW309" s="80"/>
      <c r="IHX309" s="80"/>
      <c r="IHY309" s="80"/>
      <c r="IHZ309" s="80"/>
      <c r="IIA309" s="80"/>
      <c r="IIB309" s="80"/>
      <c r="IIC309" s="80"/>
      <c r="IID309" s="80"/>
      <c r="IIE309" s="80"/>
      <c r="IIF309" s="80"/>
      <c r="IIG309" s="80"/>
      <c r="IIH309" s="80"/>
      <c r="III309" s="80"/>
      <c r="IIJ309" s="80"/>
      <c r="IIK309" s="80"/>
      <c r="IIL309" s="80"/>
      <c r="IIM309" s="80"/>
      <c r="IIN309" s="80"/>
      <c r="IIO309" s="80"/>
      <c r="IIP309" s="80"/>
      <c r="IIQ309" s="80"/>
      <c r="IIR309" s="80"/>
      <c r="IIS309" s="80"/>
      <c r="IIT309" s="80"/>
      <c r="IIU309" s="80"/>
      <c r="IIV309" s="80"/>
      <c r="IIW309" s="80"/>
      <c r="IIX309" s="80"/>
      <c r="IIY309" s="80"/>
      <c r="IIZ309" s="80"/>
      <c r="IJA309" s="80"/>
      <c r="IJB309" s="80"/>
      <c r="IJC309" s="80"/>
      <c r="IJD309" s="80"/>
      <c r="IJE309" s="80"/>
      <c r="IJF309" s="80"/>
      <c r="IJG309" s="80"/>
      <c r="IJH309" s="80"/>
      <c r="IJI309" s="80"/>
      <c r="IJJ309" s="80"/>
      <c r="IJK309" s="80"/>
      <c r="IJL309" s="80"/>
      <c r="IJM309" s="80"/>
      <c r="IJN309" s="80"/>
      <c r="IJO309" s="80"/>
      <c r="IJP309" s="80"/>
      <c r="IJQ309" s="80"/>
      <c r="IJR309" s="80"/>
      <c r="IJS309" s="80"/>
      <c r="IJT309" s="80"/>
      <c r="IJU309" s="80"/>
      <c r="IJV309" s="80"/>
      <c r="IJW309" s="80"/>
      <c r="IJX309" s="80"/>
      <c r="IJY309" s="80"/>
      <c r="IJZ309" s="80"/>
      <c r="IKA309" s="80"/>
      <c r="IKB309" s="80"/>
      <c r="IKC309" s="80"/>
      <c r="IKD309" s="80"/>
      <c r="IKE309" s="80"/>
      <c r="IKF309" s="80"/>
      <c r="IKG309" s="80"/>
      <c r="IKH309" s="80"/>
      <c r="IKI309" s="80"/>
      <c r="IKJ309" s="80"/>
      <c r="IKK309" s="80"/>
      <c r="IKL309" s="80"/>
      <c r="IKM309" s="80"/>
      <c r="IKN309" s="80"/>
      <c r="IKO309" s="80"/>
      <c r="IKP309" s="80"/>
      <c r="IKQ309" s="80"/>
      <c r="IKR309" s="80"/>
      <c r="IKS309" s="80"/>
      <c r="IKT309" s="80"/>
      <c r="IKU309" s="80"/>
      <c r="IKV309" s="80"/>
      <c r="IKW309" s="80"/>
      <c r="IKX309" s="80"/>
      <c r="IKY309" s="80"/>
      <c r="IKZ309" s="80"/>
      <c r="ILA309" s="80"/>
      <c r="ILB309" s="80"/>
      <c r="ILC309" s="80"/>
      <c r="ILD309" s="80"/>
      <c r="ILE309" s="80"/>
      <c r="ILF309" s="80"/>
      <c r="ILG309" s="80"/>
      <c r="ILH309" s="80"/>
      <c r="ILI309" s="80"/>
      <c r="ILJ309" s="80"/>
      <c r="ILK309" s="80"/>
      <c r="ILL309" s="80"/>
      <c r="ILM309" s="80"/>
      <c r="ILN309" s="80"/>
      <c r="ILO309" s="80"/>
      <c r="ILP309" s="80"/>
      <c r="ILQ309" s="80"/>
      <c r="ILR309" s="80"/>
      <c r="ILS309" s="80"/>
      <c r="ILT309" s="80"/>
      <c r="ILU309" s="80"/>
      <c r="ILV309" s="80"/>
      <c r="ILW309" s="80"/>
      <c r="ILX309" s="80"/>
      <c r="ILY309" s="80"/>
      <c r="ILZ309" s="80"/>
      <c r="IMA309" s="80"/>
      <c r="IMB309" s="80"/>
      <c r="IMC309" s="80"/>
      <c r="IMD309" s="80"/>
      <c r="IME309" s="80"/>
      <c r="IMF309" s="80"/>
      <c r="IMG309" s="80"/>
      <c r="IMH309" s="80"/>
      <c r="IMI309" s="80"/>
      <c r="IMJ309" s="80"/>
      <c r="IMK309" s="80"/>
      <c r="IML309" s="80"/>
      <c r="IMM309" s="80"/>
      <c r="IMN309" s="80"/>
      <c r="IMO309" s="80"/>
      <c r="IMP309" s="80"/>
      <c r="IMQ309" s="80"/>
      <c r="IMR309" s="80"/>
      <c r="IMS309" s="80"/>
      <c r="IMT309" s="80"/>
      <c r="IMU309" s="80"/>
      <c r="IMV309" s="80"/>
      <c r="IMW309" s="80"/>
      <c r="IMX309" s="80"/>
      <c r="IMY309" s="80"/>
      <c r="IMZ309" s="80"/>
      <c r="INA309" s="80"/>
      <c r="INB309" s="80"/>
      <c r="INC309" s="80"/>
      <c r="IND309" s="80"/>
      <c r="INE309" s="80"/>
      <c r="INF309" s="80"/>
      <c r="ING309" s="80"/>
      <c r="INH309" s="80"/>
      <c r="INI309" s="80"/>
      <c r="INJ309" s="80"/>
      <c r="INK309" s="80"/>
      <c r="INL309" s="80"/>
      <c r="INM309" s="80"/>
      <c r="INN309" s="80"/>
      <c r="INO309" s="80"/>
      <c r="INP309" s="80"/>
      <c r="INQ309" s="80"/>
      <c r="INR309" s="80"/>
      <c r="INS309" s="80"/>
      <c r="INT309" s="80"/>
      <c r="INU309" s="80"/>
      <c r="INV309" s="80"/>
      <c r="INW309" s="80"/>
      <c r="INX309" s="80"/>
      <c r="INY309" s="80"/>
      <c r="INZ309" s="80"/>
      <c r="IOA309" s="80"/>
      <c r="IOB309" s="80"/>
      <c r="IOC309" s="80"/>
      <c r="IOD309" s="80"/>
      <c r="IOE309" s="80"/>
      <c r="IOF309" s="80"/>
      <c r="IOG309" s="80"/>
      <c r="IOH309" s="80"/>
      <c r="IOI309" s="80"/>
      <c r="IOJ309" s="80"/>
      <c r="IOK309" s="80"/>
      <c r="IOL309" s="80"/>
      <c r="IOM309" s="80"/>
      <c r="ION309" s="80"/>
      <c r="IOO309" s="80"/>
      <c r="IOP309" s="80"/>
      <c r="IOQ309" s="80"/>
      <c r="IOR309" s="80"/>
      <c r="IOS309" s="80"/>
      <c r="IOT309" s="80"/>
      <c r="IOU309" s="80"/>
      <c r="IOV309" s="80"/>
      <c r="IOW309" s="80"/>
      <c r="IOX309" s="80"/>
      <c r="IOY309" s="80"/>
      <c r="IOZ309" s="80"/>
      <c r="IPA309" s="80"/>
      <c r="IPB309" s="80"/>
      <c r="IPC309" s="80"/>
      <c r="IPD309" s="80"/>
      <c r="IPE309" s="80"/>
      <c r="IPF309" s="80"/>
      <c r="IPG309" s="80"/>
      <c r="IPH309" s="80"/>
      <c r="IPI309" s="80"/>
      <c r="IPJ309" s="80"/>
      <c r="IPK309" s="80"/>
      <c r="IPL309" s="80"/>
      <c r="IPM309" s="80"/>
      <c r="IPN309" s="80"/>
      <c r="IPO309" s="80"/>
      <c r="IPP309" s="80"/>
      <c r="IPQ309" s="80"/>
      <c r="IPR309" s="80"/>
      <c r="IPS309" s="80"/>
      <c r="IPT309" s="80"/>
      <c r="IPU309" s="80"/>
      <c r="IPV309" s="80"/>
      <c r="IPW309" s="80"/>
      <c r="IPX309" s="80"/>
      <c r="IPY309" s="80"/>
      <c r="IPZ309" s="80"/>
      <c r="IQA309" s="80"/>
      <c r="IQB309" s="80"/>
      <c r="IQC309" s="80"/>
      <c r="IQD309" s="80"/>
      <c r="IQE309" s="80"/>
      <c r="IQF309" s="80"/>
      <c r="IQG309" s="80"/>
      <c r="IQH309" s="80"/>
      <c r="IQI309" s="80"/>
      <c r="IQJ309" s="80"/>
      <c r="IQK309" s="80"/>
      <c r="IQL309" s="80"/>
      <c r="IQM309" s="80"/>
      <c r="IQN309" s="80"/>
      <c r="IQO309" s="80"/>
      <c r="IQP309" s="80"/>
      <c r="IQQ309" s="80"/>
      <c r="IQR309" s="80"/>
      <c r="IQS309" s="80"/>
      <c r="IQT309" s="80"/>
      <c r="IQU309" s="80"/>
      <c r="IQV309" s="80"/>
      <c r="IQW309" s="80"/>
      <c r="IQX309" s="80"/>
      <c r="IQY309" s="80"/>
      <c r="IQZ309" s="80"/>
      <c r="IRA309" s="80"/>
      <c r="IRB309" s="80"/>
      <c r="IRC309" s="80"/>
      <c r="IRD309" s="80"/>
      <c r="IRE309" s="80"/>
      <c r="IRF309" s="80"/>
      <c r="IRG309" s="80"/>
      <c r="IRH309" s="80"/>
      <c r="IRI309" s="80"/>
      <c r="IRJ309" s="80"/>
      <c r="IRK309" s="80"/>
      <c r="IRL309" s="80"/>
      <c r="IRM309" s="80"/>
      <c r="IRN309" s="80"/>
      <c r="IRO309" s="80"/>
      <c r="IRP309" s="80"/>
      <c r="IRQ309" s="80"/>
      <c r="IRR309" s="80"/>
      <c r="IRS309" s="80"/>
      <c r="IRT309" s="80"/>
      <c r="IRU309" s="80"/>
      <c r="IRV309" s="80"/>
      <c r="IRW309" s="80"/>
      <c r="IRX309" s="80"/>
      <c r="IRY309" s="80"/>
      <c r="IRZ309" s="80"/>
      <c r="ISA309" s="80"/>
      <c r="ISB309" s="80"/>
      <c r="ISC309" s="80"/>
      <c r="ISD309" s="80"/>
      <c r="ISE309" s="80"/>
      <c r="ISF309" s="80"/>
      <c r="ISG309" s="80"/>
      <c r="ISH309" s="80"/>
      <c r="ISI309" s="80"/>
      <c r="ISJ309" s="80"/>
      <c r="ISK309" s="80"/>
      <c r="ISL309" s="80"/>
      <c r="ISM309" s="80"/>
      <c r="ISN309" s="80"/>
      <c r="ISO309" s="80"/>
      <c r="ISP309" s="80"/>
      <c r="ISQ309" s="80"/>
      <c r="ISR309" s="80"/>
      <c r="ISS309" s="80"/>
      <c r="IST309" s="80"/>
      <c r="ISU309" s="80"/>
      <c r="ISV309" s="80"/>
      <c r="ISW309" s="80"/>
      <c r="ISX309" s="80"/>
      <c r="ISY309" s="80"/>
      <c r="ISZ309" s="80"/>
      <c r="ITA309" s="80"/>
      <c r="ITB309" s="80"/>
      <c r="ITC309" s="80"/>
      <c r="ITD309" s="80"/>
      <c r="ITE309" s="80"/>
      <c r="ITF309" s="80"/>
      <c r="ITG309" s="80"/>
      <c r="ITH309" s="80"/>
      <c r="ITI309" s="80"/>
      <c r="ITJ309" s="80"/>
      <c r="ITK309" s="80"/>
      <c r="ITL309" s="80"/>
      <c r="ITM309" s="80"/>
      <c r="ITN309" s="80"/>
      <c r="ITO309" s="80"/>
      <c r="ITP309" s="80"/>
      <c r="ITQ309" s="80"/>
      <c r="ITR309" s="80"/>
      <c r="ITS309" s="80"/>
      <c r="ITT309" s="80"/>
      <c r="ITU309" s="80"/>
      <c r="ITV309" s="80"/>
      <c r="ITW309" s="80"/>
      <c r="ITX309" s="80"/>
      <c r="ITY309" s="80"/>
      <c r="ITZ309" s="80"/>
      <c r="IUA309" s="80"/>
      <c r="IUB309" s="80"/>
      <c r="IUC309" s="80"/>
      <c r="IUD309" s="80"/>
      <c r="IUE309" s="80"/>
      <c r="IUF309" s="80"/>
      <c r="IUG309" s="80"/>
      <c r="IUH309" s="80"/>
      <c r="IUI309" s="80"/>
      <c r="IUJ309" s="80"/>
      <c r="IUK309" s="80"/>
      <c r="IUL309" s="80"/>
      <c r="IUM309" s="80"/>
      <c r="IUN309" s="80"/>
      <c r="IUO309" s="80"/>
      <c r="IUP309" s="80"/>
      <c r="IUQ309" s="80"/>
      <c r="IUR309" s="80"/>
      <c r="IUS309" s="80"/>
      <c r="IUT309" s="80"/>
      <c r="IUU309" s="80"/>
      <c r="IUV309" s="80"/>
      <c r="IUW309" s="80"/>
      <c r="IUX309" s="80"/>
      <c r="IUY309" s="80"/>
      <c r="IUZ309" s="80"/>
      <c r="IVA309" s="80"/>
      <c r="IVB309" s="80"/>
      <c r="IVC309" s="80"/>
      <c r="IVD309" s="80"/>
      <c r="IVE309" s="80"/>
      <c r="IVF309" s="80"/>
      <c r="IVG309" s="80"/>
      <c r="IVH309" s="80"/>
      <c r="IVI309" s="80"/>
      <c r="IVJ309" s="80"/>
      <c r="IVK309" s="80"/>
      <c r="IVL309" s="80"/>
      <c r="IVM309" s="80"/>
      <c r="IVN309" s="80"/>
      <c r="IVO309" s="80"/>
      <c r="IVP309" s="80"/>
      <c r="IVQ309" s="80"/>
      <c r="IVR309" s="80"/>
      <c r="IVS309" s="80"/>
      <c r="IVT309" s="80"/>
      <c r="IVU309" s="80"/>
      <c r="IVV309" s="80"/>
      <c r="IVW309" s="80"/>
      <c r="IVX309" s="80"/>
      <c r="IVY309" s="80"/>
      <c r="IVZ309" s="80"/>
      <c r="IWA309" s="80"/>
      <c r="IWB309" s="80"/>
      <c r="IWC309" s="80"/>
      <c r="IWD309" s="80"/>
      <c r="IWE309" s="80"/>
      <c r="IWF309" s="80"/>
      <c r="IWG309" s="80"/>
      <c r="IWH309" s="80"/>
      <c r="IWI309" s="80"/>
      <c r="IWJ309" s="80"/>
      <c r="IWK309" s="80"/>
      <c r="IWL309" s="80"/>
      <c r="IWM309" s="80"/>
      <c r="IWN309" s="80"/>
      <c r="IWO309" s="80"/>
      <c r="IWP309" s="80"/>
      <c r="IWQ309" s="80"/>
      <c r="IWR309" s="80"/>
      <c r="IWS309" s="80"/>
      <c r="IWT309" s="80"/>
      <c r="IWU309" s="80"/>
      <c r="IWV309" s="80"/>
      <c r="IWW309" s="80"/>
      <c r="IWX309" s="80"/>
      <c r="IWY309" s="80"/>
      <c r="IWZ309" s="80"/>
      <c r="IXA309" s="80"/>
      <c r="IXB309" s="80"/>
      <c r="IXC309" s="80"/>
      <c r="IXD309" s="80"/>
      <c r="IXE309" s="80"/>
      <c r="IXF309" s="80"/>
      <c r="IXG309" s="80"/>
      <c r="IXH309" s="80"/>
      <c r="IXI309" s="80"/>
      <c r="IXJ309" s="80"/>
      <c r="IXK309" s="80"/>
      <c r="IXL309" s="80"/>
      <c r="IXM309" s="80"/>
      <c r="IXN309" s="80"/>
      <c r="IXO309" s="80"/>
      <c r="IXP309" s="80"/>
      <c r="IXQ309" s="80"/>
      <c r="IXR309" s="80"/>
      <c r="IXS309" s="80"/>
      <c r="IXT309" s="80"/>
      <c r="IXU309" s="80"/>
      <c r="IXV309" s="80"/>
      <c r="IXW309" s="80"/>
      <c r="IXX309" s="80"/>
      <c r="IXY309" s="80"/>
      <c r="IXZ309" s="80"/>
      <c r="IYA309" s="80"/>
      <c r="IYB309" s="80"/>
      <c r="IYC309" s="80"/>
      <c r="IYD309" s="80"/>
      <c r="IYE309" s="80"/>
      <c r="IYF309" s="80"/>
      <c r="IYG309" s="80"/>
      <c r="IYH309" s="80"/>
      <c r="IYI309" s="80"/>
      <c r="IYJ309" s="80"/>
      <c r="IYK309" s="80"/>
      <c r="IYL309" s="80"/>
      <c r="IYM309" s="80"/>
      <c r="IYN309" s="80"/>
      <c r="IYO309" s="80"/>
      <c r="IYP309" s="80"/>
      <c r="IYQ309" s="80"/>
      <c r="IYR309" s="80"/>
      <c r="IYS309" s="80"/>
      <c r="IYT309" s="80"/>
      <c r="IYU309" s="80"/>
      <c r="IYV309" s="80"/>
      <c r="IYW309" s="80"/>
      <c r="IYX309" s="80"/>
      <c r="IYY309" s="80"/>
      <c r="IYZ309" s="80"/>
      <c r="IZA309" s="80"/>
      <c r="IZB309" s="80"/>
      <c r="IZC309" s="80"/>
      <c r="IZD309" s="80"/>
      <c r="IZE309" s="80"/>
      <c r="IZF309" s="80"/>
      <c r="IZG309" s="80"/>
      <c r="IZH309" s="80"/>
      <c r="IZI309" s="80"/>
      <c r="IZJ309" s="80"/>
      <c r="IZK309" s="80"/>
      <c r="IZL309" s="80"/>
      <c r="IZM309" s="80"/>
      <c r="IZN309" s="80"/>
      <c r="IZO309" s="80"/>
      <c r="IZP309" s="80"/>
      <c r="IZQ309" s="80"/>
      <c r="IZR309" s="80"/>
      <c r="IZS309" s="80"/>
      <c r="IZT309" s="80"/>
      <c r="IZU309" s="80"/>
      <c r="IZV309" s="80"/>
      <c r="IZW309" s="80"/>
      <c r="IZX309" s="80"/>
      <c r="IZY309" s="80"/>
      <c r="IZZ309" s="80"/>
      <c r="JAA309" s="80"/>
      <c r="JAB309" s="80"/>
      <c r="JAC309" s="80"/>
      <c r="JAD309" s="80"/>
      <c r="JAE309" s="80"/>
      <c r="JAF309" s="80"/>
      <c r="JAG309" s="80"/>
      <c r="JAH309" s="80"/>
      <c r="JAI309" s="80"/>
      <c r="JAJ309" s="80"/>
      <c r="JAK309" s="80"/>
      <c r="JAL309" s="80"/>
      <c r="JAM309" s="80"/>
      <c r="JAN309" s="80"/>
      <c r="JAO309" s="80"/>
      <c r="JAP309" s="80"/>
      <c r="JAQ309" s="80"/>
      <c r="JAR309" s="80"/>
      <c r="JAS309" s="80"/>
      <c r="JAT309" s="80"/>
      <c r="JAU309" s="80"/>
      <c r="JAV309" s="80"/>
      <c r="JAW309" s="80"/>
      <c r="JAX309" s="80"/>
      <c r="JAY309" s="80"/>
      <c r="JAZ309" s="80"/>
      <c r="JBA309" s="80"/>
      <c r="JBB309" s="80"/>
      <c r="JBC309" s="80"/>
      <c r="JBD309" s="80"/>
      <c r="JBE309" s="80"/>
      <c r="JBF309" s="80"/>
      <c r="JBG309" s="80"/>
      <c r="JBH309" s="80"/>
      <c r="JBI309" s="80"/>
      <c r="JBJ309" s="80"/>
      <c r="JBK309" s="80"/>
      <c r="JBL309" s="80"/>
      <c r="JBM309" s="80"/>
      <c r="JBN309" s="80"/>
      <c r="JBO309" s="80"/>
      <c r="JBP309" s="80"/>
      <c r="JBQ309" s="80"/>
      <c r="JBR309" s="80"/>
      <c r="JBS309" s="80"/>
      <c r="JBT309" s="80"/>
      <c r="JBU309" s="80"/>
      <c r="JBV309" s="80"/>
      <c r="JBW309" s="80"/>
      <c r="JBX309" s="80"/>
      <c r="JBY309" s="80"/>
      <c r="JBZ309" s="80"/>
      <c r="JCA309" s="80"/>
      <c r="JCB309" s="80"/>
      <c r="JCC309" s="80"/>
      <c r="JCD309" s="80"/>
      <c r="JCE309" s="80"/>
      <c r="JCF309" s="80"/>
      <c r="JCG309" s="80"/>
      <c r="JCH309" s="80"/>
      <c r="JCI309" s="80"/>
      <c r="JCJ309" s="80"/>
      <c r="JCK309" s="80"/>
      <c r="JCL309" s="80"/>
      <c r="JCM309" s="80"/>
      <c r="JCN309" s="80"/>
      <c r="JCO309" s="80"/>
      <c r="JCP309" s="80"/>
      <c r="JCQ309" s="80"/>
      <c r="JCR309" s="80"/>
      <c r="JCS309" s="80"/>
      <c r="JCT309" s="80"/>
      <c r="JCU309" s="80"/>
      <c r="JCV309" s="80"/>
      <c r="JCW309" s="80"/>
      <c r="JCX309" s="80"/>
      <c r="JCY309" s="80"/>
      <c r="JCZ309" s="80"/>
      <c r="JDA309" s="80"/>
      <c r="JDB309" s="80"/>
      <c r="JDC309" s="80"/>
      <c r="JDD309" s="80"/>
      <c r="JDE309" s="80"/>
      <c r="JDF309" s="80"/>
      <c r="JDG309" s="80"/>
      <c r="JDH309" s="80"/>
      <c r="JDI309" s="80"/>
      <c r="JDJ309" s="80"/>
      <c r="JDK309" s="80"/>
      <c r="JDL309" s="80"/>
      <c r="JDM309" s="80"/>
      <c r="JDN309" s="80"/>
      <c r="JDO309" s="80"/>
      <c r="JDP309" s="80"/>
      <c r="JDQ309" s="80"/>
      <c r="JDR309" s="80"/>
      <c r="JDS309" s="80"/>
      <c r="JDT309" s="80"/>
      <c r="JDU309" s="80"/>
      <c r="JDV309" s="80"/>
      <c r="JDW309" s="80"/>
      <c r="JDX309" s="80"/>
      <c r="JDY309" s="80"/>
      <c r="JDZ309" s="80"/>
      <c r="JEA309" s="80"/>
      <c r="JEB309" s="80"/>
      <c r="JEC309" s="80"/>
      <c r="JED309" s="80"/>
      <c r="JEE309" s="80"/>
      <c r="JEF309" s="80"/>
      <c r="JEG309" s="80"/>
      <c r="JEH309" s="80"/>
      <c r="JEI309" s="80"/>
      <c r="JEJ309" s="80"/>
      <c r="JEK309" s="80"/>
      <c r="JEL309" s="80"/>
      <c r="JEM309" s="80"/>
      <c r="JEN309" s="80"/>
      <c r="JEO309" s="80"/>
      <c r="JEP309" s="80"/>
      <c r="JEQ309" s="80"/>
      <c r="JER309" s="80"/>
      <c r="JES309" s="80"/>
      <c r="JET309" s="80"/>
      <c r="JEU309" s="80"/>
      <c r="JEV309" s="80"/>
      <c r="JEW309" s="80"/>
      <c r="JEX309" s="80"/>
      <c r="JEY309" s="80"/>
      <c r="JEZ309" s="80"/>
      <c r="JFA309" s="80"/>
      <c r="JFB309" s="80"/>
      <c r="JFC309" s="80"/>
      <c r="JFD309" s="80"/>
      <c r="JFE309" s="80"/>
      <c r="JFF309" s="80"/>
      <c r="JFG309" s="80"/>
      <c r="JFH309" s="80"/>
      <c r="JFI309" s="80"/>
      <c r="JFJ309" s="80"/>
      <c r="JFK309" s="80"/>
      <c r="JFL309" s="80"/>
      <c r="JFM309" s="80"/>
      <c r="JFN309" s="80"/>
      <c r="JFO309" s="80"/>
      <c r="JFP309" s="80"/>
      <c r="JFQ309" s="80"/>
      <c r="JFR309" s="80"/>
      <c r="JFS309" s="80"/>
      <c r="JFT309" s="80"/>
      <c r="JFU309" s="80"/>
      <c r="JFV309" s="80"/>
      <c r="JFW309" s="80"/>
      <c r="JFX309" s="80"/>
      <c r="JFY309" s="80"/>
      <c r="JFZ309" s="80"/>
      <c r="JGA309" s="80"/>
      <c r="JGB309" s="80"/>
      <c r="JGC309" s="80"/>
      <c r="JGD309" s="80"/>
      <c r="JGE309" s="80"/>
      <c r="JGF309" s="80"/>
      <c r="JGG309" s="80"/>
      <c r="JGH309" s="80"/>
      <c r="JGI309" s="80"/>
      <c r="JGJ309" s="80"/>
      <c r="JGK309" s="80"/>
      <c r="JGL309" s="80"/>
      <c r="JGM309" s="80"/>
      <c r="JGN309" s="80"/>
      <c r="JGO309" s="80"/>
      <c r="JGP309" s="80"/>
      <c r="JGQ309" s="80"/>
      <c r="JGR309" s="80"/>
      <c r="JGS309" s="80"/>
      <c r="JGT309" s="80"/>
      <c r="JGU309" s="80"/>
      <c r="JGV309" s="80"/>
      <c r="JGW309" s="80"/>
      <c r="JGX309" s="80"/>
      <c r="JGY309" s="80"/>
      <c r="JGZ309" s="80"/>
      <c r="JHA309" s="80"/>
      <c r="JHB309" s="80"/>
      <c r="JHC309" s="80"/>
      <c r="JHD309" s="80"/>
      <c r="JHE309" s="80"/>
      <c r="JHF309" s="80"/>
      <c r="JHG309" s="80"/>
      <c r="JHH309" s="80"/>
      <c r="JHI309" s="80"/>
      <c r="JHJ309" s="80"/>
      <c r="JHK309" s="80"/>
      <c r="JHL309" s="80"/>
      <c r="JHM309" s="80"/>
      <c r="JHN309" s="80"/>
      <c r="JHO309" s="80"/>
      <c r="JHP309" s="80"/>
      <c r="JHQ309" s="80"/>
      <c r="JHR309" s="80"/>
      <c r="JHS309" s="80"/>
      <c r="JHT309" s="80"/>
      <c r="JHU309" s="80"/>
      <c r="JHV309" s="80"/>
      <c r="JHW309" s="80"/>
      <c r="JHX309" s="80"/>
      <c r="JHY309" s="80"/>
      <c r="JHZ309" s="80"/>
      <c r="JIA309" s="80"/>
      <c r="JIB309" s="80"/>
      <c r="JIC309" s="80"/>
      <c r="JID309" s="80"/>
      <c r="JIE309" s="80"/>
      <c r="JIF309" s="80"/>
      <c r="JIG309" s="80"/>
      <c r="JIH309" s="80"/>
      <c r="JII309" s="80"/>
      <c r="JIJ309" s="80"/>
      <c r="JIK309" s="80"/>
      <c r="JIL309" s="80"/>
      <c r="JIM309" s="80"/>
      <c r="JIN309" s="80"/>
      <c r="JIO309" s="80"/>
      <c r="JIP309" s="80"/>
      <c r="JIQ309" s="80"/>
      <c r="JIR309" s="80"/>
      <c r="JIS309" s="80"/>
      <c r="JIT309" s="80"/>
      <c r="JIU309" s="80"/>
      <c r="JIV309" s="80"/>
      <c r="JIW309" s="80"/>
      <c r="JIX309" s="80"/>
      <c r="JIY309" s="80"/>
      <c r="JIZ309" s="80"/>
      <c r="JJA309" s="80"/>
      <c r="JJB309" s="80"/>
      <c r="JJC309" s="80"/>
      <c r="JJD309" s="80"/>
      <c r="JJE309" s="80"/>
      <c r="JJF309" s="80"/>
      <c r="JJG309" s="80"/>
      <c r="JJH309" s="80"/>
      <c r="JJI309" s="80"/>
      <c r="JJJ309" s="80"/>
      <c r="JJK309" s="80"/>
      <c r="JJL309" s="80"/>
      <c r="JJM309" s="80"/>
      <c r="JJN309" s="80"/>
      <c r="JJO309" s="80"/>
      <c r="JJP309" s="80"/>
      <c r="JJQ309" s="80"/>
      <c r="JJR309" s="80"/>
      <c r="JJS309" s="80"/>
      <c r="JJT309" s="80"/>
      <c r="JJU309" s="80"/>
      <c r="JJV309" s="80"/>
      <c r="JJW309" s="80"/>
      <c r="JJX309" s="80"/>
      <c r="JJY309" s="80"/>
      <c r="JJZ309" s="80"/>
      <c r="JKA309" s="80"/>
      <c r="JKB309" s="80"/>
      <c r="JKC309" s="80"/>
      <c r="JKD309" s="80"/>
      <c r="JKE309" s="80"/>
      <c r="JKF309" s="80"/>
      <c r="JKG309" s="80"/>
      <c r="JKH309" s="80"/>
      <c r="JKI309" s="80"/>
      <c r="JKJ309" s="80"/>
      <c r="JKK309" s="80"/>
      <c r="JKL309" s="80"/>
      <c r="JKM309" s="80"/>
      <c r="JKN309" s="80"/>
      <c r="JKO309" s="80"/>
      <c r="JKP309" s="80"/>
      <c r="JKQ309" s="80"/>
      <c r="JKR309" s="80"/>
      <c r="JKS309" s="80"/>
      <c r="JKT309" s="80"/>
      <c r="JKU309" s="80"/>
      <c r="JKV309" s="80"/>
      <c r="JKW309" s="80"/>
      <c r="JKX309" s="80"/>
      <c r="JKY309" s="80"/>
      <c r="JKZ309" s="80"/>
      <c r="JLA309" s="80"/>
      <c r="JLB309" s="80"/>
      <c r="JLC309" s="80"/>
      <c r="JLD309" s="80"/>
      <c r="JLE309" s="80"/>
      <c r="JLF309" s="80"/>
      <c r="JLG309" s="80"/>
      <c r="JLH309" s="80"/>
      <c r="JLI309" s="80"/>
      <c r="JLJ309" s="80"/>
      <c r="JLK309" s="80"/>
      <c r="JLL309" s="80"/>
      <c r="JLM309" s="80"/>
      <c r="JLN309" s="80"/>
      <c r="JLO309" s="80"/>
      <c r="JLP309" s="80"/>
      <c r="JLQ309" s="80"/>
      <c r="JLR309" s="80"/>
      <c r="JLS309" s="80"/>
      <c r="JLT309" s="80"/>
      <c r="JLU309" s="80"/>
      <c r="JLV309" s="80"/>
      <c r="JLW309" s="80"/>
      <c r="JLX309" s="80"/>
      <c r="JLY309" s="80"/>
      <c r="JLZ309" s="80"/>
      <c r="JMA309" s="80"/>
      <c r="JMB309" s="80"/>
      <c r="JMC309" s="80"/>
      <c r="JMD309" s="80"/>
      <c r="JME309" s="80"/>
      <c r="JMF309" s="80"/>
      <c r="JMG309" s="80"/>
      <c r="JMH309" s="80"/>
      <c r="JMI309" s="80"/>
      <c r="JMJ309" s="80"/>
      <c r="JMK309" s="80"/>
      <c r="JML309" s="80"/>
      <c r="JMM309" s="80"/>
      <c r="JMN309" s="80"/>
      <c r="JMO309" s="80"/>
      <c r="JMP309" s="80"/>
      <c r="JMQ309" s="80"/>
      <c r="JMR309" s="80"/>
      <c r="JMS309" s="80"/>
      <c r="JMT309" s="80"/>
      <c r="JMU309" s="80"/>
      <c r="JMV309" s="80"/>
      <c r="JMW309" s="80"/>
      <c r="JMX309" s="80"/>
      <c r="JMY309" s="80"/>
      <c r="JMZ309" s="80"/>
      <c r="JNA309" s="80"/>
      <c r="JNB309" s="80"/>
      <c r="JNC309" s="80"/>
      <c r="JND309" s="80"/>
      <c r="JNE309" s="80"/>
      <c r="JNF309" s="80"/>
      <c r="JNG309" s="80"/>
      <c r="JNH309" s="80"/>
      <c r="JNI309" s="80"/>
      <c r="JNJ309" s="80"/>
      <c r="JNK309" s="80"/>
      <c r="JNL309" s="80"/>
      <c r="JNM309" s="80"/>
      <c r="JNN309" s="80"/>
      <c r="JNO309" s="80"/>
      <c r="JNP309" s="80"/>
      <c r="JNQ309" s="80"/>
      <c r="JNR309" s="80"/>
      <c r="JNS309" s="80"/>
      <c r="JNT309" s="80"/>
      <c r="JNU309" s="80"/>
      <c r="JNV309" s="80"/>
      <c r="JNW309" s="80"/>
      <c r="JNX309" s="80"/>
      <c r="JNY309" s="80"/>
      <c r="JNZ309" s="80"/>
      <c r="JOA309" s="80"/>
      <c r="JOB309" s="80"/>
      <c r="JOC309" s="80"/>
      <c r="JOD309" s="80"/>
      <c r="JOE309" s="80"/>
      <c r="JOF309" s="80"/>
      <c r="JOG309" s="80"/>
      <c r="JOH309" s="80"/>
      <c r="JOI309" s="80"/>
      <c r="JOJ309" s="80"/>
      <c r="JOK309" s="80"/>
      <c r="JOL309" s="80"/>
      <c r="JOM309" s="80"/>
      <c r="JON309" s="80"/>
      <c r="JOO309" s="80"/>
      <c r="JOP309" s="80"/>
      <c r="JOQ309" s="80"/>
      <c r="JOR309" s="80"/>
      <c r="JOS309" s="80"/>
      <c r="JOT309" s="80"/>
      <c r="JOU309" s="80"/>
      <c r="JOV309" s="80"/>
      <c r="JOW309" s="80"/>
      <c r="JOX309" s="80"/>
      <c r="JOY309" s="80"/>
      <c r="JOZ309" s="80"/>
      <c r="JPA309" s="80"/>
      <c r="JPB309" s="80"/>
      <c r="JPC309" s="80"/>
      <c r="JPD309" s="80"/>
      <c r="JPE309" s="80"/>
      <c r="JPF309" s="80"/>
      <c r="JPG309" s="80"/>
      <c r="JPH309" s="80"/>
      <c r="JPI309" s="80"/>
      <c r="JPJ309" s="80"/>
      <c r="JPK309" s="80"/>
      <c r="JPL309" s="80"/>
      <c r="JPM309" s="80"/>
      <c r="JPN309" s="80"/>
      <c r="JPO309" s="80"/>
      <c r="JPP309" s="80"/>
      <c r="JPQ309" s="80"/>
      <c r="JPR309" s="80"/>
      <c r="JPS309" s="80"/>
      <c r="JPT309" s="80"/>
      <c r="JPU309" s="80"/>
      <c r="JPV309" s="80"/>
      <c r="JPW309" s="80"/>
      <c r="JPX309" s="80"/>
      <c r="JPY309" s="80"/>
      <c r="JPZ309" s="80"/>
      <c r="JQA309" s="80"/>
      <c r="JQB309" s="80"/>
      <c r="JQC309" s="80"/>
      <c r="JQD309" s="80"/>
      <c r="JQE309" s="80"/>
      <c r="JQF309" s="80"/>
      <c r="JQG309" s="80"/>
      <c r="JQH309" s="80"/>
      <c r="JQI309" s="80"/>
      <c r="JQJ309" s="80"/>
      <c r="JQK309" s="80"/>
      <c r="JQL309" s="80"/>
      <c r="JQM309" s="80"/>
      <c r="JQN309" s="80"/>
      <c r="JQO309" s="80"/>
      <c r="JQP309" s="80"/>
      <c r="JQQ309" s="80"/>
      <c r="JQR309" s="80"/>
      <c r="JQS309" s="80"/>
      <c r="JQT309" s="80"/>
      <c r="JQU309" s="80"/>
      <c r="JQV309" s="80"/>
      <c r="JQW309" s="80"/>
      <c r="JQX309" s="80"/>
      <c r="JQY309" s="80"/>
      <c r="JQZ309" s="80"/>
      <c r="JRA309" s="80"/>
      <c r="JRB309" s="80"/>
      <c r="JRC309" s="80"/>
      <c r="JRD309" s="80"/>
      <c r="JRE309" s="80"/>
      <c r="JRF309" s="80"/>
      <c r="JRG309" s="80"/>
      <c r="JRH309" s="80"/>
      <c r="JRI309" s="80"/>
      <c r="JRJ309" s="80"/>
      <c r="JRK309" s="80"/>
      <c r="JRL309" s="80"/>
      <c r="JRM309" s="80"/>
      <c r="JRN309" s="80"/>
      <c r="JRO309" s="80"/>
      <c r="JRP309" s="80"/>
      <c r="JRQ309" s="80"/>
      <c r="JRR309" s="80"/>
      <c r="JRS309" s="80"/>
      <c r="JRT309" s="80"/>
      <c r="JRU309" s="80"/>
      <c r="JRV309" s="80"/>
      <c r="JRW309" s="80"/>
      <c r="JRX309" s="80"/>
      <c r="JRY309" s="80"/>
      <c r="JRZ309" s="80"/>
      <c r="JSA309" s="80"/>
      <c r="JSB309" s="80"/>
      <c r="JSC309" s="80"/>
      <c r="JSD309" s="80"/>
      <c r="JSE309" s="80"/>
      <c r="JSF309" s="80"/>
      <c r="JSG309" s="80"/>
      <c r="JSH309" s="80"/>
      <c r="JSI309" s="80"/>
      <c r="JSJ309" s="80"/>
      <c r="JSK309" s="80"/>
      <c r="JSL309" s="80"/>
      <c r="JSM309" s="80"/>
      <c r="JSN309" s="80"/>
      <c r="JSO309" s="80"/>
      <c r="JSP309" s="80"/>
      <c r="JSQ309" s="80"/>
      <c r="JSR309" s="80"/>
      <c r="JSS309" s="80"/>
      <c r="JST309" s="80"/>
      <c r="JSU309" s="80"/>
      <c r="JSV309" s="80"/>
      <c r="JSW309" s="80"/>
      <c r="JSX309" s="80"/>
      <c r="JSY309" s="80"/>
      <c r="JSZ309" s="80"/>
      <c r="JTA309" s="80"/>
      <c r="JTB309" s="80"/>
      <c r="JTC309" s="80"/>
      <c r="JTD309" s="80"/>
      <c r="JTE309" s="80"/>
      <c r="JTF309" s="80"/>
      <c r="JTG309" s="80"/>
      <c r="JTH309" s="80"/>
      <c r="JTI309" s="80"/>
      <c r="JTJ309" s="80"/>
      <c r="JTK309" s="80"/>
      <c r="JTL309" s="80"/>
      <c r="JTM309" s="80"/>
      <c r="JTN309" s="80"/>
      <c r="JTO309" s="80"/>
      <c r="JTP309" s="80"/>
      <c r="JTQ309" s="80"/>
      <c r="JTR309" s="80"/>
      <c r="JTS309" s="80"/>
      <c r="JTT309" s="80"/>
      <c r="JTU309" s="80"/>
      <c r="JTV309" s="80"/>
      <c r="JTW309" s="80"/>
      <c r="JTX309" s="80"/>
      <c r="JTY309" s="80"/>
      <c r="JTZ309" s="80"/>
      <c r="JUA309" s="80"/>
      <c r="JUB309" s="80"/>
      <c r="JUC309" s="80"/>
      <c r="JUD309" s="80"/>
      <c r="JUE309" s="80"/>
      <c r="JUF309" s="80"/>
      <c r="JUG309" s="80"/>
      <c r="JUH309" s="80"/>
      <c r="JUI309" s="80"/>
      <c r="JUJ309" s="80"/>
      <c r="JUK309" s="80"/>
      <c r="JUL309" s="80"/>
      <c r="JUM309" s="80"/>
      <c r="JUN309" s="80"/>
      <c r="JUO309" s="80"/>
      <c r="JUP309" s="80"/>
      <c r="JUQ309" s="80"/>
      <c r="JUR309" s="80"/>
      <c r="JUS309" s="80"/>
      <c r="JUT309" s="80"/>
      <c r="JUU309" s="80"/>
      <c r="JUV309" s="80"/>
      <c r="JUW309" s="80"/>
      <c r="JUX309" s="80"/>
      <c r="JUY309" s="80"/>
      <c r="JUZ309" s="80"/>
      <c r="JVA309" s="80"/>
      <c r="JVB309" s="80"/>
      <c r="JVC309" s="80"/>
      <c r="JVD309" s="80"/>
      <c r="JVE309" s="80"/>
      <c r="JVF309" s="80"/>
      <c r="JVG309" s="80"/>
      <c r="JVH309" s="80"/>
      <c r="JVI309" s="80"/>
      <c r="JVJ309" s="80"/>
      <c r="JVK309" s="80"/>
      <c r="JVL309" s="80"/>
      <c r="JVM309" s="80"/>
      <c r="JVN309" s="80"/>
      <c r="JVO309" s="80"/>
      <c r="JVP309" s="80"/>
      <c r="JVQ309" s="80"/>
      <c r="JVR309" s="80"/>
      <c r="JVS309" s="80"/>
      <c r="JVT309" s="80"/>
      <c r="JVU309" s="80"/>
      <c r="JVV309" s="80"/>
      <c r="JVW309" s="80"/>
      <c r="JVX309" s="80"/>
      <c r="JVY309" s="80"/>
      <c r="JVZ309" s="80"/>
      <c r="JWA309" s="80"/>
      <c r="JWB309" s="80"/>
      <c r="JWC309" s="80"/>
      <c r="JWD309" s="80"/>
      <c r="JWE309" s="80"/>
      <c r="JWF309" s="80"/>
      <c r="JWG309" s="80"/>
      <c r="JWH309" s="80"/>
      <c r="JWI309" s="80"/>
      <c r="JWJ309" s="80"/>
      <c r="JWK309" s="80"/>
      <c r="JWL309" s="80"/>
      <c r="JWM309" s="80"/>
      <c r="JWN309" s="80"/>
      <c r="JWO309" s="80"/>
      <c r="JWP309" s="80"/>
      <c r="JWQ309" s="80"/>
      <c r="JWR309" s="80"/>
      <c r="JWS309" s="80"/>
      <c r="JWT309" s="80"/>
      <c r="JWU309" s="80"/>
      <c r="JWV309" s="80"/>
      <c r="JWW309" s="80"/>
      <c r="JWX309" s="80"/>
      <c r="JWY309" s="80"/>
      <c r="JWZ309" s="80"/>
      <c r="JXA309" s="80"/>
      <c r="JXB309" s="80"/>
      <c r="JXC309" s="80"/>
      <c r="JXD309" s="80"/>
      <c r="JXE309" s="80"/>
      <c r="JXF309" s="80"/>
      <c r="JXG309" s="80"/>
      <c r="JXH309" s="80"/>
      <c r="JXI309" s="80"/>
      <c r="JXJ309" s="80"/>
      <c r="JXK309" s="80"/>
      <c r="JXL309" s="80"/>
      <c r="JXM309" s="80"/>
      <c r="JXN309" s="80"/>
      <c r="JXO309" s="80"/>
      <c r="JXP309" s="80"/>
      <c r="JXQ309" s="80"/>
      <c r="JXR309" s="80"/>
      <c r="JXS309" s="80"/>
      <c r="JXT309" s="80"/>
      <c r="JXU309" s="80"/>
      <c r="JXV309" s="80"/>
      <c r="JXW309" s="80"/>
      <c r="JXX309" s="80"/>
      <c r="JXY309" s="80"/>
      <c r="JXZ309" s="80"/>
      <c r="JYA309" s="80"/>
      <c r="JYB309" s="80"/>
      <c r="JYC309" s="80"/>
      <c r="JYD309" s="80"/>
      <c r="JYE309" s="80"/>
      <c r="JYF309" s="80"/>
      <c r="JYG309" s="80"/>
      <c r="JYH309" s="80"/>
      <c r="JYI309" s="80"/>
      <c r="JYJ309" s="80"/>
      <c r="JYK309" s="80"/>
      <c r="JYL309" s="80"/>
      <c r="JYM309" s="80"/>
      <c r="JYN309" s="80"/>
      <c r="JYO309" s="80"/>
      <c r="JYP309" s="80"/>
      <c r="JYQ309" s="80"/>
      <c r="JYR309" s="80"/>
      <c r="JYS309" s="80"/>
      <c r="JYT309" s="80"/>
      <c r="JYU309" s="80"/>
      <c r="JYV309" s="80"/>
      <c r="JYW309" s="80"/>
      <c r="JYX309" s="80"/>
      <c r="JYY309" s="80"/>
      <c r="JYZ309" s="80"/>
      <c r="JZA309" s="80"/>
      <c r="JZB309" s="80"/>
      <c r="JZC309" s="80"/>
      <c r="JZD309" s="80"/>
      <c r="JZE309" s="80"/>
      <c r="JZF309" s="80"/>
      <c r="JZG309" s="80"/>
      <c r="JZH309" s="80"/>
      <c r="JZI309" s="80"/>
      <c r="JZJ309" s="80"/>
      <c r="JZK309" s="80"/>
      <c r="JZL309" s="80"/>
      <c r="JZM309" s="80"/>
      <c r="JZN309" s="80"/>
      <c r="JZO309" s="80"/>
      <c r="JZP309" s="80"/>
      <c r="JZQ309" s="80"/>
      <c r="JZR309" s="80"/>
      <c r="JZS309" s="80"/>
      <c r="JZT309" s="80"/>
      <c r="JZU309" s="80"/>
      <c r="JZV309" s="80"/>
      <c r="JZW309" s="80"/>
      <c r="JZX309" s="80"/>
      <c r="JZY309" s="80"/>
      <c r="JZZ309" s="80"/>
      <c r="KAA309" s="80"/>
      <c r="KAB309" s="80"/>
      <c r="KAC309" s="80"/>
      <c r="KAD309" s="80"/>
      <c r="KAE309" s="80"/>
      <c r="KAF309" s="80"/>
      <c r="KAG309" s="80"/>
      <c r="KAH309" s="80"/>
      <c r="KAI309" s="80"/>
      <c r="KAJ309" s="80"/>
      <c r="KAK309" s="80"/>
      <c r="KAL309" s="80"/>
      <c r="KAM309" s="80"/>
      <c r="KAN309" s="80"/>
      <c r="KAO309" s="80"/>
      <c r="KAP309" s="80"/>
      <c r="KAQ309" s="80"/>
      <c r="KAR309" s="80"/>
      <c r="KAS309" s="80"/>
      <c r="KAT309" s="80"/>
      <c r="KAU309" s="80"/>
      <c r="KAV309" s="80"/>
      <c r="KAW309" s="80"/>
      <c r="KAX309" s="80"/>
      <c r="KAY309" s="80"/>
      <c r="KAZ309" s="80"/>
      <c r="KBA309" s="80"/>
      <c r="KBB309" s="80"/>
      <c r="KBC309" s="80"/>
      <c r="KBD309" s="80"/>
      <c r="KBE309" s="80"/>
      <c r="KBF309" s="80"/>
      <c r="KBG309" s="80"/>
      <c r="KBH309" s="80"/>
      <c r="KBI309" s="80"/>
      <c r="KBJ309" s="80"/>
      <c r="KBK309" s="80"/>
      <c r="KBL309" s="80"/>
      <c r="KBM309" s="80"/>
      <c r="KBN309" s="80"/>
      <c r="KBO309" s="80"/>
      <c r="KBP309" s="80"/>
      <c r="KBQ309" s="80"/>
      <c r="KBR309" s="80"/>
      <c r="KBS309" s="80"/>
      <c r="KBT309" s="80"/>
      <c r="KBU309" s="80"/>
      <c r="KBV309" s="80"/>
      <c r="KBW309" s="80"/>
      <c r="KBX309" s="80"/>
      <c r="KBY309" s="80"/>
      <c r="KBZ309" s="80"/>
      <c r="KCA309" s="80"/>
      <c r="KCB309" s="80"/>
      <c r="KCC309" s="80"/>
      <c r="KCD309" s="80"/>
      <c r="KCE309" s="80"/>
      <c r="KCF309" s="80"/>
      <c r="KCG309" s="80"/>
      <c r="KCH309" s="80"/>
      <c r="KCI309" s="80"/>
      <c r="KCJ309" s="80"/>
      <c r="KCK309" s="80"/>
      <c r="KCL309" s="80"/>
      <c r="KCM309" s="80"/>
      <c r="KCN309" s="80"/>
      <c r="KCO309" s="80"/>
      <c r="KCP309" s="80"/>
      <c r="KCQ309" s="80"/>
      <c r="KCR309" s="80"/>
      <c r="KCS309" s="80"/>
      <c r="KCT309" s="80"/>
      <c r="KCU309" s="80"/>
      <c r="KCV309" s="80"/>
      <c r="KCW309" s="80"/>
      <c r="KCX309" s="80"/>
      <c r="KCY309" s="80"/>
      <c r="KCZ309" s="80"/>
      <c r="KDA309" s="80"/>
      <c r="KDB309" s="80"/>
      <c r="KDC309" s="80"/>
      <c r="KDD309" s="80"/>
      <c r="KDE309" s="80"/>
      <c r="KDF309" s="80"/>
      <c r="KDG309" s="80"/>
      <c r="KDH309" s="80"/>
      <c r="KDI309" s="80"/>
      <c r="KDJ309" s="80"/>
      <c r="KDK309" s="80"/>
      <c r="KDL309" s="80"/>
      <c r="KDM309" s="80"/>
      <c r="KDN309" s="80"/>
      <c r="KDO309" s="80"/>
      <c r="KDP309" s="80"/>
      <c r="KDQ309" s="80"/>
      <c r="KDR309" s="80"/>
      <c r="KDS309" s="80"/>
      <c r="KDT309" s="80"/>
      <c r="KDU309" s="80"/>
      <c r="KDV309" s="80"/>
      <c r="KDW309" s="80"/>
      <c r="KDX309" s="80"/>
      <c r="KDY309" s="80"/>
      <c r="KDZ309" s="80"/>
      <c r="KEA309" s="80"/>
      <c r="KEB309" s="80"/>
      <c r="KEC309" s="80"/>
      <c r="KED309" s="80"/>
      <c r="KEE309" s="80"/>
      <c r="KEF309" s="80"/>
      <c r="KEG309" s="80"/>
      <c r="KEH309" s="80"/>
      <c r="KEI309" s="80"/>
      <c r="KEJ309" s="80"/>
      <c r="KEK309" s="80"/>
      <c r="KEL309" s="80"/>
      <c r="KEM309" s="80"/>
      <c r="KEN309" s="80"/>
      <c r="KEO309" s="80"/>
      <c r="KEP309" s="80"/>
      <c r="KEQ309" s="80"/>
      <c r="KER309" s="80"/>
      <c r="KES309" s="80"/>
      <c r="KET309" s="80"/>
      <c r="KEU309" s="80"/>
      <c r="KEV309" s="80"/>
      <c r="KEW309" s="80"/>
      <c r="KEX309" s="80"/>
      <c r="KEY309" s="80"/>
      <c r="KEZ309" s="80"/>
      <c r="KFA309" s="80"/>
      <c r="KFB309" s="80"/>
      <c r="KFC309" s="80"/>
      <c r="KFD309" s="80"/>
      <c r="KFE309" s="80"/>
      <c r="KFF309" s="80"/>
      <c r="KFG309" s="80"/>
      <c r="KFH309" s="80"/>
      <c r="KFI309" s="80"/>
      <c r="KFJ309" s="80"/>
      <c r="KFK309" s="80"/>
      <c r="KFL309" s="80"/>
      <c r="KFM309" s="80"/>
      <c r="KFN309" s="80"/>
      <c r="KFO309" s="80"/>
      <c r="KFP309" s="80"/>
      <c r="KFQ309" s="80"/>
      <c r="KFR309" s="80"/>
      <c r="KFS309" s="80"/>
      <c r="KFT309" s="80"/>
      <c r="KFU309" s="80"/>
      <c r="KFV309" s="80"/>
      <c r="KFW309" s="80"/>
      <c r="KFX309" s="80"/>
      <c r="KFY309" s="80"/>
      <c r="KFZ309" s="80"/>
      <c r="KGA309" s="80"/>
      <c r="KGB309" s="80"/>
      <c r="KGC309" s="80"/>
      <c r="KGD309" s="80"/>
      <c r="KGE309" s="80"/>
      <c r="KGF309" s="80"/>
      <c r="KGG309" s="80"/>
      <c r="KGH309" s="80"/>
      <c r="KGI309" s="80"/>
      <c r="KGJ309" s="80"/>
      <c r="KGK309" s="80"/>
      <c r="KGL309" s="80"/>
      <c r="KGM309" s="80"/>
      <c r="KGN309" s="80"/>
      <c r="KGO309" s="80"/>
      <c r="KGP309" s="80"/>
      <c r="KGQ309" s="80"/>
      <c r="KGR309" s="80"/>
      <c r="KGS309" s="80"/>
      <c r="KGT309" s="80"/>
      <c r="KGU309" s="80"/>
      <c r="KGV309" s="80"/>
      <c r="KGW309" s="80"/>
      <c r="KGX309" s="80"/>
      <c r="KGY309" s="80"/>
      <c r="KGZ309" s="80"/>
      <c r="KHA309" s="80"/>
      <c r="KHB309" s="80"/>
      <c r="KHC309" s="80"/>
      <c r="KHD309" s="80"/>
      <c r="KHE309" s="80"/>
      <c r="KHF309" s="80"/>
      <c r="KHG309" s="80"/>
      <c r="KHH309" s="80"/>
      <c r="KHI309" s="80"/>
      <c r="KHJ309" s="80"/>
      <c r="KHK309" s="80"/>
      <c r="KHL309" s="80"/>
      <c r="KHM309" s="80"/>
      <c r="KHN309" s="80"/>
      <c r="KHO309" s="80"/>
      <c r="KHP309" s="80"/>
      <c r="KHQ309" s="80"/>
      <c r="KHR309" s="80"/>
      <c r="KHS309" s="80"/>
      <c r="KHT309" s="80"/>
      <c r="KHU309" s="80"/>
      <c r="KHV309" s="80"/>
      <c r="KHW309" s="80"/>
      <c r="KHX309" s="80"/>
      <c r="KHY309" s="80"/>
      <c r="KHZ309" s="80"/>
      <c r="KIA309" s="80"/>
      <c r="KIB309" s="80"/>
      <c r="KIC309" s="80"/>
      <c r="KID309" s="80"/>
      <c r="KIE309" s="80"/>
      <c r="KIF309" s="80"/>
      <c r="KIG309" s="80"/>
      <c r="KIH309" s="80"/>
      <c r="KII309" s="80"/>
      <c r="KIJ309" s="80"/>
      <c r="KIK309" s="80"/>
      <c r="KIL309" s="80"/>
      <c r="KIM309" s="80"/>
      <c r="KIN309" s="80"/>
      <c r="KIO309" s="80"/>
      <c r="KIP309" s="80"/>
      <c r="KIQ309" s="80"/>
      <c r="KIR309" s="80"/>
      <c r="KIS309" s="80"/>
      <c r="KIT309" s="80"/>
      <c r="KIU309" s="80"/>
      <c r="KIV309" s="80"/>
      <c r="KIW309" s="80"/>
      <c r="KIX309" s="80"/>
      <c r="KIY309" s="80"/>
      <c r="KIZ309" s="80"/>
      <c r="KJA309" s="80"/>
      <c r="KJB309" s="80"/>
      <c r="KJC309" s="80"/>
      <c r="KJD309" s="80"/>
      <c r="KJE309" s="80"/>
      <c r="KJF309" s="80"/>
      <c r="KJG309" s="80"/>
      <c r="KJH309" s="80"/>
      <c r="KJI309" s="80"/>
      <c r="KJJ309" s="80"/>
      <c r="KJK309" s="80"/>
      <c r="KJL309" s="80"/>
      <c r="KJM309" s="80"/>
      <c r="KJN309" s="80"/>
      <c r="KJO309" s="80"/>
      <c r="KJP309" s="80"/>
      <c r="KJQ309" s="80"/>
      <c r="KJR309" s="80"/>
      <c r="KJS309" s="80"/>
      <c r="KJT309" s="80"/>
      <c r="KJU309" s="80"/>
      <c r="KJV309" s="80"/>
      <c r="KJW309" s="80"/>
      <c r="KJX309" s="80"/>
      <c r="KJY309" s="80"/>
      <c r="KJZ309" s="80"/>
      <c r="KKA309" s="80"/>
      <c r="KKB309" s="80"/>
      <c r="KKC309" s="80"/>
      <c r="KKD309" s="80"/>
      <c r="KKE309" s="80"/>
      <c r="KKF309" s="80"/>
      <c r="KKG309" s="80"/>
      <c r="KKH309" s="80"/>
      <c r="KKI309" s="80"/>
      <c r="KKJ309" s="80"/>
      <c r="KKK309" s="80"/>
      <c r="KKL309" s="80"/>
      <c r="KKM309" s="80"/>
      <c r="KKN309" s="80"/>
      <c r="KKO309" s="80"/>
      <c r="KKP309" s="80"/>
      <c r="KKQ309" s="80"/>
      <c r="KKR309" s="80"/>
      <c r="KKS309" s="80"/>
      <c r="KKT309" s="80"/>
      <c r="KKU309" s="80"/>
      <c r="KKV309" s="80"/>
      <c r="KKW309" s="80"/>
      <c r="KKX309" s="80"/>
      <c r="KKY309" s="80"/>
      <c r="KKZ309" s="80"/>
      <c r="KLA309" s="80"/>
      <c r="KLB309" s="80"/>
      <c r="KLC309" s="80"/>
      <c r="KLD309" s="80"/>
      <c r="KLE309" s="80"/>
      <c r="KLF309" s="80"/>
      <c r="KLG309" s="80"/>
      <c r="KLH309" s="80"/>
      <c r="KLI309" s="80"/>
      <c r="KLJ309" s="80"/>
      <c r="KLK309" s="80"/>
      <c r="KLL309" s="80"/>
      <c r="KLM309" s="80"/>
      <c r="KLN309" s="80"/>
      <c r="KLO309" s="80"/>
      <c r="KLP309" s="80"/>
      <c r="KLQ309" s="80"/>
      <c r="KLR309" s="80"/>
      <c r="KLS309" s="80"/>
      <c r="KLT309" s="80"/>
      <c r="KLU309" s="80"/>
      <c r="KLV309" s="80"/>
      <c r="KLW309" s="80"/>
      <c r="KLX309" s="80"/>
      <c r="KLY309" s="80"/>
      <c r="KLZ309" s="80"/>
      <c r="KMA309" s="80"/>
      <c r="KMB309" s="80"/>
      <c r="KMC309" s="80"/>
      <c r="KMD309" s="80"/>
      <c r="KME309" s="80"/>
      <c r="KMF309" s="80"/>
      <c r="KMG309" s="80"/>
      <c r="KMH309" s="80"/>
      <c r="KMI309" s="80"/>
      <c r="KMJ309" s="80"/>
      <c r="KMK309" s="80"/>
      <c r="KML309" s="80"/>
      <c r="KMM309" s="80"/>
      <c r="KMN309" s="80"/>
      <c r="KMO309" s="80"/>
      <c r="KMP309" s="80"/>
      <c r="KMQ309" s="80"/>
      <c r="KMR309" s="80"/>
      <c r="KMS309" s="80"/>
      <c r="KMT309" s="80"/>
      <c r="KMU309" s="80"/>
      <c r="KMV309" s="80"/>
      <c r="KMW309" s="80"/>
      <c r="KMX309" s="80"/>
      <c r="KMY309" s="80"/>
      <c r="KMZ309" s="80"/>
      <c r="KNA309" s="80"/>
      <c r="KNB309" s="80"/>
      <c r="KNC309" s="80"/>
      <c r="KND309" s="80"/>
      <c r="KNE309" s="80"/>
      <c r="KNF309" s="80"/>
      <c r="KNG309" s="80"/>
      <c r="KNH309" s="80"/>
      <c r="KNI309" s="80"/>
      <c r="KNJ309" s="80"/>
      <c r="KNK309" s="80"/>
      <c r="KNL309" s="80"/>
      <c r="KNM309" s="80"/>
      <c r="KNN309" s="80"/>
      <c r="KNO309" s="80"/>
      <c r="KNP309" s="80"/>
      <c r="KNQ309" s="80"/>
      <c r="KNR309" s="80"/>
      <c r="KNS309" s="80"/>
      <c r="KNT309" s="80"/>
      <c r="KNU309" s="80"/>
      <c r="KNV309" s="80"/>
      <c r="KNW309" s="80"/>
      <c r="KNX309" s="80"/>
      <c r="KNY309" s="80"/>
      <c r="KNZ309" s="80"/>
      <c r="KOA309" s="80"/>
      <c r="KOB309" s="80"/>
      <c r="KOC309" s="80"/>
      <c r="KOD309" s="80"/>
      <c r="KOE309" s="80"/>
      <c r="KOF309" s="80"/>
      <c r="KOG309" s="80"/>
      <c r="KOH309" s="80"/>
      <c r="KOI309" s="80"/>
      <c r="KOJ309" s="80"/>
      <c r="KOK309" s="80"/>
      <c r="KOL309" s="80"/>
      <c r="KOM309" s="80"/>
      <c r="KON309" s="80"/>
      <c r="KOO309" s="80"/>
      <c r="KOP309" s="80"/>
      <c r="KOQ309" s="80"/>
      <c r="KOR309" s="80"/>
      <c r="KOS309" s="80"/>
      <c r="KOT309" s="80"/>
      <c r="KOU309" s="80"/>
      <c r="KOV309" s="80"/>
      <c r="KOW309" s="80"/>
      <c r="KOX309" s="80"/>
      <c r="KOY309" s="80"/>
      <c r="KOZ309" s="80"/>
      <c r="KPA309" s="80"/>
      <c r="KPB309" s="80"/>
      <c r="KPC309" s="80"/>
      <c r="KPD309" s="80"/>
      <c r="KPE309" s="80"/>
      <c r="KPF309" s="80"/>
      <c r="KPG309" s="80"/>
      <c r="KPH309" s="80"/>
      <c r="KPI309" s="80"/>
      <c r="KPJ309" s="80"/>
      <c r="KPK309" s="80"/>
      <c r="KPL309" s="80"/>
      <c r="KPM309" s="80"/>
      <c r="KPN309" s="80"/>
      <c r="KPO309" s="80"/>
      <c r="KPP309" s="80"/>
      <c r="KPQ309" s="80"/>
      <c r="KPR309" s="80"/>
      <c r="KPS309" s="80"/>
      <c r="KPT309" s="80"/>
      <c r="KPU309" s="80"/>
      <c r="KPV309" s="80"/>
      <c r="KPW309" s="80"/>
      <c r="KPX309" s="80"/>
      <c r="KPY309" s="80"/>
      <c r="KPZ309" s="80"/>
      <c r="KQA309" s="80"/>
      <c r="KQB309" s="80"/>
      <c r="KQC309" s="80"/>
      <c r="KQD309" s="80"/>
      <c r="KQE309" s="80"/>
      <c r="KQF309" s="80"/>
      <c r="KQG309" s="80"/>
      <c r="KQH309" s="80"/>
      <c r="KQI309" s="80"/>
      <c r="KQJ309" s="80"/>
      <c r="KQK309" s="80"/>
      <c r="KQL309" s="80"/>
      <c r="KQM309" s="80"/>
      <c r="KQN309" s="80"/>
      <c r="KQO309" s="80"/>
      <c r="KQP309" s="80"/>
      <c r="KQQ309" s="80"/>
      <c r="KQR309" s="80"/>
      <c r="KQS309" s="80"/>
      <c r="KQT309" s="80"/>
      <c r="KQU309" s="80"/>
      <c r="KQV309" s="80"/>
      <c r="KQW309" s="80"/>
      <c r="KQX309" s="80"/>
      <c r="KQY309" s="80"/>
      <c r="KQZ309" s="80"/>
      <c r="KRA309" s="80"/>
      <c r="KRB309" s="80"/>
      <c r="KRC309" s="80"/>
      <c r="KRD309" s="80"/>
      <c r="KRE309" s="80"/>
      <c r="KRF309" s="80"/>
      <c r="KRG309" s="80"/>
      <c r="KRH309" s="80"/>
      <c r="KRI309" s="80"/>
      <c r="KRJ309" s="80"/>
      <c r="KRK309" s="80"/>
      <c r="KRL309" s="80"/>
      <c r="KRM309" s="80"/>
      <c r="KRN309" s="80"/>
      <c r="KRO309" s="80"/>
      <c r="KRP309" s="80"/>
      <c r="KRQ309" s="80"/>
      <c r="KRR309" s="80"/>
      <c r="KRS309" s="80"/>
      <c r="KRT309" s="80"/>
      <c r="KRU309" s="80"/>
      <c r="KRV309" s="80"/>
      <c r="KRW309" s="80"/>
      <c r="KRX309" s="80"/>
      <c r="KRY309" s="80"/>
      <c r="KRZ309" s="80"/>
      <c r="KSA309" s="80"/>
      <c r="KSB309" s="80"/>
      <c r="KSC309" s="80"/>
      <c r="KSD309" s="80"/>
      <c r="KSE309" s="80"/>
      <c r="KSF309" s="80"/>
      <c r="KSG309" s="80"/>
      <c r="KSH309" s="80"/>
      <c r="KSI309" s="80"/>
      <c r="KSJ309" s="80"/>
      <c r="KSK309" s="80"/>
      <c r="KSL309" s="80"/>
      <c r="KSM309" s="80"/>
      <c r="KSN309" s="80"/>
      <c r="KSO309" s="80"/>
      <c r="KSP309" s="80"/>
      <c r="KSQ309" s="80"/>
      <c r="KSR309" s="80"/>
      <c r="KSS309" s="80"/>
      <c r="KST309" s="80"/>
      <c r="KSU309" s="80"/>
      <c r="KSV309" s="80"/>
      <c r="KSW309" s="80"/>
      <c r="KSX309" s="80"/>
      <c r="KSY309" s="80"/>
      <c r="KSZ309" s="80"/>
      <c r="KTA309" s="80"/>
      <c r="KTB309" s="80"/>
      <c r="KTC309" s="80"/>
      <c r="KTD309" s="80"/>
      <c r="KTE309" s="80"/>
      <c r="KTF309" s="80"/>
      <c r="KTG309" s="80"/>
      <c r="KTH309" s="80"/>
      <c r="KTI309" s="80"/>
      <c r="KTJ309" s="80"/>
      <c r="KTK309" s="80"/>
      <c r="KTL309" s="80"/>
      <c r="KTM309" s="80"/>
      <c r="KTN309" s="80"/>
      <c r="KTO309" s="80"/>
      <c r="KTP309" s="80"/>
      <c r="KTQ309" s="80"/>
      <c r="KTR309" s="80"/>
      <c r="KTS309" s="80"/>
      <c r="KTT309" s="80"/>
      <c r="KTU309" s="80"/>
      <c r="KTV309" s="80"/>
      <c r="KTW309" s="80"/>
      <c r="KTX309" s="80"/>
      <c r="KTY309" s="80"/>
      <c r="KTZ309" s="80"/>
      <c r="KUA309" s="80"/>
      <c r="KUB309" s="80"/>
      <c r="KUC309" s="80"/>
      <c r="KUD309" s="80"/>
      <c r="KUE309" s="80"/>
      <c r="KUF309" s="80"/>
      <c r="KUG309" s="80"/>
      <c r="KUH309" s="80"/>
      <c r="KUI309" s="80"/>
      <c r="KUJ309" s="80"/>
      <c r="KUK309" s="80"/>
      <c r="KUL309" s="80"/>
      <c r="KUM309" s="80"/>
      <c r="KUN309" s="80"/>
      <c r="KUO309" s="80"/>
      <c r="KUP309" s="80"/>
      <c r="KUQ309" s="80"/>
      <c r="KUR309" s="80"/>
      <c r="KUS309" s="80"/>
      <c r="KUT309" s="80"/>
      <c r="KUU309" s="80"/>
      <c r="KUV309" s="80"/>
      <c r="KUW309" s="80"/>
      <c r="KUX309" s="80"/>
      <c r="KUY309" s="80"/>
      <c r="KUZ309" s="80"/>
      <c r="KVA309" s="80"/>
      <c r="KVB309" s="80"/>
      <c r="KVC309" s="80"/>
      <c r="KVD309" s="80"/>
      <c r="KVE309" s="80"/>
      <c r="KVF309" s="80"/>
      <c r="KVG309" s="80"/>
      <c r="KVH309" s="80"/>
      <c r="KVI309" s="80"/>
      <c r="KVJ309" s="80"/>
      <c r="KVK309" s="80"/>
      <c r="KVL309" s="80"/>
      <c r="KVM309" s="80"/>
      <c r="KVN309" s="80"/>
      <c r="KVO309" s="80"/>
      <c r="KVP309" s="80"/>
      <c r="KVQ309" s="80"/>
      <c r="KVR309" s="80"/>
      <c r="KVS309" s="80"/>
      <c r="KVT309" s="80"/>
      <c r="KVU309" s="80"/>
      <c r="KVV309" s="80"/>
      <c r="KVW309" s="80"/>
      <c r="KVX309" s="80"/>
      <c r="KVY309" s="80"/>
      <c r="KVZ309" s="80"/>
      <c r="KWA309" s="80"/>
      <c r="KWB309" s="80"/>
      <c r="KWC309" s="80"/>
      <c r="KWD309" s="80"/>
      <c r="KWE309" s="80"/>
      <c r="KWF309" s="80"/>
      <c r="KWG309" s="80"/>
      <c r="KWH309" s="80"/>
      <c r="KWI309" s="80"/>
      <c r="KWJ309" s="80"/>
      <c r="KWK309" s="80"/>
      <c r="KWL309" s="80"/>
      <c r="KWM309" s="80"/>
      <c r="KWN309" s="80"/>
      <c r="KWO309" s="80"/>
      <c r="KWP309" s="80"/>
      <c r="KWQ309" s="80"/>
      <c r="KWR309" s="80"/>
      <c r="KWS309" s="80"/>
      <c r="KWT309" s="80"/>
      <c r="KWU309" s="80"/>
      <c r="KWV309" s="80"/>
      <c r="KWW309" s="80"/>
      <c r="KWX309" s="80"/>
      <c r="KWY309" s="80"/>
      <c r="KWZ309" s="80"/>
      <c r="KXA309" s="80"/>
      <c r="KXB309" s="80"/>
      <c r="KXC309" s="80"/>
      <c r="KXD309" s="80"/>
      <c r="KXE309" s="80"/>
      <c r="KXF309" s="80"/>
      <c r="KXG309" s="80"/>
      <c r="KXH309" s="80"/>
      <c r="KXI309" s="80"/>
      <c r="KXJ309" s="80"/>
      <c r="KXK309" s="80"/>
      <c r="KXL309" s="80"/>
      <c r="KXM309" s="80"/>
      <c r="KXN309" s="80"/>
      <c r="KXO309" s="80"/>
      <c r="KXP309" s="80"/>
      <c r="KXQ309" s="80"/>
      <c r="KXR309" s="80"/>
      <c r="KXS309" s="80"/>
      <c r="KXT309" s="80"/>
      <c r="KXU309" s="80"/>
      <c r="KXV309" s="80"/>
      <c r="KXW309" s="80"/>
      <c r="KXX309" s="80"/>
      <c r="KXY309" s="80"/>
      <c r="KXZ309" s="80"/>
      <c r="KYA309" s="80"/>
      <c r="KYB309" s="80"/>
      <c r="KYC309" s="80"/>
      <c r="KYD309" s="80"/>
      <c r="KYE309" s="80"/>
      <c r="KYF309" s="80"/>
      <c r="KYG309" s="80"/>
      <c r="KYH309" s="80"/>
      <c r="KYI309" s="80"/>
      <c r="KYJ309" s="80"/>
      <c r="KYK309" s="80"/>
      <c r="KYL309" s="80"/>
      <c r="KYM309" s="80"/>
      <c r="KYN309" s="80"/>
      <c r="KYO309" s="80"/>
      <c r="KYP309" s="80"/>
      <c r="KYQ309" s="80"/>
      <c r="KYR309" s="80"/>
      <c r="KYS309" s="80"/>
      <c r="KYT309" s="80"/>
      <c r="KYU309" s="80"/>
      <c r="KYV309" s="80"/>
      <c r="KYW309" s="80"/>
      <c r="KYX309" s="80"/>
      <c r="KYY309" s="80"/>
      <c r="KYZ309" s="80"/>
      <c r="KZA309" s="80"/>
      <c r="KZB309" s="80"/>
      <c r="KZC309" s="80"/>
      <c r="KZD309" s="80"/>
      <c r="KZE309" s="80"/>
      <c r="KZF309" s="80"/>
      <c r="KZG309" s="80"/>
      <c r="KZH309" s="80"/>
      <c r="KZI309" s="80"/>
      <c r="KZJ309" s="80"/>
      <c r="KZK309" s="80"/>
      <c r="KZL309" s="80"/>
      <c r="KZM309" s="80"/>
      <c r="KZN309" s="80"/>
      <c r="KZO309" s="80"/>
      <c r="KZP309" s="80"/>
      <c r="KZQ309" s="80"/>
      <c r="KZR309" s="80"/>
      <c r="KZS309" s="80"/>
      <c r="KZT309" s="80"/>
      <c r="KZU309" s="80"/>
      <c r="KZV309" s="80"/>
      <c r="KZW309" s="80"/>
      <c r="KZX309" s="80"/>
      <c r="KZY309" s="80"/>
      <c r="KZZ309" s="80"/>
      <c r="LAA309" s="80"/>
      <c r="LAB309" s="80"/>
      <c r="LAC309" s="80"/>
      <c r="LAD309" s="80"/>
      <c r="LAE309" s="80"/>
      <c r="LAF309" s="80"/>
      <c r="LAG309" s="80"/>
      <c r="LAH309" s="80"/>
      <c r="LAI309" s="80"/>
      <c r="LAJ309" s="80"/>
      <c r="LAK309" s="80"/>
      <c r="LAL309" s="80"/>
      <c r="LAM309" s="80"/>
      <c r="LAN309" s="80"/>
      <c r="LAO309" s="80"/>
      <c r="LAP309" s="80"/>
      <c r="LAQ309" s="80"/>
      <c r="LAR309" s="80"/>
      <c r="LAS309" s="80"/>
      <c r="LAT309" s="80"/>
      <c r="LAU309" s="80"/>
      <c r="LAV309" s="80"/>
      <c r="LAW309" s="80"/>
      <c r="LAX309" s="80"/>
      <c r="LAY309" s="80"/>
      <c r="LAZ309" s="80"/>
      <c r="LBA309" s="80"/>
      <c r="LBB309" s="80"/>
      <c r="LBC309" s="80"/>
      <c r="LBD309" s="80"/>
      <c r="LBE309" s="80"/>
      <c r="LBF309" s="80"/>
      <c r="LBG309" s="80"/>
      <c r="LBH309" s="80"/>
      <c r="LBI309" s="80"/>
      <c r="LBJ309" s="80"/>
      <c r="LBK309" s="80"/>
      <c r="LBL309" s="80"/>
      <c r="LBM309" s="80"/>
      <c r="LBN309" s="80"/>
      <c r="LBO309" s="80"/>
      <c r="LBP309" s="80"/>
      <c r="LBQ309" s="80"/>
      <c r="LBR309" s="80"/>
      <c r="LBS309" s="80"/>
      <c r="LBT309" s="80"/>
      <c r="LBU309" s="80"/>
      <c r="LBV309" s="80"/>
      <c r="LBW309" s="80"/>
      <c r="LBX309" s="80"/>
      <c r="LBY309" s="80"/>
      <c r="LBZ309" s="80"/>
      <c r="LCA309" s="80"/>
      <c r="LCB309" s="80"/>
      <c r="LCC309" s="80"/>
      <c r="LCD309" s="80"/>
      <c r="LCE309" s="80"/>
      <c r="LCF309" s="80"/>
      <c r="LCG309" s="80"/>
      <c r="LCH309" s="80"/>
      <c r="LCI309" s="80"/>
      <c r="LCJ309" s="80"/>
      <c r="LCK309" s="80"/>
      <c r="LCL309" s="80"/>
      <c r="LCM309" s="80"/>
      <c r="LCN309" s="80"/>
      <c r="LCO309" s="80"/>
      <c r="LCP309" s="80"/>
      <c r="LCQ309" s="80"/>
      <c r="LCR309" s="80"/>
      <c r="LCS309" s="80"/>
      <c r="LCT309" s="80"/>
      <c r="LCU309" s="80"/>
      <c r="LCV309" s="80"/>
      <c r="LCW309" s="80"/>
      <c r="LCX309" s="80"/>
      <c r="LCY309" s="80"/>
      <c r="LCZ309" s="80"/>
      <c r="LDA309" s="80"/>
      <c r="LDB309" s="80"/>
      <c r="LDC309" s="80"/>
      <c r="LDD309" s="80"/>
      <c r="LDE309" s="80"/>
      <c r="LDF309" s="80"/>
      <c r="LDG309" s="80"/>
      <c r="LDH309" s="80"/>
      <c r="LDI309" s="80"/>
      <c r="LDJ309" s="80"/>
      <c r="LDK309" s="80"/>
      <c r="LDL309" s="80"/>
      <c r="LDM309" s="80"/>
      <c r="LDN309" s="80"/>
      <c r="LDO309" s="80"/>
      <c r="LDP309" s="80"/>
      <c r="LDQ309" s="80"/>
      <c r="LDR309" s="80"/>
      <c r="LDS309" s="80"/>
      <c r="LDT309" s="80"/>
      <c r="LDU309" s="80"/>
      <c r="LDV309" s="80"/>
      <c r="LDW309" s="80"/>
      <c r="LDX309" s="80"/>
      <c r="LDY309" s="80"/>
      <c r="LDZ309" s="80"/>
      <c r="LEA309" s="80"/>
      <c r="LEB309" s="80"/>
      <c r="LEC309" s="80"/>
      <c r="LED309" s="80"/>
      <c r="LEE309" s="80"/>
      <c r="LEF309" s="80"/>
      <c r="LEG309" s="80"/>
      <c r="LEH309" s="80"/>
      <c r="LEI309" s="80"/>
      <c r="LEJ309" s="80"/>
      <c r="LEK309" s="80"/>
      <c r="LEL309" s="80"/>
      <c r="LEM309" s="80"/>
      <c r="LEN309" s="80"/>
      <c r="LEO309" s="80"/>
      <c r="LEP309" s="80"/>
      <c r="LEQ309" s="80"/>
      <c r="LER309" s="80"/>
      <c r="LES309" s="80"/>
      <c r="LET309" s="80"/>
      <c r="LEU309" s="80"/>
      <c r="LEV309" s="80"/>
      <c r="LEW309" s="80"/>
      <c r="LEX309" s="80"/>
      <c r="LEY309" s="80"/>
      <c r="LEZ309" s="80"/>
      <c r="LFA309" s="80"/>
      <c r="LFB309" s="80"/>
      <c r="LFC309" s="80"/>
      <c r="LFD309" s="80"/>
      <c r="LFE309" s="80"/>
      <c r="LFF309" s="80"/>
      <c r="LFG309" s="80"/>
      <c r="LFH309" s="80"/>
      <c r="LFI309" s="80"/>
      <c r="LFJ309" s="80"/>
      <c r="LFK309" s="80"/>
      <c r="LFL309" s="80"/>
      <c r="LFM309" s="80"/>
      <c r="LFN309" s="80"/>
      <c r="LFO309" s="80"/>
      <c r="LFP309" s="80"/>
      <c r="LFQ309" s="80"/>
      <c r="LFR309" s="80"/>
      <c r="LFS309" s="80"/>
      <c r="LFT309" s="80"/>
      <c r="LFU309" s="80"/>
      <c r="LFV309" s="80"/>
      <c r="LFW309" s="80"/>
      <c r="LFX309" s="80"/>
      <c r="LFY309" s="80"/>
      <c r="LFZ309" s="80"/>
      <c r="LGA309" s="80"/>
      <c r="LGB309" s="80"/>
      <c r="LGC309" s="80"/>
      <c r="LGD309" s="80"/>
      <c r="LGE309" s="80"/>
      <c r="LGF309" s="80"/>
      <c r="LGG309" s="80"/>
      <c r="LGH309" s="80"/>
      <c r="LGI309" s="80"/>
      <c r="LGJ309" s="80"/>
      <c r="LGK309" s="80"/>
      <c r="LGL309" s="80"/>
      <c r="LGM309" s="80"/>
      <c r="LGN309" s="80"/>
      <c r="LGO309" s="80"/>
      <c r="LGP309" s="80"/>
      <c r="LGQ309" s="80"/>
      <c r="LGR309" s="80"/>
      <c r="LGS309" s="80"/>
      <c r="LGT309" s="80"/>
      <c r="LGU309" s="80"/>
      <c r="LGV309" s="80"/>
      <c r="LGW309" s="80"/>
      <c r="LGX309" s="80"/>
      <c r="LGY309" s="80"/>
      <c r="LGZ309" s="80"/>
      <c r="LHA309" s="80"/>
      <c r="LHB309" s="80"/>
      <c r="LHC309" s="80"/>
      <c r="LHD309" s="80"/>
      <c r="LHE309" s="80"/>
      <c r="LHF309" s="80"/>
      <c r="LHG309" s="80"/>
      <c r="LHH309" s="80"/>
      <c r="LHI309" s="80"/>
      <c r="LHJ309" s="80"/>
      <c r="LHK309" s="80"/>
      <c r="LHL309" s="80"/>
      <c r="LHM309" s="80"/>
      <c r="LHN309" s="80"/>
      <c r="LHO309" s="80"/>
      <c r="LHP309" s="80"/>
      <c r="LHQ309" s="80"/>
      <c r="LHR309" s="80"/>
      <c r="LHS309" s="80"/>
      <c r="LHT309" s="80"/>
      <c r="LHU309" s="80"/>
      <c r="LHV309" s="80"/>
      <c r="LHW309" s="80"/>
      <c r="LHX309" s="80"/>
      <c r="LHY309" s="80"/>
      <c r="LHZ309" s="80"/>
      <c r="LIA309" s="80"/>
      <c r="LIB309" s="80"/>
      <c r="LIC309" s="80"/>
      <c r="LID309" s="80"/>
      <c r="LIE309" s="80"/>
      <c r="LIF309" s="80"/>
      <c r="LIG309" s="80"/>
      <c r="LIH309" s="80"/>
      <c r="LII309" s="80"/>
      <c r="LIJ309" s="80"/>
      <c r="LIK309" s="80"/>
      <c r="LIL309" s="80"/>
      <c r="LIM309" s="80"/>
      <c r="LIN309" s="80"/>
      <c r="LIO309" s="80"/>
      <c r="LIP309" s="80"/>
      <c r="LIQ309" s="80"/>
      <c r="LIR309" s="80"/>
      <c r="LIS309" s="80"/>
      <c r="LIT309" s="80"/>
      <c r="LIU309" s="80"/>
      <c r="LIV309" s="80"/>
      <c r="LIW309" s="80"/>
      <c r="LIX309" s="80"/>
      <c r="LIY309" s="80"/>
      <c r="LIZ309" s="80"/>
      <c r="LJA309" s="80"/>
      <c r="LJB309" s="80"/>
      <c r="LJC309" s="80"/>
      <c r="LJD309" s="80"/>
      <c r="LJE309" s="80"/>
      <c r="LJF309" s="80"/>
      <c r="LJG309" s="80"/>
      <c r="LJH309" s="80"/>
      <c r="LJI309" s="80"/>
      <c r="LJJ309" s="80"/>
      <c r="LJK309" s="80"/>
      <c r="LJL309" s="80"/>
      <c r="LJM309" s="80"/>
      <c r="LJN309" s="80"/>
      <c r="LJO309" s="80"/>
      <c r="LJP309" s="80"/>
      <c r="LJQ309" s="80"/>
      <c r="LJR309" s="80"/>
      <c r="LJS309" s="80"/>
      <c r="LJT309" s="80"/>
      <c r="LJU309" s="80"/>
      <c r="LJV309" s="80"/>
      <c r="LJW309" s="80"/>
      <c r="LJX309" s="80"/>
      <c r="LJY309" s="80"/>
      <c r="LJZ309" s="80"/>
      <c r="LKA309" s="80"/>
      <c r="LKB309" s="80"/>
      <c r="LKC309" s="80"/>
      <c r="LKD309" s="80"/>
      <c r="LKE309" s="80"/>
      <c r="LKF309" s="80"/>
      <c r="LKG309" s="80"/>
      <c r="LKH309" s="80"/>
      <c r="LKI309" s="80"/>
      <c r="LKJ309" s="80"/>
      <c r="LKK309" s="80"/>
      <c r="LKL309" s="80"/>
      <c r="LKM309" s="80"/>
      <c r="LKN309" s="80"/>
      <c r="LKO309" s="80"/>
      <c r="LKP309" s="80"/>
      <c r="LKQ309" s="80"/>
      <c r="LKR309" s="80"/>
      <c r="LKS309" s="80"/>
      <c r="LKT309" s="80"/>
      <c r="LKU309" s="80"/>
      <c r="LKV309" s="80"/>
      <c r="LKW309" s="80"/>
      <c r="LKX309" s="80"/>
      <c r="LKY309" s="80"/>
      <c r="LKZ309" s="80"/>
      <c r="LLA309" s="80"/>
      <c r="LLB309" s="80"/>
      <c r="LLC309" s="80"/>
      <c r="LLD309" s="80"/>
      <c r="LLE309" s="80"/>
      <c r="LLF309" s="80"/>
      <c r="LLG309" s="80"/>
      <c r="LLH309" s="80"/>
      <c r="LLI309" s="80"/>
      <c r="LLJ309" s="80"/>
      <c r="LLK309" s="80"/>
      <c r="LLL309" s="80"/>
      <c r="LLM309" s="80"/>
      <c r="LLN309" s="80"/>
      <c r="LLO309" s="80"/>
      <c r="LLP309" s="80"/>
      <c r="LLQ309" s="80"/>
      <c r="LLR309" s="80"/>
      <c r="LLS309" s="80"/>
      <c r="LLT309" s="80"/>
      <c r="LLU309" s="80"/>
      <c r="LLV309" s="80"/>
      <c r="LLW309" s="80"/>
      <c r="LLX309" s="80"/>
      <c r="LLY309" s="80"/>
      <c r="LLZ309" s="80"/>
      <c r="LMA309" s="80"/>
      <c r="LMB309" s="80"/>
      <c r="LMC309" s="80"/>
      <c r="LMD309" s="80"/>
      <c r="LME309" s="80"/>
      <c r="LMF309" s="80"/>
      <c r="LMG309" s="80"/>
      <c r="LMH309" s="80"/>
      <c r="LMI309" s="80"/>
      <c r="LMJ309" s="80"/>
      <c r="LMK309" s="80"/>
      <c r="LML309" s="80"/>
      <c r="LMM309" s="80"/>
      <c r="LMN309" s="80"/>
      <c r="LMO309" s="80"/>
      <c r="LMP309" s="80"/>
      <c r="LMQ309" s="80"/>
      <c r="LMR309" s="80"/>
      <c r="LMS309" s="80"/>
      <c r="LMT309" s="80"/>
      <c r="LMU309" s="80"/>
      <c r="LMV309" s="80"/>
      <c r="LMW309" s="80"/>
      <c r="LMX309" s="80"/>
      <c r="LMY309" s="80"/>
      <c r="LMZ309" s="80"/>
      <c r="LNA309" s="80"/>
      <c r="LNB309" s="80"/>
      <c r="LNC309" s="80"/>
      <c r="LND309" s="80"/>
      <c r="LNE309" s="80"/>
      <c r="LNF309" s="80"/>
      <c r="LNG309" s="80"/>
      <c r="LNH309" s="80"/>
      <c r="LNI309" s="80"/>
      <c r="LNJ309" s="80"/>
      <c r="LNK309" s="80"/>
      <c r="LNL309" s="80"/>
      <c r="LNM309" s="80"/>
      <c r="LNN309" s="80"/>
      <c r="LNO309" s="80"/>
      <c r="LNP309" s="80"/>
      <c r="LNQ309" s="80"/>
      <c r="LNR309" s="80"/>
      <c r="LNS309" s="80"/>
      <c r="LNT309" s="80"/>
      <c r="LNU309" s="80"/>
      <c r="LNV309" s="80"/>
      <c r="LNW309" s="80"/>
      <c r="LNX309" s="80"/>
      <c r="LNY309" s="80"/>
      <c r="LNZ309" s="80"/>
      <c r="LOA309" s="80"/>
      <c r="LOB309" s="80"/>
      <c r="LOC309" s="80"/>
      <c r="LOD309" s="80"/>
      <c r="LOE309" s="80"/>
      <c r="LOF309" s="80"/>
      <c r="LOG309" s="80"/>
      <c r="LOH309" s="80"/>
      <c r="LOI309" s="80"/>
      <c r="LOJ309" s="80"/>
      <c r="LOK309" s="80"/>
      <c r="LOL309" s="80"/>
      <c r="LOM309" s="80"/>
      <c r="LON309" s="80"/>
      <c r="LOO309" s="80"/>
      <c r="LOP309" s="80"/>
      <c r="LOQ309" s="80"/>
      <c r="LOR309" s="80"/>
      <c r="LOS309" s="80"/>
      <c r="LOT309" s="80"/>
      <c r="LOU309" s="80"/>
      <c r="LOV309" s="80"/>
      <c r="LOW309" s="80"/>
      <c r="LOX309" s="80"/>
      <c r="LOY309" s="80"/>
      <c r="LOZ309" s="80"/>
      <c r="LPA309" s="80"/>
      <c r="LPB309" s="80"/>
      <c r="LPC309" s="80"/>
      <c r="LPD309" s="80"/>
      <c r="LPE309" s="80"/>
      <c r="LPF309" s="80"/>
      <c r="LPG309" s="80"/>
      <c r="LPH309" s="80"/>
      <c r="LPI309" s="80"/>
      <c r="LPJ309" s="80"/>
      <c r="LPK309" s="80"/>
      <c r="LPL309" s="80"/>
      <c r="LPM309" s="80"/>
      <c r="LPN309" s="80"/>
      <c r="LPO309" s="80"/>
      <c r="LPP309" s="80"/>
      <c r="LPQ309" s="80"/>
      <c r="LPR309" s="80"/>
      <c r="LPS309" s="80"/>
      <c r="LPT309" s="80"/>
      <c r="LPU309" s="80"/>
      <c r="LPV309" s="80"/>
      <c r="LPW309" s="80"/>
      <c r="LPX309" s="80"/>
      <c r="LPY309" s="80"/>
      <c r="LPZ309" s="80"/>
      <c r="LQA309" s="80"/>
      <c r="LQB309" s="80"/>
      <c r="LQC309" s="80"/>
      <c r="LQD309" s="80"/>
      <c r="LQE309" s="80"/>
      <c r="LQF309" s="80"/>
      <c r="LQG309" s="80"/>
      <c r="LQH309" s="80"/>
      <c r="LQI309" s="80"/>
      <c r="LQJ309" s="80"/>
      <c r="LQK309" s="80"/>
      <c r="LQL309" s="80"/>
      <c r="LQM309" s="80"/>
      <c r="LQN309" s="80"/>
      <c r="LQO309" s="80"/>
      <c r="LQP309" s="80"/>
      <c r="LQQ309" s="80"/>
      <c r="LQR309" s="80"/>
      <c r="LQS309" s="80"/>
      <c r="LQT309" s="80"/>
      <c r="LQU309" s="80"/>
      <c r="LQV309" s="80"/>
      <c r="LQW309" s="80"/>
      <c r="LQX309" s="80"/>
      <c r="LQY309" s="80"/>
      <c r="LQZ309" s="80"/>
      <c r="LRA309" s="80"/>
      <c r="LRB309" s="80"/>
      <c r="LRC309" s="80"/>
      <c r="LRD309" s="80"/>
      <c r="LRE309" s="80"/>
      <c r="LRF309" s="80"/>
      <c r="LRG309" s="80"/>
      <c r="LRH309" s="80"/>
      <c r="LRI309" s="80"/>
      <c r="LRJ309" s="80"/>
      <c r="LRK309" s="80"/>
      <c r="LRL309" s="80"/>
      <c r="LRM309" s="80"/>
      <c r="LRN309" s="80"/>
      <c r="LRO309" s="80"/>
      <c r="LRP309" s="80"/>
      <c r="LRQ309" s="80"/>
      <c r="LRR309" s="80"/>
      <c r="LRS309" s="80"/>
      <c r="LRT309" s="80"/>
      <c r="LRU309" s="80"/>
      <c r="LRV309" s="80"/>
      <c r="LRW309" s="80"/>
      <c r="LRX309" s="80"/>
      <c r="LRY309" s="80"/>
      <c r="LRZ309" s="80"/>
      <c r="LSA309" s="80"/>
      <c r="LSB309" s="80"/>
      <c r="LSC309" s="80"/>
      <c r="LSD309" s="80"/>
      <c r="LSE309" s="80"/>
      <c r="LSF309" s="80"/>
      <c r="LSG309" s="80"/>
      <c r="LSH309" s="80"/>
      <c r="LSI309" s="80"/>
      <c r="LSJ309" s="80"/>
      <c r="LSK309" s="80"/>
      <c r="LSL309" s="80"/>
      <c r="LSM309" s="80"/>
      <c r="LSN309" s="80"/>
      <c r="LSO309" s="80"/>
      <c r="LSP309" s="80"/>
      <c r="LSQ309" s="80"/>
      <c r="LSR309" s="80"/>
      <c r="LSS309" s="80"/>
      <c r="LST309" s="80"/>
      <c r="LSU309" s="80"/>
      <c r="LSV309" s="80"/>
      <c r="LSW309" s="80"/>
      <c r="LSX309" s="80"/>
      <c r="LSY309" s="80"/>
      <c r="LSZ309" s="80"/>
      <c r="LTA309" s="80"/>
      <c r="LTB309" s="80"/>
      <c r="LTC309" s="80"/>
      <c r="LTD309" s="80"/>
      <c r="LTE309" s="80"/>
      <c r="LTF309" s="80"/>
      <c r="LTG309" s="80"/>
      <c r="LTH309" s="80"/>
      <c r="LTI309" s="80"/>
      <c r="LTJ309" s="80"/>
      <c r="LTK309" s="80"/>
      <c r="LTL309" s="80"/>
      <c r="LTM309" s="80"/>
      <c r="LTN309" s="80"/>
      <c r="LTO309" s="80"/>
      <c r="LTP309" s="80"/>
      <c r="LTQ309" s="80"/>
      <c r="LTR309" s="80"/>
      <c r="LTS309" s="80"/>
      <c r="LTT309" s="80"/>
      <c r="LTU309" s="80"/>
      <c r="LTV309" s="80"/>
      <c r="LTW309" s="80"/>
      <c r="LTX309" s="80"/>
      <c r="LTY309" s="80"/>
      <c r="LTZ309" s="80"/>
      <c r="LUA309" s="80"/>
      <c r="LUB309" s="80"/>
      <c r="LUC309" s="80"/>
      <c r="LUD309" s="80"/>
      <c r="LUE309" s="80"/>
      <c r="LUF309" s="80"/>
      <c r="LUG309" s="80"/>
      <c r="LUH309" s="80"/>
      <c r="LUI309" s="80"/>
      <c r="LUJ309" s="80"/>
      <c r="LUK309" s="80"/>
      <c r="LUL309" s="80"/>
      <c r="LUM309" s="80"/>
      <c r="LUN309" s="80"/>
      <c r="LUO309" s="80"/>
      <c r="LUP309" s="80"/>
      <c r="LUQ309" s="80"/>
      <c r="LUR309" s="80"/>
      <c r="LUS309" s="80"/>
      <c r="LUT309" s="80"/>
      <c r="LUU309" s="80"/>
      <c r="LUV309" s="80"/>
      <c r="LUW309" s="80"/>
      <c r="LUX309" s="80"/>
      <c r="LUY309" s="80"/>
      <c r="LUZ309" s="80"/>
      <c r="LVA309" s="80"/>
      <c r="LVB309" s="80"/>
      <c r="LVC309" s="80"/>
      <c r="LVD309" s="80"/>
      <c r="LVE309" s="80"/>
      <c r="LVF309" s="80"/>
      <c r="LVG309" s="80"/>
      <c r="LVH309" s="80"/>
      <c r="LVI309" s="80"/>
      <c r="LVJ309" s="80"/>
      <c r="LVK309" s="80"/>
      <c r="LVL309" s="80"/>
      <c r="LVM309" s="80"/>
      <c r="LVN309" s="80"/>
      <c r="LVO309" s="80"/>
      <c r="LVP309" s="80"/>
      <c r="LVQ309" s="80"/>
      <c r="LVR309" s="80"/>
      <c r="LVS309" s="80"/>
      <c r="LVT309" s="80"/>
      <c r="LVU309" s="80"/>
      <c r="LVV309" s="80"/>
      <c r="LVW309" s="80"/>
      <c r="LVX309" s="80"/>
      <c r="LVY309" s="80"/>
      <c r="LVZ309" s="80"/>
      <c r="LWA309" s="80"/>
      <c r="LWB309" s="80"/>
      <c r="LWC309" s="80"/>
      <c r="LWD309" s="80"/>
      <c r="LWE309" s="80"/>
      <c r="LWF309" s="80"/>
      <c r="LWG309" s="80"/>
      <c r="LWH309" s="80"/>
      <c r="LWI309" s="80"/>
      <c r="LWJ309" s="80"/>
      <c r="LWK309" s="80"/>
      <c r="LWL309" s="80"/>
      <c r="LWM309" s="80"/>
      <c r="LWN309" s="80"/>
      <c r="LWO309" s="80"/>
      <c r="LWP309" s="80"/>
      <c r="LWQ309" s="80"/>
      <c r="LWR309" s="80"/>
      <c r="LWS309" s="80"/>
      <c r="LWT309" s="80"/>
      <c r="LWU309" s="80"/>
      <c r="LWV309" s="80"/>
      <c r="LWW309" s="80"/>
      <c r="LWX309" s="80"/>
      <c r="LWY309" s="80"/>
      <c r="LWZ309" s="80"/>
      <c r="LXA309" s="80"/>
      <c r="LXB309" s="80"/>
      <c r="LXC309" s="80"/>
      <c r="LXD309" s="80"/>
      <c r="LXE309" s="80"/>
      <c r="LXF309" s="80"/>
      <c r="LXG309" s="80"/>
      <c r="LXH309" s="80"/>
      <c r="LXI309" s="80"/>
      <c r="LXJ309" s="80"/>
      <c r="LXK309" s="80"/>
      <c r="LXL309" s="80"/>
      <c r="LXM309" s="80"/>
      <c r="LXN309" s="80"/>
      <c r="LXO309" s="80"/>
      <c r="LXP309" s="80"/>
      <c r="LXQ309" s="80"/>
      <c r="LXR309" s="80"/>
      <c r="LXS309" s="80"/>
      <c r="LXT309" s="80"/>
      <c r="LXU309" s="80"/>
      <c r="LXV309" s="80"/>
      <c r="LXW309" s="80"/>
      <c r="LXX309" s="80"/>
      <c r="LXY309" s="80"/>
      <c r="LXZ309" s="80"/>
      <c r="LYA309" s="80"/>
      <c r="LYB309" s="80"/>
      <c r="LYC309" s="80"/>
      <c r="LYD309" s="80"/>
      <c r="LYE309" s="80"/>
      <c r="LYF309" s="80"/>
      <c r="LYG309" s="80"/>
      <c r="LYH309" s="80"/>
      <c r="LYI309" s="80"/>
      <c r="LYJ309" s="80"/>
      <c r="LYK309" s="80"/>
      <c r="LYL309" s="80"/>
      <c r="LYM309" s="80"/>
      <c r="LYN309" s="80"/>
      <c r="LYO309" s="80"/>
      <c r="LYP309" s="80"/>
      <c r="LYQ309" s="80"/>
      <c r="LYR309" s="80"/>
      <c r="LYS309" s="80"/>
      <c r="LYT309" s="80"/>
      <c r="LYU309" s="80"/>
      <c r="LYV309" s="80"/>
      <c r="LYW309" s="80"/>
      <c r="LYX309" s="80"/>
      <c r="LYY309" s="80"/>
      <c r="LYZ309" s="80"/>
      <c r="LZA309" s="80"/>
      <c r="LZB309" s="80"/>
      <c r="LZC309" s="80"/>
      <c r="LZD309" s="80"/>
      <c r="LZE309" s="80"/>
      <c r="LZF309" s="80"/>
      <c r="LZG309" s="80"/>
      <c r="LZH309" s="80"/>
      <c r="LZI309" s="80"/>
      <c r="LZJ309" s="80"/>
      <c r="LZK309" s="80"/>
      <c r="LZL309" s="80"/>
      <c r="LZM309" s="80"/>
      <c r="LZN309" s="80"/>
      <c r="LZO309" s="80"/>
      <c r="LZP309" s="80"/>
      <c r="LZQ309" s="80"/>
      <c r="LZR309" s="80"/>
      <c r="LZS309" s="80"/>
      <c r="LZT309" s="80"/>
      <c r="LZU309" s="80"/>
      <c r="LZV309" s="80"/>
      <c r="LZW309" s="80"/>
      <c r="LZX309" s="80"/>
      <c r="LZY309" s="80"/>
      <c r="LZZ309" s="80"/>
      <c r="MAA309" s="80"/>
      <c r="MAB309" s="80"/>
      <c r="MAC309" s="80"/>
      <c r="MAD309" s="80"/>
      <c r="MAE309" s="80"/>
      <c r="MAF309" s="80"/>
      <c r="MAG309" s="80"/>
      <c r="MAH309" s="80"/>
      <c r="MAI309" s="80"/>
      <c r="MAJ309" s="80"/>
      <c r="MAK309" s="80"/>
      <c r="MAL309" s="80"/>
      <c r="MAM309" s="80"/>
      <c r="MAN309" s="80"/>
      <c r="MAO309" s="80"/>
      <c r="MAP309" s="80"/>
      <c r="MAQ309" s="80"/>
      <c r="MAR309" s="80"/>
      <c r="MAS309" s="80"/>
      <c r="MAT309" s="80"/>
      <c r="MAU309" s="80"/>
      <c r="MAV309" s="80"/>
      <c r="MAW309" s="80"/>
      <c r="MAX309" s="80"/>
      <c r="MAY309" s="80"/>
      <c r="MAZ309" s="80"/>
      <c r="MBA309" s="80"/>
      <c r="MBB309" s="80"/>
      <c r="MBC309" s="80"/>
      <c r="MBD309" s="80"/>
      <c r="MBE309" s="80"/>
      <c r="MBF309" s="80"/>
      <c r="MBG309" s="80"/>
      <c r="MBH309" s="80"/>
      <c r="MBI309" s="80"/>
      <c r="MBJ309" s="80"/>
      <c r="MBK309" s="80"/>
      <c r="MBL309" s="80"/>
      <c r="MBM309" s="80"/>
      <c r="MBN309" s="80"/>
      <c r="MBO309" s="80"/>
      <c r="MBP309" s="80"/>
      <c r="MBQ309" s="80"/>
      <c r="MBR309" s="80"/>
      <c r="MBS309" s="80"/>
      <c r="MBT309" s="80"/>
      <c r="MBU309" s="80"/>
      <c r="MBV309" s="80"/>
      <c r="MBW309" s="80"/>
      <c r="MBX309" s="80"/>
      <c r="MBY309" s="80"/>
      <c r="MBZ309" s="80"/>
      <c r="MCA309" s="80"/>
      <c r="MCB309" s="80"/>
      <c r="MCC309" s="80"/>
      <c r="MCD309" s="80"/>
      <c r="MCE309" s="80"/>
      <c r="MCF309" s="80"/>
      <c r="MCG309" s="80"/>
      <c r="MCH309" s="80"/>
      <c r="MCI309" s="80"/>
      <c r="MCJ309" s="80"/>
      <c r="MCK309" s="80"/>
      <c r="MCL309" s="80"/>
      <c r="MCM309" s="80"/>
      <c r="MCN309" s="80"/>
      <c r="MCO309" s="80"/>
      <c r="MCP309" s="80"/>
      <c r="MCQ309" s="80"/>
      <c r="MCR309" s="80"/>
      <c r="MCS309" s="80"/>
      <c r="MCT309" s="80"/>
      <c r="MCU309" s="80"/>
      <c r="MCV309" s="80"/>
      <c r="MCW309" s="80"/>
      <c r="MCX309" s="80"/>
      <c r="MCY309" s="80"/>
      <c r="MCZ309" s="80"/>
      <c r="MDA309" s="80"/>
      <c r="MDB309" s="80"/>
      <c r="MDC309" s="80"/>
      <c r="MDD309" s="80"/>
      <c r="MDE309" s="80"/>
      <c r="MDF309" s="80"/>
      <c r="MDG309" s="80"/>
      <c r="MDH309" s="80"/>
      <c r="MDI309" s="80"/>
      <c r="MDJ309" s="80"/>
      <c r="MDK309" s="80"/>
      <c r="MDL309" s="80"/>
      <c r="MDM309" s="80"/>
      <c r="MDN309" s="80"/>
      <c r="MDO309" s="80"/>
      <c r="MDP309" s="80"/>
      <c r="MDQ309" s="80"/>
      <c r="MDR309" s="80"/>
      <c r="MDS309" s="80"/>
      <c r="MDT309" s="80"/>
      <c r="MDU309" s="80"/>
      <c r="MDV309" s="80"/>
      <c r="MDW309" s="80"/>
      <c r="MDX309" s="80"/>
      <c r="MDY309" s="80"/>
      <c r="MDZ309" s="80"/>
      <c r="MEA309" s="80"/>
      <c r="MEB309" s="80"/>
      <c r="MEC309" s="80"/>
      <c r="MED309" s="80"/>
      <c r="MEE309" s="80"/>
      <c r="MEF309" s="80"/>
      <c r="MEG309" s="80"/>
      <c r="MEH309" s="80"/>
      <c r="MEI309" s="80"/>
      <c r="MEJ309" s="80"/>
      <c r="MEK309" s="80"/>
      <c r="MEL309" s="80"/>
      <c r="MEM309" s="80"/>
      <c r="MEN309" s="80"/>
      <c r="MEO309" s="80"/>
      <c r="MEP309" s="80"/>
      <c r="MEQ309" s="80"/>
      <c r="MER309" s="80"/>
      <c r="MES309" s="80"/>
      <c r="MET309" s="80"/>
      <c r="MEU309" s="80"/>
      <c r="MEV309" s="80"/>
      <c r="MEW309" s="80"/>
      <c r="MEX309" s="80"/>
      <c r="MEY309" s="80"/>
      <c r="MEZ309" s="80"/>
      <c r="MFA309" s="80"/>
      <c r="MFB309" s="80"/>
      <c r="MFC309" s="80"/>
      <c r="MFD309" s="80"/>
      <c r="MFE309" s="80"/>
      <c r="MFF309" s="80"/>
      <c r="MFG309" s="80"/>
      <c r="MFH309" s="80"/>
      <c r="MFI309" s="80"/>
      <c r="MFJ309" s="80"/>
      <c r="MFK309" s="80"/>
      <c r="MFL309" s="80"/>
      <c r="MFM309" s="80"/>
      <c r="MFN309" s="80"/>
      <c r="MFO309" s="80"/>
      <c r="MFP309" s="80"/>
      <c r="MFQ309" s="80"/>
      <c r="MFR309" s="80"/>
      <c r="MFS309" s="80"/>
      <c r="MFT309" s="80"/>
      <c r="MFU309" s="80"/>
      <c r="MFV309" s="80"/>
      <c r="MFW309" s="80"/>
      <c r="MFX309" s="80"/>
      <c r="MFY309" s="80"/>
      <c r="MFZ309" s="80"/>
      <c r="MGA309" s="80"/>
      <c r="MGB309" s="80"/>
      <c r="MGC309" s="80"/>
      <c r="MGD309" s="80"/>
      <c r="MGE309" s="80"/>
      <c r="MGF309" s="80"/>
      <c r="MGG309" s="80"/>
      <c r="MGH309" s="80"/>
      <c r="MGI309" s="80"/>
      <c r="MGJ309" s="80"/>
      <c r="MGK309" s="80"/>
      <c r="MGL309" s="80"/>
      <c r="MGM309" s="80"/>
      <c r="MGN309" s="80"/>
      <c r="MGO309" s="80"/>
      <c r="MGP309" s="80"/>
      <c r="MGQ309" s="80"/>
      <c r="MGR309" s="80"/>
      <c r="MGS309" s="80"/>
      <c r="MGT309" s="80"/>
      <c r="MGU309" s="80"/>
      <c r="MGV309" s="80"/>
      <c r="MGW309" s="80"/>
      <c r="MGX309" s="80"/>
      <c r="MGY309" s="80"/>
      <c r="MGZ309" s="80"/>
      <c r="MHA309" s="80"/>
      <c r="MHB309" s="80"/>
      <c r="MHC309" s="80"/>
      <c r="MHD309" s="80"/>
      <c r="MHE309" s="80"/>
      <c r="MHF309" s="80"/>
      <c r="MHG309" s="80"/>
      <c r="MHH309" s="80"/>
      <c r="MHI309" s="80"/>
      <c r="MHJ309" s="80"/>
      <c r="MHK309" s="80"/>
      <c r="MHL309" s="80"/>
      <c r="MHM309" s="80"/>
      <c r="MHN309" s="80"/>
      <c r="MHO309" s="80"/>
      <c r="MHP309" s="80"/>
      <c r="MHQ309" s="80"/>
      <c r="MHR309" s="80"/>
      <c r="MHS309" s="80"/>
      <c r="MHT309" s="80"/>
      <c r="MHU309" s="80"/>
      <c r="MHV309" s="80"/>
      <c r="MHW309" s="80"/>
      <c r="MHX309" s="80"/>
      <c r="MHY309" s="80"/>
      <c r="MHZ309" s="80"/>
      <c r="MIA309" s="80"/>
      <c r="MIB309" s="80"/>
      <c r="MIC309" s="80"/>
      <c r="MID309" s="80"/>
      <c r="MIE309" s="80"/>
      <c r="MIF309" s="80"/>
      <c r="MIG309" s="80"/>
      <c r="MIH309" s="80"/>
      <c r="MII309" s="80"/>
      <c r="MIJ309" s="80"/>
      <c r="MIK309" s="80"/>
      <c r="MIL309" s="80"/>
      <c r="MIM309" s="80"/>
      <c r="MIN309" s="80"/>
      <c r="MIO309" s="80"/>
      <c r="MIP309" s="80"/>
      <c r="MIQ309" s="80"/>
      <c r="MIR309" s="80"/>
      <c r="MIS309" s="80"/>
      <c r="MIT309" s="80"/>
      <c r="MIU309" s="80"/>
      <c r="MIV309" s="80"/>
      <c r="MIW309" s="80"/>
      <c r="MIX309" s="80"/>
      <c r="MIY309" s="80"/>
      <c r="MIZ309" s="80"/>
      <c r="MJA309" s="80"/>
      <c r="MJB309" s="80"/>
      <c r="MJC309" s="80"/>
      <c r="MJD309" s="80"/>
      <c r="MJE309" s="80"/>
      <c r="MJF309" s="80"/>
      <c r="MJG309" s="80"/>
      <c r="MJH309" s="80"/>
      <c r="MJI309" s="80"/>
      <c r="MJJ309" s="80"/>
      <c r="MJK309" s="80"/>
      <c r="MJL309" s="80"/>
      <c r="MJM309" s="80"/>
      <c r="MJN309" s="80"/>
      <c r="MJO309" s="80"/>
      <c r="MJP309" s="80"/>
      <c r="MJQ309" s="80"/>
      <c r="MJR309" s="80"/>
      <c r="MJS309" s="80"/>
      <c r="MJT309" s="80"/>
      <c r="MJU309" s="80"/>
      <c r="MJV309" s="80"/>
      <c r="MJW309" s="80"/>
      <c r="MJX309" s="80"/>
      <c r="MJY309" s="80"/>
      <c r="MJZ309" s="80"/>
      <c r="MKA309" s="80"/>
      <c r="MKB309" s="80"/>
      <c r="MKC309" s="80"/>
      <c r="MKD309" s="80"/>
      <c r="MKE309" s="80"/>
      <c r="MKF309" s="80"/>
      <c r="MKG309" s="80"/>
      <c r="MKH309" s="80"/>
      <c r="MKI309" s="80"/>
      <c r="MKJ309" s="80"/>
      <c r="MKK309" s="80"/>
      <c r="MKL309" s="80"/>
      <c r="MKM309" s="80"/>
      <c r="MKN309" s="80"/>
      <c r="MKO309" s="80"/>
      <c r="MKP309" s="80"/>
      <c r="MKQ309" s="80"/>
      <c r="MKR309" s="80"/>
      <c r="MKS309" s="80"/>
      <c r="MKT309" s="80"/>
      <c r="MKU309" s="80"/>
      <c r="MKV309" s="80"/>
      <c r="MKW309" s="80"/>
      <c r="MKX309" s="80"/>
      <c r="MKY309" s="80"/>
      <c r="MKZ309" s="80"/>
      <c r="MLA309" s="80"/>
      <c r="MLB309" s="80"/>
      <c r="MLC309" s="80"/>
      <c r="MLD309" s="80"/>
      <c r="MLE309" s="80"/>
      <c r="MLF309" s="80"/>
      <c r="MLG309" s="80"/>
      <c r="MLH309" s="80"/>
      <c r="MLI309" s="80"/>
      <c r="MLJ309" s="80"/>
      <c r="MLK309" s="80"/>
      <c r="MLL309" s="80"/>
      <c r="MLM309" s="80"/>
      <c r="MLN309" s="80"/>
      <c r="MLO309" s="80"/>
      <c r="MLP309" s="80"/>
      <c r="MLQ309" s="80"/>
      <c r="MLR309" s="80"/>
      <c r="MLS309" s="80"/>
      <c r="MLT309" s="80"/>
      <c r="MLU309" s="80"/>
      <c r="MLV309" s="80"/>
      <c r="MLW309" s="80"/>
      <c r="MLX309" s="80"/>
      <c r="MLY309" s="80"/>
      <c r="MLZ309" s="80"/>
      <c r="MMA309" s="80"/>
      <c r="MMB309" s="80"/>
      <c r="MMC309" s="80"/>
      <c r="MMD309" s="80"/>
      <c r="MME309" s="80"/>
      <c r="MMF309" s="80"/>
      <c r="MMG309" s="80"/>
      <c r="MMH309" s="80"/>
      <c r="MMI309" s="80"/>
      <c r="MMJ309" s="80"/>
      <c r="MMK309" s="80"/>
      <c r="MML309" s="80"/>
      <c r="MMM309" s="80"/>
      <c r="MMN309" s="80"/>
      <c r="MMO309" s="80"/>
      <c r="MMP309" s="80"/>
      <c r="MMQ309" s="80"/>
      <c r="MMR309" s="80"/>
      <c r="MMS309" s="80"/>
      <c r="MMT309" s="80"/>
      <c r="MMU309" s="80"/>
      <c r="MMV309" s="80"/>
      <c r="MMW309" s="80"/>
      <c r="MMX309" s="80"/>
      <c r="MMY309" s="80"/>
      <c r="MMZ309" s="80"/>
      <c r="MNA309" s="80"/>
      <c r="MNB309" s="80"/>
      <c r="MNC309" s="80"/>
      <c r="MND309" s="80"/>
      <c r="MNE309" s="80"/>
      <c r="MNF309" s="80"/>
      <c r="MNG309" s="80"/>
      <c r="MNH309" s="80"/>
      <c r="MNI309" s="80"/>
      <c r="MNJ309" s="80"/>
      <c r="MNK309" s="80"/>
      <c r="MNL309" s="80"/>
      <c r="MNM309" s="80"/>
      <c r="MNN309" s="80"/>
      <c r="MNO309" s="80"/>
      <c r="MNP309" s="80"/>
      <c r="MNQ309" s="80"/>
      <c r="MNR309" s="80"/>
      <c r="MNS309" s="80"/>
      <c r="MNT309" s="80"/>
      <c r="MNU309" s="80"/>
      <c r="MNV309" s="80"/>
      <c r="MNW309" s="80"/>
      <c r="MNX309" s="80"/>
      <c r="MNY309" s="80"/>
      <c r="MNZ309" s="80"/>
      <c r="MOA309" s="80"/>
      <c r="MOB309" s="80"/>
      <c r="MOC309" s="80"/>
      <c r="MOD309" s="80"/>
      <c r="MOE309" s="80"/>
      <c r="MOF309" s="80"/>
      <c r="MOG309" s="80"/>
      <c r="MOH309" s="80"/>
      <c r="MOI309" s="80"/>
      <c r="MOJ309" s="80"/>
      <c r="MOK309" s="80"/>
      <c r="MOL309" s="80"/>
      <c r="MOM309" s="80"/>
      <c r="MON309" s="80"/>
      <c r="MOO309" s="80"/>
      <c r="MOP309" s="80"/>
      <c r="MOQ309" s="80"/>
      <c r="MOR309" s="80"/>
      <c r="MOS309" s="80"/>
      <c r="MOT309" s="80"/>
      <c r="MOU309" s="80"/>
      <c r="MOV309" s="80"/>
      <c r="MOW309" s="80"/>
      <c r="MOX309" s="80"/>
      <c r="MOY309" s="80"/>
      <c r="MOZ309" s="80"/>
      <c r="MPA309" s="80"/>
      <c r="MPB309" s="80"/>
      <c r="MPC309" s="80"/>
      <c r="MPD309" s="80"/>
      <c r="MPE309" s="80"/>
      <c r="MPF309" s="80"/>
      <c r="MPG309" s="80"/>
      <c r="MPH309" s="80"/>
      <c r="MPI309" s="80"/>
      <c r="MPJ309" s="80"/>
      <c r="MPK309" s="80"/>
      <c r="MPL309" s="80"/>
      <c r="MPM309" s="80"/>
      <c r="MPN309" s="80"/>
      <c r="MPO309" s="80"/>
      <c r="MPP309" s="80"/>
      <c r="MPQ309" s="80"/>
      <c r="MPR309" s="80"/>
      <c r="MPS309" s="80"/>
      <c r="MPT309" s="80"/>
      <c r="MPU309" s="80"/>
      <c r="MPV309" s="80"/>
      <c r="MPW309" s="80"/>
      <c r="MPX309" s="80"/>
      <c r="MPY309" s="80"/>
      <c r="MPZ309" s="80"/>
      <c r="MQA309" s="80"/>
      <c r="MQB309" s="80"/>
      <c r="MQC309" s="80"/>
      <c r="MQD309" s="80"/>
      <c r="MQE309" s="80"/>
      <c r="MQF309" s="80"/>
      <c r="MQG309" s="80"/>
      <c r="MQH309" s="80"/>
      <c r="MQI309" s="80"/>
      <c r="MQJ309" s="80"/>
      <c r="MQK309" s="80"/>
      <c r="MQL309" s="80"/>
      <c r="MQM309" s="80"/>
      <c r="MQN309" s="80"/>
      <c r="MQO309" s="80"/>
      <c r="MQP309" s="80"/>
      <c r="MQQ309" s="80"/>
      <c r="MQR309" s="80"/>
      <c r="MQS309" s="80"/>
      <c r="MQT309" s="80"/>
      <c r="MQU309" s="80"/>
      <c r="MQV309" s="80"/>
      <c r="MQW309" s="80"/>
      <c r="MQX309" s="80"/>
      <c r="MQY309" s="80"/>
      <c r="MQZ309" s="80"/>
      <c r="MRA309" s="80"/>
      <c r="MRB309" s="80"/>
      <c r="MRC309" s="80"/>
      <c r="MRD309" s="80"/>
      <c r="MRE309" s="80"/>
      <c r="MRF309" s="80"/>
      <c r="MRG309" s="80"/>
      <c r="MRH309" s="80"/>
      <c r="MRI309" s="80"/>
      <c r="MRJ309" s="80"/>
      <c r="MRK309" s="80"/>
      <c r="MRL309" s="80"/>
      <c r="MRM309" s="80"/>
      <c r="MRN309" s="80"/>
      <c r="MRO309" s="80"/>
      <c r="MRP309" s="80"/>
      <c r="MRQ309" s="80"/>
      <c r="MRR309" s="80"/>
      <c r="MRS309" s="80"/>
      <c r="MRT309" s="80"/>
      <c r="MRU309" s="80"/>
      <c r="MRV309" s="80"/>
      <c r="MRW309" s="80"/>
      <c r="MRX309" s="80"/>
      <c r="MRY309" s="80"/>
      <c r="MRZ309" s="80"/>
      <c r="MSA309" s="80"/>
      <c r="MSB309" s="80"/>
      <c r="MSC309" s="80"/>
      <c r="MSD309" s="80"/>
      <c r="MSE309" s="80"/>
      <c r="MSF309" s="80"/>
      <c r="MSG309" s="80"/>
      <c r="MSH309" s="80"/>
      <c r="MSI309" s="80"/>
      <c r="MSJ309" s="80"/>
      <c r="MSK309" s="80"/>
      <c r="MSL309" s="80"/>
      <c r="MSM309" s="80"/>
      <c r="MSN309" s="80"/>
      <c r="MSO309" s="80"/>
      <c r="MSP309" s="80"/>
      <c r="MSQ309" s="80"/>
      <c r="MSR309" s="80"/>
      <c r="MSS309" s="80"/>
      <c r="MST309" s="80"/>
      <c r="MSU309" s="80"/>
      <c r="MSV309" s="80"/>
      <c r="MSW309" s="80"/>
      <c r="MSX309" s="80"/>
      <c r="MSY309" s="80"/>
      <c r="MSZ309" s="80"/>
      <c r="MTA309" s="80"/>
      <c r="MTB309" s="80"/>
      <c r="MTC309" s="80"/>
      <c r="MTD309" s="80"/>
      <c r="MTE309" s="80"/>
      <c r="MTF309" s="80"/>
      <c r="MTG309" s="80"/>
      <c r="MTH309" s="80"/>
      <c r="MTI309" s="80"/>
      <c r="MTJ309" s="80"/>
      <c r="MTK309" s="80"/>
      <c r="MTL309" s="80"/>
      <c r="MTM309" s="80"/>
      <c r="MTN309" s="80"/>
      <c r="MTO309" s="80"/>
      <c r="MTP309" s="80"/>
      <c r="MTQ309" s="80"/>
      <c r="MTR309" s="80"/>
      <c r="MTS309" s="80"/>
      <c r="MTT309" s="80"/>
      <c r="MTU309" s="80"/>
      <c r="MTV309" s="80"/>
      <c r="MTW309" s="80"/>
      <c r="MTX309" s="80"/>
      <c r="MTY309" s="80"/>
      <c r="MTZ309" s="80"/>
      <c r="MUA309" s="80"/>
      <c r="MUB309" s="80"/>
      <c r="MUC309" s="80"/>
      <c r="MUD309" s="80"/>
      <c r="MUE309" s="80"/>
      <c r="MUF309" s="80"/>
      <c r="MUG309" s="80"/>
      <c r="MUH309" s="80"/>
      <c r="MUI309" s="80"/>
      <c r="MUJ309" s="80"/>
      <c r="MUK309" s="80"/>
      <c r="MUL309" s="80"/>
      <c r="MUM309" s="80"/>
      <c r="MUN309" s="80"/>
      <c r="MUO309" s="80"/>
      <c r="MUP309" s="80"/>
      <c r="MUQ309" s="80"/>
      <c r="MUR309" s="80"/>
      <c r="MUS309" s="80"/>
      <c r="MUT309" s="80"/>
      <c r="MUU309" s="80"/>
      <c r="MUV309" s="80"/>
      <c r="MUW309" s="80"/>
      <c r="MUX309" s="80"/>
      <c r="MUY309" s="80"/>
      <c r="MUZ309" s="80"/>
      <c r="MVA309" s="80"/>
      <c r="MVB309" s="80"/>
      <c r="MVC309" s="80"/>
      <c r="MVD309" s="80"/>
      <c r="MVE309" s="80"/>
      <c r="MVF309" s="80"/>
      <c r="MVG309" s="80"/>
      <c r="MVH309" s="80"/>
      <c r="MVI309" s="80"/>
      <c r="MVJ309" s="80"/>
      <c r="MVK309" s="80"/>
      <c r="MVL309" s="80"/>
      <c r="MVM309" s="80"/>
      <c r="MVN309" s="80"/>
      <c r="MVO309" s="80"/>
      <c r="MVP309" s="80"/>
      <c r="MVQ309" s="80"/>
      <c r="MVR309" s="80"/>
      <c r="MVS309" s="80"/>
      <c r="MVT309" s="80"/>
      <c r="MVU309" s="80"/>
      <c r="MVV309" s="80"/>
      <c r="MVW309" s="80"/>
      <c r="MVX309" s="80"/>
      <c r="MVY309" s="80"/>
      <c r="MVZ309" s="80"/>
      <c r="MWA309" s="80"/>
      <c r="MWB309" s="80"/>
      <c r="MWC309" s="80"/>
      <c r="MWD309" s="80"/>
      <c r="MWE309" s="80"/>
      <c r="MWF309" s="80"/>
      <c r="MWG309" s="80"/>
      <c r="MWH309" s="80"/>
      <c r="MWI309" s="80"/>
      <c r="MWJ309" s="80"/>
      <c r="MWK309" s="80"/>
      <c r="MWL309" s="80"/>
      <c r="MWM309" s="80"/>
      <c r="MWN309" s="80"/>
      <c r="MWO309" s="80"/>
      <c r="MWP309" s="80"/>
      <c r="MWQ309" s="80"/>
      <c r="MWR309" s="80"/>
      <c r="MWS309" s="80"/>
      <c r="MWT309" s="80"/>
      <c r="MWU309" s="80"/>
      <c r="MWV309" s="80"/>
      <c r="MWW309" s="80"/>
      <c r="MWX309" s="80"/>
      <c r="MWY309" s="80"/>
      <c r="MWZ309" s="80"/>
      <c r="MXA309" s="80"/>
      <c r="MXB309" s="80"/>
      <c r="MXC309" s="80"/>
      <c r="MXD309" s="80"/>
      <c r="MXE309" s="80"/>
      <c r="MXF309" s="80"/>
      <c r="MXG309" s="80"/>
      <c r="MXH309" s="80"/>
      <c r="MXI309" s="80"/>
      <c r="MXJ309" s="80"/>
      <c r="MXK309" s="80"/>
      <c r="MXL309" s="80"/>
      <c r="MXM309" s="80"/>
      <c r="MXN309" s="80"/>
      <c r="MXO309" s="80"/>
      <c r="MXP309" s="80"/>
      <c r="MXQ309" s="80"/>
      <c r="MXR309" s="80"/>
      <c r="MXS309" s="80"/>
      <c r="MXT309" s="80"/>
      <c r="MXU309" s="80"/>
      <c r="MXV309" s="80"/>
      <c r="MXW309" s="80"/>
      <c r="MXX309" s="80"/>
      <c r="MXY309" s="80"/>
      <c r="MXZ309" s="80"/>
      <c r="MYA309" s="80"/>
      <c r="MYB309" s="80"/>
      <c r="MYC309" s="80"/>
      <c r="MYD309" s="80"/>
      <c r="MYE309" s="80"/>
      <c r="MYF309" s="80"/>
      <c r="MYG309" s="80"/>
      <c r="MYH309" s="80"/>
      <c r="MYI309" s="80"/>
      <c r="MYJ309" s="80"/>
      <c r="MYK309" s="80"/>
      <c r="MYL309" s="80"/>
      <c r="MYM309" s="80"/>
      <c r="MYN309" s="80"/>
      <c r="MYO309" s="80"/>
      <c r="MYP309" s="80"/>
      <c r="MYQ309" s="80"/>
      <c r="MYR309" s="80"/>
      <c r="MYS309" s="80"/>
      <c r="MYT309" s="80"/>
      <c r="MYU309" s="80"/>
      <c r="MYV309" s="80"/>
      <c r="MYW309" s="80"/>
      <c r="MYX309" s="80"/>
      <c r="MYY309" s="80"/>
      <c r="MYZ309" s="80"/>
      <c r="MZA309" s="80"/>
      <c r="MZB309" s="80"/>
      <c r="MZC309" s="80"/>
      <c r="MZD309" s="80"/>
      <c r="MZE309" s="80"/>
      <c r="MZF309" s="80"/>
      <c r="MZG309" s="80"/>
      <c r="MZH309" s="80"/>
      <c r="MZI309" s="80"/>
      <c r="MZJ309" s="80"/>
      <c r="MZK309" s="80"/>
      <c r="MZL309" s="80"/>
      <c r="MZM309" s="80"/>
      <c r="MZN309" s="80"/>
      <c r="MZO309" s="80"/>
      <c r="MZP309" s="80"/>
      <c r="MZQ309" s="80"/>
      <c r="MZR309" s="80"/>
      <c r="MZS309" s="80"/>
      <c r="MZT309" s="80"/>
      <c r="MZU309" s="80"/>
      <c r="MZV309" s="80"/>
      <c r="MZW309" s="80"/>
      <c r="MZX309" s="80"/>
      <c r="MZY309" s="80"/>
      <c r="MZZ309" s="80"/>
      <c r="NAA309" s="80"/>
      <c r="NAB309" s="80"/>
      <c r="NAC309" s="80"/>
      <c r="NAD309" s="80"/>
      <c r="NAE309" s="80"/>
      <c r="NAF309" s="80"/>
      <c r="NAG309" s="80"/>
      <c r="NAH309" s="80"/>
      <c r="NAI309" s="80"/>
      <c r="NAJ309" s="80"/>
      <c r="NAK309" s="80"/>
      <c r="NAL309" s="80"/>
      <c r="NAM309" s="80"/>
      <c r="NAN309" s="80"/>
      <c r="NAO309" s="80"/>
      <c r="NAP309" s="80"/>
      <c r="NAQ309" s="80"/>
      <c r="NAR309" s="80"/>
      <c r="NAS309" s="80"/>
      <c r="NAT309" s="80"/>
      <c r="NAU309" s="80"/>
      <c r="NAV309" s="80"/>
      <c r="NAW309" s="80"/>
      <c r="NAX309" s="80"/>
      <c r="NAY309" s="80"/>
      <c r="NAZ309" s="80"/>
      <c r="NBA309" s="80"/>
      <c r="NBB309" s="80"/>
      <c r="NBC309" s="80"/>
      <c r="NBD309" s="80"/>
      <c r="NBE309" s="80"/>
      <c r="NBF309" s="80"/>
      <c r="NBG309" s="80"/>
      <c r="NBH309" s="80"/>
      <c r="NBI309" s="80"/>
      <c r="NBJ309" s="80"/>
      <c r="NBK309" s="80"/>
      <c r="NBL309" s="80"/>
      <c r="NBM309" s="80"/>
      <c r="NBN309" s="80"/>
      <c r="NBO309" s="80"/>
      <c r="NBP309" s="80"/>
      <c r="NBQ309" s="80"/>
      <c r="NBR309" s="80"/>
      <c r="NBS309" s="80"/>
      <c r="NBT309" s="80"/>
      <c r="NBU309" s="80"/>
      <c r="NBV309" s="80"/>
      <c r="NBW309" s="80"/>
      <c r="NBX309" s="80"/>
      <c r="NBY309" s="80"/>
      <c r="NBZ309" s="80"/>
      <c r="NCA309" s="80"/>
      <c r="NCB309" s="80"/>
      <c r="NCC309" s="80"/>
      <c r="NCD309" s="80"/>
      <c r="NCE309" s="80"/>
      <c r="NCF309" s="80"/>
      <c r="NCG309" s="80"/>
      <c r="NCH309" s="80"/>
      <c r="NCI309" s="80"/>
      <c r="NCJ309" s="80"/>
      <c r="NCK309" s="80"/>
      <c r="NCL309" s="80"/>
      <c r="NCM309" s="80"/>
      <c r="NCN309" s="80"/>
      <c r="NCO309" s="80"/>
      <c r="NCP309" s="80"/>
      <c r="NCQ309" s="80"/>
      <c r="NCR309" s="80"/>
      <c r="NCS309" s="80"/>
      <c r="NCT309" s="80"/>
      <c r="NCU309" s="80"/>
      <c r="NCV309" s="80"/>
      <c r="NCW309" s="80"/>
      <c r="NCX309" s="80"/>
      <c r="NCY309" s="80"/>
      <c r="NCZ309" s="80"/>
      <c r="NDA309" s="80"/>
      <c r="NDB309" s="80"/>
      <c r="NDC309" s="80"/>
      <c r="NDD309" s="80"/>
      <c r="NDE309" s="80"/>
      <c r="NDF309" s="80"/>
      <c r="NDG309" s="80"/>
      <c r="NDH309" s="80"/>
      <c r="NDI309" s="80"/>
      <c r="NDJ309" s="80"/>
      <c r="NDK309" s="80"/>
      <c r="NDL309" s="80"/>
      <c r="NDM309" s="80"/>
      <c r="NDN309" s="80"/>
      <c r="NDO309" s="80"/>
      <c r="NDP309" s="80"/>
      <c r="NDQ309" s="80"/>
      <c r="NDR309" s="80"/>
      <c r="NDS309" s="80"/>
      <c r="NDT309" s="80"/>
      <c r="NDU309" s="80"/>
      <c r="NDV309" s="80"/>
      <c r="NDW309" s="80"/>
      <c r="NDX309" s="80"/>
      <c r="NDY309" s="80"/>
      <c r="NDZ309" s="80"/>
      <c r="NEA309" s="80"/>
      <c r="NEB309" s="80"/>
      <c r="NEC309" s="80"/>
      <c r="NED309" s="80"/>
      <c r="NEE309" s="80"/>
      <c r="NEF309" s="80"/>
      <c r="NEG309" s="80"/>
      <c r="NEH309" s="80"/>
      <c r="NEI309" s="80"/>
      <c r="NEJ309" s="80"/>
      <c r="NEK309" s="80"/>
      <c r="NEL309" s="80"/>
      <c r="NEM309" s="80"/>
      <c r="NEN309" s="80"/>
      <c r="NEO309" s="80"/>
      <c r="NEP309" s="80"/>
      <c r="NEQ309" s="80"/>
      <c r="NER309" s="80"/>
      <c r="NES309" s="80"/>
      <c r="NET309" s="80"/>
      <c r="NEU309" s="80"/>
      <c r="NEV309" s="80"/>
      <c r="NEW309" s="80"/>
      <c r="NEX309" s="80"/>
      <c r="NEY309" s="80"/>
      <c r="NEZ309" s="80"/>
      <c r="NFA309" s="80"/>
      <c r="NFB309" s="80"/>
      <c r="NFC309" s="80"/>
      <c r="NFD309" s="80"/>
      <c r="NFE309" s="80"/>
      <c r="NFF309" s="80"/>
      <c r="NFG309" s="80"/>
      <c r="NFH309" s="80"/>
      <c r="NFI309" s="80"/>
      <c r="NFJ309" s="80"/>
      <c r="NFK309" s="80"/>
      <c r="NFL309" s="80"/>
      <c r="NFM309" s="80"/>
      <c r="NFN309" s="80"/>
      <c r="NFO309" s="80"/>
      <c r="NFP309" s="80"/>
      <c r="NFQ309" s="80"/>
      <c r="NFR309" s="80"/>
      <c r="NFS309" s="80"/>
      <c r="NFT309" s="80"/>
      <c r="NFU309" s="80"/>
      <c r="NFV309" s="80"/>
      <c r="NFW309" s="80"/>
      <c r="NFX309" s="80"/>
      <c r="NFY309" s="80"/>
      <c r="NFZ309" s="80"/>
      <c r="NGA309" s="80"/>
      <c r="NGB309" s="80"/>
      <c r="NGC309" s="80"/>
      <c r="NGD309" s="80"/>
      <c r="NGE309" s="80"/>
      <c r="NGF309" s="80"/>
      <c r="NGG309" s="80"/>
      <c r="NGH309" s="80"/>
      <c r="NGI309" s="80"/>
      <c r="NGJ309" s="80"/>
      <c r="NGK309" s="80"/>
      <c r="NGL309" s="80"/>
      <c r="NGM309" s="80"/>
      <c r="NGN309" s="80"/>
      <c r="NGO309" s="80"/>
      <c r="NGP309" s="80"/>
      <c r="NGQ309" s="80"/>
      <c r="NGR309" s="80"/>
      <c r="NGS309" s="80"/>
      <c r="NGT309" s="80"/>
      <c r="NGU309" s="80"/>
      <c r="NGV309" s="80"/>
      <c r="NGW309" s="80"/>
      <c r="NGX309" s="80"/>
      <c r="NGY309" s="80"/>
      <c r="NGZ309" s="80"/>
      <c r="NHA309" s="80"/>
      <c r="NHB309" s="80"/>
      <c r="NHC309" s="80"/>
      <c r="NHD309" s="80"/>
      <c r="NHE309" s="80"/>
      <c r="NHF309" s="80"/>
      <c r="NHG309" s="80"/>
      <c r="NHH309" s="80"/>
      <c r="NHI309" s="80"/>
      <c r="NHJ309" s="80"/>
      <c r="NHK309" s="80"/>
      <c r="NHL309" s="80"/>
      <c r="NHM309" s="80"/>
      <c r="NHN309" s="80"/>
      <c r="NHO309" s="80"/>
      <c r="NHP309" s="80"/>
      <c r="NHQ309" s="80"/>
      <c r="NHR309" s="80"/>
      <c r="NHS309" s="80"/>
      <c r="NHT309" s="80"/>
      <c r="NHU309" s="80"/>
      <c r="NHV309" s="80"/>
      <c r="NHW309" s="80"/>
      <c r="NHX309" s="80"/>
      <c r="NHY309" s="80"/>
      <c r="NHZ309" s="80"/>
      <c r="NIA309" s="80"/>
      <c r="NIB309" s="80"/>
      <c r="NIC309" s="80"/>
      <c r="NID309" s="80"/>
      <c r="NIE309" s="80"/>
      <c r="NIF309" s="80"/>
      <c r="NIG309" s="80"/>
      <c r="NIH309" s="80"/>
      <c r="NII309" s="80"/>
      <c r="NIJ309" s="80"/>
      <c r="NIK309" s="80"/>
      <c r="NIL309" s="80"/>
      <c r="NIM309" s="80"/>
      <c r="NIN309" s="80"/>
      <c r="NIO309" s="80"/>
      <c r="NIP309" s="80"/>
      <c r="NIQ309" s="80"/>
      <c r="NIR309" s="80"/>
      <c r="NIS309" s="80"/>
      <c r="NIT309" s="80"/>
      <c r="NIU309" s="80"/>
      <c r="NIV309" s="80"/>
      <c r="NIW309" s="80"/>
      <c r="NIX309" s="80"/>
      <c r="NIY309" s="80"/>
      <c r="NIZ309" s="80"/>
      <c r="NJA309" s="80"/>
      <c r="NJB309" s="80"/>
      <c r="NJC309" s="80"/>
      <c r="NJD309" s="80"/>
      <c r="NJE309" s="80"/>
      <c r="NJF309" s="80"/>
      <c r="NJG309" s="80"/>
      <c r="NJH309" s="80"/>
      <c r="NJI309" s="80"/>
      <c r="NJJ309" s="80"/>
      <c r="NJK309" s="80"/>
      <c r="NJL309" s="80"/>
      <c r="NJM309" s="80"/>
      <c r="NJN309" s="80"/>
      <c r="NJO309" s="80"/>
      <c r="NJP309" s="80"/>
      <c r="NJQ309" s="80"/>
      <c r="NJR309" s="80"/>
      <c r="NJS309" s="80"/>
      <c r="NJT309" s="80"/>
      <c r="NJU309" s="80"/>
      <c r="NJV309" s="80"/>
      <c r="NJW309" s="80"/>
      <c r="NJX309" s="80"/>
      <c r="NJY309" s="80"/>
      <c r="NJZ309" s="80"/>
      <c r="NKA309" s="80"/>
      <c r="NKB309" s="80"/>
      <c r="NKC309" s="80"/>
      <c r="NKD309" s="80"/>
      <c r="NKE309" s="80"/>
      <c r="NKF309" s="80"/>
      <c r="NKG309" s="80"/>
      <c r="NKH309" s="80"/>
      <c r="NKI309" s="80"/>
      <c r="NKJ309" s="80"/>
      <c r="NKK309" s="80"/>
      <c r="NKL309" s="80"/>
      <c r="NKM309" s="80"/>
      <c r="NKN309" s="80"/>
      <c r="NKO309" s="80"/>
      <c r="NKP309" s="80"/>
      <c r="NKQ309" s="80"/>
      <c r="NKR309" s="80"/>
      <c r="NKS309" s="80"/>
      <c r="NKT309" s="80"/>
      <c r="NKU309" s="80"/>
      <c r="NKV309" s="80"/>
      <c r="NKW309" s="80"/>
      <c r="NKX309" s="80"/>
      <c r="NKY309" s="80"/>
      <c r="NKZ309" s="80"/>
      <c r="NLA309" s="80"/>
      <c r="NLB309" s="80"/>
      <c r="NLC309" s="80"/>
      <c r="NLD309" s="80"/>
      <c r="NLE309" s="80"/>
      <c r="NLF309" s="80"/>
      <c r="NLG309" s="80"/>
      <c r="NLH309" s="80"/>
      <c r="NLI309" s="80"/>
      <c r="NLJ309" s="80"/>
      <c r="NLK309" s="80"/>
      <c r="NLL309" s="80"/>
      <c r="NLM309" s="80"/>
      <c r="NLN309" s="80"/>
      <c r="NLO309" s="80"/>
      <c r="NLP309" s="80"/>
      <c r="NLQ309" s="80"/>
      <c r="NLR309" s="80"/>
      <c r="NLS309" s="80"/>
      <c r="NLT309" s="80"/>
      <c r="NLU309" s="80"/>
      <c r="NLV309" s="80"/>
      <c r="NLW309" s="80"/>
      <c r="NLX309" s="80"/>
      <c r="NLY309" s="80"/>
      <c r="NLZ309" s="80"/>
      <c r="NMA309" s="80"/>
      <c r="NMB309" s="80"/>
      <c r="NMC309" s="80"/>
      <c r="NMD309" s="80"/>
      <c r="NME309" s="80"/>
      <c r="NMF309" s="80"/>
      <c r="NMG309" s="80"/>
      <c r="NMH309" s="80"/>
      <c r="NMI309" s="80"/>
      <c r="NMJ309" s="80"/>
      <c r="NMK309" s="80"/>
      <c r="NML309" s="80"/>
      <c r="NMM309" s="80"/>
      <c r="NMN309" s="80"/>
      <c r="NMO309" s="80"/>
      <c r="NMP309" s="80"/>
      <c r="NMQ309" s="80"/>
      <c r="NMR309" s="80"/>
      <c r="NMS309" s="80"/>
      <c r="NMT309" s="80"/>
      <c r="NMU309" s="80"/>
      <c r="NMV309" s="80"/>
      <c r="NMW309" s="80"/>
      <c r="NMX309" s="80"/>
      <c r="NMY309" s="80"/>
      <c r="NMZ309" s="80"/>
      <c r="NNA309" s="80"/>
      <c r="NNB309" s="80"/>
      <c r="NNC309" s="80"/>
      <c r="NND309" s="80"/>
      <c r="NNE309" s="80"/>
      <c r="NNF309" s="80"/>
      <c r="NNG309" s="80"/>
      <c r="NNH309" s="80"/>
      <c r="NNI309" s="80"/>
      <c r="NNJ309" s="80"/>
      <c r="NNK309" s="80"/>
      <c r="NNL309" s="80"/>
      <c r="NNM309" s="80"/>
      <c r="NNN309" s="80"/>
      <c r="NNO309" s="80"/>
      <c r="NNP309" s="80"/>
      <c r="NNQ309" s="80"/>
      <c r="NNR309" s="80"/>
      <c r="NNS309" s="80"/>
      <c r="NNT309" s="80"/>
      <c r="NNU309" s="80"/>
      <c r="NNV309" s="80"/>
      <c r="NNW309" s="80"/>
      <c r="NNX309" s="80"/>
      <c r="NNY309" s="80"/>
      <c r="NNZ309" s="80"/>
      <c r="NOA309" s="80"/>
      <c r="NOB309" s="80"/>
      <c r="NOC309" s="80"/>
      <c r="NOD309" s="80"/>
      <c r="NOE309" s="80"/>
      <c r="NOF309" s="80"/>
      <c r="NOG309" s="80"/>
      <c r="NOH309" s="80"/>
      <c r="NOI309" s="80"/>
      <c r="NOJ309" s="80"/>
      <c r="NOK309" s="80"/>
      <c r="NOL309" s="80"/>
      <c r="NOM309" s="80"/>
      <c r="NON309" s="80"/>
      <c r="NOO309" s="80"/>
      <c r="NOP309" s="80"/>
      <c r="NOQ309" s="80"/>
      <c r="NOR309" s="80"/>
      <c r="NOS309" s="80"/>
      <c r="NOT309" s="80"/>
      <c r="NOU309" s="80"/>
      <c r="NOV309" s="80"/>
      <c r="NOW309" s="80"/>
      <c r="NOX309" s="80"/>
      <c r="NOY309" s="80"/>
      <c r="NOZ309" s="80"/>
      <c r="NPA309" s="80"/>
      <c r="NPB309" s="80"/>
      <c r="NPC309" s="80"/>
      <c r="NPD309" s="80"/>
      <c r="NPE309" s="80"/>
      <c r="NPF309" s="80"/>
      <c r="NPG309" s="80"/>
      <c r="NPH309" s="80"/>
      <c r="NPI309" s="80"/>
      <c r="NPJ309" s="80"/>
      <c r="NPK309" s="80"/>
      <c r="NPL309" s="80"/>
      <c r="NPM309" s="80"/>
      <c r="NPN309" s="80"/>
      <c r="NPO309" s="80"/>
      <c r="NPP309" s="80"/>
      <c r="NPQ309" s="80"/>
      <c r="NPR309" s="80"/>
      <c r="NPS309" s="80"/>
      <c r="NPT309" s="80"/>
      <c r="NPU309" s="80"/>
      <c r="NPV309" s="80"/>
      <c r="NPW309" s="80"/>
      <c r="NPX309" s="80"/>
      <c r="NPY309" s="80"/>
      <c r="NPZ309" s="80"/>
      <c r="NQA309" s="80"/>
      <c r="NQB309" s="80"/>
      <c r="NQC309" s="80"/>
      <c r="NQD309" s="80"/>
      <c r="NQE309" s="80"/>
      <c r="NQF309" s="80"/>
      <c r="NQG309" s="80"/>
      <c r="NQH309" s="80"/>
      <c r="NQI309" s="80"/>
      <c r="NQJ309" s="80"/>
      <c r="NQK309" s="80"/>
      <c r="NQL309" s="80"/>
      <c r="NQM309" s="80"/>
      <c r="NQN309" s="80"/>
      <c r="NQO309" s="80"/>
      <c r="NQP309" s="80"/>
      <c r="NQQ309" s="80"/>
      <c r="NQR309" s="80"/>
      <c r="NQS309" s="80"/>
      <c r="NQT309" s="80"/>
      <c r="NQU309" s="80"/>
      <c r="NQV309" s="80"/>
      <c r="NQW309" s="80"/>
      <c r="NQX309" s="80"/>
      <c r="NQY309" s="80"/>
      <c r="NQZ309" s="80"/>
      <c r="NRA309" s="80"/>
      <c r="NRB309" s="80"/>
      <c r="NRC309" s="80"/>
      <c r="NRD309" s="80"/>
      <c r="NRE309" s="80"/>
      <c r="NRF309" s="80"/>
      <c r="NRG309" s="80"/>
      <c r="NRH309" s="80"/>
      <c r="NRI309" s="80"/>
      <c r="NRJ309" s="80"/>
      <c r="NRK309" s="80"/>
      <c r="NRL309" s="80"/>
      <c r="NRM309" s="80"/>
      <c r="NRN309" s="80"/>
      <c r="NRO309" s="80"/>
      <c r="NRP309" s="80"/>
      <c r="NRQ309" s="80"/>
      <c r="NRR309" s="80"/>
      <c r="NRS309" s="80"/>
      <c r="NRT309" s="80"/>
      <c r="NRU309" s="80"/>
      <c r="NRV309" s="80"/>
      <c r="NRW309" s="80"/>
      <c r="NRX309" s="80"/>
      <c r="NRY309" s="80"/>
      <c r="NRZ309" s="80"/>
      <c r="NSA309" s="80"/>
      <c r="NSB309" s="80"/>
      <c r="NSC309" s="80"/>
      <c r="NSD309" s="80"/>
      <c r="NSE309" s="80"/>
      <c r="NSF309" s="80"/>
      <c r="NSG309" s="80"/>
      <c r="NSH309" s="80"/>
      <c r="NSI309" s="80"/>
      <c r="NSJ309" s="80"/>
      <c r="NSK309" s="80"/>
      <c r="NSL309" s="80"/>
      <c r="NSM309" s="80"/>
      <c r="NSN309" s="80"/>
      <c r="NSO309" s="80"/>
      <c r="NSP309" s="80"/>
      <c r="NSQ309" s="80"/>
      <c r="NSR309" s="80"/>
      <c r="NSS309" s="80"/>
      <c r="NST309" s="80"/>
      <c r="NSU309" s="80"/>
      <c r="NSV309" s="80"/>
      <c r="NSW309" s="80"/>
      <c r="NSX309" s="80"/>
      <c r="NSY309" s="80"/>
      <c r="NSZ309" s="80"/>
      <c r="NTA309" s="80"/>
      <c r="NTB309" s="80"/>
      <c r="NTC309" s="80"/>
      <c r="NTD309" s="80"/>
      <c r="NTE309" s="80"/>
      <c r="NTF309" s="80"/>
      <c r="NTG309" s="80"/>
      <c r="NTH309" s="80"/>
      <c r="NTI309" s="80"/>
      <c r="NTJ309" s="80"/>
      <c r="NTK309" s="80"/>
      <c r="NTL309" s="80"/>
      <c r="NTM309" s="80"/>
      <c r="NTN309" s="80"/>
      <c r="NTO309" s="80"/>
      <c r="NTP309" s="80"/>
      <c r="NTQ309" s="80"/>
      <c r="NTR309" s="80"/>
      <c r="NTS309" s="80"/>
      <c r="NTT309" s="80"/>
      <c r="NTU309" s="80"/>
      <c r="NTV309" s="80"/>
      <c r="NTW309" s="80"/>
      <c r="NTX309" s="80"/>
      <c r="NTY309" s="80"/>
      <c r="NTZ309" s="80"/>
      <c r="NUA309" s="80"/>
      <c r="NUB309" s="80"/>
      <c r="NUC309" s="80"/>
      <c r="NUD309" s="80"/>
      <c r="NUE309" s="80"/>
      <c r="NUF309" s="80"/>
      <c r="NUG309" s="80"/>
      <c r="NUH309" s="80"/>
      <c r="NUI309" s="80"/>
      <c r="NUJ309" s="80"/>
      <c r="NUK309" s="80"/>
      <c r="NUL309" s="80"/>
      <c r="NUM309" s="80"/>
      <c r="NUN309" s="80"/>
      <c r="NUO309" s="80"/>
      <c r="NUP309" s="80"/>
      <c r="NUQ309" s="80"/>
      <c r="NUR309" s="80"/>
      <c r="NUS309" s="80"/>
      <c r="NUT309" s="80"/>
      <c r="NUU309" s="80"/>
      <c r="NUV309" s="80"/>
      <c r="NUW309" s="80"/>
      <c r="NUX309" s="80"/>
      <c r="NUY309" s="80"/>
      <c r="NUZ309" s="80"/>
      <c r="NVA309" s="80"/>
      <c r="NVB309" s="80"/>
      <c r="NVC309" s="80"/>
      <c r="NVD309" s="80"/>
      <c r="NVE309" s="80"/>
      <c r="NVF309" s="80"/>
      <c r="NVG309" s="80"/>
      <c r="NVH309" s="80"/>
      <c r="NVI309" s="80"/>
      <c r="NVJ309" s="80"/>
      <c r="NVK309" s="80"/>
      <c r="NVL309" s="80"/>
      <c r="NVM309" s="80"/>
      <c r="NVN309" s="80"/>
      <c r="NVO309" s="80"/>
      <c r="NVP309" s="80"/>
      <c r="NVQ309" s="80"/>
      <c r="NVR309" s="80"/>
      <c r="NVS309" s="80"/>
      <c r="NVT309" s="80"/>
      <c r="NVU309" s="80"/>
      <c r="NVV309" s="80"/>
      <c r="NVW309" s="80"/>
      <c r="NVX309" s="80"/>
      <c r="NVY309" s="80"/>
      <c r="NVZ309" s="80"/>
      <c r="NWA309" s="80"/>
      <c r="NWB309" s="80"/>
      <c r="NWC309" s="80"/>
      <c r="NWD309" s="80"/>
      <c r="NWE309" s="80"/>
      <c r="NWF309" s="80"/>
      <c r="NWG309" s="80"/>
      <c r="NWH309" s="80"/>
      <c r="NWI309" s="80"/>
      <c r="NWJ309" s="80"/>
      <c r="NWK309" s="80"/>
      <c r="NWL309" s="80"/>
      <c r="NWM309" s="80"/>
      <c r="NWN309" s="80"/>
      <c r="NWO309" s="80"/>
      <c r="NWP309" s="80"/>
      <c r="NWQ309" s="80"/>
      <c r="NWR309" s="80"/>
      <c r="NWS309" s="80"/>
      <c r="NWT309" s="80"/>
      <c r="NWU309" s="80"/>
      <c r="NWV309" s="80"/>
      <c r="NWW309" s="80"/>
      <c r="NWX309" s="80"/>
      <c r="NWY309" s="80"/>
      <c r="NWZ309" s="80"/>
      <c r="NXA309" s="80"/>
      <c r="NXB309" s="80"/>
      <c r="NXC309" s="80"/>
      <c r="NXD309" s="80"/>
      <c r="NXE309" s="80"/>
      <c r="NXF309" s="80"/>
      <c r="NXG309" s="80"/>
      <c r="NXH309" s="80"/>
      <c r="NXI309" s="80"/>
      <c r="NXJ309" s="80"/>
      <c r="NXK309" s="80"/>
      <c r="NXL309" s="80"/>
      <c r="NXM309" s="80"/>
      <c r="NXN309" s="80"/>
      <c r="NXO309" s="80"/>
      <c r="NXP309" s="80"/>
      <c r="NXQ309" s="80"/>
      <c r="NXR309" s="80"/>
      <c r="NXS309" s="80"/>
      <c r="NXT309" s="80"/>
      <c r="NXU309" s="80"/>
      <c r="NXV309" s="80"/>
      <c r="NXW309" s="80"/>
      <c r="NXX309" s="80"/>
      <c r="NXY309" s="80"/>
      <c r="NXZ309" s="80"/>
      <c r="NYA309" s="80"/>
      <c r="NYB309" s="80"/>
      <c r="NYC309" s="80"/>
      <c r="NYD309" s="80"/>
      <c r="NYE309" s="80"/>
      <c r="NYF309" s="80"/>
      <c r="NYG309" s="80"/>
      <c r="NYH309" s="80"/>
      <c r="NYI309" s="80"/>
      <c r="NYJ309" s="80"/>
      <c r="NYK309" s="80"/>
      <c r="NYL309" s="80"/>
      <c r="NYM309" s="80"/>
      <c r="NYN309" s="80"/>
      <c r="NYO309" s="80"/>
      <c r="NYP309" s="80"/>
      <c r="NYQ309" s="80"/>
      <c r="NYR309" s="80"/>
      <c r="NYS309" s="80"/>
      <c r="NYT309" s="80"/>
      <c r="NYU309" s="80"/>
      <c r="NYV309" s="80"/>
      <c r="NYW309" s="80"/>
      <c r="NYX309" s="80"/>
      <c r="NYY309" s="80"/>
      <c r="NYZ309" s="80"/>
      <c r="NZA309" s="80"/>
      <c r="NZB309" s="80"/>
      <c r="NZC309" s="80"/>
      <c r="NZD309" s="80"/>
      <c r="NZE309" s="80"/>
      <c r="NZF309" s="80"/>
      <c r="NZG309" s="80"/>
      <c r="NZH309" s="80"/>
      <c r="NZI309" s="80"/>
      <c r="NZJ309" s="80"/>
      <c r="NZK309" s="80"/>
      <c r="NZL309" s="80"/>
      <c r="NZM309" s="80"/>
      <c r="NZN309" s="80"/>
      <c r="NZO309" s="80"/>
      <c r="NZP309" s="80"/>
      <c r="NZQ309" s="80"/>
      <c r="NZR309" s="80"/>
      <c r="NZS309" s="80"/>
      <c r="NZT309" s="80"/>
      <c r="NZU309" s="80"/>
      <c r="NZV309" s="80"/>
      <c r="NZW309" s="80"/>
      <c r="NZX309" s="80"/>
      <c r="NZY309" s="80"/>
      <c r="NZZ309" s="80"/>
      <c r="OAA309" s="80"/>
      <c r="OAB309" s="80"/>
      <c r="OAC309" s="80"/>
      <c r="OAD309" s="80"/>
      <c r="OAE309" s="80"/>
      <c r="OAF309" s="80"/>
      <c r="OAG309" s="80"/>
      <c r="OAH309" s="80"/>
      <c r="OAI309" s="80"/>
      <c r="OAJ309" s="80"/>
      <c r="OAK309" s="80"/>
      <c r="OAL309" s="80"/>
      <c r="OAM309" s="80"/>
      <c r="OAN309" s="80"/>
      <c r="OAO309" s="80"/>
      <c r="OAP309" s="80"/>
      <c r="OAQ309" s="80"/>
      <c r="OAR309" s="80"/>
      <c r="OAS309" s="80"/>
      <c r="OAT309" s="80"/>
      <c r="OAU309" s="80"/>
      <c r="OAV309" s="80"/>
      <c r="OAW309" s="80"/>
      <c r="OAX309" s="80"/>
      <c r="OAY309" s="80"/>
      <c r="OAZ309" s="80"/>
      <c r="OBA309" s="80"/>
      <c r="OBB309" s="80"/>
      <c r="OBC309" s="80"/>
      <c r="OBD309" s="80"/>
      <c r="OBE309" s="80"/>
      <c r="OBF309" s="80"/>
      <c r="OBG309" s="80"/>
      <c r="OBH309" s="80"/>
      <c r="OBI309" s="80"/>
      <c r="OBJ309" s="80"/>
      <c r="OBK309" s="80"/>
      <c r="OBL309" s="80"/>
      <c r="OBM309" s="80"/>
      <c r="OBN309" s="80"/>
      <c r="OBO309" s="80"/>
      <c r="OBP309" s="80"/>
      <c r="OBQ309" s="80"/>
      <c r="OBR309" s="80"/>
      <c r="OBS309" s="80"/>
      <c r="OBT309" s="80"/>
      <c r="OBU309" s="80"/>
      <c r="OBV309" s="80"/>
      <c r="OBW309" s="80"/>
      <c r="OBX309" s="80"/>
      <c r="OBY309" s="80"/>
      <c r="OBZ309" s="80"/>
      <c r="OCA309" s="80"/>
      <c r="OCB309" s="80"/>
      <c r="OCC309" s="80"/>
      <c r="OCD309" s="80"/>
      <c r="OCE309" s="80"/>
      <c r="OCF309" s="80"/>
      <c r="OCG309" s="80"/>
      <c r="OCH309" s="80"/>
      <c r="OCI309" s="80"/>
      <c r="OCJ309" s="80"/>
      <c r="OCK309" s="80"/>
      <c r="OCL309" s="80"/>
      <c r="OCM309" s="80"/>
      <c r="OCN309" s="80"/>
      <c r="OCO309" s="80"/>
      <c r="OCP309" s="80"/>
      <c r="OCQ309" s="80"/>
      <c r="OCR309" s="80"/>
      <c r="OCS309" s="80"/>
      <c r="OCT309" s="80"/>
      <c r="OCU309" s="80"/>
      <c r="OCV309" s="80"/>
      <c r="OCW309" s="80"/>
      <c r="OCX309" s="80"/>
      <c r="OCY309" s="80"/>
      <c r="OCZ309" s="80"/>
      <c r="ODA309" s="80"/>
      <c r="ODB309" s="80"/>
      <c r="ODC309" s="80"/>
      <c r="ODD309" s="80"/>
      <c r="ODE309" s="80"/>
      <c r="ODF309" s="80"/>
      <c r="ODG309" s="80"/>
      <c r="ODH309" s="80"/>
      <c r="ODI309" s="80"/>
      <c r="ODJ309" s="80"/>
      <c r="ODK309" s="80"/>
      <c r="ODL309" s="80"/>
      <c r="ODM309" s="80"/>
      <c r="ODN309" s="80"/>
      <c r="ODO309" s="80"/>
      <c r="ODP309" s="80"/>
      <c r="ODQ309" s="80"/>
      <c r="ODR309" s="80"/>
      <c r="ODS309" s="80"/>
      <c r="ODT309" s="80"/>
      <c r="ODU309" s="80"/>
      <c r="ODV309" s="80"/>
      <c r="ODW309" s="80"/>
      <c r="ODX309" s="80"/>
      <c r="ODY309" s="80"/>
      <c r="ODZ309" s="80"/>
      <c r="OEA309" s="80"/>
      <c r="OEB309" s="80"/>
      <c r="OEC309" s="80"/>
      <c r="OED309" s="80"/>
      <c r="OEE309" s="80"/>
      <c r="OEF309" s="80"/>
      <c r="OEG309" s="80"/>
      <c r="OEH309" s="80"/>
      <c r="OEI309" s="80"/>
      <c r="OEJ309" s="80"/>
      <c r="OEK309" s="80"/>
      <c r="OEL309" s="80"/>
      <c r="OEM309" s="80"/>
      <c r="OEN309" s="80"/>
      <c r="OEO309" s="80"/>
      <c r="OEP309" s="80"/>
      <c r="OEQ309" s="80"/>
      <c r="OER309" s="80"/>
      <c r="OES309" s="80"/>
      <c r="OET309" s="80"/>
      <c r="OEU309" s="80"/>
      <c r="OEV309" s="80"/>
      <c r="OEW309" s="80"/>
      <c r="OEX309" s="80"/>
      <c r="OEY309" s="80"/>
      <c r="OEZ309" s="80"/>
      <c r="OFA309" s="80"/>
      <c r="OFB309" s="80"/>
      <c r="OFC309" s="80"/>
      <c r="OFD309" s="80"/>
      <c r="OFE309" s="80"/>
      <c r="OFF309" s="80"/>
      <c r="OFG309" s="80"/>
      <c r="OFH309" s="80"/>
      <c r="OFI309" s="80"/>
      <c r="OFJ309" s="80"/>
      <c r="OFK309" s="80"/>
      <c r="OFL309" s="80"/>
      <c r="OFM309" s="80"/>
      <c r="OFN309" s="80"/>
      <c r="OFO309" s="80"/>
      <c r="OFP309" s="80"/>
      <c r="OFQ309" s="80"/>
      <c r="OFR309" s="80"/>
      <c r="OFS309" s="80"/>
      <c r="OFT309" s="80"/>
      <c r="OFU309" s="80"/>
      <c r="OFV309" s="80"/>
      <c r="OFW309" s="80"/>
      <c r="OFX309" s="80"/>
      <c r="OFY309" s="80"/>
      <c r="OFZ309" s="80"/>
      <c r="OGA309" s="80"/>
      <c r="OGB309" s="80"/>
      <c r="OGC309" s="80"/>
      <c r="OGD309" s="80"/>
      <c r="OGE309" s="80"/>
      <c r="OGF309" s="80"/>
      <c r="OGG309" s="80"/>
      <c r="OGH309" s="80"/>
      <c r="OGI309" s="80"/>
      <c r="OGJ309" s="80"/>
      <c r="OGK309" s="80"/>
      <c r="OGL309" s="80"/>
      <c r="OGM309" s="80"/>
      <c r="OGN309" s="80"/>
      <c r="OGO309" s="80"/>
      <c r="OGP309" s="80"/>
      <c r="OGQ309" s="80"/>
      <c r="OGR309" s="80"/>
      <c r="OGS309" s="80"/>
      <c r="OGT309" s="80"/>
      <c r="OGU309" s="80"/>
      <c r="OGV309" s="80"/>
      <c r="OGW309" s="80"/>
      <c r="OGX309" s="80"/>
      <c r="OGY309" s="80"/>
      <c r="OGZ309" s="80"/>
      <c r="OHA309" s="80"/>
      <c r="OHB309" s="80"/>
      <c r="OHC309" s="80"/>
      <c r="OHD309" s="80"/>
      <c r="OHE309" s="80"/>
      <c r="OHF309" s="80"/>
      <c r="OHG309" s="80"/>
      <c r="OHH309" s="80"/>
      <c r="OHI309" s="80"/>
      <c r="OHJ309" s="80"/>
      <c r="OHK309" s="80"/>
      <c r="OHL309" s="80"/>
      <c r="OHM309" s="80"/>
      <c r="OHN309" s="80"/>
      <c r="OHO309" s="80"/>
      <c r="OHP309" s="80"/>
      <c r="OHQ309" s="80"/>
      <c r="OHR309" s="80"/>
      <c r="OHS309" s="80"/>
      <c r="OHT309" s="80"/>
      <c r="OHU309" s="80"/>
      <c r="OHV309" s="80"/>
      <c r="OHW309" s="80"/>
      <c r="OHX309" s="80"/>
      <c r="OHY309" s="80"/>
      <c r="OHZ309" s="80"/>
      <c r="OIA309" s="80"/>
      <c r="OIB309" s="80"/>
      <c r="OIC309" s="80"/>
      <c r="OID309" s="80"/>
      <c r="OIE309" s="80"/>
      <c r="OIF309" s="80"/>
      <c r="OIG309" s="80"/>
      <c r="OIH309" s="80"/>
      <c r="OII309" s="80"/>
      <c r="OIJ309" s="80"/>
      <c r="OIK309" s="80"/>
      <c r="OIL309" s="80"/>
      <c r="OIM309" s="80"/>
      <c r="OIN309" s="80"/>
      <c r="OIO309" s="80"/>
      <c r="OIP309" s="80"/>
      <c r="OIQ309" s="80"/>
      <c r="OIR309" s="80"/>
      <c r="OIS309" s="80"/>
      <c r="OIT309" s="80"/>
      <c r="OIU309" s="80"/>
      <c r="OIV309" s="80"/>
      <c r="OIW309" s="80"/>
      <c r="OIX309" s="80"/>
      <c r="OIY309" s="80"/>
      <c r="OIZ309" s="80"/>
      <c r="OJA309" s="80"/>
      <c r="OJB309" s="80"/>
      <c r="OJC309" s="80"/>
      <c r="OJD309" s="80"/>
      <c r="OJE309" s="80"/>
      <c r="OJF309" s="80"/>
      <c r="OJG309" s="80"/>
      <c r="OJH309" s="80"/>
      <c r="OJI309" s="80"/>
      <c r="OJJ309" s="80"/>
      <c r="OJK309" s="80"/>
      <c r="OJL309" s="80"/>
      <c r="OJM309" s="80"/>
      <c r="OJN309" s="80"/>
      <c r="OJO309" s="80"/>
      <c r="OJP309" s="80"/>
      <c r="OJQ309" s="80"/>
      <c r="OJR309" s="80"/>
      <c r="OJS309" s="80"/>
      <c r="OJT309" s="80"/>
      <c r="OJU309" s="80"/>
      <c r="OJV309" s="80"/>
      <c r="OJW309" s="80"/>
      <c r="OJX309" s="80"/>
      <c r="OJY309" s="80"/>
      <c r="OJZ309" s="80"/>
      <c r="OKA309" s="80"/>
      <c r="OKB309" s="80"/>
      <c r="OKC309" s="80"/>
      <c r="OKD309" s="80"/>
      <c r="OKE309" s="80"/>
      <c r="OKF309" s="80"/>
      <c r="OKG309" s="80"/>
      <c r="OKH309" s="80"/>
      <c r="OKI309" s="80"/>
      <c r="OKJ309" s="80"/>
      <c r="OKK309" s="80"/>
      <c r="OKL309" s="80"/>
      <c r="OKM309" s="80"/>
      <c r="OKN309" s="80"/>
      <c r="OKO309" s="80"/>
      <c r="OKP309" s="80"/>
      <c r="OKQ309" s="80"/>
      <c r="OKR309" s="80"/>
      <c r="OKS309" s="80"/>
      <c r="OKT309" s="80"/>
      <c r="OKU309" s="80"/>
      <c r="OKV309" s="80"/>
      <c r="OKW309" s="80"/>
      <c r="OKX309" s="80"/>
      <c r="OKY309" s="80"/>
      <c r="OKZ309" s="80"/>
      <c r="OLA309" s="80"/>
      <c r="OLB309" s="80"/>
      <c r="OLC309" s="80"/>
      <c r="OLD309" s="80"/>
      <c r="OLE309" s="80"/>
      <c r="OLF309" s="80"/>
      <c r="OLG309" s="80"/>
      <c r="OLH309" s="80"/>
      <c r="OLI309" s="80"/>
      <c r="OLJ309" s="80"/>
      <c r="OLK309" s="80"/>
      <c r="OLL309" s="80"/>
      <c r="OLM309" s="80"/>
      <c r="OLN309" s="80"/>
      <c r="OLO309" s="80"/>
      <c r="OLP309" s="80"/>
      <c r="OLQ309" s="80"/>
      <c r="OLR309" s="80"/>
      <c r="OLS309" s="80"/>
      <c r="OLT309" s="80"/>
      <c r="OLU309" s="80"/>
      <c r="OLV309" s="80"/>
      <c r="OLW309" s="80"/>
      <c r="OLX309" s="80"/>
      <c r="OLY309" s="80"/>
      <c r="OLZ309" s="80"/>
      <c r="OMA309" s="80"/>
      <c r="OMB309" s="80"/>
      <c r="OMC309" s="80"/>
      <c r="OMD309" s="80"/>
      <c r="OME309" s="80"/>
      <c r="OMF309" s="80"/>
      <c r="OMG309" s="80"/>
      <c r="OMH309" s="80"/>
      <c r="OMI309" s="80"/>
      <c r="OMJ309" s="80"/>
      <c r="OMK309" s="80"/>
      <c r="OML309" s="80"/>
      <c r="OMM309" s="80"/>
      <c r="OMN309" s="80"/>
      <c r="OMO309" s="80"/>
      <c r="OMP309" s="80"/>
      <c r="OMQ309" s="80"/>
      <c r="OMR309" s="80"/>
      <c r="OMS309" s="80"/>
      <c r="OMT309" s="80"/>
      <c r="OMU309" s="80"/>
      <c r="OMV309" s="80"/>
      <c r="OMW309" s="80"/>
      <c r="OMX309" s="80"/>
      <c r="OMY309" s="80"/>
      <c r="OMZ309" s="80"/>
      <c r="ONA309" s="80"/>
      <c r="ONB309" s="80"/>
      <c r="ONC309" s="80"/>
      <c r="OND309" s="80"/>
      <c r="ONE309" s="80"/>
      <c r="ONF309" s="80"/>
      <c r="ONG309" s="80"/>
      <c r="ONH309" s="80"/>
      <c r="ONI309" s="80"/>
      <c r="ONJ309" s="80"/>
      <c r="ONK309" s="80"/>
      <c r="ONL309" s="80"/>
      <c r="ONM309" s="80"/>
      <c r="ONN309" s="80"/>
      <c r="ONO309" s="80"/>
      <c r="ONP309" s="80"/>
      <c r="ONQ309" s="80"/>
      <c r="ONR309" s="80"/>
      <c r="ONS309" s="80"/>
      <c r="ONT309" s="80"/>
      <c r="ONU309" s="80"/>
      <c r="ONV309" s="80"/>
      <c r="ONW309" s="80"/>
      <c r="ONX309" s="80"/>
      <c r="ONY309" s="80"/>
      <c r="ONZ309" s="80"/>
      <c r="OOA309" s="80"/>
      <c r="OOB309" s="80"/>
      <c r="OOC309" s="80"/>
      <c r="OOD309" s="80"/>
      <c r="OOE309" s="80"/>
      <c r="OOF309" s="80"/>
      <c r="OOG309" s="80"/>
      <c r="OOH309" s="80"/>
      <c r="OOI309" s="80"/>
      <c r="OOJ309" s="80"/>
      <c r="OOK309" s="80"/>
      <c r="OOL309" s="80"/>
      <c r="OOM309" s="80"/>
      <c r="OON309" s="80"/>
      <c r="OOO309" s="80"/>
      <c r="OOP309" s="80"/>
      <c r="OOQ309" s="80"/>
      <c r="OOR309" s="80"/>
      <c r="OOS309" s="80"/>
      <c r="OOT309" s="80"/>
      <c r="OOU309" s="80"/>
      <c r="OOV309" s="80"/>
      <c r="OOW309" s="80"/>
      <c r="OOX309" s="80"/>
      <c r="OOY309" s="80"/>
      <c r="OOZ309" s="80"/>
      <c r="OPA309" s="80"/>
      <c r="OPB309" s="80"/>
      <c r="OPC309" s="80"/>
      <c r="OPD309" s="80"/>
      <c r="OPE309" s="80"/>
      <c r="OPF309" s="80"/>
      <c r="OPG309" s="80"/>
      <c r="OPH309" s="80"/>
      <c r="OPI309" s="80"/>
      <c r="OPJ309" s="80"/>
      <c r="OPK309" s="80"/>
      <c r="OPL309" s="80"/>
      <c r="OPM309" s="80"/>
      <c r="OPN309" s="80"/>
      <c r="OPO309" s="80"/>
      <c r="OPP309" s="80"/>
      <c r="OPQ309" s="80"/>
      <c r="OPR309" s="80"/>
      <c r="OPS309" s="80"/>
      <c r="OPT309" s="80"/>
      <c r="OPU309" s="80"/>
      <c r="OPV309" s="80"/>
      <c r="OPW309" s="80"/>
      <c r="OPX309" s="80"/>
      <c r="OPY309" s="80"/>
      <c r="OPZ309" s="80"/>
      <c r="OQA309" s="80"/>
      <c r="OQB309" s="80"/>
      <c r="OQC309" s="80"/>
      <c r="OQD309" s="80"/>
      <c r="OQE309" s="80"/>
      <c r="OQF309" s="80"/>
      <c r="OQG309" s="80"/>
      <c r="OQH309" s="80"/>
      <c r="OQI309" s="80"/>
      <c r="OQJ309" s="80"/>
      <c r="OQK309" s="80"/>
      <c r="OQL309" s="80"/>
      <c r="OQM309" s="80"/>
      <c r="OQN309" s="80"/>
      <c r="OQO309" s="80"/>
      <c r="OQP309" s="80"/>
      <c r="OQQ309" s="80"/>
      <c r="OQR309" s="80"/>
      <c r="OQS309" s="80"/>
      <c r="OQT309" s="80"/>
      <c r="OQU309" s="80"/>
      <c r="OQV309" s="80"/>
      <c r="OQW309" s="80"/>
      <c r="OQX309" s="80"/>
      <c r="OQY309" s="80"/>
      <c r="OQZ309" s="80"/>
      <c r="ORA309" s="80"/>
      <c r="ORB309" s="80"/>
      <c r="ORC309" s="80"/>
      <c r="ORD309" s="80"/>
      <c r="ORE309" s="80"/>
      <c r="ORF309" s="80"/>
      <c r="ORG309" s="80"/>
      <c r="ORH309" s="80"/>
      <c r="ORI309" s="80"/>
      <c r="ORJ309" s="80"/>
      <c r="ORK309" s="80"/>
      <c r="ORL309" s="80"/>
      <c r="ORM309" s="80"/>
      <c r="ORN309" s="80"/>
      <c r="ORO309" s="80"/>
      <c r="ORP309" s="80"/>
      <c r="ORQ309" s="80"/>
      <c r="ORR309" s="80"/>
      <c r="ORS309" s="80"/>
      <c r="ORT309" s="80"/>
      <c r="ORU309" s="80"/>
      <c r="ORV309" s="80"/>
      <c r="ORW309" s="80"/>
      <c r="ORX309" s="80"/>
      <c r="ORY309" s="80"/>
      <c r="ORZ309" s="80"/>
      <c r="OSA309" s="80"/>
      <c r="OSB309" s="80"/>
      <c r="OSC309" s="80"/>
      <c r="OSD309" s="80"/>
      <c r="OSE309" s="80"/>
      <c r="OSF309" s="80"/>
      <c r="OSG309" s="80"/>
      <c r="OSH309" s="80"/>
      <c r="OSI309" s="80"/>
      <c r="OSJ309" s="80"/>
      <c r="OSK309" s="80"/>
      <c r="OSL309" s="80"/>
      <c r="OSM309" s="80"/>
      <c r="OSN309" s="80"/>
      <c r="OSO309" s="80"/>
      <c r="OSP309" s="80"/>
      <c r="OSQ309" s="80"/>
      <c r="OSR309" s="80"/>
      <c r="OSS309" s="80"/>
      <c r="OST309" s="80"/>
      <c r="OSU309" s="80"/>
      <c r="OSV309" s="80"/>
      <c r="OSW309" s="80"/>
      <c r="OSX309" s="80"/>
      <c r="OSY309" s="80"/>
      <c r="OSZ309" s="80"/>
      <c r="OTA309" s="80"/>
      <c r="OTB309" s="80"/>
      <c r="OTC309" s="80"/>
      <c r="OTD309" s="80"/>
      <c r="OTE309" s="80"/>
      <c r="OTF309" s="80"/>
      <c r="OTG309" s="80"/>
      <c r="OTH309" s="80"/>
      <c r="OTI309" s="80"/>
      <c r="OTJ309" s="80"/>
      <c r="OTK309" s="80"/>
      <c r="OTL309" s="80"/>
      <c r="OTM309" s="80"/>
      <c r="OTN309" s="80"/>
      <c r="OTO309" s="80"/>
      <c r="OTP309" s="80"/>
      <c r="OTQ309" s="80"/>
      <c r="OTR309" s="80"/>
      <c r="OTS309" s="80"/>
      <c r="OTT309" s="80"/>
      <c r="OTU309" s="80"/>
      <c r="OTV309" s="80"/>
      <c r="OTW309" s="80"/>
      <c r="OTX309" s="80"/>
      <c r="OTY309" s="80"/>
      <c r="OTZ309" s="80"/>
      <c r="OUA309" s="80"/>
      <c r="OUB309" s="80"/>
      <c r="OUC309" s="80"/>
      <c r="OUD309" s="80"/>
      <c r="OUE309" s="80"/>
      <c r="OUF309" s="80"/>
      <c r="OUG309" s="80"/>
      <c r="OUH309" s="80"/>
      <c r="OUI309" s="80"/>
      <c r="OUJ309" s="80"/>
      <c r="OUK309" s="80"/>
      <c r="OUL309" s="80"/>
      <c r="OUM309" s="80"/>
      <c r="OUN309" s="80"/>
      <c r="OUO309" s="80"/>
      <c r="OUP309" s="80"/>
      <c r="OUQ309" s="80"/>
      <c r="OUR309" s="80"/>
      <c r="OUS309" s="80"/>
      <c r="OUT309" s="80"/>
      <c r="OUU309" s="80"/>
      <c r="OUV309" s="80"/>
      <c r="OUW309" s="80"/>
      <c r="OUX309" s="80"/>
      <c r="OUY309" s="80"/>
      <c r="OUZ309" s="80"/>
      <c r="OVA309" s="80"/>
      <c r="OVB309" s="80"/>
      <c r="OVC309" s="80"/>
      <c r="OVD309" s="80"/>
      <c r="OVE309" s="80"/>
      <c r="OVF309" s="80"/>
      <c r="OVG309" s="80"/>
      <c r="OVH309" s="80"/>
      <c r="OVI309" s="80"/>
      <c r="OVJ309" s="80"/>
      <c r="OVK309" s="80"/>
      <c r="OVL309" s="80"/>
      <c r="OVM309" s="80"/>
      <c r="OVN309" s="80"/>
      <c r="OVO309" s="80"/>
      <c r="OVP309" s="80"/>
      <c r="OVQ309" s="80"/>
      <c r="OVR309" s="80"/>
      <c r="OVS309" s="80"/>
      <c r="OVT309" s="80"/>
      <c r="OVU309" s="80"/>
      <c r="OVV309" s="80"/>
      <c r="OVW309" s="80"/>
      <c r="OVX309" s="80"/>
      <c r="OVY309" s="80"/>
      <c r="OVZ309" s="80"/>
      <c r="OWA309" s="80"/>
      <c r="OWB309" s="80"/>
      <c r="OWC309" s="80"/>
      <c r="OWD309" s="80"/>
      <c r="OWE309" s="80"/>
      <c r="OWF309" s="80"/>
      <c r="OWG309" s="80"/>
      <c r="OWH309" s="80"/>
      <c r="OWI309" s="80"/>
      <c r="OWJ309" s="80"/>
      <c r="OWK309" s="80"/>
      <c r="OWL309" s="80"/>
      <c r="OWM309" s="80"/>
      <c r="OWN309" s="80"/>
      <c r="OWO309" s="80"/>
      <c r="OWP309" s="80"/>
      <c r="OWQ309" s="80"/>
      <c r="OWR309" s="80"/>
      <c r="OWS309" s="80"/>
      <c r="OWT309" s="80"/>
      <c r="OWU309" s="80"/>
      <c r="OWV309" s="80"/>
      <c r="OWW309" s="80"/>
      <c r="OWX309" s="80"/>
      <c r="OWY309" s="80"/>
      <c r="OWZ309" s="80"/>
      <c r="OXA309" s="80"/>
      <c r="OXB309" s="80"/>
      <c r="OXC309" s="80"/>
      <c r="OXD309" s="80"/>
      <c r="OXE309" s="80"/>
      <c r="OXF309" s="80"/>
      <c r="OXG309" s="80"/>
      <c r="OXH309" s="80"/>
      <c r="OXI309" s="80"/>
      <c r="OXJ309" s="80"/>
      <c r="OXK309" s="80"/>
      <c r="OXL309" s="80"/>
      <c r="OXM309" s="80"/>
      <c r="OXN309" s="80"/>
      <c r="OXO309" s="80"/>
      <c r="OXP309" s="80"/>
      <c r="OXQ309" s="80"/>
      <c r="OXR309" s="80"/>
      <c r="OXS309" s="80"/>
      <c r="OXT309" s="80"/>
      <c r="OXU309" s="80"/>
      <c r="OXV309" s="80"/>
      <c r="OXW309" s="80"/>
      <c r="OXX309" s="80"/>
      <c r="OXY309" s="80"/>
      <c r="OXZ309" s="80"/>
      <c r="OYA309" s="80"/>
      <c r="OYB309" s="80"/>
      <c r="OYC309" s="80"/>
      <c r="OYD309" s="80"/>
      <c r="OYE309" s="80"/>
      <c r="OYF309" s="80"/>
      <c r="OYG309" s="80"/>
      <c r="OYH309" s="80"/>
      <c r="OYI309" s="80"/>
      <c r="OYJ309" s="80"/>
      <c r="OYK309" s="80"/>
      <c r="OYL309" s="80"/>
      <c r="OYM309" s="80"/>
      <c r="OYN309" s="80"/>
      <c r="OYO309" s="80"/>
      <c r="OYP309" s="80"/>
      <c r="OYQ309" s="80"/>
      <c r="OYR309" s="80"/>
      <c r="OYS309" s="80"/>
      <c r="OYT309" s="80"/>
      <c r="OYU309" s="80"/>
      <c r="OYV309" s="80"/>
      <c r="OYW309" s="80"/>
      <c r="OYX309" s="80"/>
      <c r="OYY309" s="80"/>
      <c r="OYZ309" s="80"/>
      <c r="OZA309" s="80"/>
      <c r="OZB309" s="80"/>
      <c r="OZC309" s="80"/>
      <c r="OZD309" s="80"/>
      <c r="OZE309" s="80"/>
      <c r="OZF309" s="80"/>
      <c r="OZG309" s="80"/>
      <c r="OZH309" s="80"/>
      <c r="OZI309" s="80"/>
      <c r="OZJ309" s="80"/>
      <c r="OZK309" s="80"/>
      <c r="OZL309" s="80"/>
      <c r="OZM309" s="80"/>
      <c r="OZN309" s="80"/>
      <c r="OZO309" s="80"/>
      <c r="OZP309" s="80"/>
      <c r="OZQ309" s="80"/>
      <c r="OZR309" s="80"/>
      <c r="OZS309" s="80"/>
      <c r="OZT309" s="80"/>
      <c r="OZU309" s="80"/>
      <c r="OZV309" s="80"/>
      <c r="OZW309" s="80"/>
      <c r="OZX309" s="80"/>
      <c r="OZY309" s="80"/>
      <c r="OZZ309" s="80"/>
      <c r="PAA309" s="80"/>
      <c r="PAB309" s="80"/>
      <c r="PAC309" s="80"/>
      <c r="PAD309" s="80"/>
      <c r="PAE309" s="80"/>
      <c r="PAF309" s="80"/>
      <c r="PAG309" s="80"/>
      <c r="PAH309" s="80"/>
      <c r="PAI309" s="80"/>
      <c r="PAJ309" s="80"/>
      <c r="PAK309" s="80"/>
      <c r="PAL309" s="80"/>
      <c r="PAM309" s="80"/>
      <c r="PAN309" s="80"/>
      <c r="PAO309" s="80"/>
      <c r="PAP309" s="80"/>
      <c r="PAQ309" s="80"/>
      <c r="PAR309" s="80"/>
      <c r="PAS309" s="80"/>
      <c r="PAT309" s="80"/>
      <c r="PAU309" s="80"/>
      <c r="PAV309" s="80"/>
      <c r="PAW309" s="80"/>
      <c r="PAX309" s="80"/>
      <c r="PAY309" s="80"/>
      <c r="PAZ309" s="80"/>
      <c r="PBA309" s="80"/>
      <c r="PBB309" s="80"/>
      <c r="PBC309" s="80"/>
      <c r="PBD309" s="80"/>
      <c r="PBE309" s="80"/>
      <c r="PBF309" s="80"/>
      <c r="PBG309" s="80"/>
      <c r="PBH309" s="80"/>
      <c r="PBI309" s="80"/>
      <c r="PBJ309" s="80"/>
      <c r="PBK309" s="80"/>
      <c r="PBL309" s="80"/>
      <c r="PBM309" s="80"/>
      <c r="PBN309" s="80"/>
      <c r="PBO309" s="80"/>
      <c r="PBP309" s="80"/>
      <c r="PBQ309" s="80"/>
      <c r="PBR309" s="80"/>
      <c r="PBS309" s="80"/>
      <c r="PBT309" s="80"/>
      <c r="PBU309" s="80"/>
      <c r="PBV309" s="80"/>
      <c r="PBW309" s="80"/>
      <c r="PBX309" s="80"/>
      <c r="PBY309" s="80"/>
      <c r="PBZ309" s="80"/>
      <c r="PCA309" s="80"/>
      <c r="PCB309" s="80"/>
      <c r="PCC309" s="80"/>
      <c r="PCD309" s="80"/>
      <c r="PCE309" s="80"/>
      <c r="PCF309" s="80"/>
      <c r="PCG309" s="80"/>
      <c r="PCH309" s="80"/>
      <c r="PCI309" s="80"/>
      <c r="PCJ309" s="80"/>
      <c r="PCK309" s="80"/>
      <c r="PCL309" s="80"/>
      <c r="PCM309" s="80"/>
      <c r="PCN309" s="80"/>
      <c r="PCO309" s="80"/>
      <c r="PCP309" s="80"/>
      <c r="PCQ309" s="80"/>
      <c r="PCR309" s="80"/>
      <c r="PCS309" s="80"/>
      <c r="PCT309" s="80"/>
      <c r="PCU309" s="80"/>
      <c r="PCV309" s="80"/>
      <c r="PCW309" s="80"/>
      <c r="PCX309" s="80"/>
      <c r="PCY309" s="80"/>
      <c r="PCZ309" s="80"/>
      <c r="PDA309" s="80"/>
      <c r="PDB309" s="80"/>
      <c r="PDC309" s="80"/>
      <c r="PDD309" s="80"/>
      <c r="PDE309" s="80"/>
      <c r="PDF309" s="80"/>
      <c r="PDG309" s="80"/>
      <c r="PDH309" s="80"/>
      <c r="PDI309" s="80"/>
      <c r="PDJ309" s="80"/>
      <c r="PDK309" s="80"/>
      <c r="PDL309" s="80"/>
      <c r="PDM309" s="80"/>
      <c r="PDN309" s="80"/>
      <c r="PDO309" s="80"/>
      <c r="PDP309" s="80"/>
      <c r="PDQ309" s="80"/>
      <c r="PDR309" s="80"/>
      <c r="PDS309" s="80"/>
      <c r="PDT309" s="80"/>
      <c r="PDU309" s="80"/>
      <c r="PDV309" s="80"/>
      <c r="PDW309" s="80"/>
      <c r="PDX309" s="80"/>
      <c r="PDY309" s="80"/>
      <c r="PDZ309" s="80"/>
      <c r="PEA309" s="80"/>
      <c r="PEB309" s="80"/>
      <c r="PEC309" s="80"/>
      <c r="PED309" s="80"/>
      <c r="PEE309" s="80"/>
      <c r="PEF309" s="80"/>
      <c r="PEG309" s="80"/>
      <c r="PEH309" s="80"/>
      <c r="PEI309" s="80"/>
      <c r="PEJ309" s="80"/>
      <c r="PEK309" s="80"/>
      <c r="PEL309" s="80"/>
      <c r="PEM309" s="80"/>
      <c r="PEN309" s="80"/>
      <c r="PEO309" s="80"/>
      <c r="PEP309" s="80"/>
      <c r="PEQ309" s="80"/>
      <c r="PER309" s="80"/>
      <c r="PES309" s="80"/>
      <c r="PET309" s="80"/>
      <c r="PEU309" s="80"/>
      <c r="PEV309" s="80"/>
      <c r="PEW309" s="80"/>
      <c r="PEX309" s="80"/>
      <c r="PEY309" s="80"/>
      <c r="PEZ309" s="80"/>
      <c r="PFA309" s="80"/>
      <c r="PFB309" s="80"/>
      <c r="PFC309" s="80"/>
      <c r="PFD309" s="80"/>
      <c r="PFE309" s="80"/>
      <c r="PFF309" s="80"/>
      <c r="PFG309" s="80"/>
      <c r="PFH309" s="80"/>
      <c r="PFI309" s="80"/>
      <c r="PFJ309" s="80"/>
      <c r="PFK309" s="80"/>
      <c r="PFL309" s="80"/>
      <c r="PFM309" s="80"/>
      <c r="PFN309" s="80"/>
      <c r="PFO309" s="80"/>
      <c r="PFP309" s="80"/>
      <c r="PFQ309" s="80"/>
      <c r="PFR309" s="80"/>
      <c r="PFS309" s="80"/>
      <c r="PFT309" s="80"/>
      <c r="PFU309" s="80"/>
      <c r="PFV309" s="80"/>
      <c r="PFW309" s="80"/>
      <c r="PFX309" s="80"/>
      <c r="PFY309" s="80"/>
      <c r="PFZ309" s="80"/>
      <c r="PGA309" s="80"/>
      <c r="PGB309" s="80"/>
      <c r="PGC309" s="80"/>
      <c r="PGD309" s="80"/>
      <c r="PGE309" s="80"/>
      <c r="PGF309" s="80"/>
      <c r="PGG309" s="80"/>
      <c r="PGH309" s="80"/>
      <c r="PGI309" s="80"/>
      <c r="PGJ309" s="80"/>
      <c r="PGK309" s="80"/>
      <c r="PGL309" s="80"/>
      <c r="PGM309" s="80"/>
      <c r="PGN309" s="80"/>
      <c r="PGO309" s="80"/>
      <c r="PGP309" s="80"/>
      <c r="PGQ309" s="80"/>
      <c r="PGR309" s="80"/>
      <c r="PGS309" s="80"/>
      <c r="PGT309" s="80"/>
      <c r="PGU309" s="80"/>
      <c r="PGV309" s="80"/>
      <c r="PGW309" s="80"/>
      <c r="PGX309" s="80"/>
      <c r="PGY309" s="80"/>
      <c r="PGZ309" s="80"/>
      <c r="PHA309" s="80"/>
      <c r="PHB309" s="80"/>
      <c r="PHC309" s="80"/>
      <c r="PHD309" s="80"/>
      <c r="PHE309" s="80"/>
      <c r="PHF309" s="80"/>
      <c r="PHG309" s="80"/>
      <c r="PHH309" s="80"/>
      <c r="PHI309" s="80"/>
      <c r="PHJ309" s="80"/>
      <c r="PHK309" s="80"/>
      <c r="PHL309" s="80"/>
      <c r="PHM309" s="80"/>
      <c r="PHN309" s="80"/>
      <c r="PHO309" s="80"/>
      <c r="PHP309" s="80"/>
      <c r="PHQ309" s="80"/>
      <c r="PHR309" s="80"/>
      <c r="PHS309" s="80"/>
      <c r="PHT309" s="80"/>
      <c r="PHU309" s="80"/>
      <c r="PHV309" s="80"/>
      <c r="PHW309" s="80"/>
      <c r="PHX309" s="80"/>
      <c r="PHY309" s="80"/>
      <c r="PHZ309" s="80"/>
      <c r="PIA309" s="80"/>
      <c r="PIB309" s="80"/>
      <c r="PIC309" s="80"/>
      <c r="PID309" s="80"/>
      <c r="PIE309" s="80"/>
      <c r="PIF309" s="80"/>
      <c r="PIG309" s="80"/>
      <c r="PIH309" s="80"/>
      <c r="PII309" s="80"/>
      <c r="PIJ309" s="80"/>
      <c r="PIK309" s="80"/>
      <c r="PIL309" s="80"/>
      <c r="PIM309" s="80"/>
      <c r="PIN309" s="80"/>
      <c r="PIO309" s="80"/>
      <c r="PIP309" s="80"/>
      <c r="PIQ309" s="80"/>
      <c r="PIR309" s="80"/>
      <c r="PIS309" s="80"/>
      <c r="PIT309" s="80"/>
      <c r="PIU309" s="80"/>
      <c r="PIV309" s="80"/>
      <c r="PIW309" s="80"/>
      <c r="PIX309" s="80"/>
      <c r="PIY309" s="80"/>
      <c r="PIZ309" s="80"/>
      <c r="PJA309" s="80"/>
      <c r="PJB309" s="80"/>
      <c r="PJC309" s="80"/>
      <c r="PJD309" s="80"/>
      <c r="PJE309" s="80"/>
      <c r="PJF309" s="80"/>
      <c r="PJG309" s="80"/>
      <c r="PJH309" s="80"/>
      <c r="PJI309" s="80"/>
      <c r="PJJ309" s="80"/>
      <c r="PJK309" s="80"/>
      <c r="PJL309" s="80"/>
      <c r="PJM309" s="80"/>
      <c r="PJN309" s="80"/>
      <c r="PJO309" s="80"/>
      <c r="PJP309" s="80"/>
      <c r="PJQ309" s="80"/>
      <c r="PJR309" s="80"/>
      <c r="PJS309" s="80"/>
      <c r="PJT309" s="80"/>
      <c r="PJU309" s="80"/>
      <c r="PJV309" s="80"/>
      <c r="PJW309" s="80"/>
      <c r="PJX309" s="80"/>
      <c r="PJY309" s="80"/>
      <c r="PJZ309" s="80"/>
      <c r="PKA309" s="80"/>
      <c r="PKB309" s="80"/>
      <c r="PKC309" s="80"/>
      <c r="PKD309" s="80"/>
      <c r="PKE309" s="80"/>
      <c r="PKF309" s="80"/>
      <c r="PKG309" s="80"/>
      <c r="PKH309" s="80"/>
      <c r="PKI309" s="80"/>
      <c r="PKJ309" s="80"/>
      <c r="PKK309" s="80"/>
      <c r="PKL309" s="80"/>
      <c r="PKM309" s="80"/>
      <c r="PKN309" s="80"/>
      <c r="PKO309" s="80"/>
      <c r="PKP309" s="80"/>
      <c r="PKQ309" s="80"/>
      <c r="PKR309" s="80"/>
      <c r="PKS309" s="80"/>
      <c r="PKT309" s="80"/>
      <c r="PKU309" s="80"/>
      <c r="PKV309" s="80"/>
      <c r="PKW309" s="80"/>
      <c r="PKX309" s="80"/>
      <c r="PKY309" s="80"/>
      <c r="PKZ309" s="80"/>
      <c r="PLA309" s="80"/>
      <c r="PLB309" s="80"/>
      <c r="PLC309" s="80"/>
      <c r="PLD309" s="80"/>
      <c r="PLE309" s="80"/>
      <c r="PLF309" s="80"/>
      <c r="PLG309" s="80"/>
      <c r="PLH309" s="80"/>
      <c r="PLI309" s="80"/>
      <c r="PLJ309" s="80"/>
      <c r="PLK309" s="80"/>
      <c r="PLL309" s="80"/>
      <c r="PLM309" s="80"/>
      <c r="PLN309" s="80"/>
      <c r="PLO309" s="80"/>
      <c r="PLP309" s="80"/>
      <c r="PLQ309" s="80"/>
      <c r="PLR309" s="80"/>
      <c r="PLS309" s="80"/>
      <c r="PLT309" s="80"/>
      <c r="PLU309" s="80"/>
      <c r="PLV309" s="80"/>
      <c r="PLW309" s="80"/>
      <c r="PLX309" s="80"/>
      <c r="PLY309" s="80"/>
      <c r="PLZ309" s="80"/>
      <c r="PMA309" s="80"/>
      <c r="PMB309" s="80"/>
      <c r="PMC309" s="80"/>
      <c r="PMD309" s="80"/>
      <c r="PME309" s="80"/>
      <c r="PMF309" s="80"/>
      <c r="PMG309" s="80"/>
      <c r="PMH309" s="80"/>
      <c r="PMI309" s="80"/>
      <c r="PMJ309" s="80"/>
      <c r="PMK309" s="80"/>
      <c r="PML309" s="80"/>
      <c r="PMM309" s="80"/>
      <c r="PMN309" s="80"/>
      <c r="PMO309" s="80"/>
      <c r="PMP309" s="80"/>
      <c r="PMQ309" s="80"/>
      <c r="PMR309" s="80"/>
      <c r="PMS309" s="80"/>
      <c r="PMT309" s="80"/>
      <c r="PMU309" s="80"/>
      <c r="PMV309" s="80"/>
      <c r="PMW309" s="80"/>
      <c r="PMX309" s="80"/>
      <c r="PMY309" s="80"/>
      <c r="PMZ309" s="80"/>
      <c r="PNA309" s="80"/>
      <c r="PNB309" s="80"/>
      <c r="PNC309" s="80"/>
      <c r="PND309" s="80"/>
      <c r="PNE309" s="80"/>
      <c r="PNF309" s="80"/>
      <c r="PNG309" s="80"/>
      <c r="PNH309" s="80"/>
      <c r="PNI309" s="80"/>
      <c r="PNJ309" s="80"/>
      <c r="PNK309" s="80"/>
      <c r="PNL309" s="80"/>
      <c r="PNM309" s="80"/>
      <c r="PNN309" s="80"/>
      <c r="PNO309" s="80"/>
      <c r="PNP309" s="80"/>
      <c r="PNQ309" s="80"/>
      <c r="PNR309" s="80"/>
      <c r="PNS309" s="80"/>
      <c r="PNT309" s="80"/>
      <c r="PNU309" s="80"/>
      <c r="PNV309" s="80"/>
      <c r="PNW309" s="80"/>
      <c r="PNX309" s="80"/>
      <c r="PNY309" s="80"/>
      <c r="PNZ309" s="80"/>
      <c r="POA309" s="80"/>
      <c r="POB309" s="80"/>
      <c r="POC309" s="80"/>
      <c r="POD309" s="80"/>
      <c r="POE309" s="80"/>
      <c r="POF309" s="80"/>
      <c r="POG309" s="80"/>
      <c r="POH309" s="80"/>
      <c r="POI309" s="80"/>
      <c r="POJ309" s="80"/>
      <c r="POK309" s="80"/>
      <c r="POL309" s="80"/>
      <c r="POM309" s="80"/>
      <c r="PON309" s="80"/>
      <c r="POO309" s="80"/>
      <c r="POP309" s="80"/>
      <c r="POQ309" s="80"/>
      <c r="POR309" s="80"/>
      <c r="POS309" s="80"/>
      <c r="POT309" s="80"/>
      <c r="POU309" s="80"/>
      <c r="POV309" s="80"/>
      <c r="POW309" s="80"/>
      <c r="POX309" s="80"/>
      <c r="POY309" s="80"/>
      <c r="POZ309" s="80"/>
      <c r="PPA309" s="80"/>
      <c r="PPB309" s="80"/>
      <c r="PPC309" s="80"/>
      <c r="PPD309" s="80"/>
      <c r="PPE309" s="80"/>
      <c r="PPF309" s="80"/>
      <c r="PPG309" s="80"/>
      <c r="PPH309" s="80"/>
      <c r="PPI309" s="80"/>
      <c r="PPJ309" s="80"/>
      <c r="PPK309" s="80"/>
      <c r="PPL309" s="80"/>
      <c r="PPM309" s="80"/>
      <c r="PPN309" s="80"/>
      <c r="PPO309" s="80"/>
      <c r="PPP309" s="80"/>
      <c r="PPQ309" s="80"/>
      <c r="PPR309" s="80"/>
      <c r="PPS309" s="80"/>
      <c r="PPT309" s="80"/>
      <c r="PPU309" s="80"/>
      <c r="PPV309" s="80"/>
      <c r="PPW309" s="80"/>
      <c r="PPX309" s="80"/>
      <c r="PPY309" s="80"/>
      <c r="PPZ309" s="80"/>
      <c r="PQA309" s="80"/>
      <c r="PQB309" s="80"/>
      <c r="PQC309" s="80"/>
      <c r="PQD309" s="80"/>
      <c r="PQE309" s="80"/>
      <c r="PQF309" s="80"/>
      <c r="PQG309" s="80"/>
      <c r="PQH309" s="80"/>
      <c r="PQI309" s="80"/>
      <c r="PQJ309" s="80"/>
      <c r="PQK309" s="80"/>
      <c r="PQL309" s="80"/>
      <c r="PQM309" s="80"/>
      <c r="PQN309" s="80"/>
      <c r="PQO309" s="80"/>
      <c r="PQP309" s="80"/>
      <c r="PQQ309" s="80"/>
      <c r="PQR309" s="80"/>
      <c r="PQS309" s="80"/>
      <c r="PQT309" s="80"/>
      <c r="PQU309" s="80"/>
      <c r="PQV309" s="80"/>
      <c r="PQW309" s="80"/>
      <c r="PQX309" s="80"/>
      <c r="PQY309" s="80"/>
      <c r="PQZ309" s="80"/>
      <c r="PRA309" s="80"/>
      <c r="PRB309" s="80"/>
      <c r="PRC309" s="80"/>
      <c r="PRD309" s="80"/>
      <c r="PRE309" s="80"/>
      <c r="PRF309" s="80"/>
      <c r="PRG309" s="80"/>
      <c r="PRH309" s="80"/>
      <c r="PRI309" s="80"/>
      <c r="PRJ309" s="80"/>
      <c r="PRK309" s="80"/>
      <c r="PRL309" s="80"/>
      <c r="PRM309" s="80"/>
      <c r="PRN309" s="80"/>
      <c r="PRO309" s="80"/>
      <c r="PRP309" s="80"/>
      <c r="PRQ309" s="80"/>
      <c r="PRR309" s="80"/>
      <c r="PRS309" s="80"/>
      <c r="PRT309" s="80"/>
      <c r="PRU309" s="80"/>
      <c r="PRV309" s="80"/>
      <c r="PRW309" s="80"/>
      <c r="PRX309" s="80"/>
      <c r="PRY309" s="80"/>
      <c r="PRZ309" s="80"/>
      <c r="PSA309" s="80"/>
      <c r="PSB309" s="80"/>
      <c r="PSC309" s="80"/>
      <c r="PSD309" s="80"/>
      <c r="PSE309" s="80"/>
      <c r="PSF309" s="80"/>
      <c r="PSG309" s="80"/>
      <c r="PSH309" s="80"/>
      <c r="PSI309" s="80"/>
      <c r="PSJ309" s="80"/>
      <c r="PSK309" s="80"/>
      <c r="PSL309" s="80"/>
      <c r="PSM309" s="80"/>
      <c r="PSN309" s="80"/>
      <c r="PSO309" s="80"/>
      <c r="PSP309" s="80"/>
      <c r="PSQ309" s="80"/>
      <c r="PSR309" s="80"/>
      <c r="PSS309" s="80"/>
      <c r="PST309" s="80"/>
      <c r="PSU309" s="80"/>
      <c r="PSV309" s="80"/>
      <c r="PSW309" s="80"/>
      <c r="PSX309" s="80"/>
      <c r="PSY309" s="80"/>
      <c r="PSZ309" s="80"/>
      <c r="PTA309" s="80"/>
      <c r="PTB309" s="80"/>
      <c r="PTC309" s="80"/>
      <c r="PTD309" s="80"/>
      <c r="PTE309" s="80"/>
      <c r="PTF309" s="80"/>
      <c r="PTG309" s="80"/>
      <c r="PTH309" s="80"/>
      <c r="PTI309" s="80"/>
      <c r="PTJ309" s="80"/>
      <c r="PTK309" s="80"/>
      <c r="PTL309" s="80"/>
      <c r="PTM309" s="80"/>
      <c r="PTN309" s="80"/>
      <c r="PTO309" s="80"/>
      <c r="PTP309" s="80"/>
      <c r="PTQ309" s="80"/>
      <c r="PTR309" s="80"/>
      <c r="PTS309" s="80"/>
      <c r="PTT309" s="80"/>
      <c r="PTU309" s="80"/>
      <c r="PTV309" s="80"/>
      <c r="PTW309" s="80"/>
      <c r="PTX309" s="80"/>
      <c r="PTY309" s="80"/>
      <c r="PTZ309" s="80"/>
      <c r="PUA309" s="80"/>
      <c r="PUB309" s="80"/>
      <c r="PUC309" s="80"/>
      <c r="PUD309" s="80"/>
      <c r="PUE309" s="80"/>
      <c r="PUF309" s="80"/>
      <c r="PUG309" s="80"/>
      <c r="PUH309" s="80"/>
      <c r="PUI309" s="80"/>
      <c r="PUJ309" s="80"/>
      <c r="PUK309" s="80"/>
      <c r="PUL309" s="80"/>
      <c r="PUM309" s="80"/>
      <c r="PUN309" s="80"/>
      <c r="PUO309" s="80"/>
      <c r="PUP309" s="80"/>
      <c r="PUQ309" s="80"/>
      <c r="PUR309" s="80"/>
      <c r="PUS309" s="80"/>
      <c r="PUT309" s="80"/>
      <c r="PUU309" s="80"/>
      <c r="PUV309" s="80"/>
      <c r="PUW309" s="80"/>
      <c r="PUX309" s="80"/>
      <c r="PUY309" s="80"/>
      <c r="PUZ309" s="80"/>
      <c r="PVA309" s="80"/>
      <c r="PVB309" s="80"/>
      <c r="PVC309" s="80"/>
      <c r="PVD309" s="80"/>
      <c r="PVE309" s="80"/>
      <c r="PVF309" s="80"/>
      <c r="PVG309" s="80"/>
      <c r="PVH309" s="80"/>
      <c r="PVI309" s="80"/>
      <c r="PVJ309" s="80"/>
      <c r="PVK309" s="80"/>
      <c r="PVL309" s="80"/>
      <c r="PVM309" s="80"/>
      <c r="PVN309" s="80"/>
      <c r="PVO309" s="80"/>
      <c r="PVP309" s="80"/>
      <c r="PVQ309" s="80"/>
      <c r="PVR309" s="80"/>
      <c r="PVS309" s="80"/>
      <c r="PVT309" s="80"/>
      <c r="PVU309" s="80"/>
      <c r="PVV309" s="80"/>
      <c r="PVW309" s="80"/>
      <c r="PVX309" s="80"/>
      <c r="PVY309" s="80"/>
      <c r="PVZ309" s="80"/>
      <c r="PWA309" s="80"/>
      <c r="PWB309" s="80"/>
      <c r="PWC309" s="80"/>
      <c r="PWD309" s="80"/>
      <c r="PWE309" s="80"/>
      <c r="PWF309" s="80"/>
      <c r="PWG309" s="80"/>
      <c r="PWH309" s="80"/>
      <c r="PWI309" s="80"/>
      <c r="PWJ309" s="80"/>
      <c r="PWK309" s="80"/>
      <c r="PWL309" s="80"/>
      <c r="PWM309" s="80"/>
      <c r="PWN309" s="80"/>
      <c r="PWO309" s="80"/>
      <c r="PWP309" s="80"/>
      <c r="PWQ309" s="80"/>
      <c r="PWR309" s="80"/>
      <c r="PWS309" s="80"/>
      <c r="PWT309" s="80"/>
      <c r="PWU309" s="80"/>
      <c r="PWV309" s="80"/>
      <c r="PWW309" s="80"/>
      <c r="PWX309" s="80"/>
      <c r="PWY309" s="80"/>
      <c r="PWZ309" s="80"/>
      <c r="PXA309" s="80"/>
      <c r="PXB309" s="80"/>
      <c r="PXC309" s="80"/>
      <c r="PXD309" s="80"/>
      <c r="PXE309" s="80"/>
      <c r="PXF309" s="80"/>
      <c r="PXG309" s="80"/>
      <c r="PXH309" s="80"/>
      <c r="PXI309" s="80"/>
      <c r="PXJ309" s="80"/>
      <c r="PXK309" s="80"/>
      <c r="PXL309" s="80"/>
      <c r="PXM309" s="80"/>
      <c r="PXN309" s="80"/>
      <c r="PXO309" s="80"/>
      <c r="PXP309" s="80"/>
      <c r="PXQ309" s="80"/>
      <c r="PXR309" s="80"/>
      <c r="PXS309" s="80"/>
      <c r="PXT309" s="80"/>
      <c r="PXU309" s="80"/>
      <c r="PXV309" s="80"/>
      <c r="PXW309" s="80"/>
      <c r="PXX309" s="80"/>
      <c r="PXY309" s="80"/>
      <c r="PXZ309" s="80"/>
      <c r="PYA309" s="80"/>
      <c r="PYB309" s="80"/>
      <c r="PYC309" s="80"/>
      <c r="PYD309" s="80"/>
      <c r="PYE309" s="80"/>
      <c r="PYF309" s="80"/>
      <c r="PYG309" s="80"/>
      <c r="PYH309" s="80"/>
      <c r="PYI309" s="80"/>
      <c r="PYJ309" s="80"/>
      <c r="PYK309" s="80"/>
      <c r="PYL309" s="80"/>
      <c r="PYM309" s="80"/>
      <c r="PYN309" s="80"/>
      <c r="PYO309" s="80"/>
      <c r="PYP309" s="80"/>
      <c r="PYQ309" s="80"/>
      <c r="PYR309" s="80"/>
      <c r="PYS309" s="80"/>
      <c r="PYT309" s="80"/>
      <c r="PYU309" s="80"/>
      <c r="PYV309" s="80"/>
      <c r="PYW309" s="80"/>
      <c r="PYX309" s="80"/>
      <c r="PYY309" s="80"/>
      <c r="PYZ309" s="80"/>
      <c r="PZA309" s="80"/>
      <c r="PZB309" s="80"/>
      <c r="PZC309" s="80"/>
      <c r="PZD309" s="80"/>
      <c r="PZE309" s="80"/>
      <c r="PZF309" s="80"/>
      <c r="PZG309" s="80"/>
      <c r="PZH309" s="80"/>
      <c r="PZI309" s="80"/>
      <c r="PZJ309" s="80"/>
      <c r="PZK309" s="80"/>
      <c r="PZL309" s="80"/>
      <c r="PZM309" s="80"/>
      <c r="PZN309" s="80"/>
      <c r="PZO309" s="80"/>
      <c r="PZP309" s="80"/>
      <c r="PZQ309" s="80"/>
      <c r="PZR309" s="80"/>
      <c r="PZS309" s="80"/>
      <c r="PZT309" s="80"/>
      <c r="PZU309" s="80"/>
      <c r="PZV309" s="80"/>
      <c r="PZW309" s="80"/>
      <c r="PZX309" s="80"/>
      <c r="PZY309" s="80"/>
      <c r="PZZ309" s="80"/>
      <c r="QAA309" s="80"/>
      <c r="QAB309" s="80"/>
      <c r="QAC309" s="80"/>
      <c r="QAD309" s="80"/>
      <c r="QAE309" s="80"/>
      <c r="QAF309" s="80"/>
      <c r="QAG309" s="80"/>
      <c r="QAH309" s="80"/>
      <c r="QAI309" s="80"/>
      <c r="QAJ309" s="80"/>
      <c r="QAK309" s="80"/>
      <c r="QAL309" s="80"/>
      <c r="QAM309" s="80"/>
      <c r="QAN309" s="80"/>
      <c r="QAO309" s="80"/>
      <c r="QAP309" s="80"/>
      <c r="QAQ309" s="80"/>
      <c r="QAR309" s="80"/>
      <c r="QAS309" s="80"/>
      <c r="QAT309" s="80"/>
      <c r="QAU309" s="80"/>
      <c r="QAV309" s="80"/>
      <c r="QAW309" s="80"/>
      <c r="QAX309" s="80"/>
      <c r="QAY309" s="80"/>
      <c r="QAZ309" s="80"/>
      <c r="QBA309" s="80"/>
      <c r="QBB309" s="80"/>
      <c r="QBC309" s="80"/>
      <c r="QBD309" s="80"/>
      <c r="QBE309" s="80"/>
      <c r="QBF309" s="80"/>
      <c r="QBG309" s="80"/>
      <c r="QBH309" s="80"/>
      <c r="QBI309" s="80"/>
      <c r="QBJ309" s="80"/>
      <c r="QBK309" s="80"/>
      <c r="QBL309" s="80"/>
      <c r="QBM309" s="80"/>
      <c r="QBN309" s="80"/>
      <c r="QBO309" s="80"/>
      <c r="QBP309" s="80"/>
      <c r="QBQ309" s="80"/>
      <c r="QBR309" s="80"/>
      <c r="QBS309" s="80"/>
      <c r="QBT309" s="80"/>
      <c r="QBU309" s="80"/>
      <c r="QBV309" s="80"/>
      <c r="QBW309" s="80"/>
      <c r="QBX309" s="80"/>
      <c r="QBY309" s="80"/>
      <c r="QBZ309" s="80"/>
      <c r="QCA309" s="80"/>
      <c r="QCB309" s="80"/>
      <c r="QCC309" s="80"/>
      <c r="QCD309" s="80"/>
      <c r="QCE309" s="80"/>
      <c r="QCF309" s="80"/>
      <c r="QCG309" s="80"/>
      <c r="QCH309" s="80"/>
      <c r="QCI309" s="80"/>
      <c r="QCJ309" s="80"/>
      <c r="QCK309" s="80"/>
      <c r="QCL309" s="80"/>
      <c r="QCM309" s="80"/>
      <c r="QCN309" s="80"/>
      <c r="QCO309" s="80"/>
      <c r="QCP309" s="80"/>
      <c r="QCQ309" s="80"/>
      <c r="QCR309" s="80"/>
      <c r="QCS309" s="80"/>
      <c r="QCT309" s="80"/>
      <c r="QCU309" s="80"/>
      <c r="QCV309" s="80"/>
      <c r="QCW309" s="80"/>
      <c r="QCX309" s="80"/>
      <c r="QCY309" s="80"/>
      <c r="QCZ309" s="80"/>
      <c r="QDA309" s="80"/>
      <c r="QDB309" s="80"/>
      <c r="QDC309" s="80"/>
      <c r="QDD309" s="80"/>
      <c r="QDE309" s="80"/>
      <c r="QDF309" s="80"/>
      <c r="QDG309" s="80"/>
      <c r="QDH309" s="80"/>
      <c r="QDI309" s="80"/>
      <c r="QDJ309" s="80"/>
      <c r="QDK309" s="80"/>
      <c r="QDL309" s="80"/>
      <c r="QDM309" s="80"/>
      <c r="QDN309" s="80"/>
      <c r="QDO309" s="80"/>
      <c r="QDP309" s="80"/>
      <c r="QDQ309" s="80"/>
      <c r="QDR309" s="80"/>
      <c r="QDS309" s="80"/>
      <c r="QDT309" s="80"/>
      <c r="QDU309" s="80"/>
      <c r="QDV309" s="80"/>
      <c r="QDW309" s="80"/>
      <c r="QDX309" s="80"/>
      <c r="QDY309" s="80"/>
      <c r="QDZ309" s="80"/>
      <c r="QEA309" s="80"/>
      <c r="QEB309" s="80"/>
      <c r="QEC309" s="80"/>
      <c r="QED309" s="80"/>
      <c r="QEE309" s="80"/>
      <c r="QEF309" s="80"/>
      <c r="QEG309" s="80"/>
      <c r="QEH309" s="80"/>
      <c r="QEI309" s="80"/>
      <c r="QEJ309" s="80"/>
      <c r="QEK309" s="80"/>
      <c r="QEL309" s="80"/>
      <c r="QEM309" s="80"/>
      <c r="QEN309" s="80"/>
      <c r="QEO309" s="80"/>
      <c r="QEP309" s="80"/>
      <c r="QEQ309" s="80"/>
      <c r="QER309" s="80"/>
      <c r="QES309" s="80"/>
      <c r="QET309" s="80"/>
      <c r="QEU309" s="80"/>
      <c r="QEV309" s="80"/>
      <c r="QEW309" s="80"/>
      <c r="QEX309" s="80"/>
      <c r="QEY309" s="80"/>
      <c r="QEZ309" s="80"/>
      <c r="QFA309" s="80"/>
      <c r="QFB309" s="80"/>
      <c r="QFC309" s="80"/>
      <c r="QFD309" s="80"/>
      <c r="QFE309" s="80"/>
      <c r="QFF309" s="80"/>
      <c r="QFG309" s="80"/>
      <c r="QFH309" s="80"/>
      <c r="QFI309" s="80"/>
      <c r="QFJ309" s="80"/>
      <c r="QFK309" s="80"/>
      <c r="QFL309" s="80"/>
      <c r="QFM309" s="80"/>
      <c r="QFN309" s="80"/>
      <c r="QFO309" s="80"/>
      <c r="QFP309" s="80"/>
      <c r="QFQ309" s="80"/>
      <c r="QFR309" s="80"/>
      <c r="QFS309" s="80"/>
      <c r="QFT309" s="80"/>
      <c r="QFU309" s="80"/>
      <c r="QFV309" s="80"/>
      <c r="QFW309" s="80"/>
      <c r="QFX309" s="80"/>
      <c r="QFY309" s="80"/>
      <c r="QFZ309" s="80"/>
      <c r="QGA309" s="80"/>
      <c r="QGB309" s="80"/>
      <c r="QGC309" s="80"/>
      <c r="QGD309" s="80"/>
      <c r="QGE309" s="80"/>
      <c r="QGF309" s="80"/>
      <c r="QGG309" s="80"/>
      <c r="QGH309" s="80"/>
      <c r="QGI309" s="80"/>
      <c r="QGJ309" s="80"/>
      <c r="QGK309" s="80"/>
      <c r="QGL309" s="80"/>
      <c r="QGM309" s="80"/>
      <c r="QGN309" s="80"/>
      <c r="QGO309" s="80"/>
      <c r="QGP309" s="80"/>
      <c r="QGQ309" s="80"/>
      <c r="QGR309" s="80"/>
      <c r="QGS309" s="80"/>
      <c r="QGT309" s="80"/>
      <c r="QGU309" s="80"/>
      <c r="QGV309" s="80"/>
      <c r="QGW309" s="80"/>
      <c r="QGX309" s="80"/>
      <c r="QGY309" s="80"/>
      <c r="QGZ309" s="80"/>
      <c r="QHA309" s="80"/>
      <c r="QHB309" s="80"/>
      <c r="QHC309" s="80"/>
      <c r="QHD309" s="80"/>
      <c r="QHE309" s="80"/>
      <c r="QHF309" s="80"/>
      <c r="QHG309" s="80"/>
      <c r="QHH309" s="80"/>
      <c r="QHI309" s="80"/>
      <c r="QHJ309" s="80"/>
      <c r="QHK309" s="80"/>
      <c r="QHL309" s="80"/>
      <c r="QHM309" s="80"/>
      <c r="QHN309" s="80"/>
      <c r="QHO309" s="80"/>
      <c r="QHP309" s="80"/>
      <c r="QHQ309" s="80"/>
      <c r="QHR309" s="80"/>
      <c r="QHS309" s="80"/>
      <c r="QHT309" s="80"/>
      <c r="QHU309" s="80"/>
      <c r="QHV309" s="80"/>
      <c r="QHW309" s="80"/>
      <c r="QHX309" s="80"/>
      <c r="QHY309" s="80"/>
      <c r="QHZ309" s="80"/>
      <c r="QIA309" s="80"/>
      <c r="QIB309" s="80"/>
      <c r="QIC309" s="80"/>
      <c r="QID309" s="80"/>
      <c r="QIE309" s="80"/>
      <c r="QIF309" s="80"/>
      <c r="QIG309" s="80"/>
      <c r="QIH309" s="80"/>
      <c r="QII309" s="80"/>
      <c r="QIJ309" s="80"/>
      <c r="QIK309" s="80"/>
      <c r="QIL309" s="80"/>
      <c r="QIM309" s="80"/>
      <c r="QIN309" s="80"/>
      <c r="QIO309" s="80"/>
      <c r="QIP309" s="80"/>
      <c r="QIQ309" s="80"/>
      <c r="QIR309" s="80"/>
      <c r="QIS309" s="80"/>
      <c r="QIT309" s="80"/>
      <c r="QIU309" s="80"/>
      <c r="QIV309" s="80"/>
      <c r="QIW309" s="80"/>
      <c r="QIX309" s="80"/>
      <c r="QIY309" s="80"/>
      <c r="QIZ309" s="80"/>
      <c r="QJA309" s="80"/>
      <c r="QJB309" s="80"/>
      <c r="QJC309" s="80"/>
      <c r="QJD309" s="80"/>
      <c r="QJE309" s="80"/>
      <c r="QJF309" s="80"/>
      <c r="QJG309" s="80"/>
      <c r="QJH309" s="80"/>
      <c r="QJI309" s="80"/>
      <c r="QJJ309" s="80"/>
      <c r="QJK309" s="80"/>
      <c r="QJL309" s="80"/>
      <c r="QJM309" s="80"/>
      <c r="QJN309" s="80"/>
      <c r="QJO309" s="80"/>
      <c r="QJP309" s="80"/>
      <c r="QJQ309" s="80"/>
      <c r="QJR309" s="80"/>
      <c r="QJS309" s="80"/>
      <c r="QJT309" s="80"/>
      <c r="QJU309" s="80"/>
      <c r="QJV309" s="80"/>
      <c r="QJW309" s="80"/>
      <c r="QJX309" s="80"/>
      <c r="QJY309" s="80"/>
      <c r="QJZ309" s="80"/>
      <c r="QKA309" s="80"/>
      <c r="QKB309" s="80"/>
      <c r="QKC309" s="80"/>
      <c r="QKD309" s="80"/>
      <c r="QKE309" s="80"/>
      <c r="QKF309" s="80"/>
      <c r="QKG309" s="80"/>
      <c r="QKH309" s="80"/>
      <c r="QKI309" s="80"/>
      <c r="QKJ309" s="80"/>
      <c r="QKK309" s="80"/>
      <c r="QKL309" s="80"/>
      <c r="QKM309" s="80"/>
      <c r="QKN309" s="80"/>
      <c r="QKO309" s="80"/>
      <c r="QKP309" s="80"/>
      <c r="QKQ309" s="80"/>
      <c r="QKR309" s="80"/>
      <c r="QKS309" s="80"/>
      <c r="QKT309" s="80"/>
      <c r="QKU309" s="80"/>
      <c r="QKV309" s="80"/>
      <c r="QKW309" s="80"/>
      <c r="QKX309" s="80"/>
      <c r="QKY309" s="80"/>
      <c r="QKZ309" s="80"/>
      <c r="QLA309" s="80"/>
      <c r="QLB309" s="80"/>
      <c r="QLC309" s="80"/>
      <c r="QLD309" s="80"/>
      <c r="QLE309" s="80"/>
      <c r="QLF309" s="80"/>
      <c r="QLG309" s="80"/>
      <c r="QLH309" s="80"/>
      <c r="QLI309" s="80"/>
      <c r="QLJ309" s="80"/>
      <c r="QLK309" s="80"/>
      <c r="QLL309" s="80"/>
      <c r="QLM309" s="80"/>
      <c r="QLN309" s="80"/>
      <c r="QLO309" s="80"/>
      <c r="QLP309" s="80"/>
      <c r="QLQ309" s="80"/>
      <c r="QLR309" s="80"/>
      <c r="QLS309" s="80"/>
      <c r="QLT309" s="80"/>
      <c r="QLU309" s="80"/>
      <c r="QLV309" s="80"/>
      <c r="QLW309" s="80"/>
      <c r="QLX309" s="80"/>
      <c r="QLY309" s="80"/>
      <c r="QLZ309" s="80"/>
      <c r="QMA309" s="80"/>
      <c r="QMB309" s="80"/>
      <c r="QMC309" s="80"/>
      <c r="QMD309" s="80"/>
      <c r="QME309" s="80"/>
      <c r="QMF309" s="80"/>
      <c r="QMG309" s="80"/>
      <c r="QMH309" s="80"/>
      <c r="QMI309" s="80"/>
      <c r="QMJ309" s="80"/>
      <c r="QMK309" s="80"/>
      <c r="QML309" s="80"/>
      <c r="QMM309" s="80"/>
      <c r="QMN309" s="80"/>
      <c r="QMO309" s="80"/>
      <c r="QMP309" s="80"/>
      <c r="QMQ309" s="80"/>
      <c r="QMR309" s="80"/>
      <c r="QMS309" s="80"/>
      <c r="QMT309" s="80"/>
      <c r="QMU309" s="80"/>
      <c r="QMV309" s="80"/>
      <c r="QMW309" s="80"/>
      <c r="QMX309" s="80"/>
      <c r="QMY309" s="80"/>
      <c r="QMZ309" s="80"/>
      <c r="QNA309" s="80"/>
      <c r="QNB309" s="80"/>
      <c r="QNC309" s="80"/>
      <c r="QND309" s="80"/>
      <c r="QNE309" s="80"/>
      <c r="QNF309" s="80"/>
      <c r="QNG309" s="80"/>
      <c r="QNH309" s="80"/>
      <c r="QNI309" s="80"/>
      <c r="QNJ309" s="80"/>
      <c r="QNK309" s="80"/>
      <c r="QNL309" s="80"/>
      <c r="QNM309" s="80"/>
      <c r="QNN309" s="80"/>
      <c r="QNO309" s="80"/>
      <c r="QNP309" s="80"/>
      <c r="QNQ309" s="80"/>
      <c r="QNR309" s="80"/>
      <c r="QNS309" s="80"/>
      <c r="QNT309" s="80"/>
      <c r="QNU309" s="80"/>
      <c r="QNV309" s="80"/>
      <c r="QNW309" s="80"/>
      <c r="QNX309" s="80"/>
      <c r="QNY309" s="80"/>
      <c r="QNZ309" s="80"/>
      <c r="QOA309" s="80"/>
      <c r="QOB309" s="80"/>
      <c r="QOC309" s="80"/>
      <c r="QOD309" s="80"/>
      <c r="QOE309" s="80"/>
      <c r="QOF309" s="80"/>
      <c r="QOG309" s="80"/>
      <c r="QOH309" s="80"/>
      <c r="QOI309" s="80"/>
      <c r="QOJ309" s="80"/>
      <c r="QOK309" s="80"/>
      <c r="QOL309" s="80"/>
      <c r="QOM309" s="80"/>
      <c r="QON309" s="80"/>
      <c r="QOO309" s="80"/>
      <c r="QOP309" s="80"/>
      <c r="QOQ309" s="80"/>
      <c r="QOR309" s="80"/>
      <c r="QOS309" s="80"/>
      <c r="QOT309" s="80"/>
      <c r="QOU309" s="80"/>
      <c r="QOV309" s="80"/>
      <c r="QOW309" s="80"/>
      <c r="QOX309" s="80"/>
      <c r="QOY309" s="80"/>
      <c r="QOZ309" s="80"/>
      <c r="QPA309" s="80"/>
      <c r="QPB309" s="80"/>
      <c r="QPC309" s="80"/>
      <c r="QPD309" s="80"/>
      <c r="QPE309" s="80"/>
      <c r="QPF309" s="80"/>
      <c r="QPG309" s="80"/>
      <c r="QPH309" s="80"/>
      <c r="QPI309" s="80"/>
      <c r="QPJ309" s="80"/>
      <c r="QPK309" s="80"/>
      <c r="QPL309" s="80"/>
      <c r="QPM309" s="80"/>
      <c r="QPN309" s="80"/>
      <c r="QPO309" s="80"/>
      <c r="QPP309" s="80"/>
      <c r="QPQ309" s="80"/>
      <c r="QPR309" s="80"/>
      <c r="QPS309" s="80"/>
      <c r="QPT309" s="80"/>
      <c r="QPU309" s="80"/>
      <c r="QPV309" s="80"/>
      <c r="QPW309" s="80"/>
      <c r="QPX309" s="80"/>
      <c r="QPY309" s="80"/>
      <c r="QPZ309" s="80"/>
      <c r="QQA309" s="80"/>
      <c r="QQB309" s="80"/>
      <c r="QQC309" s="80"/>
      <c r="QQD309" s="80"/>
      <c r="QQE309" s="80"/>
      <c r="QQF309" s="80"/>
      <c r="QQG309" s="80"/>
      <c r="QQH309" s="80"/>
      <c r="QQI309" s="80"/>
      <c r="QQJ309" s="80"/>
      <c r="QQK309" s="80"/>
      <c r="QQL309" s="80"/>
      <c r="QQM309" s="80"/>
      <c r="QQN309" s="80"/>
      <c r="QQO309" s="80"/>
      <c r="QQP309" s="80"/>
      <c r="QQQ309" s="80"/>
      <c r="QQR309" s="80"/>
      <c r="QQS309" s="80"/>
      <c r="QQT309" s="80"/>
      <c r="QQU309" s="80"/>
      <c r="QQV309" s="80"/>
      <c r="QQW309" s="80"/>
      <c r="QQX309" s="80"/>
      <c r="QQY309" s="80"/>
      <c r="QQZ309" s="80"/>
      <c r="QRA309" s="80"/>
      <c r="QRB309" s="80"/>
      <c r="QRC309" s="80"/>
      <c r="QRD309" s="80"/>
      <c r="QRE309" s="80"/>
      <c r="QRF309" s="80"/>
      <c r="QRG309" s="80"/>
      <c r="QRH309" s="80"/>
      <c r="QRI309" s="80"/>
      <c r="QRJ309" s="80"/>
      <c r="QRK309" s="80"/>
      <c r="QRL309" s="80"/>
      <c r="QRM309" s="80"/>
      <c r="QRN309" s="80"/>
      <c r="QRO309" s="80"/>
      <c r="QRP309" s="80"/>
      <c r="QRQ309" s="80"/>
      <c r="QRR309" s="80"/>
      <c r="QRS309" s="80"/>
      <c r="QRT309" s="80"/>
      <c r="QRU309" s="80"/>
      <c r="QRV309" s="80"/>
      <c r="QRW309" s="80"/>
      <c r="QRX309" s="80"/>
      <c r="QRY309" s="80"/>
      <c r="QRZ309" s="80"/>
      <c r="QSA309" s="80"/>
      <c r="QSB309" s="80"/>
      <c r="QSC309" s="80"/>
      <c r="QSD309" s="80"/>
      <c r="QSE309" s="80"/>
      <c r="QSF309" s="80"/>
      <c r="QSG309" s="80"/>
      <c r="QSH309" s="80"/>
      <c r="QSI309" s="80"/>
      <c r="QSJ309" s="80"/>
      <c r="QSK309" s="80"/>
      <c r="QSL309" s="80"/>
      <c r="QSM309" s="80"/>
      <c r="QSN309" s="80"/>
      <c r="QSO309" s="80"/>
      <c r="QSP309" s="80"/>
      <c r="QSQ309" s="80"/>
      <c r="QSR309" s="80"/>
      <c r="QSS309" s="80"/>
      <c r="QST309" s="80"/>
      <c r="QSU309" s="80"/>
      <c r="QSV309" s="80"/>
      <c r="QSW309" s="80"/>
      <c r="QSX309" s="80"/>
      <c r="QSY309" s="80"/>
      <c r="QSZ309" s="80"/>
      <c r="QTA309" s="80"/>
      <c r="QTB309" s="80"/>
      <c r="QTC309" s="80"/>
      <c r="QTD309" s="80"/>
      <c r="QTE309" s="80"/>
      <c r="QTF309" s="80"/>
      <c r="QTG309" s="80"/>
      <c r="QTH309" s="80"/>
      <c r="QTI309" s="80"/>
      <c r="QTJ309" s="80"/>
      <c r="QTK309" s="80"/>
      <c r="QTL309" s="80"/>
      <c r="QTM309" s="80"/>
      <c r="QTN309" s="80"/>
      <c r="QTO309" s="80"/>
      <c r="QTP309" s="80"/>
      <c r="QTQ309" s="80"/>
      <c r="QTR309" s="80"/>
      <c r="QTS309" s="80"/>
      <c r="QTT309" s="80"/>
      <c r="QTU309" s="80"/>
      <c r="QTV309" s="80"/>
      <c r="QTW309" s="80"/>
      <c r="QTX309" s="80"/>
      <c r="QTY309" s="80"/>
      <c r="QTZ309" s="80"/>
      <c r="QUA309" s="80"/>
      <c r="QUB309" s="80"/>
      <c r="QUC309" s="80"/>
      <c r="QUD309" s="80"/>
      <c r="QUE309" s="80"/>
      <c r="QUF309" s="80"/>
      <c r="QUG309" s="80"/>
      <c r="QUH309" s="80"/>
      <c r="QUI309" s="80"/>
      <c r="QUJ309" s="80"/>
      <c r="QUK309" s="80"/>
      <c r="QUL309" s="80"/>
      <c r="QUM309" s="80"/>
      <c r="QUN309" s="80"/>
      <c r="QUO309" s="80"/>
      <c r="QUP309" s="80"/>
      <c r="QUQ309" s="80"/>
      <c r="QUR309" s="80"/>
      <c r="QUS309" s="80"/>
      <c r="QUT309" s="80"/>
      <c r="QUU309" s="80"/>
      <c r="QUV309" s="80"/>
      <c r="QUW309" s="80"/>
      <c r="QUX309" s="80"/>
      <c r="QUY309" s="80"/>
      <c r="QUZ309" s="80"/>
      <c r="QVA309" s="80"/>
      <c r="QVB309" s="80"/>
      <c r="QVC309" s="80"/>
      <c r="QVD309" s="80"/>
      <c r="QVE309" s="80"/>
      <c r="QVF309" s="80"/>
      <c r="QVG309" s="80"/>
      <c r="QVH309" s="80"/>
      <c r="QVI309" s="80"/>
      <c r="QVJ309" s="80"/>
      <c r="QVK309" s="80"/>
      <c r="QVL309" s="80"/>
      <c r="QVM309" s="80"/>
      <c r="QVN309" s="80"/>
      <c r="QVO309" s="80"/>
      <c r="QVP309" s="80"/>
      <c r="QVQ309" s="80"/>
      <c r="QVR309" s="80"/>
      <c r="QVS309" s="80"/>
      <c r="QVT309" s="80"/>
      <c r="QVU309" s="80"/>
      <c r="QVV309" s="80"/>
      <c r="QVW309" s="80"/>
      <c r="QVX309" s="80"/>
      <c r="QVY309" s="80"/>
      <c r="QVZ309" s="80"/>
      <c r="QWA309" s="80"/>
      <c r="QWB309" s="80"/>
      <c r="QWC309" s="80"/>
      <c r="QWD309" s="80"/>
      <c r="QWE309" s="80"/>
      <c r="QWF309" s="80"/>
      <c r="QWG309" s="80"/>
      <c r="QWH309" s="80"/>
      <c r="QWI309" s="80"/>
      <c r="QWJ309" s="80"/>
      <c r="QWK309" s="80"/>
      <c r="QWL309" s="80"/>
      <c r="QWM309" s="80"/>
      <c r="QWN309" s="80"/>
      <c r="QWO309" s="80"/>
      <c r="QWP309" s="80"/>
      <c r="QWQ309" s="80"/>
      <c r="QWR309" s="80"/>
      <c r="QWS309" s="80"/>
      <c r="QWT309" s="80"/>
      <c r="QWU309" s="80"/>
      <c r="QWV309" s="80"/>
      <c r="QWW309" s="80"/>
      <c r="QWX309" s="80"/>
      <c r="QWY309" s="80"/>
      <c r="QWZ309" s="80"/>
      <c r="QXA309" s="80"/>
      <c r="QXB309" s="80"/>
      <c r="QXC309" s="80"/>
      <c r="QXD309" s="80"/>
      <c r="QXE309" s="80"/>
      <c r="QXF309" s="80"/>
      <c r="QXG309" s="80"/>
      <c r="QXH309" s="80"/>
      <c r="QXI309" s="80"/>
      <c r="QXJ309" s="80"/>
      <c r="QXK309" s="80"/>
      <c r="QXL309" s="80"/>
      <c r="QXM309" s="80"/>
      <c r="QXN309" s="80"/>
      <c r="QXO309" s="80"/>
      <c r="QXP309" s="80"/>
      <c r="QXQ309" s="80"/>
      <c r="QXR309" s="80"/>
      <c r="QXS309" s="80"/>
      <c r="QXT309" s="80"/>
      <c r="QXU309" s="80"/>
      <c r="QXV309" s="80"/>
      <c r="QXW309" s="80"/>
      <c r="QXX309" s="80"/>
      <c r="QXY309" s="80"/>
      <c r="QXZ309" s="80"/>
      <c r="QYA309" s="80"/>
      <c r="QYB309" s="80"/>
      <c r="QYC309" s="80"/>
      <c r="QYD309" s="80"/>
      <c r="QYE309" s="80"/>
      <c r="QYF309" s="80"/>
      <c r="QYG309" s="80"/>
      <c r="QYH309" s="80"/>
      <c r="QYI309" s="80"/>
      <c r="QYJ309" s="80"/>
      <c r="QYK309" s="80"/>
      <c r="QYL309" s="80"/>
      <c r="QYM309" s="80"/>
      <c r="QYN309" s="80"/>
      <c r="QYO309" s="80"/>
      <c r="QYP309" s="80"/>
      <c r="QYQ309" s="80"/>
      <c r="QYR309" s="80"/>
      <c r="QYS309" s="80"/>
      <c r="QYT309" s="80"/>
      <c r="QYU309" s="80"/>
      <c r="QYV309" s="80"/>
      <c r="QYW309" s="80"/>
      <c r="QYX309" s="80"/>
      <c r="QYY309" s="80"/>
      <c r="QYZ309" s="80"/>
      <c r="QZA309" s="80"/>
      <c r="QZB309" s="80"/>
      <c r="QZC309" s="80"/>
      <c r="QZD309" s="80"/>
      <c r="QZE309" s="80"/>
      <c r="QZF309" s="80"/>
      <c r="QZG309" s="80"/>
      <c r="QZH309" s="80"/>
      <c r="QZI309" s="80"/>
      <c r="QZJ309" s="80"/>
      <c r="QZK309" s="80"/>
      <c r="QZL309" s="80"/>
      <c r="QZM309" s="80"/>
      <c r="QZN309" s="80"/>
      <c r="QZO309" s="80"/>
      <c r="QZP309" s="80"/>
      <c r="QZQ309" s="80"/>
      <c r="QZR309" s="80"/>
      <c r="QZS309" s="80"/>
      <c r="QZT309" s="80"/>
      <c r="QZU309" s="80"/>
      <c r="QZV309" s="80"/>
      <c r="QZW309" s="80"/>
      <c r="QZX309" s="80"/>
      <c r="QZY309" s="80"/>
      <c r="QZZ309" s="80"/>
      <c r="RAA309" s="80"/>
      <c r="RAB309" s="80"/>
      <c r="RAC309" s="80"/>
      <c r="RAD309" s="80"/>
      <c r="RAE309" s="80"/>
      <c r="RAF309" s="80"/>
      <c r="RAG309" s="80"/>
      <c r="RAH309" s="80"/>
      <c r="RAI309" s="80"/>
      <c r="RAJ309" s="80"/>
      <c r="RAK309" s="80"/>
      <c r="RAL309" s="80"/>
      <c r="RAM309" s="80"/>
      <c r="RAN309" s="80"/>
      <c r="RAO309" s="80"/>
      <c r="RAP309" s="80"/>
      <c r="RAQ309" s="80"/>
      <c r="RAR309" s="80"/>
      <c r="RAS309" s="80"/>
      <c r="RAT309" s="80"/>
      <c r="RAU309" s="80"/>
      <c r="RAV309" s="80"/>
      <c r="RAW309" s="80"/>
      <c r="RAX309" s="80"/>
      <c r="RAY309" s="80"/>
      <c r="RAZ309" s="80"/>
      <c r="RBA309" s="80"/>
      <c r="RBB309" s="80"/>
      <c r="RBC309" s="80"/>
      <c r="RBD309" s="80"/>
      <c r="RBE309" s="80"/>
      <c r="RBF309" s="80"/>
      <c r="RBG309" s="80"/>
      <c r="RBH309" s="80"/>
      <c r="RBI309" s="80"/>
      <c r="RBJ309" s="80"/>
      <c r="RBK309" s="80"/>
      <c r="RBL309" s="80"/>
      <c r="RBM309" s="80"/>
      <c r="RBN309" s="80"/>
      <c r="RBO309" s="80"/>
      <c r="RBP309" s="80"/>
      <c r="RBQ309" s="80"/>
      <c r="RBR309" s="80"/>
      <c r="RBS309" s="80"/>
      <c r="RBT309" s="80"/>
      <c r="RBU309" s="80"/>
      <c r="RBV309" s="80"/>
      <c r="RBW309" s="80"/>
      <c r="RBX309" s="80"/>
      <c r="RBY309" s="80"/>
      <c r="RBZ309" s="80"/>
      <c r="RCA309" s="80"/>
      <c r="RCB309" s="80"/>
      <c r="RCC309" s="80"/>
      <c r="RCD309" s="80"/>
      <c r="RCE309" s="80"/>
      <c r="RCF309" s="80"/>
      <c r="RCG309" s="80"/>
      <c r="RCH309" s="80"/>
      <c r="RCI309" s="80"/>
      <c r="RCJ309" s="80"/>
      <c r="RCK309" s="80"/>
      <c r="RCL309" s="80"/>
      <c r="RCM309" s="80"/>
      <c r="RCN309" s="80"/>
      <c r="RCO309" s="80"/>
      <c r="RCP309" s="80"/>
      <c r="RCQ309" s="80"/>
      <c r="RCR309" s="80"/>
      <c r="RCS309" s="80"/>
      <c r="RCT309" s="80"/>
      <c r="RCU309" s="80"/>
      <c r="RCV309" s="80"/>
      <c r="RCW309" s="80"/>
      <c r="RCX309" s="80"/>
      <c r="RCY309" s="80"/>
      <c r="RCZ309" s="80"/>
      <c r="RDA309" s="80"/>
      <c r="RDB309" s="80"/>
      <c r="RDC309" s="80"/>
      <c r="RDD309" s="80"/>
      <c r="RDE309" s="80"/>
      <c r="RDF309" s="80"/>
      <c r="RDG309" s="80"/>
      <c r="RDH309" s="80"/>
      <c r="RDI309" s="80"/>
      <c r="RDJ309" s="80"/>
      <c r="RDK309" s="80"/>
      <c r="RDL309" s="80"/>
      <c r="RDM309" s="80"/>
      <c r="RDN309" s="80"/>
      <c r="RDO309" s="80"/>
      <c r="RDP309" s="80"/>
      <c r="RDQ309" s="80"/>
      <c r="RDR309" s="80"/>
      <c r="RDS309" s="80"/>
      <c r="RDT309" s="80"/>
      <c r="RDU309" s="80"/>
      <c r="RDV309" s="80"/>
      <c r="RDW309" s="80"/>
      <c r="RDX309" s="80"/>
      <c r="RDY309" s="80"/>
      <c r="RDZ309" s="80"/>
      <c r="REA309" s="80"/>
      <c r="REB309" s="80"/>
      <c r="REC309" s="80"/>
      <c r="RED309" s="80"/>
      <c r="REE309" s="80"/>
      <c r="REF309" s="80"/>
      <c r="REG309" s="80"/>
      <c r="REH309" s="80"/>
      <c r="REI309" s="80"/>
      <c r="REJ309" s="80"/>
      <c r="REK309" s="80"/>
      <c r="REL309" s="80"/>
      <c r="REM309" s="80"/>
      <c r="REN309" s="80"/>
      <c r="REO309" s="80"/>
      <c r="REP309" s="80"/>
      <c r="REQ309" s="80"/>
      <c r="RER309" s="80"/>
      <c r="RES309" s="80"/>
      <c r="RET309" s="80"/>
      <c r="REU309" s="80"/>
      <c r="REV309" s="80"/>
      <c r="REW309" s="80"/>
      <c r="REX309" s="80"/>
      <c r="REY309" s="80"/>
      <c r="REZ309" s="80"/>
      <c r="RFA309" s="80"/>
      <c r="RFB309" s="80"/>
      <c r="RFC309" s="80"/>
      <c r="RFD309" s="80"/>
      <c r="RFE309" s="80"/>
      <c r="RFF309" s="80"/>
      <c r="RFG309" s="80"/>
      <c r="RFH309" s="80"/>
      <c r="RFI309" s="80"/>
      <c r="RFJ309" s="80"/>
      <c r="RFK309" s="80"/>
      <c r="RFL309" s="80"/>
      <c r="RFM309" s="80"/>
      <c r="RFN309" s="80"/>
      <c r="RFO309" s="80"/>
      <c r="RFP309" s="80"/>
      <c r="RFQ309" s="80"/>
      <c r="RFR309" s="80"/>
      <c r="RFS309" s="80"/>
      <c r="RFT309" s="80"/>
      <c r="RFU309" s="80"/>
      <c r="RFV309" s="80"/>
      <c r="RFW309" s="80"/>
      <c r="RFX309" s="80"/>
      <c r="RFY309" s="80"/>
      <c r="RFZ309" s="80"/>
      <c r="RGA309" s="80"/>
      <c r="RGB309" s="80"/>
      <c r="RGC309" s="80"/>
      <c r="RGD309" s="80"/>
      <c r="RGE309" s="80"/>
      <c r="RGF309" s="80"/>
      <c r="RGG309" s="80"/>
      <c r="RGH309" s="80"/>
      <c r="RGI309" s="80"/>
      <c r="RGJ309" s="80"/>
      <c r="RGK309" s="80"/>
      <c r="RGL309" s="80"/>
      <c r="RGM309" s="80"/>
      <c r="RGN309" s="80"/>
      <c r="RGO309" s="80"/>
      <c r="RGP309" s="80"/>
      <c r="RGQ309" s="80"/>
      <c r="RGR309" s="80"/>
      <c r="RGS309" s="80"/>
      <c r="RGT309" s="80"/>
      <c r="RGU309" s="80"/>
      <c r="RGV309" s="80"/>
      <c r="RGW309" s="80"/>
      <c r="RGX309" s="80"/>
      <c r="RGY309" s="80"/>
      <c r="RGZ309" s="80"/>
      <c r="RHA309" s="80"/>
      <c r="RHB309" s="80"/>
      <c r="RHC309" s="80"/>
      <c r="RHD309" s="80"/>
      <c r="RHE309" s="80"/>
      <c r="RHF309" s="80"/>
      <c r="RHG309" s="80"/>
      <c r="RHH309" s="80"/>
      <c r="RHI309" s="80"/>
      <c r="RHJ309" s="80"/>
      <c r="RHK309" s="80"/>
      <c r="RHL309" s="80"/>
      <c r="RHM309" s="80"/>
      <c r="RHN309" s="80"/>
      <c r="RHO309" s="80"/>
      <c r="RHP309" s="80"/>
      <c r="RHQ309" s="80"/>
      <c r="RHR309" s="80"/>
      <c r="RHS309" s="80"/>
      <c r="RHT309" s="80"/>
      <c r="RHU309" s="80"/>
      <c r="RHV309" s="80"/>
      <c r="RHW309" s="80"/>
      <c r="RHX309" s="80"/>
      <c r="RHY309" s="80"/>
      <c r="RHZ309" s="80"/>
      <c r="RIA309" s="80"/>
      <c r="RIB309" s="80"/>
      <c r="RIC309" s="80"/>
      <c r="RID309" s="80"/>
      <c r="RIE309" s="80"/>
      <c r="RIF309" s="80"/>
      <c r="RIG309" s="80"/>
      <c r="RIH309" s="80"/>
      <c r="RII309" s="80"/>
      <c r="RIJ309" s="80"/>
      <c r="RIK309" s="80"/>
      <c r="RIL309" s="80"/>
      <c r="RIM309" s="80"/>
      <c r="RIN309" s="80"/>
      <c r="RIO309" s="80"/>
      <c r="RIP309" s="80"/>
      <c r="RIQ309" s="80"/>
      <c r="RIR309" s="80"/>
      <c r="RIS309" s="80"/>
      <c r="RIT309" s="80"/>
      <c r="RIU309" s="80"/>
      <c r="RIV309" s="80"/>
      <c r="RIW309" s="80"/>
      <c r="RIX309" s="80"/>
      <c r="RIY309" s="80"/>
      <c r="RIZ309" s="80"/>
      <c r="RJA309" s="80"/>
      <c r="RJB309" s="80"/>
      <c r="RJC309" s="80"/>
      <c r="RJD309" s="80"/>
      <c r="RJE309" s="80"/>
      <c r="RJF309" s="80"/>
      <c r="RJG309" s="80"/>
      <c r="RJH309" s="80"/>
      <c r="RJI309" s="80"/>
      <c r="RJJ309" s="80"/>
      <c r="RJK309" s="80"/>
      <c r="RJL309" s="80"/>
      <c r="RJM309" s="80"/>
      <c r="RJN309" s="80"/>
      <c r="RJO309" s="80"/>
      <c r="RJP309" s="80"/>
      <c r="RJQ309" s="80"/>
      <c r="RJR309" s="80"/>
      <c r="RJS309" s="80"/>
      <c r="RJT309" s="80"/>
      <c r="RJU309" s="80"/>
      <c r="RJV309" s="80"/>
      <c r="RJW309" s="80"/>
      <c r="RJX309" s="80"/>
      <c r="RJY309" s="80"/>
      <c r="RJZ309" s="80"/>
      <c r="RKA309" s="80"/>
      <c r="RKB309" s="80"/>
      <c r="RKC309" s="80"/>
      <c r="RKD309" s="80"/>
      <c r="RKE309" s="80"/>
      <c r="RKF309" s="80"/>
      <c r="RKG309" s="80"/>
      <c r="RKH309" s="80"/>
      <c r="RKI309" s="80"/>
      <c r="RKJ309" s="80"/>
      <c r="RKK309" s="80"/>
      <c r="RKL309" s="80"/>
      <c r="RKM309" s="80"/>
      <c r="RKN309" s="80"/>
      <c r="RKO309" s="80"/>
      <c r="RKP309" s="80"/>
      <c r="RKQ309" s="80"/>
      <c r="RKR309" s="80"/>
      <c r="RKS309" s="80"/>
      <c r="RKT309" s="80"/>
      <c r="RKU309" s="80"/>
      <c r="RKV309" s="80"/>
      <c r="RKW309" s="80"/>
      <c r="RKX309" s="80"/>
      <c r="RKY309" s="80"/>
      <c r="RKZ309" s="80"/>
      <c r="RLA309" s="80"/>
      <c r="RLB309" s="80"/>
      <c r="RLC309" s="80"/>
      <c r="RLD309" s="80"/>
      <c r="RLE309" s="80"/>
      <c r="RLF309" s="80"/>
      <c r="RLG309" s="80"/>
      <c r="RLH309" s="80"/>
      <c r="RLI309" s="80"/>
      <c r="RLJ309" s="80"/>
      <c r="RLK309" s="80"/>
      <c r="RLL309" s="80"/>
      <c r="RLM309" s="80"/>
      <c r="RLN309" s="80"/>
      <c r="RLO309" s="80"/>
      <c r="RLP309" s="80"/>
      <c r="RLQ309" s="80"/>
      <c r="RLR309" s="80"/>
      <c r="RLS309" s="80"/>
      <c r="RLT309" s="80"/>
      <c r="RLU309" s="80"/>
      <c r="RLV309" s="80"/>
      <c r="RLW309" s="80"/>
      <c r="RLX309" s="80"/>
      <c r="RLY309" s="80"/>
      <c r="RLZ309" s="80"/>
      <c r="RMA309" s="80"/>
      <c r="RMB309" s="80"/>
      <c r="RMC309" s="80"/>
      <c r="RMD309" s="80"/>
      <c r="RME309" s="80"/>
      <c r="RMF309" s="80"/>
      <c r="RMG309" s="80"/>
      <c r="RMH309" s="80"/>
      <c r="RMI309" s="80"/>
      <c r="RMJ309" s="80"/>
      <c r="RMK309" s="80"/>
      <c r="RML309" s="80"/>
      <c r="RMM309" s="80"/>
      <c r="RMN309" s="80"/>
      <c r="RMO309" s="80"/>
      <c r="RMP309" s="80"/>
      <c r="RMQ309" s="80"/>
      <c r="RMR309" s="80"/>
      <c r="RMS309" s="80"/>
      <c r="RMT309" s="80"/>
      <c r="RMU309" s="80"/>
      <c r="RMV309" s="80"/>
      <c r="RMW309" s="80"/>
      <c r="RMX309" s="80"/>
      <c r="RMY309" s="80"/>
      <c r="RMZ309" s="80"/>
      <c r="RNA309" s="80"/>
      <c r="RNB309" s="80"/>
      <c r="RNC309" s="80"/>
      <c r="RND309" s="80"/>
      <c r="RNE309" s="80"/>
      <c r="RNF309" s="80"/>
      <c r="RNG309" s="80"/>
      <c r="RNH309" s="80"/>
      <c r="RNI309" s="80"/>
      <c r="RNJ309" s="80"/>
      <c r="RNK309" s="80"/>
      <c r="RNL309" s="80"/>
      <c r="RNM309" s="80"/>
      <c r="RNN309" s="80"/>
      <c r="RNO309" s="80"/>
      <c r="RNP309" s="80"/>
      <c r="RNQ309" s="80"/>
      <c r="RNR309" s="80"/>
      <c r="RNS309" s="80"/>
      <c r="RNT309" s="80"/>
      <c r="RNU309" s="80"/>
      <c r="RNV309" s="80"/>
      <c r="RNW309" s="80"/>
      <c r="RNX309" s="80"/>
      <c r="RNY309" s="80"/>
      <c r="RNZ309" s="80"/>
      <c r="ROA309" s="80"/>
      <c r="ROB309" s="80"/>
      <c r="ROC309" s="80"/>
      <c r="ROD309" s="80"/>
      <c r="ROE309" s="80"/>
      <c r="ROF309" s="80"/>
      <c r="ROG309" s="80"/>
      <c r="ROH309" s="80"/>
      <c r="ROI309" s="80"/>
      <c r="ROJ309" s="80"/>
      <c r="ROK309" s="80"/>
      <c r="ROL309" s="80"/>
      <c r="ROM309" s="80"/>
      <c r="RON309" s="80"/>
      <c r="ROO309" s="80"/>
      <c r="ROP309" s="80"/>
      <c r="ROQ309" s="80"/>
      <c r="ROR309" s="80"/>
      <c r="ROS309" s="80"/>
      <c r="ROT309" s="80"/>
      <c r="ROU309" s="80"/>
      <c r="ROV309" s="80"/>
      <c r="ROW309" s="80"/>
      <c r="ROX309" s="80"/>
      <c r="ROY309" s="80"/>
      <c r="ROZ309" s="80"/>
      <c r="RPA309" s="80"/>
      <c r="RPB309" s="80"/>
      <c r="RPC309" s="80"/>
      <c r="RPD309" s="80"/>
      <c r="RPE309" s="80"/>
      <c r="RPF309" s="80"/>
      <c r="RPG309" s="80"/>
      <c r="RPH309" s="80"/>
      <c r="RPI309" s="80"/>
      <c r="RPJ309" s="80"/>
      <c r="RPK309" s="80"/>
      <c r="RPL309" s="80"/>
      <c r="RPM309" s="80"/>
      <c r="RPN309" s="80"/>
      <c r="RPO309" s="80"/>
      <c r="RPP309" s="80"/>
      <c r="RPQ309" s="80"/>
      <c r="RPR309" s="80"/>
      <c r="RPS309" s="80"/>
      <c r="RPT309" s="80"/>
      <c r="RPU309" s="80"/>
      <c r="RPV309" s="80"/>
      <c r="RPW309" s="80"/>
      <c r="RPX309" s="80"/>
      <c r="RPY309" s="80"/>
      <c r="RPZ309" s="80"/>
      <c r="RQA309" s="80"/>
      <c r="RQB309" s="80"/>
      <c r="RQC309" s="80"/>
      <c r="RQD309" s="80"/>
      <c r="RQE309" s="80"/>
      <c r="RQF309" s="80"/>
      <c r="RQG309" s="80"/>
      <c r="RQH309" s="80"/>
      <c r="RQI309" s="80"/>
      <c r="RQJ309" s="80"/>
      <c r="RQK309" s="80"/>
      <c r="RQL309" s="80"/>
      <c r="RQM309" s="80"/>
      <c r="RQN309" s="80"/>
      <c r="RQO309" s="80"/>
      <c r="RQP309" s="80"/>
      <c r="RQQ309" s="80"/>
      <c r="RQR309" s="80"/>
      <c r="RQS309" s="80"/>
      <c r="RQT309" s="80"/>
      <c r="RQU309" s="80"/>
      <c r="RQV309" s="80"/>
      <c r="RQW309" s="80"/>
      <c r="RQX309" s="80"/>
      <c r="RQY309" s="80"/>
      <c r="RQZ309" s="80"/>
      <c r="RRA309" s="80"/>
      <c r="RRB309" s="80"/>
      <c r="RRC309" s="80"/>
      <c r="RRD309" s="80"/>
      <c r="RRE309" s="80"/>
      <c r="RRF309" s="80"/>
      <c r="RRG309" s="80"/>
      <c r="RRH309" s="80"/>
      <c r="RRI309" s="80"/>
      <c r="RRJ309" s="80"/>
      <c r="RRK309" s="80"/>
      <c r="RRL309" s="80"/>
      <c r="RRM309" s="80"/>
      <c r="RRN309" s="80"/>
      <c r="RRO309" s="80"/>
      <c r="RRP309" s="80"/>
      <c r="RRQ309" s="80"/>
      <c r="RRR309" s="80"/>
      <c r="RRS309" s="80"/>
      <c r="RRT309" s="80"/>
      <c r="RRU309" s="80"/>
      <c r="RRV309" s="80"/>
      <c r="RRW309" s="80"/>
      <c r="RRX309" s="80"/>
      <c r="RRY309" s="80"/>
      <c r="RRZ309" s="80"/>
      <c r="RSA309" s="80"/>
      <c r="RSB309" s="80"/>
      <c r="RSC309" s="80"/>
      <c r="RSD309" s="80"/>
      <c r="RSE309" s="80"/>
      <c r="RSF309" s="80"/>
      <c r="RSG309" s="80"/>
      <c r="RSH309" s="80"/>
      <c r="RSI309" s="80"/>
      <c r="RSJ309" s="80"/>
      <c r="RSK309" s="80"/>
      <c r="RSL309" s="80"/>
      <c r="RSM309" s="80"/>
      <c r="RSN309" s="80"/>
      <c r="RSO309" s="80"/>
      <c r="RSP309" s="80"/>
      <c r="RSQ309" s="80"/>
      <c r="RSR309" s="80"/>
      <c r="RSS309" s="80"/>
      <c r="RST309" s="80"/>
      <c r="RSU309" s="80"/>
      <c r="RSV309" s="80"/>
      <c r="RSW309" s="80"/>
      <c r="RSX309" s="80"/>
      <c r="RSY309" s="80"/>
      <c r="RSZ309" s="80"/>
      <c r="RTA309" s="80"/>
      <c r="RTB309" s="80"/>
      <c r="RTC309" s="80"/>
      <c r="RTD309" s="80"/>
      <c r="RTE309" s="80"/>
      <c r="RTF309" s="80"/>
      <c r="RTG309" s="80"/>
      <c r="RTH309" s="80"/>
      <c r="RTI309" s="80"/>
      <c r="RTJ309" s="80"/>
      <c r="RTK309" s="80"/>
      <c r="RTL309" s="80"/>
      <c r="RTM309" s="80"/>
      <c r="RTN309" s="80"/>
      <c r="RTO309" s="80"/>
      <c r="RTP309" s="80"/>
      <c r="RTQ309" s="80"/>
      <c r="RTR309" s="80"/>
      <c r="RTS309" s="80"/>
      <c r="RTT309" s="80"/>
      <c r="RTU309" s="80"/>
      <c r="RTV309" s="80"/>
      <c r="RTW309" s="80"/>
      <c r="RTX309" s="80"/>
      <c r="RTY309" s="80"/>
      <c r="RTZ309" s="80"/>
      <c r="RUA309" s="80"/>
      <c r="RUB309" s="80"/>
      <c r="RUC309" s="80"/>
      <c r="RUD309" s="80"/>
      <c r="RUE309" s="80"/>
      <c r="RUF309" s="80"/>
      <c r="RUG309" s="80"/>
      <c r="RUH309" s="80"/>
      <c r="RUI309" s="80"/>
      <c r="RUJ309" s="80"/>
      <c r="RUK309" s="80"/>
      <c r="RUL309" s="80"/>
      <c r="RUM309" s="80"/>
      <c r="RUN309" s="80"/>
      <c r="RUO309" s="80"/>
      <c r="RUP309" s="80"/>
      <c r="RUQ309" s="80"/>
      <c r="RUR309" s="80"/>
      <c r="RUS309" s="80"/>
      <c r="RUT309" s="80"/>
      <c r="RUU309" s="80"/>
      <c r="RUV309" s="80"/>
      <c r="RUW309" s="80"/>
      <c r="RUX309" s="80"/>
      <c r="RUY309" s="80"/>
      <c r="RUZ309" s="80"/>
      <c r="RVA309" s="80"/>
      <c r="RVB309" s="80"/>
      <c r="RVC309" s="80"/>
      <c r="RVD309" s="80"/>
      <c r="RVE309" s="80"/>
      <c r="RVF309" s="80"/>
      <c r="RVG309" s="80"/>
      <c r="RVH309" s="80"/>
      <c r="RVI309" s="80"/>
      <c r="RVJ309" s="80"/>
      <c r="RVK309" s="80"/>
      <c r="RVL309" s="80"/>
      <c r="RVM309" s="80"/>
      <c r="RVN309" s="80"/>
      <c r="RVO309" s="80"/>
      <c r="RVP309" s="80"/>
      <c r="RVQ309" s="80"/>
      <c r="RVR309" s="80"/>
      <c r="RVS309" s="80"/>
      <c r="RVT309" s="80"/>
      <c r="RVU309" s="80"/>
      <c r="RVV309" s="80"/>
      <c r="RVW309" s="80"/>
      <c r="RVX309" s="80"/>
      <c r="RVY309" s="80"/>
      <c r="RVZ309" s="80"/>
      <c r="RWA309" s="80"/>
      <c r="RWB309" s="80"/>
      <c r="RWC309" s="80"/>
      <c r="RWD309" s="80"/>
      <c r="RWE309" s="80"/>
      <c r="RWF309" s="80"/>
      <c r="RWG309" s="80"/>
      <c r="RWH309" s="80"/>
      <c r="RWI309" s="80"/>
      <c r="RWJ309" s="80"/>
      <c r="RWK309" s="80"/>
      <c r="RWL309" s="80"/>
      <c r="RWM309" s="80"/>
      <c r="RWN309" s="80"/>
      <c r="RWO309" s="80"/>
      <c r="RWP309" s="80"/>
      <c r="RWQ309" s="80"/>
      <c r="RWR309" s="80"/>
      <c r="RWS309" s="80"/>
      <c r="RWT309" s="80"/>
      <c r="RWU309" s="80"/>
      <c r="RWV309" s="80"/>
      <c r="RWW309" s="80"/>
      <c r="RWX309" s="80"/>
      <c r="RWY309" s="80"/>
      <c r="RWZ309" s="80"/>
      <c r="RXA309" s="80"/>
      <c r="RXB309" s="80"/>
      <c r="RXC309" s="80"/>
      <c r="RXD309" s="80"/>
      <c r="RXE309" s="80"/>
      <c r="RXF309" s="80"/>
      <c r="RXG309" s="80"/>
      <c r="RXH309" s="80"/>
      <c r="RXI309" s="80"/>
      <c r="RXJ309" s="80"/>
      <c r="RXK309" s="80"/>
      <c r="RXL309" s="80"/>
      <c r="RXM309" s="80"/>
      <c r="RXN309" s="80"/>
      <c r="RXO309" s="80"/>
      <c r="RXP309" s="80"/>
      <c r="RXQ309" s="80"/>
      <c r="RXR309" s="80"/>
      <c r="RXS309" s="80"/>
      <c r="RXT309" s="80"/>
      <c r="RXU309" s="80"/>
      <c r="RXV309" s="80"/>
      <c r="RXW309" s="80"/>
      <c r="RXX309" s="80"/>
      <c r="RXY309" s="80"/>
      <c r="RXZ309" s="80"/>
      <c r="RYA309" s="80"/>
      <c r="RYB309" s="80"/>
      <c r="RYC309" s="80"/>
      <c r="RYD309" s="80"/>
      <c r="RYE309" s="80"/>
      <c r="RYF309" s="80"/>
      <c r="RYG309" s="80"/>
      <c r="RYH309" s="80"/>
      <c r="RYI309" s="80"/>
      <c r="RYJ309" s="80"/>
      <c r="RYK309" s="80"/>
      <c r="RYL309" s="80"/>
      <c r="RYM309" s="80"/>
      <c r="RYN309" s="80"/>
      <c r="RYO309" s="80"/>
      <c r="RYP309" s="80"/>
      <c r="RYQ309" s="80"/>
      <c r="RYR309" s="80"/>
      <c r="RYS309" s="80"/>
      <c r="RYT309" s="80"/>
      <c r="RYU309" s="80"/>
      <c r="RYV309" s="80"/>
      <c r="RYW309" s="80"/>
      <c r="RYX309" s="80"/>
      <c r="RYY309" s="80"/>
      <c r="RYZ309" s="80"/>
      <c r="RZA309" s="80"/>
      <c r="RZB309" s="80"/>
      <c r="RZC309" s="80"/>
      <c r="RZD309" s="80"/>
      <c r="RZE309" s="80"/>
      <c r="RZF309" s="80"/>
      <c r="RZG309" s="80"/>
      <c r="RZH309" s="80"/>
      <c r="RZI309" s="80"/>
      <c r="RZJ309" s="80"/>
      <c r="RZK309" s="80"/>
      <c r="RZL309" s="80"/>
      <c r="RZM309" s="80"/>
      <c r="RZN309" s="80"/>
      <c r="RZO309" s="80"/>
      <c r="RZP309" s="80"/>
      <c r="RZQ309" s="80"/>
      <c r="RZR309" s="80"/>
      <c r="RZS309" s="80"/>
      <c r="RZT309" s="80"/>
      <c r="RZU309" s="80"/>
      <c r="RZV309" s="80"/>
      <c r="RZW309" s="80"/>
      <c r="RZX309" s="80"/>
      <c r="RZY309" s="80"/>
      <c r="RZZ309" s="80"/>
      <c r="SAA309" s="80"/>
      <c r="SAB309" s="80"/>
      <c r="SAC309" s="80"/>
      <c r="SAD309" s="80"/>
      <c r="SAE309" s="80"/>
      <c r="SAF309" s="80"/>
      <c r="SAG309" s="80"/>
      <c r="SAH309" s="80"/>
      <c r="SAI309" s="80"/>
      <c r="SAJ309" s="80"/>
      <c r="SAK309" s="80"/>
      <c r="SAL309" s="80"/>
      <c r="SAM309" s="80"/>
      <c r="SAN309" s="80"/>
      <c r="SAO309" s="80"/>
      <c r="SAP309" s="80"/>
      <c r="SAQ309" s="80"/>
      <c r="SAR309" s="80"/>
      <c r="SAS309" s="80"/>
      <c r="SAT309" s="80"/>
      <c r="SAU309" s="80"/>
      <c r="SAV309" s="80"/>
      <c r="SAW309" s="80"/>
      <c r="SAX309" s="80"/>
      <c r="SAY309" s="80"/>
      <c r="SAZ309" s="80"/>
      <c r="SBA309" s="80"/>
      <c r="SBB309" s="80"/>
      <c r="SBC309" s="80"/>
      <c r="SBD309" s="80"/>
      <c r="SBE309" s="80"/>
      <c r="SBF309" s="80"/>
      <c r="SBG309" s="80"/>
      <c r="SBH309" s="80"/>
      <c r="SBI309" s="80"/>
      <c r="SBJ309" s="80"/>
      <c r="SBK309" s="80"/>
      <c r="SBL309" s="80"/>
      <c r="SBM309" s="80"/>
      <c r="SBN309" s="80"/>
      <c r="SBO309" s="80"/>
      <c r="SBP309" s="80"/>
      <c r="SBQ309" s="80"/>
      <c r="SBR309" s="80"/>
      <c r="SBS309" s="80"/>
      <c r="SBT309" s="80"/>
      <c r="SBU309" s="80"/>
      <c r="SBV309" s="80"/>
      <c r="SBW309" s="80"/>
      <c r="SBX309" s="80"/>
      <c r="SBY309" s="80"/>
      <c r="SBZ309" s="80"/>
      <c r="SCA309" s="80"/>
      <c r="SCB309" s="80"/>
      <c r="SCC309" s="80"/>
      <c r="SCD309" s="80"/>
      <c r="SCE309" s="80"/>
      <c r="SCF309" s="80"/>
      <c r="SCG309" s="80"/>
      <c r="SCH309" s="80"/>
      <c r="SCI309" s="80"/>
      <c r="SCJ309" s="80"/>
      <c r="SCK309" s="80"/>
      <c r="SCL309" s="80"/>
      <c r="SCM309" s="80"/>
      <c r="SCN309" s="80"/>
      <c r="SCO309" s="80"/>
      <c r="SCP309" s="80"/>
      <c r="SCQ309" s="80"/>
      <c r="SCR309" s="80"/>
      <c r="SCS309" s="80"/>
      <c r="SCT309" s="80"/>
      <c r="SCU309" s="80"/>
      <c r="SCV309" s="80"/>
      <c r="SCW309" s="80"/>
      <c r="SCX309" s="80"/>
      <c r="SCY309" s="80"/>
      <c r="SCZ309" s="80"/>
      <c r="SDA309" s="80"/>
      <c r="SDB309" s="80"/>
      <c r="SDC309" s="80"/>
      <c r="SDD309" s="80"/>
      <c r="SDE309" s="80"/>
      <c r="SDF309" s="80"/>
      <c r="SDG309" s="80"/>
      <c r="SDH309" s="80"/>
      <c r="SDI309" s="80"/>
      <c r="SDJ309" s="80"/>
      <c r="SDK309" s="80"/>
      <c r="SDL309" s="80"/>
      <c r="SDM309" s="80"/>
      <c r="SDN309" s="80"/>
      <c r="SDO309" s="80"/>
      <c r="SDP309" s="80"/>
      <c r="SDQ309" s="80"/>
      <c r="SDR309" s="80"/>
      <c r="SDS309" s="80"/>
      <c r="SDT309" s="80"/>
      <c r="SDU309" s="80"/>
      <c r="SDV309" s="80"/>
      <c r="SDW309" s="80"/>
      <c r="SDX309" s="80"/>
      <c r="SDY309" s="80"/>
      <c r="SDZ309" s="80"/>
      <c r="SEA309" s="80"/>
      <c r="SEB309" s="80"/>
      <c r="SEC309" s="80"/>
      <c r="SED309" s="80"/>
      <c r="SEE309" s="80"/>
      <c r="SEF309" s="80"/>
      <c r="SEG309" s="80"/>
      <c r="SEH309" s="80"/>
      <c r="SEI309" s="80"/>
      <c r="SEJ309" s="80"/>
      <c r="SEK309" s="80"/>
      <c r="SEL309" s="80"/>
      <c r="SEM309" s="80"/>
      <c r="SEN309" s="80"/>
      <c r="SEO309" s="80"/>
      <c r="SEP309" s="80"/>
      <c r="SEQ309" s="80"/>
      <c r="SER309" s="80"/>
      <c r="SES309" s="80"/>
      <c r="SET309" s="80"/>
      <c r="SEU309" s="80"/>
      <c r="SEV309" s="80"/>
      <c r="SEW309" s="80"/>
      <c r="SEX309" s="80"/>
      <c r="SEY309" s="80"/>
      <c r="SEZ309" s="80"/>
      <c r="SFA309" s="80"/>
      <c r="SFB309" s="80"/>
      <c r="SFC309" s="80"/>
      <c r="SFD309" s="80"/>
      <c r="SFE309" s="80"/>
      <c r="SFF309" s="80"/>
      <c r="SFG309" s="80"/>
      <c r="SFH309" s="80"/>
      <c r="SFI309" s="80"/>
      <c r="SFJ309" s="80"/>
      <c r="SFK309" s="80"/>
      <c r="SFL309" s="80"/>
      <c r="SFM309" s="80"/>
      <c r="SFN309" s="80"/>
      <c r="SFO309" s="80"/>
      <c r="SFP309" s="80"/>
      <c r="SFQ309" s="80"/>
      <c r="SFR309" s="80"/>
      <c r="SFS309" s="80"/>
      <c r="SFT309" s="80"/>
      <c r="SFU309" s="80"/>
      <c r="SFV309" s="80"/>
      <c r="SFW309" s="80"/>
      <c r="SFX309" s="80"/>
      <c r="SFY309" s="80"/>
      <c r="SFZ309" s="80"/>
      <c r="SGA309" s="80"/>
      <c r="SGB309" s="80"/>
      <c r="SGC309" s="80"/>
      <c r="SGD309" s="80"/>
      <c r="SGE309" s="80"/>
      <c r="SGF309" s="80"/>
      <c r="SGG309" s="80"/>
      <c r="SGH309" s="80"/>
      <c r="SGI309" s="80"/>
      <c r="SGJ309" s="80"/>
      <c r="SGK309" s="80"/>
      <c r="SGL309" s="80"/>
      <c r="SGM309" s="80"/>
      <c r="SGN309" s="80"/>
      <c r="SGO309" s="80"/>
      <c r="SGP309" s="80"/>
      <c r="SGQ309" s="80"/>
      <c r="SGR309" s="80"/>
      <c r="SGS309" s="80"/>
      <c r="SGT309" s="80"/>
      <c r="SGU309" s="80"/>
      <c r="SGV309" s="80"/>
      <c r="SGW309" s="80"/>
      <c r="SGX309" s="80"/>
      <c r="SGY309" s="80"/>
      <c r="SGZ309" s="80"/>
      <c r="SHA309" s="80"/>
      <c r="SHB309" s="80"/>
      <c r="SHC309" s="80"/>
      <c r="SHD309" s="80"/>
      <c r="SHE309" s="80"/>
      <c r="SHF309" s="80"/>
      <c r="SHG309" s="80"/>
      <c r="SHH309" s="80"/>
      <c r="SHI309" s="80"/>
      <c r="SHJ309" s="80"/>
      <c r="SHK309" s="80"/>
      <c r="SHL309" s="80"/>
      <c r="SHM309" s="80"/>
      <c r="SHN309" s="80"/>
      <c r="SHO309" s="80"/>
      <c r="SHP309" s="80"/>
      <c r="SHQ309" s="80"/>
      <c r="SHR309" s="80"/>
      <c r="SHS309" s="80"/>
      <c r="SHT309" s="80"/>
      <c r="SHU309" s="80"/>
      <c r="SHV309" s="80"/>
      <c r="SHW309" s="80"/>
      <c r="SHX309" s="80"/>
      <c r="SHY309" s="80"/>
      <c r="SHZ309" s="80"/>
      <c r="SIA309" s="80"/>
      <c r="SIB309" s="80"/>
      <c r="SIC309" s="80"/>
      <c r="SID309" s="80"/>
      <c r="SIE309" s="80"/>
      <c r="SIF309" s="80"/>
      <c r="SIG309" s="80"/>
      <c r="SIH309" s="80"/>
      <c r="SII309" s="80"/>
      <c r="SIJ309" s="80"/>
      <c r="SIK309" s="80"/>
      <c r="SIL309" s="80"/>
      <c r="SIM309" s="80"/>
      <c r="SIN309" s="80"/>
      <c r="SIO309" s="80"/>
      <c r="SIP309" s="80"/>
      <c r="SIQ309" s="80"/>
      <c r="SIR309" s="80"/>
      <c r="SIS309" s="80"/>
      <c r="SIT309" s="80"/>
      <c r="SIU309" s="80"/>
      <c r="SIV309" s="80"/>
      <c r="SIW309" s="80"/>
      <c r="SIX309" s="80"/>
      <c r="SIY309" s="80"/>
      <c r="SIZ309" s="80"/>
      <c r="SJA309" s="80"/>
      <c r="SJB309" s="80"/>
      <c r="SJC309" s="80"/>
      <c r="SJD309" s="80"/>
      <c r="SJE309" s="80"/>
      <c r="SJF309" s="80"/>
      <c r="SJG309" s="80"/>
      <c r="SJH309" s="80"/>
      <c r="SJI309" s="80"/>
      <c r="SJJ309" s="80"/>
      <c r="SJK309" s="80"/>
      <c r="SJL309" s="80"/>
      <c r="SJM309" s="80"/>
      <c r="SJN309" s="80"/>
      <c r="SJO309" s="80"/>
      <c r="SJP309" s="80"/>
      <c r="SJQ309" s="80"/>
      <c r="SJR309" s="80"/>
      <c r="SJS309" s="80"/>
      <c r="SJT309" s="80"/>
      <c r="SJU309" s="80"/>
      <c r="SJV309" s="80"/>
      <c r="SJW309" s="80"/>
      <c r="SJX309" s="80"/>
      <c r="SJY309" s="80"/>
      <c r="SJZ309" s="80"/>
      <c r="SKA309" s="80"/>
      <c r="SKB309" s="80"/>
      <c r="SKC309" s="80"/>
      <c r="SKD309" s="80"/>
      <c r="SKE309" s="80"/>
      <c r="SKF309" s="80"/>
      <c r="SKG309" s="80"/>
      <c r="SKH309" s="80"/>
      <c r="SKI309" s="80"/>
      <c r="SKJ309" s="80"/>
      <c r="SKK309" s="80"/>
      <c r="SKL309" s="80"/>
      <c r="SKM309" s="80"/>
      <c r="SKN309" s="80"/>
      <c r="SKO309" s="80"/>
      <c r="SKP309" s="80"/>
      <c r="SKQ309" s="80"/>
      <c r="SKR309" s="80"/>
      <c r="SKS309" s="80"/>
      <c r="SKT309" s="80"/>
      <c r="SKU309" s="80"/>
      <c r="SKV309" s="80"/>
      <c r="SKW309" s="80"/>
      <c r="SKX309" s="80"/>
      <c r="SKY309" s="80"/>
      <c r="SKZ309" s="80"/>
      <c r="SLA309" s="80"/>
      <c r="SLB309" s="80"/>
      <c r="SLC309" s="80"/>
      <c r="SLD309" s="80"/>
      <c r="SLE309" s="80"/>
      <c r="SLF309" s="80"/>
      <c r="SLG309" s="80"/>
      <c r="SLH309" s="80"/>
      <c r="SLI309" s="80"/>
      <c r="SLJ309" s="80"/>
      <c r="SLK309" s="80"/>
      <c r="SLL309" s="80"/>
      <c r="SLM309" s="80"/>
      <c r="SLN309" s="80"/>
      <c r="SLO309" s="80"/>
      <c r="SLP309" s="80"/>
      <c r="SLQ309" s="80"/>
      <c r="SLR309" s="80"/>
      <c r="SLS309" s="80"/>
      <c r="SLT309" s="80"/>
      <c r="SLU309" s="80"/>
      <c r="SLV309" s="80"/>
      <c r="SLW309" s="80"/>
      <c r="SLX309" s="80"/>
      <c r="SLY309" s="80"/>
      <c r="SLZ309" s="80"/>
      <c r="SMA309" s="80"/>
      <c r="SMB309" s="80"/>
      <c r="SMC309" s="80"/>
      <c r="SMD309" s="80"/>
      <c r="SME309" s="80"/>
      <c r="SMF309" s="80"/>
      <c r="SMG309" s="80"/>
      <c r="SMH309" s="80"/>
      <c r="SMI309" s="80"/>
      <c r="SMJ309" s="80"/>
      <c r="SMK309" s="80"/>
      <c r="SML309" s="80"/>
      <c r="SMM309" s="80"/>
      <c r="SMN309" s="80"/>
      <c r="SMO309" s="80"/>
      <c r="SMP309" s="80"/>
      <c r="SMQ309" s="80"/>
      <c r="SMR309" s="80"/>
      <c r="SMS309" s="80"/>
      <c r="SMT309" s="80"/>
      <c r="SMU309" s="80"/>
      <c r="SMV309" s="80"/>
      <c r="SMW309" s="80"/>
      <c r="SMX309" s="80"/>
      <c r="SMY309" s="80"/>
      <c r="SMZ309" s="80"/>
      <c r="SNA309" s="80"/>
      <c r="SNB309" s="80"/>
      <c r="SNC309" s="80"/>
      <c r="SND309" s="80"/>
      <c r="SNE309" s="80"/>
      <c r="SNF309" s="80"/>
      <c r="SNG309" s="80"/>
      <c r="SNH309" s="80"/>
      <c r="SNI309" s="80"/>
      <c r="SNJ309" s="80"/>
      <c r="SNK309" s="80"/>
      <c r="SNL309" s="80"/>
      <c r="SNM309" s="80"/>
      <c r="SNN309" s="80"/>
      <c r="SNO309" s="80"/>
      <c r="SNP309" s="80"/>
      <c r="SNQ309" s="80"/>
      <c r="SNR309" s="80"/>
      <c r="SNS309" s="80"/>
      <c r="SNT309" s="80"/>
      <c r="SNU309" s="80"/>
      <c r="SNV309" s="80"/>
      <c r="SNW309" s="80"/>
      <c r="SNX309" s="80"/>
      <c r="SNY309" s="80"/>
      <c r="SNZ309" s="80"/>
      <c r="SOA309" s="80"/>
      <c r="SOB309" s="80"/>
      <c r="SOC309" s="80"/>
      <c r="SOD309" s="80"/>
      <c r="SOE309" s="80"/>
      <c r="SOF309" s="80"/>
      <c r="SOG309" s="80"/>
      <c r="SOH309" s="80"/>
      <c r="SOI309" s="80"/>
      <c r="SOJ309" s="80"/>
      <c r="SOK309" s="80"/>
      <c r="SOL309" s="80"/>
      <c r="SOM309" s="80"/>
      <c r="SON309" s="80"/>
      <c r="SOO309" s="80"/>
      <c r="SOP309" s="80"/>
      <c r="SOQ309" s="80"/>
      <c r="SOR309" s="80"/>
      <c r="SOS309" s="80"/>
      <c r="SOT309" s="80"/>
      <c r="SOU309" s="80"/>
      <c r="SOV309" s="80"/>
      <c r="SOW309" s="80"/>
      <c r="SOX309" s="80"/>
      <c r="SOY309" s="80"/>
      <c r="SOZ309" s="80"/>
      <c r="SPA309" s="80"/>
      <c r="SPB309" s="80"/>
      <c r="SPC309" s="80"/>
      <c r="SPD309" s="80"/>
      <c r="SPE309" s="80"/>
      <c r="SPF309" s="80"/>
      <c r="SPG309" s="80"/>
      <c r="SPH309" s="80"/>
      <c r="SPI309" s="80"/>
      <c r="SPJ309" s="80"/>
      <c r="SPK309" s="80"/>
      <c r="SPL309" s="80"/>
      <c r="SPM309" s="80"/>
      <c r="SPN309" s="80"/>
      <c r="SPO309" s="80"/>
      <c r="SPP309" s="80"/>
      <c r="SPQ309" s="80"/>
      <c r="SPR309" s="80"/>
      <c r="SPS309" s="80"/>
      <c r="SPT309" s="80"/>
      <c r="SPU309" s="80"/>
      <c r="SPV309" s="80"/>
      <c r="SPW309" s="80"/>
      <c r="SPX309" s="80"/>
      <c r="SPY309" s="80"/>
      <c r="SPZ309" s="80"/>
      <c r="SQA309" s="80"/>
      <c r="SQB309" s="80"/>
      <c r="SQC309" s="80"/>
      <c r="SQD309" s="80"/>
      <c r="SQE309" s="80"/>
      <c r="SQF309" s="80"/>
      <c r="SQG309" s="80"/>
      <c r="SQH309" s="80"/>
      <c r="SQI309" s="80"/>
      <c r="SQJ309" s="80"/>
      <c r="SQK309" s="80"/>
      <c r="SQL309" s="80"/>
      <c r="SQM309" s="80"/>
      <c r="SQN309" s="80"/>
      <c r="SQO309" s="80"/>
      <c r="SQP309" s="80"/>
      <c r="SQQ309" s="80"/>
      <c r="SQR309" s="80"/>
      <c r="SQS309" s="80"/>
      <c r="SQT309" s="80"/>
      <c r="SQU309" s="80"/>
      <c r="SQV309" s="80"/>
      <c r="SQW309" s="80"/>
      <c r="SQX309" s="80"/>
      <c r="SQY309" s="80"/>
      <c r="SQZ309" s="80"/>
      <c r="SRA309" s="80"/>
      <c r="SRB309" s="80"/>
      <c r="SRC309" s="80"/>
      <c r="SRD309" s="80"/>
      <c r="SRE309" s="80"/>
      <c r="SRF309" s="80"/>
      <c r="SRG309" s="80"/>
      <c r="SRH309" s="80"/>
      <c r="SRI309" s="80"/>
      <c r="SRJ309" s="80"/>
      <c r="SRK309" s="80"/>
      <c r="SRL309" s="80"/>
      <c r="SRM309" s="80"/>
      <c r="SRN309" s="80"/>
      <c r="SRO309" s="80"/>
      <c r="SRP309" s="80"/>
      <c r="SRQ309" s="80"/>
      <c r="SRR309" s="80"/>
      <c r="SRS309" s="80"/>
      <c r="SRT309" s="80"/>
      <c r="SRU309" s="80"/>
      <c r="SRV309" s="80"/>
      <c r="SRW309" s="80"/>
      <c r="SRX309" s="80"/>
      <c r="SRY309" s="80"/>
      <c r="SRZ309" s="80"/>
      <c r="SSA309" s="80"/>
      <c r="SSB309" s="80"/>
      <c r="SSC309" s="80"/>
      <c r="SSD309" s="80"/>
      <c r="SSE309" s="80"/>
      <c r="SSF309" s="80"/>
      <c r="SSG309" s="80"/>
      <c r="SSH309" s="80"/>
      <c r="SSI309" s="80"/>
      <c r="SSJ309" s="80"/>
      <c r="SSK309" s="80"/>
      <c r="SSL309" s="80"/>
      <c r="SSM309" s="80"/>
      <c r="SSN309" s="80"/>
      <c r="SSO309" s="80"/>
      <c r="SSP309" s="80"/>
      <c r="SSQ309" s="80"/>
      <c r="SSR309" s="80"/>
      <c r="SSS309" s="80"/>
      <c r="SST309" s="80"/>
      <c r="SSU309" s="80"/>
      <c r="SSV309" s="80"/>
      <c r="SSW309" s="80"/>
      <c r="SSX309" s="80"/>
      <c r="SSY309" s="80"/>
      <c r="SSZ309" s="80"/>
      <c r="STA309" s="80"/>
      <c r="STB309" s="80"/>
      <c r="STC309" s="80"/>
      <c r="STD309" s="80"/>
      <c r="STE309" s="80"/>
      <c r="STF309" s="80"/>
      <c r="STG309" s="80"/>
      <c r="STH309" s="80"/>
      <c r="STI309" s="80"/>
      <c r="STJ309" s="80"/>
      <c r="STK309" s="80"/>
      <c r="STL309" s="80"/>
      <c r="STM309" s="80"/>
      <c r="STN309" s="80"/>
      <c r="STO309" s="80"/>
      <c r="STP309" s="80"/>
      <c r="STQ309" s="80"/>
      <c r="STR309" s="80"/>
      <c r="STS309" s="80"/>
      <c r="STT309" s="80"/>
      <c r="STU309" s="80"/>
      <c r="STV309" s="80"/>
      <c r="STW309" s="80"/>
      <c r="STX309" s="80"/>
      <c r="STY309" s="80"/>
      <c r="STZ309" s="80"/>
      <c r="SUA309" s="80"/>
      <c r="SUB309" s="80"/>
      <c r="SUC309" s="80"/>
      <c r="SUD309" s="80"/>
      <c r="SUE309" s="80"/>
      <c r="SUF309" s="80"/>
      <c r="SUG309" s="80"/>
      <c r="SUH309" s="80"/>
      <c r="SUI309" s="80"/>
      <c r="SUJ309" s="80"/>
      <c r="SUK309" s="80"/>
      <c r="SUL309" s="80"/>
      <c r="SUM309" s="80"/>
      <c r="SUN309" s="80"/>
      <c r="SUO309" s="80"/>
      <c r="SUP309" s="80"/>
      <c r="SUQ309" s="80"/>
      <c r="SUR309" s="80"/>
      <c r="SUS309" s="80"/>
      <c r="SUT309" s="80"/>
      <c r="SUU309" s="80"/>
      <c r="SUV309" s="80"/>
      <c r="SUW309" s="80"/>
      <c r="SUX309" s="80"/>
      <c r="SUY309" s="80"/>
      <c r="SUZ309" s="80"/>
      <c r="SVA309" s="80"/>
      <c r="SVB309" s="80"/>
      <c r="SVC309" s="80"/>
      <c r="SVD309" s="80"/>
      <c r="SVE309" s="80"/>
      <c r="SVF309" s="80"/>
      <c r="SVG309" s="80"/>
      <c r="SVH309" s="80"/>
      <c r="SVI309" s="80"/>
      <c r="SVJ309" s="80"/>
      <c r="SVK309" s="80"/>
      <c r="SVL309" s="80"/>
      <c r="SVM309" s="80"/>
      <c r="SVN309" s="80"/>
      <c r="SVO309" s="80"/>
      <c r="SVP309" s="80"/>
      <c r="SVQ309" s="80"/>
      <c r="SVR309" s="80"/>
      <c r="SVS309" s="80"/>
      <c r="SVT309" s="80"/>
      <c r="SVU309" s="80"/>
      <c r="SVV309" s="80"/>
      <c r="SVW309" s="80"/>
      <c r="SVX309" s="80"/>
      <c r="SVY309" s="80"/>
      <c r="SVZ309" s="80"/>
      <c r="SWA309" s="80"/>
      <c r="SWB309" s="80"/>
      <c r="SWC309" s="80"/>
      <c r="SWD309" s="80"/>
      <c r="SWE309" s="80"/>
      <c r="SWF309" s="80"/>
      <c r="SWG309" s="80"/>
      <c r="SWH309" s="80"/>
      <c r="SWI309" s="80"/>
      <c r="SWJ309" s="80"/>
      <c r="SWK309" s="80"/>
      <c r="SWL309" s="80"/>
      <c r="SWM309" s="80"/>
      <c r="SWN309" s="80"/>
      <c r="SWO309" s="80"/>
      <c r="SWP309" s="80"/>
      <c r="SWQ309" s="80"/>
      <c r="SWR309" s="80"/>
      <c r="SWS309" s="80"/>
      <c r="SWT309" s="80"/>
      <c r="SWU309" s="80"/>
      <c r="SWV309" s="80"/>
      <c r="SWW309" s="80"/>
      <c r="SWX309" s="80"/>
      <c r="SWY309" s="80"/>
      <c r="SWZ309" s="80"/>
      <c r="SXA309" s="80"/>
      <c r="SXB309" s="80"/>
      <c r="SXC309" s="80"/>
      <c r="SXD309" s="80"/>
      <c r="SXE309" s="80"/>
      <c r="SXF309" s="80"/>
      <c r="SXG309" s="80"/>
      <c r="SXH309" s="80"/>
      <c r="SXI309" s="80"/>
      <c r="SXJ309" s="80"/>
      <c r="SXK309" s="80"/>
      <c r="SXL309" s="80"/>
      <c r="SXM309" s="80"/>
      <c r="SXN309" s="80"/>
      <c r="SXO309" s="80"/>
      <c r="SXP309" s="80"/>
      <c r="SXQ309" s="80"/>
      <c r="SXR309" s="80"/>
      <c r="SXS309" s="80"/>
      <c r="SXT309" s="80"/>
      <c r="SXU309" s="80"/>
      <c r="SXV309" s="80"/>
      <c r="SXW309" s="80"/>
      <c r="SXX309" s="80"/>
      <c r="SXY309" s="80"/>
      <c r="SXZ309" s="80"/>
      <c r="SYA309" s="80"/>
      <c r="SYB309" s="80"/>
      <c r="SYC309" s="80"/>
      <c r="SYD309" s="80"/>
      <c r="SYE309" s="80"/>
      <c r="SYF309" s="80"/>
      <c r="SYG309" s="80"/>
      <c r="SYH309" s="80"/>
      <c r="SYI309" s="80"/>
      <c r="SYJ309" s="80"/>
      <c r="SYK309" s="80"/>
      <c r="SYL309" s="80"/>
      <c r="SYM309" s="80"/>
      <c r="SYN309" s="80"/>
      <c r="SYO309" s="80"/>
      <c r="SYP309" s="80"/>
      <c r="SYQ309" s="80"/>
      <c r="SYR309" s="80"/>
      <c r="SYS309" s="80"/>
      <c r="SYT309" s="80"/>
      <c r="SYU309" s="80"/>
      <c r="SYV309" s="80"/>
      <c r="SYW309" s="80"/>
      <c r="SYX309" s="80"/>
      <c r="SYY309" s="80"/>
      <c r="SYZ309" s="80"/>
      <c r="SZA309" s="80"/>
      <c r="SZB309" s="80"/>
      <c r="SZC309" s="80"/>
      <c r="SZD309" s="80"/>
      <c r="SZE309" s="80"/>
      <c r="SZF309" s="80"/>
      <c r="SZG309" s="80"/>
      <c r="SZH309" s="80"/>
      <c r="SZI309" s="80"/>
      <c r="SZJ309" s="80"/>
      <c r="SZK309" s="80"/>
      <c r="SZL309" s="80"/>
      <c r="SZM309" s="80"/>
      <c r="SZN309" s="80"/>
      <c r="SZO309" s="80"/>
      <c r="SZP309" s="80"/>
      <c r="SZQ309" s="80"/>
      <c r="SZR309" s="80"/>
      <c r="SZS309" s="80"/>
      <c r="SZT309" s="80"/>
      <c r="SZU309" s="80"/>
      <c r="SZV309" s="80"/>
      <c r="SZW309" s="80"/>
      <c r="SZX309" s="80"/>
      <c r="SZY309" s="80"/>
      <c r="SZZ309" s="80"/>
      <c r="TAA309" s="80"/>
      <c r="TAB309" s="80"/>
      <c r="TAC309" s="80"/>
      <c r="TAD309" s="80"/>
      <c r="TAE309" s="80"/>
      <c r="TAF309" s="80"/>
      <c r="TAG309" s="80"/>
      <c r="TAH309" s="80"/>
      <c r="TAI309" s="80"/>
      <c r="TAJ309" s="80"/>
      <c r="TAK309" s="80"/>
      <c r="TAL309" s="80"/>
      <c r="TAM309" s="80"/>
      <c r="TAN309" s="80"/>
      <c r="TAO309" s="80"/>
      <c r="TAP309" s="80"/>
      <c r="TAQ309" s="80"/>
      <c r="TAR309" s="80"/>
      <c r="TAS309" s="80"/>
      <c r="TAT309" s="80"/>
      <c r="TAU309" s="80"/>
      <c r="TAV309" s="80"/>
      <c r="TAW309" s="80"/>
      <c r="TAX309" s="80"/>
      <c r="TAY309" s="80"/>
      <c r="TAZ309" s="80"/>
      <c r="TBA309" s="80"/>
      <c r="TBB309" s="80"/>
      <c r="TBC309" s="80"/>
      <c r="TBD309" s="80"/>
      <c r="TBE309" s="80"/>
      <c r="TBF309" s="80"/>
      <c r="TBG309" s="80"/>
      <c r="TBH309" s="80"/>
      <c r="TBI309" s="80"/>
      <c r="TBJ309" s="80"/>
      <c r="TBK309" s="80"/>
      <c r="TBL309" s="80"/>
      <c r="TBM309" s="80"/>
      <c r="TBN309" s="80"/>
      <c r="TBO309" s="80"/>
      <c r="TBP309" s="80"/>
      <c r="TBQ309" s="80"/>
      <c r="TBR309" s="80"/>
      <c r="TBS309" s="80"/>
      <c r="TBT309" s="80"/>
      <c r="TBU309" s="80"/>
      <c r="TBV309" s="80"/>
      <c r="TBW309" s="80"/>
      <c r="TBX309" s="80"/>
      <c r="TBY309" s="80"/>
      <c r="TBZ309" s="80"/>
      <c r="TCA309" s="80"/>
      <c r="TCB309" s="80"/>
      <c r="TCC309" s="80"/>
      <c r="TCD309" s="80"/>
      <c r="TCE309" s="80"/>
      <c r="TCF309" s="80"/>
      <c r="TCG309" s="80"/>
      <c r="TCH309" s="80"/>
      <c r="TCI309" s="80"/>
      <c r="TCJ309" s="80"/>
      <c r="TCK309" s="80"/>
      <c r="TCL309" s="80"/>
      <c r="TCM309" s="80"/>
      <c r="TCN309" s="80"/>
      <c r="TCO309" s="80"/>
      <c r="TCP309" s="80"/>
      <c r="TCQ309" s="80"/>
      <c r="TCR309" s="80"/>
      <c r="TCS309" s="80"/>
      <c r="TCT309" s="80"/>
      <c r="TCU309" s="80"/>
      <c r="TCV309" s="80"/>
      <c r="TCW309" s="80"/>
      <c r="TCX309" s="80"/>
      <c r="TCY309" s="80"/>
      <c r="TCZ309" s="80"/>
      <c r="TDA309" s="80"/>
      <c r="TDB309" s="80"/>
      <c r="TDC309" s="80"/>
      <c r="TDD309" s="80"/>
      <c r="TDE309" s="80"/>
      <c r="TDF309" s="80"/>
      <c r="TDG309" s="80"/>
      <c r="TDH309" s="80"/>
      <c r="TDI309" s="80"/>
      <c r="TDJ309" s="80"/>
      <c r="TDK309" s="80"/>
      <c r="TDL309" s="80"/>
      <c r="TDM309" s="80"/>
      <c r="TDN309" s="80"/>
      <c r="TDO309" s="80"/>
      <c r="TDP309" s="80"/>
      <c r="TDQ309" s="80"/>
      <c r="TDR309" s="80"/>
      <c r="TDS309" s="80"/>
      <c r="TDT309" s="80"/>
      <c r="TDU309" s="80"/>
      <c r="TDV309" s="80"/>
      <c r="TDW309" s="80"/>
      <c r="TDX309" s="80"/>
      <c r="TDY309" s="80"/>
      <c r="TDZ309" s="80"/>
      <c r="TEA309" s="80"/>
      <c r="TEB309" s="80"/>
      <c r="TEC309" s="80"/>
      <c r="TED309" s="80"/>
      <c r="TEE309" s="80"/>
      <c r="TEF309" s="80"/>
      <c r="TEG309" s="80"/>
      <c r="TEH309" s="80"/>
      <c r="TEI309" s="80"/>
      <c r="TEJ309" s="80"/>
      <c r="TEK309" s="80"/>
      <c r="TEL309" s="80"/>
      <c r="TEM309" s="80"/>
      <c r="TEN309" s="80"/>
      <c r="TEO309" s="80"/>
      <c r="TEP309" s="80"/>
      <c r="TEQ309" s="80"/>
      <c r="TER309" s="80"/>
      <c r="TES309" s="80"/>
      <c r="TET309" s="80"/>
      <c r="TEU309" s="80"/>
      <c r="TEV309" s="80"/>
      <c r="TEW309" s="80"/>
      <c r="TEX309" s="80"/>
      <c r="TEY309" s="80"/>
      <c r="TEZ309" s="80"/>
      <c r="TFA309" s="80"/>
      <c r="TFB309" s="80"/>
      <c r="TFC309" s="80"/>
      <c r="TFD309" s="80"/>
      <c r="TFE309" s="80"/>
      <c r="TFF309" s="80"/>
      <c r="TFG309" s="80"/>
      <c r="TFH309" s="80"/>
      <c r="TFI309" s="80"/>
      <c r="TFJ309" s="80"/>
      <c r="TFK309" s="80"/>
      <c r="TFL309" s="80"/>
      <c r="TFM309" s="80"/>
      <c r="TFN309" s="80"/>
      <c r="TFO309" s="80"/>
      <c r="TFP309" s="80"/>
      <c r="TFQ309" s="80"/>
      <c r="TFR309" s="80"/>
      <c r="TFS309" s="80"/>
      <c r="TFT309" s="80"/>
      <c r="TFU309" s="80"/>
      <c r="TFV309" s="80"/>
      <c r="TFW309" s="80"/>
      <c r="TFX309" s="80"/>
      <c r="TFY309" s="80"/>
      <c r="TFZ309" s="80"/>
      <c r="TGA309" s="80"/>
      <c r="TGB309" s="80"/>
      <c r="TGC309" s="80"/>
      <c r="TGD309" s="80"/>
      <c r="TGE309" s="80"/>
      <c r="TGF309" s="80"/>
      <c r="TGG309" s="80"/>
      <c r="TGH309" s="80"/>
      <c r="TGI309" s="80"/>
      <c r="TGJ309" s="80"/>
      <c r="TGK309" s="80"/>
      <c r="TGL309" s="80"/>
      <c r="TGM309" s="80"/>
      <c r="TGN309" s="80"/>
      <c r="TGO309" s="80"/>
      <c r="TGP309" s="80"/>
      <c r="TGQ309" s="80"/>
      <c r="TGR309" s="80"/>
      <c r="TGS309" s="80"/>
      <c r="TGT309" s="80"/>
      <c r="TGU309" s="80"/>
      <c r="TGV309" s="80"/>
      <c r="TGW309" s="80"/>
      <c r="TGX309" s="80"/>
      <c r="TGY309" s="80"/>
      <c r="TGZ309" s="80"/>
      <c r="THA309" s="80"/>
      <c r="THB309" s="80"/>
      <c r="THC309" s="80"/>
      <c r="THD309" s="80"/>
      <c r="THE309" s="80"/>
      <c r="THF309" s="80"/>
      <c r="THG309" s="80"/>
      <c r="THH309" s="80"/>
      <c r="THI309" s="80"/>
      <c r="THJ309" s="80"/>
      <c r="THK309" s="80"/>
      <c r="THL309" s="80"/>
      <c r="THM309" s="80"/>
      <c r="THN309" s="80"/>
      <c r="THO309" s="80"/>
      <c r="THP309" s="80"/>
      <c r="THQ309" s="80"/>
      <c r="THR309" s="80"/>
      <c r="THS309" s="80"/>
      <c r="THT309" s="80"/>
      <c r="THU309" s="80"/>
      <c r="THV309" s="80"/>
      <c r="THW309" s="80"/>
      <c r="THX309" s="80"/>
      <c r="THY309" s="80"/>
      <c r="THZ309" s="80"/>
      <c r="TIA309" s="80"/>
      <c r="TIB309" s="80"/>
      <c r="TIC309" s="80"/>
      <c r="TID309" s="80"/>
      <c r="TIE309" s="80"/>
      <c r="TIF309" s="80"/>
      <c r="TIG309" s="80"/>
      <c r="TIH309" s="80"/>
      <c r="TII309" s="80"/>
      <c r="TIJ309" s="80"/>
      <c r="TIK309" s="80"/>
      <c r="TIL309" s="80"/>
      <c r="TIM309" s="80"/>
      <c r="TIN309" s="80"/>
      <c r="TIO309" s="80"/>
      <c r="TIP309" s="80"/>
      <c r="TIQ309" s="80"/>
      <c r="TIR309" s="80"/>
      <c r="TIS309" s="80"/>
      <c r="TIT309" s="80"/>
      <c r="TIU309" s="80"/>
      <c r="TIV309" s="80"/>
      <c r="TIW309" s="80"/>
      <c r="TIX309" s="80"/>
      <c r="TIY309" s="80"/>
      <c r="TIZ309" s="80"/>
      <c r="TJA309" s="80"/>
      <c r="TJB309" s="80"/>
      <c r="TJC309" s="80"/>
      <c r="TJD309" s="80"/>
      <c r="TJE309" s="80"/>
      <c r="TJF309" s="80"/>
      <c r="TJG309" s="80"/>
      <c r="TJH309" s="80"/>
      <c r="TJI309" s="80"/>
      <c r="TJJ309" s="80"/>
      <c r="TJK309" s="80"/>
      <c r="TJL309" s="80"/>
      <c r="TJM309" s="80"/>
      <c r="TJN309" s="80"/>
      <c r="TJO309" s="80"/>
      <c r="TJP309" s="80"/>
      <c r="TJQ309" s="80"/>
      <c r="TJR309" s="80"/>
      <c r="TJS309" s="80"/>
      <c r="TJT309" s="80"/>
      <c r="TJU309" s="80"/>
      <c r="TJV309" s="80"/>
      <c r="TJW309" s="80"/>
      <c r="TJX309" s="80"/>
      <c r="TJY309" s="80"/>
      <c r="TJZ309" s="80"/>
      <c r="TKA309" s="80"/>
      <c r="TKB309" s="80"/>
      <c r="TKC309" s="80"/>
      <c r="TKD309" s="80"/>
      <c r="TKE309" s="80"/>
      <c r="TKF309" s="80"/>
      <c r="TKG309" s="80"/>
      <c r="TKH309" s="80"/>
      <c r="TKI309" s="80"/>
      <c r="TKJ309" s="80"/>
      <c r="TKK309" s="80"/>
      <c r="TKL309" s="80"/>
      <c r="TKM309" s="80"/>
      <c r="TKN309" s="80"/>
      <c r="TKO309" s="80"/>
      <c r="TKP309" s="80"/>
      <c r="TKQ309" s="80"/>
      <c r="TKR309" s="80"/>
      <c r="TKS309" s="80"/>
      <c r="TKT309" s="80"/>
      <c r="TKU309" s="80"/>
      <c r="TKV309" s="80"/>
      <c r="TKW309" s="80"/>
      <c r="TKX309" s="80"/>
      <c r="TKY309" s="80"/>
      <c r="TKZ309" s="80"/>
      <c r="TLA309" s="80"/>
      <c r="TLB309" s="80"/>
      <c r="TLC309" s="80"/>
      <c r="TLD309" s="80"/>
      <c r="TLE309" s="80"/>
      <c r="TLF309" s="80"/>
      <c r="TLG309" s="80"/>
      <c r="TLH309" s="80"/>
      <c r="TLI309" s="80"/>
      <c r="TLJ309" s="80"/>
      <c r="TLK309" s="80"/>
      <c r="TLL309" s="80"/>
      <c r="TLM309" s="80"/>
      <c r="TLN309" s="80"/>
      <c r="TLO309" s="80"/>
      <c r="TLP309" s="80"/>
      <c r="TLQ309" s="80"/>
      <c r="TLR309" s="80"/>
      <c r="TLS309" s="80"/>
      <c r="TLT309" s="80"/>
      <c r="TLU309" s="80"/>
      <c r="TLV309" s="80"/>
      <c r="TLW309" s="80"/>
      <c r="TLX309" s="80"/>
      <c r="TLY309" s="80"/>
      <c r="TLZ309" s="80"/>
      <c r="TMA309" s="80"/>
      <c r="TMB309" s="80"/>
      <c r="TMC309" s="80"/>
      <c r="TMD309" s="80"/>
      <c r="TME309" s="80"/>
      <c r="TMF309" s="80"/>
      <c r="TMG309" s="80"/>
      <c r="TMH309" s="80"/>
      <c r="TMI309" s="80"/>
      <c r="TMJ309" s="80"/>
      <c r="TMK309" s="80"/>
      <c r="TML309" s="80"/>
      <c r="TMM309" s="80"/>
      <c r="TMN309" s="80"/>
      <c r="TMO309" s="80"/>
      <c r="TMP309" s="80"/>
      <c r="TMQ309" s="80"/>
      <c r="TMR309" s="80"/>
      <c r="TMS309" s="80"/>
      <c r="TMT309" s="80"/>
      <c r="TMU309" s="80"/>
      <c r="TMV309" s="80"/>
      <c r="TMW309" s="80"/>
      <c r="TMX309" s="80"/>
      <c r="TMY309" s="80"/>
      <c r="TMZ309" s="80"/>
      <c r="TNA309" s="80"/>
      <c r="TNB309" s="80"/>
      <c r="TNC309" s="80"/>
      <c r="TND309" s="80"/>
      <c r="TNE309" s="80"/>
      <c r="TNF309" s="80"/>
      <c r="TNG309" s="80"/>
      <c r="TNH309" s="80"/>
      <c r="TNI309" s="80"/>
      <c r="TNJ309" s="80"/>
      <c r="TNK309" s="80"/>
      <c r="TNL309" s="80"/>
      <c r="TNM309" s="80"/>
      <c r="TNN309" s="80"/>
      <c r="TNO309" s="80"/>
      <c r="TNP309" s="80"/>
      <c r="TNQ309" s="80"/>
      <c r="TNR309" s="80"/>
      <c r="TNS309" s="80"/>
      <c r="TNT309" s="80"/>
      <c r="TNU309" s="80"/>
      <c r="TNV309" s="80"/>
      <c r="TNW309" s="80"/>
      <c r="TNX309" s="80"/>
      <c r="TNY309" s="80"/>
      <c r="TNZ309" s="80"/>
      <c r="TOA309" s="80"/>
      <c r="TOB309" s="80"/>
      <c r="TOC309" s="80"/>
      <c r="TOD309" s="80"/>
      <c r="TOE309" s="80"/>
      <c r="TOF309" s="80"/>
      <c r="TOG309" s="80"/>
      <c r="TOH309" s="80"/>
      <c r="TOI309" s="80"/>
      <c r="TOJ309" s="80"/>
      <c r="TOK309" s="80"/>
      <c r="TOL309" s="80"/>
      <c r="TOM309" s="80"/>
      <c r="TON309" s="80"/>
      <c r="TOO309" s="80"/>
      <c r="TOP309" s="80"/>
      <c r="TOQ309" s="80"/>
      <c r="TOR309" s="80"/>
      <c r="TOS309" s="80"/>
      <c r="TOT309" s="80"/>
      <c r="TOU309" s="80"/>
      <c r="TOV309" s="80"/>
      <c r="TOW309" s="80"/>
      <c r="TOX309" s="80"/>
      <c r="TOY309" s="80"/>
      <c r="TOZ309" s="80"/>
      <c r="TPA309" s="80"/>
      <c r="TPB309" s="80"/>
      <c r="TPC309" s="80"/>
      <c r="TPD309" s="80"/>
      <c r="TPE309" s="80"/>
      <c r="TPF309" s="80"/>
      <c r="TPG309" s="80"/>
      <c r="TPH309" s="80"/>
      <c r="TPI309" s="80"/>
      <c r="TPJ309" s="80"/>
      <c r="TPK309" s="80"/>
      <c r="TPL309" s="80"/>
      <c r="TPM309" s="80"/>
      <c r="TPN309" s="80"/>
      <c r="TPO309" s="80"/>
      <c r="TPP309" s="80"/>
      <c r="TPQ309" s="80"/>
      <c r="TPR309" s="80"/>
      <c r="TPS309" s="80"/>
      <c r="TPT309" s="80"/>
      <c r="TPU309" s="80"/>
      <c r="TPV309" s="80"/>
      <c r="TPW309" s="80"/>
      <c r="TPX309" s="80"/>
      <c r="TPY309" s="80"/>
      <c r="TPZ309" s="80"/>
      <c r="TQA309" s="80"/>
      <c r="TQB309" s="80"/>
      <c r="TQC309" s="80"/>
      <c r="TQD309" s="80"/>
      <c r="TQE309" s="80"/>
      <c r="TQF309" s="80"/>
      <c r="TQG309" s="80"/>
      <c r="TQH309" s="80"/>
      <c r="TQI309" s="80"/>
      <c r="TQJ309" s="80"/>
      <c r="TQK309" s="80"/>
      <c r="TQL309" s="80"/>
      <c r="TQM309" s="80"/>
      <c r="TQN309" s="80"/>
      <c r="TQO309" s="80"/>
      <c r="TQP309" s="80"/>
      <c r="TQQ309" s="80"/>
      <c r="TQR309" s="80"/>
      <c r="TQS309" s="80"/>
      <c r="TQT309" s="80"/>
      <c r="TQU309" s="80"/>
      <c r="TQV309" s="80"/>
      <c r="TQW309" s="80"/>
      <c r="TQX309" s="80"/>
      <c r="TQY309" s="80"/>
      <c r="TQZ309" s="80"/>
      <c r="TRA309" s="80"/>
      <c r="TRB309" s="80"/>
      <c r="TRC309" s="80"/>
      <c r="TRD309" s="80"/>
      <c r="TRE309" s="80"/>
      <c r="TRF309" s="80"/>
      <c r="TRG309" s="80"/>
      <c r="TRH309" s="80"/>
      <c r="TRI309" s="80"/>
      <c r="TRJ309" s="80"/>
      <c r="TRK309" s="80"/>
      <c r="TRL309" s="80"/>
      <c r="TRM309" s="80"/>
      <c r="TRN309" s="80"/>
      <c r="TRO309" s="80"/>
      <c r="TRP309" s="80"/>
      <c r="TRQ309" s="80"/>
      <c r="TRR309" s="80"/>
      <c r="TRS309" s="80"/>
      <c r="TRT309" s="80"/>
      <c r="TRU309" s="80"/>
      <c r="TRV309" s="80"/>
      <c r="TRW309" s="80"/>
      <c r="TRX309" s="80"/>
      <c r="TRY309" s="80"/>
      <c r="TRZ309" s="80"/>
      <c r="TSA309" s="80"/>
      <c r="TSB309" s="80"/>
      <c r="TSC309" s="80"/>
      <c r="TSD309" s="80"/>
      <c r="TSE309" s="80"/>
      <c r="TSF309" s="80"/>
      <c r="TSG309" s="80"/>
      <c r="TSH309" s="80"/>
      <c r="TSI309" s="80"/>
      <c r="TSJ309" s="80"/>
      <c r="TSK309" s="80"/>
      <c r="TSL309" s="80"/>
      <c r="TSM309" s="80"/>
      <c r="TSN309" s="80"/>
      <c r="TSO309" s="80"/>
      <c r="TSP309" s="80"/>
      <c r="TSQ309" s="80"/>
      <c r="TSR309" s="80"/>
      <c r="TSS309" s="80"/>
      <c r="TST309" s="80"/>
      <c r="TSU309" s="80"/>
      <c r="TSV309" s="80"/>
      <c r="TSW309" s="80"/>
      <c r="TSX309" s="80"/>
      <c r="TSY309" s="80"/>
      <c r="TSZ309" s="80"/>
      <c r="TTA309" s="80"/>
      <c r="TTB309" s="80"/>
      <c r="TTC309" s="80"/>
      <c r="TTD309" s="80"/>
      <c r="TTE309" s="80"/>
      <c r="TTF309" s="80"/>
      <c r="TTG309" s="80"/>
      <c r="TTH309" s="80"/>
      <c r="TTI309" s="80"/>
      <c r="TTJ309" s="80"/>
      <c r="TTK309" s="80"/>
      <c r="TTL309" s="80"/>
      <c r="TTM309" s="80"/>
      <c r="TTN309" s="80"/>
      <c r="TTO309" s="80"/>
      <c r="TTP309" s="80"/>
      <c r="TTQ309" s="80"/>
      <c r="TTR309" s="80"/>
      <c r="TTS309" s="80"/>
      <c r="TTT309" s="80"/>
      <c r="TTU309" s="80"/>
      <c r="TTV309" s="80"/>
      <c r="TTW309" s="80"/>
      <c r="TTX309" s="80"/>
      <c r="TTY309" s="80"/>
      <c r="TTZ309" s="80"/>
      <c r="TUA309" s="80"/>
      <c r="TUB309" s="80"/>
      <c r="TUC309" s="80"/>
      <c r="TUD309" s="80"/>
      <c r="TUE309" s="80"/>
      <c r="TUF309" s="80"/>
      <c r="TUG309" s="80"/>
      <c r="TUH309" s="80"/>
      <c r="TUI309" s="80"/>
      <c r="TUJ309" s="80"/>
      <c r="TUK309" s="80"/>
      <c r="TUL309" s="80"/>
      <c r="TUM309" s="80"/>
      <c r="TUN309" s="80"/>
      <c r="TUO309" s="80"/>
      <c r="TUP309" s="80"/>
      <c r="TUQ309" s="80"/>
      <c r="TUR309" s="80"/>
      <c r="TUS309" s="80"/>
      <c r="TUT309" s="80"/>
      <c r="TUU309" s="80"/>
      <c r="TUV309" s="80"/>
      <c r="TUW309" s="80"/>
      <c r="TUX309" s="80"/>
      <c r="TUY309" s="80"/>
      <c r="TUZ309" s="80"/>
      <c r="TVA309" s="80"/>
      <c r="TVB309" s="80"/>
      <c r="TVC309" s="80"/>
      <c r="TVD309" s="80"/>
      <c r="TVE309" s="80"/>
      <c r="TVF309" s="80"/>
      <c r="TVG309" s="80"/>
      <c r="TVH309" s="80"/>
      <c r="TVI309" s="80"/>
      <c r="TVJ309" s="80"/>
      <c r="TVK309" s="80"/>
      <c r="TVL309" s="80"/>
      <c r="TVM309" s="80"/>
      <c r="TVN309" s="80"/>
      <c r="TVO309" s="80"/>
      <c r="TVP309" s="80"/>
      <c r="TVQ309" s="80"/>
      <c r="TVR309" s="80"/>
      <c r="TVS309" s="80"/>
      <c r="TVT309" s="80"/>
      <c r="TVU309" s="80"/>
      <c r="TVV309" s="80"/>
      <c r="TVW309" s="80"/>
      <c r="TVX309" s="80"/>
      <c r="TVY309" s="80"/>
      <c r="TVZ309" s="80"/>
      <c r="TWA309" s="80"/>
      <c r="TWB309" s="80"/>
      <c r="TWC309" s="80"/>
      <c r="TWD309" s="80"/>
      <c r="TWE309" s="80"/>
      <c r="TWF309" s="80"/>
      <c r="TWG309" s="80"/>
      <c r="TWH309" s="80"/>
      <c r="TWI309" s="80"/>
      <c r="TWJ309" s="80"/>
      <c r="TWK309" s="80"/>
      <c r="TWL309" s="80"/>
      <c r="TWM309" s="80"/>
      <c r="TWN309" s="80"/>
      <c r="TWO309" s="80"/>
      <c r="TWP309" s="80"/>
      <c r="TWQ309" s="80"/>
      <c r="TWR309" s="80"/>
      <c r="TWS309" s="80"/>
      <c r="TWT309" s="80"/>
      <c r="TWU309" s="80"/>
      <c r="TWV309" s="80"/>
      <c r="TWW309" s="80"/>
      <c r="TWX309" s="80"/>
      <c r="TWY309" s="80"/>
      <c r="TWZ309" s="80"/>
      <c r="TXA309" s="80"/>
      <c r="TXB309" s="80"/>
      <c r="TXC309" s="80"/>
      <c r="TXD309" s="80"/>
      <c r="TXE309" s="80"/>
      <c r="TXF309" s="80"/>
      <c r="TXG309" s="80"/>
      <c r="TXH309" s="80"/>
      <c r="TXI309" s="80"/>
      <c r="TXJ309" s="80"/>
      <c r="TXK309" s="80"/>
      <c r="TXL309" s="80"/>
      <c r="TXM309" s="80"/>
      <c r="TXN309" s="80"/>
      <c r="TXO309" s="80"/>
      <c r="TXP309" s="80"/>
      <c r="TXQ309" s="80"/>
      <c r="TXR309" s="80"/>
      <c r="TXS309" s="80"/>
      <c r="TXT309" s="80"/>
      <c r="TXU309" s="80"/>
      <c r="TXV309" s="80"/>
      <c r="TXW309" s="80"/>
      <c r="TXX309" s="80"/>
      <c r="TXY309" s="80"/>
      <c r="TXZ309" s="80"/>
      <c r="TYA309" s="80"/>
      <c r="TYB309" s="80"/>
      <c r="TYC309" s="80"/>
      <c r="TYD309" s="80"/>
      <c r="TYE309" s="80"/>
      <c r="TYF309" s="80"/>
      <c r="TYG309" s="80"/>
      <c r="TYH309" s="80"/>
      <c r="TYI309" s="80"/>
      <c r="TYJ309" s="80"/>
      <c r="TYK309" s="80"/>
      <c r="TYL309" s="80"/>
      <c r="TYM309" s="80"/>
      <c r="TYN309" s="80"/>
      <c r="TYO309" s="80"/>
      <c r="TYP309" s="80"/>
      <c r="TYQ309" s="80"/>
      <c r="TYR309" s="80"/>
      <c r="TYS309" s="80"/>
      <c r="TYT309" s="80"/>
      <c r="TYU309" s="80"/>
      <c r="TYV309" s="80"/>
      <c r="TYW309" s="80"/>
      <c r="TYX309" s="80"/>
      <c r="TYY309" s="80"/>
      <c r="TYZ309" s="80"/>
      <c r="TZA309" s="80"/>
      <c r="TZB309" s="80"/>
      <c r="TZC309" s="80"/>
      <c r="TZD309" s="80"/>
      <c r="TZE309" s="80"/>
      <c r="TZF309" s="80"/>
      <c r="TZG309" s="80"/>
      <c r="TZH309" s="80"/>
      <c r="TZI309" s="80"/>
      <c r="TZJ309" s="80"/>
      <c r="TZK309" s="80"/>
      <c r="TZL309" s="80"/>
      <c r="TZM309" s="80"/>
      <c r="TZN309" s="80"/>
      <c r="TZO309" s="80"/>
      <c r="TZP309" s="80"/>
      <c r="TZQ309" s="80"/>
      <c r="TZR309" s="80"/>
      <c r="TZS309" s="80"/>
      <c r="TZT309" s="80"/>
      <c r="TZU309" s="80"/>
      <c r="TZV309" s="80"/>
      <c r="TZW309" s="80"/>
      <c r="TZX309" s="80"/>
      <c r="TZY309" s="80"/>
      <c r="TZZ309" s="80"/>
      <c r="UAA309" s="80"/>
      <c r="UAB309" s="80"/>
      <c r="UAC309" s="80"/>
      <c r="UAD309" s="80"/>
      <c r="UAE309" s="80"/>
      <c r="UAF309" s="80"/>
      <c r="UAG309" s="80"/>
      <c r="UAH309" s="80"/>
      <c r="UAI309" s="80"/>
      <c r="UAJ309" s="80"/>
      <c r="UAK309" s="80"/>
      <c r="UAL309" s="80"/>
      <c r="UAM309" s="80"/>
      <c r="UAN309" s="80"/>
      <c r="UAO309" s="80"/>
      <c r="UAP309" s="80"/>
      <c r="UAQ309" s="80"/>
      <c r="UAR309" s="80"/>
      <c r="UAS309" s="80"/>
      <c r="UAT309" s="80"/>
      <c r="UAU309" s="80"/>
      <c r="UAV309" s="80"/>
      <c r="UAW309" s="80"/>
      <c r="UAX309" s="80"/>
      <c r="UAY309" s="80"/>
      <c r="UAZ309" s="80"/>
      <c r="UBA309" s="80"/>
      <c r="UBB309" s="80"/>
      <c r="UBC309" s="80"/>
      <c r="UBD309" s="80"/>
      <c r="UBE309" s="80"/>
      <c r="UBF309" s="80"/>
      <c r="UBG309" s="80"/>
      <c r="UBH309" s="80"/>
      <c r="UBI309" s="80"/>
      <c r="UBJ309" s="80"/>
      <c r="UBK309" s="80"/>
      <c r="UBL309" s="80"/>
      <c r="UBM309" s="80"/>
      <c r="UBN309" s="80"/>
      <c r="UBO309" s="80"/>
      <c r="UBP309" s="80"/>
      <c r="UBQ309" s="80"/>
      <c r="UBR309" s="80"/>
      <c r="UBS309" s="80"/>
      <c r="UBT309" s="80"/>
      <c r="UBU309" s="80"/>
      <c r="UBV309" s="80"/>
      <c r="UBW309" s="80"/>
      <c r="UBX309" s="80"/>
      <c r="UBY309" s="80"/>
      <c r="UBZ309" s="80"/>
      <c r="UCA309" s="80"/>
      <c r="UCB309" s="80"/>
      <c r="UCC309" s="80"/>
      <c r="UCD309" s="80"/>
      <c r="UCE309" s="80"/>
      <c r="UCF309" s="80"/>
      <c r="UCG309" s="80"/>
      <c r="UCH309" s="80"/>
      <c r="UCI309" s="80"/>
      <c r="UCJ309" s="80"/>
      <c r="UCK309" s="80"/>
      <c r="UCL309" s="80"/>
      <c r="UCM309" s="80"/>
      <c r="UCN309" s="80"/>
      <c r="UCO309" s="80"/>
      <c r="UCP309" s="80"/>
      <c r="UCQ309" s="80"/>
      <c r="UCR309" s="80"/>
      <c r="UCS309" s="80"/>
      <c r="UCT309" s="80"/>
      <c r="UCU309" s="80"/>
      <c r="UCV309" s="80"/>
      <c r="UCW309" s="80"/>
      <c r="UCX309" s="80"/>
      <c r="UCY309" s="80"/>
      <c r="UCZ309" s="80"/>
      <c r="UDA309" s="80"/>
      <c r="UDB309" s="80"/>
      <c r="UDC309" s="80"/>
      <c r="UDD309" s="80"/>
      <c r="UDE309" s="80"/>
      <c r="UDF309" s="80"/>
      <c r="UDG309" s="80"/>
      <c r="UDH309" s="80"/>
      <c r="UDI309" s="80"/>
      <c r="UDJ309" s="80"/>
      <c r="UDK309" s="80"/>
      <c r="UDL309" s="80"/>
      <c r="UDM309" s="80"/>
      <c r="UDN309" s="80"/>
      <c r="UDO309" s="80"/>
      <c r="UDP309" s="80"/>
      <c r="UDQ309" s="80"/>
      <c r="UDR309" s="80"/>
      <c r="UDS309" s="80"/>
      <c r="UDT309" s="80"/>
      <c r="UDU309" s="80"/>
      <c r="UDV309" s="80"/>
      <c r="UDW309" s="80"/>
      <c r="UDX309" s="80"/>
      <c r="UDY309" s="80"/>
      <c r="UDZ309" s="80"/>
      <c r="UEA309" s="80"/>
      <c r="UEB309" s="80"/>
      <c r="UEC309" s="80"/>
      <c r="UED309" s="80"/>
      <c r="UEE309" s="80"/>
      <c r="UEF309" s="80"/>
      <c r="UEG309" s="80"/>
      <c r="UEH309" s="80"/>
      <c r="UEI309" s="80"/>
      <c r="UEJ309" s="80"/>
      <c r="UEK309" s="80"/>
      <c r="UEL309" s="80"/>
      <c r="UEM309" s="80"/>
      <c r="UEN309" s="80"/>
      <c r="UEO309" s="80"/>
      <c r="UEP309" s="80"/>
      <c r="UEQ309" s="80"/>
      <c r="UER309" s="80"/>
      <c r="UES309" s="80"/>
      <c r="UET309" s="80"/>
      <c r="UEU309" s="80"/>
      <c r="UEV309" s="80"/>
      <c r="UEW309" s="80"/>
      <c r="UEX309" s="80"/>
      <c r="UEY309" s="80"/>
      <c r="UEZ309" s="80"/>
      <c r="UFA309" s="80"/>
      <c r="UFB309" s="80"/>
      <c r="UFC309" s="80"/>
      <c r="UFD309" s="80"/>
      <c r="UFE309" s="80"/>
      <c r="UFF309" s="80"/>
      <c r="UFG309" s="80"/>
      <c r="UFH309" s="80"/>
      <c r="UFI309" s="80"/>
      <c r="UFJ309" s="80"/>
      <c r="UFK309" s="80"/>
      <c r="UFL309" s="80"/>
      <c r="UFM309" s="80"/>
      <c r="UFN309" s="80"/>
      <c r="UFO309" s="80"/>
      <c r="UFP309" s="80"/>
      <c r="UFQ309" s="80"/>
      <c r="UFR309" s="80"/>
      <c r="UFS309" s="80"/>
      <c r="UFT309" s="80"/>
      <c r="UFU309" s="80"/>
      <c r="UFV309" s="80"/>
      <c r="UFW309" s="80"/>
      <c r="UFX309" s="80"/>
      <c r="UFY309" s="80"/>
      <c r="UFZ309" s="80"/>
      <c r="UGA309" s="80"/>
      <c r="UGB309" s="80"/>
      <c r="UGC309" s="80"/>
      <c r="UGD309" s="80"/>
      <c r="UGE309" s="80"/>
      <c r="UGF309" s="80"/>
      <c r="UGG309" s="80"/>
      <c r="UGH309" s="80"/>
      <c r="UGI309" s="80"/>
      <c r="UGJ309" s="80"/>
      <c r="UGK309" s="80"/>
      <c r="UGL309" s="80"/>
      <c r="UGM309" s="80"/>
      <c r="UGN309" s="80"/>
      <c r="UGO309" s="80"/>
      <c r="UGP309" s="80"/>
      <c r="UGQ309" s="80"/>
      <c r="UGR309" s="80"/>
      <c r="UGS309" s="80"/>
      <c r="UGT309" s="80"/>
      <c r="UGU309" s="80"/>
      <c r="UGV309" s="80"/>
      <c r="UGW309" s="80"/>
      <c r="UGX309" s="80"/>
      <c r="UGY309" s="80"/>
      <c r="UGZ309" s="80"/>
      <c r="UHA309" s="80"/>
      <c r="UHB309" s="80"/>
      <c r="UHC309" s="80"/>
      <c r="UHD309" s="80"/>
      <c r="UHE309" s="80"/>
      <c r="UHF309" s="80"/>
      <c r="UHG309" s="80"/>
      <c r="UHH309" s="80"/>
      <c r="UHI309" s="80"/>
      <c r="UHJ309" s="80"/>
      <c r="UHK309" s="80"/>
      <c r="UHL309" s="80"/>
      <c r="UHM309" s="80"/>
      <c r="UHN309" s="80"/>
      <c r="UHO309" s="80"/>
      <c r="UHP309" s="80"/>
      <c r="UHQ309" s="80"/>
      <c r="UHR309" s="80"/>
      <c r="UHS309" s="80"/>
      <c r="UHT309" s="80"/>
      <c r="UHU309" s="80"/>
      <c r="UHV309" s="80"/>
      <c r="UHW309" s="80"/>
      <c r="UHX309" s="80"/>
      <c r="UHY309" s="80"/>
      <c r="UHZ309" s="80"/>
      <c r="UIA309" s="80"/>
      <c r="UIB309" s="80"/>
      <c r="UIC309" s="80"/>
      <c r="UID309" s="80"/>
      <c r="UIE309" s="80"/>
      <c r="UIF309" s="80"/>
      <c r="UIG309" s="80"/>
      <c r="UIH309" s="80"/>
      <c r="UII309" s="80"/>
      <c r="UIJ309" s="80"/>
      <c r="UIK309" s="80"/>
      <c r="UIL309" s="80"/>
      <c r="UIM309" s="80"/>
      <c r="UIN309" s="80"/>
      <c r="UIO309" s="80"/>
      <c r="UIP309" s="80"/>
      <c r="UIQ309" s="80"/>
      <c r="UIR309" s="80"/>
      <c r="UIS309" s="80"/>
      <c r="UIT309" s="80"/>
      <c r="UIU309" s="80"/>
      <c r="UIV309" s="80"/>
      <c r="UIW309" s="80"/>
      <c r="UIX309" s="80"/>
      <c r="UIY309" s="80"/>
      <c r="UIZ309" s="80"/>
      <c r="UJA309" s="80"/>
      <c r="UJB309" s="80"/>
      <c r="UJC309" s="80"/>
      <c r="UJD309" s="80"/>
      <c r="UJE309" s="80"/>
      <c r="UJF309" s="80"/>
      <c r="UJG309" s="80"/>
      <c r="UJH309" s="80"/>
      <c r="UJI309" s="80"/>
      <c r="UJJ309" s="80"/>
      <c r="UJK309" s="80"/>
      <c r="UJL309" s="80"/>
      <c r="UJM309" s="80"/>
      <c r="UJN309" s="80"/>
      <c r="UJO309" s="80"/>
      <c r="UJP309" s="80"/>
      <c r="UJQ309" s="80"/>
      <c r="UJR309" s="80"/>
      <c r="UJS309" s="80"/>
      <c r="UJT309" s="80"/>
      <c r="UJU309" s="80"/>
      <c r="UJV309" s="80"/>
      <c r="UJW309" s="80"/>
      <c r="UJX309" s="80"/>
      <c r="UJY309" s="80"/>
      <c r="UJZ309" s="80"/>
      <c r="UKA309" s="80"/>
      <c r="UKB309" s="80"/>
      <c r="UKC309" s="80"/>
      <c r="UKD309" s="80"/>
      <c r="UKE309" s="80"/>
      <c r="UKF309" s="80"/>
      <c r="UKG309" s="80"/>
      <c r="UKH309" s="80"/>
      <c r="UKI309" s="80"/>
      <c r="UKJ309" s="80"/>
      <c r="UKK309" s="80"/>
      <c r="UKL309" s="80"/>
      <c r="UKM309" s="80"/>
      <c r="UKN309" s="80"/>
      <c r="UKO309" s="80"/>
      <c r="UKP309" s="80"/>
      <c r="UKQ309" s="80"/>
      <c r="UKR309" s="80"/>
      <c r="UKS309" s="80"/>
      <c r="UKT309" s="80"/>
      <c r="UKU309" s="80"/>
      <c r="UKV309" s="80"/>
      <c r="UKW309" s="80"/>
      <c r="UKX309" s="80"/>
      <c r="UKY309" s="80"/>
      <c r="UKZ309" s="80"/>
      <c r="ULA309" s="80"/>
      <c r="ULB309" s="80"/>
      <c r="ULC309" s="80"/>
      <c r="ULD309" s="80"/>
      <c r="ULE309" s="80"/>
      <c r="ULF309" s="80"/>
      <c r="ULG309" s="80"/>
      <c r="ULH309" s="80"/>
      <c r="ULI309" s="80"/>
      <c r="ULJ309" s="80"/>
      <c r="ULK309" s="80"/>
      <c r="ULL309" s="80"/>
      <c r="ULM309" s="80"/>
      <c r="ULN309" s="80"/>
      <c r="ULO309" s="80"/>
      <c r="ULP309" s="80"/>
      <c r="ULQ309" s="80"/>
      <c r="ULR309" s="80"/>
      <c r="ULS309" s="80"/>
      <c r="ULT309" s="80"/>
      <c r="ULU309" s="80"/>
      <c r="ULV309" s="80"/>
      <c r="ULW309" s="80"/>
      <c r="ULX309" s="80"/>
      <c r="ULY309" s="80"/>
      <c r="ULZ309" s="80"/>
      <c r="UMA309" s="80"/>
      <c r="UMB309" s="80"/>
      <c r="UMC309" s="80"/>
      <c r="UMD309" s="80"/>
      <c r="UME309" s="80"/>
      <c r="UMF309" s="80"/>
      <c r="UMG309" s="80"/>
      <c r="UMH309" s="80"/>
      <c r="UMI309" s="80"/>
      <c r="UMJ309" s="80"/>
      <c r="UMK309" s="80"/>
      <c r="UML309" s="80"/>
      <c r="UMM309" s="80"/>
      <c r="UMN309" s="80"/>
      <c r="UMO309" s="80"/>
      <c r="UMP309" s="80"/>
      <c r="UMQ309" s="80"/>
      <c r="UMR309" s="80"/>
      <c r="UMS309" s="80"/>
      <c r="UMT309" s="80"/>
      <c r="UMU309" s="80"/>
      <c r="UMV309" s="80"/>
      <c r="UMW309" s="80"/>
      <c r="UMX309" s="80"/>
      <c r="UMY309" s="80"/>
      <c r="UMZ309" s="80"/>
      <c r="UNA309" s="80"/>
      <c r="UNB309" s="80"/>
      <c r="UNC309" s="80"/>
      <c r="UND309" s="80"/>
      <c r="UNE309" s="80"/>
      <c r="UNF309" s="80"/>
      <c r="UNG309" s="80"/>
      <c r="UNH309" s="80"/>
      <c r="UNI309" s="80"/>
      <c r="UNJ309" s="80"/>
      <c r="UNK309" s="80"/>
      <c r="UNL309" s="80"/>
      <c r="UNM309" s="80"/>
      <c r="UNN309" s="80"/>
      <c r="UNO309" s="80"/>
      <c r="UNP309" s="80"/>
      <c r="UNQ309" s="80"/>
      <c r="UNR309" s="80"/>
      <c r="UNS309" s="80"/>
      <c r="UNT309" s="80"/>
      <c r="UNU309" s="80"/>
      <c r="UNV309" s="80"/>
      <c r="UNW309" s="80"/>
      <c r="UNX309" s="80"/>
      <c r="UNY309" s="80"/>
      <c r="UNZ309" s="80"/>
      <c r="UOA309" s="80"/>
      <c r="UOB309" s="80"/>
      <c r="UOC309" s="80"/>
      <c r="UOD309" s="80"/>
      <c r="UOE309" s="80"/>
      <c r="UOF309" s="80"/>
      <c r="UOG309" s="80"/>
      <c r="UOH309" s="80"/>
      <c r="UOI309" s="80"/>
      <c r="UOJ309" s="80"/>
      <c r="UOK309" s="80"/>
      <c r="UOL309" s="80"/>
      <c r="UOM309" s="80"/>
      <c r="UON309" s="80"/>
      <c r="UOO309" s="80"/>
      <c r="UOP309" s="80"/>
      <c r="UOQ309" s="80"/>
      <c r="UOR309" s="80"/>
      <c r="UOS309" s="80"/>
      <c r="UOT309" s="80"/>
      <c r="UOU309" s="80"/>
      <c r="UOV309" s="80"/>
      <c r="UOW309" s="80"/>
      <c r="UOX309" s="80"/>
      <c r="UOY309" s="80"/>
      <c r="UOZ309" s="80"/>
      <c r="UPA309" s="80"/>
      <c r="UPB309" s="80"/>
      <c r="UPC309" s="80"/>
      <c r="UPD309" s="80"/>
      <c r="UPE309" s="80"/>
      <c r="UPF309" s="80"/>
      <c r="UPG309" s="80"/>
      <c r="UPH309" s="80"/>
      <c r="UPI309" s="80"/>
      <c r="UPJ309" s="80"/>
      <c r="UPK309" s="80"/>
      <c r="UPL309" s="80"/>
      <c r="UPM309" s="80"/>
      <c r="UPN309" s="80"/>
      <c r="UPO309" s="80"/>
      <c r="UPP309" s="80"/>
      <c r="UPQ309" s="80"/>
      <c r="UPR309" s="80"/>
      <c r="UPS309" s="80"/>
      <c r="UPT309" s="80"/>
      <c r="UPU309" s="80"/>
      <c r="UPV309" s="80"/>
      <c r="UPW309" s="80"/>
      <c r="UPX309" s="80"/>
      <c r="UPY309" s="80"/>
      <c r="UPZ309" s="80"/>
      <c r="UQA309" s="80"/>
      <c r="UQB309" s="80"/>
      <c r="UQC309" s="80"/>
      <c r="UQD309" s="80"/>
      <c r="UQE309" s="80"/>
      <c r="UQF309" s="80"/>
      <c r="UQG309" s="80"/>
      <c r="UQH309" s="80"/>
      <c r="UQI309" s="80"/>
      <c r="UQJ309" s="80"/>
      <c r="UQK309" s="80"/>
      <c r="UQL309" s="80"/>
      <c r="UQM309" s="80"/>
      <c r="UQN309" s="80"/>
      <c r="UQO309" s="80"/>
      <c r="UQP309" s="80"/>
      <c r="UQQ309" s="80"/>
      <c r="UQR309" s="80"/>
      <c r="UQS309" s="80"/>
      <c r="UQT309" s="80"/>
      <c r="UQU309" s="80"/>
      <c r="UQV309" s="80"/>
      <c r="UQW309" s="80"/>
      <c r="UQX309" s="80"/>
      <c r="UQY309" s="80"/>
      <c r="UQZ309" s="80"/>
      <c r="URA309" s="80"/>
      <c r="URB309" s="80"/>
      <c r="URC309" s="80"/>
      <c r="URD309" s="80"/>
      <c r="URE309" s="80"/>
      <c r="URF309" s="80"/>
      <c r="URG309" s="80"/>
      <c r="URH309" s="80"/>
      <c r="URI309" s="80"/>
      <c r="URJ309" s="80"/>
      <c r="URK309" s="80"/>
      <c r="URL309" s="80"/>
      <c r="URM309" s="80"/>
      <c r="URN309" s="80"/>
      <c r="URO309" s="80"/>
      <c r="URP309" s="80"/>
      <c r="URQ309" s="80"/>
      <c r="URR309" s="80"/>
      <c r="URS309" s="80"/>
      <c r="URT309" s="80"/>
      <c r="URU309" s="80"/>
      <c r="URV309" s="80"/>
      <c r="URW309" s="80"/>
      <c r="URX309" s="80"/>
      <c r="URY309" s="80"/>
      <c r="URZ309" s="80"/>
      <c r="USA309" s="80"/>
      <c r="USB309" s="80"/>
      <c r="USC309" s="80"/>
      <c r="USD309" s="80"/>
      <c r="USE309" s="80"/>
      <c r="USF309" s="80"/>
      <c r="USG309" s="80"/>
      <c r="USH309" s="80"/>
      <c r="USI309" s="80"/>
      <c r="USJ309" s="80"/>
      <c r="USK309" s="80"/>
      <c r="USL309" s="80"/>
      <c r="USM309" s="80"/>
      <c r="USN309" s="80"/>
      <c r="USO309" s="80"/>
      <c r="USP309" s="80"/>
      <c r="USQ309" s="80"/>
      <c r="USR309" s="80"/>
      <c r="USS309" s="80"/>
      <c r="UST309" s="80"/>
      <c r="USU309" s="80"/>
      <c r="USV309" s="80"/>
      <c r="USW309" s="80"/>
      <c r="USX309" s="80"/>
      <c r="USY309" s="80"/>
      <c r="USZ309" s="80"/>
      <c r="UTA309" s="80"/>
      <c r="UTB309" s="80"/>
      <c r="UTC309" s="80"/>
      <c r="UTD309" s="80"/>
      <c r="UTE309" s="80"/>
      <c r="UTF309" s="80"/>
      <c r="UTG309" s="80"/>
      <c r="UTH309" s="80"/>
      <c r="UTI309" s="80"/>
      <c r="UTJ309" s="80"/>
      <c r="UTK309" s="80"/>
      <c r="UTL309" s="80"/>
      <c r="UTM309" s="80"/>
      <c r="UTN309" s="80"/>
      <c r="UTO309" s="80"/>
      <c r="UTP309" s="80"/>
      <c r="UTQ309" s="80"/>
      <c r="UTR309" s="80"/>
      <c r="UTS309" s="80"/>
      <c r="UTT309" s="80"/>
      <c r="UTU309" s="80"/>
      <c r="UTV309" s="80"/>
      <c r="UTW309" s="80"/>
      <c r="UTX309" s="80"/>
      <c r="UTY309" s="80"/>
      <c r="UTZ309" s="80"/>
      <c r="UUA309" s="80"/>
      <c r="UUB309" s="80"/>
      <c r="UUC309" s="80"/>
      <c r="UUD309" s="80"/>
      <c r="UUE309" s="80"/>
      <c r="UUF309" s="80"/>
      <c r="UUG309" s="80"/>
      <c r="UUH309" s="80"/>
      <c r="UUI309" s="80"/>
      <c r="UUJ309" s="80"/>
      <c r="UUK309" s="80"/>
      <c r="UUL309" s="80"/>
      <c r="UUM309" s="80"/>
      <c r="UUN309" s="80"/>
      <c r="UUO309" s="80"/>
      <c r="UUP309" s="80"/>
      <c r="UUQ309" s="80"/>
      <c r="UUR309" s="80"/>
      <c r="UUS309" s="80"/>
      <c r="UUT309" s="80"/>
      <c r="UUU309" s="80"/>
      <c r="UUV309" s="80"/>
      <c r="UUW309" s="80"/>
      <c r="UUX309" s="80"/>
      <c r="UUY309" s="80"/>
      <c r="UUZ309" s="80"/>
      <c r="UVA309" s="80"/>
      <c r="UVB309" s="80"/>
      <c r="UVC309" s="80"/>
      <c r="UVD309" s="80"/>
      <c r="UVE309" s="80"/>
      <c r="UVF309" s="80"/>
      <c r="UVG309" s="80"/>
      <c r="UVH309" s="80"/>
      <c r="UVI309" s="80"/>
      <c r="UVJ309" s="80"/>
      <c r="UVK309" s="80"/>
      <c r="UVL309" s="80"/>
      <c r="UVM309" s="80"/>
      <c r="UVN309" s="80"/>
      <c r="UVO309" s="80"/>
      <c r="UVP309" s="80"/>
      <c r="UVQ309" s="80"/>
      <c r="UVR309" s="80"/>
      <c r="UVS309" s="80"/>
      <c r="UVT309" s="80"/>
      <c r="UVU309" s="80"/>
      <c r="UVV309" s="80"/>
      <c r="UVW309" s="80"/>
      <c r="UVX309" s="80"/>
      <c r="UVY309" s="80"/>
      <c r="UVZ309" s="80"/>
      <c r="UWA309" s="80"/>
      <c r="UWB309" s="80"/>
      <c r="UWC309" s="80"/>
      <c r="UWD309" s="80"/>
      <c r="UWE309" s="80"/>
      <c r="UWF309" s="80"/>
      <c r="UWG309" s="80"/>
      <c r="UWH309" s="80"/>
      <c r="UWI309" s="80"/>
      <c r="UWJ309" s="80"/>
      <c r="UWK309" s="80"/>
      <c r="UWL309" s="80"/>
      <c r="UWM309" s="80"/>
      <c r="UWN309" s="80"/>
      <c r="UWO309" s="80"/>
      <c r="UWP309" s="80"/>
      <c r="UWQ309" s="80"/>
      <c r="UWR309" s="80"/>
      <c r="UWS309" s="80"/>
      <c r="UWT309" s="80"/>
      <c r="UWU309" s="80"/>
      <c r="UWV309" s="80"/>
      <c r="UWW309" s="80"/>
      <c r="UWX309" s="80"/>
      <c r="UWY309" s="80"/>
      <c r="UWZ309" s="80"/>
      <c r="UXA309" s="80"/>
      <c r="UXB309" s="80"/>
      <c r="UXC309" s="80"/>
      <c r="UXD309" s="80"/>
      <c r="UXE309" s="80"/>
      <c r="UXF309" s="80"/>
      <c r="UXG309" s="80"/>
      <c r="UXH309" s="80"/>
      <c r="UXI309" s="80"/>
      <c r="UXJ309" s="80"/>
      <c r="UXK309" s="80"/>
      <c r="UXL309" s="80"/>
      <c r="UXM309" s="80"/>
      <c r="UXN309" s="80"/>
      <c r="UXO309" s="80"/>
      <c r="UXP309" s="80"/>
      <c r="UXQ309" s="80"/>
      <c r="UXR309" s="80"/>
      <c r="UXS309" s="80"/>
      <c r="UXT309" s="80"/>
      <c r="UXU309" s="80"/>
      <c r="UXV309" s="80"/>
      <c r="UXW309" s="80"/>
      <c r="UXX309" s="80"/>
      <c r="UXY309" s="80"/>
      <c r="UXZ309" s="80"/>
      <c r="UYA309" s="80"/>
      <c r="UYB309" s="80"/>
      <c r="UYC309" s="80"/>
      <c r="UYD309" s="80"/>
      <c r="UYE309" s="80"/>
      <c r="UYF309" s="80"/>
      <c r="UYG309" s="80"/>
      <c r="UYH309" s="80"/>
      <c r="UYI309" s="80"/>
      <c r="UYJ309" s="80"/>
      <c r="UYK309" s="80"/>
      <c r="UYL309" s="80"/>
      <c r="UYM309" s="80"/>
      <c r="UYN309" s="80"/>
      <c r="UYO309" s="80"/>
      <c r="UYP309" s="80"/>
      <c r="UYQ309" s="80"/>
      <c r="UYR309" s="80"/>
      <c r="UYS309" s="80"/>
      <c r="UYT309" s="80"/>
      <c r="UYU309" s="80"/>
      <c r="UYV309" s="80"/>
      <c r="UYW309" s="80"/>
      <c r="UYX309" s="80"/>
      <c r="UYY309" s="80"/>
      <c r="UYZ309" s="80"/>
      <c r="UZA309" s="80"/>
      <c r="UZB309" s="80"/>
      <c r="UZC309" s="80"/>
      <c r="UZD309" s="80"/>
      <c r="UZE309" s="80"/>
      <c r="UZF309" s="80"/>
      <c r="UZG309" s="80"/>
      <c r="UZH309" s="80"/>
      <c r="UZI309" s="80"/>
      <c r="UZJ309" s="80"/>
      <c r="UZK309" s="80"/>
      <c r="UZL309" s="80"/>
      <c r="UZM309" s="80"/>
      <c r="UZN309" s="80"/>
      <c r="UZO309" s="80"/>
      <c r="UZP309" s="80"/>
      <c r="UZQ309" s="80"/>
      <c r="UZR309" s="80"/>
      <c r="UZS309" s="80"/>
      <c r="UZT309" s="80"/>
      <c r="UZU309" s="80"/>
      <c r="UZV309" s="80"/>
      <c r="UZW309" s="80"/>
      <c r="UZX309" s="80"/>
      <c r="UZY309" s="80"/>
      <c r="UZZ309" s="80"/>
      <c r="VAA309" s="80"/>
      <c r="VAB309" s="80"/>
      <c r="VAC309" s="80"/>
      <c r="VAD309" s="80"/>
      <c r="VAE309" s="80"/>
      <c r="VAF309" s="80"/>
      <c r="VAG309" s="80"/>
      <c r="VAH309" s="80"/>
      <c r="VAI309" s="80"/>
      <c r="VAJ309" s="80"/>
      <c r="VAK309" s="80"/>
      <c r="VAL309" s="80"/>
      <c r="VAM309" s="80"/>
      <c r="VAN309" s="80"/>
      <c r="VAO309" s="80"/>
      <c r="VAP309" s="80"/>
      <c r="VAQ309" s="80"/>
      <c r="VAR309" s="80"/>
      <c r="VAS309" s="80"/>
      <c r="VAT309" s="80"/>
      <c r="VAU309" s="80"/>
      <c r="VAV309" s="80"/>
      <c r="VAW309" s="80"/>
      <c r="VAX309" s="80"/>
      <c r="VAY309" s="80"/>
      <c r="VAZ309" s="80"/>
      <c r="VBA309" s="80"/>
      <c r="VBB309" s="80"/>
      <c r="VBC309" s="80"/>
      <c r="VBD309" s="80"/>
      <c r="VBE309" s="80"/>
      <c r="VBF309" s="80"/>
      <c r="VBG309" s="80"/>
      <c r="VBH309" s="80"/>
      <c r="VBI309" s="80"/>
      <c r="VBJ309" s="80"/>
      <c r="VBK309" s="80"/>
      <c r="VBL309" s="80"/>
      <c r="VBM309" s="80"/>
      <c r="VBN309" s="80"/>
      <c r="VBO309" s="80"/>
      <c r="VBP309" s="80"/>
      <c r="VBQ309" s="80"/>
      <c r="VBR309" s="80"/>
      <c r="VBS309" s="80"/>
      <c r="VBT309" s="80"/>
      <c r="VBU309" s="80"/>
      <c r="VBV309" s="80"/>
      <c r="VBW309" s="80"/>
      <c r="VBX309" s="80"/>
      <c r="VBY309" s="80"/>
      <c r="VBZ309" s="80"/>
      <c r="VCA309" s="80"/>
      <c r="VCB309" s="80"/>
      <c r="VCC309" s="80"/>
      <c r="VCD309" s="80"/>
      <c r="VCE309" s="80"/>
      <c r="VCF309" s="80"/>
      <c r="VCG309" s="80"/>
      <c r="VCH309" s="80"/>
      <c r="VCI309" s="80"/>
      <c r="VCJ309" s="80"/>
      <c r="VCK309" s="80"/>
      <c r="VCL309" s="80"/>
      <c r="VCM309" s="80"/>
      <c r="VCN309" s="80"/>
      <c r="VCO309" s="80"/>
      <c r="VCP309" s="80"/>
      <c r="VCQ309" s="80"/>
      <c r="VCR309" s="80"/>
      <c r="VCS309" s="80"/>
      <c r="VCT309" s="80"/>
      <c r="VCU309" s="80"/>
      <c r="VCV309" s="80"/>
      <c r="VCW309" s="80"/>
      <c r="VCX309" s="80"/>
      <c r="VCY309" s="80"/>
      <c r="VCZ309" s="80"/>
      <c r="VDA309" s="80"/>
      <c r="VDB309" s="80"/>
      <c r="VDC309" s="80"/>
      <c r="VDD309" s="80"/>
      <c r="VDE309" s="80"/>
      <c r="VDF309" s="80"/>
      <c r="VDG309" s="80"/>
      <c r="VDH309" s="80"/>
      <c r="VDI309" s="80"/>
      <c r="VDJ309" s="80"/>
      <c r="VDK309" s="80"/>
      <c r="VDL309" s="80"/>
      <c r="VDM309" s="80"/>
      <c r="VDN309" s="80"/>
      <c r="VDO309" s="80"/>
      <c r="VDP309" s="80"/>
      <c r="VDQ309" s="80"/>
      <c r="VDR309" s="80"/>
      <c r="VDS309" s="80"/>
      <c r="VDT309" s="80"/>
      <c r="VDU309" s="80"/>
      <c r="VDV309" s="80"/>
      <c r="VDW309" s="80"/>
      <c r="VDX309" s="80"/>
      <c r="VDY309" s="80"/>
      <c r="VDZ309" s="80"/>
      <c r="VEA309" s="80"/>
      <c r="VEB309" s="80"/>
      <c r="VEC309" s="80"/>
      <c r="VED309" s="80"/>
      <c r="VEE309" s="80"/>
      <c r="VEF309" s="80"/>
      <c r="VEG309" s="80"/>
      <c r="VEH309" s="80"/>
      <c r="VEI309" s="80"/>
      <c r="VEJ309" s="80"/>
      <c r="VEK309" s="80"/>
      <c r="VEL309" s="80"/>
      <c r="VEM309" s="80"/>
      <c r="VEN309" s="80"/>
      <c r="VEO309" s="80"/>
      <c r="VEP309" s="80"/>
      <c r="VEQ309" s="80"/>
      <c r="VER309" s="80"/>
      <c r="VES309" s="80"/>
      <c r="VET309" s="80"/>
      <c r="VEU309" s="80"/>
      <c r="VEV309" s="80"/>
      <c r="VEW309" s="80"/>
      <c r="VEX309" s="80"/>
      <c r="VEY309" s="80"/>
      <c r="VEZ309" s="80"/>
      <c r="VFA309" s="80"/>
      <c r="VFB309" s="80"/>
      <c r="VFC309" s="80"/>
      <c r="VFD309" s="80"/>
      <c r="VFE309" s="80"/>
      <c r="VFF309" s="80"/>
      <c r="VFG309" s="80"/>
      <c r="VFH309" s="80"/>
      <c r="VFI309" s="80"/>
      <c r="VFJ309" s="80"/>
      <c r="VFK309" s="80"/>
      <c r="VFL309" s="80"/>
      <c r="VFM309" s="80"/>
      <c r="VFN309" s="80"/>
      <c r="VFO309" s="80"/>
      <c r="VFP309" s="80"/>
      <c r="VFQ309" s="80"/>
      <c r="VFR309" s="80"/>
      <c r="VFS309" s="80"/>
      <c r="VFT309" s="80"/>
      <c r="VFU309" s="80"/>
      <c r="VFV309" s="80"/>
      <c r="VFW309" s="80"/>
      <c r="VFX309" s="80"/>
      <c r="VFY309" s="80"/>
      <c r="VFZ309" s="80"/>
      <c r="VGA309" s="80"/>
      <c r="VGB309" s="80"/>
      <c r="VGC309" s="80"/>
      <c r="VGD309" s="80"/>
      <c r="VGE309" s="80"/>
      <c r="VGF309" s="80"/>
      <c r="VGG309" s="80"/>
      <c r="VGH309" s="80"/>
      <c r="VGI309" s="80"/>
      <c r="VGJ309" s="80"/>
      <c r="VGK309" s="80"/>
      <c r="VGL309" s="80"/>
      <c r="VGM309" s="80"/>
      <c r="VGN309" s="80"/>
      <c r="VGO309" s="80"/>
      <c r="VGP309" s="80"/>
      <c r="VGQ309" s="80"/>
      <c r="VGR309" s="80"/>
      <c r="VGS309" s="80"/>
      <c r="VGT309" s="80"/>
      <c r="VGU309" s="80"/>
      <c r="VGV309" s="80"/>
      <c r="VGW309" s="80"/>
      <c r="VGX309" s="80"/>
      <c r="VGY309" s="80"/>
      <c r="VGZ309" s="80"/>
      <c r="VHA309" s="80"/>
      <c r="VHB309" s="80"/>
      <c r="VHC309" s="80"/>
      <c r="VHD309" s="80"/>
      <c r="VHE309" s="80"/>
      <c r="VHF309" s="80"/>
      <c r="VHG309" s="80"/>
      <c r="VHH309" s="80"/>
      <c r="VHI309" s="80"/>
      <c r="VHJ309" s="80"/>
      <c r="VHK309" s="80"/>
      <c r="VHL309" s="80"/>
      <c r="VHM309" s="80"/>
      <c r="VHN309" s="80"/>
      <c r="VHO309" s="80"/>
      <c r="VHP309" s="80"/>
      <c r="VHQ309" s="80"/>
      <c r="VHR309" s="80"/>
      <c r="VHS309" s="80"/>
      <c r="VHT309" s="80"/>
      <c r="VHU309" s="80"/>
      <c r="VHV309" s="80"/>
      <c r="VHW309" s="80"/>
      <c r="VHX309" s="80"/>
      <c r="VHY309" s="80"/>
      <c r="VHZ309" s="80"/>
      <c r="VIA309" s="80"/>
      <c r="VIB309" s="80"/>
      <c r="VIC309" s="80"/>
      <c r="VID309" s="80"/>
      <c r="VIE309" s="80"/>
      <c r="VIF309" s="80"/>
      <c r="VIG309" s="80"/>
      <c r="VIH309" s="80"/>
      <c r="VII309" s="80"/>
      <c r="VIJ309" s="80"/>
      <c r="VIK309" s="80"/>
      <c r="VIL309" s="80"/>
      <c r="VIM309" s="80"/>
      <c r="VIN309" s="80"/>
      <c r="VIO309" s="80"/>
      <c r="VIP309" s="80"/>
      <c r="VIQ309" s="80"/>
      <c r="VIR309" s="80"/>
      <c r="VIS309" s="80"/>
      <c r="VIT309" s="80"/>
      <c r="VIU309" s="80"/>
      <c r="VIV309" s="80"/>
      <c r="VIW309" s="80"/>
      <c r="VIX309" s="80"/>
      <c r="VIY309" s="80"/>
      <c r="VIZ309" s="80"/>
      <c r="VJA309" s="80"/>
      <c r="VJB309" s="80"/>
      <c r="VJC309" s="80"/>
      <c r="VJD309" s="80"/>
      <c r="VJE309" s="80"/>
      <c r="VJF309" s="80"/>
      <c r="VJG309" s="80"/>
      <c r="VJH309" s="80"/>
      <c r="VJI309" s="80"/>
      <c r="VJJ309" s="80"/>
      <c r="VJK309" s="80"/>
      <c r="VJL309" s="80"/>
      <c r="VJM309" s="80"/>
      <c r="VJN309" s="80"/>
      <c r="VJO309" s="80"/>
      <c r="VJP309" s="80"/>
      <c r="VJQ309" s="80"/>
      <c r="VJR309" s="80"/>
      <c r="VJS309" s="80"/>
      <c r="VJT309" s="80"/>
      <c r="VJU309" s="80"/>
      <c r="VJV309" s="80"/>
      <c r="VJW309" s="80"/>
      <c r="VJX309" s="80"/>
      <c r="VJY309" s="80"/>
      <c r="VJZ309" s="80"/>
      <c r="VKA309" s="80"/>
      <c r="VKB309" s="80"/>
      <c r="VKC309" s="80"/>
      <c r="VKD309" s="80"/>
      <c r="VKE309" s="80"/>
      <c r="VKF309" s="80"/>
      <c r="VKG309" s="80"/>
      <c r="VKH309" s="80"/>
      <c r="VKI309" s="80"/>
      <c r="VKJ309" s="80"/>
      <c r="VKK309" s="80"/>
      <c r="VKL309" s="80"/>
      <c r="VKM309" s="80"/>
      <c r="VKN309" s="80"/>
      <c r="VKO309" s="80"/>
      <c r="VKP309" s="80"/>
      <c r="VKQ309" s="80"/>
      <c r="VKR309" s="80"/>
      <c r="VKS309" s="80"/>
      <c r="VKT309" s="80"/>
      <c r="VKU309" s="80"/>
      <c r="VKV309" s="80"/>
      <c r="VKW309" s="80"/>
      <c r="VKX309" s="80"/>
      <c r="VKY309" s="80"/>
      <c r="VKZ309" s="80"/>
      <c r="VLA309" s="80"/>
      <c r="VLB309" s="80"/>
      <c r="VLC309" s="80"/>
      <c r="VLD309" s="80"/>
      <c r="VLE309" s="80"/>
      <c r="VLF309" s="80"/>
      <c r="VLG309" s="80"/>
      <c r="VLH309" s="80"/>
      <c r="VLI309" s="80"/>
      <c r="VLJ309" s="80"/>
      <c r="VLK309" s="80"/>
      <c r="VLL309" s="80"/>
      <c r="VLM309" s="80"/>
      <c r="VLN309" s="80"/>
      <c r="VLO309" s="80"/>
      <c r="VLP309" s="80"/>
      <c r="VLQ309" s="80"/>
      <c r="VLR309" s="80"/>
      <c r="VLS309" s="80"/>
      <c r="VLT309" s="80"/>
      <c r="VLU309" s="80"/>
      <c r="VLV309" s="80"/>
      <c r="VLW309" s="80"/>
      <c r="VLX309" s="80"/>
      <c r="VLY309" s="80"/>
      <c r="VLZ309" s="80"/>
      <c r="VMA309" s="80"/>
      <c r="VMB309" s="80"/>
      <c r="VMC309" s="80"/>
      <c r="VMD309" s="80"/>
      <c r="VME309" s="80"/>
      <c r="VMF309" s="80"/>
      <c r="VMG309" s="80"/>
      <c r="VMH309" s="80"/>
      <c r="VMI309" s="80"/>
      <c r="VMJ309" s="80"/>
      <c r="VMK309" s="80"/>
      <c r="VML309" s="80"/>
      <c r="VMM309" s="80"/>
      <c r="VMN309" s="80"/>
      <c r="VMO309" s="80"/>
      <c r="VMP309" s="80"/>
      <c r="VMQ309" s="80"/>
      <c r="VMR309" s="80"/>
      <c r="VMS309" s="80"/>
      <c r="VMT309" s="80"/>
      <c r="VMU309" s="80"/>
      <c r="VMV309" s="80"/>
      <c r="VMW309" s="80"/>
      <c r="VMX309" s="80"/>
      <c r="VMY309" s="80"/>
      <c r="VMZ309" s="80"/>
      <c r="VNA309" s="80"/>
      <c r="VNB309" s="80"/>
      <c r="VNC309" s="80"/>
      <c r="VND309" s="80"/>
      <c r="VNE309" s="80"/>
      <c r="VNF309" s="80"/>
      <c r="VNG309" s="80"/>
      <c r="VNH309" s="80"/>
      <c r="VNI309" s="80"/>
      <c r="VNJ309" s="80"/>
      <c r="VNK309" s="80"/>
      <c r="VNL309" s="80"/>
      <c r="VNM309" s="80"/>
      <c r="VNN309" s="80"/>
      <c r="VNO309" s="80"/>
      <c r="VNP309" s="80"/>
      <c r="VNQ309" s="80"/>
      <c r="VNR309" s="80"/>
      <c r="VNS309" s="80"/>
      <c r="VNT309" s="80"/>
      <c r="VNU309" s="80"/>
      <c r="VNV309" s="80"/>
      <c r="VNW309" s="80"/>
      <c r="VNX309" s="80"/>
      <c r="VNY309" s="80"/>
      <c r="VNZ309" s="80"/>
      <c r="VOA309" s="80"/>
      <c r="VOB309" s="80"/>
      <c r="VOC309" s="80"/>
      <c r="VOD309" s="80"/>
      <c r="VOE309" s="80"/>
      <c r="VOF309" s="80"/>
      <c r="VOG309" s="80"/>
      <c r="VOH309" s="80"/>
      <c r="VOI309" s="80"/>
      <c r="VOJ309" s="80"/>
      <c r="VOK309" s="80"/>
      <c r="VOL309" s="80"/>
      <c r="VOM309" s="80"/>
      <c r="VON309" s="80"/>
      <c r="VOO309" s="80"/>
      <c r="VOP309" s="80"/>
      <c r="VOQ309" s="80"/>
      <c r="VOR309" s="80"/>
      <c r="VOS309" s="80"/>
      <c r="VOT309" s="80"/>
      <c r="VOU309" s="80"/>
      <c r="VOV309" s="80"/>
      <c r="VOW309" s="80"/>
      <c r="VOX309" s="80"/>
      <c r="VOY309" s="80"/>
      <c r="VOZ309" s="80"/>
      <c r="VPA309" s="80"/>
      <c r="VPB309" s="80"/>
      <c r="VPC309" s="80"/>
      <c r="VPD309" s="80"/>
      <c r="VPE309" s="80"/>
      <c r="VPF309" s="80"/>
      <c r="VPG309" s="80"/>
      <c r="VPH309" s="80"/>
      <c r="VPI309" s="80"/>
      <c r="VPJ309" s="80"/>
      <c r="VPK309" s="80"/>
      <c r="VPL309" s="80"/>
      <c r="VPM309" s="80"/>
      <c r="VPN309" s="80"/>
      <c r="VPO309" s="80"/>
      <c r="VPP309" s="80"/>
      <c r="VPQ309" s="80"/>
      <c r="VPR309" s="80"/>
      <c r="VPS309" s="80"/>
      <c r="VPT309" s="80"/>
      <c r="VPU309" s="80"/>
      <c r="VPV309" s="80"/>
      <c r="VPW309" s="80"/>
      <c r="VPX309" s="80"/>
      <c r="VPY309" s="80"/>
      <c r="VPZ309" s="80"/>
      <c r="VQA309" s="80"/>
      <c r="VQB309" s="80"/>
      <c r="VQC309" s="80"/>
      <c r="VQD309" s="80"/>
      <c r="VQE309" s="80"/>
      <c r="VQF309" s="80"/>
      <c r="VQG309" s="80"/>
      <c r="VQH309" s="80"/>
      <c r="VQI309" s="80"/>
      <c r="VQJ309" s="80"/>
      <c r="VQK309" s="80"/>
      <c r="VQL309" s="80"/>
      <c r="VQM309" s="80"/>
      <c r="VQN309" s="80"/>
      <c r="VQO309" s="80"/>
      <c r="VQP309" s="80"/>
      <c r="VQQ309" s="80"/>
      <c r="VQR309" s="80"/>
      <c r="VQS309" s="80"/>
      <c r="VQT309" s="80"/>
      <c r="VQU309" s="80"/>
      <c r="VQV309" s="80"/>
      <c r="VQW309" s="80"/>
      <c r="VQX309" s="80"/>
      <c r="VQY309" s="80"/>
      <c r="VQZ309" s="80"/>
      <c r="VRA309" s="80"/>
      <c r="VRB309" s="80"/>
      <c r="VRC309" s="80"/>
      <c r="VRD309" s="80"/>
      <c r="VRE309" s="80"/>
      <c r="VRF309" s="80"/>
      <c r="VRG309" s="80"/>
      <c r="VRH309" s="80"/>
      <c r="VRI309" s="80"/>
      <c r="VRJ309" s="80"/>
      <c r="VRK309" s="80"/>
      <c r="VRL309" s="80"/>
      <c r="VRM309" s="80"/>
      <c r="VRN309" s="80"/>
      <c r="VRO309" s="80"/>
      <c r="VRP309" s="80"/>
      <c r="VRQ309" s="80"/>
      <c r="VRR309" s="80"/>
      <c r="VRS309" s="80"/>
      <c r="VRT309" s="80"/>
      <c r="VRU309" s="80"/>
      <c r="VRV309" s="80"/>
      <c r="VRW309" s="80"/>
      <c r="VRX309" s="80"/>
      <c r="VRY309" s="80"/>
      <c r="VRZ309" s="80"/>
      <c r="VSA309" s="80"/>
      <c r="VSB309" s="80"/>
      <c r="VSC309" s="80"/>
      <c r="VSD309" s="80"/>
      <c r="VSE309" s="80"/>
      <c r="VSF309" s="80"/>
      <c r="VSG309" s="80"/>
      <c r="VSH309" s="80"/>
      <c r="VSI309" s="80"/>
      <c r="VSJ309" s="80"/>
      <c r="VSK309" s="80"/>
      <c r="VSL309" s="80"/>
      <c r="VSM309" s="80"/>
      <c r="VSN309" s="80"/>
      <c r="VSO309" s="80"/>
      <c r="VSP309" s="80"/>
      <c r="VSQ309" s="80"/>
      <c r="VSR309" s="80"/>
      <c r="VSS309" s="80"/>
      <c r="VST309" s="80"/>
      <c r="VSU309" s="80"/>
      <c r="VSV309" s="80"/>
      <c r="VSW309" s="80"/>
      <c r="VSX309" s="80"/>
      <c r="VSY309" s="80"/>
      <c r="VSZ309" s="80"/>
      <c r="VTA309" s="80"/>
      <c r="VTB309" s="80"/>
      <c r="VTC309" s="80"/>
      <c r="VTD309" s="80"/>
      <c r="VTE309" s="80"/>
      <c r="VTF309" s="80"/>
      <c r="VTG309" s="80"/>
      <c r="VTH309" s="80"/>
      <c r="VTI309" s="80"/>
      <c r="VTJ309" s="80"/>
      <c r="VTK309" s="80"/>
      <c r="VTL309" s="80"/>
      <c r="VTM309" s="80"/>
      <c r="VTN309" s="80"/>
      <c r="VTO309" s="80"/>
      <c r="VTP309" s="80"/>
      <c r="VTQ309" s="80"/>
      <c r="VTR309" s="80"/>
      <c r="VTS309" s="80"/>
      <c r="VTT309" s="80"/>
      <c r="VTU309" s="80"/>
      <c r="VTV309" s="80"/>
      <c r="VTW309" s="80"/>
      <c r="VTX309" s="80"/>
      <c r="VTY309" s="80"/>
      <c r="VTZ309" s="80"/>
      <c r="VUA309" s="80"/>
      <c r="VUB309" s="80"/>
      <c r="VUC309" s="80"/>
      <c r="VUD309" s="80"/>
      <c r="VUE309" s="80"/>
      <c r="VUF309" s="80"/>
      <c r="VUG309" s="80"/>
      <c r="VUH309" s="80"/>
      <c r="VUI309" s="80"/>
      <c r="VUJ309" s="80"/>
      <c r="VUK309" s="80"/>
      <c r="VUL309" s="80"/>
      <c r="VUM309" s="80"/>
      <c r="VUN309" s="80"/>
      <c r="VUO309" s="80"/>
      <c r="VUP309" s="80"/>
      <c r="VUQ309" s="80"/>
      <c r="VUR309" s="80"/>
      <c r="VUS309" s="80"/>
      <c r="VUT309" s="80"/>
      <c r="VUU309" s="80"/>
      <c r="VUV309" s="80"/>
      <c r="VUW309" s="80"/>
      <c r="VUX309" s="80"/>
      <c r="VUY309" s="80"/>
      <c r="VUZ309" s="80"/>
      <c r="VVA309" s="80"/>
      <c r="VVB309" s="80"/>
      <c r="VVC309" s="80"/>
      <c r="VVD309" s="80"/>
      <c r="VVE309" s="80"/>
      <c r="VVF309" s="80"/>
      <c r="VVG309" s="80"/>
      <c r="VVH309" s="80"/>
      <c r="VVI309" s="80"/>
      <c r="VVJ309" s="80"/>
      <c r="VVK309" s="80"/>
      <c r="VVL309" s="80"/>
      <c r="VVM309" s="80"/>
      <c r="VVN309" s="80"/>
      <c r="VVO309" s="80"/>
      <c r="VVP309" s="80"/>
      <c r="VVQ309" s="80"/>
      <c r="VVR309" s="80"/>
      <c r="VVS309" s="80"/>
      <c r="VVT309" s="80"/>
      <c r="VVU309" s="80"/>
      <c r="VVV309" s="80"/>
      <c r="VVW309" s="80"/>
      <c r="VVX309" s="80"/>
      <c r="VVY309" s="80"/>
      <c r="VVZ309" s="80"/>
      <c r="VWA309" s="80"/>
      <c r="VWB309" s="80"/>
      <c r="VWC309" s="80"/>
      <c r="VWD309" s="80"/>
      <c r="VWE309" s="80"/>
      <c r="VWF309" s="80"/>
      <c r="VWG309" s="80"/>
      <c r="VWH309" s="80"/>
      <c r="VWI309" s="80"/>
      <c r="VWJ309" s="80"/>
      <c r="VWK309" s="80"/>
      <c r="VWL309" s="80"/>
      <c r="VWM309" s="80"/>
      <c r="VWN309" s="80"/>
      <c r="VWO309" s="80"/>
      <c r="VWP309" s="80"/>
      <c r="VWQ309" s="80"/>
      <c r="VWR309" s="80"/>
      <c r="VWS309" s="80"/>
      <c r="VWT309" s="80"/>
      <c r="VWU309" s="80"/>
      <c r="VWV309" s="80"/>
      <c r="VWW309" s="80"/>
      <c r="VWX309" s="80"/>
      <c r="VWY309" s="80"/>
      <c r="VWZ309" s="80"/>
      <c r="VXA309" s="80"/>
      <c r="VXB309" s="80"/>
      <c r="VXC309" s="80"/>
      <c r="VXD309" s="80"/>
      <c r="VXE309" s="80"/>
      <c r="VXF309" s="80"/>
      <c r="VXG309" s="80"/>
      <c r="VXH309" s="80"/>
      <c r="VXI309" s="80"/>
      <c r="VXJ309" s="80"/>
      <c r="VXK309" s="80"/>
      <c r="VXL309" s="80"/>
      <c r="VXM309" s="80"/>
      <c r="VXN309" s="80"/>
      <c r="VXO309" s="80"/>
      <c r="VXP309" s="80"/>
      <c r="VXQ309" s="80"/>
      <c r="VXR309" s="80"/>
      <c r="VXS309" s="80"/>
      <c r="VXT309" s="80"/>
      <c r="VXU309" s="80"/>
      <c r="VXV309" s="80"/>
      <c r="VXW309" s="80"/>
      <c r="VXX309" s="80"/>
      <c r="VXY309" s="80"/>
      <c r="VXZ309" s="80"/>
      <c r="VYA309" s="80"/>
      <c r="VYB309" s="80"/>
      <c r="VYC309" s="80"/>
      <c r="VYD309" s="80"/>
      <c r="VYE309" s="80"/>
      <c r="VYF309" s="80"/>
      <c r="VYG309" s="80"/>
      <c r="VYH309" s="80"/>
      <c r="VYI309" s="80"/>
      <c r="VYJ309" s="80"/>
      <c r="VYK309" s="80"/>
      <c r="VYL309" s="80"/>
      <c r="VYM309" s="80"/>
      <c r="VYN309" s="80"/>
      <c r="VYO309" s="80"/>
      <c r="VYP309" s="80"/>
      <c r="VYQ309" s="80"/>
      <c r="VYR309" s="80"/>
      <c r="VYS309" s="80"/>
      <c r="VYT309" s="80"/>
      <c r="VYU309" s="80"/>
      <c r="VYV309" s="80"/>
      <c r="VYW309" s="80"/>
      <c r="VYX309" s="80"/>
      <c r="VYY309" s="80"/>
      <c r="VYZ309" s="80"/>
      <c r="VZA309" s="80"/>
      <c r="VZB309" s="80"/>
      <c r="VZC309" s="80"/>
      <c r="VZD309" s="80"/>
      <c r="VZE309" s="80"/>
      <c r="VZF309" s="80"/>
      <c r="VZG309" s="80"/>
      <c r="VZH309" s="80"/>
      <c r="VZI309" s="80"/>
      <c r="VZJ309" s="80"/>
      <c r="VZK309" s="80"/>
      <c r="VZL309" s="80"/>
      <c r="VZM309" s="80"/>
      <c r="VZN309" s="80"/>
      <c r="VZO309" s="80"/>
      <c r="VZP309" s="80"/>
      <c r="VZQ309" s="80"/>
      <c r="VZR309" s="80"/>
      <c r="VZS309" s="80"/>
      <c r="VZT309" s="80"/>
      <c r="VZU309" s="80"/>
      <c r="VZV309" s="80"/>
      <c r="VZW309" s="80"/>
      <c r="VZX309" s="80"/>
      <c r="VZY309" s="80"/>
      <c r="VZZ309" s="80"/>
      <c r="WAA309" s="80"/>
      <c r="WAB309" s="80"/>
      <c r="WAC309" s="80"/>
      <c r="WAD309" s="80"/>
      <c r="WAE309" s="80"/>
      <c r="WAF309" s="80"/>
      <c r="WAG309" s="80"/>
      <c r="WAH309" s="80"/>
      <c r="WAI309" s="80"/>
      <c r="WAJ309" s="80"/>
      <c r="WAK309" s="80"/>
      <c r="WAL309" s="80"/>
      <c r="WAM309" s="80"/>
      <c r="WAN309" s="80"/>
      <c r="WAO309" s="80"/>
      <c r="WAP309" s="80"/>
      <c r="WAQ309" s="80"/>
      <c r="WAR309" s="80"/>
      <c r="WAS309" s="80"/>
      <c r="WAT309" s="80"/>
      <c r="WAU309" s="80"/>
      <c r="WAV309" s="80"/>
      <c r="WAW309" s="80"/>
      <c r="WAX309" s="80"/>
      <c r="WAY309" s="80"/>
      <c r="WAZ309" s="80"/>
      <c r="WBA309" s="80"/>
      <c r="WBB309" s="80"/>
      <c r="WBC309" s="80"/>
      <c r="WBD309" s="80"/>
      <c r="WBE309" s="80"/>
      <c r="WBF309" s="80"/>
      <c r="WBG309" s="80"/>
      <c r="WBH309" s="80"/>
      <c r="WBI309" s="80"/>
      <c r="WBJ309" s="80"/>
      <c r="WBK309" s="80"/>
      <c r="WBL309" s="80"/>
      <c r="WBM309" s="80"/>
      <c r="WBN309" s="80"/>
      <c r="WBO309" s="80"/>
      <c r="WBP309" s="80"/>
      <c r="WBQ309" s="80"/>
      <c r="WBR309" s="80"/>
      <c r="WBS309" s="80"/>
      <c r="WBT309" s="80"/>
      <c r="WBU309" s="80"/>
      <c r="WBV309" s="80"/>
      <c r="WBW309" s="80"/>
      <c r="WBX309" s="80"/>
      <c r="WBY309" s="80"/>
      <c r="WBZ309" s="80"/>
      <c r="WCA309" s="80"/>
      <c r="WCB309" s="80"/>
      <c r="WCC309" s="80"/>
      <c r="WCD309" s="80"/>
      <c r="WCE309" s="80"/>
      <c r="WCF309" s="80"/>
      <c r="WCG309" s="80"/>
      <c r="WCH309" s="80"/>
      <c r="WCI309" s="80"/>
      <c r="WCJ309" s="80"/>
      <c r="WCK309" s="80"/>
      <c r="WCL309" s="80"/>
      <c r="WCM309" s="80"/>
      <c r="WCN309" s="80"/>
      <c r="WCO309" s="80"/>
      <c r="WCP309" s="80"/>
      <c r="WCQ309" s="80"/>
      <c r="WCR309" s="80"/>
      <c r="WCS309" s="80"/>
      <c r="WCT309" s="80"/>
      <c r="WCU309" s="80"/>
      <c r="WCV309" s="80"/>
      <c r="WCW309" s="80"/>
      <c r="WCX309" s="80"/>
      <c r="WCY309" s="80"/>
      <c r="WCZ309" s="80"/>
      <c r="WDA309" s="80"/>
      <c r="WDB309" s="80"/>
      <c r="WDC309" s="80"/>
      <c r="WDD309" s="80"/>
      <c r="WDE309" s="80"/>
      <c r="WDF309" s="80"/>
      <c r="WDG309" s="80"/>
      <c r="WDH309" s="80"/>
      <c r="WDI309" s="80"/>
      <c r="WDJ309" s="80"/>
      <c r="WDK309" s="80"/>
      <c r="WDL309" s="80"/>
      <c r="WDM309" s="80"/>
      <c r="WDN309" s="80"/>
      <c r="WDO309" s="80"/>
      <c r="WDP309" s="80"/>
      <c r="WDQ309" s="80"/>
      <c r="WDR309" s="80"/>
      <c r="WDS309" s="80"/>
      <c r="WDT309" s="80"/>
      <c r="WDU309" s="80"/>
      <c r="WDV309" s="80"/>
      <c r="WDW309" s="80"/>
      <c r="WDX309" s="80"/>
      <c r="WDY309" s="80"/>
      <c r="WDZ309" s="80"/>
      <c r="WEA309" s="80"/>
      <c r="WEB309" s="80"/>
      <c r="WEC309" s="80"/>
      <c r="WED309" s="80"/>
      <c r="WEE309" s="80"/>
      <c r="WEF309" s="80"/>
      <c r="WEG309" s="80"/>
      <c r="WEH309" s="80"/>
      <c r="WEI309" s="80"/>
      <c r="WEJ309" s="80"/>
      <c r="WEK309" s="80"/>
      <c r="WEL309" s="80"/>
      <c r="WEM309" s="80"/>
      <c r="WEN309" s="80"/>
      <c r="WEO309" s="80"/>
      <c r="WEP309" s="80"/>
      <c r="WEQ309" s="80"/>
      <c r="WER309" s="80"/>
      <c r="WES309" s="80"/>
      <c r="WET309" s="80"/>
      <c r="WEU309" s="80"/>
      <c r="WEV309" s="80"/>
      <c r="WEW309" s="80"/>
      <c r="WEX309" s="80"/>
      <c r="WEY309" s="80"/>
      <c r="WEZ309" s="80"/>
      <c r="WFA309" s="80"/>
      <c r="WFB309" s="80"/>
      <c r="WFC309" s="80"/>
      <c r="WFD309" s="80"/>
      <c r="WFE309" s="80"/>
      <c r="WFF309" s="80"/>
      <c r="WFG309" s="80"/>
      <c r="WFH309" s="80"/>
      <c r="WFI309" s="80"/>
      <c r="WFJ309" s="80"/>
      <c r="WFK309" s="80"/>
      <c r="WFL309" s="80"/>
      <c r="WFM309" s="80"/>
      <c r="WFN309" s="80"/>
      <c r="WFO309" s="80"/>
      <c r="WFP309" s="80"/>
      <c r="WFQ309" s="80"/>
      <c r="WFR309" s="80"/>
      <c r="WFS309" s="80"/>
      <c r="WFT309" s="80"/>
      <c r="WFU309" s="80"/>
      <c r="WFV309" s="80"/>
      <c r="WFW309" s="80"/>
      <c r="WFX309" s="80"/>
      <c r="WFY309" s="80"/>
      <c r="WFZ309" s="80"/>
      <c r="WGA309" s="80"/>
      <c r="WGB309" s="80"/>
      <c r="WGC309" s="80"/>
      <c r="WGD309" s="80"/>
      <c r="WGE309" s="80"/>
      <c r="WGF309" s="80"/>
      <c r="WGG309" s="80"/>
      <c r="WGH309" s="80"/>
      <c r="WGI309" s="80"/>
      <c r="WGJ309" s="80"/>
      <c r="WGK309" s="80"/>
      <c r="WGL309" s="80"/>
      <c r="WGM309" s="80"/>
      <c r="WGN309" s="80"/>
      <c r="WGO309" s="80"/>
      <c r="WGP309" s="80"/>
      <c r="WGQ309" s="80"/>
      <c r="WGR309" s="80"/>
      <c r="WGS309" s="80"/>
      <c r="WGT309" s="80"/>
      <c r="WGU309" s="80"/>
      <c r="WGV309" s="80"/>
      <c r="WGW309" s="80"/>
      <c r="WGX309" s="80"/>
      <c r="WGY309" s="80"/>
      <c r="WGZ309" s="80"/>
      <c r="WHA309" s="80"/>
      <c r="WHB309" s="80"/>
      <c r="WHC309" s="80"/>
      <c r="WHD309" s="80"/>
      <c r="WHE309" s="80"/>
      <c r="WHF309" s="80"/>
      <c r="WHG309" s="80"/>
      <c r="WHH309" s="80"/>
      <c r="WHI309" s="80"/>
      <c r="WHJ309" s="80"/>
      <c r="WHK309" s="80"/>
      <c r="WHL309" s="80"/>
      <c r="WHM309" s="80"/>
      <c r="WHN309" s="80"/>
      <c r="WHO309" s="80"/>
      <c r="WHP309" s="80"/>
      <c r="WHQ309" s="80"/>
      <c r="WHR309" s="80"/>
      <c r="WHS309" s="80"/>
      <c r="WHT309" s="80"/>
      <c r="WHU309" s="80"/>
      <c r="WHV309" s="80"/>
      <c r="WHW309" s="80"/>
      <c r="WHX309" s="80"/>
      <c r="WHY309" s="80"/>
      <c r="WHZ309" s="80"/>
      <c r="WIA309" s="80"/>
      <c r="WIB309" s="80"/>
      <c r="WIC309" s="80"/>
      <c r="WID309" s="80"/>
      <c r="WIE309" s="80"/>
      <c r="WIF309" s="80"/>
      <c r="WIG309" s="80"/>
      <c r="WIH309" s="80"/>
      <c r="WII309" s="80"/>
      <c r="WIJ309" s="80"/>
      <c r="WIK309" s="80"/>
      <c r="WIL309" s="80"/>
      <c r="WIM309" s="80"/>
      <c r="WIN309" s="80"/>
      <c r="WIO309" s="80"/>
      <c r="WIP309" s="80"/>
      <c r="WIQ309" s="80"/>
      <c r="WIR309" s="80"/>
      <c r="WIS309" s="80"/>
      <c r="WIT309" s="80"/>
      <c r="WIU309" s="80"/>
      <c r="WIV309" s="80"/>
      <c r="WIW309" s="80"/>
      <c r="WIX309" s="80"/>
      <c r="WIY309" s="80"/>
      <c r="WIZ309" s="80"/>
      <c r="WJA309" s="80"/>
      <c r="WJB309" s="80"/>
      <c r="WJC309" s="80"/>
      <c r="WJD309" s="80"/>
      <c r="WJE309" s="80"/>
      <c r="WJF309" s="80"/>
      <c r="WJG309" s="80"/>
      <c r="WJH309" s="80"/>
      <c r="WJI309" s="80"/>
      <c r="WJJ309" s="80"/>
      <c r="WJK309" s="80"/>
      <c r="WJL309" s="80"/>
      <c r="WJM309" s="80"/>
      <c r="WJN309" s="80"/>
      <c r="WJO309" s="80"/>
      <c r="WJP309" s="80"/>
      <c r="WJQ309" s="80"/>
      <c r="WJR309" s="80"/>
      <c r="WJS309" s="80"/>
      <c r="WJT309" s="80"/>
      <c r="WJU309" s="80"/>
      <c r="WJV309" s="80"/>
      <c r="WJW309" s="80"/>
      <c r="WJX309" s="80"/>
      <c r="WJY309" s="80"/>
      <c r="WJZ309" s="80"/>
      <c r="WKA309" s="80"/>
      <c r="WKB309" s="80"/>
      <c r="WKC309" s="80"/>
      <c r="WKD309" s="80"/>
      <c r="WKE309" s="80"/>
      <c r="WKF309" s="80"/>
      <c r="WKG309" s="80"/>
      <c r="WKH309" s="80"/>
      <c r="WKI309" s="80"/>
      <c r="WKJ309" s="80"/>
      <c r="WKK309" s="80"/>
      <c r="WKL309" s="80"/>
      <c r="WKM309" s="80"/>
      <c r="WKN309" s="80"/>
      <c r="WKO309" s="80"/>
      <c r="WKP309" s="80"/>
      <c r="WKQ309" s="80"/>
      <c r="WKR309" s="80"/>
      <c r="WKS309" s="80"/>
      <c r="WKT309" s="80"/>
      <c r="WKU309" s="80"/>
      <c r="WKV309" s="80"/>
      <c r="WKW309" s="80"/>
      <c r="WKX309" s="80"/>
      <c r="WKY309" s="80"/>
      <c r="WKZ309" s="80"/>
      <c r="WLA309" s="80"/>
      <c r="WLB309" s="80"/>
      <c r="WLC309" s="80"/>
      <c r="WLD309" s="80"/>
      <c r="WLE309" s="80"/>
      <c r="WLF309" s="80"/>
      <c r="WLG309" s="80"/>
      <c r="WLH309" s="80"/>
      <c r="WLI309" s="80"/>
      <c r="WLJ309" s="80"/>
      <c r="WLK309" s="80"/>
      <c r="WLL309" s="80"/>
      <c r="WLM309" s="80"/>
      <c r="WLN309" s="80"/>
      <c r="WLO309" s="80"/>
      <c r="WLP309" s="80"/>
      <c r="WLQ309" s="80"/>
      <c r="WLR309" s="80"/>
      <c r="WLS309" s="80"/>
      <c r="WLT309" s="80"/>
      <c r="WLU309" s="80"/>
      <c r="WLV309" s="80"/>
      <c r="WLW309" s="80"/>
      <c r="WLX309" s="80"/>
      <c r="WLY309" s="80"/>
      <c r="WLZ309" s="80"/>
      <c r="WMA309" s="80"/>
      <c r="WMB309" s="80"/>
      <c r="WMC309" s="80"/>
      <c r="WMD309" s="80"/>
      <c r="WME309" s="80"/>
      <c r="WMF309" s="80"/>
      <c r="WMG309" s="80"/>
      <c r="WMH309" s="80"/>
      <c r="WMI309" s="80"/>
      <c r="WMJ309" s="80"/>
      <c r="WMK309" s="80"/>
      <c r="WML309" s="80"/>
      <c r="WMM309" s="80"/>
      <c r="WMN309" s="80"/>
      <c r="WMO309" s="80"/>
      <c r="WMP309" s="80"/>
      <c r="WMQ309" s="80"/>
      <c r="WMR309" s="80"/>
      <c r="WMS309" s="80"/>
      <c r="WMT309" s="80"/>
      <c r="WMU309" s="80"/>
      <c r="WMV309" s="80"/>
      <c r="WMW309" s="80"/>
      <c r="WMX309" s="80"/>
      <c r="WMY309" s="80"/>
      <c r="WMZ309" s="80"/>
      <c r="WNA309" s="80"/>
      <c r="WNB309" s="80"/>
      <c r="WNC309" s="80"/>
      <c r="WND309" s="80"/>
      <c r="WNE309" s="80"/>
      <c r="WNF309" s="80"/>
      <c r="WNG309" s="80"/>
      <c r="WNH309" s="80"/>
      <c r="WNI309" s="80"/>
      <c r="WNJ309" s="80"/>
      <c r="WNK309" s="80"/>
      <c r="WNL309" s="80"/>
      <c r="WNM309" s="80"/>
      <c r="WNN309" s="80"/>
      <c r="WNO309" s="80"/>
      <c r="WNP309" s="80"/>
      <c r="WNQ309" s="80"/>
      <c r="WNR309" s="80"/>
      <c r="WNS309" s="80"/>
      <c r="WNT309" s="80"/>
      <c r="WNU309" s="80"/>
      <c r="WNV309" s="80"/>
      <c r="WNW309" s="80"/>
      <c r="WNX309" s="80"/>
      <c r="WNY309" s="80"/>
      <c r="WNZ309" s="80"/>
      <c r="WOA309" s="80"/>
      <c r="WOB309" s="80"/>
      <c r="WOC309" s="80"/>
      <c r="WOD309" s="80"/>
      <c r="WOE309" s="80"/>
      <c r="WOF309" s="80"/>
      <c r="WOG309" s="80"/>
      <c r="WOH309" s="80"/>
      <c r="WOI309" s="80"/>
      <c r="WOJ309" s="80"/>
      <c r="WOK309" s="80"/>
      <c r="WOL309" s="80"/>
      <c r="WOM309" s="80"/>
      <c r="WON309" s="80"/>
      <c r="WOO309" s="80"/>
      <c r="WOP309" s="80"/>
      <c r="WOQ309" s="80"/>
      <c r="WOR309" s="80"/>
      <c r="WOS309" s="80"/>
      <c r="WOT309" s="80"/>
      <c r="WOU309" s="80"/>
      <c r="WOV309" s="80"/>
      <c r="WOW309" s="80"/>
      <c r="WOX309" s="80"/>
      <c r="WOY309" s="80"/>
      <c r="WOZ309" s="80"/>
      <c r="WPA309" s="80"/>
      <c r="WPB309" s="80"/>
      <c r="WPC309" s="80"/>
      <c r="WPD309" s="80"/>
      <c r="WPE309" s="80"/>
      <c r="WPF309" s="80"/>
      <c r="WPG309" s="80"/>
      <c r="WPH309" s="80"/>
      <c r="WPI309" s="80"/>
      <c r="WPJ309" s="80"/>
      <c r="WPK309" s="80"/>
      <c r="WPL309" s="80"/>
      <c r="WPM309" s="80"/>
      <c r="WPN309" s="80"/>
      <c r="WPO309" s="80"/>
      <c r="WPP309" s="80"/>
      <c r="WPQ309" s="80"/>
      <c r="WPR309" s="80"/>
      <c r="WPS309" s="80"/>
      <c r="WPT309" s="80"/>
      <c r="WPU309" s="80"/>
      <c r="WPV309" s="80"/>
      <c r="WPW309" s="80"/>
      <c r="WPX309" s="80"/>
      <c r="WPY309" s="80"/>
      <c r="WPZ309" s="80"/>
      <c r="WQA309" s="80"/>
      <c r="WQB309" s="80"/>
      <c r="WQC309" s="80"/>
      <c r="WQD309" s="80"/>
      <c r="WQE309" s="80"/>
      <c r="WQF309" s="80"/>
      <c r="WQG309" s="80"/>
      <c r="WQH309" s="80"/>
      <c r="WQI309" s="80"/>
      <c r="WQJ309" s="80"/>
      <c r="WQK309" s="80"/>
      <c r="WQL309" s="80"/>
      <c r="WQM309" s="80"/>
      <c r="WQN309" s="80"/>
      <c r="WQO309" s="80"/>
      <c r="WQP309" s="80"/>
      <c r="WQQ309" s="80"/>
      <c r="WQR309" s="80"/>
      <c r="WQS309" s="80"/>
      <c r="WQT309" s="80"/>
      <c r="WQU309" s="80"/>
      <c r="WQV309" s="80"/>
      <c r="WQW309" s="80"/>
      <c r="WQX309" s="80"/>
      <c r="WQY309" s="80"/>
      <c r="WQZ309" s="80"/>
      <c r="WRA309" s="80"/>
      <c r="WRB309" s="80"/>
      <c r="WRC309" s="80"/>
      <c r="WRD309" s="80"/>
      <c r="WRE309" s="80"/>
      <c r="WRF309" s="80"/>
      <c r="WRG309" s="80"/>
      <c r="WRH309" s="80"/>
      <c r="WRI309" s="80"/>
      <c r="WRJ309" s="80"/>
      <c r="WRK309" s="80"/>
      <c r="WRL309" s="80"/>
      <c r="WRM309" s="80"/>
      <c r="WRN309" s="80"/>
      <c r="WRO309" s="80"/>
      <c r="WRP309" s="80"/>
      <c r="WRQ309" s="80"/>
      <c r="WRR309" s="80"/>
      <c r="WRS309" s="80"/>
      <c r="WRT309" s="80"/>
      <c r="WRU309" s="80"/>
      <c r="WRV309" s="80"/>
      <c r="WRW309" s="80"/>
      <c r="WRX309" s="80"/>
      <c r="WRY309" s="80"/>
      <c r="WRZ309" s="80"/>
      <c r="WSA309" s="80"/>
      <c r="WSB309" s="80"/>
      <c r="WSC309" s="80"/>
      <c r="WSD309" s="80"/>
      <c r="WSE309" s="80"/>
      <c r="WSF309" s="80"/>
      <c r="WSG309" s="80"/>
      <c r="WSH309" s="80"/>
      <c r="WSI309" s="80"/>
      <c r="WSJ309" s="80"/>
      <c r="WSK309" s="80"/>
      <c r="WSL309" s="80"/>
      <c r="WSM309" s="80"/>
      <c r="WSN309" s="80"/>
      <c r="WSO309" s="80"/>
      <c r="WSP309" s="80"/>
      <c r="WSQ309" s="80"/>
      <c r="WSR309" s="80"/>
      <c r="WSS309" s="80"/>
      <c r="WST309" s="80"/>
      <c r="WSU309" s="80"/>
      <c r="WSV309" s="80"/>
      <c r="WSW309" s="80"/>
      <c r="WSX309" s="80"/>
      <c r="WSY309" s="80"/>
      <c r="WSZ309" s="80"/>
      <c r="WTA309" s="80"/>
      <c r="WTB309" s="80"/>
      <c r="WTC309" s="80"/>
      <c r="WTD309" s="80"/>
      <c r="WTE309" s="80"/>
      <c r="WTF309" s="80"/>
      <c r="WTG309" s="80"/>
      <c r="WTH309" s="80"/>
      <c r="WTI309" s="80"/>
      <c r="WTJ309" s="80"/>
      <c r="WTK309" s="80"/>
      <c r="WTL309" s="80"/>
      <c r="WTM309" s="80"/>
      <c r="WTN309" s="80"/>
      <c r="WTO309" s="80"/>
      <c r="WTP309" s="80"/>
      <c r="WTQ309" s="80"/>
      <c r="WTR309" s="80"/>
      <c r="WTS309" s="80"/>
      <c r="WTT309" s="80"/>
      <c r="WTU309" s="80"/>
      <c r="WTV309" s="80"/>
      <c r="WTW309" s="80"/>
      <c r="WTX309" s="80"/>
      <c r="WTY309" s="80"/>
      <c r="WTZ309" s="80"/>
      <c r="WUA309" s="80"/>
      <c r="WUB309" s="80"/>
      <c r="WUC309" s="80"/>
      <c r="WUD309" s="80"/>
      <c r="WUE309" s="80"/>
      <c r="WUF309" s="80"/>
      <c r="WUG309" s="80"/>
      <c r="WUH309" s="80"/>
      <c r="WUI309" s="80"/>
      <c r="WUJ309" s="80"/>
      <c r="WUK309" s="80"/>
      <c r="WUL309" s="80"/>
      <c r="WUM309" s="80"/>
      <c r="WUN309" s="80"/>
      <c r="WUO309" s="80"/>
      <c r="WUP309" s="80"/>
      <c r="WUQ309" s="80"/>
      <c r="WUR309" s="80"/>
      <c r="WUS309" s="80"/>
      <c r="WUT309" s="80"/>
      <c r="WUU309" s="80"/>
      <c r="WUV309" s="80"/>
      <c r="WUW309" s="80"/>
      <c r="WUX309" s="80"/>
      <c r="WUY309" s="80"/>
      <c r="WUZ309" s="80"/>
      <c r="WVA309" s="80"/>
      <c r="WVB309" s="80"/>
      <c r="WVC309" s="80"/>
      <c r="WVD309" s="80"/>
      <c r="WVE309" s="80"/>
      <c r="WVF309" s="80"/>
      <c r="WVG309" s="80"/>
      <c r="WVH309" s="80"/>
      <c r="WVI309" s="80"/>
      <c r="WVJ309" s="80"/>
      <c r="WVK309" s="80"/>
      <c r="WVL309" s="80"/>
      <c r="WVM309" s="80"/>
      <c r="WVN309" s="80"/>
      <c r="WVO309" s="80"/>
      <c r="WVP309" s="80"/>
      <c r="WVQ309" s="80"/>
      <c r="WVR309" s="80"/>
      <c r="WVS309" s="80"/>
      <c r="WVT309" s="80"/>
      <c r="WVU309" s="80"/>
      <c r="WVV309" s="80"/>
      <c r="WVW309" s="80"/>
      <c r="WVX309" s="80"/>
      <c r="WVY309" s="80"/>
      <c r="WVZ309" s="80"/>
      <c r="WWA309" s="80"/>
      <c r="WWB309" s="80"/>
      <c r="WWC309" s="80"/>
      <c r="WWD309" s="80"/>
      <c r="WWE309" s="80"/>
      <c r="WWF309" s="80"/>
      <c r="WWG309" s="80"/>
      <c r="WWH309" s="80"/>
      <c r="WWI309" s="80"/>
      <c r="WWJ309" s="80"/>
      <c r="WWK309" s="80"/>
      <c r="WWL309" s="80"/>
      <c r="WWM309" s="80"/>
      <c r="WWN309" s="80"/>
      <c r="WWO309" s="80"/>
      <c r="WWP309" s="80"/>
      <c r="WWQ309" s="80"/>
      <c r="WWR309" s="80"/>
      <c r="WWS309" s="80"/>
      <c r="WWT309" s="80"/>
      <c r="WWU309" s="80"/>
      <c r="WWV309" s="80"/>
      <c r="WWW309" s="80"/>
      <c r="WWX309" s="80"/>
      <c r="WWY309" s="80"/>
      <c r="WWZ309" s="80"/>
      <c r="WXA309" s="80"/>
      <c r="WXB309" s="80"/>
      <c r="WXC309" s="80"/>
      <c r="WXD309" s="80"/>
      <c r="WXE309" s="80"/>
      <c r="WXF309" s="80"/>
      <c r="WXG309" s="80"/>
      <c r="WXH309" s="80"/>
      <c r="WXI309" s="80"/>
      <c r="WXJ309" s="80"/>
      <c r="WXK309" s="80"/>
      <c r="WXL309" s="80"/>
      <c r="WXM309" s="80"/>
      <c r="WXN309" s="80"/>
      <c r="WXO309" s="80"/>
      <c r="WXP309" s="80"/>
      <c r="WXQ309" s="80"/>
      <c r="WXR309" s="80"/>
      <c r="WXS309" s="80"/>
      <c r="WXT309" s="80"/>
      <c r="WXU309" s="80"/>
      <c r="WXV309" s="80"/>
      <c r="WXW309" s="80"/>
      <c r="WXX309" s="80"/>
      <c r="WXY309" s="80"/>
      <c r="WXZ309" s="80"/>
      <c r="WYA309" s="80"/>
      <c r="WYB309" s="80"/>
      <c r="WYC309" s="80"/>
      <c r="WYD309" s="80"/>
      <c r="WYE309" s="80"/>
      <c r="WYF309" s="80"/>
      <c r="WYG309" s="80"/>
      <c r="WYH309" s="80"/>
      <c r="WYI309" s="80"/>
      <c r="WYJ309" s="80"/>
      <c r="WYK309" s="80"/>
      <c r="WYL309" s="80"/>
      <c r="WYM309" s="80"/>
      <c r="WYN309" s="80"/>
      <c r="WYO309" s="80"/>
      <c r="WYP309" s="80"/>
      <c r="WYQ309" s="80"/>
      <c r="WYR309" s="80"/>
      <c r="WYS309" s="80"/>
      <c r="WYT309" s="80"/>
      <c r="WYU309" s="80"/>
      <c r="WYV309" s="80"/>
      <c r="WYW309" s="80"/>
      <c r="WYX309" s="80"/>
      <c r="WYY309" s="80"/>
      <c r="WYZ309" s="80"/>
      <c r="WZA309" s="80"/>
      <c r="WZB309" s="80"/>
      <c r="WZC309" s="80"/>
      <c r="WZD309" s="80"/>
      <c r="WZE309" s="80"/>
      <c r="WZF309" s="80"/>
      <c r="WZG309" s="80"/>
      <c r="WZH309" s="80"/>
      <c r="WZI309" s="80"/>
      <c r="WZJ309" s="80"/>
      <c r="WZK309" s="80"/>
      <c r="WZL309" s="80"/>
      <c r="WZM309" s="80"/>
      <c r="WZN309" s="80"/>
      <c r="WZO309" s="80"/>
      <c r="WZP309" s="80"/>
      <c r="WZQ309" s="80"/>
      <c r="WZR309" s="80"/>
      <c r="WZS309" s="80"/>
      <c r="WZT309" s="80"/>
      <c r="WZU309" s="80"/>
      <c r="WZV309" s="80"/>
      <c r="WZW309" s="80"/>
      <c r="WZX309" s="80"/>
      <c r="WZY309" s="80"/>
      <c r="WZZ309" s="80"/>
      <c r="XAA309" s="80"/>
      <c r="XAB309" s="80"/>
      <c r="XAC309" s="80"/>
      <c r="XAD309" s="80"/>
      <c r="XAE309" s="80"/>
      <c r="XAF309" s="80"/>
      <c r="XAG309" s="80"/>
      <c r="XAH309" s="80"/>
      <c r="XAI309" s="80"/>
      <c r="XAJ309" s="80"/>
      <c r="XAK309" s="80"/>
      <c r="XAL309" s="80"/>
      <c r="XAM309" s="80"/>
      <c r="XAN309" s="80"/>
      <c r="XAO309" s="80"/>
      <c r="XAP309" s="80"/>
      <c r="XAQ309" s="80"/>
      <c r="XAR309" s="80"/>
      <c r="XAS309" s="80"/>
      <c r="XAT309" s="80"/>
      <c r="XAU309" s="80"/>
      <c r="XAV309" s="80"/>
      <c r="XAW309" s="80"/>
      <c r="XAX309" s="80"/>
      <c r="XAY309" s="80"/>
      <c r="XAZ309" s="80"/>
      <c r="XBA309" s="80"/>
      <c r="XBB309" s="80"/>
      <c r="XBC309" s="80"/>
      <c r="XBD309" s="80"/>
      <c r="XBE309" s="80"/>
      <c r="XBF309" s="80"/>
      <c r="XBG309" s="80"/>
      <c r="XBH309" s="80"/>
      <c r="XBI309" s="80"/>
      <c r="XBJ309" s="80"/>
      <c r="XBK309" s="80"/>
      <c r="XBL309" s="80"/>
      <c r="XBM309" s="80"/>
      <c r="XBN309" s="80"/>
      <c r="XBO309" s="80"/>
      <c r="XBP309" s="80"/>
      <c r="XBQ309" s="80"/>
      <c r="XBR309" s="80"/>
      <c r="XBS309" s="80"/>
      <c r="XBT309" s="80"/>
      <c r="XBU309" s="80"/>
      <c r="XBV309" s="80"/>
      <c r="XBW309" s="80"/>
      <c r="XBX309" s="80"/>
      <c r="XBY309" s="80"/>
      <c r="XBZ309" s="80"/>
      <c r="XCA309" s="80"/>
      <c r="XCB309" s="80"/>
      <c r="XCC309" s="80"/>
      <c r="XCD309" s="80"/>
      <c r="XCE309" s="80"/>
      <c r="XCF309" s="80"/>
      <c r="XCG309" s="80"/>
      <c r="XCH309" s="80"/>
      <c r="XCI309" s="80"/>
      <c r="XCJ309" s="80"/>
      <c r="XCK309" s="80"/>
      <c r="XCL309" s="80"/>
      <c r="XCM309" s="80"/>
      <c r="XCN309" s="80"/>
      <c r="XCO309" s="80"/>
      <c r="XCP309" s="80"/>
      <c r="XCQ309" s="80"/>
      <c r="XCR309" s="80"/>
      <c r="XCS309" s="80"/>
      <c r="XCT309" s="80"/>
      <c r="XCU309" s="80"/>
      <c r="XCV309" s="80"/>
      <c r="XCW309" s="80"/>
      <c r="XCX309" s="80"/>
      <c r="XCY309" s="80"/>
      <c r="XCZ309" s="80"/>
      <c r="XDA309" s="80"/>
      <c r="XDB309" s="80"/>
      <c r="XDC309" s="80"/>
      <c r="XDD309" s="80"/>
      <c r="XDE309" s="80"/>
      <c r="XDF309" s="80"/>
      <c r="XDG309" s="80"/>
      <c r="XDH309" s="80"/>
      <c r="XDI309" s="80"/>
      <c r="XDJ309" s="80"/>
      <c r="XDK309" s="80"/>
      <c r="XDL309" s="80"/>
      <c r="XDM309" s="80"/>
      <c r="XDN309" s="80"/>
      <c r="XDO309" s="80"/>
      <c r="XDP309" s="80"/>
      <c r="XDQ309" s="80"/>
      <c r="XDR309" s="80"/>
      <c r="XDS309" s="80"/>
      <c r="XDT309" s="80"/>
      <c r="XDU309" s="80"/>
      <c r="XDV309" s="80"/>
      <c r="XDW309" s="80"/>
      <c r="XDX309" s="80"/>
      <c r="XDY309" s="80"/>
      <c r="XDZ309" s="80"/>
      <c r="XEA309" s="80"/>
      <c r="XEB309" s="80"/>
      <c r="XEC309" s="80"/>
      <c r="XED309" s="80"/>
      <c r="XEE309" s="80"/>
      <c r="XEF309" s="80"/>
      <c r="XEG309" s="80"/>
      <c r="XEH309" s="80"/>
      <c r="XEI309" s="80"/>
      <c r="XEJ309" s="80"/>
      <c r="XEK309" s="80"/>
      <c r="XEL309" s="80"/>
      <c r="XEM309" s="80"/>
      <c r="XEN309" s="80"/>
      <c r="XEO309" s="80"/>
      <c r="XEP309" s="80"/>
      <c r="XEQ309" s="80"/>
      <c r="XER309" s="80"/>
      <c r="XES309" s="80"/>
      <c r="XET309" s="80"/>
      <c r="XEU309" s="80"/>
      <c r="XEV309" s="80"/>
      <c r="XEW309" s="80"/>
      <c r="XEX309" s="80"/>
      <c r="XEY309" s="80"/>
      <c r="XEZ309" s="80"/>
    </row>
    <row r="310" spans="1:16380" s="84" customFormat="1" ht="15" x14ac:dyDescent="0.25">
      <c r="A310" s="76"/>
      <c r="B310" s="80"/>
      <c r="C310" s="80"/>
      <c r="D310" s="80"/>
      <c r="E310" s="80"/>
      <c r="F310" s="80"/>
      <c r="G310" s="227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  <c r="BM310" s="80"/>
      <c r="BN310" s="80"/>
      <c r="BO310" s="80"/>
      <c r="BP310" s="80"/>
      <c r="BQ310" s="80"/>
      <c r="BR310" s="80"/>
      <c r="BS310" s="80"/>
      <c r="BT310" s="80"/>
      <c r="BU310" s="80"/>
      <c r="BV310" s="80"/>
      <c r="BW310" s="80"/>
      <c r="BX310" s="80"/>
      <c r="BY310" s="80"/>
      <c r="BZ310" s="80"/>
      <c r="CA310" s="80"/>
      <c r="CB310" s="80"/>
      <c r="CC310" s="80"/>
      <c r="CD310" s="80"/>
      <c r="CE310" s="80"/>
      <c r="CF310" s="80"/>
      <c r="CG310" s="80"/>
      <c r="CH310" s="80"/>
      <c r="CI310" s="80"/>
      <c r="CJ310" s="80"/>
      <c r="CK310" s="80"/>
      <c r="CL310" s="80"/>
      <c r="CM310" s="80"/>
      <c r="CN310" s="80"/>
      <c r="CO310" s="80"/>
      <c r="CP310" s="80"/>
      <c r="CQ310" s="80"/>
      <c r="CR310" s="80"/>
      <c r="CS310" s="80"/>
      <c r="CT310" s="80"/>
      <c r="CU310" s="80"/>
      <c r="CV310" s="80"/>
      <c r="CW310" s="80"/>
      <c r="CX310" s="80"/>
      <c r="CY310" s="80"/>
      <c r="CZ310" s="80"/>
      <c r="DA310" s="80"/>
      <c r="DB310" s="80"/>
      <c r="DC310" s="80"/>
      <c r="DD310" s="80"/>
      <c r="DE310" s="80"/>
      <c r="DF310" s="80"/>
      <c r="DG310" s="80"/>
      <c r="DH310" s="80"/>
      <c r="DI310" s="80"/>
      <c r="DJ310" s="80"/>
      <c r="DK310" s="80"/>
      <c r="DL310" s="80"/>
      <c r="DM310" s="80"/>
      <c r="DN310" s="80"/>
      <c r="DO310" s="80"/>
      <c r="DP310" s="80"/>
      <c r="DQ310" s="80"/>
      <c r="DR310" s="80"/>
      <c r="DS310" s="80"/>
      <c r="DT310" s="80"/>
      <c r="DU310" s="80"/>
      <c r="DV310" s="80"/>
      <c r="DW310" s="80"/>
      <c r="DX310" s="80"/>
      <c r="DY310" s="80"/>
      <c r="DZ310" s="80"/>
      <c r="EA310" s="80"/>
      <c r="EB310" s="80"/>
      <c r="EC310" s="80"/>
      <c r="ED310" s="80"/>
      <c r="EE310" s="80"/>
      <c r="EF310" s="80"/>
      <c r="EG310" s="80"/>
      <c r="EH310" s="80"/>
      <c r="EI310" s="80"/>
      <c r="EJ310" s="80"/>
      <c r="EK310" s="80"/>
      <c r="EL310" s="80"/>
      <c r="EM310" s="80"/>
      <c r="EN310" s="80"/>
      <c r="EO310" s="80"/>
      <c r="EP310" s="80"/>
      <c r="EQ310" s="80"/>
      <c r="ER310" s="80"/>
      <c r="ES310" s="80"/>
      <c r="ET310" s="80"/>
      <c r="EU310" s="80"/>
      <c r="EV310" s="80"/>
      <c r="EW310" s="80"/>
      <c r="EX310" s="80"/>
      <c r="EY310" s="80"/>
      <c r="EZ310" s="80"/>
      <c r="FA310" s="80"/>
      <c r="FB310" s="80"/>
      <c r="FC310" s="80"/>
      <c r="FD310" s="80"/>
      <c r="FE310" s="80"/>
      <c r="FF310" s="80"/>
      <c r="FG310" s="80"/>
      <c r="FH310" s="80"/>
      <c r="FI310" s="80"/>
      <c r="FJ310" s="80"/>
      <c r="FK310" s="80"/>
      <c r="FL310" s="80"/>
      <c r="FM310" s="80"/>
      <c r="FN310" s="80"/>
      <c r="FO310" s="80"/>
      <c r="FP310" s="80"/>
      <c r="FQ310" s="80"/>
      <c r="FR310" s="80"/>
      <c r="FS310" s="80"/>
      <c r="FT310" s="80"/>
      <c r="FU310" s="80"/>
      <c r="FV310" s="80"/>
      <c r="FW310" s="80"/>
      <c r="FX310" s="80"/>
      <c r="FY310" s="80"/>
      <c r="FZ310" s="80"/>
      <c r="GA310" s="80"/>
      <c r="GB310" s="80"/>
      <c r="GC310" s="80"/>
      <c r="GD310" s="80"/>
      <c r="GE310" s="80"/>
      <c r="GF310" s="80"/>
      <c r="GG310" s="80"/>
      <c r="GH310" s="80"/>
      <c r="GI310" s="80"/>
      <c r="GJ310" s="80"/>
      <c r="GK310" s="80"/>
      <c r="GL310" s="80"/>
      <c r="GM310" s="80"/>
      <c r="GN310" s="80"/>
      <c r="GO310" s="80"/>
      <c r="GP310" s="80"/>
      <c r="GQ310" s="80"/>
      <c r="GR310" s="80"/>
      <c r="GS310" s="80"/>
      <c r="GT310" s="80"/>
      <c r="GU310" s="80"/>
      <c r="GV310" s="80"/>
      <c r="GW310" s="80"/>
      <c r="GX310" s="80"/>
      <c r="GY310" s="80"/>
      <c r="GZ310" s="80"/>
      <c r="HA310" s="80"/>
      <c r="HB310" s="80"/>
      <c r="HC310" s="80"/>
      <c r="HD310" s="80"/>
      <c r="HE310" s="80"/>
      <c r="HF310" s="80"/>
      <c r="HG310" s="80"/>
      <c r="HH310" s="80"/>
      <c r="HI310" s="80"/>
      <c r="HJ310" s="80"/>
      <c r="HK310" s="80"/>
      <c r="HL310" s="80"/>
      <c r="HM310" s="80"/>
      <c r="HN310" s="80"/>
      <c r="HO310" s="80"/>
      <c r="HP310" s="80"/>
      <c r="HQ310" s="80"/>
      <c r="HR310" s="80"/>
      <c r="HS310" s="80"/>
      <c r="HT310" s="80"/>
      <c r="HU310" s="80"/>
      <c r="HV310" s="80"/>
      <c r="HW310" s="80"/>
      <c r="HX310" s="80"/>
      <c r="HY310" s="80"/>
      <c r="HZ310" s="80"/>
      <c r="IA310" s="80"/>
      <c r="IB310" s="80"/>
      <c r="IC310" s="80"/>
      <c r="ID310" s="80"/>
      <c r="IE310" s="80"/>
      <c r="IF310" s="80"/>
      <c r="IG310" s="80"/>
      <c r="IH310" s="80"/>
      <c r="II310" s="80"/>
      <c r="IJ310" s="80"/>
      <c r="IK310" s="80"/>
      <c r="IL310" s="80"/>
      <c r="IM310" s="80"/>
      <c r="IN310" s="80"/>
      <c r="IO310" s="80"/>
      <c r="IP310" s="80"/>
      <c r="IQ310" s="80"/>
      <c r="IR310" s="80"/>
      <c r="IS310" s="80"/>
      <c r="IT310" s="80"/>
      <c r="IU310" s="80"/>
      <c r="IV310" s="80"/>
      <c r="IW310" s="80"/>
      <c r="IX310" s="80"/>
      <c r="IY310" s="80"/>
      <c r="IZ310" s="80"/>
      <c r="JA310" s="80"/>
      <c r="JB310" s="80"/>
      <c r="JC310" s="80"/>
      <c r="JD310" s="80"/>
      <c r="JE310" s="80"/>
      <c r="JF310" s="80"/>
      <c r="JG310" s="80"/>
      <c r="JH310" s="80"/>
      <c r="JI310" s="80"/>
      <c r="JJ310" s="80"/>
      <c r="JK310" s="80"/>
      <c r="JL310" s="80"/>
      <c r="JM310" s="80"/>
      <c r="JN310" s="80"/>
      <c r="JO310" s="80"/>
      <c r="JP310" s="80"/>
      <c r="JQ310" s="80"/>
      <c r="JR310" s="80"/>
      <c r="JS310" s="80"/>
      <c r="JT310" s="80"/>
      <c r="JU310" s="80"/>
      <c r="JV310" s="80"/>
      <c r="JW310" s="80"/>
      <c r="JX310" s="80"/>
      <c r="JY310" s="80"/>
      <c r="JZ310" s="80"/>
      <c r="KA310" s="80"/>
      <c r="KB310" s="80"/>
      <c r="KC310" s="80"/>
      <c r="KD310" s="80"/>
      <c r="KE310" s="80"/>
      <c r="KF310" s="80"/>
      <c r="KG310" s="80"/>
      <c r="KH310" s="80"/>
      <c r="KI310" s="80"/>
      <c r="KJ310" s="80"/>
      <c r="KK310" s="80"/>
      <c r="KL310" s="80"/>
      <c r="KM310" s="80"/>
      <c r="KN310" s="80"/>
      <c r="KO310" s="80"/>
      <c r="KP310" s="80"/>
      <c r="KQ310" s="80"/>
      <c r="KR310" s="80"/>
      <c r="KS310" s="80"/>
      <c r="KT310" s="80"/>
      <c r="KU310" s="80"/>
      <c r="KV310" s="80"/>
      <c r="KW310" s="80"/>
      <c r="KX310" s="80"/>
      <c r="KY310" s="80"/>
      <c r="KZ310" s="80"/>
      <c r="LA310" s="80"/>
      <c r="LB310" s="80"/>
      <c r="LC310" s="80"/>
      <c r="LD310" s="80"/>
      <c r="LE310" s="80"/>
      <c r="LF310" s="80"/>
      <c r="LG310" s="80"/>
      <c r="LH310" s="80"/>
      <c r="LI310" s="80"/>
      <c r="LJ310" s="80"/>
      <c r="LK310" s="80"/>
      <c r="LL310" s="80"/>
      <c r="LM310" s="80"/>
      <c r="LN310" s="80"/>
      <c r="LO310" s="80"/>
      <c r="LP310" s="80"/>
      <c r="LQ310" s="80"/>
      <c r="LR310" s="80"/>
      <c r="LS310" s="80"/>
      <c r="LT310" s="80"/>
      <c r="LU310" s="80"/>
      <c r="LV310" s="80"/>
      <c r="LW310" s="80"/>
      <c r="LX310" s="80"/>
      <c r="LY310" s="80"/>
      <c r="LZ310" s="80"/>
      <c r="MA310" s="80"/>
      <c r="MB310" s="80"/>
      <c r="MC310" s="80"/>
      <c r="MD310" s="80"/>
      <c r="ME310" s="80"/>
      <c r="MF310" s="80"/>
      <c r="MG310" s="80"/>
      <c r="MH310" s="80"/>
      <c r="MI310" s="80"/>
      <c r="MJ310" s="80"/>
      <c r="MK310" s="80"/>
      <c r="ML310" s="80"/>
      <c r="MM310" s="80"/>
      <c r="MN310" s="80"/>
      <c r="MO310" s="80"/>
      <c r="MP310" s="80"/>
      <c r="MQ310" s="80"/>
      <c r="MR310" s="80"/>
      <c r="MS310" s="80"/>
      <c r="MT310" s="80"/>
      <c r="MU310" s="80"/>
      <c r="MV310" s="80"/>
      <c r="MW310" s="80"/>
      <c r="MX310" s="80"/>
      <c r="MY310" s="80"/>
      <c r="MZ310" s="80"/>
      <c r="NA310" s="80"/>
      <c r="NB310" s="80"/>
      <c r="NC310" s="80"/>
      <c r="ND310" s="80"/>
      <c r="NE310" s="80"/>
      <c r="NF310" s="80"/>
      <c r="NG310" s="80"/>
      <c r="NH310" s="80"/>
      <c r="NI310" s="80"/>
      <c r="NJ310" s="80"/>
      <c r="NK310" s="80"/>
      <c r="NL310" s="80"/>
      <c r="NM310" s="80"/>
      <c r="NN310" s="80"/>
      <c r="NO310" s="80"/>
      <c r="NP310" s="80"/>
      <c r="NQ310" s="80"/>
      <c r="NR310" s="80"/>
      <c r="NS310" s="80"/>
      <c r="NT310" s="80"/>
      <c r="NU310" s="80"/>
      <c r="NV310" s="80"/>
      <c r="NW310" s="80"/>
      <c r="NX310" s="80"/>
      <c r="NY310" s="80"/>
      <c r="NZ310" s="80"/>
      <c r="OA310" s="80"/>
      <c r="OB310" s="80"/>
      <c r="OC310" s="80"/>
      <c r="OD310" s="80"/>
      <c r="OE310" s="80"/>
      <c r="OF310" s="80"/>
      <c r="OG310" s="80"/>
      <c r="OH310" s="80"/>
      <c r="OI310" s="80"/>
      <c r="OJ310" s="80"/>
      <c r="OK310" s="80"/>
      <c r="OL310" s="80"/>
      <c r="OM310" s="80"/>
      <c r="ON310" s="80"/>
      <c r="OO310" s="80"/>
      <c r="OP310" s="80"/>
      <c r="OQ310" s="80"/>
      <c r="OR310" s="80"/>
      <c r="OS310" s="80"/>
      <c r="OT310" s="80"/>
      <c r="OU310" s="80"/>
      <c r="OV310" s="80"/>
      <c r="OW310" s="80"/>
      <c r="OX310" s="80"/>
      <c r="OY310" s="80"/>
      <c r="OZ310" s="80"/>
      <c r="PA310" s="80"/>
      <c r="PB310" s="80"/>
      <c r="PC310" s="80"/>
      <c r="PD310" s="80"/>
      <c r="PE310" s="80"/>
      <c r="PF310" s="80"/>
      <c r="PG310" s="80"/>
      <c r="PH310" s="80"/>
      <c r="PI310" s="80"/>
      <c r="PJ310" s="80"/>
      <c r="PK310" s="80"/>
      <c r="PL310" s="80"/>
      <c r="PM310" s="80"/>
      <c r="PN310" s="80"/>
      <c r="PO310" s="80"/>
      <c r="PP310" s="80"/>
      <c r="PQ310" s="80"/>
      <c r="PR310" s="80"/>
      <c r="PS310" s="80"/>
      <c r="PT310" s="80"/>
      <c r="PU310" s="80"/>
      <c r="PV310" s="80"/>
      <c r="PW310" s="80"/>
      <c r="PX310" s="80"/>
      <c r="PY310" s="80"/>
      <c r="PZ310" s="80"/>
      <c r="QA310" s="80"/>
      <c r="QB310" s="80"/>
      <c r="QC310" s="80"/>
      <c r="QD310" s="80"/>
      <c r="QE310" s="80"/>
      <c r="QF310" s="80"/>
      <c r="QG310" s="80"/>
      <c r="QH310" s="80"/>
      <c r="QI310" s="80"/>
      <c r="QJ310" s="80"/>
      <c r="QK310" s="80"/>
      <c r="QL310" s="80"/>
      <c r="QM310" s="80"/>
      <c r="QN310" s="80"/>
      <c r="QO310" s="80"/>
      <c r="QP310" s="80"/>
      <c r="QQ310" s="80"/>
      <c r="QR310" s="80"/>
      <c r="QS310" s="80"/>
      <c r="QT310" s="80"/>
      <c r="QU310" s="80"/>
      <c r="QV310" s="80"/>
      <c r="QW310" s="80"/>
      <c r="QX310" s="80"/>
      <c r="QY310" s="80"/>
      <c r="QZ310" s="80"/>
      <c r="RA310" s="80"/>
      <c r="RB310" s="80"/>
      <c r="RC310" s="80"/>
      <c r="RD310" s="80"/>
      <c r="RE310" s="80"/>
      <c r="RF310" s="80"/>
      <c r="RG310" s="80"/>
      <c r="RH310" s="80"/>
      <c r="RI310" s="80"/>
      <c r="RJ310" s="80"/>
      <c r="RK310" s="80"/>
      <c r="RL310" s="80"/>
      <c r="RM310" s="80"/>
      <c r="RN310" s="80"/>
      <c r="RO310" s="80"/>
      <c r="RP310" s="80"/>
      <c r="RQ310" s="80"/>
      <c r="RR310" s="80"/>
      <c r="RS310" s="80"/>
      <c r="RT310" s="80"/>
      <c r="RU310" s="80"/>
      <c r="RV310" s="80"/>
      <c r="RW310" s="80"/>
      <c r="RX310" s="80"/>
      <c r="RY310" s="80"/>
      <c r="RZ310" s="80"/>
      <c r="SA310" s="80"/>
      <c r="SB310" s="80"/>
      <c r="SC310" s="80"/>
      <c r="SD310" s="80"/>
      <c r="SE310" s="80"/>
      <c r="SF310" s="80"/>
      <c r="SG310" s="80"/>
      <c r="SH310" s="80"/>
      <c r="SI310" s="80"/>
      <c r="SJ310" s="80"/>
      <c r="SK310" s="80"/>
      <c r="SL310" s="80"/>
      <c r="SM310" s="80"/>
      <c r="SN310" s="80"/>
      <c r="SO310" s="80"/>
      <c r="SP310" s="80"/>
      <c r="SQ310" s="80"/>
      <c r="SR310" s="80"/>
      <c r="SS310" s="80"/>
      <c r="ST310" s="80"/>
      <c r="SU310" s="80"/>
      <c r="SV310" s="80"/>
      <c r="SW310" s="80"/>
      <c r="SX310" s="80"/>
      <c r="SY310" s="80"/>
      <c r="SZ310" s="80"/>
      <c r="TA310" s="80"/>
      <c r="TB310" s="80"/>
      <c r="TC310" s="80"/>
      <c r="TD310" s="80"/>
      <c r="TE310" s="80"/>
      <c r="TF310" s="80"/>
      <c r="TG310" s="80"/>
      <c r="TH310" s="80"/>
      <c r="TI310" s="80"/>
      <c r="TJ310" s="80"/>
      <c r="TK310" s="80"/>
      <c r="TL310" s="80"/>
      <c r="TM310" s="80"/>
      <c r="TN310" s="80"/>
      <c r="TO310" s="80"/>
      <c r="TP310" s="80"/>
      <c r="TQ310" s="80"/>
      <c r="TR310" s="80"/>
      <c r="TS310" s="80"/>
      <c r="TT310" s="80"/>
      <c r="TU310" s="80"/>
      <c r="TV310" s="80"/>
      <c r="TW310" s="80"/>
      <c r="TX310" s="80"/>
      <c r="TY310" s="80"/>
      <c r="TZ310" s="80"/>
      <c r="UA310" s="80"/>
      <c r="UB310" s="80"/>
      <c r="UC310" s="80"/>
      <c r="UD310" s="80"/>
      <c r="UE310" s="80"/>
      <c r="UF310" s="80"/>
      <c r="UG310" s="80"/>
      <c r="UH310" s="80"/>
      <c r="UI310" s="80"/>
      <c r="UJ310" s="80"/>
      <c r="UK310" s="80"/>
      <c r="UL310" s="80"/>
      <c r="UM310" s="80"/>
      <c r="UN310" s="80"/>
      <c r="UO310" s="80"/>
      <c r="UP310" s="80"/>
      <c r="UQ310" s="80"/>
      <c r="UR310" s="80"/>
      <c r="US310" s="80"/>
      <c r="UT310" s="80"/>
      <c r="UU310" s="80"/>
      <c r="UV310" s="80"/>
      <c r="UW310" s="80"/>
      <c r="UX310" s="80"/>
      <c r="UY310" s="80"/>
      <c r="UZ310" s="80"/>
      <c r="VA310" s="80"/>
      <c r="VB310" s="80"/>
      <c r="VC310" s="80"/>
      <c r="VD310" s="80"/>
      <c r="VE310" s="80"/>
      <c r="VF310" s="80"/>
      <c r="VG310" s="80"/>
      <c r="VH310" s="80"/>
      <c r="VI310" s="80"/>
      <c r="VJ310" s="80"/>
      <c r="VK310" s="80"/>
      <c r="VL310" s="80"/>
      <c r="VM310" s="80"/>
      <c r="VN310" s="80"/>
      <c r="VO310" s="80"/>
      <c r="VP310" s="80"/>
      <c r="VQ310" s="80"/>
      <c r="VR310" s="80"/>
      <c r="VS310" s="80"/>
      <c r="VT310" s="80"/>
      <c r="VU310" s="80"/>
      <c r="VV310" s="80"/>
      <c r="VW310" s="80"/>
      <c r="VX310" s="80"/>
      <c r="VY310" s="80"/>
      <c r="VZ310" s="80"/>
      <c r="WA310" s="80"/>
      <c r="WB310" s="80"/>
      <c r="WC310" s="80"/>
      <c r="WD310" s="80"/>
      <c r="WE310" s="80"/>
      <c r="WF310" s="80"/>
      <c r="WG310" s="80"/>
      <c r="WH310" s="80"/>
      <c r="WI310" s="80"/>
      <c r="WJ310" s="80"/>
      <c r="WK310" s="80"/>
      <c r="WL310" s="80"/>
      <c r="WM310" s="80"/>
      <c r="WN310" s="80"/>
      <c r="WO310" s="80"/>
      <c r="WP310" s="80"/>
      <c r="WQ310" s="80"/>
      <c r="WR310" s="80"/>
      <c r="WS310" s="80"/>
      <c r="WT310" s="80"/>
      <c r="WU310" s="80"/>
      <c r="WV310" s="80"/>
      <c r="WW310" s="80"/>
      <c r="WX310" s="80"/>
      <c r="WY310" s="80"/>
      <c r="WZ310" s="80"/>
      <c r="XA310" s="80"/>
      <c r="XB310" s="80"/>
      <c r="XC310" s="80"/>
      <c r="XD310" s="80"/>
      <c r="XE310" s="80"/>
      <c r="XF310" s="80"/>
      <c r="XG310" s="80"/>
      <c r="XH310" s="80"/>
      <c r="XI310" s="80"/>
      <c r="XJ310" s="80"/>
      <c r="XK310" s="80"/>
      <c r="XL310" s="80"/>
      <c r="XM310" s="80"/>
      <c r="XN310" s="80"/>
      <c r="XO310" s="80"/>
      <c r="XP310" s="80"/>
      <c r="XQ310" s="80"/>
      <c r="XR310" s="80"/>
      <c r="XS310" s="80"/>
      <c r="XT310" s="80"/>
      <c r="XU310" s="80"/>
      <c r="XV310" s="80"/>
      <c r="XW310" s="80"/>
      <c r="XX310" s="80"/>
      <c r="XY310" s="80"/>
      <c r="XZ310" s="80"/>
      <c r="YA310" s="80"/>
      <c r="YB310" s="80"/>
      <c r="YC310" s="80"/>
      <c r="YD310" s="80"/>
      <c r="YE310" s="80"/>
      <c r="YF310" s="80"/>
      <c r="YG310" s="80"/>
      <c r="YH310" s="80"/>
      <c r="YI310" s="80"/>
      <c r="YJ310" s="80"/>
      <c r="YK310" s="80"/>
      <c r="YL310" s="80"/>
      <c r="YM310" s="80"/>
      <c r="YN310" s="80"/>
      <c r="YO310" s="80"/>
      <c r="YP310" s="80"/>
      <c r="YQ310" s="80"/>
      <c r="YR310" s="80"/>
      <c r="YS310" s="80"/>
      <c r="YT310" s="80"/>
      <c r="YU310" s="80"/>
      <c r="YV310" s="80"/>
      <c r="YW310" s="80"/>
      <c r="YX310" s="80"/>
      <c r="YY310" s="80"/>
      <c r="YZ310" s="80"/>
      <c r="ZA310" s="80"/>
      <c r="ZB310" s="80"/>
      <c r="ZC310" s="80"/>
      <c r="ZD310" s="80"/>
      <c r="ZE310" s="80"/>
      <c r="ZF310" s="80"/>
      <c r="ZG310" s="80"/>
      <c r="ZH310" s="80"/>
      <c r="ZI310" s="80"/>
      <c r="ZJ310" s="80"/>
      <c r="ZK310" s="80"/>
      <c r="ZL310" s="80"/>
      <c r="ZM310" s="80"/>
      <c r="ZN310" s="80"/>
      <c r="ZO310" s="80"/>
      <c r="ZP310" s="80"/>
      <c r="ZQ310" s="80"/>
      <c r="ZR310" s="80"/>
      <c r="ZS310" s="80"/>
      <c r="ZT310" s="80"/>
      <c r="ZU310" s="80"/>
      <c r="ZV310" s="80"/>
      <c r="ZW310" s="80"/>
      <c r="ZX310" s="80"/>
      <c r="ZY310" s="80"/>
      <c r="ZZ310" s="80"/>
      <c r="AAA310" s="80"/>
      <c r="AAB310" s="80"/>
      <c r="AAC310" s="80"/>
      <c r="AAD310" s="80"/>
      <c r="AAE310" s="80"/>
      <c r="AAF310" s="80"/>
      <c r="AAG310" s="80"/>
      <c r="AAH310" s="80"/>
      <c r="AAI310" s="80"/>
      <c r="AAJ310" s="80"/>
      <c r="AAK310" s="80"/>
      <c r="AAL310" s="80"/>
      <c r="AAM310" s="80"/>
      <c r="AAN310" s="80"/>
      <c r="AAO310" s="80"/>
      <c r="AAP310" s="80"/>
      <c r="AAQ310" s="80"/>
      <c r="AAR310" s="80"/>
      <c r="AAS310" s="80"/>
      <c r="AAT310" s="80"/>
      <c r="AAU310" s="80"/>
      <c r="AAV310" s="80"/>
      <c r="AAW310" s="80"/>
      <c r="AAX310" s="80"/>
      <c r="AAY310" s="80"/>
      <c r="AAZ310" s="80"/>
      <c r="ABA310" s="80"/>
      <c r="ABB310" s="80"/>
      <c r="ABC310" s="80"/>
      <c r="ABD310" s="80"/>
      <c r="ABE310" s="80"/>
      <c r="ABF310" s="80"/>
      <c r="ABG310" s="80"/>
      <c r="ABH310" s="80"/>
      <c r="ABI310" s="80"/>
      <c r="ABJ310" s="80"/>
      <c r="ABK310" s="80"/>
      <c r="ABL310" s="80"/>
      <c r="ABM310" s="80"/>
      <c r="ABN310" s="80"/>
      <c r="ABO310" s="80"/>
      <c r="ABP310" s="80"/>
      <c r="ABQ310" s="80"/>
      <c r="ABR310" s="80"/>
      <c r="ABS310" s="80"/>
      <c r="ABT310" s="80"/>
      <c r="ABU310" s="80"/>
      <c r="ABV310" s="80"/>
      <c r="ABW310" s="80"/>
      <c r="ABX310" s="80"/>
      <c r="ABY310" s="80"/>
      <c r="ABZ310" s="80"/>
      <c r="ACA310" s="80"/>
      <c r="ACB310" s="80"/>
      <c r="ACC310" s="80"/>
      <c r="ACD310" s="80"/>
      <c r="ACE310" s="80"/>
      <c r="ACF310" s="80"/>
      <c r="ACG310" s="80"/>
      <c r="ACH310" s="80"/>
      <c r="ACI310" s="80"/>
      <c r="ACJ310" s="80"/>
      <c r="ACK310" s="80"/>
      <c r="ACL310" s="80"/>
      <c r="ACM310" s="80"/>
      <c r="ACN310" s="80"/>
      <c r="ACO310" s="80"/>
      <c r="ACP310" s="80"/>
      <c r="ACQ310" s="80"/>
      <c r="ACR310" s="80"/>
      <c r="ACS310" s="80"/>
      <c r="ACT310" s="80"/>
      <c r="ACU310" s="80"/>
      <c r="ACV310" s="80"/>
      <c r="ACW310" s="80"/>
      <c r="ACX310" s="80"/>
      <c r="ACY310" s="80"/>
      <c r="ACZ310" s="80"/>
      <c r="ADA310" s="80"/>
      <c r="ADB310" s="80"/>
      <c r="ADC310" s="80"/>
      <c r="ADD310" s="80"/>
      <c r="ADE310" s="80"/>
      <c r="ADF310" s="80"/>
      <c r="ADG310" s="80"/>
      <c r="ADH310" s="80"/>
      <c r="ADI310" s="80"/>
      <c r="ADJ310" s="80"/>
      <c r="ADK310" s="80"/>
      <c r="ADL310" s="80"/>
      <c r="ADM310" s="80"/>
      <c r="ADN310" s="80"/>
      <c r="ADO310" s="80"/>
      <c r="ADP310" s="80"/>
      <c r="ADQ310" s="80"/>
      <c r="ADR310" s="80"/>
      <c r="ADS310" s="80"/>
      <c r="ADT310" s="80"/>
      <c r="ADU310" s="80"/>
      <c r="ADV310" s="80"/>
      <c r="ADW310" s="80"/>
      <c r="ADX310" s="80"/>
      <c r="ADY310" s="80"/>
      <c r="ADZ310" s="80"/>
      <c r="AEA310" s="80"/>
      <c r="AEB310" s="80"/>
      <c r="AEC310" s="80"/>
      <c r="AED310" s="80"/>
      <c r="AEE310" s="80"/>
      <c r="AEF310" s="80"/>
      <c r="AEG310" s="80"/>
      <c r="AEH310" s="80"/>
      <c r="AEI310" s="80"/>
      <c r="AEJ310" s="80"/>
      <c r="AEK310" s="80"/>
      <c r="AEL310" s="80"/>
      <c r="AEM310" s="80"/>
      <c r="AEN310" s="80"/>
      <c r="AEO310" s="80"/>
      <c r="AEP310" s="80"/>
      <c r="AEQ310" s="80"/>
      <c r="AER310" s="80"/>
      <c r="AES310" s="80"/>
      <c r="AET310" s="80"/>
      <c r="AEU310" s="80"/>
      <c r="AEV310" s="80"/>
      <c r="AEW310" s="80"/>
      <c r="AEX310" s="80"/>
      <c r="AEY310" s="80"/>
      <c r="AEZ310" s="80"/>
      <c r="AFA310" s="80"/>
      <c r="AFB310" s="80"/>
      <c r="AFC310" s="80"/>
      <c r="AFD310" s="80"/>
      <c r="AFE310" s="80"/>
      <c r="AFF310" s="80"/>
      <c r="AFG310" s="80"/>
      <c r="AFH310" s="80"/>
      <c r="AFI310" s="80"/>
      <c r="AFJ310" s="80"/>
      <c r="AFK310" s="80"/>
      <c r="AFL310" s="80"/>
      <c r="AFM310" s="80"/>
      <c r="AFN310" s="80"/>
      <c r="AFO310" s="80"/>
      <c r="AFP310" s="80"/>
      <c r="AFQ310" s="80"/>
      <c r="AFR310" s="80"/>
      <c r="AFS310" s="80"/>
      <c r="AFT310" s="80"/>
      <c r="AFU310" s="80"/>
      <c r="AFV310" s="80"/>
      <c r="AFW310" s="80"/>
      <c r="AFX310" s="80"/>
      <c r="AFY310" s="80"/>
      <c r="AFZ310" s="80"/>
      <c r="AGA310" s="80"/>
      <c r="AGB310" s="80"/>
      <c r="AGC310" s="80"/>
      <c r="AGD310" s="80"/>
      <c r="AGE310" s="80"/>
      <c r="AGF310" s="80"/>
      <c r="AGG310" s="80"/>
      <c r="AGH310" s="80"/>
      <c r="AGI310" s="80"/>
      <c r="AGJ310" s="80"/>
      <c r="AGK310" s="80"/>
      <c r="AGL310" s="80"/>
      <c r="AGM310" s="80"/>
      <c r="AGN310" s="80"/>
      <c r="AGO310" s="80"/>
      <c r="AGP310" s="80"/>
      <c r="AGQ310" s="80"/>
      <c r="AGR310" s="80"/>
      <c r="AGS310" s="80"/>
      <c r="AGT310" s="80"/>
      <c r="AGU310" s="80"/>
      <c r="AGV310" s="80"/>
      <c r="AGW310" s="80"/>
      <c r="AGX310" s="80"/>
      <c r="AGY310" s="80"/>
      <c r="AGZ310" s="80"/>
      <c r="AHA310" s="80"/>
      <c r="AHB310" s="80"/>
      <c r="AHC310" s="80"/>
      <c r="AHD310" s="80"/>
      <c r="AHE310" s="80"/>
      <c r="AHF310" s="80"/>
      <c r="AHG310" s="80"/>
      <c r="AHH310" s="80"/>
      <c r="AHI310" s="80"/>
      <c r="AHJ310" s="80"/>
      <c r="AHK310" s="80"/>
      <c r="AHL310" s="80"/>
      <c r="AHM310" s="80"/>
      <c r="AHN310" s="80"/>
      <c r="AHO310" s="80"/>
      <c r="AHP310" s="80"/>
      <c r="AHQ310" s="80"/>
      <c r="AHR310" s="80"/>
      <c r="AHS310" s="80"/>
      <c r="AHT310" s="80"/>
      <c r="AHU310" s="80"/>
      <c r="AHV310" s="80"/>
      <c r="AHW310" s="80"/>
      <c r="AHX310" s="80"/>
      <c r="AHY310" s="80"/>
      <c r="AHZ310" s="80"/>
      <c r="AIA310" s="80"/>
      <c r="AIB310" s="80"/>
      <c r="AIC310" s="80"/>
      <c r="AID310" s="80"/>
      <c r="AIE310" s="80"/>
      <c r="AIF310" s="80"/>
      <c r="AIG310" s="80"/>
      <c r="AIH310" s="80"/>
      <c r="AII310" s="80"/>
      <c r="AIJ310" s="80"/>
      <c r="AIK310" s="80"/>
      <c r="AIL310" s="80"/>
      <c r="AIM310" s="80"/>
      <c r="AIN310" s="80"/>
      <c r="AIO310" s="80"/>
      <c r="AIP310" s="80"/>
      <c r="AIQ310" s="80"/>
      <c r="AIR310" s="80"/>
      <c r="AIS310" s="80"/>
      <c r="AIT310" s="80"/>
      <c r="AIU310" s="80"/>
      <c r="AIV310" s="80"/>
      <c r="AIW310" s="80"/>
      <c r="AIX310" s="80"/>
      <c r="AIY310" s="80"/>
      <c r="AIZ310" s="80"/>
      <c r="AJA310" s="80"/>
      <c r="AJB310" s="80"/>
      <c r="AJC310" s="80"/>
      <c r="AJD310" s="80"/>
      <c r="AJE310" s="80"/>
      <c r="AJF310" s="80"/>
      <c r="AJG310" s="80"/>
      <c r="AJH310" s="80"/>
      <c r="AJI310" s="80"/>
      <c r="AJJ310" s="80"/>
      <c r="AJK310" s="80"/>
      <c r="AJL310" s="80"/>
      <c r="AJM310" s="80"/>
      <c r="AJN310" s="80"/>
      <c r="AJO310" s="80"/>
      <c r="AJP310" s="80"/>
      <c r="AJQ310" s="80"/>
      <c r="AJR310" s="80"/>
      <c r="AJS310" s="80"/>
      <c r="AJT310" s="80"/>
      <c r="AJU310" s="80"/>
      <c r="AJV310" s="80"/>
      <c r="AJW310" s="80"/>
      <c r="AJX310" s="80"/>
      <c r="AJY310" s="80"/>
      <c r="AJZ310" s="80"/>
      <c r="AKA310" s="80"/>
      <c r="AKB310" s="80"/>
      <c r="AKC310" s="80"/>
      <c r="AKD310" s="80"/>
      <c r="AKE310" s="80"/>
      <c r="AKF310" s="80"/>
      <c r="AKG310" s="80"/>
      <c r="AKH310" s="80"/>
      <c r="AKI310" s="80"/>
      <c r="AKJ310" s="80"/>
      <c r="AKK310" s="80"/>
      <c r="AKL310" s="80"/>
      <c r="AKM310" s="80"/>
      <c r="AKN310" s="80"/>
      <c r="AKO310" s="80"/>
      <c r="AKP310" s="80"/>
      <c r="AKQ310" s="80"/>
      <c r="AKR310" s="80"/>
      <c r="AKS310" s="80"/>
      <c r="AKT310" s="80"/>
      <c r="AKU310" s="80"/>
      <c r="AKV310" s="80"/>
      <c r="AKW310" s="80"/>
      <c r="AKX310" s="80"/>
      <c r="AKY310" s="80"/>
      <c r="AKZ310" s="80"/>
      <c r="ALA310" s="80"/>
      <c r="ALB310" s="80"/>
      <c r="ALC310" s="80"/>
      <c r="ALD310" s="80"/>
      <c r="ALE310" s="80"/>
      <c r="ALF310" s="80"/>
      <c r="ALG310" s="80"/>
      <c r="ALH310" s="80"/>
      <c r="ALI310" s="80"/>
      <c r="ALJ310" s="80"/>
      <c r="ALK310" s="80"/>
      <c r="ALL310" s="80"/>
      <c r="ALM310" s="80"/>
      <c r="ALN310" s="80"/>
      <c r="ALO310" s="80"/>
      <c r="ALP310" s="80"/>
      <c r="ALQ310" s="80"/>
      <c r="ALR310" s="80"/>
      <c r="ALS310" s="80"/>
      <c r="ALT310" s="80"/>
      <c r="ALU310" s="80"/>
      <c r="ALV310" s="80"/>
      <c r="ALW310" s="80"/>
      <c r="ALX310" s="80"/>
      <c r="ALY310" s="80"/>
      <c r="ALZ310" s="80"/>
      <c r="AMA310" s="80"/>
      <c r="AMB310" s="80"/>
      <c r="AMC310" s="80"/>
      <c r="AMD310" s="80"/>
      <c r="AME310" s="80"/>
      <c r="AMF310" s="80"/>
      <c r="AMG310" s="80"/>
      <c r="AMH310" s="80"/>
      <c r="AMI310" s="80"/>
      <c r="AMJ310" s="80"/>
      <c r="AMK310" s="80"/>
      <c r="AML310" s="80"/>
      <c r="AMM310" s="80"/>
      <c r="AMN310" s="80"/>
      <c r="AMO310" s="80"/>
      <c r="AMP310" s="80"/>
      <c r="AMQ310" s="80"/>
      <c r="AMR310" s="80"/>
      <c r="AMS310" s="80"/>
      <c r="AMT310" s="80"/>
      <c r="AMU310" s="80"/>
      <c r="AMV310" s="80"/>
      <c r="AMW310" s="80"/>
      <c r="AMX310" s="80"/>
      <c r="AMY310" s="80"/>
      <c r="AMZ310" s="80"/>
      <c r="ANA310" s="80"/>
      <c r="ANB310" s="80"/>
      <c r="ANC310" s="80"/>
      <c r="AND310" s="80"/>
      <c r="ANE310" s="80"/>
      <c r="ANF310" s="80"/>
      <c r="ANG310" s="80"/>
      <c r="ANH310" s="80"/>
      <c r="ANI310" s="80"/>
      <c r="ANJ310" s="80"/>
      <c r="ANK310" s="80"/>
      <c r="ANL310" s="80"/>
      <c r="ANM310" s="80"/>
      <c r="ANN310" s="80"/>
      <c r="ANO310" s="80"/>
      <c r="ANP310" s="80"/>
      <c r="ANQ310" s="80"/>
      <c r="ANR310" s="80"/>
      <c r="ANS310" s="80"/>
      <c r="ANT310" s="80"/>
      <c r="ANU310" s="80"/>
      <c r="ANV310" s="80"/>
      <c r="ANW310" s="80"/>
      <c r="ANX310" s="80"/>
      <c r="ANY310" s="80"/>
      <c r="ANZ310" s="80"/>
      <c r="AOA310" s="80"/>
      <c r="AOB310" s="80"/>
      <c r="AOC310" s="80"/>
      <c r="AOD310" s="80"/>
      <c r="AOE310" s="80"/>
      <c r="AOF310" s="80"/>
      <c r="AOG310" s="80"/>
      <c r="AOH310" s="80"/>
      <c r="AOI310" s="80"/>
      <c r="AOJ310" s="80"/>
      <c r="AOK310" s="80"/>
      <c r="AOL310" s="80"/>
      <c r="AOM310" s="80"/>
      <c r="AON310" s="80"/>
      <c r="AOO310" s="80"/>
      <c r="AOP310" s="80"/>
      <c r="AOQ310" s="80"/>
      <c r="AOR310" s="80"/>
      <c r="AOS310" s="80"/>
      <c r="AOT310" s="80"/>
      <c r="AOU310" s="80"/>
      <c r="AOV310" s="80"/>
      <c r="AOW310" s="80"/>
      <c r="AOX310" s="80"/>
      <c r="AOY310" s="80"/>
      <c r="AOZ310" s="80"/>
      <c r="APA310" s="80"/>
      <c r="APB310" s="80"/>
      <c r="APC310" s="80"/>
      <c r="APD310" s="80"/>
      <c r="APE310" s="80"/>
      <c r="APF310" s="80"/>
      <c r="APG310" s="80"/>
      <c r="APH310" s="80"/>
      <c r="API310" s="80"/>
      <c r="APJ310" s="80"/>
      <c r="APK310" s="80"/>
      <c r="APL310" s="80"/>
      <c r="APM310" s="80"/>
      <c r="APN310" s="80"/>
      <c r="APO310" s="80"/>
      <c r="APP310" s="80"/>
      <c r="APQ310" s="80"/>
      <c r="APR310" s="80"/>
      <c r="APS310" s="80"/>
      <c r="APT310" s="80"/>
      <c r="APU310" s="80"/>
      <c r="APV310" s="80"/>
      <c r="APW310" s="80"/>
      <c r="APX310" s="80"/>
      <c r="APY310" s="80"/>
      <c r="APZ310" s="80"/>
      <c r="AQA310" s="80"/>
      <c r="AQB310" s="80"/>
      <c r="AQC310" s="80"/>
      <c r="AQD310" s="80"/>
      <c r="AQE310" s="80"/>
      <c r="AQF310" s="80"/>
      <c r="AQG310" s="80"/>
      <c r="AQH310" s="80"/>
      <c r="AQI310" s="80"/>
      <c r="AQJ310" s="80"/>
      <c r="AQK310" s="80"/>
      <c r="AQL310" s="80"/>
      <c r="AQM310" s="80"/>
      <c r="AQN310" s="80"/>
      <c r="AQO310" s="80"/>
      <c r="AQP310" s="80"/>
      <c r="AQQ310" s="80"/>
      <c r="AQR310" s="80"/>
      <c r="AQS310" s="80"/>
      <c r="AQT310" s="80"/>
      <c r="AQU310" s="80"/>
      <c r="AQV310" s="80"/>
      <c r="AQW310" s="80"/>
      <c r="AQX310" s="80"/>
      <c r="AQY310" s="80"/>
      <c r="AQZ310" s="80"/>
      <c r="ARA310" s="80"/>
      <c r="ARB310" s="80"/>
      <c r="ARC310" s="80"/>
      <c r="ARD310" s="80"/>
      <c r="ARE310" s="80"/>
      <c r="ARF310" s="80"/>
      <c r="ARG310" s="80"/>
      <c r="ARH310" s="80"/>
      <c r="ARI310" s="80"/>
      <c r="ARJ310" s="80"/>
      <c r="ARK310" s="80"/>
      <c r="ARL310" s="80"/>
      <c r="ARM310" s="80"/>
      <c r="ARN310" s="80"/>
      <c r="ARO310" s="80"/>
      <c r="ARP310" s="80"/>
      <c r="ARQ310" s="80"/>
      <c r="ARR310" s="80"/>
      <c r="ARS310" s="80"/>
      <c r="ART310" s="80"/>
      <c r="ARU310" s="80"/>
      <c r="ARV310" s="80"/>
      <c r="ARW310" s="80"/>
      <c r="ARX310" s="80"/>
      <c r="ARY310" s="80"/>
      <c r="ARZ310" s="80"/>
      <c r="ASA310" s="80"/>
      <c r="ASB310" s="80"/>
      <c r="ASC310" s="80"/>
      <c r="ASD310" s="80"/>
      <c r="ASE310" s="80"/>
      <c r="ASF310" s="80"/>
      <c r="ASG310" s="80"/>
      <c r="ASH310" s="80"/>
      <c r="ASI310" s="80"/>
      <c r="ASJ310" s="80"/>
      <c r="ASK310" s="80"/>
      <c r="ASL310" s="80"/>
      <c r="ASM310" s="80"/>
      <c r="ASN310" s="80"/>
      <c r="ASO310" s="80"/>
      <c r="ASP310" s="80"/>
      <c r="ASQ310" s="80"/>
      <c r="ASR310" s="80"/>
      <c r="ASS310" s="80"/>
      <c r="AST310" s="80"/>
      <c r="ASU310" s="80"/>
      <c r="ASV310" s="80"/>
      <c r="ASW310" s="80"/>
      <c r="ASX310" s="80"/>
      <c r="ASY310" s="80"/>
      <c r="ASZ310" s="80"/>
      <c r="ATA310" s="80"/>
      <c r="ATB310" s="80"/>
      <c r="ATC310" s="80"/>
      <c r="ATD310" s="80"/>
      <c r="ATE310" s="80"/>
      <c r="ATF310" s="80"/>
      <c r="ATG310" s="80"/>
      <c r="ATH310" s="80"/>
      <c r="ATI310" s="80"/>
      <c r="ATJ310" s="80"/>
      <c r="ATK310" s="80"/>
      <c r="ATL310" s="80"/>
      <c r="ATM310" s="80"/>
      <c r="ATN310" s="80"/>
      <c r="ATO310" s="80"/>
      <c r="ATP310" s="80"/>
      <c r="ATQ310" s="80"/>
      <c r="ATR310" s="80"/>
      <c r="ATS310" s="80"/>
      <c r="ATT310" s="80"/>
      <c r="ATU310" s="80"/>
      <c r="ATV310" s="80"/>
      <c r="ATW310" s="80"/>
      <c r="ATX310" s="80"/>
      <c r="ATY310" s="80"/>
      <c r="ATZ310" s="80"/>
      <c r="AUA310" s="80"/>
      <c r="AUB310" s="80"/>
      <c r="AUC310" s="80"/>
      <c r="AUD310" s="80"/>
      <c r="AUE310" s="80"/>
      <c r="AUF310" s="80"/>
      <c r="AUG310" s="80"/>
      <c r="AUH310" s="80"/>
      <c r="AUI310" s="80"/>
      <c r="AUJ310" s="80"/>
      <c r="AUK310" s="80"/>
      <c r="AUL310" s="80"/>
      <c r="AUM310" s="80"/>
      <c r="AUN310" s="80"/>
      <c r="AUO310" s="80"/>
      <c r="AUP310" s="80"/>
      <c r="AUQ310" s="80"/>
      <c r="AUR310" s="80"/>
      <c r="AUS310" s="80"/>
      <c r="AUT310" s="80"/>
      <c r="AUU310" s="80"/>
      <c r="AUV310" s="80"/>
      <c r="AUW310" s="80"/>
      <c r="AUX310" s="80"/>
      <c r="AUY310" s="80"/>
      <c r="AUZ310" s="80"/>
      <c r="AVA310" s="80"/>
      <c r="AVB310" s="80"/>
      <c r="AVC310" s="80"/>
      <c r="AVD310" s="80"/>
      <c r="AVE310" s="80"/>
      <c r="AVF310" s="80"/>
      <c r="AVG310" s="80"/>
      <c r="AVH310" s="80"/>
      <c r="AVI310" s="80"/>
      <c r="AVJ310" s="80"/>
      <c r="AVK310" s="80"/>
      <c r="AVL310" s="80"/>
      <c r="AVM310" s="80"/>
      <c r="AVN310" s="80"/>
      <c r="AVO310" s="80"/>
      <c r="AVP310" s="80"/>
      <c r="AVQ310" s="80"/>
      <c r="AVR310" s="80"/>
      <c r="AVS310" s="80"/>
      <c r="AVT310" s="80"/>
      <c r="AVU310" s="80"/>
      <c r="AVV310" s="80"/>
      <c r="AVW310" s="80"/>
      <c r="AVX310" s="80"/>
      <c r="AVY310" s="80"/>
      <c r="AVZ310" s="80"/>
      <c r="AWA310" s="80"/>
      <c r="AWB310" s="80"/>
      <c r="AWC310" s="80"/>
      <c r="AWD310" s="80"/>
      <c r="AWE310" s="80"/>
      <c r="AWF310" s="80"/>
      <c r="AWG310" s="80"/>
      <c r="AWH310" s="80"/>
      <c r="AWI310" s="80"/>
      <c r="AWJ310" s="80"/>
      <c r="AWK310" s="80"/>
      <c r="AWL310" s="80"/>
      <c r="AWM310" s="80"/>
      <c r="AWN310" s="80"/>
      <c r="AWO310" s="80"/>
      <c r="AWP310" s="80"/>
      <c r="AWQ310" s="80"/>
      <c r="AWR310" s="80"/>
      <c r="AWS310" s="80"/>
      <c r="AWT310" s="80"/>
      <c r="AWU310" s="80"/>
      <c r="AWV310" s="80"/>
      <c r="AWW310" s="80"/>
      <c r="AWX310" s="80"/>
      <c r="AWY310" s="80"/>
      <c r="AWZ310" s="80"/>
      <c r="AXA310" s="80"/>
      <c r="AXB310" s="80"/>
      <c r="AXC310" s="80"/>
      <c r="AXD310" s="80"/>
      <c r="AXE310" s="80"/>
      <c r="AXF310" s="80"/>
      <c r="AXG310" s="80"/>
      <c r="AXH310" s="80"/>
      <c r="AXI310" s="80"/>
      <c r="AXJ310" s="80"/>
      <c r="AXK310" s="80"/>
      <c r="AXL310" s="80"/>
      <c r="AXM310" s="80"/>
      <c r="AXN310" s="80"/>
      <c r="AXO310" s="80"/>
      <c r="AXP310" s="80"/>
      <c r="AXQ310" s="80"/>
      <c r="AXR310" s="80"/>
      <c r="AXS310" s="80"/>
      <c r="AXT310" s="80"/>
      <c r="AXU310" s="80"/>
      <c r="AXV310" s="80"/>
      <c r="AXW310" s="80"/>
      <c r="AXX310" s="80"/>
      <c r="AXY310" s="80"/>
      <c r="AXZ310" s="80"/>
      <c r="AYA310" s="80"/>
      <c r="AYB310" s="80"/>
      <c r="AYC310" s="80"/>
      <c r="AYD310" s="80"/>
      <c r="AYE310" s="80"/>
      <c r="AYF310" s="80"/>
      <c r="AYG310" s="80"/>
      <c r="AYH310" s="80"/>
      <c r="AYI310" s="80"/>
      <c r="AYJ310" s="80"/>
      <c r="AYK310" s="80"/>
      <c r="AYL310" s="80"/>
      <c r="AYM310" s="80"/>
      <c r="AYN310" s="80"/>
      <c r="AYO310" s="80"/>
      <c r="AYP310" s="80"/>
      <c r="AYQ310" s="80"/>
      <c r="AYR310" s="80"/>
      <c r="AYS310" s="80"/>
      <c r="AYT310" s="80"/>
      <c r="AYU310" s="80"/>
      <c r="AYV310" s="80"/>
      <c r="AYW310" s="80"/>
      <c r="AYX310" s="80"/>
      <c r="AYY310" s="80"/>
      <c r="AYZ310" s="80"/>
      <c r="AZA310" s="80"/>
      <c r="AZB310" s="80"/>
      <c r="AZC310" s="80"/>
      <c r="AZD310" s="80"/>
      <c r="AZE310" s="80"/>
      <c r="AZF310" s="80"/>
      <c r="AZG310" s="80"/>
      <c r="AZH310" s="80"/>
      <c r="AZI310" s="80"/>
      <c r="AZJ310" s="80"/>
      <c r="AZK310" s="80"/>
      <c r="AZL310" s="80"/>
      <c r="AZM310" s="80"/>
      <c r="AZN310" s="80"/>
      <c r="AZO310" s="80"/>
      <c r="AZP310" s="80"/>
      <c r="AZQ310" s="80"/>
      <c r="AZR310" s="80"/>
      <c r="AZS310" s="80"/>
      <c r="AZT310" s="80"/>
      <c r="AZU310" s="80"/>
      <c r="AZV310" s="80"/>
      <c r="AZW310" s="80"/>
      <c r="AZX310" s="80"/>
      <c r="AZY310" s="80"/>
      <c r="AZZ310" s="80"/>
      <c r="BAA310" s="80"/>
      <c r="BAB310" s="80"/>
      <c r="BAC310" s="80"/>
      <c r="BAD310" s="80"/>
      <c r="BAE310" s="80"/>
      <c r="BAF310" s="80"/>
      <c r="BAG310" s="80"/>
      <c r="BAH310" s="80"/>
      <c r="BAI310" s="80"/>
      <c r="BAJ310" s="80"/>
      <c r="BAK310" s="80"/>
      <c r="BAL310" s="80"/>
      <c r="BAM310" s="80"/>
      <c r="BAN310" s="80"/>
      <c r="BAO310" s="80"/>
      <c r="BAP310" s="80"/>
      <c r="BAQ310" s="80"/>
      <c r="BAR310" s="80"/>
      <c r="BAS310" s="80"/>
      <c r="BAT310" s="80"/>
      <c r="BAU310" s="80"/>
      <c r="BAV310" s="80"/>
      <c r="BAW310" s="80"/>
      <c r="BAX310" s="80"/>
      <c r="BAY310" s="80"/>
      <c r="BAZ310" s="80"/>
      <c r="BBA310" s="80"/>
      <c r="BBB310" s="80"/>
      <c r="BBC310" s="80"/>
      <c r="BBD310" s="80"/>
      <c r="BBE310" s="80"/>
      <c r="BBF310" s="80"/>
      <c r="BBG310" s="80"/>
      <c r="BBH310" s="80"/>
      <c r="BBI310" s="80"/>
      <c r="BBJ310" s="80"/>
      <c r="BBK310" s="80"/>
      <c r="BBL310" s="80"/>
      <c r="BBM310" s="80"/>
      <c r="BBN310" s="80"/>
      <c r="BBO310" s="80"/>
      <c r="BBP310" s="80"/>
      <c r="BBQ310" s="80"/>
      <c r="BBR310" s="80"/>
      <c r="BBS310" s="80"/>
      <c r="BBT310" s="80"/>
      <c r="BBU310" s="80"/>
      <c r="BBV310" s="80"/>
      <c r="BBW310" s="80"/>
      <c r="BBX310" s="80"/>
      <c r="BBY310" s="80"/>
      <c r="BBZ310" s="80"/>
      <c r="BCA310" s="80"/>
      <c r="BCB310" s="80"/>
      <c r="BCC310" s="80"/>
      <c r="BCD310" s="80"/>
      <c r="BCE310" s="80"/>
      <c r="BCF310" s="80"/>
      <c r="BCG310" s="80"/>
      <c r="BCH310" s="80"/>
      <c r="BCI310" s="80"/>
      <c r="BCJ310" s="80"/>
      <c r="BCK310" s="80"/>
      <c r="BCL310" s="80"/>
      <c r="BCM310" s="80"/>
      <c r="BCN310" s="80"/>
      <c r="BCO310" s="80"/>
      <c r="BCP310" s="80"/>
      <c r="BCQ310" s="80"/>
      <c r="BCR310" s="80"/>
      <c r="BCS310" s="80"/>
      <c r="BCT310" s="80"/>
      <c r="BCU310" s="80"/>
      <c r="BCV310" s="80"/>
      <c r="BCW310" s="80"/>
      <c r="BCX310" s="80"/>
      <c r="BCY310" s="80"/>
      <c r="BCZ310" s="80"/>
      <c r="BDA310" s="80"/>
      <c r="BDB310" s="80"/>
      <c r="BDC310" s="80"/>
      <c r="BDD310" s="80"/>
      <c r="BDE310" s="80"/>
      <c r="BDF310" s="80"/>
      <c r="BDG310" s="80"/>
      <c r="BDH310" s="80"/>
      <c r="BDI310" s="80"/>
      <c r="BDJ310" s="80"/>
      <c r="BDK310" s="80"/>
      <c r="BDL310" s="80"/>
      <c r="BDM310" s="80"/>
      <c r="BDN310" s="80"/>
      <c r="BDO310" s="80"/>
      <c r="BDP310" s="80"/>
      <c r="BDQ310" s="80"/>
      <c r="BDR310" s="80"/>
      <c r="BDS310" s="80"/>
      <c r="BDT310" s="80"/>
      <c r="BDU310" s="80"/>
      <c r="BDV310" s="80"/>
      <c r="BDW310" s="80"/>
      <c r="BDX310" s="80"/>
      <c r="BDY310" s="80"/>
      <c r="BDZ310" s="80"/>
      <c r="BEA310" s="80"/>
      <c r="BEB310" s="80"/>
      <c r="BEC310" s="80"/>
      <c r="BED310" s="80"/>
      <c r="BEE310" s="80"/>
      <c r="BEF310" s="80"/>
      <c r="BEG310" s="80"/>
      <c r="BEH310" s="80"/>
      <c r="BEI310" s="80"/>
      <c r="BEJ310" s="80"/>
      <c r="BEK310" s="80"/>
      <c r="BEL310" s="80"/>
      <c r="BEM310" s="80"/>
      <c r="BEN310" s="80"/>
      <c r="BEO310" s="80"/>
      <c r="BEP310" s="80"/>
      <c r="BEQ310" s="80"/>
      <c r="BER310" s="80"/>
      <c r="BES310" s="80"/>
      <c r="BET310" s="80"/>
      <c r="BEU310" s="80"/>
      <c r="BEV310" s="80"/>
      <c r="BEW310" s="80"/>
      <c r="BEX310" s="80"/>
      <c r="BEY310" s="80"/>
      <c r="BEZ310" s="80"/>
      <c r="BFA310" s="80"/>
      <c r="BFB310" s="80"/>
      <c r="BFC310" s="80"/>
      <c r="BFD310" s="80"/>
      <c r="BFE310" s="80"/>
      <c r="BFF310" s="80"/>
      <c r="BFG310" s="80"/>
      <c r="BFH310" s="80"/>
      <c r="BFI310" s="80"/>
      <c r="BFJ310" s="80"/>
      <c r="BFK310" s="80"/>
      <c r="BFL310" s="80"/>
      <c r="BFM310" s="80"/>
      <c r="BFN310" s="80"/>
      <c r="BFO310" s="80"/>
      <c r="BFP310" s="80"/>
      <c r="BFQ310" s="80"/>
      <c r="BFR310" s="80"/>
      <c r="BFS310" s="80"/>
      <c r="BFT310" s="80"/>
      <c r="BFU310" s="80"/>
      <c r="BFV310" s="80"/>
      <c r="BFW310" s="80"/>
      <c r="BFX310" s="80"/>
      <c r="BFY310" s="80"/>
      <c r="BFZ310" s="80"/>
      <c r="BGA310" s="80"/>
      <c r="BGB310" s="80"/>
      <c r="BGC310" s="80"/>
      <c r="BGD310" s="80"/>
      <c r="BGE310" s="80"/>
      <c r="BGF310" s="80"/>
      <c r="BGG310" s="80"/>
      <c r="BGH310" s="80"/>
      <c r="BGI310" s="80"/>
      <c r="BGJ310" s="80"/>
      <c r="BGK310" s="80"/>
      <c r="BGL310" s="80"/>
      <c r="BGM310" s="80"/>
      <c r="BGN310" s="80"/>
      <c r="BGO310" s="80"/>
      <c r="BGP310" s="80"/>
      <c r="BGQ310" s="80"/>
      <c r="BGR310" s="80"/>
      <c r="BGS310" s="80"/>
      <c r="BGT310" s="80"/>
      <c r="BGU310" s="80"/>
      <c r="BGV310" s="80"/>
      <c r="BGW310" s="80"/>
      <c r="BGX310" s="80"/>
      <c r="BGY310" s="80"/>
      <c r="BGZ310" s="80"/>
      <c r="BHA310" s="80"/>
      <c r="BHB310" s="80"/>
      <c r="BHC310" s="80"/>
      <c r="BHD310" s="80"/>
      <c r="BHE310" s="80"/>
      <c r="BHF310" s="80"/>
      <c r="BHG310" s="80"/>
      <c r="BHH310" s="80"/>
      <c r="BHI310" s="80"/>
      <c r="BHJ310" s="80"/>
      <c r="BHK310" s="80"/>
      <c r="BHL310" s="80"/>
      <c r="BHM310" s="80"/>
      <c r="BHN310" s="80"/>
      <c r="BHO310" s="80"/>
      <c r="BHP310" s="80"/>
      <c r="BHQ310" s="80"/>
      <c r="BHR310" s="80"/>
      <c r="BHS310" s="80"/>
      <c r="BHT310" s="80"/>
      <c r="BHU310" s="80"/>
      <c r="BHV310" s="80"/>
      <c r="BHW310" s="80"/>
      <c r="BHX310" s="80"/>
      <c r="BHY310" s="80"/>
      <c r="BHZ310" s="80"/>
      <c r="BIA310" s="80"/>
      <c r="BIB310" s="80"/>
      <c r="BIC310" s="80"/>
      <c r="BID310" s="80"/>
      <c r="BIE310" s="80"/>
      <c r="BIF310" s="80"/>
      <c r="BIG310" s="80"/>
      <c r="BIH310" s="80"/>
      <c r="BII310" s="80"/>
      <c r="BIJ310" s="80"/>
      <c r="BIK310" s="80"/>
      <c r="BIL310" s="80"/>
      <c r="BIM310" s="80"/>
      <c r="BIN310" s="80"/>
      <c r="BIO310" s="80"/>
      <c r="BIP310" s="80"/>
      <c r="BIQ310" s="80"/>
      <c r="BIR310" s="80"/>
      <c r="BIS310" s="80"/>
      <c r="BIT310" s="80"/>
      <c r="BIU310" s="80"/>
      <c r="BIV310" s="80"/>
      <c r="BIW310" s="80"/>
      <c r="BIX310" s="80"/>
      <c r="BIY310" s="80"/>
      <c r="BIZ310" s="80"/>
      <c r="BJA310" s="80"/>
      <c r="BJB310" s="80"/>
      <c r="BJC310" s="80"/>
      <c r="BJD310" s="80"/>
      <c r="BJE310" s="80"/>
      <c r="BJF310" s="80"/>
      <c r="BJG310" s="80"/>
      <c r="BJH310" s="80"/>
      <c r="BJI310" s="80"/>
      <c r="BJJ310" s="80"/>
      <c r="BJK310" s="80"/>
      <c r="BJL310" s="80"/>
      <c r="BJM310" s="80"/>
      <c r="BJN310" s="80"/>
      <c r="BJO310" s="80"/>
      <c r="BJP310" s="80"/>
      <c r="BJQ310" s="80"/>
      <c r="BJR310" s="80"/>
      <c r="BJS310" s="80"/>
      <c r="BJT310" s="80"/>
      <c r="BJU310" s="80"/>
      <c r="BJV310" s="80"/>
      <c r="BJW310" s="80"/>
      <c r="BJX310" s="80"/>
      <c r="BJY310" s="80"/>
      <c r="BJZ310" s="80"/>
      <c r="BKA310" s="80"/>
      <c r="BKB310" s="80"/>
      <c r="BKC310" s="80"/>
      <c r="BKD310" s="80"/>
      <c r="BKE310" s="80"/>
      <c r="BKF310" s="80"/>
      <c r="BKG310" s="80"/>
      <c r="BKH310" s="80"/>
      <c r="BKI310" s="80"/>
      <c r="BKJ310" s="80"/>
      <c r="BKK310" s="80"/>
      <c r="BKL310" s="80"/>
      <c r="BKM310" s="80"/>
      <c r="BKN310" s="80"/>
      <c r="BKO310" s="80"/>
      <c r="BKP310" s="80"/>
      <c r="BKQ310" s="80"/>
      <c r="BKR310" s="80"/>
      <c r="BKS310" s="80"/>
      <c r="BKT310" s="80"/>
      <c r="BKU310" s="80"/>
      <c r="BKV310" s="80"/>
      <c r="BKW310" s="80"/>
      <c r="BKX310" s="80"/>
      <c r="BKY310" s="80"/>
      <c r="BKZ310" s="80"/>
      <c r="BLA310" s="80"/>
      <c r="BLB310" s="80"/>
      <c r="BLC310" s="80"/>
      <c r="BLD310" s="80"/>
      <c r="BLE310" s="80"/>
      <c r="BLF310" s="80"/>
      <c r="BLG310" s="80"/>
      <c r="BLH310" s="80"/>
      <c r="BLI310" s="80"/>
      <c r="BLJ310" s="80"/>
      <c r="BLK310" s="80"/>
      <c r="BLL310" s="80"/>
      <c r="BLM310" s="80"/>
      <c r="BLN310" s="80"/>
      <c r="BLO310" s="80"/>
      <c r="BLP310" s="80"/>
      <c r="BLQ310" s="80"/>
      <c r="BLR310" s="80"/>
      <c r="BLS310" s="80"/>
      <c r="BLT310" s="80"/>
      <c r="BLU310" s="80"/>
      <c r="BLV310" s="80"/>
      <c r="BLW310" s="80"/>
      <c r="BLX310" s="80"/>
      <c r="BLY310" s="80"/>
      <c r="BLZ310" s="80"/>
      <c r="BMA310" s="80"/>
      <c r="BMB310" s="80"/>
      <c r="BMC310" s="80"/>
      <c r="BMD310" s="80"/>
      <c r="BME310" s="80"/>
      <c r="BMF310" s="80"/>
      <c r="BMG310" s="80"/>
      <c r="BMH310" s="80"/>
      <c r="BMI310" s="80"/>
      <c r="BMJ310" s="80"/>
      <c r="BMK310" s="80"/>
      <c r="BML310" s="80"/>
      <c r="BMM310" s="80"/>
      <c r="BMN310" s="80"/>
      <c r="BMO310" s="80"/>
      <c r="BMP310" s="80"/>
      <c r="BMQ310" s="80"/>
      <c r="BMR310" s="80"/>
      <c r="BMS310" s="80"/>
      <c r="BMT310" s="80"/>
      <c r="BMU310" s="80"/>
      <c r="BMV310" s="80"/>
      <c r="BMW310" s="80"/>
      <c r="BMX310" s="80"/>
      <c r="BMY310" s="80"/>
      <c r="BMZ310" s="80"/>
      <c r="BNA310" s="80"/>
      <c r="BNB310" s="80"/>
      <c r="BNC310" s="80"/>
      <c r="BND310" s="80"/>
      <c r="BNE310" s="80"/>
      <c r="BNF310" s="80"/>
      <c r="BNG310" s="80"/>
      <c r="BNH310" s="80"/>
      <c r="BNI310" s="80"/>
      <c r="BNJ310" s="80"/>
      <c r="BNK310" s="80"/>
      <c r="BNL310" s="80"/>
      <c r="BNM310" s="80"/>
      <c r="BNN310" s="80"/>
      <c r="BNO310" s="80"/>
      <c r="BNP310" s="80"/>
      <c r="BNQ310" s="80"/>
      <c r="BNR310" s="80"/>
      <c r="BNS310" s="80"/>
      <c r="BNT310" s="80"/>
      <c r="BNU310" s="80"/>
      <c r="BNV310" s="80"/>
      <c r="BNW310" s="80"/>
      <c r="BNX310" s="80"/>
      <c r="BNY310" s="80"/>
      <c r="BNZ310" s="80"/>
      <c r="BOA310" s="80"/>
      <c r="BOB310" s="80"/>
      <c r="BOC310" s="80"/>
      <c r="BOD310" s="80"/>
      <c r="BOE310" s="80"/>
      <c r="BOF310" s="80"/>
      <c r="BOG310" s="80"/>
      <c r="BOH310" s="80"/>
      <c r="BOI310" s="80"/>
      <c r="BOJ310" s="80"/>
      <c r="BOK310" s="80"/>
      <c r="BOL310" s="80"/>
      <c r="BOM310" s="80"/>
      <c r="BON310" s="80"/>
      <c r="BOO310" s="80"/>
      <c r="BOP310" s="80"/>
      <c r="BOQ310" s="80"/>
      <c r="BOR310" s="80"/>
      <c r="BOS310" s="80"/>
      <c r="BOT310" s="80"/>
      <c r="BOU310" s="80"/>
      <c r="BOV310" s="80"/>
      <c r="BOW310" s="80"/>
      <c r="BOX310" s="80"/>
      <c r="BOY310" s="80"/>
      <c r="BOZ310" s="80"/>
      <c r="BPA310" s="80"/>
      <c r="BPB310" s="80"/>
      <c r="BPC310" s="80"/>
      <c r="BPD310" s="80"/>
      <c r="BPE310" s="80"/>
      <c r="BPF310" s="80"/>
      <c r="BPG310" s="80"/>
      <c r="BPH310" s="80"/>
      <c r="BPI310" s="80"/>
      <c r="BPJ310" s="80"/>
      <c r="BPK310" s="80"/>
      <c r="BPL310" s="80"/>
      <c r="BPM310" s="80"/>
      <c r="BPN310" s="80"/>
      <c r="BPO310" s="80"/>
      <c r="BPP310" s="80"/>
      <c r="BPQ310" s="80"/>
      <c r="BPR310" s="80"/>
      <c r="BPS310" s="80"/>
      <c r="BPT310" s="80"/>
      <c r="BPU310" s="80"/>
      <c r="BPV310" s="80"/>
      <c r="BPW310" s="80"/>
      <c r="BPX310" s="80"/>
      <c r="BPY310" s="80"/>
      <c r="BPZ310" s="80"/>
      <c r="BQA310" s="80"/>
      <c r="BQB310" s="80"/>
      <c r="BQC310" s="80"/>
      <c r="BQD310" s="80"/>
      <c r="BQE310" s="80"/>
      <c r="BQF310" s="80"/>
      <c r="BQG310" s="80"/>
      <c r="BQH310" s="80"/>
      <c r="BQI310" s="80"/>
      <c r="BQJ310" s="80"/>
      <c r="BQK310" s="80"/>
      <c r="BQL310" s="80"/>
      <c r="BQM310" s="80"/>
      <c r="BQN310" s="80"/>
      <c r="BQO310" s="80"/>
      <c r="BQP310" s="80"/>
      <c r="BQQ310" s="80"/>
      <c r="BQR310" s="80"/>
      <c r="BQS310" s="80"/>
      <c r="BQT310" s="80"/>
      <c r="BQU310" s="80"/>
      <c r="BQV310" s="80"/>
      <c r="BQW310" s="80"/>
      <c r="BQX310" s="80"/>
      <c r="BQY310" s="80"/>
      <c r="BQZ310" s="80"/>
      <c r="BRA310" s="80"/>
      <c r="BRB310" s="80"/>
      <c r="BRC310" s="80"/>
      <c r="BRD310" s="80"/>
      <c r="BRE310" s="80"/>
      <c r="BRF310" s="80"/>
      <c r="BRG310" s="80"/>
      <c r="BRH310" s="80"/>
      <c r="BRI310" s="80"/>
      <c r="BRJ310" s="80"/>
      <c r="BRK310" s="80"/>
      <c r="BRL310" s="80"/>
      <c r="BRM310" s="80"/>
      <c r="BRN310" s="80"/>
      <c r="BRO310" s="80"/>
      <c r="BRP310" s="80"/>
      <c r="BRQ310" s="80"/>
      <c r="BRR310" s="80"/>
      <c r="BRS310" s="80"/>
      <c r="BRT310" s="80"/>
      <c r="BRU310" s="80"/>
      <c r="BRV310" s="80"/>
      <c r="BRW310" s="80"/>
      <c r="BRX310" s="80"/>
      <c r="BRY310" s="80"/>
      <c r="BRZ310" s="80"/>
      <c r="BSA310" s="80"/>
      <c r="BSB310" s="80"/>
      <c r="BSC310" s="80"/>
      <c r="BSD310" s="80"/>
      <c r="BSE310" s="80"/>
      <c r="BSF310" s="80"/>
      <c r="BSG310" s="80"/>
      <c r="BSH310" s="80"/>
      <c r="BSI310" s="80"/>
      <c r="BSJ310" s="80"/>
      <c r="BSK310" s="80"/>
      <c r="BSL310" s="80"/>
      <c r="BSM310" s="80"/>
      <c r="BSN310" s="80"/>
      <c r="BSO310" s="80"/>
      <c r="BSP310" s="80"/>
      <c r="BSQ310" s="80"/>
      <c r="BSR310" s="80"/>
      <c r="BSS310" s="80"/>
      <c r="BST310" s="80"/>
      <c r="BSU310" s="80"/>
      <c r="BSV310" s="80"/>
      <c r="BSW310" s="80"/>
      <c r="BSX310" s="80"/>
      <c r="BSY310" s="80"/>
      <c r="BSZ310" s="80"/>
      <c r="BTA310" s="80"/>
      <c r="BTB310" s="80"/>
      <c r="BTC310" s="80"/>
      <c r="BTD310" s="80"/>
      <c r="BTE310" s="80"/>
      <c r="BTF310" s="80"/>
      <c r="BTG310" s="80"/>
      <c r="BTH310" s="80"/>
      <c r="BTI310" s="80"/>
      <c r="BTJ310" s="80"/>
      <c r="BTK310" s="80"/>
      <c r="BTL310" s="80"/>
      <c r="BTM310" s="80"/>
      <c r="BTN310" s="80"/>
      <c r="BTO310" s="80"/>
      <c r="BTP310" s="80"/>
      <c r="BTQ310" s="80"/>
      <c r="BTR310" s="80"/>
      <c r="BTS310" s="80"/>
      <c r="BTT310" s="80"/>
      <c r="BTU310" s="80"/>
      <c r="BTV310" s="80"/>
      <c r="BTW310" s="80"/>
      <c r="BTX310" s="80"/>
      <c r="BTY310" s="80"/>
      <c r="BTZ310" s="80"/>
      <c r="BUA310" s="80"/>
      <c r="BUB310" s="80"/>
      <c r="BUC310" s="80"/>
      <c r="BUD310" s="80"/>
      <c r="BUE310" s="80"/>
      <c r="BUF310" s="80"/>
      <c r="BUG310" s="80"/>
      <c r="BUH310" s="80"/>
      <c r="BUI310" s="80"/>
      <c r="BUJ310" s="80"/>
      <c r="BUK310" s="80"/>
      <c r="BUL310" s="80"/>
      <c r="BUM310" s="80"/>
      <c r="BUN310" s="80"/>
      <c r="BUO310" s="80"/>
      <c r="BUP310" s="80"/>
      <c r="BUQ310" s="80"/>
      <c r="BUR310" s="80"/>
      <c r="BUS310" s="80"/>
      <c r="BUT310" s="80"/>
      <c r="BUU310" s="80"/>
      <c r="BUV310" s="80"/>
      <c r="BUW310" s="80"/>
      <c r="BUX310" s="80"/>
      <c r="BUY310" s="80"/>
      <c r="BUZ310" s="80"/>
      <c r="BVA310" s="80"/>
      <c r="BVB310" s="80"/>
      <c r="BVC310" s="80"/>
      <c r="BVD310" s="80"/>
      <c r="BVE310" s="80"/>
      <c r="BVF310" s="80"/>
      <c r="BVG310" s="80"/>
      <c r="BVH310" s="80"/>
      <c r="BVI310" s="80"/>
      <c r="BVJ310" s="80"/>
      <c r="BVK310" s="80"/>
      <c r="BVL310" s="80"/>
      <c r="BVM310" s="80"/>
      <c r="BVN310" s="80"/>
      <c r="BVO310" s="80"/>
      <c r="BVP310" s="80"/>
      <c r="BVQ310" s="80"/>
      <c r="BVR310" s="80"/>
      <c r="BVS310" s="80"/>
      <c r="BVT310" s="80"/>
      <c r="BVU310" s="80"/>
      <c r="BVV310" s="80"/>
      <c r="BVW310" s="80"/>
      <c r="BVX310" s="80"/>
      <c r="BVY310" s="80"/>
      <c r="BVZ310" s="80"/>
      <c r="BWA310" s="80"/>
      <c r="BWB310" s="80"/>
      <c r="BWC310" s="80"/>
      <c r="BWD310" s="80"/>
      <c r="BWE310" s="80"/>
      <c r="BWF310" s="80"/>
      <c r="BWG310" s="80"/>
      <c r="BWH310" s="80"/>
      <c r="BWI310" s="80"/>
      <c r="BWJ310" s="80"/>
      <c r="BWK310" s="80"/>
      <c r="BWL310" s="80"/>
      <c r="BWM310" s="80"/>
      <c r="BWN310" s="80"/>
      <c r="BWO310" s="80"/>
      <c r="BWP310" s="80"/>
      <c r="BWQ310" s="80"/>
      <c r="BWR310" s="80"/>
      <c r="BWS310" s="80"/>
      <c r="BWT310" s="80"/>
      <c r="BWU310" s="80"/>
      <c r="BWV310" s="80"/>
      <c r="BWW310" s="80"/>
      <c r="BWX310" s="80"/>
      <c r="BWY310" s="80"/>
      <c r="BWZ310" s="80"/>
      <c r="BXA310" s="80"/>
      <c r="BXB310" s="80"/>
      <c r="BXC310" s="80"/>
      <c r="BXD310" s="80"/>
      <c r="BXE310" s="80"/>
      <c r="BXF310" s="80"/>
      <c r="BXG310" s="80"/>
      <c r="BXH310" s="80"/>
      <c r="BXI310" s="80"/>
      <c r="BXJ310" s="80"/>
      <c r="BXK310" s="80"/>
      <c r="BXL310" s="80"/>
      <c r="BXM310" s="80"/>
      <c r="BXN310" s="80"/>
      <c r="BXO310" s="80"/>
      <c r="BXP310" s="80"/>
      <c r="BXQ310" s="80"/>
      <c r="BXR310" s="80"/>
      <c r="BXS310" s="80"/>
      <c r="BXT310" s="80"/>
      <c r="BXU310" s="80"/>
      <c r="BXV310" s="80"/>
      <c r="BXW310" s="80"/>
      <c r="BXX310" s="80"/>
      <c r="BXY310" s="80"/>
      <c r="BXZ310" s="80"/>
      <c r="BYA310" s="80"/>
      <c r="BYB310" s="80"/>
      <c r="BYC310" s="80"/>
      <c r="BYD310" s="80"/>
      <c r="BYE310" s="80"/>
      <c r="BYF310" s="80"/>
      <c r="BYG310" s="80"/>
      <c r="BYH310" s="80"/>
      <c r="BYI310" s="80"/>
      <c r="BYJ310" s="80"/>
      <c r="BYK310" s="80"/>
      <c r="BYL310" s="80"/>
      <c r="BYM310" s="80"/>
      <c r="BYN310" s="80"/>
      <c r="BYO310" s="80"/>
      <c r="BYP310" s="80"/>
      <c r="BYQ310" s="80"/>
      <c r="BYR310" s="80"/>
      <c r="BYS310" s="80"/>
      <c r="BYT310" s="80"/>
      <c r="BYU310" s="80"/>
      <c r="BYV310" s="80"/>
      <c r="BYW310" s="80"/>
      <c r="BYX310" s="80"/>
      <c r="BYY310" s="80"/>
      <c r="BYZ310" s="80"/>
      <c r="BZA310" s="80"/>
      <c r="BZB310" s="80"/>
      <c r="BZC310" s="80"/>
      <c r="BZD310" s="80"/>
      <c r="BZE310" s="80"/>
      <c r="BZF310" s="80"/>
      <c r="BZG310" s="80"/>
      <c r="BZH310" s="80"/>
      <c r="BZI310" s="80"/>
      <c r="BZJ310" s="80"/>
      <c r="BZK310" s="80"/>
      <c r="BZL310" s="80"/>
      <c r="BZM310" s="80"/>
      <c r="BZN310" s="80"/>
      <c r="BZO310" s="80"/>
      <c r="BZP310" s="80"/>
      <c r="BZQ310" s="80"/>
      <c r="BZR310" s="80"/>
      <c r="BZS310" s="80"/>
      <c r="BZT310" s="80"/>
      <c r="BZU310" s="80"/>
      <c r="BZV310" s="80"/>
      <c r="BZW310" s="80"/>
      <c r="BZX310" s="80"/>
      <c r="BZY310" s="80"/>
      <c r="BZZ310" s="80"/>
      <c r="CAA310" s="80"/>
      <c r="CAB310" s="80"/>
      <c r="CAC310" s="80"/>
      <c r="CAD310" s="80"/>
      <c r="CAE310" s="80"/>
      <c r="CAF310" s="80"/>
      <c r="CAG310" s="80"/>
      <c r="CAH310" s="80"/>
      <c r="CAI310" s="80"/>
      <c r="CAJ310" s="80"/>
      <c r="CAK310" s="80"/>
      <c r="CAL310" s="80"/>
      <c r="CAM310" s="80"/>
      <c r="CAN310" s="80"/>
      <c r="CAO310" s="80"/>
      <c r="CAP310" s="80"/>
      <c r="CAQ310" s="80"/>
      <c r="CAR310" s="80"/>
      <c r="CAS310" s="80"/>
      <c r="CAT310" s="80"/>
      <c r="CAU310" s="80"/>
      <c r="CAV310" s="80"/>
      <c r="CAW310" s="80"/>
      <c r="CAX310" s="80"/>
      <c r="CAY310" s="80"/>
      <c r="CAZ310" s="80"/>
      <c r="CBA310" s="80"/>
      <c r="CBB310" s="80"/>
      <c r="CBC310" s="80"/>
      <c r="CBD310" s="80"/>
      <c r="CBE310" s="80"/>
      <c r="CBF310" s="80"/>
      <c r="CBG310" s="80"/>
      <c r="CBH310" s="80"/>
      <c r="CBI310" s="80"/>
      <c r="CBJ310" s="80"/>
      <c r="CBK310" s="80"/>
      <c r="CBL310" s="80"/>
      <c r="CBM310" s="80"/>
      <c r="CBN310" s="80"/>
      <c r="CBO310" s="80"/>
      <c r="CBP310" s="80"/>
      <c r="CBQ310" s="80"/>
      <c r="CBR310" s="80"/>
      <c r="CBS310" s="80"/>
      <c r="CBT310" s="80"/>
      <c r="CBU310" s="80"/>
      <c r="CBV310" s="80"/>
      <c r="CBW310" s="80"/>
      <c r="CBX310" s="80"/>
      <c r="CBY310" s="80"/>
      <c r="CBZ310" s="80"/>
      <c r="CCA310" s="80"/>
      <c r="CCB310" s="80"/>
      <c r="CCC310" s="80"/>
      <c r="CCD310" s="80"/>
      <c r="CCE310" s="80"/>
      <c r="CCF310" s="80"/>
      <c r="CCG310" s="80"/>
      <c r="CCH310" s="80"/>
      <c r="CCI310" s="80"/>
      <c r="CCJ310" s="80"/>
      <c r="CCK310" s="80"/>
      <c r="CCL310" s="80"/>
      <c r="CCM310" s="80"/>
      <c r="CCN310" s="80"/>
      <c r="CCO310" s="80"/>
      <c r="CCP310" s="80"/>
      <c r="CCQ310" s="80"/>
      <c r="CCR310" s="80"/>
      <c r="CCS310" s="80"/>
      <c r="CCT310" s="80"/>
      <c r="CCU310" s="80"/>
      <c r="CCV310" s="80"/>
      <c r="CCW310" s="80"/>
      <c r="CCX310" s="80"/>
      <c r="CCY310" s="80"/>
      <c r="CCZ310" s="80"/>
      <c r="CDA310" s="80"/>
      <c r="CDB310" s="80"/>
      <c r="CDC310" s="80"/>
      <c r="CDD310" s="80"/>
      <c r="CDE310" s="80"/>
      <c r="CDF310" s="80"/>
      <c r="CDG310" s="80"/>
      <c r="CDH310" s="80"/>
      <c r="CDI310" s="80"/>
      <c r="CDJ310" s="80"/>
      <c r="CDK310" s="80"/>
      <c r="CDL310" s="80"/>
      <c r="CDM310" s="80"/>
      <c r="CDN310" s="80"/>
      <c r="CDO310" s="80"/>
      <c r="CDP310" s="80"/>
      <c r="CDQ310" s="80"/>
      <c r="CDR310" s="80"/>
      <c r="CDS310" s="80"/>
      <c r="CDT310" s="80"/>
      <c r="CDU310" s="80"/>
      <c r="CDV310" s="80"/>
      <c r="CDW310" s="80"/>
      <c r="CDX310" s="80"/>
      <c r="CDY310" s="80"/>
      <c r="CDZ310" s="80"/>
      <c r="CEA310" s="80"/>
      <c r="CEB310" s="80"/>
      <c r="CEC310" s="80"/>
      <c r="CED310" s="80"/>
      <c r="CEE310" s="80"/>
      <c r="CEF310" s="80"/>
      <c r="CEG310" s="80"/>
      <c r="CEH310" s="80"/>
      <c r="CEI310" s="80"/>
      <c r="CEJ310" s="80"/>
      <c r="CEK310" s="80"/>
      <c r="CEL310" s="80"/>
      <c r="CEM310" s="80"/>
      <c r="CEN310" s="80"/>
      <c r="CEO310" s="80"/>
      <c r="CEP310" s="80"/>
      <c r="CEQ310" s="80"/>
      <c r="CER310" s="80"/>
      <c r="CES310" s="80"/>
      <c r="CET310" s="80"/>
      <c r="CEU310" s="80"/>
      <c r="CEV310" s="80"/>
      <c r="CEW310" s="80"/>
      <c r="CEX310" s="80"/>
      <c r="CEY310" s="80"/>
      <c r="CEZ310" s="80"/>
      <c r="CFA310" s="80"/>
      <c r="CFB310" s="80"/>
      <c r="CFC310" s="80"/>
      <c r="CFD310" s="80"/>
      <c r="CFE310" s="80"/>
      <c r="CFF310" s="80"/>
      <c r="CFG310" s="80"/>
      <c r="CFH310" s="80"/>
      <c r="CFI310" s="80"/>
      <c r="CFJ310" s="80"/>
      <c r="CFK310" s="80"/>
      <c r="CFL310" s="80"/>
      <c r="CFM310" s="80"/>
      <c r="CFN310" s="80"/>
      <c r="CFO310" s="80"/>
      <c r="CFP310" s="80"/>
      <c r="CFQ310" s="80"/>
      <c r="CFR310" s="80"/>
      <c r="CFS310" s="80"/>
      <c r="CFT310" s="80"/>
      <c r="CFU310" s="80"/>
      <c r="CFV310" s="80"/>
      <c r="CFW310" s="80"/>
      <c r="CFX310" s="80"/>
      <c r="CFY310" s="80"/>
      <c r="CFZ310" s="80"/>
      <c r="CGA310" s="80"/>
      <c r="CGB310" s="80"/>
      <c r="CGC310" s="80"/>
      <c r="CGD310" s="80"/>
      <c r="CGE310" s="80"/>
      <c r="CGF310" s="80"/>
      <c r="CGG310" s="80"/>
      <c r="CGH310" s="80"/>
      <c r="CGI310" s="80"/>
      <c r="CGJ310" s="80"/>
      <c r="CGK310" s="80"/>
      <c r="CGL310" s="80"/>
      <c r="CGM310" s="80"/>
      <c r="CGN310" s="80"/>
      <c r="CGO310" s="80"/>
      <c r="CGP310" s="80"/>
      <c r="CGQ310" s="80"/>
      <c r="CGR310" s="80"/>
      <c r="CGS310" s="80"/>
      <c r="CGT310" s="80"/>
      <c r="CGU310" s="80"/>
      <c r="CGV310" s="80"/>
      <c r="CGW310" s="80"/>
      <c r="CGX310" s="80"/>
      <c r="CGY310" s="80"/>
      <c r="CGZ310" s="80"/>
      <c r="CHA310" s="80"/>
      <c r="CHB310" s="80"/>
      <c r="CHC310" s="80"/>
      <c r="CHD310" s="80"/>
      <c r="CHE310" s="80"/>
      <c r="CHF310" s="80"/>
      <c r="CHG310" s="80"/>
      <c r="CHH310" s="80"/>
      <c r="CHI310" s="80"/>
      <c r="CHJ310" s="80"/>
      <c r="CHK310" s="80"/>
      <c r="CHL310" s="80"/>
      <c r="CHM310" s="80"/>
      <c r="CHN310" s="80"/>
      <c r="CHO310" s="80"/>
      <c r="CHP310" s="80"/>
      <c r="CHQ310" s="80"/>
      <c r="CHR310" s="80"/>
      <c r="CHS310" s="80"/>
      <c r="CHT310" s="80"/>
      <c r="CHU310" s="80"/>
      <c r="CHV310" s="80"/>
      <c r="CHW310" s="80"/>
      <c r="CHX310" s="80"/>
      <c r="CHY310" s="80"/>
      <c r="CHZ310" s="80"/>
      <c r="CIA310" s="80"/>
      <c r="CIB310" s="80"/>
      <c r="CIC310" s="80"/>
      <c r="CID310" s="80"/>
      <c r="CIE310" s="80"/>
      <c r="CIF310" s="80"/>
      <c r="CIG310" s="80"/>
      <c r="CIH310" s="80"/>
      <c r="CII310" s="80"/>
      <c r="CIJ310" s="80"/>
      <c r="CIK310" s="80"/>
      <c r="CIL310" s="80"/>
      <c r="CIM310" s="80"/>
      <c r="CIN310" s="80"/>
      <c r="CIO310" s="80"/>
      <c r="CIP310" s="80"/>
      <c r="CIQ310" s="80"/>
      <c r="CIR310" s="80"/>
      <c r="CIS310" s="80"/>
      <c r="CIT310" s="80"/>
      <c r="CIU310" s="80"/>
      <c r="CIV310" s="80"/>
      <c r="CIW310" s="80"/>
      <c r="CIX310" s="80"/>
      <c r="CIY310" s="80"/>
      <c r="CIZ310" s="80"/>
      <c r="CJA310" s="80"/>
      <c r="CJB310" s="80"/>
      <c r="CJC310" s="80"/>
      <c r="CJD310" s="80"/>
      <c r="CJE310" s="80"/>
      <c r="CJF310" s="80"/>
      <c r="CJG310" s="80"/>
      <c r="CJH310" s="80"/>
      <c r="CJI310" s="80"/>
      <c r="CJJ310" s="80"/>
      <c r="CJK310" s="80"/>
      <c r="CJL310" s="80"/>
      <c r="CJM310" s="80"/>
      <c r="CJN310" s="80"/>
      <c r="CJO310" s="80"/>
      <c r="CJP310" s="80"/>
      <c r="CJQ310" s="80"/>
      <c r="CJR310" s="80"/>
      <c r="CJS310" s="80"/>
      <c r="CJT310" s="80"/>
      <c r="CJU310" s="80"/>
      <c r="CJV310" s="80"/>
      <c r="CJW310" s="80"/>
      <c r="CJX310" s="80"/>
      <c r="CJY310" s="80"/>
      <c r="CJZ310" s="80"/>
      <c r="CKA310" s="80"/>
      <c r="CKB310" s="80"/>
      <c r="CKC310" s="80"/>
      <c r="CKD310" s="80"/>
      <c r="CKE310" s="80"/>
      <c r="CKF310" s="80"/>
      <c r="CKG310" s="80"/>
      <c r="CKH310" s="80"/>
      <c r="CKI310" s="80"/>
      <c r="CKJ310" s="80"/>
      <c r="CKK310" s="80"/>
      <c r="CKL310" s="80"/>
      <c r="CKM310" s="80"/>
      <c r="CKN310" s="80"/>
      <c r="CKO310" s="80"/>
      <c r="CKP310" s="80"/>
      <c r="CKQ310" s="80"/>
      <c r="CKR310" s="80"/>
      <c r="CKS310" s="80"/>
      <c r="CKT310" s="80"/>
      <c r="CKU310" s="80"/>
      <c r="CKV310" s="80"/>
      <c r="CKW310" s="80"/>
      <c r="CKX310" s="80"/>
      <c r="CKY310" s="80"/>
      <c r="CKZ310" s="80"/>
      <c r="CLA310" s="80"/>
      <c r="CLB310" s="80"/>
      <c r="CLC310" s="80"/>
      <c r="CLD310" s="80"/>
      <c r="CLE310" s="80"/>
      <c r="CLF310" s="80"/>
      <c r="CLG310" s="80"/>
      <c r="CLH310" s="80"/>
      <c r="CLI310" s="80"/>
      <c r="CLJ310" s="80"/>
      <c r="CLK310" s="80"/>
      <c r="CLL310" s="80"/>
      <c r="CLM310" s="80"/>
      <c r="CLN310" s="80"/>
      <c r="CLO310" s="80"/>
      <c r="CLP310" s="80"/>
      <c r="CLQ310" s="80"/>
      <c r="CLR310" s="80"/>
      <c r="CLS310" s="80"/>
      <c r="CLT310" s="80"/>
      <c r="CLU310" s="80"/>
      <c r="CLV310" s="80"/>
      <c r="CLW310" s="80"/>
      <c r="CLX310" s="80"/>
      <c r="CLY310" s="80"/>
      <c r="CLZ310" s="80"/>
      <c r="CMA310" s="80"/>
      <c r="CMB310" s="80"/>
      <c r="CMC310" s="80"/>
      <c r="CMD310" s="80"/>
      <c r="CME310" s="80"/>
      <c r="CMF310" s="80"/>
      <c r="CMG310" s="80"/>
      <c r="CMH310" s="80"/>
      <c r="CMI310" s="80"/>
      <c r="CMJ310" s="80"/>
      <c r="CMK310" s="80"/>
      <c r="CML310" s="80"/>
      <c r="CMM310" s="80"/>
      <c r="CMN310" s="80"/>
      <c r="CMO310" s="80"/>
      <c r="CMP310" s="80"/>
      <c r="CMQ310" s="80"/>
      <c r="CMR310" s="80"/>
      <c r="CMS310" s="80"/>
      <c r="CMT310" s="80"/>
      <c r="CMU310" s="80"/>
      <c r="CMV310" s="80"/>
      <c r="CMW310" s="80"/>
      <c r="CMX310" s="80"/>
      <c r="CMY310" s="80"/>
      <c r="CMZ310" s="80"/>
      <c r="CNA310" s="80"/>
      <c r="CNB310" s="80"/>
      <c r="CNC310" s="80"/>
      <c r="CND310" s="80"/>
      <c r="CNE310" s="80"/>
      <c r="CNF310" s="80"/>
      <c r="CNG310" s="80"/>
      <c r="CNH310" s="80"/>
      <c r="CNI310" s="80"/>
      <c r="CNJ310" s="80"/>
      <c r="CNK310" s="80"/>
      <c r="CNL310" s="80"/>
      <c r="CNM310" s="80"/>
      <c r="CNN310" s="80"/>
      <c r="CNO310" s="80"/>
      <c r="CNP310" s="80"/>
      <c r="CNQ310" s="80"/>
      <c r="CNR310" s="80"/>
      <c r="CNS310" s="80"/>
      <c r="CNT310" s="80"/>
      <c r="CNU310" s="80"/>
      <c r="CNV310" s="80"/>
      <c r="CNW310" s="80"/>
      <c r="CNX310" s="80"/>
      <c r="CNY310" s="80"/>
      <c r="CNZ310" s="80"/>
      <c r="COA310" s="80"/>
      <c r="COB310" s="80"/>
      <c r="COC310" s="80"/>
      <c r="COD310" s="80"/>
      <c r="COE310" s="80"/>
      <c r="COF310" s="80"/>
      <c r="COG310" s="80"/>
      <c r="COH310" s="80"/>
      <c r="COI310" s="80"/>
      <c r="COJ310" s="80"/>
      <c r="COK310" s="80"/>
      <c r="COL310" s="80"/>
      <c r="COM310" s="80"/>
      <c r="CON310" s="80"/>
      <c r="COO310" s="80"/>
      <c r="COP310" s="80"/>
      <c r="COQ310" s="80"/>
      <c r="COR310" s="80"/>
      <c r="COS310" s="80"/>
      <c r="COT310" s="80"/>
      <c r="COU310" s="80"/>
      <c r="COV310" s="80"/>
      <c r="COW310" s="80"/>
      <c r="COX310" s="80"/>
      <c r="COY310" s="80"/>
      <c r="COZ310" s="80"/>
      <c r="CPA310" s="80"/>
      <c r="CPB310" s="80"/>
      <c r="CPC310" s="80"/>
      <c r="CPD310" s="80"/>
      <c r="CPE310" s="80"/>
      <c r="CPF310" s="80"/>
      <c r="CPG310" s="80"/>
      <c r="CPH310" s="80"/>
      <c r="CPI310" s="80"/>
      <c r="CPJ310" s="80"/>
      <c r="CPK310" s="80"/>
      <c r="CPL310" s="80"/>
      <c r="CPM310" s="80"/>
      <c r="CPN310" s="80"/>
      <c r="CPO310" s="80"/>
      <c r="CPP310" s="80"/>
      <c r="CPQ310" s="80"/>
      <c r="CPR310" s="80"/>
      <c r="CPS310" s="80"/>
      <c r="CPT310" s="80"/>
      <c r="CPU310" s="80"/>
      <c r="CPV310" s="80"/>
      <c r="CPW310" s="80"/>
      <c r="CPX310" s="80"/>
      <c r="CPY310" s="80"/>
      <c r="CPZ310" s="80"/>
      <c r="CQA310" s="80"/>
      <c r="CQB310" s="80"/>
      <c r="CQC310" s="80"/>
      <c r="CQD310" s="80"/>
      <c r="CQE310" s="80"/>
      <c r="CQF310" s="80"/>
      <c r="CQG310" s="80"/>
      <c r="CQH310" s="80"/>
      <c r="CQI310" s="80"/>
      <c r="CQJ310" s="80"/>
      <c r="CQK310" s="80"/>
      <c r="CQL310" s="80"/>
      <c r="CQM310" s="80"/>
      <c r="CQN310" s="80"/>
      <c r="CQO310" s="80"/>
      <c r="CQP310" s="80"/>
      <c r="CQQ310" s="80"/>
      <c r="CQR310" s="80"/>
      <c r="CQS310" s="80"/>
      <c r="CQT310" s="80"/>
      <c r="CQU310" s="80"/>
      <c r="CQV310" s="80"/>
      <c r="CQW310" s="80"/>
      <c r="CQX310" s="80"/>
      <c r="CQY310" s="80"/>
      <c r="CQZ310" s="80"/>
      <c r="CRA310" s="80"/>
      <c r="CRB310" s="80"/>
      <c r="CRC310" s="80"/>
      <c r="CRD310" s="80"/>
      <c r="CRE310" s="80"/>
      <c r="CRF310" s="80"/>
      <c r="CRG310" s="80"/>
      <c r="CRH310" s="80"/>
      <c r="CRI310" s="80"/>
      <c r="CRJ310" s="80"/>
      <c r="CRK310" s="80"/>
      <c r="CRL310" s="80"/>
      <c r="CRM310" s="80"/>
      <c r="CRN310" s="80"/>
      <c r="CRO310" s="80"/>
      <c r="CRP310" s="80"/>
      <c r="CRQ310" s="80"/>
      <c r="CRR310" s="80"/>
      <c r="CRS310" s="80"/>
      <c r="CRT310" s="80"/>
      <c r="CRU310" s="80"/>
      <c r="CRV310" s="80"/>
      <c r="CRW310" s="80"/>
      <c r="CRX310" s="80"/>
      <c r="CRY310" s="80"/>
      <c r="CRZ310" s="80"/>
      <c r="CSA310" s="80"/>
      <c r="CSB310" s="80"/>
      <c r="CSC310" s="80"/>
      <c r="CSD310" s="80"/>
      <c r="CSE310" s="80"/>
      <c r="CSF310" s="80"/>
      <c r="CSG310" s="80"/>
      <c r="CSH310" s="80"/>
      <c r="CSI310" s="80"/>
      <c r="CSJ310" s="80"/>
      <c r="CSK310" s="80"/>
      <c r="CSL310" s="80"/>
      <c r="CSM310" s="80"/>
      <c r="CSN310" s="80"/>
      <c r="CSO310" s="80"/>
      <c r="CSP310" s="80"/>
      <c r="CSQ310" s="80"/>
      <c r="CSR310" s="80"/>
      <c r="CSS310" s="80"/>
      <c r="CST310" s="80"/>
      <c r="CSU310" s="80"/>
      <c r="CSV310" s="80"/>
      <c r="CSW310" s="80"/>
      <c r="CSX310" s="80"/>
      <c r="CSY310" s="80"/>
      <c r="CSZ310" s="80"/>
      <c r="CTA310" s="80"/>
      <c r="CTB310" s="80"/>
      <c r="CTC310" s="80"/>
      <c r="CTD310" s="80"/>
      <c r="CTE310" s="80"/>
      <c r="CTF310" s="80"/>
      <c r="CTG310" s="80"/>
      <c r="CTH310" s="80"/>
      <c r="CTI310" s="80"/>
      <c r="CTJ310" s="80"/>
      <c r="CTK310" s="80"/>
      <c r="CTL310" s="80"/>
      <c r="CTM310" s="80"/>
      <c r="CTN310" s="80"/>
      <c r="CTO310" s="80"/>
      <c r="CTP310" s="80"/>
      <c r="CTQ310" s="80"/>
      <c r="CTR310" s="80"/>
      <c r="CTS310" s="80"/>
      <c r="CTT310" s="80"/>
      <c r="CTU310" s="80"/>
      <c r="CTV310" s="80"/>
      <c r="CTW310" s="80"/>
      <c r="CTX310" s="80"/>
      <c r="CTY310" s="80"/>
      <c r="CTZ310" s="80"/>
      <c r="CUA310" s="80"/>
      <c r="CUB310" s="80"/>
      <c r="CUC310" s="80"/>
      <c r="CUD310" s="80"/>
      <c r="CUE310" s="80"/>
      <c r="CUF310" s="80"/>
      <c r="CUG310" s="80"/>
      <c r="CUH310" s="80"/>
      <c r="CUI310" s="80"/>
      <c r="CUJ310" s="80"/>
      <c r="CUK310" s="80"/>
      <c r="CUL310" s="80"/>
      <c r="CUM310" s="80"/>
      <c r="CUN310" s="80"/>
      <c r="CUO310" s="80"/>
      <c r="CUP310" s="80"/>
      <c r="CUQ310" s="80"/>
      <c r="CUR310" s="80"/>
      <c r="CUS310" s="80"/>
      <c r="CUT310" s="80"/>
      <c r="CUU310" s="80"/>
      <c r="CUV310" s="80"/>
      <c r="CUW310" s="80"/>
      <c r="CUX310" s="80"/>
      <c r="CUY310" s="80"/>
      <c r="CUZ310" s="80"/>
      <c r="CVA310" s="80"/>
      <c r="CVB310" s="80"/>
      <c r="CVC310" s="80"/>
      <c r="CVD310" s="80"/>
      <c r="CVE310" s="80"/>
      <c r="CVF310" s="80"/>
      <c r="CVG310" s="80"/>
      <c r="CVH310" s="80"/>
      <c r="CVI310" s="80"/>
      <c r="CVJ310" s="80"/>
      <c r="CVK310" s="80"/>
      <c r="CVL310" s="80"/>
      <c r="CVM310" s="80"/>
      <c r="CVN310" s="80"/>
      <c r="CVO310" s="80"/>
      <c r="CVP310" s="80"/>
      <c r="CVQ310" s="80"/>
      <c r="CVR310" s="80"/>
      <c r="CVS310" s="80"/>
      <c r="CVT310" s="80"/>
      <c r="CVU310" s="80"/>
      <c r="CVV310" s="80"/>
      <c r="CVW310" s="80"/>
      <c r="CVX310" s="80"/>
      <c r="CVY310" s="80"/>
      <c r="CVZ310" s="80"/>
      <c r="CWA310" s="80"/>
      <c r="CWB310" s="80"/>
      <c r="CWC310" s="80"/>
      <c r="CWD310" s="80"/>
      <c r="CWE310" s="80"/>
      <c r="CWF310" s="80"/>
      <c r="CWG310" s="80"/>
      <c r="CWH310" s="80"/>
      <c r="CWI310" s="80"/>
      <c r="CWJ310" s="80"/>
      <c r="CWK310" s="80"/>
      <c r="CWL310" s="80"/>
      <c r="CWM310" s="80"/>
      <c r="CWN310" s="80"/>
      <c r="CWO310" s="80"/>
      <c r="CWP310" s="80"/>
      <c r="CWQ310" s="80"/>
      <c r="CWR310" s="80"/>
      <c r="CWS310" s="80"/>
      <c r="CWT310" s="80"/>
      <c r="CWU310" s="80"/>
      <c r="CWV310" s="80"/>
      <c r="CWW310" s="80"/>
      <c r="CWX310" s="80"/>
      <c r="CWY310" s="80"/>
      <c r="CWZ310" s="80"/>
      <c r="CXA310" s="80"/>
      <c r="CXB310" s="80"/>
      <c r="CXC310" s="80"/>
      <c r="CXD310" s="80"/>
      <c r="CXE310" s="80"/>
      <c r="CXF310" s="80"/>
      <c r="CXG310" s="80"/>
      <c r="CXH310" s="80"/>
      <c r="CXI310" s="80"/>
      <c r="CXJ310" s="80"/>
      <c r="CXK310" s="80"/>
      <c r="CXL310" s="80"/>
      <c r="CXM310" s="80"/>
      <c r="CXN310" s="80"/>
      <c r="CXO310" s="80"/>
      <c r="CXP310" s="80"/>
      <c r="CXQ310" s="80"/>
      <c r="CXR310" s="80"/>
      <c r="CXS310" s="80"/>
      <c r="CXT310" s="80"/>
      <c r="CXU310" s="80"/>
      <c r="CXV310" s="80"/>
      <c r="CXW310" s="80"/>
      <c r="CXX310" s="80"/>
      <c r="CXY310" s="80"/>
      <c r="CXZ310" s="80"/>
      <c r="CYA310" s="80"/>
      <c r="CYB310" s="80"/>
      <c r="CYC310" s="80"/>
      <c r="CYD310" s="80"/>
      <c r="CYE310" s="80"/>
      <c r="CYF310" s="80"/>
      <c r="CYG310" s="80"/>
      <c r="CYH310" s="80"/>
      <c r="CYI310" s="80"/>
      <c r="CYJ310" s="80"/>
      <c r="CYK310" s="80"/>
      <c r="CYL310" s="80"/>
      <c r="CYM310" s="80"/>
      <c r="CYN310" s="80"/>
      <c r="CYO310" s="80"/>
      <c r="CYP310" s="80"/>
      <c r="CYQ310" s="80"/>
      <c r="CYR310" s="80"/>
      <c r="CYS310" s="80"/>
      <c r="CYT310" s="80"/>
      <c r="CYU310" s="80"/>
      <c r="CYV310" s="80"/>
      <c r="CYW310" s="80"/>
      <c r="CYX310" s="80"/>
      <c r="CYY310" s="80"/>
      <c r="CYZ310" s="80"/>
      <c r="CZA310" s="80"/>
      <c r="CZB310" s="80"/>
      <c r="CZC310" s="80"/>
      <c r="CZD310" s="80"/>
      <c r="CZE310" s="80"/>
      <c r="CZF310" s="80"/>
      <c r="CZG310" s="80"/>
      <c r="CZH310" s="80"/>
      <c r="CZI310" s="80"/>
      <c r="CZJ310" s="80"/>
      <c r="CZK310" s="80"/>
      <c r="CZL310" s="80"/>
      <c r="CZM310" s="80"/>
      <c r="CZN310" s="80"/>
      <c r="CZO310" s="80"/>
      <c r="CZP310" s="80"/>
      <c r="CZQ310" s="80"/>
      <c r="CZR310" s="80"/>
      <c r="CZS310" s="80"/>
      <c r="CZT310" s="80"/>
      <c r="CZU310" s="80"/>
      <c r="CZV310" s="80"/>
      <c r="CZW310" s="80"/>
      <c r="CZX310" s="80"/>
      <c r="CZY310" s="80"/>
      <c r="CZZ310" s="80"/>
      <c r="DAA310" s="80"/>
      <c r="DAB310" s="80"/>
      <c r="DAC310" s="80"/>
      <c r="DAD310" s="80"/>
      <c r="DAE310" s="80"/>
      <c r="DAF310" s="80"/>
      <c r="DAG310" s="80"/>
      <c r="DAH310" s="80"/>
      <c r="DAI310" s="80"/>
      <c r="DAJ310" s="80"/>
      <c r="DAK310" s="80"/>
      <c r="DAL310" s="80"/>
      <c r="DAM310" s="80"/>
      <c r="DAN310" s="80"/>
      <c r="DAO310" s="80"/>
      <c r="DAP310" s="80"/>
      <c r="DAQ310" s="80"/>
      <c r="DAR310" s="80"/>
      <c r="DAS310" s="80"/>
      <c r="DAT310" s="80"/>
      <c r="DAU310" s="80"/>
      <c r="DAV310" s="80"/>
      <c r="DAW310" s="80"/>
      <c r="DAX310" s="80"/>
      <c r="DAY310" s="80"/>
      <c r="DAZ310" s="80"/>
      <c r="DBA310" s="80"/>
      <c r="DBB310" s="80"/>
      <c r="DBC310" s="80"/>
      <c r="DBD310" s="80"/>
      <c r="DBE310" s="80"/>
      <c r="DBF310" s="80"/>
      <c r="DBG310" s="80"/>
      <c r="DBH310" s="80"/>
      <c r="DBI310" s="80"/>
      <c r="DBJ310" s="80"/>
      <c r="DBK310" s="80"/>
      <c r="DBL310" s="80"/>
      <c r="DBM310" s="80"/>
      <c r="DBN310" s="80"/>
      <c r="DBO310" s="80"/>
      <c r="DBP310" s="80"/>
      <c r="DBQ310" s="80"/>
      <c r="DBR310" s="80"/>
      <c r="DBS310" s="80"/>
      <c r="DBT310" s="80"/>
      <c r="DBU310" s="80"/>
      <c r="DBV310" s="80"/>
      <c r="DBW310" s="80"/>
      <c r="DBX310" s="80"/>
      <c r="DBY310" s="80"/>
      <c r="DBZ310" s="80"/>
      <c r="DCA310" s="80"/>
      <c r="DCB310" s="80"/>
      <c r="DCC310" s="80"/>
      <c r="DCD310" s="80"/>
      <c r="DCE310" s="80"/>
      <c r="DCF310" s="80"/>
      <c r="DCG310" s="80"/>
      <c r="DCH310" s="80"/>
      <c r="DCI310" s="80"/>
      <c r="DCJ310" s="80"/>
      <c r="DCK310" s="80"/>
      <c r="DCL310" s="80"/>
      <c r="DCM310" s="80"/>
      <c r="DCN310" s="80"/>
      <c r="DCO310" s="80"/>
      <c r="DCP310" s="80"/>
      <c r="DCQ310" s="80"/>
      <c r="DCR310" s="80"/>
      <c r="DCS310" s="80"/>
      <c r="DCT310" s="80"/>
      <c r="DCU310" s="80"/>
      <c r="DCV310" s="80"/>
      <c r="DCW310" s="80"/>
      <c r="DCX310" s="80"/>
      <c r="DCY310" s="80"/>
      <c r="DCZ310" s="80"/>
      <c r="DDA310" s="80"/>
      <c r="DDB310" s="80"/>
      <c r="DDC310" s="80"/>
      <c r="DDD310" s="80"/>
      <c r="DDE310" s="80"/>
      <c r="DDF310" s="80"/>
      <c r="DDG310" s="80"/>
      <c r="DDH310" s="80"/>
      <c r="DDI310" s="80"/>
      <c r="DDJ310" s="80"/>
      <c r="DDK310" s="80"/>
      <c r="DDL310" s="80"/>
      <c r="DDM310" s="80"/>
      <c r="DDN310" s="80"/>
      <c r="DDO310" s="80"/>
      <c r="DDP310" s="80"/>
      <c r="DDQ310" s="80"/>
      <c r="DDR310" s="80"/>
      <c r="DDS310" s="80"/>
      <c r="DDT310" s="80"/>
      <c r="DDU310" s="80"/>
      <c r="DDV310" s="80"/>
      <c r="DDW310" s="80"/>
      <c r="DDX310" s="80"/>
      <c r="DDY310" s="80"/>
      <c r="DDZ310" s="80"/>
      <c r="DEA310" s="80"/>
      <c r="DEB310" s="80"/>
      <c r="DEC310" s="80"/>
      <c r="DED310" s="80"/>
      <c r="DEE310" s="80"/>
      <c r="DEF310" s="80"/>
      <c r="DEG310" s="80"/>
      <c r="DEH310" s="80"/>
      <c r="DEI310" s="80"/>
      <c r="DEJ310" s="80"/>
      <c r="DEK310" s="80"/>
      <c r="DEL310" s="80"/>
      <c r="DEM310" s="80"/>
      <c r="DEN310" s="80"/>
      <c r="DEO310" s="80"/>
      <c r="DEP310" s="80"/>
      <c r="DEQ310" s="80"/>
      <c r="DER310" s="80"/>
      <c r="DES310" s="80"/>
      <c r="DET310" s="80"/>
      <c r="DEU310" s="80"/>
      <c r="DEV310" s="80"/>
      <c r="DEW310" s="80"/>
      <c r="DEX310" s="80"/>
      <c r="DEY310" s="80"/>
      <c r="DEZ310" s="80"/>
      <c r="DFA310" s="80"/>
      <c r="DFB310" s="80"/>
      <c r="DFC310" s="80"/>
      <c r="DFD310" s="80"/>
      <c r="DFE310" s="80"/>
      <c r="DFF310" s="80"/>
      <c r="DFG310" s="80"/>
      <c r="DFH310" s="80"/>
      <c r="DFI310" s="80"/>
      <c r="DFJ310" s="80"/>
      <c r="DFK310" s="80"/>
      <c r="DFL310" s="80"/>
      <c r="DFM310" s="80"/>
      <c r="DFN310" s="80"/>
      <c r="DFO310" s="80"/>
      <c r="DFP310" s="80"/>
      <c r="DFQ310" s="80"/>
      <c r="DFR310" s="80"/>
      <c r="DFS310" s="80"/>
      <c r="DFT310" s="80"/>
      <c r="DFU310" s="80"/>
      <c r="DFV310" s="80"/>
      <c r="DFW310" s="80"/>
      <c r="DFX310" s="80"/>
      <c r="DFY310" s="80"/>
      <c r="DFZ310" s="80"/>
      <c r="DGA310" s="80"/>
      <c r="DGB310" s="80"/>
      <c r="DGC310" s="80"/>
      <c r="DGD310" s="80"/>
      <c r="DGE310" s="80"/>
      <c r="DGF310" s="80"/>
      <c r="DGG310" s="80"/>
      <c r="DGH310" s="80"/>
      <c r="DGI310" s="80"/>
      <c r="DGJ310" s="80"/>
      <c r="DGK310" s="80"/>
      <c r="DGL310" s="80"/>
      <c r="DGM310" s="80"/>
      <c r="DGN310" s="80"/>
      <c r="DGO310" s="80"/>
      <c r="DGP310" s="80"/>
      <c r="DGQ310" s="80"/>
      <c r="DGR310" s="80"/>
      <c r="DGS310" s="80"/>
      <c r="DGT310" s="80"/>
      <c r="DGU310" s="80"/>
      <c r="DGV310" s="80"/>
      <c r="DGW310" s="80"/>
      <c r="DGX310" s="80"/>
      <c r="DGY310" s="80"/>
      <c r="DGZ310" s="80"/>
      <c r="DHA310" s="80"/>
      <c r="DHB310" s="80"/>
      <c r="DHC310" s="80"/>
      <c r="DHD310" s="80"/>
      <c r="DHE310" s="80"/>
      <c r="DHF310" s="80"/>
      <c r="DHG310" s="80"/>
      <c r="DHH310" s="80"/>
      <c r="DHI310" s="80"/>
      <c r="DHJ310" s="80"/>
      <c r="DHK310" s="80"/>
      <c r="DHL310" s="80"/>
      <c r="DHM310" s="80"/>
      <c r="DHN310" s="80"/>
      <c r="DHO310" s="80"/>
      <c r="DHP310" s="80"/>
      <c r="DHQ310" s="80"/>
      <c r="DHR310" s="80"/>
      <c r="DHS310" s="80"/>
      <c r="DHT310" s="80"/>
      <c r="DHU310" s="80"/>
      <c r="DHV310" s="80"/>
      <c r="DHW310" s="80"/>
      <c r="DHX310" s="80"/>
      <c r="DHY310" s="80"/>
      <c r="DHZ310" s="80"/>
      <c r="DIA310" s="80"/>
      <c r="DIB310" s="80"/>
      <c r="DIC310" s="80"/>
      <c r="DID310" s="80"/>
      <c r="DIE310" s="80"/>
      <c r="DIF310" s="80"/>
      <c r="DIG310" s="80"/>
      <c r="DIH310" s="80"/>
      <c r="DII310" s="80"/>
      <c r="DIJ310" s="80"/>
      <c r="DIK310" s="80"/>
      <c r="DIL310" s="80"/>
      <c r="DIM310" s="80"/>
      <c r="DIN310" s="80"/>
      <c r="DIO310" s="80"/>
      <c r="DIP310" s="80"/>
      <c r="DIQ310" s="80"/>
      <c r="DIR310" s="80"/>
      <c r="DIS310" s="80"/>
      <c r="DIT310" s="80"/>
      <c r="DIU310" s="80"/>
      <c r="DIV310" s="80"/>
      <c r="DIW310" s="80"/>
      <c r="DIX310" s="80"/>
      <c r="DIY310" s="80"/>
      <c r="DIZ310" s="80"/>
      <c r="DJA310" s="80"/>
      <c r="DJB310" s="80"/>
      <c r="DJC310" s="80"/>
      <c r="DJD310" s="80"/>
      <c r="DJE310" s="80"/>
      <c r="DJF310" s="80"/>
      <c r="DJG310" s="80"/>
      <c r="DJH310" s="80"/>
      <c r="DJI310" s="80"/>
      <c r="DJJ310" s="80"/>
      <c r="DJK310" s="80"/>
      <c r="DJL310" s="80"/>
      <c r="DJM310" s="80"/>
      <c r="DJN310" s="80"/>
      <c r="DJO310" s="80"/>
      <c r="DJP310" s="80"/>
      <c r="DJQ310" s="80"/>
      <c r="DJR310" s="80"/>
      <c r="DJS310" s="80"/>
      <c r="DJT310" s="80"/>
      <c r="DJU310" s="80"/>
      <c r="DJV310" s="80"/>
      <c r="DJW310" s="80"/>
      <c r="DJX310" s="80"/>
      <c r="DJY310" s="80"/>
      <c r="DJZ310" s="80"/>
      <c r="DKA310" s="80"/>
      <c r="DKB310" s="80"/>
      <c r="DKC310" s="80"/>
      <c r="DKD310" s="80"/>
      <c r="DKE310" s="80"/>
      <c r="DKF310" s="80"/>
      <c r="DKG310" s="80"/>
      <c r="DKH310" s="80"/>
      <c r="DKI310" s="80"/>
      <c r="DKJ310" s="80"/>
      <c r="DKK310" s="80"/>
      <c r="DKL310" s="80"/>
      <c r="DKM310" s="80"/>
      <c r="DKN310" s="80"/>
      <c r="DKO310" s="80"/>
      <c r="DKP310" s="80"/>
      <c r="DKQ310" s="80"/>
      <c r="DKR310" s="80"/>
      <c r="DKS310" s="80"/>
      <c r="DKT310" s="80"/>
      <c r="DKU310" s="80"/>
      <c r="DKV310" s="80"/>
      <c r="DKW310" s="80"/>
      <c r="DKX310" s="80"/>
      <c r="DKY310" s="80"/>
      <c r="DKZ310" s="80"/>
      <c r="DLA310" s="80"/>
      <c r="DLB310" s="80"/>
      <c r="DLC310" s="80"/>
      <c r="DLD310" s="80"/>
      <c r="DLE310" s="80"/>
      <c r="DLF310" s="80"/>
      <c r="DLG310" s="80"/>
      <c r="DLH310" s="80"/>
      <c r="DLI310" s="80"/>
      <c r="DLJ310" s="80"/>
      <c r="DLK310" s="80"/>
      <c r="DLL310" s="80"/>
      <c r="DLM310" s="80"/>
      <c r="DLN310" s="80"/>
      <c r="DLO310" s="80"/>
      <c r="DLP310" s="80"/>
      <c r="DLQ310" s="80"/>
      <c r="DLR310" s="80"/>
      <c r="DLS310" s="80"/>
      <c r="DLT310" s="80"/>
      <c r="DLU310" s="80"/>
      <c r="DLV310" s="80"/>
      <c r="DLW310" s="80"/>
      <c r="DLX310" s="80"/>
      <c r="DLY310" s="80"/>
      <c r="DLZ310" s="80"/>
      <c r="DMA310" s="80"/>
      <c r="DMB310" s="80"/>
      <c r="DMC310" s="80"/>
      <c r="DMD310" s="80"/>
      <c r="DME310" s="80"/>
      <c r="DMF310" s="80"/>
      <c r="DMG310" s="80"/>
      <c r="DMH310" s="80"/>
      <c r="DMI310" s="80"/>
      <c r="DMJ310" s="80"/>
      <c r="DMK310" s="80"/>
      <c r="DML310" s="80"/>
      <c r="DMM310" s="80"/>
      <c r="DMN310" s="80"/>
      <c r="DMO310" s="80"/>
      <c r="DMP310" s="80"/>
      <c r="DMQ310" s="80"/>
      <c r="DMR310" s="80"/>
      <c r="DMS310" s="80"/>
      <c r="DMT310" s="80"/>
      <c r="DMU310" s="80"/>
      <c r="DMV310" s="80"/>
      <c r="DMW310" s="80"/>
      <c r="DMX310" s="80"/>
      <c r="DMY310" s="80"/>
      <c r="DMZ310" s="80"/>
      <c r="DNA310" s="80"/>
      <c r="DNB310" s="80"/>
      <c r="DNC310" s="80"/>
      <c r="DND310" s="80"/>
      <c r="DNE310" s="80"/>
      <c r="DNF310" s="80"/>
      <c r="DNG310" s="80"/>
      <c r="DNH310" s="80"/>
      <c r="DNI310" s="80"/>
      <c r="DNJ310" s="80"/>
      <c r="DNK310" s="80"/>
      <c r="DNL310" s="80"/>
      <c r="DNM310" s="80"/>
      <c r="DNN310" s="80"/>
      <c r="DNO310" s="80"/>
      <c r="DNP310" s="80"/>
      <c r="DNQ310" s="80"/>
      <c r="DNR310" s="80"/>
      <c r="DNS310" s="80"/>
      <c r="DNT310" s="80"/>
      <c r="DNU310" s="80"/>
      <c r="DNV310" s="80"/>
      <c r="DNW310" s="80"/>
      <c r="DNX310" s="80"/>
      <c r="DNY310" s="80"/>
      <c r="DNZ310" s="80"/>
      <c r="DOA310" s="80"/>
      <c r="DOB310" s="80"/>
      <c r="DOC310" s="80"/>
      <c r="DOD310" s="80"/>
      <c r="DOE310" s="80"/>
      <c r="DOF310" s="80"/>
      <c r="DOG310" s="80"/>
      <c r="DOH310" s="80"/>
      <c r="DOI310" s="80"/>
      <c r="DOJ310" s="80"/>
      <c r="DOK310" s="80"/>
      <c r="DOL310" s="80"/>
      <c r="DOM310" s="80"/>
      <c r="DON310" s="80"/>
      <c r="DOO310" s="80"/>
      <c r="DOP310" s="80"/>
      <c r="DOQ310" s="80"/>
      <c r="DOR310" s="80"/>
      <c r="DOS310" s="80"/>
      <c r="DOT310" s="80"/>
      <c r="DOU310" s="80"/>
      <c r="DOV310" s="80"/>
      <c r="DOW310" s="80"/>
      <c r="DOX310" s="80"/>
      <c r="DOY310" s="80"/>
      <c r="DOZ310" s="80"/>
      <c r="DPA310" s="80"/>
      <c r="DPB310" s="80"/>
      <c r="DPC310" s="80"/>
      <c r="DPD310" s="80"/>
      <c r="DPE310" s="80"/>
      <c r="DPF310" s="80"/>
      <c r="DPG310" s="80"/>
      <c r="DPH310" s="80"/>
      <c r="DPI310" s="80"/>
      <c r="DPJ310" s="80"/>
      <c r="DPK310" s="80"/>
      <c r="DPL310" s="80"/>
      <c r="DPM310" s="80"/>
      <c r="DPN310" s="80"/>
      <c r="DPO310" s="80"/>
      <c r="DPP310" s="80"/>
      <c r="DPQ310" s="80"/>
      <c r="DPR310" s="80"/>
      <c r="DPS310" s="80"/>
      <c r="DPT310" s="80"/>
      <c r="DPU310" s="80"/>
      <c r="DPV310" s="80"/>
      <c r="DPW310" s="80"/>
      <c r="DPX310" s="80"/>
      <c r="DPY310" s="80"/>
      <c r="DPZ310" s="80"/>
      <c r="DQA310" s="80"/>
      <c r="DQB310" s="80"/>
      <c r="DQC310" s="80"/>
      <c r="DQD310" s="80"/>
      <c r="DQE310" s="80"/>
      <c r="DQF310" s="80"/>
      <c r="DQG310" s="80"/>
      <c r="DQH310" s="80"/>
      <c r="DQI310" s="80"/>
      <c r="DQJ310" s="80"/>
      <c r="DQK310" s="80"/>
      <c r="DQL310" s="80"/>
      <c r="DQM310" s="80"/>
      <c r="DQN310" s="80"/>
      <c r="DQO310" s="80"/>
      <c r="DQP310" s="80"/>
      <c r="DQQ310" s="80"/>
      <c r="DQR310" s="80"/>
      <c r="DQS310" s="80"/>
      <c r="DQT310" s="80"/>
      <c r="DQU310" s="80"/>
      <c r="DQV310" s="80"/>
      <c r="DQW310" s="80"/>
      <c r="DQX310" s="80"/>
      <c r="DQY310" s="80"/>
      <c r="DQZ310" s="80"/>
      <c r="DRA310" s="80"/>
      <c r="DRB310" s="80"/>
      <c r="DRC310" s="80"/>
      <c r="DRD310" s="80"/>
      <c r="DRE310" s="80"/>
      <c r="DRF310" s="80"/>
      <c r="DRG310" s="80"/>
      <c r="DRH310" s="80"/>
      <c r="DRI310" s="80"/>
      <c r="DRJ310" s="80"/>
      <c r="DRK310" s="80"/>
      <c r="DRL310" s="80"/>
      <c r="DRM310" s="80"/>
      <c r="DRN310" s="80"/>
      <c r="DRO310" s="80"/>
      <c r="DRP310" s="80"/>
      <c r="DRQ310" s="80"/>
      <c r="DRR310" s="80"/>
      <c r="DRS310" s="80"/>
      <c r="DRT310" s="80"/>
      <c r="DRU310" s="80"/>
      <c r="DRV310" s="80"/>
      <c r="DRW310" s="80"/>
      <c r="DRX310" s="80"/>
      <c r="DRY310" s="80"/>
      <c r="DRZ310" s="80"/>
      <c r="DSA310" s="80"/>
      <c r="DSB310" s="80"/>
      <c r="DSC310" s="80"/>
      <c r="DSD310" s="80"/>
      <c r="DSE310" s="80"/>
      <c r="DSF310" s="80"/>
      <c r="DSG310" s="80"/>
      <c r="DSH310" s="80"/>
      <c r="DSI310" s="80"/>
      <c r="DSJ310" s="80"/>
      <c r="DSK310" s="80"/>
      <c r="DSL310" s="80"/>
      <c r="DSM310" s="80"/>
      <c r="DSN310" s="80"/>
      <c r="DSO310" s="80"/>
      <c r="DSP310" s="80"/>
      <c r="DSQ310" s="80"/>
      <c r="DSR310" s="80"/>
      <c r="DSS310" s="80"/>
      <c r="DST310" s="80"/>
      <c r="DSU310" s="80"/>
      <c r="DSV310" s="80"/>
      <c r="DSW310" s="80"/>
      <c r="DSX310" s="80"/>
      <c r="DSY310" s="80"/>
      <c r="DSZ310" s="80"/>
      <c r="DTA310" s="80"/>
      <c r="DTB310" s="80"/>
      <c r="DTC310" s="80"/>
      <c r="DTD310" s="80"/>
      <c r="DTE310" s="80"/>
      <c r="DTF310" s="80"/>
      <c r="DTG310" s="80"/>
      <c r="DTH310" s="80"/>
      <c r="DTI310" s="80"/>
      <c r="DTJ310" s="80"/>
      <c r="DTK310" s="80"/>
      <c r="DTL310" s="80"/>
      <c r="DTM310" s="80"/>
      <c r="DTN310" s="80"/>
      <c r="DTO310" s="80"/>
      <c r="DTP310" s="80"/>
      <c r="DTQ310" s="80"/>
      <c r="DTR310" s="80"/>
      <c r="DTS310" s="80"/>
      <c r="DTT310" s="80"/>
      <c r="DTU310" s="80"/>
      <c r="DTV310" s="80"/>
      <c r="DTW310" s="80"/>
      <c r="DTX310" s="80"/>
      <c r="DTY310" s="80"/>
      <c r="DTZ310" s="80"/>
      <c r="DUA310" s="80"/>
      <c r="DUB310" s="80"/>
      <c r="DUC310" s="80"/>
      <c r="DUD310" s="80"/>
      <c r="DUE310" s="80"/>
      <c r="DUF310" s="80"/>
      <c r="DUG310" s="80"/>
      <c r="DUH310" s="80"/>
      <c r="DUI310" s="80"/>
      <c r="DUJ310" s="80"/>
      <c r="DUK310" s="80"/>
      <c r="DUL310" s="80"/>
      <c r="DUM310" s="80"/>
      <c r="DUN310" s="80"/>
      <c r="DUO310" s="80"/>
      <c r="DUP310" s="80"/>
      <c r="DUQ310" s="80"/>
      <c r="DUR310" s="80"/>
      <c r="DUS310" s="80"/>
      <c r="DUT310" s="80"/>
      <c r="DUU310" s="80"/>
      <c r="DUV310" s="80"/>
      <c r="DUW310" s="80"/>
      <c r="DUX310" s="80"/>
      <c r="DUY310" s="80"/>
      <c r="DUZ310" s="80"/>
      <c r="DVA310" s="80"/>
      <c r="DVB310" s="80"/>
      <c r="DVC310" s="80"/>
      <c r="DVD310" s="80"/>
      <c r="DVE310" s="80"/>
      <c r="DVF310" s="80"/>
      <c r="DVG310" s="80"/>
      <c r="DVH310" s="80"/>
      <c r="DVI310" s="80"/>
      <c r="DVJ310" s="80"/>
      <c r="DVK310" s="80"/>
      <c r="DVL310" s="80"/>
      <c r="DVM310" s="80"/>
      <c r="DVN310" s="80"/>
      <c r="DVO310" s="80"/>
      <c r="DVP310" s="80"/>
      <c r="DVQ310" s="80"/>
      <c r="DVR310" s="80"/>
      <c r="DVS310" s="80"/>
      <c r="DVT310" s="80"/>
      <c r="DVU310" s="80"/>
      <c r="DVV310" s="80"/>
      <c r="DVW310" s="80"/>
      <c r="DVX310" s="80"/>
      <c r="DVY310" s="80"/>
      <c r="DVZ310" s="80"/>
      <c r="DWA310" s="80"/>
      <c r="DWB310" s="80"/>
      <c r="DWC310" s="80"/>
      <c r="DWD310" s="80"/>
      <c r="DWE310" s="80"/>
      <c r="DWF310" s="80"/>
      <c r="DWG310" s="80"/>
      <c r="DWH310" s="80"/>
      <c r="DWI310" s="80"/>
      <c r="DWJ310" s="80"/>
      <c r="DWK310" s="80"/>
      <c r="DWL310" s="80"/>
      <c r="DWM310" s="80"/>
      <c r="DWN310" s="80"/>
      <c r="DWO310" s="80"/>
      <c r="DWP310" s="80"/>
      <c r="DWQ310" s="80"/>
      <c r="DWR310" s="80"/>
      <c r="DWS310" s="80"/>
      <c r="DWT310" s="80"/>
      <c r="DWU310" s="80"/>
      <c r="DWV310" s="80"/>
      <c r="DWW310" s="80"/>
      <c r="DWX310" s="80"/>
      <c r="DWY310" s="80"/>
      <c r="DWZ310" s="80"/>
      <c r="DXA310" s="80"/>
      <c r="DXB310" s="80"/>
      <c r="DXC310" s="80"/>
      <c r="DXD310" s="80"/>
      <c r="DXE310" s="80"/>
      <c r="DXF310" s="80"/>
      <c r="DXG310" s="80"/>
      <c r="DXH310" s="80"/>
      <c r="DXI310" s="80"/>
      <c r="DXJ310" s="80"/>
      <c r="DXK310" s="80"/>
      <c r="DXL310" s="80"/>
      <c r="DXM310" s="80"/>
      <c r="DXN310" s="80"/>
      <c r="DXO310" s="80"/>
      <c r="DXP310" s="80"/>
      <c r="DXQ310" s="80"/>
      <c r="DXR310" s="80"/>
      <c r="DXS310" s="80"/>
      <c r="DXT310" s="80"/>
      <c r="DXU310" s="80"/>
      <c r="DXV310" s="80"/>
      <c r="DXW310" s="80"/>
      <c r="DXX310" s="80"/>
      <c r="DXY310" s="80"/>
      <c r="DXZ310" s="80"/>
      <c r="DYA310" s="80"/>
      <c r="DYB310" s="80"/>
      <c r="DYC310" s="80"/>
      <c r="DYD310" s="80"/>
      <c r="DYE310" s="80"/>
      <c r="DYF310" s="80"/>
      <c r="DYG310" s="80"/>
      <c r="DYH310" s="80"/>
      <c r="DYI310" s="80"/>
      <c r="DYJ310" s="80"/>
      <c r="DYK310" s="80"/>
      <c r="DYL310" s="80"/>
      <c r="DYM310" s="80"/>
      <c r="DYN310" s="80"/>
      <c r="DYO310" s="80"/>
      <c r="DYP310" s="80"/>
      <c r="DYQ310" s="80"/>
      <c r="DYR310" s="80"/>
      <c r="DYS310" s="80"/>
      <c r="DYT310" s="80"/>
      <c r="DYU310" s="80"/>
      <c r="DYV310" s="80"/>
      <c r="DYW310" s="80"/>
      <c r="DYX310" s="80"/>
      <c r="DYY310" s="80"/>
      <c r="DYZ310" s="80"/>
      <c r="DZA310" s="80"/>
      <c r="DZB310" s="80"/>
      <c r="DZC310" s="80"/>
      <c r="DZD310" s="80"/>
      <c r="DZE310" s="80"/>
      <c r="DZF310" s="80"/>
      <c r="DZG310" s="80"/>
      <c r="DZH310" s="80"/>
      <c r="DZI310" s="80"/>
      <c r="DZJ310" s="80"/>
      <c r="DZK310" s="80"/>
      <c r="DZL310" s="80"/>
      <c r="DZM310" s="80"/>
      <c r="DZN310" s="80"/>
      <c r="DZO310" s="80"/>
      <c r="DZP310" s="80"/>
      <c r="DZQ310" s="80"/>
      <c r="DZR310" s="80"/>
      <c r="DZS310" s="80"/>
      <c r="DZT310" s="80"/>
      <c r="DZU310" s="80"/>
      <c r="DZV310" s="80"/>
      <c r="DZW310" s="80"/>
      <c r="DZX310" s="80"/>
      <c r="DZY310" s="80"/>
      <c r="DZZ310" s="80"/>
      <c r="EAA310" s="80"/>
      <c r="EAB310" s="80"/>
      <c r="EAC310" s="80"/>
      <c r="EAD310" s="80"/>
      <c r="EAE310" s="80"/>
      <c r="EAF310" s="80"/>
      <c r="EAG310" s="80"/>
      <c r="EAH310" s="80"/>
      <c r="EAI310" s="80"/>
      <c r="EAJ310" s="80"/>
      <c r="EAK310" s="80"/>
      <c r="EAL310" s="80"/>
      <c r="EAM310" s="80"/>
      <c r="EAN310" s="80"/>
      <c r="EAO310" s="80"/>
      <c r="EAP310" s="80"/>
      <c r="EAQ310" s="80"/>
      <c r="EAR310" s="80"/>
      <c r="EAS310" s="80"/>
      <c r="EAT310" s="80"/>
      <c r="EAU310" s="80"/>
      <c r="EAV310" s="80"/>
      <c r="EAW310" s="80"/>
      <c r="EAX310" s="80"/>
      <c r="EAY310" s="80"/>
      <c r="EAZ310" s="80"/>
      <c r="EBA310" s="80"/>
      <c r="EBB310" s="80"/>
      <c r="EBC310" s="80"/>
      <c r="EBD310" s="80"/>
      <c r="EBE310" s="80"/>
      <c r="EBF310" s="80"/>
      <c r="EBG310" s="80"/>
      <c r="EBH310" s="80"/>
      <c r="EBI310" s="80"/>
      <c r="EBJ310" s="80"/>
      <c r="EBK310" s="80"/>
      <c r="EBL310" s="80"/>
      <c r="EBM310" s="80"/>
      <c r="EBN310" s="80"/>
      <c r="EBO310" s="80"/>
      <c r="EBP310" s="80"/>
      <c r="EBQ310" s="80"/>
      <c r="EBR310" s="80"/>
      <c r="EBS310" s="80"/>
      <c r="EBT310" s="80"/>
      <c r="EBU310" s="80"/>
      <c r="EBV310" s="80"/>
      <c r="EBW310" s="80"/>
      <c r="EBX310" s="80"/>
      <c r="EBY310" s="80"/>
      <c r="EBZ310" s="80"/>
      <c r="ECA310" s="80"/>
      <c r="ECB310" s="80"/>
      <c r="ECC310" s="80"/>
      <c r="ECD310" s="80"/>
      <c r="ECE310" s="80"/>
      <c r="ECF310" s="80"/>
      <c r="ECG310" s="80"/>
      <c r="ECH310" s="80"/>
      <c r="ECI310" s="80"/>
      <c r="ECJ310" s="80"/>
      <c r="ECK310" s="80"/>
      <c r="ECL310" s="80"/>
      <c r="ECM310" s="80"/>
      <c r="ECN310" s="80"/>
      <c r="ECO310" s="80"/>
      <c r="ECP310" s="80"/>
      <c r="ECQ310" s="80"/>
      <c r="ECR310" s="80"/>
      <c r="ECS310" s="80"/>
      <c r="ECT310" s="80"/>
      <c r="ECU310" s="80"/>
      <c r="ECV310" s="80"/>
      <c r="ECW310" s="80"/>
      <c r="ECX310" s="80"/>
      <c r="ECY310" s="80"/>
      <c r="ECZ310" s="80"/>
      <c r="EDA310" s="80"/>
      <c r="EDB310" s="80"/>
      <c r="EDC310" s="80"/>
      <c r="EDD310" s="80"/>
      <c r="EDE310" s="80"/>
      <c r="EDF310" s="80"/>
      <c r="EDG310" s="80"/>
      <c r="EDH310" s="80"/>
      <c r="EDI310" s="80"/>
      <c r="EDJ310" s="80"/>
      <c r="EDK310" s="80"/>
      <c r="EDL310" s="80"/>
      <c r="EDM310" s="80"/>
      <c r="EDN310" s="80"/>
      <c r="EDO310" s="80"/>
      <c r="EDP310" s="80"/>
      <c r="EDQ310" s="80"/>
      <c r="EDR310" s="80"/>
      <c r="EDS310" s="80"/>
      <c r="EDT310" s="80"/>
      <c r="EDU310" s="80"/>
      <c r="EDV310" s="80"/>
      <c r="EDW310" s="80"/>
      <c r="EDX310" s="80"/>
      <c r="EDY310" s="80"/>
      <c r="EDZ310" s="80"/>
      <c r="EEA310" s="80"/>
      <c r="EEB310" s="80"/>
      <c r="EEC310" s="80"/>
      <c r="EED310" s="80"/>
      <c r="EEE310" s="80"/>
      <c r="EEF310" s="80"/>
      <c r="EEG310" s="80"/>
      <c r="EEH310" s="80"/>
      <c r="EEI310" s="80"/>
      <c r="EEJ310" s="80"/>
      <c r="EEK310" s="80"/>
      <c r="EEL310" s="80"/>
      <c r="EEM310" s="80"/>
      <c r="EEN310" s="80"/>
      <c r="EEO310" s="80"/>
      <c r="EEP310" s="80"/>
      <c r="EEQ310" s="80"/>
      <c r="EER310" s="80"/>
      <c r="EES310" s="80"/>
      <c r="EET310" s="80"/>
      <c r="EEU310" s="80"/>
      <c r="EEV310" s="80"/>
      <c r="EEW310" s="80"/>
      <c r="EEX310" s="80"/>
      <c r="EEY310" s="80"/>
      <c r="EEZ310" s="80"/>
      <c r="EFA310" s="80"/>
      <c r="EFB310" s="80"/>
      <c r="EFC310" s="80"/>
      <c r="EFD310" s="80"/>
      <c r="EFE310" s="80"/>
      <c r="EFF310" s="80"/>
      <c r="EFG310" s="80"/>
      <c r="EFH310" s="80"/>
      <c r="EFI310" s="80"/>
      <c r="EFJ310" s="80"/>
      <c r="EFK310" s="80"/>
      <c r="EFL310" s="80"/>
      <c r="EFM310" s="80"/>
      <c r="EFN310" s="80"/>
      <c r="EFO310" s="80"/>
      <c r="EFP310" s="80"/>
      <c r="EFQ310" s="80"/>
      <c r="EFR310" s="80"/>
      <c r="EFS310" s="80"/>
      <c r="EFT310" s="80"/>
      <c r="EFU310" s="80"/>
      <c r="EFV310" s="80"/>
      <c r="EFW310" s="80"/>
      <c r="EFX310" s="80"/>
      <c r="EFY310" s="80"/>
      <c r="EFZ310" s="80"/>
      <c r="EGA310" s="80"/>
      <c r="EGB310" s="80"/>
      <c r="EGC310" s="80"/>
      <c r="EGD310" s="80"/>
      <c r="EGE310" s="80"/>
      <c r="EGF310" s="80"/>
      <c r="EGG310" s="80"/>
      <c r="EGH310" s="80"/>
      <c r="EGI310" s="80"/>
      <c r="EGJ310" s="80"/>
      <c r="EGK310" s="80"/>
      <c r="EGL310" s="80"/>
      <c r="EGM310" s="80"/>
      <c r="EGN310" s="80"/>
      <c r="EGO310" s="80"/>
      <c r="EGP310" s="80"/>
      <c r="EGQ310" s="80"/>
      <c r="EGR310" s="80"/>
      <c r="EGS310" s="80"/>
      <c r="EGT310" s="80"/>
      <c r="EGU310" s="80"/>
      <c r="EGV310" s="80"/>
      <c r="EGW310" s="80"/>
      <c r="EGX310" s="80"/>
      <c r="EGY310" s="80"/>
      <c r="EGZ310" s="80"/>
      <c r="EHA310" s="80"/>
      <c r="EHB310" s="80"/>
      <c r="EHC310" s="80"/>
      <c r="EHD310" s="80"/>
      <c r="EHE310" s="80"/>
      <c r="EHF310" s="80"/>
      <c r="EHG310" s="80"/>
      <c r="EHH310" s="80"/>
      <c r="EHI310" s="80"/>
      <c r="EHJ310" s="80"/>
      <c r="EHK310" s="80"/>
      <c r="EHL310" s="80"/>
      <c r="EHM310" s="80"/>
      <c r="EHN310" s="80"/>
      <c r="EHO310" s="80"/>
      <c r="EHP310" s="80"/>
      <c r="EHQ310" s="80"/>
      <c r="EHR310" s="80"/>
      <c r="EHS310" s="80"/>
      <c r="EHT310" s="80"/>
      <c r="EHU310" s="80"/>
      <c r="EHV310" s="80"/>
      <c r="EHW310" s="80"/>
      <c r="EHX310" s="80"/>
      <c r="EHY310" s="80"/>
      <c r="EHZ310" s="80"/>
      <c r="EIA310" s="80"/>
      <c r="EIB310" s="80"/>
      <c r="EIC310" s="80"/>
      <c r="EID310" s="80"/>
      <c r="EIE310" s="80"/>
      <c r="EIF310" s="80"/>
      <c r="EIG310" s="80"/>
      <c r="EIH310" s="80"/>
      <c r="EII310" s="80"/>
      <c r="EIJ310" s="80"/>
      <c r="EIK310" s="80"/>
      <c r="EIL310" s="80"/>
      <c r="EIM310" s="80"/>
      <c r="EIN310" s="80"/>
      <c r="EIO310" s="80"/>
      <c r="EIP310" s="80"/>
      <c r="EIQ310" s="80"/>
      <c r="EIR310" s="80"/>
      <c r="EIS310" s="80"/>
      <c r="EIT310" s="80"/>
      <c r="EIU310" s="80"/>
      <c r="EIV310" s="80"/>
      <c r="EIW310" s="80"/>
      <c r="EIX310" s="80"/>
      <c r="EIY310" s="80"/>
      <c r="EIZ310" s="80"/>
      <c r="EJA310" s="80"/>
      <c r="EJB310" s="80"/>
      <c r="EJC310" s="80"/>
      <c r="EJD310" s="80"/>
      <c r="EJE310" s="80"/>
      <c r="EJF310" s="80"/>
      <c r="EJG310" s="80"/>
      <c r="EJH310" s="80"/>
      <c r="EJI310" s="80"/>
      <c r="EJJ310" s="80"/>
      <c r="EJK310" s="80"/>
      <c r="EJL310" s="80"/>
      <c r="EJM310" s="80"/>
      <c r="EJN310" s="80"/>
      <c r="EJO310" s="80"/>
      <c r="EJP310" s="80"/>
      <c r="EJQ310" s="80"/>
      <c r="EJR310" s="80"/>
      <c r="EJS310" s="80"/>
      <c r="EJT310" s="80"/>
      <c r="EJU310" s="80"/>
      <c r="EJV310" s="80"/>
      <c r="EJW310" s="80"/>
      <c r="EJX310" s="80"/>
      <c r="EJY310" s="80"/>
      <c r="EJZ310" s="80"/>
      <c r="EKA310" s="80"/>
      <c r="EKB310" s="80"/>
      <c r="EKC310" s="80"/>
      <c r="EKD310" s="80"/>
      <c r="EKE310" s="80"/>
      <c r="EKF310" s="80"/>
      <c r="EKG310" s="80"/>
      <c r="EKH310" s="80"/>
      <c r="EKI310" s="80"/>
      <c r="EKJ310" s="80"/>
      <c r="EKK310" s="80"/>
      <c r="EKL310" s="80"/>
      <c r="EKM310" s="80"/>
      <c r="EKN310" s="80"/>
      <c r="EKO310" s="80"/>
      <c r="EKP310" s="80"/>
      <c r="EKQ310" s="80"/>
      <c r="EKR310" s="80"/>
      <c r="EKS310" s="80"/>
      <c r="EKT310" s="80"/>
      <c r="EKU310" s="80"/>
      <c r="EKV310" s="80"/>
      <c r="EKW310" s="80"/>
      <c r="EKX310" s="80"/>
      <c r="EKY310" s="80"/>
      <c r="EKZ310" s="80"/>
      <c r="ELA310" s="80"/>
      <c r="ELB310" s="80"/>
      <c r="ELC310" s="80"/>
      <c r="ELD310" s="80"/>
      <c r="ELE310" s="80"/>
      <c r="ELF310" s="80"/>
      <c r="ELG310" s="80"/>
      <c r="ELH310" s="80"/>
      <c r="ELI310" s="80"/>
      <c r="ELJ310" s="80"/>
      <c r="ELK310" s="80"/>
      <c r="ELL310" s="80"/>
      <c r="ELM310" s="80"/>
      <c r="ELN310" s="80"/>
      <c r="ELO310" s="80"/>
      <c r="ELP310" s="80"/>
      <c r="ELQ310" s="80"/>
      <c r="ELR310" s="80"/>
      <c r="ELS310" s="80"/>
      <c r="ELT310" s="80"/>
      <c r="ELU310" s="80"/>
      <c r="ELV310" s="80"/>
      <c r="ELW310" s="80"/>
      <c r="ELX310" s="80"/>
      <c r="ELY310" s="80"/>
      <c r="ELZ310" s="80"/>
      <c r="EMA310" s="80"/>
      <c r="EMB310" s="80"/>
      <c r="EMC310" s="80"/>
      <c r="EMD310" s="80"/>
      <c r="EME310" s="80"/>
      <c r="EMF310" s="80"/>
      <c r="EMG310" s="80"/>
      <c r="EMH310" s="80"/>
      <c r="EMI310" s="80"/>
      <c r="EMJ310" s="80"/>
      <c r="EMK310" s="80"/>
      <c r="EML310" s="80"/>
      <c r="EMM310" s="80"/>
      <c r="EMN310" s="80"/>
      <c r="EMO310" s="80"/>
      <c r="EMP310" s="80"/>
      <c r="EMQ310" s="80"/>
      <c r="EMR310" s="80"/>
      <c r="EMS310" s="80"/>
      <c r="EMT310" s="80"/>
      <c r="EMU310" s="80"/>
      <c r="EMV310" s="80"/>
      <c r="EMW310" s="80"/>
      <c r="EMX310" s="80"/>
      <c r="EMY310" s="80"/>
      <c r="EMZ310" s="80"/>
      <c r="ENA310" s="80"/>
      <c r="ENB310" s="80"/>
      <c r="ENC310" s="80"/>
      <c r="END310" s="80"/>
      <c r="ENE310" s="80"/>
      <c r="ENF310" s="80"/>
      <c r="ENG310" s="80"/>
      <c r="ENH310" s="80"/>
      <c r="ENI310" s="80"/>
      <c r="ENJ310" s="80"/>
      <c r="ENK310" s="80"/>
      <c r="ENL310" s="80"/>
      <c r="ENM310" s="80"/>
      <c r="ENN310" s="80"/>
      <c r="ENO310" s="80"/>
      <c r="ENP310" s="80"/>
      <c r="ENQ310" s="80"/>
      <c r="ENR310" s="80"/>
      <c r="ENS310" s="80"/>
      <c r="ENT310" s="80"/>
      <c r="ENU310" s="80"/>
      <c r="ENV310" s="80"/>
      <c r="ENW310" s="80"/>
      <c r="ENX310" s="80"/>
      <c r="ENY310" s="80"/>
      <c r="ENZ310" s="80"/>
      <c r="EOA310" s="80"/>
      <c r="EOB310" s="80"/>
      <c r="EOC310" s="80"/>
      <c r="EOD310" s="80"/>
      <c r="EOE310" s="80"/>
      <c r="EOF310" s="80"/>
      <c r="EOG310" s="80"/>
      <c r="EOH310" s="80"/>
      <c r="EOI310" s="80"/>
      <c r="EOJ310" s="80"/>
      <c r="EOK310" s="80"/>
      <c r="EOL310" s="80"/>
      <c r="EOM310" s="80"/>
      <c r="EON310" s="80"/>
      <c r="EOO310" s="80"/>
      <c r="EOP310" s="80"/>
      <c r="EOQ310" s="80"/>
      <c r="EOR310" s="80"/>
      <c r="EOS310" s="80"/>
      <c r="EOT310" s="80"/>
      <c r="EOU310" s="80"/>
      <c r="EOV310" s="80"/>
      <c r="EOW310" s="80"/>
      <c r="EOX310" s="80"/>
      <c r="EOY310" s="80"/>
      <c r="EOZ310" s="80"/>
      <c r="EPA310" s="80"/>
      <c r="EPB310" s="80"/>
      <c r="EPC310" s="80"/>
      <c r="EPD310" s="80"/>
      <c r="EPE310" s="80"/>
      <c r="EPF310" s="80"/>
      <c r="EPG310" s="80"/>
      <c r="EPH310" s="80"/>
      <c r="EPI310" s="80"/>
      <c r="EPJ310" s="80"/>
      <c r="EPK310" s="80"/>
      <c r="EPL310" s="80"/>
      <c r="EPM310" s="80"/>
      <c r="EPN310" s="80"/>
      <c r="EPO310" s="80"/>
      <c r="EPP310" s="80"/>
      <c r="EPQ310" s="80"/>
      <c r="EPR310" s="80"/>
      <c r="EPS310" s="80"/>
      <c r="EPT310" s="80"/>
      <c r="EPU310" s="80"/>
      <c r="EPV310" s="80"/>
      <c r="EPW310" s="80"/>
      <c r="EPX310" s="80"/>
      <c r="EPY310" s="80"/>
      <c r="EPZ310" s="80"/>
      <c r="EQA310" s="80"/>
      <c r="EQB310" s="80"/>
      <c r="EQC310" s="80"/>
      <c r="EQD310" s="80"/>
      <c r="EQE310" s="80"/>
      <c r="EQF310" s="80"/>
      <c r="EQG310" s="80"/>
      <c r="EQH310" s="80"/>
      <c r="EQI310" s="80"/>
      <c r="EQJ310" s="80"/>
      <c r="EQK310" s="80"/>
      <c r="EQL310" s="80"/>
      <c r="EQM310" s="80"/>
      <c r="EQN310" s="80"/>
      <c r="EQO310" s="80"/>
      <c r="EQP310" s="80"/>
      <c r="EQQ310" s="80"/>
      <c r="EQR310" s="80"/>
      <c r="EQS310" s="80"/>
      <c r="EQT310" s="80"/>
      <c r="EQU310" s="80"/>
      <c r="EQV310" s="80"/>
      <c r="EQW310" s="80"/>
      <c r="EQX310" s="80"/>
      <c r="EQY310" s="80"/>
      <c r="EQZ310" s="80"/>
      <c r="ERA310" s="80"/>
      <c r="ERB310" s="80"/>
      <c r="ERC310" s="80"/>
      <c r="ERD310" s="80"/>
      <c r="ERE310" s="80"/>
      <c r="ERF310" s="80"/>
      <c r="ERG310" s="80"/>
      <c r="ERH310" s="80"/>
      <c r="ERI310" s="80"/>
      <c r="ERJ310" s="80"/>
      <c r="ERK310" s="80"/>
      <c r="ERL310" s="80"/>
      <c r="ERM310" s="80"/>
      <c r="ERN310" s="80"/>
      <c r="ERO310" s="80"/>
      <c r="ERP310" s="80"/>
      <c r="ERQ310" s="80"/>
      <c r="ERR310" s="80"/>
      <c r="ERS310" s="80"/>
      <c r="ERT310" s="80"/>
      <c r="ERU310" s="80"/>
      <c r="ERV310" s="80"/>
      <c r="ERW310" s="80"/>
      <c r="ERX310" s="80"/>
      <c r="ERY310" s="80"/>
      <c r="ERZ310" s="80"/>
      <c r="ESA310" s="80"/>
      <c r="ESB310" s="80"/>
      <c r="ESC310" s="80"/>
      <c r="ESD310" s="80"/>
      <c r="ESE310" s="80"/>
      <c r="ESF310" s="80"/>
      <c r="ESG310" s="80"/>
      <c r="ESH310" s="80"/>
      <c r="ESI310" s="80"/>
      <c r="ESJ310" s="80"/>
      <c r="ESK310" s="80"/>
      <c r="ESL310" s="80"/>
      <c r="ESM310" s="80"/>
      <c r="ESN310" s="80"/>
      <c r="ESO310" s="80"/>
      <c r="ESP310" s="80"/>
      <c r="ESQ310" s="80"/>
      <c r="ESR310" s="80"/>
      <c r="ESS310" s="80"/>
      <c r="EST310" s="80"/>
      <c r="ESU310" s="80"/>
      <c r="ESV310" s="80"/>
      <c r="ESW310" s="80"/>
      <c r="ESX310" s="80"/>
      <c r="ESY310" s="80"/>
      <c r="ESZ310" s="80"/>
      <c r="ETA310" s="80"/>
      <c r="ETB310" s="80"/>
      <c r="ETC310" s="80"/>
      <c r="ETD310" s="80"/>
      <c r="ETE310" s="80"/>
      <c r="ETF310" s="80"/>
      <c r="ETG310" s="80"/>
      <c r="ETH310" s="80"/>
      <c r="ETI310" s="80"/>
      <c r="ETJ310" s="80"/>
      <c r="ETK310" s="80"/>
      <c r="ETL310" s="80"/>
      <c r="ETM310" s="80"/>
      <c r="ETN310" s="80"/>
      <c r="ETO310" s="80"/>
      <c r="ETP310" s="80"/>
      <c r="ETQ310" s="80"/>
      <c r="ETR310" s="80"/>
      <c r="ETS310" s="80"/>
      <c r="ETT310" s="80"/>
      <c r="ETU310" s="80"/>
      <c r="ETV310" s="80"/>
      <c r="ETW310" s="80"/>
      <c r="ETX310" s="80"/>
      <c r="ETY310" s="80"/>
      <c r="ETZ310" s="80"/>
      <c r="EUA310" s="80"/>
      <c r="EUB310" s="80"/>
      <c r="EUC310" s="80"/>
      <c r="EUD310" s="80"/>
      <c r="EUE310" s="80"/>
      <c r="EUF310" s="80"/>
      <c r="EUG310" s="80"/>
      <c r="EUH310" s="80"/>
      <c r="EUI310" s="80"/>
      <c r="EUJ310" s="80"/>
      <c r="EUK310" s="80"/>
      <c r="EUL310" s="80"/>
      <c r="EUM310" s="80"/>
      <c r="EUN310" s="80"/>
      <c r="EUO310" s="80"/>
      <c r="EUP310" s="80"/>
      <c r="EUQ310" s="80"/>
      <c r="EUR310" s="80"/>
      <c r="EUS310" s="80"/>
      <c r="EUT310" s="80"/>
      <c r="EUU310" s="80"/>
      <c r="EUV310" s="80"/>
      <c r="EUW310" s="80"/>
      <c r="EUX310" s="80"/>
      <c r="EUY310" s="80"/>
      <c r="EUZ310" s="80"/>
      <c r="EVA310" s="80"/>
      <c r="EVB310" s="80"/>
      <c r="EVC310" s="80"/>
      <c r="EVD310" s="80"/>
      <c r="EVE310" s="80"/>
      <c r="EVF310" s="80"/>
      <c r="EVG310" s="80"/>
      <c r="EVH310" s="80"/>
      <c r="EVI310" s="80"/>
      <c r="EVJ310" s="80"/>
      <c r="EVK310" s="80"/>
      <c r="EVL310" s="80"/>
      <c r="EVM310" s="80"/>
      <c r="EVN310" s="80"/>
      <c r="EVO310" s="80"/>
      <c r="EVP310" s="80"/>
      <c r="EVQ310" s="80"/>
      <c r="EVR310" s="80"/>
      <c r="EVS310" s="80"/>
      <c r="EVT310" s="80"/>
      <c r="EVU310" s="80"/>
      <c r="EVV310" s="80"/>
      <c r="EVW310" s="80"/>
      <c r="EVX310" s="80"/>
      <c r="EVY310" s="80"/>
      <c r="EVZ310" s="80"/>
      <c r="EWA310" s="80"/>
      <c r="EWB310" s="80"/>
      <c r="EWC310" s="80"/>
      <c r="EWD310" s="80"/>
      <c r="EWE310" s="80"/>
      <c r="EWF310" s="80"/>
      <c r="EWG310" s="80"/>
      <c r="EWH310" s="80"/>
      <c r="EWI310" s="80"/>
      <c r="EWJ310" s="80"/>
      <c r="EWK310" s="80"/>
      <c r="EWL310" s="80"/>
      <c r="EWM310" s="80"/>
      <c r="EWN310" s="80"/>
      <c r="EWO310" s="80"/>
      <c r="EWP310" s="80"/>
      <c r="EWQ310" s="80"/>
      <c r="EWR310" s="80"/>
      <c r="EWS310" s="80"/>
      <c r="EWT310" s="80"/>
      <c r="EWU310" s="80"/>
      <c r="EWV310" s="80"/>
      <c r="EWW310" s="80"/>
      <c r="EWX310" s="80"/>
      <c r="EWY310" s="80"/>
      <c r="EWZ310" s="80"/>
      <c r="EXA310" s="80"/>
      <c r="EXB310" s="80"/>
      <c r="EXC310" s="80"/>
      <c r="EXD310" s="80"/>
      <c r="EXE310" s="80"/>
      <c r="EXF310" s="80"/>
      <c r="EXG310" s="80"/>
      <c r="EXH310" s="80"/>
      <c r="EXI310" s="80"/>
      <c r="EXJ310" s="80"/>
      <c r="EXK310" s="80"/>
      <c r="EXL310" s="80"/>
      <c r="EXM310" s="80"/>
      <c r="EXN310" s="80"/>
      <c r="EXO310" s="80"/>
      <c r="EXP310" s="80"/>
      <c r="EXQ310" s="80"/>
      <c r="EXR310" s="80"/>
      <c r="EXS310" s="80"/>
      <c r="EXT310" s="80"/>
      <c r="EXU310" s="80"/>
      <c r="EXV310" s="80"/>
      <c r="EXW310" s="80"/>
      <c r="EXX310" s="80"/>
      <c r="EXY310" s="80"/>
      <c r="EXZ310" s="80"/>
      <c r="EYA310" s="80"/>
      <c r="EYB310" s="80"/>
      <c r="EYC310" s="80"/>
      <c r="EYD310" s="80"/>
      <c r="EYE310" s="80"/>
      <c r="EYF310" s="80"/>
      <c r="EYG310" s="80"/>
      <c r="EYH310" s="80"/>
      <c r="EYI310" s="80"/>
      <c r="EYJ310" s="80"/>
      <c r="EYK310" s="80"/>
      <c r="EYL310" s="80"/>
      <c r="EYM310" s="80"/>
      <c r="EYN310" s="80"/>
      <c r="EYO310" s="80"/>
      <c r="EYP310" s="80"/>
      <c r="EYQ310" s="80"/>
      <c r="EYR310" s="80"/>
      <c r="EYS310" s="80"/>
      <c r="EYT310" s="80"/>
      <c r="EYU310" s="80"/>
      <c r="EYV310" s="80"/>
      <c r="EYW310" s="80"/>
      <c r="EYX310" s="80"/>
      <c r="EYY310" s="80"/>
      <c r="EYZ310" s="80"/>
      <c r="EZA310" s="80"/>
      <c r="EZB310" s="80"/>
      <c r="EZC310" s="80"/>
      <c r="EZD310" s="80"/>
      <c r="EZE310" s="80"/>
      <c r="EZF310" s="80"/>
      <c r="EZG310" s="80"/>
      <c r="EZH310" s="80"/>
      <c r="EZI310" s="80"/>
      <c r="EZJ310" s="80"/>
      <c r="EZK310" s="80"/>
      <c r="EZL310" s="80"/>
      <c r="EZM310" s="80"/>
      <c r="EZN310" s="80"/>
      <c r="EZO310" s="80"/>
      <c r="EZP310" s="80"/>
      <c r="EZQ310" s="80"/>
      <c r="EZR310" s="80"/>
      <c r="EZS310" s="80"/>
      <c r="EZT310" s="80"/>
      <c r="EZU310" s="80"/>
      <c r="EZV310" s="80"/>
      <c r="EZW310" s="80"/>
      <c r="EZX310" s="80"/>
      <c r="EZY310" s="80"/>
      <c r="EZZ310" s="80"/>
      <c r="FAA310" s="80"/>
      <c r="FAB310" s="80"/>
      <c r="FAC310" s="80"/>
      <c r="FAD310" s="80"/>
      <c r="FAE310" s="80"/>
      <c r="FAF310" s="80"/>
      <c r="FAG310" s="80"/>
      <c r="FAH310" s="80"/>
      <c r="FAI310" s="80"/>
      <c r="FAJ310" s="80"/>
      <c r="FAK310" s="80"/>
      <c r="FAL310" s="80"/>
      <c r="FAM310" s="80"/>
      <c r="FAN310" s="80"/>
      <c r="FAO310" s="80"/>
      <c r="FAP310" s="80"/>
      <c r="FAQ310" s="80"/>
      <c r="FAR310" s="80"/>
      <c r="FAS310" s="80"/>
      <c r="FAT310" s="80"/>
      <c r="FAU310" s="80"/>
      <c r="FAV310" s="80"/>
      <c r="FAW310" s="80"/>
      <c r="FAX310" s="80"/>
      <c r="FAY310" s="80"/>
      <c r="FAZ310" s="80"/>
      <c r="FBA310" s="80"/>
      <c r="FBB310" s="80"/>
      <c r="FBC310" s="80"/>
      <c r="FBD310" s="80"/>
      <c r="FBE310" s="80"/>
      <c r="FBF310" s="80"/>
      <c r="FBG310" s="80"/>
      <c r="FBH310" s="80"/>
      <c r="FBI310" s="80"/>
      <c r="FBJ310" s="80"/>
      <c r="FBK310" s="80"/>
      <c r="FBL310" s="80"/>
      <c r="FBM310" s="80"/>
      <c r="FBN310" s="80"/>
      <c r="FBO310" s="80"/>
      <c r="FBP310" s="80"/>
      <c r="FBQ310" s="80"/>
      <c r="FBR310" s="80"/>
      <c r="FBS310" s="80"/>
      <c r="FBT310" s="80"/>
      <c r="FBU310" s="80"/>
      <c r="FBV310" s="80"/>
      <c r="FBW310" s="80"/>
      <c r="FBX310" s="80"/>
      <c r="FBY310" s="80"/>
      <c r="FBZ310" s="80"/>
      <c r="FCA310" s="80"/>
      <c r="FCB310" s="80"/>
      <c r="FCC310" s="80"/>
      <c r="FCD310" s="80"/>
      <c r="FCE310" s="80"/>
      <c r="FCF310" s="80"/>
      <c r="FCG310" s="80"/>
      <c r="FCH310" s="80"/>
      <c r="FCI310" s="80"/>
      <c r="FCJ310" s="80"/>
      <c r="FCK310" s="80"/>
      <c r="FCL310" s="80"/>
      <c r="FCM310" s="80"/>
      <c r="FCN310" s="80"/>
      <c r="FCO310" s="80"/>
      <c r="FCP310" s="80"/>
      <c r="FCQ310" s="80"/>
      <c r="FCR310" s="80"/>
      <c r="FCS310" s="80"/>
      <c r="FCT310" s="80"/>
      <c r="FCU310" s="80"/>
      <c r="FCV310" s="80"/>
      <c r="FCW310" s="80"/>
      <c r="FCX310" s="80"/>
      <c r="FCY310" s="80"/>
      <c r="FCZ310" s="80"/>
      <c r="FDA310" s="80"/>
      <c r="FDB310" s="80"/>
      <c r="FDC310" s="80"/>
      <c r="FDD310" s="80"/>
      <c r="FDE310" s="80"/>
      <c r="FDF310" s="80"/>
      <c r="FDG310" s="80"/>
      <c r="FDH310" s="80"/>
      <c r="FDI310" s="80"/>
      <c r="FDJ310" s="80"/>
      <c r="FDK310" s="80"/>
      <c r="FDL310" s="80"/>
      <c r="FDM310" s="80"/>
      <c r="FDN310" s="80"/>
      <c r="FDO310" s="80"/>
      <c r="FDP310" s="80"/>
      <c r="FDQ310" s="80"/>
      <c r="FDR310" s="80"/>
      <c r="FDS310" s="80"/>
      <c r="FDT310" s="80"/>
      <c r="FDU310" s="80"/>
      <c r="FDV310" s="80"/>
      <c r="FDW310" s="80"/>
      <c r="FDX310" s="80"/>
      <c r="FDY310" s="80"/>
      <c r="FDZ310" s="80"/>
      <c r="FEA310" s="80"/>
      <c r="FEB310" s="80"/>
      <c r="FEC310" s="80"/>
      <c r="FED310" s="80"/>
      <c r="FEE310" s="80"/>
      <c r="FEF310" s="80"/>
      <c r="FEG310" s="80"/>
      <c r="FEH310" s="80"/>
      <c r="FEI310" s="80"/>
      <c r="FEJ310" s="80"/>
      <c r="FEK310" s="80"/>
      <c r="FEL310" s="80"/>
      <c r="FEM310" s="80"/>
      <c r="FEN310" s="80"/>
      <c r="FEO310" s="80"/>
      <c r="FEP310" s="80"/>
      <c r="FEQ310" s="80"/>
      <c r="FER310" s="80"/>
      <c r="FES310" s="80"/>
      <c r="FET310" s="80"/>
      <c r="FEU310" s="80"/>
      <c r="FEV310" s="80"/>
      <c r="FEW310" s="80"/>
      <c r="FEX310" s="80"/>
      <c r="FEY310" s="80"/>
      <c r="FEZ310" s="80"/>
      <c r="FFA310" s="80"/>
      <c r="FFB310" s="80"/>
      <c r="FFC310" s="80"/>
      <c r="FFD310" s="80"/>
      <c r="FFE310" s="80"/>
      <c r="FFF310" s="80"/>
      <c r="FFG310" s="80"/>
      <c r="FFH310" s="80"/>
      <c r="FFI310" s="80"/>
      <c r="FFJ310" s="80"/>
      <c r="FFK310" s="80"/>
      <c r="FFL310" s="80"/>
      <c r="FFM310" s="80"/>
      <c r="FFN310" s="80"/>
      <c r="FFO310" s="80"/>
      <c r="FFP310" s="80"/>
      <c r="FFQ310" s="80"/>
      <c r="FFR310" s="80"/>
      <c r="FFS310" s="80"/>
      <c r="FFT310" s="80"/>
      <c r="FFU310" s="80"/>
      <c r="FFV310" s="80"/>
      <c r="FFW310" s="80"/>
      <c r="FFX310" s="80"/>
      <c r="FFY310" s="80"/>
      <c r="FFZ310" s="80"/>
      <c r="FGA310" s="80"/>
      <c r="FGB310" s="80"/>
      <c r="FGC310" s="80"/>
      <c r="FGD310" s="80"/>
      <c r="FGE310" s="80"/>
      <c r="FGF310" s="80"/>
      <c r="FGG310" s="80"/>
      <c r="FGH310" s="80"/>
      <c r="FGI310" s="80"/>
      <c r="FGJ310" s="80"/>
      <c r="FGK310" s="80"/>
      <c r="FGL310" s="80"/>
      <c r="FGM310" s="80"/>
      <c r="FGN310" s="80"/>
      <c r="FGO310" s="80"/>
      <c r="FGP310" s="80"/>
      <c r="FGQ310" s="80"/>
      <c r="FGR310" s="80"/>
      <c r="FGS310" s="80"/>
      <c r="FGT310" s="80"/>
      <c r="FGU310" s="80"/>
      <c r="FGV310" s="80"/>
      <c r="FGW310" s="80"/>
      <c r="FGX310" s="80"/>
      <c r="FGY310" s="80"/>
      <c r="FGZ310" s="80"/>
      <c r="FHA310" s="80"/>
      <c r="FHB310" s="80"/>
      <c r="FHC310" s="80"/>
      <c r="FHD310" s="80"/>
      <c r="FHE310" s="80"/>
      <c r="FHF310" s="80"/>
      <c r="FHG310" s="80"/>
      <c r="FHH310" s="80"/>
      <c r="FHI310" s="80"/>
      <c r="FHJ310" s="80"/>
      <c r="FHK310" s="80"/>
      <c r="FHL310" s="80"/>
      <c r="FHM310" s="80"/>
      <c r="FHN310" s="80"/>
      <c r="FHO310" s="80"/>
      <c r="FHP310" s="80"/>
      <c r="FHQ310" s="80"/>
      <c r="FHR310" s="80"/>
      <c r="FHS310" s="80"/>
      <c r="FHT310" s="80"/>
      <c r="FHU310" s="80"/>
      <c r="FHV310" s="80"/>
      <c r="FHW310" s="80"/>
      <c r="FHX310" s="80"/>
      <c r="FHY310" s="80"/>
      <c r="FHZ310" s="80"/>
      <c r="FIA310" s="80"/>
      <c r="FIB310" s="80"/>
      <c r="FIC310" s="80"/>
      <c r="FID310" s="80"/>
      <c r="FIE310" s="80"/>
      <c r="FIF310" s="80"/>
      <c r="FIG310" s="80"/>
      <c r="FIH310" s="80"/>
      <c r="FII310" s="80"/>
      <c r="FIJ310" s="80"/>
      <c r="FIK310" s="80"/>
      <c r="FIL310" s="80"/>
      <c r="FIM310" s="80"/>
      <c r="FIN310" s="80"/>
      <c r="FIO310" s="80"/>
      <c r="FIP310" s="80"/>
      <c r="FIQ310" s="80"/>
      <c r="FIR310" s="80"/>
      <c r="FIS310" s="80"/>
      <c r="FIT310" s="80"/>
      <c r="FIU310" s="80"/>
      <c r="FIV310" s="80"/>
      <c r="FIW310" s="80"/>
      <c r="FIX310" s="80"/>
      <c r="FIY310" s="80"/>
      <c r="FIZ310" s="80"/>
      <c r="FJA310" s="80"/>
      <c r="FJB310" s="80"/>
      <c r="FJC310" s="80"/>
      <c r="FJD310" s="80"/>
      <c r="FJE310" s="80"/>
      <c r="FJF310" s="80"/>
      <c r="FJG310" s="80"/>
      <c r="FJH310" s="80"/>
      <c r="FJI310" s="80"/>
      <c r="FJJ310" s="80"/>
      <c r="FJK310" s="80"/>
      <c r="FJL310" s="80"/>
      <c r="FJM310" s="80"/>
      <c r="FJN310" s="80"/>
      <c r="FJO310" s="80"/>
      <c r="FJP310" s="80"/>
      <c r="FJQ310" s="80"/>
      <c r="FJR310" s="80"/>
      <c r="FJS310" s="80"/>
      <c r="FJT310" s="80"/>
      <c r="FJU310" s="80"/>
      <c r="FJV310" s="80"/>
      <c r="FJW310" s="80"/>
      <c r="FJX310" s="80"/>
      <c r="FJY310" s="80"/>
      <c r="FJZ310" s="80"/>
      <c r="FKA310" s="80"/>
      <c r="FKB310" s="80"/>
      <c r="FKC310" s="80"/>
      <c r="FKD310" s="80"/>
      <c r="FKE310" s="80"/>
      <c r="FKF310" s="80"/>
      <c r="FKG310" s="80"/>
      <c r="FKH310" s="80"/>
      <c r="FKI310" s="80"/>
      <c r="FKJ310" s="80"/>
      <c r="FKK310" s="80"/>
      <c r="FKL310" s="80"/>
      <c r="FKM310" s="80"/>
      <c r="FKN310" s="80"/>
      <c r="FKO310" s="80"/>
      <c r="FKP310" s="80"/>
      <c r="FKQ310" s="80"/>
      <c r="FKR310" s="80"/>
      <c r="FKS310" s="80"/>
      <c r="FKT310" s="80"/>
      <c r="FKU310" s="80"/>
      <c r="FKV310" s="80"/>
      <c r="FKW310" s="80"/>
      <c r="FKX310" s="80"/>
      <c r="FKY310" s="80"/>
      <c r="FKZ310" s="80"/>
      <c r="FLA310" s="80"/>
      <c r="FLB310" s="80"/>
      <c r="FLC310" s="80"/>
      <c r="FLD310" s="80"/>
      <c r="FLE310" s="80"/>
      <c r="FLF310" s="80"/>
      <c r="FLG310" s="80"/>
      <c r="FLH310" s="80"/>
      <c r="FLI310" s="80"/>
      <c r="FLJ310" s="80"/>
      <c r="FLK310" s="80"/>
      <c r="FLL310" s="80"/>
      <c r="FLM310" s="80"/>
      <c r="FLN310" s="80"/>
      <c r="FLO310" s="80"/>
      <c r="FLP310" s="80"/>
      <c r="FLQ310" s="80"/>
      <c r="FLR310" s="80"/>
      <c r="FLS310" s="80"/>
      <c r="FLT310" s="80"/>
      <c r="FLU310" s="80"/>
      <c r="FLV310" s="80"/>
      <c r="FLW310" s="80"/>
      <c r="FLX310" s="80"/>
      <c r="FLY310" s="80"/>
      <c r="FLZ310" s="80"/>
      <c r="FMA310" s="80"/>
      <c r="FMB310" s="80"/>
      <c r="FMC310" s="80"/>
      <c r="FMD310" s="80"/>
      <c r="FME310" s="80"/>
      <c r="FMF310" s="80"/>
      <c r="FMG310" s="80"/>
      <c r="FMH310" s="80"/>
      <c r="FMI310" s="80"/>
      <c r="FMJ310" s="80"/>
      <c r="FMK310" s="80"/>
      <c r="FML310" s="80"/>
      <c r="FMM310" s="80"/>
      <c r="FMN310" s="80"/>
      <c r="FMO310" s="80"/>
      <c r="FMP310" s="80"/>
      <c r="FMQ310" s="80"/>
      <c r="FMR310" s="80"/>
      <c r="FMS310" s="80"/>
      <c r="FMT310" s="80"/>
      <c r="FMU310" s="80"/>
      <c r="FMV310" s="80"/>
      <c r="FMW310" s="80"/>
      <c r="FMX310" s="80"/>
      <c r="FMY310" s="80"/>
      <c r="FMZ310" s="80"/>
      <c r="FNA310" s="80"/>
      <c r="FNB310" s="80"/>
      <c r="FNC310" s="80"/>
      <c r="FND310" s="80"/>
      <c r="FNE310" s="80"/>
      <c r="FNF310" s="80"/>
      <c r="FNG310" s="80"/>
      <c r="FNH310" s="80"/>
      <c r="FNI310" s="80"/>
      <c r="FNJ310" s="80"/>
      <c r="FNK310" s="80"/>
      <c r="FNL310" s="80"/>
      <c r="FNM310" s="80"/>
      <c r="FNN310" s="80"/>
      <c r="FNO310" s="80"/>
      <c r="FNP310" s="80"/>
      <c r="FNQ310" s="80"/>
      <c r="FNR310" s="80"/>
      <c r="FNS310" s="80"/>
      <c r="FNT310" s="80"/>
      <c r="FNU310" s="80"/>
      <c r="FNV310" s="80"/>
      <c r="FNW310" s="80"/>
      <c r="FNX310" s="80"/>
      <c r="FNY310" s="80"/>
      <c r="FNZ310" s="80"/>
      <c r="FOA310" s="80"/>
      <c r="FOB310" s="80"/>
      <c r="FOC310" s="80"/>
      <c r="FOD310" s="80"/>
      <c r="FOE310" s="80"/>
      <c r="FOF310" s="80"/>
      <c r="FOG310" s="80"/>
      <c r="FOH310" s="80"/>
      <c r="FOI310" s="80"/>
      <c r="FOJ310" s="80"/>
      <c r="FOK310" s="80"/>
      <c r="FOL310" s="80"/>
      <c r="FOM310" s="80"/>
      <c r="FON310" s="80"/>
      <c r="FOO310" s="80"/>
      <c r="FOP310" s="80"/>
      <c r="FOQ310" s="80"/>
      <c r="FOR310" s="80"/>
      <c r="FOS310" s="80"/>
      <c r="FOT310" s="80"/>
      <c r="FOU310" s="80"/>
      <c r="FOV310" s="80"/>
      <c r="FOW310" s="80"/>
      <c r="FOX310" s="80"/>
      <c r="FOY310" s="80"/>
      <c r="FOZ310" s="80"/>
      <c r="FPA310" s="80"/>
      <c r="FPB310" s="80"/>
      <c r="FPC310" s="80"/>
      <c r="FPD310" s="80"/>
      <c r="FPE310" s="80"/>
      <c r="FPF310" s="80"/>
      <c r="FPG310" s="80"/>
      <c r="FPH310" s="80"/>
      <c r="FPI310" s="80"/>
      <c r="FPJ310" s="80"/>
      <c r="FPK310" s="80"/>
      <c r="FPL310" s="80"/>
      <c r="FPM310" s="80"/>
      <c r="FPN310" s="80"/>
      <c r="FPO310" s="80"/>
      <c r="FPP310" s="80"/>
      <c r="FPQ310" s="80"/>
      <c r="FPR310" s="80"/>
      <c r="FPS310" s="80"/>
      <c r="FPT310" s="80"/>
      <c r="FPU310" s="80"/>
      <c r="FPV310" s="80"/>
      <c r="FPW310" s="80"/>
      <c r="FPX310" s="80"/>
      <c r="FPY310" s="80"/>
      <c r="FPZ310" s="80"/>
      <c r="FQA310" s="80"/>
      <c r="FQB310" s="80"/>
      <c r="FQC310" s="80"/>
      <c r="FQD310" s="80"/>
      <c r="FQE310" s="80"/>
      <c r="FQF310" s="80"/>
      <c r="FQG310" s="80"/>
      <c r="FQH310" s="80"/>
      <c r="FQI310" s="80"/>
      <c r="FQJ310" s="80"/>
      <c r="FQK310" s="80"/>
      <c r="FQL310" s="80"/>
      <c r="FQM310" s="80"/>
      <c r="FQN310" s="80"/>
      <c r="FQO310" s="80"/>
      <c r="FQP310" s="80"/>
      <c r="FQQ310" s="80"/>
      <c r="FQR310" s="80"/>
      <c r="FQS310" s="80"/>
      <c r="FQT310" s="80"/>
      <c r="FQU310" s="80"/>
      <c r="FQV310" s="80"/>
      <c r="FQW310" s="80"/>
      <c r="FQX310" s="80"/>
      <c r="FQY310" s="80"/>
      <c r="FQZ310" s="80"/>
      <c r="FRA310" s="80"/>
      <c r="FRB310" s="80"/>
      <c r="FRC310" s="80"/>
      <c r="FRD310" s="80"/>
      <c r="FRE310" s="80"/>
      <c r="FRF310" s="80"/>
      <c r="FRG310" s="80"/>
      <c r="FRH310" s="80"/>
      <c r="FRI310" s="80"/>
      <c r="FRJ310" s="80"/>
      <c r="FRK310" s="80"/>
      <c r="FRL310" s="80"/>
      <c r="FRM310" s="80"/>
      <c r="FRN310" s="80"/>
      <c r="FRO310" s="80"/>
      <c r="FRP310" s="80"/>
      <c r="FRQ310" s="80"/>
      <c r="FRR310" s="80"/>
      <c r="FRS310" s="80"/>
      <c r="FRT310" s="80"/>
      <c r="FRU310" s="80"/>
      <c r="FRV310" s="80"/>
      <c r="FRW310" s="80"/>
      <c r="FRX310" s="80"/>
      <c r="FRY310" s="80"/>
      <c r="FRZ310" s="80"/>
      <c r="FSA310" s="80"/>
      <c r="FSB310" s="80"/>
      <c r="FSC310" s="80"/>
      <c r="FSD310" s="80"/>
      <c r="FSE310" s="80"/>
      <c r="FSF310" s="80"/>
      <c r="FSG310" s="80"/>
      <c r="FSH310" s="80"/>
      <c r="FSI310" s="80"/>
      <c r="FSJ310" s="80"/>
      <c r="FSK310" s="80"/>
      <c r="FSL310" s="80"/>
      <c r="FSM310" s="80"/>
      <c r="FSN310" s="80"/>
      <c r="FSO310" s="80"/>
      <c r="FSP310" s="80"/>
      <c r="FSQ310" s="80"/>
      <c r="FSR310" s="80"/>
      <c r="FSS310" s="80"/>
      <c r="FST310" s="80"/>
      <c r="FSU310" s="80"/>
      <c r="FSV310" s="80"/>
      <c r="FSW310" s="80"/>
      <c r="FSX310" s="80"/>
      <c r="FSY310" s="80"/>
      <c r="FSZ310" s="80"/>
      <c r="FTA310" s="80"/>
      <c r="FTB310" s="80"/>
      <c r="FTC310" s="80"/>
      <c r="FTD310" s="80"/>
      <c r="FTE310" s="80"/>
      <c r="FTF310" s="80"/>
      <c r="FTG310" s="80"/>
      <c r="FTH310" s="80"/>
      <c r="FTI310" s="80"/>
      <c r="FTJ310" s="80"/>
      <c r="FTK310" s="80"/>
      <c r="FTL310" s="80"/>
      <c r="FTM310" s="80"/>
      <c r="FTN310" s="80"/>
      <c r="FTO310" s="80"/>
      <c r="FTP310" s="80"/>
      <c r="FTQ310" s="80"/>
      <c r="FTR310" s="80"/>
      <c r="FTS310" s="80"/>
      <c r="FTT310" s="80"/>
      <c r="FTU310" s="80"/>
      <c r="FTV310" s="80"/>
      <c r="FTW310" s="80"/>
      <c r="FTX310" s="80"/>
      <c r="FTY310" s="80"/>
      <c r="FTZ310" s="80"/>
      <c r="FUA310" s="80"/>
      <c r="FUB310" s="80"/>
      <c r="FUC310" s="80"/>
      <c r="FUD310" s="80"/>
      <c r="FUE310" s="80"/>
      <c r="FUF310" s="80"/>
      <c r="FUG310" s="80"/>
      <c r="FUH310" s="80"/>
      <c r="FUI310" s="80"/>
      <c r="FUJ310" s="80"/>
      <c r="FUK310" s="80"/>
      <c r="FUL310" s="80"/>
      <c r="FUM310" s="80"/>
      <c r="FUN310" s="80"/>
      <c r="FUO310" s="80"/>
      <c r="FUP310" s="80"/>
      <c r="FUQ310" s="80"/>
      <c r="FUR310" s="80"/>
      <c r="FUS310" s="80"/>
      <c r="FUT310" s="80"/>
      <c r="FUU310" s="80"/>
      <c r="FUV310" s="80"/>
      <c r="FUW310" s="80"/>
      <c r="FUX310" s="80"/>
      <c r="FUY310" s="80"/>
      <c r="FUZ310" s="80"/>
      <c r="FVA310" s="80"/>
      <c r="FVB310" s="80"/>
      <c r="FVC310" s="80"/>
      <c r="FVD310" s="80"/>
      <c r="FVE310" s="80"/>
      <c r="FVF310" s="80"/>
      <c r="FVG310" s="80"/>
      <c r="FVH310" s="80"/>
      <c r="FVI310" s="80"/>
      <c r="FVJ310" s="80"/>
      <c r="FVK310" s="80"/>
      <c r="FVL310" s="80"/>
      <c r="FVM310" s="80"/>
      <c r="FVN310" s="80"/>
      <c r="FVO310" s="80"/>
      <c r="FVP310" s="80"/>
      <c r="FVQ310" s="80"/>
      <c r="FVR310" s="80"/>
      <c r="FVS310" s="80"/>
      <c r="FVT310" s="80"/>
      <c r="FVU310" s="80"/>
      <c r="FVV310" s="80"/>
      <c r="FVW310" s="80"/>
      <c r="FVX310" s="80"/>
      <c r="FVY310" s="80"/>
      <c r="FVZ310" s="80"/>
      <c r="FWA310" s="80"/>
      <c r="FWB310" s="80"/>
      <c r="FWC310" s="80"/>
      <c r="FWD310" s="80"/>
      <c r="FWE310" s="80"/>
      <c r="FWF310" s="80"/>
      <c r="FWG310" s="80"/>
      <c r="FWH310" s="80"/>
      <c r="FWI310" s="80"/>
      <c r="FWJ310" s="80"/>
      <c r="FWK310" s="80"/>
      <c r="FWL310" s="80"/>
      <c r="FWM310" s="80"/>
      <c r="FWN310" s="80"/>
      <c r="FWO310" s="80"/>
      <c r="FWP310" s="80"/>
      <c r="FWQ310" s="80"/>
      <c r="FWR310" s="80"/>
      <c r="FWS310" s="80"/>
      <c r="FWT310" s="80"/>
      <c r="FWU310" s="80"/>
      <c r="FWV310" s="80"/>
      <c r="FWW310" s="80"/>
      <c r="FWX310" s="80"/>
      <c r="FWY310" s="80"/>
      <c r="FWZ310" s="80"/>
      <c r="FXA310" s="80"/>
      <c r="FXB310" s="80"/>
      <c r="FXC310" s="80"/>
      <c r="FXD310" s="80"/>
      <c r="FXE310" s="80"/>
      <c r="FXF310" s="80"/>
      <c r="FXG310" s="80"/>
      <c r="FXH310" s="80"/>
      <c r="FXI310" s="80"/>
      <c r="FXJ310" s="80"/>
      <c r="FXK310" s="80"/>
      <c r="FXL310" s="80"/>
      <c r="FXM310" s="80"/>
      <c r="FXN310" s="80"/>
      <c r="FXO310" s="80"/>
      <c r="FXP310" s="80"/>
      <c r="FXQ310" s="80"/>
      <c r="FXR310" s="80"/>
      <c r="FXS310" s="80"/>
      <c r="FXT310" s="80"/>
      <c r="FXU310" s="80"/>
      <c r="FXV310" s="80"/>
      <c r="FXW310" s="80"/>
      <c r="FXX310" s="80"/>
      <c r="FXY310" s="80"/>
      <c r="FXZ310" s="80"/>
      <c r="FYA310" s="80"/>
      <c r="FYB310" s="80"/>
      <c r="FYC310" s="80"/>
      <c r="FYD310" s="80"/>
      <c r="FYE310" s="80"/>
      <c r="FYF310" s="80"/>
      <c r="FYG310" s="80"/>
      <c r="FYH310" s="80"/>
      <c r="FYI310" s="80"/>
      <c r="FYJ310" s="80"/>
      <c r="FYK310" s="80"/>
      <c r="FYL310" s="80"/>
      <c r="FYM310" s="80"/>
      <c r="FYN310" s="80"/>
      <c r="FYO310" s="80"/>
      <c r="FYP310" s="80"/>
      <c r="FYQ310" s="80"/>
      <c r="FYR310" s="80"/>
      <c r="FYS310" s="80"/>
      <c r="FYT310" s="80"/>
      <c r="FYU310" s="80"/>
      <c r="FYV310" s="80"/>
      <c r="FYW310" s="80"/>
      <c r="FYX310" s="80"/>
      <c r="FYY310" s="80"/>
      <c r="FYZ310" s="80"/>
      <c r="FZA310" s="80"/>
      <c r="FZB310" s="80"/>
      <c r="FZC310" s="80"/>
      <c r="FZD310" s="80"/>
      <c r="FZE310" s="80"/>
      <c r="FZF310" s="80"/>
      <c r="FZG310" s="80"/>
      <c r="FZH310" s="80"/>
      <c r="FZI310" s="80"/>
      <c r="FZJ310" s="80"/>
      <c r="FZK310" s="80"/>
      <c r="FZL310" s="80"/>
      <c r="FZM310" s="80"/>
      <c r="FZN310" s="80"/>
      <c r="FZO310" s="80"/>
      <c r="FZP310" s="80"/>
      <c r="FZQ310" s="80"/>
      <c r="FZR310" s="80"/>
      <c r="FZS310" s="80"/>
      <c r="FZT310" s="80"/>
      <c r="FZU310" s="80"/>
      <c r="FZV310" s="80"/>
      <c r="FZW310" s="80"/>
      <c r="FZX310" s="80"/>
      <c r="FZY310" s="80"/>
      <c r="FZZ310" s="80"/>
      <c r="GAA310" s="80"/>
      <c r="GAB310" s="80"/>
      <c r="GAC310" s="80"/>
      <c r="GAD310" s="80"/>
      <c r="GAE310" s="80"/>
      <c r="GAF310" s="80"/>
      <c r="GAG310" s="80"/>
      <c r="GAH310" s="80"/>
      <c r="GAI310" s="80"/>
      <c r="GAJ310" s="80"/>
      <c r="GAK310" s="80"/>
      <c r="GAL310" s="80"/>
      <c r="GAM310" s="80"/>
      <c r="GAN310" s="80"/>
      <c r="GAO310" s="80"/>
      <c r="GAP310" s="80"/>
      <c r="GAQ310" s="80"/>
      <c r="GAR310" s="80"/>
      <c r="GAS310" s="80"/>
      <c r="GAT310" s="80"/>
      <c r="GAU310" s="80"/>
      <c r="GAV310" s="80"/>
      <c r="GAW310" s="80"/>
      <c r="GAX310" s="80"/>
      <c r="GAY310" s="80"/>
      <c r="GAZ310" s="80"/>
      <c r="GBA310" s="80"/>
      <c r="GBB310" s="80"/>
      <c r="GBC310" s="80"/>
      <c r="GBD310" s="80"/>
      <c r="GBE310" s="80"/>
      <c r="GBF310" s="80"/>
      <c r="GBG310" s="80"/>
      <c r="GBH310" s="80"/>
      <c r="GBI310" s="80"/>
      <c r="GBJ310" s="80"/>
      <c r="GBK310" s="80"/>
      <c r="GBL310" s="80"/>
      <c r="GBM310" s="80"/>
      <c r="GBN310" s="80"/>
      <c r="GBO310" s="80"/>
      <c r="GBP310" s="80"/>
      <c r="GBQ310" s="80"/>
      <c r="GBR310" s="80"/>
      <c r="GBS310" s="80"/>
      <c r="GBT310" s="80"/>
      <c r="GBU310" s="80"/>
      <c r="GBV310" s="80"/>
      <c r="GBW310" s="80"/>
      <c r="GBX310" s="80"/>
      <c r="GBY310" s="80"/>
      <c r="GBZ310" s="80"/>
      <c r="GCA310" s="80"/>
      <c r="GCB310" s="80"/>
      <c r="GCC310" s="80"/>
      <c r="GCD310" s="80"/>
      <c r="GCE310" s="80"/>
      <c r="GCF310" s="80"/>
      <c r="GCG310" s="80"/>
      <c r="GCH310" s="80"/>
      <c r="GCI310" s="80"/>
      <c r="GCJ310" s="80"/>
      <c r="GCK310" s="80"/>
      <c r="GCL310" s="80"/>
      <c r="GCM310" s="80"/>
      <c r="GCN310" s="80"/>
      <c r="GCO310" s="80"/>
      <c r="GCP310" s="80"/>
      <c r="GCQ310" s="80"/>
      <c r="GCR310" s="80"/>
      <c r="GCS310" s="80"/>
      <c r="GCT310" s="80"/>
      <c r="GCU310" s="80"/>
      <c r="GCV310" s="80"/>
      <c r="GCW310" s="80"/>
      <c r="GCX310" s="80"/>
      <c r="GCY310" s="80"/>
      <c r="GCZ310" s="80"/>
      <c r="GDA310" s="80"/>
      <c r="GDB310" s="80"/>
      <c r="GDC310" s="80"/>
      <c r="GDD310" s="80"/>
      <c r="GDE310" s="80"/>
      <c r="GDF310" s="80"/>
      <c r="GDG310" s="80"/>
      <c r="GDH310" s="80"/>
      <c r="GDI310" s="80"/>
      <c r="GDJ310" s="80"/>
      <c r="GDK310" s="80"/>
      <c r="GDL310" s="80"/>
      <c r="GDM310" s="80"/>
      <c r="GDN310" s="80"/>
      <c r="GDO310" s="80"/>
      <c r="GDP310" s="80"/>
      <c r="GDQ310" s="80"/>
      <c r="GDR310" s="80"/>
      <c r="GDS310" s="80"/>
      <c r="GDT310" s="80"/>
      <c r="GDU310" s="80"/>
      <c r="GDV310" s="80"/>
      <c r="GDW310" s="80"/>
      <c r="GDX310" s="80"/>
      <c r="GDY310" s="80"/>
      <c r="GDZ310" s="80"/>
      <c r="GEA310" s="80"/>
      <c r="GEB310" s="80"/>
      <c r="GEC310" s="80"/>
      <c r="GED310" s="80"/>
      <c r="GEE310" s="80"/>
      <c r="GEF310" s="80"/>
      <c r="GEG310" s="80"/>
      <c r="GEH310" s="80"/>
      <c r="GEI310" s="80"/>
      <c r="GEJ310" s="80"/>
      <c r="GEK310" s="80"/>
      <c r="GEL310" s="80"/>
      <c r="GEM310" s="80"/>
      <c r="GEN310" s="80"/>
      <c r="GEO310" s="80"/>
      <c r="GEP310" s="80"/>
      <c r="GEQ310" s="80"/>
      <c r="GER310" s="80"/>
      <c r="GES310" s="80"/>
      <c r="GET310" s="80"/>
      <c r="GEU310" s="80"/>
      <c r="GEV310" s="80"/>
      <c r="GEW310" s="80"/>
      <c r="GEX310" s="80"/>
      <c r="GEY310" s="80"/>
      <c r="GEZ310" s="80"/>
      <c r="GFA310" s="80"/>
      <c r="GFB310" s="80"/>
      <c r="GFC310" s="80"/>
      <c r="GFD310" s="80"/>
      <c r="GFE310" s="80"/>
      <c r="GFF310" s="80"/>
      <c r="GFG310" s="80"/>
      <c r="GFH310" s="80"/>
      <c r="GFI310" s="80"/>
      <c r="GFJ310" s="80"/>
      <c r="GFK310" s="80"/>
      <c r="GFL310" s="80"/>
      <c r="GFM310" s="80"/>
      <c r="GFN310" s="80"/>
      <c r="GFO310" s="80"/>
      <c r="GFP310" s="80"/>
      <c r="GFQ310" s="80"/>
      <c r="GFR310" s="80"/>
      <c r="GFS310" s="80"/>
      <c r="GFT310" s="80"/>
      <c r="GFU310" s="80"/>
      <c r="GFV310" s="80"/>
      <c r="GFW310" s="80"/>
      <c r="GFX310" s="80"/>
      <c r="GFY310" s="80"/>
      <c r="GFZ310" s="80"/>
      <c r="GGA310" s="80"/>
      <c r="GGB310" s="80"/>
      <c r="GGC310" s="80"/>
      <c r="GGD310" s="80"/>
      <c r="GGE310" s="80"/>
      <c r="GGF310" s="80"/>
      <c r="GGG310" s="80"/>
      <c r="GGH310" s="80"/>
      <c r="GGI310" s="80"/>
      <c r="GGJ310" s="80"/>
      <c r="GGK310" s="80"/>
      <c r="GGL310" s="80"/>
      <c r="GGM310" s="80"/>
      <c r="GGN310" s="80"/>
      <c r="GGO310" s="80"/>
      <c r="GGP310" s="80"/>
      <c r="GGQ310" s="80"/>
      <c r="GGR310" s="80"/>
      <c r="GGS310" s="80"/>
      <c r="GGT310" s="80"/>
      <c r="GGU310" s="80"/>
      <c r="GGV310" s="80"/>
      <c r="GGW310" s="80"/>
      <c r="GGX310" s="80"/>
      <c r="GGY310" s="80"/>
      <c r="GGZ310" s="80"/>
      <c r="GHA310" s="80"/>
      <c r="GHB310" s="80"/>
      <c r="GHC310" s="80"/>
      <c r="GHD310" s="80"/>
      <c r="GHE310" s="80"/>
      <c r="GHF310" s="80"/>
      <c r="GHG310" s="80"/>
      <c r="GHH310" s="80"/>
      <c r="GHI310" s="80"/>
      <c r="GHJ310" s="80"/>
      <c r="GHK310" s="80"/>
      <c r="GHL310" s="80"/>
      <c r="GHM310" s="80"/>
      <c r="GHN310" s="80"/>
      <c r="GHO310" s="80"/>
      <c r="GHP310" s="80"/>
      <c r="GHQ310" s="80"/>
      <c r="GHR310" s="80"/>
      <c r="GHS310" s="80"/>
      <c r="GHT310" s="80"/>
      <c r="GHU310" s="80"/>
      <c r="GHV310" s="80"/>
      <c r="GHW310" s="80"/>
      <c r="GHX310" s="80"/>
      <c r="GHY310" s="80"/>
      <c r="GHZ310" s="80"/>
      <c r="GIA310" s="80"/>
      <c r="GIB310" s="80"/>
      <c r="GIC310" s="80"/>
      <c r="GID310" s="80"/>
      <c r="GIE310" s="80"/>
      <c r="GIF310" s="80"/>
      <c r="GIG310" s="80"/>
      <c r="GIH310" s="80"/>
      <c r="GII310" s="80"/>
      <c r="GIJ310" s="80"/>
      <c r="GIK310" s="80"/>
      <c r="GIL310" s="80"/>
      <c r="GIM310" s="80"/>
      <c r="GIN310" s="80"/>
      <c r="GIO310" s="80"/>
      <c r="GIP310" s="80"/>
      <c r="GIQ310" s="80"/>
      <c r="GIR310" s="80"/>
      <c r="GIS310" s="80"/>
      <c r="GIT310" s="80"/>
      <c r="GIU310" s="80"/>
      <c r="GIV310" s="80"/>
      <c r="GIW310" s="80"/>
      <c r="GIX310" s="80"/>
      <c r="GIY310" s="80"/>
      <c r="GIZ310" s="80"/>
      <c r="GJA310" s="80"/>
      <c r="GJB310" s="80"/>
      <c r="GJC310" s="80"/>
      <c r="GJD310" s="80"/>
      <c r="GJE310" s="80"/>
      <c r="GJF310" s="80"/>
      <c r="GJG310" s="80"/>
      <c r="GJH310" s="80"/>
      <c r="GJI310" s="80"/>
      <c r="GJJ310" s="80"/>
      <c r="GJK310" s="80"/>
      <c r="GJL310" s="80"/>
      <c r="GJM310" s="80"/>
      <c r="GJN310" s="80"/>
      <c r="GJO310" s="80"/>
      <c r="GJP310" s="80"/>
      <c r="GJQ310" s="80"/>
      <c r="GJR310" s="80"/>
      <c r="GJS310" s="80"/>
      <c r="GJT310" s="80"/>
      <c r="GJU310" s="80"/>
      <c r="GJV310" s="80"/>
      <c r="GJW310" s="80"/>
      <c r="GJX310" s="80"/>
      <c r="GJY310" s="80"/>
      <c r="GJZ310" s="80"/>
      <c r="GKA310" s="80"/>
      <c r="GKB310" s="80"/>
      <c r="GKC310" s="80"/>
      <c r="GKD310" s="80"/>
      <c r="GKE310" s="80"/>
      <c r="GKF310" s="80"/>
      <c r="GKG310" s="80"/>
      <c r="GKH310" s="80"/>
      <c r="GKI310" s="80"/>
      <c r="GKJ310" s="80"/>
      <c r="GKK310" s="80"/>
      <c r="GKL310" s="80"/>
      <c r="GKM310" s="80"/>
      <c r="GKN310" s="80"/>
      <c r="GKO310" s="80"/>
      <c r="GKP310" s="80"/>
      <c r="GKQ310" s="80"/>
      <c r="GKR310" s="80"/>
      <c r="GKS310" s="80"/>
      <c r="GKT310" s="80"/>
      <c r="GKU310" s="80"/>
      <c r="GKV310" s="80"/>
      <c r="GKW310" s="80"/>
      <c r="GKX310" s="80"/>
      <c r="GKY310" s="80"/>
      <c r="GKZ310" s="80"/>
      <c r="GLA310" s="80"/>
      <c r="GLB310" s="80"/>
      <c r="GLC310" s="80"/>
      <c r="GLD310" s="80"/>
      <c r="GLE310" s="80"/>
      <c r="GLF310" s="80"/>
      <c r="GLG310" s="80"/>
      <c r="GLH310" s="80"/>
      <c r="GLI310" s="80"/>
      <c r="GLJ310" s="80"/>
      <c r="GLK310" s="80"/>
      <c r="GLL310" s="80"/>
      <c r="GLM310" s="80"/>
      <c r="GLN310" s="80"/>
      <c r="GLO310" s="80"/>
      <c r="GLP310" s="80"/>
      <c r="GLQ310" s="80"/>
      <c r="GLR310" s="80"/>
      <c r="GLS310" s="80"/>
      <c r="GLT310" s="80"/>
      <c r="GLU310" s="80"/>
      <c r="GLV310" s="80"/>
      <c r="GLW310" s="80"/>
      <c r="GLX310" s="80"/>
      <c r="GLY310" s="80"/>
      <c r="GLZ310" s="80"/>
      <c r="GMA310" s="80"/>
      <c r="GMB310" s="80"/>
      <c r="GMC310" s="80"/>
      <c r="GMD310" s="80"/>
      <c r="GME310" s="80"/>
      <c r="GMF310" s="80"/>
      <c r="GMG310" s="80"/>
      <c r="GMH310" s="80"/>
      <c r="GMI310" s="80"/>
      <c r="GMJ310" s="80"/>
      <c r="GMK310" s="80"/>
      <c r="GML310" s="80"/>
      <c r="GMM310" s="80"/>
      <c r="GMN310" s="80"/>
      <c r="GMO310" s="80"/>
      <c r="GMP310" s="80"/>
      <c r="GMQ310" s="80"/>
      <c r="GMR310" s="80"/>
      <c r="GMS310" s="80"/>
      <c r="GMT310" s="80"/>
      <c r="GMU310" s="80"/>
      <c r="GMV310" s="80"/>
      <c r="GMW310" s="80"/>
      <c r="GMX310" s="80"/>
      <c r="GMY310" s="80"/>
      <c r="GMZ310" s="80"/>
      <c r="GNA310" s="80"/>
      <c r="GNB310" s="80"/>
      <c r="GNC310" s="80"/>
      <c r="GND310" s="80"/>
      <c r="GNE310" s="80"/>
      <c r="GNF310" s="80"/>
      <c r="GNG310" s="80"/>
      <c r="GNH310" s="80"/>
      <c r="GNI310" s="80"/>
      <c r="GNJ310" s="80"/>
      <c r="GNK310" s="80"/>
      <c r="GNL310" s="80"/>
      <c r="GNM310" s="80"/>
      <c r="GNN310" s="80"/>
      <c r="GNO310" s="80"/>
      <c r="GNP310" s="80"/>
      <c r="GNQ310" s="80"/>
      <c r="GNR310" s="80"/>
      <c r="GNS310" s="80"/>
      <c r="GNT310" s="80"/>
      <c r="GNU310" s="80"/>
      <c r="GNV310" s="80"/>
      <c r="GNW310" s="80"/>
      <c r="GNX310" s="80"/>
      <c r="GNY310" s="80"/>
      <c r="GNZ310" s="80"/>
      <c r="GOA310" s="80"/>
      <c r="GOB310" s="80"/>
      <c r="GOC310" s="80"/>
      <c r="GOD310" s="80"/>
      <c r="GOE310" s="80"/>
      <c r="GOF310" s="80"/>
      <c r="GOG310" s="80"/>
      <c r="GOH310" s="80"/>
      <c r="GOI310" s="80"/>
      <c r="GOJ310" s="80"/>
      <c r="GOK310" s="80"/>
      <c r="GOL310" s="80"/>
      <c r="GOM310" s="80"/>
      <c r="GON310" s="80"/>
      <c r="GOO310" s="80"/>
      <c r="GOP310" s="80"/>
      <c r="GOQ310" s="80"/>
      <c r="GOR310" s="80"/>
      <c r="GOS310" s="80"/>
      <c r="GOT310" s="80"/>
      <c r="GOU310" s="80"/>
      <c r="GOV310" s="80"/>
      <c r="GOW310" s="80"/>
      <c r="GOX310" s="80"/>
      <c r="GOY310" s="80"/>
      <c r="GOZ310" s="80"/>
      <c r="GPA310" s="80"/>
      <c r="GPB310" s="80"/>
      <c r="GPC310" s="80"/>
      <c r="GPD310" s="80"/>
      <c r="GPE310" s="80"/>
      <c r="GPF310" s="80"/>
      <c r="GPG310" s="80"/>
      <c r="GPH310" s="80"/>
      <c r="GPI310" s="80"/>
      <c r="GPJ310" s="80"/>
      <c r="GPK310" s="80"/>
      <c r="GPL310" s="80"/>
      <c r="GPM310" s="80"/>
      <c r="GPN310" s="80"/>
      <c r="GPO310" s="80"/>
      <c r="GPP310" s="80"/>
      <c r="GPQ310" s="80"/>
      <c r="GPR310" s="80"/>
      <c r="GPS310" s="80"/>
      <c r="GPT310" s="80"/>
      <c r="GPU310" s="80"/>
      <c r="GPV310" s="80"/>
      <c r="GPW310" s="80"/>
      <c r="GPX310" s="80"/>
      <c r="GPY310" s="80"/>
      <c r="GPZ310" s="80"/>
      <c r="GQA310" s="80"/>
      <c r="GQB310" s="80"/>
      <c r="GQC310" s="80"/>
      <c r="GQD310" s="80"/>
      <c r="GQE310" s="80"/>
      <c r="GQF310" s="80"/>
      <c r="GQG310" s="80"/>
      <c r="GQH310" s="80"/>
      <c r="GQI310" s="80"/>
      <c r="GQJ310" s="80"/>
      <c r="GQK310" s="80"/>
      <c r="GQL310" s="80"/>
      <c r="GQM310" s="80"/>
      <c r="GQN310" s="80"/>
      <c r="GQO310" s="80"/>
      <c r="GQP310" s="80"/>
      <c r="GQQ310" s="80"/>
      <c r="GQR310" s="80"/>
      <c r="GQS310" s="80"/>
      <c r="GQT310" s="80"/>
      <c r="GQU310" s="80"/>
      <c r="GQV310" s="80"/>
      <c r="GQW310" s="80"/>
      <c r="GQX310" s="80"/>
      <c r="GQY310" s="80"/>
      <c r="GQZ310" s="80"/>
      <c r="GRA310" s="80"/>
      <c r="GRB310" s="80"/>
      <c r="GRC310" s="80"/>
      <c r="GRD310" s="80"/>
      <c r="GRE310" s="80"/>
      <c r="GRF310" s="80"/>
      <c r="GRG310" s="80"/>
      <c r="GRH310" s="80"/>
      <c r="GRI310" s="80"/>
      <c r="GRJ310" s="80"/>
      <c r="GRK310" s="80"/>
      <c r="GRL310" s="80"/>
      <c r="GRM310" s="80"/>
      <c r="GRN310" s="80"/>
      <c r="GRO310" s="80"/>
      <c r="GRP310" s="80"/>
      <c r="GRQ310" s="80"/>
      <c r="GRR310" s="80"/>
      <c r="GRS310" s="80"/>
      <c r="GRT310" s="80"/>
      <c r="GRU310" s="80"/>
      <c r="GRV310" s="80"/>
      <c r="GRW310" s="80"/>
      <c r="GRX310" s="80"/>
      <c r="GRY310" s="80"/>
      <c r="GRZ310" s="80"/>
      <c r="GSA310" s="80"/>
      <c r="GSB310" s="80"/>
      <c r="GSC310" s="80"/>
      <c r="GSD310" s="80"/>
      <c r="GSE310" s="80"/>
      <c r="GSF310" s="80"/>
      <c r="GSG310" s="80"/>
      <c r="GSH310" s="80"/>
      <c r="GSI310" s="80"/>
      <c r="GSJ310" s="80"/>
      <c r="GSK310" s="80"/>
      <c r="GSL310" s="80"/>
      <c r="GSM310" s="80"/>
      <c r="GSN310" s="80"/>
      <c r="GSO310" s="80"/>
      <c r="GSP310" s="80"/>
      <c r="GSQ310" s="80"/>
      <c r="GSR310" s="80"/>
      <c r="GSS310" s="80"/>
      <c r="GST310" s="80"/>
      <c r="GSU310" s="80"/>
      <c r="GSV310" s="80"/>
      <c r="GSW310" s="80"/>
      <c r="GSX310" s="80"/>
      <c r="GSY310" s="80"/>
      <c r="GSZ310" s="80"/>
      <c r="GTA310" s="80"/>
      <c r="GTB310" s="80"/>
      <c r="GTC310" s="80"/>
      <c r="GTD310" s="80"/>
      <c r="GTE310" s="80"/>
      <c r="GTF310" s="80"/>
      <c r="GTG310" s="80"/>
      <c r="GTH310" s="80"/>
      <c r="GTI310" s="80"/>
      <c r="GTJ310" s="80"/>
      <c r="GTK310" s="80"/>
      <c r="GTL310" s="80"/>
      <c r="GTM310" s="80"/>
      <c r="GTN310" s="80"/>
      <c r="GTO310" s="80"/>
      <c r="GTP310" s="80"/>
      <c r="GTQ310" s="80"/>
      <c r="GTR310" s="80"/>
      <c r="GTS310" s="80"/>
      <c r="GTT310" s="80"/>
      <c r="GTU310" s="80"/>
      <c r="GTV310" s="80"/>
      <c r="GTW310" s="80"/>
      <c r="GTX310" s="80"/>
      <c r="GTY310" s="80"/>
      <c r="GTZ310" s="80"/>
      <c r="GUA310" s="80"/>
      <c r="GUB310" s="80"/>
      <c r="GUC310" s="80"/>
      <c r="GUD310" s="80"/>
      <c r="GUE310" s="80"/>
      <c r="GUF310" s="80"/>
      <c r="GUG310" s="80"/>
      <c r="GUH310" s="80"/>
      <c r="GUI310" s="80"/>
      <c r="GUJ310" s="80"/>
      <c r="GUK310" s="80"/>
      <c r="GUL310" s="80"/>
      <c r="GUM310" s="80"/>
      <c r="GUN310" s="80"/>
      <c r="GUO310" s="80"/>
      <c r="GUP310" s="80"/>
      <c r="GUQ310" s="80"/>
      <c r="GUR310" s="80"/>
      <c r="GUS310" s="80"/>
      <c r="GUT310" s="80"/>
      <c r="GUU310" s="80"/>
      <c r="GUV310" s="80"/>
      <c r="GUW310" s="80"/>
      <c r="GUX310" s="80"/>
      <c r="GUY310" s="80"/>
      <c r="GUZ310" s="80"/>
      <c r="GVA310" s="80"/>
      <c r="GVB310" s="80"/>
      <c r="GVC310" s="80"/>
      <c r="GVD310" s="80"/>
      <c r="GVE310" s="80"/>
      <c r="GVF310" s="80"/>
      <c r="GVG310" s="80"/>
      <c r="GVH310" s="80"/>
      <c r="GVI310" s="80"/>
      <c r="GVJ310" s="80"/>
      <c r="GVK310" s="80"/>
      <c r="GVL310" s="80"/>
      <c r="GVM310" s="80"/>
      <c r="GVN310" s="80"/>
      <c r="GVO310" s="80"/>
      <c r="GVP310" s="80"/>
      <c r="GVQ310" s="80"/>
      <c r="GVR310" s="80"/>
      <c r="GVS310" s="80"/>
      <c r="GVT310" s="80"/>
      <c r="GVU310" s="80"/>
      <c r="GVV310" s="80"/>
      <c r="GVW310" s="80"/>
      <c r="GVX310" s="80"/>
      <c r="GVY310" s="80"/>
      <c r="GVZ310" s="80"/>
      <c r="GWA310" s="80"/>
      <c r="GWB310" s="80"/>
      <c r="GWC310" s="80"/>
      <c r="GWD310" s="80"/>
      <c r="GWE310" s="80"/>
      <c r="GWF310" s="80"/>
      <c r="GWG310" s="80"/>
      <c r="GWH310" s="80"/>
      <c r="GWI310" s="80"/>
      <c r="GWJ310" s="80"/>
      <c r="GWK310" s="80"/>
      <c r="GWL310" s="80"/>
      <c r="GWM310" s="80"/>
      <c r="GWN310" s="80"/>
      <c r="GWO310" s="80"/>
      <c r="GWP310" s="80"/>
      <c r="GWQ310" s="80"/>
      <c r="GWR310" s="80"/>
      <c r="GWS310" s="80"/>
      <c r="GWT310" s="80"/>
      <c r="GWU310" s="80"/>
      <c r="GWV310" s="80"/>
      <c r="GWW310" s="80"/>
      <c r="GWX310" s="80"/>
      <c r="GWY310" s="80"/>
      <c r="GWZ310" s="80"/>
      <c r="GXA310" s="80"/>
      <c r="GXB310" s="80"/>
      <c r="GXC310" s="80"/>
      <c r="GXD310" s="80"/>
      <c r="GXE310" s="80"/>
      <c r="GXF310" s="80"/>
      <c r="GXG310" s="80"/>
      <c r="GXH310" s="80"/>
      <c r="GXI310" s="80"/>
      <c r="GXJ310" s="80"/>
      <c r="GXK310" s="80"/>
      <c r="GXL310" s="80"/>
      <c r="GXM310" s="80"/>
      <c r="GXN310" s="80"/>
      <c r="GXO310" s="80"/>
      <c r="GXP310" s="80"/>
      <c r="GXQ310" s="80"/>
      <c r="GXR310" s="80"/>
      <c r="GXS310" s="80"/>
      <c r="GXT310" s="80"/>
      <c r="GXU310" s="80"/>
      <c r="GXV310" s="80"/>
      <c r="GXW310" s="80"/>
      <c r="GXX310" s="80"/>
      <c r="GXY310" s="80"/>
      <c r="GXZ310" s="80"/>
      <c r="GYA310" s="80"/>
      <c r="GYB310" s="80"/>
      <c r="GYC310" s="80"/>
      <c r="GYD310" s="80"/>
      <c r="GYE310" s="80"/>
      <c r="GYF310" s="80"/>
      <c r="GYG310" s="80"/>
      <c r="GYH310" s="80"/>
      <c r="GYI310" s="80"/>
      <c r="GYJ310" s="80"/>
      <c r="GYK310" s="80"/>
      <c r="GYL310" s="80"/>
      <c r="GYM310" s="80"/>
      <c r="GYN310" s="80"/>
      <c r="GYO310" s="80"/>
      <c r="GYP310" s="80"/>
      <c r="GYQ310" s="80"/>
      <c r="GYR310" s="80"/>
      <c r="GYS310" s="80"/>
      <c r="GYT310" s="80"/>
      <c r="GYU310" s="80"/>
      <c r="GYV310" s="80"/>
      <c r="GYW310" s="80"/>
      <c r="GYX310" s="80"/>
      <c r="GYY310" s="80"/>
      <c r="GYZ310" s="80"/>
      <c r="GZA310" s="80"/>
      <c r="GZB310" s="80"/>
      <c r="GZC310" s="80"/>
      <c r="GZD310" s="80"/>
      <c r="GZE310" s="80"/>
      <c r="GZF310" s="80"/>
      <c r="GZG310" s="80"/>
      <c r="GZH310" s="80"/>
      <c r="GZI310" s="80"/>
      <c r="GZJ310" s="80"/>
      <c r="GZK310" s="80"/>
      <c r="GZL310" s="80"/>
      <c r="GZM310" s="80"/>
      <c r="GZN310" s="80"/>
      <c r="GZO310" s="80"/>
      <c r="GZP310" s="80"/>
      <c r="GZQ310" s="80"/>
      <c r="GZR310" s="80"/>
      <c r="GZS310" s="80"/>
      <c r="GZT310" s="80"/>
      <c r="GZU310" s="80"/>
      <c r="GZV310" s="80"/>
      <c r="GZW310" s="80"/>
      <c r="GZX310" s="80"/>
      <c r="GZY310" s="80"/>
      <c r="GZZ310" s="80"/>
      <c r="HAA310" s="80"/>
      <c r="HAB310" s="80"/>
      <c r="HAC310" s="80"/>
      <c r="HAD310" s="80"/>
      <c r="HAE310" s="80"/>
      <c r="HAF310" s="80"/>
      <c r="HAG310" s="80"/>
      <c r="HAH310" s="80"/>
      <c r="HAI310" s="80"/>
      <c r="HAJ310" s="80"/>
      <c r="HAK310" s="80"/>
      <c r="HAL310" s="80"/>
      <c r="HAM310" s="80"/>
      <c r="HAN310" s="80"/>
      <c r="HAO310" s="80"/>
      <c r="HAP310" s="80"/>
      <c r="HAQ310" s="80"/>
      <c r="HAR310" s="80"/>
      <c r="HAS310" s="80"/>
      <c r="HAT310" s="80"/>
      <c r="HAU310" s="80"/>
      <c r="HAV310" s="80"/>
      <c r="HAW310" s="80"/>
      <c r="HAX310" s="80"/>
      <c r="HAY310" s="80"/>
      <c r="HAZ310" s="80"/>
      <c r="HBA310" s="80"/>
      <c r="HBB310" s="80"/>
      <c r="HBC310" s="80"/>
      <c r="HBD310" s="80"/>
      <c r="HBE310" s="80"/>
      <c r="HBF310" s="80"/>
      <c r="HBG310" s="80"/>
      <c r="HBH310" s="80"/>
      <c r="HBI310" s="80"/>
      <c r="HBJ310" s="80"/>
      <c r="HBK310" s="80"/>
      <c r="HBL310" s="80"/>
      <c r="HBM310" s="80"/>
      <c r="HBN310" s="80"/>
      <c r="HBO310" s="80"/>
      <c r="HBP310" s="80"/>
      <c r="HBQ310" s="80"/>
      <c r="HBR310" s="80"/>
      <c r="HBS310" s="80"/>
      <c r="HBT310" s="80"/>
      <c r="HBU310" s="80"/>
      <c r="HBV310" s="80"/>
      <c r="HBW310" s="80"/>
      <c r="HBX310" s="80"/>
      <c r="HBY310" s="80"/>
      <c r="HBZ310" s="80"/>
      <c r="HCA310" s="80"/>
      <c r="HCB310" s="80"/>
      <c r="HCC310" s="80"/>
      <c r="HCD310" s="80"/>
      <c r="HCE310" s="80"/>
      <c r="HCF310" s="80"/>
      <c r="HCG310" s="80"/>
      <c r="HCH310" s="80"/>
      <c r="HCI310" s="80"/>
      <c r="HCJ310" s="80"/>
      <c r="HCK310" s="80"/>
      <c r="HCL310" s="80"/>
      <c r="HCM310" s="80"/>
      <c r="HCN310" s="80"/>
      <c r="HCO310" s="80"/>
      <c r="HCP310" s="80"/>
      <c r="HCQ310" s="80"/>
      <c r="HCR310" s="80"/>
      <c r="HCS310" s="80"/>
      <c r="HCT310" s="80"/>
      <c r="HCU310" s="80"/>
      <c r="HCV310" s="80"/>
      <c r="HCW310" s="80"/>
      <c r="HCX310" s="80"/>
      <c r="HCY310" s="80"/>
      <c r="HCZ310" s="80"/>
      <c r="HDA310" s="80"/>
      <c r="HDB310" s="80"/>
      <c r="HDC310" s="80"/>
      <c r="HDD310" s="80"/>
      <c r="HDE310" s="80"/>
      <c r="HDF310" s="80"/>
      <c r="HDG310" s="80"/>
      <c r="HDH310" s="80"/>
      <c r="HDI310" s="80"/>
      <c r="HDJ310" s="80"/>
      <c r="HDK310" s="80"/>
      <c r="HDL310" s="80"/>
      <c r="HDM310" s="80"/>
      <c r="HDN310" s="80"/>
      <c r="HDO310" s="80"/>
      <c r="HDP310" s="80"/>
      <c r="HDQ310" s="80"/>
      <c r="HDR310" s="80"/>
      <c r="HDS310" s="80"/>
      <c r="HDT310" s="80"/>
      <c r="HDU310" s="80"/>
      <c r="HDV310" s="80"/>
      <c r="HDW310" s="80"/>
      <c r="HDX310" s="80"/>
      <c r="HDY310" s="80"/>
      <c r="HDZ310" s="80"/>
      <c r="HEA310" s="80"/>
      <c r="HEB310" s="80"/>
      <c r="HEC310" s="80"/>
      <c r="HED310" s="80"/>
      <c r="HEE310" s="80"/>
      <c r="HEF310" s="80"/>
      <c r="HEG310" s="80"/>
      <c r="HEH310" s="80"/>
      <c r="HEI310" s="80"/>
      <c r="HEJ310" s="80"/>
      <c r="HEK310" s="80"/>
      <c r="HEL310" s="80"/>
      <c r="HEM310" s="80"/>
      <c r="HEN310" s="80"/>
      <c r="HEO310" s="80"/>
      <c r="HEP310" s="80"/>
      <c r="HEQ310" s="80"/>
      <c r="HER310" s="80"/>
      <c r="HES310" s="80"/>
      <c r="HET310" s="80"/>
      <c r="HEU310" s="80"/>
      <c r="HEV310" s="80"/>
      <c r="HEW310" s="80"/>
      <c r="HEX310" s="80"/>
      <c r="HEY310" s="80"/>
      <c r="HEZ310" s="80"/>
      <c r="HFA310" s="80"/>
      <c r="HFB310" s="80"/>
      <c r="HFC310" s="80"/>
      <c r="HFD310" s="80"/>
      <c r="HFE310" s="80"/>
      <c r="HFF310" s="80"/>
      <c r="HFG310" s="80"/>
      <c r="HFH310" s="80"/>
      <c r="HFI310" s="80"/>
      <c r="HFJ310" s="80"/>
      <c r="HFK310" s="80"/>
      <c r="HFL310" s="80"/>
      <c r="HFM310" s="80"/>
      <c r="HFN310" s="80"/>
      <c r="HFO310" s="80"/>
      <c r="HFP310" s="80"/>
      <c r="HFQ310" s="80"/>
      <c r="HFR310" s="80"/>
      <c r="HFS310" s="80"/>
      <c r="HFT310" s="80"/>
      <c r="HFU310" s="80"/>
      <c r="HFV310" s="80"/>
      <c r="HFW310" s="80"/>
      <c r="HFX310" s="80"/>
      <c r="HFY310" s="80"/>
      <c r="HFZ310" s="80"/>
      <c r="HGA310" s="80"/>
      <c r="HGB310" s="80"/>
      <c r="HGC310" s="80"/>
      <c r="HGD310" s="80"/>
      <c r="HGE310" s="80"/>
      <c r="HGF310" s="80"/>
      <c r="HGG310" s="80"/>
      <c r="HGH310" s="80"/>
      <c r="HGI310" s="80"/>
      <c r="HGJ310" s="80"/>
      <c r="HGK310" s="80"/>
      <c r="HGL310" s="80"/>
      <c r="HGM310" s="80"/>
      <c r="HGN310" s="80"/>
      <c r="HGO310" s="80"/>
      <c r="HGP310" s="80"/>
      <c r="HGQ310" s="80"/>
      <c r="HGR310" s="80"/>
      <c r="HGS310" s="80"/>
      <c r="HGT310" s="80"/>
      <c r="HGU310" s="80"/>
      <c r="HGV310" s="80"/>
      <c r="HGW310" s="80"/>
      <c r="HGX310" s="80"/>
      <c r="HGY310" s="80"/>
      <c r="HGZ310" s="80"/>
      <c r="HHA310" s="80"/>
      <c r="HHB310" s="80"/>
      <c r="HHC310" s="80"/>
      <c r="HHD310" s="80"/>
      <c r="HHE310" s="80"/>
      <c r="HHF310" s="80"/>
      <c r="HHG310" s="80"/>
      <c r="HHH310" s="80"/>
      <c r="HHI310" s="80"/>
      <c r="HHJ310" s="80"/>
      <c r="HHK310" s="80"/>
      <c r="HHL310" s="80"/>
      <c r="HHM310" s="80"/>
      <c r="HHN310" s="80"/>
      <c r="HHO310" s="80"/>
      <c r="HHP310" s="80"/>
      <c r="HHQ310" s="80"/>
      <c r="HHR310" s="80"/>
      <c r="HHS310" s="80"/>
      <c r="HHT310" s="80"/>
      <c r="HHU310" s="80"/>
      <c r="HHV310" s="80"/>
      <c r="HHW310" s="80"/>
      <c r="HHX310" s="80"/>
      <c r="HHY310" s="80"/>
      <c r="HHZ310" s="80"/>
      <c r="HIA310" s="80"/>
      <c r="HIB310" s="80"/>
      <c r="HIC310" s="80"/>
      <c r="HID310" s="80"/>
      <c r="HIE310" s="80"/>
      <c r="HIF310" s="80"/>
      <c r="HIG310" s="80"/>
      <c r="HIH310" s="80"/>
      <c r="HII310" s="80"/>
      <c r="HIJ310" s="80"/>
      <c r="HIK310" s="80"/>
      <c r="HIL310" s="80"/>
      <c r="HIM310" s="80"/>
      <c r="HIN310" s="80"/>
      <c r="HIO310" s="80"/>
      <c r="HIP310" s="80"/>
      <c r="HIQ310" s="80"/>
      <c r="HIR310" s="80"/>
      <c r="HIS310" s="80"/>
      <c r="HIT310" s="80"/>
      <c r="HIU310" s="80"/>
      <c r="HIV310" s="80"/>
      <c r="HIW310" s="80"/>
      <c r="HIX310" s="80"/>
      <c r="HIY310" s="80"/>
      <c r="HIZ310" s="80"/>
      <c r="HJA310" s="80"/>
      <c r="HJB310" s="80"/>
      <c r="HJC310" s="80"/>
      <c r="HJD310" s="80"/>
      <c r="HJE310" s="80"/>
      <c r="HJF310" s="80"/>
      <c r="HJG310" s="80"/>
      <c r="HJH310" s="80"/>
      <c r="HJI310" s="80"/>
      <c r="HJJ310" s="80"/>
      <c r="HJK310" s="80"/>
      <c r="HJL310" s="80"/>
      <c r="HJM310" s="80"/>
      <c r="HJN310" s="80"/>
      <c r="HJO310" s="80"/>
      <c r="HJP310" s="80"/>
      <c r="HJQ310" s="80"/>
      <c r="HJR310" s="80"/>
      <c r="HJS310" s="80"/>
      <c r="HJT310" s="80"/>
      <c r="HJU310" s="80"/>
      <c r="HJV310" s="80"/>
      <c r="HJW310" s="80"/>
      <c r="HJX310" s="80"/>
      <c r="HJY310" s="80"/>
      <c r="HJZ310" s="80"/>
      <c r="HKA310" s="80"/>
      <c r="HKB310" s="80"/>
      <c r="HKC310" s="80"/>
      <c r="HKD310" s="80"/>
      <c r="HKE310" s="80"/>
      <c r="HKF310" s="80"/>
      <c r="HKG310" s="80"/>
      <c r="HKH310" s="80"/>
      <c r="HKI310" s="80"/>
      <c r="HKJ310" s="80"/>
      <c r="HKK310" s="80"/>
      <c r="HKL310" s="80"/>
      <c r="HKM310" s="80"/>
      <c r="HKN310" s="80"/>
      <c r="HKO310" s="80"/>
      <c r="HKP310" s="80"/>
      <c r="HKQ310" s="80"/>
      <c r="HKR310" s="80"/>
      <c r="HKS310" s="80"/>
      <c r="HKT310" s="80"/>
      <c r="HKU310" s="80"/>
      <c r="HKV310" s="80"/>
      <c r="HKW310" s="80"/>
      <c r="HKX310" s="80"/>
      <c r="HKY310" s="80"/>
      <c r="HKZ310" s="80"/>
      <c r="HLA310" s="80"/>
      <c r="HLB310" s="80"/>
      <c r="HLC310" s="80"/>
      <c r="HLD310" s="80"/>
      <c r="HLE310" s="80"/>
      <c r="HLF310" s="80"/>
      <c r="HLG310" s="80"/>
      <c r="HLH310" s="80"/>
      <c r="HLI310" s="80"/>
      <c r="HLJ310" s="80"/>
      <c r="HLK310" s="80"/>
      <c r="HLL310" s="80"/>
      <c r="HLM310" s="80"/>
      <c r="HLN310" s="80"/>
      <c r="HLO310" s="80"/>
      <c r="HLP310" s="80"/>
      <c r="HLQ310" s="80"/>
      <c r="HLR310" s="80"/>
      <c r="HLS310" s="80"/>
      <c r="HLT310" s="80"/>
      <c r="HLU310" s="80"/>
      <c r="HLV310" s="80"/>
      <c r="HLW310" s="80"/>
      <c r="HLX310" s="80"/>
      <c r="HLY310" s="80"/>
      <c r="HLZ310" s="80"/>
      <c r="HMA310" s="80"/>
      <c r="HMB310" s="80"/>
      <c r="HMC310" s="80"/>
      <c r="HMD310" s="80"/>
      <c r="HME310" s="80"/>
      <c r="HMF310" s="80"/>
      <c r="HMG310" s="80"/>
      <c r="HMH310" s="80"/>
      <c r="HMI310" s="80"/>
      <c r="HMJ310" s="80"/>
      <c r="HMK310" s="80"/>
      <c r="HML310" s="80"/>
      <c r="HMM310" s="80"/>
      <c r="HMN310" s="80"/>
      <c r="HMO310" s="80"/>
      <c r="HMP310" s="80"/>
      <c r="HMQ310" s="80"/>
      <c r="HMR310" s="80"/>
      <c r="HMS310" s="80"/>
      <c r="HMT310" s="80"/>
      <c r="HMU310" s="80"/>
      <c r="HMV310" s="80"/>
      <c r="HMW310" s="80"/>
      <c r="HMX310" s="80"/>
      <c r="HMY310" s="80"/>
      <c r="HMZ310" s="80"/>
      <c r="HNA310" s="80"/>
      <c r="HNB310" s="80"/>
      <c r="HNC310" s="80"/>
      <c r="HND310" s="80"/>
      <c r="HNE310" s="80"/>
      <c r="HNF310" s="80"/>
      <c r="HNG310" s="80"/>
      <c r="HNH310" s="80"/>
      <c r="HNI310" s="80"/>
      <c r="HNJ310" s="80"/>
      <c r="HNK310" s="80"/>
      <c r="HNL310" s="80"/>
      <c r="HNM310" s="80"/>
      <c r="HNN310" s="80"/>
      <c r="HNO310" s="80"/>
      <c r="HNP310" s="80"/>
      <c r="HNQ310" s="80"/>
      <c r="HNR310" s="80"/>
      <c r="HNS310" s="80"/>
      <c r="HNT310" s="80"/>
      <c r="HNU310" s="80"/>
      <c r="HNV310" s="80"/>
      <c r="HNW310" s="80"/>
      <c r="HNX310" s="80"/>
      <c r="HNY310" s="80"/>
      <c r="HNZ310" s="80"/>
      <c r="HOA310" s="80"/>
      <c r="HOB310" s="80"/>
      <c r="HOC310" s="80"/>
      <c r="HOD310" s="80"/>
      <c r="HOE310" s="80"/>
      <c r="HOF310" s="80"/>
      <c r="HOG310" s="80"/>
      <c r="HOH310" s="80"/>
      <c r="HOI310" s="80"/>
      <c r="HOJ310" s="80"/>
      <c r="HOK310" s="80"/>
      <c r="HOL310" s="80"/>
      <c r="HOM310" s="80"/>
      <c r="HON310" s="80"/>
      <c r="HOO310" s="80"/>
      <c r="HOP310" s="80"/>
      <c r="HOQ310" s="80"/>
      <c r="HOR310" s="80"/>
      <c r="HOS310" s="80"/>
      <c r="HOT310" s="80"/>
      <c r="HOU310" s="80"/>
      <c r="HOV310" s="80"/>
      <c r="HOW310" s="80"/>
      <c r="HOX310" s="80"/>
      <c r="HOY310" s="80"/>
      <c r="HOZ310" s="80"/>
      <c r="HPA310" s="80"/>
      <c r="HPB310" s="80"/>
      <c r="HPC310" s="80"/>
      <c r="HPD310" s="80"/>
      <c r="HPE310" s="80"/>
      <c r="HPF310" s="80"/>
      <c r="HPG310" s="80"/>
      <c r="HPH310" s="80"/>
      <c r="HPI310" s="80"/>
      <c r="HPJ310" s="80"/>
      <c r="HPK310" s="80"/>
      <c r="HPL310" s="80"/>
      <c r="HPM310" s="80"/>
      <c r="HPN310" s="80"/>
      <c r="HPO310" s="80"/>
      <c r="HPP310" s="80"/>
      <c r="HPQ310" s="80"/>
      <c r="HPR310" s="80"/>
      <c r="HPS310" s="80"/>
      <c r="HPT310" s="80"/>
      <c r="HPU310" s="80"/>
      <c r="HPV310" s="80"/>
      <c r="HPW310" s="80"/>
      <c r="HPX310" s="80"/>
      <c r="HPY310" s="80"/>
      <c r="HPZ310" s="80"/>
      <c r="HQA310" s="80"/>
      <c r="HQB310" s="80"/>
      <c r="HQC310" s="80"/>
      <c r="HQD310" s="80"/>
      <c r="HQE310" s="80"/>
      <c r="HQF310" s="80"/>
      <c r="HQG310" s="80"/>
      <c r="HQH310" s="80"/>
      <c r="HQI310" s="80"/>
      <c r="HQJ310" s="80"/>
      <c r="HQK310" s="80"/>
      <c r="HQL310" s="80"/>
      <c r="HQM310" s="80"/>
      <c r="HQN310" s="80"/>
      <c r="HQO310" s="80"/>
      <c r="HQP310" s="80"/>
      <c r="HQQ310" s="80"/>
      <c r="HQR310" s="80"/>
      <c r="HQS310" s="80"/>
      <c r="HQT310" s="80"/>
      <c r="HQU310" s="80"/>
      <c r="HQV310" s="80"/>
      <c r="HQW310" s="80"/>
      <c r="HQX310" s="80"/>
      <c r="HQY310" s="80"/>
      <c r="HQZ310" s="80"/>
      <c r="HRA310" s="80"/>
      <c r="HRB310" s="80"/>
      <c r="HRC310" s="80"/>
      <c r="HRD310" s="80"/>
      <c r="HRE310" s="80"/>
      <c r="HRF310" s="80"/>
      <c r="HRG310" s="80"/>
      <c r="HRH310" s="80"/>
      <c r="HRI310" s="80"/>
      <c r="HRJ310" s="80"/>
      <c r="HRK310" s="80"/>
      <c r="HRL310" s="80"/>
      <c r="HRM310" s="80"/>
      <c r="HRN310" s="80"/>
      <c r="HRO310" s="80"/>
      <c r="HRP310" s="80"/>
      <c r="HRQ310" s="80"/>
      <c r="HRR310" s="80"/>
      <c r="HRS310" s="80"/>
      <c r="HRT310" s="80"/>
      <c r="HRU310" s="80"/>
      <c r="HRV310" s="80"/>
      <c r="HRW310" s="80"/>
      <c r="HRX310" s="80"/>
      <c r="HRY310" s="80"/>
      <c r="HRZ310" s="80"/>
      <c r="HSA310" s="80"/>
      <c r="HSB310" s="80"/>
      <c r="HSC310" s="80"/>
      <c r="HSD310" s="80"/>
      <c r="HSE310" s="80"/>
      <c r="HSF310" s="80"/>
      <c r="HSG310" s="80"/>
      <c r="HSH310" s="80"/>
      <c r="HSI310" s="80"/>
      <c r="HSJ310" s="80"/>
      <c r="HSK310" s="80"/>
      <c r="HSL310" s="80"/>
      <c r="HSM310" s="80"/>
      <c r="HSN310" s="80"/>
      <c r="HSO310" s="80"/>
      <c r="HSP310" s="80"/>
      <c r="HSQ310" s="80"/>
      <c r="HSR310" s="80"/>
      <c r="HSS310" s="80"/>
      <c r="HST310" s="80"/>
      <c r="HSU310" s="80"/>
      <c r="HSV310" s="80"/>
      <c r="HSW310" s="80"/>
      <c r="HSX310" s="80"/>
      <c r="HSY310" s="80"/>
      <c r="HSZ310" s="80"/>
      <c r="HTA310" s="80"/>
      <c r="HTB310" s="80"/>
      <c r="HTC310" s="80"/>
      <c r="HTD310" s="80"/>
      <c r="HTE310" s="80"/>
      <c r="HTF310" s="80"/>
      <c r="HTG310" s="80"/>
      <c r="HTH310" s="80"/>
      <c r="HTI310" s="80"/>
      <c r="HTJ310" s="80"/>
      <c r="HTK310" s="80"/>
      <c r="HTL310" s="80"/>
      <c r="HTM310" s="80"/>
      <c r="HTN310" s="80"/>
      <c r="HTO310" s="80"/>
      <c r="HTP310" s="80"/>
      <c r="HTQ310" s="80"/>
      <c r="HTR310" s="80"/>
      <c r="HTS310" s="80"/>
      <c r="HTT310" s="80"/>
      <c r="HTU310" s="80"/>
      <c r="HTV310" s="80"/>
      <c r="HTW310" s="80"/>
      <c r="HTX310" s="80"/>
      <c r="HTY310" s="80"/>
      <c r="HTZ310" s="80"/>
      <c r="HUA310" s="80"/>
      <c r="HUB310" s="80"/>
      <c r="HUC310" s="80"/>
      <c r="HUD310" s="80"/>
      <c r="HUE310" s="80"/>
      <c r="HUF310" s="80"/>
      <c r="HUG310" s="80"/>
      <c r="HUH310" s="80"/>
      <c r="HUI310" s="80"/>
      <c r="HUJ310" s="80"/>
      <c r="HUK310" s="80"/>
      <c r="HUL310" s="80"/>
      <c r="HUM310" s="80"/>
      <c r="HUN310" s="80"/>
      <c r="HUO310" s="80"/>
      <c r="HUP310" s="80"/>
      <c r="HUQ310" s="80"/>
      <c r="HUR310" s="80"/>
      <c r="HUS310" s="80"/>
      <c r="HUT310" s="80"/>
      <c r="HUU310" s="80"/>
      <c r="HUV310" s="80"/>
      <c r="HUW310" s="80"/>
      <c r="HUX310" s="80"/>
      <c r="HUY310" s="80"/>
      <c r="HUZ310" s="80"/>
      <c r="HVA310" s="80"/>
      <c r="HVB310" s="80"/>
      <c r="HVC310" s="80"/>
      <c r="HVD310" s="80"/>
      <c r="HVE310" s="80"/>
      <c r="HVF310" s="80"/>
      <c r="HVG310" s="80"/>
      <c r="HVH310" s="80"/>
      <c r="HVI310" s="80"/>
      <c r="HVJ310" s="80"/>
      <c r="HVK310" s="80"/>
      <c r="HVL310" s="80"/>
      <c r="HVM310" s="80"/>
      <c r="HVN310" s="80"/>
      <c r="HVO310" s="80"/>
      <c r="HVP310" s="80"/>
      <c r="HVQ310" s="80"/>
      <c r="HVR310" s="80"/>
      <c r="HVS310" s="80"/>
      <c r="HVT310" s="80"/>
      <c r="HVU310" s="80"/>
      <c r="HVV310" s="80"/>
      <c r="HVW310" s="80"/>
      <c r="HVX310" s="80"/>
      <c r="HVY310" s="80"/>
      <c r="HVZ310" s="80"/>
      <c r="HWA310" s="80"/>
      <c r="HWB310" s="80"/>
      <c r="HWC310" s="80"/>
      <c r="HWD310" s="80"/>
      <c r="HWE310" s="80"/>
      <c r="HWF310" s="80"/>
      <c r="HWG310" s="80"/>
      <c r="HWH310" s="80"/>
      <c r="HWI310" s="80"/>
      <c r="HWJ310" s="80"/>
      <c r="HWK310" s="80"/>
      <c r="HWL310" s="80"/>
      <c r="HWM310" s="80"/>
      <c r="HWN310" s="80"/>
      <c r="HWO310" s="80"/>
      <c r="HWP310" s="80"/>
      <c r="HWQ310" s="80"/>
      <c r="HWR310" s="80"/>
      <c r="HWS310" s="80"/>
      <c r="HWT310" s="80"/>
      <c r="HWU310" s="80"/>
      <c r="HWV310" s="80"/>
      <c r="HWW310" s="80"/>
      <c r="HWX310" s="80"/>
      <c r="HWY310" s="80"/>
      <c r="HWZ310" s="80"/>
      <c r="HXA310" s="80"/>
      <c r="HXB310" s="80"/>
      <c r="HXC310" s="80"/>
      <c r="HXD310" s="80"/>
      <c r="HXE310" s="80"/>
      <c r="HXF310" s="80"/>
      <c r="HXG310" s="80"/>
      <c r="HXH310" s="80"/>
      <c r="HXI310" s="80"/>
      <c r="HXJ310" s="80"/>
      <c r="HXK310" s="80"/>
      <c r="HXL310" s="80"/>
      <c r="HXM310" s="80"/>
      <c r="HXN310" s="80"/>
      <c r="HXO310" s="80"/>
      <c r="HXP310" s="80"/>
      <c r="HXQ310" s="80"/>
      <c r="HXR310" s="80"/>
      <c r="HXS310" s="80"/>
      <c r="HXT310" s="80"/>
      <c r="HXU310" s="80"/>
      <c r="HXV310" s="80"/>
      <c r="HXW310" s="80"/>
      <c r="HXX310" s="80"/>
      <c r="HXY310" s="80"/>
      <c r="HXZ310" s="80"/>
      <c r="HYA310" s="80"/>
      <c r="HYB310" s="80"/>
      <c r="HYC310" s="80"/>
      <c r="HYD310" s="80"/>
      <c r="HYE310" s="80"/>
      <c r="HYF310" s="80"/>
      <c r="HYG310" s="80"/>
      <c r="HYH310" s="80"/>
      <c r="HYI310" s="80"/>
      <c r="HYJ310" s="80"/>
      <c r="HYK310" s="80"/>
      <c r="HYL310" s="80"/>
      <c r="HYM310" s="80"/>
      <c r="HYN310" s="80"/>
      <c r="HYO310" s="80"/>
      <c r="HYP310" s="80"/>
      <c r="HYQ310" s="80"/>
      <c r="HYR310" s="80"/>
      <c r="HYS310" s="80"/>
      <c r="HYT310" s="80"/>
      <c r="HYU310" s="80"/>
      <c r="HYV310" s="80"/>
      <c r="HYW310" s="80"/>
      <c r="HYX310" s="80"/>
      <c r="HYY310" s="80"/>
      <c r="HYZ310" s="80"/>
      <c r="HZA310" s="80"/>
      <c r="HZB310" s="80"/>
      <c r="HZC310" s="80"/>
      <c r="HZD310" s="80"/>
      <c r="HZE310" s="80"/>
      <c r="HZF310" s="80"/>
      <c r="HZG310" s="80"/>
      <c r="HZH310" s="80"/>
      <c r="HZI310" s="80"/>
      <c r="HZJ310" s="80"/>
      <c r="HZK310" s="80"/>
      <c r="HZL310" s="80"/>
      <c r="HZM310" s="80"/>
      <c r="HZN310" s="80"/>
      <c r="HZO310" s="80"/>
      <c r="HZP310" s="80"/>
      <c r="HZQ310" s="80"/>
      <c r="HZR310" s="80"/>
      <c r="HZS310" s="80"/>
      <c r="HZT310" s="80"/>
      <c r="HZU310" s="80"/>
      <c r="HZV310" s="80"/>
      <c r="HZW310" s="80"/>
      <c r="HZX310" s="80"/>
      <c r="HZY310" s="80"/>
      <c r="HZZ310" s="80"/>
      <c r="IAA310" s="80"/>
      <c r="IAB310" s="80"/>
      <c r="IAC310" s="80"/>
      <c r="IAD310" s="80"/>
      <c r="IAE310" s="80"/>
      <c r="IAF310" s="80"/>
      <c r="IAG310" s="80"/>
      <c r="IAH310" s="80"/>
      <c r="IAI310" s="80"/>
      <c r="IAJ310" s="80"/>
      <c r="IAK310" s="80"/>
      <c r="IAL310" s="80"/>
      <c r="IAM310" s="80"/>
      <c r="IAN310" s="80"/>
      <c r="IAO310" s="80"/>
      <c r="IAP310" s="80"/>
      <c r="IAQ310" s="80"/>
      <c r="IAR310" s="80"/>
      <c r="IAS310" s="80"/>
      <c r="IAT310" s="80"/>
      <c r="IAU310" s="80"/>
      <c r="IAV310" s="80"/>
      <c r="IAW310" s="80"/>
      <c r="IAX310" s="80"/>
      <c r="IAY310" s="80"/>
      <c r="IAZ310" s="80"/>
      <c r="IBA310" s="80"/>
      <c r="IBB310" s="80"/>
      <c r="IBC310" s="80"/>
      <c r="IBD310" s="80"/>
      <c r="IBE310" s="80"/>
      <c r="IBF310" s="80"/>
      <c r="IBG310" s="80"/>
      <c r="IBH310" s="80"/>
      <c r="IBI310" s="80"/>
      <c r="IBJ310" s="80"/>
      <c r="IBK310" s="80"/>
      <c r="IBL310" s="80"/>
      <c r="IBM310" s="80"/>
      <c r="IBN310" s="80"/>
      <c r="IBO310" s="80"/>
      <c r="IBP310" s="80"/>
      <c r="IBQ310" s="80"/>
      <c r="IBR310" s="80"/>
      <c r="IBS310" s="80"/>
      <c r="IBT310" s="80"/>
      <c r="IBU310" s="80"/>
      <c r="IBV310" s="80"/>
      <c r="IBW310" s="80"/>
      <c r="IBX310" s="80"/>
      <c r="IBY310" s="80"/>
      <c r="IBZ310" s="80"/>
      <c r="ICA310" s="80"/>
      <c r="ICB310" s="80"/>
      <c r="ICC310" s="80"/>
      <c r="ICD310" s="80"/>
      <c r="ICE310" s="80"/>
      <c r="ICF310" s="80"/>
      <c r="ICG310" s="80"/>
      <c r="ICH310" s="80"/>
      <c r="ICI310" s="80"/>
      <c r="ICJ310" s="80"/>
      <c r="ICK310" s="80"/>
      <c r="ICL310" s="80"/>
      <c r="ICM310" s="80"/>
      <c r="ICN310" s="80"/>
      <c r="ICO310" s="80"/>
      <c r="ICP310" s="80"/>
      <c r="ICQ310" s="80"/>
      <c r="ICR310" s="80"/>
      <c r="ICS310" s="80"/>
      <c r="ICT310" s="80"/>
      <c r="ICU310" s="80"/>
      <c r="ICV310" s="80"/>
      <c r="ICW310" s="80"/>
      <c r="ICX310" s="80"/>
      <c r="ICY310" s="80"/>
      <c r="ICZ310" s="80"/>
      <c r="IDA310" s="80"/>
      <c r="IDB310" s="80"/>
      <c r="IDC310" s="80"/>
      <c r="IDD310" s="80"/>
      <c r="IDE310" s="80"/>
      <c r="IDF310" s="80"/>
      <c r="IDG310" s="80"/>
      <c r="IDH310" s="80"/>
      <c r="IDI310" s="80"/>
      <c r="IDJ310" s="80"/>
      <c r="IDK310" s="80"/>
      <c r="IDL310" s="80"/>
      <c r="IDM310" s="80"/>
      <c r="IDN310" s="80"/>
      <c r="IDO310" s="80"/>
      <c r="IDP310" s="80"/>
      <c r="IDQ310" s="80"/>
      <c r="IDR310" s="80"/>
      <c r="IDS310" s="80"/>
      <c r="IDT310" s="80"/>
      <c r="IDU310" s="80"/>
      <c r="IDV310" s="80"/>
      <c r="IDW310" s="80"/>
      <c r="IDX310" s="80"/>
      <c r="IDY310" s="80"/>
      <c r="IDZ310" s="80"/>
      <c r="IEA310" s="80"/>
      <c r="IEB310" s="80"/>
      <c r="IEC310" s="80"/>
      <c r="IED310" s="80"/>
      <c r="IEE310" s="80"/>
      <c r="IEF310" s="80"/>
      <c r="IEG310" s="80"/>
      <c r="IEH310" s="80"/>
      <c r="IEI310" s="80"/>
      <c r="IEJ310" s="80"/>
      <c r="IEK310" s="80"/>
      <c r="IEL310" s="80"/>
      <c r="IEM310" s="80"/>
      <c r="IEN310" s="80"/>
      <c r="IEO310" s="80"/>
      <c r="IEP310" s="80"/>
      <c r="IEQ310" s="80"/>
      <c r="IER310" s="80"/>
      <c r="IES310" s="80"/>
      <c r="IET310" s="80"/>
      <c r="IEU310" s="80"/>
      <c r="IEV310" s="80"/>
      <c r="IEW310" s="80"/>
      <c r="IEX310" s="80"/>
      <c r="IEY310" s="80"/>
      <c r="IEZ310" s="80"/>
      <c r="IFA310" s="80"/>
      <c r="IFB310" s="80"/>
      <c r="IFC310" s="80"/>
      <c r="IFD310" s="80"/>
      <c r="IFE310" s="80"/>
      <c r="IFF310" s="80"/>
      <c r="IFG310" s="80"/>
      <c r="IFH310" s="80"/>
      <c r="IFI310" s="80"/>
      <c r="IFJ310" s="80"/>
      <c r="IFK310" s="80"/>
      <c r="IFL310" s="80"/>
      <c r="IFM310" s="80"/>
      <c r="IFN310" s="80"/>
      <c r="IFO310" s="80"/>
      <c r="IFP310" s="80"/>
      <c r="IFQ310" s="80"/>
      <c r="IFR310" s="80"/>
      <c r="IFS310" s="80"/>
      <c r="IFT310" s="80"/>
      <c r="IFU310" s="80"/>
      <c r="IFV310" s="80"/>
      <c r="IFW310" s="80"/>
      <c r="IFX310" s="80"/>
      <c r="IFY310" s="80"/>
      <c r="IFZ310" s="80"/>
      <c r="IGA310" s="80"/>
      <c r="IGB310" s="80"/>
      <c r="IGC310" s="80"/>
      <c r="IGD310" s="80"/>
      <c r="IGE310" s="80"/>
      <c r="IGF310" s="80"/>
      <c r="IGG310" s="80"/>
      <c r="IGH310" s="80"/>
      <c r="IGI310" s="80"/>
      <c r="IGJ310" s="80"/>
      <c r="IGK310" s="80"/>
      <c r="IGL310" s="80"/>
      <c r="IGM310" s="80"/>
      <c r="IGN310" s="80"/>
      <c r="IGO310" s="80"/>
      <c r="IGP310" s="80"/>
      <c r="IGQ310" s="80"/>
      <c r="IGR310" s="80"/>
      <c r="IGS310" s="80"/>
      <c r="IGT310" s="80"/>
      <c r="IGU310" s="80"/>
      <c r="IGV310" s="80"/>
      <c r="IGW310" s="80"/>
      <c r="IGX310" s="80"/>
      <c r="IGY310" s="80"/>
      <c r="IGZ310" s="80"/>
      <c r="IHA310" s="80"/>
      <c r="IHB310" s="80"/>
      <c r="IHC310" s="80"/>
      <c r="IHD310" s="80"/>
      <c r="IHE310" s="80"/>
      <c r="IHF310" s="80"/>
      <c r="IHG310" s="80"/>
      <c r="IHH310" s="80"/>
      <c r="IHI310" s="80"/>
      <c r="IHJ310" s="80"/>
      <c r="IHK310" s="80"/>
      <c r="IHL310" s="80"/>
      <c r="IHM310" s="80"/>
      <c r="IHN310" s="80"/>
      <c r="IHO310" s="80"/>
      <c r="IHP310" s="80"/>
      <c r="IHQ310" s="80"/>
      <c r="IHR310" s="80"/>
      <c r="IHS310" s="80"/>
      <c r="IHT310" s="80"/>
      <c r="IHU310" s="80"/>
      <c r="IHV310" s="80"/>
      <c r="IHW310" s="80"/>
      <c r="IHX310" s="80"/>
      <c r="IHY310" s="80"/>
      <c r="IHZ310" s="80"/>
      <c r="IIA310" s="80"/>
      <c r="IIB310" s="80"/>
      <c r="IIC310" s="80"/>
      <c r="IID310" s="80"/>
      <c r="IIE310" s="80"/>
      <c r="IIF310" s="80"/>
      <c r="IIG310" s="80"/>
      <c r="IIH310" s="80"/>
      <c r="III310" s="80"/>
      <c r="IIJ310" s="80"/>
      <c r="IIK310" s="80"/>
      <c r="IIL310" s="80"/>
      <c r="IIM310" s="80"/>
      <c r="IIN310" s="80"/>
      <c r="IIO310" s="80"/>
      <c r="IIP310" s="80"/>
      <c r="IIQ310" s="80"/>
      <c r="IIR310" s="80"/>
      <c r="IIS310" s="80"/>
      <c r="IIT310" s="80"/>
      <c r="IIU310" s="80"/>
      <c r="IIV310" s="80"/>
      <c r="IIW310" s="80"/>
      <c r="IIX310" s="80"/>
      <c r="IIY310" s="80"/>
      <c r="IIZ310" s="80"/>
      <c r="IJA310" s="80"/>
      <c r="IJB310" s="80"/>
      <c r="IJC310" s="80"/>
      <c r="IJD310" s="80"/>
      <c r="IJE310" s="80"/>
      <c r="IJF310" s="80"/>
      <c r="IJG310" s="80"/>
      <c r="IJH310" s="80"/>
      <c r="IJI310" s="80"/>
      <c r="IJJ310" s="80"/>
      <c r="IJK310" s="80"/>
      <c r="IJL310" s="80"/>
      <c r="IJM310" s="80"/>
      <c r="IJN310" s="80"/>
      <c r="IJO310" s="80"/>
      <c r="IJP310" s="80"/>
      <c r="IJQ310" s="80"/>
      <c r="IJR310" s="80"/>
      <c r="IJS310" s="80"/>
      <c r="IJT310" s="80"/>
      <c r="IJU310" s="80"/>
      <c r="IJV310" s="80"/>
      <c r="IJW310" s="80"/>
      <c r="IJX310" s="80"/>
      <c r="IJY310" s="80"/>
      <c r="IJZ310" s="80"/>
      <c r="IKA310" s="80"/>
      <c r="IKB310" s="80"/>
      <c r="IKC310" s="80"/>
      <c r="IKD310" s="80"/>
      <c r="IKE310" s="80"/>
      <c r="IKF310" s="80"/>
      <c r="IKG310" s="80"/>
      <c r="IKH310" s="80"/>
      <c r="IKI310" s="80"/>
      <c r="IKJ310" s="80"/>
      <c r="IKK310" s="80"/>
      <c r="IKL310" s="80"/>
      <c r="IKM310" s="80"/>
      <c r="IKN310" s="80"/>
      <c r="IKO310" s="80"/>
      <c r="IKP310" s="80"/>
      <c r="IKQ310" s="80"/>
      <c r="IKR310" s="80"/>
      <c r="IKS310" s="80"/>
      <c r="IKT310" s="80"/>
      <c r="IKU310" s="80"/>
      <c r="IKV310" s="80"/>
      <c r="IKW310" s="80"/>
      <c r="IKX310" s="80"/>
      <c r="IKY310" s="80"/>
      <c r="IKZ310" s="80"/>
      <c r="ILA310" s="80"/>
      <c r="ILB310" s="80"/>
      <c r="ILC310" s="80"/>
      <c r="ILD310" s="80"/>
      <c r="ILE310" s="80"/>
      <c r="ILF310" s="80"/>
      <c r="ILG310" s="80"/>
      <c r="ILH310" s="80"/>
      <c r="ILI310" s="80"/>
      <c r="ILJ310" s="80"/>
      <c r="ILK310" s="80"/>
      <c r="ILL310" s="80"/>
      <c r="ILM310" s="80"/>
      <c r="ILN310" s="80"/>
      <c r="ILO310" s="80"/>
      <c r="ILP310" s="80"/>
      <c r="ILQ310" s="80"/>
      <c r="ILR310" s="80"/>
      <c r="ILS310" s="80"/>
      <c r="ILT310" s="80"/>
      <c r="ILU310" s="80"/>
      <c r="ILV310" s="80"/>
      <c r="ILW310" s="80"/>
      <c r="ILX310" s="80"/>
      <c r="ILY310" s="80"/>
      <c r="ILZ310" s="80"/>
      <c r="IMA310" s="80"/>
      <c r="IMB310" s="80"/>
      <c r="IMC310" s="80"/>
      <c r="IMD310" s="80"/>
      <c r="IME310" s="80"/>
      <c r="IMF310" s="80"/>
      <c r="IMG310" s="80"/>
      <c r="IMH310" s="80"/>
      <c r="IMI310" s="80"/>
      <c r="IMJ310" s="80"/>
      <c r="IMK310" s="80"/>
      <c r="IML310" s="80"/>
      <c r="IMM310" s="80"/>
      <c r="IMN310" s="80"/>
      <c r="IMO310" s="80"/>
      <c r="IMP310" s="80"/>
      <c r="IMQ310" s="80"/>
      <c r="IMR310" s="80"/>
      <c r="IMS310" s="80"/>
      <c r="IMT310" s="80"/>
      <c r="IMU310" s="80"/>
      <c r="IMV310" s="80"/>
      <c r="IMW310" s="80"/>
      <c r="IMX310" s="80"/>
      <c r="IMY310" s="80"/>
      <c r="IMZ310" s="80"/>
      <c r="INA310" s="80"/>
      <c r="INB310" s="80"/>
      <c r="INC310" s="80"/>
      <c r="IND310" s="80"/>
      <c r="INE310" s="80"/>
      <c r="INF310" s="80"/>
      <c r="ING310" s="80"/>
      <c r="INH310" s="80"/>
      <c r="INI310" s="80"/>
      <c r="INJ310" s="80"/>
      <c r="INK310" s="80"/>
      <c r="INL310" s="80"/>
      <c r="INM310" s="80"/>
      <c r="INN310" s="80"/>
      <c r="INO310" s="80"/>
      <c r="INP310" s="80"/>
      <c r="INQ310" s="80"/>
      <c r="INR310" s="80"/>
      <c r="INS310" s="80"/>
      <c r="INT310" s="80"/>
      <c r="INU310" s="80"/>
      <c r="INV310" s="80"/>
      <c r="INW310" s="80"/>
      <c r="INX310" s="80"/>
      <c r="INY310" s="80"/>
      <c r="INZ310" s="80"/>
      <c r="IOA310" s="80"/>
      <c r="IOB310" s="80"/>
      <c r="IOC310" s="80"/>
      <c r="IOD310" s="80"/>
      <c r="IOE310" s="80"/>
      <c r="IOF310" s="80"/>
      <c r="IOG310" s="80"/>
      <c r="IOH310" s="80"/>
      <c r="IOI310" s="80"/>
      <c r="IOJ310" s="80"/>
      <c r="IOK310" s="80"/>
      <c r="IOL310" s="80"/>
      <c r="IOM310" s="80"/>
      <c r="ION310" s="80"/>
      <c r="IOO310" s="80"/>
      <c r="IOP310" s="80"/>
      <c r="IOQ310" s="80"/>
      <c r="IOR310" s="80"/>
      <c r="IOS310" s="80"/>
      <c r="IOT310" s="80"/>
      <c r="IOU310" s="80"/>
      <c r="IOV310" s="80"/>
      <c r="IOW310" s="80"/>
      <c r="IOX310" s="80"/>
      <c r="IOY310" s="80"/>
      <c r="IOZ310" s="80"/>
      <c r="IPA310" s="80"/>
      <c r="IPB310" s="80"/>
      <c r="IPC310" s="80"/>
      <c r="IPD310" s="80"/>
      <c r="IPE310" s="80"/>
      <c r="IPF310" s="80"/>
      <c r="IPG310" s="80"/>
      <c r="IPH310" s="80"/>
      <c r="IPI310" s="80"/>
      <c r="IPJ310" s="80"/>
      <c r="IPK310" s="80"/>
      <c r="IPL310" s="80"/>
      <c r="IPM310" s="80"/>
      <c r="IPN310" s="80"/>
      <c r="IPO310" s="80"/>
      <c r="IPP310" s="80"/>
      <c r="IPQ310" s="80"/>
      <c r="IPR310" s="80"/>
      <c r="IPS310" s="80"/>
      <c r="IPT310" s="80"/>
      <c r="IPU310" s="80"/>
      <c r="IPV310" s="80"/>
      <c r="IPW310" s="80"/>
      <c r="IPX310" s="80"/>
      <c r="IPY310" s="80"/>
      <c r="IPZ310" s="80"/>
      <c r="IQA310" s="80"/>
      <c r="IQB310" s="80"/>
      <c r="IQC310" s="80"/>
      <c r="IQD310" s="80"/>
      <c r="IQE310" s="80"/>
      <c r="IQF310" s="80"/>
      <c r="IQG310" s="80"/>
      <c r="IQH310" s="80"/>
      <c r="IQI310" s="80"/>
      <c r="IQJ310" s="80"/>
      <c r="IQK310" s="80"/>
      <c r="IQL310" s="80"/>
      <c r="IQM310" s="80"/>
      <c r="IQN310" s="80"/>
      <c r="IQO310" s="80"/>
      <c r="IQP310" s="80"/>
      <c r="IQQ310" s="80"/>
      <c r="IQR310" s="80"/>
      <c r="IQS310" s="80"/>
      <c r="IQT310" s="80"/>
      <c r="IQU310" s="80"/>
      <c r="IQV310" s="80"/>
      <c r="IQW310" s="80"/>
      <c r="IQX310" s="80"/>
      <c r="IQY310" s="80"/>
      <c r="IQZ310" s="80"/>
      <c r="IRA310" s="80"/>
      <c r="IRB310" s="80"/>
      <c r="IRC310" s="80"/>
      <c r="IRD310" s="80"/>
      <c r="IRE310" s="80"/>
      <c r="IRF310" s="80"/>
      <c r="IRG310" s="80"/>
      <c r="IRH310" s="80"/>
      <c r="IRI310" s="80"/>
      <c r="IRJ310" s="80"/>
      <c r="IRK310" s="80"/>
      <c r="IRL310" s="80"/>
      <c r="IRM310" s="80"/>
      <c r="IRN310" s="80"/>
      <c r="IRO310" s="80"/>
      <c r="IRP310" s="80"/>
      <c r="IRQ310" s="80"/>
      <c r="IRR310" s="80"/>
      <c r="IRS310" s="80"/>
      <c r="IRT310" s="80"/>
      <c r="IRU310" s="80"/>
      <c r="IRV310" s="80"/>
      <c r="IRW310" s="80"/>
      <c r="IRX310" s="80"/>
      <c r="IRY310" s="80"/>
      <c r="IRZ310" s="80"/>
      <c r="ISA310" s="80"/>
      <c r="ISB310" s="80"/>
      <c r="ISC310" s="80"/>
      <c r="ISD310" s="80"/>
      <c r="ISE310" s="80"/>
      <c r="ISF310" s="80"/>
      <c r="ISG310" s="80"/>
      <c r="ISH310" s="80"/>
      <c r="ISI310" s="80"/>
      <c r="ISJ310" s="80"/>
      <c r="ISK310" s="80"/>
      <c r="ISL310" s="80"/>
      <c r="ISM310" s="80"/>
      <c r="ISN310" s="80"/>
      <c r="ISO310" s="80"/>
      <c r="ISP310" s="80"/>
      <c r="ISQ310" s="80"/>
      <c r="ISR310" s="80"/>
      <c r="ISS310" s="80"/>
      <c r="IST310" s="80"/>
      <c r="ISU310" s="80"/>
      <c r="ISV310" s="80"/>
      <c r="ISW310" s="80"/>
      <c r="ISX310" s="80"/>
      <c r="ISY310" s="80"/>
      <c r="ISZ310" s="80"/>
      <c r="ITA310" s="80"/>
      <c r="ITB310" s="80"/>
      <c r="ITC310" s="80"/>
      <c r="ITD310" s="80"/>
      <c r="ITE310" s="80"/>
      <c r="ITF310" s="80"/>
      <c r="ITG310" s="80"/>
      <c r="ITH310" s="80"/>
      <c r="ITI310" s="80"/>
      <c r="ITJ310" s="80"/>
      <c r="ITK310" s="80"/>
      <c r="ITL310" s="80"/>
      <c r="ITM310" s="80"/>
      <c r="ITN310" s="80"/>
      <c r="ITO310" s="80"/>
      <c r="ITP310" s="80"/>
      <c r="ITQ310" s="80"/>
      <c r="ITR310" s="80"/>
      <c r="ITS310" s="80"/>
      <c r="ITT310" s="80"/>
      <c r="ITU310" s="80"/>
      <c r="ITV310" s="80"/>
      <c r="ITW310" s="80"/>
      <c r="ITX310" s="80"/>
      <c r="ITY310" s="80"/>
      <c r="ITZ310" s="80"/>
      <c r="IUA310" s="80"/>
      <c r="IUB310" s="80"/>
      <c r="IUC310" s="80"/>
      <c r="IUD310" s="80"/>
      <c r="IUE310" s="80"/>
      <c r="IUF310" s="80"/>
      <c r="IUG310" s="80"/>
      <c r="IUH310" s="80"/>
      <c r="IUI310" s="80"/>
      <c r="IUJ310" s="80"/>
      <c r="IUK310" s="80"/>
      <c r="IUL310" s="80"/>
      <c r="IUM310" s="80"/>
      <c r="IUN310" s="80"/>
      <c r="IUO310" s="80"/>
      <c r="IUP310" s="80"/>
      <c r="IUQ310" s="80"/>
      <c r="IUR310" s="80"/>
      <c r="IUS310" s="80"/>
      <c r="IUT310" s="80"/>
      <c r="IUU310" s="80"/>
      <c r="IUV310" s="80"/>
      <c r="IUW310" s="80"/>
      <c r="IUX310" s="80"/>
      <c r="IUY310" s="80"/>
      <c r="IUZ310" s="80"/>
      <c r="IVA310" s="80"/>
      <c r="IVB310" s="80"/>
      <c r="IVC310" s="80"/>
      <c r="IVD310" s="80"/>
      <c r="IVE310" s="80"/>
      <c r="IVF310" s="80"/>
      <c r="IVG310" s="80"/>
      <c r="IVH310" s="80"/>
      <c r="IVI310" s="80"/>
      <c r="IVJ310" s="80"/>
      <c r="IVK310" s="80"/>
      <c r="IVL310" s="80"/>
      <c r="IVM310" s="80"/>
      <c r="IVN310" s="80"/>
      <c r="IVO310" s="80"/>
      <c r="IVP310" s="80"/>
      <c r="IVQ310" s="80"/>
      <c r="IVR310" s="80"/>
      <c r="IVS310" s="80"/>
      <c r="IVT310" s="80"/>
      <c r="IVU310" s="80"/>
      <c r="IVV310" s="80"/>
      <c r="IVW310" s="80"/>
      <c r="IVX310" s="80"/>
      <c r="IVY310" s="80"/>
      <c r="IVZ310" s="80"/>
      <c r="IWA310" s="80"/>
      <c r="IWB310" s="80"/>
      <c r="IWC310" s="80"/>
      <c r="IWD310" s="80"/>
      <c r="IWE310" s="80"/>
      <c r="IWF310" s="80"/>
      <c r="IWG310" s="80"/>
      <c r="IWH310" s="80"/>
      <c r="IWI310" s="80"/>
      <c r="IWJ310" s="80"/>
      <c r="IWK310" s="80"/>
      <c r="IWL310" s="80"/>
      <c r="IWM310" s="80"/>
      <c r="IWN310" s="80"/>
      <c r="IWO310" s="80"/>
      <c r="IWP310" s="80"/>
      <c r="IWQ310" s="80"/>
      <c r="IWR310" s="80"/>
      <c r="IWS310" s="80"/>
      <c r="IWT310" s="80"/>
      <c r="IWU310" s="80"/>
      <c r="IWV310" s="80"/>
      <c r="IWW310" s="80"/>
      <c r="IWX310" s="80"/>
      <c r="IWY310" s="80"/>
      <c r="IWZ310" s="80"/>
      <c r="IXA310" s="80"/>
      <c r="IXB310" s="80"/>
      <c r="IXC310" s="80"/>
      <c r="IXD310" s="80"/>
      <c r="IXE310" s="80"/>
      <c r="IXF310" s="80"/>
      <c r="IXG310" s="80"/>
      <c r="IXH310" s="80"/>
      <c r="IXI310" s="80"/>
      <c r="IXJ310" s="80"/>
      <c r="IXK310" s="80"/>
      <c r="IXL310" s="80"/>
      <c r="IXM310" s="80"/>
      <c r="IXN310" s="80"/>
      <c r="IXO310" s="80"/>
      <c r="IXP310" s="80"/>
      <c r="IXQ310" s="80"/>
      <c r="IXR310" s="80"/>
      <c r="IXS310" s="80"/>
      <c r="IXT310" s="80"/>
      <c r="IXU310" s="80"/>
      <c r="IXV310" s="80"/>
      <c r="IXW310" s="80"/>
      <c r="IXX310" s="80"/>
      <c r="IXY310" s="80"/>
      <c r="IXZ310" s="80"/>
      <c r="IYA310" s="80"/>
      <c r="IYB310" s="80"/>
      <c r="IYC310" s="80"/>
      <c r="IYD310" s="80"/>
      <c r="IYE310" s="80"/>
      <c r="IYF310" s="80"/>
      <c r="IYG310" s="80"/>
      <c r="IYH310" s="80"/>
      <c r="IYI310" s="80"/>
      <c r="IYJ310" s="80"/>
      <c r="IYK310" s="80"/>
      <c r="IYL310" s="80"/>
      <c r="IYM310" s="80"/>
      <c r="IYN310" s="80"/>
      <c r="IYO310" s="80"/>
      <c r="IYP310" s="80"/>
      <c r="IYQ310" s="80"/>
      <c r="IYR310" s="80"/>
      <c r="IYS310" s="80"/>
      <c r="IYT310" s="80"/>
      <c r="IYU310" s="80"/>
      <c r="IYV310" s="80"/>
      <c r="IYW310" s="80"/>
      <c r="IYX310" s="80"/>
      <c r="IYY310" s="80"/>
      <c r="IYZ310" s="80"/>
      <c r="IZA310" s="80"/>
      <c r="IZB310" s="80"/>
      <c r="IZC310" s="80"/>
      <c r="IZD310" s="80"/>
      <c r="IZE310" s="80"/>
      <c r="IZF310" s="80"/>
      <c r="IZG310" s="80"/>
      <c r="IZH310" s="80"/>
      <c r="IZI310" s="80"/>
      <c r="IZJ310" s="80"/>
      <c r="IZK310" s="80"/>
      <c r="IZL310" s="80"/>
      <c r="IZM310" s="80"/>
      <c r="IZN310" s="80"/>
      <c r="IZO310" s="80"/>
      <c r="IZP310" s="80"/>
      <c r="IZQ310" s="80"/>
      <c r="IZR310" s="80"/>
      <c r="IZS310" s="80"/>
      <c r="IZT310" s="80"/>
      <c r="IZU310" s="80"/>
      <c r="IZV310" s="80"/>
      <c r="IZW310" s="80"/>
      <c r="IZX310" s="80"/>
      <c r="IZY310" s="80"/>
      <c r="IZZ310" s="80"/>
      <c r="JAA310" s="80"/>
      <c r="JAB310" s="80"/>
      <c r="JAC310" s="80"/>
      <c r="JAD310" s="80"/>
      <c r="JAE310" s="80"/>
      <c r="JAF310" s="80"/>
      <c r="JAG310" s="80"/>
      <c r="JAH310" s="80"/>
      <c r="JAI310" s="80"/>
      <c r="JAJ310" s="80"/>
      <c r="JAK310" s="80"/>
      <c r="JAL310" s="80"/>
      <c r="JAM310" s="80"/>
      <c r="JAN310" s="80"/>
      <c r="JAO310" s="80"/>
      <c r="JAP310" s="80"/>
      <c r="JAQ310" s="80"/>
      <c r="JAR310" s="80"/>
      <c r="JAS310" s="80"/>
      <c r="JAT310" s="80"/>
      <c r="JAU310" s="80"/>
      <c r="JAV310" s="80"/>
      <c r="JAW310" s="80"/>
      <c r="JAX310" s="80"/>
      <c r="JAY310" s="80"/>
      <c r="JAZ310" s="80"/>
      <c r="JBA310" s="80"/>
      <c r="JBB310" s="80"/>
      <c r="JBC310" s="80"/>
      <c r="JBD310" s="80"/>
      <c r="JBE310" s="80"/>
      <c r="JBF310" s="80"/>
      <c r="JBG310" s="80"/>
      <c r="JBH310" s="80"/>
      <c r="JBI310" s="80"/>
      <c r="JBJ310" s="80"/>
      <c r="JBK310" s="80"/>
      <c r="JBL310" s="80"/>
      <c r="JBM310" s="80"/>
      <c r="JBN310" s="80"/>
      <c r="JBO310" s="80"/>
      <c r="JBP310" s="80"/>
      <c r="JBQ310" s="80"/>
      <c r="JBR310" s="80"/>
      <c r="JBS310" s="80"/>
      <c r="JBT310" s="80"/>
      <c r="JBU310" s="80"/>
      <c r="JBV310" s="80"/>
      <c r="JBW310" s="80"/>
      <c r="JBX310" s="80"/>
      <c r="JBY310" s="80"/>
      <c r="JBZ310" s="80"/>
      <c r="JCA310" s="80"/>
      <c r="JCB310" s="80"/>
      <c r="JCC310" s="80"/>
      <c r="JCD310" s="80"/>
      <c r="JCE310" s="80"/>
      <c r="JCF310" s="80"/>
      <c r="JCG310" s="80"/>
      <c r="JCH310" s="80"/>
      <c r="JCI310" s="80"/>
      <c r="JCJ310" s="80"/>
      <c r="JCK310" s="80"/>
      <c r="JCL310" s="80"/>
      <c r="JCM310" s="80"/>
      <c r="JCN310" s="80"/>
      <c r="JCO310" s="80"/>
      <c r="JCP310" s="80"/>
      <c r="JCQ310" s="80"/>
      <c r="JCR310" s="80"/>
      <c r="JCS310" s="80"/>
      <c r="JCT310" s="80"/>
      <c r="JCU310" s="80"/>
      <c r="JCV310" s="80"/>
      <c r="JCW310" s="80"/>
      <c r="JCX310" s="80"/>
      <c r="JCY310" s="80"/>
      <c r="JCZ310" s="80"/>
      <c r="JDA310" s="80"/>
      <c r="JDB310" s="80"/>
      <c r="JDC310" s="80"/>
      <c r="JDD310" s="80"/>
      <c r="JDE310" s="80"/>
      <c r="JDF310" s="80"/>
      <c r="JDG310" s="80"/>
      <c r="JDH310" s="80"/>
      <c r="JDI310" s="80"/>
      <c r="JDJ310" s="80"/>
      <c r="JDK310" s="80"/>
      <c r="JDL310" s="80"/>
      <c r="JDM310" s="80"/>
      <c r="JDN310" s="80"/>
      <c r="JDO310" s="80"/>
      <c r="JDP310" s="80"/>
      <c r="JDQ310" s="80"/>
      <c r="JDR310" s="80"/>
      <c r="JDS310" s="80"/>
      <c r="JDT310" s="80"/>
      <c r="JDU310" s="80"/>
      <c r="JDV310" s="80"/>
      <c r="JDW310" s="80"/>
      <c r="JDX310" s="80"/>
      <c r="JDY310" s="80"/>
      <c r="JDZ310" s="80"/>
      <c r="JEA310" s="80"/>
      <c r="JEB310" s="80"/>
      <c r="JEC310" s="80"/>
      <c r="JED310" s="80"/>
      <c r="JEE310" s="80"/>
      <c r="JEF310" s="80"/>
      <c r="JEG310" s="80"/>
      <c r="JEH310" s="80"/>
      <c r="JEI310" s="80"/>
      <c r="JEJ310" s="80"/>
      <c r="JEK310" s="80"/>
      <c r="JEL310" s="80"/>
      <c r="JEM310" s="80"/>
      <c r="JEN310" s="80"/>
      <c r="JEO310" s="80"/>
      <c r="JEP310" s="80"/>
      <c r="JEQ310" s="80"/>
      <c r="JER310" s="80"/>
      <c r="JES310" s="80"/>
      <c r="JET310" s="80"/>
      <c r="JEU310" s="80"/>
      <c r="JEV310" s="80"/>
      <c r="JEW310" s="80"/>
      <c r="JEX310" s="80"/>
      <c r="JEY310" s="80"/>
      <c r="JEZ310" s="80"/>
      <c r="JFA310" s="80"/>
      <c r="JFB310" s="80"/>
      <c r="JFC310" s="80"/>
      <c r="JFD310" s="80"/>
      <c r="JFE310" s="80"/>
      <c r="JFF310" s="80"/>
      <c r="JFG310" s="80"/>
      <c r="JFH310" s="80"/>
      <c r="JFI310" s="80"/>
      <c r="JFJ310" s="80"/>
      <c r="JFK310" s="80"/>
      <c r="JFL310" s="80"/>
      <c r="JFM310" s="80"/>
      <c r="JFN310" s="80"/>
      <c r="JFO310" s="80"/>
      <c r="JFP310" s="80"/>
      <c r="JFQ310" s="80"/>
      <c r="JFR310" s="80"/>
      <c r="JFS310" s="80"/>
      <c r="JFT310" s="80"/>
      <c r="JFU310" s="80"/>
      <c r="JFV310" s="80"/>
      <c r="JFW310" s="80"/>
      <c r="JFX310" s="80"/>
      <c r="JFY310" s="80"/>
      <c r="JFZ310" s="80"/>
      <c r="JGA310" s="80"/>
      <c r="JGB310" s="80"/>
      <c r="JGC310" s="80"/>
      <c r="JGD310" s="80"/>
      <c r="JGE310" s="80"/>
      <c r="JGF310" s="80"/>
      <c r="JGG310" s="80"/>
      <c r="JGH310" s="80"/>
      <c r="JGI310" s="80"/>
      <c r="JGJ310" s="80"/>
      <c r="JGK310" s="80"/>
      <c r="JGL310" s="80"/>
      <c r="JGM310" s="80"/>
      <c r="JGN310" s="80"/>
      <c r="JGO310" s="80"/>
      <c r="JGP310" s="80"/>
      <c r="JGQ310" s="80"/>
      <c r="JGR310" s="80"/>
      <c r="JGS310" s="80"/>
      <c r="JGT310" s="80"/>
      <c r="JGU310" s="80"/>
      <c r="JGV310" s="80"/>
      <c r="JGW310" s="80"/>
      <c r="JGX310" s="80"/>
      <c r="JGY310" s="80"/>
      <c r="JGZ310" s="80"/>
      <c r="JHA310" s="80"/>
      <c r="JHB310" s="80"/>
      <c r="JHC310" s="80"/>
      <c r="JHD310" s="80"/>
      <c r="JHE310" s="80"/>
      <c r="JHF310" s="80"/>
      <c r="JHG310" s="80"/>
      <c r="JHH310" s="80"/>
      <c r="JHI310" s="80"/>
      <c r="JHJ310" s="80"/>
      <c r="JHK310" s="80"/>
      <c r="JHL310" s="80"/>
      <c r="JHM310" s="80"/>
      <c r="JHN310" s="80"/>
      <c r="JHO310" s="80"/>
      <c r="JHP310" s="80"/>
      <c r="JHQ310" s="80"/>
      <c r="JHR310" s="80"/>
      <c r="JHS310" s="80"/>
      <c r="JHT310" s="80"/>
      <c r="JHU310" s="80"/>
      <c r="JHV310" s="80"/>
      <c r="JHW310" s="80"/>
      <c r="JHX310" s="80"/>
      <c r="JHY310" s="80"/>
      <c r="JHZ310" s="80"/>
      <c r="JIA310" s="80"/>
      <c r="JIB310" s="80"/>
      <c r="JIC310" s="80"/>
      <c r="JID310" s="80"/>
      <c r="JIE310" s="80"/>
      <c r="JIF310" s="80"/>
      <c r="JIG310" s="80"/>
      <c r="JIH310" s="80"/>
      <c r="JII310" s="80"/>
      <c r="JIJ310" s="80"/>
      <c r="JIK310" s="80"/>
      <c r="JIL310" s="80"/>
      <c r="JIM310" s="80"/>
      <c r="JIN310" s="80"/>
      <c r="JIO310" s="80"/>
      <c r="JIP310" s="80"/>
      <c r="JIQ310" s="80"/>
      <c r="JIR310" s="80"/>
      <c r="JIS310" s="80"/>
      <c r="JIT310" s="80"/>
      <c r="JIU310" s="80"/>
      <c r="JIV310" s="80"/>
      <c r="JIW310" s="80"/>
      <c r="JIX310" s="80"/>
      <c r="JIY310" s="80"/>
      <c r="JIZ310" s="80"/>
      <c r="JJA310" s="80"/>
      <c r="JJB310" s="80"/>
      <c r="JJC310" s="80"/>
      <c r="JJD310" s="80"/>
      <c r="JJE310" s="80"/>
      <c r="JJF310" s="80"/>
      <c r="JJG310" s="80"/>
      <c r="JJH310" s="80"/>
      <c r="JJI310" s="80"/>
      <c r="JJJ310" s="80"/>
      <c r="JJK310" s="80"/>
      <c r="JJL310" s="80"/>
      <c r="JJM310" s="80"/>
      <c r="JJN310" s="80"/>
      <c r="JJO310" s="80"/>
      <c r="JJP310" s="80"/>
      <c r="JJQ310" s="80"/>
      <c r="JJR310" s="80"/>
      <c r="JJS310" s="80"/>
      <c r="JJT310" s="80"/>
      <c r="JJU310" s="80"/>
      <c r="JJV310" s="80"/>
      <c r="JJW310" s="80"/>
      <c r="JJX310" s="80"/>
      <c r="JJY310" s="80"/>
      <c r="JJZ310" s="80"/>
      <c r="JKA310" s="80"/>
      <c r="JKB310" s="80"/>
      <c r="JKC310" s="80"/>
      <c r="JKD310" s="80"/>
      <c r="JKE310" s="80"/>
      <c r="JKF310" s="80"/>
      <c r="JKG310" s="80"/>
      <c r="JKH310" s="80"/>
      <c r="JKI310" s="80"/>
      <c r="JKJ310" s="80"/>
      <c r="JKK310" s="80"/>
      <c r="JKL310" s="80"/>
      <c r="JKM310" s="80"/>
      <c r="JKN310" s="80"/>
      <c r="JKO310" s="80"/>
      <c r="JKP310" s="80"/>
      <c r="JKQ310" s="80"/>
      <c r="JKR310" s="80"/>
      <c r="JKS310" s="80"/>
      <c r="JKT310" s="80"/>
      <c r="JKU310" s="80"/>
      <c r="JKV310" s="80"/>
      <c r="JKW310" s="80"/>
      <c r="JKX310" s="80"/>
      <c r="JKY310" s="80"/>
      <c r="JKZ310" s="80"/>
      <c r="JLA310" s="80"/>
      <c r="JLB310" s="80"/>
      <c r="JLC310" s="80"/>
      <c r="JLD310" s="80"/>
      <c r="JLE310" s="80"/>
      <c r="JLF310" s="80"/>
      <c r="JLG310" s="80"/>
      <c r="JLH310" s="80"/>
      <c r="JLI310" s="80"/>
      <c r="JLJ310" s="80"/>
      <c r="JLK310" s="80"/>
      <c r="JLL310" s="80"/>
      <c r="JLM310" s="80"/>
      <c r="JLN310" s="80"/>
      <c r="JLO310" s="80"/>
      <c r="JLP310" s="80"/>
      <c r="JLQ310" s="80"/>
      <c r="JLR310" s="80"/>
      <c r="JLS310" s="80"/>
      <c r="JLT310" s="80"/>
      <c r="JLU310" s="80"/>
      <c r="JLV310" s="80"/>
      <c r="JLW310" s="80"/>
      <c r="JLX310" s="80"/>
      <c r="JLY310" s="80"/>
      <c r="JLZ310" s="80"/>
      <c r="JMA310" s="80"/>
      <c r="JMB310" s="80"/>
      <c r="JMC310" s="80"/>
      <c r="JMD310" s="80"/>
      <c r="JME310" s="80"/>
      <c r="JMF310" s="80"/>
      <c r="JMG310" s="80"/>
      <c r="JMH310" s="80"/>
      <c r="JMI310" s="80"/>
      <c r="JMJ310" s="80"/>
      <c r="JMK310" s="80"/>
      <c r="JML310" s="80"/>
      <c r="JMM310" s="80"/>
      <c r="JMN310" s="80"/>
      <c r="JMO310" s="80"/>
      <c r="JMP310" s="80"/>
      <c r="JMQ310" s="80"/>
      <c r="JMR310" s="80"/>
      <c r="JMS310" s="80"/>
      <c r="JMT310" s="80"/>
      <c r="JMU310" s="80"/>
      <c r="JMV310" s="80"/>
      <c r="JMW310" s="80"/>
      <c r="JMX310" s="80"/>
      <c r="JMY310" s="80"/>
      <c r="JMZ310" s="80"/>
      <c r="JNA310" s="80"/>
      <c r="JNB310" s="80"/>
      <c r="JNC310" s="80"/>
      <c r="JND310" s="80"/>
      <c r="JNE310" s="80"/>
      <c r="JNF310" s="80"/>
      <c r="JNG310" s="80"/>
      <c r="JNH310" s="80"/>
      <c r="JNI310" s="80"/>
      <c r="JNJ310" s="80"/>
      <c r="JNK310" s="80"/>
      <c r="JNL310" s="80"/>
      <c r="JNM310" s="80"/>
      <c r="JNN310" s="80"/>
      <c r="JNO310" s="80"/>
      <c r="JNP310" s="80"/>
      <c r="JNQ310" s="80"/>
      <c r="JNR310" s="80"/>
      <c r="JNS310" s="80"/>
      <c r="JNT310" s="80"/>
      <c r="JNU310" s="80"/>
      <c r="JNV310" s="80"/>
      <c r="JNW310" s="80"/>
      <c r="JNX310" s="80"/>
      <c r="JNY310" s="80"/>
      <c r="JNZ310" s="80"/>
      <c r="JOA310" s="80"/>
      <c r="JOB310" s="80"/>
      <c r="JOC310" s="80"/>
      <c r="JOD310" s="80"/>
      <c r="JOE310" s="80"/>
      <c r="JOF310" s="80"/>
      <c r="JOG310" s="80"/>
      <c r="JOH310" s="80"/>
      <c r="JOI310" s="80"/>
      <c r="JOJ310" s="80"/>
      <c r="JOK310" s="80"/>
      <c r="JOL310" s="80"/>
      <c r="JOM310" s="80"/>
      <c r="JON310" s="80"/>
      <c r="JOO310" s="80"/>
      <c r="JOP310" s="80"/>
      <c r="JOQ310" s="80"/>
      <c r="JOR310" s="80"/>
      <c r="JOS310" s="80"/>
      <c r="JOT310" s="80"/>
      <c r="JOU310" s="80"/>
      <c r="JOV310" s="80"/>
      <c r="JOW310" s="80"/>
      <c r="JOX310" s="80"/>
      <c r="JOY310" s="80"/>
      <c r="JOZ310" s="80"/>
      <c r="JPA310" s="80"/>
      <c r="JPB310" s="80"/>
      <c r="JPC310" s="80"/>
      <c r="JPD310" s="80"/>
      <c r="JPE310" s="80"/>
      <c r="JPF310" s="80"/>
      <c r="JPG310" s="80"/>
      <c r="JPH310" s="80"/>
      <c r="JPI310" s="80"/>
      <c r="JPJ310" s="80"/>
      <c r="JPK310" s="80"/>
      <c r="JPL310" s="80"/>
      <c r="JPM310" s="80"/>
      <c r="JPN310" s="80"/>
      <c r="JPO310" s="80"/>
      <c r="JPP310" s="80"/>
      <c r="JPQ310" s="80"/>
      <c r="JPR310" s="80"/>
      <c r="JPS310" s="80"/>
      <c r="JPT310" s="80"/>
      <c r="JPU310" s="80"/>
      <c r="JPV310" s="80"/>
      <c r="JPW310" s="80"/>
      <c r="JPX310" s="80"/>
      <c r="JPY310" s="80"/>
      <c r="JPZ310" s="80"/>
      <c r="JQA310" s="80"/>
      <c r="JQB310" s="80"/>
      <c r="JQC310" s="80"/>
      <c r="JQD310" s="80"/>
      <c r="JQE310" s="80"/>
      <c r="JQF310" s="80"/>
      <c r="JQG310" s="80"/>
      <c r="JQH310" s="80"/>
      <c r="JQI310" s="80"/>
      <c r="JQJ310" s="80"/>
      <c r="JQK310" s="80"/>
      <c r="JQL310" s="80"/>
      <c r="JQM310" s="80"/>
      <c r="JQN310" s="80"/>
      <c r="JQO310" s="80"/>
      <c r="JQP310" s="80"/>
      <c r="JQQ310" s="80"/>
      <c r="JQR310" s="80"/>
      <c r="JQS310" s="80"/>
      <c r="JQT310" s="80"/>
      <c r="JQU310" s="80"/>
      <c r="JQV310" s="80"/>
      <c r="JQW310" s="80"/>
      <c r="JQX310" s="80"/>
      <c r="JQY310" s="80"/>
      <c r="JQZ310" s="80"/>
      <c r="JRA310" s="80"/>
      <c r="JRB310" s="80"/>
      <c r="JRC310" s="80"/>
      <c r="JRD310" s="80"/>
      <c r="JRE310" s="80"/>
      <c r="JRF310" s="80"/>
      <c r="JRG310" s="80"/>
      <c r="JRH310" s="80"/>
      <c r="JRI310" s="80"/>
      <c r="JRJ310" s="80"/>
      <c r="JRK310" s="80"/>
      <c r="JRL310" s="80"/>
      <c r="JRM310" s="80"/>
      <c r="JRN310" s="80"/>
      <c r="JRO310" s="80"/>
      <c r="JRP310" s="80"/>
      <c r="JRQ310" s="80"/>
      <c r="JRR310" s="80"/>
      <c r="JRS310" s="80"/>
      <c r="JRT310" s="80"/>
      <c r="JRU310" s="80"/>
      <c r="JRV310" s="80"/>
      <c r="JRW310" s="80"/>
      <c r="JRX310" s="80"/>
      <c r="JRY310" s="80"/>
      <c r="JRZ310" s="80"/>
      <c r="JSA310" s="80"/>
      <c r="JSB310" s="80"/>
      <c r="JSC310" s="80"/>
      <c r="JSD310" s="80"/>
      <c r="JSE310" s="80"/>
      <c r="JSF310" s="80"/>
      <c r="JSG310" s="80"/>
      <c r="JSH310" s="80"/>
      <c r="JSI310" s="80"/>
      <c r="JSJ310" s="80"/>
      <c r="JSK310" s="80"/>
      <c r="JSL310" s="80"/>
      <c r="JSM310" s="80"/>
      <c r="JSN310" s="80"/>
      <c r="JSO310" s="80"/>
      <c r="JSP310" s="80"/>
      <c r="JSQ310" s="80"/>
      <c r="JSR310" s="80"/>
      <c r="JSS310" s="80"/>
      <c r="JST310" s="80"/>
      <c r="JSU310" s="80"/>
      <c r="JSV310" s="80"/>
      <c r="JSW310" s="80"/>
      <c r="JSX310" s="80"/>
      <c r="JSY310" s="80"/>
      <c r="JSZ310" s="80"/>
      <c r="JTA310" s="80"/>
      <c r="JTB310" s="80"/>
      <c r="JTC310" s="80"/>
      <c r="JTD310" s="80"/>
      <c r="JTE310" s="80"/>
      <c r="JTF310" s="80"/>
      <c r="JTG310" s="80"/>
      <c r="JTH310" s="80"/>
      <c r="JTI310" s="80"/>
      <c r="JTJ310" s="80"/>
      <c r="JTK310" s="80"/>
      <c r="JTL310" s="80"/>
      <c r="JTM310" s="80"/>
      <c r="JTN310" s="80"/>
      <c r="JTO310" s="80"/>
      <c r="JTP310" s="80"/>
      <c r="JTQ310" s="80"/>
      <c r="JTR310" s="80"/>
      <c r="JTS310" s="80"/>
      <c r="JTT310" s="80"/>
      <c r="JTU310" s="80"/>
      <c r="JTV310" s="80"/>
      <c r="JTW310" s="80"/>
      <c r="JTX310" s="80"/>
      <c r="JTY310" s="80"/>
      <c r="JTZ310" s="80"/>
      <c r="JUA310" s="80"/>
      <c r="JUB310" s="80"/>
      <c r="JUC310" s="80"/>
      <c r="JUD310" s="80"/>
      <c r="JUE310" s="80"/>
      <c r="JUF310" s="80"/>
      <c r="JUG310" s="80"/>
      <c r="JUH310" s="80"/>
      <c r="JUI310" s="80"/>
      <c r="JUJ310" s="80"/>
      <c r="JUK310" s="80"/>
      <c r="JUL310" s="80"/>
      <c r="JUM310" s="80"/>
      <c r="JUN310" s="80"/>
      <c r="JUO310" s="80"/>
      <c r="JUP310" s="80"/>
      <c r="JUQ310" s="80"/>
      <c r="JUR310" s="80"/>
      <c r="JUS310" s="80"/>
      <c r="JUT310" s="80"/>
      <c r="JUU310" s="80"/>
      <c r="JUV310" s="80"/>
      <c r="JUW310" s="80"/>
      <c r="JUX310" s="80"/>
      <c r="JUY310" s="80"/>
      <c r="JUZ310" s="80"/>
      <c r="JVA310" s="80"/>
      <c r="JVB310" s="80"/>
      <c r="JVC310" s="80"/>
      <c r="JVD310" s="80"/>
      <c r="JVE310" s="80"/>
      <c r="JVF310" s="80"/>
      <c r="JVG310" s="80"/>
      <c r="JVH310" s="80"/>
      <c r="JVI310" s="80"/>
      <c r="JVJ310" s="80"/>
      <c r="JVK310" s="80"/>
      <c r="JVL310" s="80"/>
      <c r="JVM310" s="80"/>
      <c r="JVN310" s="80"/>
      <c r="JVO310" s="80"/>
      <c r="JVP310" s="80"/>
      <c r="JVQ310" s="80"/>
      <c r="JVR310" s="80"/>
      <c r="JVS310" s="80"/>
      <c r="JVT310" s="80"/>
      <c r="JVU310" s="80"/>
      <c r="JVV310" s="80"/>
      <c r="JVW310" s="80"/>
      <c r="JVX310" s="80"/>
      <c r="JVY310" s="80"/>
      <c r="JVZ310" s="80"/>
      <c r="JWA310" s="80"/>
      <c r="JWB310" s="80"/>
      <c r="JWC310" s="80"/>
      <c r="JWD310" s="80"/>
      <c r="JWE310" s="80"/>
      <c r="JWF310" s="80"/>
      <c r="JWG310" s="80"/>
      <c r="JWH310" s="80"/>
      <c r="JWI310" s="80"/>
      <c r="JWJ310" s="80"/>
      <c r="JWK310" s="80"/>
      <c r="JWL310" s="80"/>
      <c r="JWM310" s="80"/>
      <c r="JWN310" s="80"/>
      <c r="JWO310" s="80"/>
      <c r="JWP310" s="80"/>
      <c r="JWQ310" s="80"/>
      <c r="JWR310" s="80"/>
      <c r="JWS310" s="80"/>
      <c r="JWT310" s="80"/>
      <c r="JWU310" s="80"/>
      <c r="JWV310" s="80"/>
      <c r="JWW310" s="80"/>
      <c r="JWX310" s="80"/>
      <c r="JWY310" s="80"/>
      <c r="JWZ310" s="80"/>
      <c r="JXA310" s="80"/>
      <c r="JXB310" s="80"/>
      <c r="JXC310" s="80"/>
      <c r="JXD310" s="80"/>
      <c r="JXE310" s="80"/>
      <c r="JXF310" s="80"/>
      <c r="JXG310" s="80"/>
      <c r="JXH310" s="80"/>
      <c r="JXI310" s="80"/>
      <c r="JXJ310" s="80"/>
      <c r="JXK310" s="80"/>
      <c r="JXL310" s="80"/>
      <c r="JXM310" s="80"/>
      <c r="JXN310" s="80"/>
      <c r="JXO310" s="80"/>
      <c r="JXP310" s="80"/>
      <c r="JXQ310" s="80"/>
      <c r="JXR310" s="80"/>
      <c r="JXS310" s="80"/>
      <c r="JXT310" s="80"/>
      <c r="JXU310" s="80"/>
      <c r="JXV310" s="80"/>
      <c r="JXW310" s="80"/>
      <c r="JXX310" s="80"/>
      <c r="JXY310" s="80"/>
      <c r="JXZ310" s="80"/>
      <c r="JYA310" s="80"/>
      <c r="JYB310" s="80"/>
      <c r="JYC310" s="80"/>
      <c r="JYD310" s="80"/>
      <c r="JYE310" s="80"/>
      <c r="JYF310" s="80"/>
      <c r="JYG310" s="80"/>
      <c r="JYH310" s="80"/>
      <c r="JYI310" s="80"/>
      <c r="JYJ310" s="80"/>
      <c r="JYK310" s="80"/>
      <c r="JYL310" s="80"/>
      <c r="JYM310" s="80"/>
      <c r="JYN310" s="80"/>
      <c r="JYO310" s="80"/>
      <c r="JYP310" s="80"/>
      <c r="JYQ310" s="80"/>
      <c r="JYR310" s="80"/>
      <c r="JYS310" s="80"/>
      <c r="JYT310" s="80"/>
      <c r="JYU310" s="80"/>
      <c r="JYV310" s="80"/>
      <c r="JYW310" s="80"/>
      <c r="JYX310" s="80"/>
      <c r="JYY310" s="80"/>
      <c r="JYZ310" s="80"/>
      <c r="JZA310" s="80"/>
      <c r="JZB310" s="80"/>
      <c r="JZC310" s="80"/>
      <c r="JZD310" s="80"/>
      <c r="JZE310" s="80"/>
      <c r="JZF310" s="80"/>
      <c r="JZG310" s="80"/>
      <c r="JZH310" s="80"/>
      <c r="JZI310" s="80"/>
      <c r="JZJ310" s="80"/>
      <c r="JZK310" s="80"/>
      <c r="JZL310" s="80"/>
      <c r="JZM310" s="80"/>
      <c r="JZN310" s="80"/>
      <c r="JZO310" s="80"/>
      <c r="JZP310" s="80"/>
      <c r="JZQ310" s="80"/>
      <c r="JZR310" s="80"/>
      <c r="JZS310" s="80"/>
      <c r="JZT310" s="80"/>
      <c r="JZU310" s="80"/>
      <c r="JZV310" s="80"/>
      <c r="JZW310" s="80"/>
      <c r="JZX310" s="80"/>
      <c r="JZY310" s="80"/>
      <c r="JZZ310" s="80"/>
      <c r="KAA310" s="80"/>
      <c r="KAB310" s="80"/>
      <c r="KAC310" s="80"/>
      <c r="KAD310" s="80"/>
      <c r="KAE310" s="80"/>
      <c r="KAF310" s="80"/>
      <c r="KAG310" s="80"/>
      <c r="KAH310" s="80"/>
      <c r="KAI310" s="80"/>
      <c r="KAJ310" s="80"/>
      <c r="KAK310" s="80"/>
      <c r="KAL310" s="80"/>
      <c r="KAM310" s="80"/>
      <c r="KAN310" s="80"/>
      <c r="KAO310" s="80"/>
      <c r="KAP310" s="80"/>
      <c r="KAQ310" s="80"/>
      <c r="KAR310" s="80"/>
      <c r="KAS310" s="80"/>
      <c r="KAT310" s="80"/>
      <c r="KAU310" s="80"/>
      <c r="KAV310" s="80"/>
      <c r="KAW310" s="80"/>
      <c r="KAX310" s="80"/>
      <c r="KAY310" s="80"/>
      <c r="KAZ310" s="80"/>
      <c r="KBA310" s="80"/>
      <c r="KBB310" s="80"/>
      <c r="KBC310" s="80"/>
      <c r="KBD310" s="80"/>
      <c r="KBE310" s="80"/>
      <c r="KBF310" s="80"/>
      <c r="KBG310" s="80"/>
      <c r="KBH310" s="80"/>
      <c r="KBI310" s="80"/>
      <c r="KBJ310" s="80"/>
      <c r="KBK310" s="80"/>
      <c r="KBL310" s="80"/>
      <c r="KBM310" s="80"/>
      <c r="KBN310" s="80"/>
      <c r="KBO310" s="80"/>
      <c r="KBP310" s="80"/>
      <c r="KBQ310" s="80"/>
      <c r="KBR310" s="80"/>
      <c r="KBS310" s="80"/>
      <c r="KBT310" s="80"/>
      <c r="KBU310" s="80"/>
      <c r="KBV310" s="80"/>
      <c r="KBW310" s="80"/>
      <c r="KBX310" s="80"/>
      <c r="KBY310" s="80"/>
      <c r="KBZ310" s="80"/>
      <c r="KCA310" s="80"/>
      <c r="KCB310" s="80"/>
      <c r="KCC310" s="80"/>
      <c r="KCD310" s="80"/>
      <c r="KCE310" s="80"/>
      <c r="KCF310" s="80"/>
      <c r="KCG310" s="80"/>
      <c r="KCH310" s="80"/>
      <c r="KCI310" s="80"/>
      <c r="KCJ310" s="80"/>
      <c r="KCK310" s="80"/>
      <c r="KCL310" s="80"/>
      <c r="KCM310" s="80"/>
      <c r="KCN310" s="80"/>
      <c r="KCO310" s="80"/>
      <c r="KCP310" s="80"/>
      <c r="KCQ310" s="80"/>
      <c r="KCR310" s="80"/>
      <c r="KCS310" s="80"/>
      <c r="KCT310" s="80"/>
      <c r="KCU310" s="80"/>
      <c r="KCV310" s="80"/>
      <c r="KCW310" s="80"/>
      <c r="KCX310" s="80"/>
      <c r="KCY310" s="80"/>
      <c r="KCZ310" s="80"/>
      <c r="KDA310" s="80"/>
      <c r="KDB310" s="80"/>
      <c r="KDC310" s="80"/>
      <c r="KDD310" s="80"/>
      <c r="KDE310" s="80"/>
      <c r="KDF310" s="80"/>
      <c r="KDG310" s="80"/>
      <c r="KDH310" s="80"/>
      <c r="KDI310" s="80"/>
      <c r="KDJ310" s="80"/>
      <c r="KDK310" s="80"/>
      <c r="KDL310" s="80"/>
      <c r="KDM310" s="80"/>
      <c r="KDN310" s="80"/>
      <c r="KDO310" s="80"/>
      <c r="KDP310" s="80"/>
      <c r="KDQ310" s="80"/>
      <c r="KDR310" s="80"/>
      <c r="KDS310" s="80"/>
      <c r="KDT310" s="80"/>
      <c r="KDU310" s="80"/>
      <c r="KDV310" s="80"/>
      <c r="KDW310" s="80"/>
      <c r="KDX310" s="80"/>
      <c r="KDY310" s="80"/>
      <c r="KDZ310" s="80"/>
      <c r="KEA310" s="80"/>
      <c r="KEB310" s="80"/>
      <c r="KEC310" s="80"/>
      <c r="KED310" s="80"/>
      <c r="KEE310" s="80"/>
      <c r="KEF310" s="80"/>
      <c r="KEG310" s="80"/>
      <c r="KEH310" s="80"/>
      <c r="KEI310" s="80"/>
      <c r="KEJ310" s="80"/>
      <c r="KEK310" s="80"/>
      <c r="KEL310" s="80"/>
      <c r="KEM310" s="80"/>
      <c r="KEN310" s="80"/>
      <c r="KEO310" s="80"/>
      <c r="KEP310" s="80"/>
      <c r="KEQ310" s="80"/>
      <c r="KER310" s="80"/>
      <c r="KES310" s="80"/>
      <c r="KET310" s="80"/>
      <c r="KEU310" s="80"/>
      <c r="KEV310" s="80"/>
      <c r="KEW310" s="80"/>
      <c r="KEX310" s="80"/>
      <c r="KEY310" s="80"/>
      <c r="KEZ310" s="80"/>
      <c r="KFA310" s="80"/>
      <c r="KFB310" s="80"/>
      <c r="KFC310" s="80"/>
      <c r="KFD310" s="80"/>
      <c r="KFE310" s="80"/>
      <c r="KFF310" s="80"/>
      <c r="KFG310" s="80"/>
      <c r="KFH310" s="80"/>
      <c r="KFI310" s="80"/>
      <c r="KFJ310" s="80"/>
      <c r="KFK310" s="80"/>
      <c r="KFL310" s="80"/>
      <c r="KFM310" s="80"/>
      <c r="KFN310" s="80"/>
      <c r="KFO310" s="80"/>
      <c r="KFP310" s="80"/>
      <c r="KFQ310" s="80"/>
      <c r="KFR310" s="80"/>
      <c r="KFS310" s="80"/>
      <c r="KFT310" s="80"/>
      <c r="KFU310" s="80"/>
      <c r="KFV310" s="80"/>
      <c r="KFW310" s="80"/>
      <c r="KFX310" s="80"/>
      <c r="KFY310" s="80"/>
      <c r="KFZ310" s="80"/>
      <c r="KGA310" s="80"/>
      <c r="KGB310" s="80"/>
      <c r="KGC310" s="80"/>
      <c r="KGD310" s="80"/>
      <c r="KGE310" s="80"/>
      <c r="KGF310" s="80"/>
      <c r="KGG310" s="80"/>
      <c r="KGH310" s="80"/>
      <c r="KGI310" s="80"/>
      <c r="KGJ310" s="80"/>
      <c r="KGK310" s="80"/>
      <c r="KGL310" s="80"/>
      <c r="KGM310" s="80"/>
      <c r="KGN310" s="80"/>
      <c r="KGO310" s="80"/>
      <c r="KGP310" s="80"/>
      <c r="KGQ310" s="80"/>
      <c r="KGR310" s="80"/>
      <c r="KGS310" s="80"/>
      <c r="KGT310" s="80"/>
      <c r="KGU310" s="80"/>
      <c r="KGV310" s="80"/>
      <c r="KGW310" s="80"/>
      <c r="KGX310" s="80"/>
      <c r="KGY310" s="80"/>
      <c r="KGZ310" s="80"/>
      <c r="KHA310" s="80"/>
      <c r="KHB310" s="80"/>
      <c r="KHC310" s="80"/>
      <c r="KHD310" s="80"/>
      <c r="KHE310" s="80"/>
      <c r="KHF310" s="80"/>
      <c r="KHG310" s="80"/>
      <c r="KHH310" s="80"/>
      <c r="KHI310" s="80"/>
      <c r="KHJ310" s="80"/>
      <c r="KHK310" s="80"/>
      <c r="KHL310" s="80"/>
      <c r="KHM310" s="80"/>
      <c r="KHN310" s="80"/>
      <c r="KHO310" s="80"/>
      <c r="KHP310" s="80"/>
      <c r="KHQ310" s="80"/>
      <c r="KHR310" s="80"/>
      <c r="KHS310" s="80"/>
      <c r="KHT310" s="80"/>
      <c r="KHU310" s="80"/>
      <c r="KHV310" s="80"/>
      <c r="KHW310" s="80"/>
      <c r="KHX310" s="80"/>
      <c r="KHY310" s="80"/>
      <c r="KHZ310" s="80"/>
      <c r="KIA310" s="80"/>
      <c r="KIB310" s="80"/>
      <c r="KIC310" s="80"/>
      <c r="KID310" s="80"/>
      <c r="KIE310" s="80"/>
      <c r="KIF310" s="80"/>
      <c r="KIG310" s="80"/>
      <c r="KIH310" s="80"/>
      <c r="KII310" s="80"/>
      <c r="KIJ310" s="80"/>
      <c r="KIK310" s="80"/>
      <c r="KIL310" s="80"/>
      <c r="KIM310" s="80"/>
      <c r="KIN310" s="80"/>
      <c r="KIO310" s="80"/>
      <c r="KIP310" s="80"/>
      <c r="KIQ310" s="80"/>
      <c r="KIR310" s="80"/>
      <c r="KIS310" s="80"/>
      <c r="KIT310" s="80"/>
      <c r="KIU310" s="80"/>
      <c r="KIV310" s="80"/>
      <c r="KIW310" s="80"/>
      <c r="KIX310" s="80"/>
      <c r="KIY310" s="80"/>
      <c r="KIZ310" s="80"/>
      <c r="KJA310" s="80"/>
      <c r="KJB310" s="80"/>
      <c r="KJC310" s="80"/>
      <c r="KJD310" s="80"/>
      <c r="KJE310" s="80"/>
      <c r="KJF310" s="80"/>
      <c r="KJG310" s="80"/>
      <c r="KJH310" s="80"/>
      <c r="KJI310" s="80"/>
      <c r="KJJ310" s="80"/>
      <c r="KJK310" s="80"/>
      <c r="KJL310" s="80"/>
      <c r="KJM310" s="80"/>
      <c r="KJN310" s="80"/>
      <c r="KJO310" s="80"/>
      <c r="KJP310" s="80"/>
      <c r="KJQ310" s="80"/>
      <c r="KJR310" s="80"/>
      <c r="KJS310" s="80"/>
      <c r="KJT310" s="80"/>
      <c r="KJU310" s="80"/>
      <c r="KJV310" s="80"/>
      <c r="KJW310" s="80"/>
      <c r="KJX310" s="80"/>
      <c r="KJY310" s="80"/>
      <c r="KJZ310" s="80"/>
      <c r="KKA310" s="80"/>
      <c r="KKB310" s="80"/>
      <c r="KKC310" s="80"/>
      <c r="KKD310" s="80"/>
      <c r="KKE310" s="80"/>
      <c r="KKF310" s="80"/>
      <c r="KKG310" s="80"/>
      <c r="KKH310" s="80"/>
      <c r="KKI310" s="80"/>
      <c r="KKJ310" s="80"/>
      <c r="KKK310" s="80"/>
      <c r="KKL310" s="80"/>
      <c r="KKM310" s="80"/>
      <c r="KKN310" s="80"/>
      <c r="KKO310" s="80"/>
      <c r="KKP310" s="80"/>
      <c r="KKQ310" s="80"/>
      <c r="KKR310" s="80"/>
      <c r="KKS310" s="80"/>
      <c r="KKT310" s="80"/>
      <c r="KKU310" s="80"/>
      <c r="KKV310" s="80"/>
      <c r="KKW310" s="80"/>
      <c r="KKX310" s="80"/>
      <c r="KKY310" s="80"/>
      <c r="KKZ310" s="80"/>
      <c r="KLA310" s="80"/>
      <c r="KLB310" s="80"/>
      <c r="KLC310" s="80"/>
      <c r="KLD310" s="80"/>
      <c r="KLE310" s="80"/>
      <c r="KLF310" s="80"/>
      <c r="KLG310" s="80"/>
      <c r="KLH310" s="80"/>
      <c r="KLI310" s="80"/>
      <c r="KLJ310" s="80"/>
      <c r="KLK310" s="80"/>
      <c r="KLL310" s="80"/>
      <c r="KLM310" s="80"/>
      <c r="KLN310" s="80"/>
      <c r="KLO310" s="80"/>
      <c r="KLP310" s="80"/>
      <c r="KLQ310" s="80"/>
      <c r="KLR310" s="80"/>
      <c r="KLS310" s="80"/>
      <c r="KLT310" s="80"/>
      <c r="KLU310" s="80"/>
      <c r="KLV310" s="80"/>
      <c r="KLW310" s="80"/>
      <c r="KLX310" s="80"/>
      <c r="KLY310" s="80"/>
      <c r="KLZ310" s="80"/>
      <c r="KMA310" s="80"/>
      <c r="KMB310" s="80"/>
      <c r="KMC310" s="80"/>
      <c r="KMD310" s="80"/>
      <c r="KME310" s="80"/>
      <c r="KMF310" s="80"/>
      <c r="KMG310" s="80"/>
      <c r="KMH310" s="80"/>
      <c r="KMI310" s="80"/>
      <c r="KMJ310" s="80"/>
      <c r="KMK310" s="80"/>
      <c r="KML310" s="80"/>
      <c r="KMM310" s="80"/>
      <c r="KMN310" s="80"/>
      <c r="KMO310" s="80"/>
      <c r="KMP310" s="80"/>
      <c r="KMQ310" s="80"/>
      <c r="KMR310" s="80"/>
      <c r="KMS310" s="80"/>
      <c r="KMT310" s="80"/>
      <c r="KMU310" s="80"/>
      <c r="KMV310" s="80"/>
      <c r="KMW310" s="80"/>
      <c r="KMX310" s="80"/>
      <c r="KMY310" s="80"/>
      <c r="KMZ310" s="80"/>
      <c r="KNA310" s="80"/>
      <c r="KNB310" s="80"/>
      <c r="KNC310" s="80"/>
      <c r="KND310" s="80"/>
      <c r="KNE310" s="80"/>
      <c r="KNF310" s="80"/>
      <c r="KNG310" s="80"/>
      <c r="KNH310" s="80"/>
      <c r="KNI310" s="80"/>
      <c r="KNJ310" s="80"/>
      <c r="KNK310" s="80"/>
      <c r="KNL310" s="80"/>
      <c r="KNM310" s="80"/>
      <c r="KNN310" s="80"/>
      <c r="KNO310" s="80"/>
      <c r="KNP310" s="80"/>
      <c r="KNQ310" s="80"/>
      <c r="KNR310" s="80"/>
      <c r="KNS310" s="80"/>
      <c r="KNT310" s="80"/>
      <c r="KNU310" s="80"/>
      <c r="KNV310" s="80"/>
      <c r="KNW310" s="80"/>
      <c r="KNX310" s="80"/>
      <c r="KNY310" s="80"/>
      <c r="KNZ310" s="80"/>
      <c r="KOA310" s="80"/>
      <c r="KOB310" s="80"/>
      <c r="KOC310" s="80"/>
      <c r="KOD310" s="80"/>
      <c r="KOE310" s="80"/>
      <c r="KOF310" s="80"/>
      <c r="KOG310" s="80"/>
      <c r="KOH310" s="80"/>
      <c r="KOI310" s="80"/>
      <c r="KOJ310" s="80"/>
      <c r="KOK310" s="80"/>
      <c r="KOL310" s="80"/>
      <c r="KOM310" s="80"/>
      <c r="KON310" s="80"/>
      <c r="KOO310" s="80"/>
      <c r="KOP310" s="80"/>
      <c r="KOQ310" s="80"/>
      <c r="KOR310" s="80"/>
      <c r="KOS310" s="80"/>
      <c r="KOT310" s="80"/>
      <c r="KOU310" s="80"/>
      <c r="KOV310" s="80"/>
      <c r="KOW310" s="80"/>
      <c r="KOX310" s="80"/>
      <c r="KOY310" s="80"/>
      <c r="KOZ310" s="80"/>
      <c r="KPA310" s="80"/>
      <c r="KPB310" s="80"/>
      <c r="KPC310" s="80"/>
      <c r="KPD310" s="80"/>
      <c r="KPE310" s="80"/>
      <c r="KPF310" s="80"/>
      <c r="KPG310" s="80"/>
      <c r="KPH310" s="80"/>
      <c r="KPI310" s="80"/>
      <c r="KPJ310" s="80"/>
      <c r="KPK310" s="80"/>
      <c r="KPL310" s="80"/>
      <c r="KPM310" s="80"/>
      <c r="KPN310" s="80"/>
      <c r="KPO310" s="80"/>
      <c r="KPP310" s="80"/>
      <c r="KPQ310" s="80"/>
      <c r="KPR310" s="80"/>
      <c r="KPS310" s="80"/>
      <c r="KPT310" s="80"/>
      <c r="KPU310" s="80"/>
      <c r="KPV310" s="80"/>
      <c r="KPW310" s="80"/>
      <c r="KPX310" s="80"/>
      <c r="KPY310" s="80"/>
      <c r="KPZ310" s="80"/>
      <c r="KQA310" s="80"/>
      <c r="KQB310" s="80"/>
      <c r="KQC310" s="80"/>
      <c r="KQD310" s="80"/>
      <c r="KQE310" s="80"/>
      <c r="KQF310" s="80"/>
      <c r="KQG310" s="80"/>
      <c r="KQH310" s="80"/>
      <c r="KQI310" s="80"/>
      <c r="KQJ310" s="80"/>
      <c r="KQK310" s="80"/>
      <c r="KQL310" s="80"/>
      <c r="KQM310" s="80"/>
      <c r="KQN310" s="80"/>
      <c r="KQO310" s="80"/>
      <c r="KQP310" s="80"/>
      <c r="KQQ310" s="80"/>
      <c r="KQR310" s="80"/>
      <c r="KQS310" s="80"/>
      <c r="KQT310" s="80"/>
      <c r="KQU310" s="80"/>
      <c r="KQV310" s="80"/>
      <c r="KQW310" s="80"/>
      <c r="KQX310" s="80"/>
      <c r="KQY310" s="80"/>
      <c r="KQZ310" s="80"/>
      <c r="KRA310" s="80"/>
      <c r="KRB310" s="80"/>
      <c r="KRC310" s="80"/>
      <c r="KRD310" s="80"/>
      <c r="KRE310" s="80"/>
      <c r="KRF310" s="80"/>
      <c r="KRG310" s="80"/>
      <c r="KRH310" s="80"/>
      <c r="KRI310" s="80"/>
      <c r="KRJ310" s="80"/>
      <c r="KRK310" s="80"/>
      <c r="KRL310" s="80"/>
      <c r="KRM310" s="80"/>
      <c r="KRN310" s="80"/>
      <c r="KRO310" s="80"/>
      <c r="KRP310" s="80"/>
      <c r="KRQ310" s="80"/>
      <c r="KRR310" s="80"/>
      <c r="KRS310" s="80"/>
      <c r="KRT310" s="80"/>
      <c r="KRU310" s="80"/>
      <c r="KRV310" s="80"/>
      <c r="KRW310" s="80"/>
      <c r="KRX310" s="80"/>
      <c r="KRY310" s="80"/>
      <c r="KRZ310" s="80"/>
      <c r="KSA310" s="80"/>
      <c r="KSB310" s="80"/>
      <c r="KSC310" s="80"/>
      <c r="KSD310" s="80"/>
      <c r="KSE310" s="80"/>
      <c r="KSF310" s="80"/>
      <c r="KSG310" s="80"/>
      <c r="KSH310" s="80"/>
      <c r="KSI310" s="80"/>
      <c r="KSJ310" s="80"/>
      <c r="KSK310" s="80"/>
      <c r="KSL310" s="80"/>
      <c r="KSM310" s="80"/>
      <c r="KSN310" s="80"/>
      <c r="KSO310" s="80"/>
      <c r="KSP310" s="80"/>
      <c r="KSQ310" s="80"/>
      <c r="KSR310" s="80"/>
      <c r="KSS310" s="80"/>
      <c r="KST310" s="80"/>
      <c r="KSU310" s="80"/>
      <c r="KSV310" s="80"/>
      <c r="KSW310" s="80"/>
      <c r="KSX310" s="80"/>
      <c r="KSY310" s="80"/>
      <c r="KSZ310" s="80"/>
      <c r="KTA310" s="80"/>
      <c r="KTB310" s="80"/>
      <c r="KTC310" s="80"/>
      <c r="KTD310" s="80"/>
      <c r="KTE310" s="80"/>
      <c r="KTF310" s="80"/>
      <c r="KTG310" s="80"/>
      <c r="KTH310" s="80"/>
      <c r="KTI310" s="80"/>
      <c r="KTJ310" s="80"/>
      <c r="KTK310" s="80"/>
      <c r="KTL310" s="80"/>
      <c r="KTM310" s="80"/>
      <c r="KTN310" s="80"/>
      <c r="KTO310" s="80"/>
      <c r="KTP310" s="80"/>
      <c r="KTQ310" s="80"/>
      <c r="KTR310" s="80"/>
      <c r="KTS310" s="80"/>
      <c r="KTT310" s="80"/>
      <c r="KTU310" s="80"/>
      <c r="KTV310" s="80"/>
      <c r="KTW310" s="80"/>
      <c r="KTX310" s="80"/>
      <c r="KTY310" s="80"/>
      <c r="KTZ310" s="80"/>
      <c r="KUA310" s="80"/>
      <c r="KUB310" s="80"/>
      <c r="KUC310" s="80"/>
      <c r="KUD310" s="80"/>
      <c r="KUE310" s="80"/>
      <c r="KUF310" s="80"/>
      <c r="KUG310" s="80"/>
      <c r="KUH310" s="80"/>
      <c r="KUI310" s="80"/>
      <c r="KUJ310" s="80"/>
      <c r="KUK310" s="80"/>
      <c r="KUL310" s="80"/>
      <c r="KUM310" s="80"/>
      <c r="KUN310" s="80"/>
      <c r="KUO310" s="80"/>
      <c r="KUP310" s="80"/>
      <c r="KUQ310" s="80"/>
      <c r="KUR310" s="80"/>
      <c r="KUS310" s="80"/>
      <c r="KUT310" s="80"/>
      <c r="KUU310" s="80"/>
      <c r="KUV310" s="80"/>
      <c r="KUW310" s="80"/>
      <c r="KUX310" s="80"/>
      <c r="KUY310" s="80"/>
      <c r="KUZ310" s="80"/>
      <c r="KVA310" s="80"/>
      <c r="KVB310" s="80"/>
      <c r="KVC310" s="80"/>
      <c r="KVD310" s="80"/>
      <c r="KVE310" s="80"/>
      <c r="KVF310" s="80"/>
      <c r="KVG310" s="80"/>
      <c r="KVH310" s="80"/>
      <c r="KVI310" s="80"/>
      <c r="KVJ310" s="80"/>
      <c r="KVK310" s="80"/>
      <c r="KVL310" s="80"/>
      <c r="KVM310" s="80"/>
      <c r="KVN310" s="80"/>
      <c r="KVO310" s="80"/>
      <c r="KVP310" s="80"/>
      <c r="KVQ310" s="80"/>
      <c r="KVR310" s="80"/>
      <c r="KVS310" s="80"/>
      <c r="KVT310" s="80"/>
      <c r="KVU310" s="80"/>
      <c r="KVV310" s="80"/>
      <c r="KVW310" s="80"/>
      <c r="KVX310" s="80"/>
      <c r="KVY310" s="80"/>
      <c r="KVZ310" s="80"/>
      <c r="KWA310" s="80"/>
      <c r="KWB310" s="80"/>
      <c r="KWC310" s="80"/>
      <c r="KWD310" s="80"/>
      <c r="KWE310" s="80"/>
      <c r="KWF310" s="80"/>
      <c r="KWG310" s="80"/>
      <c r="KWH310" s="80"/>
      <c r="KWI310" s="80"/>
      <c r="KWJ310" s="80"/>
      <c r="KWK310" s="80"/>
      <c r="KWL310" s="80"/>
      <c r="KWM310" s="80"/>
      <c r="KWN310" s="80"/>
      <c r="KWO310" s="80"/>
      <c r="KWP310" s="80"/>
      <c r="KWQ310" s="80"/>
      <c r="KWR310" s="80"/>
      <c r="KWS310" s="80"/>
      <c r="KWT310" s="80"/>
      <c r="KWU310" s="80"/>
      <c r="KWV310" s="80"/>
      <c r="KWW310" s="80"/>
      <c r="KWX310" s="80"/>
      <c r="KWY310" s="80"/>
      <c r="KWZ310" s="80"/>
      <c r="KXA310" s="80"/>
      <c r="KXB310" s="80"/>
      <c r="KXC310" s="80"/>
      <c r="KXD310" s="80"/>
      <c r="KXE310" s="80"/>
      <c r="KXF310" s="80"/>
      <c r="KXG310" s="80"/>
      <c r="KXH310" s="80"/>
      <c r="KXI310" s="80"/>
      <c r="KXJ310" s="80"/>
      <c r="KXK310" s="80"/>
      <c r="KXL310" s="80"/>
      <c r="KXM310" s="80"/>
      <c r="KXN310" s="80"/>
      <c r="KXO310" s="80"/>
      <c r="KXP310" s="80"/>
      <c r="KXQ310" s="80"/>
      <c r="KXR310" s="80"/>
      <c r="KXS310" s="80"/>
      <c r="KXT310" s="80"/>
      <c r="KXU310" s="80"/>
      <c r="KXV310" s="80"/>
      <c r="KXW310" s="80"/>
      <c r="KXX310" s="80"/>
      <c r="KXY310" s="80"/>
      <c r="KXZ310" s="80"/>
      <c r="KYA310" s="80"/>
      <c r="KYB310" s="80"/>
      <c r="KYC310" s="80"/>
      <c r="KYD310" s="80"/>
      <c r="KYE310" s="80"/>
      <c r="KYF310" s="80"/>
      <c r="KYG310" s="80"/>
      <c r="KYH310" s="80"/>
      <c r="KYI310" s="80"/>
      <c r="KYJ310" s="80"/>
      <c r="KYK310" s="80"/>
      <c r="KYL310" s="80"/>
      <c r="KYM310" s="80"/>
      <c r="KYN310" s="80"/>
      <c r="KYO310" s="80"/>
      <c r="KYP310" s="80"/>
      <c r="KYQ310" s="80"/>
      <c r="KYR310" s="80"/>
      <c r="KYS310" s="80"/>
      <c r="KYT310" s="80"/>
      <c r="KYU310" s="80"/>
      <c r="KYV310" s="80"/>
      <c r="KYW310" s="80"/>
      <c r="KYX310" s="80"/>
      <c r="KYY310" s="80"/>
      <c r="KYZ310" s="80"/>
      <c r="KZA310" s="80"/>
      <c r="KZB310" s="80"/>
      <c r="KZC310" s="80"/>
      <c r="KZD310" s="80"/>
      <c r="KZE310" s="80"/>
      <c r="KZF310" s="80"/>
      <c r="KZG310" s="80"/>
      <c r="KZH310" s="80"/>
      <c r="KZI310" s="80"/>
      <c r="KZJ310" s="80"/>
      <c r="KZK310" s="80"/>
      <c r="KZL310" s="80"/>
      <c r="KZM310" s="80"/>
      <c r="KZN310" s="80"/>
      <c r="KZO310" s="80"/>
      <c r="KZP310" s="80"/>
      <c r="KZQ310" s="80"/>
      <c r="KZR310" s="80"/>
      <c r="KZS310" s="80"/>
      <c r="KZT310" s="80"/>
      <c r="KZU310" s="80"/>
      <c r="KZV310" s="80"/>
      <c r="KZW310" s="80"/>
      <c r="KZX310" s="80"/>
      <c r="KZY310" s="80"/>
      <c r="KZZ310" s="80"/>
      <c r="LAA310" s="80"/>
      <c r="LAB310" s="80"/>
      <c r="LAC310" s="80"/>
      <c r="LAD310" s="80"/>
      <c r="LAE310" s="80"/>
      <c r="LAF310" s="80"/>
      <c r="LAG310" s="80"/>
      <c r="LAH310" s="80"/>
      <c r="LAI310" s="80"/>
      <c r="LAJ310" s="80"/>
      <c r="LAK310" s="80"/>
      <c r="LAL310" s="80"/>
      <c r="LAM310" s="80"/>
      <c r="LAN310" s="80"/>
      <c r="LAO310" s="80"/>
      <c r="LAP310" s="80"/>
      <c r="LAQ310" s="80"/>
      <c r="LAR310" s="80"/>
      <c r="LAS310" s="80"/>
      <c r="LAT310" s="80"/>
      <c r="LAU310" s="80"/>
      <c r="LAV310" s="80"/>
      <c r="LAW310" s="80"/>
      <c r="LAX310" s="80"/>
      <c r="LAY310" s="80"/>
      <c r="LAZ310" s="80"/>
      <c r="LBA310" s="80"/>
      <c r="LBB310" s="80"/>
      <c r="LBC310" s="80"/>
      <c r="LBD310" s="80"/>
      <c r="LBE310" s="80"/>
      <c r="LBF310" s="80"/>
      <c r="LBG310" s="80"/>
      <c r="LBH310" s="80"/>
      <c r="LBI310" s="80"/>
      <c r="LBJ310" s="80"/>
      <c r="LBK310" s="80"/>
      <c r="LBL310" s="80"/>
      <c r="LBM310" s="80"/>
      <c r="LBN310" s="80"/>
      <c r="LBO310" s="80"/>
      <c r="LBP310" s="80"/>
      <c r="LBQ310" s="80"/>
      <c r="LBR310" s="80"/>
      <c r="LBS310" s="80"/>
      <c r="LBT310" s="80"/>
      <c r="LBU310" s="80"/>
      <c r="LBV310" s="80"/>
      <c r="LBW310" s="80"/>
      <c r="LBX310" s="80"/>
      <c r="LBY310" s="80"/>
      <c r="LBZ310" s="80"/>
      <c r="LCA310" s="80"/>
      <c r="LCB310" s="80"/>
      <c r="LCC310" s="80"/>
      <c r="LCD310" s="80"/>
      <c r="LCE310" s="80"/>
      <c r="LCF310" s="80"/>
      <c r="LCG310" s="80"/>
      <c r="LCH310" s="80"/>
      <c r="LCI310" s="80"/>
      <c r="LCJ310" s="80"/>
      <c r="LCK310" s="80"/>
      <c r="LCL310" s="80"/>
      <c r="LCM310" s="80"/>
      <c r="LCN310" s="80"/>
      <c r="LCO310" s="80"/>
      <c r="LCP310" s="80"/>
      <c r="LCQ310" s="80"/>
      <c r="LCR310" s="80"/>
      <c r="LCS310" s="80"/>
      <c r="LCT310" s="80"/>
      <c r="LCU310" s="80"/>
      <c r="LCV310" s="80"/>
      <c r="LCW310" s="80"/>
      <c r="LCX310" s="80"/>
      <c r="LCY310" s="80"/>
      <c r="LCZ310" s="80"/>
      <c r="LDA310" s="80"/>
      <c r="LDB310" s="80"/>
      <c r="LDC310" s="80"/>
      <c r="LDD310" s="80"/>
      <c r="LDE310" s="80"/>
      <c r="LDF310" s="80"/>
      <c r="LDG310" s="80"/>
      <c r="LDH310" s="80"/>
      <c r="LDI310" s="80"/>
      <c r="LDJ310" s="80"/>
      <c r="LDK310" s="80"/>
      <c r="LDL310" s="80"/>
      <c r="LDM310" s="80"/>
      <c r="LDN310" s="80"/>
      <c r="LDO310" s="80"/>
      <c r="LDP310" s="80"/>
      <c r="LDQ310" s="80"/>
      <c r="LDR310" s="80"/>
      <c r="LDS310" s="80"/>
      <c r="LDT310" s="80"/>
      <c r="LDU310" s="80"/>
      <c r="LDV310" s="80"/>
      <c r="LDW310" s="80"/>
      <c r="LDX310" s="80"/>
      <c r="LDY310" s="80"/>
      <c r="LDZ310" s="80"/>
      <c r="LEA310" s="80"/>
      <c r="LEB310" s="80"/>
      <c r="LEC310" s="80"/>
      <c r="LED310" s="80"/>
      <c r="LEE310" s="80"/>
      <c r="LEF310" s="80"/>
      <c r="LEG310" s="80"/>
      <c r="LEH310" s="80"/>
      <c r="LEI310" s="80"/>
      <c r="LEJ310" s="80"/>
      <c r="LEK310" s="80"/>
      <c r="LEL310" s="80"/>
      <c r="LEM310" s="80"/>
      <c r="LEN310" s="80"/>
      <c r="LEO310" s="80"/>
      <c r="LEP310" s="80"/>
      <c r="LEQ310" s="80"/>
      <c r="LER310" s="80"/>
      <c r="LES310" s="80"/>
      <c r="LET310" s="80"/>
      <c r="LEU310" s="80"/>
      <c r="LEV310" s="80"/>
      <c r="LEW310" s="80"/>
      <c r="LEX310" s="80"/>
      <c r="LEY310" s="80"/>
      <c r="LEZ310" s="80"/>
      <c r="LFA310" s="80"/>
      <c r="LFB310" s="80"/>
      <c r="LFC310" s="80"/>
      <c r="LFD310" s="80"/>
      <c r="LFE310" s="80"/>
      <c r="LFF310" s="80"/>
      <c r="LFG310" s="80"/>
      <c r="LFH310" s="80"/>
      <c r="LFI310" s="80"/>
      <c r="LFJ310" s="80"/>
      <c r="LFK310" s="80"/>
      <c r="LFL310" s="80"/>
      <c r="LFM310" s="80"/>
      <c r="LFN310" s="80"/>
      <c r="LFO310" s="80"/>
      <c r="LFP310" s="80"/>
      <c r="LFQ310" s="80"/>
      <c r="LFR310" s="80"/>
      <c r="LFS310" s="80"/>
      <c r="LFT310" s="80"/>
      <c r="LFU310" s="80"/>
      <c r="LFV310" s="80"/>
      <c r="LFW310" s="80"/>
      <c r="LFX310" s="80"/>
      <c r="LFY310" s="80"/>
      <c r="LFZ310" s="80"/>
      <c r="LGA310" s="80"/>
      <c r="LGB310" s="80"/>
      <c r="LGC310" s="80"/>
      <c r="LGD310" s="80"/>
      <c r="LGE310" s="80"/>
      <c r="LGF310" s="80"/>
      <c r="LGG310" s="80"/>
      <c r="LGH310" s="80"/>
      <c r="LGI310" s="80"/>
      <c r="LGJ310" s="80"/>
      <c r="LGK310" s="80"/>
      <c r="LGL310" s="80"/>
      <c r="LGM310" s="80"/>
      <c r="LGN310" s="80"/>
      <c r="LGO310" s="80"/>
      <c r="LGP310" s="80"/>
      <c r="LGQ310" s="80"/>
      <c r="LGR310" s="80"/>
      <c r="LGS310" s="80"/>
      <c r="LGT310" s="80"/>
      <c r="LGU310" s="80"/>
      <c r="LGV310" s="80"/>
      <c r="LGW310" s="80"/>
      <c r="LGX310" s="80"/>
      <c r="LGY310" s="80"/>
      <c r="LGZ310" s="80"/>
      <c r="LHA310" s="80"/>
      <c r="LHB310" s="80"/>
      <c r="LHC310" s="80"/>
      <c r="LHD310" s="80"/>
      <c r="LHE310" s="80"/>
      <c r="LHF310" s="80"/>
      <c r="LHG310" s="80"/>
      <c r="LHH310" s="80"/>
      <c r="LHI310" s="80"/>
      <c r="LHJ310" s="80"/>
      <c r="LHK310" s="80"/>
      <c r="LHL310" s="80"/>
      <c r="LHM310" s="80"/>
      <c r="LHN310" s="80"/>
      <c r="LHO310" s="80"/>
      <c r="LHP310" s="80"/>
      <c r="LHQ310" s="80"/>
      <c r="LHR310" s="80"/>
      <c r="LHS310" s="80"/>
      <c r="LHT310" s="80"/>
      <c r="LHU310" s="80"/>
      <c r="LHV310" s="80"/>
      <c r="LHW310" s="80"/>
      <c r="LHX310" s="80"/>
      <c r="LHY310" s="80"/>
      <c r="LHZ310" s="80"/>
      <c r="LIA310" s="80"/>
      <c r="LIB310" s="80"/>
      <c r="LIC310" s="80"/>
      <c r="LID310" s="80"/>
      <c r="LIE310" s="80"/>
      <c r="LIF310" s="80"/>
      <c r="LIG310" s="80"/>
      <c r="LIH310" s="80"/>
      <c r="LII310" s="80"/>
      <c r="LIJ310" s="80"/>
      <c r="LIK310" s="80"/>
      <c r="LIL310" s="80"/>
      <c r="LIM310" s="80"/>
      <c r="LIN310" s="80"/>
      <c r="LIO310" s="80"/>
      <c r="LIP310" s="80"/>
      <c r="LIQ310" s="80"/>
      <c r="LIR310" s="80"/>
      <c r="LIS310" s="80"/>
      <c r="LIT310" s="80"/>
      <c r="LIU310" s="80"/>
      <c r="LIV310" s="80"/>
      <c r="LIW310" s="80"/>
      <c r="LIX310" s="80"/>
      <c r="LIY310" s="80"/>
      <c r="LIZ310" s="80"/>
      <c r="LJA310" s="80"/>
      <c r="LJB310" s="80"/>
      <c r="LJC310" s="80"/>
      <c r="LJD310" s="80"/>
      <c r="LJE310" s="80"/>
      <c r="LJF310" s="80"/>
      <c r="LJG310" s="80"/>
      <c r="LJH310" s="80"/>
      <c r="LJI310" s="80"/>
      <c r="LJJ310" s="80"/>
      <c r="LJK310" s="80"/>
      <c r="LJL310" s="80"/>
      <c r="LJM310" s="80"/>
      <c r="LJN310" s="80"/>
      <c r="LJO310" s="80"/>
      <c r="LJP310" s="80"/>
      <c r="LJQ310" s="80"/>
      <c r="LJR310" s="80"/>
      <c r="LJS310" s="80"/>
      <c r="LJT310" s="80"/>
      <c r="LJU310" s="80"/>
      <c r="LJV310" s="80"/>
      <c r="LJW310" s="80"/>
      <c r="LJX310" s="80"/>
      <c r="LJY310" s="80"/>
      <c r="LJZ310" s="80"/>
      <c r="LKA310" s="80"/>
      <c r="LKB310" s="80"/>
      <c r="LKC310" s="80"/>
      <c r="LKD310" s="80"/>
      <c r="LKE310" s="80"/>
      <c r="LKF310" s="80"/>
      <c r="LKG310" s="80"/>
      <c r="LKH310" s="80"/>
      <c r="LKI310" s="80"/>
      <c r="LKJ310" s="80"/>
      <c r="LKK310" s="80"/>
      <c r="LKL310" s="80"/>
      <c r="LKM310" s="80"/>
      <c r="LKN310" s="80"/>
      <c r="LKO310" s="80"/>
      <c r="LKP310" s="80"/>
      <c r="LKQ310" s="80"/>
      <c r="LKR310" s="80"/>
      <c r="LKS310" s="80"/>
      <c r="LKT310" s="80"/>
      <c r="LKU310" s="80"/>
      <c r="LKV310" s="80"/>
      <c r="LKW310" s="80"/>
      <c r="LKX310" s="80"/>
      <c r="LKY310" s="80"/>
      <c r="LKZ310" s="80"/>
      <c r="LLA310" s="80"/>
      <c r="LLB310" s="80"/>
      <c r="LLC310" s="80"/>
      <c r="LLD310" s="80"/>
      <c r="LLE310" s="80"/>
      <c r="LLF310" s="80"/>
      <c r="LLG310" s="80"/>
      <c r="LLH310" s="80"/>
      <c r="LLI310" s="80"/>
      <c r="LLJ310" s="80"/>
      <c r="LLK310" s="80"/>
      <c r="LLL310" s="80"/>
      <c r="LLM310" s="80"/>
      <c r="LLN310" s="80"/>
      <c r="LLO310" s="80"/>
      <c r="LLP310" s="80"/>
      <c r="LLQ310" s="80"/>
      <c r="LLR310" s="80"/>
      <c r="LLS310" s="80"/>
      <c r="LLT310" s="80"/>
      <c r="LLU310" s="80"/>
      <c r="LLV310" s="80"/>
      <c r="LLW310" s="80"/>
      <c r="LLX310" s="80"/>
      <c r="LLY310" s="80"/>
      <c r="LLZ310" s="80"/>
      <c r="LMA310" s="80"/>
      <c r="LMB310" s="80"/>
      <c r="LMC310" s="80"/>
      <c r="LMD310" s="80"/>
      <c r="LME310" s="80"/>
      <c r="LMF310" s="80"/>
      <c r="LMG310" s="80"/>
      <c r="LMH310" s="80"/>
      <c r="LMI310" s="80"/>
      <c r="LMJ310" s="80"/>
      <c r="LMK310" s="80"/>
      <c r="LML310" s="80"/>
      <c r="LMM310" s="80"/>
      <c r="LMN310" s="80"/>
      <c r="LMO310" s="80"/>
      <c r="LMP310" s="80"/>
      <c r="LMQ310" s="80"/>
      <c r="LMR310" s="80"/>
      <c r="LMS310" s="80"/>
      <c r="LMT310" s="80"/>
      <c r="LMU310" s="80"/>
      <c r="LMV310" s="80"/>
      <c r="LMW310" s="80"/>
      <c r="LMX310" s="80"/>
      <c r="LMY310" s="80"/>
      <c r="LMZ310" s="80"/>
      <c r="LNA310" s="80"/>
      <c r="LNB310" s="80"/>
      <c r="LNC310" s="80"/>
      <c r="LND310" s="80"/>
      <c r="LNE310" s="80"/>
      <c r="LNF310" s="80"/>
      <c r="LNG310" s="80"/>
      <c r="LNH310" s="80"/>
      <c r="LNI310" s="80"/>
      <c r="LNJ310" s="80"/>
      <c r="LNK310" s="80"/>
      <c r="LNL310" s="80"/>
      <c r="LNM310" s="80"/>
      <c r="LNN310" s="80"/>
      <c r="LNO310" s="80"/>
      <c r="LNP310" s="80"/>
      <c r="LNQ310" s="80"/>
      <c r="LNR310" s="80"/>
      <c r="LNS310" s="80"/>
      <c r="LNT310" s="80"/>
      <c r="LNU310" s="80"/>
      <c r="LNV310" s="80"/>
      <c r="LNW310" s="80"/>
      <c r="LNX310" s="80"/>
      <c r="LNY310" s="80"/>
      <c r="LNZ310" s="80"/>
      <c r="LOA310" s="80"/>
      <c r="LOB310" s="80"/>
      <c r="LOC310" s="80"/>
      <c r="LOD310" s="80"/>
      <c r="LOE310" s="80"/>
      <c r="LOF310" s="80"/>
      <c r="LOG310" s="80"/>
      <c r="LOH310" s="80"/>
      <c r="LOI310" s="80"/>
      <c r="LOJ310" s="80"/>
      <c r="LOK310" s="80"/>
      <c r="LOL310" s="80"/>
      <c r="LOM310" s="80"/>
      <c r="LON310" s="80"/>
      <c r="LOO310" s="80"/>
      <c r="LOP310" s="80"/>
      <c r="LOQ310" s="80"/>
      <c r="LOR310" s="80"/>
      <c r="LOS310" s="80"/>
      <c r="LOT310" s="80"/>
      <c r="LOU310" s="80"/>
      <c r="LOV310" s="80"/>
      <c r="LOW310" s="80"/>
      <c r="LOX310" s="80"/>
      <c r="LOY310" s="80"/>
      <c r="LOZ310" s="80"/>
      <c r="LPA310" s="80"/>
      <c r="LPB310" s="80"/>
      <c r="LPC310" s="80"/>
      <c r="LPD310" s="80"/>
      <c r="LPE310" s="80"/>
      <c r="LPF310" s="80"/>
      <c r="LPG310" s="80"/>
      <c r="LPH310" s="80"/>
      <c r="LPI310" s="80"/>
      <c r="LPJ310" s="80"/>
      <c r="LPK310" s="80"/>
      <c r="LPL310" s="80"/>
      <c r="LPM310" s="80"/>
      <c r="LPN310" s="80"/>
      <c r="LPO310" s="80"/>
      <c r="LPP310" s="80"/>
      <c r="LPQ310" s="80"/>
      <c r="LPR310" s="80"/>
      <c r="LPS310" s="80"/>
      <c r="LPT310" s="80"/>
      <c r="LPU310" s="80"/>
      <c r="LPV310" s="80"/>
      <c r="LPW310" s="80"/>
      <c r="LPX310" s="80"/>
      <c r="LPY310" s="80"/>
      <c r="LPZ310" s="80"/>
      <c r="LQA310" s="80"/>
      <c r="LQB310" s="80"/>
      <c r="LQC310" s="80"/>
      <c r="LQD310" s="80"/>
      <c r="LQE310" s="80"/>
      <c r="LQF310" s="80"/>
      <c r="LQG310" s="80"/>
      <c r="LQH310" s="80"/>
      <c r="LQI310" s="80"/>
      <c r="LQJ310" s="80"/>
      <c r="LQK310" s="80"/>
      <c r="LQL310" s="80"/>
      <c r="LQM310" s="80"/>
      <c r="LQN310" s="80"/>
      <c r="LQO310" s="80"/>
      <c r="LQP310" s="80"/>
      <c r="LQQ310" s="80"/>
      <c r="LQR310" s="80"/>
      <c r="LQS310" s="80"/>
      <c r="LQT310" s="80"/>
      <c r="LQU310" s="80"/>
      <c r="LQV310" s="80"/>
      <c r="LQW310" s="80"/>
      <c r="LQX310" s="80"/>
      <c r="LQY310" s="80"/>
      <c r="LQZ310" s="80"/>
      <c r="LRA310" s="80"/>
      <c r="LRB310" s="80"/>
      <c r="LRC310" s="80"/>
      <c r="LRD310" s="80"/>
      <c r="LRE310" s="80"/>
      <c r="LRF310" s="80"/>
      <c r="LRG310" s="80"/>
      <c r="LRH310" s="80"/>
      <c r="LRI310" s="80"/>
      <c r="LRJ310" s="80"/>
      <c r="LRK310" s="80"/>
      <c r="LRL310" s="80"/>
      <c r="LRM310" s="80"/>
      <c r="LRN310" s="80"/>
      <c r="LRO310" s="80"/>
      <c r="LRP310" s="80"/>
      <c r="LRQ310" s="80"/>
      <c r="LRR310" s="80"/>
      <c r="LRS310" s="80"/>
      <c r="LRT310" s="80"/>
      <c r="LRU310" s="80"/>
      <c r="LRV310" s="80"/>
      <c r="LRW310" s="80"/>
      <c r="LRX310" s="80"/>
      <c r="LRY310" s="80"/>
      <c r="LRZ310" s="80"/>
      <c r="LSA310" s="80"/>
      <c r="LSB310" s="80"/>
      <c r="LSC310" s="80"/>
      <c r="LSD310" s="80"/>
      <c r="LSE310" s="80"/>
      <c r="LSF310" s="80"/>
      <c r="LSG310" s="80"/>
      <c r="LSH310" s="80"/>
      <c r="LSI310" s="80"/>
      <c r="LSJ310" s="80"/>
      <c r="LSK310" s="80"/>
      <c r="LSL310" s="80"/>
      <c r="LSM310" s="80"/>
      <c r="LSN310" s="80"/>
      <c r="LSO310" s="80"/>
      <c r="LSP310" s="80"/>
      <c r="LSQ310" s="80"/>
      <c r="LSR310" s="80"/>
      <c r="LSS310" s="80"/>
      <c r="LST310" s="80"/>
      <c r="LSU310" s="80"/>
      <c r="LSV310" s="80"/>
      <c r="LSW310" s="80"/>
      <c r="LSX310" s="80"/>
      <c r="LSY310" s="80"/>
      <c r="LSZ310" s="80"/>
      <c r="LTA310" s="80"/>
      <c r="LTB310" s="80"/>
      <c r="LTC310" s="80"/>
      <c r="LTD310" s="80"/>
      <c r="LTE310" s="80"/>
      <c r="LTF310" s="80"/>
      <c r="LTG310" s="80"/>
      <c r="LTH310" s="80"/>
      <c r="LTI310" s="80"/>
      <c r="LTJ310" s="80"/>
      <c r="LTK310" s="80"/>
      <c r="LTL310" s="80"/>
      <c r="LTM310" s="80"/>
      <c r="LTN310" s="80"/>
      <c r="LTO310" s="80"/>
      <c r="LTP310" s="80"/>
      <c r="LTQ310" s="80"/>
      <c r="LTR310" s="80"/>
      <c r="LTS310" s="80"/>
      <c r="LTT310" s="80"/>
      <c r="LTU310" s="80"/>
      <c r="LTV310" s="80"/>
      <c r="LTW310" s="80"/>
      <c r="LTX310" s="80"/>
      <c r="LTY310" s="80"/>
      <c r="LTZ310" s="80"/>
      <c r="LUA310" s="80"/>
      <c r="LUB310" s="80"/>
      <c r="LUC310" s="80"/>
      <c r="LUD310" s="80"/>
      <c r="LUE310" s="80"/>
      <c r="LUF310" s="80"/>
      <c r="LUG310" s="80"/>
      <c r="LUH310" s="80"/>
      <c r="LUI310" s="80"/>
      <c r="LUJ310" s="80"/>
      <c r="LUK310" s="80"/>
      <c r="LUL310" s="80"/>
      <c r="LUM310" s="80"/>
      <c r="LUN310" s="80"/>
      <c r="LUO310" s="80"/>
      <c r="LUP310" s="80"/>
      <c r="LUQ310" s="80"/>
      <c r="LUR310" s="80"/>
      <c r="LUS310" s="80"/>
      <c r="LUT310" s="80"/>
      <c r="LUU310" s="80"/>
      <c r="LUV310" s="80"/>
      <c r="LUW310" s="80"/>
      <c r="LUX310" s="80"/>
      <c r="LUY310" s="80"/>
      <c r="LUZ310" s="80"/>
      <c r="LVA310" s="80"/>
      <c r="LVB310" s="80"/>
      <c r="LVC310" s="80"/>
      <c r="LVD310" s="80"/>
      <c r="LVE310" s="80"/>
      <c r="LVF310" s="80"/>
      <c r="LVG310" s="80"/>
      <c r="LVH310" s="80"/>
      <c r="LVI310" s="80"/>
      <c r="LVJ310" s="80"/>
      <c r="LVK310" s="80"/>
      <c r="LVL310" s="80"/>
      <c r="LVM310" s="80"/>
      <c r="LVN310" s="80"/>
      <c r="LVO310" s="80"/>
      <c r="LVP310" s="80"/>
      <c r="LVQ310" s="80"/>
      <c r="LVR310" s="80"/>
      <c r="LVS310" s="80"/>
      <c r="LVT310" s="80"/>
      <c r="LVU310" s="80"/>
      <c r="LVV310" s="80"/>
      <c r="LVW310" s="80"/>
      <c r="LVX310" s="80"/>
      <c r="LVY310" s="80"/>
      <c r="LVZ310" s="80"/>
      <c r="LWA310" s="80"/>
      <c r="LWB310" s="80"/>
      <c r="LWC310" s="80"/>
      <c r="LWD310" s="80"/>
      <c r="LWE310" s="80"/>
      <c r="LWF310" s="80"/>
      <c r="LWG310" s="80"/>
      <c r="LWH310" s="80"/>
      <c r="LWI310" s="80"/>
      <c r="LWJ310" s="80"/>
      <c r="LWK310" s="80"/>
      <c r="LWL310" s="80"/>
      <c r="LWM310" s="80"/>
      <c r="LWN310" s="80"/>
      <c r="LWO310" s="80"/>
      <c r="LWP310" s="80"/>
      <c r="LWQ310" s="80"/>
      <c r="LWR310" s="80"/>
      <c r="LWS310" s="80"/>
      <c r="LWT310" s="80"/>
      <c r="LWU310" s="80"/>
      <c r="LWV310" s="80"/>
      <c r="LWW310" s="80"/>
      <c r="LWX310" s="80"/>
      <c r="LWY310" s="80"/>
      <c r="LWZ310" s="80"/>
      <c r="LXA310" s="80"/>
      <c r="LXB310" s="80"/>
      <c r="LXC310" s="80"/>
      <c r="LXD310" s="80"/>
      <c r="LXE310" s="80"/>
      <c r="LXF310" s="80"/>
      <c r="LXG310" s="80"/>
      <c r="LXH310" s="80"/>
      <c r="LXI310" s="80"/>
      <c r="LXJ310" s="80"/>
      <c r="LXK310" s="80"/>
      <c r="LXL310" s="80"/>
      <c r="LXM310" s="80"/>
      <c r="LXN310" s="80"/>
      <c r="LXO310" s="80"/>
      <c r="LXP310" s="80"/>
      <c r="LXQ310" s="80"/>
      <c r="LXR310" s="80"/>
      <c r="LXS310" s="80"/>
      <c r="LXT310" s="80"/>
      <c r="LXU310" s="80"/>
      <c r="LXV310" s="80"/>
      <c r="LXW310" s="80"/>
      <c r="LXX310" s="80"/>
      <c r="LXY310" s="80"/>
      <c r="LXZ310" s="80"/>
      <c r="LYA310" s="80"/>
      <c r="LYB310" s="80"/>
      <c r="LYC310" s="80"/>
      <c r="LYD310" s="80"/>
      <c r="LYE310" s="80"/>
      <c r="LYF310" s="80"/>
      <c r="LYG310" s="80"/>
      <c r="LYH310" s="80"/>
      <c r="LYI310" s="80"/>
      <c r="LYJ310" s="80"/>
      <c r="LYK310" s="80"/>
      <c r="LYL310" s="80"/>
      <c r="LYM310" s="80"/>
      <c r="LYN310" s="80"/>
      <c r="LYO310" s="80"/>
      <c r="LYP310" s="80"/>
      <c r="LYQ310" s="80"/>
      <c r="LYR310" s="80"/>
      <c r="LYS310" s="80"/>
      <c r="LYT310" s="80"/>
      <c r="LYU310" s="80"/>
      <c r="LYV310" s="80"/>
      <c r="LYW310" s="80"/>
      <c r="LYX310" s="80"/>
      <c r="LYY310" s="80"/>
      <c r="LYZ310" s="80"/>
      <c r="LZA310" s="80"/>
      <c r="LZB310" s="80"/>
      <c r="LZC310" s="80"/>
      <c r="LZD310" s="80"/>
      <c r="LZE310" s="80"/>
      <c r="LZF310" s="80"/>
      <c r="LZG310" s="80"/>
      <c r="LZH310" s="80"/>
      <c r="LZI310" s="80"/>
      <c r="LZJ310" s="80"/>
      <c r="LZK310" s="80"/>
      <c r="LZL310" s="80"/>
      <c r="LZM310" s="80"/>
      <c r="LZN310" s="80"/>
      <c r="LZO310" s="80"/>
      <c r="LZP310" s="80"/>
      <c r="LZQ310" s="80"/>
      <c r="LZR310" s="80"/>
      <c r="LZS310" s="80"/>
      <c r="LZT310" s="80"/>
      <c r="LZU310" s="80"/>
      <c r="LZV310" s="80"/>
      <c r="LZW310" s="80"/>
      <c r="LZX310" s="80"/>
      <c r="LZY310" s="80"/>
      <c r="LZZ310" s="80"/>
      <c r="MAA310" s="80"/>
      <c r="MAB310" s="80"/>
      <c r="MAC310" s="80"/>
      <c r="MAD310" s="80"/>
      <c r="MAE310" s="80"/>
      <c r="MAF310" s="80"/>
      <c r="MAG310" s="80"/>
      <c r="MAH310" s="80"/>
      <c r="MAI310" s="80"/>
      <c r="MAJ310" s="80"/>
      <c r="MAK310" s="80"/>
      <c r="MAL310" s="80"/>
      <c r="MAM310" s="80"/>
      <c r="MAN310" s="80"/>
      <c r="MAO310" s="80"/>
      <c r="MAP310" s="80"/>
      <c r="MAQ310" s="80"/>
      <c r="MAR310" s="80"/>
      <c r="MAS310" s="80"/>
      <c r="MAT310" s="80"/>
      <c r="MAU310" s="80"/>
      <c r="MAV310" s="80"/>
      <c r="MAW310" s="80"/>
      <c r="MAX310" s="80"/>
      <c r="MAY310" s="80"/>
      <c r="MAZ310" s="80"/>
      <c r="MBA310" s="80"/>
      <c r="MBB310" s="80"/>
      <c r="MBC310" s="80"/>
      <c r="MBD310" s="80"/>
      <c r="MBE310" s="80"/>
      <c r="MBF310" s="80"/>
      <c r="MBG310" s="80"/>
      <c r="MBH310" s="80"/>
      <c r="MBI310" s="80"/>
      <c r="MBJ310" s="80"/>
      <c r="MBK310" s="80"/>
      <c r="MBL310" s="80"/>
      <c r="MBM310" s="80"/>
      <c r="MBN310" s="80"/>
      <c r="MBO310" s="80"/>
      <c r="MBP310" s="80"/>
      <c r="MBQ310" s="80"/>
      <c r="MBR310" s="80"/>
      <c r="MBS310" s="80"/>
      <c r="MBT310" s="80"/>
      <c r="MBU310" s="80"/>
      <c r="MBV310" s="80"/>
      <c r="MBW310" s="80"/>
      <c r="MBX310" s="80"/>
      <c r="MBY310" s="80"/>
      <c r="MBZ310" s="80"/>
      <c r="MCA310" s="80"/>
      <c r="MCB310" s="80"/>
      <c r="MCC310" s="80"/>
      <c r="MCD310" s="80"/>
      <c r="MCE310" s="80"/>
      <c r="MCF310" s="80"/>
      <c r="MCG310" s="80"/>
      <c r="MCH310" s="80"/>
      <c r="MCI310" s="80"/>
      <c r="MCJ310" s="80"/>
      <c r="MCK310" s="80"/>
      <c r="MCL310" s="80"/>
      <c r="MCM310" s="80"/>
      <c r="MCN310" s="80"/>
      <c r="MCO310" s="80"/>
      <c r="MCP310" s="80"/>
      <c r="MCQ310" s="80"/>
      <c r="MCR310" s="80"/>
      <c r="MCS310" s="80"/>
      <c r="MCT310" s="80"/>
      <c r="MCU310" s="80"/>
      <c r="MCV310" s="80"/>
      <c r="MCW310" s="80"/>
      <c r="MCX310" s="80"/>
      <c r="MCY310" s="80"/>
      <c r="MCZ310" s="80"/>
      <c r="MDA310" s="80"/>
      <c r="MDB310" s="80"/>
      <c r="MDC310" s="80"/>
      <c r="MDD310" s="80"/>
      <c r="MDE310" s="80"/>
      <c r="MDF310" s="80"/>
      <c r="MDG310" s="80"/>
      <c r="MDH310" s="80"/>
      <c r="MDI310" s="80"/>
      <c r="MDJ310" s="80"/>
      <c r="MDK310" s="80"/>
      <c r="MDL310" s="80"/>
      <c r="MDM310" s="80"/>
      <c r="MDN310" s="80"/>
      <c r="MDO310" s="80"/>
      <c r="MDP310" s="80"/>
      <c r="MDQ310" s="80"/>
      <c r="MDR310" s="80"/>
      <c r="MDS310" s="80"/>
      <c r="MDT310" s="80"/>
      <c r="MDU310" s="80"/>
      <c r="MDV310" s="80"/>
      <c r="MDW310" s="80"/>
      <c r="MDX310" s="80"/>
      <c r="MDY310" s="80"/>
      <c r="MDZ310" s="80"/>
      <c r="MEA310" s="80"/>
      <c r="MEB310" s="80"/>
      <c r="MEC310" s="80"/>
      <c r="MED310" s="80"/>
      <c r="MEE310" s="80"/>
      <c r="MEF310" s="80"/>
      <c r="MEG310" s="80"/>
      <c r="MEH310" s="80"/>
      <c r="MEI310" s="80"/>
      <c r="MEJ310" s="80"/>
      <c r="MEK310" s="80"/>
      <c r="MEL310" s="80"/>
      <c r="MEM310" s="80"/>
      <c r="MEN310" s="80"/>
      <c r="MEO310" s="80"/>
      <c r="MEP310" s="80"/>
      <c r="MEQ310" s="80"/>
      <c r="MER310" s="80"/>
      <c r="MES310" s="80"/>
      <c r="MET310" s="80"/>
      <c r="MEU310" s="80"/>
      <c r="MEV310" s="80"/>
      <c r="MEW310" s="80"/>
      <c r="MEX310" s="80"/>
      <c r="MEY310" s="80"/>
      <c r="MEZ310" s="80"/>
      <c r="MFA310" s="80"/>
      <c r="MFB310" s="80"/>
      <c r="MFC310" s="80"/>
      <c r="MFD310" s="80"/>
      <c r="MFE310" s="80"/>
      <c r="MFF310" s="80"/>
      <c r="MFG310" s="80"/>
      <c r="MFH310" s="80"/>
      <c r="MFI310" s="80"/>
      <c r="MFJ310" s="80"/>
      <c r="MFK310" s="80"/>
      <c r="MFL310" s="80"/>
      <c r="MFM310" s="80"/>
      <c r="MFN310" s="80"/>
      <c r="MFO310" s="80"/>
      <c r="MFP310" s="80"/>
      <c r="MFQ310" s="80"/>
      <c r="MFR310" s="80"/>
      <c r="MFS310" s="80"/>
      <c r="MFT310" s="80"/>
      <c r="MFU310" s="80"/>
      <c r="MFV310" s="80"/>
      <c r="MFW310" s="80"/>
      <c r="MFX310" s="80"/>
      <c r="MFY310" s="80"/>
      <c r="MFZ310" s="80"/>
      <c r="MGA310" s="80"/>
      <c r="MGB310" s="80"/>
      <c r="MGC310" s="80"/>
      <c r="MGD310" s="80"/>
      <c r="MGE310" s="80"/>
      <c r="MGF310" s="80"/>
      <c r="MGG310" s="80"/>
      <c r="MGH310" s="80"/>
      <c r="MGI310" s="80"/>
      <c r="MGJ310" s="80"/>
      <c r="MGK310" s="80"/>
      <c r="MGL310" s="80"/>
      <c r="MGM310" s="80"/>
      <c r="MGN310" s="80"/>
      <c r="MGO310" s="80"/>
      <c r="MGP310" s="80"/>
      <c r="MGQ310" s="80"/>
      <c r="MGR310" s="80"/>
      <c r="MGS310" s="80"/>
      <c r="MGT310" s="80"/>
      <c r="MGU310" s="80"/>
      <c r="MGV310" s="80"/>
      <c r="MGW310" s="80"/>
      <c r="MGX310" s="80"/>
      <c r="MGY310" s="80"/>
      <c r="MGZ310" s="80"/>
      <c r="MHA310" s="80"/>
      <c r="MHB310" s="80"/>
      <c r="MHC310" s="80"/>
      <c r="MHD310" s="80"/>
      <c r="MHE310" s="80"/>
      <c r="MHF310" s="80"/>
      <c r="MHG310" s="80"/>
      <c r="MHH310" s="80"/>
      <c r="MHI310" s="80"/>
      <c r="MHJ310" s="80"/>
      <c r="MHK310" s="80"/>
      <c r="MHL310" s="80"/>
      <c r="MHM310" s="80"/>
      <c r="MHN310" s="80"/>
      <c r="MHO310" s="80"/>
      <c r="MHP310" s="80"/>
      <c r="MHQ310" s="80"/>
      <c r="MHR310" s="80"/>
      <c r="MHS310" s="80"/>
      <c r="MHT310" s="80"/>
      <c r="MHU310" s="80"/>
      <c r="MHV310" s="80"/>
      <c r="MHW310" s="80"/>
      <c r="MHX310" s="80"/>
      <c r="MHY310" s="80"/>
      <c r="MHZ310" s="80"/>
      <c r="MIA310" s="80"/>
      <c r="MIB310" s="80"/>
      <c r="MIC310" s="80"/>
      <c r="MID310" s="80"/>
      <c r="MIE310" s="80"/>
      <c r="MIF310" s="80"/>
      <c r="MIG310" s="80"/>
      <c r="MIH310" s="80"/>
      <c r="MII310" s="80"/>
      <c r="MIJ310" s="80"/>
      <c r="MIK310" s="80"/>
      <c r="MIL310" s="80"/>
      <c r="MIM310" s="80"/>
      <c r="MIN310" s="80"/>
      <c r="MIO310" s="80"/>
      <c r="MIP310" s="80"/>
      <c r="MIQ310" s="80"/>
      <c r="MIR310" s="80"/>
      <c r="MIS310" s="80"/>
      <c r="MIT310" s="80"/>
      <c r="MIU310" s="80"/>
      <c r="MIV310" s="80"/>
      <c r="MIW310" s="80"/>
      <c r="MIX310" s="80"/>
      <c r="MIY310" s="80"/>
      <c r="MIZ310" s="80"/>
      <c r="MJA310" s="80"/>
      <c r="MJB310" s="80"/>
      <c r="MJC310" s="80"/>
      <c r="MJD310" s="80"/>
      <c r="MJE310" s="80"/>
      <c r="MJF310" s="80"/>
      <c r="MJG310" s="80"/>
      <c r="MJH310" s="80"/>
      <c r="MJI310" s="80"/>
      <c r="MJJ310" s="80"/>
      <c r="MJK310" s="80"/>
      <c r="MJL310" s="80"/>
      <c r="MJM310" s="80"/>
      <c r="MJN310" s="80"/>
      <c r="MJO310" s="80"/>
      <c r="MJP310" s="80"/>
      <c r="MJQ310" s="80"/>
      <c r="MJR310" s="80"/>
      <c r="MJS310" s="80"/>
      <c r="MJT310" s="80"/>
      <c r="MJU310" s="80"/>
      <c r="MJV310" s="80"/>
      <c r="MJW310" s="80"/>
      <c r="MJX310" s="80"/>
      <c r="MJY310" s="80"/>
      <c r="MJZ310" s="80"/>
      <c r="MKA310" s="80"/>
      <c r="MKB310" s="80"/>
      <c r="MKC310" s="80"/>
      <c r="MKD310" s="80"/>
      <c r="MKE310" s="80"/>
      <c r="MKF310" s="80"/>
      <c r="MKG310" s="80"/>
      <c r="MKH310" s="80"/>
      <c r="MKI310" s="80"/>
      <c r="MKJ310" s="80"/>
      <c r="MKK310" s="80"/>
      <c r="MKL310" s="80"/>
      <c r="MKM310" s="80"/>
      <c r="MKN310" s="80"/>
      <c r="MKO310" s="80"/>
      <c r="MKP310" s="80"/>
      <c r="MKQ310" s="80"/>
      <c r="MKR310" s="80"/>
      <c r="MKS310" s="80"/>
      <c r="MKT310" s="80"/>
      <c r="MKU310" s="80"/>
      <c r="MKV310" s="80"/>
      <c r="MKW310" s="80"/>
      <c r="MKX310" s="80"/>
      <c r="MKY310" s="80"/>
      <c r="MKZ310" s="80"/>
      <c r="MLA310" s="80"/>
      <c r="MLB310" s="80"/>
      <c r="MLC310" s="80"/>
      <c r="MLD310" s="80"/>
      <c r="MLE310" s="80"/>
      <c r="MLF310" s="80"/>
      <c r="MLG310" s="80"/>
      <c r="MLH310" s="80"/>
      <c r="MLI310" s="80"/>
      <c r="MLJ310" s="80"/>
      <c r="MLK310" s="80"/>
      <c r="MLL310" s="80"/>
      <c r="MLM310" s="80"/>
      <c r="MLN310" s="80"/>
      <c r="MLO310" s="80"/>
      <c r="MLP310" s="80"/>
      <c r="MLQ310" s="80"/>
      <c r="MLR310" s="80"/>
      <c r="MLS310" s="80"/>
      <c r="MLT310" s="80"/>
      <c r="MLU310" s="80"/>
      <c r="MLV310" s="80"/>
      <c r="MLW310" s="80"/>
      <c r="MLX310" s="80"/>
      <c r="MLY310" s="80"/>
      <c r="MLZ310" s="80"/>
      <c r="MMA310" s="80"/>
      <c r="MMB310" s="80"/>
      <c r="MMC310" s="80"/>
      <c r="MMD310" s="80"/>
      <c r="MME310" s="80"/>
      <c r="MMF310" s="80"/>
      <c r="MMG310" s="80"/>
      <c r="MMH310" s="80"/>
      <c r="MMI310" s="80"/>
      <c r="MMJ310" s="80"/>
      <c r="MMK310" s="80"/>
      <c r="MML310" s="80"/>
      <c r="MMM310" s="80"/>
      <c r="MMN310" s="80"/>
      <c r="MMO310" s="80"/>
      <c r="MMP310" s="80"/>
      <c r="MMQ310" s="80"/>
      <c r="MMR310" s="80"/>
      <c r="MMS310" s="80"/>
      <c r="MMT310" s="80"/>
      <c r="MMU310" s="80"/>
      <c r="MMV310" s="80"/>
      <c r="MMW310" s="80"/>
      <c r="MMX310" s="80"/>
      <c r="MMY310" s="80"/>
      <c r="MMZ310" s="80"/>
      <c r="MNA310" s="80"/>
      <c r="MNB310" s="80"/>
      <c r="MNC310" s="80"/>
      <c r="MND310" s="80"/>
      <c r="MNE310" s="80"/>
      <c r="MNF310" s="80"/>
      <c r="MNG310" s="80"/>
      <c r="MNH310" s="80"/>
      <c r="MNI310" s="80"/>
      <c r="MNJ310" s="80"/>
      <c r="MNK310" s="80"/>
      <c r="MNL310" s="80"/>
      <c r="MNM310" s="80"/>
      <c r="MNN310" s="80"/>
      <c r="MNO310" s="80"/>
      <c r="MNP310" s="80"/>
      <c r="MNQ310" s="80"/>
      <c r="MNR310" s="80"/>
      <c r="MNS310" s="80"/>
      <c r="MNT310" s="80"/>
      <c r="MNU310" s="80"/>
      <c r="MNV310" s="80"/>
      <c r="MNW310" s="80"/>
      <c r="MNX310" s="80"/>
      <c r="MNY310" s="80"/>
      <c r="MNZ310" s="80"/>
      <c r="MOA310" s="80"/>
      <c r="MOB310" s="80"/>
      <c r="MOC310" s="80"/>
      <c r="MOD310" s="80"/>
      <c r="MOE310" s="80"/>
      <c r="MOF310" s="80"/>
      <c r="MOG310" s="80"/>
      <c r="MOH310" s="80"/>
      <c r="MOI310" s="80"/>
      <c r="MOJ310" s="80"/>
      <c r="MOK310" s="80"/>
      <c r="MOL310" s="80"/>
      <c r="MOM310" s="80"/>
      <c r="MON310" s="80"/>
      <c r="MOO310" s="80"/>
      <c r="MOP310" s="80"/>
      <c r="MOQ310" s="80"/>
      <c r="MOR310" s="80"/>
      <c r="MOS310" s="80"/>
      <c r="MOT310" s="80"/>
      <c r="MOU310" s="80"/>
      <c r="MOV310" s="80"/>
      <c r="MOW310" s="80"/>
      <c r="MOX310" s="80"/>
      <c r="MOY310" s="80"/>
      <c r="MOZ310" s="80"/>
      <c r="MPA310" s="80"/>
      <c r="MPB310" s="80"/>
      <c r="MPC310" s="80"/>
      <c r="MPD310" s="80"/>
      <c r="MPE310" s="80"/>
      <c r="MPF310" s="80"/>
      <c r="MPG310" s="80"/>
      <c r="MPH310" s="80"/>
      <c r="MPI310" s="80"/>
      <c r="MPJ310" s="80"/>
      <c r="MPK310" s="80"/>
      <c r="MPL310" s="80"/>
      <c r="MPM310" s="80"/>
      <c r="MPN310" s="80"/>
      <c r="MPO310" s="80"/>
      <c r="MPP310" s="80"/>
      <c r="MPQ310" s="80"/>
      <c r="MPR310" s="80"/>
      <c r="MPS310" s="80"/>
      <c r="MPT310" s="80"/>
      <c r="MPU310" s="80"/>
      <c r="MPV310" s="80"/>
      <c r="MPW310" s="80"/>
      <c r="MPX310" s="80"/>
      <c r="MPY310" s="80"/>
      <c r="MPZ310" s="80"/>
      <c r="MQA310" s="80"/>
      <c r="MQB310" s="80"/>
      <c r="MQC310" s="80"/>
      <c r="MQD310" s="80"/>
      <c r="MQE310" s="80"/>
      <c r="MQF310" s="80"/>
      <c r="MQG310" s="80"/>
      <c r="MQH310" s="80"/>
      <c r="MQI310" s="80"/>
      <c r="MQJ310" s="80"/>
      <c r="MQK310" s="80"/>
      <c r="MQL310" s="80"/>
      <c r="MQM310" s="80"/>
      <c r="MQN310" s="80"/>
      <c r="MQO310" s="80"/>
      <c r="MQP310" s="80"/>
      <c r="MQQ310" s="80"/>
      <c r="MQR310" s="80"/>
      <c r="MQS310" s="80"/>
      <c r="MQT310" s="80"/>
      <c r="MQU310" s="80"/>
      <c r="MQV310" s="80"/>
      <c r="MQW310" s="80"/>
      <c r="MQX310" s="80"/>
      <c r="MQY310" s="80"/>
      <c r="MQZ310" s="80"/>
      <c r="MRA310" s="80"/>
      <c r="MRB310" s="80"/>
      <c r="MRC310" s="80"/>
      <c r="MRD310" s="80"/>
      <c r="MRE310" s="80"/>
      <c r="MRF310" s="80"/>
      <c r="MRG310" s="80"/>
      <c r="MRH310" s="80"/>
      <c r="MRI310" s="80"/>
      <c r="MRJ310" s="80"/>
      <c r="MRK310" s="80"/>
      <c r="MRL310" s="80"/>
      <c r="MRM310" s="80"/>
      <c r="MRN310" s="80"/>
      <c r="MRO310" s="80"/>
      <c r="MRP310" s="80"/>
      <c r="MRQ310" s="80"/>
      <c r="MRR310" s="80"/>
      <c r="MRS310" s="80"/>
      <c r="MRT310" s="80"/>
      <c r="MRU310" s="80"/>
      <c r="MRV310" s="80"/>
      <c r="MRW310" s="80"/>
      <c r="MRX310" s="80"/>
      <c r="MRY310" s="80"/>
      <c r="MRZ310" s="80"/>
      <c r="MSA310" s="80"/>
      <c r="MSB310" s="80"/>
      <c r="MSC310" s="80"/>
      <c r="MSD310" s="80"/>
      <c r="MSE310" s="80"/>
      <c r="MSF310" s="80"/>
      <c r="MSG310" s="80"/>
      <c r="MSH310" s="80"/>
      <c r="MSI310" s="80"/>
      <c r="MSJ310" s="80"/>
      <c r="MSK310" s="80"/>
      <c r="MSL310" s="80"/>
      <c r="MSM310" s="80"/>
      <c r="MSN310" s="80"/>
      <c r="MSO310" s="80"/>
      <c r="MSP310" s="80"/>
      <c r="MSQ310" s="80"/>
      <c r="MSR310" s="80"/>
      <c r="MSS310" s="80"/>
      <c r="MST310" s="80"/>
      <c r="MSU310" s="80"/>
      <c r="MSV310" s="80"/>
      <c r="MSW310" s="80"/>
      <c r="MSX310" s="80"/>
      <c r="MSY310" s="80"/>
      <c r="MSZ310" s="80"/>
      <c r="MTA310" s="80"/>
      <c r="MTB310" s="80"/>
      <c r="MTC310" s="80"/>
      <c r="MTD310" s="80"/>
      <c r="MTE310" s="80"/>
      <c r="MTF310" s="80"/>
      <c r="MTG310" s="80"/>
      <c r="MTH310" s="80"/>
      <c r="MTI310" s="80"/>
      <c r="MTJ310" s="80"/>
      <c r="MTK310" s="80"/>
      <c r="MTL310" s="80"/>
      <c r="MTM310" s="80"/>
      <c r="MTN310" s="80"/>
      <c r="MTO310" s="80"/>
      <c r="MTP310" s="80"/>
      <c r="MTQ310" s="80"/>
      <c r="MTR310" s="80"/>
      <c r="MTS310" s="80"/>
      <c r="MTT310" s="80"/>
      <c r="MTU310" s="80"/>
      <c r="MTV310" s="80"/>
      <c r="MTW310" s="80"/>
      <c r="MTX310" s="80"/>
      <c r="MTY310" s="80"/>
      <c r="MTZ310" s="80"/>
      <c r="MUA310" s="80"/>
      <c r="MUB310" s="80"/>
      <c r="MUC310" s="80"/>
      <c r="MUD310" s="80"/>
      <c r="MUE310" s="80"/>
      <c r="MUF310" s="80"/>
      <c r="MUG310" s="80"/>
      <c r="MUH310" s="80"/>
      <c r="MUI310" s="80"/>
      <c r="MUJ310" s="80"/>
      <c r="MUK310" s="80"/>
      <c r="MUL310" s="80"/>
      <c r="MUM310" s="80"/>
      <c r="MUN310" s="80"/>
      <c r="MUO310" s="80"/>
      <c r="MUP310" s="80"/>
      <c r="MUQ310" s="80"/>
      <c r="MUR310" s="80"/>
      <c r="MUS310" s="80"/>
      <c r="MUT310" s="80"/>
      <c r="MUU310" s="80"/>
      <c r="MUV310" s="80"/>
      <c r="MUW310" s="80"/>
      <c r="MUX310" s="80"/>
      <c r="MUY310" s="80"/>
      <c r="MUZ310" s="80"/>
      <c r="MVA310" s="80"/>
      <c r="MVB310" s="80"/>
      <c r="MVC310" s="80"/>
      <c r="MVD310" s="80"/>
      <c r="MVE310" s="80"/>
      <c r="MVF310" s="80"/>
      <c r="MVG310" s="80"/>
      <c r="MVH310" s="80"/>
      <c r="MVI310" s="80"/>
      <c r="MVJ310" s="80"/>
      <c r="MVK310" s="80"/>
      <c r="MVL310" s="80"/>
      <c r="MVM310" s="80"/>
      <c r="MVN310" s="80"/>
      <c r="MVO310" s="80"/>
      <c r="MVP310" s="80"/>
      <c r="MVQ310" s="80"/>
      <c r="MVR310" s="80"/>
      <c r="MVS310" s="80"/>
      <c r="MVT310" s="80"/>
      <c r="MVU310" s="80"/>
      <c r="MVV310" s="80"/>
      <c r="MVW310" s="80"/>
      <c r="MVX310" s="80"/>
      <c r="MVY310" s="80"/>
      <c r="MVZ310" s="80"/>
      <c r="MWA310" s="80"/>
      <c r="MWB310" s="80"/>
      <c r="MWC310" s="80"/>
      <c r="MWD310" s="80"/>
      <c r="MWE310" s="80"/>
      <c r="MWF310" s="80"/>
      <c r="MWG310" s="80"/>
      <c r="MWH310" s="80"/>
      <c r="MWI310" s="80"/>
      <c r="MWJ310" s="80"/>
      <c r="MWK310" s="80"/>
      <c r="MWL310" s="80"/>
      <c r="MWM310" s="80"/>
      <c r="MWN310" s="80"/>
      <c r="MWO310" s="80"/>
      <c r="MWP310" s="80"/>
      <c r="MWQ310" s="80"/>
      <c r="MWR310" s="80"/>
      <c r="MWS310" s="80"/>
      <c r="MWT310" s="80"/>
      <c r="MWU310" s="80"/>
      <c r="MWV310" s="80"/>
      <c r="MWW310" s="80"/>
      <c r="MWX310" s="80"/>
      <c r="MWY310" s="80"/>
      <c r="MWZ310" s="80"/>
      <c r="MXA310" s="80"/>
      <c r="MXB310" s="80"/>
      <c r="MXC310" s="80"/>
      <c r="MXD310" s="80"/>
      <c r="MXE310" s="80"/>
      <c r="MXF310" s="80"/>
      <c r="MXG310" s="80"/>
      <c r="MXH310" s="80"/>
      <c r="MXI310" s="80"/>
      <c r="MXJ310" s="80"/>
      <c r="MXK310" s="80"/>
      <c r="MXL310" s="80"/>
      <c r="MXM310" s="80"/>
      <c r="MXN310" s="80"/>
      <c r="MXO310" s="80"/>
      <c r="MXP310" s="80"/>
      <c r="MXQ310" s="80"/>
      <c r="MXR310" s="80"/>
      <c r="MXS310" s="80"/>
      <c r="MXT310" s="80"/>
      <c r="MXU310" s="80"/>
      <c r="MXV310" s="80"/>
      <c r="MXW310" s="80"/>
      <c r="MXX310" s="80"/>
      <c r="MXY310" s="80"/>
      <c r="MXZ310" s="80"/>
      <c r="MYA310" s="80"/>
      <c r="MYB310" s="80"/>
      <c r="MYC310" s="80"/>
      <c r="MYD310" s="80"/>
      <c r="MYE310" s="80"/>
      <c r="MYF310" s="80"/>
      <c r="MYG310" s="80"/>
      <c r="MYH310" s="80"/>
      <c r="MYI310" s="80"/>
      <c r="MYJ310" s="80"/>
      <c r="MYK310" s="80"/>
      <c r="MYL310" s="80"/>
      <c r="MYM310" s="80"/>
      <c r="MYN310" s="80"/>
      <c r="MYO310" s="80"/>
      <c r="MYP310" s="80"/>
      <c r="MYQ310" s="80"/>
      <c r="MYR310" s="80"/>
      <c r="MYS310" s="80"/>
      <c r="MYT310" s="80"/>
      <c r="MYU310" s="80"/>
      <c r="MYV310" s="80"/>
      <c r="MYW310" s="80"/>
      <c r="MYX310" s="80"/>
      <c r="MYY310" s="80"/>
      <c r="MYZ310" s="80"/>
      <c r="MZA310" s="80"/>
      <c r="MZB310" s="80"/>
      <c r="MZC310" s="80"/>
      <c r="MZD310" s="80"/>
      <c r="MZE310" s="80"/>
      <c r="MZF310" s="80"/>
      <c r="MZG310" s="80"/>
      <c r="MZH310" s="80"/>
      <c r="MZI310" s="80"/>
      <c r="MZJ310" s="80"/>
      <c r="MZK310" s="80"/>
      <c r="MZL310" s="80"/>
      <c r="MZM310" s="80"/>
      <c r="MZN310" s="80"/>
      <c r="MZO310" s="80"/>
      <c r="MZP310" s="80"/>
      <c r="MZQ310" s="80"/>
      <c r="MZR310" s="80"/>
      <c r="MZS310" s="80"/>
      <c r="MZT310" s="80"/>
      <c r="MZU310" s="80"/>
      <c r="MZV310" s="80"/>
      <c r="MZW310" s="80"/>
      <c r="MZX310" s="80"/>
      <c r="MZY310" s="80"/>
      <c r="MZZ310" s="80"/>
      <c r="NAA310" s="80"/>
      <c r="NAB310" s="80"/>
      <c r="NAC310" s="80"/>
      <c r="NAD310" s="80"/>
      <c r="NAE310" s="80"/>
      <c r="NAF310" s="80"/>
      <c r="NAG310" s="80"/>
      <c r="NAH310" s="80"/>
      <c r="NAI310" s="80"/>
      <c r="NAJ310" s="80"/>
      <c r="NAK310" s="80"/>
      <c r="NAL310" s="80"/>
      <c r="NAM310" s="80"/>
      <c r="NAN310" s="80"/>
      <c r="NAO310" s="80"/>
      <c r="NAP310" s="80"/>
      <c r="NAQ310" s="80"/>
      <c r="NAR310" s="80"/>
      <c r="NAS310" s="80"/>
      <c r="NAT310" s="80"/>
      <c r="NAU310" s="80"/>
      <c r="NAV310" s="80"/>
      <c r="NAW310" s="80"/>
      <c r="NAX310" s="80"/>
      <c r="NAY310" s="80"/>
      <c r="NAZ310" s="80"/>
      <c r="NBA310" s="80"/>
      <c r="NBB310" s="80"/>
      <c r="NBC310" s="80"/>
      <c r="NBD310" s="80"/>
      <c r="NBE310" s="80"/>
      <c r="NBF310" s="80"/>
      <c r="NBG310" s="80"/>
      <c r="NBH310" s="80"/>
      <c r="NBI310" s="80"/>
      <c r="NBJ310" s="80"/>
      <c r="NBK310" s="80"/>
      <c r="NBL310" s="80"/>
      <c r="NBM310" s="80"/>
      <c r="NBN310" s="80"/>
      <c r="NBO310" s="80"/>
      <c r="NBP310" s="80"/>
      <c r="NBQ310" s="80"/>
      <c r="NBR310" s="80"/>
      <c r="NBS310" s="80"/>
      <c r="NBT310" s="80"/>
      <c r="NBU310" s="80"/>
      <c r="NBV310" s="80"/>
      <c r="NBW310" s="80"/>
      <c r="NBX310" s="80"/>
      <c r="NBY310" s="80"/>
      <c r="NBZ310" s="80"/>
      <c r="NCA310" s="80"/>
      <c r="NCB310" s="80"/>
      <c r="NCC310" s="80"/>
      <c r="NCD310" s="80"/>
      <c r="NCE310" s="80"/>
      <c r="NCF310" s="80"/>
      <c r="NCG310" s="80"/>
      <c r="NCH310" s="80"/>
      <c r="NCI310" s="80"/>
      <c r="NCJ310" s="80"/>
      <c r="NCK310" s="80"/>
      <c r="NCL310" s="80"/>
      <c r="NCM310" s="80"/>
      <c r="NCN310" s="80"/>
      <c r="NCO310" s="80"/>
      <c r="NCP310" s="80"/>
      <c r="NCQ310" s="80"/>
      <c r="NCR310" s="80"/>
      <c r="NCS310" s="80"/>
      <c r="NCT310" s="80"/>
      <c r="NCU310" s="80"/>
      <c r="NCV310" s="80"/>
      <c r="NCW310" s="80"/>
      <c r="NCX310" s="80"/>
      <c r="NCY310" s="80"/>
      <c r="NCZ310" s="80"/>
      <c r="NDA310" s="80"/>
      <c r="NDB310" s="80"/>
      <c r="NDC310" s="80"/>
      <c r="NDD310" s="80"/>
      <c r="NDE310" s="80"/>
      <c r="NDF310" s="80"/>
      <c r="NDG310" s="80"/>
      <c r="NDH310" s="80"/>
      <c r="NDI310" s="80"/>
      <c r="NDJ310" s="80"/>
      <c r="NDK310" s="80"/>
      <c r="NDL310" s="80"/>
      <c r="NDM310" s="80"/>
      <c r="NDN310" s="80"/>
      <c r="NDO310" s="80"/>
      <c r="NDP310" s="80"/>
      <c r="NDQ310" s="80"/>
      <c r="NDR310" s="80"/>
      <c r="NDS310" s="80"/>
      <c r="NDT310" s="80"/>
      <c r="NDU310" s="80"/>
      <c r="NDV310" s="80"/>
      <c r="NDW310" s="80"/>
      <c r="NDX310" s="80"/>
      <c r="NDY310" s="80"/>
      <c r="NDZ310" s="80"/>
      <c r="NEA310" s="80"/>
      <c r="NEB310" s="80"/>
      <c r="NEC310" s="80"/>
      <c r="NED310" s="80"/>
      <c r="NEE310" s="80"/>
      <c r="NEF310" s="80"/>
      <c r="NEG310" s="80"/>
      <c r="NEH310" s="80"/>
      <c r="NEI310" s="80"/>
      <c r="NEJ310" s="80"/>
      <c r="NEK310" s="80"/>
      <c r="NEL310" s="80"/>
      <c r="NEM310" s="80"/>
      <c r="NEN310" s="80"/>
      <c r="NEO310" s="80"/>
      <c r="NEP310" s="80"/>
      <c r="NEQ310" s="80"/>
      <c r="NER310" s="80"/>
      <c r="NES310" s="80"/>
      <c r="NET310" s="80"/>
      <c r="NEU310" s="80"/>
      <c r="NEV310" s="80"/>
      <c r="NEW310" s="80"/>
      <c r="NEX310" s="80"/>
      <c r="NEY310" s="80"/>
      <c r="NEZ310" s="80"/>
      <c r="NFA310" s="80"/>
      <c r="NFB310" s="80"/>
      <c r="NFC310" s="80"/>
      <c r="NFD310" s="80"/>
      <c r="NFE310" s="80"/>
      <c r="NFF310" s="80"/>
      <c r="NFG310" s="80"/>
      <c r="NFH310" s="80"/>
      <c r="NFI310" s="80"/>
      <c r="NFJ310" s="80"/>
      <c r="NFK310" s="80"/>
      <c r="NFL310" s="80"/>
      <c r="NFM310" s="80"/>
      <c r="NFN310" s="80"/>
      <c r="NFO310" s="80"/>
      <c r="NFP310" s="80"/>
      <c r="NFQ310" s="80"/>
      <c r="NFR310" s="80"/>
      <c r="NFS310" s="80"/>
      <c r="NFT310" s="80"/>
      <c r="NFU310" s="80"/>
      <c r="NFV310" s="80"/>
      <c r="NFW310" s="80"/>
      <c r="NFX310" s="80"/>
      <c r="NFY310" s="80"/>
      <c r="NFZ310" s="80"/>
      <c r="NGA310" s="80"/>
      <c r="NGB310" s="80"/>
      <c r="NGC310" s="80"/>
      <c r="NGD310" s="80"/>
      <c r="NGE310" s="80"/>
      <c r="NGF310" s="80"/>
      <c r="NGG310" s="80"/>
      <c r="NGH310" s="80"/>
      <c r="NGI310" s="80"/>
      <c r="NGJ310" s="80"/>
      <c r="NGK310" s="80"/>
      <c r="NGL310" s="80"/>
      <c r="NGM310" s="80"/>
      <c r="NGN310" s="80"/>
      <c r="NGO310" s="80"/>
      <c r="NGP310" s="80"/>
      <c r="NGQ310" s="80"/>
      <c r="NGR310" s="80"/>
      <c r="NGS310" s="80"/>
      <c r="NGT310" s="80"/>
      <c r="NGU310" s="80"/>
      <c r="NGV310" s="80"/>
      <c r="NGW310" s="80"/>
      <c r="NGX310" s="80"/>
      <c r="NGY310" s="80"/>
      <c r="NGZ310" s="80"/>
      <c r="NHA310" s="80"/>
      <c r="NHB310" s="80"/>
      <c r="NHC310" s="80"/>
      <c r="NHD310" s="80"/>
      <c r="NHE310" s="80"/>
      <c r="NHF310" s="80"/>
      <c r="NHG310" s="80"/>
      <c r="NHH310" s="80"/>
      <c r="NHI310" s="80"/>
      <c r="NHJ310" s="80"/>
      <c r="NHK310" s="80"/>
      <c r="NHL310" s="80"/>
      <c r="NHM310" s="80"/>
      <c r="NHN310" s="80"/>
      <c r="NHO310" s="80"/>
      <c r="NHP310" s="80"/>
      <c r="NHQ310" s="80"/>
      <c r="NHR310" s="80"/>
      <c r="NHS310" s="80"/>
      <c r="NHT310" s="80"/>
      <c r="NHU310" s="80"/>
      <c r="NHV310" s="80"/>
      <c r="NHW310" s="80"/>
      <c r="NHX310" s="80"/>
      <c r="NHY310" s="80"/>
      <c r="NHZ310" s="80"/>
      <c r="NIA310" s="80"/>
      <c r="NIB310" s="80"/>
      <c r="NIC310" s="80"/>
      <c r="NID310" s="80"/>
      <c r="NIE310" s="80"/>
      <c r="NIF310" s="80"/>
      <c r="NIG310" s="80"/>
      <c r="NIH310" s="80"/>
      <c r="NII310" s="80"/>
      <c r="NIJ310" s="80"/>
      <c r="NIK310" s="80"/>
      <c r="NIL310" s="80"/>
      <c r="NIM310" s="80"/>
      <c r="NIN310" s="80"/>
      <c r="NIO310" s="80"/>
      <c r="NIP310" s="80"/>
      <c r="NIQ310" s="80"/>
      <c r="NIR310" s="80"/>
      <c r="NIS310" s="80"/>
      <c r="NIT310" s="80"/>
      <c r="NIU310" s="80"/>
      <c r="NIV310" s="80"/>
      <c r="NIW310" s="80"/>
      <c r="NIX310" s="80"/>
      <c r="NIY310" s="80"/>
      <c r="NIZ310" s="80"/>
      <c r="NJA310" s="80"/>
      <c r="NJB310" s="80"/>
      <c r="NJC310" s="80"/>
      <c r="NJD310" s="80"/>
      <c r="NJE310" s="80"/>
      <c r="NJF310" s="80"/>
      <c r="NJG310" s="80"/>
      <c r="NJH310" s="80"/>
      <c r="NJI310" s="80"/>
      <c r="NJJ310" s="80"/>
      <c r="NJK310" s="80"/>
      <c r="NJL310" s="80"/>
      <c r="NJM310" s="80"/>
      <c r="NJN310" s="80"/>
      <c r="NJO310" s="80"/>
      <c r="NJP310" s="80"/>
      <c r="NJQ310" s="80"/>
      <c r="NJR310" s="80"/>
      <c r="NJS310" s="80"/>
      <c r="NJT310" s="80"/>
      <c r="NJU310" s="80"/>
      <c r="NJV310" s="80"/>
      <c r="NJW310" s="80"/>
      <c r="NJX310" s="80"/>
      <c r="NJY310" s="80"/>
      <c r="NJZ310" s="80"/>
      <c r="NKA310" s="80"/>
      <c r="NKB310" s="80"/>
      <c r="NKC310" s="80"/>
      <c r="NKD310" s="80"/>
      <c r="NKE310" s="80"/>
      <c r="NKF310" s="80"/>
      <c r="NKG310" s="80"/>
      <c r="NKH310" s="80"/>
      <c r="NKI310" s="80"/>
      <c r="NKJ310" s="80"/>
      <c r="NKK310" s="80"/>
      <c r="NKL310" s="80"/>
      <c r="NKM310" s="80"/>
      <c r="NKN310" s="80"/>
      <c r="NKO310" s="80"/>
      <c r="NKP310" s="80"/>
      <c r="NKQ310" s="80"/>
      <c r="NKR310" s="80"/>
      <c r="NKS310" s="80"/>
      <c r="NKT310" s="80"/>
      <c r="NKU310" s="80"/>
      <c r="NKV310" s="80"/>
      <c r="NKW310" s="80"/>
      <c r="NKX310" s="80"/>
      <c r="NKY310" s="80"/>
      <c r="NKZ310" s="80"/>
      <c r="NLA310" s="80"/>
      <c r="NLB310" s="80"/>
      <c r="NLC310" s="80"/>
      <c r="NLD310" s="80"/>
      <c r="NLE310" s="80"/>
      <c r="NLF310" s="80"/>
      <c r="NLG310" s="80"/>
      <c r="NLH310" s="80"/>
      <c r="NLI310" s="80"/>
      <c r="NLJ310" s="80"/>
      <c r="NLK310" s="80"/>
      <c r="NLL310" s="80"/>
      <c r="NLM310" s="80"/>
      <c r="NLN310" s="80"/>
      <c r="NLO310" s="80"/>
      <c r="NLP310" s="80"/>
      <c r="NLQ310" s="80"/>
      <c r="NLR310" s="80"/>
      <c r="NLS310" s="80"/>
      <c r="NLT310" s="80"/>
      <c r="NLU310" s="80"/>
      <c r="NLV310" s="80"/>
      <c r="NLW310" s="80"/>
      <c r="NLX310" s="80"/>
      <c r="NLY310" s="80"/>
      <c r="NLZ310" s="80"/>
      <c r="NMA310" s="80"/>
      <c r="NMB310" s="80"/>
      <c r="NMC310" s="80"/>
      <c r="NMD310" s="80"/>
      <c r="NME310" s="80"/>
      <c r="NMF310" s="80"/>
      <c r="NMG310" s="80"/>
      <c r="NMH310" s="80"/>
      <c r="NMI310" s="80"/>
      <c r="NMJ310" s="80"/>
      <c r="NMK310" s="80"/>
      <c r="NML310" s="80"/>
      <c r="NMM310" s="80"/>
      <c r="NMN310" s="80"/>
      <c r="NMO310" s="80"/>
      <c r="NMP310" s="80"/>
      <c r="NMQ310" s="80"/>
      <c r="NMR310" s="80"/>
      <c r="NMS310" s="80"/>
      <c r="NMT310" s="80"/>
      <c r="NMU310" s="80"/>
      <c r="NMV310" s="80"/>
      <c r="NMW310" s="80"/>
      <c r="NMX310" s="80"/>
      <c r="NMY310" s="80"/>
      <c r="NMZ310" s="80"/>
      <c r="NNA310" s="80"/>
      <c r="NNB310" s="80"/>
      <c r="NNC310" s="80"/>
      <c r="NND310" s="80"/>
      <c r="NNE310" s="80"/>
      <c r="NNF310" s="80"/>
      <c r="NNG310" s="80"/>
      <c r="NNH310" s="80"/>
      <c r="NNI310" s="80"/>
      <c r="NNJ310" s="80"/>
      <c r="NNK310" s="80"/>
      <c r="NNL310" s="80"/>
      <c r="NNM310" s="80"/>
      <c r="NNN310" s="80"/>
      <c r="NNO310" s="80"/>
      <c r="NNP310" s="80"/>
      <c r="NNQ310" s="80"/>
      <c r="NNR310" s="80"/>
      <c r="NNS310" s="80"/>
      <c r="NNT310" s="80"/>
      <c r="NNU310" s="80"/>
      <c r="NNV310" s="80"/>
      <c r="NNW310" s="80"/>
      <c r="NNX310" s="80"/>
      <c r="NNY310" s="80"/>
      <c r="NNZ310" s="80"/>
      <c r="NOA310" s="80"/>
      <c r="NOB310" s="80"/>
      <c r="NOC310" s="80"/>
      <c r="NOD310" s="80"/>
      <c r="NOE310" s="80"/>
      <c r="NOF310" s="80"/>
      <c r="NOG310" s="80"/>
      <c r="NOH310" s="80"/>
      <c r="NOI310" s="80"/>
      <c r="NOJ310" s="80"/>
      <c r="NOK310" s="80"/>
      <c r="NOL310" s="80"/>
      <c r="NOM310" s="80"/>
      <c r="NON310" s="80"/>
      <c r="NOO310" s="80"/>
      <c r="NOP310" s="80"/>
      <c r="NOQ310" s="80"/>
      <c r="NOR310" s="80"/>
      <c r="NOS310" s="80"/>
      <c r="NOT310" s="80"/>
      <c r="NOU310" s="80"/>
      <c r="NOV310" s="80"/>
      <c r="NOW310" s="80"/>
      <c r="NOX310" s="80"/>
      <c r="NOY310" s="80"/>
      <c r="NOZ310" s="80"/>
      <c r="NPA310" s="80"/>
      <c r="NPB310" s="80"/>
      <c r="NPC310" s="80"/>
      <c r="NPD310" s="80"/>
      <c r="NPE310" s="80"/>
      <c r="NPF310" s="80"/>
      <c r="NPG310" s="80"/>
      <c r="NPH310" s="80"/>
      <c r="NPI310" s="80"/>
      <c r="NPJ310" s="80"/>
      <c r="NPK310" s="80"/>
      <c r="NPL310" s="80"/>
      <c r="NPM310" s="80"/>
      <c r="NPN310" s="80"/>
      <c r="NPO310" s="80"/>
      <c r="NPP310" s="80"/>
      <c r="NPQ310" s="80"/>
      <c r="NPR310" s="80"/>
      <c r="NPS310" s="80"/>
      <c r="NPT310" s="80"/>
      <c r="NPU310" s="80"/>
      <c r="NPV310" s="80"/>
      <c r="NPW310" s="80"/>
      <c r="NPX310" s="80"/>
      <c r="NPY310" s="80"/>
      <c r="NPZ310" s="80"/>
      <c r="NQA310" s="80"/>
      <c r="NQB310" s="80"/>
      <c r="NQC310" s="80"/>
      <c r="NQD310" s="80"/>
      <c r="NQE310" s="80"/>
      <c r="NQF310" s="80"/>
      <c r="NQG310" s="80"/>
      <c r="NQH310" s="80"/>
      <c r="NQI310" s="80"/>
      <c r="NQJ310" s="80"/>
      <c r="NQK310" s="80"/>
      <c r="NQL310" s="80"/>
      <c r="NQM310" s="80"/>
      <c r="NQN310" s="80"/>
      <c r="NQO310" s="80"/>
      <c r="NQP310" s="80"/>
      <c r="NQQ310" s="80"/>
      <c r="NQR310" s="80"/>
      <c r="NQS310" s="80"/>
      <c r="NQT310" s="80"/>
      <c r="NQU310" s="80"/>
      <c r="NQV310" s="80"/>
      <c r="NQW310" s="80"/>
      <c r="NQX310" s="80"/>
      <c r="NQY310" s="80"/>
      <c r="NQZ310" s="80"/>
      <c r="NRA310" s="80"/>
      <c r="NRB310" s="80"/>
      <c r="NRC310" s="80"/>
      <c r="NRD310" s="80"/>
      <c r="NRE310" s="80"/>
      <c r="NRF310" s="80"/>
      <c r="NRG310" s="80"/>
      <c r="NRH310" s="80"/>
      <c r="NRI310" s="80"/>
      <c r="NRJ310" s="80"/>
      <c r="NRK310" s="80"/>
      <c r="NRL310" s="80"/>
      <c r="NRM310" s="80"/>
      <c r="NRN310" s="80"/>
      <c r="NRO310" s="80"/>
      <c r="NRP310" s="80"/>
      <c r="NRQ310" s="80"/>
      <c r="NRR310" s="80"/>
      <c r="NRS310" s="80"/>
      <c r="NRT310" s="80"/>
      <c r="NRU310" s="80"/>
      <c r="NRV310" s="80"/>
      <c r="NRW310" s="80"/>
      <c r="NRX310" s="80"/>
      <c r="NRY310" s="80"/>
      <c r="NRZ310" s="80"/>
      <c r="NSA310" s="80"/>
      <c r="NSB310" s="80"/>
      <c r="NSC310" s="80"/>
      <c r="NSD310" s="80"/>
      <c r="NSE310" s="80"/>
      <c r="NSF310" s="80"/>
      <c r="NSG310" s="80"/>
      <c r="NSH310" s="80"/>
      <c r="NSI310" s="80"/>
      <c r="NSJ310" s="80"/>
      <c r="NSK310" s="80"/>
      <c r="NSL310" s="80"/>
      <c r="NSM310" s="80"/>
      <c r="NSN310" s="80"/>
      <c r="NSO310" s="80"/>
      <c r="NSP310" s="80"/>
      <c r="NSQ310" s="80"/>
      <c r="NSR310" s="80"/>
      <c r="NSS310" s="80"/>
      <c r="NST310" s="80"/>
      <c r="NSU310" s="80"/>
      <c r="NSV310" s="80"/>
      <c r="NSW310" s="80"/>
      <c r="NSX310" s="80"/>
      <c r="NSY310" s="80"/>
      <c r="NSZ310" s="80"/>
      <c r="NTA310" s="80"/>
      <c r="NTB310" s="80"/>
      <c r="NTC310" s="80"/>
      <c r="NTD310" s="80"/>
      <c r="NTE310" s="80"/>
      <c r="NTF310" s="80"/>
      <c r="NTG310" s="80"/>
      <c r="NTH310" s="80"/>
      <c r="NTI310" s="80"/>
      <c r="NTJ310" s="80"/>
      <c r="NTK310" s="80"/>
      <c r="NTL310" s="80"/>
      <c r="NTM310" s="80"/>
      <c r="NTN310" s="80"/>
      <c r="NTO310" s="80"/>
      <c r="NTP310" s="80"/>
      <c r="NTQ310" s="80"/>
      <c r="NTR310" s="80"/>
      <c r="NTS310" s="80"/>
      <c r="NTT310" s="80"/>
      <c r="NTU310" s="80"/>
      <c r="NTV310" s="80"/>
      <c r="NTW310" s="80"/>
      <c r="NTX310" s="80"/>
      <c r="NTY310" s="80"/>
      <c r="NTZ310" s="80"/>
      <c r="NUA310" s="80"/>
      <c r="NUB310" s="80"/>
      <c r="NUC310" s="80"/>
      <c r="NUD310" s="80"/>
      <c r="NUE310" s="80"/>
      <c r="NUF310" s="80"/>
      <c r="NUG310" s="80"/>
      <c r="NUH310" s="80"/>
      <c r="NUI310" s="80"/>
      <c r="NUJ310" s="80"/>
      <c r="NUK310" s="80"/>
      <c r="NUL310" s="80"/>
      <c r="NUM310" s="80"/>
      <c r="NUN310" s="80"/>
      <c r="NUO310" s="80"/>
      <c r="NUP310" s="80"/>
      <c r="NUQ310" s="80"/>
      <c r="NUR310" s="80"/>
      <c r="NUS310" s="80"/>
      <c r="NUT310" s="80"/>
      <c r="NUU310" s="80"/>
      <c r="NUV310" s="80"/>
      <c r="NUW310" s="80"/>
      <c r="NUX310" s="80"/>
      <c r="NUY310" s="80"/>
      <c r="NUZ310" s="80"/>
      <c r="NVA310" s="80"/>
      <c r="NVB310" s="80"/>
      <c r="NVC310" s="80"/>
      <c r="NVD310" s="80"/>
      <c r="NVE310" s="80"/>
      <c r="NVF310" s="80"/>
      <c r="NVG310" s="80"/>
      <c r="NVH310" s="80"/>
      <c r="NVI310" s="80"/>
      <c r="NVJ310" s="80"/>
      <c r="NVK310" s="80"/>
      <c r="NVL310" s="80"/>
      <c r="NVM310" s="80"/>
      <c r="NVN310" s="80"/>
      <c r="NVO310" s="80"/>
      <c r="NVP310" s="80"/>
      <c r="NVQ310" s="80"/>
      <c r="NVR310" s="80"/>
      <c r="NVS310" s="80"/>
      <c r="NVT310" s="80"/>
      <c r="NVU310" s="80"/>
      <c r="NVV310" s="80"/>
      <c r="NVW310" s="80"/>
      <c r="NVX310" s="80"/>
      <c r="NVY310" s="80"/>
      <c r="NVZ310" s="80"/>
      <c r="NWA310" s="80"/>
      <c r="NWB310" s="80"/>
      <c r="NWC310" s="80"/>
      <c r="NWD310" s="80"/>
      <c r="NWE310" s="80"/>
      <c r="NWF310" s="80"/>
      <c r="NWG310" s="80"/>
      <c r="NWH310" s="80"/>
      <c r="NWI310" s="80"/>
      <c r="NWJ310" s="80"/>
      <c r="NWK310" s="80"/>
      <c r="NWL310" s="80"/>
      <c r="NWM310" s="80"/>
      <c r="NWN310" s="80"/>
      <c r="NWO310" s="80"/>
      <c r="NWP310" s="80"/>
      <c r="NWQ310" s="80"/>
      <c r="NWR310" s="80"/>
      <c r="NWS310" s="80"/>
      <c r="NWT310" s="80"/>
      <c r="NWU310" s="80"/>
      <c r="NWV310" s="80"/>
      <c r="NWW310" s="80"/>
      <c r="NWX310" s="80"/>
      <c r="NWY310" s="80"/>
      <c r="NWZ310" s="80"/>
      <c r="NXA310" s="80"/>
      <c r="NXB310" s="80"/>
      <c r="NXC310" s="80"/>
      <c r="NXD310" s="80"/>
      <c r="NXE310" s="80"/>
      <c r="NXF310" s="80"/>
      <c r="NXG310" s="80"/>
      <c r="NXH310" s="80"/>
      <c r="NXI310" s="80"/>
      <c r="NXJ310" s="80"/>
      <c r="NXK310" s="80"/>
      <c r="NXL310" s="80"/>
      <c r="NXM310" s="80"/>
      <c r="NXN310" s="80"/>
      <c r="NXO310" s="80"/>
      <c r="NXP310" s="80"/>
      <c r="NXQ310" s="80"/>
      <c r="NXR310" s="80"/>
      <c r="NXS310" s="80"/>
      <c r="NXT310" s="80"/>
      <c r="NXU310" s="80"/>
      <c r="NXV310" s="80"/>
      <c r="NXW310" s="80"/>
      <c r="NXX310" s="80"/>
      <c r="NXY310" s="80"/>
      <c r="NXZ310" s="80"/>
      <c r="NYA310" s="80"/>
      <c r="NYB310" s="80"/>
      <c r="NYC310" s="80"/>
      <c r="NYD310" s="80"/>
      <c r="NYE310" s="80"/>
      <c r="NYF310" s="80"/>
      <c r="NYG310" s="80"/>
      <c r="NYH310" s="80"/>
      <c r="NYI310" s="80"/>
      <c r="NYJ310" s="80"/>
      <c r="NYK310" s="80"/>
      <c r="NYL310" s="80"/>
      <c r="NYM310" s="80"/>
      <c r="NYN310" s="80"/>
      <c r="NYO310" s="80"/>
      <c r="NYP310" s="80"/>
      <c r="NYQ310" s="80"/>
      <c r="NYR310" s="80"/>
      <c r="NYS310" s="80"/>
      <c r="NYT310" s="80"/>
      <c r="NYU310" s="80"/>
      <c r="NYV310" s="80"/>
      <c r="NYW310" s="80"/>
      <c r="NYX310" s="80"/>
      <c r="NYY310" s="80"/>
      <c r="NYZ310" s="80"/>
      <c r="NZA310" s="80"/>
      <c r="NZB310" s="80"/>
      <c r="NZC310" s="80"/>
      <c r="NZD310" s="80"/>
      <c r="NZE310" s="80"/>
      <c r="NZF310" s="80"/>
      <c r="NZG310" s="80"/>
      <c r="NZH310" s="80"/>
      <c r="NZI310" s="80"/>
      <c r="NZJ310" s="80"/>
      <c r="NZK310" s="80"/>
      <c r="NZL310" s="80"/>
      <c r="NZM310" s="80"/>
      <c r="NZN310" s="80"/>
      <c r="NZO310" s="80"/>
      <c r="NZP310" s="80"/>
      <c r="NZQ310" s="80"/>
      <c r="NZR310" s="80"/>
      <c r="NZS310" s="80"/>
      <c r="NZT310" s="80"/>
      <c r="NZU310" s="80"/>
      <c r="NZV310" s="80"/>
      <c r="NZW310" s="80"/>
      <c r="NZX310" s="80"/>
      <c r="NZY310" s="80"/>
      <c r="NZZ310" s="80"/>
      <c r="OAA310" s="80"/>
      <c r="OAB310" s="80"/>
      <c r="OAC310" s="80"/>
      <c r="OAD310" s="80"/>
      <c r="OAE310" s="80"/>
      <c r="OAF310" s="80"/>
      <c r="OAG310" s="80"/>
      <c r="OAH310" s="80"/>
      <c r="OAI310" s="80"/>
      <c r="OAJ310" s="80"/>
      <c r="OAK310" s="80"/>
      <c r="OAL310" s="80"/>
      <c r="OAM310" s="80"/>
      <c r="OAN310" s="80"/>
      <c r="OAO310" s="80"/>
      <c r="OAP310" s="80"/>
      <c r="OAQ310" s="80"/>
      <c r="OAR310" s="80"/>
      <c r="OAS310" s="80"/>
      <c r="OAT310" s="80"/>
      <c r="OAU310" s="80"/>
      <c r="OAV310" s="80"/>
      <c r="OAW310" s="80"/>
      <c r="OAX310" s="80"/>
      <c r="OAY310" s="80"/>
      <c r="OAZ310" s="80"/>
      <c r="OBA310" s="80"/>
      <c r="OBB310" s="80"/>
      <c r="OBC310" s="80"/>
      <c r="OBD310" s="80"/>
      <c r="OBE310" s="80"/>
      <c r="OBF310" s="80"/>
      <c r="OBG310" s="80"/>
      <c r="OBH310" s="80"/>
      <c r="OBI310" s="80"/>
      <c r="OBJ310" s="80"/>
      <c r="OBK310" s="80"/>
      <c r="OBL310" s="80"/>
      <c r="OBM310" s="80"/>
      <c r="OBN310" s="80"/>
      <c r="OBO310" s="80"/>
      <c r="OBP310" s="80"/>
      <c r="OBQ310" s="80"/>
      <c r="OBR310" s="80"/>
      <c r="OBS310" s="80"/>
      <c r="OBT310" s="80"/>
      <c r="OBU310" s="80"/>
      <c r="OBV310" s="80"/>
      <c r="OBW310" s="80"/>
      <c r="OBX310" s="80"/>
      <c r="OBY310" s="80"/>
      <c r="OBZ310" s="80"/>
      <c r="OCA310" s="80"/>
      <c r="OCB310" s="80"/>
      <c r="OCC310" s="80"/>
      <c r="OCD310" s="80"/>
      <c r="OCE310" s="80"/>
      <c r="OCF310" s="80"/>
      <c r="OCG310" s="80"/>
      <c r="OCH310" s="80"/>
      <c r="OCI310" s="80"/>
      <c r="OCJ310" s="80"/>
      <c r="OCK310" s="80"/>
      <c r="OCL310" s="80"/>
      <c r="OCM310" s="80"/>
      <c r="OCN310" s="80"/>
      <c r="OCO310" s="80"/>
      <c r="OCP310" s="80"/>
      <c r="OCQ310" s="80"/>
      <c r="OCR310" s="80"/>
      <c r="OCS310" s="80"/>
      <c r="OCT310" s="80"/>
      <c r="OCU310" s="80"/>
      <c r="OCV310" s="80"/>
      <c r="OCW310" s="80"/>
      <c r="OCX310" s="80"/>
      <c r="OCY310" s="80"/>
      <c r="OCZ310" s="80"/>
      <c r="ODA310" s="80"/>
      <c r="ODB310" s="80"/>
      <c r="ODC310" s="80"/>
      <c r="ODD310" s="80"/>
      <c r="ODE310" s="80"/>
      <c r="ODF310" s="80"/>
      <c r="ODG310" s="80"/>
      <c r="ODH310" s="80"/>
      <c r="ODI310" s="80"/>
      <c r="ODJ310" s="80"/>
      <c r="ODK310" s="80"/>
      <c r="ODL310" s="80"/>
      <c r="ODM310" s="80"/>
      <c r="ODN310" s="80"/>
      <c r="ODO310" s="80"/>
      <c r="ODP310" s="80"/>
      <c r="ODQ310" s="80"/>
      <c r="ODR310" s="80"/>
      <c r="ODS310" s="80"/>
      <c r="ODT310" s="80"/>
      <c r="ODU310" s="80"/>
      <c r="ODV310" s="80"/>
      <c r="ODW310" s="80"/>
      <c r="ODX310" s="80"/>
      <c r="ODY310" s="80"/>
      <c r="ODZ310" s="80"/>
      <c r="OEA310" s="80"/>
      <c r="OEB310" s="80"/>
      <c r="OEC310" s="80"/>
      <c r="OED310" s="80"/>
      <c r="OEE310" s="80"/>
      <c r="OEF310" s="80"/>
      <c r="OEG310" s="80"/>
      <c r="OEH310" s="80"/>
      <c r="OEI310" s="80"/>
      <c r="OEJ310" s="80"/>
      <c r="OEK310" s="80"/>
      <c r="OEL310" s="80"/>
      <c r="OEM310" s="80"/>
      <c r="OEN310" s="80"/>
      <c r="OEO310" s="80"/>
      <c r="OEP310" s="80"/>
      <c r="OEQ310" s="80"/>
      <c r="OER310" s="80"/>
      <c r="OES310" s="80"/>
      <c r="OET310" s="80"/>
      <c r="OEU310" s="80"/>
      <c r="OEV310" s="80"/>
      <c r="OEW310" s="80"/>
      <c r="OEX310" s="80"/>
      <c r="OEY310" s="80"/>
      <c r="OEZ310" s="80"/>
      <c r="OFA310" s="80"/>
      <c r="OFB310" s="80"/>
      <c r="OFC310" s="80"/>
      <c r="OFD310" s="80"/>
      <c r="OFE310" s="80"/>
      <c r="OFF310" s="80"/>
      <c r="OFG310" s="80"/>
      <c r="OFH310" s="80"/>
      <c r="OFI310" s="80"/>
      <c r="OFJ310" s="80"/>
      <c r="OFK310" s="80"/>
      <c r="OFL310" s="80"/>
      <c r="OFM310" s="80"/>
      <c r="OFN310" s="80"/>
      <c r="OFO310" s="80"/>
      <c r="OFP310" s="80"/>
      <c r="OFQ310" s="80"/>
      <c r="OFR310" s="80"/>
      <c r="OFS310" s="80"/>
      <c r="OFT310" s="80"/>
      <c r="OFU310" s="80"/>
      <c r="OFV310" s="80"/>
      <c r="OFW310" s="80"/>
      <c r="OFX310" s="80"/>
      <c r="OFY310" s="80"/>
      <c r="OFZ310" s="80"/>
      <c r="OGA310" s="80"/>
      <c r="OGB310" s="80"/>
      <c r="OGC310" s="80"/>
      <c r="OGD310" s="80"/>
      <c r="OGE310" s="80"/>
      <c r="OGF310" s="80"/>
      <c r="OGG310" s="80"/>
      <c r="OGH310" s="80"/>
      <c r="OGI310" s="80"/>
      <c r="OGJ310" s="80"/>
      <c r="OGK310" s="80"/>
      <c r="OGL310" s="80"/>
      <c r="OGM310" s="80"/>
      <c r="OGN310" s="80"/>
      <c r="OGO310" s="80"/>
      <c r="OGP310" s="80"/>
      <c r="OGQ310" s="80"/>
      <c r="OGR310" s="80"/>
      <c r="OGS310" s="80"/>
      <c r="OGT310" s="80"/>
      <c r="OGU310" s="80"/>
      <c r="OGV310" s="80"/>
      <c r="OGW310" s="80"/>
      <c r="OGX310" s="80"/>
      <c r="OGY310" s="80"/>
      <c r="OGZ310" s="80"/>
      <c r="OHA310" s="80"/>
      <c r="OHB310" s="80"/>
      <c r="OHC310" s="80"/>
      <c r="OHD310" s="80"/>
      <c r="OHE310" s="80"/>
      <c r="OHF310" s="80"/>
      <c r="OHG310" s="80"/>
      <c r="OHH310" s="80"/>
      <c r="OHI310" s="80"/>
      <c r="OHJ310" s="80"/>
      <c r="OHK310" s="80"/>
      <c r="OHL310" s="80"/>
      <c r="OHM310" s="80"/>
      <c r="OHN310" s="80"/>
      <c r="OHO310" s="80"/>
      <c r="OHP310" s="80"/>
      <c r="OHQ310" s="80"/>
      <c r="OHR310" s="80"/>
      <c r="OHS310" s="80"/>
      <c r="OHT310" s="80"/>
      <c r="OHU310" s="80"/>
      <c r="OHV310" s="80"/>
      <c r="OHW310" s="80"/>
      <c r="OHX310" s="80"/>
      <c r="OHY310" s="80"/>
      <c r="OHZ310" s="80"/>
      <c r="OIA310" s="80"/>
      <c r="OIB310" s="80"/>
      <c r="OIC310" s="80"/>
      <c r="OID310" s="80"/>
      <c r="OIE310" s="80"/>
      <c r="OIF310" s="80"/>
      <c r="OIG310" s="80"/>
      <c r="OIH310" s="80"/>
      <c r="OII310" s="80"/>
      <c r="OIJ310" s="80"/>
      <c r="OIK310" s="80"/>
      <c r="OIL310" s="80"/>
      <c r="OIM310" s="80"/>
      <c r="OIN310" s="80"/>
      <c r="OIO310" s="80"/>
      <c r="OIP310" s="80"/>
      <c r="OIQ310" s="80"/>
      <c r="OIR310" s="80"/>
      <c r="OIS310" s="80"/>
      <c r="OIT310" s="80"/>
      <c r="OIU310" s="80"/>
      <c r="OIV310" s="80"/>
      <c r="OIW310" s="80"/>
      <c r="OIX310" s="80"/>
      <c r="OIY310" s="80"/>
      <c r="OIZ310" s="80"/>
      <c r="OJA310" s="80"/>
      <c r="OJB310" s="80"/>
      <c r="OJC310" s="80"/>
      <c r="OJD310" s="80"/>
      <c r="OJE310" s="80"/>
      <c r="OJF310" s="80"/>
      <c r="OJG310" s="80"/>
      <c r="OJH310" s="80"/>
      <c r="OJI310" s="80"/>
      <c r="OJJ310" s="80"/>
      <c r="OJK310" s="80"/>
      <c r="OJL310" s="80"/>
      <c r="OJM310" s="80"/>
      <c r="OJN310" s="80"/>
      <c r="OJO310" s="80"/>
      <c r="OJP310" s="80"/>
      <c r="OJQ310" s="80"/>
      <c r="OJR310" s="80"/>
      <c r="OJS310" s="80"/>
      <c r="OJT310" s="80"/>
      <c r="OJU310" s="80"/>
      <c r="OJV310" s="80"/>
      <c r="OJW310" s="80"/>
      <c r="OJX310" s="80"/>
      <c r="OJY310" s="80"/>
      <c r="OJZ310" s="80"/>
      <c r="OKA310" s="80"/>
      <c r="OKB310" s="80"/>
      <c r="OKC310" s="80"/>
      <c r="OKD310" s="80"/>
      <c r="OKE310" s="80"/>
      <c r="OKF310" s="80"/>
      <c r="OKG310" s="80"/>
      <c r="OKH310" s="80"/>
      <c r="OKI310" s="80"/>
      <c r="OKJ310" s="80"/>
      <c r="OKK310" s="80"/>
      <c r="OKL310" s="80"/>
      <c r="OKM310" s="80"/>
      <c r="OKN310" s="80"/>
      <c r="OKO310" s="80"/>
      <c r="OKP310" s="80"/>
      <c r="OKQ310" s="80"/>
      <c r="OKR310" s="80"/>
      <c r="OKS310" s="80"/>
      <c r="OKT310" s="80"/>
      <c r="OKU310" s="80"/>
      <c r="OKV310" s="80"/>
      <c r="OKW310" s="80"/>
      <c r="OKX310" s="80"/>
      <c r="OKY310" s="80"/>
      <c r="OKZ310" s="80"/>
      <c r="OLA310" s="80"/>
      <c r="OLB310" s="80"/>
      <c r="OLC310" s="80"/>
      <c r="OLD310" s="80"/>
      <c r="OLE310" s="80"/>
      <c r="OLF310" s="80"/>
      <c r="OLG310" s="80"/>
      <c r="OLH310" s="80"/>
      <c r="OLI310" s="80"/>
      <c r="OLJ310" s="80"/>
      <c r="OLK310" s="80"/>
      <c r="OLL310" s="80"/>
      <c r="OLM310" s="80"/>
      <c r="OLN310" s="80"/>
      <c r="OLO310" s="80"/>
      <c r="OLP310" s="80"/>
      <c r="OLQ310" s="80"/>
      <c r="OLR310" s="80"/>
      <c r="OLS310" s="80"/>
      <c r="OLT310" s="80"/>
      <c r="OLU310" s="80"/>
      <c r="OLV310" s="80"/>
      <c r="OLW310" s="80"/>
      <c r="OLX310" s="80"/>
      <c r="OLY310" s="80"/>
      <c r="OLZ310" s="80"/>
      <c r="OMA310" s="80"/>
      <c r="OMB310" s="80"/>
      <c r="OMC310" s="80"/>
      <c r="OMD310" s="80"/>
      <c r="OME310" s="80"/>
      <c r="OMF310" s="80"/>
      <c r="OMG310" s="80"/>
      <c r="OMH310" s="80"/>
      <c r="OMI310" s="80"/>
      <c r="OMJ310" s="80"/>
      <c r="OMK310" s="80"/>
      <c r="OML310" s="80"/>
      <c r="OMM310" s="80"/>
      <c r="OMN310" s="80"/>
      <c r="OMO310" s="80"/>
      <c r="OMP310" s="80"/>
      <c r="OMQ310" s="80"/>
      <c r="OMR310" s="80"/>
      <c r="OMS310" s="80"/>
      <c r="OMT310" s="80"/>
      <c r="OMU310" s="80"/>
      <c r="OMV310" s="80"/>
      <c r="OMW310" s="80"/>
      <c r="OMX310" s="80"/>
      <c r="OMY310" s="80"/>
      <c r="OMZ310" s="80"/>
      <c r="ONA310" s="80"/>
      <c r="ONB310" s="80"/>
      <c r="ONC310" s="80"/>
      <c r="OND310" s="80"/>
      <c r="ONE310" s="80"/>
      <c r="ONF310" s="80"/>
      <c r="ONG310" s="80"/>
      <c r="ONH310" s="80"/>
      <c r="ONI310" s="80"/>
      <c r="ONJ310" s="80"/>
      <c r="ONK310" s="80"/>
      <c r="ONL310" s="80"/>
      <c r="ONM310" s="80"/>
      <c r="ONN310" s="80"/>
      <c r="ONO310" s="80"/>
      <c r="ONP310" s="80"/>
      <c r="ONQ310" s="80"/>
      <c r="ONR310" s="80"/>
      <c r="ONS310" s="80"/>
      <c r="ONT310" s="80"/>
      <c r="ONU310" s="80"/>
      <c r="ONV310" s="80"/>
      <c r="ONW310" s="80"/>
      <c r="ONX310" s="80"/>
      <c r="ONY310" s="80"/>
      <c r="ONZ310" s="80"/>
      <c r="OOA310" s="80"/>
      <c r="OOB310" s="80"/>
      <c r="OOC310" s="80"/>
      <c r="OOD310" s="80"/>
      <c r="OOE310" s="80"/>
      <c r="OOF310" s="80"/>
      <c r="OOG310" s="80"/>
      <c r="OOH310" s="80"/>
      <c r="OOI310" s="80"/>
      <c r="OOJ310" s="80"/>
      <c r="OOK310" s="80"/>
      <c r="OOL310" s="80"/>
      <c r="OOM310" s="80"/>
      <c r="OON310" s="80"/>
      <c r="OOO310" s="80"/>
      <c r="OOP310" s="80"/>
      <c r="OOQ310" s="80"/>
      <c r="OOR310" s="80"/>
      <c r="OOS310" s="80"/>
      <c r="OOT310" s="80"/>
      <c r="OOU310" s="80"/>
      <c r="OOV310" s="80"/>
      <c r="OOW310" s="80"/>
      <c r="OOX310" s="80"/>
      <c r="OOY310" s="80"/>
      <c r="OOZ310" s="80"/>
      <c r="OPA310" s="80"/>
      <c r="OPB310" s="80"/>
      <c r="OPC310" s="80"/>
      <c r="OPD310" s="80"/>
      <c r="OPE310" s="80"/>
      <c r="OPF310" s="80"/>
      <c r="OPG310" s="80"/>
      <c r="OPH310" s="80"/>
      <c r="OPI310" s="80"/>
      <c r="OPJ310" s="80"/>
      <c r="OPK310" s="80"/>
      <c r="OPL310" s="80"/>
      <c r="OPM310" s="80"/>
      <c r="OPN310" s="80"/>
      <c r="OPO310" s="80"/>
      <c r="OPP310" s="80"/>
      <c r="OPQ310" s="80"/>
      <c r="OPR310" s="80"/>
      <c r="OPS310" s="80"/>
      <c r="OPT310" s="80"/>
      <c r="OPU310" s="80"/>
      <c r="OPV310" s="80"/>
      <c r="OPW310" s="80"/>
      <c r="OPX310" s="80"/>
      <c r="OPY310" s="80"/>
      <c r="OPZ310" s="80"/>
      <c r="OQA310" s="80"/>
      <c r="OQB310" s="80"/>
      <c r="OQC310" s="80"/>
      <c r="OQD310" s="80"/>
      <c r="OQE310" s="80"/>
      <c r="OQF310" s="80"/>
      <c r="OQG310" s="80"/>
      <c r="OQH310" s="80"/>
      <c r="OQI310" s="80"/>
      <c r="OQJ310" s="80"/>
      <c r="OQK310" s="80"/>
      <c r="OQL310" s="80"/>
      <c r="OQM310" s="80"/>
      <c r="OQN310" s="80"/>
      <c r="OQO310" s="80"/>
      <c r="OQP310" s="80"/>
      <c r="OQQ310" s="80"/>
      <c r="OQR310" s="80"/>
      <c r="OQS310" s="80"/>
      <c r="OQT310" s="80"/>
      <c r="OQU310" s="80"/>
      <c r="OQV310" s="80"/>
      <c r="OQW310" s="80"/>
      <c r="OQX310" s="80"/>
      <c r="OQY310" s="80"/>
      <c r="OQZ310" s="80"/>
      <c r="ORA310" s="80"/>
      <c r="ORB310" s="80"/>
      <c r="ORC310" s="80"/>
      <c r="ORD310" s="80"/>
      <c r="ORE310" s="80"/>
      <c r="ORF310" s="80"/>
      <c r="ORG310" s="80"/>
      <c r="ORH310" s="80"/>
      <c r="ORI310" s="80"/>
      <c r="ORJ310" s="80"/>
      <c r="ORK310" s="80"/>
      <c r="ORL310" s="80"/>
      <c r="ORM310" s="80"/>
      <c r="ORN310" s="80"/>
      <c r="ORO310" s="80"/>
      <c r="ORP310" s="80"/>
      <c r="ORQ310" s="80"/>
      <c r="ORR310" s="80"/>
      <c r="ORS310" s="80"/>
      <c r="ORT310" s="80"/>
      <c r="ORU310" s="80"/>
      <c r="ORV310" s="80"/>
      <c r="ORW310" s="80"/>
      <c r="ORX310" s="80"/>
      <c r="ORY310" s="80"/>
      <c r="ORZ310" s="80"/>
      <c r="OSA310" s="80"/>
      <c r="OSB310" s="80"/>
      <c r="OSC310" s="80"/>
      <c r="OSD310" s="80"/>
      <c r="OSE310" s="80"/>
      <c r="OSF310" s="80"/>
      <c r="OSG310" s="80"/>
      <c r="OSH310" s="80"/>
      <c r="OSI310" s="80"/>
      <c r="OSJ310" s="80"/>
      <c r="OSK310" s="80"/>
      <c r="OSL310" s="80"/>
      <c r="OSM310" s="80"/>
      <c r="OSN310" s="80"/>
      <c r="OSO310" s="80"/>
      <c r="OSP310" s="80"/>
      <c r="OSQ310" s="80"/>
      <c r="OSR310" s="80"/>
      <c r="OSS310" s="80"/>
      <c r="OST310" s="80"/>
      <c r="OSU310" s="80"/>
      <c r="OSV310" s="80"/>
      <c r="OSW310" s="80"/>
      <c r="OSX310" s="80"/>
      <c r="OSY310" s="80"/>
      <c r="OSZ310" s="80"/>
      <c r="OTA310" s="80"/>
      <c r="OTB310" s="80"/>
      <c r="OTC310" s="80"/>
      <c r="OTD310" s="80"/>
      <c r="OTE310" s="80"/>
      <c r="OTF310" s="80"/>
      <c r="OTG310" s="80"/>
      <c r="OTH310" s="80"/>
      <c r="OTI310" s="80"/>
      <c r="OTJ310" s="80"/>
      <c r="OTK310" s="80"/>
      <c r="OTL310" s="80"/>
      <c r="OTM310" s="80"/>
      <c r="OTN310" s="80"/>
      <c r="OTO310" s="80"/>
      <c r="OTP310" s="80"/>
      <c r="OTQ310" s="80"/>
      <c r="OTR310" s="80"/>
      <c r="OTS310" s="80"/>
      <c r="OTT310" s="80"/>
      <c r="OTU310" s="80"/>
      <c r="OTV310" s="80"/>
      <c r="OTW310" s="80"/>
      <c r="OTX310" s="80"/>
      <c r="OTY310" s="80"/>
      <c r="OTZ310" s="80"/>
      <c r="OUA310" s="80"/>
      <c r="OUB310" s="80"/>
      <c r="OUC310" s="80"/>
      <c r="OUD310" s="80"/>
      <c r="OUE310" s="80"/>
      <c r="OUF310" s="80"/>
      <c r="OUG310" s="80"/>
      <c r="OUH310" s="80"/>
      <c r="OUI310" s="80"/>
      <c r="OUJ310" s="80"/>
      <c r="OUK310" s="80"/>
      <c r="OUL310" s="80"/>
      <c r="OUM310" s="80"/>
      <c r="OUN310" s="80"/>
      <c r="OUO310" s="80"/>
      <c r="OUP310" s="80"/>
      <c r="OUQ310" s="80"/>
      <c r="OUR310" s="80"/>
      <c r="OUS310" s="80"/>
      <c r="OUT310" s="80"/>
      <c r="OUU310" s="80"/>
      <c r="OUV310" s="80"/>
      <c r="OUW310" s="80"/>
      <c r="OUX310" s="80"/>
      <c r="OUY310" s="80"/>
      <c r="OUZ310" s="80"/>
      <c r="OVA310" s="80"/>
      <c r="OVB310" s="80"/>
      <c r="OVC310" s="80"/>
      <c r="OVD310" s="80"/>
      <c r="OVE310" s="80"/>
      <c r="OVF310" s="80"/>
      <c r="OVG310" s="80"/>
      <c r="OVH310" s="80"/>
      <c r="OVI310" s="80"/>
      <c r="OVJ310" s="80"/>
      <c r="OVK310" s="80"/>
      <c r="OVL310" s="80"/>
      <c r="OVM310" s="80"/>
      <c r="OVN310" s="80"/>
      <c r="OVO310" s="80"/>
      <c r="OVP310" s="80"/>
      <c r="OVQ310" s="80"/>
      <c r="OVR310" s="80"/>
      <c r="OVS310" s="80"/>
      <c r="OVT310" s="80"/>
      <c r="OVU310" s="80"/>
      <c r="OVV310" s="80"/>
      <c r="OVW310" s="80"/>
      <c r="OVX310" s="80"/>
      <c r="OVY310" s="80"/>
      <c r="OVZ310" s="80"/>
      <c r="OWA310" s="80"/>
      <c r="OWB310" s="80"/>
      <c r="OWC310" s="80"/>
      <c r="OWD310" s="80"/>
      <c r="OWE310" s="80"/>
      <c r="OWF310" s="80"/>
      <c r="OWG310" s="80"/>
      <c r="OWH310" s="80"/>
      <c r="OWI310" s="80"/>
      <c r="OWJ310" s="80"/>
      <c r="OWK310" s="80"/>
      <c r="OWL310" s="80"/>
      <c r="OWM310" s="80"/>
      <c r="OWN310" s="80"/>
      <c r="OWO310" s="80"/>
      <c r="OWP310" s="80"/>
      <c r="OWQ310" s="80"/>
      <c r="OWR310" s="80"/>
      <c r="OWS310" s="80"/>
      <c r="OWT310" s="80"/>
      <c r="OWU310" s="80"/>
      <c r="OWV310" s="80"/>
      <c r="OWW310" s="80"/>
      <c r="OWX310" s="80"/>
      <c r="OWY310" s="80"/>
      <c r="OWZ310" s="80"/>
      <c r="OXA310" s="80"/>
      <c r="OXB310" s="80"/>
      <c r="OXC310" s="80"/>
      <c r="OXD310" s="80"/>
      <c r="OXE310" s="80"/>
      <c r="OXF310" s="80"/>
      <c r="OXG310" s="80"/>
      <c r="OXH310" s="80"/>
      <c r="OXI310" s="80"/>
      <c r="OXJ310" s="80"/>
      <c r="OXK310" s="80"/>
      <c r="OXL310" s="80"/>
      <c r="OXM310" s="80"/>
      <c r="OXN310" s="80"/>
      <c r="OXO310" s="80"/>
      <c r="OXP310" s="80"/>
      <c r="OXQ310" s="80"/>
      <c r="OXR310" s="80"/>
      <c r="OXS310" s="80"/>
      <c r="OXT310" s="80"/>
      <c r="OXU310" s="80"/>
      <c r="OXV310" s="80"/>
      <c r="OXW310" s="80"/>
      <c r="OXX310" s="80"/>
      <c r="OXY310" s="80"/>
      <c r="OXZ310" s="80"/>
      <c r="OYA310" s="80"/>
      <c r="OYB310" s="80"/>
      <c r="OYC310" s="80"/>
      <c r="OYD310" s="80"/>
      <c r="OYE310" s="80"/>
      <c r="OYF310" s="80"/>
      <c r="OYG310" s="80"/>
      <c r="OYH310" s="80"/>
      <c r="OYI310" s="80"/>
      <c r="OYJ310" s="80"/>
      <c r="OYK310" s="80"/>
      <c r="OYL310" s="80"/>
      <c r="OYM310" s="80"/>
      <c r="OYN310" s="80"/>
      <c r="OYO310" s="80"/>
      <c r="OYP310" s="80"/>
      <c r="OYQ310" s="80"/>
      <c r="OYR310" s="80"/>
      <c r="OYS310" s="80"/>
      <c r="OYT310" s="80"/>
      <c r="OYU310" s="80"/>
      <c r="OYV310" s="80"/>
      <c r="OYW310" s="80"/>
      <c r="OYX310" s="80"/>
      <c r="OYY310" s="80"/>
      <c r="OYZ310" s="80"/>
      <c r="OZA310" s="80"/>
      <c r="OZB310" s="80"/>
      <c r="OZC310" s="80"/>
      <c r="OZD310" s="80"/>
      <c r="OZE310" s="80"/>
      <c r="OZF310" s="80"/>
      <c r="OZG310" s="80"/>
      <c r="OZH310" s="80"/>
      <c r="OZI310" s="80"/>
      <c r="OZJ310" s="80"/>
      <c r="OZK310" s="80"/>
      <c r="OZL310" s="80"/>
      <c r="OZM310" s="80"/>
      <c r="OZN310" s="80"/>
      <c r="OZO310" s="80"/>
      <c r="OZP310" s="80"/>
      <c r="OZQ310" s="80"/>
      <c r="OZR310" s="80"/>
      <c r="OZS310" s="80"/>
      <c r="OZT310" s="80"/>
      <c r="OZU310" s="80"/>
      <c r="OZV310" s="80"/>
      <c r="OZW310" s="80"/>
      <c r="OZX310" s="80"/>
      <c r="OZY310" s="80"/>
      <c r="OZZ310" s="80"/>
      <c r="PAA310" s="80"/>
      <c r="PAB310" s="80"/>
      <c r="PAC310" s="80"/>
      <c r="PAD310" s="80"/>
      <c r="PAE310" s="80"/>
      <c r="PAF310" s="80"/>
      <c r="PAG310" s="80"/>
      <c r="PAH310" s="80"/>
      <c r="PAI310" s="80"/>
      <c r="PAJ310" s="80"/>
      <c r="PAK310" s="80"/>
      <c r="PAL310" s="80"/>
      <c r="PAM310" s="80"/>
      <c r="PAN310" s="80"/>
      <c r="PAO310" s="80"/>
      <c r="PAP310" s="80"/>
      <c r="PAQ310" s="80"/>
      <c r="PAR310" s="80"/>
      <c r="PAS310" s="80"/>
      <c r="PAT310" s="80"/>
      <c r="PAU310" s="80"/>
      <c r="PAV310" s="80"/>
      <c r="PAW310" s="80"/>
      <c r="PAX310" s="80"/>
      <c r="PAY310" s="80"/>
      <c r="PAZ310" s="80"/>
      <c r="PBA310" s="80"/>
      <c r="PBB310" s="80"/>
      <c r="PBC310" s="80"/>
      <c r="PBD310" s="80"/>
      <c r="PBE310" s="80"/>
      <c r="PBF310" s="80"/>
      <c r="PBG310" s="80"/>
      <c r="PBH310" s="80"/>
      <c r="PBI310" s="80"/>
      <c r="PBJ310" s="80"/>
      <c r="PBK310" s="80"/>
      <c r="PBL310" s="80"/>
      <c r="PBM310" s="80"/>
      <c r="PBN310" s="80"/>
      <c r="PBO310" s="80"/>
      <c r="PBP310" s="80"/>
      <c r="PBQ310" s="80"/>
      <c r="PBR310" s="80"/>
      <c r="PBS310" s="80"/>
      <c r="PBT310" s="80"/>
      <c r="PBU310" s="80"/>
      <c r="PBV310" s="80"/>
      <c r="PBW310" s="80"/>
      <c r="PBX310" s="80"/>
      <c r="PBY310" s="80"/>
      <c r="PBZ310" s="80"/>
      <c r="PCA310" s="80"/>
      <c r="PCB310" s="80"/>
      <c r="PCC310" s="80"/>
      <c r="PCD310" s="80"/>
      <c r="PCE310" s="80"/>
      <c r="PCF310" s="80"/>
      <c r="PCG310" s="80"/>
      <c r="PCH310" s="80"/>
      <c r="PCI310" s="80"/>
      <c r="PCJ310" s="80"/>
      <c r="PCK310" s="80"/>
      <c r="PCL310" s="80"/>
      <c r="PCM310" s="80"/>
      <c r="PCN310" s="80"/>
      <c r="PCO310" s="80"/>
      <c r="PCP310" s="80"/>
      <c r="PCQ310" s="80"/>
      <c r="PCR310" s="80"/>
      <c r="PCS310" s="80"/>
      <c r="PCT310" s="80"/>
      <c r="PCU310" s="80"/>
      <c r="PCV310" s="80"/>
      <c r="PCW310" s="80"/>
      <c r="PCX310" s="80"/>
      <c r="PCY310" s="80"/>
      <c r="PCZ310" s="80"/>
      <c r="PDA310" s="80"/>
      <c r="PDB310" s="80"/>
      <c r="PDC310" s="80"/>
      <c r="PDD310" s="80"/>
      <c r="PDE310" s="80"/>
      <c r="PDF310" s="80"/>
      <c r="PDG310" s="80"/>
      <c r="PDH310" s="80"/>
      <c r="PDI310" s="80"/>
      <c r="PDJ310" s="80"/>
      <c r="PDK310" s="80"/>
      <c r="PDL310" s="80"/>
      <c r="PDM310" s="80"/>
      <c r="PDN310" s="80"/>
      <c r="PDO310" s="80"/>
      <c r="PDP310" s="80"/>
      <c r="PDQ310" s="80"/>
      <c r="PDR310" s="80"/>
      <c r="PDS310" s="80"/>
      <c r="PDT310" s="80"/>
      <c r="PDU310" s="80"/>
      <c r="PDV310" s="80"/>
      <c r="PDW310" s="80"/>
      <c r="PDX310" s="80"/>
      <c r="PDY310" s="80"/>
      <c r="PDZ310" s="80"/>
      <c r="PEA310" s="80"/>
      <c r="PEB310" s="80"/>
      <c r="PEC310" s="80"/>
      <c r="PED310" s="80"/>
      <c r="PEE310" s="80"/>
      <c r="PEF310" s="80"/>
      <c r="PEG310" s="80"/>
      <c r="PEH310" s="80"/>
      <c r="PEI310" s="80"/>
      <c r="PEJ310" s="80"/>
      <c r="PEK310" s="80"/>
      <c r="PEL310" s="80"/>
      <c r="PEM310" s="80"/>
      <c r="PEN310" s="80"/>
      <c r="PEO310" s="80"/>
      <c r="PEP310" s="80"/>
      <c r="PEQ310" s="80"/>
      <c r="PER310" s="80"/>
      <c r="PES310" s="80"/>
      <c r="PET310" s="80"/>
      <c r="PEU310" s="80"/>
      <c r="PEV310" s="80"/>
      <c r="PEW310" s="80"/>
      <c r="PEX310" s="80"/>
      <c r="PEY310" s="80"/>
      <c r="PEZ310" s="80"/>
      <c r="PFA310" s="80"/>
      <c r="PFB310" s="80"/>
      <c r="PFC310" s="80"/>
      <c r="PFD310" s="80"/>
      <c r="PFE310" s="80"/>
      <c r="PFF310" s="80"/>
      <c r="PFG310" s="80"/>
      <c r="PFH310" s="80"/>
      <c r="PFI310" s="80"/>
      <c r="PFJ310" s="80"/>
      <c r="PFK310" s="80"/>
      <c r="PFL310" s="80"/>
      <c r="PFM310" s="80"/>
      <c r="PFN310" s="80"/>
      <c r="PFO310" s="80"/>
      <c r="PFP310" s="80"/>
      <c r="PFQ310" s="80"/>
      <c r="PFR310" s="80"/>
      <c r="PFS310" s="80"/>
      <c r="PFT310" s="80"/>
      <c r="PFU310" s="80"/>
      <c r="PFV310" s="80"/>
      <c r="PFW310" s="80"/>
      <c r="PFX310" s="80"/>
      <c r="PFY310" s="80"/>
      <c r="PFZ310" s="80"/>
      <c r="PGA310" s="80"/>
      <c r="PGB310" s="80"/>
      <c r="PGC310" s="80"/>
      <c r="PGD310" s="80"/>
      <c r="PGE310" s="80"/>
      <c r="PGF310" s="80"/>
      <c r="PGG310" s="80"/>
      <c r="PGH310" s="80"/>
      <c r="PGI310" s="80"/>
      <c r="PGJ310" s="80"/>
      <c r="PGK310" s="80"/>
      <c r="PGL310" s="80"/>
      <c r="PGM310" s="80"/>
      <c r="PGN310" s="80"/>
      <c r="PGO310" s="80"/>
      <c r="PGP310" s="80"/>
      <c r="PGQ310" s="80"/>
      <c r="PGR310" s="80"/>
      <c r="PGS310" s="80"/>
      <c r="PGT310" s="80"/>
      <c r="PGU310" s="80"/>
      <c r="PGV310" s="80"/>
      <c r="PGW310" s="80"/>
      <c r="PGX310" s="80"/>
      <c r="PGY310" s="80"/>
      <c r="PGZ310" s="80"/>
      <c r="PHA310" s="80"/>
      <c r="PHB310" s="80"/>
      <c r="PHC310" s="80"/>
      <c r="PHD310" s="80"/>
      <c r="PHE310" s="80"/>
      <c r="PHF310" s="80"/>
      <c r="PHG310" s="80"/>
      <c r="PHH310" s="80"/>
      <c r="PHI310" s="80"/>
      <c r="PHJ310" s="80"/>
      <c r="PHK310" s="80"/>
      <c r="PHL310" s="80"/>
      <c r="PHM310" s="80"/>
      <c r="PHN310" s="80"/>
      <c r="PHO310" s="80"/>
      <c r="PHP310" s="80"/>
      <c r="PHQ310" s="80"/>
      <c r="PHR310" s="80"/>
      <c r="PHS310" s="80"/>
      <c r="PHT310" s="80"/>
      <c r="PHU310" s="80"/>
      <c r="PHV310" s="80"/>
      <c r="PHW310" s="80"/>
      <c r="PHX310" s="80"/>
      <c r="PHY310" s="80"/>
      <c r="PHZ310" s="80"/>
      <c r="PIA310" s="80"/>
      <c r="PIB310" s="80"/>
      <c r="PIC310" s="80"/>
      <c r="PID310" s="80"/>
      <c r="PIE310" s="80"/>
      <c r="PIF310" s="80"/>
      <c r="PIG310" s="80"/>
      <c r="PIH310" s="80"/>
      <c r="PII310" s="80"/>
      <c r="PIJ310" s="80"/>
      <c r="PIK310" s="80"/>
      <c r="PIL310" s="80"/>
      <c r="PIM310" s="80"/>
      <c r="PIN310" s="80"/>
      <c r="PIO310" s="80"/>
      <c r="PIP310" s="80"/>
      <c r="PIQ310" s="80"/>
      <c r="PIR310" s="80"/>
      <c r="PIS310" s="80"/>
      <c r="PIT310" s="80"/>
      <c r="PIU310" s="80"/>
      <c r="PIV310" s="80"/>
      <c r="PIW310" s="80"/>
      <c r="PIX310" s="80"/>
      <c r="PIY310" s="80"/>
      <c r="PIZ310" s="80"/>
      <c r="PJA310" s="80"/>
      <c r="PJB310" s="80"/>
      <c r="PJC310" s="80"/>
      <c r="PJD310" s="80"/>
      <c r="PJE310" s="80"/>
      <c r="PJF310" s="80"/>
      <c r="PJG310" s="80"/>
      <c r="PJH310" s="80"/>
      <c r="PJI310" s="80"/>
      <c r="PJJ310" s="80"/>
      <c r="PJK310" s="80"/>
      <c r="PJL310" s="80"/>
      <c r="PJM310" s="80"/>
      <c r="PJN310" s="80"/>
      <c r="PJO310" s="80"/>
      <c r="PJP310" s="80"/>
      <c r="PJQ310" s="80"/>
      <c r="PJR310" s="80"/>
      <c r="PJS310" s="80"/>
      <c r="PJT310" s="80"/>
      <c r="PJU310" s="80"/>
      <c r="PJV310" s="80"/>
      <c r="PJW310" s="80"/>
      <c r="PJX310" s="80"/>
      <c r="PJY310" s="80"/>
      <c r="PJZ310" s="80"/>
      <c r="PKA310" s="80"/>
      <c r="PKB310" s="80"/>
      <c r="PKC310" s="80"/>
      <c r="PKD310" s="80"/>
      <c r="PKE310" s="80"/>
      <c r="PKF310" s="80"/>
      <c r="PKG310" s="80"/>
      <c r="PKH310" s="80"/>
      <c r="PKI310" s="80"/>
      <c r="PKJ310" s="80"/>
      <c r="PKK310" s="80"/>
      <c r="PKL310" s="80"/>
      <c r="PKM310" s="80"/>
      <c r="PKN310" s="80"/>
      <c r="PKO310" s="80"/>
      <c r="PKP310" s="80"/>
      <c r="PKQ310" s="80"/>
      <c r="PKR310" s="80"/>
      <c r="PKS310" s="80"/>
      <c r="PKT310" s="80"/>
      <c r="PKU310" s="80"/>
      <c r="PKV310" s="80"/>
      <c r="PKW310" s="80"/>
      <c r="PKX310" s="80"/>
      <c r="PKY310" s="80"/>
      <c r="PKZ310" s="80"/>
      <c r="PLA310" s="80"/>
      <c r="PLB310" s="80"/>
      <c r="PLC310" s="80"/>
      <c r="PLD310" s="80"/>
      <c r="PLE310" s="80"/>
      <c r="PLF310" s="80"/>
      <c r="PLG310" s="80"/>
      <c r="PLH310" s="80"/>
      <c r="PLI310" s="80"/>
      <c r="PLJ310" s="80"/>
      <c r="PLK310" s="80"/>
      <c r="PLL310" s="80"/>
      <c r="PLM310" s="80"/>
      <c r="PLN310" s="80"/>
      <c r="PLO310" s="80"/>
      <c r="PLP310" s="80"/>
      <c r="PLQ310" s="80"/>
      <c r="PLR310" s="80"/>
      <c r="PLS310" s="80"/>
      <c r="PLT310" s="80"/>
      <c r="PLU310" s="80"/>
      <c r="PLV310" s="80"/>
      <c r="PLW310" s="80"/>
      <c r="PLX310" s="80"/>
      <c r="PLY310" s="80"/>
      <c r="PLZ310" s="80"/>
      <c r="PMA310" s="80"/>
      <c r="PMB310" s="80"/>
      <c r="PMC310" s="80"/>
      <c r="PMD310" s="80"/>
      <c r="PME310" s="80"/>
      <c r="PMF310" s="80"/>
      <c r="PMG310" s="80"/>
      <c r="PMH310" s="80"/>
      <c r="PMI310" s="80"/>
      <c r="PMJ310" s="80"/>
      <c r="PMK310" s="80"/>
      <c r="PML310" s="80"/>
      <c r="PMM310" s="80"/>
      <c r="PMN310" s="80"/>
      <c r="PMO310" s="80"/>
      <c r="PMP310" s="80"/>
      <c r="PMQ310" s="80"/>
      <c r="PMR310" s="80"/>
      <c r="PMS310" s="80"/>
      <c r="PMT310" s="80"/>
      <c r="PMU310" s="80"/>
      <c r="PMV310" s="80"/>
      <c r="PMW310" s="80"/>
      <c r="PMX310" s="80"/>
      <c r="PMY310" s="80"/>
      <c r="PMZ310" s="80"/>
      <c r="PNA310" s="80"/>
      <c r="PNB310" s="80"/>
      <c r="PNC310" s="80"/>
      <c r="PND310" s="80"/>
      <c r="PNE310" s="80"/>
      <c r="PNF310" s="80"/>
      <c r="PNG310" s="80"/>
      <c r="PNH310" s="80"/>
      <c r="PNI310" s="80"/>
      <c r="PNJ310" s="80"/>
      <c r="PNK310" s="80"/>
      <c r="PNL310" s="80"/>
      <c r="PNM310" s="80"/>
      <c r="PNN310" s="80"/>
      <c r="PNO310" s="80"/>
      <c r="PNP310" s="80"/>
      <c r="PNQ310" s="80"/>
      <c r="PNR310" s="80"/>
      <c r="PNS310" s="80"/>
      <c r="PNT310" s="80"/>
      <c r="PNU310" s="80"/>
      <c r="PNV310" s="80"/>
      <c r="PNW310" s="80"/>
      <c r="PNX310" s="80"/>
      <c r="PNY310" s="80"/>
      <c r="PNZ310" s="80"/>
      <c r="POA310" s="80"/>
      <c r="POB310" s="80"/>
      <c r="POC310" s="80"/>
      <c r="POD310" s="80"/>
      <c r="POE310" s="80"/>
      <c r="POF310" s="80"/>
      <c r="POG310" s="80"/>
      <c r="POH310" s="80"/>
      <c r="POI310" s="80"/>
      <c r="POJ310" s="80"/>
      <c r="POK310" s="80"/>
      <c r="POL310" s="80"/>
      <c r="POM310" s="80"/>
      <c r="PON310" s="80"/>
      <c r="POO310" s="80"/>
      <c r="POP310" s="80"/>
      <c r="POQ310" s="80"/>
      <c r="POR310" s="80"/>
      <c r="POS310" s="80"/>
      <c r="POT310" s="80"/>
      <c r="POU310" s="80"/>
      <c r="POV310" s="80"/>
      <c r="POW310" s="80"/>
      <c r="POX310" s="80"/>
      <c r="POY310" s="80"/>
      <c r="POZ310" s="80"/>
      <c r="PPA310" s="80"/>
      <c r="PPB310" s="80"/>
      <c r="PPC310" s="80"/>
      <c r="PPD310" s="80"/>
      <c r="PPE310" s="80"/>
      <c r="PPF310" s="80"/>
      <c r="PPG310" s="80"/>
      <c r="PPH310" s="80"/>
      <c r="PPI310" s="80"/>
      <c r="PPJ310" s="80"/>
      <c r="PPK310" s="80"/>
      <c r="PPL310" s="80"/>
      <c r="PPM310" s="80"/>
      <c r="PPN310" s="80"/>
      <c r="PPO310" s="80"/>
      <c r="PPP310" s="80"/>
      <c r="PPQ310" s="80"/>
      <c r="PPR310" s="80"/>
      <c r="PPS310" s="80"/>
      <c r="PPT310" s="80"/>
      <c r="PPU310" s="80"/>
      <c r="PPV310" s="80"/>
      <c r="PPW310" s="80"/>
      <c r="PPX310" s="80"/>
      <c r="PPY310" s="80"/>
      <c r="PPZ310" s="80"/>
      <c r="PQA310" s="80"/>
      <c r="PQB310" s="80"/>
      <c r="PQC310" s="80"/>
      <c r="PQD310" s="80"/>
      <c r="PQE310" s="80"/>
      <c r="PQF310" s="80"/>
      <c r="PQG310" s="80"/>
      <c r="PQH310" s="80"/>
      <c r="PQI310" s="80"/>
      <c r="PQJ310" s="80"/>
      <c r="PQK310" s="80"/>
      <c r="PQL310" s="80"/>
      <c r="PQM310" s="80"/>
      <c r="PQN310" s="80"/>
      <c r="PQO310" s="80"/>
      <c r="PQP310" s="80"/>
      <c r="PQQ310" s="80"/>
      <c r="PQR310" s="80"/>
      <c r="PQS310" s="80"/>
      <c r="PQT310" s="80"/>
      <c r="PQU310" s="80"/>
      <c r="PQV310" s="80"/>
      <c r="PQW310" s="80"/>
      <c r="PQX310" s="80"/>
      <c r="PQY310" s="80"/>
      <c r="PQZ310" s="80"/>
      <c r="PRA310" s="80"/>
      <c r="PRB310" s="80"/>
      <c r="PRC310" s="80"/>
      <c r="PRD310" s="80"/>
      <c r="PRE310" s="80"/>
      <c r="PRF310" s="80"/>
      <c r="PRG310" s="80"/>
      <c r="PRH310" s="80"/>
      <c r="PRI310" s="80"/>
      <c r="PRJ310" s="80"/>
      <c r="PRK310" s="80"/>
      <c r="PRL310" s="80"/>
      <c r="PRM310" s="80"/>
      <c r="PRN310" s="80"/>
      <c r="PRO310" s="80"/>
      <c r="PRP310" s="80"/>
      <c r="PRQ310" s="80"/>
      <c r="PRR310" s="80"/>
      <c r="PRS310" s="80"/>
      <c r="PRT310" s="80"/>
      <c r="PRU310" s="80"/>
      <c r="PRV310" s="80"/>
      <c r="PRW310" s="80"/>
      <c r="PRX310" s="80"/>
      <c r="PRY310" s="80"/>
      <c r="PRZ310" s="80"/>
      <c r="PSA310" s="80"/>
      <c r="PSB310" s="80"/>
      <c r="PSC310" s="80"/>
      <c r="PSD310" s="80"/>
      <c r="PSE310" s="80"/>
      <c r="PSF310" s="80"/>
      <c r="PSG310" s="80"/>
      <c r="PSH310" s="80"/>
      <c r="PSI310" s="80"/>
      <c r="PSJ310" s="80"/>
      <c r="PSK310" s="80"/>
      <c r="PSL310" s="80"/>
      <c r="PSM310" s="80"/>
      <c r="PSN310" s="80"/>
      <c r="PSO310" s="80"/>
      <c r="PSP310" s="80"/>
      <c r="PSQ310" s="80"/>
      <c r="PSR310" s="80"/>
      <c r="PSS310" s="80"/>
      <c r="PST310" s="80"/>
      <c r="PSU310" s="80"/>
      <c r="PSV310" s="80"/>
      <c r="PSW310" s="80"/>
      <c r="PSX310" s="80"/>
      <c r="PSY310" s="80"/>
      <c r="PSZ310" s="80"/>
      <c r="PTA310" s="80"/>
      <c r="PTB310" s="80"/>
      <c r="PTC310" s="80"/>
      <c r="PTD310" s="80"/>
      <c r="PTE310" s="80"/>
      <c r="PTF310" s="80"/>
      <c r="PTG310" s="80"/>
      <c r="PTH310" s="80"/>
      <c r="PTI310" s="80"/>
      <c r="PTJ310" s="80"/>
      <c r="PTK310" s="80"/>
      <c r="PTL310" s="80"/>
      <c r="PTM310" s="80"/>
      <c r="PTN310" s="80"/>
      <c r="PTO310" s="80"/>
      <c r="PTP310" s="80"/>
      <c r="PTQ310" s="80"/>
      <c r="PTR310" s="80"/>
      <c r="PTS310" s="80"/>
      <c r="PTT310" s="80"/>
      <c r="PTU310" s="80"/>
      <c r="PTV310" s="80"/>
      <c r="PTW310" s="80"/>
      <c r="PTX310" s="80"/>
      <c r="PTY310" s="80"/>
      <c r="PTZ310" s="80"/>
      <c r="PUA310" s="80"/>
      <c r="PUB310" s="80"/>
      <c r="PUC310" s="80"/>
      <c r="PUD310" s="80"/>
      <c r="PUE310" s="80"/>
      <c r="PUF310" s="80"/>
      <c r="PUG310" s="80"/>
      <c r="PUH310" s="80"/>
      <c r="PUI310" s="80"/>
      <c r="PUJ310" s="80"/>
      <c r="PUK310" s="80"/>
      <c r="PUL310" s="80"/>
      <c r="PUM310" s="80"/>
      <c r="PUN310" s="80"/>
      <c r="PUO310" s="80"/>
      <c r="PUP310" s="80"/>
      <c r="PUQ310" s="80"/>
      <c r="PUR310" s="80"/>
      <c r="PUS310" s="80"/>
      <c r="PUT310" s="80"/>
      <c r="PUU310" s="80"/>
      <c r="PUV310" s="80"/>
      <c r="PUW310" s="80"/>
      <c r="PUX310" s="80"/>
      <c r="PUY310" s="80"/>
      <c r="PUZ310" s="80"/>
      <c r="PVA310" s="80"/>
      <c r="PVB310" s="80"/>
      <c r="PVC310" s="80"/>
      <c r="PVD310" s="80"/>
      <c r="PVE310" s="80"/>
      <c r="PVF310" s="80"/>
      <c r="PVG310" s="80"/>
      <c r="PVH310" s="80"/>
      <c r="PVI310" s="80"/>
      <c r="PVJ310" s="80"/>
      <c r="PVK310" s="80"/>
      <c r="PVL310" s="80"/>
      <c r="PVM310" s="80"/>
      <c r="PVN310" s="80"/>
      <c r="PVO310" s="80"/>
      <c r="PVP310" s="80"/>
      <c r="PVQ310" s="80"/>
      <c r="PVR310" s="80"/>
      <c r="PVS310" s="80"/>
      <c r="PVT310" s="80"/>
      <c r="PVU310" s="80"/>
      <c r="PVV310" s="80"/>
      <c r="PVW310" s="80"/>
      <c r="PVX310" s="80"/>
      <c r="PVY310" s="80"/>
      <c r="PVZ310" s="80"/>
      <c r="PWA310" s="80"/>
      <c r="PWB310" s="80"/>
      <c r="PWC310" s="80"/>
      <c r="PWD310" s="80"/>
      <c r="PWE310" s="80"/>
      <c r="PWF310" s="80"/>
      <c r="PWG310" s="80"/>
      <c r="PWH310" s="80"/>
      <c r="PWI310" s="80"/>
      <c r="PWJ310" s="80"/>
      <c r="PWK310" s="80"/>
      <c r="PWL310" s="80"/>
      <c r="PWM310" s="80"/>
      <c r="PWN310" s="80"/>
      <c r="PWO310" s="80"/>
      <c r="PWP310" s="80"/>
      <c r="PWQ310" s="80"/>
      <c r="PWR310" s="80"/>
      <c r="PWS310" s="80"/>
      <c r="PWT310" s="80"/>
      <c r="PWU310" s="80"/>
      <c r="PWV310" s="80"/>
      <c r="PWW310" s="80"/>
      <c r="PWX310" s="80"/>
      <c r="PWY310" s="80"/>
      <c r="PWZ310" s="80"/>
      <c r="PXA310" s="80"/>
      <c r="PXB310" s="80"/>
      <c r="PXC310" s="80"/>
      <c r="PXD310" s="80"/>
      <c r="PXE310" s="80"/>
      <c r="PXF310" s="80"/>
      <c r="PXG310" s="80"/>
      <c r="PXH310" s="80"/>
      <c r="PXI310" s="80"/>
      <c r="PXJ310" s="80"/>
      <c r="PXK310" s="80"/>
      <c r="PXL310" s="80"/>
      <c r="PXM310" s="80"/>
      <c r="PXN310" s="80"/>
      <c r="PXO310" s="80"/>
      <c r="PXP310" s="80"/>
      <c r="PXQ310" s="80"/>
      <c r="PXR310" s="80"/>
      <c r="PXS310" s="80"/>
      <c r="PXT310" s="80"/>
      <c r="PXU310" s="80"/>
      <c r="PXV310" s="80"/>
      <c r="PXW310" s="80"/>
      <c r="PXX310" s="80"/>
      <c r="PXY310" s="80"/>
      <c r="PXZ310" s="80"/>
      <c r="PYA310" s="80"/>
      <c r="PYB310" s="80"/>
      <c r="PYC310" s="80"/>
      <c r="PYD310" s="80"/>
      <c r="PYE310" s="80"/>
      <c r="PYF310" s="80"/>
      <c r="PYG310" s="80"/>
      <c r="PYH310" s="80"/>
      <c r="PYI310" s="80"/>
      <c r="PYJ310" s="80"/>
      <c r="PYK310" s="80"/>
      <c r="PYL310" s="80"/>
      <c r="PYM310" s="80"/>
      <c r="PYN310" s="80"/>
      <c r="PYO310" s="80"/>
      <c r="PYP310" s="80"/>
      <c r="PYQ310" s="80"/>
      <c r="PYR310" s="80"/>
      <c r="PYS310" s="80"/>
      <c r="PYT310" s="80"/>
      <c r="PYU310" s="80"/>
      <c r="PYV310" s="80"/>
      <c r="PYW310" s="80"/>
      <c r="PYX310" s="80"/>
      <c r="PYY310" s="80"/>
      <c r="PYZ310" s="80"/>
      <c r="PZA310" s="80"/>
      <c r="PZB310" s="80"/>
      <c r="PZC310" s="80"/>
      <c r="PZD310" s="80"/>
      <c r="PZE310" s="80"/>
      <c r="PZF310" s="80"/>
      <c r="PZG310" s="80"/>
      <c r="PZH310" s="80"/>
      <c r="PZI310" s="80"/>
      <c r="PZJ310" s="80"/>
      <c r="PZK310" s="80"/>
      <c r="PZL310" s="80"/>
      <c r="PZM310" s="80"/>
      <c r="PZN310" s="80"/>
      <c r="PZO310" s="80"/>
      <c r="PZP310" s="80"/>
      <c r="PZQ310" s="80"/>
      <c r="PZR310" s="80"/>
      <c r="PZS310" s="80"/>
      <c r="PZT310" s="80"/>
      <c r="PZU310" s="80"/>
      <c r="PZV310" s="80"/>
      <c r="PZW310" s="80"/>
      <c r="PZX310" s="80"/>
      <c r="PZY310" s="80"/>
      <c r="PZZ310" s="80"/>
      <c r="QAA310" s="80"/>
      <c r="QAB310" s="80"/>
      <c r="QAC310" s="80"/>
      <c r="QAD310" s="80"/>
      <c r="QAE310" s="80"/>
      <c r="QAF310" s="80"/>
      <c r="QAG310" s="80"/>
      <c r="QAH310" s="80"/>
      <c r="QAI310" s="80"/>
      <c r="QAJ310" s="80"/>
      <c r="QAK310" s="80"/>
      <c r="QAL310" s="80"/>
      <c r="QAM310" s="80"/>
      <c r="QAN310" s="80"/>
      <c r="QAO310" s="80"/>
      <c r="QAP310" s="80"/>
      <c r="QAQ310" s="80"/>
      <c r="QAR310" s="80"/>
      <c r="QAS310" s="80"/>
      <c r="QAT310" s="80"/>
      <c r="QAU310" s="80"/>
      <c r="QAV310" s="80"/>
      <c r="QAW310" s="80"/>
      <c r="QAX310" s="80"/>
      <c r="QAY310" s="80"/>
      <c r="QAZ310" s="80"/>
      <c r="QBA310" s="80"/>
      <c r="QBB310" s="80"/>
      <c r="QBC310" s="80"/>
      <c r="QBD310" s="80"/>
      <c r="QBE310" s="80"/>
      <c r="QBF310" s="80"/>
      <c r="QBG310" s="80"/>
      <c r="QBH310" s="80"/>
      <c r="QBI310" s="80"/>
      <c r="QBJ310" s="80"/>
      <c r="QBK310" s="80"/>
      <c r="QBL310" s="80"/>
      <c r="QBM310" s="80"/>
      <c r="QBN310" s="80"/>
      <c r="QBO310" s="80"/>
      <c r="QBP310" s="80"/>
      <c r="QBQ310" s="80"/>
      <c r="QBR310" s="80"/>
      <c r="QBS310" s="80"/>
      <c r="QBT310" s="80"/>
      <c r="QBU310" s="80"/>
      <c r="QBV310" s="80"/>
      <c r="QBW310" s="80"/>
      <c r="QBX310" s="80"/>
      <c r="QBY310" s="80"/>
      <c r="QBZ310" s="80"/>
      <c r="QCA310" s="80"/>
      <c r="QCB310" s="80"/>
      <c r="QCC310" s="80"/>
      <c r="QCD310" s="80"/>
      <c r="QCE310" s="80"/>
      <c r="QCF310" s="80"/>
      <c r="QCG310" s="80"/>
      <c r="QCH310" s="80"/>
      <c r="QCI310" s="80"/>
      <c r="QCJ310" s="80"/>
      <c r="QCK310" s="80"/>
      <c r="QCL310" s="80"/>
      <c r="QCM310" s="80"/>
      <c r="QCN310" s="80"/>
      <c r="QCO310" s="80"/>
      <c r="QCP310" s="80"/>
      <c r="QCQ310" s="80"/>
      <c r="QCR310" s="80"/>
      <c r="QCS310" s="80"/>
      <c r="QCT310" s="80"/>
      <c r="QCU310" s="80"/>
      <c r="QCV310" s="80"/>
      <c r="QCW310" s="80"/>
      <c r="QCX310" s="80"/>
      <c r="QCY310" s="80"/>
      <c r="QCZ310" s="80"/>
      <c r="QDA310" s="80"/>
      <c r="QDB310" s="80"/>
      <c r="QDC310" s="80"/>
      <c r="QDD310" s="80"/>
      <c r="QDE310" s="80"/>
      <c r="QDF310" s="80"/>
      <c r="QDG310" s="80"/>
      <c r="QDH310" s="80"/>
      <c r="QDI310" s="80"/>
      <c r="QDJ310" s="80"/>
      <c r="QDK310" s="80"/>
      <c r="QDL310" s="80"/>
      <c r="QDM310" s="80"/>
      <c r="QDN310" s="80"/>
      <c r="QDO310" s="80"/>
      <c r="QDP310" s="80"/>
      <c r="QDQ310" s="80"/>
      <c r="QDR310" s="80"/>
      <c r="QDS310" s="80"/>
      <c r="QDT310" s="80"/>
      <c r="QDU310" s="80"/>
      <c r="QDV310" s="80"/>
      <c r="QDW310" s="80"/>
      <c r="QDX310" s="80"/>
      <c r="QDY310" s="80"/>
      <c r="QDZ310" s="80"/>
      <c r="QEA310" s="80"/>
      <c r="QEB310" s="80"/>
      <c r="QEC310" s="80"/>
      <c r="QED310" s="80"/>
      <c r="QEE310" s="80"/>
      <c r="QEF310" s="80"/>
      <c r="QEG310" s="80"/>
      <c r="QEH310" s="80"/>
      <c r="QEI310" s="80"/>
      <c r="QEJ310" s="80"/>
      <c r="QEK310" s="80"/>
      <c r="QEL310" s="80"/>
      <c r="QEM310" s="80"/>
      <c r="QEN310" s="80"/>
      <c r="QEO310" s="80"/>
      <c r="QEP310" s="80"/>
      <c r="QEQ310" s="80"/>
      <c r="QER310" s="80"/>
      <c r="QES310" s="80"/>
      <c r="QET310" s="80"/>
      <c r="QEU310" s="80"/>
      <c r="QEV310" s="80"/>
      <c r="QEW310" s="80"/>
      <c r="QEX310" s="80"/>
      <c r="QEY310" s="80"/>
      <c r="QEZ310" s="80"/>
      <c r="QFA310" s="80"/>
      <c r="QFB310" s="80"/>
      <c r="QFC310" s="80"/>
      <c r="QFD310" s="80"/>
      <c r="QFE310" s="80"/>
      <c r="QFF310" s="80"/>
      <c r="QFG310" s="80"/>
      <c r="QFH310" s="80"/>
      <c r="QFI310" s="80"/>
      <c r="QFJ310" s="80"/>
      <c r="QFK310" s="80"/>
      <c r="QFL310" s="80"/>
      <c r="QFM310" s="80"/>
      <c r="QFN310" s="80"/>
      <c r="QFO310" s="80"/>
      <c r="QFP310" s="80"/>
      <c r="QFQ310" s="80"/>
      <c r="QFR310" s="80"/>
      <c r="QFS310" s="80"/>
      <c r="QFT310" s="80"/>
      <c r="QFU310" s="80"/>
      <c r="QFV310" s="80"/>
      <c r="QFW310" s="80"/>
      <c r="QFX310" s="80"/>
      <c r="QFY310" s="80"/>
      <c r="QFZ310" s="80"/>
      <c r="QGA310" s="80"/>
      <c r="QGB310" s="80"/>
      <c r="QGC310" s="80"/>
      <c r="QGD310" s="80"/>
      <c r="QGE310" s="80"/>
      <c r="QGF310" s="80"/>
      <c r="QGG310" s="80"/>
      <c r="QGH310" s="80"/>
      <c r="QGI310" s="80"/>
      <c r="QGJ310" s="80"/>
      <c r="QGK310" s="80"/>
      <c r="QGL310" s="80"/>
      <c r="QGM310" s="80"/>
      <c r="QGN310" s="80"/>
      <c r="QGO310" s="80"/>
      <c r="QGP310" s="80"/>
      <c r="QGQ310" s="80"/>
      <c r="QGR310" s="80"/>
      <c r="QGS310" s="80"/>
      <c r="QGT310" s="80"/>
      <c r="QGU310" s="80"/>
      <c r="QGV310" s="80"/>
      <c r="QGW310" s="80"/>
      <c r="QGX310" s="80"/>
      <c r="QGY310" s="80"/>
      <c r="QGZ310" s="80"/>
      <c r="QHA310" s="80"/>
      <c r="QHB310" s="80"/>
      <c r="QHC310" s="80"/>
      <c r="QHD310" s="80"/>
      <c r="QHE310" s="80"/>
      <c r="QHF310" s="80"/>
      <c r="QHG310" s="80"/>
      <c r="QHH310" s="80"/>
      <c r="QHI310" s="80"/>
      <c r="QHJ310" s="80"/>
      <c r="QHK310" s="80"/>
      <c r="QHL310" s="80"/>
      <c r="QHM310" s="80"/>
      <c r="QHN310" s="80"/>
      <c r="QHO310" s="80"/>
      <c r="QHP310" s="80"/>
      <c r="QHQ310" s="80"/>
      <c r="QHR310" s="80"/>
      <c r="QHS310" s="80"/>
      <c r="QHT310" s="80"/>
      <c r="QHU310" s="80"/>
      <c r="QHV310" s="80"/>
      <c r="QHW310" s="80"/>
      <c r="QHX310" s="80"/>
      <c r="QHY310" s="80"/>
      <c r="QHZ310" s="80"/>
      <c r="QIA310" s="80"/>
      <c r="QIB310" s="80"/>
      <c r="QIC310" s="80"/>
      <c r="QID310" s="80"/>
      <c r="QIE310" s="80"/>
      <c r="QIF310" s="80"/>
      <c r="QIG310" s="80"/>
      <c r="QIH310" s="80"/>
      <c r="QII310" s="80"/>
      <c r="QIJ310" s="80"/>
      <c r="QIK310" s="80"/>
      <c r="QIL310" s="80"/>
      <c r="QIM310" s="80"/>
      <c r="QIN310" s="80"/>
      <c r="QIO310" s="80"/>
      <c r="QIP310" s="80"/>
      <c r="QIQ310" s="80"/>
      <c r="QIR310" s="80"/>
      <c r="QIS310" s="80"/>
      <c r="QIT310" s="80"/>
      <c r="QIU310" s="80"/>
      <c r="QIV310" s="80"/>
      <c r="QIW310" s="80"/>
      <c r="QIX310" s="80"/>
      <c r="QIY310" s="80"/>
      <c r="QIZ310" s="80"/>
      <c r="QJA310" s="80"/>
      <c r="QJB310" s="80"/>
      <c r="QJC310" s="80"/>
      <c r="QJD310" s="80"/>
      <c r="QJE310" s="80"/>
      <c r="QJF310" s="80"/>
      <c r="QJG310" s="80"/>
      <c r="QJH310" s="80"/>
      <c r="QJI310" s="80"/>
      <c r="QJJ310" s="80"/>
      <c r="QJK310" s="80"/>
      <c r="QJL310" s="80"/>
      <c r="QJM310" s="80"/>
      <c r="QJN310" s="80"/>
      <c r="QJO310" s="80"/>
      <c r="QJP310" s="80"/>
      <c r="QJQ310" s="80"/>
      <c r="QJR310" s="80"/>
      <c r="QJS310" s="80"/>
      <c r="QJT310" s="80"/>
      <c r="QJU310" s="80"/>
      <c r="QJV310" s="80"/>
      <c r="QJW310" s="80"/>
      <c r="QJX310" s="80"/>
      <c r="QJY310" s="80"/>
      <c r="QJZ310" s="80"/>
      <c r="QKA310" s="80"/>
      <c r="QKB310" s="80"/>
      <c r="QKC310" s="80"/>
      <c r="QKD310" s="80"/>
      <c r="QKE310" s="80"/>
      <c r="QKF310" s="80"/>
      <c r="QKG310" s="80"/>
      <c r="QKH310" s="80"/>
      <c r="QKI310" s="80"/>
      <c r="QKJ310" s="80"/>
      <c r="QKK310" s="80"/>
      <c r="QKL310" s="80"/>
      <c r="QKM310" s="80"/>
      <c r="QKN310" s="80"/>
      <c r="QKO310" s="80"/>
      <c r="QKP310" s="80"/>
      <c r="QKQ310" s="80"/>
      <c r="QKR310" s="80"/>
      <c r="QKS310" s="80"/>
      <c r="QKT310" s="80"/>
      <c r="QKU310" s="80"/>
      <c r="QKV310" s="80"/>
      <c r="QKW310" s="80"/>
      <c r="QKX310" s="80"/>
      <c r="QKY310" s="80"/>
      <c r="QKZ310" s="80"/>
      <c r="QLA310" s="80"/>
      <c r="QLB310" s="80"/>
      <c r="QLC310" s="80"/>
      <c r="QLD310" s="80"/>
      <c r="QLE310" s="80"/>
      <c r="QLF310" s="80"/>
      <c r="QLG310" s="80"/>
      <c r="QLH310" s="80"/>
      <c r="QLI310" s="80"/>
      <c r="QLJ310" s="80"/>
      <c r="QLK310" s="80"/>
      <c r="QLL310" s="80"/>
      <c r="QLM310" s="80"/>
      <c r="QLN310" s="80"/>
      <c r="QLO310" s="80"/>
      <c r="QLP310" s="80"/>
      <c r="QLQ310" s="80"/>
      <c r="QLR310" s="80"/>
      <c r="QLS310" s="80"/>
      <c r="QLT310" s="80"/>
      <c r="QLU310" s="80"/>
      <c r="QLV310" s="80"/>
      <c r="QLW310" s="80"/>
      <c r="QLX310" s="80"/>
      <c r="QLY310" s="80"/>
      <c r="QLZ310" s="80"/>
      <c r="QMA310" s="80"/>
      <c r="QMB310" s="80"/>
      <c r="QMC310" s="80"/>
      <c r="QMD310" s="80"/>
      <c r="QME310" s="80"/>
      <c r="QMF310" s="80"/>
      <c r="QMG310" s="80"/>
      <c r="QMH310" s="80"/>
      <c r="QMI310" s="80"/>
      <c r="QMJ310" s="80"/>
      <c r="QMK310" s="80"/>
      <c r="QML310" s="80"/>
      <c r="QMM310" s="80"/>
      <c r="QMN310" s="80"/>
      <c r="QMO310" s="80"/>
      <c r="QMP310" s="80"/>
      <c r="QMQ310" s="80"/>
      <c r="QMR310" s="80"/>
      <c r="QMS310" s="80"/>
      <c r="QMT310" s="80"/>
      <c r="QMU310" s="80"/>
      <c r="QMV310" s="80"/>
      <c r="QMW310" s="80"/>
      <c r="QMX310" s="80"/>
      <c r="QMY310" s="80"/>
      <c r="QMZ310" s="80"/>
      <c r="QNA310" s="80"/>
      <c r="QNB310" s="80"/>
      <c r="QNC310" s="80"/>
      <c r="QND310" s="80"/>
      <c r="QNE310" s="80"/>
      <c r="QNF310" s="80"/>
      <c r="QNG310" s="80"/>
      <c r="QNH310" s="80"/>
      <c r="QNI310" s="80"/>
      <c r="QNJ310" s="80"/>
      <c r="QNK310" s="80"/>
      <c r="QNL310" s="80"/>
      <c r="QNM310" s="80"/>
      <c r="QNN310" s="80"/>
      <c r="QNO310" s="80"/>
      <c r="QNP310" s="80"/>
      <c r="QNQ310" s="80"/>
      <c r="QNR310" s="80"/>
      <c r="QNS310" s="80"/>
      <c r="QNT310" s="80"/>
      <c r="QNU310" s="80"/>
      <c r="QNV310" s="80"/>
      <c r="QNW310" s="80"/>
      <c r="QNX310" s="80"/>
      <c r="QNY310" s="80"/>
      <c r="QNZ310" s="80"/>
      <c r="QOA310" s="80"/>
      <c r="QOB310" s="80"/>
      <c r="QOC310" s="80"/>
      <c r="QOD310" s="80"/>
      <c r="QOE310" s="80"/>
      <c r="QOF310" s="80"/>
      <c r="QOG310" s="80"/>
      <c r="QOH310" s="80"/>
      <c r="QOI310" s="80"/>
      <c r="QOJ310" s="80"/>
      <c r="QOK310" s="80"/>
      <c r="QOL310" s="80"/>
      <c r="QOM310" s="80"/>
      <c r="QON310" s="80"/>
      <c r="QOO310" s="80"/>
      <c r="QOP310" s="80"/>
      <c r="QOQ310" s="80"/>
      <c r="QOR310" s="80"/>
      <c r="QOS310" s="80"/>
      <c r="QOT310" s="80"/>
      <c r="QOU310" s="80"/>
      <c r="QOV310" s="80"/>
      <c r="QOW310" s="80"/>
      <c r="QOX310" s="80"/>
      <c r="QOY310" s="80"/>
      <c r="QOZ310" s="80"/>
      <c r="QPA310" s="80"/>
      <c r="QPB310" s="80"/>
      <c r="QPC310" s="80"/>
      <c r="QPD310" s="80"/>
      <c r="QPE310" s="80"/>
      <c r="QPF310" s="80"/>
      <c r="QPG310" s="80"/>
      <c r="QPH310" s="80"/>
      <c r="QPI310" s="80"/>
      <c r="QPJ310" s="80"/>
      <c r="QPK310" s="80"/>
      <c r="QPL310" s="80"/>
      <c r="QPM310" s="80"/>
      <c r="QPN310" s="80"/>
      <c r="QPO310" s="80"/>
      <c r="QPP310" s="80"/>
      <c r="QPQ310" s="80"/>
      <c r="QPR310" s="80"/>
      <c r="QPS310" s="80"/>
      <c r="QPT310" s="80"/>
      <c r="QPU310" s="80"/>
      <c r="QPV310" s="80"/>
      <c r="QPW310" s="80"/>
      <c r="QPX310" s="80"/>
      <c r="QPY310" s="80"/>
      <c r="QPZ310" s="80"/>
      <c r="QQA310" s="80"/>
      <c r="QQB310" s="80"/>
      <c r="QQC310" s="80"/>
      <c r="QQD310" s="80"/>
      <c r="QQE310" s="80"/>
      <c r="QQF310" s="80"/>
      <c r="QQG310" s="80"/>
      <c r="QQH310" s="80"/>
      <c r="QQI310" s="80"/>
      <c r="QQJ310" s="80"/>
      <c r="QQK310" s="80"/>
      <c r="QQL310" s="80"/>
      <c r="QQM310" s="80"/>
      <c r="QQN310" s="80"/>
      <c r="QQO310" s="80"/>
      <c r="QQP310" s="80"/>
      <c r="QQQ310" s="80"/>
      <c r="QQR310" s="80"/>
      <c r="QQS310" s="80"/>
      <c r="QQT310" s="80"/>
      <c r="QQU310" s="80"/>
      <c r="QQV310" s="80"/>
      <c r="QQW310" s="80"/>
      <c r="QQX310" s="80"/>
      <c r="QQY310" s="80"/>
      <c r="QQZ310" s="80"/>
      <c r="QRA310" s="80"/>
      <c r="QRB310" s="80"/>
      <c r="QRC310" s="80"/>
      <c r="QRD310" s="80"/>
      <c r="QRE310" s="80"/>
      <c r="QRF310" s="80"/>
      <c r="QRG310" s="80"/>
      <c r="QRH310" s="80"/>
      <c r="QRI310" s="80"/>
      <c r="QRJ310" s="80"/>
      <c r="QRK310" s="80"/>
      <c r="QRL310" s="80"/>
      <c r="QRM310" s="80"/>
      <c r="QRN310" s="80"/>
      <c r="QRO310" s="80"/>
      <c r="QRP310" s="80"/>
      <c r="QRQ310" s="80"/>
      <c r="QRR310" s="80"/>
      <c r="QRS310" s="80"/>
      <c r="QRT310" s="80"/>
      <c r="QRU310" s="80"/>
      <c r="QRV310" s="80"/>
      <c r="QRW310" s="80"/>
      <c r="QRX310" s="80"/>
      <c r="QRY310" s="80"/>
      <c r="QRZ310" s="80"/>
      <c r="QSA310" s="80"/>
      <c r="QSB310" s="80"/>
      <c r="QSC310" s="80"/>
      <c r="QSD310" s="80"/>
      <c r="QSE310" s="80"/>
      <c r="QSF310" s="80"/>
      <c r="QSG310" s="80"/>
      <c r="QSH310" s="80"/>
      <c r="QSI310" s="80"/>
      <c r="QSJ310" s="80"/>
      <c r="QSK310" s="80"/>
      <c r="QSL310" s="80"/>
      <c r="QSM310" s="80"/>
      <c r="QSN310" s="80"/>
      <c r="QSO310" s="80"/>
      <c r="QSP310" s="80"/>
      <c r="QSQ310" s="80"/>
      <c r="QSR310" s="80"/>
      <c r="QSS310" s="80"/>
      <c r="QST310" s="80"/>
      <c r="QSU310" s="80"/>
      <c r="QSV310" s="80"/>
      <c r="QSW310" s="80"/>
      <c r="QSX310" s="80"/>
      <c r="QSY310" s="80"/>
      <c r="QSZ310" s="80"/>
      <c r="QTA310" s="80"/>
      <c r="QTB310" s="80"/>
      <c r="QTC310" s="80"/>
      <c r="QTD310" s="80"/>
      <c r="QTE310" s="80"/>
      <c r="QTF310" s="80"/>
      <c r="QTG310" s="80"/>
      <c r="QTH310" s="80"/>
      <c r="QTI310" s="80"/>
      <c r="QTJ310" s="80"/>
      <c r="QTK310" s="80"/>
      <c r="QTL310" s="80"/>
      <c r="QTM310" s="80"/>
      <c r="QTN310" s="80"/>
      <c r="QTO310" s="80"/>
      <c r="QTP310" s="80"/>
      <c r="QTQ310" s="80"/>
      <c r="QTR310" s="80"/>
      <c r="QTS310" s="80"/>
      <c r="QTT310" s="80"/>
      <c r="QTU310" s="80"/>
      <c r="QTV310" s="80"/>
      <c r="QTW310" s="80"/>
      <c r="QTX310" s="80"/>
      <c r="QTY310" s="80"/>
      <c r="QTZ310" s="80"/>
      <c r="QUA310" s="80"/>
      <c r="QUB310" s="80"/>
      <c r="QUC310" s="80"/>
      <c r="QUD310" s="80"/>
      <c r="QUE310" s="80"/>
      <c r="QUF310" s="80"/>
      <c r="QUG310" s="80"/>
      <c r="QUH310" s="80"/>
      <c r="QUI310" s="80"/>
      <c r="QUJ310" s="80"/>
      <c r="QUK310" s="80"/>
      <c r="QUL310" s="80"/>
      <c r="QUM310" s="80"/>
      <c r="QUN310" s="80"/>
      <c r="QUO310" s="80"/>
      <c r="QUP310" s="80"/>
      <c r="QUQ310" s="80"/>
      <c r="QUR310" s="80"/>
      <c r="QUS310" s="80"/>
      <c r="QUT310" s="80"/>
      <c r="QUU310" s="80"/>
      <c r="QUV310" s="80"/>
      <c r="QUW310" s="80"/>
      <c r="QUX310" s="80"/>
      <c r="QUY310" s="80"/>
      <c r="QUZ310" s="80"/>
      <c r="QVA310" s="80"/>
      <c r="QVB310" s="80"/>
      <c r="QVC310" s="80"/>
      <c r="QVD310" s="80"/>
      <c r="QVE310" s="80"/>
      <c r="QVF310" s="80"/>
      <c r="QVG310" s="80"/>
      <c r="QVH310" s="80"/>
      <c r="QVI310" s="80"/>
      <c r="QVJ310" s="80"/>
      <c r="QVK310" s="80"/>
      <c r="QVL310" s="80"/>
      <c r="QVM310" s="80"/>
      <c r="QVN310" s="80"/>
      <c r="QVO310" s="80"/>
      <c r="QVP310" s="80"/>
      <c r="QVQ310" s="80"/>
      <c r="QVR310" s="80"/>
      <c r="QVS310" s="80"/>
      <c r="QVT310" s="80"/>
      <c r="QVU310" s="80"/>
      <c r="QVV310" s="80"/>
      <c r="QVW310" s="80"/>
      <c r="QVX310" s="80"/>
      <c r="QVY310" s="80"/>
      <c r="QVZ310" s="80"/>
      <c r="QWA310" s="80"/>
      <c r="QWB310" s="80"/>
      <c r="QWC310" s="80"/>
      <c r="QWD310" s="80"/>
      <c r="QWE310" s="80"/>
      <c r="QWF310" s="80"/>
      <c r="QWG310" s="80"/>
      <c r="QWH310" s="80"/>
      <c r="QWI310" s="80"/>
      <c r="QWJ310" s="80"/>
      <c r="QWK310" s="80"/>
      <c r="QWL310" s="80"/>
      <c r="QWM310" s="80"/>
      <c r="QWN310" s="80"/>
      <c r="QWO310" s="80"/>
      <c r="QWP310" s="80"/>
      <c r="QWQ310" s="80"/>
      <c r="QWR310" s="80"/>
      <c r="QWS310" s="80"/>
      <c r="QWT310" s="80"/>
      <c r="QWU310" s="80"/>
      <c r="QWV310" s="80"/>
      <c r="QWW310" s="80"/>
      <c r="QWX310" s="80"/>
      <c r="QWY310" s="80"/>
      <c r="QWZ310" s="80"/>
      <c r="QXA310" s="80"/>
      <c r="QXB310" s="80"/>
      <c r="QXC310" s="80"/>
      <c r="QXD310" s="80"/>
      <c r="QXE310" s="80"/>
      <c r="QXF310" s="80"/>
      <c r="QXG310" s="80"/>
      <c r="QXH310" s="80"/>
      <c r="QXI310" s="80"/>
      <c r="QXJ310" s="80"/>
      <c r="QXK310" s="80"/>
      <c r="QXL310" s="80"/>
      <c r="QXM310" s="80"/>
      <c r="QXN310" s="80"/>
      <c r="QXO310" s="80"/>
      <c r="QXP310" s="80"/>
      <c r="QXQ310" s="80"/>
      <c r="QXR310" s="80"/>
      <c r="QXS310" s="80"/>
      <c r="QXT310" s="80"/>
      <c r="QXU310" s="80"/>
      <c r="QXV310" s="80"/>
      <c r="QXW310" s="80"/>
      <c r="QXX310" s="80"/>
      <c r="QXY310" s="80"/>
      <c r="QXZ310" s="80"/>
      <c r="QYA310" s="80"/>
      <c r="QYB310" s="80"/>
      <c r="QYC310" s="80"/>
      <c r="QYD310" s="80"/>
      <c r="QYE310" s="80"/>
      <c r="QYF310" s="80"/>
      <c r="QYG310" s="80"/>
      <c r="QYH310" s="80"/>
      <c r="QYI310" s="80"/>
      <c r="QYJ310" s="80"/>
      <c r="QYK310" s="80"/>
      <c r="QYL310" s="80"/>
      <c r="QYM310" s="80"/>
      <c r="QYN310" s="80"/>
      <c r="QYO310" s="80"/>
      <c r="QYP310" s="80"/>
      <c r="QYQ310" s="80"/>
      <c r="QYR310" s="80"/>
      <c r="QYS310" s="80"/>
      <c r="QYT310" s="80"/>
      <c r="QYU310" s="80"/>
      <c r="QYV310" s="80"/>
      <c r="QYW310" s="80"/>
      <c r="QYX310" s="80"/>
      <c r="QYY310" s="80"/>
      <c r="QYZ310" s="80"/>
      <c r="QZA310" s="80"/>
      <c r="QZB310" s="80"/>
      <c r="QZC310" s="80"/>
      <c r="QZD310" s="80"/>
      <c r="QZE310" s="80"/>
      <c r="QZF310" s="80"/>
      <c r="QZG310" s="80"/>
      <c r="QZH310" s="80"/>
      <c r="QZI310" s="80"/>
      <c r="QZJ310" s="80"/>
      <c r="QZK310" s="80"/>
      <c r="QZL310" s="80"/>
      <c r="QZM310" s="80"/>
      <c r="QZN310" s="80"/>
      <c r="QZO310" s="80"/>
      <c r="QZP310" s="80"/>
      <c r="QZQ310" s="80"/>
      <c r="QZR310" s="80"/>
      <c r="QZS310" s="80"/>
      <c r="QZT310" s="80"/>
      <c r="QZU310" s="80"/>
      <c r="QZV310" s="80"/>
      <c r="QZW310" s="80"/>
      <c r="QZX310" s="80"/>
      <c r="QZY310" s="80"/>
      <c r="QZZ310" s="80"/>
      <c r="RAA310" s="80"/>
      <c r="RAB310" s="80"/>
      <c r="RAC310" s="80"/>
      <c r="RAD310" s="80"/>
      <c r="RAE310" s="80"/>
      <c r="RAF310" s="80"/>
      <c r="RAG310" s="80"/>
      <c r="RAH310" s="80"/>
      <c r="RAI310" s="80"/>
      <c r="RAJ310" s="80"/>
      <c r="RAK310" s="80"/>
      <c r="RAL310" s="80"/>
      <c r="RAM310" s="80"/>
      <c r="RAN310" s="80"/>
      <c r="RAO310" s="80"/>
      <c r="RAP310" s="80"/>
      <c r="RAQ310" s="80"/>
      <c r="RAR310" s="80"/>
      <c r="RAS310" s="80"/>
      <c r="RAT310" s="80"/>
      <c r="RAU310" s="80"/>
      <c r="RAV310" s="80"/>
      <c r="RAW310" s="80"/>
      <c r="RAX310" s="80"/>
      <c r="RAY310" s="80"/>
      <c r="RAZ310" s="80"/>
      <c r="RBA310" s="80"/>
      <c r="RBB310" s="80"/>
      <c r="RBC310" s="80"/>
      <c r="RBD310" s="80"/>
      <c r="RBE310" s="80"/>
      <c r="RBF310" s="80"/>
      <c r="RBG310" s="80"/>
      <c r="RBH310" s="80"/>
      <c r="RBI310" s="80"/>
      <c r="RBJ310" s="80"/>
      <c r="RBK310" s="80"/>
      <c r="RBL310" s="80"/>
      <c r="RBM310" s="80"/>
      <c r="RBN310" s="80"/>
      <c r="RBO310" s="80"/>
      <c r="RBP310" s="80"/>
      <c r="RBQ310" s="80"/>
      <c r="RBR310" s="80"/>
      <c r="RBS310" s="80"/>
      <c r="RBT310" s="80"/>
      <c r="RBU310" s="80"/>
      <c r="RBV310" s="80"/>
      <c r="RBW310" s="80"/>
      <c r="RBX310" s="80"/>
      <c r="RBY310" s="80"/>
      <c r="RBZ310" s="80"/>
      <c r="RCA310" s="80"/>
      <c r="RCB310" s="80"/>
      <c r="RCC310" s="80"/>
      <c r="RCD310" s="80"/>
      <c r="RCE310" s="80"/>
      <c r="RCF310" s="80"/>
      <c r="RCG310" s="80"/>
      <c r="RCH310" s="80"/>
      <c r="RCI310" s="80"/>
      <c r="RCJ310" s="80"/>
      <c r="RCK310" s="80"/>
      <c r="RCL310" s="80"/>
      <c r="RCM310" s="80"/>
      <c r="RCN310" s="80"/>
      <c r="RCO310" s="80"/>
      <c r="RCP310" s="80"/>
      <c r="RCQ310" s="80"/>
      <c r="RCR310" s="80"/>
      <c r="RCS310" s="80"/>
      <c r="RCT310" s="80"/>
      <c r="RCU310" s="80"/>
      <c r="RCV310" s="80"/>
      <c r="RCW310" s="80"/>
      <c r="RCX310" s="80"/>
      <c r="RCY310" s="80"/>
      <c r="RCZ310" s="80"/>
      <c r="RDA310" s="80"/>
      <c r="RDB310" s="80"/>
      <c r="RDC310" s="80"/>
      <c r="RDD310" s="80"/>
      <c r="RDE310" s="80"/>
      <c r="RDF310" s="80"/>
      <c r="RDG310" s="80"/>
      <c r="RDH310" s="80"/>
      <c r="RDI310" s="80"/>
      <c r="RDJ310" s="80"/>
      <c r="RDK310" s="80"/>
      <c r="RDL310" s="80"/>
      <c r="RDM310" s="80"/>
      <c r="RDN310" s="80"/>
      <c r="RDO310" s="80"/>
      <c r="RDP310" s="80"/>
      <c r="RDQ310" s="80"/>
      <c r="RDR310" s="80"/>
      <c r="RDS310" s="80"/>
      <c r="RDT310" s="80"/>
      <c r="RDU310" s="80"/>
      <c r="RDV310" s="80"/>
      <c r="RDW310" s="80"/>
      <c r="RDX310" s="80"/>
      <c r="RDY310" s="80"/>
      <c r="RDZ310" s="80"/>
      <c r="REA310" s="80"/>
      <c r="REB310" s="80"/>
      <c r="REC310" s="80"/>
      <c r="RED310" s="80"/>
      <c r="REE310" s="80"/>
      <c r="REF310" s="80"/>
      <c r="REG310" s="80"/>
      <c r="REH310" s="80"/>
      <c r="REI310" s="80"/>
      <c r="REJ310" s="80"/>
      <c r="REK310" s="80"/>
      <c r="REL310" s="80"/>
      <c r="REM310" s="80"/>
      <c r="REN310" s="80"/>
      <c r="REO310" s="80"/>
      <c r="REP310" s="80"/>
      <c r="REQ310" s="80"/>
      <c r="RER310" s="80"/>
      <c r="RES310" s="80"/>
      <c r="RET310" s="80"/>
      <c r="REU310" s="80"/>
      <c r="REV310" s="80"/>
      <c r="REW310" s="80"/>
      <c r="REX310" s="80"/>
      <c r="REY310" s="80"/>
      <c r="REZ310" s="80"/>
      <c r="RFA310" s="80"/>
      <c r="RFB310" s="80"/>
      <c r="RFC310" s="80"/>
      <c r="RFD310" s="80"/>
      <c r="RFE310" s="80"/>
      <c r="RFF310" s="80"/>
      <c r="RFG310" s="80"/>
      <c r="RFH310" s="80"/>
      <c r="RFI310" s="80"/>
      <c r="RFJ310" s="80"/>
      <c r="RFK310" s="80"/>
      <c r="RFL310" s="80"/>
      <c r="RFM310" s="80"/>
      <c r="RFN310" s="80"/>
      <c r="RFO310" s="80"/>
      <c r="RFP310" s="80"/>
      <c r="RFQ310" s="80"/>
      <c r="RFR310" s="80"/>
      <c r="RFS310" s="80"/>
      <c r="RFT310" s="80"/>
      <c r="RFU310" s="80"/>
      <c r="RFV310" s="80"/>
      <c r="RFW310" s="80"/>
      <c r="RFX310" s="80"/>
      <c r="RFY310" s="80"/>
      <c r="RFZ310" s="80"/>
      <c r="RGA310" s="80"/>
      <c r="RGB310" s="80"/>
      <c r="RGC310" s="80"/>
      <c r="RGD310" s="80"/>
      <c r="RGE310" s="80"/>
      <c r="RGF310" s="80"/>
      <c r="RGG310" s="80"/>
      <c r="RGH310" s="80"/>
      <c r="RGI310" s="80"/>
      <c r="RGJ310" s="80"/>
      <c r="RGK310" s="80"/>
      <c r="RGL310" s="80"/>
      <c r="RGM310" s="80"/>
      <c r="RGN310" s="80"/>
      <c r="RGO310" s="80"/>
      <c r="RGP310" s="80"/>
      <c r="RGQ310" s="80"/>
      <c r="RGR310" s="80"/>
      <c r="RGS310" s="80"/>
      <c r="RGT310" s="80"/>
      <c r="RGU310" s="80"/>
      <c r="RGV310" s="80"/>
      <c r="RGW310" s="80"/>
      <c r="RGX310" s="80"/>
      <c r="RGY310" s="80"/>
      <c r="RGZ310" s="80"/>
      <c r="RHA310" s="80"/>
      <c r="RHB310" s="80"/>
      <c r="RHC310" s="80"/>
      <c r="RHD310" s="80"/>
      <c r="RHE310" s="80"/>
      <c r="RHF310" s="80"/>
      <c r="RHG310" s="80"/>
      <c r="RHH310" s="80"/>
      <c r="RHI310" s="80"/>
      <c r="RHJ310" s="80"/>
      <c r="RHK310" s="80"/>
      <c r="RHL310" s="80"/>
      <c r="RHM310" s="80"/>
      <c r="RHN310" s="80"/>
      <c r="RHO310" s="80"/>
      <c r="RHP310" s="80"/>
      <c r="RHQ310" s="80"/>
      <c r="RHR310" s="80"/>
      <c r="RHS310" s="80"/>
      <c r="RHT310" s="80"/>
      <c r="RHU310" s="80"/>
      <c r="RHV310" s="80"/>
      <c r="RHW310" s="80"/>
      <c r="RHX310" s="80"/>
      <c r="RHY310" s="80"/>
      <c r="RHZ310" s="80"/>
      <c r="RIA310" s="80"/>
      <c r="RIB310" s="80"/>
      <c r="RIC310" s="80"/>
      <c r="RID310" s="80"/>
      <c r="RIE310" s="80"/>
      <c r="RIF310" s="80"/>
      <c r="RIG310" s="80"/>
      <c r="RIH310" s="80"/>
      <c r="RII310" s="80"/>
      <c r="RIJ310" s="80"/>
      <c r="RIK310" s="80"/>
      <c r="RIL310" s="80"/>
      <c r="RIM310" s="80"/>
      <c r="RIN310" s="80"/>
      <c r="RIO310" s="80"/>
      <c r="RIP310" s="80"/>
      <c r="RIQ310" s="80"/>
      <c r="RIR310" s="80"/>
      <c r="RIS310" s="80"/>
      <c r="RIT310" s="80"/>
      <c r="RIU310" s="80"/>
      <c r="RIV310" s="80"/>
      <c r="RIW310" s="80"/>
      <c r="RIX310" s="80"/>
      <c r="RIY310" s="80"/>
      <c r="RIZ310" s="80"/>
      <c r="RJA310" s="80"/>
      <c r="RJB310" s="80"/>
      <c r="RJC310" s="80"/>
      <c r="RJD310" s="80"/>
      <c r="RJE310" s="80"/>
      <c r="RJF310" s="80"/>
      <c r="RJG310" s="80"/>
      <c r="RJH310" s="80"/>
      <c r="RJI310" s="80"/>
      <c r="RJJ310" s="80"/>
      <c r="RJK310" s="80"/>
      <c r="RJL310" s="80"/>
      <c r="RJM310" s="80"/>
      <c r="RJN310" s="80"/>
      <c r="RJO310" s="80"/>
      <c r="RJP310" s="80"/>
      <c r="RJQ310" s="80"/>
      <c r="RJR310" s="80"/>
      <c r="RJS310" s="80"/>
      <c r="RJT310" s="80"/>
      <c r="RJU310" s="80"/>
      <c r="RJV310" s="80"/>
      <c r="RJW310" s="80"/>
      <c r="RJX310" s="80"/>
      <c r="RJY310" s="80"/>
      <c r="RJZ310" s="80"/>
      <c r="RKA310" s="80"/>
      <c r="RKB310" s="80"/>
      <c r="RKC310" s="80"/>
      <c r="RKD310" s="80"/>
      <c r="RKE310" s="80"/>
      <c r="RKF310" s="80"/>
      <c r="RKG310" s="80"/>
      <c r="RKH310" s="80"/>
      <c r="RKI310" s="80"/>
      <c r="RKJ310" s="80"/>
      <c r="RKK310" s="80"/>
      <c r="RKL310" s="80"/>
      <c r="RKM310" s="80"/>
      <c r="RKN310" s="80"/>
      <c r="RKO310" s="80"/>
      <c r="RKP310" s="80"/>
      <c r="RKQ310" s="80"/>
      <c r="RKR310" s="80"/>
      <c r="RKS310" s="80"/>
      <c r="RKT310" s="80"/>
      <c r="RKU310" s="80"/>
      <c r="RKV310" s="80"/>
      <c r="RKW310" s="80"/>
      <c r="RKX310" s="80"/>
      <c r="RKY310" s="80"/>
      <c r="RKZ310" s="80"/>
      <c r="RLA310" s="80"/>
      <c r="RLB310" s="80"/>
      <c r="RLC310" s="80"/>
      <c r="RLD310" s="80"/>
      <c r="RLE310" s="80"/>
      <c r="RLF310" s="80"/>
      <c r="RLG310" s="80"/>
      <c r="RLH310" s="80"/>
      <c r="RLI310" s="80"/>
      <c r="RLJ310" s="80"/>
      <c r="RLK310" s="80"/>
      <c r="RLL310" s="80"/>
      <c r="RLM310" s="80"/>
      <c r="RLN310" s="80"/>
      <c r="RLO310" s="80"/>
      <c r="RLP310" s="80"/>
      <c r="RLQ310" s="80"/>
      <c r="RLR310" s="80"/>
      <c r="RLS310" s="80"/>
      <c r="RLT310" s="80"/>
      <c r="RLU310" s="80"/>
      <c r="RLV310" s="80"/>
      <c r="RLW310" s="80"/>
      <c r="RLX310" s="80"/>
      <c r="RLY310" s="80"/>
      <c r="RLZ310" s="80"/>
      <c r="RMA310" s="80"/>
      <c r="RMB310" s="80"/>
      <c r="RMC310" s="80"/>
      <c r="RMD310" s="80"/>
      <c r="RME310" s="80"/>
      <c r="RMF310" s="80"/>
      <c r="RMG310" s="80"/>
      <c r="RMH310" s="80"/>
      <c r="RMI310" s="80"/>
      <c r="RMJ310" s="80"/>
      <c r="RMK310" s="80"/>
      <c r="RML310" s="80"/>
      <c r="RMM310" s="80"/>
      <c r="RMN310" s="80"/>
      <c r="RMO310" s="80"/>
      <c r="RMP310" s="80"/>
      <c r="RMQ310" s="80"/>
      <c r="RMR310" s="80"/>
      <c r="RMS310" s="80"/>
      <c r="RMT310" s="80"/>
      <c r="RMU310" s="80"/>
      <c r="RMV310" s="80"/>
      <c r="RMW310" s="80"/>
      <c r="RMX310" s="80"/>
      <c r="RMY310" s="80"/>
      <c r="RMZ310" s="80"/>
      <c r="RNA310" s="80"/>
      <c r="RNB310" s="80"/>
      <c r="RNC310" s="80"/>
      <c r="RND310" s="80"/>
      <c r="RNE310" s="80"/>
      <c r="RNF310" s="80"/>
      <c r="RNG310" s="80"/>
      <c r="RNH310" s="80"/>
      <c r="RNI310" s="80"/>
      <c r="RNJ310" s="80"/>
      <c r="RNK310" s="80"/>
      <c r="RNL310" s="80"/>
      <c r="RNM310" s="80"/>
      <c r="RNN310" s="80"/>
      <c r="RNO310" s="80"/>
      <c r="RNP310" s="80"/>
      <c r="RNQ310" s="80"/>
      <c r="RNR310" s="80"/>
      <c r="RNS310" s="80"/>
      <c r="RNT310" s="80"/>
      <c r="RNU310" s="80"/>
      <c r="RNV310" s="80"/>
      <c r="RNW310" s="80"/>
      <c r="RNX310" s="80"/>
      <c r="RNY310" s="80"/>
      <c r="RNZ310" s="80"/>
      <c r="ROA310" s="80"/>
      <c r="ROB310" s="80"/>
      <c r="ROC310" s="80"/>
      <c r="ROD310" s="80"/>
      <c r="ROE310" s="80"/>
      <c r="ROF310" s="80"/>
      <c r="ROG310" s="80"/>
      <c r="ROH310" s="80"/>
      <c r="ROI310" s="80"/>
      <c r="ROJ310" s="80"/>
      <c r="ROK310" s="80"/>
      <c r="ROL310" s="80"/>
      <c r="ROM310" s="80"/>
      <c r="RON310" s="80"/>
      <c r="ROO310" s="80"/>
      <c r="ROP310" s="80"/>
      <c r="ROQ310" s="80"/>
      <c r="ROR310" s="80"/>
      <c r="ROS310" s="80"/>
      <c r="ROT310" s="80"/>
      <c r="ROU310" s="80"/>
      <c r="ROV310" s="80"/>
      <c r="ROW310" s="80"/>
      <c r="ROX310" s="80"/>
      <c r="ROY310" s="80"/>
      <c r="ROZ310" s="80"/>
      <c r="RPA310" s="80"/>
      <c r="RPB310" s="80"/>
      <c r="RPC310" s="80"/>
      <c r="RPD310" s="80"/>
      <c r="RPE310" s="80"/>
      <c r="RPF310" s="80"/>
      <c r="RPG310" s="80"/>
      <c r="RPH310" s="80"/>
      <c r="RPI310" s="80"/>
      <c r="RPJ310" s="80"/>
      <c r="RPK310" s="80"/>
      <c r="RPL310" s="80"/>
      <c r="RPM310" s="80"/>
      <c r="RPN310" s="80"/>
      <c r="RPO310" s="80"/>
      <c r="RPP310" s="80"/>
      <c r="RPQ310" s="80"/>
      <c r="RPR310" s="80"/>
      <c r="RPS310" s="80"/>
      <c r="RPT310" s="80"/>
      <c r="RPU310" s="80"/>
      <c r="RPV310" s="80"/>
      <c r="RPW310" s="80"/>
      <c r="RPX310" s="80"/>
      <c r="RPY310" s="80"/>
      <c r="RPZ310" s="80"/>
      <c r="RQA310" s="80"/>
      <c r="RQB310" s="80"/>
      <c r="RQC310" s="80"/>
      <c r="RQD310" s="80"/>
      <c r="RQE310" s="80"/>
      <c r="RQF310" s="80"/>
      <c r="RQG310" s="80"/>
      <c r="RQH310" s="80"/>
      <c r="RQI310" s="80"/>
      <c r="RQJ310" s="80"/>
      <c r="RQK310" s="80"/>
      <c r="RQL310" s="80"/>
      <c r="RQM310" s="80"/>
      <c r="RQN310" s="80"/>
      <c r="RQO310" s="80"/>
      <c r="RQP310" s="80"/>
      <c r="RQQ310" s="80"/>
      <c r="RQR310" s="80"/>
      <c r="RQS310" s="80"/>
      <c r="RQT310" s="80"/>
      <c r="RQU310" s="80"/>
      <c r="RQV310" s="80"/>
      <c r="RQW310" s="80"/>
      <c r="RQX310" s="80"/>
      <c r="RQY310" s="80"/>
      <c r="RQZ310" s="80"/>
      <c r="RRA310" s="80"/>
      <c r="RRB310" s="80"/>
      <c r="RRC310" s="80"/>
      <c r="RRD310" s="80"/>
      <c r="RRE310" s="80"/>
      <c r="RRF310" s="80"/>
      <c r="RRG310" s="80"/>
      <c r="RRH310" s="80"/>
      <c r="RRI310" s="80"/>
      <c r="RRJ310" s="80"/>
      <c r="RRK310" s="80"/>
      <c r="RRL310" s="80"/>
      <c r="RRM310" s="80"/>
      <c r="RRN310" s="80"/>
      <c r="RRO310" s="80"/>
      <c r="RRP310" s="80"/>
      <c r="RRQ310" s="80"/>
      <c r="RRR310" s="80"/>
      <c r="RRS310" s="80"/>
      <c r="RRT310" s="80"/>
      <c r="RRU310" s="80"/>
      <c r="RRV310" s="80"/>
      <c r="RRW310" s="80"/>
      <c r="RRX310" s="80"/>
      <c r="RRY310" s="80"/>
      <c r="RRZ310" s="80"/>
      <c r="RSA310" s="80"/>
      <c r="RSB310" s="80"/>
      <c r="RSC310" s="80"/>
      <c r="RSD310" s="80"/>
      <c r="RSE310" s="80"/>
      <c r="RSF310" s="80"/>
      <c r="RSG310" s="80"/>
      <c r="RSH310" s="80"/>
      <c r="RSI310" s="80"/>
      <c r="RSJ310" s="80"/>
      <c r="RSK310" s="80"/>
      <c r="RSL310" s="80"/>
      <c r="RSM310" s="80"/>
      <c r="RSN310" s="80"/>
      <c r="RSO310" s="80"/>
      <c r="RSP310" s="80"/>
      <c r="RSQ310" s="80"/>
      <c r="RSR310" s="80"/>
      <c r="RSS310" s="80"/>
      <c r="RST310" s="80"/>
      <c r="RSU310" s="80"/>
      <c r="RSV310" s="80"/>
      <c r="RSW310" s="80"/>
      <c r="RSX310" s="80"/>
      <c r="RSY310" s="80"/>
      <c r="RSZ310" s="80"/>
      <c r="RTA310" s="80"/>
      <c r="RTB310" s="80"/>
      <c r="RTC310" s="80"/>
      <c r="RTD310" s="80"/>
      <c r="RTE310" s="80"/>
      <c r="RTF310" s="80"/>
      <c r="RTG310" s="80"/>
      <c r="RTH310" s="80"/>
      <c r="RTI310" s="80"/>
      <c r="RTJ310" s="80"/>
      <c r="RTK310" s="80"/>
      <c r="RTL310" s="80"/>
      <c r="RTM310" s="80"/>
      <c r="RTN310" s="80"/>
      <c r="RTO310" s="80"/>
      <c r="RTP310" s="80"/>
      <c r="RTQ310" s="80"/>
      <c r="RTR310" s="80"/>
      <c r="RTS310" s="80"/>
      <c r="RTT310" s="80"/>
      <c r="RTU310" s="80"/>
      <c r="RTV310" s="80"/>
      <c r="RTW310" s="80"/>
      <c r="RTX310" s="80"/>
      <c r="RTY310" s="80"/>
      <c r="RTZ310" s="80"/>
      <c r="RUA310" s="80"/>
      <c r="RUB310" s="80"/>
      <c r="RUC310" s="80"/>
      <c r="RUD310" s="80"/>
      <c r="RUE310" s="80"/>
      <c r="RUF310" s="80"/>
      <c r="RUG310" s="80"/>
      <c r="RUH310" s="80"/>
      <c r="RUI310" s="80"/>
      <c r="RUJ310" s="80"/>
      <c r="RUK310" s="80"/>
      <c r="RUL310" s="80"/>
      <c r="RUM310" s="80"/>
      <c r="RUN310" s="80"/>
      <c r="RUO310" s="80"/>
      <c r="RUP310" s="80"/>
      <c r="RUQ310" s="80"/>
      <c r="RUR310" s="80"/>
      <c r="RUS310" s="80"/>
      <c r="RUT310" s="80"/>
      <c r="RUU310" s="80"/>
      <c r="RUV310" s="80"/>
      <c r="RUW310" s="80"/>
      <c r="RUX310" s="80"/>
      <c r="RUY310" s="80"/>
      <c r="RUZ310" s="80"/>
      <c r="RVA310" s="80"/>
      <c r="RVB310" s="80"/>
      <c r="RVC310" s="80"/>
      <c r="RVD310" s="80"/>
      <c r="RVE310" s="80"/>
      <c r="RVF310" s="80"/>
      <c r="RVG310" s="80"/>
      <c r="RVH310" s="80"/>
      <c r="RVI310" s="80"/>
      <c r="RVJ310" s="80"/>
      <c r="RVK310" s="80"/>
      <c r="RVL310" s="80"/>
      <c r="RVM310" s="80"/>
      <c r="RVN310" s="80"/>
      <c r="RVO310" s="80"/>
      <c r="RVP310" s="80"/>
      <c r="RVQ310" s="80"/>
      <c r="RVR310" s="80"/>
      <c r="RVS310" s="80"/>
      <c r="RVT310" s="80"/>
      <c r="RVU310" s="80"/>
      <c r="RVV310" s="80"/>
      <c r="RVW310" s="80"/>
      <c r="RVX310" s="80"/>
      <c r="RVY310" s="80"/>
      <c r="RVZ310" s="80"/>
      <c r="RWA310" s="80"/>
      <c r="RWB310" s="80"/>
      <c r="RWC310" s="80"/>
      <c r="RWD310" s="80"/>
      <c r="RWE310" s="80"/>
      <c r="RWF310" s="80"/>
      <c r="RWG310" s="80"/>
      <c r="RWH310" s="80"/>
      <c r="RWI310" s="80"/>
      <c r="RWJ310" s="80"/>
      <c r="RWK310" s="80"/>
      <c r="RWL310" s="80"/>
      <c r="RWM310" s="80"/>
      <c r="RWN310" s="80"/>
      <c r="RWO310" s="80"/>
      <c r="RWP310" s="80"/>
      <c r="RWQ310" s="80"/>
      <c r="RWR310" s="80"/>
      <c r="RWS310" s="80"/>
      <c r="RWT310" s="80"/>
      <c r="RWU310" s="80"/>
      <c r="RWV310" s="80"/>
      <c r="RWW310" s="80"/>
      <c r="RWX310" s="80"/>
      <c r="RWY310" s="80"/>
      <c r="RWZ310" s="80"/>
      <c r="RXA310" s="80"/>
      <c r="RXB310" s="80"/>
      <c r="RXC310" s="80"/>
      <c r="RXD310" s="80"/>
      <c r="RXE310" s="80"/>
      <c r="RXF310" s="80"/>
      <c r="RXG310" s="80"/>
      <c r="RXH310" s="80"/>
      <c r="RXI310" s="80"/>
      <c r="RXJ310" s="80"/>
      <c r="RXK310" s="80"/>
      <c r="RXL310" s="80"/>
      <c r="RXM310" s="80"/>
      <c r="RXN310" s="80"/>
      <c r="RXO310" s="80"/>
      <c r="RXP310" s="80"/>
      <c r="RXQ310" s="80"/>
      <c r="RXR310" s="80"/>
      <c r="RXS310" s="80"/>
      <c r="RXT310" s="80"/>
      <c r="RXU310" s="80"/>
      <c r="RXV310" s="80"/>
      <c r="RXW310" s="80"/>
      <c r="RXX310" s="80"/>
      <c r="RXY310" s="80"/>
      <c r="RXZ310" s="80"/>
      <c r="RYA310" s="80"/>
      <c r="RYB310" s="80"/>
      <c r="RYC310" s="80"/>
      <c r="RYD310" s="80"/>
      <c r="RYE310" s="80"/>
      <c r="RYF310" s="80"/>
      <c r="RYG310" s="80"/>
      <c r="RYH310" s="80"/>
      <c r="RYI310" s="80"/>
      <c r="RYJ310" s="80"/>
      <c r="RYK310" s="80"/>
      <c r="RYL310" s="80"/>
      <c r="RYM310" s="80"/>
      <c r="RYN310" s="80"/>
      <c r="RYO310" s="80"/>
      <c r="RYP310" s="80"/>
      <c r="RYQ310" s="80"/>
      <c r="RYR310" s="80"/>
      <c r="RYS310" s="80"/>
      <c r="RYT310" s="80"/>
      <c r="RYU310" s="80"/>
      <c r="RYV310" s="80"/>
      <c r="RYW310" s="80"/>
      <c r="RYX310" s="80"/>
      <c r="RYY310" s="80"/>
      <c r="RYZ310" s="80"/>
      <c r="RZA310" s="80"/>
      <c r="RZB310" s="80"/>
      <c r="RZC310" s="80"/>
      <c r="RZD310" s="80"/>
      <c r="RZE310" s="80"/>
      <c r="RZF310" s="80"/>
      <c r="RZG310" s="80"/>
      <c r="RZH310" s="80"/>
      <c r="RZI310" s="80"/>
      <c r="RZJ310" s="80"/>
      <c r="RZK310" s="80"/>
      <c r="RZL310" s="80"/>
      <c r="RZM310" s="80"/>
      <c r="RZN310" s="80"/>
      <c r="RZO310" s="80"/>
      <c r="RZP310" s="80"/>
      <c r="RZQ310" s="80"/>
      <c r="RZR310" s="80"/>
      <c r="RZS310" s="80"/>
      <c r="RZT310" s="80"/>
      <c r="RZU310" s="80"/>
      <c r="RZV310" s="80"/>
      <c r="RZW310" s="80"/>
      <c r="RZX310" s="80"/>
      <c r="RZY310" s="80"/>
      <c r="RZZ310" s="80"/>
      <c r="SAA310" s="80"/>
      <c r="SAB310" s="80"/>
      <c r="SAC310" s="80"/>
      <c r="SAD310" s="80"/>
      <c r="SAE310" s="80"/>
      <c r="SAF310" s="80"/>
      <c r="SAG310" s="80"/>
      <c r="SAH310" s="80"/>
      <c r="SAI310" s="80"/>
      <c r="SAJ310" s="80"/>
      <c r="SAK310" s="80"/>
      <c r="SAL310" s="80"/>
      <c r="SAM310" s="80"/>
      <c r="SAN310" s="80"/>
      <c r="SAO310" s="80"/>
      <c r="SAP310" s="80"/>
      <c r="SAQ310" s="80"/>
      <c r="SAR310" s="80"/>
      <c r="SAS310" s="80"/>
      <c r="SAT310" s="80"/>
      <c r="SAU310" s="80"/>
      <c r="SAV310" s="80"/>
      <c r="SAW310" s="80"/>
      <c r="SAX310" s="80"/>
      <c r="SAY310" s="80"/>
      <c r="SAZ310" s="80"/>
      <c r="SBA310" s="80"/>
      <c r="SBB310" s="80"/>
      <c r="SBC310" s="80"/>
      <c r="SBD310" s="80"/>
      <c r="SBE310" s="80"/>
      <c r="SBF310" s="80"/>
      <c r="SBG310" s="80"/>
      <c r="SBH310" s="80"/>
      <c r="SBI310" s="80"/>
      <c r="SBJ310" s="80"/>
      <c r="SBK310" s="80"/>
      <c r="SBL310" s="80"/>
      <c r="SBM310" s="80"/>
      <c r="SBN310" s="80"/>
      <c r="SBO310" s="80"/>
      <c r="SBP310" s="80"/>
      <c r="SBQ310" s="80"/>
      <c r="SBR310" s="80"/>
      <c r="SBS310" s="80"/>
      <c r="SBT310" s="80"/>
      <c r="SBU310" s="80"/>
      <c r="SBV310" s="80"/>
      <c r="SBW310" s="80"/>
      <c r="SBX310" s="80"/>
      <c r="SBY310" s="80"/>
      <c r="SBZ310" s="80"/>
      <c r="SCA310" s="80"/>
      <c r="SCB310" s="80"/>
      <c r="SCC310" s="80"/>
      <c r="SCD310" s="80"/>
      <c r="SCE310" s="80"/>
      <c r="SCF310" s="80"/>
      <c r="SCG310" s="80"/>
      <c r="SCH310" s="80"/>
      <c r="SCI310" s="80"/>
      <c r="SCJ310" s="80"/>
      <c r="SCK310" s="80"/>
      <c r="SCL310" s="80"/>
      <c r="SCM310" s="80"/>
      <c r="SCN310" s="80"/>
      <c r="SCO310" s="80"/>
      <c r="SCP310" s="80"/>
      <c r="SCQ310" s="80"/>
      <c r="SCR310" s="80"/>
      <c r="SCS310" s="80"/>
      <c r="SCT310" s="80"/>
      <c r="SCU310" s="80"/>
      <c r="SCV310" s="80"/>
      <c r="SCW310" s="80"/>
      <c r="SCX310" s="80"/>
      <c r="SCY310" s="80"/>
      <c r="SCZ310" s="80"/>
      <c r="SDA310" s="80"/>
      <c r="SDB310" s="80"/>
      <c r="SDC310" s="80"/>
      <c r="SDD310" s="80"/>
      <c r="SDE310" s="80"/>
      <c r="SDF310" s="80"/>
      <c r="SDG310" s="80"/>
      <c r="SDH310" s="80"/>
      <c r="SDI310" s="80"/>
      <c r="SDJ310" s="80"/>
      <c r="SDK310" s="80"/>
      <c r="SDL310" s="80"/>
      <c r="SDM310" s="80"/>
      <c r="SDN310" s="80"/>
      <c r="SDO310" s="80"/>
      <c r="SDP310" s="80"/>
      <c r="SDQ310" s="80"/>
      <c r="SDR310" s="80"/>
      <c r="SDS310" s="80"/>
      <c r="SDT310" s="80"/>
      <c r="SDU310" s="80"/>
      <c r="SDV310" s="80"/>
      <c r="SDW310" s="80"/>
      <c r="SDX310" s="80"/>
      <c r="SDY310" s="80"/>
      <c r="SDZ310" s="80"/>
      <c r="SEA310" s="80"/>
      <c r="SEB310" s="80"/>
      <c r="SEC310" s="80"/>
      <c r="SED310" s="80"/>
      <c r="SEE310" s="80"/>
      <c r="SEF310" s="80"/>
      <c r="SEG310" s="80"/>
      <c r="SEH310" s="80"/>
      <c r="SEI310" s="80"/>
      <c r="SEJ310" s="80"/>
      <c r="SEK310" s="80"/>
      <c r="SEL310" s="80"/>
      <c r="SEM310" s="80"/>
      <c r="SEN310" s="80"/>
      <c r="SEO310" s="80"/>
      <c r="SEP310" s="80"/>
      <c r="SEQ310" s="80"/>
      <c r="SER310" s="80"/>
      <c r="SES310" s="80"/>
      <c r="SET310" s="80"/>
      <c r="SEU310" s="80"/>
      <c r="SEV310" s="80"/>
      <c r="SEW310" s="80"/>
      <c r="SEX310" s="80"/>
      <c r="SEY310" s="80"/>
      <c r="SEZ310" s="80"/>
      <c r="SFA310" s="80"/>
      <c r="SFB310" s="80"/>
      <c r="SFC310" s="80"/>
      <c r="SFD310" s="80"/>
      <c r="SFE310" s="80"/>
      <c r="SFF310" s="80"/>
      <c r="SFG310" s="80"/>
      <c r="SFH310" s="80"/>
      <c r="SFI310" s="80"/>
      <c r="SFJ310" s="80"/>
      <c r="SFK310" s="80"/>
      <c r="SFL310" s="80"/>
      <c r="SFM310" s="80"/>
      <c r="SFN310" s="80"/>
      <c r="SFO310" s="80"/>
      <c r="SFP310" s="80"/>
      <c r="SFQ310" s="80"/>
      <c r="SFR310" s="80"/>
      <c r="SFS310" s="80"/>
      <c r="SFT310" s="80"/>
      <c r="SFU310" s="80"/>
      <c r="SFV310" s="80"/>
      <c r="SFW310" s="80"/>
      <c r="SFX310" s="80"/>
      <c r="SFY310" s="80"/>
      <c r="SFZ310" s="80"/>
      <c r="SGA310" s="80"/>
      <c r="SGB310" s="80"/>
      <c r="SGC310" s="80"/>
      <c r="SGD310" s="80"/>
      <c r="SGE310" s="80"/>
      <c r="SGF310" s="80"/>
      <c r="SGG310" s="80"/>
      <c r="SGH310" s="80"/>
      <c r="SGI310" s="80"/>
      <c r="SGJ310" s="80"/>
      <c r="SGK310" s="80"/>
      <c r="SGL310" s="80"/>
      <c r="SGM310" s="80"/>
      <c r="SGN310" s="80"/>
      <c r="SGO310" s="80"/>
      <c r="SGP310" s="80"/>
      <c r="SGQ310" s="80"/>
      <c r="SGR310" s="80"/>
      <c r="SGS310" s="80"/>
      <c r="SGT310" s="80"/>
      <c r="SGU310" s="80"/>
      <c r="SGV310" s="80"/>
      <c r="SGW310" s="80"/>
      <c r="SGX310" s="80"/>
      <c r="SGY310" s="80"/>
      <c r="SGZ310" s="80"/>
      <c r="SHA310" s="80"/>
      <c r="SHB310" s="80"/>
      <c r="SHC310" s="80"/>
      <c r="SHD310" s="80"/>
      <c r="SHE310" s="80"/>
      <c r="SHF310" s="80"/>
      <c r="SHG310" s="80"/>
      <c r="SHH310" s="80"/>
      <c r="SHI310" s="80"/>
      <c r="SHJ310" s="80"/>
      <c r="SHK310" s="80"/>
      <c r="SHL310" s="80"/>
      <c r="SHM310" s="80"/>
      <c r="SHN310" s="80"/>
      <c r="SHO310" s="80"/>
      <c r="SHP310" s="80"/>
      <c r="SHQ310" s="80"/>
      <c r="SHR310" s="80"/>
      <c r="SHS310" s="80"/>
      <c r="SHT310" s="80"/>
      <c r="SHU310" s="80"/>
      <c r="SHV310" s="80"/>
      <c r="SHW310" s="80"/>
      <c r="SHX310" s="80"/>
      <c r="SHY310" s="80"/>
      <c r="SHZ310" s="80"/>
      <c r="SIA310" s="80"/>
      <c r="SIB310" s="80"/>
      <c r="SIC310" s="80"/>
      <c r="SID310" s="80"/>
      <c r="SIE310" s="80"/>
      <c r="SIF310" s="80"/>
      <c r="SIG310" s="80"/>
      <c r="SIH310" s="80"/>
      <c r="SII310" s="80"/>
      <c r="SIJ310" s="80"/>
      <c r="SIK310" s="80"/>
      <c r="SIL310" s="80"/>
      <c r="SIM310" s="80"/>
      <c r="SIN310" s="80"/>
      <c r="SIO310" s="80"/>
      <c r="SIP310" s="80"/>
      <c r="SIQ310" s="80"/>
      <c r="SIR310" s="80"/>
      <c r="SIS310" s="80"/>
      <c r="SIT310" s="80"/>
      <c r="SIU310" s="80"/>
      <c r="SIV310" s="80"/>
      <c r="SIW310" s="80"/>
      <c r="SIX310" s="80"/>
      <c r="SIY310" s="80"/>
      <c r="SIZ310" s="80"/>
      <c r="SJA310" s="80"/>
      <c r="SJB310" s="80"/>
      <c r="SJC310" s="80"/>
      <c r="SJD310" s="80"/>
      <c r="SJE310" s="80"/>
      <c r="SJF310" s="80"/>
      <c r="SJG310" s="80"/>
      <c r="SJH310" s="80"/>
      <c r="SJI310" s="80"/>
      <c r="SJJ310" s="80"/>
      <c r="SJK310" s="80"/>
      <c r="SJL310" s="80"/>
      <c r="SJM310" s="80"/>
      <c r="SJN310" s="80"/>
      <c r="SJO310" s="80"/>
      <c r="SJP310" s="80"/>
      <c r="SJQ310" s="80"/>
      <c r="SJR310" s="80"/>
      <c r="SJS310" s="80"/>
      <c r="SJT310" s="80"/>
      <c r="SJU310" s="80"/>
      <c r="SJV310" s="80"/>
      <c r="SJW310" s="80"/>
      <c r="SJX310" s="80"/>
      <c r="SJY310" s="80"/>
      <c r="SJZ310" s="80"/>
      <c r="SKA310" s="80"/>
      <c r="SKB310" s="80"/>
      <c r="SKC310" s="80"/>
      <c r="SKD310" s="80"/>
      <c r="SKE310" s="80"/>
      <c r="SKF310" s="80"/>
      <c r="SKG310" s="80"/>
      <c r="SKH310" s="80"/>
      <c r="SKI310" s="80"/>
      <c r="SKJ310" s="80"/>
      <c r="SKK310" s="80"/>
      <c r="SKL310" s="80"/>
      <c r="SKM310" s="80"/>
      <c r="SKN310" s="80"/>
      <c r="SKO310" s="80"/>
      <c r="SKP310" s="80"/>
      <c r="SKQ310" s="80"/>
      <c r="SKR310" s="80"/>
      <c r="SKS310" s="80"/>
      <c r="SKT310" s="80"/>
      <c r="SKU310" s="80"/>
      <c r="SKV310" s="80"/>
      <c r="SKW310" s="80"/>
      <c r="SKX310" s="80"/>
      <c r="SKY310" s="80"/>
      <c r="SKZ310" s="80"/>
      <c r="SLA310" s="80"/>
      <c r="SLB310" s="80"/>
      <c r="SLC310" s="80"/>
      <c r="SLD310" s="80"/>
      <c r="SLE310" s="80"/>
      <c r="SLF310" s="80"/>
      <c r="SLG310" s="80"/>
      <c r="SLH310" s="80"/>
      <c r="SLI310" s="80"/>
      <c r="SLJ310" s="80"/>
      <c r="SLK310" s="80"/>
      <c r="SLL310" s="80"/>
      <c r="SLM310" s="80"/>
      <c r="SLN310" s="80"/>
      <c r="SLO310" s="80"/>
      <c r="SLP310" s="80"/>
      <c r="SLQ310" s="80"/>
      <c r="SLR310" s="80"/>
      <c r="SLS310" s="80"/>
      <c r="SLT310" s="80"/>
      <c r="SLU310" s="80"/>
      <c r="SLV310" s="80"/>
      <c r="SLW310" s="80"/>
      <c r="SLX310" s="80"/>
      <c r="SLY310" s="80"/>
      <c r="SLZ310" s="80"/>
      <c r="SMA310" s="80"/>
      <c r="SMB310" s="80"/>
      <c r="SMC310" s="80"/>
      <c r="SMD310" s="80"/>
      <c r="SME310" s="80"/>
      <c r="SMF310" s="80"/>
      <c r="SMG310" s="80"/>
      <c r="SMH310" s="80"/>
      <c r="SMI310" s="80"/>
      <c r="SMJ310" s="80"/>
      <c r="SMK310" s="80"/>
      <c r="SML310" s="80"/>
      <c r="SMM310" s="80"/>
      <c r="SMN310" s="80"/>
      <c r="SMO310" s="80"/>
      <c r="SMP310" s="80"/>
      <c r="SMQ310" s="80"/>
      <c r="SMR310" s="80"/>
      <c r="SMS310" s="80"/>
      <c r="SMT310" s="80"/>
      <c r="SMU310" s="80"/>
      <c r="SMV310" s="80"/>
      <c r="SMW310" s="80"/>
      <c r="SMX310" s="80"/>
      <c r="SMY310" s="80"/>
      <c r="SMZ310" s="80"/>
      <c r="SNA310" s="80"/>
      <c r="SNB310" s="80"/>
      <c r="SNC310" s="80"/>
      <c r="SND310" s="80"/>
      <c r="SNE310" s="80"/>
      <c r="SNF310" s="80"/>
      <c r="SNG310" s="80"/>
      <c r="SNH310" s="80"/>
      <c r="SNI310" s="80"/>
      <c r="SNJ310" s="80"/>
      <c r="SNK310" s="80"/>
      <c r="SNL310" s="80"/>
      <c r="SNM310" s="80"/>
      <c r="SNN310" s="80"/>
      <c r="SNO310" s="80"/>
      <c r="SNP310" s="80"/>
      <c r="SNQ310" s="80"/>
      <c r="SNR310" s="80"/>
      <c r="SNS310" s="80"/>
      <c r="SNT310" s="80"/>
      <c r="SNU310" s="80"/>
      <c r="SNV310" s="80"/>
      <c r="SNW310" s="80"/>
      <c r="SNX310" s="80"/>
      <c r="SNY310" s="80"/>
      <c r="SNZ310" s="80"/>
      <c r="SOA310" s="80"/>
      <c r="SOB310" s="80"/>
      <c r="SOC310" s="80"/>
      <c r="SOD310" s="80"/>
      <c r="SOE310" s="80"/>
      <c r="SOF310" s="80"/>
      <c r="SOG310" s="80"/>
      <c r="SOH310" s="80"/>
      <c r="SOI310" s="80"/>
      <c r="SOJ310" s="80"/>
      <c r="SOK310" s="80"/>
      <c r="SOL310" s="80"/>
      <c r="SOM310" s="80"/>
      <c r="SON310" s="80"/>
      <c r="SOO310" s="80"/>
      <c r="SOP310" s="80"/>
      <c r="SOQ310" s="80"/>
      <c r="SOR310" s="80"/>
      <c r="SOS310" s="80"/>
      <c r="SOT310" s="80"/>
      <c r="SOU310" s="80"/>
      <c r="SOV310" s="80"/>
      <c r="SOW310" s="80"/>
      <c r="SOX310" s="80"/>
      <c r="SOY310" s="80"/>
      <c r="SOZ310" s="80"/>
      <c r="SPA310" s="80"/>
      <c r="SPB310" s="80"/>
      <c r="SPC310" s="80"/>
      <c r="SPD310" s="80"/>
      <c r="SPE310" s="80"/>
      <c r="SPF310" s="80"/>
      <c r="SPG310" s="80"/>
      <c r="SPH310" s="80"/>
      <c r="SPI310" s="80"/>
      <c r="SPJ310" s="80"/>
      <c r="SPK310" s="80"/>
      <c r="SPL310" s="80"/>
      <c r="SPM310" s="80"/>
      <c r="SPN310" s="80"/>
      <c r="SPO310" s="80"/>
      <c r="SPP310" s="80"/>
      <c r="SPQ310" s="80"/>
      <c r="SPR310" s="80"/>
      <c r="SPS310" s="80"/>
      <c r="SPT310" s="80"/>
      <c r="SPU310" s="80"/>
      <c r="SPV310" s="80"/>
      <c r="SPW310" s="80"/>
      <c r="SPX310" s="80"/>
      <c r="SPY310" s="80"/>
      <c r="SPZ310" s="80"/>
      <c r="SQA310" s="80"/>
      <c r="SQB310" s="80"/>
      <c r="SQC310" s="80"/>
      <c r="SQD310" s="80"/>
      <c r="SQE310" s="80"/>
      <c r="SQF310" s="80"/>
      <c r="SQG310" s="80"/>
      <c r="SQH310" s="80"/>
      <c r="SQI310" s="80"/>
      <c r="SQJ310" s="80"/>
      <c r="SQK310" s="80"/>
      <c r="SQL310" s="80"/>
      <c r="SQM310" s="80"/>
      <c r="SQN310" s="80"/>
      <c r="SQO310" s="80"/>
      <c r="SQP310" s="80"/>
      <c r="SQQ310" s="80"/>
      <c r="SQR310" s="80"/>
      <c r="SQS310" s="80"/>
      <c r="SQT310" s="80"/>
      <c r="SQU310" s="80"/>
      <c r="SQV310" s="80"/>
      <c r="SQW310" s="80"/>
      <c r="SQX310" s="80"/>
      <c r="SQY310" s="80"/>
      <c r="SQZ310" s="80"/>
      <c r="SRA310" s="80"/>
      <c r="SRB310" s="80"/>
      <c r="SRC310" s="80"/>
      <c r="SRD310" s="80"/>
      <c r="SRE310" s="80"/>
      <c r="SRF310" s="80"/>
      <c r="SRG310" s="80"/>
      <c r="SRH310" s="80"/>
      <c r="SRI310" s="80"/>
      <c r="SRJ310" s="80"/>
      <c r="SRK310" s="80"/>
      <c r="SRL310" s="80"/>
      <c r="SRM310" s="80"/>
      <c r="SRN310" s="80"/>
      <c r="SRO310" s="80"/>
      <c r="SRP310" s="80"/>
      <c r="SRQ310" s="80"/>
      <c r="SRR310" s="80"/>
      <c r="SRS310" s="80"/>
      <c r="SRT310" s="80"/>
      <c r="SRU310" s="80"/>
      <c r="SRV310" s="80"/>
      <c r="SRW310" s="80"/>
      <c r="SRX310" s="80"/>
      <c r="SRY310" s="80"/>
      <c r="SRZ310" s="80"/>
      <c r="SSA310" s="80"/>
      <c r="SSB310" s="80"/>
      <c r="SSC310" s="80"/>
      <c r="SSD310" s="80"/>
      <c r="SSE310" s="80"/>
      <c r="SSF310" s="80"/>
      <c r="SSG310" s="80"/>
      <c r="SSH310" s="80"/>
      <c r="SSI310" s="80"/>
      <c r="SSJ310" s="80"/>
      <c r="SSK310" s="80"/>
      <c r="SSL310" s="80"/>
      <c r="SSM310" s="80"/>
      <c r="SSN310" s="80"/>
      <c r="SSO310" s="80"/>
      <c r="SSP310" s="80"/>
      <c r="SSQ310" s="80"/>
      <c r="SSR310" s="80"/>
      <c r="SSS310" s="80"/>
      <c r="SST310" s="80"/>
      <c r="SSU310" s="80"/>
      <c r="SSV310" s="80"/>
      <c r="SSW310" s="80"/>
      <c r="SSX310" s="80"/>
      <c r="SSY310" s="80"/>
      <c r="SSZ310" s="80"/>
      <c r="STA310" s="80"/>
      <c r="STB310" s="80"/>
      <c r="STC310" s="80"/>
      <c r="STD310" s="80"/>
      <c r="STE310" s="80"/>
      <c r="STF310" s="80"/>
      <c r="STG310" s="80"/>
      <c r="STH310" s="80"/>
      <c r="STI310" s="80"/>
      <c r="STJ310" s="80"/>
      <c r="STK310" s="80"/>
      <c r="STL310" s="80"/>
      <c r="STM310" s="80"/>
      <c r="STN310" s="80"/>
      <c r="STO310" s="80"/>
      <c r="STP310" s="80"/>
      <c r="STQ310" s="80"/>
      <c r="STR310" s="80"/>
      <c r="STS310" s="80"/>
      <c r="STT310" s="80"/>
      <c r="STU310" s="80"/>
      <c r="STV310" s="80"/>
      <c r="STW310" s="80"/>
      <c r="STX310" s="80"/>
      <c r="STY310" s="80"/>
      <c r="STZ310" s="80"/>
      <c r="SUA310" s="80"/>
      <c r="SUB310" s="80"/>
      <c r="SUC310" s="80"/>
      <c r="SUD310" s="80"/>
      <c r="SUE310" s="80"/>
      <c r="SUF310" s="80"/>
      <c r="SUG310" s="80"/>
      <c r="SUH310" s="80"/>
      <c r="SUI310" s="80"/>
      <c r="SUJ310" s="80"/>
      <c r="SUK310" s="80"/>
      <c r="SUL310" s="80"/>
      <c r="SUM310" s="80"/>
      <c r="SUN310" s="80"/>
      <c r="SUO310" s="80"/>
      <c r="SUP310" s="80"/>
      <c r="SUQ310" s="80"/>
      <c r="SUR310" s="80"/>
      <c r="SUS310" s="80"/>
      <c r="SUT310" s="80"/>
      <c r="SUU310" s="80"/>
      <c r="SUV310" s="80"/>
      <c r="SUW310" s="80"/>
      <c r="SUX310" s="80"/>
      <c r="SUY310" s="80"/>
      <c r="SUZ310" s="80"/>
      <c r="SVA310" s="80"/>
      <c r="SVB310" s="80"/>
      <c r="SVC310" s="80"/>
      <c r="SVD310" s="80"/>
      <c r="SVE310" s="80"/>
      <c r="SVF310" s="80"/>
      <c r="SVG310" s="80"/>
      <c r="SVH310" s="80"/>
      <c r="SVI310" s="80"/>
      <c r="SVJ310" s="80"/>
      <c r="SVK310" s="80"/>
      <c r="SVL310" s="80"/>
      <c r="SVM310" s="80"/>
      <c r="SVN310" s="80"/>
      <c r="SVO310" s="80"/>
      <c r="SVP310" s="80"/>
      <c r="SVQ310" s="80"/>
      <c r="SVR310" s="80"/>
      <c r="SVS310" s="80"/>
      <c r="SVT310" s="80"/>
      <c r="SVU310" s="80"/>
      <c r="SVV310" s="80"/>
      <c r="SVW310" s="80"/>
      <c r="SVX310" s="80"/>
      <c r="SVY310" s="80"/>
      <c r="SVZ310" s="80"/>
      <c r="SWA310" s="80"/>
      <c r="SWB310" s="80"/>
      <c r="SWC310" s="80"/>
      <c r="SWD310" s="80"/>
      <c r="SWE310" s="80"/>
      <c r="SWF310" s="80"/>
      <c r="SWG310" s="80"/>
      <c r="SWH310" s="80"/>
      <c r="SWI310" s="80"/>
      <c r="SWJ310" s="80"/>
      <c r="SWK310" s="80"/>
      <c r="SWL310" s="80"/>
      <c r="SWM310" s="80"/>
      <c r="SWN310" s="80"/>
      <c r="SWO310" s="80"/>
      <c r="SWP310" s="80"/>
      <c r="SWQ310" s="80"/>
      <c r="SWR310" s="80"/>
      <c r="SWS310" s="80"/>
      <c r="SWT310" s="80"/>
      <c r="SWU310" s="80"/>
      <c r="SWV310" s="80"/>
      <c r="SWW310" s="80"/>
      <c r="SWX310" s="80"/>
      <c r="SWY310" s="80"/>
      <c r="SWZ310" s="80"/>
      <c r="SXA310" s="80"/>
      <c r="SXB310" s="80"/>
      <c r="SXC310" s="80"/>
      <c r="SXD310" s="80"/>
      <c r="SXE310" s="80"/>
      <c r="SXF310" s="80"/>
      <c r="SXG310" s="80"/>
      <c r="SXH310" s="80"/>
      <c r="SXI310" s="80"/>
      <c r="SXJ310" s="80"/>
      <c r="SXK310" s="80"/>
      <c r="SXL310" s="80"/>
      <c r="SXM310" s="80"/>
      <c r="SXN310" s="80"/>
      <c r="SXO310" s="80"/>
      <c r="SXP310" s="80"/>
      <c r="SXQ310" s="80"/>
      <c r="SXR310" s="80"/>
      <c r="SXS310" s="80"/>
      <c r="SXT310" s="80"/>
      <c r="SXU310" s="80"/>
      <c r="SXV310" s="80"/>
      <c r="SXW310" s="80"/>
      <c r="SXX310" s="80"/>
      <c r="SXY310" s="80"/>
      <c r="SXZ310" s="80"/>
      <c r="SYA310" s="80"/>
      <c r="SYB310" s="80"/>
      <c r="SYC310" s="80"/>
      <c r="SYD310" s="80"/>
      <c r="SYE310" s="80"/>
      <c r="SYF310" s="80"/>
      <c r="SYG310" s="80"/>
      <c r="SYH310" s="80"/>
      <c r="SYI310" s="80"/>
      <c r="SYJ310" s="80"/>
      <c r="SYK310" s="80"/>
      <c r="SYL310" s="80"/>
      <c r="SYM310" s="80"/>
      <c r="SYN310" s="80"/>
      <c r="SYO310" s="80"/>
      <c r="SYP310" s="80"/>
      <c r="SYQ310" s="80"/>
      <c r="SYR310" s="80"/>
      <c r="SYS310" s="80"/>
      <c r="SYT310" s="80"/>
      <c r="SYU310" s="80"/>
      <c r="SYV310" s="80"/>
      <c r="SYW310" s="80"/>
      <c r="SYX310" s="80"/>
      <c r="SYY310" s="80"/>
      <c r="SYZ310" s="80"/>
      <c r="SZA310" s="80"/>
      <c r="SZB310" s="80"/>
      <c r="SZC310" s="80"/>
      <c r="SZD310" s="80"/>
      <c r="SZE310" s="80"/>
      <c r="SZF310" s="80"/>
      <c r="SZG310" s="80"/>
      <c r="SZH310" s="80"/>
      <c r="SZI310" s="80"/>
      <c r="SZJ310" s="80"/>
      <c r="SZK310" s="80"/>
      <c r="SZL310" s="80"/>
      <c r="SZM310" s="80"/>
      <c r="SZN310" s="80"/>
      <c r="SZO310" s="80"/>
      <c r="SZP310" s="80"/>
      <c r="SZQ310" s="80"/>
      <c r="SZR310" s="80"/>
      <c r="SZS310" s="80"/>
      <c r="SZT310" s="80"/>
      <c r="SZU310" s="80"/>
      <c r="SZV310" s="80"/>
      <c r="SZW310" s="80"/>
      <c r="SZX310" s="80"/>
      <c r="SZY310" s="80"/>
      <c r="SZZ310" s="80"/>
      <c r="TAA310" s="80"/>
      <c r="TAB310" s="80"/>
      <c r="TAC310" s="80"/>
      <c r="TAD310" s="80"/>
      <c r="TAE310" s="80"/>
      <c r="TAF310" s="80"/>
      <c r="TAG310" s="80"/>
      <c r="TAH310" s="80"/>
      <c r="TAI310" s="80"/>
      <c r="TAJ310" s="80"/>
      <c r="TAK310" s="80"/>
      <c r="TAL310" s="80"/>
      <c r="TAM310" s="80"/>
      <c r="TAN310" s="80"/>
      <c r="TAO310" s="80"/>
      <c r="TAP310" s="80"/>
      <c r="TAQ310" s="80"/>
      <c r="TAR310" s="80"/>
      <c r="TAS310" s="80"/>
      <c r="TAT310" s="80"/>
      <c r="TAU310" s="80"/>
      <c r="TAV310" s="80"/>
      <c r="TAW310" s="80"/>
      <c r="TAX310" s="80"/>
      <c r="TAY310" s="80"/>
      <c r="TAZ310" s="80"/>
      <c r="TBA310" s="80"/>
      <c r="TBB310" s="80"/>
      <c r="TBC310" s="80"/>
      <c r="TBD310" s="80"/>
      <c r="TBE310" s="80"/>
      <c r="TBF310" s="80"/>
      <c r="TBG310" s="80"/>
      <c r="TBH310" s="80"/>
      <c r="TBI310" s="80"/>
      <c r="TBJ310" s="80"/>
      <c r="TBK310" s="80"/>
      <c r="TBL310" s="80"/>
      <c r="TBM310" s="80"/>
      <c r="TBN310" s="80"/>
      <c r="TBO310" s="80"/>
      <c r="TBP310" s="80"/>
      <c r="TBQ310" s="80"/>
      <c r="TBR310" s="80"/>
      <c r="TBS310" s="80"/>
      <c r="TBT310" s="80"/>
      <c r="TBU310" s="80"/>
      <c r="TBV310" s="80"/>
      <c r="TBW310" s="80"/>
      <c r="TBX310" s="80"/>
      <c r="TBY310" s="80"/>
      <c r="TBZ310" s="80"/>
      <c r="TCA310" s="80"/>
      <c r="TCB310" s="80"/>
      <c r="TCC310" s="80"/>
      <c r="TCD310" s="80"/>
      <c r="TCE310" s="80"/>
      <c r="TCF310" s="80"/>
      <c r="TCG310" s="80"/>
      <c r="TCH310" s="80"/>
      <c r="TCI310" s="80"/>
      <c r="TCJ310" s="80"/>
      <c r="TCK310" s="80"/>
      <c r="TCL310" s="80"/>
      <c r="TCM310" s="80"/>
      <c r="TCN310" s="80"/>
      <c r="TCO310" s="80"/>
      <c r="TCP310" s="80"/>
      <c r="TCQ310" s="80"/>
      <c r="TCR310" s="80"/>
      <c r="TCS310" s="80"/>
      <c r="TCT310" s="80"/>
      <c r="TCU310" s="80"/>
      <c r="TCV310" s="80"/>
      <c r="TCW310" s="80"/>
      <c r="TCX310" s="80"/>
      <c r="TCY310" s="80"/>
      <c r="TCZ310" s="80"/>
      <c r="TDA310" s="80"/>
      <c r="TDB310" s="80"/>
      <c r="TDC310" s="80"/>
      <c r="TDD310" s="80"/>
      <c r="TDE310" s="80"/>
      <c r="TDF310" s="80"/>
      <c r="TDG310" s="80"/>
      <c r="TDH310" s="80"/>
      <c r="TDI310" s="80"/>
      <c r="TDJ310" s="80"/>
      <c r="TDK310" s="80"/>
      <c r="TDL310" s="80"/>
      <c r="TDM310" s="80"/>
      <c r="TDN310" s="80"/>
      <c r="TDO310" s="80"/>
      <c r="TDP310" s="80"/>
      <c r="TDQ310" s="80"/>
      <c r="TDR310" s="80"/>
      <c r="TDS310" s="80"/>
      <c r="TDT310" s="80"/>
      <c r="TDU310" s="80"/>
      <c r="TDV310" s="80"/>
      <c r="TDW310" s="80"/>
      <c r="TDX310" s="80"/>
      <c r="TDY310" s="80"/>
      <c r="TDZ310" s="80"/>
      <c r="TEA310" s="80"/>
      <c r="TEB310" s="80"/>
      <c r="TEC310" s="80"/>
      <c r="TED310" s="80"/>
      <c r="TEE310" s="80"/>
      <c r="TEF310" s="80"/>
      <c r="TEG310" s="80"/>
      <c r="TEH310" s="80"/>
      <c r="TEI310" s="80"/>
      <c r="TEJ310" s="80"/>
      <c r="TEK310" s="80"/>
      <c r="TEL310" s="80"/>
      <c r="TEM310" s="80"/>
      <c r="TEN310" s="80"/>
      <c r="TEO310" s="80"/>
      <c r="TEP310" s="80"/>
      <c r="TEQ310" s="80"/>
      <c r="TER310" s="80"/>
      <c r="TES310" s="80"/>
      <c r="TET310" s="80"/>
      <c r="TEU310" s="80"/>
      <c r="TEV310" s="80"/>
      <c r="TEW310" s="80"/>
      <c r="TEX310" s="80"/>
      <c r="TEY310" s="80"/>
      <c r="TEZ310" s="80"/>
      <c r="TFA310" s="80"/>
      <c r="TFB310" s="80"/>
      <c r="TFC310" s="80"/>
      <c r="TFD310" s="80"/>
      <c r="TFE310" s="80"/>
      <c r="TFF310" s="80"/>
      <c r="TFG310" s="80"/>
      <c r="TFH310" s="80"/>
      <c r="TFI310" s="80"/>
      <c r="TFJ310" s="80"/>
      <c r="TFK310" s="80"/>
      <c r="TFL310" s="80"/>
      <c r="TFM310" s="80"/>
      <c r="TFN310" s="80"/>
      <c r="TFO310" s="80"/>
      <c r="TFP310" s="80"/>
      <c r="TFQ310" s="80"/>
      <c r="TFR310" s="80"/>
      <c r="TFS310" s="80"/>
      <c r="TFT310" s="80"/>
      <c r="TFU310" s="80"/>
      <c r="TFV310" s="80"/>
      <c r="TFW310" s="80"/>
      <c r="TFX310" s="80"/>
      <c r="TFY310" s="80"/>
      <c r="TFZ310" s="80"/>
      <c r="TGA310" s="80"/>
      <c r="TGB310" s="80"/>
      <c r="TGC310" s="80"/>
      <c r="TGD310" s="80"/>
      <c r="TGE310" s="80"/>
      <c r="TGF310" s="80"/>
      <c r="TGG310" s="80"/>
      <c r="TGH310" s="80"/>
      <c r="TGI310" s="80"/>
      <c r="TGJ310" s="80"/>
      <c r="TGK310" s="80"/>
      <c r="TGL310" s="80"/>
      <c r="TGM310" s="80"/>
      <c r="TGN310" s="80"/>
      <c r="TGO310" s="80"/>
      <c r="TGP310" s="80"/>
      <c r="TGQ310" s="80"/>
      <c r="TGR310" s="80"/>
      <c r="TGS310" s="80"/>
      <c r="TGT310" s="80"/>
      <c r="TGU310" s="80"/>
      <c r="TGV310" s="80"/>
      <c r="TGW310" s="80"/>
      <c r="TGX310" s="80"/>
      <c r="TGY310" s="80"/>
      <c r="TGZ310" s="80"/>
      <c r="THA310" s="80"/>
      <c r="THB310" s="80"/>
      <c r="THC310" s="80"/>
      <c r="THD310" s="80"/>
      <c r="THE310" s="80"/>
      <c r="THF310" s="80"/>
      <c r="THG310" s="80"/>
      <c r="THH310" s="80"/>
      <c r="THI310" s="80"/>
      <c r="THJ310" s="80"/>
      <c r="THK310" s="80"/>
      <c r="THL310" s="80"/>
      <c r="THM310" s="80"/>
      <c r="THN310" s="80"/>
      <c r="THO310" s="80"/>
      <c r="THP310" s="80"/>
      <c r="THQ310" s="80"/>
      <c r="THR310" s="80"/>
      <c r="THS310" s="80"/>
      <c r="THT310" s="80"/>
      <c r="THU310" s="80"/>
      <c r="THV310" s="80"/>
      <c r="THW310" s="80"/>
      <c r="THX310" s="80"/>
      <c r="THY310" s="80"/>
      <c r="THZ310" s="80"/>
      <c r="TIA310" s="80"/>
      <c r="TIB310" s="80"/>
      <c r="TIC310" s="80"/>
      <c r="TID310" s="80"/>
      <c r="TIE310" s="80"/>
      <c r="TIF310" s="80"/>
      <c r="TIG310" s="80"/>
      <c r="TIH310" s="80"/>
      <c r="TII310" s="80"/>
      <c r="TIJ310" s="80"/>
      <c r="TIK310" s="80"/>
      <c r="TIL310" s="80"/>
      <c r="TIM310" s="80"/>
      <c r="TIN310" s="80"/>
      <c r="TIO310" s="80"/>
      <c r="TIP310" s="80"/>
      <c r="TIQ310" s="80"/>
      <c r="TIR310" s="80"/>
      <c r="TIS310" s="80"/>
      <c r="TIT310" s="80"/>
      <c r="TIU310" s="80"/>
      <c r="TIV310" s="80"/>
      <c r="TIW310" s="80"/>
      <c r="TIX310" s="80"/>
      <c r="TIY310" s="80"/>
      <c r="TIZ310" s="80"/>
      <c r="TJA310" s="80"/>
      <c r="TJB310" s="80"/>
      <c r="TJC310" s="80"/>
      <c r="TJD310" s="80"/>
      <c r="TJE310" s="80"/>
      <c r="TJF310" s="80"/>
      <c r="TJG310" s="80"/>
      <c r="TJH310" s="80"/>
      <c r="TJI310" s="80"/>
      <c r="TJJ310" s="80"/>
      <c r="TJK310" s="80"/>
      <c r="TJL310" s="80"/>
      <c r="TJM310" s="80"/>
      <c r="TJN310" s="80"/>
      <c r="TJO310" s="80"/>
      <c r="TJP310" s="80"/>
      <c r="TJQ310" s="80"/>
      <c r="TJR310" s="80"/>
      <c r="TJS310" s="80"/>
      <c r="TJT310" s="80"/>
      <c r="TJU310" s="80"/>
      <c r="TJV310" s="80"/>
      <c r="TJW310" s="80"/>
      <c r="TJX310" s="80"/>
      <c r="TJY310" s="80"/>
      <c r="TJZ310" s="80"/>
      <c r="TKA310" s="80"/>
      <c r="TKB310" s="80"/>
      <c r="TKC310" s="80"/>
      <c r="TKD310" s="80"/>
      <c r="TKE310" s="80"/>
      <c r="TKF310" s="80"/>
      <c r="TKG310" s="80"/>
      <c r="TKH310" s="80"/>
      <c r="TKI310" s="80"/>
      <c r="TKJ310" s="80"/>
      <c r="TKK310" s="80"/>
      <c r="TKL310" s="80"/>
      <c r="TKM310" s="80"/>
      <c r="TKN310" s="80"/>
      <c r="TKO310" s="80"/>
      <c r="TKP310" s="80"/>
      <c r="TKQ310" s="80"/>
      <c r="TKR310" s="80"/>
      <c r="TKS310" s="80"/>
      <c r="TKT310" s="80"/>
      <c r="TKU310" s="80"/>
      <c r="TKV310" s="80"/>
      <c r="TKW310" s="80"/>
      <c r="TKX310" s="80"/>
      <c r="TKY310" s="80"/>
      <c r="TKZ310" s="80"/>
      <c r="TLA310" s="80"/>
      <c r="TLB310" s="80"/>
      <c r="TLC310" s="80"/>
      <c r="TLD310" s="80"/>
      <c r="TLE310" s="80"/>
      <c r="TLF310" s="80"/>
      <c r="TLG310" s="80"/>
      <c r="TLH310" s="80"/>
      <c r="TLI310" s="80"/>
      <c r="TLJ310" s="80"/>
      <c r="TLK310" s="80"/>
      <c r="TLL310" s="80"/>
      <c r="TLM310" s="80"/>
      <c r="TLN310" s="80"/>
      <c r="TLO310" s="80"/>
      <c r="TLP310" s="80"/>
      <c r="TLQ310" s="80"/>
      <c r="TLR310" s="80"/>
      <c r="TLS310" s="80"/>
      <c r="TLT310" s="80"/>
      <c r="TLU310" s="80"/>
      <c r="TLV310" s="80"/>
      <c r="TLW310" s="80"/>
      <c r="TLX310" s="80"/>
      <c r="TLY310" s="80"/>
      <c r="TLZ310" s="80"/>
      <c r="TMA310" s="80"/>
      <c r="TMB310" s="80"/>
      <c r="TMC310" s="80"/>
      <c r="TMD310" s="80"/>
      <c r="TME310" s="80"/>
      <c r="TMF310" s="80"/>
      <c r="TMG310" s="80"/>
      <c r="TMH310" s="80"/>
      <c r="TMI310" s="80"/>
      <c r="TMJ310" s="80"/>
      <c r="TMK310" s="80"/>
      <c r="TML310" s="80"/>
      <c r="TMM310" s="80"/>
      <c r="TMN310" s="80"/>
      <c r="TMO310" s="80"/>
      <c r="TMP310" s="80"/>
      <c r="TMQ310" s="80"/>
      <c r="TMR310" s="80"/>
      <c r="TMS310" s="80"/>
      <c r="TMT310" s="80"/>
      <c r="TMU310" s="80"/>
      <c r="TMV310" s="80"/>
      <c r="TMW310" s="80"/>
      <c r="TMX310" s="80"/>
      <c r="TMY310" s="80"/>
      <c r="TMZ310" s="80"/>
      <c r="TNA310" s="80"/>
      <c r="TNB310" s="80"/>
      <c r="TNC310" s="80"/>
      <c r="TND310" s="80"/>
      <c r="TNE310" s="80"/>
      <c r="TNF310" s="80"/>
      <c r="TNG310" s="80"/>
      <c r="TNH310" s="80"/>
      <c r="TNI310" s="80"/>
      <c r="TNJ310" s="80"/>
      <c r="TNK310" s="80"/>
      <c r="TNL310" s="80"/>
      <c r="TNM310" s="80"/>
      <c r="TNN310" s="80"/>
      <c r="TNO310" s="80"/>
      <c r="TNP310" s="80"/>
      <c r="TNQ310" s="80"/>
      <c r="TNR310" s="80"/>
      <c r="TNS310" s="80"/>
      <c r="TNT310" s="80"/>
      <c r="TNU310" s="80"/>
      <c r="TNV310" s="80"/>
      <c r="TNW310" s="80"/>
      <c r="TNX310" s="80"/>
      <c r="TNY310" s="80"/>
      <c r="TNZ310" s="80"/>
      <c r="TOA310" s="80"/>
      <c r="TOB310" s="80"/>
      <c r="TOC310" s="80"/>
      <c r="TOD310" s="80"/>
      <c r="TOE310" s="80"/>
      <c r="TOF310" s="80"/>
      <c r="TOG310" s="80"/>
      <c r="TOH310" s="80"/>
      <c r="TOI310" s="80"/>
      <c r="TOJ310" s="80"/>
      <c r="TOK310" s="80"/>
      <c r="TOL310" s="80"/>
      <c r="TOM310" s="80"/>
      <c r="TON310" s="80"/>
      <c r="TOO310" s="80"/>
      <c r="TOP310" s="80"/>
      <c r="TOQ310" s="80"/>
      <c r="TOR310" s="80"/>
      <c r="TOS310" s="80"/>
      <c r="TOT310" s="80"/>
      <c r="TOU310" s="80"/>
      <c r="TOV310" s="80"/>
      <c r="TOW310" s="80"/>
      <c r="TOX310" s="80"/>
      <c r="TOY310" s="80"/>
      <c r="TOZ310" s="80"/>
      <c r="TPA310" s="80"/>
      <c r="TPB310" s="80"/>
      <c r="TPC310" s="80"/>
      <c r="TPD310" s="80"/>
      <c r="TPE310" s="80"/>
      <c r="TPF310" s="80"/>
      <c r="TPG310" s="80"/>
      <c r="TPH310" s="80"/>
      <c r="TPI310" s="80"/>
      <c r="TPJ310" s="80"/>
      <c r="TPK310" s="80"/>
      <c r="TPL310" s="80"/>
      <c r="TPM310" s="80"/>
      <c r="TPN310" s="80"/>
      <c r="TPO310" s="80"/>
      <c r="TPP310" s="80"/>
      <c r="TPQ310" s="80"/>
      <c r="TPR310" s="80"/>
      <c r="TPS310" s="80"/>
      <c r="TPT310" s="80"/>
      <c r="TPU310" s="80"/>
      <c r="TPV310" s="80"/>
      <c r="TPW310" s="80"/>
      <c r="TPX310" s="80"/>
      <c r="TPY310" s="80"/>
      <c r="TPZ310" s="80"/>
      <c r="TQA310" s="80"/>
      <c r="TQB310" s="80"/>
      <c r="TQC310" s="80"/>
      <c r="TQD310" s="80"/>
      <c r="TQE310" s="80"/>
      <c r="TQF310" s="80"/>
      <c r="TQG310" s="80"/>
      <c r="TQH310" s="80"/>
      <c r="TQI310" s="80"/>
      <c r="TQJ310" s="80"/>
      <c r="TQK310" s="80"/>
      <c r="TQL310" s="80"/>
      <c r="TQM310" s="80"/>
      <c r="TQN310" s="80"/>
      <c r="TQO310" s="80"/>
      <c r="TQP310" s="80"/>
      <c r="TQQ310" s="80"/>
      <c r="TQR310" s="80"/>
      <c r="TQS310" s="80"/>
      <c r="TQT310" s="80"/>
      <c r="TQU310" s="80"/>
      <c r="TQV310" s="80"/>
      <c r="TQW310" s="80"/>
      <c r="TQX310" s="80"/>
      <c r="TQY310" s="80"/>
      <c r="TQZ310" s="80"/>
      <c r="TRA310" s="80"/>
      <c r="TRB310" s="80"/>
      <c r="TRC310" s="80"/>
      <c r="TRD310" s="80"/>
      <c r="TRE310" s="80"/>
      <c r="TRF310" s="80"/>
      <c r="TRG310" s="80"/>
      <c r="TRH310" s="80"/>
      <c r="TRI310" s="80"/>
      <c r="TRJ310" s="80"/>
      <c r="TRK310" s="80"/>
      <c r="TRL310" s="80"/>
      <c r="TRM310" s="80"/>
      <c r="TRN310" s="80"/>
      <c r="TRO310" s="80"/>
      <c r="TRP310" s="80"/>
      <c r="TRQ310" s="80"/>
      <c r="TRR310" s="80"/>
      <c r="TRS310" s="80"/>
      <c r="TRT310" s="80"/>
      <c r="TRU310" s="80"/>
      <c r="TRV310" s="80"/>
      <c r="TRW310" s="80"/>
      <c r="TRX310" s="80"/>
      <c r="TRY310" s="80"/>
      <c r="TRZ310" s="80"/>
      <c r="TSA310" s="80"/>
      <c r="TSB310" s="80"/>
      <c r="TSC310" s="80"/>
      <c r="TSD310" s="80"/>
      <c r="TSE310" s="80"/>
      <c r="TSF310" s="80"/>
      <c r="TSG310" s="80"/>
      <c r="TSH310" s="80"/>
      <c r="TSI310" s="80"/>
      <c r="TSJ310" s="80"/>
      <c r="TSK310" s="80"/>
      <c r="TSL310" s="80"/>
      <c r="TSM310" s="80"/>
      <c r="TSN310" s="80"/>
      <c r="TSO310" s="80"/>
      <c r="TSP310" s="80"/>
      <c r="TSQ310" s="80"/>
      <c r="TSR310" s="80"/>
      <c r="TSS310" s="80"/>
      <c r="TST310" s="80"/>
      <c r="TSU310" s="80"/>
      <c r="TSV310" s="80"/>
      <c r="TSW310" s="80"/>
      <c r="TSX310" s="80"/>
      <c r="TSY310" s="80"/>
      <c r="TSZ310" s="80"/>
      <c r="TTA310" s="80"/>
      <c r="TTB310" s="80"/>
      <c r="TTC310" s="80"/>
      <c r="TTD310" s="80"/>
      <c r="TTE310" s="80"/>
      <c r="TTF310" s="80"/>
      <c r="TTG310" s="80"/>
      <c r="TTH310" s="80"/>
      <c r="TTI310" s="80"/>
      <c r="TTJ310" s="80"/>
      <c r="TTK310" s="80"/>
      <c r="TTL310" s="80"/>
      <c r="TTM310" s="80"/>
      <c r="TTN310" s="80"/>
      <c r="TTO310" s="80"/>
      <c r="TTP310" s="80"/>
      <c r="TTQ310" s="80"/>
      <c r="TTR310" s="80"/>
      <c r="TTS310" s="80"/>
      <c r="TTT310" s="80"/>
      <c r="TTU310" s="80"/>
      <c r="TTV310" s="80"/>
      <c r="TTW310" s="80"/>
      <c r="TTX310" s="80"/>
      <c r="TTY310" s="80"/>
      <c r="TTZ310" s="80"/>
      <c r="TUA310" s="80"/>
      <c r="TUB310" s="80"/>
      <c r="TUC310" s="80"/>
      <c r="TUD310" s="80"/>
      <c r="TUE310" s="80"/>
      <c r="TUF310" s="80"/>
      <c r="TUG310" s="80"/>
      <c r="TUH310" s="80"/>
      <c r="TUI310" s="80"/>
      <c r="TUJ310" s="80"/>
      <c r="TUK310" s="80"/>
      <c r="TUL310" s="80"/>
      <c r="TUM310" s="80"/>
      <c r="TUN310" s="80"/>
      <c r="TUO310" s="80"/>
      <c r="TUP310" s="80"/>
      <c r="TUQ310" s="80"/>
      <c r="TUR310" s="80"/>
      <c r="TUS310" s="80"/>
      <c r="TUT310" s="80"/>
      <c r="TUU310" s="80"/>
      <c r="TUV310" s="80"/>
      <c r="TUW310" s="80"/>
      <c r="TUX310" s="80"/>
      <c r="TUY310" s="80"/>
      <c r="TUZ310" s="80"/>
      <c r="TVA310" s="80"/>
      <c r="TVB310" s="80"/>
      <c r="TVC310" s="80"/>
      <c r="TVD310" s="80"/>
      <c r="TVE310" s="80"/>
      <c r="TVF310" s="80"/>
      <c r="TVG310" s="80"/>
      <c r="TVH310" s="80"/>
      <c r="TVI310" s="80"/>
      <c r="TVJ310" s="80"/>
      <c r="TVK310" s="80"/>
      <c r="TVL310" s="80"/>
      <c r="TVM310" s="80"/>
      <c r="TVN310" s="80"/>
      <c r="TVO310" s="80"/>
      <c r="TVP310" s="80"/>
      <c r="TVQ310" s="80"/>
      <c r="TVR310" s="80"/>
      <c r="TVS310" s="80"/>
      <c r="TVT310" s="80"/>
      <c r="TVU310" s="80"/>
      <c r="TVV310" s="80"/>
      <c r="TVW310" s="80"/>
      <c r="TVX310" s="80"/>
      <c r="TVY310" s="80"/>
      <c r="TVZ310" s="80"/>
      <c r="TWA310" s="80"/>
      <c r="TWB310" s="80"/>
      <c r="TWC310" s="80"/>
      <c r="TWD310" s="80"/>
      <c r="TWE310" s="80"/>
      <c r="TWF310" s="80"/>
      <c r="TWG310" s="80"/>
      <c r="TWH310" s="80"/>
      <c r="TWI310" s="80"/>
      <c r="TWJ310" s="80"/>
      <c r="TWK310" s="80"/>
      <c r="TWL310" s="80"/>
      <c r="TWM310" s="80"/>
      <c r="TWN310" s="80"/>
      <c r="TWO310" s="80"/>
      <c r="TWP310" s="80"/>
      <c r="TWQ310" s="80"/>
      <c r="TWR310" s="80"/>
      <c r="TWS310" s="80"/>
      <c r="TWT310" s="80"/>
      <c r="TWU310" s="80"/>
      <c r="TWV310" s="80"/>
      <c r="TWW310" s="80"/>
      <c r="TWX310" s="80"/>
      <c r="TWY310" s="80"/>
      <c r="TWZ310" s="80"/>
      <c r="TXA310" s="80"/>
      <c r="TXB310" s="80"/>
      <c r="TXC310" s="80"/>
      <c r="TXD310" s="80"/>
      <c r="TXE310" s="80"/>
      <c r="TXF310" s="80"/>
      <c r="TXG310" s="80"/>
      <c r="TXH310" s="80"/>
      <c r="TXI310" s="80"/>
      <c r="TXJ310" s="80"/>
      <c r="TXK310" s="80"/>
      <c r="TXL310" s="80"/>
      <c r="TXM310" s="80"/>
      <c r="TXN310" s="80"/>
      <c r="TXO310" s="80"/>
      <c r="TXP310" s="80"/>
      <c r="TXQ310" s="80"/>
      <c r="TXR310" s="80"/>
      <c r="TXS310" s="80"/>
      <c r="TXT310" s="80"/>
      <c r="TXU310" s="80"/>
      <c r="TXV310" s="80"/>
      <c r="TXW310" s="80"/>
      <c r="TXX310" s="80"/>
      <c r="TXY310" s="80"/>
      <c r="TXZ310" s="80"/>
      <c r="TYA310" s="80"/>
      <c r="TYB310" s="80"/>
      <c r="TYC310" s="80"/>
      <c r="TYD310" s="80"/>
      <c r="TYE310" s="80"/>
      <c r="TYF310" s="80"/>
      <c r="TYG310" s="80"/>
      <c r="TYH310" s="80"/>
      <c r="TYI310" s="80"/>
      <c r="TYJ310" s="80"/>
      <c r="TYK310" s="80"/>
      <c r="TYL310" s="80"/>
      <c r="TYM310" s="80"/>
      <c r="TYN310" s="80"/>
      <c r="TYO310" s="80"/>
      <c r="TYP310" s="80"/>
      <c r="TYQ310" s="80"/>
      <c r="TYR310" s="80"/>
      <c r="TYS310" s="80"/>
      <c r="TYT310" s="80"/>
      <c r="TYU310" s="80"/>
      <c r="TYV310" s="80"/>
      <c r="TYW310" s="80"/>
      <c r="TYX310" s="80"/>
      <c r="TYY310" s="80"/>
      <c r="TYZ310" s="80"/>
      <c r="TZA310" s="80"/>
      <c r="TZB310" s="80"/>
      <c r="TZC310" s="80"/>
      <c r="TZD310" s="80"/>
      <c r="TZE310" s="80"/>
      <c r="TZF310" s="80"/>
      <c r="TZG310" s="80"/>
      <c r="TZH310" s="80"/>
      <c r="TZI310" s="80"/>
      <c r="TZJ310" s="80"/>
      <c r="TZK310" s="80"/>
      <c r="TZL310" s="80"/>
      <c r="TZM310" s="80"/>
      <c r="TZN310" s="80"/>
      <c r="TZO310" s="80"/>
      <c r="TZP310" s="80"/>
      <c r="TZQ310" s="80"/>
      <c r="TZR310" s="80"/>
      <c r="TZS310" s="80"/>
      <c r="TZT310" s="80"/>
      <c r="TZU310" s="80"/>
      <c r="TZV310" s="80"/>
      <c r="TZW310" s="80"/>
      <c r="TZX310" s="80"/>
      <c r="TZY310" s="80"/>
      <c r="TZZ310" s="80"/>
      <c r="UAA310" s="80"/>
      <c r="UAB310" s="80"/>
      <c r="UAC310" s="80"/>
      <c r="UAD310" s="80"/>
      <c r="UAE310" s="80"/>
      <c r="UAF310" s="80"/>
      <c r="UAG310" s="80"/>
      <c r="UAH310" s="80"/>
      <c r="UAI310" s="80"/>
      <c r="UAJ310" s="80"/>
      <c r="UAK310" s="80"/>
      <c r="UAL310" s="80"/>
      <c r="UAM310" s="80"/>
      <c r="UAN310" s="80"/>
      <c r="UAO310" s="80"/>
      <c r="UAP310" s="80"/>
      <c r="UAQ310" s="80"/>
      <c r="UAR310" s="80"/>
      <c r="UAS310" s="80"/>
      <c r="UAT310" s="80"/>
      <c r="UAU310" s="80"/>
      <c r="UAV310" s="80"/>
      <c r="UAW310" s="80"/>
      <c r="UAX310" s="80"/>
      <c r="UAY310" s="80"/>
      <c r="UAZ310" s="80"/>
      <c r="UBA310" s="80"/>
      <c r="UBB310" s="80"/>
      <c r="UBC310" s="80"/>
      <c r="UBD310" s="80"/>
      <c r="UBE310" s="80"/>
      <c r="UBF310" s="80"/>
      <c r="UBG310" s="80"/>
      <c r="UBH310" s="80"/>
      <c r="UBI310" s="80"/>
      <c r="UBJ310" s="80"/>
      <c r="UBK310" s="80"/>
      <c r="UBL310" s="80"/>
      <c r="UBM310" s="80"/>
      <c r="UBN310" s="80"/>
      <c r="UBO310" s="80"/>
      <c r="UBP310" s="80"/>
      <c r="UBQ310" s="80"/>
      <c r="UBR310" s="80"/>
      <c r="UBS310" s="80"/>
      <c r="UBT310" s="80"/>
      <c r="UBU310" s="80"/>
      <c r="UBV310" s="80"/>
      <c r="UBW310" s="80"/>
      <c r="UBX310" s="80"/>
      <c r="UBY310" s="80"/>
      <c r="UBZ310" s="80"/>
      <c r="UCA310" s="80"/>
      <c r="UCB310" s="80"/>
      <c r="UCC310" s="80"/>
      <c r="UCD310" s="80"/>
      <c r="UCE310" s="80"/>
      <c r="UCF310" s="80"/>
      <c r="UCG310" s="80"/>
      <c r="UCH310" s="80"/>
      <c r="UCI310" s="80"/>
      <c r="UCJ310" s="80"/>
      <c r="UCK310" s="80"/>
      <c r="UCL310" s="80"/>
      <c r="UCM310" s="80"/>
      <c r="UCN310" s="80"/>
      <c r="UCO310" s="80"/>
      <c r="UCP310" s="80"/>
      <c r="UCQ310" s="80"/>
      <c r="UCR310" s="80"/>
      <c r="UCS310" s="80"/>
      <c r="UCT310" s="80"/>
      <c r="UCU310" s="80"/>
      <c r="UCV310" s="80"/>
      <c r="UCW310" s="80"/>
      <c r="UCX310" s="80"/>
      <c r="UCY310" s="80"/>
      <c r="UCZ310" s="80"/>
      <c r="UDA310" s="80"/>
      <c r="UDB310" s="80"/>
      <c r="UDC310" s="80"/>
      <c r="UDD310" s="80"/>
      <c r="UDE310" s="80"/>
      <c r="UDF310" s="80"/>
      <c r="UDG310" s="80"/>
      <c r="UDH310" s="80"/>
      <c r="UDI310" s="80"/>
      <c r="UDJ310" s="80"/>
      <c r="UDK310" s="80"/>
      <c r="UDL310" s="80"/>
      <c r="UDM310" s="80"/>
      <c r="UDN310" s="80"/>
      <c r="UDO310" s="80"/>
      <c r="UDP310" s="80"/>
      <c r="UDQ310" s="80"/>
      <c r="UDR310" s="80"/>
      <c r="UDS310" s="80"/>
      <c r="UDT310" s="80"/>
      <c r="UDU310" s="80"/>
      <c r="UDV310" s="80"/>
      <c r="UDW310" s="80"/>
      <c r="UDX310" s="80"/>
      <c r="UDY310" s="80"/>
      <c r="UDZ310" s="80"/>
      <c r="UEA310" s="80"/>
      <c r="UEB310" s="80"/>
      <c r="UEC310" s="80"/>
      <c r="UED310" s="80"/>
      <c r="UEE310" s="80"/>
      <c r="UEF310" s="80"/>
      <c r="UEG310" s="80"/>
      <c r="UEH310" s="80"/>
      <c r="UEI310" s="80"/>
      <c r="UEJ310" s="80"/>
      <c r="UEK310" s="80"/>
      <c r="UEL310" s="80"/>
      <c r="UEM310" s="80"/>
      <c r="UEN310" s="80"/>
      <c r="UEO310" s="80"/>
      <c r="UEP310" s="80"/>
      <c r="UEQ310" s="80"/>
      <c r="UER310" s="80"/>
      <c r="UES310" s="80"/>
      <c r="UET310" s="80"/>
      <c r="UEU310" s="80"/>
      <c r="UEV310" s="80"/>
      <c r="UEW310" s="80"/>
      <c r="UEX310" s="80"/>
      <c r="UEY310" s="80"/>
      <c r="UEZ310" s="80"/>
      <c r="UFA310" s="80"/>
      <c r="UFB310" s="80"/>
      <c r="UFC310" s="80"/>
      <c r="UFD310" s="80"/>
      <c r="UFE310" s="80"/>
      <c r="UFF310" s="80"/>
      <c r="UFG310" s="80"/>
      <c r="UFH310" s="80"/>
      <c r="UFI310" s="80"/>
      <c r="UFJ310" s="80"/>
      <c r="UFK310" s="80"/>
      <c r="UFL310" s="80"/>
      <c r="UFM310" s="80"/>
      <c r="UFN310" s="80"/>
      <c r="UFO310" s="80"/>
      <c r="UFP310" s="80"/>
      <c r="UFQ310" s="80"/>
      <c r="UFR310" s="80"/>
      <c r="UFS310" s="80"/>
      <c r="UFT310" s="80"/>
      <c r="UFU310" s="80"/>
      <c r="UFV310" s="80"/>
      <c r="UFW310" s="80"/>
      <c r="UFX310" s="80"/>
      <c r="UFY310" s="80"/>
      <c r="UFZ310" s="80"/>
      <c r="UGA310" s="80"/>
      <c r="UGB310" s="80"/>
      <c r="UGC310" s="80"/>
      <c r="UGD310" s="80"/>
      <c r="UGE310" s="80"/>
      <c r="UGF310" s="80"/>
      <c r="UGG310" s="80"/>
      <c r="UGH310" s="80"/>
      <c r="UGI310" s="80"/>
      <c r="UGJ310" s="80"/>
      <c r="UGK310" s="80"/>
      <c r="UGL310" s="80"/>
      <c r="UGM310" s="80"/>
      <c r="UGN310" s="80"/>
      <c r="UGO310" s="80"/>
      <c r="UGP310" s="80"/>
      <c r="UGQ310" s="80"/>
      <c r="UGR310" s="80"/>
      <c r="UGS310" s="80"/>
      <c r="UGT310" s="80"/>
      <c r="UGU310" s="80"/>
      <c r="UGV310" s="80"/>
      <c r="UGW310" s="80"/>
      <c r="UGX310" s="80"/>
      <c r="UGY310" s="80"/>
      <c r="UGZ310" s="80"/>
      <c r="UHA310" s="80"/>
      <c r="UHB310" s="80"/>
      <c r="UHC310" s="80"/>
      <c r="UHD310" s="80"/>
      <c r="UHE310" s="80"/>
      <c r="UHF310" s="80"/>
      <c r="UHG310" s="80"/>
      <c r="UHH310" s="80"/>
      <c r="UHI310" s="80"/>
      <c r="UHJ310" s="80"/>
      <c r="UHK310" s="80"/>
      <c r="UHL310" s="80"/>
      <c r="UHM310" s="80"/>
      <c r="UHN310" s="80"/>
      <c r="UHO310" s="80"/>
      <c r="UHP310" s="80"/>
      <c r="UHQ310" s="80"/>
      <c r="UHR310" s="80"/>
      <c r="UHS310" s="80"/>
      <c r="UHT310" s="80"/>
      <c r="UHU310" s="80"/>
      <c r="UHV310" s="80"/>
      <c r="UHW310" s="80"/>
      <c r="UHX310" s="80"/>
      <c r="UHY310" s="80"/>
      <c r="UHZ310" s="80"/>
      <c r="UIA310" s="80"/>
      <c r="UIB310" s="80"/>
      <c r="UIC310" s="80"/>
      <c r="UID310" s="80"/>
      <c r="UIE310" s="80"/>
      <c r="UIF310" s="80"/>
      <c r="UIG310" s="80"/>
      <c r="UIH310" s="80"/>
      <c r="UII310" s="80"/>
      <c r="UIJ310" s="80"/>
      <c r="UIK310" s="80"/>
      <c r="UIL310" s="80"/>
      <c r="UIM310" s="80"/>
      <c r="UIN310" s="80"/>
      <c r="UIO310" s="80"/>
      <c r="UIP310" s="80"/>
      <c r="UIQ310" s="80"/>
      <c r="UIR310" s="80"/>
      <c r="UIS310" s="80"/>
      <c r="UIT310" s="80"/>
      <c r="UIU310" s="80"/>
      <c r="UIV310" s="80"/>
      <c r="UIW310" s="80"/>
      <c r="UIX310" s="80"/>
      <c r="UIY310" s="80"/>
      <c r="UIZ310" s="80"/>
      <c r="UJA310" s="80"/>
      <c r="UJB310" s="80"/>
      <c r="UJC310" s="80"/>
      <c r="UJD310" s="80"/>
      <c r="UJE310" s="80"/>
      <c r="UJF310" s="80"/>
      <c r="UJG310" s="80"/>
      <c r="UJH310" s="80"/>
      <c r="UJI310" s="80"/>
      <c r="UJJ310" s="80"/>
      <c r="UJK310" s="80"/>
      <c r="UJL310" s="80"/>
      <c r="UJM310" s="80"/>
      <c r="UJN310" s="80"/>
      <c r="UJO310" s="80"/>
      <c r="UJP310" s="80"/>
      <c r="UJQ310" s="80"/>
      <c r="UJR310" s="80"/>
      <c r="UJS310" s="80"/>
      <c r="UJT310" s="80"/>
      <c r="UJU310" s="80"/>
      <c r="UJV310" s="80"/>
      <c r="UJW310" s="80"/>
      <c r="UJX310" s="80"/>
      <c r="UJY310" s="80"/>
      <c r="UJZ310" s="80"/>
      <c r="UKA310" s="80"/>
      <c r="UKB310" s="80"/>
      <c r="UKC310" s="80"/>
      <c r="UKD310" s="80"/>
      <c r="UKE310" s="80"/>
      <c r="UKF310" s="80"/>
      <c r="UKG310" s="80"/>
      <c r="UKH310" s="80"/>
      <c r="UKI310" s="80"/>
      <c r="UKJ310" s="80"/>
      <c r="UKK310" s="80"/>
      <c r="UKL310" s="80"/>
      <c r="UKM310" s="80"/>
      <c r="UKN310" s="80"/>
      <c r="UKO310" s="80"/>
      <c r="UKP310" s="80"/>
      <c r="UKQ310" s="80"/>
      <c r="UKR310" s="80"/>
      <c r="UKS310" s="80"/>
      <c r="UKT310" s="80"/>
      <c r="UKU310" s="80"/>
      <c r="UKV310" s="80"/>
      <c r="UKW310" s="80"/>
      <c r="UKX310" s="80"/>
      <c r="UKY310" s="80"/>
      <c r="UKZ310" s="80"/>
      <c r="ULA310" s="80"/>
      <c r="ULB310" s="80"/>
      <c r="ULC310" s="80"/>
      <c r="ULD310" s="80"/>
      <c r="ULE310" s="80"/>
      <c r="ULF310" s="80"/>
      <c r="ULG310" s="80"/>
      <c r="ULH310" s="80"/>
      <c r="ULI310" s="80"/>
      <c r="ULJ310" s="80"/>
      <c r="ULK310" s="80"/>
      <c r="ULL310" s="80"/>
      <c r="ULM310" s="80"/>
      <c r="ULN310" s="80"/>
      <c r="ULO310" s="80"/>
      <c r="ULP310" s="80"/>
      <c r="ULQ310" s="80"/>
      <c r="ULR310" s="80"/>
      <c r="ULS310" s="80"/>
      <c r="ULT310" s="80"/>
      <c r="ULU310" s="80"/>
      <c r="ULV310" s="80"/>
      <c r="ULW310" s="80"/>
      <c r="ULX310" s="80"/>
      <c r="ULY310" s="80"/>
      <c r="ULZ310" s="80"/>
      <c r="UMA310" s="80"/>
      <c r="UMB310" s="80"/>
      <c r="UMC310" s="80"/>
      <c r="UMD310" s="80"/>
      <c r="UME310" s="80"/>
      <c r="UMF310" s="80"/>
      <c r="UMG310" s="80"/>
      <c r="UMH310" s="80"/>
      <c r="UMI310" s="80"/>
      <c r="UMJ310" s="80"/>
      <c r="UMK310" s="80"/>
      <c r="UML310" s="80"/>
      <c r="UMM310" s="80"/>
      <c r="UMN310" s="80"/>
      <c r="UMO310" s="80"/>
      <c r="UMP310" s="80"/>
      <c r="UMQ310" s="80"/>
      <c r="UMR310" s="80"/>
      <c r="UMS310" s="80"/>
      <c r="UMT310" s="80"/>
      <c r="UMU310" s="80"/>
      <c r="UMV310" s="80"/>
      <c r="UMW310" s="80"/>
      <c r="UMX310" s="80"/>
      <c r="UMY310" s="80"/>
      <c r="UMZ310" s="80"/>
      <c r="UNA310" s="80"/>
      <c r="UNB310" s="80"/>
      <c r="UNC310" s="80"/>
      <c r="UND310" s="80"/>
      <c r="UNE310" s="80"/>
      <c r="UNF310" s="80"/>
      <c r="UNG310" s="80"/>
      <c r="UNH310" s="80"/>
      <c r="UNI310" s="80"/>
      <c r="UNJ310" s="80"/>
      <c r="UNK310" s="80"/>
      <c r="UNL310" s="80"/>
      <c r="UNM310" s="80"/>
      <c r="UNN310" s="80"/>
      <c r="UNO310" s="80"/>
      <c r="UNP310" s="80"/>
      <c r="UNQ310" s="80"/>
      <c r="UNR310" s="80"/>
      <c r="UNS310" s="80"/>
      <c r="UNT310" s="80"/>
      <c r="UNU310" s="80"/>
      <c r="UNV310" s="80"/>
      <c r="UNW310" s="80"/>
      <c r="UNX310" s="80"/>
      <c r="UNY310" s="80"/>
      <c r="UNZ310" s="80"/>
      <c r="UOA310" s="80"/>
      <c r="UOB310" s="80"/>
      <c r="UOC310" s="80"/>
      <c r="UOD310" s="80"/>
      <c r="UOE310" s="80"/>
      <c r="UOF310" s="80"/>
      <c r="UOG310" s="80"/>
      <c r="UOH310" s="80"/>
      <c r="UOI310" s="80"/>
      <c r="UOJ310" s="80"/>
      <c r="UOK310" s="80"/>
      <c r="UOL310" s="80"/>
      <c r="UOM310" s="80"/>
      <c r="UON310" s="80"/>
      <c r="UOO310" s="80"/>
      <c r="UOP310" s="80"/>
      <c r="UOQ310" s="80"/>
      <c r="UOR310" s="80"/>
      <c r="UOS310" s="80"/>
      <c r="UOT310" s="80"/>
      <c r="UOU310" s="80"/>
      <c r="UOV310" s="80"/>
      <c r="UOW310" s="80"/>
      <c r="UOX310" s="80"/>
      <c r="UOY310" s="80"/>
      <c r="UOZ310" s="80"/>
      <c r="UPA310" s="80"/>
      <c r="UPB310" s="80"/>
      <c r="UPC310" s="80"/>
      <c r="UPD310" s="80"/>
      <c r="UPE310" s="80"/>
      <c r="UPF310" s="80"/>
      <c r="UPG310" s="80"/>
      <c r="UPH310" s="80"/>
      <c r="UPI310" s="80"/>
      <c r="UPJ310" s="80"/>
      <c r="UPK310" s="80"/>
      <c r="UPL310" s="80"/>
      <c r="UPM310" s="80"/>
      <c r="UPN310" s="80"/>
      <c r="UPO310" s="80"/>
      <c r="UPP310" s="80"/>
      <c r="UPQ310" s="80"/>
      <c r="UPR310" s="80"/>
      <c r="UPS310" s="80"/>
      <c r="UPT310" s="80"/>
      <c r="UPU310" s="80"/>
      <c r="UPV310" s="80"/>
      <c r="UPW310" s="80"/>
      <c r="UPX310" s="80"/>
      <c r="UPY310" s="80"/>
      <c r="UPZ310" s="80"/>
      <c r="UQA310" s="80"/>
      <c r="UQB310" s="80"/>
      <c r="UQC310" s="80"/>
      <c r="UQD310" s="80"/>
      <c r="UQE310" s="80"/>
      <c r="UQF310" s="80"/>
      <c r="UQG310" s="80"/>
      <c r="UQH310" s="80"/>
      <c r="UQI310" s="80"/>
      <c r="UQJ310" s="80"/>
      <c r="UQK310" s="80"/>
      <c r="UQL310" s="80"/>
      <c r="UQM310" s="80"/>
      <c r="UQN310" s="80"/>
      <c r="UQO310" s="80"/>
      <c r="UQP310" s="80"/>
      <c r="UQQ310" s="80"/>
      <c r="UQR310" s="80"/>
      <c r="UQS310" s="80"/>
      <c r="UQT310" s="80"/>
      <c r="UQU310" s="80"/>
      <c r="UQV310" s="80"/>
      <c r="UQW310" s="80"/>
      <c r="UQX310" s="80"/>
      <c r="UQY310" s="80"/>
      <c r="UQZ310" s="80"/>
      <c r="URA310" s="80"/>
      <c r="URB310" s="80"/>
      <c r="URC310" s="80"/>
      <c r="URD310" s="80"/>
      <c r="URE310" s="80"/>
      <c r="URF310" s="80"/>
      <c r="URG310" s="80"/>
      <c r="URH310" s="80"/>
      <c r="URI310" s="80"/>
      <c r="URJ310" s="80"/>
      <c r="URK310" s="80"/>
      <c r="URL310" s="80"/>
      <c r="URM310" s="80"/>
      <c r="URN310" s="80"/>
      <c r="URO310" s="80"/>
      <c r="URP310" s="80"/>
      <c r="URQ310" s="80"/>
      <c r="URR310" s="80"/>
      <c r="URS310" s="80"/>
      <c r="URT310" s="80"/>
      <c r="URU310" s="80"/>
      <c r="URV310" s="80"/>
      <c r="URW310" s="80"/>
      <c r="URX310" s="80"/>
      <c r="URY310" s="80"/>
      <c r="URZ310" s="80"/>
      <c r="USA310" s="80"/>
      <c r="USB310" s="80"/>
      <c r="USC310" s="80"/>
      <c r="USD310" s="80"/>
      <c r="USE310" s="80"/>
      <c r="USF310" s="80"/>
      <c r="USG310" s="80"/>
      <c r="USH310" s="80"/>
      <c r="USI310" s="80"/>
      <c r="USJ310" s="80"/>
      <c r="USK310" s="80"/>
      <c r="USL310" s="80"/>
      <c r="USM310" s="80"/>
      <c r="USN310" s="80"/>
      <c r="USO310" s="80"/>
      <c r="USP310" s="80"/>
      <c r="USQ310" s="80"/>
      <c r="USR310" s="80"/>
      <c r="USS310" s="80"/>
      <c r="UST310" s="80"/>
      <c r="USU310" s="80"/>
      <c r="USV310" s="80"/>
      <c r="USW310" s="80"/>
      <c r="USX310" s="80"/>
      <c r="USY310" s="80"/>
      <c r="USZ310" s="80"/>
      <c r="UTA310" s="80"/>
      <c r="UTB310" s="80"/>
      <c r="UTC310" s="80"/>
      <c r="UTD310" s="80"/>
      <c r="UTE310" s="80"/>
      <c r="UTF310" s="80"/>
      <c r="UTG310" s="80"/>
      <c r="UTH310" s="80"/>
      <c r="UTI310" s="80"/>
      <c r="UTJ310" s="80"/>
      <c r="UTK310" s="80"/>
      <c r="UTL310" s="80"/>
      <c r="UTM310" s="80"/>
      <c r="UTN310" s="80"/>
      <c r="UTO310" s="80"/>
      <c r="UTP310" s="80"/>
      <c r="UTQ310" s="80"/>
      <c r="UTR310" s="80"/>
      <c r="UTS310" s="80"/>
      <c r="UTT310" s="80"/>
      <c r="UTU310" s="80"/>
      <c r="UTV310" s="80"/>
      <c r="UTW310" s="80"/>
      <c r="UTX310" s="80"/>
      <c r="UTY310" s="80"/>
      <c r="UTZ310" s="80"/>
      <c r="UUA310" s="80"/>
      <c r="UUB310" s="80"/>
      <c r="UUC310" s="80"/>
      <c r="UUD310" s="80"/>
      <c r="UUE310" s="80"/>
      <c r="UUF310" s="80"/>
      <c r="UUG310" s="80"/>
      <c r="UUH310" s="80"/>
      <c r="UUI310" s="80"/>
      <c r="UUJ310" s="80"/>
      <c r="UUK310" s="80"/>
      <c r="UUL310" s="80"/>
      <c r="UUM310" s="80"/>
      <c r="UUN310" s="80"/>
      <c r="UUO310" s="80"/>
      <c r="UUP310" s="80"/>
      <c r="UUQ310" s="80"/>
      <c r="UUR310" s="80"/>
      <c r="UUS310" s="80"/>
      <c r="UUT310" s="80"/>
      <c r="UUU310" s="80"/>
      <c r="UUV310" s="80"/>
      <c r="UUW310" s="80"/>
      <c r="UUX310" s="80"/>
      <c r="UUY310" s="80"/>
      <c r="UUZ310" s="80"/>
      <c r="UVA310" s="80"/>
      <c r="UVB310" s="80"/>
      <c r="UVC310" s="80"/>
      <c r="UVD310" s="80"/>
      <c r="UVE310" s="80"/>
      <c r="UVF310" s="80"/>
      <c r="UVG310" s="80"/>
      <c r="UVH310" s="80"/>
      <c r="UVI310" s="80"/>
      <c r="UVJ310" s="80"/>
      <c r="UVK310" s="80"/>
      <c r="UVL310" s="80"/>
      <c r="UVM310" s="80"/>
      <c r="UVN310" s="80"/>
      <c r="UVO310" s="80"/>
      <c r="UVP310" s="80"/>
      <c r="UVQ310" s="80"/>
      <c r="UVR310" s="80"/>
      <c r="UVS310" s="80"/>
      <c r="UVT310" s="80"/>
      <c r="UVU310" s="80"/>
      <c r="UVV310" s="80"/>
      <c r="UVW310" s="80"/>
      <c r="UVX310" s="80"/>
      <c r="UVY310" s="80"/>
      <c r="UVZ310" s="80"/>
      <c r="UWA310" s="80"/>
      <c r="UWB310" s="80"/>
      <c r="UWC310" s="80"/>
      <c r="UWD310" s="80"/>
      <c r="UWE310" s="80"/>
      <c r="UWF310" s="80"/>
      <c r="UWG310" s="80"/>
      <c r="UWH310" s="80"/>
      <c r="UWI310" s="80"/>
      <c r="UWJ310" s="80"/>
      <c r="UWK310" s="80"/>
      <c r="UWL310" s="80"/>
      <c r="UWM310" s="80"/>
      <c r="UWN310" s="80"/>
      <c r="UWO310" s="80"/>
      <c r="UWP310" s="80"/>
      <c r="UWQ310" s="80"/>
      <c r="UWR310" s="80"/>
      <c r="UWS310" s="80"/>
      <c r="UWT310" s="80"/>
      <c r="UWU310" s="80"/>
      <c r="UWV310" s="80"/>
      <c r="UWW310" s="80"/>
      <c r="UWX310" s="80"/>
      <c r="UWY310" s="80"/>
      <c r="UWZ310" s="80"/>
      <c r="UXA310" s="80"/>
      <c r="UXB310" s="80"/>
      <c r="UXC310" s="80"/>
      <c r="UXD310" s="80"/>
      <c r="UXE310" s="80"/>
      <c r="UXF310" s="80"/>
      <c r="UXG310" s="80"/>
      <c r="UXH310" s="80"/>
      <c r="UXI310" s="80"/>
      <c r="UXJ310" s="80"/>
      <c r="UXK310" s="80"/>
      <c r="UXL310" s="80"/>
      <c r="UXM310" s="80"/>
      <c r="UXN310" s="80"/>
      <c r="UXO310" s="80"/>
      <c r="UXP310" s="80"/>
      <c r="UXQ310" s="80"/>
      <c r="UXR310" s="80"/>
      <c r="UXS310" s="80"/>
      <c r="UXT310" s="80"/>
      <c r="UXU310" s="80"/>
      <c r="UXV310" s="80"/>
      <c r="UXW310" s="80"/>
      <c r="UXX310" s="80"/>
      <c r="UXY310" s="80"/>
      <c r="UXZ310" s="80"/>
      <c r="UYA310" s="80"/>
      <c r="UYB310" s="80"/>
      <c r="UYC310" s="80"/>
      <c r="UYD310" s="80"/>
      <c r="UYE310" s="80"/>
      <c r="UYF310" s="80"/>
      <c r="UYG310" s="80"/>
      <c r="UYH310" s="80"/>
      <c r="UYI310" s="80"/>
      <c r="UYJ310" s="80"/>
      <c r="UYK310" s="80"/>
      <c r="UYL310" s="80"/>
      <c r="UYM310" s="80"/>
      <c r="UYN310" s="80"/>
      <c r="UYO310" s="80"/>
      <c r="UYP310" s="80"/>
      <c r="UYQ310" s="80"/>
      <c r="UYR310" s="80"/>
      <c r="UYS310" s="80"/>
      <c r="UYT310" s="80"/>
      <c r="UYU310" s="80"/>
      <c r="UYV310" s="80"/>
      <c r="UYW310" s="80"/>
      <c r="UYX310" s="80"/>
      <c r="UYY310" s="80"/>
      <c r="UYZ310" s="80"/>
      <c r="UZA310" s="80"/>
      <c r="UZB310" s="80"/>
      <c r="UZC310" s="80"/>
      <c r="UZD310" s="80"/>
      <c r="UZE310" s="80"/>
      <c r="UZF310" s="80"/>
      <c r="UZG310" s="80"/>
      <c r="UZH310" s="80"/>
      <c r="UZI310" s="80"/>
      <c r="UZJ310" s="80"/>
      <c r="UZK310" s="80"/>
      <c r="UZL310" s="80"/>
      <c r="UZM310" s="80"/>
      <c r="UZN310" s="80"/>
      <c r="UZO310" s="80"/>
      <c r="UZP310" s="80"/>
      <c r="UZQ310" s="80"/>
      <c r="UZR310" s="80"/>
      <c r="UZS310" s="80"/>
      <c r="UZT310" s="80"/>
      <c r="UZU310" s="80"/>
      <c r="UZV310" s="80"/>
      <c r="UZW310" s="80"/>
      <c r="UZX310" s="80"/>
      <c r="UZY310" s="80"/>
      <c r="UZZ310" s="80"/>
      <c r="VAA310" s="80"/>
      <c r="VAB310" s="80"/>
      <c r="VAC310" s="80"/>
      <c r="VAD310" s="80"/>
      <c r="VAE310" s="80"/>
      <c r="VAF310" s="80"/>
      <c r="VAG310" s="80"/>
      <c r="VAH310" s="80"/>
      <c r="VAI310" s="80"/>
      <c r="VAJ310" s="80"/>
      <c r="VAK310" s="80"/>
      <c r="VAL310" s="80"/>
      <c r="VAM310" s="80"/>
      <c r="VAN310" s="80"/>
      <c r="VAO310" s="80"/>
      <c r="VAP310" s="80"/>
      <c r="VAQ310" s="80"/>
      <c r="VAR310" s="80"/>
      <c r="VAS310" s="80"/>
      <c r="VAT310" s="80"/>
      <c r="VAU310" s="80"/>
      <c r="VAV310" s="80"/>
      <c r="VAW310" s="80"/>
      <c r="VAX310" s="80"/>
      <c r="VAY310" s="80"/>
      <c r="VAZ310" s="80"/>
      <c r="VBA310" s="80"/>
      <c r="VBB310" s="80"/>
      <c r="VBC310" s="80"/>
      <c r="VBD310" s="80"/>
      <c r="VBE310" s="80"/>
      <c r="VBF310" s="80"/>
      <c r="VBG310" s="80"/>
      <c r="VBH310" s="80"/>
      <c r="VBI310" s="80"/>
      <c r="VBJ310" s="80"/>
      <c r="VBK310" s="80"/>
      <c r="VBL310" s="80"/>
      <c r="VBM310" s="80"/>
      <c r="VBN310" s="80"/>
      <c r="VBO310" s="80"/>
      <c r="VBP310" s="80"/>
      <c r="VBQ310" s="80"/>
      <c r="VBR310" s="80"/>
      <c r="VBS310" s="80"/>
      <c r="VBT310" s="80"/>
      <c r="VBU310" s="80"/>
      <c r="VBV310" s="80"/>
      <c r="VBW310" s="80"/>
      <c r="VBX310" s="80"/>
      <c r="VBY310" s="80"/>
      <c r="VBZ310" s="80"/>
      <c r="VCA310" s="80"/>
      <c r="VCB310" s="80"/>
      <c r="VCC310" s="80"/>
      <c r="VCD310" s="80"/>
      <c r="VCE310" s="80"/>
      <c r="VCF310" s="80"/>
      <c r="VCG310" s="80"/>
      <c r="VCH310" s="80"/>
      <c r="VCI310" s="80"/>
      <c r="VCJ310" s="80"/>
      <c r="VCK310" s="80"/>
      <c r="VCL310" s="80"/>
      <c r="VCM310" s="80"/>
      <c r="VCN310" s="80"/>
      <c r="VCO310" s="80"/>
      <c r="VCP310" s="80"/>
      <c r="VCQ310" s="80"/>
      <c r="VCR310" s="80"/>
      <c r="VCS310" s="80"/>
      <c r="VCT310" s="80"/>
      <c r="VCU310" s="80"/>
      <c r="VCV310" s="80"/>
      <c r="VCW310" s="80"/>
      <c r="VCX310" s="80"/>
      <c r="VCY310" s="80"/>
      <c r="VCZ310" s="80"/>
      <c r="VDA310" s="80"/>
      <c r="VDB310" s="80"/>
      <c r="VDC310" s="80"/>
      <c r="VDD310" s="80"/>
      <c r="VDE310" s="80"/>
      <c r="VDF310" s="80"/>
      <c r="VDG310" s="80"/>
      <c r="VDH310" s="80"/>
      <c r="VDI310" s="80"/>
      <c r="VDJ310" s="80"/>
      <c r="VDK310" s="80"/>
      <c r="VDL310" s="80"/>
      <c r="VDM310" s="80"/>
      <c r="VDN310" s="80"/>
      <c r="VDO310" s="80"/>
      <c r="VDP310" s="80"/>
      <c r="VDQ310" s="80"/>
      <c r="VDR310" s="80"/>
      <c r="VDS310" s="80"/>
      <c r="VDT310" s="80"/>
      <c r="VDU310" s="80"/>
      <c r="VDV310" s="80"/>
      <c r="VDW310" s="80"/>
      <c r="VDX310" s="80"/>
      <c r="VDY310" s="80"/>
      <c r="VDZ310" s="80"/>
      <c r="VEA310" s="80"/>
      <c r="VEB310" s="80"/>
      <c r="VEC310" s="80"/>
      <c r="VED310" s="80"/>
      <c r="VEE310" s="80"/>
      <c r="VEF310" s="80"/>
      <c r="VEG310" s="80"/>
      <c r="VEH310" s="80"/>
      <c r="VEI310" s="80"/>
      <c r="VEJ310" s="80"/>
      <c r="VEK310" s="80"/>
      <c r="VEL310" s="80"/>
      <c r="VEM310" s="80"/>
      <c r="VEN310" s="80"/>
      <c r="VEO310" s="80"/>
      <c r="VEP310" s="80"/>
      <c r="VEQ310" s="80"/>
      <c r="VER310" s="80"/>
      <c r="VES310" s="80"/>
      <c r="VET310" s="80"/>
      <c r="VEU310" s="80"/>
      <c r="VEV310" s="80"/>
      <c r="VEW310" s="80"/>
      <c r="VEX310" s="80"/>
      <c r="VEY310" s="80"/>
      <c r="VEZ310" s="80"/>
      <c r="VFA310" s="80"/>
      <c r="VFB310" s="80"/>
      <c r="VFC310" s="80"/>
      <c r="VFD310" s="80"/>
      <c r="VFE310" s="80"/>
      <c r="VFF310" s="80"/>
      <c r="VFG310" s="80"/>
      <c r="VFH310" s="80"/>
      <c r="VFI310" s="80"/>
      <c r="VFJ310" s="80"/>
      <c r="VFK310" s="80"/>
      <c r="VFL310" s="80"/>
      <c r="VFM310" s="80"/>
      <c r="VFN310" s="80"/>
      <c r="VFO310" s="80"/>
      <c r="VFP310" s="80"/>
      <c r="VFQ310" s="80"/>
      <c r="VFR310" s="80"/>
      <c r="VFS310" s="80"/>
      <c r="VFT310" s="80"/>
      <c r="VFU310" s="80"/>
      <c r="VFV310" s="80"/>
      <c r="VFW310" s="80"/>
      <c r="VFX310" s="80"/>
      <c r="VFY310" s="80"/>
      <c r="VFZ310" s="80"/>
      <c r="VGA310" s="80"/>
      <c r="VGB310" s="80"/>
      <c r="VGC310" s="80"/>
      <c r="VGD310" s="80"/>
      <c r="VGE310" s="80"/>
      <c r="VGF310" s="80"/>
      <c r="VGG310" s="80"/>
      <c r="VGH310" s="80"/>
      <c r="VGI310" s="80"/>
      <c r="VGJ310" s="80"/>
      <c r="VGK310" s="80"/>
      <c r="VGL310" s="80"/>
      <c r="VGM310" s="80"/>
      <c r="VGN310" s="80"/>
      <c r="VGO310" s="80"/>
      <c r="VGP310" s="80"/>
      <c r="VGQ310" s="80"/>
      <c r="VGR310" s="80"/>
      <c r="VGS310" s="80"/>
      <c r="VGT310" s="80"/>
      <c r="VGU310" s="80"/>
      <c r="VGV310" s="80"/>
      <c r="VGW310" s="80"/>
      <c r="VGX310" s="80"/>
      <c r="VGY310" s="80"/>
      <c r="VGZ310" s="80"/>
      <c r="VHA310" s="80"/>
      <c r="VHB310" s="80"/>
      <c r="VHC310" s="80"/>
      <c r="VHD310" s="80"/>
      <c r="VHE310" s="80"/>
      <c r="VHF310" s="80"/>
      <c r="VHG310" s="80"/>
      <c r="VHH310" s="80"/>
      <c r="VHI310" s="80"/>
      <c r="VHJ310" s="80"/>
      <c r="VHK310" s="80"/>
      <c r="VHL310" s="80"/>
      <c r="VHM310" s="80"/>
      <c r="VHN310" s="80"/>
      <c r="VHO310" s="80"/>
      <c r="VHP310" s="80"/>
      <c r="VHQ310" s="80"/>
      <c r="VHR310" s="80"/>
      <c r="VHS310" s="80"/>
      <c r="VHT310" s="80"/>
      <c r="VHU310" s="80"/>
      <c r="VHV310" s="80"/>
      <c r="VHW310" s="80"/>
      <c r="VHX310" s="80"/>
      <c r="VHY310" s="80"/>
      <c r="VHZ310" s="80"/>
      <c r="VIA310" s="80"/>
      <c r="VIB310" s="80"/>
      <c r="VIC310" s="80"/>
      <c r="VID310" s="80"/>
      <c r="VIE310" s="80"/>
      <c r="VIF310" s="80"/>
      <c r="VIG310" s="80"/>
      <c r="VIH310" s="80"/>
      <c r="VII310" s="80"/>
      <c r="VIJ310" s="80"/>
      <c r="VIK310" s="80"/>
      <c r="VIL310" s="80"/>
      <c r="VIM310" s="80"/>
      <c r="VIN310" s="80"/>
      <c r="VIO310" s="80"/>
      <c r="VIP310" s="80"/>
      <c r="VIQ310" s="80"/>
      <c r="VIR310" s="80"/>
      <c r="VIS310" s="80"/>
      <c r="VIT310" s="80"/>
      <c r="VIU310" s="80"/>
      <c r="VIV310" s="80"/>
      <c r="VIW310" s="80"/>
      <c r="VIX310" s="80"/>
      <c r="VIY310" s="80"/>
      <c r="VIZ310" s="80"/>
      <c r="VJA310" s="80"/>
      <c r="VJB310" s="80"/>
      <c r="VJC310" s="80"/>
      <c r="VJD310" s="80"/>
      <c r="VJE310" s="80"/>
      <c r="VJF310" s="80"/>
      <c r="VJG310" s="80"/>
      <c r="VJH310" s="80"/>
      <c r="VJI310" s="80"/>
      <c r="VJJ310" s="80"/>
      <c r="VJK310" s="80"/>
      <c r="VJL310" s="80"/>
      <c r="VJM310" s="80"/>
      <c r="VJN310" s="80"/>
      <c r="VJO310" s="80"/>
      <c r="VJP310" s="80"/>
      <c r="VJQ310" s="80"/>
      <c r="VJR310" s="80"/>
      <c r="VJS310" s="80"/>
      <c r="VJT310" s="80"/>
      <c r="VJU310" s="80"/>
      <c r="VJV310" s="80"/>
      <c r="VJW310" s="80"/>
      <c r="VJX310" s="80"/>
      <c r="VJY310" s="80"/>
      <c r="VJZ310" s="80"/>
      <c r="VKA310" s="80"/>
      <c r="VKB310" s="80"/>
      <c r="VKC310" s="80"/>
      <c r="VKD310" s="80"/>
      <c r="VKE310" s="80"/>
      <c r="VKF310" s="80"/>
      <c r="VKG310" s="80"/>
      <c r="VKH310" s="80"/>
      <c r="VKI310" s="80"/>
      <c r="VKJ310" s="80"/>
      <c r="VKK310" s="80"/>
      <c r="VKL310" s="80"/>
      <c r="VKM310" s="80"/>
      <c r="VKN310" s="80"/>
      <c r="VKO310" s="80"/>
      <c r="VKP310" s="80"/>
      <c r="VKQ310" s="80"/>
      <c r="VKR310" s="80"/>
      <c r="VKS310" s="80"/>
      <c r="VKT310" s="80"/>
      <c r="VKU310" s="80"/>
      <c r="VKV310" s="80"/>
      <c r="VKW310" s="80"/>
      <c r="VKX310" s="80"/>
      <c r="VKY310" s="80"/>
      <c r="VKZ310" s="80"/>
      <c r="VLA310" s="80"/>
      <c r="VLB310" s="80"/>
      <c r="VLC310" s="80"/>
      <c r="VLD310" s="80"/>
      <c r="VLE310" s="80"/>
      <c r="VLF310" s="80"/>
      <c r="VLG310" s="80"/>
      <c r="VLH310" s="80"/>
      <c r="VLI310" s="80"/>
      <c r="VLJ310" s="80"/>
      <c r="VLK310" s="80"/>
      <c r="VLL310" s="80"/>
      <c r="VLM310" s="80"/>
      <c r="VLN310" s="80"/>
      <c r="VLO310" s="80"/>
      <c r="VLP310" s="80"/>
      <c r="VLQ310" s="80"/>
      <c r="VLR310" s="80"/>
      <c r="VLS310" s="80"/>
      <c r="VLT310" s="80"/>
      <c r="VLU310" s="80"/>
      <c r="VLV310" s="80"/>
      <c r="VLW310" s="80"/>
      <c r="VLX310" s="80"/>
      <c r="VLY310" s="80"/>
      <c r="VLZ310" s="80"/>
      <c r="VMA310" s="80"/>
      <c r="VMB310" s="80"/>
      <c r="VMC310" s="80"/>
      <c r="VMD310" s="80"/>
      <c r="VME310" s="80"/>
      <c r="VMF310" s="80"/>
      <c r="VMG310" s="80"/>
      <c r="VMH310" s="80"/>
      <c r="VMI310" s="80"/>
      <c r="VMJ310" s="80"/>
      <c r="VMK310" s="80"/>
      <c r="VML310" s="80"/>
      <c r="VMM310" s="80"/>
      <c r="VMN310" s="80"/>
      <c r="VMO310" s="80"/>
      <c r="VMP310" s="80"/>
      <c r="VMQ310" s="80"/>
      <c r="VMR310" s="80"/>
      <c r="VMS310" s="80"/>
      <c r="VMT310" s="80"/>
      <c r="VMU310" s="80"/>
      <c r="VMV310" s="80"/>
      <c r="VMW310" s="80"/>
      <c r="VMX310" s="80"/>
      <c r="VMY310" s="80"/>
      <c r="VMZ310" s="80"/>
      <c r="VNA310" s="80"/>
      <c r="VNB310" s="80"/>
      <c r="VNC310" s="80"/>
      <c r="VND310" s="80"/>
      <c r="VNE310" s="80"/>
      <c r="VNF310" s="80"/>
      <c r="VNG310" s="80"/>
      <c r="VNH310" s="80"/>
      <c r="VNI310" s="80"/>
      <c r="VNJ310" s="80"/>
      <c r="VNK310" s="80"/>
      <c r="VNL310" s="80"/>
      <c r="VNM310" s="80"/>
      <c r="VNN310" s="80"/>
      <c r="VNO310" s="80"/>
      <c r="VNP310" s="80"/>
      <c r="VNQ310" s="80"/>
      <c r="VNR310" s="80"/>
      <c r="VNS310" s="80"/>
      <c r="VNT310" s="80"/>
      <c r="VNU310" s="80"/>
      <c r="VNV310" s="80"/>
      <c r="VNW310" s="80"/>
      <c r="VNX310" s="80"/>
      <c r="VNY310" s="80"/>
      <c r="VNZ310" s="80"/>
      <c r="VOA310" s="80"/>
      <c r="VOB310" s="80"/>
      <c r="VOC310" s="80"/>
      <c r="VOD310" s="80"/>
      <c r="VOE310" s="80"/>
      <c r="VOF310" s="80"/>
      <c r="VOG310" s="80"/>
      <c r="VOH310" s="80"/>
      <c r="VOI310" s="80"/>
      <c r="VOJ310" s="80"/>
      <c r="VOK310" s="80"/>
      <c r="VOL310" s="80"/>
      <c r="VOM310" s="80"/>
      <c r="VON310" s="80"/>
      <c r="VOO310" s="80"/>
      <c r="VOP310" s="80"/>
      <c r="VOQ310" s="80"/>
      <c r="VOR310" s="80"/>
      <c r="VOS310" s="80"/>
      <c r="VOT310" s="80"/>
      <c r="VOU310" s="80"/>
      <c r="VOV310" s="80"/>
      <c r="VOW310" s="80"/>
      <c r="VOX310" s="80"/>
      <c r="VOY310" s="80"/>
      <c r="VOZ310" s="80"/>
      <c r="VPA310" s="80"/>
      <c r="VPB310" s="80"/>
      <c r="VPC310" s="80"/>
      <c r="VPD310" s="80"/>
      <c r="VPE310" s="80"/>
      <c r="VPF310" s="80"/>
      <c r="VPG310" s="80"/>
      <c r="VPH310" s="80"/>
      <c r="VPI310" s="80"/>
      <c r="VPJ310" s="80"/>
      <c r="VPK310" s="80"/>
      <c r="VPL310" s="80"/>
      <c r="VPM310" s="80"/>
      <c r="VPN310" s="80"/>
      <c r="VPO310" s="80"/>
      <c r="VPP310" s="80"/>
      <c r="VPQ310" s="80"/>
      <c r="VPR310" s="80"/>
      <c r="VPS310" s="80"/>
      <c r="VPT310" s="80"/>
      <c r="VPU310" s="80"/>
      <c r="VPV310" s="80"/>
      <c r="VPW310" s="80"/>
      <c r="VPX310" s="80"/>
      <c r="VPY310" s="80"/>
      <c r="VPZ310" s="80"/>
      <c r="VQA310" s="80"/>
      <c r="VQB310" s="80"/>
      <c r="VQC310" s="80"/>
      <c r="VQD310" s="80"/>
      <c r="VQE310" s="80"/>
      <c r="VQF310" s="80"/>
      <c r="VQG310" s="80"/>
      <c r="VQH310" s="80"/>
      <c r="VQI310" s="80"/>
      <c r="VQJ310" s="80"/>
      <c r="VQK310" s="80"/>
      <c r="VQL310" s="80"/>
      <c r="VQM310" s="80"/>
      <c r="VQN310" s="80"/>
      <c r="VQO310" s="80"/>
      <c r="VQP310" s="80"/>
      <c r="VQQ310" s="80"/>
      <c r="VQR310" s="80"/>
      <c r="VQS310" s="80"/>
      <c r="VQT310" s="80"/>
      <c r="VQU310" s="80"/>
      <c r="VQV310" s="80"/>
      <c r="VQW310" s="80"/>
      <c r="VQX310" s="80"/>
      <c r="VQY310" s="80"/>
      <c r="VQZ310" s="80"/>
      <c r="VRA310" s="80"/>
      <c r="VRB310" s="80"/>
      <c r="VRC310" s="80"/>
      <c r="VRD310" s="80"/>
      <c r="VRE310" s="80"/>
      <c r="VRF310" s="80"/>
      <c r="VRG310" s="80"/>
      <c r="VRH310" s="80"/>
      <c r="VRI310" s="80"/>
      <c r="VRJ310" s="80"/>
      <c r="VRK310" s="80"/>
      <c r="VRL310" s="80"/>
      <c r="VRM310" s="80"/>
      <c r="VRN310" s="80"/>
      <c r="VRO310" s="80"/>
      <c r="VRP310" s="80"/>
      <c r="VRQ310" s="80"/>
      <c r="VRR310" s="80"/>
      <c r="VRS310" s="80"/>
      <c r="VRT310" s="80"/>
      <c r="VRU310" s="80"/>
      <c r="VRV310" s="80"/>
      <c r="VRW310" s="80"/>
      <c r="VRX310" s="80"/>
      <c r="VRY310" s="80"/>
      <c r="VRZ310" s="80"/>
      <c r="VSA310" s="80"/>
      <c r="VSB310" s="80"/>
      <c r="VSC310" s="80"/>
      <c r="VSD310" s="80"/>
      <c r="VSE310" s="80"/>
      <c r="VSF310" s="80"/>
      <c r="VSG310" s="80"/>
      <c r="VSH310" s="80"/>
      <c r="VSI310" s="80"/>
      <c r="VSJ310" s="80"/>
      <c r="VSK310" s="80"/>
      <c r="VSL310" s="80"/>
      <c r="VSM310" s="80"/>
      <c r="VSN310" s="80"/>
      <c r="VSO310" s="80"/>
      <c r="VSP310" s="80"/>
      <c r="VSQ310" s="80"/>
      <c r="VSR310" s="80"/>
      <c r="VSS310" s="80"/>
      <c r="VST310" s="80"/>
      <c r="VSU310" s="80"/>
      <c r="VSV310" s="80"/>
      <c r="VSW310" s="80"/>
      <c r="VSX310" s="80"/>
      <c r="VSY310" s="80"/>
      <c r="VSZ310" s="80"/>
      <c r="VTA310" s="80"/>
      <c r="VTB310" s="80"/>
      <c r="VTC310" s="80"/>
      <c r="VTD310" s="80"/>
      <c r="VTE310" s="80"/>
      <c r="VTF310" s="80"/>
      <c r="VTG310" s="80"/>
      <c r="VTH310" s="80"/>
      <c r="VTI310" s="80"/>
      <c r="VTJ310" s="80"/>
      <c r="VTK310" s="80"/>
      <c r="VTL310" s="80"/>
      <c r="VTM310" s="80"/>
      <c r="VTN310" s="80"/>
      <c r="VTO310" s="80"/>
      <c r="VTP310" s="80"/>
      <c r="VTQ310" s="80"/>
      <c r="VTR310" s="80"/>
      <c r="VTS310" s="80"/>
      <c r="VTT310" s="80"/>
      <c r="VTU310" s="80"/>
      <c r="VTV310" s="80"/>
      <c r="VTW310" s="80"/>
      <c r="VTX310" s="80"/>
      <c r="VTY310" s="80"/>
      <c r="VTZ310" s="80"/>
      <c r="VUA310" s="80"/>
      <c r="VUB310" s="80"/>
      <c r="VUC310" s="80"/>
      <c r="VUD310" s="80"/>
      <c r="VUE310" s="80"/>
      <c r="VUF310" s="80"/>
      <c r="VUG310" s="80"/>
      <c r="VUH310" s="80"/>
      <c r="VUI310" s="80"/>
      <c r="VUJ310" s="80"/>
      <c r="VUK310" s="80"/>
      <c r="VUL310" s="80"/>
      <c r="VUM310" s="80"/>
      <c r="VUN310" s="80"/>
      <c r="VUO310" s="80"/>
      <c r="VUP310" s="80"/>
      <c r="VUQ310" s="80"/>
      <c r="VUR310" s="80"/>
      <c r="VUS310" s="80"/>
      <c r="VUT310" s="80"/>
      <c r="VUU310" s="80"/>
      <c r="VUV310" s="80"/>
      <c r="VUW310" s="80"/>
      <c r="VUX310" s="80"/>
      <c r="VUY310" s="80"/>
      <c r="VUZ310" s="80"/>
      <c r="VVA310" s="80"/>
      <c r="VVB310" s="80"/>
      <c r="VVC310" s="80"/>
      <c r="VVD310" s="80"/>
      <c r="VVE310" s="80"/>
      <c r="VVF310" s="80"/>
      <c r="VVG310" s="80"/>
      <c r="VVH310" s="80"/>
      <c r="VVI310" s="80"/>
      <c r="VVJ310" s="80"/>
      <c r="VVK310" s="80"/>
      <c r="VVL310" s="80"/>
      <c r="VVM310" s="80"/>
      <c r="VVN310" s="80"/>
      <c r="VVO310" s="80"/>
      <c r="VVP310" s="80"/>
      <c r="VVQ310" s="80"/>
      <c r="VVR310" s="80"/>
      <c r="VVS310" s="80"/>
      <c r="VVT310" s="80"/>
      <c r="VVU310" s="80"/>
      <c r="VVV310" s="80"/>
      <c r="VVW310" s="80"/>
      <c r="VVX310" s="80"/>
      <c r="VVY310" s="80"/>
      <c r="VVZ310" s="80"/>
      <c r="VWA310" s="80"/>
      <c r="VWB310" s="80"/>
      <c r="VWC310" s="80"/>
      <c r="VWD310" s="80"/>
      <c r="VWE310" s="80"/>
      <c r="VWF310" s="80"/>
      <c r="VWG310" s="80"/>
      <c r="VWH310" s="80"/>
      <c r="VWI310" s="80"/>
      <c r="VWJ310" s="80"/>
      <c r="VWK310" s="80"/>
      <c r="VWL310" s="80"/>
      <c r="VWM310" s="80"/>
      <c r="VWN310" s="80"/>
      <c r="VWO310" s="80"/>
      <c r="VWP310" s="80"/>
      <c r="VWQ310" s="80"/>
      <c r="VWR310" s="80"/>
      <c r="VWS310" s="80"/>
      <c r="VWT310" s="80"/>
      <c r="VWU310" s="80"/>
      <c r="VWV310" s="80"/>
      <c r="VWW310" s="80"/>
      <c r="VWX310" s="80"/>
      <c r="VWY310" s="80"/>
      <c r="VWZ310" s="80"/>
      <c r="VXA310" s="80"/>
      <c r="VXB310" s="80"/>
      <c r="VXC310" s="80"/>
      <c r="VXD310" s="80"/>
      <c r="VXE310" s="80"/>
      <c r="VXF310" s="80"/>
      <c r="VXG310" s="80"/>
      <c r="VXH310" s="80"/>
      <c r="VXI310" s="80"/>
      <c r="VXJ310" s="80"/>
      <c r="VXK310" s="80"/>
      <c r="VXL310" s="80"/>
      <c r="VXM310" s="80"/>
      <c r="VXN310" s="80"/>
      <c r="VXO310" s="80"/>
      <c r="VXP310" s="80"/>
      <c r="VXQ310" s="80"/>
      <c r="VXR310" s="80"/>
      <c r="VXS310" s="80"/>
      <c r="VXT310" s="80"/>
      <c r="VXU310" s="80"/>
      <c r="VXV310" s="80"/>
      <c r="VXW310" s="80"/>
      <c r="VXX310" s="80"/>
      <c r="VXY310" s="80"/>
      <c r="VXZ310" s="80"/>
      <c r="VYA310" s="80"/>
      <c r="VYB310" s="80"/>
      <c r="VYC310" s="80"/>
      <c r="VYD310" s="80"/>
      <c r="VYE310" s="80"/>
      <c r="VYF310" s="80"/>
      <c r="VYG310" s="80"/>
      <c r="VYH310" s="80"/>
      <c r="VYI310" s="80"/>
      <c r="VYJ310" s="80"/>
      <c r="VYK310" s="80"/>
      <c r="VYL310" s="80"/>
      <c r="VYM310" s="80"/>
      <c r="VYN310" s="80"/>
      <c r="VYO310" s="80"/>
      <c r="VYP310" s="80"/>
      <c r="VYQ310" s="80"/>
      <c r="VYR310" s="80"/>
      <c r="VYS310" s="80"/>
      <c r="VYT310" s="80"/>
      <c r="VYU310" s="80"/>
      <c r="VYV310" s="80"/>
      <c r="VYW310" s="80"/>
      <c r="VYX310" s="80"/>
      <c r="VYY310" s="80"/>
      <c r="VYZ310" s="80"/>
      <c r="VZA310" s="80"/>
      <c r="VZB310" s="80"/>
      <c r="VZC310" s="80"/>
      <c r="VZD310" s="80"/>
      <c r="VZE310" s="80"/>
      <c r="VZF310" s="80"/>
      <c r="VZG310" s="80"/>
      <c r="VZH310" s="80"/>
      <c r="VZI310" s="80"/>
      <c r="VZJ310" s="80"/>
      <c r="VZK310" s="80"/>
      <c r="VZL310" s="80"/>
      <c r="VZM310" s="80"/>
      <c r="VZN310" s="80"/>
      <c r="VZO310" s="80"/>
      <c r="VZP310" s="80"/>
      <c r="VZQ310" s="80"/>
      <c r="VZR310" s="80"/>
      <c r="VZS310" s="80"/>
      <c r="VZT310" s="80"/>
      <c r="VZU310" s="80"/>
      <c r="VZV310" s="80"/>
      <c r="VZW310" s="80"/>
      <c r="VZX310" s="80"/>
      <c r="VZY310" s="80"/>
      <c r="VZZ310" s="80"/>
      <c r="WAA310" s="80"/>
      <c r="WAB310" s="80"/>
      <c r="WAC310" s="80"/>
      <c r="WAD310" s="80"/>
      <c r="WAE310" s="80"/>
      <c r="WAF310" s="80"/>
      <c r="WAG310" s="80"/>
      <c r="WAH310" s="80"/>
      <c r="WAI310" s="80"/>
      <c r="WAJ310" s="80"/>
      <c r="WAK310" s="80"/>
      <c r="WAL310" s="80"/>
      <c r="WAM310" s="80"/>
      <c r="WAN310" s="80"/>
      <c r="WAO310" s="80"/>
      <c r="WAP310" s="80"/>
      <c r="WAQ310" s="80"/>
      <c r="WAR310" s="80"/>
      <c r="WAS310" s="80"/>
      <c r="WAT310" s="80"/>
      <c r="WAU310" s="80"/>
      <c r="WAV310" s="80"/>
      <c r="WAW310" s="80"/>
      <c r="WAX310" s="80"/>
      <c r="WAY310" s="80"/>
      <c r="WAZ310" s="80"/>
      <c r="WBA310" s="80"/>
      <c r="WBB310" s="80"/>
      <c r="WBC310" s="80"/>
      <c r="WBD310" s="80"/>
      <c r="WBE310" s="80"/>
      <c r="WBF310" s="80"/>
      <c r="WBG310" s="80"/>
      <c r="WBH310" s="80"/>
      <c r="WBI310" s="80"/>
      <c r="WBJ310" s="80"/>
      <c r="WBK310" s="80"/>
      <c r="WBL310" s="80"/>
      <c r="WBM310" s="80"/>
      <c r="WBN310" s="80"/>
      <c r="WBO310" s="80"/>
      <c r="WBP310" s="80"/>
      <c r="WBQ310" s="80"/>
      <c r="WBR310" s="80"/>
      <c r="WBS310" s="80"/>
      <c r="WBT310" s="80"/>
      <c r="WBU310" s="80"/>
      <c r="WBV310" s="80"/>
      <c r="WBW310" s="80"/>
      <c r="WBX310" s="80"/>
      <c r="WBY310" s="80"/>
      <c r="WBZ310" s="80"/>
      <c r="WCA310" s="80"/>
      <c r="WCB310" s="80"/>
      <c r="WCC310" s="80"/>
      <c r="WCD310" s="80"/>
      <c r="WCE310" s="80"/>
      <c r="WCF310" s="80"/>
      <c r="WCG310" s="80"/>
      <c r="WCH310" s="80"/>
      <c r="WCI310" s="80"/>
      <c r="WCJ310" s="80"/>
      <c r="WCK310" s="80"/>
      <c r="WCL310" s="80"/>
      <c r="WCM310" s="80"/>
      <c r="WCN310" s="80"/>
      <c r="WCO310" s="80"/>
      <c r="WCP310" s="80"/>
      <c r="WCQ310" s="80"/>
      <c r="WCR310" s="80"/>
      <c r="WCS310" s="80"/>
      <c r="WCT310" s="80"/>
      <c r="WCU310" s="80"/>
      <c r="WCV310" s="80"/>
      <c r="WCW310" s="80"/>
      <c r="WCX310" s="80"/>
      <c r="WCY310" s="80"/>
      <c r="WCZ310" s="80"/>
      <c r="WDA310" s="80"/>
      <c r="WDB310" s="80"/>
      <c r="WDC310" s="80"/>
      <c r="WDD310" s="80"/>
      <c r="WDE310" s="80"/>
      <c r="WDF310" s="80"/>
      <c r="WDG310" s="80"/>
      <c r="WDH310" s="80"/>
      <c r="WDI310" s="80"/>
      <c r="WDJ310" s="80"/>
      <c r="WDK310" s="80"/>
      <c r="WDL310" s="80"/>
      <c r="WDM310" s="80"/>
      <c r="WDN310" s="80"/>
      <c r="WDO310" s="80"/>
      <c r="WDP310" s="80"/>
      <c r="WDQ310" s="80"/>
      <c r="WDR310" s="80"/>
      <c r="WDS310" s="80"/>
      <c r="WDT310" s="80"/>
      <c r="WDU310" s="80"/>
      <c r="WDV310" s="80"/>
      <c r="WDW310" s="80"/>
      <c r="WDX310" s="80"/>
      <c r="WDY310" s="80"/>
      <c r="WDZ310" s="80"/>
      <c r="WEA310" s="80"/>
      <c r="WEB310" s="80"/>
      <c r="WEC310" s="80"/>
      <c r="WED310" s="80"/>
      <c r="WEE310" s="80"/>
      <c r="WEF310" s="80"/>
      <c r="WEG310" s="80"/>
      <c r="WEH310" s="80"/>
      <c r="WEI310" s="80"/>
      <c r="WEJ310" s="80"/>
      <c r="WEK310" s="80"/>
      <c r="WEL310" s="80"/>
      <c r="WEM310" s="80"/>
      <c r="WEN310" s="80"/>
      <c r="WEO310" s="80"/>
      <c r="WEP310" s="80"/>
      <c r="WEQ310" s="80"/>
      <c r="WER310" s="80"/>
      <c r="WES310" s="80"/>
      <c r="WET310" s="80"/>
      <c r="WEU310" s="80"/>
      <c r="WEV310" s="80"/>
      <c r="WEW310" s="80"/>
      <c r="WEX310" s="80"/>
      <c r="WEY310" s="80"/>
      <c r="WEZ310" s="80"/>
      <c r="WFA310" s="80"/>
      <c r="WFB310" s="80"/>
      <c r="WFC310" s="80"/>
      <c r="WFD310" s="80"/>
      <c r="WFE310" s="80"/>
      <c r="WFF310" s="80"/>
      <c r="WFG310" s="80"/>
      <c r="WFH310" s="80"/>
      <c r="WFI310" s="80"/>
      <c r="WFJ310" s="80"/>
      <c r="WFK310" s="80"/>
      <c r="WFL310" s="80"/>
      <c r="WFM310" s="80"/>
      <c r="WFN310" s="80"/>
      <c r="WFO310" s="80"/>
      <c r="WFP310" s="80"/>
      <c r="WFQ310" s="80"/>
      <c r="WFR310" s="80"/>
      <c r="WFS310" s="80"/>
      <c r="WFT310" s="80"/>
      <c r="WFU310" s="80"/>
      <c r="WFV310" s="80"/>
      <c r="WFW310" s="80"/>
      <c r="WFX310" s="80"/>
      <c r="WFY310" s="80"/>
      <c r="WFZ310" s="80"/>
      <c r="WGA310" s="80"/>
      <c r="WGB310" s="80"/>
      <c r="WGC310" s="80"/>
      <c r="WGD310" s="80"/>
      <c r="WGE310" s="80"/>
      <c r="WGF310" s="80"/>
      <c r="WGG310" s="80"/>
      <c r="WGH310" s="80"/>
      <c r="WGI310" s="80"/>
      <c r="WGJ310" s="80"/>
      <c r="WGK310" s="80"/>
      <c r="WGL310" s="80"/>
      <c r="WGM310" s="80"/>
      <c r="WGN310" s="80"/>
      <c r="WGO310" s="80"/>
      <c r="WGP310" s="80"/>
      <c r="WGQ310" s="80"/>
      <c r="WGR310" s="80"/>
      <c r="WGS310" s="80"/>
      <c r="WGT310" s="80"/>
      <c r="WGU310" s="80"/>
      <c r="WGV310" s="80"/>
      <c r="WGW310" s="80"/>
      <c r="WGX310" s="80"/>
      <c r="WGY310" s="80"/>
      <c r="WGZ310" s="80"/>
      <c r="WHA310" s="80"/>
      <c r="WHB310" s="80"/>
      <c r="WHC310" s="80"/>
      <c r="WHD310" s="80"/>
      <c r="WHE310" s="80"/>
      <c r="WHF310" s="80"/>
      <c r="WHG310" s="80"/>
      <c r="WHH310" s="80"/>
      <c r="WHI310" s="80"/>
      <c r="WHJ310" s="80"/>
      <c r="WHK310" s="80"/>
      <c r="WHL310" s="80"/>
      <c r="WHM310" s="80"/>
      <c r="WHN310" s="80"/>
      <c r="WHO310" s="80"/>
      <c r="WHP310" s="80"/>
      <c r="WHQ310" s="80"/>
      <c r="WHR310" s="80"/>
      <c r="WHS310" s="80"/>
      <c r="WHT310" s="80"/>
      <c r="WHU310" s="80"/>
      <c r="WHV310" s="80"/>
      <c r="WHW310" s="80"/>
      <c r="WHX310" s="80"/>
      <c r="WHY310" s="80"/>
      <c r="WHZ310" s="80"/>
      <c r="WIA310" s="80"/>
      <c r="WIB310" s="80"/>
      <c r="WIC310" s="80"/>
      <c r="WID310" s="80"/>
      <c r="WIE310" s="80"/>
      <c r="WIF310" s="80"/>
      <c r="WIG310" s="80"/>
      <c r="WIH310" s="80"/>
      <c r="WII310" s="80"/>
      <c r="WIJ310" s="80"/>
      <c r="WIK310" s="80"/>
      <c r="WIL310" s="80"/>
      <c r="WIM310" s="80"/>
      <c r="WIN310" s="80"/>
      <c r="WIO310" s="80"/>
      <c r="WIP310" s="80"/>
      <c r="WIQ310" s="80"/>
      <c r="WIR310" s="80"/>
      <c r="WIS310" s="80"/>
      <c r="WIT310" s="80"/>
      <c r="WIU310" s="80"/>
      <c r="WIV310" s="80"/>
      <c r="WIW310" s="80"/>
      <c r="WIX310" s="80"/>
      <c r="WIY310" s="80"/>
      <c r="WIZ310" s="80"/>
      <c r="WJA310" s="80"/>
      <c r="WJB310" s="80"/>
      <c r="WJC310" s="80"/>
      <c r="WJD310" s="80"/>
      <c r="WJE310" s="80"/>
      <c r="WJF310" s="80"/>
      <c r="WJG310" s="80"/>
      <c r="WJH310" s="80"/>
      <c r="WJI310" s="80"/>
      <c r="WJJ310" s="80"/>
      <c r="WJK310" s="80"/>
      <c r="WJL310" s="80"/>
      <c r="WJM310" s="80"/>
      <c r="WJN310" s="80"/>
      <c r="WJO310" s="80"/>
      <c r="WJP310" s="80"/>
      <c r="WJQ310" s="80"/>
      <c r="WJR310" s="80"/>
      <c r="WJS310" s="80"/>
      <c r="WJT310" s="80"/>
      <c r="WJU310" s="80"/>
      <c r="WJV310" s="80"/>
      <c r="WJW310" s="80"/>
      <c r="WJX310" s="80"/>
      <c r="WJY310" s="80"/>
      <c r="WJZ310" s="80"/>
      <c r="WKA310" s="80"/>
      <c r="WKB310" s="80"/>
      <c r="WKC310" s="80"/>
      <c r="WKD310" s="80"/>
      <c r="WKE310" s="80"/>
      <c r="WKF310" s="80"/>
      <c r="WKG310" s="80"/>
      <c r="WKH310" s="80"/>
      <c r="WKI310" s="80"/>
      <c r="WKJ310" s="80"/>
      <c r="WKK310" s="80"/>
      <c r="WKL310" s="80"/>
      <c r="WKM310" s="80"/>
      <c r="WKN310" s="80"/>
      <c r="WKO310" s="80"/>
      <c r="WKP310" s="80"/>
      <c r="WKQ310" s="80"/>
      <c r="WKR310" s="80"/>
      <c r="WKS310" s="80"/>
      <c r="WKT310" s="80"/>
      <c r="WKU310" s="80"/>
      <c r="WKV310" s="80"/>
      <c r="WKW310" s="80"/>
      <c r="WKX310" s="80"/>
      <c r="WKY310" s="80"/>
      <c r="WKZ310" s="80"/>
      <c r="WLA310" s="80"/>
      <c r="WLB310" s="80"/>
      <c r="WLC310" s="80"/>
      <c r="WLD310" s="80"/>
      <c r="WLE310" s="80"/>
      <c r="WLF310" s="80"/>
      <c r="WLG310" s="80"/>
      <c r="WLH310" s="80"/>
      <c r="WLI310" s="80"/>
      <c r="WLJ310" s="80"/>
      <c r="WLK310" s="80"/>
      <c r="WLL310" s="80"/>
      <c r="WLM310" s="80"/>
      <c r="WLN310" s="80"/>
      <c r="WLO310" s="80"/>
      <c r="WLP310" s="80"/>
      <c r="WLQ310" s="80"/>
      <c r="WLR310" s="80"/>
      <c r="WLS310" s="80"/>
      <c r="WLT310" s="80"/>
      <c r="WLU310" s="80"/>
      <c r="WLV310" s="80"/>
      <c r="WLW310" s="80"/>
      <c r="WLX310" s="80"/>
      <c r="WLY310" s="80"/>
      <c r="WLZ310" s="80"/>
      <c r="WMA310" s="80"/>
      <c r="WMB310" s="80"/>
      <c r="WMC310" s="80"/>
      <c r="WMD310" s="80"/>
      <c r="WME310" s="80"/>
      <c r="WMF310" s="80"/>
      <c r="WMG310" s="80"/>
      <c r="WMH310" s="80"/>
      <c r="WMI310" s="80"/>
      <c r="WMJ310" s="80"/>
      <c r="WMK310" s="80"/>
      <c r="WML310" s="80"/>
      <c r="WMM310" s="80"/>
      <c r="WMN310" s="80"/>
      <c r="WMO310" s="80"/>
      <c r="WMP310" s="80"/>
      <c r="WMQ310" s="80"/>
      <c r="WMR310" s="80"/>
      <c r="WMS310" s="80"/>
      <c r="WMT310" s="80"/>
      <c r="WMU310" s="80"/>
      <c r="WMV310" s="80"/>
      <c r="WMW310" s="80"/>
      <c r="WMX310" s="80"/>
      <c r="WMY310" s="80"/>
      <c r="WMZ310" s="80"/>
      <c r="WNA310" s="80"/>
      <c r="WNB310" s="80"/>
      <c r="WNC310" s="80"/>
      <c r="WND310" s="80"/>
      <c r="WNE310" s="80"/>
      <c r="WNF310" s="80"/>
      <c r="WNG310" s="80"/>
      <c r="WNH310" s="80"/>
      <c r="WNI310" s="80"/>
      <c r="WNJ310" s="80"/>
      <c r="WNK310" s="80"/>
      <c r="WNL310" s="80"/>
      <c r="WNM310" s="80"/>
      <c r="WNN310" s="80"/>
      <c r="WNO310" s="80"/>
      <c r="WNP310" s="80"/>
      <c r="WNQ310" s="80"/>
      <c r="WNR310" s="80"/>
      <c r="WNS310" s="80"/>
      <c r="WNT310" s="80"/>
      <c r="WNU310" s="80"/>
      <c r="WNV310" s="80"/>
      <c r="WNW310" s="80"/>
      <c r="WNX310" s="80"/>
      <c r="WNY310" s="80"/>
      <c r="WNZ310" s="80"/>
      <c r="WOA310" s="80"/>
      <c r="WOB310" s="80"/>
      <c r="WOC310" s="80"/>
      <c r="WOD310" s="80"/>
      <c r="WOE310" s="80"/>
      <c r="WOF310" s="80"/>
      <c r="WOG310" s="80"/>
      <c r="WOH310" s="80"/>
      <c r="WOI310" s="80"/>
      <c r="WOJ310" s="80"/>
      <c r="WOK310" s="80"/>
      <c r="WOL310" s="80"/>
      <c r="WOM310" s="80"/>
      <c r="WON310" s="80"/>
      <c r="WOO310" s="80"/>
      <c r="WOP310" s="80"/>
      <c r="WOQ310" s="80"/>
      <c r="WOR310" s="80"/>
      <c r="WOS310" s="80"/>
      <c r="WOT310" s="80"/>
      <c r="WOU310" s="80"/>
      <c r="WOV310" s="80"/>
      <c r="WOW310" s="80"/>
      <c r="WOX310" s="80"/>
      <c r="WOY310" s="80"/>
      <c r="WOZ310" s="80"/>
      <c r="WPA310" s="80"/>
      <c r="WPB310" s="80"/>
      <c r="WPC310" s="80"/>
      <c r="WPD310" s="80"/>
      <c r="WPE310" s="80"/>
      <c r="WPF310" s="80"/>
      <c r="WPG310" s="80"/>
      <c r="WPH310" s="80"/>
      <c r="WPI310" s="80"/>
      <c r="WPJ310" s="80"/>
      <c r="WPK310" s="80"/>
      <c r="WPL310" s="80"/>
      <c r="WPM310" s="80"/>
      <c r="WPN310" s="80"/>
      <c r="WPO310" s="80"/>
      <c r="WPP310" s="80"/>
      <c r="WPQ310" s="80"/>
      <c r="WPR310" s="80"/>
      <c r="WPS310" s="80"/>
      <c r="WPT310" s="80"/>
      <c r="WPU310" s="80"/>
      <c r="WPV310" s="80"/>
      <c r="WPW310" s="80"/>
      <c r="WPX310" s="80"/>
      <c r="WPY310" s="80"/>
      <c r="WPZ310" s="80"/>
      <c r="WQA310" s="80"/>
      <c r="WQB310" s="80"/>
      <c r="WQC310" s="80"/>
      <c r="WQD310" s="80"/>
      <c r="WQE310" s="80"/>
      <c r="WQF310" s="80"/>
      <c r="WQG310" s="80"/>
      <c r="WQH310" s="80"/>
      <c r="WQI310" s="80"/>
      <c r="WQJ310" s="80"/>
      <c r="WQK310" s="80"/>
      <c r="WQL310" s="80"/>
      <c r="WQM310" s="80"/>
      <c r="WQN310" s="80"/>
      <c r="WQO310" s="80"/>
      <c r="WQP310" s="80"/>
      <c r="WQQ310" s="80"/>
      <c r="WQR310" s="80"/>
      <c r="WQS310" s="80"/>
      <c r="WQT310" s="80"/>
      <c r="WQU310" s="80"/>
      <c r="WQV310" s="80"/>
      <c r="WQW310" s="80"/>
      <c r="WQX310" s="80"/>
      <c r="WQY310" s="80"/>
      <c r="WQZ310" s="80"/>
      <c r="WRA310" s="80"/>
      <c r="WRB310" s="80"/>
      <c r="WRC310" s="80"/>
      <c r="WRD310" s="80"/>
      <c r="WRE310" s="80"/>
      <c r="WRF310" s="80"/>
      <c r="WRG310" s="80"/>
      <c r="WRH310" s="80"/>
      <c r="WRI310" s="80"/>
      <c r="WRJ310" s="80"/>
      <c r="WRK310" s="80"/>
      <c r="WRL310" s="80"/>
      <c r="WRM310" s="80"/>
      <c r="WRN310" s="80"/>
      <c r="WRO310" s="80"/>
      <c r="WRP310" s="80"/>
      <c r="WRQ310" s="80"/>
      <c r="WRR310" s="80"/>
      <c r="WRS310" s="80"/>
      <c r="WRT310" s="80"/>
      <c r="WRU310" s="80"/>
      <c r="WRV310" s="80"/>
      <c r="WRW310" s="80"/>
      <c r="WRX310" s="80"/>
      <c r="WRY310" s="80"/>
      <c r="WRZ310" s="80"/>
      <c r="WSA310" s="80"/>
      <c r="WSB310" s="80"/>
      <c r="WSC310" s="80"/>
      <c r="WSD310" s="80"/>
      <c r="WSE310" s="80"/>
      <c r="WSF310" s="80"/>
      <c r="WSG310" s="80"/>
      <c r="WSH310" s="80"/>
      <c r="WSI310" s="80"/>
      <c r="WSJ310" s="80"/>
      <c r="WSK310" s="80"/>
      <c r="WSL310" s="80"/>
      <c r="WSM310" s="80"/>
      <c r="WSN310" s="80"/>
      <c r="WSO310" s="80"/>
      <c r="WSP310" s="80"/>
      <c r="WSQ310" s="80"/>
      <c r="WSR310" s="80"/>
      <c r="WSS310" s="80"/>
      <c r="WST310" s="80"/>
      <c r="WSU310" s="80"/>
      <c r="WSV310" s="80"/>
      <c r="WSW310" s="80"/>
      <c r="WSX310" s="80"/>
      <c r="WSY310" s="80"/>
      <c r="WSZ310" s="80"/>
      <c r="WTA310" s="80"/>
      <c r="WTB310" s="80"/>
      <c r="WTC310" s="80"/>
      <c r="WTD310" s="80"/>
      <c r="WTE310" s="80"/>
      <c r="WTF310" s="80"/>
      <c r="WTG310" s="80"/>
      <c r="WTH310" s="80"/>
      <c r="WTI310" s="80"/>
      <c r="WTJ310" s="80"/>
      <c r="WTK310" s="80"/>
      <c r="WTL310" s="80"/>
      <c r="WTM310" s="80"/>
      <c r="WTN310" s="80"/>
      <c r="WTO310" s="80"/>
      <c r="WTP310" s="80"/>
      <c r="WTQ310" s="80"/>
      <c r="WTR310" s="80"/>
      <c r="WTS310" s="80"/>
      <c r="WTT310" s="80"/>
      <c r="WTU310" s="80"/>
      <c r="WTV310" s="80"/>
      <c r="WTW310" s="80"/>
      <c r="WTX310" s="80"/>
      <c r="WTY310" s="80"/>
      <c r="WTZ310" s="80"/>
      <c r="WUA310" s="80"/>
      <c r="WUB310" s="80"/>
      <c r="WUC310" s="80"/>
      <c r="WUD310" s="80"/>
      <c r="WUE310" s="80"/>
      <c r="WUF310" s="80"/>
      <c r="WUG310" s="80"/>
      <c r="WUH310" s="80"/>
      <c r="WUI310" s="80"/>
      <c r="WUJ310" s="80"/>
      <c r="WUK310" s="80"/>
      <c r="WUL310" s="80"/>
      <c r="WUM310" s="80"/>
      <c r="WUN310" s="80"/>
      <c r="WUO310" s="80"/>
      <c r="WUP310" s="80"/>
      <c r="WUQ310" s="80"/>
      <c r="WUR310" s="80"/>
      <c r="WUS310" s="80"/>
      <c r="WUT310" s="80"/>
      <c r="WUU310" s="80"/>
      <c r="WUV310" s="80"/>
      <c r="WUW310" s="80"/>
      <c r="WUX310" s="80"/>
      <c r="WUY310" s="80"/>
      <c r="WUZ310" s="80"/>
      <c r="WVA310" s="80"/>
      <c r="WVB310" s="80"/>
      <c r="WVC310" s="80"/>
      <c r="WVD310" s="80"/>
      <c r="WVE310" s="80"/>
      <c r="WVF310" s="80"/>
      <c r="WVG310" s="80"/>
      <c r="WVH310" s="80"/>
      <c r="WVI310" s="80"/>
      <c r="WVJ310" s="80"/>
      <c r="WVK310" s="80"/>
      <c r="WVL310" s="80"/>
      <c r="WVM310" s="80"/>
      <c r="WVN310" s="80"/>
      <c r="WVO310" s="80"/>
      <c r="WVP310" s="80"/>
      <c r="WVQ310" s="80"/>
      <c r="WVR310" s="80"/>
      <c r="WVS310" s="80"/>
      <c r="WVT310" s="80"/>
      <c r="WVU310" s="80"/>
      <c r="WVV310" s="80"/>
      <c r="WVW310" s="80"/>
      <c r="WVX310" s="80"/>
      <c r="WVY310" s="80"/>
      <c r="WVZ310" s="80"/>
      <c r="WWA310" s="80"/>
      <c r="WWB310" s="80"/>
      <c r="WWC310" s="80"/>
      <c r="WWD310" s="80"/>
      <c r="WWE310" s="80"/>
      <c r="WWF310" s="80"/>
      <c r="WWG310" s="80"/>
      <c r="WWH310" s="80"/>
      <c r="WWI310" s="80"/>
      <c r="WWJ310" s="80"/>
      <c r="WWK310" s="80"/>
      <c r="WWL310" s="80"/>
      <c r="WWM310" s="80"/>
      <c r="WWN310" s="80"/>
      <c r="WWO310" s="80"/>
      <c r="WWP310" s="80"/>
      <c r="WWQ310" s="80"/>
      <c r="WWR310" s="80"/>
      <c r="WWS310" s="80"/>
      <c r="WWT310" s="80"/>
      <c r="WWU310" s="80"/>
      <c r="WWV310" s="80"/>
      <c r="WWW310" s="80"/>
      <c r="WWX310" s="80"/>
      <c r="WWY310" s="80"/>
      <c r="WWZ310" s="80"/>
      <c r="WXA310" s="80"/>
      <c r="WXB310" s="80"/>
      <c r="WXC310" s="80"/>
      <c r="WXD310" s="80"/>
      <c r="WXE310" s="80"/>
      <c r="WXF310" s="80"/>
      <c r="WXG310" s="80"/>
      <c r="WXH310" s="80"/>
      <c r="WXI310" s="80"/>
      <c r="WXJ310" s="80"/>
      <c r="WXK310" s="80"/>
      <c r="WXL310" s="80"/>
      <c r="WXM310" s="80"/>
      <c r="WXN310" s="80"/>
      <c r="WXO310" s="80"/>
      <c r="WXP310" s="80"/>
      <c r="WXQ310" s="80"/>
      <c r="WXR310" s="80"/>
      <c r="WXS310" s="80"/>
      <c r="WXT310" s="80"/>
      <c r="WXU310" s="80"/>
      <c r="WXV310" s="80"/>
      <c r="WXW310" s="80"/>
      <c r="WXX310" s="80"/>
      <c r="WXY310" s="80"/>
      <c r="WXZ310" s="80"/>
      <c r="WYA310" s="80"/>
      <c r="WYB310" s="80"/>
      <c r="WYC310" s="80"/>
      <c r="WYD310" s="80"/>
      <c r="WYE310" s="80"/>
      <c r="WYF310" s="80"/>
      <c r="WYG310" s="80"/>
      <c r="WYH310" s="80"/>
      <c r="WYI310" s="80"/>
      <c r="WYJ310" s="80"/>
      <c r="WYK310" s="80"/>
      <c r="WYL310" s="80"/>
      <c r="WYM310" s="80"/>
      <c r="WYN310" s="80"/>
      <c r="WYO310" s="80"/>
      <c r="WYP310" s="80"/>
      <c r="WYQ310" s="80"/>
      <c r="WYR310" s="80"/>
      <c r="WYS310" s="80"/>
      <c r="WYT310" s="80"/>
      <c r="WYU310" s="80"/>
      <c r="WYV310" s="80"/>
      <c r="WYW310" s="80"/>
      <c r="WYX310" s="80"/>
      <c r="WYY310" s="80"/>
      <c r="WYZ310" s="80"/>
      <c r="WZA310" s="80"/>
      <c r="WZB310" s="80"/>
      <c r="WZC310" s="80"/>
      <c r="WZD310" s="80"/>
      <c r="WZE310" s="80"/>
      <c r="WZF310" s="80"/>
      <c r="WZG310" s="80"/>
      <c r="WZH310" s="80"/>
      <c r="WZI310" s="80"/>
      <c r="WZJ310" s="80"/>
      <c r="WZK310" s="80"/>
      <c r="WZL310" s="80"/>
      <c r="WZM310" s="80"/>
      <c r="WZN310" s="80"/>
      <c r="WZO310" s="80"/>
      <c r="WZP310" s="80"/>
      <c r="WZQ310" s="80"/>
      <c r="WZR310" s="80"/>
      <c r="WZS310" s="80"/>
      <c r="WZT310" s="80"/>
      <c r="WZU310" s="80"/>
      <c r="WZV310" s="80"/>
      <c r="WZW310" s="80"/>
      <c r="WZX310" s="80"/>
      <c r="WZY310" s="80"/>
      <c r="WZZ310" s="80"/>
      <c r="XAA310" s="80"/>
      <c r="XAB310" s="80"/>
      <c r="XAC310" s="80"/>
      <c r="XAD310" s="80"/>
      <c r="XAE310" s="80"/>
      <c r="XAF310" s="80"/>
      <c r="XAG310" s="80"/>
      <c r="XAH310" s="80"/>
      <c r="XAI310" s="80"/>
      <c r="XAJ310" s="80"/>
      <c r="XAK310" s="80"/>
      <c r="XAL310" s="80"/>
      <c r="XAM310" s="80"/>
      <c r="XAN310" s="80"/>
      <c r="XAO310" s="80"/>
      <c r="XAP310" s="80"/>
      <c r="XAQ310" s="80"/>
      <c r="XAR310" s="80"/>
      <c r="XAS310" s="80"/>
      <c r="XAT310" s="80"/>
      <c r="XAU310" s="80"/>
      <c r="XAV310" s="80"/>
      <c r="XAW310" s="80"/>
      <c r="XAX310" s="80"/>
      <c r="XAY310" s="80"/>
      <c r="XAZ310" s="80"/>
      <c r="XBA310" s="80"/>
      <c r="XBB310" s="80"/>
      <c r="XBC310" s="80"/>
      <c r="XBD310" s="80"/>
      <c r="XBE310" s="80"/>
      <c r="XBF310" s="80"/>
      <c r="XBG310" s="80"/>
      <c r="XBH310" s="80"/>
      <c r="XBI310" s="80"/>
      <c r="XBJ310" s="80"/>
      <c r="XBK310" s="80"/>
      <c r="XBL310" s="80"/>
      <c r="XBM310" s="80"/>
      <c r="XBN310" s="80"/>
      <c r="XBO310" s="80"/>
      <c r="XBP310" s="80"/>
      <c r="XBQ310" s="80"/>
      <c r="XBR310" s="80"/>
      <c r="XBS310" s="80"/>
      <c r="XBT310" s="80"/>
      <c r="XBU310" s="80"/>
      <c r="XBV310" s="80"/>
      <c r="XBW310" s="80"/>
      <c r="XBX310" s="80"/>
      <c r="XBY310" s="80"/>
      <c r="XBZ310" s="80"/>
      <c r="XCA310" s="80"/>
      <c r="XCB310" s="80"/>
      <c r="XCC310" s="80"/>
      <c r="XCD310" s="80"/>
      <c r="XCE310" s="80"/>
      <c r="XCF310" s="80"/>
      <c r="XCG310" s="80"/>
      <c r="XCH310" s="80"/>
      <c r="XCI310" s="80"/>
      <c r="XCJ310" s="80"/>
      <c r="XCK310" s="80"/>
      <c r="XCL310" s="80"/>
      <c r="XCM310" s="80"/>
      <c r="XCN310" s="80"/>
      <c r="XCO310" s="80"/>
      <c r="XCP310" s="80"/>
      <c r="XCQ310" s="80"/>
      <c r="XCR310" s="80"/>
      <c r="XCS310" s="80"/>
      <c r="XCT310" s="80"/>
      <c r="XCU310" s="80"/>
      <c r="XCV310" s="80"/>
      <c r="XCW310" s="80"/>
      <c r="XCX310" s="80"/>
      <c r="XCY310" s="80"/>
      <c r="XCZ310" s="80"/>
      <c r="XDA310" s="80"/>
      <c r="XDB310" s="80"/>
      <c r="XDC310" s="80"/>
      <c r="XDD310" s="80"/>
      <c r="XDE310" s="80"/>
      <c r="XDF310" s="80"/>
      <c r="XDG310" s="80"/>
      <c r="XDH310" s="80"/>
      <c r="XDI310" s="80"/>
      <c r="XDJ310" s="80"/>
      <c r="XDK310" s="80"/>
      <c r="XDL310" s="80"/>
      <c r="XDM310" s="80"/>
      <c r="XDN310" s="80"/>
      <c r="XDO310" s="80"/>
      <c r="XDP310" s="80"/>
      <c r="XDQ310" s="80"/>
      <c r="XDR310" s="80"/>
      <c r="XDS310" s="80"/>
      <c r="XDT310" s="80"/>
      <c r="XDU310" s="80"/>
      <c r="XDV310" s="80"/>
      <c r="XDW310" s="80"/>
      <c r="XDX310" s="80"/>
      <c r="XDY310" s="80"/>
      <c r="XDZ310" s="80"/>
      <c r="XEA310" s="80"/>
      <c r="XEB310" s="80"/>
      <c r="XEC310" s="80"/>
      <c r="XED310" s="80"/>
      <c r="XEE310" s="80"/>
      <c r="XEF310" s="80"/>
      <c r="XEG310" s="80"/>
      <c r="XEH310" s="80"/>
      <c r="XEI310" s="80"/>
      <c r="XEJ310" s="80"/>
      <c r="XEK310" s="80"/>
      <c r="XEL310" s="80"/>
      <c r="XEM310" s="80"/>
      <c r="XEN310" s="80"/>
      <c r="XEO310" s="80"/>
      <c r="XEP310" s="80"/>
      <c r="XEQ310" s="80"/>
      <c r="XER310" s="80"/>
      <c r="XES310" s="80"/>
      <c r="XET310" s="80"/>
      <c r="XEU310" s="80"/>
      <c r="XEV310" s="80"/>
      <c r="XEW310" s="80"/>
      <c r="XEX310" s="80"/>
      <c r="XEY310" s="80"/>
      <c r="XEZ310" s="80"/>
    </row>
    <row r="311" spans="1:16380" s="84" customFormat="1" ht="15" x14ac:dyDescent="0.25">
      <c r="A311" s="76"/>
      <c r="B311" s="80"/>
      <c r="C311" s="80"/>
      <c r="D311" s="80"/>
      <c r="E311" s="80"/>
      <c r="F311" s="80"/>
      <c r="G311" s="227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  <c r="BM311" s="80"/>
      <c r="BN311" s="80"/>
      <c r="BO311" s="80"/>
      <c r="BP311" s="80"/>
      <c r="BQ311" s="80"/>
      <c r="BR311" s="80"/>
      <c r="BS311" s="80"/>
      <c r="BT311" s="80"/>
      <c r="BU311" s="80"/>
      <c r="BV311" s="80"/>
      <c r="BW311" s="80"/>
      <c r="BX311" s="80"/>
      <c r="BY311" s="80"/>
      <c r="BZ311" s="80"/>
      <c r="CA311" s="80"/>
      <c r="CB311" s="80"/>
      <c r="CC311" s="80"/>
      <c r="CD311" s="80"/>
      <c r="CE311" s="80"/>
      <c r="CF311" s="80"/>
      <c r="CG311" s="80"/>
      <c r="CH311" s="80"/>
      <c r="CI311" s="80"/>
      <c r="CJ311" s="80"/>
      <c r="CK311" s="80"/>
      <c r="CL311" s="80"/>
      <c r="CM311" s="80"/>
      <c r="CN311" s="80"/>
      <c r="CO311" s="80"/>
      <c r="CP311" s="80"/>
      <c r="CQ311" s="80"/>
      <c r="CR311" s="80"/>
      <c r="CS311" s="80"/>
      <c r="CT311" s="80"/>
      <c r="CU311" s="80"/>
      <c r="CV311" s="80"/>
      <c r="CW311" s="80"/>
      <c r="CX311" s="80"/>
      <c r="CY311" s="80"/>
      <c r="CZ311" s="80"/>
      <c r="DA311" s="80"/>
      <c r="DB311" s="80"/>
      <c r="DC311" s="80"/>
      <c r="DD311" s="80"/>
      <c r="DE311" s="80"/>
      <c r="DF311" s="80"/>
      <c r="DG311" s="80"/>
      <c r="DH311" s="80"/>
      <c r="DI311" s="80"/>
      <c r="DJ311" s="80"/>
      <c r="DK311" s="80"/>
      <c r="DL311" s="80"/>
      <c r="DM311" s="80"/>
      <c r="DN311" s="80"/>
      <c r="DO311" s="80"/>
      <c r="DP311" s="80"/>
      <c r="DQ311" s="80"/>
      <c r="DR311" s="80"/>
      <c r="DS311" s="80"/>
      <c r="DT311" s="80"/>
      <c r="DU311" s="80"/>
      <c r="DV311" s="80"/>
      <c r="DW311" s="80"/>
      <c r="DX311" s="80"/>
      <c r="DY311" s="80"/>
      <c r="DZ311" s="80"/>
      <c r="EA311" s="80"/>
      <c r="EB311" s="80"/>
      <c r="EC311" s="80"/>
      <c r="ED311" s="80"/>
      <c r="EE311" s="80"/>
      <c r="EF311" s="80"/>
      <c r="EG311" s="80"/>
      <c r="EH311" s="80"/>
      <c r="EI311" s="80"/>
      <c r="EJ311" s="80"/>
      <c r="EK311" s="80"/>
      <c r="EL311" s="80"/>
      <c r="EM311" s="80"/>
      <c r="EN311" s="80"/>
      <c r="EO311" s="80"/>
      <c r="EP311" s="80"/>
      <c r="EQ311" s="80"/>
      <c r="ER311" s="80"/>
      <c r="ES311" s="80"/>
      <c r="ET311" s="80"/>
      <c r="EU311" s="80"/>
      <c r="EV311" s="80"/>
      <c r="EW311" s="80"/>
      <c r="EX311" s="80"/>
      <c r="EY311" s="80"/>
      <c r="EZ311" s="80"/>
      <c r="FA311" s="80"/>
      <c r="FB311" s="80"/>
      <c r="FC311" s="80"/>
      <c r="FD311" s="80"/>
      <c r="FE311" s="80"/>
      <c r="FF311" s="80"/>
      <c r="FG311" s="80"/>
      <c r="FH311" s="80"/>
      <c r="FI311" s="80"/>
      <c r="FJ311" s="80"/>
      <c r="FK311" s="80"/>
      <c r="FL311" s="80"/>
      <c r="FM311" s="80"/>
      <c r="FN311" s="80"/>
      <c r="FO311" s="80"/>
      <c r="FP311" s="80"/>
      <c r="FQ311" s="80"/>
      <c r="FR311" s="80"/>
      <c r="FS311" s="80"/>
      <c r="FT311" s="80"/>
      <c r="FU311" s="80"/>
      <c r="FV311" s="80"/>
      <c r="FW311" s="80"/>
      <c r="FX311" s="80"/>
      <c r="FY311" s="80"/>
      <c r="FZ311" s="80"/>
      <c r="GA311" s="80"/>
      <c r="GB311" s="80"/>
      <c r="GC311" s="80"/>
      <c r="GD311" s="80"/>
      <c r="GE311" s="80"/>
      <c r="GF311" s="80"/>
      <c r="GG311" s="80"/>
      <c r="GH311" s="80"/>
      <c r="GI311" s="80"/>
      <c r="GJ311" s="80"/>
      <c r="GK311" s="80"/>
      <c r="GL311" s="80"/>
      <c r="GM311" s="80"/>
      <c r="GN311" s="80"/>
      <c r="GO311" s="80"/>
      <c r="GP311" s="80"/>
      <c r="GQ311" s="80"/>
      <c r="GR311" s="80"/>
      <c r="GS311" s="80"/>
      <c r="GT311" s="80"/>
      <c r="GU311" s="80"/>
      <c r="GV311" s="80"/>
      <c r="GW311" s="80"/>
      <c r="GX311" s="80"/>
      <c r="GY311" s="80"/>
      <c r="GZ311" s="80"/>
      <c r="HA311" s="80"/>
      <c r="HB311" s="80"/>
      <c r="HC311" s="80"/>
      <c r="HD311" s="80"/>
      <c r="HE311" s="80"/>
      <c r="HF311" s="80"/>
      <c r="HG311" s="80"/>
      <c r="HH311" s="80"/>
      <c r="HI311" s="80"/>
      <c r="HJ311" s="80"/>
      <c r="HK311" s="80"/>
      <c r="HL311" s="80"/>
      <c r="HM311" s="80"/>
      <c r="HN311" s="80"/>
      <c r="HO311" s="80"/>
      <c r="HP311" s="80"/>
      <c r="HQ311" s="80"/>
      <c r="HR311" s="80"/>
      <c r="HS311" s="80"/>
      <c r="HT311" s="80"/>
      <c r="HU311" s="80"/>
      <c r="HV311" s="80"/>
      <c r="HW311" s="80"/>
      <c r="HX311" s="80"/>
      <c r="HY311" s="80"/>
      <c r="HZ311" s="80"/>
      <c r="IA311" s="80"/>
      <c r="IB311" s="80"/>
      <c r="IC311" s="80"/>
      <c r="ID311" s="80"/>
      <c r="IE311" s="80"/>
      <c r="IF311" s="80"/>
      <c r="IG311" s="80"/>
      <c r="IH311" s="80"/>
      <c r="II311" s="80"/>
      <c r="IJ311" s="80"/>
      <c r="IK311" s="80"/>
      <c r="IL311" s="80"/>
      <c r="IM311" s="80"/>
      <c r="IN311" s="80"/>
      <c r="IO311" s="80"/>
      <c r="IP311" s="80"/>
      <c r="IQ311" s="80"/>
      <c r="IR311" s="80"/>
      <c r="IS311" s="80"/>
      <c r="IT311" s="80"/>
      <c r="IU311" s="80"/>
      <c r="IV311" s="80"/>
      <c r="IW311" s="80"/>
      <c r="IX311" s="80"/>
      <c r="IY311" s="80"/>
      <c r="IZ311" s="80"/>
      <c r="JA311" s="80"/>
      <c r="JB311" s="80"/>
      <c r="JC311" s="80"/>
      <c r="JD311" s="80"/>
      <c r="JE311" s="80"/>
      <c r="JF311" s="80"/>
      <c r="JG311" s="80"/>
      <c r="JH311" s="80"/>
      <c r="JI311" s="80"/>
      <c r="JJ311" s="80"/>
      <c r="JK311" s="80"/>
      <c r="JL311" s="80"/>
      <c r="JM311" s="80"/>
      <c r="JN311" s="80"/>
      <c r="JO311" s="80"/>
      <c r="JP311" s="80"/>
      <c r="JQ311" s="80"/>
      <c r="JR311" s="80"/>
      <c r="JS311" s="80"/>
      <c r="JT311" s="80"/>
      <c r="JU311" s="80"/>
      <c r="JV311" s="80"/>
      <c r="JW311" s="80"/>
      <c r="JX311" s="80"/>
      <c r="JY311" s="80"/>
      <c r="JZ311" s="80"/>
      <c r="KA311" s="80"/>
      <c r="KB311" s="80"/>
      <c r="KC311" s="80"/>
      <c r="KD311" s="80"/>
      <c r="KE311" s="80"/>
      <c r="KF311" s="80"/>
      <c r="KG311" s="80"/>
      <c r="KH311" s="80"/>
      <c r="KI311" s="80"/>
      <c r="KJ311" s="80"/>
      <c r="KK311" s="80"/>
      <c r="KL311" s="80"/>
      <c r="KM311" s="80"/>
      <c r="KN311" s="80"/>
      <c r="KO311" s="80"/>
      <c r="KP311" s="80"/>
      <c r="KQ311" s="80"/>
      <c r="KR311" s="80"/>
      <c r="KS311" s="80"/>
      <c r="KT311" s="80"/>
      <c r="KU311" s="80"/>
      <c r="KV311" s="80"/>
      <c r="KW311" s="80"/>
      <c r="KX311" s="80"/>
      <c r="KY311" s="80"/>
      <c r="KZ311" s="80"/>
      <c r="LA311" s="80"/>
      <c r="LB311" s="80"/>
      <c r="LC311" s="80"/>
      <c r="LD311" s="80"/>
      <c r="LE311" s="80"/>
      <c r="LF311" s="80"/>
      <c r="LG311" s="80"/>
      <c r="LH311" s="80"/>
      <c r="LI311" s="80"/>
      <c r="LJ311" s="80"/>
      <c r="LK311" s="80"/>
      <c r="LL311" s="80"/>
      <c r="LM311" s="80"/>
      <c r="LN311" s="80"/>
      <c r="LO311" s="80"/>
      <c r="LP311" s="80"/>
      <c r="LQ311" s="80"/>
      <c r="LR311" s="80"/>
      <c r="LS311" s="80"/>
      <c r="LT311" s="80"/>
      <c r="LU311" s="80"/>
      <c r="LV311" s="80"/>
      <c r="LW311" s="80"/>
      <c r="LX311" s="80"/>
      <c r="LY311" s="80"/>
      <c r="LZ311" s="80"/>
      <c r="MA311" s="80"/>
      <c r="MB311" s="80"/>
      <c r="MC311" s="80"/>
      <c r="MD311" s="80"/>
      <c r="ME311" s="80"/>
      <c r="MF311" s="80"/>
      <c r="MG311" s="80"/>
      <c r="MH311" s="80"/>
      <c r="MI311" s="80"/>
      <c r="MJ311" s="80"/>
      <c r="MK311" s="80"/>
      <c r="ML311" s="80"/>
      <c r="MM311" s="80"/>
      <c r="MN311" s="80"/>
      <c r="MO311" s="80"/>
      <c r="MP311" s="80"/>
      <c r="MQ311" s="80"/>
      <c r="MR311" s="80"/>
      <c r="MS311" s="80"/>
      <c r="MT311" s="80"/>
      <c r="MU311" s="80"/>
      <c r="MV311" s="80"/>
      <c r="MW311" s="80"/>
      <c r="MX311" s="80"/>
      <c r="MY311" s="80"/>
      <c r="MZ311" s="80"/>
      <c r="NA311" s="80"/>
      <c r="NB311" s="80"/>
      <c r="NC311" s="80"/>
      <c r="ND311" s="80"/>
      <c r="NE311" s="80"/>
      <c r="NF311" s="80"/>
      <c r="NG311" s="80"/>
      <c r="NH311" s="80"/>
      <c r="NI311" s="80"/>
      <c r="NJ311" s="80"/>
      <c r="NK311" s="80"/>
      <c r="NL311" s="80"/>
      <c r="NM311" s="80"/>
      <c r="NN311" s="80"/>
      <c r="NO311" s="80"/>
      <c r="NP311" s="80"/>
      <c r="NQ311" s="80"/>
      <c r="NR311" s="80"/>
      <c r="NS311" s="80"/>
      <c r="NT311" s="80"/>
      <c r="NU311" s="80"/>
      <c r="NV311" s="80"/>
      <c r="NW311" s="80"/>
      <c r="NX311" s="80"/>
      <c r="NY311" s="80"/>
      <c r="NZ311" s="80"/>
      <c r="OA311" s="80"/>
      <c r="OB311" s="80"/>
      <c r="OC311" s="80"/>
      <c r="OD311" s="80"/>
      <c r="OE311" s="80"/>
      <c r="OF311" s="80"/>
      <c r="OG311" s="80"/>
      <c r="OH311" s="80"/>
      <c r="OI311" s="80"/>
      <c r="OJ311" s="80"/>
      <c r="OK311" s="80"/>
      <c r="OL311" s="80"/>
      <c r="OM311" s="80"/>
      <c r="ON311" s="80"/>
      <c r="OO311" s="80"/>
      <c r="OP311" s="80"/>
      <c r="OQ311" s="80"/>
      <c r="OR311" s="80"/>
      <c r="OS311" s="80"/>
      <c r="OT311" s="80"/>
      <c r="OU311" s="80"/>
      <c r="OV311" s="80"/>
      <c r="OW311" s="80"/>
      <c r="OX311" s="80"/>
      <c r="OY311" s="80"/>
      <c r="OZ311" s="80"/>
      <c r="PA311" s="80"/>
      <c r="PB311" s="80"/>
      <c r="PC311" s="80"/>
      <c r="PD311" s="80"/>
      <c r="PE311" s="80"/>
      <c r="PF311" s="80"/>
      <c r="PG311" s="80"/>
      <c r="PH311" s="80"/>
      <c r="PI311" s="80"/>
      <c r="PJ311" s="80"/>
      <c r="PK311" s="80"/>
      <c r="PL311" s="80"/>
      <c r="PM311" s="80"/>
      <c r="PN311" s="80"/>
      <c r="PO311" s="80"/>
      <c r="PP311" s="80"/>
      <c r="PQ311" s="80"/>
      <c r="PR311" s="80"/>
      <c r="PS311" s="80"/>
      <c r="PT311" s="80"/>
      <c r="PU311" s="80"/>
      <c r="PV311" s="80"/>
      <c r="PW311" s="80"/>
      <c r="PX311" s="80"/>
      <c r="PY311" s="80"/>
      <c r="PZ311" s="80"/>
      <c r="QA311" s="80"/>
      <c r="QB311" s="80"/>
      <c r="QC311" s="80"/>
      <c r="QD311" s="80"/>
      <c r="QE311" s="80"/>
      <c r="QF311" s="80"/>
      <c r="QG311" s="80"/>
      <c r="QH311" s="80"/>
      <c r="QI311" s="80"/>
      <c r="QJ311" s="80"/>
      <c r="QK311" s="80"/>
      <c r="QL311" s="80"/>
      <c r="QM311" s="80"/>
      <c r="QN311" s="80"/>
      <c r="QO311" s="80"/>
      <c r="QP311" s="80"/>
      <c r="QQ311" s="80"/>
      <c r="QR311" s="80"/>
      <c r="QS311" s="80"/>
      <c r="QT311" s="80"/>
      <c r="QU311" s="80"/>
      <c r="QV311" s="80"/>
      <c r="QW311" s="80"/>
      <c r="QX311" s="80"/>
      <c r="QY311" s="80"/>
      <c r="QZ311" s="80"/>
      <c r="RA311" s="80"/>
      <c r="RB311" s="80"/>
      <c r="RC311" s="80"/>
      <c r="RD311" s="80"/>
      <c r="RE311" s="80"/>
      <c r="RF311" s="80"/>
      <c r="RG311" s="80"/>
      <c r="RH311" s="80"/>
      <c r="RI311" s="80"/>
      <c r="RJ311" s="80"/>
      <c r="RK311" s="80"/>
      <c r="RL311" s="80"/>
      <c r="RM311" s="80"/>
      <c r="RN311" s="80"/>
      <c r="RO311" s="80"/>
      <c r="RP311" s="80"/>
      <c r="RQ311" s="80"/>
      <c r="RR311" s="80"/>
      <c r="RS311" s="80"/>
      <c r="RT311" s="80"/>
      <c r="RU311" s="80"/>
      <c r="RV311" s="80"/>
      <c r="RW311" s="80"/>
      <c r="RX311" s="80"/>
      <c r="RY311" s="80"/>
      <c r="RZ311" s="80"/>
      <c r="SA311" s="80"/>
      <c r="SB311" s="80"/>
      <c r="SC311" s="80"/>
      <c r="SD311" s="80"/>
      <c r="SE311" s="80"/>
      <c r="SF311" s="80"/>
      <c r="SG311" s="80"/>
      <c r="SH311" s="80"/>
      <c r="SI311" s="80"/>
      <c r="SJ311" s="80"/>
      <c r="SK311" s="80"/>
      <c r="SL311" s="80"/>
      <c r="SM311" s="80"/>
      <c r="SN311" s="80"/>
      <c r="SO311" s="80"/>
      <c r="SP311" s="80"/>
      <c r="SQ311" s="80"/>
      <c r="SR311" s="80"/>
      <c r="SS311" s="80"/>
      <c r="ST311" s="80"/>
      <c r="SU311" s="80"/>
      <c r="SV311" s="80"/>
      <c r="SW311" s="80"/>
      <c r="SX311" s="80"/>
      <c r="SY311" s="80"/>
      <c r="SZ311" s="80"/>
      <c r="TA311" s="80"/>
      <c r="TB311" s="80"/>
      <c r="TC311" s="80"/>
      <c r="TD311" s="80"/>
      <c r="TE311" s="80"/>
      <c r="TF311" s="80"/>
      <c r="TG311" s="80"/>
      <c r="TH311" s="80"/>
      <c r="TI311" s="80"/>
      <c r="TJ311" s="80"/>
      <c r="TK311" s="80"/>
      <c r="TL311" s="80"/>
      <c r="TM311" s="80"/>
      <c r="TN311" s="80"/>
      <c r="TO311" s="80"/>
      <c r="TP311" s="80"/>
      <c r="TQ311" s="80"/>
      <c r="TR311" s="80"/>
      <c r="TS311" s="80"/>
      <c r="TT311" s="80"/>
      <c r="TU311" s="80"/>
      <c r="TV311" s="80"/>
      <c r="TW311" s="80"/>
      <c r="TX311" s="80"/>
      <c r="TY311" s="80"/>
      <c r="TZ311" s="80"/>
      <c r="UA311" s="80"/>
      <c r="UB311" s="80"/>
      <c r="UC311" s="80"/>
      <c r="UD311" s="80"/>
      <c r="UE311" s="80"/>
      <c r="UF311" s="80"/>
      <c r="UG311" s="80"/>
      <c r="UH311" s="80"/>
      <c r="UI311" s="80"/>
      <c r="UJ311" s="80"/>
      <c r="UK311" s="80"/>
      <c r="UL311" s="80"/>
      <c r="UM311" s="80"/>
      <c r="UN311" s="80"/>
      <c r="UO311" s="80"/>
      <c r="UP311" s="80"/>
      <c r="UQ311" s="80"/>
      <c r="UR311" s="80"/>
      <c r="US311" s="80"/>
      <c r="UT311" s="80"/>
      <c r="UU311" s="80"/>
      <c r="UV311" s="80"/>
      <c r="UW311" s="80"/>
      <c r="UX311" s="80"/>
      <c r="UY311" s="80"/>
      <c r="UZ311" s="80"/>
      <c r="VA311" s="80"/>
      <c r="VB311" s="80"/>
      <c r="VC311" s="80"/>
      <c r="VD311" s="80"/>
      <c r="VE311" s="80"/>
      <c r="VF311" s="80"/>
      <c r="VG311" s="80"/>
      <c r="VH311" s="80"/>
      <c r="VI311" s="80"/>
      <c r="VJ311" s="80"/>
      <c r="VK311" s="80"/>
      <c r="VL311" s="80"/>
      <c r="VM311" s="80"/>
      <c r="VN311" s="80"/>
      <c r="VO311" s="80"/>
      <c r="VP311" s="80"/>
      <c r="VQ311" s="80"/>
      <c r="VR311" s="80"/>
      <c r="VS311" s="80"/>
      <c r="VT311" s="80"/>
      <c r="VU311" s="80"/>
      <c r="VV311" s="80"/>
      <c r="VW311" s="80"/>
      <c r="VX311" s="80"/>
      <c r="VY311" s="80"/>
      <c r="VZ311" s="80"/>
      <c r="WA311" s="80"/>
      <c r="WB311" s="80"/>
      <c r="WC311" s="80"/>
      <c r="WD311" s="80"/>
      <c r="WE311" s="80"/>
      <c r="WF311" s="80"/>
      <c r="WG311" s="80"/>
      <c r="WH311" s="80"/>
      <c r="WI311" s="80"/>
      <c r="WJ311" s="80"/>
      <c r="WK311" s="80"/>
      <c r="WL311" s="80"/>
      <c r="WM311" s="80"/>
      <c r="WN311" s="80"/>
      <c r="WO311" s="80"/>
      <c r="WP311" s="80"/>
      <c r="WQ311" s="80"/>
      <c r="WR311" s="80"/>
      <c r="WS311" s="80"/>
      <c r="WT311" s="80"/>
      <c r="WU311" s="80"/>
      <c r="WV311" s="80"/>
      <c r="WW311" s="80"/>
      <c r="WX311" s="80"/>
      <c r="WY311" s="80"/>
      <c r="WZ311" s="80"/>
      <c r="XA311" s="80"/>
      <c r="XB311" s="80"/>
      <c r="XC311" s="80"/>
      <c r="XD311" s="80"/>
      <c r="XE311" s="80"/>
      <c r="XF311" s="80"/>
      <c r="XG311" s="80"/>
      <c r="XH311" s="80"/>
      <c r="XI311" s="80"/>
      <c r="XJ311" s="80"/>
      <c r="XK311" s="80"/>
      <c r="XL311" s="80"/>
      <c r="XM311" s="80"/>
      <c r="XN311" s="80"/>
      <c r="XO311" s="80"/>
      <c r="XP311" s="80"/>
      <c r="XQ311" s="80"/>
      <c r="XR311" s="80"/>
      <c r="XS311" s="80"/>
      <c r="XT311" s="80"/>
      <c r="XU311" s="80"/>
      <c r="XV311" s="80"/>
      <c r="XW311" s="80"/>
      <c r="XX311" s="80"/>
      <c r="XY311" s="80"/>
      <c r="XZ311" s="80"/>
      <c r="YA311" s="80"/>
      <c r="YB311" s="80"/>
      <c r="YC311" s="80"/>
      <c r="YD311" s="80"/>
      <c r="YE311" s="80"/>
      <c r="YF311" s="80"/>
      <c r="YG311" s="80"/>
      <c r="YH311" s="80"/>
      <c r="YI311" s="80"/>
      <c r="YJ311" s="80"/>
      <c r="YK311" s="80"/>
      <c r="YL311" s="80"/>
      <c r="YM311" s="80"/>
      <c r="YN311" s="80"/>
      <c r="YO311" s="80"/>
      <c r="YP311" s="80"/>
      <c r="YQ311" s="80"/>
      <c r="YR311" s="80"/>
      <c r="YS311" s="80"/>
      <c r="YT311" s="80"/>
      <c r="YU311" s="80"/>
      <c r="YV311" s="80"/>
      <c r="YW311" s="80"/>
      <c r="YX311" s="80"/>
      <c r="YY311" s="80"/>
      <c r="YZ311" s="80"/>
      <c r="ZA311" s="80"/>
      <c r="ZB311" s="80"/>
      <c r="ZC311" s="80"/>
      <c r="ZD311" s="80"/>
      <c r="ZE311" s="80"/>
      <c r="ZF311" s="80"/>
      <c r="ZG311" s="80"/>
      <c r="ZH311" s="80"/>
      <c r="ZI311" s="80"/>
      <c r="ZJ311" s="80"/>
      <c r="ZK311" s="80"/>
      <c r="ZL311" s="80"/>
      <c r="ZM311" s="80"/>
      <c r="ZN311" s="80"/>
      <c r="ZO311" s="80"/>
      <c r="ZP311" s="80"/>
      <c r="ZQ311" s="80"/>
      <c r="ZR311" s="80"/>
      <c r="ZS311" s="80"/>
      <c r="ZT311" s="80"/>
      <c r="ZU311" s="80"/>
      <c r="ZV311" s="80"/>
      <c r="ZW311" s="80"/>
      <c r="ZX311" s="80"/>
      <c r="ZY311" s="80"/>
      <c r="ZZ311" s="80"/>
      <c r="AAA311" s="80"/>
      <c r="AAB311" s="80"/>
      <c r="AAC311" s="80"/>
      <c r="AAD311" s="80"/>
      <c r="AAE311" s="80"/>
      <c r="AAF311" s="80"/>
      <c r="AAG311" s="80"/>
      <c r="AAH311" s="80"/>
      <c r="AAI311" s="80"/>
      <c r="AAJ311" s="80"/>
      <c r="AAK311" s="80"/>
      <c r="AAL311" s="80"/>
      <c r="AAM311" s="80"/>
      <c r="AAN311" s="80"/>
      <c r="AAO311" s="80"/>
      <c r="AAP311" s="80"/>
      <c r="AAQ311" s="80"/>
      <c r="AAR311" s="80"/>
      <c r="AAS311" s="80"/>
      <c r="AAT311" s="80"/>
      <c r="AAU311" s="80"/>
      <c r="AAV311" s="80"/>
      <c r="AAW311" s="80"/>
      <c r="AAX311" s="80"/>
      <c r="AAY311" s="80"/>
      <c r="AAZ311" s="80"/>
      <c r="ABA311" s="80"/>
      <c r="ABB311" s="80"/>
      <c r="ABC311" s="80"/>
      <c r="ABD311" s="80"/>
      <c r="ABE311" s="80"/>
      <c r="ABF311" s="80"/>
      <c r="ABG311" s="80"/>
      <c r="ABH311" s="80"/>
      <c r="ABI311" s="80"/>
      <c r="ABJ311" s="80"/>
      <c r="ABK311" s="80"/>
      <c r="ABL311" s="80"/>
      <c r="ABM311" s="80"/>
      <c r="ABN311" s="80"/>
      <c r="ABO311" s="80"/>
      <c r="ABP311" s="80"/>
      <c r="ABQ311" s="80"/>
      <c r="ABR311" s="80"/>
      <c r="ABS311" s="80"/>
      <c r="ABT311" s="80"/>
      <c r="ABU311" s="80"/>
      <c r="ABV311" s="80"/>
      <c r="ABW311" s="80"/>
      <c r="ABX311" s="80"/>
      <c r="ABY311" s="80"/>
      <c r="ABZ311" s="80"/>
      <c r="ACA311" s="80"/>
      <c r="ACB311" s="80"/>
      <c r="ACC311" s="80"/>
      <c r="ACD311" s="80"/>
      <c r="ACE311" s="80"/>
      <c r="ACF311" s="80"/>
      <c r="ACG311" s="80"/>
      <c r="ACH311" s="80"/>
      <c r="ACI311" s="80"/>
      <c r="ACJ311" s="80"/>
      <c r="ACK311" s="80"/>
      <c r="ACL311" s="80"/>
      <c r="ACM311" s="80"/>
      <c r="ACN311" s="80"/>
      <c r="ACO311" s="80"/>
      <c r="ACP311" s="80"/>
      <c r="ACQ311" s="80"/>
      <c r="ACR311" s="80"/>
      <c r="ACS311" s="80"/>
      <c r="ACT311" s="80"/>
      <c r="ACU311" s="80"/>
      <c r="ACV311" s="80"/>
      <c r="ACW311" s="80"/>
      <c r="ACX311" s="80"/>
      <c r="ACY311" s="80"/>
      <c r="ACZ311" s="80"/>
      <c r="ADA311" s="80"/>
      <c r="ADB311" s="80"/>
      <c r="ADC311" s="80"/>
      <c r="ADD311" s="80"/>
      <c r="ADE311" s="80"/>
      <c r="ADF311" s="80"/>
      <c r="ADG311" s="80"/>
      <c r="ADH311" s="80"/>
      <c r="ADI311" s="80"/>
      <c r="ADJ311" s="80"/>
      <c r="ADK311" s="80"/>
      <c r="ADL311" s="80"/>
      <c r="ADM311" s="80"/>
      <c r="ADN311" s="80"/>
      <c r="ADO311" s="80"/>
      <c r="ADP311" s="80"/>
      <c r="ADQ311" s="80"/>
      <c r="ADR311" s="80"/>
      <c r="ADS311" s="80"/>
      <c r="ADT311" s="80"/>
      <c r="ADU311" s="80"/>
      <c r="ADV311" s="80"/>
      <c r="ADW311" s="80"/>
      <c r="ADX311" s="80"/>
      <c r="ADY311" s="80"/>
      <c r="ADZ311" s="80"/>
      <c r="AEA311" s="80"/>
      <c r="AEB311" s="80"/>
      <c r="AEC311" s="80"/>
      <c r="AED311" s="80"/>
      <c r="AEE311" s="80"/>
      <c r="AEF311" s="80"/>
      <c r="AEG311" s="80"/>
      <c r="AEH311" s="80"/>
      <c r="AEI311" s="80"/>
      <c r="AEJ311" s="80"/>
      <c r="AEK311" s="80"/>
      <c r="AEL311" s="80"/>
      <c r="AEM311" s="80"/>
      <c r="AEN311" s="80"/>
      <c r="AEO311" s="80"/>
      <c r="AEP311" s="80"/>
      <c r="AEQ311" s="80"/>
      <c r="AER311" s="80"/>
      <c r="AES311" s="80"/>
      <c r="AET311" s="80"/>
      <c r="AEU311" s="80"/>
      <c r="AEV311" s="80"/>
      <c r="AEW311" s="80"/>
      <c r="AEX311" s="80"/>
      <c r="AEY311" s="80"/>
      <c r="AEZ311" s="80"/>
      <c r="AFA311" s="80"/>
      <c r="AFB311" s="80"/>
      <c r="AFC311" s="80"/>
      <c r="AFD311" s="80"/>
      <c r="AFE311" s="80"/>
      <c r="AFF311" s="80"/>
      <c r="AFG311" s="80"/>
      <c r="AFH311" s="80"/>
      <c r="AFI311" s="80"/>
      <c r="AFJ311" s="80"/>
      <c r="AFK311" s="80"/>
      <c r="AFL311" s="80"/>
      <c r="AFM311" s="80"/>
      <c r="AFN311" s="80"/>
      <c r="AFO311" s="80"/>
      <c r="AFP311" s="80"/>
      <c r="AFQ311" s="80"/>
      <c r="AFR311" s="80"/>
      <c r="AFS311" s="80"/>
      <c r="AFT311" s="80"/>
      <c r="AFU311" s="80"/>
      <c r="AFV311" s="80"/>
      <c r="AFW311" s="80"/>
      <c r="AFX311" s="80"/>
      <c r="AFY311" s="80"/>
      <c r="AFZ311" s="80"/>
      <c r="AGA311" s="80"/>
      <c r="AGB311" s="80"/>
      <c r="AGC311" s="80"/>
      <c r="AGD311" s="80"/>
      <c r="AGE311" s="80"/>
      <c r="AGF311" s="80"/>
      <c r="AGG311" s="80"/>
      <c r="AGH311" s="80"/>
      <c r="AGI311" s="80"/>
      <c r="AGJ311" s="80"/>
      <c r="AGK311" s="80"/>
      <c r="AGL311" s="80"/>
      <c r="AGM311" s="80"/>
      <c r="AGN311" s="80"/>
      <c r="AGO311" s="80"/>
      <c r="AGP311" s="80"/>
      <c r="AGQ311" s="80"/>
      <c r="AGR311" s="80"/>
      <c r="AGS311" s="80"/>
      <c r="AGT311" s="80"/>
      <c r="AGU311" s="80"/>
      <c r="AGV311" s="80"/>
      <c r="AGW311" s="80"/>
      <c r="AGX311" s="80"/>
      <c r="AGY311" s="80"/>
      <c r="AGZ311" s="80"/>
      <c r="AHA311" s="80"/>
      <c r="AHB311" s="80"/>
      <c r="AHC311" s="80"/>
      <c r="AHD311" s="80"/>
      <c r="AHE311" s="80"/>
      <c r="AHF311" s="80"/>
      <c r="AHG311" s="80"/>
      <c r="AHH311" s="80"/>
      <c r="AHI311" s="80"/>
      <c r="AHJ311" s="80"/>
      <c r="AHK311" s="80"/>
      <c r="AHL311" s="80"/>
      <c r="AHM311" s="80"/>
      <c r="AHN311" s="80"/>
      <c r="AHO311" s="80"/>
      <c r="AHP311" s="80"/>
      <c r="AHQ311" s="80"/>
      <c r="AHR311" s="80"/>
      <c r="AHS311" s="80"/>
      <c r="AHT311" s="80"/>
      <c r="AHU311" s="80"/>
      <c r="AHV311" s="80"/>
      <c r="AHW311" s="80"/>
      <c r="AHX311" s="80"/>
      <c r="AHY311" s="80"/>
      <c r="AHZ311" s="80"/>
      <c r="AIA311" s="80"/>
      <c r="AIB311" s="80"/>
      <c r="AIC311" s="80"/>
      <c r="AID311" s="80"/>
      <c r="AIE311" s="80"/>
      <c r="AIF311" s="80"/>
      <c r="AIG311" s="80"/>
      <c r="AIH311" s="80"/>
      <c r="AII311" s="80"/>
      <c r="AIJ311" s="80"/>
      <c r="AIK311" s="80"/>
      <c r="AIL311" s="80"/>
      <c r="AIM311" s="80"/>
      <c r="AIN311" s="80"/>
      <c r="AIO311" s="80"/>
      <c r="AIP311" s="80"/>
      <c r="AIQ311" s="80"/>
      <c r="AIR311" s="80"/>
      <c r="AIS311" s="80"/>
      <c r="AIT311" s="80"/>
      <c r="AIU311" s="80"/>
      <c r="AIV311" s="80"/>
      <c r="AIW311" s="80"/>
      <c r="AIX311" s="80"/>
      <c r="AIY311" s="80"/>
      <c r="AIZ311" s="80"/>
      <c r="AJA311" s="80"/>
      <c r="AJB311" s="80"/>
      <c r="AJC311" s="80"/>
      <c r="AJD311" s="80"/>
      <c r="AJE311" s="80"/>
      <c r="AJF311" s="80"/>
      <c r="AJG311" s="80"/>
      <c r="AJH311" s="80"/>
      <c r="AJI311" s="80"/>
      <c r="AJJ311" s="80"/>
      <c r="AJK311" s="80"/>
      <c r="AJL311" s="80"/>
      <c r="AJM311" s="80"/>
      <c r="AJN311" s="80"/>
      <c r="AJO311" s="80"/>
      <c r="AJP311" s="80"/>
      <c r="AJQ311" s="80"/>
      <c r="AJR311" s="80"/>
      <c r="AJS311" s="80"/>
      <c r="AJT311" s="80"/>
      <c r="AJU311" s="80"/>
      <c r="AJV311" s="80"/>
      <c r="AJW311" s="80"/>
      <c r="AJX311" s="80"/>
      <c r="AJY311" s="80"/>
      <c r="AJZ311" s="80"/>
      <c r="AKA311" s="80"/>
      <c r="AKB311" s="80"/>
      <c r="AKC311" s="80"/>
      <c r="AKD311" s="80"/>
      <c r="AKE311" s="80"/>
      <c r="AKF311" s="80"/>
      <c r="AKG311" s="80"/>
      <c r="AKH311" s="80"/>
      <c r="AKI311" s="80"/>
      <c r="AKJ311" s="80"/>
      <c r="AKK311" s="80"/>
      <c r="AKL311" s="80"/>
      <c r="AKM311" s="80"/>
      <c r="AKN311" s="80"/>
      <c r="AKO311" s="80"/>
      <c r="AKP311" s="80"/>
      <c r="AKQ311" s="80"/>
      <c r="AKR311" s="80"/>
      <c r="AKS311" s="80"/>
      <c r="AKT311" s="80"/>
      <c r="AKU311" s="80"/>
      <c r="AKV311" s="80"/>
      <c r="AKW311" s="80"/>
      <c r="AKX311" s="80"/>
      <c r="AKY311" s="80"/>
      <c r="AKZ311" s="80"/>
      <c r="ALA311" s="80"/>
      <c r="ALB311" s="80"/>
      <c r="ALC311" s="80"/>
      <c r="ALD311" s="80"/>
      <c r="ALE311" s="80"/>
      <c r="ALF311" s="80"/>
      <c r="ALG311" s="80"/>
      <c r="ALH311" s="80"/>
      <c r="ALI311" s="80"/>
      <c r="ALJ311" s="80"/>
      <c r="ALK311" s="80"/>
      <c r="ALL311" s="80"/>
      <c r="ALM311" s="80"/>
      <c r="ALN311" s="80"/>
      <c r="ALO311" s="80"/>
      <c r="ALP311" s="80"/>
      <c r="ALQ311" s="80"/>
      <c r="ALR311" s="80"/>
      <c r="ALS311" s="80"/>
      <c r="ALT311" s="80"/>
      <c r="ALU311" s="80"/>
      <c r="ALV311" s="80"/>
      <c r="ALW311" s="80"/>
      <c r="ALX311" s="80"/>
      <c r="ALY311" s="80"/>
      <c r="ALZ311" s="80"/>
      <c r="AMA311" s="80"/>
      <c r="AMB311" s="80"/>
      <c r="AMC311" s="80"/>
      <c r="AMD311" s="80"/>
      <c r="AME311" s="80"/>
      <c r="AMF311" s="80"/>
      <c r="AMG311" s="80"/>
      <c r="AMH311" s="80"/>
      <c r="AMI311" s="80"/>
      <c r="AMJ311" s="80"/>
      <c r="AMK311" s="80"/>
      <c r="AML311" s="80"/>
      <c r="AMM311" s="80"/>
      <c r="AMN311" s="80"/>
      <c r="AMO311" s="80"/>
      <c r="AMP311" s="80"/>
      <c r="AMQ311" s="80"/>
      <c r="AMR311" s="80"/>
      <c r="AMS311" s="80"/>
      <c r="AMT311" s="80"/>
      <c r="AMU311" s="80"/>
      <c r="AMV311" s="80"/>
      <c r="AMW311" s="80"/>
      <c r="AMX311" s="80"/>
      <c r="AMY311" s="80"/>
      <c r="AMZ311" s="80"/>
      <c r="ANA311" s="80"/>
      <c r="ANB311" s="80"/>
      <c r="ANC311" s="80"/>
      <c r="AND311" s="80"/>
      <c r="ANE311" s="80"/>
      <c r="ANF311" s="80"/>
      <c r="ANG311" s="80"/>
      <c r="ANH311" s="80"/>
      <c r="ANI311" s="80"/>
      <c r="ANJ311" s="80"/>
      <c r="ANK311" s="80"/>
      <c r="ANL311" s="80"/>
      <c r="ANM311" s="80"/>
      <c r="ANN311" s="80"/>
      <c r="ANO311" s="80"/>
      <c r="ANP311" s="80"/>
      <c r="ANQ311" s="80"/>
      <c r="ANR311" s="80"/>
      <c r="ANS311" s="80"/>
      <c r="ANT311" s="80"/>
      <c r="ANU311" s="80"/>
      <c r="ANV311" s="80"/>
      <c r="ANW311" s="80"/>
      <c r="ANX311" s="80"/>
      <c r="ANY311" s="80"/>
      <c r="ANZ311" s="80"/>
      <c r="AOA311" s="80"/>
      <c r="AOB311" s="80"/>
      <c r="AOC311" s="80"/>
      <c r="AOD311" s="80"/>
      <c r="AOE311" s="80"/>
      <c r="AOF311" s="80"/>
      <c r="AOG311" s="80"/>
      <c r="AOH311" s="80"/>
      <c r="AOI311" s="80"/>
      <c r="AOJ311" s="80"/>
      <c r="AOK311" s="80"/>
      <c r="AOL311" s="80"/>
      <c r="AOM311" s="80"/>
      <c r="AON311" s="80"/>
      <c r="AOO311" s="80"/>
      <c r="AOP311" s="80"/>
      <c r="AOQ311" s="80"/>
      <c r="AOR311" s="80"/>
      <c r="AOS311" s="80"/>
      <c r="AOT311" s="80"/>
      <c r="AOU311" s="80"/>
      <c r="AOV311" s="80"/>
      <c r="AOW311" s="80"/>
      <c r="AOX311" s="80"/>
      <c r="AOY311" s="80"/>
      <c r="AOZ311" s="80"/>
      <c r="APA311" s="80"/>
      <c r="APB311" s="80"/>
      <c r="APC311" s="80"/>
      <c r="APD311" s="80"/>
      <c r="APE311" s="80"/>
      <c r="APF311" s="80"/>
      <c r="APG311" s="80"/>
      <c r="APH311" s="80"/>
      <c r="API311" s="80"/>
      <c r="APJ311" s="80"/>
      <c r="APK311" s="80"/>
      <c r="APL311" s="80"/>
      <c r="APM311" s="80"/>
      <c r="APN311" s="80"/>
      <c r="APO311" s="80"/>
      <c r="APP311" s="80"/>
      <c r="APQ311" s="80"/>
      <c r="APR311" s="80"/>
      <c r="APS311" s="80"/>
      <c r="APT311" s="80"/>
      <c r="APU311" s="80"/>
      <c r="APV311" s="80"/>
      <c r="APW311" s="80"/>
      <c r="APX311" s="80"/>
      <c r="APY311" s="80"/>
      <c r="APZ311" s="80"/>
      <c r="AQA311" s="80"/>
      <c r="AQB311" s="80"/>
      <c r="AQC311" s="80"/>
      <c r="AQD311" s="80"/>
      <c r="AQE311" s="80"/>
      <c r="AQF311" s="80"/>
      <c r="AQG311" s="80"/>
      <c r="AQH311" s="80"/>
      <c r="AQI311" s="80"/>
      <c r="AQJ311" s="80"/>
      <c r="AQK311" s="80"/>
      <c r="AQL311" s="80"/>
      <c r="AQM311" s="80"/>
      <c r="AQN311" s="80"/>
      <c r="AQO311" s="80"/>
      <c r="AQP311" s="80"/>
      <c r="AQQ311" s="80"/>
      <c r="AQR311" s="80"/>
      <c r="AQS311" s="80"/>
      <c r="AQT311" s="80"/>
      <c r="AQU311" s="80"/>
      <c r="AQV311" s="80"/>
      <c r="AQW311" s="80"/>
      <c r="AQX311" s="80"/>
      <c r="AQY311" s="80"/>
      <c r="AQZ311" s="80"/>
      <c r="ARA311" s="80"/>
      <c r="ARB311" s="80"/>
      <c r="ARC311" s="80"/>
      <c r="ARD311" s="80"/>
      <c r="ARE311" s="80"/>
      <c r="ARF311" s="80"/>
      <c r="ARG311" s="80"/>
      <c r="ARH311" s="80"/>
      <c r="ARI311" s="80"/>
      <c r="ARJ311" s="80"/>
      <c r="ARK311" s="80"/>
      <c r="ARL311" s="80"/>
      <c r="ARM311" s="80"/>
      <c r="ARN311" s="80"/>
      <c r="ARO311" s="80"/>
      <c r="ARP311" s="80"/>
      <c r="ARQ311" s="80"/>
      <c r="ARR311" s="80"/>
      <c r="ARS311" s="80"/>
      <c r="ART311" s="80"/>
      <c r="ARU311" s="80"/>
      <c r="ARV311" s="80"/>
      <c r="ARW311" s="80"/>
      <c r="ARX311" s="80"/>
      <c r="ARY311" s="80"/>
      <c r="ARZ311" s="80"/>
      <c r="ASA311" s="80"/>
      <c r="ASB311" s="80"/>
      <c r="ASC311" s="80"/>
      <c r="ASD311" s="80"/>
      <c r="ASE311" s="80"/>
      <c r="ASF311" s="80"/>
      <c r="ASG311" s="80"/>
      <c r="ASH311" s="80"/>
      <c r="ASI311" s="80"/>
      <c r="ASJ311" s="80"/>
      <c r="ASK311" s="80"/>
      <c r="ASL311" s="80"/>
      <c r="ASM311" s="80"/>
      <c r="ASN311" s="80"/>
      <c r="ASO311" s="80"/>
      <c r="ASP311" s="80"/>
      <c r="ASQ311" s="80"/>
      <c r="ASR311" s="80"/>
      <c r="ASS311" s="80"/>
      <c r="AST311" s="80"/>
      <c r="ASU311" s="80"/>
      <c r="ASV311" s="80"/>
      <c r="ASW311" s="80"/>
      <c r="ASX311" s="80"/>
      <c r="ASY311" s="80"/>
      <c r="ASZ311" s="80"/>
      <c r="ATA311" s="80"/>
      <c r="ATB311" s="80"/>
      <c r="ATC311" s="80"/>
      <c r="ATD311" s="80"/>
      <c r="ATE311" s="80"/>
      <c r="ATF311" s="80"/>
      <c r="ATG311" s="80"/>
      <c r="ATH311" s="80"/>
      <c r="ATI311" s="80"/>
      <c r="ATJ311" s="80"/>
      <c r="ATK311" s="80"/>
      <c r="ATL311" s="80"/>
      <c r="ATM311" s="80"/>
      <c r="ATN311" s="80"/>
      <c r="ATO311" s="80"/>
      <c r="ATP311" s="80"/>
      <c r="ATQ311" s="80"/>
      <c r="ATR311" s="80"/>
      <c r="ATS311" s="80"/>
      <c r="ATT311" s="80"/>
      <c r="ATU311" s="80"/>
      <c r="ATV311" s="80"/>
      <c r="ATW311" s="80"/>
      <c r="ATX311" s="80"/>
      <c r="ATY311" s="80"/>
      <c r="ATZ311" s="80"/>
      <c r="AUA311" s="80"/>
      <c r="AUB311" s="80"/>
      <c r="AUC311" s="80"/>
      <c r="AUD311" s="80"/>
      <c r="AUE311" s="80"/>
      <c r="AUF311" s="80"/>
      <c r="AUG311" s="80"/>
      <c r="AUH311" s="80"/>
      <c r="AUI311" s="80"/>
      <c r="AUJ311" s="80"/>
      <c r="AUK311" s="80"/>
      <c r="AUL311" s="80"/>
      <c r="AUM311" s="80"/>
      <c r="AUN311" s="80"/>
      <c r="AUO311" s="80"/>
      <c r="AUP311" s="80"/>
      <c r="AUQ311" s="80"/>
      <c r="AUR311" s="80"/>
      <c r="AUS311" s="80"/>
      <c r="AUT311" s="80"/>
      <c r="AUU311" s="80"/>
      <c r="AUV311" s="80"/>
      <c r="AUW311" s="80"/>
      <c r="AUX311" s="80"/>
      <c r="AUY311" s="80"/>
      <c r="AUZ311" s="80"/>
      <c r="AVA311" s="80"/>
      <c r="AVB311" s="80"/>
      <c r="AVC311" s="80"/>
      <c r="AVD311" s="80"/>
      <c r="AVE311" s="80"/>
      <c r="AVF311" s="80"/>
      <c r="AVG311" s="80"/>
      <c r="AVH311" s="80"/>
      <c r="AVI311" s="80"/>
      <c r="AVJ311" s="80"/>
      <c r="AVK311" s="80"/>
      <c r="AVL311" s="80"/>
      <c r="AVM311" s="80"/>
      <c r="AVN311" s="80"/>
      <c r="AVO311" s="80"/>
      <c r="AVP311" s="80"/>
      <c r="AVQ311" s="80"/>
      <c r="AVR311" s="80"/>
      <c r="AVS311" s="80"/>
      <c r="AVT311" s="80"/>
      <c r="AVU311" s="80"/>
      <c r="AVV311" s="80"/>
      <c r="AVW311" s="80"/>
      <c r="AVX311" s="80"/>
      <c r="AVY311" s="80"/>
      <c r="AVZ311" s="80"/>
      <c r="AWA311" s="80"/>
      <c r="AWB311" s="80"/>
      <c r="AWC311" s="80"/>
      <c r="AWD311" s="80"/>
      <c r="AWE311" s="80"/>
      <c r="AWF311" s="80"/>
      <c r="AWG311" s="80"/>
      <c r="AWH311" s="80"/>
      <c r="AWI311" s="80"/>
      <c r="AWJ311" s="80"/>
      <c r="AWK311" s="80"/>
      <c r="AWL311" s="80"/>
      <c r="AWM311" s="80"/>
      <c r="AWN311" s="80"/>
      <c r="AWO311" s="80"/>
      <c r="AWP311" s="80"/>
      <c r="AWQ311" s="80"/>
      <c r="AWR311" s="80"/>
      <c r="AWS311" s="80"/>
      <c r="AWT311" s="80"/>
      <c r="AWU311" s="80"/>
      <c r="AWV311" s="80"/>
      <c r="AWW311" s="80"/>
      <c r="AWX311" s="80"/>
      <c r="AWY311" s="80"/>
      <c r="AWZ311" s="80"/>
      <c r="AXA311" s="80"/>
      <c r="AXB311" s="80"/>
      <c r="AXC311" s="80"/>
      <c r="AXD311" s="80"/>
      <c r="AXE311" s="80"/>
      <c r="AXF311" s="80"/>
      <c r="AXG311" s="80"/>
      <c r="AXH311" s="80"/>
      <c r="AXI311" s="80"/>
      <c r="AXJ311" s="80"/>
      <c r="AXK311" s="80"/>
      <c r="AXL311" s="80"/>
      <c r="AXM311" s="80"/>
      <c r="AXN311" s="80"/>
      <c r="AXO311" s="80"/>
      <c r="AXP311" s="80"/>
      <c r="AXQ311" s="80"/>
      <c r="AXR311" s="80"/>
      <c r="AXS311" s="80"/>
      <c r="AXT311" s="80"/>
      <c r="AXU311" s="80"/>
      <c r="AXV311" s="80"/>
      <c r="AXW311" s="80"/>
      <c r="AXX311" s="80"/>
      <c r="AXY311" s="80"/>
      <c r="AXZ311" s="80"/>
      <c r="AYA311" s="80"/>
      <c r="AYB311" s="80"/>
      <c r="AYC311" s="80"/>
      <c r="AYD311" s="80"/>
      <c r="AYE311" s="80"/>
      <c r="AYF311" s="80"/>
      <c r="AYG311" s="80"/>
      <c r="AYH311" s="80"/>
      <c r="AYI311" s="80"/>
      <c r="AYJ311" s="80"/>
      <c r="AYK311" s="80"/>
      <c r="AYL311" s="80"/>
      <c r="AYM311" s="80"/>
      <c r="AYN311" s="80"/>
      <c r="AYO311" s="80"/>
      <c r="AYP311" s="80"/>
      <c r="AYQ311" s="80"/>
      <c r="AYR311" s="80"/>
      <c r="AYS311" s="80"/>
      <c r="AYT311" s="80"/>
      <c r="AYU311" s="80"/>
      <c r="AYV311" s="80"/>
      <c r="AYW311" s="80"/>
      <c r="AYX311" s="80"/>
      <c r="AYY311" s="80"/>
      <c r="AYZ311" s="80"/>
      <c r="AZA311" s="80"/>
      <c r="AZB311" s="80"/>
      <c r="AZC311" s="80"/>
      <c r="AZD311" s="80"/>
      <c r="AZE311" s="80"/>
      <c r="AZF311" s="80"/>
      <c r="AZG311" s="80"/>
      <c r="AZH311" s="80"/>
      <c r="AZI311" s="80"/>
      <c r="AZJ311" s="80"/>
      <c r="AZK311" s="80"/>
      <c r="AZL311" s="80"/>
      <c r="AZM311" s="80"/>
      <c r="AZN311" s="80"/>
      <c r="AZO311" s="80"/>
      <c r="AZP311" s="80"/>
      <c r="AZQ311" s="80"/>
      <c r="AZR311" s="80"/>
      <c r="AZS311" s="80"/>
      <c r="AZT311" s="80"/>
      <c r="AZU311" s="80"/>
      <c r="AZV311" s="80"/>
      <c r="AZW311" s="80"/>
      <c r="AZX311" s="80"/>
      <c r="AZY311" s="80"/>
      <c r="AZZ311" s="80"/>
      <c r="BAA311" s="80"/>
      <c r="BAB311" s="80"/>
      <c r="BAC311" s="80"/>
      <c r="BAD311" s="80"/>
      <c r="BAE311" s="80"/>
      <c r="BAF311" s="80"/>
      <c r="BAG311" s="80"/>
      <c r="BAH311" s="80"/>
      <c r="BAI311" s="80"/>
      <c r="BAJ311" s="80"/>
      <c r="BAK311" s="80"/>
      <c r="BAL311" s="80"/>
      <c r="BAM311" s="80"/>
      <c r="BAN311" s="80"/>
      <c r="BAO311" s="80"/>
      <c r="BAP311" s="80"/>
      <c r="BAQ311" s="80"/>
      <c r="BAR311" s="80"/>
      <c r="BAS311" s="80"/>
      <c r="BAT311" s="80"/>
      <c r="BAU311" s="80"/>
      <c r="BAV311" s="80"/>
      <c r="BAW311" s="80"/>
      <c r="BAX311" s="80"/>
      <c r="BAY311" s="80"/>
      <c r="BAZ311" s="80"/>
      <c r="BBA311" s="80"/>
      <c r="BBB311" s="80"/>
      <c r="BBC311" s="80"/>
      <c r="BBD311" s="80"/>
      <c r="BBE311" s="80"/>
      <c r="BBF311" s="80"/>
      <c r="BBG311" s="80"/>
      <c r="BBH311" s="80"/>
      <c r="BBI311" s="80"/>
      <c r="BBJ311" s="80"/>
      <c r="BBK311" s="80"/>
      <c r="BBL311" s="80"/>
      <c r="BBM311" s="80"/>
      <c r="BBN311" s="80"/>
      <c r="BBO311" s="80"/>
      <c r="BBP311" s="80"/>
      <c r="BBQ311" s="80"/>
      <c r="BBR311" s="80"/>
      <c r="BBS311" s="80"/>
      <c r="BBT311" s="80"/>
      <c r="BBU311" s="80"/>
      <c r="BBV311" s="80"/>
      <c r="BBW311" s="80"/>
      <c r="BBX311" s="80"/>
      <c r="BBY311" s="80"/>
      <c r="BBZ311" s="80"/>
      <c r="BCA311" s="80"/>
      <c r="BCB311" s="80"/>
      <c r="BCC311" s="80"/>
      <c r="BCD311" s="80"/>
      <c r="BCE311" s="80"/>
      <c r="BCF311" s="80"/>
      <c r="BCG311" s="80"/>
      <c r="BCH311" s="80"/>
      <c r="BCI311" s="80"/>
      <c r="BCJ311" s="80"/>
      <c r="BCK311" s="80"/>
      <c r="BCL311" s="80"/>
      <c r="BCM311" s="80"/>
      <c r="BCN311" s="80"/>
      <c r="BCO311" s="80"/>
      <c r="BCP311" s="80"/>
      <c r="BCQ311" s="80"/>
      <c r="BCR311" s="80"/>
      <c r="BCS311" s="80"/>
      <c r="BCT311" s="80"/>
      <c r="BCU311" s="80"/>
      <c r="BCV311" s="80"/>
      <c r="BCW311" s="80"/>
      <c r="BCX311" s="80"/>
      <c r="BCY311" s="80"/>
      <c r="BCZ311" s="80"/>
      <c r="BDA311" s="80"/>
      <c r="BDB311" s="80"/>
      <c r="BDC311" s="80"/>
      <c r="BDD311" s="80"/>
      <c r="BDE311" s="80"/>
      <c r="BDF311" s="80"/>
      <c r="BDG311" s="80"/>
      <c r="BDH311" s="80"/>
      <c r="BDI311" s="80"/>
      <c r="BDJ311" s="80"/>
      <c r="BDK311" s="80"/>
      <c r="BDL311" s="80"/>
      <c r="BDM311" s="80"/>
      <c r="BDN311" s="80"/>
      <c r="BDO311" s="80"/>
      <c r="BDP311" s="80"/>
      <c r="BDQ311" s="80"/>
      <c r="BDR311" s="80"/>
      <c r="BDS311" s="80"/>
      <c r="BDT311" s="80"/>
      <c r="BDU311" s="80"/>
      <c r="BDV311" s="80"/>
      <c r="BDW311" s="80"/>
      <c r="BDX311" s="80"/>
      <c r="BDY311" s="80"/>
      <c r="BDZ311" s="80"/>
      <c r="BEA311" s="80"/>
      <c r="BEB311" s="80"/>
      <c r="BEC311" s="80"/>
      <c r="BED311" s="80"/>
      <c r="BEE311" s="80"/>
      <c r="BEF311" s="80"/>
      <c r="BEG311" s="80"/>
      <c r="BEH311" s="80"/>
      <c r="BEI311" s="80"/>
      <c r="BEJ311" s="80"/>
      <c r="BEK311" s="80"/>
      <c r="BEL311" s="80"/>
      <c r="BEM311" s="80"/>
      <c r="BEN311" s="80"/>
      <c r="BEO311" s="80"/>
      <c r="BEP311" s="80"/>
      <c r="BEQ311" s="80"/>
      <c r="BER311" s="80"/>
      <c r="BES311" s="80"/>
      <c r="BET311" s="80"/>
      <c r="BEU311" s="80"/>
      <c r="BEV311" s="80"/>
      <c r="BEW311" s="80"/>
      <c r="BEX311" s="80"/>
      <c r="BEY311" s="80"/>
      <c r="BEZ311" s="80"/>
      <c r="BFA311" s="80"/>
      <c r="BFB311" s="80"/>
      <c r="BFC311" s="80"/>
      <c r="BFD311" s="80"/>
      <c r="BFE311" s="80"/>
      <c r="BFF311" s="80"/>
      <c r="BFG311" s="80"/>
      <c r="BFH311" s="80"/>
      <c r="BFI311" s="80"/>
      <c r="BFJ311" s="80"/>
      <c r="BFK311" s="80"/>
      <c r="BFL311" s="80"/>
      <c r="BFM311" s="80"/>
      <c r="BFN311" s="80"/>
      <c r="BFO311" s="80"/>
      <c r="BFP311" s="80"/>
      <c r="BFQ311" s="80"/>
      <c r="BFR311" s="80"/>
      <c r="BFS311" s="80"/>
      <c r="BFT311" s="80"/>
      <c r="BFU311" s="80"/>
      <c r="BFV311" s="80"/>
      <c r="BFW311" s="80"/>
      <c r="BFX311" s="80"/>
      <c r="BFY311" s="80"/>
      <c r="BFZ311" s="80"/>
      <c r="BGA311" s="80"/>
      <c r="BGB311" s="80"/>
      <c r="BGC311" s="80"/>
      <c r="BGD311" s="80"/>
      <c r="BGE311" s="80"/>
      <c r="BGF311" s="80"/>
      <c r="BGG311" s="80"/>
      <c r="BGH311" s="80"/>
      <c r="BGI311" s="80"/>
      <c r="BGJ311" s="80"/>
      <c r="BGK311" s="80"/>
      <c r="BGL311" s="80"/>
      <c r="BGM311" s="80"/>
      <c r="BGN311" s="80"/>
      <c r="BGO311" s="80"/>
      <c r="BGP311" s="80"/>
      <c r="BGQ311" s="80"/>
      <c r="BGR311" s="80"/>
      <c r="BGS311" s="80"/>
      <c r="BGT311" s="80"/>
      <c r="BGU311" s="80"/>
      <c r="BGV311" s="80"/>
      <c r="BGW311" s="80"/>
      <c r="BGX311" s="80"/>
      <c r="BGY311" s="80"/>
      <c r="BGZ311" s="80"/>
      <c r="BHA311" s="80"/>
      <c r="BHB311" s="80"/>
      <c r="BHC311" s="80"/>
      <c r="BHD311" s="80"/>
      <c r="BHE311" s="80"/>
      <c r="BHF311" s="80"/>
      <c r="BHG311" s="80"/>
      <c r="BHH311" s="80"/>
      <c r="BHI311" s="80"/>
      <c r="BHJ311" s="80"/>
      <c r="BHK311" s="80"/>
      <c r="BHL311" s="80"/>
      <c r="BHM311" s="80"/>
      <c r="BHN311" s="80"/>
      <c r="BHO311" s="80"/>
      <c r="BHP311" s="80"/>
      <c r="BHQ311" s="80"/>
      <c r="BHR311" s="80"/>
      <c r="BHS311" s="80"/>
      <c r="BHT311" s="80"/>
      <c r="BHU311" s="80"/>
      <c r="BHV311" s="80"/>
      <c r="BHW311" s="80"/>
      <c r="BHX311" s="80"/>
      <c r="BHY311" s="80"/>
      <c r="BHZ311" s="80"/>
      <c r="BIA311" s="80"/>
      <c r="BIB311" s="80"/>
      <c r="BIC311" s="80"/>
      <c r="BID311" s="80"/>
      <c r="BIE311" s="80"/>
      <c r="BIF311" s="80"/>
      <c r="BIG311" s="80"/>
      <c r="BIH311" s="80"/>
      <c r="BII311" s="80"/>
      <c r="BIJ311" s="80"/>
      <c r="BIK311" s="80"/>
      <c r="BIL311" s="80"/>
      <c r="BIM311" s="80"/>
      <c r="BIN311" s="80"/>
      <c r="BIO311" s="80"/>
      <c r="BIP311" s="80"/>
      <c r="BIQ311" s="80"/>
      <c r="BIR311" s="80"/>
      <c r="BIS311" s="80"/>
      <c r="BIT311" s="80"/>
      <c r="BIU311" s="80"/>
      <c r="BIV311" s="80"/>
      <c r="BIW311" s="80"/>
      <c r="BIX311" s="80"/>
      <c r="BIY311" s="80"/>
      <c r="BIZ311" s="80"/>
      <c r="BJA311" s="80"/>
      <c r="BJB311" s="80"/>
      <c r="BJC311" s="80"/>
      <c r="BJD311" s="80"/>
      <c r="BJE311" s="80"/>
      <c r="BJF311" s="80"/>
      <c r="BJG311" s="80"/>
      <c r="BJH311" s="80"/>
      <c r="BJI311" s="80"/>
      <c r="BJJ311" s="80"/>
      <c r="BJK311" s="80"/>
      <c r="BJL311" s="80"/>
      <c r="BJM311" s="80"/>
      <c r="BJN311" s="80"/>
      <c r="BJO311" s="80"/>
      <c r="BJP311" s="80"/>
      <c r="BJQ311" s="80"/>
      <c r="BJR311" s="80"/>
      <c r="BJS311" s="80"/>
      <c r="BJT311" s="80"/>
      <c r="BJU311" s="80"/>
      <c r="BJV311" s="80"/>
      <c r="BJW311" s="80"/>
      <c r="BJX311" s="80"/>
      <c r="BJY311" s="80"/>
      <c r="BJZ311" s="80"/>
      <c r="BKA311" s="80"/>
      <c r="BKB311" s="80"/>
      <c r="BKC311" s="80"/>
      <c r="BKD311" s="80"/>
      <c r="BKE311" s="80"/>
      <c r="BKF311" s="80"/>
      <c r="BKG311" s="80"/>
      <c r="BKH311" s="80"/>
      <c r="BKI311" s="80"/>
      <c r="BKJ311" s="80"/>
      <c r="BKK311" s="80"/>
      <c r="BKL311" s="80"/>
      <c r="BKM311" s="80"/>
      <c r="BKN311" s="80"/>
      <c r="BKO311" s="80"/>
      <c r="BKP311" s="80"/>
      <c r="BKQ311" s="80"/>
      <c r="BKR311" s="80"/>
      <c r="BKS311" s="80"/>
      <c r="BKT311" s="80"/>
      <c r="BKU311" s="80"/>
      <c r="BKV311" s="80"/>
      <c r="BKW311" s="80"/>
      <c r="BKX311" s="80"/>
      <c r="BKY311" s="80"/>
      <c r="BKZ311" s="80"/>
      <c r="BLA311" s="80"/>
      <c r="BLB311" s="80"/>
      <c r="BLC311" s="80"/>
      <c r="BLD311" s="80"/>
      <c r="BLE311" s="80"/>
      <c r="BLF311" s="80"/>
      <c r="BLG311" s="80"/>
      <c r="BLH311" s="80"/>
      <c r="BLI311" s="80"/>
      <c r="BLJ311" s="80"/>
      <c r="BLK311" s="80"/>
      <c r="BLL311" s="80"/>
      <c r="BLM311" s="80"/>
      <c r="BLN311" s="80"/>
      <c r="BLO311" s="80"/>
      <c r="BLP311" s="80"/>
      <c r="BLQ311" s="80"/>
      <c r="BLR311" s="80"/>
      <c r="BLS311" s="80"/>
      <c r="BLT311" s="80"/>
      <c r="BLU311" s="80"/>
      <c r="BLV311" s="80"/>
      <c r="BLW311" s="80"/>
      <c r="BLX311" s="80"/>
      <c r="BLY311" s="80"/>
      <c r="BLZ311" s="80"/>
      <c r="BMA311" s="80"/>
      <c r="BMB311" s="80"/>
      <c r="BMC311" s="80"/>
      <c r="BMD311" s="80"/>
      <c r="BME311" s="80"/>
      <c r="BMF311" s="80"/>
      <c r="BMG311" s="80"/>
      <c r="BMH311" s="80"/>
      <c r="BMI311" s="80"/>
      <c r="BMJ311" s="80"/>
      <c r="BMK311" s="80"/>
      <c r="BML311" s="80"/>
      <c r="BMM311" s="80"/>
      <c r="BMN311" s="80"/>
      <c r="BMO311" s="80"/>
      <c r="BMP311" s="80"/>
      <c r="BMQ311" s="80"/>
      <c r="BMR311" s="80"/>
      <c r="BMS311" s="80"/>
      <c r="BMT311" s="80"/>
      <c r="BMU311" s="80"/>
      <c r="BMV311" s="80"/>
      <c r="BMW311" s="80"/>
      <c r="BMX311" s="80"/>
      <c r="BMY311" s="80"/>
      <c r="BMZ311" s="80"/>
      <c r="BNA311" s="80"/>
      <c r="BNB311" s="80"/>
      <c r="BNC311" s="80"/>
      <c r="BND311" s="80"/>
      <c r="BNE311" s="80"/>
      <c r="BNF311" s="80"/>
      <c r="BNG311" s="80"/>
      <c r="BNH311" s="80"/>
      <c r="BNI311" s="80"/>
      <c r="BNJ311" s="80"/>
      <c r="BNK311" s="80"/>
      <c r="BNL311" s="80"/>
      <c r="BNM311" s="80"/>
      <c r="BNN311" s="80"/>
      <c r="BNO311" s="80"/>
      <c r="BNP311" s="80"/>
      <c r="BNQ311" s="80"/>
      <c r="BNR311" s="80"/>
      <c r="BNS311" s="80"/>
      <c r="BNT311" s="80"/>
      <c r="BNU311" s="80"/>
      <c r="BNV311" s="80"/>
      <c r="BNW311" s="80"/>
      <c r="BNX311" s="80"/>
      <c r="BNY311" s="80"/>
      <c r="BNZ311" s="80"/>
      <c r="BOA311" s="80"/>
      <c r="BOB311" s="80"/>
      <c r="BOC311" s="80"/>
      <c r="BOD311" s="80"/>
      <c r="BOE311" s="80"/>
      <c r="BOF311" s="80"/>
      <c r="BOG311" s="80"/>
      <c r="BOH311" s="80"/>
      <c r="BOI311" s="80"/>
      <c r="BOJ311" s="80"/>
      <c r="BOK311" s="80"/>
      <c r="BOL311" s="80"/>
      <c r="BOM311" s="80"/>
      <c r="BON311" s="80"/>
      <c r="BOO311" s="80"/>
      <c r="BOP311" s="80"/>
      <c r="BOQ311" s="80"/>
      <c r="BOR311" s="80"/>
      <c r="BOS311" s="80"/>
      <c r="BOT311" s="80"/>
      <c r="BOU311" s="80"/>
      <c r="BOV311" s="80"/>
      <c r="BOW311" s="80"/>
      <c r="BOX311" s="80"/>
      <c r="BOY311" s="80"/>
      <c r="BOZ311" s="80"/>
      <c r="BPA311" s="80"/>
      <c r="BPB311" s="80"/>
      <c r="BPC311" s="80"/>
      <c r="BPD311" s="80"/>
      <c r="BPE311" s="80"/>
      <c r="BPF311" s="80"/>
      <c r="BPG311" s="80"/>
      <c r="BPH311" s="80"/>
      <c r="BPI311" s="80"/>
      <c r="BPJ311" s="80"/>
      <c r="BPK311" s="80"/>
      <c r="BPL311" s="80"/>
      <c r="BPM311" s="80"/>
      <c r="BPN311" s="80"/>
      <c r="BPO311" s="80"/>
      <c r="BPP311" s="80"/>
      <c r="BPQ311" s="80"/>
      <c r="BPR311" s="80"/>
      <c r="BPS311" s="80"/>
      <c r="BPT311" s="80"/>
      <c r="BPU311" s="80"/>
      <c r="BPV311" s="80"/>
      <c r="BPW311" s="80"/>
      <c r="BPX311" s="80"/>
      <c r="BPY311" s="80"/>
      <c r="BPZ311" s="80"/>
      <c r="BQA311" s="80"/>
      <c r="BQB311" s="80"/>
      <c r="BQC311" s="80"/>
      <c r="BQD311" s="80"/>
      <c r="BQE311" s="80"/>
      <c r="BQF311" s="80"/>
      <c r="BQG311" s="80"/>
      <c r="BQH311" s="80"/>
      <c r="BQI311" s="80"/>
      <c r="BQJ311" s="80"/>
      <c r="BQK311" s="80"/>
      <c r="BQL311" s="80"/>
      <c r="BQM311" s="80"/>
      <c r="BQN311" s="80"/>
      <c r="BQO311" s="80"/>
      <c r="BQP311" s="80"/>
      <c r="BQQ311" s="80"/>
      <c r="BQR311" s="80"/>
      <c r="BQS311" s="80"/>
      <c r="BQT311" s="80"/>
      <c r="BQU311" s="80"/>
      <c r="BQV311" s="80"/>
      <c r="BQW311" s="80"/>
      <c r="BQX311" s="80"/>
      <c r="BQY311" s="80"/>
      <c r="BQZ311" s="80"/>
      <c r="BRA311" s="80"/>
      <c r="BRB311" s="80"/>
      <c r="BRC311" s="80"/>
      <c r="BRD311" s="80"/>
      <c r="BRE311" s="80"/>
      <c r="BRF311" s="80"/>
      <c r="BRG311" s="80"/>
      <c r="BRH311" s="80"/>
      <c r="BRI311" s="80"/>
      <c r="BRJ311" s="80"/>
      <c r="BRK311" s="80"/>
      <c r="BRL311" s="80"/>
      <c r="BRM311" s="80"/>
      <c r="BRN311" s="80"/>
      <c r="BRO311" s="80"/>
      <c r="BRP311" s="80"/>
      <c r="BRQ311" s="80"/>
      <c r="BRR311" s="80"/>
      <c r="BRS311" s="80"/>
      <c r="BRT311" s="80"/>
      <c r="BRU311" s="80"/>
      <c r="BRV311" s="80"/>
      <c r="BRW311" s="80"/>
      <c r="BRX311" s="80"/>
      <c r="BRY311" s="80"/>
      <c r="BRZ311" s="80"/>
      <c r="BSA311" s="80"/>
      <c r="BSB311" s="80"/>
      <c r="BSC311" s="80"/>
      <c r="BSD311" s="80"/>
      <c r="BSE311" s="80"/>
      <c r="BSF311" s="80"/>
      <c r="BSG311" s="80"/>
      <c r="BSH311" s="80"/>
      <c r="BSI311" s="80"/>
      <c r="BSJ311" s="80"/>
      <c r="BSK311" s="80"/>
      <c r="BSL311" s="80"/>
      <c r="BSM311" s="80"/>
      <c r="BSN311" s="80"/>
      <c r="BSO311" s="80"/>
      <c r="BSP311" s="80"/>
      <c r="BSQ311" s="80"/>
      <c r="BSR311" s="80"/>
      <c r="BSS311" s="80"/>
      <c r="BST311" s="80"/>
      <c r="BSU311" s="80"/>
      <c r="BSV311" s="80"/>
      <c r="BSW311" s="80"/>
      <c r="BSX311" s="80"/>
      <c r="BSY311" s="80"/>
      <c r="BSZ311" s="80"/>
      <c r="BTA311" s="80"/>
      <c r="BTB311" s="80"/>
      <c r="BTC311" s="80"/>
      <c r="BTD311" s="80"/>
      <c r="BTE311" s="80"/>
      <c r="BTF311" s="80"/>
      <c r="BTG311" s="80"/>
      <c r="BTH311" s="80"/>
      <c r="BTI311" s="80"/>
      <c r="BTJ311" s="80"/>
      <c r="BTK311" s="80"/>
      <c r="BTL311" s="80"/>
      <c r="BTM311" s="80"/>
      <c r="BTN311" s="80"/>
      <c r="BTO311" s="80"/>
      <c r="BTP311" s="80"/>
      <c r="BTQ311" s="80"/>
      <c r="BTR311" s="80"/>
      <c r="BTS311" s="80"/>
      <c r="BTT311" s="80"/>
      <c r="BTU311" s="80"/>
      <c r="BTV311" s="80"/>
      <c r="BTW311" s="80"/>
      <c r="BTX311" s="80"/>
      <c r="BTY311" s="80"/>
      <c r="BTZ311" s="80"/>
      <c r="BUA311" s="80"/>
      <c r="BUB311" s="80"/>
      <c r="BUC311" s="80"/>
      <c r="BUD311" s="80"/>
      <c r="BUE311" s="80"/>
      <c r="BUF311" s="80"/>
      <c r="BUG311" s="80"/>
      <c r="BUH311" s="80"/>
      <c r="BUI311" s="80"/>
      <c r="BUJ311" s="80"/>
      <c r="BUK311" s="80"/>
      <c r="BUL311" s="80"/>
      <c r="BUM311" s="80"/>
      <c r="BUN311" s="80"/>
      <c r="BUO311" s="80"/>
      <c r="BUP311" s="80"/>
      <c r="BUQ311" s="80"/>
      <c r="BUR311" s="80"/>
      <c r="BUS311" s="80"/>
      <c r="BUT311" s="80"/>
      <c r="BUU311" s="80"/>
      <c r="BUV311" s="80"/>
      <c r="BUW311" s="80"/>
      <c r="BUX311" s="80"/>
      <c r="BUY311" s="80"/>
      <c r="BUZ311" s="80"/>
      <c r="BVA311" s="80"/>
      <c r="BVB311" s="80"/>
      <c r="BVC311" s="80"/>
      <c r="BVD311" s="80"/>
      <c r="BVE311" s="80"/>
      <c r="BVF311" s="80"/>
      <c r="BVG311" s="80"/>
      <c r="BVH311" s="80"/>
      <c r="BVI311" s="80"/>
      <c r="BVJ311" s="80"/>
      <c r="BVK311" s="80"/>
      <c r="BVL311" s="80"/>
      <c r="BVM311" s="80"/>
      <c r="BVN311" s="80"/>
      <c r="BVO311" s="80"/>
      <c r="BVP311" s="80"/>
      <c r="BVQ311" s="80"/>
      <c r="BVR311" s="80"/>
      <c r="BVS311" s="80"/>
      <c r="BVT311" s="80"/>
      <c r="BVU311" s="80"/>
      <c r="BVV311" s="80"/>
      <c r="BVW311" s="80"/>
      <c r="BVX311" s="80"/>
      <c r="BVY311" s="80"/>
      <c r="BVZ311" s="80"/>
      <c r="BWA311" s="80"/>
      <c r="BWB311" s="80"/>
      <c r="BWC311" s="80"/>
      <c r="BWD311" s="80"/>
      <c r="BWE311" s="80"/>
      <c r="BWF311" s="80"/>
      <c r="BWG311" s="80"/>
      <c r="BWH311" s="80"/>
      <c r="BWI311" s="80"/>
      <c r="BWJ311" s="80"/>
      <c r="BWK311" s="80"/>
      <c r="BWL311" s="80"/>
      <c r="BWM311" s="80"/>
      <c r="BWN311" s="80"/>
      <c r="BWO311" s="80"/>
      <c r="BWP311" s="80"/>
      <c r="BWQ311" s="80"/>
      <c r="BWR311" s="80"/>
      <c r="BWS311" s="80"/>
      <c r="BWT311" s="80"/>
      <c r="BWU311" s="80"/>
      <c r="BWV311" s="80"/>
      <c r="BWW311" s="80"/>
      <c r="BWX311" s="80"/>
      <c r="BWY311" s="80"/>
      <c r="BWZ311" s="80"/>
      <c r="BXA311" s="80"/>
      <c r="BXB311" s="80"/>
      <c r="BXC311" s="80"/>
      <c r="BXD311" s="80"/>
      <c r="BXE311" s="80"/>
      <c r="BXF311" s="80"/>
      <c r="BXG311" s="80"/>
      <c r="BXH311" s="80"/>
      <c r="BXI311" s="80"/>
      <c r="BXJ311" s="80"/>
      <c r="BXK311" s="80"/>
      <c r="BXL311" s="80"/>
      <c r="BXM311" s="80"/>
      <c r="BXN311" s="80"/>
      <c r="BXO311" s="80"/>
      <c r="BXP311" s="80"/>
      <c r="BXQ311" s="80"/>
      <c r="BXR311" s="80"/>
      <c r="BXS311" s="80"/>
      <c r="BXT311" s="80"/>
      <c r="BXU311" s="80"/>
      <c r="BXV311" s="80"/>
      <c r="BXW311" s="80"/>
      <c r="BXX311" s="80"/>
      <c r="BXY311" s="80"/>
      <c r="BXZ311" s="80"/>
      <c r="BYA311" s="80"/>
      <c r="BYB311" s="80"/>
      <c r="BYC311" s="80"/>
      <c r="BYD311" s="80"/>
      <c r="BYE311" s="80"/>
      <c r="BYF311" s="80"/>
      <c r="BYG311" s="80"/>
      <c r="BYH311" s="80"/>
      <c r="BYI311" s="80"/>
      <c r="BYJ311" s="80"/>
      <c r="BYK311" s="80"/>
      <c r="BYL311" s="80"/>
      <c r="BYM311" s="80"/>
      <c r="BYN311" s="80"/>
      <c r="BYO311" s="80"/>
      <c r="BYP311" s="80"/>
      <c r="BYQ311" s="80"/>
      <c r="BYR311" s="80"/>
      <c r="BYS311" s="80"/>
      <c r="BYT311" s="80"/>
      <c r="BYU311" s="80"/>
      <c r="BYV311" s="80"/>
      <c r="BYW311" s="80"/>
      <c r="BYX311" s="80"/>
      <c r="BYY311" s="80"/>
      <c r="BYZ311" s="80"/>
      <c r="BZA311" s="80"/>
      <c r="BZB311" s="80"/>
      <c r="BZC311" s="80"/>
      <c r="BZD311" s="80"/>
      <c r="BZE311" s="80"/>
      <c r="BZF311" s="80"/>
      <c r="BZG311" s="80"/>
      <c r="BZH311" s="80"/>
      <c r="BZI311" s="80"/>
      <c r="BZJ311" s="80"/>
      <c r="BZK311" s="80"/>
      <c r="BZL311" s="80"/>
      <c r="BZM311" s="80"/>
      <c r="BZN311" s="80"/>
      <c r="BZO311" s="80"/>
      <c r="BZP311" s="80"/>
      <c r="BZQ311" s="80"/>
      <c r="BZR311" s="80"/>
      <c r="BZS311" s="80"/>
      <c r="BZT311" s="80"/>
      <c r="BZU311" s="80"/>
      <c r="BZV311" s="80"/>
      <c r="BZW311" s="80"/>
      <c r="BZX311" s="80"/>
      <c r="BZY311" s="80"/>
      <c r="BZZ311" s="80"/>
      <c r="CAA311" s="80"/>
      <c r="CAB311" s="80"/>
      <c r="CAC311" s="80"/>
      <c r="CAD311" s="80"/>
      <c r="CAE311" s="80"/>
      <c r="CAF311" s="80"/>
      <c r="CAG311" s="80"/>
      <c r="CAH311" s="80"/>
      <c r="CAI311" s="80"/>
      <c r="CAJ311" s="80"/>
      <c r="CAK311" s="80"/>
      <c r="CAL311" s="80"/>
      <c r="CAM311" s="80"/>
      <c r="CAN311" s="80"/>
      <c r="CAO311" s="80"/>
      <c r="CAP311" s="80"/>
      <c r="CAQ311" s="80"/>
      <c r="CAR311" s="80"/>
      <c r="CAS311" s="80"/>
      <c r="CAT311" s="80"/>
      <c r="CAU311" s="80"/>
      <c r="CAV311" s="80"/>
      <c r="CAW311" s="80"/>
      <c r="CAX311" s="80"/>
      <c r="CAY311" s="80"/>
      <c r="CAZ311" s="80"/>
      <c r="CBA311" s="80"/>
      <c r="CBB311" s="80"/>
      <c r="CBC311" s="80"/>
      <c r="CBD311" s="80"/>
      <c r="CBE311" s="80"/>
      <c r="CBF311" s="80"/>
      <c r="CBG311" s="80"/>
      <c r="CBH311" s="80"/>
      <c r="CBI311" s="80"/>
      <c r="CBJ311" s="80"/>
      <c r="CBK311" s="80"/>
      <c r="CBL311" s="80"/>
      <c r="CBM311" s="80"/>
      <c r="CBN311" s="80"/>
      <c r="CBO311" s="80"/>
      <c r="CBP311" s="80"/>
      <c r="CBQ311" s="80"/>
      <c r="CBR311" s="80"/>
      <c r="CBS311" s="80"/>
      <c r="CBT311" s="80"/>
      <c r="CBU311" s="80"/>
      <c r="CBV311" s="80"/>
      <c r="CBW311" s="80"/>
      <c r="CBX311" s="80"/>
      <c r="CBY311" s="80"/>
      <c r="CBZ311" s="80"/>
      <c r="CCA311" s="80"/>
      <c r="CCB311" s="80"/>
      <c r="CCC311" s="80"/>
      <c r="CCD311" s="80"/>
      <c r="CCE311" s="80"/>
      <c r="CCF311" s="80"/>
      <c r="CCG311" s="80"/>
      <c r="CCH311" s="80"/>
      <c r="CCI311" s="80"/>
      <c r="CCJ311" s="80"/>
      <c r="CCK311" s="80"/>
      <c r="CCL311" s="80"/>
      <c r="CCM311" s="80"/>
      <c r="CCN311" s="80"/>
      <c r="CCO311" s="80"/>
      <c r="CCP311" s="80"/>
      <c r="CCQ311" s="80"/>
      <c r="CCR311" s="80"/>
      <c r="CCS311" s="80"/>
      <c r="CCT311" s="80"/>
      <c r="CCU311" s="80"/>
      <c r="CCV311" s="80"/>
      <c r="CCW311" s="80"/>
      <c r="CCX311" s="80"/>
      <c r="CCY311" s="80"/>
      <c r="CCZ311" s="80"/>
      <c r="CDA311" s="80"/>
      <c r="CDB311" s="80"/>
      <c r="CDC311" s="80"/>
      <c r="CDD311" s="80"/>
      <c r="CDE311" s="80"/>
      <c r="CDF311" s="80"/>
      <c r="CDG311" s="80"/>
      <c r="CDH311" s="80"/>
      <c r="CDI311" s="80"/>
      <c r="CDJ311" s="80"/>
      <c r="CDK311" s="80"/>
      <c r="CDL311" s="80"/>
      <c r="CDM311" s="80"/>
      <c r="CDN311" s="80"/>
      <c r="CDO311" s="80"/>
      <c r="CDP311" s="80"/>
      <c r="CDQ311" s="80"/>
      <c r="CDR311" s="80"/>
      <c r="CDS311" s="80"/>
      <c r="CDT311" s="80"/>
      <c r="CDU311" s="80"/>
      <c r="CDV311" s="80"/>
      <c r="CDW311" s="80"/>
      <c r="CDX311" s="80"/>
      <c r="CDY311" s="80"/>
      <c r="CDZ311" s="80"/>
      <c r="CEA311" s="80"/>
      <c r="CEB311" s="80"/>
      <c r="CEC311" s="80"/>
      <c r="CED311" s="80"/>
      <c r="CEE311" s="80"/>
      <c r="CEF311" s="80"/>
      <c r="CEG311" s="80"/>
      <c r="CEH311" s="80"/>
      <c r="CEI311" s="80"/>
      <c r="CEJ311" s="80"/>
      <c r="CEK311" s="80"/>
      <c r="CEL311" s="80"/>
      <c r="CEM311" s="80"/>
      <c r="CEN311" s="80"/>
      <c r="CEO311" s="80"/>
      <c r="CEP311" s="80"/>
      <c r="CEQ311" s="80"/>
      <c r="CER311" s="80"/>
      <c r="CES311" s="80"/>
      <c r="CET311" s="80"/>
      <c r="CEU311" s="80"/>
      <c r="CEV311" s="80"/>
      <c r="CEW311" s="80"/>
      <c r="CEX311" s="80"/>
      <c r="CEY311" s="80"/>
      <c r="CEZ311" s="80"/>
      <c r="CFA311" s="80"/>
      <c r="CFB311" s="80"/>
      <c r="CFC311" s="80"/>
      <c r="CFD311" s="80"/>
      <c r="CFE311" s="80"/>
      <c r="CFF311" s="80"/>
      <c r="CFG311" s="80"/>
      <c r="CFH311" s="80"/>
      <c r="CFI311" s="80"/>
      <c r="CFJ311" s="80"/>
      <c r="CFK311" s="80"/>
      <c r="CFL311" s="80"/>
      <c r="CFM311" s="80"/>
      <c r="CFN311" s="80"/>
      <c r="CFO311" s="80"/>
      <c r="CFP311" s="80"/>
      <c r="CFQ311" s="80"/>
      <c r="CFR311" s="80"/>
      <c r="CFS311" s="80"/>
      <c r="CFT311" s="80"/>
      <c r="CFU311" s="80"/>
      <c r="CFV311" s="80"/>
      <c r="CFW311" s="80"/>
      <c r="CFX311" s="80"/>
      <c r="CFY311" s="80"/>
      <c r="CFZ311" s="80"/>
      <c r="CGA311" s="80"/>
      <c r="CGB311" s="80"/>
      <c r="CGC311" s="80"/>
      <c r="CGD311" s="80"/>
      <c r="CGE311" s="80"/>
      <c r="CGF311" s="80"/>
      <c r="CGG311" s="80"/>
      <c r="CGH311" s="80"/>
      <c r="CGI311" s="80"/>
      <c r="CGJ311" s="80"/>
      <c r="CGK311" s="80"/>
      <c r="CGL311" s="80"/>
      <c r="CGM311" s="80"/>
      <c r="CGN311" s="80"/>
      <c r="CGO311" s="80"/>
      <c r="CGP311" s="80"/>
      <c r="CGQ311" s="80"/>
      <c r="CGR311" s="80"/>
      <c r="CGS311" s="80"/>
      <c r="CGT311" s="80"/>
      <c r="CGU311" s="80"/>
      <c r="CGV311" s="80"/>
      <c r="CGW311" s="80"/>
      <c r="CGX311" s="80"/>
      <c r="CGY311" s="80"/>
      <c r="CGZ311" s="80"/>
      <c r="CHA311" s="80"/>
      <c r="CHB311" s="80"/>
      <c r="CHC311" s="80"/>
      <c r="CHD311" s="80"/>
      <c r="CHE311" s="80"/>
      <c r="CHF311" s="80"/>
      <c r="CHG311" s="80"/>
      <c r="CHH311" s="80"/>
      <c r="CHI311" s="80"/>
      <c r="CHJ311" s="80"/>
      <c r="CHK311" s="80"/>
      <c r="CHL311" s="80"/>
      <c r="CHM311" s="80"/>
      <c r="CHN311" s="80"/>
      <c r="CHO311" s="80"/>
      <c r="CHP311" s="80"/>
      <c r="CHQ311" s="80"/>
      <c r="CHR311" s="80"/>
      <c r="CHS311" s="80"/>
      <c r="CHT311" s="80"/>
      <c r="CHU311" s="80"/>
      <c r="CHV311" s="80"/>
      <c r="CHW311" s="80"/>
      <c r="CHX311" s="80"/>
      <c r="CHY311" s="80"/>
      <c r="CHZ311" s="80"/>
      <c r="CIA311" s="80"/>
      <c r="CIB311" s="80"/>
      <c r="CIC311" s="80"/>
      <c r="CID311" s="80"/>
      <c r="CIE311" s="80"/>
      <c r="CIF311" s="80"/>
      <c r="CIG311" s="80"/>
      <c r="CIH311" s="80"/>
      <c r="CII311" s="80"/>
      <c r="CIJ311" s="80"/>
      <c r="CIK311" s="80"/>
      <c r="CIL311" s="80"/>
      <c r="CIM311" s="80"/>
      <c r="CIN311" s="80"/>
      <c r="CIO311" s="80"/>
      <c r="CIP311" s="80"/>
      <c r="CIQ311" s="80"/>
      <c r="CIR311" s="80"/>
      <c r="CIS311" s="80"/>
      <c r="CIT311" s="80"/>
      <c r="CIU311" s="80"/>
      <c r="CIV311" s="80"/>
      <c r="CIW311" s="80"/>
      <c r="CIX311" s="80"/>
      <c r="CIY311" s="80"/>
      <c r="CIZ311" s="80"/>
      <c r="CJA311" s="80"/>
      <c r="CJB311" s="80"/>
      <c r="CJC311" s="80"/>
      <c r="CJD311" s="80"/>
      <c r="CJE311" s="80"/>
      <c r="CJF311" s="80"/>
      <c r="CJG311" s="80"/>
      <c r="CJH311" s="80"/>
      <c r="CJI311" s="80"/>
      <c r="CJJ311" s="80"/>
      <c r="CJK311" s="80"/>
      <c r="CJL311" s="80"/>
      <c r="CJM311" s="80"/>
      <c r="CJN311" s="80"/>
      <c r="CJO311" s="80"/>
      <c r="CJP311" s="80"/>
      <c r="CJQ311" s="80"/>
      <c r="CJR311" s="80"/>
      <c r="CJS311" s="80"/>
      <c r="CJT311" s="80"/>
      <c r="CJU311" s="80"/>
      <c r="CJV311" s="80"/>
      <c r="CJW311" s="80"/>
      <c r="CJX311" s="80"/>
      <c r="CJY311" s="80"/>
      <c r="CJZ311" s="80"/>
      <c r="CKA311" s="80"/>
      <c r="CKB311" s="80"/>
      <c r="CKC311" s="80"/>
      <c r="CKD311" s="80"/>
      <c r="CKE311" s="80"/>
      <c r="CKF311" s="80"/>
      <c r="CKG311" s="80"/>
      <c r="CKH311" s="80"/>
      <c r="CKI311" s="80"/>
      <c r="CKJ311" s="80"/>
      <c r="CKK311" s="80"/>
      <c r="CKL311" s="80"/>
      <c r="CKM311" s="80"/>
      <c r="CKN311" s="80"/>
      <c r="CKO311" s="80"/>
      <c r="CKP311" s="80"/>
      <c r="CKQ311" s="80"/>
      <c r="CKR311" s="80"/>
      <c r="CKS311" s="80"/>
      <c r="CKT311" s="80"/>
      <c r="CKU311" s="80"/>
      <c r="CKV311" s="80"/>
      <c r="CKW311" s="80"/>
      <c r="CKX311" s="80"/>
      <c r="CKY311" s="80"/>
      <c r="CKZ311" s="80"/>
      <c r="CLA311" s="80"/>
      <c r="CLB311" s="80"/>
      <c r="CLC311" s="80"/>
      <c r="CLD311" s="80"/>
      <c r="CLE311" s="80"/>
      <c r="CLF311" s="80"/>
      <c r="CLG311" s="80"/>
      <c r="CLH311" s="80"/>
      <c r="CLI311" s="80"/>
      <c r="CLJ311" s="80"/>
      <c r="CLK311" s="80"/>
      <c r="CLL311" s="80"/>
      <c r="CLM311" s="80"/>
      <c r="CLN311" s="80"/>
      <c r="CLO311" s="80"/>
      <c r="CLP311" s="80"/>
      <c r="CLQ311" s="80"/>
      <c r="CLR311" s="80"/>
      <c r="CLS311" s="80"/>
      <c r="CLT311" s="80"/>
      <c r="CLU311" s="80"/>
      <c r="CLV311" s="80"/>
      <c r="CLW311" s="80"/>
      <c r="CLX311" s="80"/>
      <c r="CLY311" s="80"/>
      <c r="CLZ311" s="80"/>
      <c r="CMA311" s="80"/>
      <c r="CMB311" s="80"/>
      <c r="CMC311" s="80"/>
      <c r="CMD311" s="80"/>
      <c r="CME311" s="80"/>
      <c r="CMF311" s="80"/>
      <c r="CMG311" s="80"/>
      <c r="CMH311" s="80"/>
      <c r="CMI311" s="80"/>
      <c r="CMJ311" s="80"/>
      <c r="CMK311" s="80"/>
      <c r="CML311" s="80"/>
      <c r="CMM311" s="80"/>
      <c r="CMN311" s="80"/>
      <c r="CMO311" s="80"/>
      <c r="CMP311" s="80"/>
      <c r="CMQ311" s="80"/>
      <c r="CMR311" s="80"/>
      <c r="CMS311" s="80"/>
      <c r="CMT311" s="80"/>
      <c r="CMU311" s="80"/>
      <c r="CMV311" s="80"/>
      <c r="CMW311" s="80"/>
      <c r="CMX311" s="80"/>
      <c r="CMY311" s="80"/>
      <c r="CMZ311" s="80"/>
      <c r="CNA311" s="80"/>
      <c r="CNB311" s="80"/>
      <c r="CNC311" s="80"/>
      <c r="CND311" s="80"/>
      <c r="CNE311" s="80"/>
      <c r="CNF311" s="80"/>
      <c r="CNG311" s="80"/>
      <c r="CNH311" s="80"/>
      <c r="CNI311" s="80"/>
      <c r="CNJ311" s="80"/>
      <c r="CNK311" s="80"/>
      <c r="CNL311" s="80"/>
      <c r="CNM311" s="80"/>
      <c r="CNN311" s="80"/>
      <c r="CNO311" s="80"/>
      <c r="CNP311" s="80"/>
      <c r="CNQ311" s="80"/>
      <c r="CNR311" s="80"/>
      <c r="CNS311" s="80"/>
      <c r="CNT311" s="80"/>
      <c r="CNU311" s="80"/>
      <c r="CNV311" s="80"/>
      <c r="CNW311" s="80"/>
      <c r="CNX311" s="80"/>
      <c r="CNY311" s="80"/>
      <c r="CNZ311" s="80"/>
      <c r="COA311" s="80"/>
      <c r="COB311" s="80"/>
      <c r="COC311" s="80"/>
      <c r="COD311" s="80"/>
      <c r="COE311" s="80"/>
      <c r="COF311" s="80"/>
      <c r="COG311" s="80"/>
      <c r="COH311" s="80"/>
      <c r="COI311" s="80"/>
      <c r="COJ311" s="80"/>
      <c r="COK311" s="80"/>
      <c r="COL311" s="80"/>
      <c r="COM311" s="80"/>
      <c r="CON311" s="80"/>
      <c r="COO311" s="80"/>
      <c r="COP311" s="80"/>
      <c r="COQ311" s="80"/>
      <c r="COR311" s="80"/>
      <c r="COS311" s="80"/>
      <c r="COT311" s="80"/>
      <c r="COU311" s="80"/>
      <c r="COV311" s="80"/>
      <c r="COW311" s="80"/>
      <c r="COX311" s="80"/>
      <c r="COY311" s="80"/>
      <c r="COZ311" s="80"/>
      <c r="CPA311" s="80"/>
      <c r="CPB311" s="80"/>
      <c r="CPC311" s="80"/>
      <c r="CPD311" s="80"/>
      <c r="CPE311" s="80"/>
      <c r="CPF311" s="80"/>
      <c r="CPG311" s="80"/>
      <c r="CPH311" s="80"/>
      <c r="CPI311" s="80"/>
      <c r="CPJ311" s="80"/>
      <c r="CPK311" s="80"/>
      <c r="CPL311" s="80"/>
      <c r="CPM311" s="80"/>
      <c r="CPN311" s="80"/>
      <c r="CPO311" s="80"/>
      <c r="CPP311" s="80"/>
      <c r="CPQ311" s="80"/>
      <c r="CPR311" s="80"/>
      <c r="CPS311" s="80"/>
      <c r="CPT311" s="80"/>
      <c r="CPU311" s="80"/>
      <c r="CPV311" s="80"/>
      <c r="CPW311" s="80"/>
      <c r="CPX311" s="80"/>
      <c r="CPY311" s="80"/>
      <c r="CPZ311" s="80"/>
      <c r="CQA311" s="80"/>
      <c r="CQB311" s="80"/>
      <c r="CQC311" s="80"/>
      <c r="CQD311" s="80"/>
      <c r="CQE311" s="80"/>
      <c r="CQF311" s="80"/>
      <c r="CQG311" s="80"/>
      <c r="CQH311" s="80"/>
      <c r="CQI311" s="80"/>
      <c r="CQJ311" s="80"/>
      <c r="CQK311" s="80"/>
      <c r="CQL311" s="80"/>
      <c r="CQM311" s="80"/>
      <c r="CQN311" s="80"/>
      <c r="CQO311" s="80"/>
      <c r="CQP311" s="80"/>
      <c r="CQQ311" s="80"/>
      <c r="CQR311" s="80"/>
      <c r="CQS311" s="80"/>
      <c r="CQT311" s="80"/>
      <c r="CQU311" s="80"/>
      <c r="CQV311" s="80"/>
      <c r="CQW311" s="80"/>
      <c r="CQX311" s="80"/>
      <c r="CQY311" s="80"/>
      <c r="CQZ311" s="80"/>
      <c r="CRA311" s="80"/>
      <c r="CRB311" s="80"/>
      <c r="CRC311" s="80"/>
      <c r="CRD311" s="80"/>
      <c r="CRE311" s="80"/>
      <c r="CRF311" s="80"/>
      <c r="CRG311" s="80"/>
      <c r="CRH311" s="80"/>
      <c r="CRI311" s="80"/>
      <c r="CRJ311" s="80"/>
      <c r="CRK311" s="80"/>
      <c r="CRL311" s="80"/>
      <c r="CRM311" s="80"/>
      <c r="CRN311" s="80"/>
      <c r="CRO311" s="80"/>
      <c r="CRP311" s="80"/>
      <c r="CRQ311" s="80"/>
      <c r="CRR311" s="80"/>
      <c r="CRS311" s="80"/>
      <c r="CRT311" s="80"/>
      <c r="CRU311" s="80"/>
      <c r="CRV311" s="80"/>
      <c r="CRW311" s="80"/>
      <c r="CRX311" s="80"/>
      <c r="CRY311" s="80"/>
      <c r="CRZ311" s="80"/>
      <c r="CSA311" s="80"/>
      <c r="CSB311" s="80"/>
      <c r="CSC311" s="80"/>
      <c r="CSD311" s="80"/>
      <c r="CSE311" s="80"/>
      <c r="CSF311" s="80"/>
      <c r="CSG311" s="80"/>
      <c r="CSH311" s="80"/>
      <c r="CSI311" s="80"/>
      <c r="CSJ311" s="80"/>
      <c r="CSK311" s="80"/>
      <c r="CSL311" s="80"/>
      <c r="CSM311" s="80"/>
      <c r="CSN311" s="80"/>
      <c r="CSO311" s="80"/>
      <c r="CSP311" s="80"/>
      <c r="CSQ311" s="80"/>
      <c r="CSR311" s="80"/>
      <c r="CSS311" s="80"/>
      <c r="CST311" s="80"/>
      <c r="CSU311" s="80"/>
      <c r="CSV311" s="80"/>
      <c r="CSW311" s="80"/>
      <c r="CSX311" s="80"/>
      <c r="CSY311" s="80"/>
      <c r="CSZ311" s="80"/>
      <c r="CTA311" s="80"/>
      <c r="CTB311" s="80"/>
      <c r="CTC311" s="80"/>
      <c r="CTD311" s="80"/>
      <c r="CTE311" s="80"/>
      <c r="CTF311" s="80"/>
      <c r="CTG311" s="80"/>
      <c r="CTH311" s="80"/>
      <c r="CTI311" s="80"/>
      <c r="CTJ311" s="80"/>
      <c r="CTK311" s="80"/>
      <c r="CTL311" s="80"/>
      <c r="CTM311" s="80"/>
      <c r="CTN311" s="80"/>
      <c r="CTO311" s="80"/>
      <c r="CTP311" s="80"/>
      <c r="CTQ311" s="80"/>
      <c r="CTR311" s="80"/>
      <c r="CTS311" s="80"/>
      <c r="CTT311" s="80"/>
      <c r="CTU311" s="80"/>
      <c r="CTV311" s="80"/>
      <c r="CTW311" s="80"/>
      <c r="CTX311" s="80"/>
      <c r="CTY311" s="80"/>
      <c r="CTZ311" s="80"/>
      <c r="CUA311" s="80"/>
      <c r="CUB311" s="80"/>
      <c r="CUC311" s="80"/>
      <c r="CUD311" s="80"/>
      <c r="CUE311" s="80"/>
      <c r="CUF311" s="80"/>
      <c r="CUG311" s="80"/>
      <c r="CUH311" s="80"/>
      <c r="CUI311" s="80"/>
      <c r="CUJ311" s="80"/>
      <c r="CUK311" s="80"/>
      <c r="CUL311" s="80"/>
      <c r="CUM311" s="80"/>
      <c r="CUN311" s="80"/>
      <c r="CUO311" s="80"/>
      <c r="CUP311" s="80"/>
      <c r="CUQ311" s="80"/>
      <c r="CUR311" s="80"/>
      <c r="CUS311" s="80"/>
      <c r="CUT311" s="80"/>
      <c r="CUU311" s="80"/>
      <c r="CUV311" s="80"/>
      <c r="CUW311" s="80"/>
      <c r="CUX311" s="80"/>
      <c r="CUY311" s="80"/>
      <c r="CUZ311" s="80"/>
      <c r="CVA311" s="80"/>
      <c r="CVB311" s="80"/>
      <c r="CVC311" s="80"/>
      <c r="CVD311" s="80"/>
      <c r="CVE311" s="80"/>
      <c r="CVF311" s="80"/>
      <c r="CVG311" s="80"/>
      <c r="CVH311" s="80"/>
      <c r="CVI311" s="80"/>
      <c r="CVJ311" s="80"/>
      <c r="CVK311" s="80"/>
      <c r="CVL311" s="80"/>
      <c r="CVM311" s="80"/>
      <c r="CVN311" s="80"/>
      <c r="CVO311" s="80"/>
      <c r="CVP311" s="80"/>
      <c r="CVQ311" s="80"/>
      <c r="CVR311" s="80"/>
      <c r="CVS311" s="80"/>
      <c r="CVT311" s="80"/>
      <c r="CVU311" s="80"/>
      <c r="CVV311" s="80"/>
      <c r="CVW311" s="80"/>
      <c r="CVX311" s="80"/>
      <c r="CVY311" s="80"/>
      <c r="CVZ311" s="80"/>
      <c r="CWA311" s="80"/>
      <c r="CWB311" s="80"/>
      <c r="CWC311" s="80"/>
      <c r="CWD311" s="80"/>
      <c r="CWE311" s="80"/>
      <c r="CWF311" s="80"/>
      <c r="CWG311" s="80"/>
      <c r="CWH311" s="80"/>
      <c r="CWI311" s="80"/>
      <c r="CWJ311" s="80"/>
      <c r="CWK311" s="80"/>
      <c r="CWL311" s="80"/>
      <c r="CWM311" s="80"/>
      <c r="CWN311" s="80"/>
      <c r="CWO311" s="80"/>
      <c r="CWP311" s="80"/>
      <c r="CWQ311" s="80"/>
      <c r="CWR311" s="80"/>
      <c r="CWS311" s="80"/>
      <c r="CWT311" s="80"/>
      <c r="CWU311" s="80"/>
      <c r="CWV311" s="80"/>
      <c r="CWW311" s="80"/>
      <c r="CWX311" s="80"/>
      <c r="CWY311" s="80"/>
      <c r="CWZ311" s="80"/>
      <c r="CXA311" s="80"/>
      <c r="CXB311" s="80"/>
      <c r="CXC311" s="80"/>
      <c r="CXD311" s="80"/>
      <c r="CXE311" s="80"/>
      <c r="CXF311" s="80"/>
      <c r="CXG311" s="80"/>
      <c r="CXH311" s="80"/>
      <c r="CXI311" s="80"/>
      <c r="CXJ311" s="80"/>
      <c r="CXK311" s="80"/>
      <c r="CXL311" s="80"/>
      <c r="CXM311" s="80"/>
      <c r="CXN311" s="80"/>
      <c r="CXO311" s="80"/>
      <c r="CXP311" s="80"/>
      <c r="CXQ311" s="80"/>
      <c r="CXR311" s="80"/>
      <c r="CXS311" s="80"/>
      <c r="CXT311" s="80"/>
      <c r="CXU311" s="80"/>
      <c r="CXV311" s="80"/>
      <c r="CXW311" s="80"/>
      <c r="CXX311" s="80"/>
      <c r="CXY311" s="80"/>
      <c r="CXZ311" s="80"/>
      <c r="CYA311" s="80"/>
      <c r="CYB311" s="80"/>
      <c r="CYC311" s="80"/>
      <c r="CYD311" s="80"/>
      <c r="CYE311" s="80"/>
      <c r="CYF311" s="80"/>
      <c r="CYG311" s="80"/>
      <c r="CYH311" s="80"/>
      <c r="CYI311" s="80"/>
      <c r="CYJ311" s="80"/>
      <c r="CYK311" s="80"/>
      <c r="CYL311" s="80"/>
      <c r="CYM311" s="80"/>
      <c r="CYN311" s="80"/>
      <c r="CYO311" s="80"/>
      <c r="CYP311" s="80"/>
      <c r="CYQ311" s="80"/>
      <c r="CYR311" s="80"/>
      <c r="CYS311" s="80"/>
      <c r="CYT311" s="80"/>
      <c r="CYU311" s="80"/>
      <c r="CYV311" s="80"/>
      <c r="CYW311" s="80"/>
      <c r="CYX311" s="80"/>
      <c r="CYY311" s="80"/>
      <c r="CYZ311" s="80"/>
      <c r="CZA311" s="80"/>
      <c r="CZB311" s="80"/>
      <c r="CZC311" s="80"/>
      <c r="CZD311" s="80"/>
      <c r="CZE311" s="80"/>
      <c r="CZF311" s="80"/>
      <c r="CZG311" s="80"/>
      <c r="CZH311" s="80"/>
      <c r="CZI311" s="80"/>
      <c r="CZJ311" s="80"/>
      <c r="CZK311" s="80"/>
      <c r="CZL311" s="80"/>
      <c r="CZM311" s="80"/>
      <c r="CZN311" s="80"/>
      <c r="CZO311" s="80"/>
      <c r="CZP311" s="80"/>
      <c r="CZQ311" s="80"/>
      <c r="CZR311" s="80"/>
      <c r="CZS311" s="80"/>
      <c r="CZT311" s="80"/>
      <c r="CZU311" s="80"/>
      <c r="CZV311" s="80"/>
      <c r="CZW311" s="80"/>
      <c r="CZX311" s="80"/>
      <c r="CZY311" s="80"/>
      <c r="CZZ311" s="80"/>
      <c r="DAA311" s="80"/>
      <c r="DAB311" s="80"/>
      <c r="DAC311" s="80"/>
      <c r="DAD311" s="80"/>
      <c r="DAE311" s="80"/>
      <c r="DAF311" s="80"/>
      <c r="DAG311" s="80"/>
      <c r="DAH311" s="80"/>
      <c r="DAI311" s="80"/>
      <c r="DAJ311" s="80"/>
      <c r="DAK311" s="80"/>
      <c r="DAL311" s="80"/>
      <c r="DAM311" s="80"/>
      <c r="DAN311" s="80"/>
      <c r="DAO311" s="80"/>
      <c r="DAP311" s="80"/>
      <c r="DAQ311" s="80"/>
      <c r="DAR311" s="80"/>
      <c r="DAS311" s="80"/>
      <c r="DAT311" s="80"/>
      <c r="DAU311" s="80"/>
      <c r="DAV311" s="80"/>
      <c r="DAW311" s="80"/>
      <c r="DAX311" s="80"/>
      <c r="DAY311" s="80"/>
      <c r="DAZ311" s="80"/>
      <c r="DBA311" s="80"/>
      <c r="DBB311" s="80"/>
      <c r="DBC311" s="80"/>
      <c r="DBD311" s="80"/>
      <c r="DBE311" s="80"/>
      <c r="DBF311" s="80"/>
      <c r="DBG311" s="80"/>
      <c r="DBH311" s="80"/>
      <c r="DBI311" s="80"/>
      <c r="DBJ311" s="80"/>
      <c r="DBK311" s="80"/>
      <c r="DBL311" s="80"/>
      <c r="DBM311" s="80"/>
      <c r="DBN311" s="80"/>
      <c r="DBO311" s="80"/>
      <c r="DBP311" s="80"/>
      <c r="DBQ311" s="80"/>
      <c r="DBR311" s="80"/>
      <c r="DBS311" s="80"/>
      <c r="DBT311" s="80"/>
      <c r="DBU311" s="80"/>
      <c r="DBV311" s="80"/>
      <c r="DBW311" s="80"/>
      <c r="DBX311" s="80"/>
      <c r="DBY311" s="80"/>
      <c r="DBZ311" s="80"/>
      <c r="DCA311" s="80"/>
      <c r="DCB311" s="80"/>
      <c r="DCC311" s="80"/>
      <c r="DCD311" s="80"/>
      <c r="DCE311" s="80"/>
      <c r="DCF311" s="80"/>
      <c r="DCG311" s="80"/>
      <c r="DCH311" s="80"/>
      <c r="DCI311" s="80"/>
      <c r="DCJ311" s="80"/>
      <c r="DCK311" s="80"/>
      <c r="DCL311" s="80"/>
      <c r="DCM311" s="80"/>
      <c r="DCN311" s="80"/>
      <c r="DCO311" s="80"/>
      <c r="DCP311" s="80"/>
      <c r="DCQ311" s="80"/>
      <c r="DCR311" s="80"/>
      <c r="DCS311" s="80"/>
      <c r="DCT311" s="80"/>
      <c r="DCU311" s="80"/>
      <c r="DCV311" s="80"/>
      <c r="DCW311" s="80"/>
      <c r="DCX311" s="80"/>
      <c r="DCY311" s="80"/>
      <c r="DCZ311" s="80"/>
      <c r="DDA311" s="80"/>
      <c r="DDB311" s="80"/>
      <c r="DDC311" s="80"/>
      <c r="DDD311" s="80"/>
      <c r="DDE311" s="80"/>
      <c r="DDF311" s="80"/>
      <c r="DDG311" s="80"/>
      <c r="DDH311" s="80"/>
      <c r="DDI311" s="80"/>
      <c r="DDJ311" s="80"/>
      <c r="DDK311" s="80"/>
      <c r="DDL311" s="80"/>
      <c r="DDM311" s="80"/>
      <c r="DDN311" s="80"/>
      <c r="DDO311" s="80"/>
      <c r="DDP311" s="80"/>
      <c r="DDQ311" s="80"/>
      <c r="DDR311" s="80"/>
      <c r="DDS311" s="80"/>
      <c r="DDT311" s="80"/>
      <c r="DDU311" s="80"/>
      <c r="DDV311" s="80"/>
      <c r="DDW311" s="80"/>
      <c r="DDX311" s="80"/>
      <c r="DDY311" s="80"/>
      <c r="DDZ311" s="80"/>
      <c r="DEA311" s="80"/>
      <c r="DEB311" s="80"/>
      <c r="DEC311" s="80"/>
      <c r="DED311" s="80"/>
      <c r="DEE311" s="80"/>
      <c r="DEF311" s="80"/>
      <c r="DEG311" s="80"/>
      <c r="DEH311" s="80"/>
      <c r="DEI311" s="80"/>
      <c r="DEJ311" s="80"/>
      <c r="DEK311" s="80"/>
      <c r="DEL311" s="80"/>
      <c r="DEM311" s="80"/>
      <c r="DEN311" s="80"/>
      <c r="DEO311" s="80"/>
      <c r="DEP311" s="80"/>
      <c r="DEQ311" s="80"/>
      <c r="DER311" s="80"/>
      <c r="DES311" s="80"/>
      <c r="DET311" s="80"/>
      <c r="DEU311" s="80"/>
      <c r="DEV311" s="80"/>
      <c r="DEW311" s="80"/>
      <c r="DEX311" s="80"/>
      <c r="DEY311" s="80"/>
      <c r="DEZ311" s="80"/>
      <c r="DFA311" s="80"/>
      <c r="DFB311" s="80"/>
      <c r="DFC311" s="80"/>
      <c r="DFD311" s="80"/>
      <c r="DFE311" s="80"/>
      <c r="DFF311" s="80"/>
      <c r="DFG311" s="80"/>
      <c r="DFH311" s="80"/>
      <c r="DFI311" s="80"/>
      <c r="DFJ311" s="80"/>
      <c r="DFK311" s="80"/>
      <c r="DFL311" s="80"/>
      <c r="DFM311" s="80"/>
      <c r="DFN311" s="80"/>
      <c r="DFO311" s="80"/>
      <c r="DFP311" s="80"/>
      <c r="DFQ311" s="80"/>
      <c r="DFR311" s="80"/>
      <c r="DFS311" s="80"/>
      <c r="DFT311" s="80"/>
      <c r="DFU311" s="80"/>
      <c r="DFV311" s="80"/>
      <c r="DFW311" s="80"/>
      <c r="DFX311" s="80"/>
      <c r="DFY311" s="80"/>
      <c r="DFZ311" s="80"/>
      <c r="DGA311" s="80"/>
      <c r="DGB311" s="80"/>
      <c r="DGC311" s="80"/>
      <c r="DGD311" s="80"/>
      <c r="DGE311" s="80"/>
      <c r="DGF311" s="80"/>
      <c r="DGG311" s="80"/>
      <c r="DGH311" s="80"/>
      <c r="DGI311" s="80"/>
      <c r="DGJ311" s="80"/>
      <c r="DGK311" s="80"/>
      <c r="DGL311" s="80"/>
      <c r="DGM311" s="80"/>
      <c r="DGN311" s="80"/>
      <c r="DGO311" s="80"/>
      <c r="DGP311" s="80"/>
      <c r="DGQ311" s="80"/>
      <c r="DGR311" s="80"/>
      <c r="DGS311" s="80"/>
      <c r="DGT311" s="80"/>
      <c r="DGU311" s="80"/>
      <c r="DGV311" s="80"/>
      <c r="DGW311" s="80"/>
      <c r="DGX311" s="80"/>
      <c r="DGY311" s="80"/>
      <c r="DGZ311" s="80"/>
      <c r="DHA311" s="80"/>
      <c r="DHB311" s="80"/>
      <c r="DHC311" s="80"/>
      <c r="DHD311" s="80"/>
      <c r="DHE311" s="80"/>
      <c r="DHF311" s="80"/>
      <c r="DHG311" s="80"/>
      <c r="DHH311" s="80"/>
      <c r="DHI311" s="80"/>
      <c r="DHJ311" s="80"/>
      <c r="DHK311" s="80"/>
      <c r="DHL311" s="80"/>
      <c r="DHM311" s="80"/>
      <c r="DHN311" s="80"/>
      <c r="DHO311" s="80"/>
      <c r="DHP311" s="80"/>
      <c r="DHQ311" s="80"/>
      <c r="DHR311" s="80"/>
      <c r="DHS311" s="80"/>
      <c r="DHT311" s="80"/>
      <c r="DHU311" s="80"/>
      <c r="DHV311" s="80"/>
      <c r="DHW311" s="80"/>
      <c r="DHX311" s="80"/>
      <c r="DHY311" s="80"/>
      <c r="DHZ311" s="80"/>
      <c r="DIA311" s="80"/>
      <c r="DIB311" s="80"/>
      <c r="DIC311" s="80"/>
      <c r="DID311" s="80"/>
      <c r="DIE311" s="80"/>
      <c r="DIF311" s="80"/>
      <c r="DIG311" s="80"/>
      <c r="DIH311" s="80"/>
      <c r="DII311" s="80"/>
      <c r="DIJ311" s="80"/>
      <c r="DIK311" s="80"/>
      <c r="DIL311" s="80"/>
      <c r="DIM311" s="80"/>
      <c r="DIN311" s="80"/>
      <c r="DIO311" s="80"/>
      <c r="DIP311" s="80"/>
      <c r="DIQ311" s="80"/>
      <c r="DIR311" s="80"/>
      <c r="DIS311" s="80"/>
      <c r="DIT311" s="80"/>
      <c r="DIU311" s="80"/>
      <c r="DIV311" s="80"/>
      <c r="DIW311" s="80"/>
      <c r="DIX311" s="80"/>
      <c r="DIY311" s="80"/>
      <c r="DIZ311" s="80"/>
      <c r="DJA311" s="80"/>
      <c r="DJB311" s="80"/>
      <c r="DJC311" s="80"/>
      <c r="DJD311" s="80"/>
      <c r="DJE311" s="80"/>
      <c r="DJF311" s="80"/>
      <c r="DJG311" s="80"/>
      <c r="DJH311" s="80"/>
      <c r="DJI311" s="80"/>
      <c r="DJJ311" s="80"/>
      <c r="DJK311" s="80"/>
      <c r="DJL311" s="80"/>
      <c r="DJM311" s="80"/>
      <c r="DJN311" s="80"/>
      <c r="DJO311" s="80"/>
      <c r="DJP311" s="80"/>
      <c r="DJQ311" s="80"/>
      <c r="DJR311" s="80"/>
      <c r="DJS311" s="80"/>
      <c r="DJT311" s="80"/>
      <c r="DJU311" s="80"/>
      <c r="DJV311" s="80"/>
      <c r="DJW311" s="80"/>
      <c r="DJX311" s="80"/>
      <c r="DJY311" s="80"/>
      <c r="DJZ311" s="80"/>
      <c r="DKA311" s="80"/>
      <c r="DKB311" s="80"/>
      <c r="DKC311" s="80"/>
      <c r="DKD311" s="80"/>
      <c r="DKE311" s="80"/>
      <c r="DKF311" s="80"/>
      <c r="DKG311" s="80"/>
      <c r="DKH311" s="80"/>
      <c r="DKI311" s="80"/>
      <c r="DKJ311" s="80"/>
      <c r="DKK311" s="80"/>
      <c r="DKL311" s="80"/>
      <c r="DKM311" s="80"/>
      <c r="DKN311" s="80"/>
      <c r="DKO311" s="80"/>
      <c r="DKP311" s="80"/>
      <c r="DKQ311" s="80"/>
      <c r="DKR311" s="80"/>
      <c r="DKS311" s="80"/>
      <c r="DKT311" s="80"/>
      <c r="DKU311" s="80"/>
      <c r="DKV311" s="80"/>
      <c r="DKW311" s="80"/>
      <c r="DKX311" s="80"/>
      <c r="DKY311" s="80"/>
      <c r="DKZ311" s="80"/>
      <c r="DLA311" s="80"/>
      <c r="DLB311" s="80"/>
      <c r="DLC311" s="80"/>
      <c r="DLD311" s="80"/>
      <c r="DLE311" s="80"/>
      <c r="DLF311" s="80"/>
      <c r="DLG311" s="80"/>
      <c r="DLH311" s="80"/>
      <c r="DLI311" s="80"/>
      <c r="DLJ311" s="80"/>
      <c r="DLK311" s="80"/>
      <c r="DLL311" s="80"/>
      <c r="DLM311" s="80"/>
      <c r="DLN311" s="80"/>
      <c r="DLO311" s="80"/>
      <c r="DLP311" s="80"/>
      <c r="DLQ311" s="80"/>
      <c r="DLR311" s="80"/>
      <c r="DLS311" s="80"/>
      <c r="DLT311" s="80"/>
      <c r="DLU311" s="80"/>
      <c r="DLV311" s="80"/>
      <c r="DLW311" s="80"/>
      <c r="DLX311" s="80"/>
      <c r="DLY311" s="80"/>
      <c r="DLZ311" s="80"/>
      <c r="DMA311" s="80"/>
      <c r="DMB311" s="80"/>
      <c r="DMC311" s="80"/>
      <c r="DMD311" s="80"/>
      <c r="DME311" s="80"/>
      <c r="DMF311" s="80"/>
      <c r="DMG311" s="80"/>
      <c r="DMH311" s="80"/>
      <c r="DMI311" s="80"/>
      <c r="DMJ311" s="80"/>
      <c r="DMK311" s="80"/>
      <c r="DML311" s="80"/>
      <c r="DMM311" s="80"/>
      <c r="DMN311" s="80"/>
      <c r="DMO311" s="80"/>
      <c r="DMP311" s="80"/>
      <c r="DMQ311" s="80"/>
      <c r="DMR311" s="80"/>
      <c r="DMS311" s="80"/>
      <c r="DMT311" s="80"/>
      <c r="DMU311" s="80"/>
      <c r="DMV311" s="80"/>
      <c r="DMW311" s="80"/>
      <c r="DMX311" s="80"/>
      <c r="DMY311" s="80"/>
      <c r="DMZ311" s="80"/>
      <c r="DNA311" s="80"/>
      <c r="DNB311" s="80"/>
      <c r="DNC311" s="80"/>
      <c r="DND311" s="80"/>
      <c r="DNE311" s="80"/>
      <c r="DNF311" s="80"/>
      <c r="DNG311" s="80"/>
      <c r="DNH311" s="80"/>
      <c r="DNI311" s="80"/>
      <c r="DNJ311" s="80"/>
      <c r="DNK311" s="80"/>
      <c r="DNL311" s="80"/>
      <c r="DNM311" s="80"/>
      <c r="DNN311" s="80"/>
      <c r="DNO311" s="80"/>
      <c r="DNP311" s="80"/>
      <c r="DNQ311" s="80"/>
      <c r="DNR311" s="80"/>
      <c r="DNS311" s="80"/>
      <c r="DNT311" s="80"/>
      <c r="DNU311" s="80"/>
      <c r="DNV311" s="80"/>
      <c r="DNW311" s="80"/>
      <c r="DNX311" s="80"/>
      <c r="DNY311" s="80"/>
      <c r="DNZ311" s="80"/>
      <c r="DOA311" s="80"/>
      <c r="DOB311" s="80"/>
      <c r="DOC311" s="80"/>
      <c r="DOD311" s="80"/>
      <c r="DOE311" s="80"/>
      <c r="DOF311" s="80"/>
      <c r="DOG311" s="80"/>
      <c r="DOH311" s="80"/>
      <c r="DOI311" s="80"/>
      <c r="DOJ311" s="80"/>
      <c r="DOK311" s="80"/>
      <c r="DOL311" s="80"/>
      <c r="DOM311" s="80"/>
      <c r="DON311" s="80"/>
      <c r="DOO311" s="80"/>
      <c r="DOP311" s="80"/>
      <c r="DOQ311" s="80"/>
      <c r="DOR311" s="80"/>
      <c r="DOS311" s="80"/>
      <c r="DOT311" s="80"/>
      <c r="DOU311" s="80"/>
      <c r="DOV311" s="80"/>
      <c r="DOW311" s="80"/>
      <c r="DOX311" s="80"/>
      <c r="DOY311" s="80"/>
      <c r="DOZ311" s="80"/>
      <c r="DPA311" s="80"/>
      <c r="DPB311" s="80"/>
      <c r="DPC311" s="80"/>
      <c r="DPD311" s="80"/>
      <c r="DPE311" s="80"/>
      <c r="DPF311" s="80"/>
      <c r="DPG311" s="80"/>
      <c r="DPH311" s="80"/>
      <c r="DPI311" s="80"/>
      <c r="DPJ311" s="80"/>
      <c r="DPK311" s="80"/>
      <c r="DPL311" s="80"/>
      <c r="DPM311" s="80"/>
      <c r="DPN311" s="80"/>
      <c r="DPO311" s="80"/>
      <c r="DPP311" s="80"/>
      <c r="DPQ311" s="80"/>
      <c r="DPR311" s="80"/>
      <c r="DPS311" s="80"/>
      <c r="DPT311" s="80"/>
      <c r="DPU311" s="80"/>
      <c r="DPV311" s="80"/>
      <c r="DPW311" s="80"/>
      <c r="DPX311" s="80"/>
      <c r="DPY311" s="80"/>
      <c r="DPZ311" s="80"/>
      <c r="DQA311" s="80"/>
      <c r="DQB311" s="80"/>
      <c r="DQC311" s="80"/>
      <c r="DQD311" s="80"/>
      <c r="DQE311" s="80"/>
      <c r="DQF311" s="80"/>
      <c r="DQG311" s="80"/>
      <c r="DQH311" s="80"/>
      <c r="DQI311" s="80"/>
      <c r="DQJ311" s="80"/>
      <c r="DQK311" s="80"/>
      <c r="DQL311" s="80"/>
      <c r="DQM311" s="80"/>
      <c r="DQN311" s="80"/>
      <c r="DQO311" s="80"/>
      <c r="DQP311" s="80"/>
      <c r="DQQ311" s="80"/>
      <c r="DQR311" s="80"/>
      <c r="DQS311" s="80"/>
      <c r="DQT311" s="80"/>
      <c r="DQU311" s="80"/>
      <c r="DQV311" s="80"/>
      <c r="DQW311" s="80"/>
      <c r="DQX311" s="80"/>
      <c r="DQY311" s="80"/>
      <c r="DQZ311" s="80"/>
      <c r="DRA311" s="80"/>
      <c r="DRB311" s="80"/>
      <c r="DRC311" s="80"/>
      <c r="DRD311" s="80"/>
      <c r="DRE311" s="80"/>
      <c r="DRF311" s="80"/>
      <c r="DRG311" s="80"/>
      <c r="DRH311" s="80"/>
      <c r="DRI311" s="80"/>
      <c r="DRJ311" s="80"/>
      <c r="DRK311" s="80"/>
      <c r="DRL311" s="80"/>
      <c r="DRM311" s="80"/>
      <c r="DRN311" s="80"/>
      <c r="DRO311" s="80"/>
      <c r="DRP311" s="80"/>
      <c r="DRQ311" s="80"/>
      <c r="DRR311" s="80"/>
      <c r="DRS311" s="80"/>
      <c r="DRT311" s="80"/>
      <c r="DRU311" s="80"/>
      <c r="DRV311" s="80"/>
      <c r="DRW311" s="80"/>
      <c r="DRX311" s="80"/>
      <c r="DRY311" s="80"/>
      <c r="DRZ311" s="80"/>
      <c r="DSA311" s="80"/>
      <c r="DSB311" s="80"/>
      <c r="DSC311" s="80"/>
      <c r="DSD311" s="80"/>
      <c r="DSE311" s="80"/>
      <c r="DSF311" s="80"/>
      <c r="DSG311" s="80"/>
      <c r="DSH311" s="80"/>
      <c r="DSI311" s="80"/>
      <c r="DSJ311" s="80"/>
      <c r="DSK311" s="80"/>
      <c r="DSL311" s="80"/>
      <c r="DSM311" s="80"/>
      <c r="DSN311" s="80"/>
      <c r="DSO311" s="80"/>
      <c r="DSP311" s="80"/>
      <c r="DSQ311" s="80"/>
      <c r="DSR311" s="80"/>
      <c r="DSS311" s="80"/>
      <c r="DST311" s="80"/>
      <c r="DSU311" s="80"/>
      <c r="DSV311" s="80"/>
      <c r="DSW311" s="80"/>
      <c r="DSX311" s="80"/>
      <c r="DSY311" s="80"/>
      <c r="DSZ311" s="80"/>
      <c r="DTA311" s="80"/>
      <c r="DTB311" s="80"/>
      <c r="DTC311" s="80"/>
      <c r="DTD311" s="80"/>
      <c r="DTE311" s="80"/>
      <c r="DTF311" s="80"/>
      <c r="DTG311" s="80"/>
      <c r="DTH311" s="80"/>
      <c r="DTI311" s="80"/>
      <c r="DTJ311" s="80"/>
      <c r="DTK311" s="80"/>
      <c r="DTL311" s="80"/>
      <c r="DTM311" s="80"/>
      <c r="DTN311" s="80"/>
      <c r="DTO311" s="80"/>
      <c r="DTP311" s="80"/>
      <c r="DTQ311" s="80"/>
      <c r="DTR311" s="80"/>
      <c r="DTS311" s="80"/>
      <c r="DTT311" s="80"/>
      <c r="DTU311" s="80"/>
      <c r="DTV311" s="80"/>
      <c r="DTW311" s="80"/>
      <c r="DTX311" s="80"/>
      <c r="DTY311" s="80"/>
      <c r="DTZ311" s="80"/>
      <c r="DUA311" s="80"/>
      <c r="DUB311" s="80"/>
      <c r="DUC311" s="80"/>
      <c r="DUD311" s="80"/>
      <c r="DUE311" s="80"/>
      <c r="DUF311" s="80"/>
      <c r="DUG311" s="80"/>
      <c r="DUH311" s="80"/>
      <c r="DUI311" s="80"/>
      <c r="DUJ311" s="80"/>
      <c r="DUK311" s="80"/>
      <c r="DUL311" s="80"/>
      <c r="DUM311" s="80"/>
      <c r="DUN311" s="80"/>
      <c r="DUO311" s="80"/>
      <c r="DUP311" s="80"/>
      <c r="DUQ311" s="80"/>
      <c r="DUR311" s="80"/>
      <c r="DUS311" s="80"/>
      <c r="DUT311" s="80"/>
      <c r="DUU311" s="80"/>
      <c r="DUV311" s="80"/>
      <c r="DUW311" s="80"/>
      <c r="DUX311" s="80"/>
      <c r="DUY311" s="80"/>
      <c r="DUZ311" s="80"/>
      <c r="DVA311" s="80"/>
      <c r="DVB311" s="80"/>
      <c r="DVC311" s="80"/>
      <c r="DVD311" s="80"/>
      <c r="DVE311" s="80"/>
      <c r="DVF311" s="80"/>
      <c r="DVG311" s="80"/>
      <c r="DVH311" s="80"/>
      <c r="DVI311" s="80"/>
      <c r="DVJ311" s="80"/>
      <c r="DVK311" s="80"/>
      <c r="DVL311" s="80"/>
      <c r="DVM311" s="80"/>
      <c r="DVN311" s="80"/>
      <c r="DVO311" s="80"/>
      <c r="DVP311" s="80"/>
      <c r="DVQ311" s="80"/>
      <c r="DVR311" s="80"/>
      <c r="DVS311" s="80"/>
      <c r="DVT311" s="80"/>
      <c r="DVU311" s="80"/>
      <c r="DVV311" s="80"/>
      <c r="DVW311" s="80"/>
      <c r="DVX311" s="80"/>
      <c r="DVY311" s="80"/>
      <c r="DVZ311" s="80"/>
      <c r="DWA311" s="80"/>
      <c r="DWB311" s="80"/>
      <c r="DWC311" s="80"/>
      <c r="DWD311" s="80"/>
      <c r="DWE311" s="80"/>
      <c r="DWF311" s="80"/>
      <c r="DWG311" s="80"/>
      <c r="DWH311" s="80"/>
      <c r="DWI311" s="80"/>
      <c r="DWJ311" s="80"/>
      <c r="DWK311" s="80"/>
      <c r="DWL311" s="80"/>
      <c r="DWM311" s="80"/>
      <c r="DWN311" s="80"/>
      <c r="DWO311" s="80"/>
      <c r="DWP311" s="80"/>
      <c r="DWQ311" s="80"/>
      <c r="DWR311" s="80"/>
      <c r="DWS311" s="80"/>
      <c r="DWT311" s="80"/>
      <c r="DWU311" s="80"/>
      <c r="DWV311" s="80"/>
      <c r="DWW311" s="80"/>
      <c r="DWX311" s="80"/>
      <c r="DWY311" s="80"/>
      <c r="DWZ311" s="80"/>
      <c r="DXA311" s="80"/>
      <c r="DXB311" s="80"/>
      <c r="DXC311" s="80"/>
      <c r="DXD311" s="80"/>
      <c r="DXE311" s="80"/>
      <c r="DXF311" s="80"/>
      <c r="DXG311" s="80"/>
      <c r="DXH311" s="80"/>
      <c r="DXI311" s="80"/>
      <c r="DXJ311" s="80"/>
      <c r="DXK311" s="80"/>
      <c r="DXL311" s="80"/>
      <c r="DXM311" s="80"/>
      <c r="DXN311" s="80"/>
      <c r="DXO311" s="80"/>
      <c r="DXP311" s="80"/>
      <c r="DXQ311" s="80"/>
      <c r="DXR311" s="80"/>
      <c r="DXS311" s="80"/>
      <c r="DXT311" s="80"/>
      <c r="DXU311" s="80"/>
      <c r="DXV311" s="80"/>
      <c r="DXW311" s="80"/>
      <c r="DXX311" s="80"/>
      <c r="DXY311" s="80"/>
      <c r="DXZ311" s="80"/>
      <c r="DYA311" s="80"/>
      <c r="DYB311" s="80"/>
      <c r="DYC311" s="80"/>
      <c r="DYD311" s="80"/>
      <c r="DYE311" s="80"/>
      <c r="DYF311" s="80"/>
      <c r="DYG311" s="80"/>
      <c r="DYH311" s="80"/>
      <c r="DYI311" s="80"/>
      <c r="DYJ311" s="80"/>
      <c r="DYK311" s="80"/>
      <c r="DYL311" s="80"/>
      <c r="DYM311" s="80"/>
      <c r="DYN311" s="80"/>
      <c r="DYO311" s="80"/>
      <c r="DYP311" s="80"/>
      <c r="DYQ311" s="80"/>
      <c r="DYR311" s="80"/>
      <c r="DYS311" s="80"/>
      <c r="DYT311" s="80"/>
      <c r="DYU311" s="80"/>
      <c r="DYV311" s="80"/>
      <c r="DYW311" s="80"/>
      <c r="DYX311" s="80"/>
      <c r="DYY311" s="80"/>
      <c r="DYZ311" s="80"/>
      <c r="DZA311" s="80"/>
      <c r="DZB311" s="80"/>
      <c r="DZC311" s="80"/>
      <c r="DZD311" s="80"/>
      <c r="DZE311" s="80"/>
      <c r="DZF311" s="80"/>
      <c r="DZG311" s="80"/>
      <c r="DZH311" s="80"/>
      <c r="DZI311" s="80"/>
      <c r="DZJ311" s="80"/>
      <c r="DZK311" s="80"/>
      <c r="DZL311" s="80"/>
      <c r="DZM311" s="80"/>
      <c r="DZN311" s="80"/>
      <c r="DZO311" s="80"/>
      <c r="DZP311" s="80"/>
      <c r="DZQ311" s="80"/>
      <c r="DZR311" s="80"/>
      <c r="DZS311" s="80"/>
      <c r="DZT311" s="80"/>
      <c r="DZU311" s="80"/>
      <c r="DZV311" s="80"/>
      <c r="DZW311" s="80"/>
      <c r="DZX311" s="80"/>
      <c r="DZY311" s="80"/>
      <c r="DZZ311" s="80"/>
      <c r="EAA311" s="80"/>
      <c r="EAB311" s="80"/>
      <c r="EAC311" s="80"/>
      <c r="EAD311" s="80"/>
      <c r="EAE311" s="80"/>
      <c r="EAF311" s="80"/>
      <c r="EAG311" s="80"/>
      <c r="EAH311" s="80"/>
      <c r="EAI311" s="80"/>
      <c r="EAJ311" s="80"/>
      <c r="EAK311" s="80"/>
      <c r="EAL311" s="80"/>
      <c r="EAM311" s="80"/>
      <c r="EAN311" s="80"/>
      <c r="EAO311" s="80"/>
      <c r="EAP311" s="80"/>
      <c r="EAQ311" s="80"/>
      <c r="EAR311" s="80"/>
      <c r="EAS311" s="80"/>
      <c r="EAT311" s="80"/>
      <c r="EAU311" s="80"/>
      <c r="EAV311" s="80"/>
      <c r="EAW311" s="80"/>
      <c r="EAX311" s="80"/>
      <c r="EAY311" s="80"/>
      <c r="EAZ311" s="80"/>
      <c r="EBA311" s="80"/>
      <c r="EBB311" s="80"/>
      <c r="EBC311" s="80"/>
      <c r="EBD311" s="80"/>
      <c r="EBE311" s="80"/>
      <c r="EBF311" s="80"/>
      <c r="EBG311" s="80"/>
      <c r="EBH311" s="80"/>
      <c r="EBI311" s="80"/>
      <c r="EBJ311" s="80"/>
      <c r="EBK311" s="80"/>
      <c r="EBL311" s="80"/>
      <c r="EBM311" s="80"/>
      <c r="EBN311" s="80"/>
      <c r="EBO311" s="80"/>
      <c r="EBP311" s="80"/>
      <c r="EBQ311" s="80"/>
      <c r="EBR311" s="80"/>
      <c r="EBS311" s="80"/>
      <c r="EBT311" s="80"/>
      <c r="EBU311" s="80"/>
      <c r="EBV311" s="80"/>
      <c r="EBW311" s="80"/>
      <c r="EBX311" s="80"/>
      <c r="EBY311" s="80"/>
      <c r="EBZ311" s="80"/>
      <c r="ECA311" s="80"/>
      <c r="ECB311" s="80"/>
      <c r="ECC311" s="80"/>
      <c r="ECD311" s="80"/>
      <c r="ECE311" s="80"/>
      <c r="ECF311" s="80"/>
      <c r="ECG311" s="80"/>
      <c r="ECH311" s="80"/>
      <c r="ECI311" s="80"/>
      <c r="ECJ311" s="80"/>
      <c r="ECK311" s="80"/>
      <c r="ECL311" s="80"/>
      <c r="ECM311" s="80"/>
      <c r="ECN311" s="80"/>
      <c r="ECO311" s="80"/>
      <c r="ECP311" s="80"/>
      <c r="ECQ311" s="80"/>
      <c r="ECR311" s="80"/>
      <c r="ECS311" s="80"/>
      <c r="ECT311" s="80"/>
      <c r="ECU311" s="80"/>
      <c r="ECV311" s="80"/>
      <c r="ECW311" s="80"/>
      <c r="ECX311" s="80"/>
      <c r="ECY311" s="80"/>
      <c r="ECZ311" s="80"/>
      <c r="EDA311" s="80"/>
      <c r="EDB311" s="80"/>
      <c r="EDC311" s="80"/>
      <c r="EDD311" s="80"/>
      <c r="EDE311" s="80"/>
      <c r="EDF311" s="80"/>
      <c r="EDG311" s="80"/>
      <c r="EDH311" s="80"/>
      <c r="EDI311" s="80"/>
      <c r="EDJ311" s="80"/>
      <c r="EDK311" s="80"/>
      <c r="EDL311" s="80"/>
      <c r="EDM311" s="80"/>
      <c r="EDN311" s="80"/>
      <c r="EDO311" s="80"/>
      <c r="EDP311" s="80"/>
      <c r="EDQ311" s="80"/>
      <c r="EDR311" s="80"/>
      <c r="EDS311" s="80"/>
      <c r="EDT311" s="80"/>
      <c r="EDU311" s="80"/>
      <c r="EDV311" s="80"/>
      <c r="EDW311" s="80"/>
      <c r="EDX311" s="80"/>
      <c r="EDY311" s="80"/>
      <c r="EDZ311" s="80"/>
      <c r="EEA311" s="80"/>
      <c r="EEB311" s="80"/>
      <c r="EEC311" s="80"/>
      <c r="EED311" s="80"/>
      <c r="EEE311" s="80"/>
      <c r="EEF311" s="80"/>
      <c r="EEG311" s="80"/>
      <c r="EEH311" s="80"/>
      <c r="EEI311" s="80"/>
      <c r="EEJ311" s="80"/>
      <c r="EEK311" s="80"/>
      <c r="EEL311" s="80"/>
      <c r="EEM311" s="80"/>
      <c r="EEN311" s="80"/>
      <c r="EEO311" s="80"/>
      <c r="EEP311" s="80"/>
      <c r="EEQ311" s="80"/>
      <c r="EER311" s="80"/>
      <c r="EES311" s="80"/>
      <c r="EET311" s="80"/>
      <c r="EEU311" s="80"/>
      <c r="EEV311" s="80"/>
      <c r="EEW311" s="80"/>
      <c r="EEX311" s="80"/>
      <c r="EEY311" s="80"/>
      <c r="EEZ311" s="80"/>
      <c r="EFA311" s="80"/>
      <c r="EFB311" s="80"/>
      <c r="EFC311" s="80"/>
      <c r="EFD311" s="80"/>
      <c r="EFE311" s="80"/>
      <c r="EFF311" s="80"/>
      <c r="EFG311" s="80"/>
      <c r="EFH311" s="80"/>
      <c r="EFI311" s="80"/>
      <c r="EFJ311" s="80"/>
      <c r="EFK311" s="80"/>
      <c r="EFL311" s="80"/>
      <c r="EFM311" s="80"/>
      <c r="EFN311" s="80"/>
      <c r="EFO311" s="80"/>
      <c r="EFP311" s="80"/>
      <c r="EFQ311" s="80"/>
      <c r="EFR311" s="80"/>
      <c r="EFS311" s="80"/>
      <c r="EFT311" s="80"/>
      <c r="EFU311" s="80"/>
      <c r="EFV311" s="80"/>
      <c r="EFW311" s="80"/>
      <c r="EFX311" s="80"/>
      <c r="EFY311" s="80"/>
      <c r="EFZ311" s="80"/>
      <c r="EGA311" s="80"/>
      <c r="EGB311" s="80"/>
      <c r="EGC311" s="80"/>
      <c r="EGD311" s="80"/>
      <c r="EGE311" s="80"/>
      <c r="EGF311" s="80"/>
      <c r="EGG311" s="80"/>
      <c r="EGH311" s="80"/>
      <c r="EGI311" s="80"/>
      <c r="EGJ311" s="80"/>
      <c r="EGK311" s="80"/>
      <c r="EGL311" s="80"/>
      <c r="EGM311" s="80"/>
      <c r="EGN311" s="80"/>
      <c r="EGO311" s="80"/>
      <c r="EGP311" s="80"/>
      <c r="EGQ311" s="80"/>
      <c r="EGR311" s="80"/>
      <c r="EGS311" s="80"/>
      <c r="EGT311" s="80"/>
      <c r="EGU311" s="80"/>
      <c r="EGV311" s="80"/>
      <c r="EGW311" s="80"/>
      <c r="EGX311" s="80"/>
      <c r="EGY311" s="80"/>
      <c r="EGZ311" s="80"/>
      <c r="EHA311" s="80"/>
      <c r="EHB311" s="80"/>
      <c r="EHC311" s="80"/>
      <c r="EHD311" s="80"/>
      <c r="EHE311" s="80"/>
      <c r="EHF311" s="80"/>
      <c r="EHG311" s="80"/>
      <c r="EHH311" s="80"/>
      <c r="EHI311" s="80"/>
      <c r="EHJ311" s="80"/>
      <c r="EHK311" s="80"/>
      <c r="EHL311" s="80"/>
      <c r="EHM311" s="80"/>
      <c r="EHN311" s="80"/>
      <c r="EHO311" s="80"/>
      <c r="EHP311" s="80"/>
      <c r="EHQ311" s="80"/>
      <c r="EHR311" s="80"/>
      <c r="EHS311" s="80"/>
      <c r="EHT311" s="80"/>
      <c r="EHU311" s="80"/>
      <c r="EHV311" s="80"/>
      <c r="EHW311" s="80"/>
      <c r="EHX311" s="80"/>
      <c r="EHY311" s="80"/>
      <c r="EHZ311" s="80"/>
      <c r="EIA311" s="80"/>
      <c r="EIB311" s="80"/>
      <c r="EIC311" s="80"/>
      <c r="EID311" s="80"/>
      <c r="EIE311" s="80"/>
      <c r="EIF311" s="80"/>
      <c r="EIG311" s="80"/>
      <c r="EIH311" s="80"/>
      <c r="EII311" s="80"/>
      <c r="EIJ311" s="80"/>
      <c r="EIK311" s="80"/>
      <c r="EIL311" s="80"/>
      <c r="EIM311" s="80"/>
      <c r="EIN311" s="80"/>
      <c r="EIO311" s="80"/>
      <c r="EIP311" s="80"/>
      <c r="EIQ311" s="80"/>
      <c r="EIR311" s="80"/>
      <c r="EIS311" s="80"/>
      <c r="EIT311" s="80"/>
      <c r="EIU311" s="80"/>
      <c r="EIV311" s="80"/>
      <c r="EIW311" s="80"/>
      <c r="EIX311" s="80"/>
      <c r="EIY311" s="80"/>
      <c r="EIZ311" s="80"/>
      <c r="EJA311" s="80"/>
      <c r="EJB311" s="80"/>
      <c r="EJC311" s="80"/>
      <c r="EJD311" s="80"/>
      <c r="EJE311" s="80"/>
      <c r="EJF311" s="80"/>
      <c r="EJG311" s="80"/>
      <c r="EJH311" s="80"/>
      <c r="EJI311" s="80"/>
      <c r="EJJ311" s="80"/>
      <c r="EJK311" s="80"/>
      <c r="EJL311" s="80"/>
      <c r="EJM311" s="80"/>
      <c r="EJN311" s="80"/>
      <c r="EJO311" s="80"/>
      <c r="EJP311" s="80"/>
      <c r="EJQ311" s="80"/>
      <c r="EJR311" s="80"/>
      <c r="EJS311" s="80"/>
      <c r="EJT311" s="80"/>
      <c r="EJU311" s="80"/>
      <c r="EJV311" s="80"/>
      <c r="EJW311" s="80"/>
      <c r="EJX311" s="80"/>
      <c r="EJY311" s="80"/>
      <c r="EJZ311" s="80"/>
      <c r="EKA311" s="80"/>
      <c r="EKB311" s="80"/>
      <c r="EKC311" s="80"/>
      <c r="EKD311" s="80"/>
      <c r="EKE311" s="80"/>
      <c r="EKF311" s="80"/>
      <c r="EKG311" s="80"/>
      <c r="EKH311" s="80"/>
      <c r="EKI311" s="80"/>
      <c r="EKJ311" s="80"/>
      <c r="EKK311" s="80"/>
      <c r="EKL311" s="80"/>
      <c r="EKM311" s="80"/>
      <c r="EKN311" s="80"/>
      <c r="EKO311" s="80"/>
      <c r="EKP311" s="80"/>
      <c r="EKQ311" s="80"/>
      <c r="EKR311" s="80"/>
      <c r="EKS311" s="80"/>
      <c r="EKT311" s="80"/>
      <c r="EKU311" s="80"/>
      <c r="EKV311" s="80"/>
      <c r="EKW311" s="80"/>
      <c r="EKX311" s="80"/>
      <c r="EKY311" s="80"/>
      <c r="EKZ311" s="80"/>
      <c r="ELA311" s="80"/>
      <c r="ELB311" s="80"/>
      <c r="ELC311" s="80"/>
      <c r="ELD311" s="80"/>
      <c r="ELE311" s="80"/>
      <c r="ELF311" s="80"/>
      <c r="ELG311" s="80"/>
      <c r="ELH311" s="80"/>
      <c r="ELI311" s="80"/>
      <c r="ELJ311" s="80"/>
      <c r="ELK311" s="80"/>
      <c r="ELL311" s="80"/>
      <c r="ELM311" s="80"/>
      <c r="ELN311" s="80"/>
      <c r="ELO311" s="80"/>
      <c r="ELP311" s="80"/>
      <c r="ELQ311" s="80"/>
      <c r="ELR311" s="80"/>
      <c r="ELS311" s="80"/>
      <c r="ELT311" s="80"/>
      <c r="ELU311" s="80"/>
      <c r="ELV311" s="80"/>
      <c r="ELW311" s="80"/>
      <c r="ELX311" s="80"/>
      <c r="ELY311" s="80"/>
      <c r="ELZ311" s="80"/>
      <c r="EMA311" s="80"/>
      <c r="EMB311" s="80"/>
      <c r="EMC311" s="80"/>
      <c r="EMD311" s="80"/>
      <c r="EME311" s="80"/>
      <c r="EMF311" s="80"/>
      <c r="EMG311" s="80"/>
      <c r="EMH311" s="80"/>
      <c r="EMI311" s="80"/>
      <c r="EMJ311" s="80"/>
      <c r="EMK311" s="80"/>
      <c r="EML311" s="80"/>
      <c r="EMM311" s="80"/>
      <c r="EMN311" s="80"/>
      <c r="EMO311" s="80"/>
      <c r="EMP311" s="80"/>
      <c r="EMQ311" s="80"/>
      <c r="EMR311" s="80"/>
      <c r="EMS311" s="80"/>
      <c r="EMT311" s="80"/>
      <c r="EMU311" s="80"/>
      <c r="EMV311" s="80"/>
      <c r="EMW311" s="80"/>
      <c r="EMX311" s="80"/>
      <c r="EMY311" s="80"/>
      <c r="EMZ311" s="80"/>
      <c r="ENA311" s="80"/>
      <c r="ENB311" s="80"/>
      <c r="ENC311" s="80"/>
      <c r="END311" s="80"/>
      <c r="ENE311" s="80"/>
      <c r="ENF311" s="80"/>
      <c r="ENG311" s="80"/>
      <c r="ENH311" s="80"/>
      <c r="ENI311" s="80"/>
      <c r="ENJ311" s="80"/>
      <c r="ENK311" s="80"/>
      <c r="ENL311" s="80"/>
      <c r="ENM311" s="80"/>
      <c r="ENN311" s="80"/>
      <c r="ENO311" s="80"/>
      <c r="ENP311" s="80"/>
      <c r="ENQ311" s="80"/>
      <c r="ENR311" s="80"/>
      <c r="ENS311" s="80"/>
      <c r="ENT311" s="80"/>
      <c r="ENU311" s="80"/>
      <c r="ENV311" s="80"/>
      <c r="ENW311" s="80"/>
      <c r="ENX311" s="80"/>
      <c r="ENY311" s="80"/>
      <c r="ENZ311" s="80"/>
      <c r="EOA311" s="80"/>
      <c r="EOB311" s="80"/>
      <c r="EOC311" s="80"/>
      <c r="EOD311" s="80"/>
      <c r="EOE311" s="80"/>
      <c r="EOF311" s="80"/>
      <c r="EOG311" s="80"/>
      <c r="EOH311" s="80"/>
      <c r="EOI311" s="80"/>
      <c r="EOJ311" s="80"/>
      <c r="EOK311" s="80"/>
      <c r="EOL311" s="80"/>
      <c r="EOM311" s="80"/>
      <c r="EON311" s="80"/>
      <c r="EOO311" s="80"/>
      <c r="EOP311" s="80"/>
      <c r="EOQ311" s="80"/>
      <c r="EOR311" s="80"/>
      <c r="EOS311" s="80"/>
      <c r="EOT311" s="80"/>
      <c r="EOU311" s="80"/>
      <c r="EOV311" s="80"/>
      <c r="EOW311" s="80"/>
      <c r="EOX311" s="80"/>
      <c r="EOY311" s="80"/>
      <c r="EOZ311" s="80"/>
      <c r="EPA311" s="80"/>
      <c r="EPB311" s="80"/>
      <c r="EPC311" s="80"/>
      <c r="EPD311" s="80"/>
      <c r="EPE311" s="80"/>
      <c r="EPF311" s="80"/>
      <c r="EPG311" s="80"/>
      <c r="EPH311" s="80"/>
      <c r="EPI311" s="80"/>
      <c r="EPJ311" s="80"/>
      <c r="EPK311" s="80"/>
      <c r="EPL311" s="80"/>
      <c r="EPM311" s="80"/>
      <c r="EPN311" s="80"/>
      <c r="EPO311" s="80"/>
      <c r="EPP311" s="80"/>
      <c r="EPQ311" s="80"/>
      <c r="EPR311" s="80"/>
      <c r="EPS311" s="80"/>
      <c r="EPT311" s="80"/>
      <c r="EPU311" s="80"/>
      <c r="EPV311" s="80"/>
      <c r="EPW311" s="80"/>
      <c r="EPX311" s="80"/>
      <c r="EPY311" s="80"/>
      <c r="EPZ311" s="80"/>
      <c r="EQA311" s="80"/>
      <c r="EQB311" s="80"/>
      <c r="EQC311" s="80"/>
      <c r="EQD311" s="80"/>
      <c r="EQE311" s="80"/>
      <c r="EQF311" s="80"/>
      <c r="EQG311" s="80"/>
      <c r="EQH311" s="80"/>
      <c r="EQI311" s="80"/>
      <c r="EQJ311" s="80"/>
      <c r="EQK311" s="80"/>
      <c r="EQL311" s="80"/>
      <c r="EQM311" s="80"/>
      <c r="EQN311" s="80"/>
      <c r="EQO311" s="80"/>
      <c r="EQP311" s="80"/>
      <c r="EQQ311" s="80"/>
      <c r="EQR311" s="80"/>
      <c r="EQS311" s="80"/>
      <c r="EQT311" s="80"/>
      <c r="EQU311" s="80"/>
      <c r="EQV311" s="80"/>
      <c r="EQW311" s="80"/>
      <c r="EQX311" s="80"/>
      <c r="EQY311" s="80"/>
      <c r="EQZ311" s="80"/>
      <c r="ERA311" s="80"/>
      <c r="ERB311" s="80"/>
      <c r="ERC311" s="80"/>
      <c r="ERD311" s="80"/>
      <c r="ERE311" s="80"/>
      <c r="ERF311" s="80"/>
      <c r="ERG311" s="80"/>
      <c r="ERH311" s="80"/>
      <c r="ERI311" s="80"/>
      <c r="ERJ311" s="80"/>
      <c r="ERK311" s="80"/>
      <c r="ERL311" s="80"/>
      <c r="ERM311" s="80"/>
      <c r="ERN311" s="80"/>
      <c r="ERO311" s="80"/>
      <c r="ERP311" s="80"/>
      <c r="ERQ311" s="80"/>
      <c r="ERR311" s="80"/>
      <c r="ERS311" s="80"/>
      <c r="ERT311" s="80"/>
      <c r="ERU311" s="80"/>
      <c r="ERV311" s="80"/>
      <c r="ERW311" s="80"/>
      <c r="ERX311" s="80"/>
      <c r="ERY311" s="80"/>
      <c r="ERZ311" s="80"/>
      <c r="ESA311" s="80"/>
      <c r="ESB311" s="80"/>
      <c r="ESC311" s="80"/>
      <c r="ESD311" s="80"/>
      <c r="ESE311" s="80"/>
      <c r="ESF311" s="80"/>
      <c r="ESG311" s="80"/>
      <c r="ESH311" s="80"/>
      <c r="ESI311" s="80"/>
      <c r="ESJ311" s="80"/>
      <c r="ESK311" s="80"/>
      <c r="ESL311" s="80"/>
      <c r="ESM311" s="80"/>
      <c r="ESN311" s="80"/>
      <c r="ESO311" s="80"/>
      <c r="ESP311" s="80"/>
      <c r="ESQ311" s="80"/>
      <c r="ESR311" s="80"/>
      <c r="ESS311" s="80"/>
      <c r="EST311" s="80"/>
      <c r="ESU311" s="80"/>
      <c r="ESV311" s="80"/>
      <c r="ESW311" s="80"/>
      <c r="ESX311" s="80"/>
      <c r="ESY311" s="80"/>
      <c r="ESZ311" s="80"/>
      <c r="ETA311" s="80"/>
      <c r="ETB311" s="80"/>
      <c r="ETC311" s="80"/>
      <c r="ETD311" s="80"/>
      <c r="ETE311" s="80"/>
      <c r="ETF311" s="80"/>
      <c r="ETG311" s="80"/>
      <c r="ETH311" s="80"/>
      <c r="ETI311" s="80"/>
      <c r="ETJ311" s="80"/>
      <c r="ETK311" s="80"/>
      <c r="ETL311" s="80"/>
      <c r="ETM311" s="80"/>
      <c r="ETN311" s="80"/>
      <c r="ETO311" s="80"/>
      <c r="ETP311" s="80"/>
      <c r="ETQ311" s="80"/>
      <c r="ETR311" s="80"/>
      <c r="ETS311" s="80"/>
      <c r="ETT311" s="80"/>
      <c r="ETU311" s="80"/>
      <c r="ETV311" s="80"/>
      <c r="ETW311" s="80"/>
      <c r="ETX311" s="80"/>
      <c r="ETY311" s="80"/>
      <c r="ETZ311" s="80"/>
      <c r="EUA311" s="80"/>
      <c r="EUB311" s="80"/>
      <c r="EUC311" s="80"/>
      <c r="EUD311" s="80"/>
      <c r="EUE311" s="80"/>
      <c r="EUF311" s="80"/>
      <c r="EUG311" s="80"/>
      <c r="EUH311" s="80"/>
      <c r="EUI311" s="80"/>
      <c r="EUJ311" s="80"/>
      <c r="EUK311" s="80"/>
      <c r="EUL311" s="80"/>
      <c r="EUM311" s="80"/>
      <c r="EUN311" s="80"/>
      <c r="EUO311" s="80"/>
      <c r="EUP311" s="80"/>
      <c r="EUQ311" s="80"/>
      <c r="EUR311" s="80"/>
      <c r="EUS311" s="80"/>
      <c r="EUT311" s="80"/>
      <c r="EUU311" s="80"/>
      <c r="EUV311" s="80"/>
      <c r="EUW311" s="80"/>
      <c r="EUX311" s="80"/>
      <c r="EUY311" s="80"/>
      <c r="EUZ311" s="80"/>
      <c r="EVA311" s="80"/>
      <c r="EVB311" s="80"/>
      <c r="EVC311" s="80"/>
      <c r="EVD311" s="80"/>
      <c r="EVE311" s="80"/>
      <c r="EVF311" s="80"/>
      <c r="EVG311" s="80"/>
      <c r="EVH311" s="80"/>
      <c r="EVI311" s="80"/>
      <c r="EVJ311" s="80"/>
      <c r="EVK311" s="80"/>
      <c r="EVL311" s="80"/>
      <c r="EVM311" s="80"/>
      <c r="EVN311" s="80"/>
      <c r="EVO311" s="80"/>
      <c r="EVP311" s="80"/>
      <c r="EVQ311" s="80"/>
      <c r="EVR311" s="80"/>
      <c r="EVS311" s="80"/>
      <c r="EVT311" s="80"/>
      <c r="EVU311" s="80"/>
      <c r="EVV311" s="80"/>
      <c r="EVW311" s="80"/>
      <c r="EVX311" s="80"/>
      <c r="EVY311" s="80"/>
      <c r="EVZ311" s="80"/>
      <c r="EWA311" s="80"/>
      <c r="EWB311" s="80"/>
      <c r="EWC311" s="80"/>
      <c r="EWD311" s="80"/>
      <c r="EWE311" s="80"/>
      <c r="EWF311" s="80"/>
      <c r="EWG311" s="80"/>
      <c r="EWH311" s="80"/>
      <c r="EWI311" s="80"/>
      <c r="EWJ311" s="80"/>
      <c r="EWK311" s="80"/>
      <c r="EWL311" s="80"/>
      <c r="EWM311" s="80"/>
      <c r="EWN311" s="80"/>
      <c r="EWO311" s="80"/>
      <c r="EWP311" s="80"/>
      <c r="EWQ311" s="80"/>
      <c r="EWR311" s="80"/>
      <c r="EWS311" s="80"/>
      <c r="EWT311" s="80"/>
      <c r="EWU311" s="80"/>
      <c r="EWV311" s="80"/>
      <c r="EWW311" s="80"/>
      <c r="EWX311" s="80"/>
      <c r="EWY311" s="80"/>
      <c r="EWZ311" s="80"/>
      <c r="EXA311" s="80"/>
      <c r="EXB311" s="80"/>
      <c r="EXC311" s="80"/>
      <c r="EXD311" s="80"/>
      <c r="EXE311" s="80"/>
      <c r="EXF311" s="80"/>
      <c r="EXG311" s="80"/>
      <c r="EXH311" s="80"/>
      <c r="EXI311" s="80"/>
      <c r="EXJ311" s="80"/>
      <c r="EXK311" s="80"/>
      <c r="EXL311" s="80"/>
      <c r="EXM311" s="80"/>
      <c r="EXN311" s="80"/>
      <c r="EXO311" s="80"/>
      <c r="EXP311" s="80"/>
      <c r="EXQ311" s="80"/>
      <c r="EXR311" s="80"/>
      <c r="EXS311" s="80"/>
      <c r="EXT311" s="80"/>
      <c r="EXU311" s="80"/>
      <c r="EXV311" s="80"/>
      <c r="EXW311" s="80"/>
      <c r="EXX311" s="80"/>
      <c r="EXY311" s="80"/>
      <c r="EXZ311" s="80"/>
      <c r="EYA311" s="80"/>
      <c r="EYB311" s="80"/>
      <c r="EYC311" s="80"/>
      <c r="EYD311" s="80"/>
      <c r="EYE311" s="80"/>
      <c r="EYF311" s="80"/>
      <c r="EYG311" s="80"/>
      <c r="EYH311" s="80"/>
      <c r="EYI311" s="80"/>
      <c r="EYJ311" s="80"/>
      <c r="EYK311" s="80"/>
      <c r="EYL311" s="80"/>
      <c r="EYM311" s="80"/>
      <c r="EYN311" s="80"/>
      <c r="EYO311" s="80"/>
      <c r="EYP311" s="80"/>
      <c r="EYQ311" s="80"/>
      <c r="EYR311" s="80"/>
      <c r="EYS311" s="80"/>
      <c r="EYT311" s="80"/>
      <c r="EYU311" s="80"/>
      <c r="EYV311" s="80"/>
      <c r="EYW311" s="80"/>
      <c r="EYX311" s="80"/>
      <c r="EYY311" s="80"/>
      <c r="EYZ311" s="80"/>
      <c r="EZA311" s="80"/>
      <c r="EZB311" s="80"/>
      <c r="EZC311" s="80"/>
      <c r="EZD311" s="80"/>
      <c r="EZE311" s="80"/>
      <c r="EZF311" s="80"/>
      <c r="EZG311" s="80"/>
      <c r="EZH311" s="80"/>
      <c r="EZI311" s="80"/>
      <c r="EZJ311" s="80"/>
      <c r="EZK311" s="80"/>
      <c r="EZL311" s="80"/>
      <c r="EZM311" s="80"/>
      <c r="EZN311" s="80"/>
      <c r="EZO311" s="80"/>
      <c r="EZP311" s="80"/>
      <c r="EZQ311" s="80"/>
      <c r="EZR311" s="80"/>
      <c r="EZS311" s="80"/>
      <c r="EZT311" s="80"/>
      <c r="EZU311" s="80"/>
      <c r="EZV311" s="80"/>
      <c r="EZW311" s="80"/>
      <c r="EZX311" s="80"/>
      <c r="EZY311" s="80"/>
      <c r="EZZ311" s="80"/>
      <c r="FAA311" s="80"/>
      <c r="FAB311" s="80"/>
      <c r="FAC311" s="80"/>
      <c r="FAD311" s="80"/>
      <c r="FAE311" s="80"/>
      <c r="FAF311" s="80"/>
      <c r="FAG311" s="80"/>
      <c r="FAH311" s="80"/>
      <c r="FAI311" s="80"/>
      <c r="FAJ311" s="80"/>
      <c r="FAK311" s="80"/>
      <c r="FAL311" s="80"/>
      <c r="FAM311" s="80"/>
      <c r="FAN311" s="80"/>
      <c r="FAO311" s="80"/>
      <c r="FAP311" s="80"/>
      <c r="FAQ311" s="80"/>
      <c r="FAR311" s="80"/>
      <c r="FAS311" s="80"/>
      <c r="FAT311" s="80"/>
      <c r="FAU311" s="80"/>
      <c r="FAV311" s="80"/>
      <c r="FAW311" s="80"/>
      <c r="FAX311" s="80"/>
      <c r="FAY311" s="80"/>
      <c r="FAZ311" s="80"/>
      <c r="FBA311" s="80"/>
      <c r="FBB311" s="80"/>
      <c r="FBC311" s="80"/>
      <c r="FBD311" s="80"/>
      <c r="FBE311" s="80"/>
      <c r="FBF311" s="80"/>
      <c r="FBG311" s="80"/>
      <c r="FBH311" s="80"/>
      <c r="FBI311" s="80"/>
      <c r="FBJ311" s="80"/>
      <c r="FBK311" s="80"/>
      <c r="FBL311" s="80"/>
      <c r="FBM311" s="80"/>
      <c r="FBN311" s="80"/>
      <c r="FBO311" s="80"/>
      <c r="FBP311" s="80"/>
      <c r="FBQ311" s="80"/>
      <c r="FBR311" s="80"/>
      <c r="FBS311" s="80"/>
      <c r="FBT311" s="80"/>
      <c r="FBU311" s="80"/>
      <c r="FBV311" s="80"/>
      <c r="FBW311" s="80"/>
      <c r="FBX311" s="80"/>
      <c r="FBY311" s="80"/>
      <c r="FBZ311" s="80"/>
      <c r="FCA311" s="80"/>
      <c r="FCB311" s="80"/>
      <c r="FCC311" s="80"/>
      <c r="FCD311" s="80"/>
      <c r="FCE311" s="80"/>
      <c r="FCF311" s="80"/>
      <c r="FCG311" s="80"/>
      <c r="FCH311" s="80"/>
      <c r="FCI311" s="80"/>
      <c r="FCJ311" s="80"/>
      <c r="FCK311" s="80"/>
      <c r="FCL311" s="80"/>
      <c r="FCM311" s="80"/>
      <c r="FCN311" s="80"/>
      <c r="FCO311" s="80"/>
      <c r="FCP311" s="80"/>
      <c r="FCQ311" s="80"/>
      <c r="FCR311" s="80"/>
      <c r="FCS311" s="80"/>
      <c r="FCT311" s="80"/>
      <c r="FCU311" s="80"/>
      <c r="FCV311" s="80"/>
      <c r="FCW311" s="80"/>
      <c r="FCX311" s="80"/>
      <c r="FCY311" s="80"/>
      <c r="FCZ311" s="80"/>
      <c r="FDA311" s="80"/>
      <c r="FDB311" s="80"/>
      <c r="FDC311" s="80"/>
      <c r="FDD311" s="80"/>
      <c r="FDE311" s="80"/>
      <c r="FDF311" s="80"/>
      <c r="FDG311" s="80"/>
      <c r="FDH311" s="80"/>
      <c r="FDI311" s="80"/>
      <c r="FDJ311" s="80"/>
      <c r="FDK311" s="80"/>
      <c r="FDL311" s="80"/>
      <c r="FDM311" s="80"/>
      <c r="FDN311" s="80"/>
      <c r="FDO311" s="80"/>
      <c r="FDP311" s="80"/>
      <c r="FDQ311" s="80"/>
      <c r="FDR311" s="80"/>
      <c r="FDS311" s="80"/>
      <c r="FDT311" s="80"/>
      <c r="FDU311" s="80"/>
      <c r="FDV311" s="80"/>
      <c r="FDW311" s="80"/>
      <c r="FDX311" s="80"/>
      <c r="FDY311" s="80"/>
      <c r="FDZ311" s="80"/>
      <c r="FEA311" s="80"/>
      <c r="FEB311" s="80"/>
      <c r="FEC311" s="80"/>
      <c r="FED311" s="80"/>
      <c r="FEE311" s="80"/>
      <c r="FEF311" s="80"/>
      <c r="FEG311" s="80"/>
      <c r="FEH311" s="80"/>
      <c r="FEI311" s="80"/>
      <c r="FEJ311" s="80"/>
      <c r="FEK311" s="80"/>
      <c r="FEL311" s="80"/>
      <c r="FEM311" s="80"/>
      <c r="FEN311" s="80"/>
      <c r="FEO311" s="80"/>
      <c r="FEP311" s="80"/>
      <c r="FEQ311" s="80"/>
      <c r="FER311" s="80"/>
      <c r="FES311" s="80"/>
      <c r="FET311" s="80"/>
      <c r="FEU311" s="80"/>
      <c r="FEV311" s="80"/>
      <c r="FEW311" s="80"/>
      <c r="FEX311" s="80"/>
      <c r="FEY311" s="80"/>
      <c r="FEZ311" s="80"/>
      <c r="FFA311" s="80"/>
      <c r="FFB311" s="80"/>
      <c r="FFC311" s="80"/>
      <c r="FFD311" s="80"/>
      <c r="FFE311" s="80"/>
      <c r="FFF311" s="80"/>
      <c r="FFG311" s="80"/>
      <c r="FFH311" s="80"/>
      <c r="FFI311" s="80"/>
      <c r="FFJ311" s="80"/>
      <c r="FFK311" s="80"/>
      <c r="FFL311" s="80"/>
      <c r="FFM311" s="80"/>
      <c r="FFN311" s="80"/>
      <c r="FFO311" s="80"/>
      <c r="FFP311" s="80"/>
      <c r="FFQ311" s="80"/>
      <c r="FFR311" s="80"/>
      <c r="FFS311" s="80"/>
      <c r="FFT311" s="80"/>
      <c r="FFU311" s="80"/>
      <c r="FFV311" s="80"/>
      <c r="FFW311" s="80"/>
      <c r="FFX311" s="80"/>
      <c r="FFY311" s="80"/>
      <c r="FFZ311" s="80"/>
      <c r="FGA311" s="80"/>
      <c r="FGB311" s="80"/>
      <c r="FGC311" s="80"/>
      <c r="FGD311" s="80"/>
      <c r="FGE311" s="80"/>
      <c r="FGF311" s="80"/>
      <c r="FGG311" s="80"/>
      <c r="FGH311" s="80"/>
      <c r="FGI311" s="80"/>
      <c r="FGJ311" s="80"/>
      <c r="FGK311" s="80"/>
      <c r="FGL311" s="80"/>
      <c r="FGM311" s="80"/>
      <c r="FGN311" s="80"/>
      <c r="FGO311" s="80"/>
      <c r="FGP311" s="80"/>
      <c r="FGQ311" s="80"/>
      <c r="FGR311" s="80"/>
      <c r="FGS311" s="80"/>
      <c r="FGT311" s="80"/>
      <c r="FGU311" s="80"/>
      <c r="FGV311" s="80"/>
      <c r="FGW311" s="80"/>
      <c r="FGX311" s="80"/>
      <c r="FGY311" s="80"/>
      <c r="FGZ311" s="80"/>
      <c r="FHA311" s="80"/>
      <c r="FHB311" s="80"/>
      <c r="FHC311" s="80"/>
      <c r="FHD311" s="80"/>
      <c r="FHE311" s="80"/>
      <c r="FHF311" s="80"/>
      <c r="FHG311" s="80"/>
      <c r="FHH311" s="80"/>
      <c r="FHI311" s="80"/>
      <c r="FHJ311" s="80"/>
      <c r="FHK311" s="80"/>
      <c r="FHL311" s="80"/>
      <c r="FHM311" s="80"/>
      <c r="FHN311" s="80"/>
      <c r="FHO311" s="80"/>
      <c r="FHP311" s="80"/>
      <c r="FHQ311" s="80"/>
      <c r="FHR311" s="80"/>
      <c r="FHS311" s="80"/>
      <c r="FHT311" s="80"/>
      <c r="FHU311" s="80"/>
      <c r="FHV311" s="80"/>
      <c r="FHW311" s="80"/>
      <c r="FHX311" s="80"/>
      <c r="FHY311" s="80"/>
      <c r="FHZ311" s="80"/>
      <c r="FIA311" s="80"/>
      <c r="FIB311" s="80"/>
      <c r="FIC311" s="80"/>
      <c r="FID311" s="80"/>
      <c r="FIE311" s="80"/>
      <c r="FIF311" s="80"/>
      <c r="FIG311" s="80"/>
      <c r="FIH311" s="80"/>
      <c r="FII311" s="80"/>
      <c r="FIJ311" s="80"/>
      <c r="FIK311" s="80"/>
      <c r="FIL311" s="80"/>
      <c r="FIM311" s="80"/>
      <c r="FIN311" s="80"/>
      <c r="FIO311" s="80"/>
      <c r="FIP311" s="80"/>
      <c r="FIQ311" s="80"/>
      <c r="FIR311" s="80"/>
      <c r="FIS311" s="80"/>
      <c r="FIT311" s="80"/>
      <c r="FIU311" s="80"/>
      <c r="FIV311" s="80"/>
      <c r="FIW311" s="80"/>
      <c r="FIX311" s="80"/>
      <c r="FIY311" s="80"/>
      <c r="FIZ311" s="80"/>
      <c r="FJA311" s="80"/>
      <c r="FJB311" s="80"/>
      <c r="FJC311" s="80"/>
      <c r="FJD311" s="80"/>
      <c r="FJE311" s="80"/>
      <c r="FJF311" s="80"/>
      <c r="FJG311" s="80"/>
      <c r="FJH311" s="80"/>
      <c r="FJI311" s="80"/>
      <c r="FJJ311" s="80"/>
      <c r="FJK311" s="80"/>
      <c r="FJL311" s="80"/>
      <c r="FJM311" s="80"/>
      <c r="FJN311" s="80"/>
      <c r="FJO311" s="80"/>
      <c r="FJP311" s="80"/>
      <c r="FJQ311" s="80"/>
      <c r="FJR311" s="80"/>
      <c r="FJS311" s="80"/>
      <c r="FJT311" s="80"/>
      <c r="FJU311" s="80"/>
      <c r="FJV311" s="80"/>
      <c r="FJW311" s="80"/>
      <c r="FJX311" s="80"/>
      <c r="FJY311" s="80"/>
      <c r="FJZ311" s="80"/>
      <c r="FKA311" s="80"/>
      <c r="FKB311" s="80"/>
      <c r="FKC311" s="80"/>
      <c r="FKD311" s="80"/>
      <c r="FKE311" s="80"/>
      <c r="FKF311" s="80"/>
      <c r="FKG311" s="80"/>
      <c r="FKH311" s="80"/>
      <c r="FKI311" s="80"/>
      <c r="FKJ311" s="80"/>
      <c r="FKK311" s="80"/>
      <c r="FKL311" s="80"/>
      <c r="FKM311" s="80"/>
      <c r="FKN311" s="80"/>
      <c r="FKO311" s="80"/>
      <c r="FKP311" s="80"/>
      <c r="FKQ311" s="80"/>
      <c r="FKR311" s="80"/>
      <c r="FKS311" s="80"/>
      <c r="FKT311" s="80"/>
      <c r="FKU311" s="80"/>
      <c r="FKV311" s="80"/>
      <c r="FKW311" s="80"/>
      <c r="FKX311" s="80"/>
      <c r="FKY311" s="80"/>
      <c r="FKZ311" s="80"/>
      <c r="FLA311" s="80"/>
      <c r="FLB311" s="80"/>
      <c r="FLC311" s="80"/>
      <c r="FLD311" s="80"/>
      <c r="FLE311" s="80"/>
      <c r="FLF311" s="80"/>
      <c r="FLG311" s="80"/>
      <c r="FLH311" s="80"/>
      <c r="FLI311" s="80"/>
      <c r="FLJ311" s="80"/>
      <c r="FLK311" s="80"/>
      <c r="FLL311" s="80"/>
      <c r="FLM311" s="80"/>
      <c r="FLN311" s="80"/>
      <c r="FLO311" s="80"/>
      <c r="FLP311" s="80"/>
      <c r="FLQ311" s="80"/>
      <c r="FLR311" s="80"/>
      <c r="FLS311" s="80"/>
      <c r="FLT311" s="80"/>
      <c r="FLU311" s="80"/>
      <c r="FLV311" s="80"/>
      <c r="FLW311" s="80"/>
      <c r="FLX311" s="80"/>
      <c r="FLY311" s="80"/>
      <c r="FLZ311" s="80"/>
      <c r="FMA311" s="80"/>
      <c r="FMB311" s="80"/>
      <c r="FMC311" s="80"/>
      <c r="FMD311" s="80"/>
      <c r="FME311" s="80"/>
      <c r="FMF311" s="80"/>
      <c r="FMG311" s="80"/>
      <c r="FMH311" s="80"/>
      <c r="FMI311" s="80"/>
      <c r="FMJ311" s="80"/>
      <c r="FMK311" s="80"/>
      <c r="FML311" s="80"/>
      <c r="FMM311" s="80"/>
      <c r="FMN311" s="80"/>
      <c r="FMO311" s="80"/>
      <c r="FMP311" s="80"/>
      <c r="FMQ311" s="80"/>
      <c r="FMR311" s="80"/>
      <c r="FMS311" s="80"/>
      <c r="FMT311" s="80"/>
      <c r="FMU311" s="80"/>
      <c r="FMV311" s="80"/>
      <c r="FMW311" s="80"/>
      <c r="FMX311" s="80"/>
      <c r="FMY311" s="80"/>
      <c r="FMZ311" s="80"/>
      <c r="FNA311" s="80"/>
      <c r="FNB311" s="80"/>
      <c r="FNC311" s="80"/>
      <c r="FND311" s="80"/>
      <c r="FNE311" s="80"/>
      <c r="FNF311" s="80"/>
      <c r="FNG311" s="80"/>
      <c r="FNH311" s="80"/>
      <c r="FNI311" s="80"/>
      <c r="FNJ311" s="80"/>
      <c r="FNK311" s="80"/>
      <c r="FNL311" s="80"/>
      <c r="FNM311" s="80"/>
      <c r="FNN311" s="80"/>
      <c r="FNO311" s="80"/>
      <c r="FNP311" s="80"/>
      <c r="FNQ311" s="80"/>
      <c r="FNR311" s="80"/>
      <c r="FNS311" s="80"/>
      <c r="FNT311" s="80"/>
      <c r="FNU311" s="80"/>
      <c r="FNV311" s="80"/>
      <c r="FNW311" s="80"/>
      <c r="FNX311" s="80"/>
      <c r="FNY311" s="80"/>
      <c r="FNZ311" s="80"/>
      <c r="FOA311" s="80"/>
      <c r="FOB311" s="80"/>
      <c r="FOC311" s="80"/>
      <c r="FOD311" s="80"/>
      <c r="FOE311" s="80"/>
      <c r="FOF311" s="80"/>
      <c r="FOG311" s="80"/>
      <c r="FOH311" s="80"/>
      <c r="FOI311" s="80"/>
      <c r="FOJ311" s="80"/>
      <c r="FOK311" s="80"/>
      <c r="FOL311" s="80"/>
      <c r="FOM311" s="80"/>
      <c r="FON311" s="80"/>
      <c r="FOO311" s="80"/>
      <c r="FOP311" s="80"/>
      <c r="FOQ311" s="80"/>
      <c r="FOR311" s="80"/>
      <c r="FOS311" s="80"/>
      <c r="FOT311" s="80"/>
      <c r="FOU311" s="80"/>
      <c r="FOV311" s="80"/>
      <c r="FOW311" s="80"/>
      <c r="FOX311" s="80"/>
      <c r="FOY311" s="80"/>
      <c r="FOZ311" s="80"/>
      <c r="FPA311" s="80"/>
      <c r="FPB311" s="80"/>
      <c r="FPC311" s="80"/>
      <c r="FPD311" s="80"/>
      <c r="FPE311" s="80"/>
      <c r="FPF311" s="80"/>
      <c r="FPG311" s="80"/>
      <c r="FPH311" s="80"/>
      <c r="FPI311" s="80"/>
      <c r="FPJ311" s="80"/>
      <c r="FPK311" s="80"/>
      <c r="FPL311" s="80"/>
      <c r="FPM311" s="80"/>
      <c r="FPN311" s="80"/>
      <c r="FPO311" s="80"/>
      <c r="FPP311" s="80"/>
      <c r="FPQ311" s="80"/>
      <c r="FPR311" s="80"/>
      <c r="FPS311" s="80"/>
      <c r="FPT311" s="80"/>
      <c r="FPU311" s="80"/>
      <c r="FPV311" s="80"/>
      <c r="FPW311" s="80"/>
      <c r="FPX311" s="80"/>
      <c r="FPY311" s="80"/>
      <c r="FPZ311" s="80"/>
      <c r="FQA311" s="80"/>
      <c r="FQB311" s="80"/>
      <c r="FQC311" s="80"/>
      <c r="FQD311" s="80"/>
      <c r="FQE311" s="80"/>
      <c r="FQF311" s="80"/>
      <c r="FQG311" s="80"/>
      <c r="FQH311" s="80"/>
      <c r="FQI311" s="80"/>
      <c r="FQJ311" s="80"/>
      <c r="FQK311" s="80"/>
      <c r="FQL311" s="80"/>
      <c r="FQM311" s="80"/>
      <c r="FQN311" s="80"/>
      <c r="FQO311" s="80"/>
      <c r="FQP311" s="80"/>
      <c r="FQQ311" s="80"/>
      <c r="FQR311" s="80"/>
      <c r="FQS311" s="80"/>
      <c r="FQT311" s="80"/>
      <c r="FQU311" s="80"/>
      <c r="FQV311" s="80"/>
      <c r="FQW311" s="80"/>
      <c r="FQX311" s="80"/>
      <c r="FQY311" s="80"/>
      <c r="FQZ311" s="80"/>
      <c r="FRA311" s="80"/>
      <c r="FRB311" s="80"/>
      <c r="FRC311" s="80"/>
      <c r="FRD311" s="80"/>
      <c r="FRE311" s="80"/>
      <c r="FRF311" s="80"/>
      <c r="FRG311" s="80"/>
      <c r="FRH311" s="80"/>
      <c r="FRI311" s="80"/>
      <c r="FRJ311" s="80"/>
      <c r="FRK311" s="80"/>
      <c r="FRL311" s="80"/>
      <c r="FRM311" s="80"/>
      <c r="FRN311" s="80"/>
      <c r="FRO311" s="80"/>
      <c r="FRP311" s="80"/>
      <c r="FRQ311" s="80"/>
      <c r="FRR311" s="80"/>
      <c r="FRS311" s="80"/>
      <c r="FRT311" s="80"/>
      <c r="FRU311" s="80"/>
      <c r="FRV311" s="80"/>
      <c r="FRW311" s="80"/>
      <c r="FRX311" s="80"/>
      <c r="FRY311" s="80"/>
      <c r="FRZ311" s="80"/>
      <c r="FSA311" s="80"/>
      <c r="FSB311" s="80"/>
      <c r="FSC311" s="80"/>
      <c r="FSD311" s="80"/>
      <c r="FSE311" s="80"/>
      <c r="FSF311" s="80"/>
      <c r="FSG311" s="80"/>
      <c r="FSH311" s="80"/>
      <c r="FSI311" s="80"/>
      <c r="FSJ311" s="80"/>
      <c r="FSK311" s="80"/>
      <c r="FSL311" s="80"/>
      <c r="FSM311" s="80"/>
      <c r="FSN311" s="80"/>
      <c r="FSO311" s="80"/>
      <c r="FSP311" s="80"/>
      <c r="FSQ311" s="80"/>
      <c r="FSR311" s="80"/>
      <c r="FSS311" s="80"/>
      <c r="FST311" s="80"/>
      <c r="FSU311" s="80"/>
      <c r="FSV311" s="80"/>
      <c r="FSW311" s="80"/>
      <c r="FSX311" s="80"/>
      <c r="FSY311" s="80"/>
      <c r="FSZ311" s="80"/>
      <c r="FTA311" s="80"/>
      <c r="FTB311" s="80"/>
      <c r="FTC311" s="80"/>
      <c r="FTD311" s="80"/>
      <c r="FTE311" s="80"/>
      <c r="FTF311" s="80"/>
      <c r="FTG311" s="80"/>
      <c r="FTH311" s="80"/>
      <c r="FTI311" s="80"/>
      <c r="FTJ311" s="80"/>
      <c r="FTK311" s="80"/>
      <c r="FTL311" s="80"/>
      <c r="FTM311" s="80"/>
      <c r="FTN311" s="80"/>
      <c r="FTO311" s="80"/>
      <c r="FTP311" s="80"/>
      <c r="FTQ311" s="80"/>
      <c r="FTR311" s="80"/>
      <c r="FTS311" s="80"/>
      <c r="FTT311" s="80"/>
      <c r="FTU311" s="80"/>
      <c r="FTV311" s="80"/>
      <c r="FTW311" s="80"/>
      <c r="FTX311" s="80"/>
      <c r="FTY311" s="80"/>
      <c r="FTZ311" s="80"/>
      <c r="FUA311" s="80"/>
      <c r="FUB311" s="80"/>
      <c r="FUC311" s="80"/>
      <c r="FUD311" s="80"/>
      <c r="FUE311" s="80"/>
      <c r="FUF311" s="80"/>
      <c r="FUG311" s="80"/>
      <c r="FUH311" s="80"/>
      <c r="FUI311" s="80"/>
      <c r="FUJ311" s="80"/>
      <c r="FUK311" s="80"/>
      <c r="FUL311" s="80"/>
      <c r="FUM311" s="80"/>
      <c r="FUN311" s="80"/>
      <c r="FUO311" s="80"/>
      <c r="FUP311" s="80"/>
      <c r="FUQ311" s="80"/>
      <c r="FUR311" s="80"/>
      <c r="FUS311" s="80"/>
      <c r="FUT311" s="80"/>
      <c r="FUU311" s="80"/>
      <c r="FUV311" s="80"/>
      <c r="FUW311" s="80"/>
      <c r="FUX311" s="80"/>
      <c r="FUY311" s="80"/>
      <c r="FUZ311" s="80"/>
      <c r="FVA311" s="80"/>
      <c r="FVB311" s="80"/>
      <c r="FVC311" s="80"/>
      <c r="FVD311" s="80"/>
      <c r="FVE311" s="80"/>
      <c r="FVF311" s="80"/>
      <c r="FVG311" s="80"/>
      <c r="FVH311" s="80"/>
      <c r="FVI311" s="80"/>
      <c r="FVJ311" s="80"/>
      <c r="FVK311" s="80"/>
      <c r="FVL311" s="80"/>
      <c r="FVM311" s="80"/>
      <c r="FVN311" s="80"/>
      <c r="FVO311" s="80"/>
      <c r="FVP311" s="80"/>
      <c r="FVQ311" s="80"/>
      <c r="FVR311" s="80"/>
      <c r="FVS311" s="80"/>
      <c r="FVT311" s="80"/>
      <c r="FVU311" s="80"/>
      <c r="FVV311" s="80"/>
      <c r="FVW311" s="80"/>
      <c r="FVX311" s="80"/>
      <c r="FVY311" s="80"/>
      <c r="FVZ311" s="80"/>
      <c r="FWA311" s="80"/>
      <c r="FWB311" s="80"/>
      <c r="FWC311" s="80"/>
      <c r="FWD311" s="80"/>
      <c r="FWE311" s="80"/>
      <c r="FWF311" s="80"/>
      <c r="FWG311" s="80"/>
      <c r="FWH311" s="80"/>
      <c r="FWI311" s="80"/>
      <c r="FWJ311" s="80"/>
      <c r="FWK311" s="80"/>
      <c r="FWL311" s="80"/>
      <c r="FWM311" s="80"/>
      <c r="FWN311" s="80"/>
      <c r="FWO311" s="80"/>
      <c r="FWP311" s="80"/>
      <c r="FWQ311" s="80"/>
      <c r="FWR311" s="80"/>
      <c r="FWS311" s="80"/>
      <c r="FWT311" s="80"/>
      <c r="FWU311" s="80"/>
      <c r="FWV311" s="80"/>
      <c r="FWW311" s="80"/>
      <c r="FWX311" s="80"/>
      <c r="FWY311" s="80"/>
      <c r="FWZ311" s="80"/>
      <c r="FXA311" s="80"/>
      <c r="FXB311" s="80"/>
      <c r="FXC311" s="80"/>
      <c r="FXD311" s="80"/>
      <c r="FXE311" s="80"/>
      <c r="FXF311" s="80"/>
      <c r="FXG311" s="80"/>
      <c r="FXH311" s="80"/>
      <c r="FXI311" s="80"/>
      <c r="FXJ311" s="80"/>
      <c r="FXK311" s="80"/>
      <c r="FXL311" s="80"/>
      <c r="FXM311" s="80"/>
      <c r="FXN311" s="80"/>
      <c r="FXO311" s="80"/>
      <c r="FXP311" s="80"/>
      <c r="FXQ311" s="80"/>
      <c r="FXR311" s="80"/>
      <c r="FXS311" s="80"/>
      <c r="FXT311" s="80"/>
      <c r="FXU311" s="80"/>
      <c r="FXV311" s="80"/>
      <c r="FXW311" s="80"/>
      <c r="FXX311" s="80"/>
      <c r="FXY311" s="80"/>
      <c r="FXZ311" s="80"/>
      <c r="FYA311" s="80"/>
      <c r="FYB311" s="80"/>
      <c r="FYC311" s="80"/>
      <c r="FYD311" s="80"/>
      <c r="FYE311" s="80"/>
      <c r="FYF311" s="80"/>
      <c r="FYG311" s="80"/>
      <c r="FYH311" s="80"/>
      <c r="FYI311" s="80"/>
      <c r="FYJ311" s="80"/>
      <c r="FYK311" s="80"/>
      <c r="FYL311" s="80"/>
      <c r="FYM311" s="80"/>
      <c r="FYN311" s="80"/>
      <c r="FYO311" s="80"/>
      <c r="FYP311" s="80"/>
      <c r="FYQ311" s="80"/>
      <c r="FYR311" s="80"/>
      <c r="FYS311" s="80"/>
      <c r="FYT311" s="80"/>
      <c r="FYU311" s="80"/>
      <c r="FYV311" s="80"/>
      <c r="FYW311" s="80"/>
      <c r="FYX311" s="80"/>
      <c r="FYY311" s="80"/>
      <c r="FYZ311" s="80"/>
      <c r="FZA311" s="80"/>
      <c r="FZB311" s="80"/>
      <c r="FZC311" s="80"/>
      <c r="FZD311" s="80"/>
      <c r="FZE311" s="80"/>
      <c r="FZF311" s="80"/>
      <c r="FZG311" s="80"/>
      <c r="FZH311" s="80"/>
      <c r="FZI311" s="80"/>
      <c r="FZJ311" s="80"/>
      <c r="FZK311" s="80"/>
      <c r="FZL311" s="80"/>
      <c r="FZM311" s="80"/>
      <c r="FZN311" s="80"/>
      <c r="FZO311" s="80"/>
      <c r="FZP311" s="80"/>
      <c r="FZQ311" s="80"/>
      <c r="FZR311" s="80"/>
      <c r="FZS311" s="80"/>
      <c r="FZT311" s="80"/>
      <c r="FZU311" s="80"/>
      <c r="FZV311" s="80"/>
      <c r="FZW311" s="80"/>
      <c r="FZX311" s="80"/>
      <c r="FZY311" s="80"/>
      <c r="FZZ311" s="80"/>
      <c r="GAA311" s="80"/>
      <c r="GAB311" s="80"/>
      <c r="GAC311" s="80"/>
      <c r="GAD311" s="80"/>
      <c r="GAE311" s="80"/>
      <c r="GAF311" s="80"/>
      <c r="GAG311" s="80"/>
      <c r="GAH311" s="80"/>
      <c r="GAI311" s="80"/>
      <c r="GAJ311" s="80"/>
      <c r="GAK311" s="80"/>
      <c r="GAL311" s="80"/>
      <c r="GAM311" s="80"/>
      <c r="GAN311" s="80"/>
      <c r="GAO311" s="80"/>
      <c r="GAP311" s="80"/>
      <c r="GAQ311" s="80"/>
      <c r="GAR311" s="80"/>
      <c r="GAS311" s="80"/>
      <c r="GAT311" s="80"/>
      <c r="GAU311" s="80"/>
      <c r="GAV311" s="80"/>
      <c r="GAW311" s="80"/>
      <c r="GAX311" s="80"/>
      <c r="GAY311" s="80"/>
      <c r="GAZ311" s="80"/>
      <c r="GBA311" s="80"/>
      <c r="GBB311" s="80"/>
      <c r="GBC311" s="80"/>
      <c r="GBD311" s="80"/>
      <c r="GBE311" s="80"/>
      <c r="GBF311" s="80"/>
      <c r="GBG311" s="80"/>
      <c r="GBH311" s="80"/>
      <c r="GBI311" s="80"/>
      <c r="GBJ311" s="80"/>
      <c r="GBK311" s="80"/>
      <c r="GBL311" s="80"/>
      <c r="GBM311" s="80"/>
      <c r="GBN311" s="80"/>
      <c r="GBO311" s="80"/>
      <c r="GBP311" s="80"/>
      <c r="GBQ311" s="80"/>
      <c r="GBR311" s="80"/>
      <c r="GBS311" s="80"/>
      <c r="GBT311" s="80"/>
      <c r="GBU311" s="80"/>
      <c r="GBV311" s="80"/>
      <c r="GBW311" s="80"/>
      <c r="GBX311" s="80"/>
      <c r="GBY311" s="80"/>
      <c r="GBZ311" s="80"/>
      <c r="GCA311" s="80"/>
      <c r="GCB311" s="80"/>
      <c r="GCC311" s="80"/>
      <c r="GCD311" s="80"/>
      <c r="GCE311" s="80"/>
      <c r="GCF311" s="80"/>
      <c r="GCG311" s="80"/>
      <c r="GCH311" s="80"/>
      <c r="GCI311" s="80"/>
      <c r="GCJ311" s="80"/>
      <c r="GCK311" s="80"/>
      <c r="GCL311" s="80"/>
      <c r="GCM311" s="80"/>
      <c r="GCN311" s="80"/>
      <c r="GCO311" s="80"/>
      <c r="GCP311" s="80"/>
      <c r="GCQ311" s="80"/>
      <c r="GCR311" s="80"/>
      <c r="GCS311" s="80"/>
      <c r="GCT311" s="80"/>
      <c r="GCU311" s="80"/>
      <c r="GCV311" s="80"/>
      <c r="GCW311" s="80"/>
      <c r="GCX311" s="80"/>
      <c r="GCY311" s="80"/>
      <c r="GCZ311" s="80"/>
      <c r="GDA311" s="80"/>
      <c r="GDB311" s="80"/>
      <c r="GDC311" s="80"/>
      <c r="GDD311" s="80"/>
      <c r="GDE311" s="80"/>
      <c r="GDF311" s="80"/>
      <c r="GDG311" s="80"/>
      <c r="GDH311" s="80"/>
      <c r="GDI311" s="80"/>
      <c r="GDJ311" s="80"/>
      <c r="GDK311" s="80"/>
      <c r="GDL311" s="80"/>
      <c r="GDM311" s="80"/>
      <c r="GDN311" s="80"/>
      <c r="GDO311" s="80"/>
      <c r="GDP311" s="80"/>
      <c r="GDQ311" s="80"/>
      <c r="GDR311" s="80"/>
      <c r="GDS311" s="80"/>
      <c r="GDT311" s="80"/>
      <c r="GDU311" s="80"/>
      <c r="GDV311" s="80"/>
      <c r="GDW311" s="80"/>
      <c r="GDX311" s="80"/>
      <c r="GDY311" s="80"/>
      <c r="GDZ311" s="80"/>
      <c r="GEA311" s="80"/>
      <c r="GEB311" s="80"/>
      <c r="GEC311" s="80"/>
      <c r="GED311" s="80"/>
      <c r="GEE311" s="80"/>
      <c r="GEF311" s="80"/>
      <c r="GEG311" s="80"/>
      <c r="GEH311" s="80"/>
      <c r="GEI311" s="80"/>
      <c r="GEJ311" s="80"/>
      <c r="GEK311" s="80"/>
      <c r="GEL311" s="80"/>
      <c r="GEM311" s="80"/>
      <c r="GEN311" s="80"/>
      <c r="GEO311" s="80"/>
      <c r="GEP311" s="80"/>
      <c r="GEQ311" s="80"/>
      <c r="GER311" s="80"/>
      <c r="GES311" s="80"/>
      <c r="GET311" s="80"/>
      <c r="GEU311" s="80"/>
      <c r="GEV311" s="80"/>
      <c r="GEW311" s="80"/>
      <c r="GEX311" s="80"/>
      <c r="GEY311" s="80"/>
      <c r="GEZ311" s="80"/>
      <c r="GFA311" s="80"/>
      <c r="GFB311" s="80"/>
      <c r="GFC311" s="80"/>
      <c r="GFD311" s="80"/>
      <c r="GFE311" s="80"/>
      <c r="GFF311" s="80"/>
      <c r="GFG311" s="80"/>
      <c r="GFH311" s="80"/>
      <c r="GFI311" s="80"/>
      <c r="GFJ311" s="80"/>
      <c r="GFK311" s="80"/>
      <c r="GFL311" s="80"/>
      <c r="GFM311" s="80"/>
      <c r="GFN311" s="80"/>
      <c r="GFO311" s="80"/>
      <c r="GFP311" s="80"/>
      <c r="GFQ311" s="80"/>
      <c r="GFR311" s="80"/>
      <c r="GFS311" s="80"/>
      <c r="GFT311" s="80"/>
      <c r="GFU311" s="80"/>
      <c r="GFV311" s="80"/>
      <c r="GFW311" s="80"/>
      <c r="GFX311" s="80"/>
      <c r="GFY311" s="80"/>
      <c r="GFZ311" s="80"/>
      <c r="GGA311" s="80"/>
      <c r="GGB311" s="80"/>
      <c r="GGC311" s="80"/>
      <c r="GGD311" s="80"/>
      <c r="GGE311" s="80"/>
      <c r="GGF311" s="80"/>
      <c r="GGG311" s="80"/>
      <c r="GGH311" s="80"/>
      <c r="GGI311" s="80"/>
      <c r="GGJ311" s="80"/>
      <c r="GGK311" s="80"/>
      <c r="GGL311" s="80"/>
      <c r="GGM311" s="80"/>
      <c r="GGN311" s="80"/>
      <c r="GGO311" s="80"/>
      <c r="GGP311" s="80"/>
      <c r="GGQ311" s="80"/>
      <c r="GGR311" s="80"/>
      <c r="GGS311" s="80"/>
      <c r="GGT311" s="80"/>
      <c r="GGU311" s="80"/>
      <c r="GGV311" s="80"/>
      <c r="GGW311" s="80"/>
      <c r="GGX311" s="80"/>
      <c r="GGY311" s="80"/>
      <c r="GGZ311" s="80"/>
      <c r="GHA311" s="80"/>
      <c r="GHB311" s="80"/>
      <c r="GHC311" s="80"/>
      <c r="GHD311" s="80"/>
      <c r="GHE311" s="80"/>
      <c r="GHF311" s="80"/>
      <c r="GHG311" s="80"/>
      <c r="GHH311" s="80"/>
      <c r="GHI311" s="80"/>
      <c r="GHJ311" s="80"/>
      <c r="GHK311" s="80"/>
      <c r="GHL311" s="80"/>
      <c r="GHM311" s="80"/>
      <c r="GHN311" s="80"/>
      <c r="GHO311" s="80"/>
      <c r="GHP311" s="80"/>
      <c r="GHQ311" s="80"/>
      <c r="GHR311" s="80"/>
      <c r="GHS311" s="80"/>
      <c r="GHT311" s="80"/>
      <c r="GHU311" s="80"/>
      <c r="GHV311" s="80"/>
      <c r="GHW311" s="80"/>
      <c r="GHX311" s="80"/>
      <c r="GHY311" s="80"/>
      <c r="GHZ311" s="80"/>
      <c r="GIA311" s="80"/>
      <c r="GIB311" s="80"/>
      <c r="GIC311" s="80"/>
      <c r="GID311" s="80"/>
      <c r="GIE311" s="80"/>
      <c r="GIF311" s="80"/>
      <c r="GIG311" s="80"/>
      <c r="GIH311" s="80"/>
      <c r="GII311" s="80"/>
      <c r="GIJ311" s="80"/>
      <c r="GIK311" s="80"/>
      <c r="GIL311" s="80"/>
      <c r="GIM311" s="80"/>
      <c r="GIN311" s="80"/>
      <c r="GIO311" s="80"/>
      <c r="GIP311" s="80"/>
      <c r="GIQ311" s="80"/>
      <c r="GIR311" s="80"/>
      <c r="GIS311" s="80"/>
      <c r="GIT311" s="80"/>
      <c r="GIU311" s="80"/>
      <c r="GIV311" s="80"/>
      <c r="GIW311" s="80"/>
      <c r="GIX311" s="80"/>
      <c r="GIY311" s="80"/>
      <c r="GIZ311" s="80"/>
      <c r="GJA311" s="80"/>
      <c r="GJB311" s="80"/>
      <c r="GJC311" s="80"/>
      <c r="GJD311" s="80"/>
      <c r="GJE311" s="80"/>
      <c r="GJF311" s="80"/>
      <c r="GJG311" s="80"/>
      <c r="GJH311" s="80"/>
      <c r="GJI311" s="80"/>
      <c r="GJJ311" s="80"/>
      <c r="GJK311" s="80"/>
      <c r="GJL311" s="80"/>
      <c r="GJM311" s="80"/>
      <c r="GJN311" s="80"/>
      <c r="GJO311" s="80"/>
      <c r="GJP311" s="80"/>
      <c r="GJQ311" s="80"/>
      <c r="GJR311" s="80"/>
      <c r="GJS311" s="80"/>
      <c r="GJT311" s="80"/>
      <c r="GJU311" s="80"/>
      <c r="GJV311" s="80"/>
      <c r="GJW311" s="80"/>
      <c r="GJX311" s="80"/>
      <c r="GJY311" s="80"/>
      <c r="GJZ311" s="80"/>
      <c r="GKA311" s="80"/>
      <c r="GKB311" s="80"/>
      <c r="GKC311" s="80"/>
      <c r="GKD311" s="80"/>
      <c r="GKE311" s="80"/>
      <c r="GKF311" s="80"/>
      <c r="GKG311" s="80"/>
      <c r="GKH311" s="80"/>
      <c r="GKI311" s="80"/>
      <c r="GKJ311" s="80"/>
      <c r="GKK311" s="80"/>
      <c r="GKL311" s="80"/>
      <c r="GKM311" s="80"/>
      <c r="GKN311" s="80"/>
      <c r="GKO311" s="80"/>
      <c r="GKP311" s="80"/>
      <c r="GKQ311" s="80"/>
      <c r="GKR311" s="80"/>
      <c r="GKS311" s="80"/>
      <c r="GKT311" s="80"/>
      <c r="GKU311" s="80"/>
      <c r="GKV311" s="80"/>
      <c r="GKW311" s="80"/>
      <c r="GKX311" s="80"/>
      <c r="GKY311" s="80"/>
      <c r="GKZ311" s="80"/>
      <c r="GLA311" s="80"/>
      <c r="GLB311" s="80"/>
      <c r="GLC311" s="80"/>
      <c r="GLD311" s="80"/>
      <c r="GLE311" s="80"/>
      <c r="GLF311" s="80"/>
      <c r="GLG311" s="80"/>
      <c r="GLH311" s="80"/>
      <c r="GLI311" s="80"/>
      <c r="GLJ311" s="80"/>
      <c r="GLK311" s="80"/>
      <c r="GLL311" s="80"/>
      <c r="GLM311" s="80"/>
      <c r="GLN311" s="80"/>
      <c r="GLO311" s="80"/>
      <c r="GLP311" s="80"/>
      <c r="GLQ311" s="80"/>
      <c r="GLR311" s="80"/>
      <c r="GLS311" s="80"/>
      <c r="GLT311" s="80"/>
      <c r="GLU311" s="80"/>
      <c r="GLV311" s="80"/>
      <c r="GLW311" s="80"/>
      <c r="GLX311" s="80"/>
      <c r="GLY311" s="80"/>
      <c r="GLZ311" s="80"/>
      <c r="GMA311" s="80"/>
      <c r="GMB311" s="80"/>
      <c r="GMC311" s="80"/>
      <c r="GMD311" s="80"/>
      <c r="GME311" s="80"/>
      <c r="GMF311" s="80"/>
      <c r="GMG311" s="80"/>
      <c r="GMH311" s="80"/>
      <c r="GMI311" s="80"/>
      <c r="GMJ311" s="80"/>
      <c r="GMK311" s="80"/>
      <c r="GML311" s="80"/>
      <c r="GMM311" s="80"/>
      <c r="GMN311" s="80"/>
      <c r="GMO311" s="80"/>
      <c r="GMP311" s="80"/>
      <c r="GMQ311" s="80"/>
      <c r="GMR311" s="80"/>
      <c r="GMS311" s="80"/>
      <c r="GMT311" s="80"/>
      <c r="GMU311" s="80"/>
      <c r="GMV311" s="80"/>
      <c r="GMW311" s="80"/>
      <c r="GMX311" s="80"/>
      <c r="GMY311" s="80"/>
      <c r="GMZ311" s="80"/>
      <c r="GNA311" s="80"/>
      <c r="GNB311" s="80"/>
      <c r="GNC311" s="80"/>
      <c r="GND311" s="80"/>
      <c r="GNE311" s="80"/>
      <c r="GNF311" s="80"/>
      <c r="GNG311" s="80"/>
      <c r="GNH311" s="80"/>
      <c r="GNI311" s="80"/>
      <c r="GNJ311" s="80"/>
      <c r="GNK311" s="80"/>
      <c r="GNL311" s="80"/>
      <c r="GNM311" s="80"/>
      <c r="GNN311" s="80"/>
      <c r="GNO311" s="80"/>
      <c r="GNP311" s="80"/>
      <c r="GNQ311" s="80"/>
      <c r="GNR311" s="80"/>
      <c r="GNS311" s="80"/>
      <c r="GNT311" s="80"/>
      <c r="GNU311" s="80"/>
      <c r="GNV311" s="80"/>
      <c r="GNW311" s="80"/>
      <c r="GNX311" s="80"/>
      <c r="GNY311" s="80"/>
      <c r="GNZ311" s="80"/>
      <c r="GOA311" s="80"/>
      <c r="GOB311" s="80"/>
      <c r="GOC311" s="80"/>
      <c r="GOD311" s="80"/>
      <c r="GOE311" s="80"/>
      <c r="GOF311" s="80"/>
      <c r="GOG311" s="80"/>
      <c r="GOH311" s="80"/>
      <c r="GOI311" s="80"/>
      <c r="GOJ311" s="80"/>
      <c r="GOK311" s="80"/>
      <c r="GOL311" s="80"/>
      <c r="GOM311" s="80"/>
      <c r="GON311" s="80"/>
      <c r="GOO311" s="80"/>
      <c r="GOP311" s="80"/>
      <c r="GOQ311" s="80"/>
      <c r="GOR311" s="80"/>
      <c r="GOS311" s="80"/>
      <c r="GOT311" s="80"/>
      <c r="GOU311" s="80"/>
      <c r="GOV311" s="80"/>
      <c r="GOW311" s="80"/>
      <c r="GOX311" s="80"/>
      <c r="GOY311" s="80"/>
      <c r="GOZ311" s="80"/>
      <c r="GPA311" s="80"/>
      <c r="GPB311" s="80"/>
      <c r="GPC311" s="80"/>
      <c r="GPD311" s="80"/>
      <c r="GPE311" s="80"/>
      <c r="GPF311" s="80"/>
      <c r="GPG311" s="80"/>
      <c r="GPH311" s="80"/>
      <c r="GPI311" s="80"/>
      <c r="GPJ311" s="80"/>
      <c r="GPK311" s="80"/>
      <c r="GPL311" s="80"/>
      <c r="GPM311" s="80"/>
      <c r="GPN311" s="80"/>
      <c r="GPO311" s="80"/>
      <c r="GPP311" s="80"/>
      <c r="GPQ311" s="80"/>
      <c r="GPR311" s="80"/>
      <c r="GPS311" s="80"/>
      <c r="GPT311" s="80"/>
      <c r="GPU311" s="80"/>
      <c r="GPV311" s="80"/>
      <c r="GPW311" s="80"/>
      <c r="GPX311" s="80"/>
      <c r="GPY311" s="80"/>
      <c r="GPZ311" s="80"/>
      <c r="GQA311" s="80"/>
      <c r="GQB311" s="80"/>
      <c r="GQC311" s="80"/>
      <c r="GQD311" s="80"/>
      <c r="GQE311" s="80"/>
      <c r="GQF311" s="80"/>
      <c r="GQG311" s="80"/>
      <c r="GQH311" s="80"/>
      <c r="GQI311" s="80"/>
      <c r="GQJ311" s="80"/>
      <c r="GQK311" s="80"/>
      <c r="GQL311" s="80"/>
      <c r="GQM311" s="80"/>
      <c r="GQN311" s="80"/>
      <c r="GQO311" s="80"/>
      <c r="GQP311" s="80"/>
      <c r="GQQ311" s="80"/>
      <c r="GQR311" s="80"/>
      <c r="GQS311" s="80"/>
      <c r="GQT311" s="80"/>
      <c r="GQU311" s="80"/>
      <c r="GQV311" s="80"/>
      <c r="GQW311" s="80"/>
      <c r="GQX311" s="80"/>
      <c r="GQY311" s="80"/>
      <c r="GQZ311" s="80"/>
      <c r="GRA311" s="80"/>
      <c r="GRB311" s="80"/>
      <c r="GRC311" s="80"/>
      <c r="GRD311" s="80"/>
      <c r="GRE311" s="80"/>
      <c r="GRF311" s="80"/>
      <c r="GRG311" s="80"/>
      <c r="GRH311" s="80"/>
      <c r="GRI311" s="80"/>
      <c r="GRJ311" s="80"/>
      <c r="GRK311" s="80"/>
      <c r="GRL311" s="80"/>
      <c r="GRM311" s="80"/>
      <c r="GRN311" s="80"/>
      <c r="GRO311" s="80"/>
      <c r="GRP311" s="80"/>
      <c r="GRQ311" s="80"/>
      <c r="GRR311" s="80"/>
      <c r="GRS311" s="80"/>
      <c r="GRT311" s="80"/>
      <c r="GRU311" s="80"/>
      <c r="GRV311" s="80"/>
      <c r="GRW311" s="80"/>
      <c r="GRX311" s="80"/>
      <c r="GRY311" s="80"/>
      <c r="GRZ311" s="80"/>
      <c r="GSA311" s="80"/>
      <c r="GSB311" s="80"/>
      <c r="GSC311" s="80"/>
      <c r="GSD311" s="80"/>
      <c r="GSE311" s="80"/>
      <c r="GSF311" s="80"/>
      <c r="GSG311" s="80"/>
      <c r="GSH311" s="80"/>
      <c r="GSI311" s="80"/>
      <c r="GSJ311" s="80"/>
      <c r="GSK311" s="80"/>
      <c r="GSL311" s="80"/>
      <c r="GSM311" s="80"/>
      <c r="GSN311" s="80"/>
      <c r="GSO311" s="80"/>
      <c r="GSP311" s="80"/>
      <c r="GSQ311" s="80"/>
      <c r="GSR311" s="80"/>
      <c r="GSS311" s="80"/>
      <c r="GST311" s="80"/>
      <c r="GSU311" s="80"/>
      <c r="GSV311" s="80"/>
      <c r="GSW311" s="80"/>
      <c r="GSX311" s="80"/>
      <c r="GSY311" s="80"/>
      <c r="GSZ311" s="80"/>
      <c r="GTA311" s="80"/>
      <c r="GTB311" s="80"/>
      <c r="GTC311" s="80"/>
      <c r="GTD311" s="80"/>
      <c r="GTE311" s="80"/>
      <c r="GTF311" s="80"/>
      <c r="GTG311" s="80"/>
      <c r="GTH311" s="80"/>
      <c r="GTI311" s="80"/>
      <c r="GTJ311" s="80"/>
      <c r="GTK311" s="80"/>
      <c r="GTL311" s="80"/>
      <c r="GTM311" s="80"/>
      <c r="GTN311" s="80"/>
      <c r="GTO311" s="80"/>
      <c r="GTP311" s="80"/>
      <c r="GTQ311" s="80"/>
      <c r="GTR311" s="80"/>
      <c r="GTS311" s="80"/>
      <c r="GTT311" s="80"/>
      <c r="GTU311" s="80"/>
      <c r="GTV311" s="80"/>
      <c r="GTW311" s="80"/>
      <c r="GTX311" s="80"/>
      <c r="GTY311" s="80"/>
      <c r="GTZ311" s="80"/>
      <c r="GUA311" s="80"/>
      <c r="GUB311" s="80"/>
      <c r="GUC311" s="80"/>
      <c r="GUD311" s="80"/>
      <c r="GUE311" s="80"/>
      <c r="GUF311" s="80"/>
      <c r="GUG311" s="80"/>
      <c r="GUH311" s="80"/>
      <c r="GUI311" s="80"/>
      <c r="GUJ311" s="80"/>
      <c r="GUK311" s="80"/>
      <c r="GUL311" s="80"/>
      <c r="GUM311" s="80"/>
      <c r="GUN311" s="80"/>
      <c r="GUO311" s="80"/>
      <c r="GUP311" s="80"/>
      <c r="GUQ311" s="80"/>
      <c r="GUR311" s="80"/>
      <c r="GUS311" s="80"/>
      <c r="GUT311" s="80"/>
      <c r="GUU311" s="80"/>
      <c r="GUV311" s="80"/>
      <c r="GUW311" s="80"/>
      <c r="GUX311" s="80"/>
      <c r="GUY311" s="80"/>
      <c r="GUZ311" s="80"/>
      <c r="GVA311" s="80"/>
      <c r="GVB311" s="80"/>
      <c r="GVC311" s="80"/>
      <c r="GVD311" s="80"/>
      <c r="GVE311" s="80"/>
      <c r="GVF311" s="80"/>
      <c r="GVG311" s="80"/>
      <c r="GVH311" s="80"/>
      <c r="GVI311" s="80"/>
      <c r="GVJ311" s="80"/>
      <c r="GVK311" s="80"/>
      <c r="GVL311" s="80"/>
      <c r="GVM311" s="80"/>
      <c r="GVN311" s="80"/>
      <c r="GVO311" s="80"/>
      <c r="GVP311" s="80"/>
      <c r="GVQ311" s="80"/>
      <c r="GVR311" s="80"/>
      <c r="GVS311" s="80"/>
      <c r="GVT311" s="80"/>
      <c r="GVU311" s="80"/>
      <c r="GVV311" s="80"/>
      <c r="GVW311" s="80"/>
      <c r="GVX311" s="80"/>
      <c r="GVY311" s="80"/>
      <c r="GVZ311" s="80"/>
      <c r="GWA311" s="80"/>
      <c r="GWB311" s="80"/>
      <c r="GWC311" s="80"/>
      <c r="GWD311" s="80"/>
      <c r="GWE311" s="80"/>
      <c r="GWF311" s="80"/>
      <c r="GWG311" s="80"/>
      <c r="GWH311" s="80"/>
      <c r="GWI311" s="80"/>
      <c r="GWJ311" s="80"/>
      <c r="GWK311" s="80"/>
      <c r="GWL311" s="80"/>
      <c r="GWM311" s="80"/>
      <c r="GWN311" s="80"/>
      <c r="GWO311" s="80"/>
      <c r="GWP311" s="80"/>
      <c r="GWQ311" s="80"/>
      <c r="GWR311" s="80"/>
      <c r="GWS311" s="80"/>
      <c r="GWT311" s="80"/>
      <c r="GWU311" s="80"/>
      <c r="GWV311" s="80"/>
      <c r="GWW311" s="80"/>
      <c r="GWX311" s="80"/>
      <c r="GWY311" s="80"/>
      <c r="GWZ311" s="80"/>
      <c r="GXA311" s="80"/>
      <c r="GXB311" s="80"/>
      <c r="GXC311" s="80"/>
      <c r="GXD311" s="80"/>
      <c r="GXE311" s="80"/>
      <c r="GXF311" s="80"/>
      <c r="GXG311" s="80"/>
      <c r="GXH311" s="80"/>
      <c r="GXI311" s="80"/>
      <c r="GXJ311" s="80"/>
      <c r="GXK311" s="80"/>
      <c r="GXL311" s="80"/>
      <c r="GXM311" s="80"/>
      <c r="GXN311" s="80"/>
      <c r="GXO311" s="80"/>
      <c r="GXP311" s="80"/>
      <c r="GXQ311" s="80"/>
      <c r="GXR311" s="80"/>
      <c r="GXS311" s="80"/>
      <c r="GXT311" s="80"/>
      <c r="GXU311" s="80"/>
      <c r="GXV311" s="80"/>
      <c r="GXW311" s="80"/>
      <c r="GXX311" s="80"/>
      <c r="GXY311" s="80"/>
      <c r="GXZ311" s="80"/>
      <c r="GYA311" s="80"/>
      <c r="GYB311" s="80"/>
      <c r="GYC311" s="80"/>
      <c r="GYD311" s="80"/>
      <c r="GYE311" s="80"/>
      <c r="GYF311" s="80"/>
      <c r="GYG311" s="80"/>
      <c r="GYH311" s="80"/>
      <c r="GYI311" s="80"/>
      <c r="GYJ311" s="80"/>
      <c r="GYK311" s="80"/>
      <c r="GYL311" s="80"/>
      <c r="GYM311" s="80"/>
      <c r="GYN311" s="80"/>
      <c r="GYO311" s="80"/>
      <c r="GYP311" s="80"/>
      <c r="GYQ311" s="80"/>
      <c r="GYR311" s="80"/>
      <c r="GYS311" s="80"/>
      <c r="GYT311" s="80"/>
      <c r="GYU311" s="80"/>
      <c r="GYV311" s="80"/>
      <c r="GYW311" s="80"/>
      <c r="GYX311" s="80"/>
      <c r="GYY311" s="80"/>
      <c r="GYZ311" s="80"/>
      <c r="GZA311" s="80"/>
      <c r="GZB311" s="80"/>
      <c r="GZC311" s="80"/>
      <c r="GZD311" s="80"/>
      <c r="GZE311" s="80"/>
      <c r="GZF311" s="80"/>
      <c r="GZG311" s="80"/>
      <c r="GZH311" s="80"/>
      <c r="GZI311" s="80"/>
      <c r="GZJ311" s="80"/>
      <c r="GZK311" s="80"/>
      <c r="GZL311" s="80"/>
      <c r="GZM311" s="80"/>
      <c r="GZN311" s="80"/>
      <c r="GZO311" s="80"/>
      <c r="GZP311" s="80"/>
      <c r="GZQ311" s="80"/>
      <c r="GZR311" s="80"/>
      <c r="GZS311" s="80"/>
      <c r="GZT311" s="80"/>
      <c r="GZU311" s="80"/>
      <c r="GZV311" s="80"/>
      <c r="GZW311" s="80"/>
      <c r="GZX311" s="80"/>
      <c r="GZY311" s="80"/>
      <c r="GZZ311" s="80"/>
      <c r="HAA311" s="80"/>
      <c r="HAB311" s="80"/>
      <c r="HAC311" s="80"/>
      <c r="HAD311" s="80"/>
      <c r="HAE311" s="80"/>
      <c r="HAF311" s="80"/>
      <c r="HAG311" s="80"/>
      <c r="HAH311" s="80"/>
      <c r="HAI311" s="80"/>
      <c r="HAJ311" s="80"/>
      <c r="HAK311" s="80"/>
      <c r="HAL311" s="80"/>
      <c r="HAM311" s="80"/>
      <c r="HAN311" s="80"/>
      <c r="HAO311" s="80"/>
      <c r="HAP311" s="80"/>
      <c r="HAQ311" s="80"/>
      <c r="HAR311" s="80"/>
      <c r="HAS311" s="80"/>
      <c r="HAT311" s="80"/>
      <c r="HAU311" s="80"/>
      <c r="HAV311" s="80"/>
      <c r="HAW311" s="80"/>
      <c r="HAX311" s="80"/>
      <c r="HAY311" s="80"/>
      <c r="HAZ311" s="80"/>
      <c r="HBA311" s="80"/>
      <c r="HBB311" s="80"/>
      <c r="HBC311" s="80"/>
      <c r="HBD311" s="80"/>
      <c r="HBE311" s="80"/>
      <c r="HBF311" s="80"/>
      <c r="HBG311" s="80"/>
      <c r="HBH311" s="80"/>
      <c r="HBI311" s="80"/>
      <c r="HBJ311" s="80"/>
      <c r="HBK311" s="80"/>
      <c r="HBL311" s="80"/>
      <c r="HBM311" s="80"/>
      <c r="HBN311" s="80"/>
      <c r="HBO311" s="80"/>
      <c r="HBP311" s="80"/>
      <c r="HBQ311" s="80"/>
      <c r="HBR311" s="80"/>
      <c r="HBS311" s="80"/>
      <c r="HBT311" s="80"/>
      <c r="HBU311" s="80"/>
      <c r="HBV311" s="80"/>
      <c r="HBW311" s="80"/>
      <c r="HBX311" s="80"/>
      <c r="HBY311" s="80"/>
      <c r="HBZ311" s="80"/>
      <c r="HCA311" s="80"/>
      <c r="HCB311" s="80"/>
      <c r="HCC311" s="80"/>
      <c r="HCD311" s="80"/>
      <c r="HCE311" s="80"/>
      <c r="HCF311" s="80"/>
      <c r="HCG311" s="80"/>
      <c r="HCH311" s="80"/>
      <c r="HCI311" s="80"/>
      <c r="HCJ311" s="80"/>
      <c r="HCK311" s="80"/>
      <c r="HCL311" s="80"/>
      <c r="HCM311" s="80"/>
      <c r="HCN311" s="80"/>
      <c r="HCO311" s="80"/>
      <c r="HCP311" s="80"/>
      <c r="HCQ311" s="80"/>
      <c r="HCR311" s="80"/>
      <c r="HCS311" s="80"/>
      <c r="HCT311" s="80"/>
      <c r="HCU311" s="80"/>
      <c r="HCV311" s="80"/>
      <c r="HCW311" s="80"/>
      <c r="HCX311" s="80"/>
      <c r="HCY311" s="80"/>
      <c r="HCZ311" s="80"/>
      <c r="HDA311" s="80"/>
      <c r="HDB311" s="80"/>
      <c r="HDC311" s="80"/>
      <c r="HDD311" s="80"/>
      <c r="HDE311" s="80"/>
      <c r="HDF311" s="80"/>
      <c r="HDG311" s="80"/>
      <c r="HDH311" s="80"/>
      <c r="HDI311" s="80"/>
      <c r="HDJ311" s="80"/>
      <c r="HDK311" s="80"/>
      <c r="HDL311" s="80"/>
      <c r="HDM311" s="80"/>
      <c r="HDN311" s="80"/>
      <c r="HDO311" s="80"/>
      <c r="HDP311" s="80"/>
      <c r="HDQ311" s="80"/>
      <c r="HDR311" s="80"/>
      <c r="HDS311" s="80"/>
      <c r="HDT311" s="80"/>
      <c r="HDU311" s="80"/>
      <c r="HDV311" s="80"/>
      <c r="HDW311" s="80"/>
      <c r="HDX311" s="80"/>
      <c r="HDY311" s="80"/>
      <c r="HDZ311" s="80"/>
      <c r="HEA311" s="80"/>
      <c r="HEB311" s="80"/>
      <c r="HEC311" s="80"/>
      <c r="HED311" s="80"/>
      <c r="HEE311" s="80"/>
      <c r="HEF311" s="80"/>
      <c r="HEG311" s="80"/>
      <c r="HEH311" s="80"/>
      <c r="HEI311" s="80"/>
      <c r="HEJ311" s="80"/>
      <c r="HEK311" s="80"/>
      <c r="HEL311" s="80"/>
      <c r="HEM311" s="80"/>
      <c r="HEN311" s="80"/>
      <c r="HEO311" s="80"/>
      <c r="HEP311" s="80"/>
      <c r="HEQ311" s="80"/>
      <c r="HER311" s="80"/>
      <c r="HES311" s="80"/>
      <c r="HET311" s="80"/>
      <c r="HEU311" s="80"/>
      <c r="HEV311" s="80"/>
      <c r="HEW311" s="80"/>
      <c r="HEX311" s="80"/>
      <c r="HEY311" s="80"/>
      <c r="HEZ311" s="80"/>
      <c r="HFA311" s="80"/>
      <c r="HFB311" s="80"/>
      <c r="HFC311" s="80"/>
      <c r="HFD311" s="80"/>
      <c r="HFE311" s="80"/>
      <c r="HFF311" s="80"/>
      <c r="HFG311" s="80"/>
      <c r="HFH311" s="80"/>
      <c r="HFI311" s="80"/>
      <c r="HFJ311" s="80"/>
      <c r="HFK311" s="80"/>
      <c r="HFL311" s="80"/>
      <c r="HFM311" s="80"/>
      <c r="HFN311" s="80"/>
      <c r="HFO311" s="80"/>
      <c r="HFP311" s="80"/>
      <c r="HFQ311" s="80"/>
      <c r="HFR311" s="80"/>
      <c r="HFS311" s="80"/>
      <c r="HFT311" s="80"/>
      <c r="HFU311" s="80"/>
      <c r="HFV311" s="80"/>
      <c r="HFW311" s="80"/>
      <c r="HFX311" s="80"/>
      <c r="HFY311" s="80"/>
      <c r="HFZ311" s="80"/>
      <c r="HGA311" s="80"/>
      <c r="HGB311" s="80"/>
      <c r="HGC311" s="80"/>
      <c r="HGD311" s="80"/>
      <c r="HGE311" s="80"/>
      <c r="HGF311" s="80"/>
      <c r="HGG311" s="80"/>
      <c r="HGH311" s="80"/>
      <c r="HGI311" s="80"/>
      <c r="HGJ311" s="80"/>
      <c r="HGK311" s="80"/>
      <c r="HGL311" s="80"/>
      <c r="HGM311" s="80"/>
      <c r="HGN311" s="80"/>
      <c r="HGO311" s="80"/>
      <c r="HGP311" s="80"/>
      <c r="HGQ311" s="80"/>
      <c r="HGR311" s="80"/>
      <c r="HGS311" s="80"/>
      <c r="HGT311" s="80"/>
      <c r="HGU311" s="80"/>
      <c r="HGV311" s="80"/>
      <c r="HGW311" s="80"/>
      <c r="HGX311" s="80"/>
      <c r="HGY311" s="80"/>
      <c r="HGZ311" s="80"/>
      <c r="HHA311" s="80"/>
      <c r="HHB311" s="80"/>
      <c r="HHC311" s="80"/>
      <c r="HHD311" s="80"/>
      <c r="HHE311" s="80"/>
      <c r="HHF311" s="80"/>
      <c r="HHG311" s="80"/>
      <c r="HHH311" s="80"/>
      <c r="HHI311" s="80"/>
      <c r="HHJ311" s="80"/>
      <c r="HHK311" s="80"/>
      <c r="HHL311" s="80"/>
      <c r="HHM311" s="80"/>
      <c r="HHN311" s="80"/>
      <c r="HHO311" s="80"/>
      <c r="HHP311" s="80"/>
      <c r="HHQ311" s="80"/>
      <c r="HHR311" s="80"/>
      <c r="HHS311" s="80"/>
      <c r="HHT311" s="80"/>
      <c r="HHU311" s="80"/>
      <c r="HHV311" s="80"/>
      <c r="HHW311" s="80"/>
      <c r="HHX311" s="80"/>
      <c r="HHY311" s="80"/>
      <c r="HHZ311" s="80"/>
      <c r="HIA311" s="80"/>
      <c r="HIB311" s="80"/>
      <c r="HIC311" s="80"/>
      <c r="HID311" s="80"/>
      <c r="HIE311" s="80"/>
      <c r="HIF311" s="80"/>
      <c r="HIG311" s="80"/>
      <c r="HIH311" s="80"/>
      <c r="HII311" s="80"/>
      <c r="HIJ311" s="80"/>
      <c r="HIK311" s="80"/>
      <c r="HIL311" s="80"/>
      <c r="HIM311" s="80"/>
      <c r="HIN311" s="80"/>
      <c r="HIO311" s="80"/>
      <c r="HIP311" s="80"/>
      <c r="HIQ311" s="80"/>
      <c r="HIR311" s="80"/>
      <c r="HIS311" s="80"/>
      <c r="HIT311" s="80"/>
      <c r="HIU311" s="80"/>
      <c r="HIV311" s="80"/>
      <c r="HIW311" s="80"/>
      <c r="HIX311" s="80"/>
      <c r="HIY311" s="80"/>
      <c r="HIZ311" s="80"/>
      <c r="HJA311" s="80"/>
      <c r="HJB311" s="80"/>
      <c r="HJC311" s="80"/>
      <c r="HJD311" s="80"/>
      <c r="HJE311" s="80"/>
      <c r="HJF311" s="80"/>
      <c r="HJG311" s="80"/>
      <c r="HJH311" s="80"/>
      <c r="HJI311" s="80"/>
      <c r="HJJ311" s="80"/>
      <c r="HJK311" s="80"/>
      <c r="HJL311" s="80"/>
      <c r="HJM311" s="80"/>
      <c r="HJN311" s="80"/>
      <c r="HJO311" s="80"/>
      <c r="HJP311" s="80"/>
      <c r="HJQ311" s="80"/>
      <c r="HJR311" s="80"/>
      <c r="HJS311" s="80"/>
      <c r="HJT311" s="80"/>
      <c r="HJU311" s="80"/>
      <c r="HJV311" s="80"/>
      <c r="HJW311" s="80"/>
      <c r="HJX311" s="80"/>
      <c r="HJY311" s="80"/>
      <c r="HJZ311" s="80"/>
      <c r="HKA311" s="80"/>
      <c r="HKB311" s="80"/>
      <c r="HKC311" s="80"/>
      <c r="HKD311" s="80"/>
      <c r="HKE311" s="80"/>
      <c r="HKF311" s="80"/>
      <c r="HKG311" s="80"/>
      <c r="HKH311" s="80"/>
      <c r="HKI311" s="80"/>
      <c r="HKJ311" s="80"/>
      <c r="HKK311" s="80"/>
      <c r="HKL311" s="80"/>
      <c r="HKM311" s="80"/>
      <c r="HKN311" s="80"/>
      <c r="HKO311" s="80"/>
      <c r="HKP311" s="80"/>
      <c r="HKQ311" s="80"/>
      <c r="HKR311" s="80"/>
      <c r="HKS311" s="80"/>
      <c r="HKT311" s="80"/>
      <c r="HKU311" s="80"/>
      <c r="HKV311" s="80"/>
      <c r="HKW311" s="80"/>
      <c r="HKX311" s="80"/>
      <c r="HKY311" s="80"/>
      <c r="HKZ311" s="80"/>
      <c r="HLA311" s="80"/>
      <c r="HLB311" s="80"/>
      <c r="HLC311" s="80"/>
      <c r="HLD311" s="80"/>
      <c r="HLE311" s="80"/>
      <c r="HLF311" s="80"/>
      <c r="HLG311" s="80"/>
      <c r="HLH311" s="80"/>
      <c r="HLI311" s="80"/>
      <c r="HLJ311" s="80"/>
      <c r="HLK311" s="80"/>
      <c r="HLL311" s="80"/>
      <c r="HLM311" s="80"/>
      <c r="HLN311" s="80"/>
      <c r="HLO311" s="80"/>
      <c r="HLP311" s="80"/>
      <c r="HLQ311" s="80"/>
      <c r="HLR311" s="80"/>
      <c r="HLS311" s="80"/>
      <c r="HLT311" s="80"/>
      <c r="HLU311" s="80"/>
      <c r="HLV311" s="80"/>
      <c r="HLW311" s="80"/>
      <c r="HLX311" s="80"/>
      <c r="HLY311" s="80"/>
      <c r="HLZ311" s="80"/>
      <c r="HMA311" s="80"/>
      <c r="HMB311" s="80"/>
      <c r="HMC311" s="80"/>
      <c r="HMD311" s="80"/>
      <c r="HME311" s="80"/>
      <c r="HMF311" s="80"/>
      <c r="HMG311" s="80"/>
      <c r="HMH311" s="80"/>
      <c r="HMI311" s="80"/>
      <c r="HMJ311" s="80"/>
      <c r="HMK311" s="80"/>
      <c r="HML311" s="80"/>
      <c r="HMM311" s="80"/>
      <c r="HMN311" s="80"/>
      <c r="HMO311" s="80"/>
      <c r="HMP311" s="80"/>
      <c r="HMQ311" s="80"/>
      <c r="HMR311" s="80"/>
      <c r="HMS311" s="80"/>
      <c r="HMT311" s="80"/>
      <c r="HMU311" s="80"/>
      <c r="HMV311" s="80"/>
      <c r="HMW311" s="80"/>
      <c r="HMX311" s="80"/>
      <c r="HMY311" s="80"/>
      <c r="HMZ311" s="80"/>
      <c r="HNA311" s="80"/>
      <c r="HNB311" s="80"/>
      <c r="HNC311" s="80"/>
      <c r="HND311" s="80"/>
      <c r="HNE311" s="80"/>
      <c r="HNF311" s="80"/>
      <c r="HNG311" s="80"/>
      <c r="HNH311" s="80"/>
      <c r="HNI311" s="80"/>
      <c r="HNJ311" s="80"/>
      <c r="HNK311" s="80"/>
      <c r="HNL311" s="80"/>
      <c r="HNM311" s="80"/>
      <c r="HNN311" s="80"/>
      <c r="HNO311" s="80"/>
      <c r="HNP311" s="80"/>
      <c r="HNQ311" s="80"/>
      <c r="HNR311" s="80"/>
      <c r="HNS311" s="80"/>
      <c r="HNT311" s="80"/>
      <c r="HNU311" s="80"/>
      <c r="HNV311" s="80"/>
      <c r="HNW311" s="80"/>
      <c r="HNX311" s="80"/>
      <c r="HNY311" s="80"/>
      <c r="HNZ311" s="80"/>
      <c r="HOA311" s="80"/>
      <c r="HOB311" s="80"/>
      <c r="HOC311" s="80"/>
      <c r="HOD311" s="80"/>
      <c r="HOE311" s="80"/>
      <c r="HOF311" s="80"/>
      <c r="HOG311" s="80"/>
      <c r="HOH311" s="80"/>
      <c r="HOI311" s="80"/>
      <c r="HOJ311" s="80"/>
      <c r="HOK311" s="80"/>
      <c r="HOL311" s="80"/>
      <c r="HOM311" s="80"/>
      <c r="HON311" s="80"/>
      <c r="HOO311" s="80"/>
      <c r="HOP311" s="80"/>
      <c r="HOQ311" s="80"/>
      <c r="HOR311" s="80"/>
      <c r="HOS311" s="80"/>
      <c r="HOT311" s="80"/>
      <c r="HOU311" s="80"/>
      <c r="HOV311" s="80"/>
      <c r="HOW311" s="80"/>
      <c r="HOX311" s="80"/>
      <c r="HOY311" s="80"/>
      <c r="HOZ311" s="80"/>
      <c r="HPA311" s="80"/>
      <c r="HPB311" s="80"/>
      <c r="HPC311" s="80"/>
      <c r="HPD311" s="80"/>
      <c r="HPE311" s="80"/>
      <c r="HPF311" s="80"/>
      <c r="HPG311" s="80"/>
      <c r="HPH311" s="80"/>
      <c r="HPI311" s="80"/>
      <c r="HPJ311" s="80"/>
      <c r="HPK311" s="80"/>
      <c r="HPL311" s="80"/>
      <c r="HPM311" s="80"/>
      <c r="HPN311" s="80"/>
      <c r="HPO311" s="80"/>
      <c r="HPP311" s="80"/>
      <c r="HPQ311" s="80"/>
      <c r="HPR311" s="80"/>
      <c r="HPS311" s="80"/>
      <c r="HPT311" s="80"/>
      <c r="HPU311" s="80"/>
      <c r="HPV311" s="80"/>
      <c r="HPW311" s="80"/>
      <c r="HPX311" s="80"/>
      <c r="HPY311" s="80"/>
      <c r="HPZ311" s="80"/>
      <c r="HQA311" s="80"/>
      <c r="HQB311" s="80"/>
      <c r="HQC311" s="80"/>
      <c r="HQD311" s="80"/>
      <c r="HQE311" s="80"/>
      <c r="HQF311" s="80"/>
      <c r="HQG311" s="80"/>
      <c r="HQH311" s="80"/>
      <c r="HQI311" s="80"/>
      <c r="HQJ311" s="80"/>
      <c r="HQK311" s="80"/>
      <c r="HQL311" s="80"/>
      <c r="HQM311" s="80"/>
      <c r="HQN311" s="80"/>
      <c r="HQO311" s="80"/>
      <c r="HQP311" s="80"/>
      <c r="HQQ311" s="80"/>
      <c r="HQR311" s="80"/>
      <c r="HQS311" s="80"/>
      <c r="HQT311" s="80"/>
      <c r="HQU311" s="80"/>
      <c r="HQV311" s="80"/>
      <c r="HQW311" s="80"/>
      <c r="HQX311" s="80"/>
      <c r="HQY311" s="80"/>
      <c r="HQZ311" s="80"/>
      <c r="HRA311" s="80"/>
      <c r="HRB311" s="80"/>
      <c r="HRC311" s="80"/>
      <c r="HRD311" s="80"/>
      <c r="HRE311" s="80"/>
      <c r="HRF311" s="80"/>
      <c r="HRG311" s="80"/>
      <c r="HRH311" s="80"/>
      <c r="HRI311" s="80"/>
      <c r="HRJ311" s="80"/>
      <c r="HRK311" s="80"/>
      <c r="HRL311" s="80"/>
      <c r="HRM311" s="80"/>
      <c r="HRN311" s="80"/>
      <c r="HRO311" s="80"/>
      <c r="HRP311" s="80"/>
      <c r="HRQ311" s="80"/>
      <c r="HRR311" s="80"/>
      <c r="HRS311" s="80"/>
      <c r="HRT311" s="80"/>
      <c r="HRU311" s="80"/>
      <c r="HRV311" s="80"/>
      <c r="HRW311" s="80"/>
      <c r="HRX311" s="80"/>
      <c r="HRY311" s="80"/>
      <c r="HRZ311" s="80"/>
      <c r="HSA311" s="80"/>
      <c r="HSB311" s="80"/>
      <c r="HSC311" s="80"/>
      <c r="HSD311" s="80"/>
      <c r="HSE311" s="80"/>
      <c r="HSF311" s="80"/>
      <c r="HSG311" s="80"/>
      <c r="HSH311" s="80"/>
      <c r="HSI311" s="80"/>
      <c r="HSJ311" s="80"/>
      <c r="HSK311" s="80"/>
      <c r="HSL311" s="80"/>
      <c r="HSM311" s="80"/>
      <c r="HSN311" s="80"/>
      <c r="HSO311" s="80"/>
      <c r="HSP311" s="80"/>
      <c r="HSQ311" s="80"/>
      <c r="HSR311" s="80"/>
      <c r="HSS311" s="80"/>
      <c r="HST311" s="80"/>
      <c r="HSU311" s="80"/>
      <c r="HSV311" s="80"/>
      <c r="HSW311" s="80"/>
      <c r="HSX311" s="80"/>
      <c r="HSY311" s="80"/>
      <c r="HSZ311" s="80"/>
      <c r="HTA311" s="80"/>
      <c r="HTB311" s="80"/>
      <c r="HTC311" s="80"/>
      <c r="HTD311" s="80"/>
      <c r="HTE311" s="80"/>
      <c r="HTF311" s="80"/>
      <c r="HTG311" s="80"/>
      <c r="HTH311" s="80"/>
      <c r="HTI311" s="80"/>
      <c r="HTJ311" s="80"/>
      <c r="HTK311" s="80"/>
      <c r="HTL311" s="80"/>
      <c r="HTM311" s="80"/>
      <c r="HTN311" s="80"/>
      <c r="HTO311" s="80"/>
      <c r="HTP311" s="80"/>
      <c r="HTQ311" s="80"/>
      <c r="HTR311" s="80"/>
      <c r="HTS311" s="80"/>
      <c r="HTT311" s="80"/>
      <c r="HTU311" s="80"/>
      <c r="HTV311" s="80"/>
      <c r="HTW311" s="80"/>
      <c r="HTX311" s="80"/>
      <c r="HTY311" s="80"/>
      <c r="HTZ311" s="80"/>
      <c r="HUA311" s="80"/>
      <c r="HUB311" s="80"/>
      <c r="HUC311" s="80"/>
      <c r="HUD311" s="80"/>
      <c r="HUE311" s="80"/>
      <c r="HUF311" s="80"/>
      <c r="HUG311" s="80"/>
      <c r="HUH311" s="80"/>
      <c r="HUI311" s="80"/>
      <c r="HUJ311" s="80"/>
      <c r="HUK311" s="80"/>
      <c r="HUL311" s="80"/>
      <c r="HUM311" s="80"/>
      <c r="HUN311" s="80"/>
      <c r="HUO311" s="80"/>
      <c r="HUP311" s="80"/>
      <c r="HUQ311" s="80"/>
      <c r="HUR311" s="80"/>
      <c r="HUS311" s="80"/>
      <c r="HUT311" s="80"/>
      <c r="HUU311" s="80"/>
      <c r="HUV311" s="80"/>
      <c r="HUW311" s="80"/>
      <c r="HUX311" s="80"/>
      <c r="HUY311" s="80"/>
      <c r="HUZ311" s="80"/>
      <c r="HVA311" s="80"/>
      <c r="HVB311" s="80"/>
      <c r="HVC311" s="80"/>
      <c r="HVD311" s="80"/>
      <c r="HVE311" s="80"/>
      <c r="HVF311" s="80"/>
      <c r="HVG311" s="80"/>
      <c r="HVH311" s="80"/>
      <c r="HVI311" s="80"/>
      <c r="HVJ311" s="80"/>
      <c r="HVK311" s="80"/>
      <c r="HVL311" s="80"/>
      <c r="HVM311" s="80"/>
      <c r="HVN311" s="80"/>
      <c r="HVO311" s="80"/>
      <c r="HVP311" s="80"/>
      <c r="HVQ311" s="80"/>
      <c r="HVR311" s="80"/>
      <c r="HVS311" s="80"/>
      <c r="HVT311" s="80"/>
      <c r="HVU311" s="80"/>
      <c r="HVV311" s="80"/>
      <c r="HVW311" s="80"/>
      <c r="HVX311" s="80"/>
      <c r="HVY311" s="80"/>
      <c r="HVZ311" s="80"/>
      <c r="HWA311" s="80"/>
      <c r="HWB311" s="80"/>
      <c r="HWC311" s="80"/>
      <c r="HWD311" s="80"/>
      <c r="HWE311" s="80"/>
      <c r="HWF311" s="80"/>
      <c r="HWG311" s="80"/>
      <c r="HWH311" s="80"/>
      <c r="HWI311" s="80"/>
      <c r="HWJ311" s="80"/>
      <c r="HWK311" s="80"/>
      <c r="HWL311" s="80"/>
      <c r="HWM311" s="80"/>
      <c r="HWN311" s="80"/>
      <c r="HWO311" s="80"/>
      <c r="HWP311" s="80"/>
      <c r="HWQ311" s="80"/>
      <c r="HWR311" s="80"/>
      <c r="HWS311" s="80"/>
      <c r="HWT311" s="80"/>
      <c r="HWU311" s="80"/>
      <c r="HWV311" s="80"/>
      <c r="HWW311" s="80"/>
      <c r="HWX311" s="80"/>
      <c r="HWY311" s="80"/>
      <c r="HWZ311" s="80"/>
      <c r="HXA311" s="80"/>
      <c r="HXB311" s="80"/>
      <c r="HXC311" s="80"/>
      <c r="HXD311" s="80"/>
      <c r="HXE311" s="80"/>
      <c r="HXF311" s="80"/>
      <c r="HXG311" s="80"/>
      <c r="HXH311" s="80"/>
      <c r="HXI311" s="80"/>
      <c r="HXJ311" s="80"/>
      <c r="HXK311" s="80"/>
      <c r="HXL311" s="80"/>
      <c r="HXM311" s="80"/>
      <c r="HXN311" s="80"/>
      <c r="HXO311" s="80"/>
      <c r="HXP311" s="80"/>
      <c r="HXQ311" s="80"/>
      <c r="HXR311" s="80"/>
      <c r="HXS311" s="80"/>
      <c r="HXT311" s="80"/>
      <c r="HXU311" s="80"/>
      <c r="HXV311" s="80"/>
      <c r="HXW311" s="80"/>
      <c r="HXX311" s="80"/>
      <c r="HXY311" s="80"/>
      <c r="HXZ311" s="80"/>
      <c r="HYA311" s="80"/>
      <c r="HYB311" s="80"/>
      <c r="HYC311" s="80"/>
      <c r="HYD311" s="80"/>
      <c r="HYE311" s="80"/>
      <c r="HYF311" s="80"/>
      <c r="HYG311" s="80"/>
      <c r="HYH311" s="80"/>
      <c r="HYI311" s="80"/>
      <c r="HYJ311" s="80"/>
      <c r="HYK311" s="80"/>
      <c r="HYL311" s="80"/>
      <c r="HYM311" s="80"/>
      <c r="HYN311" s="80"/>
      <c r="HYO311" s="80"/>
      <c r="HYP311" s="80"/>
      <c r="HYQ311" s="80"/>
      <c r="HYR311" s="80"/>
      <c r="HYS311" s="80"/>
      <c r="HYT311" s="80"/>
      <c r="HYU311" s="80"/>
      <c r="HYV311" s="80"/>
      <c r="HYW311" s="80"/>
      <c r="HYX311" s="80"/>
      <c r="HYY311" s="80"/>
      <c r="HYZ311" s="80"/>
      <c r="HZA311" s="80"/>
      <c r="HZB311" s="80"/>
      <c r="HZC311" s="80"/>
      <c r="HZD311" s="80"/>
      <c r="HZE311" s="80"/>
      <c r="HZF311" s="80"/>
      <c r="HZG311" s="80"/>
      <c r="HZH311" s="80"/>
      <c r="HZI311" s="80"/>
      <c r="HZJ311" s="80"/>
      <c r="HZK311" s="80"/>
      <c r="HZL311" s="80"/>
      <c r="HZM311" s="80"/>
      <c r="HZN311" s="80"/>
      <c r="HZO311" s="80"/>
      <c r="HZP311" s="80"/>
      <c r="HZQ311" s="80"/>
      <c r="HZR311" s="80"/>
      <c r="HZS311" s="80"/>
      <c r="HZT311" s="80"/>
      <c r="HZU311" s="80"/>
      <c r="HZV311" s="80"/>
      <c r="HZW311" s="80"/>
      <c r="HZX311" s="80"/>
      <c r="HZY311" s="80"/>
      <c r="HZZ311" s="80"/>
      <c r="IAA311" s="80"/>
      <c r="IAB311" s="80"/>
      <c r="IAC311" s="80"/>
      <c r="IAD311" s="80"/>
      <c r="IAE311" s="80"/>
      <c r="IAF311" s="80"/>
      <c r="IAG311" s="80"/>
      <c r="IAH311" s="80"/>
      <c r="IAI311" s="80"/>
      <c r="IAJ311" s="80"/>
      <c r="IAK311" s="80"/>
      <c r="IAL311" s="80"/>
      <c r="IAM311" s="80"/>
      <c r="IAN311" s="80"/>
      <c r="IAO311" s="80"/>
      <c r="IAP311" s="80"/>
      <c r="IAQ311" s="80"/>
      <c r="IAR311" s="80"/>
      <c r="IAS311" s="80"/>
      <c r="IAT311" s="80"/>
      <c r="IAU311" s="80"/>
      <c r="IAV311" s="80"/>
      <c r="IAW311" s="80"/>
      <c r="IAX311" s="80"/>
      <c r="IAY311" s="80"/>
      <c r="IAZ311" s="80"/>
      <c r="IBA311" s="80"/>
      <c r="IBB311" s="80"/>
      <c r="IBC311" s="80"/>
      <c r="IBD311" s="80"/>
      <c r="IBE311" s="80"/>
      <c r="IBF311" s="80"/>
      <c r="IBG311" s="80"/>
      <c r="IBH311" s="80"/>
      <c r="IBI311" s="80"/>
      <c r="IBJ311" s="80"/>
      <c r="IBK311" s="80"/>
      <c r="IBL311" s="80"/>
      <c r="IBM311" s="80"/>
      <c r="IBN311" s="80"/>
      <c r="IBO311" s="80"/>
      <c r="IBP311" s="80"/>
      <c r="IBQ311" s="80"/>
      <c r="IBR311" s="80"/>
      <c r="IBS311" s="80"/>
      <c r="IBT311" s="80"/>
      <c r="IBU311" s="80"/>
      <c r="IBV311" s="80"/>
      <c r="IBW311" s="80"/>
      <c r="IBX311" s="80"/>
      <c r="IBY311" s="80"/>
      <c r="IBZ311" s="80"/>
      <c r="ICA311" s="80"/>
      <c r="ICB311" s="80"/>
      <c r="ICC311" s="80"/>
      <c r="ICD311" s="80"/>
      <c r="ICE311" s="80"/>
      <c r="ICF311" s="80"/>
      <c r="ICG311" s="80"/>
      <c r="ICH311" s="80"/>
      <c r="ICI311" s="80"/>
      <c r="ICJ311" s="80"/>
      <c r="ICK311" s="80"/>
      <c r="ICL311" s="80"/>
      <c r="ICM311" s="80"/>
      <c r="ICN311" s="80"/>
      <c r="ICO311" s="80"/>
      <c r="ICP311" s="80"/>
      <c r="ICQ311" s="80"/>
      <c r="ICR311" s="80"/>
      <c r="ICS311" s="80"/>
      <c r="ICT311" s="80"/>
      <c r="ICU311" s="80"/>
      <c r="ICV311" s="80"/>
      <c r="ICW311" s="80"/>
      <c r="ICX311" s="80"/>
      <c r="ICY311" s="80"/>
      <c r="ICZ311" s="80"/>
      <c r="IDA311" s="80"/>
      <c r="IDB311" s="80"/>
      <c r="IDC311" s="80"/>
      <c r="IDD311" s="80"/>
      <c r="IDE311" s="80"/>
      <c r="IDF311" s="80"/>
      <c r="IDG311" s="80"/>
      <c r="IDH311" s="80"/>
      <c r="IDI311" s="80"/>
      <c r="IDJ311" s="80"/>
      <c r="IDK311" s="80"/>
      <c r="IDL311" s="80"/>
      <c r="IDM311" s="80"/>
      <c r="IDN311" s="80"/>
      <c r="IDO311" s="80"/>
      <c r="IDP311" s="80"/>
      <c r="IDQ311" s="80"/>
      <c r="IDR311" s="80"/>
      <c r="IDS311" s="80"/>
      <c r="IDT311" s="80"/>
      <c r="IDU311" s="80"/>
      <c r="IDV311" s="80"/>
      <c r="IDW311" s="80"/>
      <c r="IDX311" s="80"/>
      <c r="IDY311" s="80"/>
      <c r="IDZ311" s="80"/>
      <c r="IEA311" s="80"/>
      <c r="IEB311" s="80"/>
      <c r="IEC311" s="80"/>
      <c r="IED311" s="80"/>
      <c r="IEE311" s="80"/>
      <c r="IEF311" s="80"/>
      <c r="IEG311" s="80"/>
      <c r="IEH311" s="80"/>
      <c r="IEI311" s="80"/>
      <c r="IEJ311" s="80"/>
      <c r="IEK311" s="80"/>
      <c r="IEL311" s="80"/>
      <c r="IEM311" s="80"/>
      <c r="IEN311" s="80"/>
      <c r="IEO311" s="80"/>
      <c r="IEP311" s="80"/>
      <c r="IEQ311" s="80"/>
      <c r="IER311" s="80"/>
      <c r="IES311" s="80"/>
      <c r="IET311" s="80"/>
      <c r="IEU311" s="80"/>
      <c r="IEV311" s="80"/>
      <c r="IEW311" s="80"/>
      <c r="IEX311" s="80"/>
      <c r="IEY311" s="80"/>
      <c r="IEZ311" s="80"/>
      <c r="IFA311" s="80"/>
      <c r="IFB311" s="80"/>
      <c r="IFC311" s="80"/>
      <c r="IFD311" s="80"/>
      <c r="IFE311" s="80"/>
      <c r="IFF311" s="80"/>
      <c r="IFG311" s="80"/>
      <c r="IFH311" s="80"/>
      <c r="IFI311" s="80"/>
      <c r="IFJ311" s="80"/>
      <c r="IFK311" s="80"/>
      <c r="IFL311" s="80"/>
      <c r="IFM311" s="80"/>
      <c r="IFN311" s="80"/>
      <c r="IFO311" s="80"/>
      <c r="IFP311" s="80"/>
      <c r="IFQ311" s="80"/>
      <c r="IFR311" s="80"/>
      <c r="IFS311" s="80"/>
      <c r="IFT311" s="80"/>
      <c r="IFU311" s="80"/>
      <c r="IFV311" s="80"/>
      <c r="IFW311" s="80"/>
      <c r="IFX311" s="80"/>
      <c r="IFY311" s="80"/>
      <c r="IFZ311" s="80"/>
      <c r="IGA311" s="80"/>
      <c r="IGB311" s="80"/>
      <c r="IGC311" s="80"/>
      <c r="IGD311" s="80"/>
      <c r="IGE311" s="80"/>
      <c r="IGF311" s="80"/>
      <c r="IGG311" s="80"/>
      <c r="IGH311" s="80"/>
      <c r="IGI311" s="80"/>
      <c r="IGJ311" s="80"/>
      <c r="IGK311" s="80"/>
      <c r="IGL311" s="80"/>
      <c r="IGM311" s="80"/>
      <c r="IGN311" s="80"/>
      <c r="IGO311" s="80"/>
      <c r="IGP311" s="80"/>
      <c r="IGQ311" s="80"/>
      <c r="IGR311" s="80"/>
      <c r="IGS311" s="80"/>
      <c r="IGT311" s="80"/>
      <c r="IGU311" s="80"/>
      <c r="IGV311" s="80"/>
      <c r="IGW311" s="80"/>
      <c r="IGX311" s="80"/>
      <c r="IGY311" s="80"/>
      <c r="IGZ311" s="80"/>
      <c r="IHA311" s="80"/>
      <c r="IHB311" s="80"/>
      <c r="IHC311" s="80"/>
      <c r="IHD311" s="80"/>
      <c r="IHE311" s="80"/>
      <c r="IHF311" s="80"/>
      <c r="IHG311" s="80"/>
      <c r="IHH311" s="80"/>
      <c r="IHI311" s="80"/>
      <c r="IHJ311" s="80"/>
      <c r="IHK311" s="80"/>
      <c r="IHL311" s="80"/>
      <c r="IHM311" s="80"/>
      <c r="IHN311" s="80"/>
      <c r="IHO311" s="80"/>
      <c r="IHP311" s="80"/>
      <c r="IHQ311" s="80"/>
      <c r="IHR311" s="80"/>
      <c r="IHS311" s="80"/>
      <c r="IHT311" s="80"/>
      <c r="IHU311" s="80"/>
      <c r="IHV311" s="80"/>
      <c r="IHW311" s="80"/>
      <c r="IHX311" s="80"/>
      <c r="IHY311" s="80"/>
      <c r="IHZ311" s="80"/>
      <c r="IIA311" s="80"/>
      <c r="IIB311" s="80"/>
      <c r="IIC311" s="80"/>
      <c r="IID311" s="80"/>
      <c r="IIE311" s="80"/>
      <c r="IIF311" s="80"/>
      <c r="IIG311" s="80"/>
      <c r="IIH311" s="80"/>
      <c r="III311" s="80"/>
      <c r="IIJ311" s="80"/>
      <c r="IIK311" s="80"/>
      <c r="IIL311" s="80"/>
      <c r="IIM311" s="80"/>
      <c r="IIN311" s="80"/>
      <c r="IIO311" s="80"/>
      <c r="IIP311" s="80"/>
      <c r="IIQ311" s="80"/>
      <c r="IIR311" s="80"/>
      <c r="IIS311" s="80"/>
      <c r="IIT311" s="80"/>
      <c r="IIU311" s="80"/>
      <c r="IIV311" s="80"/>
      <c r="IIW311" s="80"/>
      <c r="IIX311" s="80"/>
      <c r="IIY311" s="80"/>
      <c r="IIZ311" s="80"/>
      <c r="IJA311" s="80"/>
      <c r="IJB311" s="80"/>
      <c r="IJC311" s="80"/>
      <c r="IJD311" s="80"/>
      <c r="IJE311" s="80"/>
      <c r="IJF311" s="80"/>
      <c r="IJG311" s="80"/>
      <c r="IJH311" s="80"/>
      <c r="IJI311" s="80"/>
      <c r="IJJ311" s="80"/>
      <c r="IJK311" s="80"/>
      <c r="IJL311" s="80"/>
      <c r="IJM311" s="80"/>
      <c r="IJN311" s="80"/>
      <c r="IJO311" s="80"/>
      <c r="IJP311" s="80"/>
      <c r="IJQ311" s="80"/>
      <c r="IJR311" s="80"/>
      <c r="IJS311" s="80"/>
      <c r="IJT311" s="80"/>
      <c r="IJU311" s="80"/>
      <c r="IJV311" s="80"/>
      <c r="IJW311" s="80"/>
      <c r="IJX311" s="80"/>
      <c r="IJY311" s="80"/>
      <c r="IJZ311" s="80"/>
      <c r="IKA311" s="80"/>
      <c r="IKB311" s="80"/>
      <c r="IKC311" s="80"/>
      <c r="IKD311" s="80"/>
      <c r="IKE311" s="80"/>
      <c r="IKF311" s="80"/>
      <c r="IKG311" s="80"/>
      <c r="IKH311" s="80"/>
      <c r="IKI311" s="80"/>
      <c r="IKJ311" s="80"/>
      <c r="IKK311" s="80"/>
      <c r="IKL311" s="80"/>
      <c r="IKM311" s="80"/>
      <c r="IKN311" s="80"/>
      <c r="IKO311" s="80"/>
      <c r="IKP311" s="80"/>
      <c r="IKQ311" s="80"/>
      <c r="IKR311" s="80"/>
      <c r="IKS311" s="80"/>
      <c r="IKT311" s="80"/>
      <c r="IKU311" s="80"/>
      <c r="IKV311" s="80"/>
      <c r="IKW311" s="80"/>
      <c r="IKX311" s="80"/>
      <c r="IKY311" s="80"/>
      <c r="IKZ311" s="80"/>
      <c r="ILA311" s="80"/>
      <c r="ILB311" s="80"/>
      <c r="ILC311" s="80"/>
      <c r="ILD311" s="80"/>
      <c r="ILE311" s="80"/>
      <c r="ILF311" s="80"/>
      <c r="ILG311" s="80"/>
      <c r="ILH311" s="80"/>
      <c r="ILI311" s="80"/>
      <c r="ILJ311" s="80"/>
      <c r="ILK311" s="80"/>
      <c r="ILL311" s="80"/>
      <c r="ILM311" s="80"/>
      <c r="ILN311" s="80"/>
      <c r="ILO311" s="80"/>
      <c r="ILP311" s="80"/>
      <c r="ILQ311" s="80"/>
      <c r="ILR311" s="80"/>
      <c r="ILS311" s="80"/>
      <c r="ILT311" s="80"/>
      <c r="ILU311" s="80"/>
      <c r="ILV311" s="80"/>
      <c r="ILW311" s="80"/>
      <c r="ILX311" s="80"/>
      <c r="ILY311" s="80"/>
      <c r="ILZ311" s="80"/>
      <c r="IMA311" s="80"/>
      <c r="IMB311" s="80"/>
      <c r="IMC311" s="80"/>
      <c r="IMD311" s="80"/>
      <c r="IME311" s="80"/>
      <c r="IMF311" s="80"/>
      <c r="IMG311" s="80"/>
      <c r="IMH311" s="80"/>
      <c r="IMI311" s="80"/>
      <c r="IMJ311" s="80"/>
      <c r="IMK311" s="80"/>
      <c r="IML311" s="80"/>
      <c r="IMM311" s="80"/>
      <c r="IMN311" s="80"/>
      <c r="IMO311" s="80"/>
      <c r="IMP311" s="80"/>
      <c r="IMQ311" s="80"/>
      <c r="IMR311" s="80"/>
      <c r="IMS311" s="80"/>
      <c r="IMT311" s="80"/>
      <c r="IMU311" s="80"/>
      <c r="IMV311" s="80"/>
      <c r="IMW311" s="80"/>
      <c r="IMX311" s="80"/>
      <c r="IMY311" s="80"/>
      <c r="IMZ311" s="80"/>
      <c r="INA311" s="80"/>
      <c r="INB311" s="80"/>
      <c r="INC311" s="80"/>
      <c r="IND311" s="80"/>
      <c r="INE311" s="80"/>
      <c r="INF311" s="80"/>
      <c r="ING311" s="80"/>
      <c r="INH311" s="80"/>
      <c r="INI311" s="80"/>
      <c r="INJ311" s="80"/>
      <c r="INK311" s="80"/>
      <c r="INL311" s="80"/>
      <c r="INM311" s="80"/>
      <c r="INN311" s="80"/>
      <c r="INO311" s="80"/>
      <c r="INP311" s="80"/>
      <c r="INQ311" s="80"/>
      <c r="INR311" s="80"/>
      <c r="INS311" s="80"/>
      <c r="INT311" s="80"/>
      <c r="INU311" s="80"/>
      <c r="INV311" s="80"/>
      <c r="INW311" s="80"/>
      <c r="INX311" s="80"/>
      <c r="INY311" s="80"/>
      <c r="INZ311" s="80"/>
      <c r="IOA311" s="80"/>
      <c r="IOB311" s="80"/>
      <c r="IOC311" s="80"/>
      <c r="IOD311" s="80"/>
      <c r="IOE311" s="80"/>
      <c r="IOF311" s="80"/>
      <c r="IOG311" s="80"/>
      <c r="IOH311" s="80"/>
      <c r="IOI311" s="80"/>
      <c r="IOJ311" s="80"/>
      <c r="IOK311" s="80"/>
      <c r="IOL311" s="80"/>
      <c r="IOM311" s="80"/>
      <c r="ION311" s="80"/>
      <c r="IOO311" s="80"/>
      <c r="IOP311" s="80"/>
      <c r="IOQ311" s="80"/>
      <c r="IOR311" s="80"/>
      <c r="IOS311" s="80"/>
      <c r="IOT311" s="80"/>
      <c r="IOU311" s="80"/>
      <c r="IOV311" s="80"/>
      <c r="IOW311" s="80"/>
      <c r="IOX311" s="80"/>
      <c r="IOY311" s="80"/>
      <c r="IOZ311" s="80"/>
      <c r="IPA311" s="80"/>
      <c r="IPB311" s="80"/>
      <c r="IPC311" s="80"/>
      <c r="IPD311" s="80"/>
      <c r="IPE311" s="80"/>
      <c r="IPF311" s="80"/>
      <c r="IPG311" s="80"/>
      <c r="IPH311" s="80"/>
      <c r="IPI311" s="80"/>
      <c r="IPJ311" s="80"/>
      <c r="IPK311" s="80"/>
      <c r="IPL311" s="80"/>
      <c r="IPM311" s="80"/>
      <c r="IPN311" s="80"/>
      <c r="IPO311" s="80"/>
      <c r="IPP311" s="80"/>
      <c r="IPQ311" s="80"/>
      <c r="IPR311" s="80"/>
      <c r="IPS311" s="80"/>
      <c r="IPT311" s="80"/>
      <c r="IPU311" s="80"/>
      <c r="IPV311" s="80"/>
      <c r="IPW311" s="80"/>
      <c r="IPX311" s="80"/>
      <c r="IPY311" s="80"/>
      <c r="IPZ311" s="80"/>
      <c r="IQA311" s="80"/>
      <c r="IQB311" s="80"/>
      <c r="IQC311" s="80"/>
      <c r="IQD311" s="80"/>
      <c r="IQE311" s="80"/>
      <c r="IQF311" s="80"/>
      <c r="IQG311" s="80"/>
      <c r="IQH311" s="80"/>
      <c r="IQI311" s="80"/>
      <c r="IQJ311" s="80"/>
      <c r="IQK311" s="80"/>
      <c r="IQL311" s="80"/>
      <c r="IQM311" s="80"/>
      <c r="IQN311" s="80"/>
      <c r="IQO311" s="80"/>
      <c r="IQP311" s="80"/>
      <c r="IQQ311" s="80"/>
      <c r="IQR311" s="80"/>
      <c r="IQS311" s="80"/>
      <c r="IQT311" s="80"/>
      <c r="IQU311" s="80"/>
      <c r="IQV311" s="80"/>
      <c r="IQW311" s="80"/>
      <c r="IQX311" s="80"/>
      <c r="IQY311" s="80"/>
      <c r="IQZ311" s="80"/>
      <c r="IRA311" s="80"/>
      <c r="IRB311" s="80"/>
      <c r="IRC311" s="80"/>
      <c r="IRD311" s="80"/>
      <c r="IRE311" s="80"/>
      <c r="IRF311" s="80"/>
      <c r="IRG311" s="80"/>
      <c r="IRH311" s="80"/>
      <c r="IRI311" s="80"/>
      <c r="IRJ311" s="80"/>
      <c r="IRK311" s="80"/>
      <c r="IRL311" s="80"/>
      <c r="IRM311" s="80"/>
      <c r="IRN311" s="80"/>
      <c r="IRO311" s="80"/>
      <c r="IRP311" s="80"/>
      <c r="IRQ311" s="80"/>
      <c r="IRR311" s="80"/>
      <c r="IRS311" s="80"/>
      <c r="IRT311" s="80"/>
      <c r="IRU311" s="80"/>
      <c r="IRV311" s="80"/>
      <c r="IRW311" s="80"/>
      <c r="IRX311" s="80"/>
      <c r="IRY311" s="80"/>
      <c r="IRZ311" s="80"/>
      <c r="ISA311" s="80"/>
      <c r="ISB311" s="80"/>
      <c r="ISC311" s="80"/>
      <c r="ISD311" s="80"/>
      <c r="ISE311" s="80"/>
      <c r="ISF311" s="80"/>
      <c r="ISG311" s="80"/>
      <c r="ISH311" s="80"/>
      <c r="ISI311" s="80"/>
      <c r="ISJ311" s="80"/>
      <c r="ISK311" s="80"/>
      <c r="ISL311" s="80"/>
      <c r="ISM311" s="80"/>
      <c r="ISN311" s="80"/>
      <c r="ISO311" s="80"/>
      <c r="ISP311" s="80"/>
      <c r="ISQ311" s="80"/>
      <c r="ISR311" s="80"/>
      <c r="ISS311" s="80"/>
      <c r="IST311" s="80"/>
      <c r="ISU311" s="80"/>
      <c r="ISV311" s="80"/>
      <c r="ISW311" s="80"/>
      <c r="ISX311" s="80"/>
      <c r="ISY311" s="80"/>
      <c r="ISZ311" s="80"/>
      <c r="ITA311" s="80"/>
      <c r="ITB311" s="80"/>
      <c r="ITC311" s="80"/>
      <c r="ITD311" s="80"/>
      <c r="ITE311" s="80"/>
      <c r="ITF311" s="80"/>
      <c r="ITG311" s="80"/>
      <c r="ITH311" s="80"/>
      <c r="ITI311" s="80"/>
      <c r="ITJ311" s="80"/>
      <c r="ITK311" s="80"/>
      <c r="ITL311" s="80"/>
      <c r="ITM311" s="80"/>
      <c r="ITN311" s="80"/>
      <c r="ITO311" s="80"/>
      <c r="ITP311" s="80"/>
      <c r="ITQ311" s="80"/>
      <c r="ITR311" s="80"/>
      <c r="ITS311" s="80"/>
      <c r="ITT311" s="80"/>
      <c r="ITU311" s="80"/>
      <c r="ITV311" s="80"/>
      <c r="ITW311" s="80"/>
      <c r="ITX311" s="80"/>
      <c r="ITY311" s="80"/>
      <c r="ITZ311" s="80"/>
      <c r="IUA311" s="80"/>
      <c r="IUB311" s="80"/>
      <c r="IUC311" s="80"/>
      <c r="IUD311" s="80"/>
      <c r="IUE311" s="80"/>
      <c r="IUF311" s="80"/>
      <c r="IUG311" s="80"/>
      <c r="IUH311" s="80"/>
      <c r="IUI311" s="80"/>
      <c r="IUJ311" s="80"/>
      <c r="IUK311" s="80"/>
      <c r="IUL311" s="80"/>
      <c r="IUM311" s="80"/>
      <c r="IUN311" s="80"/>
      <c r="IUO311" s="80"/>
      <c r="IUP311" s="80"/>
      <c r="IUQ311" s="80"/>
      <c r="IUR311" s="80"/>
      <c r="IUS311" s="80"/>
      <c r="IUT311" s="80"/>
      <c r="IUU311" s="80"/>
      <c r="IUV311" s="80"/>
      <c r="IUW311" s="80"/>
      <c r="IUX311" s="80"/>
      <c r="IUY311" s="80"/>
      <c r="IUZ311" s="80"/>
      <c r="IVA311" s="80"/>
      <c r="IVB311" s="80"/>
      <c r="IVC311" s="80"/>
      <c r="IVD311" s="80"/>
      <c r="IVE311" s="80"/>
      <c r="IVF311" s="80"/>
      <c r="IVG311" s="80"/>
      <c r="IVH311" s="80"/>
      <c r="IVI311" s="80"/>
      <c r="IVJ311" s="80"/>
      <c r="IVK311" s="80"/>
      <c r="IVL311" s="80"/>
      <c r="IVM311" s="80"/>
      <c r="IVN311" s="80"/>
      <c r="IVO311" s="80"/>
      <c r="IVP311" s="80"/>
      <c r="IVQ311" s="80"/>
      <c r="IVR311" s="80"/>
      <c r="IVS311" s="80"/>
      <c r="IVT311" s="80"/>
      <c r="IVU311" s="80"/>
      <c r="IVV311" s="80"/>
      <c r="IVW311" s="80"/>
      <c r="IVX311" s="80"/>
      <c r="IVY311" s="80"/>
      <c r="IVZ311" s="80"/>
      <c r="IWA311" s="80"/>
      <c r="IWB311" s="80"/>
      <c r="IWC311" s="80"/>
      <c r="IWD311" s="80"/>
      <c r="IWE311" s="80"/>
      <c r="IWF311" s="80"/>
      <c r="IWG311" s="80"/>
      <c r="IWH311" s="80"/>
      <c r="IWI311" s="80"/>
      <c r="IWJ311" s="80"/>
      <c r="IWK311" s="80"/>
      <c r="IWL311" s="80"/>
      <c r="IWM311" s="80"/>
      <c r="IWN311" s="80"/>
      <c r="IWO311" s="80"/>
      <c r="IWP311" s="80"/>
      <c r="IWQ311" s="80"/>
      <c r="IWR311" s="80"/>
      <c r="IWS311" s="80"/>
      <c r="IWT311" s="80"/>
      <c r="IWU311" s="80"/>
      <c r="IWV311" s="80"/>
      <c r="IWW311" s="80"/>
      <c r="IWX311" s="80"/>
      <c r="IWY311" s="80"/>
      <c r="IWZ311" s="80"/>
      <c r="IXA311" s="80"/>
      <c r="IXB311" s="80"/>
      <c r="IXC311" s="80"/>
      <c r="IXD311" s="80"/>
      <c r="IXE311" s="80"/>
      <c r="IXF311" s="80"/>
      <c r="IXG311" s="80"/>
      <c r="IXH311" s="80"/>
      <c r="IXI311" s="80"/>
      <c r="IXJ311" s="80"/>
      <c r="IXK311" s="80"/>
      <c r="IXL311" s="80"/>
      <c r="IXM311" s="80"/>
      <c r="IXN311" s="80"/>
      <c r="IXO311" s="80"/>
      <c r="IXP311" s="80"/>
      <c r="IXQ311" s="80"/>
      <c r="IXR311" s="80"/>
      <c r="IXS311" s="80"/>
      <c r="IXT311" s="80"/>
      <c r="IXU311" s="80"/>
      <c r="IXV311" s="80"/>
      <c r="IXW311" s="80"/>
      <c r="IXX311" s="80"/>
      <c r="IXY311" s="80"/>
      <c r="IXZ311" s="80"/>
      <c r="IYA311" s="80"/>
      <c r="IYB311" s="80"/>
      <c r="IYC311" s="80"/>
      <c r="IYD311" s="80"/>
      <c r="IYE311" s="80"/>
      <c r="IYF311" s="80"/>
      <c r="IYG311" s="80"/>
      <c r="IYH311" s="80"/>
      <c r="IYI311" s="80"/>
      <c r="IYJ311" s="80"/>
      <c r="IYK311" s="80"/>
      <c r="IYL311" s="80"/>
      <c r="IYM311" s="80"/>
      <c r="IYN311" s="80"/>
      <c r="IYO311" s="80"/>
      <c r="IYP311" s="80"/>
      <c r="IYQ311" s="80"/>
      <c r="IYR311" s="80"/>
      <c r="IYS311" s="80"/>
      <c r="IYT311" s="80"/>
      <c r="IYU311" s="80"/>
      <c r="IYV311" s="80"/>
      <c r="IYW311" s="80"/>
      <c r="IYX311" s="80"/>
      <c r="IYY311" s="80"/>
      <c r="IYZ311" s="80"/>
      <c r="IZA311" s="80"/>
      <c r="IZB311" s="80"/>
      <c r="IZC311" s="80"/>
      <c r="IZD311" s="80"/>
      <c r="IZE311" s="80"/>
      <c r="IZF311" s="80"/>
      <c r="IZG311" s="80"/>
      <c r="IZH311" s="80"/>
      <c r="IZI311" s="80"/>
      <c r="IZJ311" s="80"/>
      <c r="IZK311" s="80"/>
      <c r="IZL311" s="80"/>
      <c r="IZM311" s="80"/>
      <c r="IZN311" s="80"/>
      <c r="IZO311" s="80"/>
      <c r="IZP311" s="80"/>
      <c r="IZQ311" s="80"/>
      <c r="IZR311" s="80"/>
      <c r="IZS311" s="80"/>
      <c r="IZT311" s="80"/>
      <c r="IZU311" s="80"/>
      <c r="IZV311" s="80"/>
      <c r="IZW311" s="80"/>
      <c r="IZX311" s="80"/>
      <c r="IZY311" s="80"/>
      <c r="IZZ311" s="80"/>
      <c r="JAA311" s="80"/>
      <c r="JAB311" s="80"/>
      <c r="JAC311" s="80"/>
      <c r="JAD311" s="80"/>
      <c r="JAE311" s="80"/>
      <c r="JAF311" s="80"/>
      <c r="JAG311" s="80"/>
      <c r="JAH311" s="80"/>
      <c r="JAI311" s="80"/>
      <c r="JAJ311" s="80"/>
      <c r="JAK311" s="80"/>
      <c r="JAL311" s="80"/>
      <c r="JAM311" s="80"/>
      <c r="JAN311" s="80"/>
      <c r="JAO311" s="80"/>
      <c r="JAP311" s="80"/>
      <c r="JAQ311" s="80"/>
      <c r="JAR311" s="80"/>
      <c r="JAS311" s="80"/>
      <c r="JAT311" s="80"/>
      <c r="JAU311" s="80"/>
      <c r="JAV311" s="80"/>
      <c r="JAW311" s="80"/>
      <c r="JAX311" s="80"/>
      <c r="JAY311" s="80"/>
      <c r="JAZ311" s="80"/>
      <c r="JBA311" s="80"/>
      <c r="JBB311" s="80"/>
      <c r="JBC311" s="80"/>
      <c r="JBD311" s="80"/>
      <c r="JBE311" s="80"/>
      <c r="JBF311" s="80"/>
      <c r="JBG311" s="80"/>
      <c r="JBH311" s="80"/>
      <c r="JBI311" s="80"/>
      <c r="JBJ311" s="80"/>
      <c r="JBK311" s="80"/>
      <c r="JBL311" s="80"/>
      <c r="JBM311" s="80"/>
      <c r="JBN311" s="80"/>
      <c r="JBO311" s="80"/>
      <c r="JBP311" s="80"/>
      <c r="JBQ311" s="80"/>
      <c r="JBR311" s="80"/>
      <c r="JBS311" s="80"/>
      <c r="JBT311" s="80"/>
      <c r="JBU311" s="80"/>
      <c r="JBV311" s="80"/>
      <c r="JBW311" s="80"/>
      <c r="JBX311" s="80"/>
      <c r="JBY311" s="80"/>
      <c r="JBZ311" s="80"/>
      <c r="JCA311" s="80"/>
      <c r="JCB311" s="80"/>
      <c r="JCC311" s="80"/>
      <c r="JCD311" s="80"/>
      <c r="JCE311" s="80"/>
      <c r="JCF311" s="80"/>
      <c r="JCG311" s="80"/>
      <c r="JCH311" s="80"/>
      <c r="JCI311" s="80"/>
      <c r="JCJ311" s="80"/>
      <c r="JCK311" s="80"/>
      <c r="JCL311" s="80"/>
      <c r="JCM311" s="80"/>
      <c r="JCN311" s="80"/>
      <c r="JCO311" s="80"/>
      <c r="JCP311" s="80"/>
      <c r="JCQ311" s="80"/>
      <c r="JCR311" s="80"/>
      <c r="JCS311" s="80"/>
      <c r="JCT311" s="80"/>
      <c r="JCU311" s="80"/>
      <c r="JCV311" s="80"/>
      <c r="JCW311" s="80"/>
      <c r="JCX311" s="80"/>
      <c r="JCY311" s="80"/>
      <c r="JCZ311" s="80"/>
      <c r="JDA311" s="80"/>
      <c r="JDB311" s="80"/>
      <c r="JDC311" s="80"/>
      <c r="JDD311" s="80"/>
      <c r="JDE311" s="80"/>
      <c r="JDF311" s="80"/>
      <c r="JDG311" s="80"/>
      <c r="JDH311" s="80"/>
      <c r="JDI311" s="80"/>
      <c r="JDJ311" s="80"/>
      <c r="JDK311" s="80"/>
      <c r="JDL311" s="80"/>
      <c r="JDM311" s="80"/>
      <c r="JDN311" s="80"/>
      <c r="JDO311" s="80"/>
      <c r="JDP311" s="80"/>
      <c r="JDQ311" s="80"/>
      <c r="JDR311" s="80"/>
      <c r="JDS311" s="80"/>
      <c r="JDT311" s="80"/>
      <c r="JDU311" s="80"/>
      <c r="JDV311" s="80"/>
      <c r="JDW311" s="80"/>
      <c r="JDX311" s="80"/>
      <c r="JDY311" s="80"/>
      <c r="JDZ311" s="80"/>
      <c r="JEA311" s="80"/>
      <c r="JEB311" s="80"/>
      <c r="JEC311" s="80"/>
      <c r="JED311" s="80"/>
      <c r="JEE311" s="80"/>
      <c r="JEF311" s="80"/>
      <c r="JEG311" s="80"/>
      <c r="JEH311" s="80"/>
      <c r="JEI311" s="80"/>
      <c r="JEJ311" s="80"/>
      <c r="JEK311" s="80"/>
      <c r="JEL311" s="80"/>
      <c r="JEM311" s="80"/>
      <c r="JEN311" s="80"/>
      <c r="JEO311" s="80"/>
      <c r="JEP311" s="80"/>
      <c r="JEQ311" s="80"/>
      <c r="JER311" s="80"/>
      <c r="JES311" s="80"/>
      <c r="JET311" s="80"/>
      <c r="JEU311" s="80"/>
      <c r="JEV311" s="80"/>
      <c r="JEW311" s="80"/>
      <c r="JEX311" s="80"/>
      <c r="JEY311" s="80"/>
      <c r="JEZ311" s="80"/>
      <c r="JFA311" s="80"/>
      <c r="JFB311" s="80"/>
      <c r="JFC311" s="80"/>
      <c r="JFD311" s="80"/>
      <c r="JFE311" s="80"/>
      <c r="JFF311" s="80"/>
      <c r="JFG311" s="80"/>
      <c r="JFH311" s="80"/>
      <c r="JFI311" s="80"/>
      <c r="JFJ311" s="80"/>
      <c r="JFK311" s="80"/>
      <c r="JFL311" s="80"/>
      <c r="JFM311" s="80"/>
      <c r="JFN311" s="80"/>
      <c r="JFO311" s="80"/>
      <c r="JFP311" s="80"/>
      <c r="JFQ311" s="80"/>
      <c r="JFR311" s="80"/>
      <c r="JFS311" s="80"/>
      <c r="JFT311" s="80"/>
      <c r="JFU311" s="80"/>
      <c r="JFV311" s="80"/>
      <c r="JFW311" s="80"/>
      <c r="JFX311" s="80"/>
      <c r="JFY311" s="80"/>
      <c r="JFZ311" s="80"/>
      <c r="JGA311" s="80"/>
      <c r="JGB311" s="80"/>
      <c r="JGC311" s="80"/>
      <c r="JGD311" s="80"/>
      <c r="JGE311" s="80"/>
      <c r="JGF311" s="80"/>
      <c r="JGG311" s="80"/>
      <c r="JGH311" s="80"/>
      <c r="JGI311" s="80"/>
      <c r="JGJ311" s="80"/>
      <c r="JGK311" s="80"/>
      <c r="JGL311" s="80"/>
      <c r="JGM311" s="80"/>
      <c r="JGN311" s="80"/>
      <c r="JGO311" s="80"/>
      <c r="JGP311" s="80"/>
      <c r="JGQ311" s="80"/>
      <c r="JGR311" s="80"/>
      <c r="JGS311" s="80"/>
      <c r="JGT311" s="80"/>
      <c r="JGU311" s="80"/>
      <c r="JGV311" s="80"/>
      <c r="JGW311" s="80"/>
      <c r="JGX311" s="80"/>
      <c r="JGY311" s="80"/>
      <c r="JGZ311" s="80"/>
      <c r="JHA311" s="80"/>
      <c r="JHB311" s="80"/>
      <c r="JHC311" s="80"/>
      <c r="JHD311" s="80"/>
      <c r="JHE311" s="80"/>
      <c r="JHF311" s="80"/>
      <c r="JHG311" s="80"/>
      <c r="JHH311" s="80"/>
      <c r="JHI311" s="80"/>
      <c r="JHJ311" s="80"/>
      <c r="JHK311" s="80"/>
      <c r="JHL311" s="80"/>
      <c r="JHM311" s="80"/>
      <c r="JHN311" s="80"/>
      <c r="JHO311" s="80"/>
      <c r="JHP311" s="80"/>
      <c r="JHQ311" s="80"/>
      <c r="JHR311" s="80"/>
      <c r="JHS311" s="80"/>
      <c r="JHT311" s="80"/>
      <c r="JHU311" s="80"/>
      <c r="JHV311" s="80"/>
      <c r="JHW311" s="80"/>
      <c r="JHX311" s="80"/>
      <c r="JHY311" s="80"/>
      <c r="JHZ311" s="80"/>
      <c r="JIA311" s="80"/>
      <c r="JIB311" s="80"/>
      <c r="JIC311" s="80"/>
      <c r="JID311" s="80"/>
      <c r="JIE311" s="80"/>
      <c r="JIF311" s="80"/>
      <c r="JIG311" s="80"/>
      <c r="JIH311" s="80"/>
      <c r="JII311" s="80"/>
      <c r="JIJ311" s="80"/>
      <c r="JIK311" s="80"/>
      <c r="JIL311" s="80"/>
      <c r="JIM311" s="80"/>
      <c r="JIN311" s="80"/>
      <c r="JIO311" s="80"/>
      <c r="JIP311" s="80"/>
      <c r="JIQ311" s="80"/>
      <c r="JIR311" s="80"/>
      <c r="JIS311" s="80"/>
      <c r="JIT311" s="80"/>
      <c r="JIU311" s="80"/>
      <c r="JIV311" s="80"/>
      <c r="JIW311" s="80"/>
      <c r="JIX311" s="80"/>
      <c r="JIY311" s="80"/>
      <c r="JIZ311" s="80"/>
      <c r="JJA311" s="80"/>
      <c r="JJB311" s="80"/>
      <c r="JJC311" s="80"/>
      <c r="JJD311" s="80"/>
      <c r="JJE311" s="80"/>
      <c r="JJF311" s="80"/>
      <c r="JJG311" s="80"/>
      <c r="JJH311" s="80"/>
      <c r="JJI311" s="80"/>
      <c r="JJJ311" s="80"/>
      <c r="JJK311" s="80"/>
      <c r="JJL311" s="80"/>
      <c r="JJM311" s="80"/>
      <c r="JJN311" s="80"/>
      <c r="JJO311" s="80"/>
      <c r="JJP311" s="80"/>
      <c r="JJQ311" s="80"/>
      <c r="JJR311" s="80"/>
      <c r="JJS311" s="80"/>
      <c r="JJT311" s="80"/>
      <c r="JJU311" s="80"/>
      <c r="JJV311" s="80"/>
      <c r="JJW311" s="80"/>
      <c r="JJX311" s="80"/>
      <c r="JJY311" s="80"/>
      <c r="JJZ311" s="80"/>
      <c r="JKA311" s="80"/>
      <c r="JKB311" s="80"/>
      <c r="JKC311" s="80"/>
      <c r="JKD311" s="80"/>
      <c r="JKE311" s="80"/>
      <c r="JKF311" s="80"/>
      <c r="JKG311" s="80"/>
      <c r="JKH311" s="80"/>
      <c r="JKI311" s="80"/>
      <c r="JKJ311" s="80"/>
      <c r="JKK311" s="80"/>
      <c r="JKL311" s="80"/>
      <c r="JKM311" s="80"/>
      <c r="JKN311" s="80"/>
      <c r="JKO311" s="80"/>
      <c r="JKP311" s="80"/>
      <c r="JKQ311" s="80"/>
      <c r="JKR311" s="80"/>
      <c r="JKS311" s="80"/>
      <c r="JKT311" s="80"/>
      <c r="JKU311" s="80"/>
      <c r="JKV311" s="80"/>
      <c r="JKW311" s="80"/>
      <c r="JKX311" s="80"/>
      <c r="JKY311" s="80"/>
      <c r="JKZ311" s="80"/>
      <c r="JLA311" s="80"/>
      <c r="JLB311" s="80"/>
      <c r="JLC311" s="80"/>
      <c r="JLD311" s="80"/>
      <c r="JLE311" s="80"/>
      <c r="JLF311" s="80"/>
      <c r="JLG311" s="80"/>
      <c r="JLH311" s="80"/>
      <c r="JLI311" s="80"/>
      <c r="JLJ311" s="80"/>
      <c r="JLK311" s="80"/>
      <c r="JLL311" s="80"/>
      <c r="JLM311" s="80"/>
      <c r="JLN311" s="80"/>
      <c r="JLO311" s="80"/>
      <c r="JLP311" s="80"/>
      <c r="JLQ311" s="80"/>
      <c r="JLR311" s="80"/>
      <c r="JLS311" s="80"/>
      <c r="JLT311" s="80"/>
      <c r="JLU311" s="80"/>
      <c r="JLV311" s="80"/>
      <c r="JLW311" s="80"/>
      <c r="JLX311" s="80"/>
      <c r="JLY311" s="80"/>
      <c r="JLZ311" s="80"/>
      <c r="JMA311" s="80"/>
      <c r="JMB311" s="80"/>
      <c r="JMC311" s="80"/>
      <c r="JMD311" s="80"/>
      <c r="JME311" s="80"/>
      <c r="JMF311" s="80"/>
      <c r="JMG311" s="80"/>
      <c r="JMH311" s="80"/>
      <c r="JMI311" s="80"/>
      <c r="JMJ311" s="80"/>
      <c r="JMK311" s="80"/>
      <c r="JML311" s="80"/>
      <c r="JMM311" s="80"/>
      <c r="JMN311" s="80"/>
      <c r="JMO311" s="80"/>
      <c r="JMP311" s="80"/>
      <c r="JMQ311" s="80"/>
      <c r="JMR311" s="80"/>
      <c r="JMS311" s="80"/>
      <c r="JMT311" s="80"/>
      <c r="JMU311" s="80"/>
      <c r="JMV311" s="80"/>
      <c r="JMW311" s="80"/>
      <c r="JMX311" s="80"/>
      <c r="JMY311" s="80"/>
      <c r="JMZ311" s="80"/>
      <c r="JNA311" s="80"/>
      <c r="JNB311" s="80"/>
      <c r="JNC311" s="80"/>
      <c r="JND311" s="80"/>
      <c r="JNE311" s="80"/>
      <c r="JNF311" s="80"/>
      <c r="JNG311" s="80"/>
      <c r="JNH311" s="80"/>
      <c r="JNI311" s="80"/>
      <c r="JNJ311" s="80"/>
      <c r="JNK311" s="80"/>
      <c r="JNL311" s="80"/>
      <c r="JNM311" s="80"/>
      <c r="JNN311" s="80"/>
      <c r="JNO311" s="80"/>
      <c r="JNP311" s="80"/>
      <c r="JNQ311" s="80"/>
      <c r="JNR311" s="80"/>
      <c r="JNS311" s="80"/>
      <c r="JNT311" s="80"/>
      <c r="JNU311" s="80"/>
      <c r="JNV311" s="80"/>
      <c r="JNW311" s="80"/>
      <c r="JNX311" s="80"/>
      <c r="JNY311" s="80"/>
      <c r="JNZ311" s="80"/>
      <c r="JOA311" s="80"/>
      <c r="JOB311" s="80"/>
      <c r="JOC311" s="80"/>
      <c r="JOD311" s="80"/>
      <c r="JOE311" s="80"/>
      <c r="JOF311" s="80"/>
      <c r="JOG311" s="80"/>
      <c r="JOH311" s="80"/>
      <c r="JOI311" s="80"/>
      <c r="JOJ311" s="80"/>
      <c r="JOK311" s="80"/>
      <c r="JOL311" s="80"/>
      <c r="JOM311" s="80"/>
      <c r="JON311" s="80"/>
      <c r="JOO311" s="80"/>
      <c r="JOP311" s="80"/>
      <c r="JOQ311" s="80"/>
      <c r="JOR311" s="80"/>
      <c r="JOS311" s="80"/>
      <c r="JOT311" s="80"/>
      <c r="JOU311" s="80"/>
      <c r="JOV311" s="80"/>
      <c r="JOW311" s="80"/>
      <c r="JOX311" s="80"/>
      <c r="JOY311" s="80"/>
      <c r="JOZ311" s="80"/>
      <c r="JPA311" s="80"/>
      <c r="JPB311" s="80"/>
      <c r="JPC311" s="80"/>
      <c r="JPD311" s="80"/>
      <c r="JPE311" s="80"/>
      <c r="JPF311" s="80"/>
      <c r="JPG311" s="80"/>
      <c r="JPH311" s="80"/>
      <c r="JPI311" s="80"/>
      <c r="JPJ311" s="80"/>
      <c r="JPK311" s="80"/>
      <c r="JPL311" s="80"/>
      <c r="JPM311" s="80"/>
      <c r="JPN311" s="80"/>
      <c r="JPO311" s="80"/>
      <c r="JPP311" s="80"/>
      <c r="JPQ311" s="80"/>
      <c r="JPR311" s="80"/>
      <c r="JPS311" s="80"/>
      <c r="JPT311" s="80"/>
      <c r="JPU311" s="80"/>
      <c r="JPV311" s="80"/>
      <c r="JPW311" s="80"/>
      <c r="JPX311" s="80"/>
      <c r="JPY311" s="80"/>
      <c r="JPZ311" s="80"/>
      <c r="JQA311" s="80"/>
      <c r="JQB311" s="80"/>
      <c r="JQC311" s="80"/>
      <c r="JQD311" s="80"/>
      <c r="JQE311" s="80"/>
      <c r="JQF311" s="80"/>
      <c r="JQG311" s="80"/>
      <c r="JQH311" s="80"/>
      <c r="JQI311" s="80"/>
      <c r="JQJ311" s="80"/>
      <c r="JQK311" s="80"/>
      <c r="JQL311" s="80"/>
      <c r="JQM311" s="80"/>
      <c r="JQN311" s="80"/>
      <c r="JQO311" s="80"/>
      <c r="JQP311" s="80"/>
      <c r="JQQ311" s="80"/>
      <c r="JQR311" s="80"/>
      <c r="JQS311" s="80"/>
      <c r="JQT311" s="80"/>
      <c r="JQU311" s="80"/>
      <c r="JQV311" s="80"/>
      <c r="JQW311" s="80"/>
      <c r="JQX311" s="80"/>
      <c r="JQY311" s="80"/>
      <c r="JQZ311" s="80"/>
      <c r="JRA311" s="80"/>
      <c r="JRB311" s="80"/>
      <c r="JRC311" s="80"/>
      <c r="JRD311" s="80"/>
      <c r="JRE311" s="80"/>
      <c r="JRF311" s="80"/>
      <c r="JRG311" s="80"/>
      <c r="JRH311" s="80"/>
      <c r="JRI311" s="80"/>
      <c r="JRJ311" s="80"/>
      <c r="JRK311" s="80"/>
      <c r="JRL311" s="80"/>
      <c r="JRM311" s="80"/>
      <c r="JRN311" s="80"/>
      <c r="JRO311" s="80"/>
      <c r="JRP311" s="80"/>
      <c r="JRQ311" s="80"/>
      <c r="JRR311" s="80"/>
      <c r="JRS311" s="80"/>
      <c r="JRT311" s="80"/>
      <c r="JRU311" s="80"/>
      <c r="JRV311" s="80"/>
      <c r="JRW311" s="80"/>
      <c r="JRX311" s="80"/>
      <c r="JRY311" s="80"/>
      <c r="JRZ311" s="80"/>
      <c r="JSA311" s="80"/>
      <c r="JSB311" s="80"/>
      <c r="JSC311" s="80"/>
      <c r="JSD311" s="80"/>
      <c r="JSE311" s="80"/>
      <c r="JSF311" s="80"/>
      <c r="JSG311" s="80"/>
      <c r="JSH311" s="80"/>
      <c r="JSI311" s="80"/>
      <c r="JSJ311" s="80"/>
      <c r="JSK311" s="80"/>
      <c r="JSL311" s="80"/>
      <c r="JSM311" s="80"/>
      <c r="JSN311" s="80"/>
      <c r="JSO311" s="80"/>
      <c r="JSP311" s="80"/>
      <c r="JSQ311" s="80"/>
      <c r="JSR311" s="80"/>
      <c r="JSS311" s="80"/>
      <c r="JST311" s="80"/>
      <c r="JSU311" s="80"/>
      <c r="JSV311" s="80"/>
      <c r="JSW311" s="80"/>
      <c r="JSX311" s="80"/>
      <c r="JSY311" s="80"/>
      <c r="JSZ311" s="80"/>
      <c r="JTA311" s="80"/>
      <c r="JTB311" s="80"/>
      <c r="JTC311" s="80"/>
      <c r="JTD311" s="80"/>
      <c r="JTE311" s="80"/>
      <c r="JTF311" s="80"/>
      <c r="JTG311" s="80"/>
      <c r="JTH311" s="80"/>
      <c r="JTI311" s="80"/>
      <c r="JTJ311" s="80"/>
      <c r="JTK311" s="80"/>
      <c r="JTL311" s="80"/>
      <c r="JTM311" s="80"/>
      <c r="JTN311" s="80"/>
      <c r="JTO311" s="80"/>
      <c r="JTP311" s="80"/>
      <c r="JTQ311" s="80"/>
      <c r="JTR311" s="80"/>
      <c r="JTS311" s="80"/>
      <c r="JTT311" s="80"/>
      <c r="JTU311" s="80"/>
      <c r="JTV311" s="80"/>
      <c r="JTW311" s="80"/>
      <c r="JTX311" s="80"/>
      <c r="JTY311" s="80"/>
      <c r="JTZ311" s="80"/>
      <c r="JUA311" s="80"/>
      <c r="JUB311" s="80"/>
      <c r="JUC311" s="80"/>
      <c r="JUD311" s="80"/>
      <c r="JUE311" s="80"/>
      <c r="JUF311" s="80"/>
      <c r="JUG311" s="80"/>
      <c r="JUH311" s="80"/>
      <c r="JUI311" s="80"/>
      <c r="JUJ311" s="80"/>
      <c r="JUK311" s="80"/>
      <c r="JUL311" s="80"/>
      <c r="JUM311" s="80"/>
      <c r="JUN311" s="80"/>
      <c r="JUO311" s="80"/>
      <c r="JUP311" s="80"/>
      <c r="JUQ311" s="80"/>
      <c r="JUR311" s="80"/>
      <c r="JUS311" s="80"/>
      <c r="JUT311" s="80"/>
      <c r="JUU311" s="80"/>
      <c r="JUV311" s="80"/>
      <c r="JUW311" s="80"/>
      <c r="JUX311" s="80"/>
      <c r="JUY311" s="80"/>
      <c r="JUZ311" s="80"/>
      <c r="JVA311" s="80"/>
      <c r="JVB311" s="80"/>
      <c r="JVC311" s="80"/>
      <c r="JVD311" s="80"/>
      <c r="JVE311" s="80"/>
      <c r="JVF311" s="80"/>
      <c r="JVG311" s="80"/>
      <c r="JVH311" s="80"/>
      <c r="JVI311" s="80"/>
      <c r="JVJ311" s="80"/>
      <c r="JVK311" s="80"/>
      <c r="JVL311" s="80"/>
      <c r="JVM311" s="80"/>
      <c r="JVN311" s="80"/>
      <c r="JVO311" s="80"/>
      <c r="JVP311" s="80"/>
      <c r="JVQ311" s="80"/>
      <c r="JVR311" s="80"/>
      <c r="JVS311" s="80"/>
      <c r="JVT311" s="80"/>
      <c r="JVU311" s="80"/>
      <c r="JVV311" s="80"/>
      <c r="JVW311" s="80"/>
      <c r="JVX311" s="80"/>
      <c r="JVY311" s="80"/>
      <c r="JVZ311" s="80"/>
      <c r="JWA311" s="80"/>
      <c r="JWB311" s="80"/>
      <c r="JWC311" s="80"/>
      <c r="JWD311" s="80"/>
      <c r="JWE311" s="80"/>
      <c r="JWF311" s="80"/>
      <c r="JWG311" s="80"/>
      <c r="JWH311" s="80"/>
      <c r="JWI311" s="80"/>
      <c r="JWJ311" s="80"/>
      <c r="JWK311" s="80"/>
      <c r="JWL311" s="80"/>
      <c r="JWM311" s="80"/>
      <c r="JWN311" s="80"/>
      <c r="JWO311" s="80"/>
      <c r="JWP311" s="80"/>
      <c r="JWQ311" s="80"/>
      <c r="JWR311" s="80"/>
      <c r="JWS311" s="80"/>
      <c r="JWT311" s="80"/>
      <c r="JWU311" s="80"/>
      <c r="JWV311" s="80"/>
      <c r="JWW311" s="80"/>
      <c r="JWX311" s="80"/>
      <c r="JWY311" s="80"/>
      <c r="JWZ311" s="80"/>
      <c r="JXA311" s="80"/>
      <c r="JXB311" s="80"/>
      <c r="JXC311" s="80"/>
      <c r="JXD311" s="80"/>
      <c r="JXE311" s="80"/>
      <c r="JXF311" s="80"/>
      <c r="JXG311" s="80"/>
      <c r="JXH311" s="80"/>
      <c r="JXI311" s="80"/>
      <c r="JXJ311" s="80"/>
      <c r="JXK311" s="80"/>
      <c r="JXL311" s="80"/>
      <c r="JXM311" s="80"/>
      <c r="JXN311" s="80"/>
      <c r="JXO311" s="80"/>
      <c r="JXP311" s="80"/>
      <c r="JXQ311" s="80"/>
      <c r="JXR311" s="80"/>
      <c r="JXS311" s="80"/>
      <c r="JXT311" s="80"/>
      <c r="JXU311" s="80"/>
      <c r="JXV311" s="80"/>
      <c r="JXW311" s="80"/>
      <c r="JXX311" s="80"/>
      <c r="JXY311" s="80"/>
      <c r="JXZ311" s="80"/>
      <c r="JYA311" s="80"/>
      <c r="JYB311" s="80"/>
      <c r="JYC311" s="80"/>
      <c r="JYD311" s="80"/>
      <c r="JYE311" s="80"/>
      <c r="JYF311" s="80"/>
      <c r="JYG311" s="80"/>
      <c r="JYH311" s="80"/>
      <c r="JYI311" s="80"/>
      <c r="JYJ311" s="80"/>
      <c r="JYK311" s="80"/>
      <c r="JYL311" s="80"/>
      <c r="JYM311" s="80"/>
      <c r="JYN311" s="80"/>
      <c r="JYO311" s="80"/>
      <c r="JYP311" s="80"/>
      <c r="JYQ311" s="80"/>
      <c r="JYR311" s="80"/>
      <c r="JYS311" s="80"/>
      <c r="JYT311" s="80"/>
      <c r="JYU311" s="80"/>
      <c r="JYV311" s="80"/>
      <c r="JYW311" s="80"/>
      <c r="JYX311" s="80"/>
      <c r="JYY311" s="80"/>
      <c r="JYZ311" s="80"/>
      <c r="JZA311" s="80"/>
      <c r="JZB311" s="80"/>
      <c r="JZC311" s="80"/>
      <c r="JZD311" s="80"/>
      <c r="JZE311" s="80"/>
      <c r="JZF311" s="80"/>
      <c r="JZG311" s="80"/>
      <c r="JZH311" s="80"/>
      <c r="JZI311" s="80"/>
      <c r="JZJ311" s="80"/>
      <c r="JZK311" s="80"/>
      <c r="JZL311" s="80"/>
      <c r="JZM311" s="80"/>
      <c r="JZN311" s="80"/>
      <c r="JZO311" s="80"/>
      <c r="JZP311" s="80"/>
      <c r="JZQ311" s="80"/>
      <c r="JZR311" s="80"/>
      <c r="JZS311" s="80"/>
      <c r="JZT311" s="80"/>
      <c r="JZU311" s="80"/>
      <c r="JZV311" s="80"/>
      <c r="JZW311" s="80"/>
      <c r="JZX311" s="80"/>
      <c r="JZY311" s="80"/>
      <c r="JZZ311" s="80"/>
      <c r="KAA311" s="80"/>
      <c r="KAB311" s="80"/>
      <c r="KAC311" s="80"/>
      <c r="KAD311" s="80"/>
      <c r="KAE311" s="80"/>
      <c r="KAF311" s="80"/>
      <c r="KAG311" s="80"/>
      <c r="KAH311" s="80"/>
      <c r="KAI311" s="80"/>
      <c r="KAJ311" s="80"/>
      <c r="KAK311" s="80"/>
      <c r="KAL311" s="80"/>
      <c r="KAM311" s="80"/>
      <c r="KAN311" s="80"/>
      <c r="KAO311" s="80"/>
      <c r="KAP311" s="80"/>
      <c r="KAQ311" s="80"/>
      <c r="KAR311" s="80"/>
      <c r="KAS311" s="80"/>
      <c r="KAT311" s="80"/>
      <c r="KAU311" s="80"/>
      <c r="KAV311" s="80"/>
      <c r="KAW311" s="80"/>
      <c r="KAX311" s="80"/>
      <c r="KAY311" s="80"/>
      <c r="KAZ311" s="80"/>
      <c r="KBA311" s="80"/>
      <c r="KBB311" s="80"/>
      <c r="KBC311" s="80"/>
      <c r="KBD311" s="80"/>
      <c r="KBE311" s="80"/>
      <c r="KBF311" s="80"/>
      <c r="KBG311" s="80"/>
      <c r="KBH311" s="80"/>
      <c r="KBI311" s="80"/>
      <c r="KBJ311" s="80"/>
      <c r="KBK311" s="80"/>
      <c r="KBL311" s="80"/>
      <c r="KBM311" s="80"/>
      <c r="KBN311" s="80"/>
      <c r="KBO311" s="80"/>
      <c r="KBP311" s="80"/>
      <c r="KBQ311" s="80"/>
      <c r="KBR311" s="80"/>
      <c r="KBS311" s="80"/>
      <c r="KBT311" s="80"/>
      <c r="KBU311" s="80"/>
      <c r="KBV311" s="80"/>
      <c r="KBW311" s="80"/>
      <c r="KBX311" s="80"/>
      <c r="KBY311" s="80"/>
      <c r="KBZ311" s="80"/>
      <c r="KCA311" s="80"/>
      <c r="KCB311" s="80"/>
      <c r="KCC311" s="80"/>
      <c r="KCD311" s="80"/>
      <c r="KCE311" s="80"/>
      <c r="KCF311" s="80"/>
      <c r="KCG311" s="80"/>
      <c r="KCH311" s="80"/>
      <c r="KCI311" s="80"/>
      <c r="KCJ311" s="80"/>
      <c r="KCK311" s="80"/>
      <c r="KCL311" s="80"/>
      <c r="KCM311" s="80"/>
      <c r="KCN311" s="80"/>
      <c r="KCO311" s="80"/>
      <c r="KCP311" s="80"/>
      <c r="KCQ311" s="80"/>
      <c r="KCR311" s="80"/>
      <c r="KCS311" s="80"/>
      <c r="KCT311" s="80"/>
      <c r="KCU311" s="80"/>
      <c r="KCV311" s="80"/>
      <c r="KCW311" s="80"/>
      <c r="KCX311" s="80"/>
      <c r="KCY311" s="80"/>
      <c r="KCZ311" s="80"/>
      <c r="KDA311" s="80"/>
      <c r="KDB311" s="80"/>
      <c r="KDC311" s="80"/>
      <c r="KDD311" s="80"/>
      <c r="KDE311" s="80"/>
      <c r="KDF311" s="80"/>
      <c r="KDG311" s="80"/>
      <c r="KDH311" s="80"/>
      <c r="KDI311" s="80"/>
      <c r="KDJ311" s="80"/>
      <c r="KDK311" s="80"/>
      <c r="KDL311" s="80"/>
      <c r="KDM311" s="80"/>
      <c r="KDN311" s="80"/>
      <c r="KDO311" s="80"/>
      <c r="KDP311" s="80"/>
      <c r="KDQ311" s="80"/>
      <c r="KDR311" s="80"/>
      <c r="KDS311" s="80"/>
      <c r="KDT311" s="80"/>
      <c r="KDU311" s="80"/>
      <c r="KDV311" s="80"/>
      <c r="KDW311" s="80"/>
      <c r="KDX311" s="80"/>
      <c r="KDY311" s="80"/>
      <c r="KDZ311" s="80"/>
      <c r="KEA311" s="80"/>
      <c r="KEB311" s="80"/>
      <c r="KEC311" s="80"/>
      <c r="KED311" s="80"/>
      <c r="KEE311" s="80"/>
      <c r="KEF311" s="80"/>
      <c r="KEG311" s="80"/>
      <c r="KEH311" s="80"/>
      <c r="KEI311" s="80"/>
      <c r="KEJ311" s="80"/>
      <c r="KEK311" s="80"/>
      <c r="KEL311" s="80"/>
      <c r="KEM311" s="80"/>
      <c r="KEN311" s="80"/>
      <c r="KEO311" s="80"/>
      <c r="KEP311" s="80"/>
      <c r="KEQ311" s="80"/>
      <c r="KER311" s="80"/>
      <c r="KES311" s="80"/>
      <c r="KET311" s="80"/>
      <c r="KEU311" s="80"/>
      <c r="KEV311" s="80"/>
      <c r="KEW311" s="80"/>
      <c r="KEX311" s="80"/>
      <c r="KEY311" s="80"/>
      <c r="KEZ311" s="80"/>
      <c r="KFA311" s="80"/>
      <c r="KFB311" s="80"/>
      <c r="KFC311" s="80"/>
      <c r="KFD311" s="80"/>
      <c r="KFE311" s="80"/>
      <c r="KFF311" s="80"/>
      <c r="KFG311" s="80"/>
      <c r="KFH311" s="80"/>
      <c r="KFI311" s="80"/>
      <c r="KFJ311" s="80"/>
      <c r="KFK311" s="80"/>
      <c r="KFL311" s="80"/>
      <c r="KFM311" s="80"/>
      <c r="KFN311" s="80"/>
      <c r="KFO311" s="80"/>
      <c r="KFP311" s="80"/>
      <c r="KFQ311" s="80"/>
      <c r="KFR311" s="80"/>
      <c r="KFS311" s="80"/>
      <c r="KFT311" s="80"/>
      <c r="KFU311" s="80"/>
      <c r="KFV311" s="80"/>
      <c r="KFW311" s="80"/>
      <c r="KFX311" s="80"/>
      <c r="KFY311" s="80"/>
      <c r="KFZ311" s="80"/>
      <c r="KGA311" s="80"/>
      <c r="KGB311" s="80"/>
      <c r="KGC311" s="80"/>
      <c r="KGD311" s="80"/>
      <c r="KGE311" s="80"/>
      <c r="KGF311" s="80"/>
      <c r="KGG311" s="80"/>
      <c r="KGH311" s="80"/>
      <c r="KGI311" s="80"/>
      <c r="KGJ311" s="80"/>
      <c r="KGK311" s="80"/>
      <c r="KGL311" s="80"/>
      <c r="KGM311" s="80"/>
      <c r="KGN311" s="80"/>
      <c r="KGO311" s="80"/>
      <c r="KGP311" s="80"/>
      <c r="KGQ311" s="80"/>
      <c r="KGR311" s="80"/>
      <c r="KGS311" s="80"/>
      <c r="KGT311" s="80"/>
      <c r="KGU311" s="80"/>
      <c r="KGV311" s="80"/>
      <c r="KGW311" s="80"/>
      <c r="KGX311" s="80"/>
      <c r="KGY311" s="80"/>
      <c r="KGZ311" s="80"/>
      <c r="KHA311" s="80"/>
      <c r="KHB311" s="80"/>
      <c r="KHC311" s="80"/>
      <c r="KHD311" s="80"/>
      <c r="KHE311" s="80"/>
      <c r="KHF311" s="80"/>
      <c r="KHG311" s="80"/>
      <c r="KHH311" s="80"/>
      <c r="KHI311" s="80"/>
      <c r="KHJ311" s="80"/>
      <c r="KHK311" s="80"/>
      <c r="KHL311" s="80"/>
      <c r="KHM311" s="80"/>
      <c r="KHN311" s="80"/>
      <c r="KHO311" s="80"/>
      <c r="KHP311" s="80"/>
      <c r="KHQ311" s="80"/>
      <c r="KHR311" s="80"/>
      <c r="KHS311" s="80"/>
      <c r="KHT311" s="80"/>
      <c r="KHU311" s="80"/>
      <c r="KHV311" s="80"/>
      <c r="KHW311" s="80"/>
      <c r="KHX311" s="80"/>
      <c r="KHY311" s="80"/>
      <c r="KHZ311" s="80"/>
      <c r="KIA311" s="80"/>
      <c r="KIB311" s="80"/>
      <c r="KIC311" s="80"/>
      <c r="KID311" s="80"/>
      <c r="KIE311" s="80"/>
      <c r="KIF311" s="80"/>
      <c r="KIG311" s="80"/>
      <c r="KIH311" s="80"/>
      <c r="KII311" s="80"/>
      <c r="KIJ311" s="80"/>
      <c r="KIK311" s="80"/>
      <c r="KIL311" s="80"/>
      <c r="KIM311" s="80"/>
      <c r="KIN311" s="80"/>
      <c r="KIO311" s="80"/>
      <c r="KIP311" s="80"/>
      <c r="KIQ311" s="80"/>
      <c r="KIR311" s="80"/>
      <c r="KIS311" s="80"/>
      <c r="KIT311" s="80"/>
      <c r="KIU311" s="80"/>
      <c r="KIV311" s="80"/>
      <c r="KIW311" s="80"/>
      <c r="KIX311" s="80"/>
      <c r="KIY311" s="80"/>
      <c r="KIZ311" s="80"/>
      <c r="KJA311" s="80"/>
      <c r="KJB311" s="80"/>
      <c r="KJC311" s="80"/>
      <c r="KJD311" s="80"/>
      <c r="KJE311" s="80"/>
      <c r="KJF311" s="80"/>
      <c r="KJG311" s="80"/>
      <c r="KJH311" s="80"/>
      <c r="KJI311" s="80"/>
      <c r="KJJ311" s="80"/>
      <c r="KJK311" s="80"/>
      <c r="KJL311" s="80"/>
      <c r="KJM311" s="80"/>
      <c r="KJN311" s="80"/>
      <c r="KJO311" s="80"/>
      <c r="KJP311" s="80"/>
      <c r="KJQ311" s="80"/>
      <c r="KJR311" s="80"/>
      <c r="KJS311" s="80"/>
      <c r="KJT311" s="80"/>
      <c r="KJU311" s="80"/>
      <c r="KJV311" s="80"/>
      <c r="KJW311" s="80"/>
      <c r="KJX311" s="80"/>
      <c r="KJY311" s="80"/>
      <c r="KJZ311" s="80"/>
      <c r="KKA311" s="80"/>
      <c r="KKB311" s="80"/>
      <c r="KKC311" s="80"/>
      <c r="KKD311" s="80"/>
      <c r="KKE311" s="80"/>
      <c r="KKF311" s="80"/>
      <c r="KKG311" s="80"/>
      <c r="KKH311" s="80"/>
      <c r="KKI311" s="80"/>
      <c r="KKJ311" s="80"/>
      <c r="KKK311" s="80"/>
      <c r="KKL311" s="80"/>
      <c r="KKM311" s="80"/>
      <c r="KKN311" s="80"/>
      <c r="KKO311" s="80"/>
      <c r="KKP311" s="80"/>
      <c r="KKQ311" s="80"/>
      <c r="KKR311" s="80"/>
      <c r="KKS311" s="80"/>
      <c r="KKT311" s="80"/>
      <c r="KKU311" s="80"/>
      <c r="KKV311" s="80"/>
      <c r="KKW311" s="80"/>
      <c r="KKX311" s="80"/>
      <c r="KKY311" s="80"/>
      <c r="KKZ311" s="80"/>
      <c r="KLA311" s="80"/>
      <c r="KLB311" s="80"/>
      <c r="KLC311" s="80"/>
      <c r="KLD311" s="80"/>
      <c r="KLE311" s="80"/>
      <c r="KLF311" s="80"/>
      <c r="KLG311" s="80"/>
      <c r="KLH311" s="80"/>
      <c r="KLI311" s="80"/>
      <c r="KLJ311" s="80"/>
      <c r="KLK311" s="80"/>
      <c r="KLL311" s="80"/>
      <c r="KLM311" s="80"/>
      <c r="KLN311" s="80"/>
      <c r="KLO311" s="80"/>
      <c r="KLP311" s="80"/>
      <c r="KLQ311" s="80"/>
      <c r="KLR311" s="80"/>
      <c r="KLS311" s="80"/>
      <c r="KLT311" s="80"/>
      <c r="KLU311" s="80"/>
      <c r="KLV311" s="80"/>
      <c r="KLW311" s="80"/>
      <c r="KLX311" s="80"/>
      <c r="KLY311" s="80"/>
      <c r="KLZ311" s="80"/>
      <c r="KMA311" s="80"/>
      <c r="KMB311" s="80"/>
      <c r="KMC311" s="80"/>
      <c r="KMD311" s="80"/>
      <c r="KME311" s="80"/>
      <c r="KMF311" s="80"/>
      <c r="KMG311" s="80"/>
      <c r="KMH311" s="80"/>
      <c r="KMI311" s="80"/>
      <c r="KMJ311" s="80"/>
      <c r="KMK311" s="80"/>
      <c r="KML311" s="80"/>
      <c r="KMM311" s="80"/>
      <c r="KMN311" s="80"/>
      <c r="KMO311" s="80"/>
      <c r="KMP311" s="80"/>
      <c r="KMQ311" s="80"/>
      <c r="KMR311" s="80"/>
      <c r="KMS311" s="80"/>
      <c r="KMT311" s="80"/>
      <c r="KMU311" s="80"/>
      <c r="KMV311" s="80"/>
      <c r="KMW311" s="80"/>
      <c r="KMX311" s="80"/>
      <c r="KMY311" s="80"/>
      <c r="KMZ311" s="80"/>
      <c r="KNA311" s="80"/>
      <c r="KNB311" s="80"/>
      <c r="KNC311" s="80"/>
      <c r="KND311" s="80"/>
      <c r="KNE311" s="80"/>
      <c r="KNF311" s="80"/>
      <c r="KNG311" s="80"/>
      <c r="KNH311" s="80"/>
      <c r="KNI311" s="80"/>
      <c r="KNJ311" s="80"/>
      <c r="KNK311" s="80"/>
      <c r="KNL311" s="80"/>
      <c r="KNM311" s="80"/>
      <c r="KNN311" s="80"/>
      <c r="KNO311" s="80"/>
      <c r="KNP311" s="80"/>
      <c r="KNQ311" s="80"/>
      <c r="KNR311" s="80"/>
      <c r="KNS311" s="80"/>
      <c r="KNT311" s="80"/>
      <c r="KNU311" s="80"/>
      <c r="KNV311" s="80"/>
      <c r="KNW311" s="80"/>
      <c r="KNX311" s="80"/>
      <c r="KNY311" s="80"/>
      <c r="KNZ311" s="80"/>
      <c r="KOA311" s="80"/>
      <c r="KOB311" s="80"/>
      <c r="KOC311" s="80"/>
      <c r="KOD311" s="80"/>
      <c r="KOE311" s="80"/>
      <c r="KOF311" s="80"/>
      <c r="KOG311" s="80"/>
      <c r="KOH311" s="80"/>
      <c r="KOI311" s="80"/>
      <c r="KOJ311" s="80"/>
      <c r="KOK311" s="80"/>
      <c r="KOL311" s="80"/>
      <c r="KOM311" s="80"/>
      <c r="KON311" s="80"/>
      <c r="KOO311" s="80"/>
      <c r="KOP311" s="80"/>
      <c r="KOQ311" s="80"/>
      <c r="KOR311" s="80"/>
      <c r="KOS311" s="80"/>
      <c r="KOT311" s="80"/>
      <c r="KOU311" s="80"/>
      <c r="KOV311" s="80"/>
      <c r="KOW311" s="80"/>
      <c r="KOX311" s="80"/>
      <c r="KOY311" s="80"/>
      <c r="KOZ311" s="80"/>
      <c r="KPA311" s="80"/>
      <c r="KPB311" s="80"/>
      <c r="KPC311" s="80"/>
      <c r="KPD311" s="80"/>
      <c r="KPE311" s="80"/>
      <c r="KPF311" s="80"/>
      <c r="KPG311" s="80"/>
      <c r="KPH311" s="80"/>
      <c r="KPI311" s="80"/>
      <c r="KPJ311" s="80"/>
      <c r="KPK311" s="80"/>
      <c r="KPL311" s="80"/>
      <c r="KPM311" s="80"/>
      <c r="KPN311" s="80"/>
      <c r="KPO311" s="80"/>
      <c r="KPP311" s="80"/>
      <c r="KPQ311" s="80"/>
      <c r="KPR311" s="80"/>
      <c r="KPS311" s="80"/>
      <c r="KPT311" s="80"/>
      <c r="KPU311" s="80"/>
      <c r="KPV311" s="80"/>
      <c r="KPW311" s="80"/>
      <c r="KPX311" s="80"/>
      <c r="KPY311" s="80"/>
      <c r="KPZ311" s="80"/>
      <c r="KQA311" s="80"/>
      <c r="KQB311" s="80"/>
      <c r="KQC311" s="80"/>
      <c r="KQD311" s="80"/>
      <c r="KQE311" s="80"/>
      <c r="KQF311" s="80"/>
      <c r="KQG311" s="80"/>
      <c r="KQH311" s="80"/>
      <c r="KQI311" s="80"/>
      <c r="KQJ311" s="80"/>
      <c r="KQK311" s="80"/>
      <c r="KQL311" s="80"/>
      <c r="KQM311" s="80"/>
      <c r="KQN311" s="80"/>
      <c r="KQO311" s="80"/>
      <c r="KQP311" s="80"/>
      <c r="KQQ311" s="80"/>
      <c r="KQR311" s="80"/>
      <c r="KQS311" s="80"/>
      <c r="KQT311" s="80"/>
      <c r="KQU311" s="80"/>
      <c r="KQV311" s="80"/>
      <c r="KQW311" s="80"/>
      <c r="KQX311" s="80"/>
      <c r="KQY311" s="80"/>
      <c r="KQZ311" s="80"/>
      <c r="KRA311" s="80"/>
      <c r="KRB311" s="80"/>
      <c r="KRC311" s="80"/>
      <c r="KRD311" s="80"/>
      <c r="KRE311" s="80"/>
      <c r="KRF311" s="80"/>
      <c r="KRG311" s="80"/>
      <c r="KRH311" s="80"/>
      <c r="KRI311" s="80"/>
      <c r="KRJ311" s="80"/>
      <c r="KRK311" s="80"/>
      <c r="KRL311" s="80"/>
      <c r="KRM311" s="80"/>
      <c r="KRN311" s="80"/>
      <c r="KRO311" s="80"/>
      <c r="KRP311" s="80"/>
      <c r="KRQ311" s="80"/>
      <c r="KRR311" s="80"/>
      <c r="KRS311" s="80"/>
      <c r="KRT311" s="80"/>
      <c r="KRU311" s="80"/>
      <c r="KRV311" s="80"/>
      <c r="KRW311" s="80"/>
      <c r="KRX311" s="80"/>
      <c r="KRY311" s="80"/>
      <c r="KRZ311" s="80"/>
      <c r="KSA311" s="80"/>
      <c r="KSB311" s="80"/>
      <c r="KSC311" s="80"/>
      <c r="KSD311" s="80"/>
      <c r="KSE311" s="80"/>
      <c r="KSF311" s="80"/>
      <c r="KSG311" s="80"/>
      <c r="KSH311" s="80"/>
      <c r="KSI311" s="80"/>
      <c r="KSJ311" s="80"/>
      <c r="KSK311" s="80"/>
      <c r="KSL311" s="80"/>
      <c r="KSM311" s="80"/>
      <c r="KSN311" s="80"/>
      <c r="KSO311" s="80"/>
      <c r="KSP311" s="80"/>
      <c r="KSQ311" s="80"/>
      <c r="KSR311" s="80"/>
      <c r="KSS311" s="80"/>
      <c r="KST311" s="80"/>
      <c r="KSU311" s="80"/>
      <c r="KSV311" s="80"/>
      <c r="KSW311" s="80"/>
      <c r="KSX311" s="80"/>
      <c r="KSY311" s="80"/>
      <c r="KSZ311" s="80"/>
      <c r="KTA311" s="80"/>
      <c r="KTB311" s="80"/>
      <c r="KTC311" s="80"/>
      <c r="KTD311" s="80"/>
      <c r="KTE311" s="80"/>
      <c r="KTF311" s="80"/>
      <c r="KTG311" s="80"/>
      <c r="KTH311" s="80"/>
      <c r="KTI311" s="80"/>
      <c r="KTJ311" s="80"/>
      <c r="KTK311" s="80"/>
      <c r="KTL311" s="80"/>
      <c r="KTM311" s="80"/>
      <c r="KTN311" s="80"/>
      <c r="KTO311" s="80"/>
      <c r="KTP311" s="80"/>
      <c r="KTQ311" s="80"/>
      <c r="KTR311" s="80"/>
      <c r="KTS311" s="80"/>
      <c r="KTT311" s="80"/>
      <c r="KTU311" s="80"/>
      <c r="KTV311" s="80"/>
      <c r="KTW311" s="80"/>
      <c r="KTX311" s="80"/>
      <c r="KTY311" s="80"/>
      <c r="KTZ311" s="80"/>
      <c r="KUA311" s="80"/>
      <c r="KUB311" s="80"/>
      <c r="KUC311" s="80"/>
      <c r="KUD311" s="80"/>
      <c r="KUE311" s="80"/>
      <c r="KUF311" s="80"/>
      <c r="KUG311" s="80"/>
      <c r="KUH311" s="80"/>
      <c r="KUI311" s="80"/>
      <c r="KUJ311" s="80"/>
      <c r="KUK311" s="80"/>
      <c r="KUL311" s="80"/>
      <c r="KUM311" s="80"/>
      <c r="KUN311" s="80"/>
      <c r="KUO311" s="80"/>
      <c r="KUP311" s="80"/>
      <c r="KUQ311" s="80"/>
      <c r="KUR311" s="80"/>
      <c r="KUS311" s="80"/>
      <c r="KUT311" s="80"/>
      <c r="KUU311" s="80"/>
      <c r="KUV311" s="80"/>
      <c r="KUW311" s="80"/>
      <c r="KUX311" s="80"/>
      <c r="KUY311" s="80"/>
      <c r="KUZ311" s="80"/>
      <c r="KVA311" s="80"/>
      <c r="KVB311" s="80"/>
      <c r="KVC311" s="80"/>
      <c r="KVD311" s="80"/>
      <c r="KVE311" s="80"/>
      <c r="KVF311" s="80"/>
      <c r="KVG311" s="80"/>
      <c r="KVH311" s="80"/>
      <c r="KVI311" s="80"/>
      <c r="KVJ311" s="80"/>
      <c r="KVK311" s="80"/>
      <c r="KVL311" s="80"/>
      <c r="KVM311" s="80"/>
      <c r="KVN311" s="80"/>
      <c r="KVO311" s="80"/>
      <c r="KVP311" s="80"/>
      <c r="KVQ311" s="80"/>
      <c r="KVR311" s="80"/>
      <c r="KVS311" s="80"/>
      <c r="KVT311" s="80"/>
      <c r="KVU311" s="80"/>
      <c r="KVV311" s="80"/>
      <c r="KVW311" s="80"/>
      <c r="KVX311" s="80"/>
      <c r="KVY311" s="80"/>
      <c r="KVZ311" s="80"/>
      <c r="KWA311" s="80"/>
      <c r="KWB311" s="80"/>
      <c r="KWC311" s="80"/>
      <c r="KWD311" s="80"/>
      <c r="KWE311" s="80"/>
      <c r="KWF311" s="80"/>
      <c r="KWG311" s="80"/>
      <c r="KWH311" s="80"/>
      <c r="KWI311" s="80"/>
      <c r="KWJ311" s="80"/>
      <c r="KWK311" s="80"/>
      <c r="KWL311" s="80"/>
      <c r="KWM311" s="80"/>
      <c r="KWN311" s="80"/>
      <c r="KWO311" s="80"/>
      <c r="KWP311" s="80"/>
      <c r="KWQ311" s="80"/>
      <c r="KWR311" s="80"/>
      <c r="KWS311" s="80"/>
      <c r="KWT311" s="80"/>
      <c r="KWU311" s="80"/>
      <c r="KWV311" s="80"/>
      <c r="KWW311" s="80"/>
      <c r="KWX311" s="80"/>
      <c r="KWY311" s="80"/>
      <c r="KWZ311" s="80"/>
      <c r="KXA311" s="80"/>
      <c r="KXB311" s="80"/>
      <c r="KXC311" s="80"/>
      <c r="KXD311" s="80"/>
      <c r="KXE311" s="80"/>
      <c r="KXF311" s="80"/>
      <c r="KXG311" s="80"/>
      <c r="KXH311" s="80"/>
      <c r="KXI311" s="80"/>
      <c r="KXJ311" s="80"/>
      <c r="KXK311" s="80"/>
      <c r="KXL311" s="80"/>
      <c r="KXM311" s="80"/>
      <c r="KXN311" s="80"/>
      <c r="KXO311" s="80"/>
      <c r="KXP311" s="80"/>
      <c r="KXQ311" s="80"/>
      <c r="KXR311" s="80"/>
      <c r="KXS311" s="80"/>
      <c r="KXT311" s="80"/>
      <c r="KXU311" s="80"/>
      <c r="KXV311" s="80"/>
      <c r="KXW311" s="80"/>
      <c r="KXX311" s="80"/>
      <c r="KXY311" s="80"/>
      <c r="KXZ311" s="80"/>
      <c r="KYA311" s="80"/>
      <c r="KYB311" s="80"/>
      <c r="KYC311" s="80"/>
      <c r="KYD311" s="80"/>
      <c r="KYE311" s="80"/>
      <c r="KYF311" s="80"/>
      <c r="KYG311" s="80"/>
      <c r="KYH311" s="80"/>
      <c r="KYI311" s="80"/>
      <c r="KYJ311" s="80"/>
      <c r="KYK311" s="80"/>
      <c r="KYL311" s="80"/>
      <c r="KYM311" s="80"/>
      <c r="KYN311" s="80"/>
      <c r="KYO311" s="80"/>
      <c r="KYP311" s="80"/>
      <c r="KYQ311" s="80"/>
      <c r="KYR311" s="80"/>
      <c r="KYS311" s="80"/>
      <c r="KYT311" s="80"/>
      <c r="KYU311" s="80"/>
      <c r="KYV311" s="80"/>
      <c r="KYW311" s="80"/>
      <c r="KYX311" s="80"/>
      <c r="KYY311" s="80"/>
      <c r="KYZ311" s="80"/>
      <c r="KZA311" s="80"/>
      <c r="KZB311" s="80"/>
      <c r="KZC311" s="80"/>
      <c r="KZD311" s="80"/>
      <c r="KZE311" s="80"/>
      <c r="KZF311" s="80"/>
      <c r="KZG311" s="80"/>
      <c r="KZH311" s="80"/>
      <c r="KZI311" s="80"/>
      <c r="KZJ311" s="80"/>
      <c r="KZK311" s="80"/>
      <c r="KZL311" s="80"/>
      <c r="KZM311" s="80"/>
      <c r="KZN311" s="80"/>
      <c r="KZO311" s="80"/>
      <c r="KZP311" s="80"/>
      <c r="KZQ311" s="80"/>
      <c r="KZR311" s="80"/>
      <c r="KZS311" s="80"/>
      <c r="KZT311" s="80"/>
      <c r="KZU311" s="80"/>
      <c r="KZV311" s="80"/>
      <c r="KZW311" s="80"/>
      <c r="KZX311" s="80"/>
      <c r="KZY311" s="80"/>
      <c r="KZZ311" s="80"/>
      <c r="LAA311" s="80"/>
      <c r="LAB311" s="80"/>
      <c r="LAC311" s="80"/>
      <c r="LAD311" s="80"/>
      <c r="LAE311" s="80"/>
      <c r="LAF311" s="80"/>
      <c r="LAG311" s="80"/>
      <c r="LAH311" s="80"/>
      <c r="LAI311" s="80"/>
      <c r="LAJ311" s="80"/>
      <c r="LAK311" s="80"/>
      <c r="LAL311" s="80"/>
      <c r="LAM311" s="80"/>
      <c r="LAN311" s="80"/>
      <c r="LAO311" s="80"/>
      <c r="LAP311" s="80"/>
      <c r="LAQ311" s="80"/>
      <c r="LAR311" s="80"/>
      <c r="LAS311" s="80"/>
      <c r="LAT311" s="80"/>
      <c r="LAU311" s="80"/>
      <c r="LAV311" s="80"/>
      <c r="LAW311" s="80"/>
      <c r="LAX311" s="80"/>
      <c r="LAY311" s="80"/>
      <c r="LAZ311" s="80"/>
      <c r="LBA311" s="80"/>
      <c r="LBB311" s="80"/>
      <c r="LBC311" s="80"/>
      <c r="LBD311" s="80"/>
      <c r="LBE311" s="80"/>
      <c r="LBF311" s="80"/>
      <c r="LBG311" s="80"/>
      <c r="LBH311" s="80"/>
      <c r="LBI311" s="80"/>
      <c r="LBJ311" s="80"/>
      <c r="LBK311" s="80"/>
      <c r="LBL311" s="80"/>
      <c r="LBM311" s="80"/>
      <c r="LBN311" s="80"/>
      <c r="LBO311" s="80"/>
      <c r="LBP311" s="80"/>
      <c r="LBQ311" s="80"/>
      <c r="LBR311" s="80"/>
      <c r="LBS311" s="80"/>
      <c r="LBT311" s="80"/>
      <c r="LBU311" s="80"/>
      <c r="LBV311" s="80"/>
      <c r="LBW311" s="80"/>
      <c r="LBX311" s="80"/>
      <c r="LBY311" s="80"/>
      <c r="LBZ311" s="80"/>
      <c r="LCA311" s="80"/>
      <c r="LCB311" s="80"/>
      <c r="LCC311" s="80"/>
      <c r="LCD311" s="80"/>
      <c r="LCE311" s="80"/>
      <c r="LCF311" s="80"/>
      <c r="LCG311" s="80"/>
      <c r="LCH311" s="80"/>
      <c r="LCI311" s="80"/>
      <c r="LCJ311" s="80"/>
      <c r="LCK311" s="80"/>
      <c r="LCL311" s="80"/>
      <c r="LCM311" s="80"/>
      <c r="LCN311" s="80"/>
      <c r="LCO311" s="80"/>
      <c r="LCP311" s="80"/>
      <c r="LCQ311" s="80"/>
      <c r="LCR311" s="80"/>
      <c r="LCS311" s="80"/>
      <c r="LCT311" s="80"/>
      <c r="LCU311" s="80"/>
      <c r="LCV311" s="80"/>
      <c r="LCW311" s="80"/>
      <c r="LCX311" s="80"/>
      <c r="LCY311" s="80"/>
      <c r="LCZ311" s="80"/>
      <c r="LDA311" s="80"/>
      <c r="LDB311" s="80"/>
      <c r="LDC311" s="80"/>
      <c r="LDD311" s="80"/>
      <c r="LDE311" s="80"/>
      <c r="LDF311" s="80"/>
      <c r="LDG311" s="80"/>
      <c r="LDH311" s="80"/>
      <c r="LDI311" s="80"/>
      <c r="LDJ311" s="80"/>
      <c r="LDK311" s="80"/>
      <c r="LDL311" s="80"/>
      <c r="LDM311" s="80"/>
      <c r="LDN311" s="80"/>
      <c r="LDO311" s="80"/>
      <c r="LDP311" s="80"/>
      <c r="LDQ311" s="80"/>
      <c r="LDR311" s="80"/>
      <c r="LDS311" s="80"/>
      <c r="LDT311" s="80"/>
      <c r="LDU311" s="80"/>
      <c r="LDV311" s="80"/>
      <c r="LDW311" s="80"/>
      <c r="LDX311" s="80"/>
      <c r="LDY311" s="80"/>
      <c r="LDZ311" s="80"/>
      <c r="LEA311" s="80"/>
      <c r="LEB311" s="80"/>
      <c r="LEC311" s="80"/>
      <c r="LED311" s="80"/>
      <c r="LEE311" s="80"/>
      <c r="LEF311" s="80"/>
      <c r="LEG311" s="80"/>
      <c r="LEH311" s="80"/>
      <c r="LEI311" s="80"/>
      <c r="LEJ311" s="80"/>
      <c r="LEK311" s="80"/>
      <c r="LEL311" s="80"/>
      <c r="LEM311" s="80"/>
      <c r="LEN311" s="80"/>
      <c r="LEO311" s="80"/>
      <c r="LEP311" s="80"/>
      <c r="LEQ311" s="80"/>
      <c r="LER311" s="80"/>
      <c r="LES311" s="80"/>
      <c r="LET311" s="80"/>
      <c r="LEU311" s="80"/>
      <c r="LEV311" s="80"/>
      <c r="LEW311" s="80"/>
      <c r="LEX311" s="80"/>
      <c r="LEY311" s="80"/>
      <c r="LEZ311" s="80"/>
      <c r="LFA311" s="80"/>
      <c r="LFB311" s="80"/>
      <c r="LFC311" s="80"/>
      <c r="LFD311" s="80"/>
      <c r="LFE311" s="80"/>
      <c r="LFF311" s="80"/>
      <c r="LFG311" s="80"/>
      <c r="LFH311" s="80"/>
      <c r="LFI311" s="80"/>
      <c r="LFJ311" s="80"/>
      <c r="LFK311" s="80"/>
      <c r="LFL311" s="80"/>
      <c r="LFM311" s="80"/>
      <c r="LFN311" s="80"/>
      <c r="LFO311" s="80"/>
      <c r="LFP311" s="80"/>
      <c r="LFQ311" s="80"/>
      <c r="LFR311" s="80"/>
      <c r="LFS311" s="80"/>
      <c r="LFT311" s="80"/>
      <c r="LFU311" s="80"/>
      <c r="LFV311" s="80"/>
      <c r="LFW311" s="80"/>
      <c r="LFX311" s="80"/>
      <c r="LFY311" s="80"/>
      <c r="LFZ311" s="80"/>
      <c r="LGA311" s="80"/>
      <c r="LGB311" s="80"/>
      <c r="LGC311" s="80"/>
      <c r="LGD311" s="80"/>
      <c r="LGE311" s="80"/>
      <c r="LGF311" s="80"/>
      <c r="LGG311" s="80"/>
      <c r="LGH311" s="80"/>
      <c r="LGI311" s="80"/>
      <c r="LGJ311" s="80"/>
      <c r="LGK311" s="80"/>
      <c r="LGL311" s="80"/>
      <c r="LGM311" s="80"/>
      <c r="LGN311" s="80"/>
      <c r="LGO311" s="80"/>
      <c r="LGP311" s="80"/>
      <c r="LGQ311" s="80"/>
      <c r="LGR311" s="80"/>
      <c r="LGS311" s="80"/>
      <c r="LGT311" s="80"/>
      <c r="LGU311" s="80"/>
      <c r="LGV311" s="80"/>
      <c r="LGW311" s="80"/>
      <c r="LGX311" s="80"/>
      <c r="LGY311" s="80"/>
      <c r="LGZ311" s="80"/>
      <c r="LHA311" s="80"/>
      <c r="LHB311" s="80"/>
      <c r="LHC311" s="80"/>
      <c r="LHD311" s="80"/>
      <c r="LHE311" s="80"/>
      <c r="LHF311" s="80"/>
      <c r="LHG311" s="80"/>
      <c r="LHH311" s="80"/>
      <c r="LHI311" s="80"/>
      <c r="LHJ311" s="80"/>
      <c r="LHK311" s="80"/>
      <c r="LHL311" s="80"/>
      <c r="LHM311" s="80"/>
      <c r="LHN311" s="80"/>
      <c r="LHO311" s="80"/>
      <c r="LHP311" s="80"/>
      <c r="LHQ311" s="80"/>
      <c r="LHR311" s="80"/>
      <c r="LHS311" s="80"/>
      <c r="LHT311" s="80"/>
      <c r="LHU311" s="80"/>
      <c r="LHV311" s="80"/>
      <c r="LHW311" s="80"/>
      <c r="LHX311" s="80"/>
      <c r="LHY311" s="80"/>
      <c r="LHZ311" s="80"/>
      <c r="LIA311" s="80"/>
      <c r="LIB311" s="80"/>
      <c r="LIC311" s="80"/>
      <c r="LID311" s="80"/>
      <c r="LIE311" s="80"/>
      <c r="LIF311" s="80"/>
      <c r="LIG311" s="80"/>
      <c r="LIH311" s="80"/>
      <c r="LII311" s="80"/>
      <c r="LIJ311" s="80"/>
      <c r="LIK311" s="80"/>
      <c r="LIL311" s="80"/>
      <c r="LIM311" s="80"/>
      <c r="LIN311" s="80"/>
      <c r="LIO311" s="80"/>
      <c r="LIP311" s="80"/>
      <c r="LIQ311" s="80"/>
      <c r="LIR311" s="80"/>
      <c r="LIS311" s="80"/>
      <c r="LIT311" s="80"/>
      <c r="LIU311" s="80"/>
      <c r="LIV311" s="80"/>
      <c r="LIW311" s="80"/>
      <c r="LIX311" s="80"/>
      <c r="LIY311" s="80"/>
      <c r="LIZ311" s="80"/>
      <c r="LJA311" s="80"/>
      <c r="LJB311" s="80"/>
      <c r="LJC311" s="80"/>
      <c r="LJD311" s="80"/>
      <c r="LJE311" s="80"/>
      <c r="LJF311" s="80"/>
      <c r="LJG311" s="80"/>
      <c r="LJH311" s="80"/>
      <c r="LJI311" s="80"/>
      <c r="LJJ311" s="80"/>
      <c r="LJK311" s="80"/>
      <c r="LJL311" s="80"/>
      <c r="LJM311" s="80"/>
      <c r="LJN311" s="80"/>
      <c r="LJO311" s="80"/>
      <c r="LJP311" s="80"/>
      <c r="LJQ311" s="80"/>
      <c r="LJR311" s="80"/>
      <c r="LJS311" s="80"/>
      <c r="LJT311" s="80"/>
      <c r="LJU311" s="80"/>
      <c r="LJV311" s="80"/>
      <c r="LJW311" s="80"/>
      <c r="LJX311" s="80"/>
      <c r="LJY311" s="80"/>
      <c r="LJZ311" s="80"/>
      <c r="LKA311" s="80"/>
      <c r="LKB311" s="80"/>
      <c r="LKC311" s="80"/>
      <c r="LKD311" s="80"/>
      <c r="LKE311" s="80"/>
      <c r="LKF311" s="80"/>
      <c r="LKG311" s="80"/>
      <c r="LKH311" s="80"/>
      <c r="LKI311" s="80"/>
      <c r="LKJ311" s="80"/>
      <c r="LKK311" s="80"/>
      <c r="LKL311" s="80"/>
      <c r="LKM311" s="80"/>
      <c r="LKN311" s="80"/>
      <c r="LKO311" s="80"/>
      <c r="LKP311" s="80"/>
      <c r="LKQ311" s="80"/>
      <c r="LKR311" s="80"/>
      <c r="LKS311" s="80"/>
      <c r="LKT311" s="80"/>
      <c r="LKU311" s="80"/>
      <c r="LKV311" s="80"/>
      <c r="LKW311" s="80"/>
      <c r="LKX311" s="80"/>
      <c r="LKY311" s="80"/>
      <c r="LKZ311" s="80"/>
      <c r="LLA311" s="80"/>
      <c r="LLB311" s="80"/>
      <c r="LLC311" s="80"/>
      <c r="LLD311" s="80"/>
      <c r="LLE311" s="80"/>
      <c r="LLF311" s="80"/>
      <c r="LLG311" s="80"/>
      <c r="LLH311" s="80"/>
      <c r="LLI311" s="80"/>
      <c r="LLJ311" s="80"/>
      <c r="LLK311" s="80"/>
      <c r="LLL311" s="80"/>
      <c r="LLM311" s="80"/>
      <c r="LLN311" s="80"/>
      <c r="LLO311" s="80"/>
      <c r="LLP311" s="80"/>
      <c r="LLQ311" s="80"/>
      <c r="LLR311" s="80"/>
      <c r="LLS311" s="80"/>
      <c r="LLT311" s="80"/>
      <c r="LLU311" s="80"/>
      <c r="LLV311" s="80"/>
      <c r="LLW311" s="80"/>
      <c r="LLX311" s="80"/>
      <c r="LLY311" s="80"/>
      <c r="LLZ311" s="80"/>
      <c r="LMA311" s="80"/>
      <c r="LMB311" s="80"/>
      <c r="LMC311" s="80"/>
      <c r="LMD311" s="80"/>
      <c r="LME311" s="80"/>
      <c r="LMF311" s="80"/>
      <c r="LMG311" s="80"/>
      <c r="LMH311" s="80"/>
      <c r="LMI311" s="80"/>
      <c r="LMJ311" s="80"/>
      <c r="LMK311" s="80"/>
      <c r="LML311" s="80"/>
      <c r="LMM311" s="80"/>
      <c r="LMN311" s="80"/>
      <c r="LMO311" s="80"/>
      <c r="LMP311" s="80"/>
      <c r="LMQ311" s="80"/>
      <c r="LMR311" s="80"/>
      <c r="LMS311" s="80"/>
      <c r="LMT311" s="80"/>
      <c r="LMU311" s="80"/>
      <c r="LMV311" s="80"/>
      <c r="LMW311" s="80"/>
      <c r="LMX311" s="80"/>
      <c r="LMY311" s="80"/>
      <c r="LMZ311" s="80"/>
      <c r="LNA311" s="80"/>
      <c r="LNB311" s="80"/>
      <c r="LNC311" s="80"/>
      <c r="LND311" s="80"/>
      <c r="LNE311" s="80"/>
      <c r="LNF311" s="80"/>
      <c r="LNG311" s="80"/>
      <c r="LNH311" s="80"/>
      <c r="LNI311" s="80"/>
      <c r="LNJ311" s="80"/>
      <c r="LNK311" s="80"/>
      <c r="LNL311" s="80"/>
      <c r="LNM311" s="80"/>
      <c r="LNN311" s="80"/>
      <c r="LNO311" s="80"/>
      <c r="LNP311" s="80"/>
      <c r="LNQ311" s="80"/>
      <c r="LNR311" s="80"/>
      <c r="LNS311" s="80"/>
      <c r="LNT311" s="80"/>
      <c r="LNU311" s="80"/>
      <c r="LNV311" s="80"/>
      <c r="LNW311" s="80"/>
      <c r="LNX311" s="80"/>
      <c r="LNY311" s="80"/>
      <c r="LNZ311" s="80"/>
      <c r="LOA311" s="80"/>
      <c r="LOB311" s="80"/>
      <c r="LOC311" s="80"/>
      <c r="LOD311" s="80"/>
      <c r="LOE311" s="80"/>
      <c r="LOF311" s="80"/>
      <c r="LOG311" s="80"/>
      <c r="LOH311" s="80"/>
      <c r="LOI311" s="80"/>
      <c r="LOJ311" s="80"/>
      <c r="LOK311" s="80"/>
      <c r="LOL311" s="80"/>
      <c r="LOM311" s="80"/>
      <c r="LON311" s="80"/>
      <c r="LOO311" s="80"/>
      <c r="LOP311" s="80"/>
      <c r="LOQ311" s="80"/>
      <c r="LOR311" s="80"/>
      <c r="LOS311" s="80"/>
      <c r="LOT311" s="80"/>
      <c r="LOU311" s="80"/>
      <c r="LOV311" s="80"/>
      <c r="LOW311" s="80"/>
      <c r="LOX311" s="80"/>
      <c r="LOY311" s="80"/>
      <c r="LOZ311" s="80"/>
      <c r="LPA311" s="80"/>
      <c r="LPB311" s="80"/>
      <c r="LPC311" s="80"/>
      <c r="LPD311" s="80"/>
      <c r="LPE311" s="80"/>
      <c r="LPF311" s="80"/>
      <c r="LPG311" s="80"/>
      <c r="LPH311" s="80"/>
      <c r="LPI311" s="80"/>
      <c r="LPJ311" s="80"/>
      <c r="LPK311" s="80"/>
      <c r="LPL311" s="80"/>
      <c r="LPM311" s="80"/>
      <c r="LPN311" s="80"/>
      <c r="LPO311" s="80"/>
      <c r="LPP311" s="80"/>
      <c r="LPQ311" s="80"/>
      <c r="LPR311" s="80"/>
      <c r="LPS311" s="80"/>
      <c r="LPT311" s="80"/>
      <c r="LPU311" s="80"/>
      <c r="LPV311" s="80"/>
      <c r="LPW311" s="80"/>
      <c r="LPX311" s="80"/>
      <c r="LPY311" s="80"/>
      <c r="LPZ311" s="80"/>
      <c r="LQA311" s="80"/>
      <c r="LQB311" s="80"/>
      <c r="LQC311" s="80"/>
      <c r="LQD311" s="80"/>
      <c r="LQE311" s="80"/>
      <c r="LQF311" s="80"/>
      <c r="LQG311" s="80"/>
      <c r="LQH311" s="80"/>
      <c r="LQI311" s="80"/>
      <c r="LQJ311" s="80"/>
      <c r="LQK311" s="80"/>
      <c r="LQL311" s="80"/>
      <c r="LQM311" s="80"/>
      <c r="LQN311" s="80"/>
      <c r="LQO311" s="80"/>
      <c r="LQP311" s="80"/>
      <c r="LQQ311" s="80"/>
      <c r="LQR311" s="80"/>
      <c r="LQS311" s="80"/>
      <c r="LQT311" s="80"/>
      <c r="LQU311" s="80"/>
      <c r="LQV311" s="80"/>
      <c r="LQW311" s="80"/>
      <c r="LQX311" s="80"/>
      <c r="LQY311" s="80"/>
      <c r="LQZ311" s="80"/>
      <c r="LRA311" s="80"/>
      <c r="LRB311" s="80"/>
      <c r="LRC311" s="80"/>
      <c r="LRD311" s="80"/>
      <c r="LRE311" s="80"/>
      <c r="LRF311" s="80"/>
      <c r="LRG311" s="80"/>
      <c r="LRH311" s="80"/>
      <c r="LRI311" s="80"/>
      <c r="LRJ311" s="80"/>
      <c r="LRK311" s="80"/>
      <c r="LRL311" s="80"/>
      <c r="LRM311" s="80"/>
      <c r="LRN311" s="80"/>
      <c r="LRO311" s="80"/>
      <c r="LRP311" s="80"/>
      <c r="LRQ311" s="80"/>
      <c r="LRR311" s="80"/>
      <c r="LRS311" s="80"/>
      <c r="LRT311" s="80"/>
      <c r="LRU311" s="80"/>
      <c r="LRV311" s="80"/>
      <c r="LRW311" s="80"/>
      <c r="LRX311" s="80"/>
      <c r="LRY311" s="80"/>
      <c r="LRZ311" s="80"/>
      <c r="LSA311" s="80"/>
      <c r="LSB311" s="80"/>
      <c r="LSC311" s="80"/>
      <c r="LSD311" s="80"/>
      <c r="LSE311" s="80"/>
      <c r="LSF311" s="80"/>
      <c r="LSG311" s="80"/>
      <c r="LSH311" s="80"/>
      <c r="LSI311" s="80"/>
      <c r="LSJ311" s="80"/>
      <c r="LSK311" s="80"/>
      <c r="LSL311" s="80"/>
      <c r="LSM311" s="80"/>
      <c r="LSN311" s="80"/>
      <c r="LSO311" s="80"/>
      <c r="LSP311" s="80"/>
      <c r="LSQ311" s="80"/>
      <c r="LSR311" s="80"/>
      <c r="LSS311" s="80"/>
      <c r="LST311" s="80"/>
      <c r="LSU311" s="80"/>
      <c r="LSV311" s="80"/>
      <c r="LSW311" s="80"/>
      <c r="LSX311" s="80"/>
      <c r="LSY311" s="80"/>
      <c r="LSZ311" s="80"/>
      <c r="LTA311" s="80"/>
      <c r="LTB311" s="80"/>
      <c r="LTC311" s="80"/>
      <c r="LTD311" s="80"/>
      <c r="LTE311" s="80"/>
      <c r="LTF311" s="80"/>
      <c r="LTG311" s="80"/>
      <c r="LTH311" s="80"/>
      <c r="LTI311" s="80"/>
      <c r="LTJ311" s="80"/>
      <c r="LTK311" s="80"/>
      <c r="LTL311" s="80"/>
      <c r="LTM311" s="80"/>
      <c r="LTN311" s="80"/>
      <c r="LTO311" s="80"/>
      <c r="LTP311" s="80"/>
      <c r="LTQ311" s="80"/>
      <c r="LTR311" s="80"/>
      <c r="LTS311" s="80"/>
      <c r="LTT311" s="80"/>
      <c r="LTU311" s="80"/>
      <c r="LTV311" s="80"/>
      <c r="LTW311" s="80"/>
      <c r="LTX311" s="80"/>
      <c r="LTY311" s="80"/>
      <c r="LTZ311" s="80"/>
      <c r="LUA311" s="80"/>
      <c r="LUB311" s="80"/>
      <c r="LUC311" s="80"/>
      <c r="LUD311" s="80"/>
      <c r="LUE311" s="80"/>
      <c r="LUF311" s="80"/>
      <c r="LUG311" s="80"/>
      <c r="LUH311" s="80"/>
      <c r="LUI311" s="80"/>
      <c r="LUJ311" s="80"/>
      <c r="LUK311" s="80"/>
      <c r="LUL311" s="80"/>
      <c r="LUM311" s="80"/>
      <c r="LUN311" s="80"/>
      <c r="LUO311" s="80"/>
      <c r="LUP311" s="80"/>
      <c r="LUQ311" s="80"/>
      <c r="LUR311" s="80"/>
      <c r="LUS311" s="80"/>
      <c r="LUT311" s="80"/>
      <c r="LUU311" s="80"/>
      <c r="LUV311" s="80"/>
      <c r="LUW311" s="80"/>
      <c r="LUX311" s="80"/>
      <c r="LUY311" s="80"/>
      <c r="LUZ311" s="80"/>
      <c r="LVA311" s="80"/>
      <c r="LVB311" s="80"/>
      <c r="LVC311" s="80"/>
      <c r="LVD311" s="80"/>
      <c r="LVE311" s="80"/>
      <c r="LVF311" s="80"/>
      <c r="LVG311" s="80"/>
      <c r="LVH311" s="80"/>
      <c r="LVI311" s="80"/>
      <c r="LVJ311" s="80"/>
      <c r="LVK311" s="80"/>
      <c r="LVL311" s="80"/>
      <c r="LVM311" s="80"/>
      <c r="LVN311" s="80"/>
      <c r="LVO311" s="80"/>
      <c r="LVP311" s="80"/>
      <c r="LVQ311" s="80"/>
      <c r="LVR311" s="80"/>
      <c r="LVS311" s="80"/>
      <c r="LVT311" s="80"/>
      <c r="LVU311" s="80"/>
      <c r="LVV311" s="80"/>
      <c r="LVW311" s="80"/>
      <c r="LVX311" s="80"/>
      <c r="LVY311" s="80"/>
      <c r="LVZ311" s="80"/>
      <c r="LWA311" s="80"/>
      <c r="LWB311" s="80"/>
      <c r="LWC311" s="80"/>
      <c r="LWD311" s="80"/>
      <c r="LWE311" s="80"/>
      <c r="LWF311" s="80"/>
      <c r="LWG311" s="80"/>
      <c r="LWH311" s="80"/>
      <c r="LWI311" s="80"/>
      <c r="LWJ311" s="80"/>
      <c r="LWK311" s="80"/>
      <c r="LWL311" s="80"/>
      <c r="LWM311" s="80"/>
      <c r="LWN311" s="80"/>
      <c r="LWO311" s="80"/>
      <c r="LWP311" s="80"/>
      <c r="LWQ311" s="80"/>
      <c r="LWR311" s="80"/>
      <c r="LWS311" s="80"/>
      <c r="LWT311" s="80"/>
      <c r="LWU311" s="80"/>
      <c r="LWV311" s="80"/>
      <c r="LWW311" s="80"/>
      <c r="LWX311" s="80"/>
      <c r="LWY311" s="80"/>
      <c r="LWZ311" s="80"/>
      <c r="LXA311" s="80"/>
      <c r="LXB311" s="80"/>
      <c r="LXC311" s="80"/>
      <c r="LXD311" s="80"/>
      <c r="LXE311" s="80"/>
      <c r="LXF311" s="80"/>
      <c r="LXG311" s="80"/>
      <c r="LXH311" s="80"/>
      <c r="LXI311" s="80"/>
      <c r="LXJ311" s="80"/>
      <c r="LXK311" s="80"/>
      <c r="LXL311" s="80"/>
      <c r="LXM311" s="80"/>
      <c r="LXN311" s="80"/>
      <c r="LXO311" s="80"/>
      <c r="LXP311" s="80"/>
      <c r="LXQ311" s="80"/>
      <c r="LXR311" s="80"/>
      <c r="LXS311" s="80"/>
      <c r="LXT311" s="80"/>
      <c r="LXU311" s="80"/>
      <c r="LXV311" s="80"/>
      <c r="LXW311" s="80"/>
      <c r="LXX311" s="80"/>
      <c r="LXY311" s="80"/>
      <c r="LXZ311" s="80"/>
      <c r="LYA311" s="80"/>
      <c r="LYB311" s="80"/>
      <c r="LYC311" s="80"/>
      <c r="LYD311" s="80"/>
      <c r="LYE311" s="80"/>
      <c r="LYF311" s="80"/>
      <c r="LYG311" s="80"/>
      <c r="LYH311" s="80"/>
      <c r="LYI311" s="80"/>
      <c r="LYJ311" s="80"/>
      <c r="LYK311" s="80"/>
      <c r="LYL311" s="80"/>
      <c r="LYM311" s="80"/>
      <c r="LYN311" s="80"/>
      <c r="LYO311" s="80"/>
      <c r="LYP311" s="80"/>
      <c r="LYQ311" s="80"/>
      <c r="LYR311" s="80"/>
      <c r="LYS311" s="80"/>
      <c r="LYT311" s="80"/>
      <c r="LYU311" s="80"/>
      <c r="LYV311" s="80"/>
      <c r="LYW311" s="80"/>
      <c r="LYX311" s="80"/>
      <c r="LYY311" s="80"/>
      <c r="LYZ311" s="80"/>
      <c r="LZA311" s="80"/>
      <c r="LZB311" s="80"/>
      <c r="LZC311" s="80"/>
      <c r="LZD311" s="80"/>
      <c r="LZE311" s="80"/>
      <c r="LZF311" s="80"/>
      <c r="LZG311" s="80"/>
      <c r="LZH311" s="80"/>
      <c r="LZI311" s="80"/>
      <c r="LZJ311" s="80"/>
      <c r="LZK311" s="80"/>
      <c r="LZL311" s="80"/>
      <c r="LZM311" s="80"/>
      <c r="LZN311" s="80"/>
      <c r="LZO311" s="80"/>
      <c r="LZP311" s="80"/>
      <c r="LZQ311" s="80"/>
      <c r="LZR311" s="80"/>
      <c r="LZS311" s="80"/>
      <c r="LZT311" s="80"/>
      <c r="LZU311" s="80"/>
      <c r="LZV311" s="80"/>
      <c r="LZW311" s="80"/>
      <c r="LZX311" s="80"/>
      <c r="LZY311" s="80"/>
      <c r="LZZ311" s="80"/>
      <c r="MAA311" s="80"/>
      <c r="MAB311" s="80"/>
      <c r="MAC311" s="80"/>
      <c r="MAD311" s="80"/>
      <c r="MAE311" s="80"/>
      <c r="MAF311" s="80"/>
      <c r="MAG311" s="80"/>
      <c r="MAH311" s="80"/>
      <c r="MAI311" s="80"/>
      <c r="MAJ311" s="80"/>
      <c r="MAK311" s="80"/>
      <c r="MAL311" s="80"/>
      <c r="MAM311" s="80"/>
      <c r="MAN311" s="80"/>
      <c r="MAO311" s="80"/>
      <c r="MAP311" s="80"/>
      <c r="MAQ311" s="80"/>
      <c r="MAR311" s="80"/>
      <c r="MAS311" s="80"/>
      <c r="MAT311" s="80"/>
      <c r="MAU311" s="80"/>
      <c r="MAV311" s="80"/>
      <c r="MAW311" s="80"/>
      <c r="MAX311" s="80"/>
      <c r="MAY311" s="80"/>
      <c r="MAZ311" s="80"/>
      <c r="MBA311" s="80"/>
      <c r="MBB311" s="80"/>
      <c r="MBC311" s="80"/>
      <c r="MBD311" s="80"/>
      <c r="MBE311" s="80"/>
      <c r="MBF311" s="80"/>
      <c r="MBG311" s="80"/>
      <c r="MBH311" s="80"/>
      <c r="MBI311" s="80"/>
      <c r="MBJ311" s="80"/>
      <c r="MBK311" s="80"/>
      <c r="MBL311" s="80"/>
      <c r="MBM311" s="80"/>
      <c r="MBN311" s="80"/>
      <c r="MBO311" s="80"/>
      <c r="MBP311" s="80"/>
      <c r="MBQ311" s="80"/>
      <c r="MBR311" s="80"/>
      <c r="MBS311" s="80"/>
      <c r="MBT311" s="80"/>
      <c r="MBU311" s="80"/>
      <c r="MBV311" s="80"/>
      <c r="MBW311" s="80"/>
      <c r="MBX311" s="80"/>
      <c r="MBY311" s="80"/>
      <c r="MBZ311" s="80"/>
      <c r="MCA311" s="80"/>
      <c r="MCB311" s="80"/>
      <c r="MCC311" s="80"/>
      <c r="MCD311" s="80"/>
      <c r="MCE311" s="80"/>
      <c r="MCF311" s="80"/>
      <c r="MCG311" s="80"/>
      <c r="MCH311" s="80"/>
      <c r="MCI311" s="80"/>
      <c r="MCJ311" s="80"/>
      <c r="MCK311" s="80"/>
      <c r="MCL311" s="80"/>
      <c r="MCM311" s="80"/>
      <c r="MCN311" s="80"/>
      <c r="MCO311" s="80"/>
      <c r="MCP311" s="80"/>
      <c r="MCQ311" s="80"/>
      <c r="MCR311" s="80"/>
      <c r="MCS311" s="80"/>
      <c r="MCT311" s="80"/>
      <c r="MCU311" s="80"/>
      <c r="MCV311" s="80"/>
      <c r="MCW311" s="80"/>
      <c r="MCX311" s="80"/>
      <c r="MCY311" s="80"/>
      <c r="MCZ311" s="80"/>
      <c r="MDA311" s="80"/>
      <c r="MDB311" s="80"/>
      <c r="MDC311" s="80"/>
      <c r="MDD311" s="80"/>
      <c r="MDE311" s="80"/>
      <c r="MDF311" s="80"/>
      <c r="MDG311" s="80"/>
      <c r="MDH311" s="80"/>
      <c r="MDI311" s="80"/>
      <c r="MDJ311" s="80"/>
      <c r="MDK311" s="80"/>
      <c r="MDL311" s="80"/>
      <c r="MDM311" s="80"/>
      <c r="MDN311" s="80"/>
      <c r="MDO311" s="80"/>
      <c r="MDP311" s="80"/>
      <c r="MDQ311" s="80"/>
      <c r="MDR311" s="80"/>
      <c r="MDS311" s="80"/>
      <c r="MDT311" s="80"/>
      <c r="MDU311" s="80"/>
      <c r="MDV311" s="80"/>
      <c r="MDW311" s="80"/>
      <c r="MDX311" s="80"/>
      <c r="MDY311" s="80"/>
      <c r="MDZ311" s="80"/>
      <c r="MEA311" s="80"/>
      <c r="MEB311" s="80"/>
      <c r="MEC311" s="80"/>
      <c r="MED311" s="80"/>
      <c r="MEE311" s="80"/>
      <c r="MEF311" s="80"/>
      <c r="MEG311" s="80"/>
      <c r="MEH311" s="80"/>
      <c r="MEI311" s="80"/>
      <c r="MEJ311" s="80"/>
      <c r="MEK311" s="80"/>
      <c r="MEL311" s="80"/>
      <c r="MEM311" s="80"/>
      <c r="MEN311" s="80"/>
      <c r="MEO311" s="80"/>
      <c r="MEP311" s="80"/>
      <c r="MEQ311" s="80"/>
      <c r="MER311" s="80"/>
      <c r="MES311" s="80"/>
      <c r="MET311" s="80"/>
      <c r="MEU311" s="80"/>
      <c r="MEV311" s="80"/>
      <c r="MEW311" s="80"/>
      <c r="MEX311" s="80"/>
      <c r="MEY311" s="80"/>
      <c r="MEZ311" s="80"/>
      <c r="MFA311" s="80"/>
      <c r="MFB311" s="80"/>
      <c r="MFC311" s="80"/>
      <c r="MFD311" s="80"/>
      <c r="MFE311" s="80"/>
      <c r="MFF311" s="80"/>
      <c r="MFG311" s="80"/>
      <c r="MFH311" s="80"/>
      <c r="MFI311" s="80"/>
      <c r="MFJ311" s="80"/>
      <c r="MFK311" s="80"/>
      <c r="MFL311" s="80"/>
      <c r="MFM311" s="80"/>
      <c r="MFN311" s="80"/>
      <c r="MFO311" s="80"/>
      <c r="MFP311" s="80"/>
      <c r="MFQ311" s="80"/>
      <c r="MFR311" s="80"/>
      <c r="MFS311" s="80"/>
      <c r="MFT311" s="80"/>
      <c r="MFU311" s="80"/>
      <c r="MFV311" s="80"/>
      <c r="MFW311" s="80"/>
      <c r="MFX311" s="80"/>
      <c r="MFY311" s="80"/>
      <c r="MFZ311" s="80"/>
      <c r="MGA311" s="80"/>
      <c r="MGB311" s="80"/>
      <c r="MGC311" s="80"/>
      <c r="MGD311" s="80"/>
      <c r="MGE311" s="80"/>
      <c r="MGF311" s="80"/>
      <c r="MGG311" s="80"/>
      <c r="MGH311" s="80"/>
      <c r="MGI311" s="80"/>
      <c r="MGJ311" s="80"/>
      <c r="MGK311" s="80"/>
      <c r="MGL311" s="80"/>
      <c r="MGM311" s="80"/>
      <c r="MGN311" s="80"/>
      <c r="MGO311" s="80"/>
      <c r="MGP311" s="80"/>
      <c r="MGQ311" s="80"/>
      <c r="MGR311" s="80"/>
      <c r="MGS311" s="80"/>
      <c r="MGT311" s="80"/>
      <c r="MGU311" s="80"/>
      <c r="MGV311" s="80"/>
      <c r="MGW311" s="80"/>
      <c r="MGX311" s="80"/>
      <c r="MGY311" s="80"/>
      <c r="MGZ311" s="80"/>
      <c r="MHA311" s="80"/>
      <c r="MHB311" s="80"/>
      <c r="MHC311" s="80"/>
      <c r="MHD311" s="80"/>
      <c r="MHE311" s="80"/>
      <c r="MHF311" s="80"/>
      <c r="MHG311" s="80"/>
      <c r="MHH311" s="80"/>
      <c r="MHI311" s="80"/>
      <c r="MHJ311" s="80"/>
      <c r="MHK311" s="80"/>
      <c r="MHL311" s="80"/>
      <c r="MHM311" s="80"/>
      <c r="MHN311" s="80"/>
      <c r="MHO311" s="80"/>
      <c r="MHP311" s="80"/>
      <c r="MHQ311" s="80"/>
      <c r="MHR311" s="80"/>
      <c r="MHS311" s="80"/>
      <c r="MHT311" s="80"/>
      <c r="MHU311" s="80"/>
      <c r="MHV311" s="80"/>
      <c r="MHW311" s="80"/>
      <c r="MHX311" s="80"/>
      <c r="MHY311" s="80"/>
      <c r="MHZ311" s="80"/>
      <c r="MIA311" s="80"/>
      <c r="MIB311" s="80"/>
      <c r="MIC311" s="80"/>
      <c r="MID311" s="80"/>
      <c r="MIE311" s="80"/>
      <c r="MIF311" s="80"/>
      <c r="MIG311" s="80"/>
      <c r="MIH311" s="80"/>
      <c r="MII311" s="80"/>
      <c r="MIJ311" s="80"/>
      <c r="MIK311" s="80"/>
      <c r="MIL311" s="80"/>
      <c r="MIM311" s="80"/>
      <c r="MIN311" s="80"/>
      <c r="MIO311" s="80"/>
      <c r="MIP311" s="80"/>
      <c r="MIQ311" s="80"/>
      <c r="MIR311" s="80"/>
      <c r="MIS311" s="80"/>
      <c r="MIT311" s="80"/>
      <c r="MIU311" s="80"/>
      <c r="MIV311" s="80"/>
      <c r="MIW311" s="80"/>
      <c r="MIX311" s="80"/>
      <c r="MIY311" s="80"/>
      <c r="MIZ311" s="80"/>
      <c r="MJA311" s="80"/>
      <c r="MJB311" s="80"/>
      <c r="MJC311" s="80"/>
      <c r="MJD311" s="80"/>
      <c r="MJE311" s="80"/>
      <c r="MJF311" s="80"/>
      <c r="MJG311" s="80"/>
      <c r="MJH311" s="80"/>
      <c r="MJI311" s="80"/>
      <c r="MJJ311" s="80"/>
      <c r="MJK311" s="80"/>
      <c r="MJL311" s="80"/>
      <c r="MJM311" s="80"/>
      <c r="MJN311" s="80"/>
      <c r="MJO311" s="80"/>
      <c r="MJP311" s="80"/>
      <c r="MJQ311" s="80"/>
      <c r="MJR311" s="80"/>
      <c r="MJS311" s="80"/>
      <c r="MJT311" s="80"/>
      <c r="MJU311" s="80"/>
      <c r="MJV311" s="80"/>
      <c r="MJW311" s="80"/>
      <c r="MJX311" s="80"/>
      <c r="MJY311" s="80"/>
      <c r="MJZ311" s="80"/>
      <c r="MKA311" s="80"/>
      <c r="MKB311" s="80"/>
      <c r="MKC311" s="80"/>
      <c r="MKD311" s="80"/>
      <c r="MKE311" s="80"/>
      <c r="MKF311" s="80"/>
      <c r="MKG311" s="80"/>
      <c r="MKH311" s="80"/>
      <c r="MKI311" s="80"/>
      <c r="MKJ311" s="80"/>
      <c r="MKK311" s="80"/>
      <c r="MKL311" s="80"/>
      <c r="MKM311" s="80"/>
      <c r="MKN311" s="80"/>
      <c r="MKO311" s="80"/>
      <c r="MKP311" s="80"/>
      <c r="MKQ311" s="80"/>
      <c r="MKR311" s="80"/>
      <c r="MKS311" s="80"/>
      <c r="MKT311" s="80"/>
      <c r="MKU311" s="80"/>
      <c r="MKV311" s="80"/>
      <c r="MKW311" s="80"/>
      <c r="MKX311" s="80"/>
      <c r="MKY311" s="80"/>
      <c r="MKZ311" s="80"/>
      <c r="MLA311" s="80"/>
      <c r="MLB311" s="80"/>
      <c r="MLC311" s="80"/>
      <c r="MLD311" s="80"/>
      <c r="MLE311" s="80"/>
      <c r="MLF311" s="80"/>
      <c r="MLG311" s="80"/>
      <c r="MLH311" s="80"/>
      <c r="MLI311" s="80"/>
      <c r="MLJ311" s="80"/>
      <c r="MLK311" s="80"/>
      <c r="MLL311" s="80"/>
      <c r="MLM311" s="80"/>
      <c r="MLN311" s="80"/>
      <c r="MLO311" s="80"/>
      <c r="MLP311" s="80"/>
      <c r="MLQ311" s="80"/>
      <c r="MLR311" s="80"/>
      <c r="MLS311" s="80"/>
      <c r="MLT311" s="80"/>
      <c r="MLU311" s="80"/>
      <c r="MLV311" s="80"/>
      <c r="MLW311" s="80"/>
      <c r="MLX311" s="80"/>
      <c r="MLY311" s="80"/>
      <c r="MLZ311" s="80"/>
      <c r="MMA311" s="80"/>
      <c r="MMB311" s="80"/>
      <c r="MMC311" s="80"/>
      <c r="MMD311" s="80"/>
      <c r="MME311" s="80"/>
      <c r="MMF311" s="80"/>
      <c r="MMG311" s="80"/>
      <c r="MMH311" s="80"/>
      <c r="MMI311" s="80"/>
      <c r="MMJ311" s="80"/>
      <c r="MMK311" s="80"/>
      <c r="MML311" s="80"/>
      <c r="MMM311" s="80"/>
      <c r="MMN311" s="80"/>
      <c r="MMO311" s="80"/>
      <c r="MMP311" s="80"/>
      <c r="MMQ311" s="80"/>
      <c r="MMR311" s="80"/>
      <c r="MMS311" s="80"/>
      <c r="MMT311" s="80"/>
      <c r="MMU311" s="80"/>
      <c r="MMV311" s="80"/>
      <c r="MMW311" s="80"/>
      <c r="MMX311" s="80"/>
      <c r="MMY311" s="80"/>
      <c r="MMZ311" s="80"/>
      <c r="MNA311" s="80"/>
      <c r="MNB311" s="80"/>
      <c r="MNC311" s="80"/>
      <c r="MND311" s="80"/>
      <c r="MNE311" s="80"/>
      <c r="MNF311" s="80"/>
      <c r="MNG311" s="80"/>
      <c r="MNH311" s="80"/>
      <c r="MNI311" s="80"/>
      <c r="MNJ311" s="80"/>
      <c r="MNK311" s="80"/>
      <c r="MNL311" s="80"/>
      <c r="MNM311" s="80"/>
      <c r="MNN311" s="80"/>
      <c r="MNO311" s="80"/>
      <c r="MNP311" s="80"/>
      <c r="MNQ311" s="80"/>
      <c r="MNR311" s="80"/>
      <c r="MNS311" s="80"/>
      <c r="MNT311" s="80"/>
      <c r="MNU311" s="80"/>
      <c r="MNV311" s="80"/>
      <c r="MNW311" s="80"/>
      <c r="MNX311" s="80"/>
      <c r="MNY311" s="80"/>
      <c r="MNZ311" s="80"/>
      <c r="MOA311" s="80"/>
      <c r="MOB311" s="80"/>
      <c r="MOC311" s="80"/>
      <c r="MOD311" s="80"/>
      <c r="MOE311" s="80"/>
      <c r="MOF311" s="80"/>
      <c r="MOG311" s="80"/>
      <c r="MOH311" s="80"/>
      <c r="MOI311" s="80"/>
      <c r="MOJ311" s="80"/>
      <c r="MOK311" s="80"/>
      <c r="MOL311" s="80"/>
      <c r="MOM311" s="80"/>
      <c r="MON311" s="80"/>
      <c r="MOO311" s="80"/>
      <c r="MOP311" s="80"/>
      <c r="MOQ311" s="80"/>
      <c r="MOR311" s="80"/>
      <c r="MOS311" s="80"/>
      <c r="MOT311" s="80"/>
      <c r="MOU311" s="80"/>
      <c r="MOV311" s="80"/>
      <c r="MOW311" s="80"/>
      <c r="MOX311" s="80"/>
      <c r="MOY311" s="80"/>
      <c r="MOZ311" s="80"/>
      <c r="MPA311" s="80"/>
      <c r="MPB311" s="80"/>
      <c r="MPC311" s="80"/>
      <c r="MPD311" s="80"/>
      <c r="MPE311" s="80"/>
      <c r="MPF311" s="80"/>
      <c r="MPG311" s="80"/>
      <c r="MPH311" s="80"/>
      <c r="MPI311" s="80"/>
      <c r="MPJ311" s="80"/>
      <c r="MPK311" s="80"/>
      <c r="MPL311" s="80"/>
      <c r="MPM311" s="80"/>
      <c r="MPN311" s="80"/>
      <c r="MPO311" s="80"/>
      <c r="MPP311" s="80"/>
      <c r="MPQ311" s="80"/>
      <c r="MPR311" s="80"/>
      <c r="MPS311" s="80"/>
      <c r="MPT311" s="80"/>
      <c r="MPU311" s="80"/>
      <c r="MPV311" s="80"/>
      <c r="MPW311" s="80"/>
      <c r="MPX311" s="80"/>
      <c r="MPY311" s="80"/>
      <c r="MPZ311" s="80"/>
      <c r="MQA311" s="80"/>
      <c r="MQB311" s="80"/>
      <c r="MQC311" s="80"/>
      <c r="MQD311" s="80"/>
      <c r="MQE311" s="80"/>
      <c r="MQF311" s="80"/>
      <c r="MQG311" s="80"/>
      <c r="MQH311" s="80"/>
      <c r="MQI311" s="80"/>
      <c r="MQJ311" s="80"/>
      <c r="MQK311" s="80"/>
      <c r="MQL311" s="80"/>
      <c r="MQM311" s="80"/>
      <c r="MQN311" s="80"/>
      <c r="MQO311" s="80"/>
      <c r="MQP311" s="80"/>
      <c r="MQQ311" s="80"/>
      <c r="MQR311" s="80"/>
      <c r="MQS311" s="80"/>
      <c r="MQT311" s="80"/>
      <c r="MQU311" s="80"/>
      <c r="MQV311" s="80"/>
      <c r="MQW311" s="80"/>
      <c r="MQX311" s="80"/>
      <c r="MQY311" s="80"/>
      <c r="MQZ311" s="80"/>
      <c r="MRA311" s="80"/>
      <c r="MRB311" s="80"/>
      <c r="MRC311" s="80"/>
      <c r="MRD311" s="80"/>
      <c r="MRE311" s="80"/>
      <c r="MRF311" s="80"/>
      <c r="MRG311" s="80"/>
      <c r="MRH311" s="80"/>
      <c r="MRI311" s="80"/>
      <c r="MRJ311" s="80"/>
      <c r="MRK311" s="80"/>
      <c r="MRL311" s="80"/>
      <c r="MRM311" s="80"/>
      <c r="MRN311" s="80"/>
      <c r="MRO311" s="80"/>
      <c r="MRP311" s="80"/>
      <c r="MRQ311" s="80"/>
      <c r="MRR311" s="80"/>
      <c r="MRS311" s="80"/>
      <c r="MRT311" s="80"/>
      <c r="MRU311" s="80"/>
      <c r="MRV311" s="80"/>
      <c r="MRW311" s="80"/>
      <c r="MRX311" s="80"/>
      <c r="MRY311" s="80"/>
      <c r="MRZ311" s="80"/>
      <c r="MSA311" s="80"/>
      <c r="MSB311" s="80"/>
      <c r="MSC311" s="80"/>
      <c r="MSD311" s="80"/>
      <c r="MSE311" s="80"/>
      <c r="MSF311" s="80"/>
      <c r="MSG311" s="80"/>
      <c r="MSH311" s="80"/>
      <c r="MSI311" s="80"/>
      <c r="MSJ311" s="80"/>
      <c r="MSK311" s="80"/>
      <c r="MSL311" s="80"/>
      <c r="MSM311" s="80"/>
      <c r="MSN311" s="80"/>
      <c r="MSO311" s="80"/>
      <c r="MSP311" s="80"/>
      <c r="MSQ311" s="80"/>
      <c r="MSR311" s="80"/>
      <c r="MSS311" s="80"/>
      <c r="MST311" s="80"/>
      <c r="MSU311" s="80"/>
      <c r="MSV311" s="80"/>
      <c r="MSW311" s="80"/>
      <c r="MSX311" s="80"/>
      <c r="MSY311" s="80"/>
      <c r="MSZ311" s="80"/>
      <c r="MTA311" s="80"/>
      <c r="MTB311" s="80"/>
      <c r="MTC311" s="80"/>
      <c r="MTD311" s="80"/>
      <c r="MTE311" s="80"/>
      <c r="MTF311" s="80"/>
      <c r="MTG311" s="80"/>
      <c r="MTH311" s="80"/>
      <c r="MTI311" s="80"/>
      <c r="MTJ311" s="80"/>
      <c r="MTK311" s="80"/>
      <c r="MTL311" s="80"/>
      <c r="MTM311" s="80"/>
      <c r="MTN311" s="80"/>
      <c r="MTO311" s="80"/>
      <c r="MTP311" s="80"/>
      <c r="MTQ311" s="80"/>
      <c r="MTR311" s="80"/>
      <c r="MTS311" s="80"/>
      <c r="MTT311" s="80"/>
      <c r="MTU311" s="80"/>
      <c r="MTV311" s="80"/>
      <c r="MTW311" s="80"/>
      <c r="MTX311" s="80"/>
      <c r="MTY311" s="80"/>
      <c r="MTZ311" s="80"/>
      <c r="MUA311" s="80"/>
      <c r="MUB311" s="80"/>
      <c r="MUC311" s="80"/>
      <c r="MUD311" s="80"/>
      <c r="MUE311" s="80"/>
      <c r="MUF311" s="80"/>
      <c r="MUG311" s="80"/>
      <c r="MUH311" s="80"/>
      <c r="MUI311" s="80"/>
      <c r="MUJ311" s="80"/>
      <c r="MUK311" s="80"/>
      <c r="MUL311" s="80"/>
      <c r="MUM311" s="80"/>
      <c r="MUN311" s="80"/>
      <c r="MUO311" s="80"/>
      <c r="MUP311" s="80"/>
      <c r="MUQ311" s="80"/>
      <c r="MUR311" s="80"/>
      <c r="MUS311" s="80"/>
      <c r="MUT311" s="80"/>
      <c r="MUU311" s="80"/>
      <c r="MUV311" s="80"/>
      <c r="MUW311" s="80"/>
      <c r="MUX311" s="80"/>
      <c r="MUY311" s="80"/>
      <c r="MUZ311" s="80"/>
      <c r="MVA311" s="80"/>
      <c r="MVB311" s="80"/>
      <c r="MVC311" s="80"/>
      <c r="MVD311" s="80"/>
      <c r="MVE311" s="80"/>
      <c r="MVF311" s="80"/>
      <c r="MVG311" s="80"/>
      <c r="MVH311" s="80"/>
      <c r="MVI311" s="80"/>
      <c r="MVJ311" s="80"/>
      <c r="MVK311" s="80"/>
      <c r="MVL311" s="80"/>
      <c r="MVM311" s="80"/>
      <c r="MVN311" s="80"/>
      <c r="MVO311" s="80"/>
      <c r="MVP311" s="80"/>
      <c r="MVQ311" s="80"/>
      <c r="MVR311" s="80"/>
      <c r="MVS311" s="80"/>
      <c r="MVT311" s="80"/>
      <c r="MVU311" s="80"/>
      <c r="MVV311" s="80"/>
      <c r="MVW311" s="80"/>
      <c r="MVX311" s="80"/>
      <c r="MVY311" s="80"/>
      <c r="MVZ311" s="80"/>
      <c r="MWA311" s="80"/>
      <c r="MWB311" s="80"/>
      <c r="MWC311" s="80"/>
      <c r="MWD311" s="80"/>
      <c r="MWE311" s="80"/>
      <c r="MWF311" s="80"/>
      <c r="MWG311" s="80"/>
      <c r="MWH311" s="80"/>
      <c r="MWI311" s="80"/>
      <c r="MWJ311" s="80"/>
      <c r="MWK311" s="80"/>
      <c r="MWL311" s="80"/>
      <c r="MWM311" s="80"/>
      <c r="MWN311" s="80"/>
      <c r="MWO311" s="80"/>
      <c r="MWP311" s="80"/>
      <c r="MWQ311" s="80"/>
      <c r="MWR311" s="80"/>
      <c r="MWS311" s="80"/>
      <c r="MWT311" s="80"/>
      <c r="MWU311" s="80"/>
      <c r="MWV311" s="80"/>
      <c r="MWW311" s="80"/>
      <c r="MWX311" s="80"/>
      <c r="MWY311" s="80"/>
      <c r="MWZ311" s="80"/>
      <c r="MXA311" s="80"/>
      <c r="MXB311" s="80"/>
      <c r="MXC311" s="80"/>
      <c r="MXD311" s="80"/>
      <c r="MXE311" s="80"/>
      <c r="MXF311" s="80"/>
      <c r="MXG311" s="80"/>
      <c r="MXH311" s="80"/>
      <c r="MXI311" s="80"/>
      <c r="MXJ311" s="80"/>
      <c r="MXK311" s="80"/>
      <c r="MXL311" s="80"/>
      <c r="MXM311" s="80"/>
      <c r="MXN311" s="80"/>
      <c r="MXO311" s="80"/>
      <c r="MXP311" s="80"/>
      <c r="MXQ311" s="80"/>
      <c r="MXR311" s="80"/>
      <c r="MXS311" s="80"/>
      <c r="MXT311" s="80"/>
      <c r="MXU311" s="80"/>
      <c r="MXV311" s="80"/>
      <c r="MXW311" s="80"/>
      <c r="MXX311" s="80"/>
      <c r="MXY311" s="80"/>
      <c r="MXZ311" s="80"/>
      <c r="MYA311" s="80"/>
      <c r="MYB311" s="80"/>
      <c r="MYC311" s="80"/>
      <c r="MYD311" s="80"/>
      <c r="MYE311" s="80"/>
      <c r="MYF311" s="80"/>
      <c r="MYG311" s="80"/>
      <c r="MYH311" s="80"/>
      <c r="MYI311" s="80"/>
      <c r="MYJ311" s="80"/>
      <c r="MYK311" s="80"/>
      <c r="MYL311" s="80"/>
      <c r="MYM311" s="80"/>
      <c r="MYN311" s="80"/>
      <c r="MYO311" s="80"/>
      <c r="MYP311" s="80"/>
      <c r="MYQ311" s="80"/>
      <c r="MYR311" s="80"/>
      <c r="MYS311" s="80"/>
      <c r="MYT311" s="80"/>
      <c r="MYU311" s="80"/>
      <c r="MYV311" s="80"/>
      <c r="MYW311" s="80"/>
      <c r="MYX311" s="80"/>
      <c r="MYY311" s="80"/>
      <c r="MYZ311" s="80"/>
      <c r="MZA311" s="80"/>
      <c r="MZB311" s="80"/>
      <c r="MZC311" s="80"/>
      <c r="MZD311" s="80"/>
      <c r="MZE311" s="80"/>
      <c r="MZF311" s="80"/>
      <c r="MZG311" s="80"/>
      <c r="MZH311" s="80"/>
      <c r="MZI311" s="80"/>
      <c r="MZJ311" s="80"/>
      <c r="MZK311" s="80"/>
      <c r="MZL311" s="80"/>
      <c r="MZM311" s="80"/>
      <c r="MZN311" s="80"/>
      <c r="MZO311" s="80"/>
      <c r="MZP311" s="80"/>
      <c r="MZQ311" s="80"/>
      <c r="MZR311" s="80"/>
      <c r="MZS311" s="80"/>
      <c r="MZT311" s="80"/>
      <c r="MZU311" s="80"/>
      <c r="MZV311" s="80"/>
      <c r="MZW311" s="80"/>
      <c r="MZX311" s="80"/>
      <c r="MZY311" s="80"/>
      <c r="MZZ311" s="80"/>
      <c r="NAA311" s="80"/>
      <c r="NAB311" s="80"/>
      <c r="NAC311" s="80"/>
      <c r="NAD311" s="80"/>
      <c r="NAE311" s="80"/>
      <c r="NAF311" s="80"/>
      <c r="NAG311" s="80"/>
      <c r="NAH311" s="80"/>
      <c r="NAI311" s="80"/>
      <c r="NAJ311" s="80"/>
      <c r="NAK311" s="80"/>
      <c r="NAL311" s="80"/>
      <c r="NAM311" s="80"/>
      <c r="NAN311" s="80"/>
      <c r="NAO311" s="80"/>
      <c r="NAP311" s="80"/>
      <c r="NAQ311" s="80"/>
      <c r="NAR311" s="80"/>
      <c r="NAS311" s="80"/>
      <c r="NAT311" s="80"/>
      <c r="NAU311" s="80"/>
      <c r="NAV311" s="80"/>
      <c r="NAW311" s="80"/>
      <c r="NAX311" s="80"/>
      <c r="NAY311" s="80"/>
      <c r="NAZ311" s="80"/>
      <c r="NBA311" s="80"/>
      <c r="NBB311" s="80"/>
      <c r="NBC311" s="80"/>
      <c r="NBD311" s="80"/>
      <c r="NBE311" s="80"/>
      <c r="NBF311" s="80"/>
      <c r="NBG311" s="80"/>
      <c r="NBH311" s="80"/>
      <c r="NBI311" s="80"/>
      <c r="NBJ311" s="80"/>
      <c r="NBK311" s="80"/>
      <c r="NBL311" s="80"/>
      <c r="NBM311" s="80"/>
      <c r="NBN311" s="80"/>
      <c r="NBO311" s="80"/>
      <c r="NBP311" s="80"/>
      <c r="NBQ311" s="80"/>
      <c r="NBR311" s="80"/>
      <c r="NBS311" s="80"/>
      <c r="NBT311" s="80"/>
      <c r="NBU311" s="80"/>
      <c r="NBV311" s="80"/>
      <c r="NBW311" s="80"/>
      <c r="NBX311" s="80"/>
      <c r="NBY311" s="80"/>
      <c r="NBZ311" s="80"/>
      <c r="NCA311" s="80"/>
      <c r="NCB311" s="80"/>
      <c r="NCC311" s="80"/>
      <c r="NCD311" s="80"/>
      <c r="NCE311" s="80"/>
      <c r="NCF311" s="80"/>
      <c r="NCG311" s="80"/>
      <c r="NCH311" s="80"/>
      <c r="NCI311" s="80"/>
      <c r="NCJ311" s="80"/>
      <c r="NCK311" s="80"/>
      <c r="NCL311" s="80"/>
      <c r="NCM311" s="80"/>
      <c r="NCN311" s="80"/>
      <c r="NCO311" s="80"/>
      <c r="NCP311" s="80"/>
      <c r="NCQ311" s="80"/>
      <c r="NCR311" s="80"/>
      <c r="NCS311" s="80"/>
      <c r="NCT311" s="80"/>
      <c r="NCU311" s="80"/>
      <c r="NCV311" s="80"/>
      <c r="NCW311" s="80"/>
      <c r="NCX311" s="80"/>
      <c r="NCY311" s="80"/>
      <c r="NCZ311" s="80"/>
      <c r="NDA311" s="80"/>
      <c r="NDB311" s="80"/>
      <c r="NDC311" s="80"/>
      <c r="NDD311" s="80"/>
      <c r="NDE311" s="80"/>
      <c r="NDF311" s="80"/>
      <c r="NDG311" s="80"/>
      <c r="NDH311" s="80"/>
      <c r="NDI311" s="80"/>
      <c r="NDJ311" s="80"/>
      <c r="NDK311" s="80"/>
      <c r="NDL311" s="80"/>
      <c r="NDM311" s="80"/>
      <c r="NDN311" s="80"/>
      <c r="NDO311" s="80"/>
      <c r="NDP311" s="80"/>
      <c r="NDQ311" s="80"/>
      <c r="NDR311" s="80"/>
      <c r="NDS311" s="80"/>
      <c r="NDT311" s="80"/>
      <c r="NDU311" s="80"/>
      <c r="NDV311" s="80"/>
      <c r="NDW311" s="80"/>
      <c r="NDX311" s="80"/>
      <c r="NDY311" s="80"/>
      <c r="NDZ311" s="80"/>
      <c r="NEA311" s="80"/>
      <c r="NEB311" s="80"/>
      <c r="NEC311" s="80"/>
      <c r="NED311" s="80"/>
      <c r="NEE311" s="80"/>
      <c r="NEF311" s="80"/>
      <c r="NEG311" s="80"/>
      <c r="NEH311" s="80"/>
      <c r="NEI311" s="80"/>
      <c r="NEJ311" s="80"/>
      <c r="NEK311" s="80"/>
      <c r="NEL311" s="80"/>
      <c r="NEM311" s="80"/>
      <c r="NEN311" s="80"/>
      <c r="NEO311" s="80"/>
      <c r="NEP311" s="80"/>
      <c r="NEQ311" s="80"/>
      <c r="NER311" s="80"/>
      <c r="NES311" s="80"/>
      <c r="NET311" s="80"/>
      <c r="NEU311" s="80"/>
      <c r="NEV311" s="80"/>
      <c r="NEW311" s="80"/>
      <c r="NEX311" s="80"/>
      <c r="NEY311" s="80"/>
      <c r="NEZ311" s="80"/>
      <c r="NFA311" s="80"/>
      <c r="NFB311" s="80"/>
      <c r="NFC311" s="80"/>
      <c r="NFD311" s="80"/>
      <c r="NFE311" s="80"/>
      <c r="NFF311" s="80"/>
      <c r="NFG311" s="80"/>
      <c r="NFH311" s="80"/>
      <c r="NFI311" s="80"/>
      <c r="NFJ311" s="80"/>
      <c r="NFK311" s="80"/>
      <c r="NFL311" s="80"/>
      <c r="NFM311" s="80"/>
      <c r="NFN311" s="80"/>
      <c r="NFO311" s="80"/>
      <c r="NFP311" s="80"/>
      <c r="NFQ311" s="80"/>
      <c r="NFR311" s="80"/>
      <c r="NFS311" s="80"/>
      <c r="NFT311" s="80"/>
      <c r="NFU311" s="80"/>
      <c r="NFV311" s="80"/>
      <c r="NFW311" s="80"/>
      <c r="NFX311" s="80"/>
      <c r="NFY311" s="80"/>
      <c r="NFZ311" s="80"/>
      <c r="NGA311" s="80"/>
      <c r="NGB311" s="80"/>
      <c r="NGC311" s="80"/>
      <c r="NGD311" s="80"/>
      <c r="NGE311" s="80"/>
      <c r="NGF311" s="80"/>
      <c r="NGG311" s="80"/>
      <c r="NGH311" s="80"/>
      <c r="NGI311" s="80"/>
      <c r="NGJ311" s="80"/>
      <c r="NGK311" s="80"/>
      <c r="NGL311" s="80"/>
      <c r="NGM311" s="80"/>
      <c r="NGN311" s="80"/>
      <c r="NGO311" s="80"/>
      <c r="NGP311" s="80"/>
      <c r="NGQ311" s="80"/>
      <c r="NGR311" s="80"/>
      <c r="NGS311" s="80"/>
      <c r="NGT311" s="80"/>
      <c r="NGU311" s="80"/>
      <c r="NGV311" s="80"/>
      <c r="NGW311" s="80"/>
      <c r="NGX311" s="80"/>
      <c r="NGY311" s="80"/>
      <c r="NGZ311" s="80"/>
      <c r="NHA311" s="80"/>
      <c r="NHB311" s="80"/>
      <c r="NHC311" s="80"/>
      <c r="NHD311" s="80"/>
      <c r="NHE311" s="80"/>
      <c r="NHF311" s="80"/>
      <c r="NHG311" s="80"/>
      <c r="NHH311" s="80"/>
      <c r="NHI311" s="80"/>
      <c r="NHJ311" s="80"/>
      <c r="NHK311" s="80"/>
      <c r="NHL311" s="80"/>
      <c r="NHM311" s="80"/>
      <c r="NHN311" s="80"/>
      <c r="NHO311" s="80"/>
      <c r="NHP311" s="80"/>
      <c r="NHQ311" s="80"/>
      <c r="NHR311" s="80"/>
      <c r="NHS311" s="80"/>
      <c r="NHT311" s="80"/>
      <c r="NHU311" s="80"/>
      <c r="NHV311" s="80"/>
      <c r="NHW311" s="80"/>
      <c r="NHX311" s="80"/>
      <c r="NHY311" s="80"/>
      <c r="NHZ311" s="80"/>
      <c r="NIA311" s="80"/>
      <c r="NIB311" s="80"/>
      <c r="NIC311" s="80"/>
      <c r="NID311" s="80"/>
      <c r="NIE311" s="80"/>
      <c r="NIF311" s="80"/>
      <c r="NIG311" s="80"/>
      <c r="NIH311" s="80"/>
      <c r="NII311" s="80"/>
      <c r="NIJ311" s="80"/>
      <c r="NIK311" s="80"/>
      <c r="NIL311" s="80"/>
      <c r="NIM311" s="80"/>
      <c r="NIN311" s="80"/>
      <c r="NIO311" s="80"/>
      <c r="NIP311" s="80"/>
      <c r="NIQ311" s="80"/>
      <c r="NIR311" s="80"/>
      <c r="NIS311" s="80"/>
      <c r="NIT311" s="80"/>
      <c r="NIU311" s="80"/>
      <c r="NIV311" s="80"/>
      <c r="NIW311" s="80"/>
      <c r="NIX311" s="80"/>
      <c r="NIY311" s="80"/>
      <c r="NIZ311" s="80"/>
      <c r="NJA311" s="80"/>
      <c r="NJB311" s="80"/>
      <c r="NJC311" s="80"/>
      <c r="NJD311" s="80"/>
      <c r="NJE311" s="80"/>
      <c r="NJF311" s="80"/>
      <c r="NJG311" s="80"/>
      <c r="NJH311" s="80"/>
      <c r="NJI311" s="80"/>
      <c r="NJJ311" s="80"/>
      <c r="NJK311" s="80"/>
      <c r="NJL311" s="80"/>
      <c r="NJM311" s="80"/>
      <c r="NJN311" s="80"/>
      <c r="NJO311" s="80"/>
      <c r="NJP311" s="80"/>
      <c r="NJQ311" s="80"/>
      <c r="NJR311" s="80"/>
      <c r="NJS311" s="80"/>
      <c r="NJT311" s="80"/>
      <c r="NJU311" s="80"/>
      <c r="NJV311" s="80"/>
      <c r="NJW311" s="80"/>
      <c r="NJX311" s="80"/>
      <c r="NJY311" s="80"/>
      <c r="NJZ311" s="80"/>
      <c r="NKA311" s="80"/>
      <c r="NKB311" s="80"/>
      <c r="NKC311" s="80"/>
      <c r="NKD311" s="80"/>
      <c r="NKE311" s="80"/>
      <c r="NKF311" s="80"/>
      <c r="NKG311" s="80"/>
      <c r="NKH311" s="80"/>
      <c r="NKI311" s="80"/>
      <c r="NKJ311" s="80"/>
      <c r="NKK311" s="80"/>
      <c r="NKL311" s="80"/>
      <c r="NKM311" s="80"/>
      <c r="NKN311" s="80"/>
      <c r="NKO311" s="80"/>
      <c r="NKP311" s="80"/>
      <c r="NKQ311" s="80"/>
      <c r="NKR311" s="80"/>
      <c r="NKS311" s="80"/>
      <c r="NKT311" s="80"/>
      <c r="NKU311" s="80"/>
      <c r="NKV311" s="80"/>
      <c r="NKW311" s="80"/>
      <c r="NKX311" s="80"/>
      <c r="NKY311" s="80"/>
      <c r="NKZ311" s="80"/>
      <c r="NLA311" s="80"/>
      <c r="NLB311" s="80"/>
      <c r="NLC311" s="80"/>
      <c r="NLD311" s="80"/>
      <c r="NLE311" s="80"/>
      <c r="NLF311" s="80"/>
      <c r="NLG311" s="80"/>
      <c r="NLH311" s="80"/>
      <c r="NLI311" s="80"/>
      <c r="NLJ311" s="80"/>
      <c r="NLK311" s="80"/>
      <c r="NLL311" s="80"/>
      <c r="NLM311" s="80"/>
      <c r="NLN311" s="80"/>
      <c r="NLO311" s="80"/>
      <c r="NLP311" s="80"/>
      <c r="NLQ311" s="80"/>
      <c r="NLR311" s="80"/>
      <c r="NLS311" s="80"/>
      <c r="NLT311" s="80"/>
      <c r="NLU311" s="80"/>
      <c r="NLV311" s="80"/>
      <c r="NLW311" s="80"/>
      <c r="NLX311" s="80"/>
      <c r="NLY311" s="80"/>
      <c r="NLZ311" s="80"/>
      <c r="NMA311" s="80"/>
      <c r="NMB311" s="80"/>
      <c r="NMC311" s="80"/>
      <c r="NMD311" s="80"/>
      <c r="NME311" s="80"/>
      <c r="NMF311" s="80"/>
      <c r="NMG311" s="80"/>
      <c r="NMH311" s="80"/>
      <c r="NMI311" s="80"/>
      <c r="NMJ311" s="80"/>
      <c r="NMK311" s="80"/>
      <c r="NML311" s="80"/>
      <c r="NMM311" s="80"/>
      <c r="NMN311" s="80"/>
      <c r="NMO311" s="80"/>
      <c r="NMP311" s="80"/>
      <c r="NMQ311" s="80"/>
      <c r="NMR311" s="80"/>
      <c r="NMS311" s="80"/>
      <c r="NMT311" s="80"/>
      <c r="NMU311" s="80"/>
      <c r="NMV311" s="80"/>
      <c r="NMW311" s="80"/>
      <c r="NMX311" s="80"/>
      <c r="NMY311" s="80"/>
      <c r="NMZ311" s="80"/>
      <c r="NNA311" s="80"/>
      <c r="NNB311" s="80"/>
      <c r="NNC311" s="80"/>
      <c r="NND311" s="80"/>
      <c r="NNE311" s="80"/>
      <c r="NNF311" s="80"/>
      <c r="NNG311" s="80"/>
      <c r="NNH311" s="80"/>
      <c r="NNI311" s="80"/>
      <c r="NNJ311" s="80"/>
      <c r="NNK311" s="80"/>
      <c r="NNL311" s="80"/>
      <c r="NNM311" s="80"/>
      <c r="NNN311" s="80"/>
      <c r="NNO311" s="80"/>
      <c r="NNP311" s="80"/>
      <c r="NNQ311" s="80"/>
      <c r="NNR311" s="80"/>
      <c r="NNS311" s="80"/>
      <c r="NNT311" s="80"/>
      <c r="NNU311" s="80"/>
      <c r="NNV311" s="80"/>
      <c r="NNW311" s="80"/>
      <c r="NNX311" s="80"/>
      <c r="NNY311" s="80"/>
      <c r="NNZ311" s="80"/>
      <c r="NOA311" s="80"/>
      <c r="NOB311" s="80"/>
      <c r="NOC311" s="80"/>
      <c r="NOD311" s="80"/>
      <c r="NOE311" s="80"/>
      <c r="NOF311" s="80"/>
      <c r="NOG311" s="80"/>
      <c r="NOH311" s="80"/>
      <c r="NOI311" s="80"/>
      <c r="NOJ311" s="80"/>
      <c r="NOK311" s="80"/>
      <c r="NOL311" s="80"/>
      <c r="NOM311" s="80"/>
      <c r="NON311" s="80"/>
      <c r="NOO311" s="80"/>
      <c r="NOP311" s="80"/>
      <c r="NOQ311" s="80"/>
      <c r="NOR311" s="80"/>
      <c r="NOS311" s="80"/>
      <c r="NOT311" s="80"/>
      <c r="NOU311" s="80"/>
      <c r="NOV311" s="80"/>
      <c r="NOW311" s="80"/>
      <c r="NOX311" s="80"/>
      <c r="NOY311" s="80"/>
      <c r="NOZ311" s="80"/>
      <c r="NPA311" s="80"/>
      <c r="NPB311" s="80"/>
      <c r="NPC311" s="80"/>
      <c r="NPD311" s="80"/>
      <c r="NPE311" s="80"/>
      <c r="NPF311" s="80"/>
      <c r="NPG311" s="80"/>
      <c r="NPH311" s="80"/>
      <c r="NPI311" s="80"/>
      <c r="NPJ311" s="80"/>
      <c r="NPK311" s="80"/>
      <c r="NPL311" s="80"/>
      <c r="NPM311" s="80"/>
      <c r="NPN311" s="80"/>
      <c r="NPO311" s="80"/>
      <c r="NPP311" s="80"/>
      <c r="NPQ311" s="80"/>
      <c r="NPR311" s="80"/>
      <c r="NPS311" s="80"/>
      <c r="NPT311" s="80"/>
      <c r="NPU311" s="80"/>
      <c r="NPV311" s="80"/>
      <c r="NPW311" s="80"/>
      <c r="NPX311" s="80"/>
      <c r="NPY311" s="80"/>
      <c r="NPZ311" s="80"/>
      <c r="NQA311" s="80"/>
      <c r="NQB311" s="80"/>
      <c r="NQC311" s="80"/>
      <c r="NQD311" s="80"/>
      <c r="NQE311" s="80"/>
      <c r="NQF311" s="80"/>
      <c r="NQG311" s="80"/>
      <c r="NQH311" s="80"/>
      <c r="NQI311" s="80"/>
      <c r="NQJ311" s="80"/>
      <c r="NQK311" s="80"/>
      <c r="NQL311" s="80"/>
      <c r="NQM311" s="80"/>
      <c r="NQN311" s="80"/>
      <c r="NQO311" s="80"/>
      <c r="NQP311" s="80"/>
      <c r="NQQ311" s="80"/>
      <c r="NQR311" s="80"/>
      <c r="NQS311" s="80"/>
      <c r="NQT311" s="80"/>
      <c r="NQU311" s="80"/>
      <c r="NQV311" s="80"/>
      <c r="NQW311" s="80"/>
      <c r="NQX311" s="80"/>
      <c r="NQY311" s="80"/>
      <c r="NQZ311" s="80"/>
      <c r="NRA311" s="80"/>
      <c r="NRB311" s="80"/>
      <c r="NRC311" s="80"/>
      <c r="NRD311" s="80"/>
      <c r="NRE311" s="80"/>
      <c r="NRF311" s="80"/>
      <c r="NRG311" s="80"/>
      <c r="NRH311" s="80"/>
      <c r="NRI311" s="80"/>
      <c r="NRJ311" s="80"/>
      <c r="NRK311" s="80"/>
      <c r="NRL311" s="80"/>
      <c r="NRM311" s="80"/>
      <c r="NRN311" s="80"/>
      <c r="NRO311" s="80"/>
      <c r="NRP311" s="80"/>
      <c r="NRQ311" s="80"/>
      <c r="NRR311" s="80"/>
      <c r="NRS311" s="80"/>
      <c r="NRT311" s="80"/>
      <c r="NRU311" s="80"/>
      <c r="NRV311" s="80"/>
      <c r="NRW311" s="80"/>
      <c r="NRX311" s="80"/>
      <c r="NRY311" s="80"/>
      <c r="NRZ311" s="80"/>
      <c r="NSA311" s="80"/>
      <c r="NSB311" s="80"/>
      <c r="NSC311" s="80"/>
      <c r="NSD311" s="80"/>
      <c r="NSE311" s="80"/>
      <c r="NSF311" s="80"/>
      <c r="NSG311" s="80"/>
      <c r="NSH311" s="80"/>
      <c r="NSI311" s="80"/>
      <c r="NSJ311" s="80"/>
      <c r="NSK311" s="80"/>
      <c r="NSL311" s="80"/>
      <c r="NSM311" s="80"/>
      <c r="NSN311" s="80"/>
      <c r="NSO311" s="80"/>
      <c r="NSP311" s="80"/>
      <c r="NSQ311" s="80"/>
      <c r="NSR311" s="80"/>
      <c r="NSS311" s="80"/>
      <c r="NST311" s="80"/>
      <c r="NSU311" s="80"/>
      <c r="NSV311" s="80"/>
      <c r="NSW311" s="80"/>
      <c r="NSX311" s="80"/>
      <c r="NSY311" s="80"/>
      <c r="NSZ311" s="80"/>
      <c r="NTA311" s="80"/>
      <c r="NTB311" s="80"/>
      <c r="NTC311" s="80"/>
      <c r="NTD311" s="80"/>
      <c r="NTE311" s="80"/>
      <c r="NTF311" s="80"/>
      <c r="NTG311" s="80"/>
      <c r="NTH311" s="80"/>
      <c r="NTI311" s="80"/>
      <c r="NTJ311" s="80"/>
      <c r="NTK311" s="80"/>
      <c r="NTL311" s="80"/>
      <c r="NTM311" s="80"/>
      <c r="NTN311" s="80"/>
      <c r="NTO311" s="80"/>
      <c r="NTP311" s="80"/>
      <c r="NTQ311" s="80"/>
      <c r="NTR311" s="80"/>
      <c r="NTS311" s="80"/>
      <c r="NTT311" s="80"/>
      <c r="NTU311" s="80"/>
      <c r="NTV311" s="80"/>
      <c r="NTW311" s="80"/>
      <c r="NTX311" s="80"/>
      <c r="NTY311" s="80"/>
      <c r="NTZ311" s="80"/>
      <c r="NUA311" s="80"/>
      <c r="NUB311" s="80"/>
      <c r="NUC311" s="80"/>
      <c r="NUD311" s="80"/>
      <c r="NUE311" s="80"/>
      <c r="NUF311" s="80"/>
      <c r="NUG311" s="80"/>
      <c r="NUH311" s="80"/>
      <c r="NUI311" s="80"/>
      <c r="NUJ311" s="80"/>
      <c r="NUK311" s="80"/>
      <c r="NUL311" s="80"/>
      <c r="NUM311" s="80"/>
      <c r="NUN311" s="80"/>
      <c r="NUO311" s="80"/>
      <c r="NUP311" s="80"/>
      <c r="NUQ311" s="80"/>
      <c r="NUR311" s="80"/>
      <c r="NUS311" s="80"/>
      <c r="NUT311" s="80"/>
      <c r="NUU311" s="80"/>
      <c r="NUV311" s="80"/>
      <c r="NUW311" s="80"/>
      <c r="NUX311" s="80"/>
      <c r="NUY311" s="80"/>
      <c r="NUZ311" s="80"/>
      <c r="NVA311" s="80"/>
      <c r="NVB311" s="80"/>
      <c r="NVC311" s="80"/>
      <c r="NVD311" s="80"/>
      <c r="NVE311" s="80"/>
      <c r="NVF311" s="80"/>
      <c r="NVG311" s="80"/>
      <c r="NVH311" s="80"/>
      <c r="NVI311" s="80"/>
      <c r="NVJ311" s="80"/>
      <c r="NVK311" s="80"/>
      <c r="NVL311" s="80"/>
      <c r="NVM311" s="80"/>
      <c r="NVN311" s="80"/>
      <c r="NVO311" s="80"/>
      <c r="NVP311" s="80"/>
      <c r="NVQ311" s="80"/>
      <c r="NVR311" s="80"/>
      <c r="NVS311" s="80"/>
      <c r="NVT311" s="80"/>
      <c r="NVU311" s="80"/>
      <c r="NVV311" s="80"/>
      <c r="NVW311" s="80"/>
      <c r="NVX311" s="80"/>
      <c r="NVY311" s="80"/>
      <c r="NVZ311" s="80"/>
      <c r="NWA311" s="80"/>
      <c r="NWB311" s="80"/>
      <c r="NWC311" s="80"/>
      <c r="NWD311" s="80"/>
      <c r="NWE311" s="80"/>
      <c r="NWF311" s="80"/>
      <c r="NWG311" s="80"/>
      <c r="NWH311" s="80"/>
      <c r="NWI311" s="80"/>
      <c r="NWJ311" s="80"/>
      <c r="NWK311" s="80"/>
      <c r="NWL311" s="80"/>
      <c r="NWM311" s="80"/>
      <c r="NWN311" s="80"/>
      <c r="NWO311" s="80"/>
      <c r="NWP311" s="80"/>
      <c r="NWQ311" s="80"/>
      <c r="NWR311" s="80"/>
      <c r="NWS311" s="80"/>
      <c r="NWT311" s="80"/>
      <c r="NWU311" s="80"/>
      <c r="NWV311" s="80"/>
      <c r="NWW311" s="80"/>
      <c r="NWX311" s="80"/>
      <c r="NWY311" s="80"/>
      <c r="NWZ311" s="80"/>
      <c r="NXA311" s="80"/>
      <c r="NXB311" s="80"/>
      <c r="NXC311" s="80"/>
      <c r="NXD311" s="80"/>
      <c r="NXE311" s="80"/>
      <c r="NXF311" s="80"/>
      <c r="NXG311" s="80"/>
      <c r="NXH311" s="80"/>
      <c r="NXI311" s="80"/>
      <c r="NXJ311" s="80"/>
      <c r="NXK311" s="80"/>
      <c r="NXL311" s="80"/>
      <c r="NXM311" s="80"/>
      <c r="NXN311" s="80"/>
      <c r="NXO311" s="80"/>
      <c r="NXP311" s="80"/>
      <c r="NXQ311" s="80"/>
      <c r="NXR311" s="80"/>
      <c r="NXS311" s="80"/>
      <c r="NXT311" s="80"/>
      <c r="NXU311" s="80"/>
      <c r="NXV311" s="80"/>
      <c r="NXW311" s="80"/>
      <c r="NXX311" s="80"/>
      <c r="NXY311" s="80"/>
      <c r="NXZ311" s="80"/>
      <c r="NYA311" s="80"/>
      <c r="NYB311" s="80"/>
      <c r="NYC311" s="80"/>
      <c r="NYD311" s="80"/>
      <c r="NYE311" s="80"/>
      <c r="NYF311" s="80"/>
      <c r="NYG311" s="80"/>
      <c r="NYH311" s="80"/>
      <c r="NYI311" s="80"/>
      <c r="NYJ311" s="80"/>
      <c r="NYK311" s="80"/>
      <c r="NYL311" s="80"/>
      <c r="NYM311" s="80"/>
      <c r="NYN311" s="80"/>
      <c r="NYO311" s="80"/>
      <c r="NYP311" s="80"/>
      <c r="NYQ311" s="80"/>
      <c r="NYR311" s="80"/>
      <c r="NYS311" s="80"/>
      <c r="NYT311" s="80"/>
      <c r="NYU311" s="80"/>
      <c r="NYV311" s="80"/>
      <c r="NYW311" s="80"/>
      <c r="NYX311" s="80"/>
      <c r="NYY311" s="80"/>
      <c r="NYZ311" s="80"/>
      <c r="NZA311" s="80"/>
      <c r="NZB311" s="80"/>
      <c r="NZC311" s="80"/>
      <c r="NZD311" s="80"/>
      <c r="NZE311" s="80"/>
      <c r="NZF311" s="80"/>
      <c r="NZG311" s="80"/>
      <c r="NZH311" s="80"/>
      <c r="NZI311" s="80"/>
      <c r="NZJ311" s="80"/>
      <c r="NZK311" s="80"/>
      <c r="NZL311" s="80"/>
      <c r="NZM311" s="80"/>
      <c r="NZN311" s="80"/>
      <c r="NZO311" s="80"/>
      <c r="NZP311" s="80"/>
      <c r="NZQ311" s="80"/>
      <c r="NZR311" s="80"/>
      <c r="NZS311" s="80"/>
      <c r="NZT311" s="80"/>
      <c r="NZU311" s="80"/>
      <c r="NZV311" s="80"/>
      <c r="NZW311" s="80"/>
      <c r="NZX311" s="80"/>
      <c r="NZY311" s="80"/>
      <c r="NZZ311" s="80"/>
      <c r="OAA311" s="80"/>
      <c r="OAB311" s="80"/>
      <c r="OAC311" s="80"/>
      <c r="OAD311" s="80"/>
      <c r="OAE311" s="80"/>
      <c r="OAF311" s="80"/>
      <c r="OAG311" s="80"/>
      <c r="OAH311" s="80"/>
      <c r="OAI311" s="80"/>
      <c r="OAJ311" s="80"/>
      <c r="OAK311" s="80"/>
      <c r="OAL311" s="80"/>
      <c r="OAM311" s="80"/>
      <c r="OAN311" s="80"/>
      <c r="OAO311" s="80"/>
      <c r="OAP311" s="80"/>
      <c r="OAQ311" s="80"/>
      <c r="OAR311" s="80"/>
      <c r="OAS311" s="80"/>
      <c r="OAT311" s="80"/>
      <c r="OAU311" s="80"/>
      <c r="OAV311" s="80"/>
      <c r="OAW311" s="80"/>
      <c r="OAX311" s="80"/>
      <c r="OAY311" s="80"/>
      <c r="OAZ311" s="80"/>
      <c r="OBA311" s="80"/>
      <c r="OBB311" s="80"/>
      <c r="OBC311" s="80"/>
      <c r="OBD311" s="80"/>
      <c r="OBE311" s="80"/>
      <c r="OBF311" s="80"/>
      <c r="OBG311" s="80"/>
      <c r="OBH311" s="80"/>
      <c r="OBI311" s="80"/>
      <c r="OBJ311" s="80"/>
      <c r="OBK311" s="80"/>
      <c r="OBL311" s="80"/>
      <c r="OBM311" s="80"/>
      <c r="OBN311" s="80"/>
      <c r="OBO311" s="80"/>
      <c r="OBP311" s="80"/>
      <c r="OBQ311" s="80"/>
      <c r="OBR311" s="80"/>
      <c r="OBS311" s="80"/>
      <c r="OBT311" s="80"/>
      <c r="OBU311" s="80"/>
      <c r="OBV311" s="80"/>
      <c r="OBW311" s="80"/>
      <c r="OBX311" s="80"/>
      <c r="OBY311" s="80"/>
      <c r="OBZ311" s="80"/>
      <c r="OCA311" s="80"/>
      <c r="OCB311" s="80"/>
      <c r="OCC311" s="80"/>
      <c r="OCD311" s="80"/>
      <c r="OCE311" s="80"/>
      <c r="OCF311" s="80"/>
      <c r="OCG311" s="80"/>
      <c r="OCH311" s="80"/>
      <c r="OCI311" s="80"/>
      <c r="OCJ311" s="80"/>
      <c r="OCK311" s="80"/>
      <c r="OCL311" s="80"/>
      <c r="OCM311" s="80"/>
      <c r="OCN311" s="80"/>
      <c r="OCO311" s="80"/>
      <c r="OCP311" s="80"/>
      <c r="OCQ311" s="80"/>
      <c r="OCR311" s="80"/>
      <c r="OCS311" s="80"/>
      <c r="OCT311" s="80"/>
      <c r="OCU311" s="80"/>
      <c r="OCV311" s="80"/>
      <c r="OCW311" s="80"/>
      <c r="OCX311" s="80"/>
      <c r="OCY311" s="80"/>
      <c r="OCZ311" s="80"/>
      <c r="ODA311" s="80"/>
      <c r="ODB311" s="80"/>
      <c r="ODC311" s="80"/>
      <c r="ODD311" s="80"/>
      <c r="ODE311" s="80"/>
      <c r="ODF311" s="80"/>
      <c r="ODG311" s="80"/>
      <c r="ODH311" s="80"/>
      <c r="ODI311" s="80"/>
      <c r="ODJ311" s="80"/>
      <c r="ODK311" s="80"/>
      <c r="ODL311" s="80"/>
      <c r="ODM311" s="80"/>
      <c r="ODN311" s="80"/>
      <c r="ODO311" s="80"/>
      <c r="ODP311" s="80"/>
      <c r="ODQ311" s="80"/>
      <c r="ODR311" s="80"/>
      <c r="ODS311" s="80"/>
      <c r="ODT311" s="80"/>
      <c r="ODU311" s="80"/>
      <c r="ODV311" s="80"/>
      <c r="ODW311" s="80"/>
      <c r="ODX311" s="80"/>
      <c r="ODY311" s="80"/>
      <c r="ODZ311" s="80"/>
      <c r="OEA311" s="80"/>
      <c r="OEB311" s="80"/>
      <c r="OEC311" s="80"/>
      <c r="OED311" s="80"/>
      <c r="OEE311" s="80"/>
      <c r="OEF311" s="80"/>
      <c r="OEG311" s="80"/>
      <c r="OEH311" s="80"/>
      <c r="OEI311" s="80"/>
      <c r="OEJ311" s="80"/>
      <c r="OEK311" s="80"/>
      <c r="OEL311" s="80"/>
      <c r="OEM311" s="80"/>
      <c r="OEN311" s="80"/>
      <c r="OEO311" s="80"/>
      <c r="OEP311" s="80"/>
      <c r="OEQ311" s="80"/>
      <c r="OER311" s="80"/>
      <c r="OES311" s="80"/>
      <c r="OET311" s="80"/>
      <c r="OEU311" s="80"/>
      <c r="OEV311" s="80"/>
      <c r="OEW311" s="80"/>
      <c r="OEX311" s="80"/>
      <c r="OEY311" s="80"/>
      <c r="OEZ311" s="80"/>
      <c r="OFA311" s="80"/>
      <c r="OFB311" s="80"/>
      <c r="OFC311" s="80"/>
      <c r="OFD311" s="80"/>
      <c r="OFE311" s="80"/>
      <c r="OFF311" s="80"/>
      <c r="OFG311" s="80"/>
      <c r="OFH311" s="80"/>
      <c r="OFI311" s="80"/>
      <c r="OFJ311" s="80"/>
      <c r="OFK311" s="80"/>
      <c r="OFL311" s="80"/>
      <c r="OFM311" s="80"/>
      <c r="OFN311" s="80"/>
      <c r="OFO311" s="80"/>
      <c r="OFP311" s="80"/>
      <c r="OFQ311" s="80"/>
      <c r="OFR311" s="80"/>
      <c r="OFS311" s="80"/>
      <c r="OFT311" s="80"/>
      <c r="OFU311" s="80"/>
      <c r="OFV311" s="80"/>
      <c r="OFW311" s="80"/>
      <c r="OFX311" s="80"/>
      <c r="OFY311" s="80"/>
      <c r="OFZ311" s="80"/>
      <c r="OGA311" s="80"/>
      <c r="OGB311" s="80"/>
      <c r="OGC311" s="80"/>
      <c r="OGD311" s="80"/>
      <c r="OGE311" s="80"/>
      <c r="OGF311" s="80"/>
      <c r="OGG311" s="80"/>
      <c r="OGH311" s="80"/>
      <c r="OGI311" s="80"/>
      <c r="OGJ311" s="80"/>
      <c r="OGK311" s="80"/>
      <c r="OGL311" s="80"/>
      <c r="OGM311" s="80"/>
      <c r="OGN311" s="80"/>
      <c r="OGO311" s="80"/>
      <c r="OGP311" s="80"/>
      <c r="OGQ311" s="80"/>
      <c r="OGR311" s="80"/>
      <c r="OGS311" s="80"/>
      <c r="OGT311" s="80"/>
      <c r="OGU311" s="80"/>
      <c r="OGV311" s="80"/>
      <c r="OGW311" s="80"/>
      <c r="OGX311" s="80"/>
      <c r="OGY311" s="80"/>
      <c r="OGZ311" s="80"/>
      <c r="OHA311" s="80"/>
      <c r="OHB311" s="80"/>
      <c r="OHC311" s="80"/>
      <c r="OHD311" s="80"/>
      <c r="OHE311" s="80"/>
      <c r="OHF311" s="80"/>
      <c r="OHG311" s="80"/>
      <c r="OHH311" s="80"/>
      <c r="OHI311" s="80"/>
      <c r="OHJ311" s="80"/>
      <c r="OHK311" s="80"/>
      <c r="OHL311" s="80"/>
      <c r="OHM311" s="80"/>
      <c r="OHN311" s="80"/>
      <c r="OHO311" s="80"/>
      <c r="OHP311" s="80"/>
      <c r="OHQ311" s="80"/>
      <c r="OHR311" s="80"/>
      <c r="OHS311" s="80"/>
      <c r="OHT311" s="80"/>
      <c r="OHU311" s="80"/>
      <c r="OHV311" s="80"/>
      <c r="OHW311" s="80"/>
      <c r="OHX311" s="80"/>
      <c r="OHY311" s="80"/>
      <c r="OHZ311" s="80"/>
      <c r="OIA311" s="80"/>
      <c r="OIB311" s="80"/>
      <c r="OIC311" s="80"/>
      <c r="OID311" s="80"/>
      <c r="OIE311" s="80"/>
      <c r="OIF311" s="80"/>
      <c r="OIG311" s="80"/>
      <c r="OIH311" s="80"/>
      <c r="OII311" s="80"/>
      <c r="OIJ311" s="80"/>
      <c r="OIK311" s="80"/>
      <c r="OIL311" s="80"/>
      <c r="OIM311" s="80"/>
      <c r="OIN311" s="80"/>
      <c r="OIO311" s="80"/>
      <c r="OIP311" s="80"/>
      <c r="OIQ311" s="80"/>
      <c r="OIR311" s="80"/>
      <c r="OIS311" s="80"/>
      <c r="OIT311" s="80"/>
      <c r="OIU311" s="80"/>
      <c r="OIV311" s="80"/>
      <c r="OIW311" s="80"/>
      <c r="OIX311" s="80"/>
      <c r="OIY311" s="80"/>
      <c r="OIZ311" s="80"/>
      <c r="OJA311" s="80"/>
      <c r="OJB311" s="80"/>
      <c r="OJC311" s="80"/>
      <c r="OJD311" s="80"/>
      <c r="OJE311" s="80"/>
      <c r="OJF311" s="80"/>
      <c r="OJG311" s="80"/>
      <c r="OJH311" s="80"/>
      <c r="OJI311" s="80"/>
      <c r="OJJ311" s="80"/>
      <c r="OJK311" s="80"/>
      <c r="OJL311" s="80"/>
      <c r="OJM311" s="80"/>
      <c r="OJN311" s="80"/>
      <c r="OJO311" s="80"/>
      <c r="OJP311" s="80"/>
      <c r="OJQ311" s="80"/>
      <c r="OJR311" s="80"/>
      <c r="OJS311" s="80"/>
      <c r="OJT311" s="80"/>
      <c r="OJU311" s="80"/>
      <c r="OJV311" s="80"/>
      <c r="OJW311" s="80"/>
      <c r="OJX311" s="80"/>
      <c r="OJY311" s="80"/>
      <c r="OJZ311" s="80"/>
      <c r="OKA311" s="80"/>
      <c r="OKB311" s="80"/>
      <c r="OKC311" s="80"/>
      <c r="OKD311" s="80"/>
      <c r="OKE311" s="80"/>
      <c r="OKF311" s="80"/>
      <c r="OKG311" s="80"/>
      <c r="OKH311" s="80"/>
      <c r="OKI311" s="80"/>
      <c r="OKJ311" s="80"/>
      <c r="OKK311" s="80"/>
      <c r="OKL311" s="80"/>
      <c r="OKM311" s="80"/>
      <c r="OKN311" s="80"/>
      <c r="OKO311" s="80"/>
      <c r="OKP311" s="80"/>
      <c r="OKQ311" s="80"/>
      <c r="OKR311" s="80"/>
      <c r="OKS311" s="80"/>
      <c r="OKT311" s="80"/>
      <c r="OKU311" s="80"/>
      <c r="OKV311" s="80"/>
      <c r="OKW311" s="80"/>
      <c r="OKX311" s="80"/>
      <c r="OKY311" s="80"/>
      <c r="OKZ311" s="80"/>
      <c r="OLA311" s="80"/>
      <c r="OLB311" s="80"/>
      <c r="OLC311" s="80"/>
      <c r="OLD311" s="80"/>
      <c r="OLE311" s="80"/>
      <c r="OLF311" s="80"/>
      <c r="OLG311" s="80"/>
      <c r="OLH311" s="80"/>
      <c r="OLI311" s="80"/>
      <c r="OLJ311" s="80"/>
      <c r="OLK311" s="80"/>
      <c r="OLL311" s="80"/>
      <c r="OLM311" s="80"/>
      <c r="OLN311" s="80"/>
      <c r="OLO311" s="80"/>
      <c r="OLP311" s="80"/>
      <c r="OLQ311" s="80"/>
      <c r="OLR311" s="80"/>
      <c r="OLS311" s="80"/>
      <c r="OLT311" s="80"/>
      <c r="OLU311" s="80"/>
      <c r="OLV311" s="80"/>
      <c r="OLW311" s="80"/>
      <c r="OLX311" s="80"/>
      <c r="OLY311" s="80"/>
      <c r="OLZ311" s="80"/>
      <c r="OMA311" s="80"/>
      <c r="OMB311" s="80"/>
      <c r="OMC311" s="80"/>
      <c r="OMD311" s="80"/>
      <c r="OME311" s="80"/>
      <c r="OMF311" s="80"/>
      <c r="OMG311" s="80"/>
      <c r="OMH311" s="80"/>
      <c r="OMI311" s="80"/>
      <c r="OMJ311" s="80"/>
      <c r="OMK311" s="80"/>
      <c r="OML311" s="80"/>
      <c r="OMM311" s="80"/>
      <c r="OMN311" s="80"/>
      <c r="OMO311" s="80"/>
      <c r="OMP311" s="80"/>
      <c r="OMQ311" s="80"/>
      <c r="OMR311" s="80"/>
      <c r="OMS311" s="80"/>
      <c r="OMT311" s="80"/>
      <c r="OMU311" s="80"/>
      <c r="OMV311" s="80"/>
      <c r="OMW311" s="80"/>
      <c r="OMX311" s="80"/>
      <c r="OMY311" s="80"/>
      <c r="OMZ311" s="80"/>
      <c r="ONA311" s="80"/>
      <c r="ONB311" s="80"/>
      <c r="ONC311" s="80"/>
      <c r="OND311" s="80"/>
      <c r="ONE311" s="80"/>
      <c r="ONF311" s="80"/>
      <c r="ONG311" s="80"/>
      <c r="ONH311" s="80"/>
      <c r="ONI311" s="80"/>
      <c r="ONJ311" s="80"/>
      <c r="ONK311" s="80"/>
      <c r="ONL311" s="80"/>
      <c r="ONM311" s="80"/>
      <c r="ONN311" s="80"/>
      <c r="ONO311" s="80"/>
      <c r="ONP311" s="80"/>
      <c r="ONQ311" s="80"/>
      <c r="ONR311" s="80"/>
      <c r="ONS311" s="80"/>
      <c r="ONT311" s="80"/>
      <c r="ONU311" s="80"/>
      <c r="ONV311" s="80"/>
      <c r="ONW311" s="80"/>
      <c r="ONX311" s="80"/>
      <c r="ONY311" s="80"/>
      <c r="ONZ311" s="80"/>
      <c r="OOA311" s="80"/>
      <c r="OOB311" s="80"/>
      <c r="OOC311" s="80"/>
      <c r="OOD311" s="80"/>
      <c r="OOE311" s="80"/>
      <c r="OOF311" s="80"/>
      <c r="OOG311" s="80"/>
      <c r="OOH311" s="80"/>
      <c r="OOI311" s="80"/>
      <c r="OOJ311" s="80"/>
      <c r="OOK311" s="80"/>
      <c r="OOL311" s="80"/>
      <c r="OOM311" s="80"/>
      <c r="OON311" s="80"/>
      <c r="OOO311" s="80"/>
      <c r="OOP311" s="80"/>
      <c r="OOQ311" s="80"/>
      <c r="OOR311" s="80"/>
      <c r="OOS311" s="80"/>
      <c r="OOT311" s="80"/>
      <c r="OOU311" s="80"/>
      <c r="OOV311" s="80"/>
      <c r="OOW311" s="80"/>
      <c r="OOX311" s="80"/>
      <c r="OOY311" s="80"/>
      <c r="OOZ311" s="80"/>
      <c r="OPA311" s="80"/>
      <c r="OPB311" s="80"/>
      <c r="OPC311" s="80"/>
      <c r="OPD311" s="80"/>
      <c r="OPE311" s="80"/>
      <c r="OPF311" s="80"/>
      <c r="OPG311" s="80"/>
      <c r="OPH311" s="80"/>
      <c r="OPI311" s="80"/>
      <c r="OPJ311" s="80"/>
      <c r="OPK311" s="80"/>
      <c r="OPL311" s="80"/>
      <c r="OPM311" s="80"/>
      <c r="OPN311" s="80"/>
      <c r="OPO311" s="80"/>
      <c r="OPP311" s="80"/>
      <c r="OPQ311" s="80"/>
      <c r="OPR311" s="80"/>
      <c r="OPS311" s="80"/>
      <c r="OPT311" s="80"/>
      <c r="OPU311" s="80"/>
      <c r="OPV311" s="80"/>
      <c r="OPW311" s="80"/>
      <c r="OPX311" s="80"/>
      <c r="OPY311" s="80"/>
      <c r="OPZ311" s="80"/>
      <c r="OQA311" s="80"/>
      <c r="OQB311" s="80"/>
      <c r="OQC311" s="80"/>
      <c r="OQD311" s="80"/>
      <c r="OQE311" s="80"/>
      <c r="OQF311" s="80"/>
      <c r="OQG311" s="80"/>
      <c r="OQH311" s="80"/>
      <c r="OQI311" s="80"/>
      <c r="OQJ311" s="80"/>
      <c r="OQK311" s="80"/>
      <c r="OQL311" s="80"/>
      <c r="OQM311" s="80"/>
      <c r="OQN311" s="80"/>
      <c r="OQO311" s="80"/>
      <c r="OQP311" s="80"/>
      <c r="OQQ311" s="80"/>
      <c r="OQR311" s="80"/>
      <c r="OQS311" s="80"/>
      <c r="OQT311" s="80"/>
      <c r="OQU311" s="80"/>
      <c r="OQV311" s="80"/>
      <c r="OQW311" s="80"/>
      <c r="OQX311" s="80"/>
      <c r="OQY311" s="80"/>
      <c r="OQZ311" s="80"/>
      <c r="ORA311" s="80"/>
      <c r="ORB311" s="80"/>
      <c r="ORC311" s="80"/>
      <c r="ORD311" s="80"/>
      <c r="ORE311" s="80"/>
      <c r="ORF311" s="80"/>
      <c r="ORG311" s="80"/>
      <c r="ORH311" s="80"/>
      <c r="ORI311" s="80"/>
      <c r="ORJ311" s="80"/>
      <c r="ORK311" s="80"/>
      <c r="ORL311" s="80"/>
      <c r="ORM311" s="80"/>
      <c r="ORN311" s="80"/>
      <c r="ORO311" s="80"/>
      <c r="ORP311" s="80"/>
      <c r="ORQ311" s="80"/>
      <c r="ORR311" s="80"/>
      <c r="ORS311" s="80"/>
      <c r="ORT311" s="80"/>
      <c r="ORU311" s="80"/>
      <c r="ORV311" s="80"/>
      <c r="ORW311" s="80"/>
      <c r="ORX311" s="80"/>
      <c r="ORY311" s="80"/>
      <c r="ORZ311" s="80"/>
      <c r="OSA311" s="80"/>
      <c r="OSB311" s="80"/>
      <c r="OSC311" s="80"/>
      <c r="OSD311" s="80"/>
      <c r="OSE311" s="80"/>
      <c r="OSF311" s="80"/>
      <c r="OSG311" s="80"/>
      <c r="OSH311" s="80"/>
      <c r="OSI311" s="80"/>
      <c r="OSJ311" s="80"/>
      <c r="OSK311" s="80"/>
      <c r="OSL311" s="80"/>
      <c r="OSM311" s="80"/>
      <c r="OSN311" s="80"/>
      <c r="OSO311" s="80"/>
      <c r="OSP311" s="80"/>
      <c r="OSQ311" s="80"/>
      <c r="OSR311" s="80"/>
      <c r="OSS311" s="80"/>
      <c r="OST311" s="80"/>
      <c r="OSU311" s="80"/>
      <c r="OSV311" s="80"/>
      <c r="OSW311" s="80"/>
      <c r="OSX311" s="80"/>
      <c r="OSY311" s="80"/>
      <c r="OSZ311" s="80"/>
      <c r="OTA311" s="80"/>
      <c r="OTB311" s="80"/>
      <c r="OTC311" s="80"/>
      <c r="OTD311" s="80"/>
      <c r="OTE311" s="80"/>
      <c r="OTF311" s="80"/>
      <c r="OTG311" s="80"/>
      <c r="OTH311" s="80"/>
      <c r="OTI311" s="80"/>
      <c r="OTJ311" s="80"/>
      <c r="OTK311" s="80"/>
      <c r="OTL311" s="80"/>
      <c r="OTM311" s="80"/>
      <c r="OTN311" s="80"/>
      <c r="OTO311" s="80"/>
      <c r="OTP311" s="80"/>
      <c r="OTQ311" s="80"/>
      <c r="OTR311" s="80"/>
      <c r="OTS311" s="80"/>
      <c r="OTT311" s="80"/>
      <c r="OTU311" s="80"/>
      <c r="OTV311" s="80"/>
      <c r="OTW311" s="80"/>
      <c r="OTX311" s="80"/>
      <c r="OTY311" s="80"/>
      <c r="OTZ311" s="80"/>
      <c r="OUA311" s="80"/>
      <c r="OUB311" s="80"/>
      <c r="OUC311" s="80"/>
      <c r="OUD311" s="80"/>
      <c r="OUE311" s="80"/>
      <c r="OUF311" s="80"/>
      <c r="OUG311" s="80"/>
      <c r="OUH311" s="80"/>
      <c r="OUI311" s="80"/>
      <c r="OUJ311" s="80"/>
      <c r="OUK311" s="80"/>
      <c r="OUL311" s="80"/>
      <c r="OUM311" s="80"/>
      <c r="OUN311" s="80"/>
      <c r="OUO311" s="80"/>
      <c r="OUP311" s="80"/>
      <c r="OUQ311" s="80"/>
      <c r="OUR311" s="80"/>
      <c r="OUS311" s="80"/>
      <c r="OUT311" s="80"/>
      <c r="OUU311" s="80"/>
      <c r="OUV311" s="80"/>
      <c r="OUW311" s="80"/>
      <c r="OUX311" s="80"/>
      <c r="OUY311" s="80"/>
      <c r="OUZ311" s="80"/>
      <c r="OVA311" s="80"/>
      <c r="OVB311" s="80"/>
      <c r="OVC311" s="80"/>
      <c r="OVD311" s="80"/>
      <c r="OVE311" s="80"/>
      <c r="OVF311" s="80"/>
      <c r="OVG311" s="80"/>
      <c r="OVH311" s="80"/>
      <c r="OVI311" s="80"/>
      <c r="OVJ311" s="80"/>
      <c r="OVK311" s="80"/>
      <c r="OVL311" s="80"/>
      <c r="OVM311" s="80"/>
      <c r="OVN311" s="80"/>
      <c r="OVO311" s="80"/>
      <c r="OVP311" s="80"/>
      <c r="OVQ311" s="80"/>
      <c r="OVR311" s="80"/>
      <c r="OVS311" s="80"/>
      <c r="OVT311" s="80"/>
      <c r="OVU311" s="80"/>
      <c r="OVV311" s="80"/>
      <c r="OVW311" s="80"/>
      <c r="OVX311" s="80"/>
      <c r="OVY311" s="80"/>
      <c r="OVZ311" s="80"/>
      <c r="OWA311" s="80"/>
      <c r="OWB311" s="80"/>
      <c r="OWC311" s="80"/>
      <c r="OWD311" s="80"/>
      <c r="OWE311" s="80"/>
      <c r="OWF311" s="80"/>
      <c r="OWG311" s="80"/>
      <c r="OWH311" s="80"/>
      <c r="OWI311" s="80"/>
      <c r="OWJ311" s="80"/>
      <c r="OWK311" s="80"/>
      <c r="OWL311" s="80"/>
      <c r="OWM311" s="80"/>
      <c r="OWN311" s="80"/>
      <c r="OWO311" s="80"/>
      <c r="OWP311" s="80"/>
      <c r="OWQ311" s="80"/>
      <c r="OWR311" s="80"/>
      <c r="OWS311" s="80"/>
      <c r="OWT311" s="80"/>
      <c r="OWU311" s="80"/>
      <c r="OWV311" s="80"/>
      <c r="OWW311" s="80"/>
      <c r="OWX311" s="80"/>
      <c r="OWY311" s="80"/>
      <c r="OWZ311" s="80"/>
      <c r="OXA311" s="80"/>
      <c r="OXB311" s="80"/>
      <c r="OXC311" s="80"/>
      <c r="OXD311" s="80"/>
      <c r="OXE311" s="80"/>
      <c r="OXF311" s="80"/>
      <c r="OXG311" s="80"/>
      <c r="OXH311" s="80"/>
      <c r="OXI311" s="80"/>
      <c r="OXJ311" s="80"/>
      <c r="OXK311" s="80"/>
      <c r="OXL311" s="80"/>
      <c r="OXM311" s="80"/>
      <c r="OXN311" s="80"/>
      <c r="OXO311" s="80"/>
      <c r="OXP311" s="80"/>
      <c r="OXQ311" s="80"/>
      <c r="OXR311" s="80"/>
      <c r="OXS311" s="80"/>
      <c r="OXT311" s="80"/>
      <c r="OXU311" s="80"/>
      <c r="OXV311" s="80"/>
      <c r="OXW311" s="80"/>
      <c r="OXX311" s="80"/>
      <c r="OXY311" s="80"/>
      <c r="OXZ311" s="80"/>
      <c r="OYA311" s="80"/>
      <c r="OYB311" s="80"/>
      <c r="OYC311" s="80"/>
      <c r="OYD311" s="80"/>
      <c r="OYE311" s="80"/>
      <c r="OYF311" s="80"/>
      <c r="OYG311" s="80"/>
      <c r="OYH311" s="80"/>
      <c r="OYI311" s="80"/>
      <c r="OYJ311" s="80"/>
      <c r="OYK311" s="80"/>
      <c r="OYL311" s="80"/>
      <c r="OYM311" s="80"/>
      <c r="OYN311" s="80"/>
      <c r="OYO311" s="80"/>
      <c r="OYP311" s="80"/>
      <c r="OYQ311" s="80"/>
      <c r="OYR311" s="80"/>
      <c r="OYS311" s="80"/>
      <c r="OYT311" s="80"/>
      <c r="OYU311" s="80"/>
      <c r="OYV311" s="80"/>
      <c r="OYW311" s="80"/>
      <c r="OYX311" s="80"/>
      <c r="OYY311" s="80"/>
      <c r="OYZ311" s="80"/>
      <c r="OZA311" s="80"/>
      <c r="OZB311" s="80"/>
      <c r="OZC311" s="80"/>
      <c r="OZD311" s="80"/>
      <c r="OZE311" s="80"/>
      <c r="OZF311" s="80"/>
      <c r="OZG311" s="80"/>
      <c r="OZH311" s="80"/>
      <c r="OZI311" s="80"/>
      <c r="OZJ311" s="80"/>
      <c r="OZK311" s="80"/>
      <c r="OZL311" s="80"/>
      <c r="OZM311" s="80"/>
      <c r="OZN311" s="80"/>
      <c r="OZO311" s="80"/>
      <c r="OZP311" s="80"/>
      <c r="OZQ311" s="80"/>
      <c r="OZR311" s="80"/>
      <c r="OZS311" s="80"/>
      <c r="OZT311" s="80"/>
      <c r="OZU311" s="80"/>
      <c r="OZV311" s="80"/>
      <c r="OZW311" s="80"/>
      <c r="OZX311" s="80"/>
      <c r="OZY311" s="80"/>
      <c r="OZZ311" s="80"/>
      <c r="PAA311" s="80"/>
      <c r="PAB311" s="80"/>
      <c r="PAC311" s="80"/>
      <c r="PAD311" s="80"/>
      <c r="PAE311" s="80"/>
      <c r="PAF311" s="80"/>
      <c r="PAG311" s="80"/>
      <c r="PAH311" s="80"/>
      <c r="PAI311" s="80"/>
      <c r="PAJ311" s="80"/>
      <c r="PAK311" s="80"/>
      <c r="PAL311" s="80"/>
      <c r="PAM311" s="80"/>
      <c r="PAN311" s="80"/>
      <c r="PAO311" s="80"/>
      <c r="PAP311" s="80"/>
      <c r="PAQ311" s="80"/>
      <c r="PAR311" s="80"/>
      <c r="PAS311" s="80"/>
      <c r="PAT311" s="80"/>
      <c r="PAU311" s="80"/>
      <c r="PAV311" s="80"/>
      <c r="PAW311" s="80"/>
      <c r="PAX311" s="80"/>
      <c r="PAY311" s="80"/>
      <c r="PAZ311" s="80"/>
      <c r="PBA311" s="80"/>
      <c r="PBB311" s="80"/>
      <c r="PBC311" s="80"/>
      <c r="PBD311" s="80"/>
      <c r="PBE311" s="80"/>
      <c r="PBF311" s="80"/>
      <c r="PBG311" s="80"/>
      <c r="PBH311" s="80"/>
      <c r="PBI311" s="80"/>
      <c r="PBJ311" s="80"/>
      <c r="PBK311" s="80"/>
      <c r="PBL311" s="80"/>
      <c r="PBM311" s="80"/>
      <c r="PBN311" s="80"/>
      <c r="PBO311" s="80"/>
      <c r="PBP311" s="80"/>
      <c r="PBQ311" s="80"/>
      <c r="PBR311" s="80"/>
      <c r="PBS311" s="80"/>
      <c r="PBT311" s="80"/>
      <c r="PBU311" s="80"/>
      <c r="PBV311" s="80"/>
      <c r="PBW311" s="80"/>
      <c r="PBX311" s="80"/>
      <c r="PBY311" s="80"/>
      <c r="PBZ311" s="80"/>
      <c r="PCA311" s="80"/>
      <c r="PCB311" s="80"/>
      <c r="PCC311" s="80"/>
      <c r="PCD311" s="80"/>
      <c r="PCE311" s="80"/>
      <c r="PCF311" s="80"/>
      <c r="PCG311" s="80"/>
      <c r="PCH311" s="80"/>
      <c r="PCI311" s="80"/>
      <c r="PCJ311" s="80"/>
      <c r="PCK311" s="80"/>
      <c r="PCL311" s="80"/>
      <c r="PCM311" s="80"/>
      <c r="PCN311" s="80"/>
      <c r="PCO311" s="80"/>
      <c r="PCP311" s="80"/>
      <c r="PCQ311" s="80"/>
      <c r="PCR311" s="80"/>
      <c r="PCS311" s="80"/>
      <c r="PCT311" s="80"/>
      <c r="PCU311" s="80"/>
      <c r="PCV311" s="80"/>
      <c r="PCW311" s="80"/>
      <c r="PCX311" s="80"/>
      <c r="PCY311" s="80"/>
      <c r="PCZ311" s="80"/>
      <c r="PDA311" s="80"/>
      <c r="PDB311" s="80"/>
      <c r="PDC311" s="80"/>
      <c r="PDD311" s="80"/>
      <c r="PDE311" s="80"/>
      <c r="PDF311" s="80"/>
      <c r="PDG311" s="80"/>
      <c r="PDH311" s="80"/>
      <c r="PDI311" s="80"/>
      <c r="PDJ311" s="80"/>
      <c r="PDK311" s="80"/>
      <c r="PDL311" s="80"/>
      <c r="PDM311" s="80"/>
      <c r="PDN311" s="80"/>
      <c r="PDO311" s="80"/>
      <c r="PDP311" s="80"/>
      <c r="PDQ311" s="80"/>
      <c r="PDR311" s="80"/>
      <c r="PDS311" s="80"/>
      <c r="PDT311" s="80"/>
      <c r="PDU311" s="80"/>
      <c r="PDV311" s="80"/>
      <c r="PDW311" s="80"/>
      <c r="PDX311" s="80"/>
      <c r="PDY311" s="80"/>
      <c r="PDZ311" s="80"/>
      <c r="PEA311" s="80"/>
      <c r="PEB311" s="80"/>
      <c r="PEC311" s="80"/>
      <c r="PED311" s="80"/>
      <c r="PEE311" s="80"/>
      <c r="PEF311" s="80"/>
      <c r="PEG311" s="80"/>
      <c r="PEH311" s="80"/>
      <c r="PEI311" s="80"/>
      <c r="PEJ311" s="80"/>
      <c r="PEK311" s="80"/>
      <c r="PEL311" s="80"/>
      <c r="PEM311" s="80"/>
      <c r="PEN311" s="80"/>
      <c r="PEO311" s="80"/>
      <c r="PEP311" s="80"/>
      <c r="PEQ311" s="80"/>
      <c r="PER311" s="80"/>
      <c r="PES311" s="80"/>
      <c r="PET311" s="80"/>
      <c r="PEU311" s="80"/>
      <c r="PEV311" s="80"/>
      <c r="PEW311" s="80"/>
      <c r="PEX311" s="80"/>
      <c r="PEY311" s="80"/>
      <c r="PEZ311" s="80"/>
      <c r="PFA311" s="80"/>
      <c r="PFB311" s="80"/>
      <c r="PFC311" s="80"/>
      <c r="PFD311" s="80"/>
      <c r="PFE311" s="80"/>
      <c r="PFF311" s="80"/>
      <c r="PFG311" s="80"/>
      <c r="PFH311" s="80"/>
      <c r="PFI311" s="80"/>
      <c r="PFJ311" s="80"/>
      <c r="PFK311" s="80"/>
      <c r="PFL311" s="80"/>
      <c r="PFM311" s="80"/>
      <c r="PFN311" s="80"/>
      <c r="PFO311" s="80"/>
      <c r="PFP311" s="80"/>
      <c r="PFQ311" s="80"/>
      <c r="PFR311" s="80"/>
      <c r="PFS311" s="80"/>
      <c r="PFT311" s="80"/>
      <c r="PFU311" s="80"/>
      <c r="PFV311" s="80"/>
      <c r="PFW311" s="80"/>
      <c r="PFX311" s="80"/>
      <c r="PFY311" s="80"/>
      <c r="PFZ311" s="80"/>
      <c r="PGA311" s="80"/>
      <c r="PGB311" s="80"/>
      <c r="PGC311" s="80"/>
      <c r="PGD311" s="80"/>
      <c r="PGE311" s="80"/>
      <c r="PGF311" s="80"/>
      <c r="PGG311" s="80"/>
      <c r="PGH311" s="80"/>
      <c r="PGI311" s="80"/>
      <c r="PGJ311" s="80"/>
      <c r="PGK311" s="80"/>
      <c r="PGL311" s="80"/>
      <c r="PGM311" s="80"/>
      <c r="PGN311" s="80"/>
      <c r="PGO311" s="80"/>
      <c r="PGP311" s="80"/>
      <c r="PGQ311" s="80"/>
      <c r="PGR311" s="80"/>
      <c r="PGS311" s="80"/>
      <c r="PGT311" s="80"/>
      <c r="PGU311" s="80"/>
      <c r="PGV311" s="80"/>
      <c r="PGW311" s="80"/>
      <c r="PGX311" s="80"/>
      <c r="PGY311" s="80"/>
      <c r="PGZ311" s="80"/>
      <c r="PHA311" s="80"/>
      <c r="PHB311" s="80"/>
      <c r="PHC311" s="80"/>
      <c r="PHD311" s="80"/>
      <c r="PHE311" s="80"/>
      <c r="PHF311" s="80"/>
      <c r="PHG311" s="80"/>
      <c r="PHH311" s="80"/>
      <c r="PHI311" s="80"/>
      <c r="PHJ311" s="80"/>
      <c r="PHK311" s="80"/>
      <c r="PHL311" s="80"/>
      <c r="PHM311" s="80"/>
      <c r="PHN311" s="80"/>
      <c r="PHO311" s="80"/>
      <c r="PHP311" s="80"/>
      <c r="PHQ311" s="80"/>
      <c r="PHR311" s="80"/>
      <c r="PHS311" s="80"/>
      <c r="PHT311" s="80"/>
      <c r="PHU311" s="80"/>
      <c r="PHV311" s="80"/>
      <c r="PHW311" s="80"/>
      <c r="PHX311" s="80"/>
      <c r="PHY311" s="80"/>
      <c r="PHZ311" s="80"/>
      <c r="PIA311" s="80"/>
      <c r="PIB311" s="80"/>
      <c r="PIC311" s="80"/>
      <c r="PID311" s="80"/>
      <c r="PIE311" s="80"/>
      <c r="PIF311" s="80"/>
      <c r="PIG311" s="80"/>
      <c r="PIH311" s="80"/>
      <c r="PII311" s="80"/>
      <c r="PIJ311" s="80"/>
      <c r="PIK311" s="80"/>
      <c r="PIL311" s="80"/>
      <c r="PIM311" s="80"/>
      <c r="PIN311" s="80"/>
      <c r="PIO311" s="80"/>
      <c r="PIP311" s="80"/>
      <c r="PIQ311" s="80"/>
      <c r="PIR311" s="80"/>
      <c r="PIS311" s="80"/>
      <c r="PIT311" s="80"/>
      <c r="PIU311" s="80"/>
      <c r="PIV311" s="80"/>
      <c r="PIW311" s="80"/>
      <c r="PIX311" s="80"/>
      <c r="PIY311" s="80"/>
      <c r="PIZ311" s="80"/>
      <c r="PJA311" s="80"/>
      <c r="PJB311" s="80"/>
      <c r="PJC311" s="80"/>
      <c r="PJD311" s="80"/>
      <c r="PJE311" s="80"/>
      <c r="PJF311" s="80"/>
      <c r="PJG311" s="80"/>
      <c r="PJH311" s="80"/>
      <c r="PJI311" s="80"/>
      <c r="PJJ311" s="80"/>
      <c r="PJK311" s="80"/>
      <c r="PJL311" s="80"/>
      <c r="PJM311" s="80"/>
      <c r="PJN311" s="80"/>
      <c r="PJO311" s="80"/>
      <c r="PJP311" s="80"/>
      <c r="PJQ311" s="80"/>
      <c r="PJR311" s="80"/>
      <c r="PJS311" s="80"/>
      <c r="PJT311" s="80"/>
      <c r="PJU311" s="80"/>
      <c r="PJV311" s="80"/>
      <c r="PJW311" s="80"/>
      <c r="PJX311" s="80"/>
      <c r="PJY311" s="80"/>
      <c r="PJZ311" s="80"/>
      <c r="PKA311" s="80"/>
      <c r="PKB311" s="80"/>
      <c r="PKC311" s="80"/>
      <c r="PKD311" s="80"/>
      <c r="PKE311" s="80"/>
      <c r="PKF311" s="80"/>
      <c r="PKG311" s="80"/>
      <c r="PKH311" s="80"/>
      <c r="PKI311" s="80"/>
      <c r="PKJ311" s="80"/>
      <c r="PKK311" s="80"/>
      <c r="PKL311" s="80"/>
      <c r="PKM311" s="80"/>
      <c r="PKN311" s="80"/>
      <c r="PKO311" s="80"/>
      <c r="PKP311" s="80"/>
      <c r="PKQ311" s="80"/>
      <c r="PKR311" s="80"/>
      <c r="PKS311" s="80"/>
      <c r="PKT311" s="80"/>
      <c r="PKU311" s="80"/>
      <c r="PKV311" s="80"/>
      <c r="PKW311" s="80"/>
      <c r="PKX311" s="80"/>
      <c r="PKY311" s="80"/>
      <c r="PKZ311" s="80"/>
      <c r="PLA311" s="80"/>
      <c r="PLB311" s="80"/>
      <c r="PLC311" s="80"/>
      <c r="PLD311" s="80"/>
      <c r="PLE311" s="80"/>
      <c r="PLF311" s="80"/>
      <c r="PLG311" s="80"/>
      <c r="PLH311" s="80"/>
      <c r="PLI311" s="80"/>
      <c r="PLJ311" s="80"/>
      <c r="PLK311" s="80"/>
      <c r="PLL311" s="80"/>
      <c r="PLM311" s="80"/>
      <c r="PLN311" s="80"/>
      <c r="PLO311" s="80"/>
      <c r="PLP311" s="80"/>
      <c r="PLQ311" s="80"/>
      <c r="PLR311" s="80"/>
      <c r="PLS311" s="80"/>
      <c r="PLT311" s="80"/>
      <c r="PLU311" s="80"/>
      <c r="PLV311" s="80"/>
      <c r="PLW311" s="80"/>
      <c r="PLX311" s="80"/>
      <c r="PLY311" s="80"/>
      <c r="PLZ311" s="80"/>
      <c r="PMA311" s="80"/>
      <c r="PMB311" s="80"/>
      <c r="PMC311" s="80"/>
      <c r="PMD311" s="80"/>
      <c r="PME311" s="80"/>
      <c r="PMF311" s="80"/>
      <c r="PMG311" s="80"/>
      <c r="PMH311" s="80"/>
      <c r="PMI311" s="80"/>
      <c r="PMJ311" s="80"/>
      <c r="PMK311" s="80"/>
      <c r="PML311" s="80"/>
      <c r="PMM311" s="80"/>
      <c r="PMN311" s="80"/>
      <c r="PMO311" s="80"/>
      <c r="PMP311" s="80"/>
      <c r="PMQ311" s="80"/>
      <c r="PMR311" s="80"/>
      <c r="PMS311" s="80"/>
      <c r="PMT311" s="80"/>
      <c r="PMU311" s="80"/>
      <c r="PMV311" s="80"/>
      <c r="PMW311" s="80"/>
      <c r="PMX311" s="80"/>
      <c r="PMY311" s="80"/>
      <c r="PMZ311" s="80"/>
      <c r="PNA311" s="80"/>
      <c r="PNB311" s="80"/>
      <c r="PNC311" s="80"/>
      <c r="PND311" s="80"/>
      <c r="PNE311" s="80"/>
      <c r="PNF311" s="80"/>
      <c r="PNG311" s="80"/>
      <c r="PNH311" s="80"/>
      <c r="PNI311" s="80"/>
      <c r="PNJ311" s="80"/>
      <c r="PNK311" s="80"/>
      <c r="PNL311" s="80"/>
      <c r="PNM311" s="80"/>
      <c r="PNN311" s="80"/>
      <c r="PNO311" s="80"/>
      <c r="PNP311" s="80"/>
      <c r="PNQ311" s="80"/>
      <c r="PNR311" s="80"/>
      <c r="PNS311" s="80"/>
      <c r="PNT311" s="80"/>
      <c r="PNU311" s="80"/>
      <c r="PNV311" s="80"/>
      <c r="PNW311" s="80"/>
      <c r="PNX311" s="80"/>
      <c r="PNY311" s="80"/>
      <c r="PNZ311" s="80"/>
      <c r="POA311" s="80"/>
      <c r="POB311" s="80"/>
      <c r="POC311" s="80"/>
      <c r="POD311" s="80"/>
      <c r="POE311" s="80"/>
      <c r="POF311" s="80"/>
      <c r="POG311" s="80"/>
      <c r="POH311" s="80"/>
      <c r="POI311" s="80"/>
      <c r="POJ311" s="80"/>
      <c r="POK311" s="80"/>
      <c r="POL311" s="80"/>
      <c r="POM311" s="80"/>
      <c r="PON311" s="80"/>
      <c r="POO311" s="80"/>
      <c r="POP311" s="80"/>
      <c r="POQ311" s="80"/>
      <c r="POR311" s="80"/>
      <c r="POS311" s="80"/>
      <c r="POT311" s="80"/>
      <c r="POU311" s="80"/>
      <c r="POV311" s="80"/>
      <c r="POW311" s="80"/>
      <c r="POX311" s="80"/>
      <c r="POY311" s="80"/>
      <c r="POZ311" s="80"/>
      <c r="PPA311" s="80"/>
      <c r="PPB311" s="80"/>
      <c r="PPC311" s="80"/>
      <c r="PPD311" s="80"/>
      <c r="PPE311" s="80"/>
      <c r="PPF311" s="80"/>
      <c r="PPG311" s="80"/>
      <c r="PPH311" s="80"/>
      <c r="PPI311" s="80"/>
      <c r="PPJ311" s="80"/>
      <c r="PPK311" s="80"/>
      <c r="PPL311" s="80"/>
      <c r="PPM311" s="80"/>
      <c r="PPN311" s="80"/>
      <c r="PPO311" s="80"/>
      <c r="PPP311" s="80"/>
      <c r="PPQ311" s="80"/>
      <c r="PPR311" s="80"/>
      <c r="PPS311" s="80"/>
      <c r="PPT311" s="80"/>
      <c r="PPU311" s="80"/>
      <c r="PPV311" s="80"/>
      <c r="PPW311" s="80"/>
      <c r="PPX311" s="80"/>
      <c r="PPY311" s="80"/>
      <c r="PPZ311" s="80"/>
      <c r="PQA311" s="80"/>
      <c r="PQB311" s="80"/>
      <c r="PQC311" s="80"/>
      <c r="PQD311" s="80"/>
      <c r="PQE311" s="80"/>
      <c r="PQF311" s="80"/>
      <c r="PQG311" s="80"/>
      <c r="PQH311" s="80"/>
      <c r="PQI311" s="80"/>
      <c r="PQJ311" s="80"/>
      <c r="PQK311" s="80"/>
      <c r="PQL311" s="80"/>
      <c r="PQM311" s="80"/>
      <c r="PQN311" s="80"/>
      <c r="PQO311" s="80"/>
      <c r="PQP311" s="80"/>
      <c r="PQQ311" s="80"/>
      <c r="PQR311" s="80"/>
      <c r="PQS311" s="80"/>
      <c r="PQT311" s="80"/>
      <c r="PQU311" s="80"/>
      <c r="PQV311" s="80"/>
      <c r="PQW311" s="80"/>
      <c r="PQX311" s="80"/>
      <c r="PQY311" s="80"/>
      <c r="PQZ311" s="80"/>
      <c r="PRA311" s="80"/>
      <c r="PRB311" s="80"/>
      <c r="PRC311" s="80"/>
      <c r="PRD311" s="80"/>
      <c r="PRE311" s="80"/>
      <c r="PRF311" s="80"/>
      <c r="PRG311" s="80"/>
      <c r="PRH311" s="80"/>
      <c r="PRI311" s="80"/>
      <c r="PRJ311" s="80"/>
      <c r="PRK311" s="80"/>
      <c r="PRL311" s="80"/>
      <c r="PRM311" s="80"/>
      <c r="PRN311" s="80"/>
      <c r="PRO311" s="80"/>
      <c r="PRP311" s="80"/>
      <c r="PRQ311" s="80"/>
      <c r="PRR311" s="80"/>
      <c r="PRS311" s="80"/>
      <c r="PRT311" s="80"/>
      <c r="PRU311" s="80"/>
      <c r="PRV311" s="80"/>
      <c r="PRW311" s="80"/>
      <c r="PRX311" s="80"/>
      <c r="PRY311" s="80"/>
      <c r="PRZ311" s="80"/>
      <c r="PSA311" s="80"/>
      <c r="PSB311" s="80"/>
      <c r="PSC311" s="80"/>
      <c r="PSD311" s="80"/>
      <c r="PSE311" s="80"/>
      <c r="PSF311" s="80"/>
      <c r="PSG311" s="80"/>
      <c r="PSH311" s="80"/>
      <c r="PSI311" s="80"/>
      <c r="PSJ311" s="80"/>
      <c r="PSK311" s="80"/>
      <c r="PSL311" s="80"/>
      <c r="PSM311" s="80"/>
      <c r="PSN311" s="80"/>
      <c r="PSO311" s="80"/>
      <c r="PSP311" s="80"/>
      <c r="PSQ311" s="80"/>
      <c r="PSR311" s="80"/>
      <c r="PSS311" s="80"/>
      <c r="PST311" s="80"/>
      <c r="PSU311" s="80"/>
      <c r="PSV311" s="80"/>
      <c r="PSW311" s="80"/>
      <c r="PSX311" s="80"/>
      <c r="PSY311" s="80"/>
      <c r="PSZ311" s="80"/>
      <c r="PTA311" s="80"/>
      <c r="PTB311" s="80"/>
      <c r="PTC311" s="80"/>
      <c r="PTD311" s="80"/>
      <c r="PTE311" s="80"/>
      <c r="PTF311" s="80"/>
      <c r="PTG311" s="80"/>
      <c r="PTH311" s="80"/>
      <c r="PTI311" s="80"/>
      <c r="PTJ311" s="80"/>
      <c r="PTK311" s="80"/>
      <c r="PTL311" s="80"/>
      <c r="PTM311" s="80"/>
      <c r="PTN311" s="80"/>
      <c r="PTO311" s="80"/>
      <c r="PTP311" s="80"/>
      <c r="PTQ311" s="80"/>
      <c r="PTR311" s="80"/>
      <c r="PTS311" s="80"/>
      <c r="PTT311" s="80"/>
      <c r="PTU311" s="80"/>
      <c r="PTV311" s="80"/>
      <c r="PTW311" s="80"/>
      <c r="PTX311" s="80"/>
      <c r="PTY311" s="80"/>
      <c r="PTZ311" s="80"/>
      <c r="PUA311" s="80"/>
      <c r="PUB311" s="80"/>
      <c r="PUC311" s="80"/>
      <c r="PUD311" s="80"/>
      <c r="PUE311" s="80"/>
      <c r="PUF311" s="80"/>
      <c r="PUG311" s="80"/>
      <c r="PUH311" s="80"/>
      <c r="PUI311" s="80"/>
      <c r="PUJ311" s="80"/>
      <c r="PUK311" s="80"/>
      <c r="PUL311" s="80"/>
      <c r="PUM311" s="80"/>
      <c r="PUN311" s="80"/>
      <c r="PUO311" s="80"/>
      <c r="PUP311" s="80"/>
      <c r="PUQ311" s="80"/>
      <c r="PUR311" s="80"/>
      <c r="PUS311" s="80"/>
      <c r="PUT311" s="80"/>
      <c r="PUU311" s="80"/>
      <c r="PUV311" s="80"/>
      <c r="PUW311" s="80"/>
      <c r="PUX311" s="80"/>
      <c r="PUY311" s="80"/>
      <c r="PUZ311" s="80"/>
      <c r="PVA311" s="80"/>
      <c r="PVB311" s="80"/>
      <c r="PVC311" s="80"/>
      <c r="PVD311" s="80"/>
      <c r="PVE311" s="80"/>
      <c r="PVF311" s="80"/>
      <c r="PVG311" s="80"/>
      <c r="PVH311" s="80"/>
      <c r="PVI311" s="80"/>
      <c r="PVJ311" s="80"/>
      <c r="PVK311" s="80"/>
      <c r="PVL311" s="80"/>
      <c r="PVM311" s="80"/>
      <c r="PVN311" s="80"/>
      <c r="PVO311" s="80"/>
      <c r="PVP311" s="80"/>
      <c r="PVQ311" s="80"/>
      <c r="PVR311" s="80"/>
      <c r="PVS311" s="80"/>
      <c r="PVT311" s="80"/>
      <c r="PVU311" s="80"/>
      <c r="PVV311" s="80"/>
      <c r="PVW311" s="80"/>
      <c r="PVX311" s="80"/>
      <c r="PVY311" s="80"/>
      <c r="PVZ311" s="80"/>
      <c r="PWA311" s="80"/>
      <c r="PWB311" s="80"/>
      <c r="PWC311" s="80"/>
      <c r="PWD311" s="80"/>
      <c r="PWE311" s="80"/>
      <c r="PWF311" s="80"/>
      <c r="PWG311" s="80"/>
      <c r="PWH311" s="80"/>
      <c r="PWI311" s="80"/>
      <c r="PWJ311" s="80"/>
      <c r="PWK311" s="80"/>
      <c r="PWL311" s="80"/>
      <c r="PWM311" s="80"/>
      <c r="PWN311" s="80"/>
      <c r="PWO311" s="80"/>
      <c r="PWP311" s="80"/>
      <c r="PWQ311" s="80"/>
      <c r="PWR311" s="80"/>
      <c r="PWS311" s="80"/>
      <c r="PWT311" s="80"/>
      <c r="PWU311" s="80"/>
      <c r="PWV311" s="80"/>
      <c r="PWW311" s="80"/>
      <c r="PWX311" s="80"/>
      <c r="PWY311" s="80"/>
      <c r="PWZ311" s="80"/>
      <c r="PXA311" s="80"/>
      <c r="PXB311" s="80"/>
      <c r="PXC311" s="80"/>
      <c r="PXD311" s="80"/>
      <c r="PXE311" s="80"/>
      <c r="PXF311" s="80"/>
      <c r="PXG311" s="80"/>
      <c r="PXH311" s="80"/>
      <c r="PXI311" s="80"/>
      <c r="PXJ311" s="80"/>
      <c r="PXK311" s="80"/>
      <c r="PXL311" s="80"/>
      <c r="PXM311" s="80"/>
      <c r="PXN311" s="80"/>
      <c r="PXO311" s="80"/>
      <c r="PXP311" s="80"/>
      <c r="PXQ311" s="80"/>
      <c r="PXR311" s="80"/>
      <c r="PXS311" s="80"/>
      <c r="PXT311" s="80"/>
      <c r="PXU311" s="80"/>
      <c r="PXV311" s="80"/>
      <c r="PXW311" s="80"/>
      <c r="PXX311" s="80"/>
      <c r="PXY311" s="80"/>
      <c r="PXZ311" s="80"/>
      <c r="PYA311" s="80"/>
      <c r="PYB311" s="80"/>
      <c r="PYC311" s="80"/>
      <c r="PYD311" s="80"/>
      <c r="PYE311" s="80"/>
      <c r="PYF311" s="80"/>
      <c r="PYG311" s="80"/>
      <c r="PYH311" s="80"/>
      <c r="PYI311" s="80"/>
      <c r="PYJ311" s="80"/>
      <c r="PYK311" s="80"/>
      <c r="PYL311" s="80"/>
      <c r="PYM311" s="80"/>
      <c r="PYN311" s="80"/>
      <c r="PYO311" s="80"/>
      <c r="PYP311" s="80"/>
      <c r="PYQ311" s="80"/>
      <c r="PYR311" s="80"/>
      <c r="PYS311" s="80"/>
      <c r="PYT311" s="80"/>
      <c r="PYU311" s="80"/>
      <c r="PYV311" s="80"/>
      <c r="PYW311" s="80"/>
      <c r="PYX311" s="80"/>
      <c r="PYY311" s="80"/>
      <c r="PYZ311" s="80"/>
      <c r="PZA311" s="80"/>
      <c r="PZB311" s="80"/>
      <c r="PZC311" s="80"/>
      <c r="PZD311" s="80"/>
      <c r="PZE311" s="80"/>
      <c r="PZF311" s="80"/>
      <c r="PZG311" s="80"/>
      <c r="PZH311" s="80"/>
      <c r="PZI311" s="80"/>
      <c r="PZJ311" s="80"/>
      <c r="PZK311" s="80"/>
      <c r="PZL311" s="80"/>
      <c r="PZM311" s="80"/>
      <c r="PZN311" s="80"/>
      <c r="PZO311" s="80"/>
      <c r="PZP311" s="80"/>
      <c r="PZQ311" s="80"/>
      <c r="PZR311" s="80"/>
      <c r="PZS311" s="80"/>
      <c r="PZT311" s="80"/>
      <c r="PZU311" s="80"/>
      <c r="PZV311" s="80"/>
      <c r="PZW311" s="80"/>
      <c r="PZX311" s="80"/>
      <c r="PZY311" s="80"/>
      <c r="PZZ311" s="80"/>
      <c r="QAA311" s="80"/>
      <c r="QAB311" s="80"/>
      <c r="QAC311" s="80"/>
      <c r="QAD311" s="80"/>
      <c r="QAE311" s="80"/>
      <c r="QAF311" s="80"/>
      <c r="QAG311" s="80"/>
      <c r="QAH311" s="80"/>
      <c r="QAI311" s="80"/>
      <c r="QAJ311" s="80"/>
      <c r="QAK311" s="80"/>
      <c r="QAL311" s="80"/>
      <c r="QAM311" s="80"/>
      <c r="QAN311" s="80"/>
      <c r="QAO311" s="80"/>
      <c r="QAP311" s="80"/>
      <c r="QAQ311" s="80"/>
      <c r="QAR311" s="80"/>
      <c r="QAS311" s="80"/>
      <c r="QAT311" s="80"/>
      <c r="QAU311" s="80"/>
      <c r="QAV311" s="80"/>
      <c r="QAW311" s="80"/>
      <c r="QAX311" s="80"/>
      <c r="QAY311" s="80"/>
      <c r="QAZ311" s="80"/>
      <c r="QBA311" s="80"/>
      <c r="QBB311" s="80"/>
      <c r="QBC311" s="80"/>
      <c r="QBD311" s="80"/>
      <c r="QBE311" s="80"/>
      <c r="QBF311" s="80"/>
      <c r="QBG311" s="80"/>
      <c r="QBH311" s="80"/>
      <c r="QBI311" s="80"/>
      <c r="QBJ311" s="80"/>
      <c r="QBK311" s="80"/>
      <c r="QBL311" s="80"/>
      <c r="QBM311" s="80"/>
      <c r="QBN311" s="80"/>
      <c r="QBO311" s="80"/>
      <c r="QBP311" s="80"/>
      <c r="QBQ311" s="80"/>
      <c r="QBR311" s="80"/>
      <c r="QBS311" s="80"/>
      <c r="QBT311" s="80"/>
      <c r="QBU311" s="80"/>
      <c r="QBV311" s="80"/>
      <c r="QBW311" s="80"/>
      <c r="QBX311" s="80"/>
      <c r="QBY311" s="80"/>
      <c r="QBZ311" s="80"/>
      <c r="QCA311" s="80"/>
      <c r="QCB311" s="80"/>
      <c r="QCC311" s="80"/>
      <c r="QCD311" s="80"/>
      <c r="QCE311" s="80"/>
      <c r="QCF311" s="80"/>
      <c r="QCG311" s="80"/>
      <c r="QCH311" s="80"/>
      <c r="QCI311" s="80"/>
      <c r="QCJ311" s="80"/>
      <c r="QCK311" s="80"/>
      <c r="QCL311" s="80"/>
      <c r="QCM311" s="80"/>
      <c r="QCN311" s="80"/>
      <c r="QCO311" s="80"/>
      <c r="QCP311" s="80"/>
      <c r="QCQ311" s="80"/>
      <c r="QCR311" s="80"/>
      <c r="QCS311" s="80"/>
      <c r="QCT311" s="80"/>
      <c r="QCU311" s="80"/>
      <c r="QCV311" s="80"/>
      <c r="QCW311" s="80"/>
      <c r="QCX311" s="80"/>
      <c r="QCY311" s="80"/>
      <c r="QCZ311" s="80"/>
      <c r="QDA311" s="80"/>
      <c r="QDB311" s="80"/>
      <c r="QDC311" s="80"/>
      <c r="QDD311" s="80"/>
      <c r="QDE311" s="80"/>
      <c r="QDF311" s="80"/>
      <c r="QDG311" s="80"/>
      <c r="QDH311" s="80"/>
      <c r="QDI311" s="80"/>
      <c r="QDJ311" s="80"/>
      <c r="QDK311" s="80"/>
      <c r="QDL311" s="80"/>
      <c r="QDM311" s="80"/>
      <c r="QDN311" s="80"/>
      <c r="QDO311" s="80"/>
      <c r="QDP311" s="80"/>
      <c r="QDQ311" s="80"/>
      <c r="QDR311" s="80"/>
      <c r="QDS311" s="80"/>
      <c r="QDT311" s="80"/>
      <c r="QDU311" s="80"/>
      <c r="QDV311" s="80"/>
      <c r="QDW311" s="80"/>
      <c r="QDX311" s="80"/>
      <c r="QDY311" s="80"/>
      <c r="QDZ311" s="80"/>
      <c r="QEA311" s="80"/>
      <c r="QEB311" s="80"/>
      <c r="QEC311" s="80"/>
      <c r="QED311" s="80"/>
      <c r="QEE311" s="80"/>
      <c r="QEF311" s="80"/>
      <c r="QEG311" s="80"/>
      <c r="QEH311" s="80"/>
      <c r="QEI311" s="80"/>
      <c r="QEJ311" s="80"/>
      <c r="QEK311" s="80"/>
      <c r="QEL311" s="80"/>
      <c r="QEM311" s="80"/>
      <c r="QEN311" s="80"/>
      <c r="QEO311" s="80"/>
      <c r="QEP311" s="80"/>
      <c r="QEQ311" s="80"/>
      <c r="QER311" s="80"/>
      <c r="QES311" s="80"/>
      <c r="QET311" s="80"/>
      <c r="QEU311" s="80"/>
      <c r="QEV311" s="80"/>
      <c r="QEW311" s="80"/>
      <c r="QEX311" s="80"/>
      <c r="QEY311" s="80"/>
      <c r="QEZ311" s="80"/>
      <c r="QFA311" s="80"/>
      <c r="QFB311" s="80"/>
      <c r="QFC311" s="80"/>
      <c r="QFD311" s="80"/>
      <c r="QFE311" s="80"/>
      <c r="QFF311" s="80"/>
      <c r="QFG311" s="80"/>
      <c r="QFH311" s="80"/>
      <c r="QFI311" s="80"/>
      <c r="QFJ311" s="80"/>
      <c r="QFK311" s="80"/>
      <c r="QFL311" s="80"/>
      <c r="QFM311" s="80"/>
      <c r="QFN311" s="80"/>
      <c r="QFO311" s="80"/>
      <c r="QFP311" s="80"/>
      <c r="QFQ311" s="80"/>
      <c r="QFR311" s="80"/>
      <c r="QFS311" s="80"/>
      <c r="QFT311" s="80"/>
      <c r="QFU311" s="80"/>
      <c r="QFV311" s="80"/>
      <c r="QFW311" s="80"/>
      <c r="QFX311" s="80"/>
      <c r="QFY311" s="80"/>
      <c r="QFZ311" s="80"/>
      <c r="QGA311" s="80"/>
      <c r="QGB311" s="80"/>
      <c r="QGC311" s="80"/>
      <c r="QGD311" s="80"/>
      <c r="QGE311" s="80"/>
      <c r="QGF311" s="80"/>
      <c r="QGG311" s="80"/>
      <c r="QGH311" s="80"/>
      <c r="QGI311" s="80"/>
      <c r="QGJ311" s="80"/>
      <c r="QGK311" s="80"/>
      <c r="QGL311" s="80"/>
      <c r="QGM311" s="80"/>
      <c r="QGN311" s="80"/>
      <c r="QGO311" s="80"/>
      <c r="QGP311" s="80"/>
      <c r="QGQ311" s="80"/>
      <c r="QGR311" s="80"/>
      <c r="QGS311" s="80"/>
      <c r="QGT311" s="80"/>
      <c r="QGU311" s="80"/>
      <c r="QGV311" s="80"/>
      <c r="QGW311" s="80"/>
      <c r="QGX311" s="80"/>
      <c r="QGY311" s="80"/>
      <c r="QGZ311" s="80"/>
      <c r="QHA311" s="80"/>
      <c r="QHB311" s="80"/>
      <c r="QHC311" s="80"/>
      <c r="QHD311" s="80"/>
      <c r="QHE311" s="80"/>
      <c r="QHF311" s="80"/>
      <c r="QHG311" s="80"/>
      <c r="QHH311" s="80"/>
      <c r="QHI311" s="80"/>
      <c r="QHJ311" s="80"/>
      <c r="QHK311" s="80"/>
      <c r="QHL311" s="80"/>
      <c r="QHM311" s="80"/>
      <c r="QHN311" s="80"/>
      <c r="QHO311" s="80"/>
      <c r="QHP311" s="80"/>
      <c r="QHQ311" s="80"/>
      <c r="QHR311" s="80"/>
      <c r="QHS311" s="80"/>
      <c r="QHT311" s="80"/>
      <c r="QHU311" s="80"/>
      <c r="QHV311" s="80"/>
      <c r="QHW311" s="80"/>
      <c r="QHX311" s="80"/>
      <c r="QHY311" s="80"/>
      <c r="QHZ311" s="80"/>
      <c r="QIA311" s="80"/>
      <c r="QIB311" s="80"/>
      <c r="QIC311" s="80"/>
      <c r="QID311" s="80"/>
      <c r="QIE311" s="80"/>
      <c r="QIF311" s="80"/>
      <c r="QIG311" s="80"/>
      <c r="QIH311" s="80"/>
      <c r="QII311" s="80"/>
      <c r="QIJ311" s="80"/>
      <c r="QIK311" s="80"/>
      <c r="QIL311" s="80"/>
      <c r="QIM311" s="80"/>
      <c r="QIN311" s="80"/>
      <c r="QIO311" s="80"/>
      <c r="QIP311" s="80"/>
      <c r="QIQ311" s="80"/>
      <c r="QIR311" s="80"/>
      <c r="QIS311" s="80"/>
      <c r="QIT311" s="80"/>
      <c r="QIU311" s="80"/>
      <c r="QIV311" s="80"/>
      <c r="QIW311" s="80"/>
      <c r="QIX311" s="80"/>
      <c r="QIY311" s="80"/>
      <c r="QIZ311" s="80"/>
      <c r="QJA311" s="80"/>
      <c r="QJB311" s="80"/>
      <c r="QJC311" s="80"/>
      <c r="QJD311" s="80"/>
      <c r="QJE311" s="80"/>
      <c r="QJF311" s="80"/>
      <c r="QJG311" s="80"/>
      <c r="QJH311" s="80"/>
      <c r="QJI311" s="80"/>
      <c r="QJJ311" s="80"/>
      <c r="QJK311" s="80"/>
      <c r="QJL311" s="80"/>
      <c r="QJM311" s="80"/>
      <c r="QJN311" s="80"/>
      <c r="QJO311" s="80"/>
      <c r="QJP311" s="80"/>
      <c r="QJQ311" s="80"/>
      <c r="QJR311" s="80"/>
      <c r="QJS311" s="80"/>
      <c r="QJT311" s="80"/>
      <c r="QJU311" s="80"/>
      <c r="QJV311" s="80"/>
      <c r="QJW311" s="80"/>
      <c r="QJX311" s="80"/>
      <c r="QJY311" s="80"/>
      <c r="QJZ311" s="80"/>
      <c r="QKA311" s="80"/>
      <c r="QKB311" s="80"/>
      <c r="QKC311" s="80"/>
      <c r="QKD311" s="80"/>
      <c r="QKE311" s="80"/>
      <c r="QKF311" s="80"/>
      <c r="QKG311" s="80"/>
      <c r="QKH311" s="80"/>
      <c r="QKI311" s="80"/>
      <c r="QKJ311" s="80"/>
      <c r="QKK311" s="80"/>
      <c r="QKL311" s="80"/>
      <c r="QKM311" s="80"/>
      <c r="QKN311" s="80"/>
      <c r="QKO311" s="80"/>
      <c r="QKP311" s="80"/>
      <c r="QKQ311" s="80"/>
      <c r="QKR311" s="80"/>
      <c r="QKS311" s="80"/>
      <c r="QKT311" s="80"/>
      <c r="QKU311" s="80"/>
      <c r="QKV311" s="80"/>
      <c r="QKW311" s="80"/>
      <c r="QKX311" s="80"/>
      <c r="QKY311" s="80"/>
      <c r="QKZ311" s="80"/>
      <c r="QLA311" s="80"/>
      <c r="QLB311" s="80"/>
      <c r="QLC311" s="80"/>
      <c r="QLD311" s="80"/>
      <c r="QLE311" s="80"/>
      <c r="QLF311" s="80"/>
      <c r="QLG311" s="80"/>
      <c r="QLH311" s="80"/>
      <c r="QLI311" s="80"/>
      <c r="QLJ311" s="80"/>
      <c r="QLK311" s="80"/>
      <c r="QLL311" s="80"/>
      <c r="QLM311" s="80"/>
      <c r="QLN311" s="80"/>
      <c r="QLO311" s="80"/>
      <c r="QLP311" s="80"/>
      <c r="QLQ311" s="80"/>
      <c r="QLR311" s="80"/>
      <c r="QLS311" s="80"/>
      <c r="QLT311" s="80"/>
      <c r="QLU311" s="80"/>
      <c r="QLV311" s="80"/>
      <c r="QLW311" s="80"/>
      <c r="QLX311" s="80"/>
      <c r="QLY311" s="80"/>
      <c r="QLZ311" s="80"/>
      <c r="QMA311" s="80"/>
      <c r="QMB311" s="80"/>
      <c r="QMC311" s="80"/>
      <c r="QMD311" s="80"/>
      <c r="QME311" s="80"/>
      <c r="QMF311" s="80"/>
      <c r="QMG311" s="80"/>
      <c r="QMH311" s="80"/>
      <c r="QMI311" s="80"/>
      <c r="QMJ311" s="80"/>
      <c r="QMK311" s="80"/>
      <c r="QML311" s="80"/>
      <c r="QMM311" s="80"/>
      <c r="QMN311" s="80"/>
      <c r="QMO311" s="80"/>
      <c r="QMP311" s="80"/>
      <c r="QMQ311" s="80"/>
      <c r="QMR311" s="80"/>
      <c r="QMS311" s="80"/>
      <c r="QMT311" s="80"/>
      <c r="QMU311" s="80"/>
      <c r="QMV311" s="80"/>
      <c r="QMW311" s="80"/>
      <c r="QMX311" s="80"/>
      <c r="QMY311" s="80"/>
      <c r="QMZ311" s="80"/>
      <c r="QNA311" s="80"/>
      <c r="QNB311" s="80"/>
      <c r="QNC311" s="80"/>
      <c r="QND311" s="80"/>
      <c r="QNE311" s="80"/>
      <c r="QNF311" s="80"/>
      <c r="QNG311" s="80"/>
      <c r="QNH311" s="80"/>
      <c r="QNI311" s="80"/>
      <c r="QNJ311" s="80"/>
      <c r="QNK311" s="80"/>
      <c r="QNL311" s="80"/>
      <c r="QNM311" s="80"/>
      <c r="QNN311" s="80"/>
      <c r="QNO311" s="80"/>
      <c r="QNP311" s="80"/>
      <c r="QNQ311" s="80"/>
      <c r="QNR311" s="80"/>
      <c r="QNS311" s="80"/>
      <c r="QNT311" s="80"/>
      <c r="QNU311" s="80"/>
      <c r="QNV311" s="80"/>
      <c r="QNW311" s="80"/>
      <c r="QNX311" s="80"/>
      <c r="QNY311" s="80"/>
      <c r="QNZ311" s="80"/>
      <c r="QOA311" s="80"/>
      <c r="QOB311" s="80"/>
      <c r="QOC311" s="80"/>
      <c r="QOD311" s="80"/>
      <c r="QOE311" s="80"/>
      <c r="QOF311" s="80"/>
      <c r="QOG311" s="80"/>
      <c r="QOH311" s="80"/>
      <c r="QOI311" s="80"/>
      <c r="QOJ311" s="80"/>
      <c r="QOK311" s="80"/>
      <c r="QOL311" s="80"/>
      <c r="QOM311" s="80"/>
      <c r="QON311" s="80"/>
      <c r="QOO311" s="80"/>
      <c r="QOP311" s="80"/>
      <c r="QOQ311" s="80"/>
      <c r="QOR311" s="80"/>
      <c r="QOS311" s="80"/>
      <c r="QOT311" s="80"/>
      <c r="QOU311" s="80"/>
      <c r="QOV311" s="80"/>
      <c r="QOW311" s="80"/>
      <c r="QOX311" s="80"/>
      <c r="QOY311" s="80"/>
      <c r="QOZ311" s="80"/>
      <c r="QPA311" s="80"/>
      <c r="QPB311" s="80"/>
      <c r="QPC311" s="80"/>
      <c r="QPD311" s="80"/>
      <c r="QPE311" s="80"/>
      <c r="QPF311" s="80"/>
      <c r="QPG311" s="80"/>
      <c r="QPH311" s="80"/>
      <c r="QPI311" s="80"/>
      <c r="QPJ311" s="80"/>
      <c r="QPK311" s="80"/>
      <c r="QPL311" s="80"/>
      <c r="QPM311" s="80"/>
      <c r="QPN311" s="80"/>
      <c r="QPO311" s="80"/>
      <c r="QPP311" s="80"/>
      <c r="QPQ311" s="80"/>
      <c r="QPR311" s="80"/>
      <c r="QPS311" s="80"/>
      <c r="QPT311" s="80"/>
      <c r="QPU311" s="80"/>
      <c r="QPV311" s="80"/>
      <c r="QPW311" s="80"/>
      <c r="QPX311" s="80"/>
      <c r="QPY311" s="80"/>
      <c r="QPZ311" s="80"/>
      <c r="QQA311" s="80"/>
      <c r="QQB311" s="80"/>
      <c r="QQC311" s="80"/>
      <c r="QQD311" s="80"/>
      <c r="QQE311" s="80"/>
      <c r="QQF311" s="80"/>
      <c r="QQG311" s="80"/>
      <c r="QQH311" s="80"/>
      <c r="QQI311" s="80"/>
      <c r="QQJ311" s="80"/>
      <c r="QQK311" s="80"/>
      <c r="QQL311" s="80"/>
      <c r="QQM311" s="80"/>
      <c r="QQN311" s="80"/>
      <c r="QQO311" s="80"/>
      <c r="QQP311" s="80"/>
      <c r="QQQ311" s="80"/>
      <c r="QQR311" s="80"/>
      <c r="QQS311" s="80"/>
      <c r="QQT311" s="80"/>
      <c r="QQU311" s="80"/>
      <c r="QQV311" s="80"/>
      <c r="QQW311" s="80"/>
      <c r="QQX311" s="80"/>
      <c r="QQY311" s="80"/>
      <c r="QQZ311" s="80"/>
      <c r="QRA311" s="80"/>
      <c r="QRB311" s="80"/>
      <c r="QRC311" s="80"/>
      <c r="QRD311" s="80"/>
      <c r="QRE311" s="80"/>
      <c r="QRF311" s="80"/>
      <c r="QRG311" s="80"/>
      <c r="QRH311" s="80"/>
      <c r="QRI311" s="80"/>
      <c r="QRJ311" s="80"/>
      <c r="QRK311" s="80"/>
      <c r="QRL311" s="80"/>
      <c r="QRM311" s="80"/>
      <c r="QRN311" s="80"/>
      <c r="QRO311" s="80"/>
      <c r="QRP311" s="80"/>
      <c r="QRQ311" s="80"/>
      <c r="QRR311" s="80"/>
      <c r="QRS311" s="80"/>
      <c r="QRT311" s="80"/>
      <c r="QRU311" s="80"/>
      <c r="QRV311" s="80"/>
      <c r="QRW311" s="80"/>
      <c r="QRX311" s="80"/>
      <c r="QRY311" s="80"/>
      <c r="QRZ311" s="80"/>
      <c r="QSA311" s="80"/>
      <c r="QSB311" s="80"/>
      <c r="QSC311" s="80"/>
      <c r="QSD311" s="80"/>
      <c r="QSE311" s="80"/>
      <c r="QSF311" s="80"/>
      <c r="QSG311" s="80"/>
      <c r="QSH311" s="80"/>
      <c r="QSI311" s="80"/>
      <c r="QSJ311" s="80"/>
      <c r="QSK311" s="80"/>
      <c r="QSL311" s="80"/>
      <c r="QSM311" s="80"/>
      <c r="QSN311" s="80"/>
      <c r="QSO311" s="80"/>
      <c r="QSP311" s="80"/>
      <c r="QSQ311" s="80"/>
      <c r="QSR311" s="80"/>
      <c r="QSS311" s="80"/>
      <c r="QST311" s="80"/>
      <c r="QSU311" s="80"/>
      <c r="QSV311" s="80"/>
      <c r="QSW311" s="80"/>
      <c r="QSX311" s="80"/>
      <c r="QSY311" s="80"/>
      <c r="QSZ311" s="80"/>
      <c r="QTA311" s="80"/>
      <c r="QTB311" s="80"/>
      <c r="QTC311" s="80"/>
      <c r="QTD311" s="80"/>
      <c r="QTE311" s="80"/>
      <c r="QTF311" s="80"/>
      <c r="QTG311" s="80"/>
      <c r="QTH311" s="80"/>
      <c r="QTI311" s="80"/>
      <c r="QTJ311" s="80"/>
      <c r="QTK311" s="80"/>
      <c r="QTL311" s="80"/>
      <c r="QTM311" s="80"/>
      <c r="QTN311" s="80"/>
      <c r="QTO311" s="80"/>
      <c r="QTP311" s="80"/>
      <c r="QTQ311" s="80"/>
      <c r="QTR311" s="80"/>
      <c r="QTS311" s="80"/>
      <c r="QTT311" s="80"/>
      <c r="QTU311" s="80"/>
      <c r="QTV311" s="80"/>
      <c r="QTW311" s="80"/>
      <c r="QTX311" s="80"/>
      <c r="QTY311" s="80"/>
      <c r="QTZ311" s="80"/>
      <c r="QUA311" s="80"/>
      <c r="QUB311" s="80"/>
      <c r="QUC311" s="80"/>
      <c r="QUD311" s="80"/>
      <c r="QUE311" s="80"/>
      <c r="QUF311" s="80"/>
      <c r="QUG311" s="80"/>
      <c r="QUH311" s="80"/>
      <c r="QUI311" s="80"/>
      <c r="QUJ311" s="80"/>
      <c r="QUK311" s="80"/>
      <c r="QUL311" s="80"/>
      <c r="QUM311" s="80"/>
      <c r="QUN311" s="80"/>
      <c r="QUO311" s="80"/>
      <c r="QUP311" s="80"/>
      <c r="QUQ311" s="80"/>
      <c r="QUR311" s="80"/>
      <c r="QUS311" s="80"/>
      <c r="QUT311" s="80"/>
      <c r="QUU311" s="80"/>
      <c r="QUV311" s="80"/>
      <c r="QUW311" s="80"/>
      <c r="QUX311" s="80"/>
      <c r="QUY311" s="80"/>
      <c r="QUZ311" s="80"/>
      <c r="QVA311" s="80"/>
      <c r="QVB311" s="80"/>
      <c r="QVC311" s="80"/>
      <c r="QVD311" s="80"/>
      <c r="QVE311" s="80"/>
      <c r="QVF311" s="80"/>
      <c r="QVG311" s="80"/>
      <c r="QVH311" s="80"/>
      <c r="QVI311" s="80"/>
      <c r="QVJ311" s="80"/>
      <c r="QVK311" s="80"/>
      <c r="QVL311" s="80"/>
      <c r="QVM311" s="80"/>
      <c r="QVN311" s="80"/>
      <c r="QVO311" s="80"/>
      <c r="QVP311" s="80"/>
      <c r="QVQ311" s="80"/>
      <c r="QVR311" s="80"/>
      <c r="QVS311" s="80"/>
      <c r="QVT311" s="80"/>
      <c r="QVU311" s="80"/>
      <c r="QVV311" s="80"/>
      <c r="QVW311" s="80"/>
      <c r="QVX311" s="80"/>
      <c r="QVY311" s="80"/>
      <c r="QVZ311" s="80"/>
      <c r="QWA311" s="80"/>
      <c r="QWB311" s="80"/>
      <c r="QWC311" s="80"/>
      <c r="QWD311" s="80"/>
      <c r="QWE311" s="80"/>
      <c r="QWF311" s="80"/>
      <c r="QWG311" s="80"/>
      <c r="QWH311" s="80"/>
      <c r="QWI311" s="80"/>
      <c r="QWJ311" s="80"/>
      <c r="QWK311" s="80"/>
      <c r="QWL311" s="80"/>
      <c r="QWM311" s="80"/>
      <c r="QWN311" s="80"/>
      <c r="QWO311" s="80"/>
      <c r="QWP311" s="80"/>
      <c r="QWQ311" s="80"/>
      <c r="QWR311" s="80"/>
      <c r="QWS311" s="80"/>
      <c r="QWT311" s="80"/>
      <c r="QWU311" s="80"/>
      <c r="QWV311" s="80"/>
      <c r="QWW311" s="80"/>
      <c r="QWX311" s="80"/>
      <c r="QWY311" s="80"/>
      <c r="QWZ311" s="80"/>
      <c r="QXA311" s="80"/>
      <c r="QXB311" s="80"/>
      <c r="QXC311" s="80"/>
      <c r="QXD311" s="80"/>
      <c r="QXE311" s="80"/>
      <c r="QXF311" s="80"/>
      <c r="QXG311" s="80"/>
      <c r="QXH311" s="80"/>
      <c r="QXI311" s="80"/>
      <c r="QXJ311" s="80"/>
      <c r="QXK311" s="80"/>
      <c r="QXL311" s="80"/>
      <c r="QXM311" s="80"/>
      <c r="QXN311" s="80"/>
      <c r="QXO311" s="80"/>
      <c r="QXP311" s="80"/>
      <c r="QXQ311" s="80"/>
      <c r="QXR311" s="80"/>
      <c r="QXS311" s="80"/>
      <c r="QXT311" s="80"/>
      <c r="QXU311" s="80"/>
      <c r="QXV311" s="80"/>
      <c r="QXW311" s="80"/>
      <c r="QXX311" s="80"/>
      <c r="QXY311" s="80"/>
      <c r="QXZ311" s="80"/>
      <c r="QYA311" s="80"/>
      <c r="QYB311" s="80"/>
      <c r="QYC311" s="80"/>
      <c r="QYD311" s="80"/>
      <c r="QYE311" s="80"/>
      <c r="QYF311" s="80"/>
      <c r="QYG311" s="80"/>
      <c r="QYH311" s="80"/>
      <c r="QYI311" s="80"/>
      <c r="QYJ311" s="80"/>
      <c r="QYK311" s="80"/>
      <c r="QYL311" s="80"/>
      <c r="QYM311" s="80"/>
      <c r="QYN311" s="80"/>
      <c r="QYO311" s="80"/>
      <c r="QYP311" s="80"/>
      <c r="QYQ311" s="80"/>
      <c r="QYR311" s="80"/>
      <c r="QYS311" s="80"/>
      <c r="QYT311" s="80"/>
      <c r="QYU311" s="80"/>
      <c r="QYV311" s="80"/>
      <c r="QYW311" s="80"/>
      <c r="QYX311" s="80"/>
      <c r="QYY311" s="80"/>
      <c r="QYZ311" s="80"/>
      <c r="QZA311" s="80"/>
      <c r="QZB311" s="80"/>
      <c r="QZC311" s="80"/>
      <c r="QZD311" s="80"/>
      <c r="QZE311" s="80"/>
      <c r="QZF311" s="80"/>
      <c r="QZG311" s="80"/>
      <c r="QZH311" s="80"/>
      <c r="QZI311" s="80"/>
      <c r="QZJ311" s="80"/>
      <c r="QZK311" s="80"/>
      <c r="QZL311" s="80"/>
      <c r="QZM311" s="80"/>
      <c r="QZN311" s="80"/>
      <c r="QZO311" s="80"/>
      <c r="QZP311" s="80"/>
      <c r="QZQ311" s="80"/>
      <c r="QZR311" s="80"/>
      <c r="QZS311" s="80"/>
      <c r="QZT311" s="80"/>
      <c r="QZU311" s="80"/>
      <c r="QZV311" s="80"/>
      <c r="QZW311" s="80"/>
      <c r="QZX311" s="80"/>
      <c r="QZY311" s="80"/>
      <c r="QZZ311" s="80"/>
      <c r="RAA311" s="80"/>
      <c r="RAB311" s="80"/>
      <c r="RAC311" s="80"/>
      <c r="RAD311" s="80"/>
      <c r="RAE311" s="80"/>
      <c r="RAF311" s="80"/>
      <c r="RAG311" s="80"/>
      <c r="RAH311" s="80"/>
      <c r="RAI311" s="80"/>
      <c r="RAJ311" s="80"/>
      <c r="RAK311" s="80"/>
      <c r="RAL311" s="80"/>
      <c r="RAM311" s="80"/>
      <c r="RAN311" s="80"/>
      <c r="RAO311" s="80"/>
      <c r="RAP311" s="80"/>
      <c r="RAQ311" s="80"/>
      <c r="RAR311" s="80"/>
      <c r="RAS311" s="80"/>
      <c r="RAT311" s="80"/>
      <c r="RAU311" s="80"/>
      <c r="RAV311" s="80"/>
      <c r="RAW311" s="80"/>
      <c r="RAX311" s="80"/>
      <c r="RAY311" s="80"/>
      <c r="RAZ311" s="80"/>
      <c r="RBA311" s="80"/>
      <c r="RBB311" s="80"/>
      <c r="RBC311" s="80"/>
      <c r="RBD311" s="80"/>
      <c r="RBE311" s="80"/>
      <c r="RBF311" s="80"/>
      <c r="RBG311" s="80"/>
      <c r="RBH311" s="80"/>
      <c r="RBI311" s="80"/>
      <c r="RBJ311" s="80"/>
      <c r="RBK311" s="80"/>
      <c r="RBL311" s="80"/>
      <c r="RBM311" s="80"/>
      <c r="RBN311" s="80"/>
      <c r="RBO311" s="80"/>
      <c r="RBP311" s="80"/>
      <c r="RBQ311" s="80"/>
      <c r="RBR311" s="80"/>
      <c r="RBS311" s="80"/>
      <c r="RBT311" s="80"/>
      <c r="RBU311" s="80"/>
      <c r="RBV311" s="80"/>
      <c r="RBW311" s="80"/>
      <c r="RBX311" s="80"/>
      <c r="RBY311" s="80"/>
      <c r="RBZ311" s="80"/>
      <c r="RCA311" s="80"/>
      <c r="RCB311" s="80"/>
      <c r="RCC311" s="80"/>
      <c r="RCD311" s="80"/>
      <c r="RCE311" s="80"/>
      <c r="RCF311" s="80"/>
      <c r="RCG311" s="80"/>
      <c r="RCH311" s="80"/>
      <c r="RCI311" s="80"/>
      <c r="RCJ311" s="80"/>
      <c r="RCK311" s="80"/>
      <c r="RCL311" s="80"/>
      <c r="RCM311" s="80"/>
      <c r="RCN311" s="80"/>
      <c r="RCO311" s="80"/>
      <c r="RCP311" s="80"/>
      <c r="RCQ311" s="80"/>
      <c r="RCR311" s="80"/>
      <c r="RCS311" s="80"/>
      <c r="RCT311" s="80"/>
      <c r="RCU311" s="80"/>
      <c r="RCV311" s="80"/>
      <c r="RCW311" s="80"/>
      <c r="RCX311" s="80"/>
      <c r="RCY311" s="80"/>
      <c r="RCZ311" s="80"/>
      <c r="RDA311" s="80"/>
      <c r="RDB311" s="80"/>
      <c r="RDC311" s="80"/>
      <c r="RDD311" s="80"/>
      <c r="RDE311" s="80"/>
      <c r="RDF311" s="80"/>
      <c r="RDG311" s="80"/>
      <c r="RDH311" s="80"/>
      <c r="RDI311" s="80"/>
      <c r="RDJ311" s="80"/>
      <c r="RDK311" s="80"/>
      <c r="RDL311" s="80"/>
      <c r="RDM311" s="80"/>
      <c r="RDN311" s="80"/>
      <c r="RDO311" s="80"/>
      <c r="RDP311" s="80"/>
      <c r="RDQ311" s="80"/>
      <c r="RDR311" s="80"/>
      <c r="RDS311" s="80"/>
      <c r="RDT311" s="80"/>
      <c r="RDU311" s="80"/>
      <c r="RDV311" s="80"/>
      <c r="RDW311" s="80"/>
      <c r="RDX311" s="80"/>
      <c r="RDY311" s="80"/>
      <c r="RDZ311" s="80"/>
      <c r="REA311" s="80"/>
      <c r="REB311" s="80"/>
      <c r="REC311" s="80"/>
      <c r="RED311" s="80"/>
      <c r="REE311" s="80"/>
      <c r="REF311" s="80"/>
      <c r="REG311" s="80"/>
      <c r="REH311" s="80"/>
      <c r="REI311" s="80"/>
      <c r="REJ311" s="80"/>
      <c r="REK311" s="80"/>
      <c r="REL311" s="80"/>
      <c r="REM311" s="80"/>
      <c r="REN311" s="80"/>
      <c r="REO311" s="80"/>
      <c r="REP311" s="80"/>
      <c r="REQ311" s="80"/>
      <c r="RER311" s="80"/>
      <c r="RES311" s="80"/>
      <c r="RET311" s="80"/>
      <c r="REU311" s="80"/>
      <c r="REV311" s="80"/>
      <c r="REW311" s="80"/>
      <c r="REX311" s="80"/>
      <c r="REY311" s="80"/>
      <c r="REZ311" s="80"/>
      <c r="RFA311" s="80"/>
      <c r="RFB311" s="80"/>
      <c r="RFC311" s="80"/>
      <c r="RFD311" s="80"/>
      <c r="RFE311" s="80"/>
      <c r="RFF311" s="80"/>
      <c r="RFG311" s="80"/>
      <c r="RFH311" s="80"/>
      <c r="RFI311" s="80"/>
      <c r="RFJ311" s="80"/>
      <c r="RFK311" s="80"/>
      <c r="RFL311" s="80"/>
      <c r="RFM311" s="80"/>
      <c r="RFN311" s="80"/>
      <c r="RFO311" s="80"/>
      <c r="RFP311" s="80"/>
      <c r="RFQ311" s="80"/>
      <c r="RFR311" s="80"/>
      <c r="RFS311" s="80"/>
      <c r="RFT311" s="80"/>
      <c r="RFU311" s="80"/>
      <c r="RFV311" s="80"/>
      <c r="RFW311" s="80"/>
      <c r="RFX311" s="80"/>
      <c r="RFY311" s="80"/>
      <c r="RFZ311" s="80"/>
      <c r="RGA311" s="80"/>
      <c r="RGB311" s="80"/>
      <c r="RGC311" s="80"/>
      <c r="RGD311" s="80"/>
      <c r="RGE311" s="80"/>
      <c r="RGF311" s="80"/>
      <c r="RGG311" s="80"/>
      <c r="RGH311" s="80"/>
      <c r="RGI311" s="80"/>
      <c r="RGJ311" s="80"/>
      <c r="RGK311" s="80"/>
      <c r="RGL311" s="80"/>
      <c r="RGM311" s="80"/>
      <c r="RGN311" s="80"/>
      <c r="RGO311" s="80"/>
      <c r="RGP311" s="80"/>
      <c r="RGQ311" s="80"/>
      <c r="RGR311" s="80"/>
      <c r="RGS311" s="80"/>
      <c r="RGT311" s="80"/>
      <c r="RGU311" s="80"/>
      <c r="RGV311" s="80"/>
      <c r="RGW311" s="80"/>
      <c r="RGX311" s="80"/>
      <c r="RGY311" s="80"/>
      <c r="RGZ311" s="80"/>
      <c r="RHA311" s="80"/>
      <c r="RHB311" s="80"/>
      <c r="RHC311" s="80"/>
      <c r="RHD311" s="80"/>
      <c r="RHE311" s="80"/>
      <c r="RHF311" s="80"/>
      <c r="RHG311" s="80"/>
      <c r="RHH311" s="80"/>
      <c r="RHI311" s="80"/>
      <c r="RHJ311" s="80"/>
      <c r="RHK311" s="80"/>
      <c r="RHL311" s="80"/>
      <c r="RHM311" s="80"/>
      <c r="RHN311" s="80"/>
      <c r="RHO311" s="80"/>
      <c r="RHP311" s="80"/>
      <c r="RHQ311" s="80"/>
      <c r="RHR311" s="80"/>
      <c r="RHS311" s="80"/>
      <c r="RHT311" s="80"/>
      <c r="RHU311" s="80"/>
      <c r="RHV311" s="80"/>
      <c r="RHW311" s="80"/>
      <c r="RHX311" s="80"/>
      <c r="RHY311" s="80"/>
      <c r="RHZ311" s="80"/>
      <c r="RIA311" s="80"/>
      <c r="RIB311" s="80"/>
      <c r="RIC311" s="80"/>
      <c r="RID311" s="80"/>
      <c r="RIE311" s="80"/>
      <c r="RIF311" s="80"/>
      <c r="RIG311" s="80"/>
      <c r="RIH311" s="80"/>
      <c r="RII311" s="80"/>
      <c r="RIJ311" s="80"/>
      <c r="RIK311" s="80"/>
      <c r="RIL311" s="80"/>
      <c r="RIM311" s="80"/>
      <c r="RIN311" s="80"/>
      <c r="RIO311" s="80"/>
      <c r="RIP311" s="80"/>
      <c r="RIQ311" s="80"/>
      <c r="RIR311" s="80"/>
      <c r="RIS311" s="80"/>
      <c r="RIT311" s="80"/>
      <c r="RIU311" s="80"/>
      <c r="RIV311" s="80"/>
      <c r="RIW311" s="80"/>
      <c r="RIX311" s="80"/>
      <c r="RIY311" s="80"/>
      <c r="RIZ311" s="80"/>
      <c r="RJA311" s="80"/>
      <c r="RJB311" s="80"/>
      <c r="RJC311" s="80"/>
      <c r="RJD311" s="80"/>
      <c r="RJE311" s="80"/>
      <c r="RJF311" s="80"/>
      <c r="RJG311" s="80"/>
      <c r="RJH311" s="80"/>
      <c r="RJI311" s="80"/>
      <c r="RJJ311" s="80"/>
      <c r="RJK311" s="80"/>
      <c r="RJL311" s="80"/>
      <c r="RJM311" s="80"/>
      <c r="RJN311" s="80"/>
      <c r="RJO311" s="80"/>
      <c r="RJP311" s="80"/>
      <c r="RJQ311" s="80"/>
      <c r="RJR311" s="80"/>
      <c r="RJS311" s="80"/>
      <c r="RJT311" s="80"/>
      <c r="RJU311" s="80"/>
      <c r="RJV311" s="80"/>
      <c r="RJW311" s="80"/>
      <c r="RJX311" s="80"/>
      <c r="RJY311" s="80"/>
      <c r="RJZ311" s="80"/>
      <c r="RKA311" s="80"/>
      <c r="RKB311" s="80"/>
      <c r="RKC311" s="80"/>
      <c r="RKD311" s="80"/>
      <c r="RKE311" s="80"/>
      <c r="RKF311" s="80"/>
      <c r="RKG311" s="80"/>
      <c r="RKH311" s="80"/>
      <c r="RKI311" s="80"/>
      <c r="RKJ311" s="80"/>
      <c r="RKK311" s="80"/>
      <c r="RKL311" s="80"/>
      <c r="RKM311" s="80"/>
      <c r="RKN311" s="80"/>
      <c r="RKO311" s="80"/>
      <c r="RKP311" s="80"/>
      <c r="RKQ311" s="80"/>
      <c r="RKR311" s="80"/>
      <c r="RKS311" s="80"/>
      <c r="RKT311" s="80"/>
      <c r="RKU311" s="80"/>
      <c r="RKV311" s="80"/>
      <c r="RKW311" s="80"/>
      <c r="RKX311" s="80"/>
      <c r="RKY311" s="80"/>
      <c r="RKZ311" s="80"/>
      <c r="RLA311" s="80"/>
      <c r="RLB311" s="80"/>
      <c r="RLC311" s="80"/>
      <c r="RLD311" s="80"/>
      <c r="RLE311" s="80"/>
      <c r="RLF311" s="80"/>
      <c r="RLG311" s="80"/>
      <c r="RLH311" s="80"/>
      <c r="RLI311" s="80"/>
      <c r="RLJ311" s="80"/>
      <c r="RLK311" s="80"/>
      <c r="RLL311" s="80"/>
      <c r="RLM311" s="80"/>
      <c r="RLN311" s="80"/>
      <c r="RLO311" s="80"/>
      <c r="RLP311" s="80"/>
      <c r="RLQ311" s="80"/>
      <c r="RLR311" s="80"/>
      <c r="RLS311" s="80"/>
      <c r="RLT311" s="80"/>
      <c r="RLU311" s="80"/>
      <c r="RLV311" s="80"/>
      <c r="RLW311" s="80"/>
      <c r="RLX311" s="80"/>
      <c r="RLY311" s="80"/>
      <c r="RLZ311" s="80"/>
      <c r="RMA311" s="80"/>
      <c r="RMB311" s="80"/>
      <c r="RMC311" s="80"/>
      <c r="RMD311" s="80"/>
      <c r="RME311" s="80"/>
      <c r="RMF311" s="80"/>
      <c r="RMG311" s="80"/>
      <c r="RMH311" s="80"/>
      <c r="RMI311" s="80"/>
      <c r="RMJ311" s="80"/>
      <c r="RMK311" s="80"/>
      <c r="RML311" s="80"/>
      <c r="RMM311" s="80"/>
      <c r="RMN311" s="80"/>
      <c r="RMO311" s="80"/>
      <c r="RMP311" s="80"/>
      <c r="RMQ311" s="80"/>
      <c r="RMR311" s="80"/>
      <c r="RMS311" s="80"/>
      <c r="RMT311" s="80"/>
      <c r="RMU311" s="80"/>
      <c r="RMV311" s="80"/>
      <c r="RMW311" s="80"/>
      <c r="RMX311" s="80"/>
      <c r="RMY311" s="80"/>
      <c r="RMZ311" s="80"/>
      <c r="RNA311" s="80"/>
      <c r="RNB311" s="80"/>
      <c r="RNC311" s="80"/>
      <c r="RND311" s="80"/>
      <c r="RNE311" s="80"/>
      <c r="RNF311" s="80"/>
      <c r="RNG311" s="80"/>
      <c r="RNH311" s="80"/>
      <c r="RNI311" s="80"/>
      <c r="RNJ311" s="80"/>
      <c r="RNK311" s="80"/>
      <c r="RNL311" s="80"/>
      <c r="RNM311" s="80"/>
      <c r="RNN311" s="80"/>
      <c r="RNO311" s="80"/>
      <c r="RNP311" s="80"/>
      <c r="RNQ311" s="80"/>
      <c r="RNR311" s="80"/>
      <c r="RNS311" s="80"/>
      <c r="RNT311" s="80"/>
      <c r="RNU311" s="80"/>
      <c r="RNV311" s="80"/>
      <c r="RNW311" s="80"/>
      <c r="RNX311" s="80"/>
      <c r="RNY311" s="80"/>
      <c r="RNZ311" s="80"/>
      <c r="ROA311" s="80"/>
      <c r="ROB311" s="80"/>
      <c r="ROC311" s="80"/>
      <c r="ROD311" s="80"/>
      <c r="ROE311" s="80"/>
      <c r="ROF311" s="80"/>
      <c r="ROG311" s="80"/>
      <c r="ROH311" s="80"/>
      <c r="ROI311" s="80"/>
      <c r="ROJ311" s="80"/>
      <c r="ROK311" s="80"/>
      <c r="ROL311" s="80"/>
      <c r="ROM311" s="80"/>
      <c r="RON311" s="80"/>
      <c r="ROO311" s="80"/>
      <c r="ROP311" s="80"/>
      <c r="ROQ311" s="80"/>
      <c r="ROR311" s="80"/>
      <c r="ROS311" s="80"/>
      <c r="ROT311" s="80"/>
      <c r="ROU311" s="80"/>
      <c r="ROV311" s="80"/>
      <c r="ROW311" s="80"/>
      <c r="ROX311" s="80"/>
      <c r="ROY311" s="80"/>
      <c r="ROZ311" s="80"/>
      <c r="RPA311" s="80"/>
      <c r="RPB311" s="80"/>
      <c r="RPC311" s="80"/>
      <c r="RPD311" s="80"/>
      <c r="RPE311" s="80"/>
      <c r="RPF311" s="80"/>
      <c r="RPG311" s="80"/>
      <c r="RPH311" s="80"/>
      <c r="RPI311" s="80"/>
      <c r="RPJ311" s="80"/>
      <c r="RPK311" s="80"/>
      <c r="RPL311" s="80"/>
      <c r="RPM311" s="80"/>
      <c r="RPN311" s="80"/>
      <c r="RPO311" s="80"/>
      <c r="RPP311" s="80"/>
      <c r="RPQ311" s="80"/>
      <c r="RPR311" s="80"/>
      <c r="RPS311" s="80"/>
      <c r="RPT311" s="80"/>
      <c r="RPU311" s="80"/>
      <c r="RPV311" s="80"/>
      <c r="RPW311" s="80"/>
      <c r="RPX311" s="80"/>
      <c r="RPY311" s="80"/>
      <c r="RPZ311" s="80"/>
      <c r="RQA311" s="80"/>
      <c r="RQB311" s="80"/>
      <c r="RQC311" s="80"/>
      <c r="RQD311" s="80"/>
      <c r="RQE311" s="80"/>
      <c r="RQF311" s="80"/>
      <c r="RQG311" s="80"/>
      <c r="RQH311" s="80"/>
      <c r="RQI311" s="80"/>
      <c r="RQJ311" s="80"/>
      <c r="RQK311" s="80"/>
      <c r="RQL311" s="80"/>
      <c r="RQM311" s="80"/>
      <c r="RQN311" s="80"/>
      <c r="RQO311" s="80"/>
      <c r="RQP311" s="80"/>
      <c r="RQQ311" s="80"/>
      <c r="RQR311" s="80"/>
      <c r="RQS311" s="80"/>
      <c r="RQT311" s="80"/>
      <c r="RQU311" s="80"/>
      <c r="RQV311" s="80"/>
      <c r="RQW311" s="80"/>
      <c r="RQX311" s="80"/>
      <c r="RQY311" s="80"/>
      <c r="RQZ311" s="80"/>
      <c r="RRA311" s="80"/>
      <c r="RRB311" s="80"/>
      <c r="RRC311" s="80"/>
      <c r="RRD311" s="80"/>
      <c r="RRE311" s="80"/>
      <c r="RRF311" s="80"/>
      <c r="RRG311" s="80"/>
      <c r="RRH311" s="80"/>
      <c r="RRI311" s="80"/>
      <c r="RRJ311" s="80"/>
      <c r="RRK311" s="80"/>
      <c r="RRL311" s="80"/>
      <c r="RRM311" s="80"/>
      <c r="RRN311" s="80"/>
      <c r="RRO311" s="80"/>
      <c r="RRP311" s="80"/>
      <c r="RRQ311" s="80"/>
      <c r="RRR311" s="80"/>
      <c r="RRS311" s="80"/>
      <c r="RRT311" s="80"/>
      <c r="RRU311" s="80"/>
      <c r="RRV311" s="80"/>
      <c r="RRW311" s="80"/>
      <c r="RRX311" s="80"/>
      <c r="RRY311" s="80"/>
      <c r="RRZ311" s="80"/>
      <c r="RSA311" s="80"/>
      <c r="RSB311" s="80"/>
      <c r="RSC311" s="80"/>
      <c r="RSD311" s="80"/>
      <c r="RSE311" s="80"/>
      <c r="RSF311" s="80"/>
      <c r="RSG311" s="80"/>
      <c r="RSH311" s="80"/>
      <c r="RSI311" s="80"/>
      <c r="RSJ311" s="80"/>
      <c r="RSK311" s="80"/>
      <c r="RSL311" s="80"/>
      <c r="RSM311" s="80"/>
      <c r="RSN311" s="80"/>
      <c r="RSO311" s="80"/>
      <c r="RSP311" s="80"/>
      <c r="RSQ311" s="80"/>
      <c r="RSR311" s="80"/>
      <c r="RSS311" s="80"/>
      <c r="RST311" s="80"/>
      <c r="RSU311" s="80"/>
      <c r="RSV311" s="80"/>
      <c r="RSW311" s="80"/>
      <c r="RSX311" s="80"/>
      <c r="RSY311" s="80"/>
      <c r="RSZ311" s="80"/>
      <c r="RTA311" s="80"/>
      <c r="RTB311" s="80"/>
      <c r="RTC311" s="80"/>
      <c r="RTD311" s="80"/>
      <c r="RTE311" s="80"/>
      <c r="RTF311" s="80"/>
      <c r="RTG311" s="80"/>
      <c r="RTH311" s="80"/>
      <c r="RTI311" s="80"/>
      <c r="RTJ311" s="80"/>
      <c r="RTK311" s="80"/>
      <c r="RTL311" s="80"/>
      <c r="RTM311" s="80"/>
      <c r="RTN311" s="80"/>
      <c r="RTO311" s="80"/>
      <c r="RTP311" s="80"/>
      <c r="RTQ311" s="80"/>
      <c r="RTR311" s="80"/>
      <c r="RTS311" s="80"/>
      <c r="RTT311" s="80"/>
      <c r="RTU311" s="80"/>
      <c r="RTV311" s="80"/>
      <c r="RTW311" s="80"/>
      <c r="RTX311" s="80"/>
      <c r="RTY311" s="80"/>
      <c r="RTZ311" s="80"/>
      <c r="RUA311" s="80"/>
      <c r="RUB311" s="80"/>
      <c r="RUC311" s="80"/>
      <c r="RUD311" s="80"/>
      <c r="RUE311" s="80"/>
      <c r="RUF311" s="80"/>
      <c r="RUG311" s="80"/>
      <c r="RUH311" s="80"/>
      <c r="RUI311" s="80"/>
      <c r="RUJ311" s="80"/>
      <c r="RUK311" s="80"/>
      <c r="RUL311" s="80"/>
      <c r="RUM311" s="80"/>
      <c r="RUN311" s="80"/>
      <c r="RUO311" s="80"/>
      <c r="RUP311" s="80"/>
      <c r="RUQ311" s="80"/>
      <c r="RUR311" s="80"/>
      <c r="RUS311" s="80"/>
      <c r="RUT311" s="80"/>
      <c r="RUU311" s="80"/>
      <c r="RUV311" s="80"/>
      <c r="RUW311" s="80"/>
      <c r="RUX311" s="80"/>
      <c r="RUY311" s="80"/>
      <c r="RUZ311" s="80"/>
      <c r="RVA311" s="80"/>
      <c r="RVB311" s="80"/>
      <c r="RVC311" s="80"/>
      <c r="RVD311" s="80"/>
      <c r="RVE311" s="80"/>
      <c r="RVF311" s="80"/>
      <c r="RVG311" s="80"/>
      <c r="RVH311" s="80"/>
      <c r="RVI311" s="80"/>
      <c r="RVJ311" s="80"/>
      <c r="RVK311" s="80"/>
      <c r="RVL311" s="80"/>
      <c r="RVM311" s="80"/>
      <c r="RVN311" s="80"/>
      <c r="RVO311" s="80"/>
      <c r="RVP311" s="80"/>
      <c r="RVQ311" s="80"/>
      <c r="RVR311" s="80"/>
      <c r="RVS311" s="80"/>
      <c r="RVT311" s="80"/>
      <c r="RVU311" s="80"/>
      <c r="RVV311" s="80"/>
      <c r="RVW311" s="80"/>
      <c r="RVX311" s="80"/>
      <c r="RVY311" s="80"/>
      <c r="RVZ311" s="80"/>
      <c r="RWA311" s="80"/>
      <c r="RWB311" s="80"/>
      <c r="RWC311" s="80"/>
      <c r="RWD311" s="80"/>
      <c r="RWE311" s="80"/>
      <c r="RWF311" s="80"/>
      <c r="RWG311" s="80"/>
      <c r="RWH311" s="80"/>
      <c r="RWI311" s="80"/>
      <c r="RWJ311" s="80"/>
      <c r="RWK311" s="80"/>
      <c r="RWL311" s="80"/>
      <c r="RWM311" s="80"/>
      <c r="RWN311" s="80"/>
      <c r="RWO311" s="80"/>
      <c r="RWP311" s="80"/>
      <c r="RWQ311" s="80"/>
      <c r="RWR311" s="80"/>
      <c r="RWS311" s="80"/>
      <c r="RWT311" s="80"/>
      <c r="RWU311" s="80"/>
      <c r="RWV311" s="80"/>
      <c r="RWW311" s="80"/>
      <c r="RWX311" s="80"/>
      <c r="RWY311" s="80"/>
      <c r="RWZ311" s="80"/>
      <c r="RXA311" s="80"/>
      <c r="RXB311" s="80"/>
      <c r="RXC311" s="80"/>
      <c r="RXD311" s="80"/>
      <c r="RXE311" s="80"/>
      <c r="RXF311" s="80"/>
      <c r="RXG311" s="80"/>
      <c r="RXH311" s="80"/>
      <c r="RXI311" s="80"/>
      <c r="RXJ311" s="80"/>
      <c r="RXK311" s="80"/>
      <c r="RXL311" s="80"/>
      <c r="RXM311" s="80"/>
      <c r="RXN311" s="80"/>
      <c r="RXO311" s="80"/>
      <c r="RXP311" s="80"/>
      <c r="RXQ311" s="80"/>
      <c r="RXR311" s="80"/>
      <c r="RXS311" s="80"/>
      <c r="RXT311" s="80"/>
      <c r="RXU311" s="80"/>
      <c r="RXV311" s="80"/>
      <c r="RXW311" s="80"/>
      <c r="RXX311" s="80"/>
      <c r="RXY311" s="80"/>
      <c r="RXZ311" s="80"/>
      <c r="RYA311" s="80"/>
      <c r="RYB311" s="80"/>
      <c r="RYC311" s="80"/>
      <c r="RYD311" s="80"/>
      <c r="RYE311" s="80"/>
      <c r="RYF311" s="80"/>
      <c r="RYG311" s="80"/>
      <c r="RYH311" s="80"/>
      <c r="RYI311" s="80"/>
      <c r="RYJ311" s="80"/>
      <c r="RYK311" s="80"/>
      <c r="RYL311" s="80"/>
      <c r="RYM311" s="80"/>
      <c r="RYN311" s="80"/>
      <c r="RYO311" s="80"/>
      <c r="RYP311" s="80"/>
      <c r="RYQ311" s="80"/>
      <c r="RYR311" s="80"/>
      <c r="RYS311" s="80"/>
      <c r="RYT311" s="80"/>
      <c r="RYU311" s="80"/>
      <c r="RYV311" s="80"/>
      <c r="RYW311" s="80"/>
      <c r="RYX311" s="80"/>
      <c r="RYY311" s="80"/>
      <c r="RYZ311" s="80"/>
      <c r="RZA311" s="80"/>
      <c r="RZB311" s="80"/>
      <c r="RZC311" s="80"/>
      <c r="RZD311" s="80"/>
      <c r="RZE311" s="80"/>
      <c r="RZF311" s="80"/>
      <c r="RZG311" s="80"/>
      <c r="RZH311" s="80"/>
      <c r="RZI311" s="80"/>
      <c r="RZJ311" s="80"/>
      <c r="RZK311" s="80"/>
      <c r="RZL311" s="80"/>
      <c r="RZM311" s="80"/>
      <c r="RZN311" s="80"/>
      <c r="RZO311" s="80"/>
      <c r="RZP311" s="80"/>
      <c r="RZQ311" s="80"/>
      <c r="RZR311" s="80"/>
      <c r="RZS311" s="80"/>
      <c r="RZT311" s="80"/>
      <c r="RZU311" s="80"/>
      <c r="RZV311" s="80"/>
      <c r="RZW311" s="80"/>
      <c r="RZX311" s="80"/>
      <c r="RZY311" s="80"/>
      <c r="RZZ311" s="80"/>
      <c r="SAA311" s="80"/>
      <c r="SAB311" s="80"/>
      <c r="SAC311" s="80"/>
      <c r="SAD311" s="80"/>
      <c r="SAE311" s="80"/>
      <c r="SAF311" s="80"/>
      <c r="SAG311" s="80"/>
      <c r="SAH311" s="80"/>
      <c r="SAI311" s="80"/>
      <c r="SAJ311" s="80"/>
      <c r="SAK311" s="80"/>
      <c r="SAL311" s="80"/>
      <c r="SAM311" s="80"/>
      <c r="SAN311" s="80"/>
      <c r="SAO311" s="80"/>
      <c r="SAP311" s="80"/>
      <c r="SAQ311" s="80"/>
      <c r="SAR311" s="80"/>
      <c r="SAS311" s="80"/>
      <c r="SAT311" s="80"/>
      <c r="SAU311" s="80"/>
      <c r="SAV311" s="80"/>
      <c r="SAW311" s="80"/>
      <c r="SAX311" s="80"/>
      <c r="SAY311" s="80"/>
      <c r="SAZ311" s="80"/>
      <c r="SBA311" s="80"/>
      <c r="SBB311" s="80"/>
      <c r="SBC311" s="80"/>
      <c r="SBD311" s="80"/>
      <c r="SBE311" s="80"/>
      <c r="SBF311" s="80"/>
      <c r="SBG311" s="80"/>
      <c r="SBH311" s="80"/>
      <c r="SBI311" s="80"/>
      <c r="SBJ311" s="80"/>
      <c r="SBK311" s="80"/>
      <c r="SBL311" s="80"/>
      <c r="SBM311" s="80"/>
      <c r="SBN311" s="80"/>
      <c r="SBO311" s="80"/>
      <c r="SBP311" s="80"/>
      <c r="SBQ311" s="80"/>
      <c r="SBR311" s="80"/>
      <c r="SBS311" s="80"/>
      <c r="SBT311" s="80"/>
      <c r="SBU311" s="80"/>
      <c r="SBV311" s="80"/>
      <c r="SBW311" s="80"/>
      <c r="SBX311" s="80"/>
      <c r="SBY311" s="80"/>
      <c r="SBZ311" s="80"/>
      <c r="SCA311" s="80"/>
      <c r="SCB311" s="80"/>
      <c r="SCC311" s="80"/>
      <c r="SCD311" s="80"/>
      <c r="SCE311" s="80"/>
      <c r="SCF311" s="80"/>
      <c r="SCG311" s="80"/>
      <c r="SCH311" s="80"/>
      <c r="SCI311" s="80"/>
      <c r="SCJ311" s="80"/>
      <c r="SCK311" s="80"/>
      <c r="SCL311" s="80"/>
      <c r="SCM311" s="80"/>
      <c r="SCN311" s="80"/>
      <c r="SCO311" s="80"/>
      <c r="SCP311" s="80"/>
      <c r="SCQ311" s="80"/>
      <c r="SCR311" s="80"/>
      <c r="SCS311" s="80"/>
      <c r="SCT311" s="80"/>
      <c r="SCU311" s="80"/>
      <c r="SCV311" s="80"/>
      <c r="SCW311" s="80"/>
      <c r="SCX311" s="80"/>
      <c r="SCY311" s="80"/>
      <c r="SCZ311" s="80"/>
      <c r="SDA311" s="80"/>
      <c r="SDB311" s="80"/>
      <c r="SDC311" s="80"/>
      <c r="SDD311" s="80"/>
      <c r="SDE311" s="80"/>
      <c r="SDF311" s="80"/>
      <c r="SDG311" s="80"/>
      <c r="SDH311" s="80"/>
      <c r="SDI311" s="80"/>
      <c r="SDJ311" s="80"/>
      <c r="SDK311" s="80"/>
      <c r="SDL311" s="80"/>
      <c r="SDM311" s="80"/>
      <c r="SDN311" s="80"/>
      <c r="SDO311" s="80"/>
      <c r="SDP311" s="80"/>
      <c r="SDQ311" s="80"/>
      <c r="SDR311" s="80"/>
      <c r="SDS311" s="80"/>
      <c r="SDT311" s="80"/>
      <c r="SDU311" s="80"/>
      <c r="SDV311" s="80"/>
      <c r="SDW311" s="80"/>
      <c r="SDX311" s="80"/>
      <c r="SDY311" s="80"/>
      <c r="SDZ311" s="80"/>
      <c r="SEA311" s="80"/>
      <c r="SEB311" s="80"/>
      <c r="SEC311" s="80"/>
      <c r="SED311" s="80"/>
      <c r="SEE311" s="80"/>
      <c r="SEF311" s="80"/>
      <c r="SEG311" s="80"/>
      <c r="SEH311" s="80"/>
      <c r="SEI311" s="80"/>
      <c r="SEJ311" s="80"/>
      <c r="SEK311" s="80"/>
      <c r="SEL311" s="80"/>
      <c r="SEM311" s="80"/>
      <c r="SEN311" s="80"/>
      <c r="SEO311" s="80"/>
      <c r="SEP311" s="80"/>
      <c r="SEQ311" s="80"/>
      <c r="SER311" s="80"/>
      <c r="SES311" s="80"/>
      <c r="SET311" s="80"/>
      <c r="SEU311" s="80"/>
      <c r="SEV311" s="80"/>
      <c r="SEW311" s="80"/>
      <c r="SEX311" s="80"/>
      <c r="SEY311" s="80"/>
      <c r="SEZ311" s="80"/>
      <c r="SFA311" s="80"/>
      <c r="SFB311" s="80"/>
      <c r="SFC311" s="80"/>
      <c r="SFD311" s="80"/>
      <c r="SFE311" s="80"/>
      <c r="SFF311" s="80"/>
      <c r="SFG311" s="80"/>
      <c r="SFH311" s="80"/>
      <c r="SFI311" s="80"/>
      <c r="SFJ311" s="80"/>
      <c r="SFK311" s="80"/>
      <c r="SFL311" s="80"/>
      <c r="SFM311" s="80"/>
      <c r="SFN311" s="80"/>
      <c r="SFO311" s="80"/>
      <c r="SFP311" s="80"/>
      <c r="SFQ311" s="80"/>
      <c r="SFR311" s="80"/>
      <c r="SFS311" s="80"/>
      <c r="SFT311" s="80"/>
      <c r="SFU311" s="80"/>
      <c r="SFV311" s="80"/>
      <c r="SFW311" s="80"/>
      <c r="SFX311" s="80"/>
      <c r="SFY311" s="80"/>
      <c r="SFZ311" s="80"/>
      <c r="SGA311" s="80"/>
      <c r="SGB311" s="80"/>
      <c r="SGC311" s="80"/>
      <c r="SGD311" s="80"/>
      <c r="SGE311" s="80"/>
      <c r="SGF311" s="80"/>
      <c r="SGG311" s="80"/>
      <c r="SGH311" s="80"/>
      <c r="SGI311" s="80"/>
      <c r="SGJ311" s="80"/>
      <c r="SGK311" s="80"/>
      <c r="SGL311" s="80"/>
      <c r="SGM311" s="80"/>
      <c r="SGN311" s="80"/>
      <c r="SGO311" s="80"/>
      <c r="SGP311" s="80"/>
      <c r="SGQ311" s="80"/>
      <c r="SGR311" s="80"/>
      <c r="SGS311" s="80"/>
      <c r="SGT311" s="80"/>
      <c r="SGU311" s="80"/>
      <c r="SGV311" s="80"/>
      <c r="SGW311" s="80"/>
      <c r="SGX311" s="80"/>
      <c r="SGY311" s="80"/>
      <c r="SGZ311" s="80"/>
      <c r="SHA311" s="80"/>
      <c r="SHB311" s="80"/>
      <c r="SHC311" s="80"/>
      <c r="SHD311" s="80"/>
      <c r="SHE311" s="80"/>
      <c r="SHF311" s="80"/>
      <c r="SHG311" s="80"/>
      <c r="SHH311" s="80"/>
      <c r="SHI311" s="80"/>
      <c r="SHJ311" s="80"/>
      <c r="SHK311" s="80"/>
      <c r="SHL311" s="80"/>
      <c r="SHM311" s="80"/>
      <c r="SHN311" s="80"/>
      <c r="SHO311" s="80"/>
      <c r="SHP311" s="80"/>
      <c r="SHQ311" s="80"/>
      <c r="SHR311" s="80"/>
      <c r="SHS311" s="80"/>
      <c r="SHT311" s="80"/>
      <c r="SHU311" s="80"/>
      <c r="SHV311" s="80"/>
      <c r="SHW311" s="80"/>
      <c r="SHX311" s="80"/>
      <c r="SHY311" s="80"/>
      <c r="SHZ311" s="80"/>
      <c r="SIA311" s="80"/>
      <c r="SIB311" s="80"/>
      <c r="SIC311" s="80"/>
      <c r="SID311" s="80"/>
      <c r="SIE311" s="80"/>
      <c r="SIF311" s="80"/>
      <c r="SIG311" s="80"/>
      <c r="SIH311" s="80"/>
      <c r="SII311" s="80"/>
      <c r="SIJ311" s="80"/>
      <c r="SIK311" s="80"/>
      <c r="SIL311" s="80"/>
      <c r="SIM311" s="80"/>
      <c r="SIN311" s="80"/>
      <c r="SIO311" s="80"/>
      <c r="SIP311" s="80"/>
      <c r="SIQ311" s="80"/>
      <c r="SIR311" s="80"/>
      <c r="SIS311" s="80"/>
      <c r="SIT311" s="80"/>
      <c r="SIU311" s="80"/>
      <c r="SIV311" s="80"/>
      <c r="SIW311" s="80"/>
      <c r="SIX311" s="80"/>
      <c r="SIY311" s="80"/>
      <c r="SIZ311" s="80"/>
      <c r="SJA311" s="80"/>
      <c r="SJB311" s="80"/>
      <c r="SJC311" s="80"/>
      <c r="SJD311" s="80"/>
      <c r="SJE311" s="80"/>
      <c r="SJF311" s="80"/>
      <c r="SJG311" s="80"/>
      <c r="SJH311" s="80"/>
      <c r="SJI311" s="80"/>
      <c r="SJJ311" s="80"/>
      <c r="SJK311" s="80"/>
      <c r="SJL311" s="80"/>
      <c r="SJM311" s="80"/>
      <c r="SJN311" s="80"/>
      <c r="SJO311" s="80"/>
      <c r="SJP311" s="80"/>
      <c r="SJQ311" s="80"/>
      <c r="SJR311" s="80"/>
      <c r="SJS311" s="80"/>
      <c r="SJT311" s="80"/>
      <c r="SJU311" s="80"/>
      <c r="SJV311" s="80"/>
      <c r="SJW311" s="80"/>
      <c r="SJX311" s="80"/>
      <c r="SJY311" s="80"/>
      <c r="SJZ311" s="80"/>
      <c r="SKA311" s="80"/>
      <c r="SKB311" s="80"/>
      <c r="SKC311" s="80"/>
      <c r="SKD311" s="80"/>
      <c r="SKE311" s="80"/>
      <c r="SKF311" s="80"/>
      <c r="SKG311" s="80"/>
      <c r="SKH311" s="80"/>
      <c r="SKI311" s="80"/>
      <c r="SKJ311" s="80"/>
      <c r="SKK311" s="80"/>
      <c r="SKL311" s="80"/>
      <c r="SKM311" s="80"/>
      <c r="SKN311" s="80"/>
      <c r="SKO311" s="80"/>
      <c r="SKP311" s="80"/>
      <c r="SKQ311" s="80"/>
      <c r="SKR311" s="80"/>
      <c r="SKS311" s="80"/>
      <c r="SKT311" s="80"/>
      <c r="SKU311" s="80"/>
      <c r="SKV311" s="80"/>
      <c r="SKW311" s="80"/>
      <c r="SKX311" s="80"/>
      <c r="SKY311" s="80"/>
      <c r="SKZ311" s="80"/>
      <c r="SLA311" s="80"/>
      <c r="SLB311" s="80"/>
      <c r="SLC311" s="80"/>
      <c r="SLD311" s="80"/>
      <c r="SLE311" s="80"/>
      <c r="SLF311" s="80"/>
      <c r="SLG311" s="80"/>
      <c r="SLH311" s="80"/>
      <c r="SLI311" s="80"/>
      <c r="SLJ311" s="80"/>
      <c r="SLK311" s="80"/>
      <c r="SLL311" s="80"/>
      <c r="SLM311" s="80"/>
      <c r="SLN311" s="80"/>
      <c r="SLO311" s="80"/>
      <c r="SLP311" s="80"/>
      <c r="SLQ311" s="80"/>
      <c r="SLR311" s="80"/>
      <c r="SLS311" s="80"/>
      <c r="SLT311" s="80"/>
      <c r="SLU311" s="80"/>
      <c r="SLV311" s="80"/>
      <c r="SLW311" s="80"/>
      <c r="SLX311" s="80"/>
      <c r="SLY311" s="80"/>
      <c r="SLZ311" s="80"/>
      <c r="SMA311" s="80"/>
      <c r="SMB311" s="80"/>
      <c r="SMC311" s="80"/>
      <c r="SMD311" s="80"/>
      <c r="SME311" s="80"/>
      <c r="SMF311" s="80"/>
      <c r="SMG311" s="80"/>
      <c r="SMH311" s="80"/>
      <c r="SMI311" s="80"/>
      <c r="SMJ311" s="80"/>
      <c r="SMK311" s="80"/>
      <c r="SML311" s="80"/>
      <c r="SMM311" s="80"/>
      <c r="SMN311" s="80"/>
      <c r="SMO311" s="80"/>
      <c r="SMP311" s="80"/>
      <c r="SMQ311" s="80"/>
      <c r="SMR311" s="80"/>
      <c r="SMS311" s="80"/>
      <c r="SMT311" s="80"/>
      <c r="SMU311" s="80"/>
      <c r="SMV311" s="80"/>
      <c r="SMW311" s="80"/>
      <c r="SMX311" s="80"/>
      <c r="SMY311" s="80"/>
      <c r="SMZ311" s="80"/>
      <c r="SNA311" s="80"/>
      <c r="SNB311" s="80"/>
      <c r="SNC311" s="80"/>
      <c r="SND311" s="80"/>
      <c r="SNE311" s="80"/>
      <c r="SNF311" s="80"/>
      <c r="SNG311" s="80"/>
      <c r="SNH311" s="80"/>
      <c r="SNI311" s="80"/>
      <c r="SNJ311" s="80"/>
      <c r="SNK311" s="80"/>
      <c r="SNL311" s="80"/>
      <c r="SNM311" s="80"/>
      <c r="SNN311" s="80"/>
      <c r="SNO311" s="80"/>
      <c r="SNP311" s="80"/>
      <c r="SNQ311" s="80"/>
      <c r="SNR311" s="80"/>
      <c r="SNS311" s="80"/>
      <c r="SNT311" s="80"/>
      <c r="SNU311" s="80"/>
      <c r="SNV311" s="80"/>
      <c r="SNW311" s="80"/>
      <c r="SNX311" s="80"/>
      <c r="SNY311" s="80"/>
      <c r="SNZ311" s="80"/>
      <c r="SOA311" s="80"/>
      <c r="SOB311" s="80"/>
      <c r="SOC311" s="80"/>
      <c r="SOD311" s="80"/>
      <c r="SOE311" s="80"/>
      <c r="SOF311" s="80"/>
      <c r="SOG311" s="80"/>
      <c r="SOH311" s="80"/>
      <c r="SOI311" s="80"/>
      <c r="SOJ311" s="80"/>
      <c r="SOK311" s="80"/>
      <c r="SOL311" s="80"/>
      <c r="SOM311" s="80"/>
      <c r="SON311" s="80"/>
      <c r="SOO311" s="80"/>
      <c r="SOP311" s="80"/>
      <c r="SOQ311" s="80"/>
      <c r="SOR311" s="80"/>
      <c r="SOS311" s="80"/>
      <c r="SOT311" s="80"/>
      <c r="SOU311" s="80"/>
      <c r="SOV311" s="80"/>
      <c r="SOW311" s="80"/>
      <c r="SOX311" s="80"/>
      <c r="SOY311" s="80"/>
      <c r="SOZ311" s="80"/>
      <c r="SPA311" s="80"/>
      <c r="SPB311" s="80"/>
      <c r="SPC311" s="80"/>
      <c r="SPD311" s="80"/>
      <c r="SPE311" s="80"/>
      <c r="SPF311" s="80"/>
      <c r="SPG311" s="80"/>
      <c r="SPH311" s="80"/>
      <c r="SPI311" s="80"/>
      <c r="SPJ311" s="80"/>
      <c r="SPK311" s="80"/>
      <c r="SPL311" s="80"/>
      <c r="SPM311" s="80"/>
      <c r="SPN311" s="80"/>
      <c r="SPO311" s="80"/>
      <c r="SPP311" s="80"/>
      <c r="SPQ311" s="80"/>
      <c r="SPR311" s="80"/>
      <c r="SPS311" s="80"/>
      <c r="SPT311" s="80"/>
      <c r="SPU311" s="80"/>
      <c r="SPV311" s="80"/>
      <c r="SPW311" s="80"/>
      <c r="SPX311" s="80"/>
      <c r="SPY311" s="80"/>
      <c r="SPZ311" s="80"/>
      <c r="SQA311" s="80"/>
      <c r="SQB311" s="80"/>
      <c r="SQC311" s="80"/>
      <c r="SQD311" s="80"/>
      <c r="SQE311" s="80"/>
      <c r="SQF311" s="80"/>
      <c r="SQG311" s="80"/>
      <c r="SQH311" s="80"/>
      <c r="SQI311" s="80"/>
      <c r="SQJ311" s="80"/>
      <c r="SQK311" s="80"/>
      <c r="SQL311" s="80"/>
      <c r="SQM311" s="80"/>
      <c r="SQN311" s="80"/>
      <c r="SQO311" s="80"/>
      <c r="SQP311" s="80"/>
      <c r="SQQ311" s="80"/>
      <c r="SQR311" s="80"/>
      <c r="SQS311" s="80"/>
      <c r="SQT311" s="80"/>
      <c r="SQU311" s="80"/>
      <c r="SQV311" s="80"/>
      <c r="SQW311" s="80"/>
      <c r="SQX311" s="80"/>
      <c r="SQY311" s="80"/>
      <c r="SQZ311" s="80"/>
      <c r="SRA311" s="80"/>
      <c r="SRB311" s="80"/>
      <c r="SRC311" s="80"/>
      <c r="SRD311" s="80"/>
      <c r="SRE311" s="80"/>
      <c r="SRF311" s="80"/>
      <c r="SRG311" s="80"/>
      <c r="SRH311" s="80"/>
      <c r="SRI311" s="80"/>
      <c r="SRJ311" s="80"/>
      <c r="SRK311" s="80"/>
      <c r="SRL311" s="80"/>
      <c r="SRM311" s="80"/>
      <c r="SRN311" s="80"/>
      <c r="SRO311" s="80"/>
      <c r="SRP311" s="80"/>
      <c r="SRQ311" s="80"/>
      <c r="SRR311" s="80"/>
      <c r="SRS311" s="80"/>
      <c r="SRT311" s="80"/>
      <c r="SRU311" s="80"/>
      <c r="SRV311" s="80"/>
      <c r="SRW311" s="80"/>
      <c r="SRX311" s="80"/>
      <c r="SRY311" s="80"/>
      <c r="SRZ311" s="80"/>
      <c r="SSA311" s="80"/>
      <c r="SSB311" s="80"/>
      <c r="SSC311" s="80"/>
      <c r="SSD311" s="80"/>
      <c r="SSE311" s="80"/>
      <c r="SSF311" s="80"/>
      <c r="SSG311" s="80"/>
      <c r="SSH311" s="80"/>
      <c r="SSI311" s="80"/>
      <c r="SSJ311" s="80"/>
      <c r="SSK311" s="80"/>
      <c r="SSL311" s="80"/>
      <c r="SSM311" s="80"/>
      <c r="SSN311" s="80"/>
      <c r="SSO311" s="80"/>
      <c r="SSP311" s="80"/>
      <c r="SSQ311" s="80"/>
      <c r="SSR311" s="80"/>
      <c r="SSS311" s="80"/>
      <c r="SST311" s="80"/>
      <c r="SSU311" s="80"/>
      <c r="SSV311" s="80"/>
      <c r="SSW311" s="80"/>
      <c r="SSX311" s="80"/>
      <c r="SSY311" s="80"/>
      <c r="SSZ311" s="80"/>
      <c r="STA311" s="80"/>
      <c r="STB311" s="80"/>
      <c r="STC311" s="80"/>
      <c r="STD311" s="80"/>
      <c r="STE311" s="80"/>
      <c r="STF311" s="80"/>
      <c r="STG311" s="80"/>
      <c r="STH311" s="80"/>
      <c r="STI311" s="80"/>
      <c r="STJ311" s="80"/>
      <c r="STK311" s="80"/>
      <c r="STL311" s="80"/>
      <c r="STM311" s="80"/>
      <c r="STN311" s="80"/>
      <c r="STO311" s="80"/>
      <c r="STP311" s="80"/>
      <c r="STQ311" s="80"/>
      <c r="STR311" s="80"/>
      <c r="STS311" s="80"/>
      <c r="STT311" s="80"/>
      <c r="STU311" s="80"/>
      <c r="STV311" s="80"/>
      <c r="STW311" s="80"/>
      <c r="STX311" s="80"/>
      <c r="STY311" s="80"/>
      <c r="STZ311" s="80"/>
      <c r="SUA311" s="80"/>
      <c r="SUB311" s="80"/>
      <c r="SUC311" s="80"/>
      <c r="SUD311" s="80"/>
      <c r="SUE311" s="80"/>
      <c r="SUF311" s="80"/>
      <c r="SUG311" s="80"/>
      <c r="SUH311" s="80"/>
      <c r="SUI311" s="80"/>
      <c r="SUJ311" s="80"/>
      <c r="SUK311" s="80"/>
      <c r="SUL311" s="80"/>
      <c r="SUM311" s="80"/>
      <c r="SUN311" s="80"/>
      <c r="SUO311" s="80"/>
      <c r="SUP311" s="80"/>
      <c r="SUQ311" s="80"/>
      <c r="SUR311" s="80"/>
      <c r="SUS311" s="80"/>
      <c r="SUT311" s="80"/>
      <c r="SUU311" s="80"/>
      <c r="SUV311" s="80"/>
      <c r="SUW311" s="80"/>
      <c r="SUX311" s="80"/>
      <c r="SUY311" s="80"/>
      <c r="SUZ311" s="80"/>
      <c r="SVA311" s="80"/>
      <c r="SVB311" s="80"/>
      <c r="SVC311" s="80"/>
      <c r="SVD311" s="80"/>
      <c r="SVE311" s="80"/>
      <c r="SVF311" s="80"/>
      <c r="SVG311" s="80"/>
      <c r="SVH311" s="80"/>
      <c r="SVI311" s="80"/>
      <c r="SVJ311" s="80"/>
      <c r="SVK311" s="80"/>
      <c r="SVL311" s="80"/>
      <c r="SVM311" s="80"/>
      <c r="SVN311" s="80"/>
      <c r="SVO311" s="80"/>
      <c r="SVP311" s="80"/>
      <c r="SVQ311" s="80"/>
      <c r="SVR311" s="80"/>
      <c r="SVS311" s="80"/>
      <c r="SVT311" s="80"/>
      <c r="SVU311" s="80"/>
      <c r="SVV311" s="80"/>
      <c r="SVW311" s="80"/>
      <c r="SVX311" s="80"/>
      <c r="SVY311" s="80"/>
      <c r="SVZ311" s="80"/>
      <c r="SWA311" s="80"/>
      <c r="SWB311" s="80"/>
      <c r="SWC311" s="80"/>
      <c r="SWD311" s="80"/>
      <c r="SWE311" s="80"/>
      <c r="SWF311" s="80"/>
      <c r="SWG311" s="80"/>
      <c r="SWH311" s="80"/>
      <c r="SWI311" s="80"/>
      <c r="SWJ311" s="80"/>
      <c r="SWK311" s="80"/>
      <c r="SWL311" s="80"/>
      <c r="SWM311" s="80"/>
      <c r="SWN311" s="80"/>
      <c r="SWO311" s="80"/>
      <c r="SWP311" s="80"/>
      <c r="SWQ311" s="80"/>
      <c r="SWR311" s="80"/>
      <c r="SWS311" s="80"/>
      <c r="SWT311" s="80"/>
      <c r="SWU311" s="80"/>
      <c r="SWV311" s="80"/>
      <c r="SWW311" s="80"/>
      <c r="SWX311" s="80"/>
      <c r="SWY311" s="80"/>
      <c r="SWZ311" s="80"/>
      <c r="SXA311" s="80"/>
      <c r="SXB311" s="80"/>
      <c r="SXC311" s="80"/>
      <c r="SXD311" s="80"/>
      <c r="SXE311" s="80"/>
      <c r="SXF311" s="80"/>
      <c r="SXG311" s="80"/>
      <c r="SXH311" s="80"/>
      <c r="SXI311" s="80"/>
      <c r="SXJ311" s="80"/>
      <c r="SXK311" s="80"/>
      <c r="SXL311" s="80"/>
      <c r="SXM311" s="80"/>
      <c r="SXN311" s="80"/>
      <c r="SXO311" s="80"/>
      <c r="SXP311" s="80"/>
      <c r="SXQ311" s="80"/>
      <c r="SXR311" s="80"/>
      <c r="SXS311" s="80"/>
      <c r="SXT311" s="80"/>
      <c r="SXU311" s="80"/>
      <c r="SXV311" s="80"/>
      <c r="SXW311" s="80"/>
      <c r="SXX311" s="80"/>
      <c r="SXY311" s="80"/>
      <c r="SXZ311" s="80"/>
      <c r="SYA311" s="80"/>
      <c r="SYB311" s="80"/>
      <c r="SYC311" s="80"/>
      <c r="SYD311" s="80"/>
      <c r="SYE311" s="80"/>
      <c r="SYF311" s="80"/>
      <c r="SYG311" s="80"/>
      <c r="SYH311" s="80"/>
      <c r="SYI311" s="80"/>
      <c r="SYJ311" s="80"/>
      <c r="SYK311" s="80"/>
      <c r="SYL311" s="80"/>
      <c r="SYM311" s="80"/>
      <c r="SYN311" s="80"/>
      <c r="SYO311" s="80"/>
      <c r="SYP311" s="80"/>
      <c r="SYQ311" s="80"/>
      <c r="SYR311" s="80"/>
      <c r="SYS311" s="80"/>
      <c r="SYT311" s="80"/>
      <c r="SYU311" s="80"/>
      <c r="SYV311" s="80"/>
      <c r="SYW311" s="80"/>
      <c r="SYX311" s="80"/>
      <c r="SYY311" s="80"/>
      <c r="SYZ311" s="80"/>
      <c r="SZA311" s="80"/>
      <c r="SZB311" s="80"/>
      <c r="SZC311" s="80"/>
      <c r="SZD311" s="80"/>
      <c r="SZE311" s="80"/>
      <c r="SZF311" s="80"/>
      <c r="SZG311" s="80"/>
      <c r="SZH311" s="80"/>
      <c r="SZI311" s="80"/>
      <c r="SZJ311" s="80"/>
      <c r="SZK311" s="80"/>
      <c r="SZL311" s="80"/>
      <c r="SZM311" s="80"/>
      <c r="SZN311" s="80"/>
      <c r="SZO311" s="80"/>
      <c r="SZP311" s="80"/>
      <c r="SZQ311" s="80"/>
      <c r="SZR311" s="80"/>
      <c r="SZS311" s="80"/>
      <c r="SZT311" s="80"/>
      <c r="SZU311" s="80"/>
      <c r="SZV311" s="80"/>
      <c r="SZW311" s="80"/>
      <c r="SZX311" s="80"/>
      <c r="SZY311" s="80"/>
      <c r="SZZ311" s="80"/>
      <c r="TAA311" s="80"/>
      <c r="TAB311" s="80"/>
      <c r="TAC311" s="80"/>
      <c r="TAD311" s="80"/>
      <c r="TAE311" s="80"/>
      <c r="TAF311" s="80"/>
      <c r="TAG311" s="80"/>
      <c r="TAH311" s="80"/>
      <c r="TAI311" s="80"/>
      <c r="TAJ311" s="80"/>
      <c r="TAK311" s="80"/>
      <c r="TAL311" s="80"/>
      <c r="TAM311" s="80"/>
      <c r="TAN311" s="80"/>
      <c r="TAO311" s="80"/>
      <c r="TAP311" s="80"/>
      <c r="TAQ311" s="80"/>
      <c r="TAR311" s="80"/>
      <c r="TAS311" s="80"/>
      <c r="TAT311" s="80"/>
      <c r="TAU311" s="80"/>
      <c r="TAV311" s="80"/>
      <c r="TAW311" s="80"/>
      <c r="TAX311" s="80"/>
      <c r="TAY311" s="80"/>
      <c r="TAZ311" s="80"/>
      <c r="TBA311" s="80"/>
      <c r="TBB311" s="80"/>
      <c r="TBC311" s="80"/>
      <c r="TBD311" s="80"/>
      <c r="TBE311" s="80"/>
      <c r="TBF311" s="80"/>
      <c r="TBG311" s="80"/>
      <c r="TBH311" s="80"/>
      <c r="TBI311" s="80"/>
      <c r="TBJ311" s="80"/>
      <c r="TBK311" s="80"/>
      <c r="TBL311" s="80"/>
      <c r="TBM311" s="80"/>
      <c r="TBN311" s="80"/>
      <c r="TBO311" s="80"/>
      <c r="TBP311" s="80"/>
      <c r="TBQ311" s="80"/>
      <c r="TBR311" s="80"/>
      <c r="TBS311" s="80"/>
      <c r="TBT311" s="80"/>
      <c r="TBU311" s="80"/>
      <c r="TBV311" s="80"/>
      <c r="TBW311" s="80"/>
      <c r="TBX311" s="80"/>
      <c r="TBY311" s="80"/>
      <c r="TBZ311" s="80"/>
      <c r="TCA311" s="80"/>
      <c r="TCB311" s="80"/>
      <c r="TCC311" s="80"/>
      <c r="TCD311" s="80"/>
      <c r="TCE311" s="80"/>
      <c r="TCF311" s="80"/>
      <c r="TCG311" s="80"/>
      <c r="TCH311" s="80"/>
      <c r="TCI311" s="80"/>
      <c r="TCJ311" s="80"/>
      <c r="TCK311" s="80"/>
      <c r="TCL311" s="80"/>
      <c r="TCM311" s="80"/>
      <c r="TCN311" s="80"/>
      <c r="TCO311" s="80"/>
      <c r="TCP311" s="80"/>
      <c r="TCQ311" s="80"/>
      <c r="TCR311" s="80"/>
      <c r="TCS311" s="80"/>
      <c r="TCT311" s="80"/>
      <c r="TCU311" s="80"/>
      <c r="TCV311" s="80"/>
      <c r="TCW311" s="80"/>
      <c r="TCX311" s="80"/>
      <c r="TCY311" s="80"/>
      <c r="TCZ311" s="80"/>
      <c r="TDA311" s="80"/>
      <c r="TDB311" s="80"/>
      <c r="TDC311" s="80"/>
      <c r="TDD311" s="80"/>
      <c r="TDE311" s="80"/>
      <c r="TDF311" s="80"/>
      <c r="TDG311" s="80"/>
      <c r="TDH311" s="80"/>
      <c r="TDI311" s="80"/>
      <c r="TDJ311" s="80"/>
      <c r="TDK311" s="80"/>
      <c r="TDL311" s="80"/>
      <c r="TDM311" s="80"/>
      <c r="TDN311" s="80"/>
      <c r="TDO311" s="80"/>
      <c r="TDP311" s="80"/>
      <c r="TDQ311" s="80"/>
      <c r="TDR311" s="80"/>
      <c r="TDS311" s="80"/>
      <c r="TDT311" s="80"/>
      <c r="TDU311" s="80"/>
      <c r="TDV311" s="80"/>
      <c r="TDW311" s="80"/>
      <c r="TDX311" s="80"/>
      <c r="TDY311" s="80"/>
      <c r="TDZ311" s="80"/>
      <c r="TEA311" s="80"/>
      <c r="TEB311" s="80"/>
      <c r="TEC311" s="80"/>
      <c r="TED311" s="80"/>
      <c r="TEE311" s="80"/>
      <c r="TEF311" s="80"/>
      <c r="TEG311" s="80"/>
      <c r="TEH311" s="80"/>
      <c r="TEI311" s="80"/>
      <c r="TEJ311" s="80"/>
      <c r="TEK311" s="80"/>
      <c r="TEL311" s="80"/>
      <c r="TEM311" s="80"/>
      <c r="TEN311" s="80"/>
      <c r="TEO311" s="80"/>
      <c r="TEP311" s="80"/>
      <c r="TEQ311" s="80"/>
      <c r="TER311" s="80"/>
      <c r="TES311" s="80"/>
      <c r="TET311" s="80"/>
      <c r="TEU311" s="80"/>
      <c r="TEV311" s="80"/>
      <c r="TEW311" s="80"/>
      <c r="TEX311" s="80"/>
      <c r="TEY311" s="80"/>
      <c r="TEZ311" s="80"/>
      <c r="TFA311" s="80"/>
      <c r="TFB311" s="80"/>
      <c r="TFC311" s="80"/>
      <c r="TFD311" s="80"/>
      <c r="TFE311" s="80"/>
      <c r="TFF311" s="80"/>
      <c r="TFG311" s="80"/>
      <c r="TFH311" s="80"/>
      <c r="TFI311" s="80"/>
      <c r="TFJ311" s="80"/>
      <c r="TFK311" s="80"/>
      <c r="TFL311" s="80"/>
      <c r="TFM311" s="80"/>
      <c r="TFN311" s="80"/>
      <c r="TFO311" s="80"/>
      <c r="TFP311" s="80"/>
      <c r="TFQ311" s="80"/>
      <c r="TFR311" s="80"/>
      <c r="TFS311" s="80"/>
      <c r="TFT311" s="80"/>
      <c r="TFU311" s="80"/>
      <c r="TFV311" s="80"/>
      <c r="TFW311" s="80"/>
      <c r="TFX311" s="80"/>
      <c r="TFY311" s="80"/>
      <c r="TFZ311" s="80"/>
      <c r="TGA311" s="80"/>
      <c r="TGB311" s="80"/>
      <c r="TGC311" s="80"/>
      <c r="TGD311" s="80"/>
      <c r="TGE311" s="80"/>
      <c r="TGF311" s="80"/>
      <c r="TGG311" s="80"/>
      <c r="TGH311" s="80"/>
      <c r="TGI311" s="80"/>
      <c r="TGJ311" s="80"/>
      <c r="TGK311" s="80"/>
      <c r="TGL311" s="80"/>
      <c r="TGM311" s="80"/>
      <c r="TGN311" s="80"/>
      <c r="TGO311" s="80"/>
      <c r="TGP311" s="80"/>
      <c r="TGQ311" s="80"/>
      <c r="TGR311" s="80"/>
      <c r="TGS311" s="80"/>
      <c r="TGT311" s="80"/>
      <c r="TGU311" s="80"/>
      <c r="TGV311" s="80"/>
      <c r="TGW311" s="80"/>
      <c r="TGX311" s="80"/>
      <c r="TGY311" s="80"/>
      <c r="TGZ311" s="80"/>
      <c r="THA311" s="80"/>
      <c r="THB311" s="80"/>
      <c r="THC311" s="80"/>
      <c r="THD311" s="80"/>
      <c r="THE311" s="80"/>
      <c r="THF311" s="80"/>
      <c r="THG311" s="80"/>
      <c r="THH311" s="80"/>
      <c r="THI311" s="80"/>
      <c r="THJ311" s="80"/>
      <c r="THK311" s="80"/>
      <c r="THL311" s="80"/>
      <c r="THM311" s="80"/>
      <c r="THN311" s="80"/>
      <c r="THO311" s="80"/>
      <c r="THP311" s="80"/>
      <c r="THQ311" s="80"/>
      <c r="THR311" s="80"/>
      <c r="THS311" s="80"/>
      <c r="THT311" s="80"/>
      <c r="THU311" s="80"/>
      <c r="THV311" s="80"/>
      <c r="THW311" s="80"/>
      <c r="THX311" s="80"/>
      <c r="THY311" s="80"/>
      <c r="THZ311" s="80"/>
      <c r="TIA311" s="80"/>
      <c r="TIB311" s="80"/>
      <c r="TIC311" s="80"/>
      <c r="TID311" s="80"/>
      <c r="TIE311" s="80"/>
      <c r="TIF311" s="80"/>
      <c r="TIG311" s="80"/>
      <c r="TIH311" s="80"/>
      <c r="TII311" s="80"/>
      <c r="TIJ311" s="80"/>
      <c r="TIK311" s="80"/>
      <c r="TIL311" s="80"/>
      <c r="TIM311" s="80"/>
      <c r="TIN311" s="80"/>
      <c r="TIO311" s="80"/>
      <c r="TIP311" s="80"/>
      <c r="TIQ311" s="80"/>
      <c r="TIR311" s="80"/>
      <c r="TIS311" s="80"/>
      <c r="TIT311" s="80"/>
      <c r="TIU311" s="80"/>
      <c r="TIV311" s="80"/>
      <c r="TIW311" s="80"/>
      <c r="TIX311" s="80"/>
      <c r="TIY311" s="80"/>
      <c r="TIZ311" s="80"/>
      <c r="TJA311" s="80"/>
      <c r="TJB311" s="80"/>
      <c r="TJC311" s="80"/>
      <c r="TJD311" s="80"/>
      <c r="TJE311" s="80"/>
      <c r="TJF311" s="80"/>
      <c r="TJG311" s="80"/>
      <c r="TJH311" s="80"/>
      <c r="TJI311" s="80"/>
      <c r="TJJ311" s="80"/>
      <c r="TJK311" s="80"/>
      <c r="TJL311" s="80"/>
      <c r="TJM311" s="80"/>
      <c r="TJN311" s="80"/>
      <c r="TJO311" s="80"/>
      <c r="TJP311" s="80"/>
      <c r="TJQ311" s="80"/>
      <c r="TJR311" s="80"/>
      <c r="TJS311" s="80"/>
      <c r="TJT311" s="80"/>
      <c r="TJU311" s="80"/>
      <c r="TJV311" s="80"/>
      <c r="TJW311" s="80"/>
      <c r="TJX311" s="80"/>
      <c r="TJY311" s="80"/>
      <c r="TJZ311" s="80"/>
      <c r="TKA311" s="80"/>
      <c r="TKB311" s="80"/>
      <c r="TKC311" s="80"/>
      <c r="TKD311" s="80"/>
      <c r="TKE311" s="80"/>
      <c r="TKF311" s="80"/>
      <c r="TKG311" s="80"/>
      <c r="TKH311" s="80"/>
      <c r="TKI311" s="80"/>
      <c r="TKJ311" s="80"/>
      <c r="TKK311" s="80"/>
      <c r="TKL311" s="80"/>
      <c r="TKM311" s="80"/>
      <c r="TKN311" s="80"/>
      <c r="TKO311" s="80"/>
      <c r="TKP311" s="80"/>
      <c r="TKQ311" s="80"/>
      <c r="TKR311" s="80"/>
      <c r="TKS311" s="80"/>
      <c r="TKT311" s="80"/>
      <c r="TKU311" s="80"/>
      <c r="TKV311" s="80"/>
      <c r="TKW311" s="80"/>
      <c r="TKX311" s="80"/>
      <c r="TKY311" s="80"/>
      <c r="TKZ311" s="80"/>
      <c r="TLA311" s="80"/>
      <c r="TLB311" s="80"/>
      <c r="TLC311" s="80"/>
      <c r="TLD311" s="80"/>
      <c r="TLE311" s="80"/>
      <c r="TLF311" s="80"/>
      <c r="TLG311" s="80"/>
      <c r="TLH311" s="80"/>
      <c r="TLI311" s="80"/>
      <c r="TLJ311" s="80"/>
      <c r="TLK311" s="80"/>
      <c r="TLL311" s="80"/>
      <c r="TLM311" s="80"/>
      <c r="TLN311" s="80"/>
      <c r="TLO311" s="80"/>
      <c r="TLP311" s="80"/>
      <c r="TLQ311" s="80"/>
      <c r="TLR311" s="80"/>
      <c r="TLS311" s="80"/>
      <c r="TLT311" s="80"/>
      <c r="TLU311" s="80"/>
      <c r="TLV311" s="80"/>
      <c r="TLW311" s="80"/>
      <c r="TLX311" s="80"/>
      <c r="TLY311" s="80"/>
      <c r="TLZ311" s="80"/>
      <c r="TMA311" s="80"/>
      <c r="TMB311" s="80"/>
      <c r="TMC311" s="80"/>
      <c r="TMD311" s="80"/>
      <c r="TME311" s="80"/>
      <c r="TMF311" s="80"/>
      <c r="TMG311" s="80"/>
      <c r="TMH311" s="80"/>
      <c r="TMI311" s="80"/>
      <c r="TMJ311" s="80"/>
      <c r="TMK311" s="80"/>
      <c r="TML311" s="80"/>
      <c r="TMM311" s="80"/>
      <c r="TMN311" s="80"/>
      <c r="TMO311" s="80"/>
      <c r="TMP311" s="80"/>
      <c r="TMQ311" s="80"/>
      <c r="TMR311" s="80"/>
      <c r="TMS311" s="80"/>
      <c r="TMT311" s="80"/>
      <c r="TMU311" s="80"/>
      <c r="TMV311" s="80"/>
      <c r="TMW311" s="80"/>
      <c r="TMX311" s="80"/>
      <c r="TMY311" s="80"/>
      <c r="TMZ311" s="80"/>
      <c r="TNA311" s="80"/>
      <c r="TNB311" s="80"/>
      <c r="TNC311" s="80"/>
      <c r="TND311" s="80"/>
      <c r="TNE311" s="80"/>
      <c r="TNF311" s="80"/>
      <c r="TNG311" s="80"/>
      <c r="TNH311" s="80"/>
      <c r="TNI311" s="80"/>
      <c r="TNJ311" s="80"/>
      <c r="TNK311" s="80"/>
      <c r="TNL311" s="80"/>
      <c r="TNM311" s="80"/>
      <c r="TNN311" s="80"/>
      <c r="TNO311" s="80"/>
      <c r="TNP311" s="80"/>
      <c r="TNQ311" s="80"/>
      <c r="TNR311" s="80"/>
      <c r="TNS311" s="80"/>
      <c r="TNT311" s="80"/>
      <c r="TNU311" s="80"/>
      <c r="TNV311" s="80"/>
      <c r="TNW311" s="80"/>
      <c r="TNX311" s="80"/>
      <c r="TNY311" s="80"/>
      <c r="TNZ311" s="80"/>
      <c r="TOA311" s="80"/>
      <c r="TOB311" s="80"/>
      <c r="TOC311" s="80"/>
      <c r="TOD311" s="80"/>
      <c r="TOE311" s="80"/>
      <c r="TOF311" s="80"/>
      <c r="TOG311" s="80"/>
      <c r="TOH311" s="80"/>
      <c r="TOI311" s="80"/>
      <c r="TOJ311" s="80"/>
      <c r="TOK311" s="80"/>
      <c r="TOL311" s="80"/>
      <c r="TOM311" s="80"/>
      <c r="TON311" s="80"/>
      <c r="TOO311" s="80"/>
      <c r="TOP311" s="80"/>
      <c r="TOQ311" s="80"/>
      <c r="TOR311" s="80"/>
      <c r="TOS311" s="80"/>
      <c r="TOT311" s="80"/>
      <c r="TOU311" s="80"/>
      <c r="TOV311" s="80"/>
      <c r="TOW311" s="80"/>
      <c r="TOX311" s="80"/>
      <c r="TOY311" s="80"/>
      <c r="TOZ311" s="80"/>
      <c r="TPA311" s="80"/>
      <c r="TPB311" s="80"/>
      <c r="TPC311" s="80"/>
      <c r="TPD311" s="80"/>
      <c r="TPE311" s="80"/>
      <c r="TPF311" s="80"/>
      <c r="TPG311" s="80"/>
      <c r="TPH311" s="80"/>
      <c r="TPI311" s="80"/>
      <c r="TPJ311" s="80"/>
      <c r="TPK311" s="80"/>
      <c r="TPL311" s="80"/>
      <c r="TPM311" s="80"/>
      <c r="TPN311" s="80"/>
      <c r="TPO311" s="80"/>
      <c r="TPP311" s="80"/>
      <c r="TPQ311" s="80"/>
      <c r="TPR311" s="80"/>
      <c r="TPS311" s="80"/>
      <c r="TPT311" s="80"/>
      <c r="TPU311" s="80"/>
      <c r="TPV311" s="80"/>
      <c r="TPW311" s="80"/>
      <c r="TPX311" s="80"/>
      <c r="TPY311" s="80"/>
      <c r="TPZ311" s="80"/>
      <c r="TQA311" s="80"/>
      <c r="TQB311" s="80"/>
      <c r="TQC311" s="80"/>
      <c r="TQD311" s="80"/>
      <c r="TQE311" s="80"/>
      <c r="TQF311" s="80"/>
      <c r="TQG311" s="80"/>
      <c r="TQH311" s="80"/>
      <c r="TQI311" s="80"/>
      <c r="TQJ311" s="80"/>
      <c r="TQK311" s="80"/>
      <c r="TQL311" s="80"/>
      <c r="TQM311" s="80"/>
      <c r="TQN311" s="80"/>
      <c r="TQO311" s="80"/>
      <c r="TQP311" s="80"/>
      <c r="TQQ311" s="80"/>
      <c r="TQR311" s="80"/>
      <c r="TQS311" s="80"/>
      <c r="TQT311" s="80"/>
      <c r="TQU311" s="80"/>
      <c r="TQV311" s="80"/>
      <c r="TQW311" s="80"/>
      <c r="TQX311" s="80"/>
      <c r="TQY311" s="80"/>
      <c r="TQZ311" s="80"/>
      <c r="TRA311" s="80"/>
      <c r="TRB311" s="80"/>
      <c r="TRC311" s="80"/>
      <c r="TRD311" s="80"/>
      <c r="TRE311" s="80"/>
      <c r="TRF311" s="80"/>
      <c r="TRG311" s="80"/>
      <c r="TRH311" s="80"/>
      <c r="TRI311" s="80"/>
      <c r="TRJ311" s="80"/>
      <c r="TRK311" s="80"/>
      <c r="TRL311" s="80"/>
      <c r="TRM311" s="80"/>
      <c r="TRN311" s="80"/>
      <c r="TRO311" s="80"/>
      <c r="TRP311" s="80"/>
      <c r="TRQ311" s="80"/>
      <c r="TRR311" s="80"/>
      <c r="TRS311" s="80"/>
      <c r="TRT311" s="80"/>
      <c r="TRU311" s="80"/>
      <c r="TRV311" s="80"/>
      <c r="TRW311" s="80"/>
      <c r="TRX311" s="80"/>
      <c r="TRY311" s="80"/>
      <c r="TRZ311" s="80"/>
      <c r="TSA311" s="80"/>
      <c r="TSB311" s="80"/>
      <c r="TSC311" s="80"/>
      <c r="TSD311" s="80"/>
      <c r="TSE311" s="80"/>
      <c r="TSF311" s="80"/>
      <c r="TSG311" s="80"/>
      <c r="TSH311" s="80"/>
      <c r="TSI311" s="80"/>
      <c r="TSJ311" s="80"/>
      <c r="TSK311" s="80"/>
      <c r="TSL311" s="80"/>
      <c r="TSM311" s="80"/>
      <c r="TSN311" s="80"/>
      <c r="TSO311" s="80"/>
      <c r="TSP311" s="80"/>
      <c r="TSQ311" s="80"/>
      <c r="TSR311" s="80"/>
      <c r="TSS311" s="80"/>
      <c r="TST311" s="80"/>
      <c r="TSU311" s="80"/>
      <c r="TSV311" s="80"/>
      <c r="TSW311" s="80"/>
      <c r="TSX311" s="80"/>
      <c r="TSY311" s="80"/>
      <c r="TSZ311" s="80"/>
      <c r="TTA311" s="80"/>
      <c r="TTB311" s="80"/>
      <c r="TTC311" s="80"/>
      <c r="TTD311" s="80"/>
      <c r="TTE311" s="80"/>
      <c r="TTF311" s="80"/>
      <c r="TTG311" s="80"/>
      <c r="TTH311" s="80"/>
      <c r="TTI311" s="80"/>
      <c r="TTJ311" s="80"/>
      <c r="TTK311" s="80"/>
      <c r="TTL311" s="80"/>
      <c r="TTM311" s="80"/>
      <c r="TTN311" s="80"/>
      <c r="TTO311" s="80"/>
      <c r="TTP311" s="80"/>
      <c r="TTQ311" s="80"/>
      <c r="TTR311" s="80"/>
      <c r="TTS311" s="80"/>
      <c r="TTT311" s="80"/>
      <c r="TTU311" s="80"/>
      <c r="TTV311" s="80"/>
      <c r="TTW311" s="80"/>
      <c r="TTX311" s="80"/>
      <c r="TTY311" s="80"/>
      <c r="TTZ311" s="80"/>
      <c r="TUA311" s="80"/>
      <c r="TUB311" s="80"/>
      <c r="TUC311" s="80"/>
      <c r="TUD311" s="80"/>
      <c r="TUE311" s="80"/>
      <c r="TUF311" s="80"/>
      <c r="TUG311" s="80"/>
      <c r="TUH311" s="80"/>
      <c r="TUI311" s="80"/>
      <c r="TUJ311" s="80"/>
      <c r="TUK311" s="80"/>
      <c r="TUL311" s="80"/>
      <c r="TUM311" s="80"/>
      <c r="TUN311" s="80"/>
      <c r="TUO311" s="80"/>
      <c r="TUP311" s="80"/>
      <c r="TUQ311" s="80"/>
      <c r="TUR311" s="80"/>
      <c r="TUS311" s="80"/>
      <c r="TUT311" s="80"/>
      <c r="TUU311" s="80"/>
      <c r="TUV311" s="80"/>
      <c r="TUW311" s="80"/>
      <c r="TUX311" s="80"/>
      <c r="TUY311" s="80"/>
      <c r="TUZ311" s="80"/>
      <c r="TVA311" s="80"/>
      <c r="TVB311" s="80"/>
      <c r="TVC311" s="80"/>
      <c r="TVD311" s="80"/>
      <c r="TVE311" s="80"/>
      <c r="TVF311" s="80"/>
      <c r="TVG311" s="80"/>
      <c r="TVH311" s="80"/>
      <c r="TVI311" s="80"/>
      <c r="TVJ311" s="80"/>
      <c r="TVK311" s="80"/>
      <c r="TVL311" s="80"/>
      <c r="TVM311" s="80"/>
      <c r="TVN311" s="80"/>
      <c r="TVO311" s="80"/>
      <c r="TVP311" s="80"/>
      <c r="TVQ311" s="80"/>
      <c r="TVR311" s="80"/>
      <c r="TVS311" s="80"/>
      <c r="TVT311" s="80"/>
      <c r="TVU311" s="80"/>
      <c r="TVV311" s="80"/>
      <c r="TVW311" s="80"/>
      <c r="TVX311" s="80"/>
      <c r="TVY311" s="80"/>
      <c r="TVZ311" s="80"/>
      <c r="TWA311" s="80"/>
      <c r="TWB311" s="80"/>
      <c r="TWC311" s="80"/>
      <c r="TWD311" s="80"/>
      <c r="TWE311" s="80"/>
      <c r="TWF311" s="80"/>
      <c r="TWG311" s="80"/>
      <c r="TWH311" s="80"/>
      <c r="TWI311" s="80"/>
      <c r="TWJ311" s="80"/>
      <c r="TWK311" s="80"/>
      <c r="TWL311" s="80"/>
      <c r="TWM311" s="80"/>
      <c r="TWN311" s="80"/>
      <c r="TWO311" s="80"/>
      <c r="TWP311" s="80"/>
      <c r="TWQ311" s="80"/>
      <c r="TWR311" s="80"/>
      <c r="TWS311" s="80"/>
      <c r="TWT311" s="80"/>
      <c r="TWU311" s="80"/>
      <c r="TWV311" s="80"/>
      <c r="TWW311" s="80"/>
      <c r="TWX311" s="80"/>
      <c r="TWY311" s="80"/>
      <c r="TWZ311" s="80"/>
      <c r="TXA311" s="80"/>
      <c r="TXB311" s="80"/>
      <c r="TXC311" s="80"/>
      <c r="TXD311" s="80"/>
      <c r="TXE311" s="80"/>
      <c r="TXF311" s="80"/>
      <c r="TXG311" s="80"/>
      <c r="TXH311" s="80"/>
      <c r="TXI311" s="80"/>
      <c r="TXJ311" s="80"/>
      <c r="TXK311" s="80"/>
      <c r="TXL311" s="80"/>
      <c r="TXM311" s="80"/>
      <c r="TXN311" s="80"/>
      <c r="TXO311" s="80"/>
      <c r="TXP311" s="80"/>
      <c r="TXQ311" s="80"/>
      <c r="TXR311" s="80"/>
      <c r="TXS311" s="80"/>
      <c r="TXT311" s="80"/>
      <c r="TXU311" s="80"/>
      <c r="TXV311" s="80"/>
      <c r="TXW311" s="80"/>
      <c r="TXX311" s="80"/>
      <c r="TXY311" s="80"/>
      <c r="TXZ311" s="80"/>
      <c r="TYA311" s="80"/>
      <c r="TYB311" s="80"/>
      <c r="TYC311" s="80"/>
      <c r="TYD311" s="80"/>
      <c r="TYE311" s="80"/>
      <c r="TYF311" s="80"/>
      <c r="TYG311" s="80"/>
      <c r="TYH311" s="80"/>
      <c r="TYI311" s="80"/>
      <c r="TYJ311" s="80"/>
      <c r="TYK311" s="80"/>
      <c r="TYL311" s="80"/>
      <c r="TYM311" s="80"/>
      <c r="TYN311" s="80"/>
      <c r="TYO311" s="80"/>
      <c r="TYP311" s="80"/>
      <c r="TYQ311" s="80"/>
      <c r="TYR311" s="80"/>
      <c r="TYS311" s="80"/>
      <c r="TYT311" s="80"/>
      <c r="TYU311" s="80"/>
      <c r="TYV311" s="80"/>
      <c r="TYW311" s="80"/>
      <c r="TYX311" s="80"/>
      <c r="TYY311" s="80"/>
      <c r="TYZ311" s="80"/>
      <c r="TZA311" s="80"/>
      <c r="TZB311" s="80"/>
      <c r="TZC311" s="80"/>
      <c r="TZD311" s="80"/>
      <c r="TZE311" s="80"/>
      <c r="TZF311" s="80"/>
      <c r="TZG311" s="80"/>
      <c r="TZH311" s="80"/>
      <c r="TZI311" s="80"/>
      <c r="TZJ311" s="80"/>
      <c r="TZK311" s="80"/>
      <c r="TZL311" s="80"/>
      <c r="TZM311" s="80"/>
      <c r="TZN311" s="80"/>
      <c r="TZO311" s="80"/>
      <c r="TZP311" s="80"/>
      <c r="TZQ311" s="80"/>
      <c r="TZR311" s="80"/>
      <c r="TZS311" s="80"/>
      <c r="TZT311" s="80"/>
      <c r="TZU311" s="80"/>
      <c r="TZV311" s="80"/>
      <c r="TZW311" s="80"/>
      <c r="TZX311" s="80"/>
      <c r="TZY311" s="80"/>
      <c r="TZZ311" s="80"/>
      <c r="UAA311" s="80"/>
      <c r="UAB311" s="80"/>
      <c r="UAC311" s="80"/>
      <c r="UAD311" s="80"/>
      <c r="UAE311" s="80"/>
      <c r="UAF311" s="80"/>
      <c r="UAG311" s="80"/>
      <c r="UAH311" s="80"/>
      <c r="UAI311" s="80"/>
      <c r="UAJ311" s="80"/>
      <c r="UAK311" s="80"/>
      <c r="UAL311" s="80"/>
      <c r="UAM311" s="80"/>
      <c r="UAN311" s="80"/>
      <c r="UAO311" s="80"/>
      <c r="UAP311" s="80"/>
      <c r="UAQ311" s="80"/>
      <c r="UAR311" s="80"/>
      <c r="UAS311" s="80"/>
      <c r="UAT311" s="80"/>
      <c r="UAU311" s="80"/>
      <c r="UAV311" s="80"/>
      <c r="UAW311" s="80"/>
      <c r="UAX311" s="80"/>
      <c r="UAY311" s="80"/>
      <c r="UAZ311" s="80"/>
      <c r="UBA311" s="80"/>
      <c r="UBB311" s="80"/>
      <c r="UBC311" s="80"/>
      <c r="UBD311" s="80"/>
      <c r="UBE311" s="80"/>
      <c r="UBF311" s="80"/>
      <c r="UBG311" s="80"/>
      <c r="UBH311" s="80"/>
      <c r="UBI311" s="80"/>
      <c r="UBJ311" s="80"/>
      <c r="UBK311" s="80"/>
      <c r="UBL311" s="80"/>
      <c r="UBM311" s="80"/>
      <c r="UBN311" s="80"/>
      <c r="UBO311" s="80"/>
      <c r="UBP311" s="80"/>
      <c r="UBQ311" s="80"/>
      <c r="UBR311" s="80"/>
      <c r="UBS311" s="80"/>
      <c r="UBT311" s="80"/>
      <c r="UBU311" s="80"/>
      <c r="UBV311" s="80"/>
      <c r="UBW311" s="80"/>
      <c r="UBX311" s="80"/>
      <c r="UBY311" s="80"/>
      <c r="UBZ311" s="80"/>
      <c r="UCA311" s="80"/>
      <c r="UCB311" s="80"/>
      <c r="UCC311" s="80"/>
      <c r="UCD311" s="80"/>
      <c r="UCE311" s="80"/>
      <c r="UCF311" s="80"/>
      <c r="UCG311" s="80"/>
      <c r="UCH311" s="80"/>
      <c r="UCI311" s="80"/>
      <c r="UCJ311" s="80"/>
      <c r="UCK311" s="80"/>
      <c r="UCL311" s="80"/>
      <c r="UCM311" s="80"/>
      <c r="UCN311" s="80"/>
      <c r="UCO311" s="80"/>
      <c r="UCP311" s="80"/>
      <c r="UCQ311" s="80"/>
      <c r="UCR311" s="80"/>
      <c r="UCS311" s="80"/>
      <c r="UCT311" s="80"/>
      <c r="UCU311" s="80"/>
      <c r="UCV311" s="80"/>
      <c r="UCW311" s="80"/>
      <c r="UCX311" s="80"/>
      <c r="UCY311" s="80"/>
      <c r="UCZ311" s="80"/>
      <c r="UDA311" s="80"/>
      <c r="UDB311" s="80"/>
      <c r="UDC311" s="80"/>
      <c r="UDD311" s="80"/>
      <c r="UDE311" s="80"/>
      <c r="UDF311" s="80"/>
      <c r="UDG311" s="80"/>
      <c r="UDH311" s="80"/>
      <c r="UDI311" s="80"/>
      <c r="UDJ311" s="80"/>
      <c r="UDK311" s="80"/>
      <c r="UDL311" s="80"/>
      <c r="UDM311" s="80"/>
      <c r="UDN311" s="80"/>
      <c r="UDO311" s="80"/>
      <c r="UDP311" s="80"/>
      <c r="UDQ311" s="80"/>
      <c r="UDR311" s="80"/>
      <c r="UDS311" s="80"/>
      <c r="UDT311" s="80"/>
      <c r="UDU311" s="80"/>
      <c r="UDV311" s="80"/>
      <c r="UDW311" s="80"/>
      <c r="UDX311" s="80"/>
      <c r="UDY311" s="80"/>
      <c r="UDZ311" s="80"/>
      <c r="UEA311" s="80"/>
      <c r="UEB311" s="80"/>
      <c r="UEC311" s="80"/>
      <c r="UED311" s="80"/>
      <c r="UEE311" s="80"/>
      <c r="UEF311" s="80"/>
      <c r="UEG311" s="80"/>
      <c r="UEH311" s="80"/>
      <c r="UEI311" s="80"/>
      <c r="UEJ311" s="80"/>
      <c r="UEK311" s="80"/>
      <c r="UEL311" s="80"/>
      <c r="UEM311" s="80"/>
      <c r="UEN311" s="80"/>
      <c r="UEO311" s="80"/>
      <c r="UEP311" s="80"/>
      <c r="UEQ311" s="80"/>
      <c r="UER311" s="80"/>
      <c r="UES311" s="80"/>
      <c r="UET311" s="80"/>
      <c r="UEU311" s="80"/>
      <c r="UEV311" s="80"/>
      <c r="UEW311" s="80"/>
      <c r="UEX311" s="80"/>
      <c r="UEY311" s="80"/>
      <c r="UEZ311" s="80"/>
      <c r="UFA311" s="80"/>
      <c r="UFB311" s="80"/>
      <c r="UFC311" s="80"/>
      <c r="UFD311" s="80"/>
      <c r="UFE311" s="80"/>
      <c r="UFF311" s="80"/>
      <c r="UFG311" s="80"/>
      <c r="UFH311" s="80"/>
      <c r="UFI311" s="80"/>
      <c r="UFJ311" s="80"/>
      <c r="UFK311" s="80"/>
      <c r="UFL311" s="80"/>
      <c r="UFM311" s="80"/>
      <c r="UFN311" s="80"/>
      <c r="UFO311" s="80"/>
      <c r="UFP311" s="80"/>
      <c r="UFQ311" s="80"/>
      <c r="UFR311" s="80"/>
      <c r="UFS311" s="80"/>
      <c r="UFT311" s="80"/>
      <c r="UFU311" s="80"/>
      <c r="UFV311" s="80"/>
      <c r="UFW311" s="80"/>
      <c r="UFX311" s="80"/>
      <c r="UFY311" s="80"/>
      <c r="UFZ311" s="80"/>
      <c r="UGA311" s="80"/>
      <c r="UGB311" s="80"/>
      <c r="UGC311" s="80"/>
      <c r="UGD311" s="80"/>
      <c r="UGE311" s="80"/>
      <c r="UGF311" s="80"/>
      <c r="UGG311" s="80"/>
      <c r="UGH311" s="80"/>
      <c r="UGI311" s="80"/>
      <c r="UGJ311" s="80"/>
      <c r="UGK311" s="80"/>
      <c r="UGL311" s="80"/>
      <c r="UGM311" s="80"/>
      <c r="UGN311" s="80"/>
      <c r="UGO311" s="80"/>
      <c r="UGP311" s="80"/>
      <c r="UGQ311" s="80"/>
      <c r="UGR311" s="80"/>
      <c r="UGS311" s="80"/>
      <c r="UGT311" s="80"/>
      <c r="UGU311" s="80"/>
      <c r="UGV311" s="80"/>
      <c r="UGW311" s="80"/>
      <c r="UGX311" s="80"/>
      <c r="UGY311" s="80"/>
      <c r="UGZ311" s="80"/>
      <c r="UHA311" s="80"/>
      <c r="UHB311" s="80"/>
      <c r="UHC311" s="80"/>
      <c r="UHD311" s="80"/>
      <c r="UHE311" s="80"/>
      <c r="UHF311" s="80"/>
      <c r="UHG311" s="80"/>
      <c r="UHH311" s="80"/>
      <c r="UHI311" s="80"/>
      <c r="UHJ311" s="80"/>
      <c r="UHK311" s="80"/>
      <c r="UHL311" s="80"/>
      <c r="UHM311" s="80"/>
      <c r="UHN311" s="80"/>
      <c r="UHO311" s="80"/>
      <c r="UHP311" s="80"/>
      <c r="UHQ311" s="80"/>
      <c r="UHR311" s="80"/>
      <c r="UHS311" s="80"/>
      <c r="UHT311" s="80"/>
      <c r="UHU311" s="80"/>
      <c r="UHV311" s="80"/>
      <c r="UHW311" s="80"/>
      <c r="UHX311" s="80"/>
      <c r="UHY311" s="80"/>
      <c r="UHZ311" s="80"/>
      <c r="UIA311" s="80"/>
      <c r="UIB311" s="80"/>
      <c r="UIC311" s="80"/>
      <c r="UID311" s="80"/>
      <c r="UIE311" s="80"/>
      <c r="UIF311" s="80"/>
      <c r="UIG311" s="80"/>
      <c r="UIH311" s="80"/>
      <c r="UII311" s="80"/>
      <c r="UIJ311" s="80"/>
      <c r="UIK311" s="80"/>
      <c r="UIL311" s="80"/>
      <c r="UIM311" s="80"/>
      <c r="UIN311" s="80"/>
      <c r="UIO311" s="80"/>
      <c r="UIP311" s="80"/>
      <c r="UIQ311" s="80"/>
      <c r="UIR311" s="80"/>
      <c r="UIS311" s="80"/>
      <c r="UIT311" s="80"/>
      <c r="UIU311" s="80"/>
      <c r="UIV311" s="80"/>
      <c r="UIW311" s="80"/>
      <c r="UIX311" s="80"/>
      <c r="UIY311" s="80"/>
      <c r="UIZ311" s="80"/>
      <c r="UJA311" s="80"/>
      <c r="UJB311" s="80"/>
      <c r="UJC311" s="80"/>
      <c r="UJD311" s="80"/>
      <c r="UJE311" s="80"/>
      <c r="UJF311" s="80"/>
      <c r="UJG311" s="80"/>
      <c r="UJH311" s="80"/>
      <c r="UJI311" s="80"/>
      <c r="UJJ311" s="80"/>
      <c r="UJK311" s="80"/>
      <c r="UJL311" s="80"/>
      <c r="UJM311" s="80"/>
      <c r="UJN311" s="80"/>
      <c r="UJO311" s="80"/>
      <c r="UJP311" s="80"/>
      <c r="UJQ311" s="80"/>
      <c r="UJR311" s="80"/>
      <c r="UJS311" s="80"/>
      <c r="UJT311" s="80"/>
      <c r="UJU311" s="80"/>
      <c r="UJV311" s="80"/>
      <c r="UJW311" s="80"/>
      <c r="UJX311" s="80"/>
      <c r="UJY311" s="80"/>
      <c r="UJZ311" s="80"/>
      <c r="UKA311" s="80"/>
      <c r="UKB311" s="80"/>
      <c r="UKC311" s="80"/>
      <c r="UKD311" s="80"/>
      <c r="UKE311" s="80"/>
      <c r="UKF311" s="80"/>
      <c r="UKG311" s="80"/>
      <c r="UKH311" s="80"/>
      <c r="UKI311" s="80"/>
      <c r="UKJ311" s="80"/>
      <c r="UKK311" s="80"/>
      <c r="UKL311" s="80"/>
      <c r="UKM311" s="80"/>
      <c r="UKN311" s="80"/>
      <c r="UKO311" s="80"/>
      <c r="UKP311" s="80"/>
      <c r="UKQ311" s="80"/>
      <c r="UKR311" s="80"/>
      <c r="UKS311" s="80"/>
      <c r="UKT311" s="80"/>
      <c r="UKU311" s="80"/>
      <c r="UKV311" s="80"/>
      <c r="UKW311" s="80"/>
      <c r="UKX311" s="80"/>
      <c r="UKY311" s="80"/>
      <c r="UKZ311" s="80"/>
      <c r="ULA311" s="80"/>
      <c r="ULB311" s="80"/>
      <c r="ULC311" s="80"/>
      <c r="ULD311" s="80"/>
      <c r="ULE311" s="80"/>
      <c r="ULF311" s="80"/>
      <c r="ULG311" s="80"/>
      <c r="ULH311" s="80"/>
      <c r="ULI311" s="80"/>
      <c r="ULJ311" s="80"/>
      <c r="ULK311" s="80"/>
      <c r="ULL311" s="80"/>
      <c r="ULM311" s="80"/>
      <c r="ULN311" s="80"/>
      <c r="ULO311" s="80"/>
      <c r="ULP311" s="80"/>
      <c r="ULQ311" s="80"/>
      <c r="ULR311" s="80"/>
      <c r="ULS311" s="80"/>
      <c r="ULT311" s="80"/>
      <c r="ULU311" s="80"/>
      <c r="ULV311" s="80"/>
      <c r="ULW311" s="80"/>
      <c r="ULX311" s="80"/>
      <c r="ULY311" s="80"/>
      <c r="ULZ311" s="80"/>
      <c r="UMA311" s="80"/>
      <c r="UMB311" s="80"/>
      <c r="UMC311" s="80"/>
      <c r="UMD311" s="80"/>
      <c r="UME311" s="80"/>
      <c r="UMF311" s="80"/>
      <c r="UMG311" s="80"/>
      <c r="UMH311" s="80"/>
      <c r="UMI311" s="80"/>
      <c r="UMJ311" s="80"/>
      <c r="UMK311" s="80"/>
      <c r="UML311" s="80"/>
      <c r="UMM311" s="80"/>
      <c r="UMN311" s="80"/>
      <c r="UMO311" s="80"/>
      <c r="UMP311" s="80"/>
      <c r="UMQ311" s="80"/>
      <c r="UMR311" s="80"/>
      <c r="UMS311" s="80"/>
      <c r="UMT311" s="80"/>
      <c r="UMU311" s="80"/>
      <c r="UMV311" s="80"/>
      <c r="UMW311" s="80"/>
      <c r="UMX311" s="80"/>
      <c r="UMY311" s="80"/>
      <c r="UMZ311" s="80"/>
      <c r="UNA311" s="80"/>
      <c r="UNB311" s="80"/>
      <c r="UNC311" s="80"/>
      <c r="UND311" s="80"/>
      <c r="UNE311" s="80"/>
      <c r="UNF311" s="80"/>
      <c r="UNG311" s="80"/>
      <c r="UNH311" s="80"/>
      <c r="UNI311" s="80"/>
      <c r="UNJ311" s="80"/>
      <c r="UNK311" s="80"/>
      <c r="UNL311" s="80"/>
      <c r="UNM311" s="80"/>
      <c r="UNN311" s="80"/>
      <c r="UNO311" s="80"/>
      <c r="UNP311" s="80"/>
      <c r="UNQ311" s="80"/>
      <c r="UNR311" s="80"/>
      <c r="UNS311" s="80"/>
      <c r="UNT311" s="80"/>
      <c r="UNU311" s="80"/>
      <c r="UNV311" s="80"/>
      <c r="UNW311" s="80"/>
      <c r="UNX311" s="80"/>
      <c r="UNY311" s="80"/>
      <c r="UNZ311" s="80"/>
      <c r="UOA311" s="80"/>
      <c r="UOB311" s="80"/>
      <c r="UOC311" s="80"/>
      <c r="UOD311" s="80"/>
      <c r="UOE311" s="80"/>
      <c r="UOF311" s="80"/>
      <c r="UOG311" s="80"/>
      <c r="UOH311" s="80"/>
      <c r="UOI311" s="80"/>
      <c r="UOJ311" s="80"/>
      <c r="UOK311" s="80"/>
      <c r="UOL311" s="80"/>
      <c r="UOM311" s="80"/>
      <c r="UON311" s="80"/>
      <c r="UOO311" s="80"/>
      <c r="UOP311" s="80"/>
      <c r="UOQ311" s="80"/>
      <c r="UOR311" s="80"/>
      <c r="UOS311" s="80"/>
      <c r="UOT311" s="80"/>
      <c r="UOU311" s="80"/>
      <c r="UOV311" s="80"/>
      <c r="UOW311" s="80"/>
      <c r="UOX311" s="80"/>
      <c r="UOY311" s="80"/>
      <c r="UOZ311" s="80"/>
      <c r="UPA311" s="80"/>
      <c r="UPB311" s="80"/>
      <c r="UPC311" s="80"/>
      <c r="UPD311" s="80"/>
      <c r="UPE311" s="80"/>
      <c r="UPF311" s="80"/>
      <c r="UPG311" s="80"/>
      <c r="UPH311" s="80"/>
      <c r="UPI311" s="80"/>
      <c r="UPJ311" s="80"/>
      <c r="UPK311" s="80"/>
      <c r="UPL311" s="80"/>
      <c r="UPM311" s="80"/>
      <c r="UPN311" s="80"/>
      <c r="UPO311" s="80"/>
      <c r="UPP311" s="80"/>
      <c r="UPQ311" s="80"/>
      <c r="UPR311" s="80"/>
      <c r="UPS311" s="80"/>
      <c r="UPT311" s="80"/>
      <c r="UPU311" s="80"/>
      <c r="UPV311" s="80"/>
      <c r="UPW311" s="80"/>
      <c r="UPX311" s="80"/>
      <c r="UPY311" s="80"/>
      <c r="UPZ311" s="80"/>
      <c r="UQA311" s="80"/>
      <c r="UQB311" s="80"/>
      <c r="UQC311" s="80"/>
      <c r="UQD311" s="80"/>
      <c r="UQE311" s="80"/>
      <c r="UQF311" s="80"/>
      <c r="UQG311" s="80"/>
      <c r="UQH311" s="80"/>
      <c r="UQI311" s="80"/>
      <c r="UQJ311" s="80"/>
      <c r="UQK311" s="80"/>
      <c r="UQL311" s="80"/>
      <c r="UQM311" s="80"/>
      <c r="UQN311" s="80"/>
      <c r="UQO311" s="80"/>
      <c r="UQP311" s="80"/>
      <c r="UQQ311" s="80"/>
      <c r="UQR311" s="80"/>
      <c r="UQS311" s="80"/>
      <c r="UQT311" s="80"/>
      <c r="UQU311" s="80"/>
      <c r="UQV311" s="80"/>
      <c r="UQW311" s="80"/>
      <c r="UQX311" s="80"/>
      <c r="UQY311" s="80"/>
      <c r="UQZ311" s="80"/>
      <c r="URA311" s="80"/>
      <c r="URB311" s="80"/>
      <c r="URC311" s="80"/>
      <c r="URD311" s="80"/>
      <c r="URE311" s="80"/>
      <c r="URF311" s="80"/>
      <c r="URG311" s="80"/>
      <c r="URH311" s="80"/>
      <c r="URI311" s="80"/>
      <c r="URJ311" s="80"/>
      <c r="URK311" s="80"/>
      <c r="URL311" s="80"/>
      <c r="URM311" s="80"/>
      <c r="URN311" s="80"/>
      <c r="URO311" s="80"/>
      <c r="URP311" s="80"/>
      <c r="URQ311" s="80"/>
      <c r="URR311" s="80"/>
      <c r="URS311" s="80"/>
      <c r="URT311" s="80"/>
      <c r="URU311" s="80"/>
      <c r="URV311" s="80"/>
      <c r="URW311" s="80"/>
      <c r="URX311" s="80"/>
      <c r="URY311" s="80"/>
      <c r="URZ311" s="80"/>
      <c r="USA311" s="80"/>
      <c r="USB311" s="80"/>
      <c r="USC311" s="80"/>
      <c r="USD311" s="80"/>
      <c r="USE311" s="80"/>
      <c r="USF311" s="80"/>
      <c r="USG311" s="80"/>
      <c r="USH311" s="80"/>
      <c r="USI311" s="80"/>
      <c r="USJ311" s="80"/>
      <c r="USK311" s="80"/>
      <c r="USL311" s="80"/>
      <c r="USM311" s="80"/>
      <c r="USN311" s="80"/>
      <c r="USO311" s="80"/>
      <c r="USP311" s="80"/>
      <c r="USQ311" s="80"/>
      <c r="USR311" s="80"/>
      <c r="USS311" s="80"/>
      <c r="UST311" s="80"/>
      <c r="USU311" s="80"/>
      <c r="USV311" s="80"/>
      <c r="USW311" s="80"/>
      <c r="USX311" s="80"/>
      <c r="USY311" s="80"/>
      <c r="USZ311" s="80"/>
      <c r="UTA311" s="80"/>
      <c r="UTB311" s="80"/>
      <c r="UTC311" s="80"/>
      <c r="UTD311" s="80"/>
      <c r="UTE311" s="80"/>
      <c r="UTF311" s="80"/>
      <c r="UTG311" s="80"/>
      <c r="UTH311" s="80"/>
      <c r="UTI311" s="80"/>
      <c r="UTJ311" s="80"/>
      <c r="UTK311" s="80"/>
      <c r="UTL311" s="80"/>
      <c r="UTM311" s="80"/>
      <c r="UTN311" s="80"/>
      <c r="UTO311" s="80"/>
      <c r="UTP311" s="80"/>
      <c r="UTQ311" s="80"/>
      <c r="UTR311" s="80"/>
      <c r="UTS311" s="80"/>
      <c r="UTT311" s="80"/>
      <c r="UTU311" s="80"/>
      <c r="UTV311" s="80"/>
      <c r="UTW311" s="80"/>
      <c r="UTX311" s="80"/>
      <c r="UTY311" s="80"/>
      <c r="UTZ311" s="80"/>
      <c r="UUA311" s="80"/>
      <c r="UUB311" s="80"/>
      <c r="UUC311" s="80"/>
      <c r="UUD311" s="80"/>
      <c r="UUE311" s="80"/>
      <c r="UUF311" s="80"/>
      <c r="UUG311" s="80"/>
      <c r="UUH311" s="80"/>
      <c r="UUI311" s="80"/>
      <c r="UUJ311" s="80"/>
      <c r="UUK311" s="80"/>
      <c r="UUL311" s="80"/>
      <c r="UUM311" s="80"/>
      <c r="UUN311" s="80"/>
      <c r="UUO311" s="80"/>
      <c r="UUP311" s="80"/>
      <c r="UUQ311" s="80"/>
      <c r="UUR311" s="80"/>
      <c r="UUS311" s="80"/>
      <c r="UUT311" s="80"/>
      <c r="UUU311" s="80"/>
      <c r="UUV311" s="80"/>
      <c r="UUW311" s="80"/>
      <c r="UUX311" s="80"/>
      <c r="UUY311" s="80"/>
      <c r="UUZ311" s="80"/>
      <c r="UVA311" s="80"/>
      <c r="UVB311" s="80"/>
      <c r="UVC311" s="80"/>
      <c r="UVD311" s="80"/>
      <c r="UVE311" s="80"/>
      <c r="UVF311" s="80"/>
      <c r="UVG311" s="80"/>
      <c r="UVH311" s="80"/>
      <c r="UVI311" s="80"/>
      <c r="UVJ311" s="80"/>
      <c r="UVK311" s="80"/>
      <c r="UVL311" s="80"/>
      <c r="UVM311" s="80"/>
      <c r="UVN311" s="80"/>
      <c r="UVO311" s="80"/>
      <c r="UVP311" s="80"/>
      <c r="UVQ311" s="80"/>
      <c r="UVR311" s="80"/>
      <c r="UVS311" s="80"/>
      <c r="UVT311" s="80"/>
      <c r="UVU311" s="80"/>
      <c r="UVV311" s="80"/>
      <c r="UVW311" s="80"/>
      <c r="UVX311" s="80"/>
      <c r="UVY311" s="80"/>
      <c r="UVZ311" s="80"/>
      <c r="UWA311" s="80"/>
      <c r="UWB311" s="80"/>
      <c r="UWC311" s="80"/>
      <c r="UWD311" s="80"/>
      <c r="UWE311" s="80"/>
      <c r="UWF311" s="80"/>
      <c r="UWG311" s="80"/>
      <c r="UWH311" s="80"/>
      <c r="UWI311" s="80"/>
      <c r="UWJ311" s="80"/>
      <c r="UWK311" s="80"/>
      <c r="UWL311" s="80"/>
      <c r="UWM311" s="80"/>
      <c r="UWN311" s="80"/>
      <c r="UWO311" s="80"/>
      <c r="UWP311" s="80"/>
      <c r="UWQ311" s="80"/>
      <c r="UWR311" s="80"/>
      <c r="UWS311" s="80"/>
      <c r="UWT311" s="80"/>
      <c r="UWU311" s="80"/>
      <c r="UWV311" s="80"/>
      <c r="UWW311" s="80"/>
      <c r="UWX311" s="80"/>
      <c r="UWY311" s="80"/>
      <c r="UWZ311" s="80"/>
      <c r="UXA311" s="80"/>
      <c r="UXB311" s="80"/>
      <c r="UXC311" s="80"/>
      <c r="UXD311" s="80"/>
      <c r="UXE311" s="80"/>
      <c r="UXF311" s="80"/>
      <c r="UXG311" s="80"/>
      <c r="UXH311" s="80"/>
      <c r="UXI311" s="80"/>
      <c r="UXJ311" s="80"/>
      <c r="UXK311" s="80"/>
      <c r="UXL311" s="80"/>
      <c r="UXM311" s="80"/>
      <c r="UXN311" s="80"/>
      <c r="UXO311" s="80"/>
      <c r="UXP311" s="80"/>
      <c r="UXQ311" s="80"/>
      <c r="UXR311" s="80"/>
      <c r="UXS311" s="80"/>
      <c r="UXT311" s="80"/>
      <c r="UXU311" s="80"/>
      <c r="UXV311" s="80"/>
      <c r="UXW311" s="80"/>
      <c r="UXX311" s="80"/>
      <c r="UXY311" s="80"/>
      <c r="UXZ311" s="80"/>
      <c r="UYA311" s="80"/>
      <c r="UYB311" s="80"/>
      <c r="UYC311" s="80"/>
      <c r="UYD311" s="80"/>
      <c r="UYE311" s="80"/>
      <c r="UYF311" s="80"/>
      <c r="UYG311" s="80"/>
      <c r="UYH311" s="80"/>
      <c r="UYI311" s="80"/>
      <c r="UYJ311" s="80"/>
      <c r="UYK311" s="80"/>
      <c r="UYL311" s="80"/>
      <c r="UYM311" s="80"/>
      <c r="UYN311" s="80"/>
      <c r="UYO311" s="80"/>
      <c r="UYP311" s="80"/>
      <c r="UYQ311" s="80"/>
      <c r="UYR311" s="80"/>
      <c r="UYS311" s="80"/>
      <c r="UYT311" s="80"/>
      <c r="UYU311" s="80"/>
      <c r="UYV311" s="80"/>
      <c r="UYW311" s="80"/>
      <c r="UYX311" s="80"/>
      <c r="UYY311" s="80"/>
      <c r="UYZ311" s="80"/>
      <c r="UZA311" s="80"/>
      <c r="UZB311" s="80"/>
      <c r="UZC311" s="80"/>
      <c r="UZD311" s="80"/>
      <c r="UZE311" s="80"/>
      <c r="UZF311" s="80"/>
      <c r="UZG311" s="80"/>
      <c r="UZH311" s="80"/>
      <c r="UZI311" s="80"/>
      <c r="UZJ311" s="80"/>
      <c r="UZK311" s="80"/>
      <c r="UZL311" s="80"/>
      <c r="UZM311" s="80"/>
      <c r="UZN311" s="80"/>
      <c r="UZO311" s="80"/>
      <c r="UZP311" s="80"/>
      <c r="UZQ311" s="80"/>
      <c r="UZR311" s="80"/>
      <c r="UZS311" s="80"/>
      <c r="UZT311" s="80"/>
      <c r="UZU311" s="80"/>
      <c r="UZV311" s="80"/>
      <c r="UZW311" s="80"/>
      <c r="UZX311" s="80"/>
      <c r="UZY311" s="80"/>
      <c r="UZZ311" s="80"/>
      <c r="VAA311" s="80"/>
      <c r="VAB311" s="80"/>
      <c r="VAC311" s="80"/>
      <c r="VAD311" s="80"/>
      <c r="VAE311" s="80"/>
      <c r="VAF311" s="80"/>
      <c r="VAG311" s="80"/>
      <c r="VAH311" s="80"/>
      <c r="VAI311" s="80"/>
      <c r="VAJ311" s="80"/>
      <c r="VAK311" s="80"/>
      <c r="VAL311" s="80"/>
      <c r="VAM311" s="80"/>
      <c r="VAN311" s="80"/>
      <c r="VAO311" s="80"/>
      <c r="VAP311" s="80"/>
      <c r="VAQ311" s="80"/>
      <c r="VAR311" s="80"/>
      <c r="VAS311" s="80"/>
      <c r="VAT311" s="80"/>
      <c r="VAU311" s="80"/>
      <c r="VAV311" s="80"/>
      <c r="VAW311" s="80"/>
      <c r="VAX311" s="80"/>
      <c r="VAY311" s="80"/>
      <c r="VAZ311" s="80"/>
      <c r="VBA311" s="80"/>
      <c r="VBB311" s="80"/>
      <c r="VBC311" s="80"/>
      <c r="VBD311" s="80"/>
      <c r="VBE311" s="80"/>
      <c r="VBF311" s="80"/>
      <c r="VBG311" s="80"/>
      <c r="VBH311" s="80"/>
      <c r="VBI311" s="80"/>
      <c r="VBJ311" s="80"/>
      <c r="VBK311" s="80"/>
      <c r="VBL311" s="80"/>
      <c r="VBM311" s="80"/>
      <c r="VBN311" s="80"/>
      <c r="VBO311" s="80"/>
      <c r="VBP311" s="80"/>
      <c r="VBQ311" s="80"/>
      <c r="VBR311" s="80"/>
      <c r="VBS311" s="80"/>
      <c r="VBT311" s="80"/>
      <c r="VBU311" s="80"/>
      <c r="VBV311" s="80"/>
      <c r="VBW311" s="80"/>
      <c r="VBX311" s="80"/>
      <c r="VBY311" s="80"/>
      <c r="VBZ311" s="80"/>
      <c r="VCA311" s="80"/>
      <c r="VCB311" s="80"/>
      <c r="VCC311" s="80"/>
      <c r="VCD311" s="80"/>
      <c r="VCE311" s="80"/>
      <c r="VCF311" s="80"/>
      <c r="VCG311" s="80"/>
      <c r="VCH311" s="80"/>
      <c r="VCI311" s="80"/>
      <c r="VCJ311" s="80"/>
      <c r="VCK311" s="80"/>
      <c r="VCL311" s="80"/>
      <c r="VCM311" s="80"/>
      <c r="VCN311" s="80"/>
      <c r="VCO311" s="80"/>
      <c r="VCP311" s="80"/>
      <c r="VCQ311" s="80"/>
      <c r="VCR311" s="80"/>
      <c r="VCS311" s="80"/>
      <c r="VCT311" s="80"/>
      <c r="VCU311" s="80"/>
      <c r="VCV311" s="80"/>
      <c r="VCW311" s="80"/>
      <c r="VCX311" s="80"/>
      <c r="VCY311" s="80"/>
      <c r="VCZ311" s="80"/>
      <c r="VDA311" s="80"/>
      <c r="VDB311" s="80"/>
      <c r="VDC311" s="80"/>
      <c r="VDD311" s="80"/>
      <c r="VDE311" s="80"/>
      <c r="VDF311" s="80"/>
      <c r="VDG311" s="80"/>
      <c r="VDH311" s="80"/>
      <c r="VDI311" s="80"/>
      <c r="VDJ311" s="80"/>
      <c r="VDK311" s="80"/>
      <c r="VDL311" s="80"/>
      <c r="VDM311" s="80"/>
      <c r="VDN311" s="80"/>
      <c r="VDO311" s="80"/>
      <c r="VDP311" s="80"/>
      <c r="VDQ311" s="80"/>
      <c r="VDR311" s="80"/>
      <c r="VDS311" s="80"/>
      <c r="VDT311" s="80"/>
      <c r="VDU311" s="80"/>
      <c r="VDV311" s="80"/>
      <c r="VDW311" s="80"/>
      <c r="VDX311" s="80"/>
      <c r="VDY311" s="80"/>
      <c r="VDZ311" s="80"/>
      <c r="VEA311" s="80"/>
      <c r="VEB311" s="80"/>
      <c r="VEC311" s="80"/>
      <c r="VED311" s="80"/>
      <c r="VEE311" s="80"/>
      <c r="VEF311" s="80"/>
      <c r="VEG311" s="80"/>
      <c r="VEH311" s="80"/>
      <c r="VEI311" s="80"/>
      <c r="VEJ311" s="80"/>
      <c r="VEK311" s="80"/>
      <c r="VEL311" s="80"/>
      <c r="VEM311" s="80"/>
      <c r="VEN311" s="80"/>
      <c r="VEO311" s="80"/>
      <c r="VEP311" s="80"/>
      <c r="VEQ311" s="80"/>
      <c r="VER311" s="80"/>
      <c r="VES311" s="80"/>
      <c r="VET311" s="80"/>
      <c r="VEU311" s="80"/>
      <c r="VEV311" s="80"/>
      <c r="VEW311" s="80"/>
      <c r="VEX311" s="80"/>
      <c r="VEY311" s="80"/>
      <c r="VEZ311" s="80"/>
      <c r="VFA311" s="80"/>
      <c r="VFB311" s="80"/>
      <c r="VFC311" s="80"/>
      <c r="VFD311" s="80"/>
      <c r="VFE311" s="80"/>
      <c r="VFF311" s="80"/>
      <c r="VFG311" s="80"/>
      <c r="VFH311" s="80"/>
      <c r="VFI311" s="80"/>
      <c r="VFJ311" s="80"/>
      <c r="VFK311" s="80"/>
      <c r="VFL311" s="80"/>
      <c r="VFM311" s="80"/>
      <c r="VFN311" s="80"/>
      <c r="VFO311" s="80"/>
      <c r="VFP311" s="80"/>
      <c r="VFQ311" s="80"/>
      <c r="VFR311" s="80"/>
      <c r="VFS311" s="80"/>
      <c r="VFT311" s="80"/>
      <c r="VFU311" s="80"/>
      <c r="VFV311" s="80"/>
      <c r="VFW311" s="80"/>
      <c r="VFX311" s="80"/>
      <c r="VFY311" s="80"/>
      <c r="VFZ311" s="80"/>
      <c r="VGA311" s="80"/>
      <c r="VGB311" s="80"/>
      <c r="VGC311" s="80"/>
      <c r="VGD311" s="80"/>
      <c r="VGE311" s="80"/>
      <c r="VGF311" s="80"/>
      <c r="VGG311" s="80"/>
      <c r="VGH311" s="80"/>
      <c r="VGI311" s="80"/>
      <c r="VGJ311" s="80"/>
      <c r="VGK311" s="80"/>
      <c r="VGL311" s="80"/>
      <c r="VGM311" s="80"/>
      <c r="VGN311" s="80"/>
      <c r="VGO311" s="80"/>
      <c r="VGP311" s="80"/>
      <c r="VGQ311" s="80"/>
      <c r="VGR311" s="80"/>
      <c r="VGS311" s="80"/>
      <c r="VGT311" s="80"/>
      <c r="VGU311" s="80"/>
      <c r="VGV311" s="80"/>
      <c r="VGW311" s="80"/>
      <c r="VGX311" s="80"/>
      <c r="VGY311" s="80"/>
      <c r="VGZ311" s="80"/>
      <c r="VHA311" s="80"/>
      <c r="VHB311" s="80"/>
      <c r="VHC311" s="80"/>
      <c r="VHD311" s="80"/>
      <c r="VHE311" s="80"/>
      <c r="VHF311" s="80"/>
      <c r="VHG311" s="80"/>
      <c r="VHH311" s="80"/>
      <c r="VHI311" s="80"/>
      <c r="VHJ311" s="80"/>
      <c r="VHK311" s="80"/>
      <c r="VHL311" s="80"/>
      <c r="VHM311" s="80"/>
      <c r="VHN311" s="80"/>
      <c r="VHO311" s="80"/>
      <c r="VHP311" s="80"/>
      <c r="VHQ311" s="80"/>
      <c r="VHR311" s="80"/>
      <c r="VHS311" s="80"/>
      <c r="VHT311" s="80"/>
      <c r="VHU311" s="80"/>
      <c r="VHV311" s="80"/>
      <c r="VHW311" s="80"/>
      <c r="VHX311" s="80"/>
      <c r="VHY311" s="80"/>
      <c r="VHZ311" s="80"/>
      <c r="VIA311" s="80"/>
      <c r="VIB311" s="80"/>
      <c r="VIC311" s="80"/>
      <c r="VID311" s="80"/>
      <c r="VIE311" s="80"/>
      <c r="VIF311" s="80"/>
      <c r="VIG311" s="80"/>
      <c r="VIH311" s="80"/>
      <c r="VII311" s="80"/>
      <c r="VIJ311" s="80"/>
      <c r="VIK311" s="80"/>
      <c r="VIL311" s="80"/>
      <c r="VIM311" s="80"/>
      <c r="VIN311" s="80"/>
      <c r="VIO311" s="80"/>
      <c r="VIP311" s="80"/>
      <c r="VIQ311" s="80"/>
      <c r="VIR311" s="80"/>
      <c r="VIS311" s="80"/>
      <c r="VIT311" s="80"/>
      <c r="VIU311" s="80"/>
      <c r="VIV311" s="80"/>
      <c r="VIW311" s="80"/>
      <c r="VIX311" s="80"/>
      <c r="VIY311" s="80"/>
      <c r="VIZ311" s="80"/>
      <c r="VJA311" s="80"/>
      <c r="VJB311" s="80"/>
      <c r="VJC311" s="80"/>
      <c r="VJD311" s="80"/>
      <c r="VJE311" s="80"/>
      <c r="VJF311" s="80"/>
      <c r="VJG311" s="80"/>
      <c r="VJH311" s="80"/>
      <c r="VJI311" s="80"/>
      <c r="VJJ311" s="80"/>
      <c r="VJK311" s="80"/>
      <c r="VJL311" s="80"/>
      <c r="VJM311" s="80"/>
      <c r="VJN311" s="80"/>
      <c r="VJO311" s="80"/>
      <c r="VJP311" s="80"/>
      <c r="VJQ311" s="80"/>
      <c r="VJR311" s="80"/>
      <c r="VJS311" s="80"/>
      <c r="VJT311" s="80"/>
      <c r="VJU311" s="80"/>
      <c r="VJV311" s="80"/>
      <c r="VJW311" s="80"/>
      <c r="VJX311" s="80"/>
      <c r="VJY311" s="80"/>
      <c r="VJZ311" s="80"/>
      <c r="VKA311" s="80"/>
      <c r="VKB311" s="80"/>
      <c r="VKC311" s="80"/>
      <c r="VKD311" s="80"/>
      <c r="VKE311" s="80"/>
      <c r="VKF311" s="80"/>
      <c r="VKG311" s="80"/>
      <c r="VKH311" s="80"/>
      <c r="VKI311" s="80"/>
      <c r="VKJ311" s="80"/>
      <c r="VKK311" s="80"/>
      <c r="VKL311" s="80"/>
      <c r="VKM311" s="80"/>
      <c r="VKN311" s="80"/>
      <c r="VKO311" s="80"/>
      <c r="VKP311" s="80"/>
      <c r="VKQ311" s="80"/>
      <c r="VKR311" s="80"/>
      <c r="VKS311" s="80"/>
      <c r="VKT311" s="80"/>
      <c r="VKU311" s="80"/>
      <c r="VKV311" s="80"/>
      <c r="VKW311" s="80"/>
      <c r="VKX311" s="80"/>
      <c r="VKY311" s="80"/>
      <c r="VKZ311" s="80"/>
      <c r="VLA311" s="80"/>
      <c r="VLB311" s="80"/>
      <c r="VLC311" s="80"/>
      <c r="VLD311" s="80"/>
      <c r="VLE311" s="80"/>
      <c r="VLF311" s="80"/>
      <c r="VLG311" s="80"/>
      <c r="VLH311" s="80"/>
      <c r="VLI311" s="80"/>
      <c r="VLJ311" s="80"/>
      <c r="VLK311" s="80"/>
      <c r="VLL311" s="80"/>
      <c r="VLM311" s="80"/>
      <c r="VLN311" s="80"/>
      <c r="VLO311" s="80"/>
      <c r="VLP311" s="80"/>
      <c r="VLQ311" s="80"/>
      <c r="VLR311" s="80"/>
      <c r="VLS311" s="80"/>
      <c r="VLT311" s="80"/>
      <c r="VLU311" s="80"/>
      <c r="VLV311" s="80"/>
      <c r="VLW311" s="80"/>
      <c r="VLX311" s="80"/>
      <c r="VLY311" s="80"/>
      <c r="VLZ311" s="80"/>
      <c r="VMA311" s="80"/>
      <c r="VMB311" s="80"/>
      <c r="VMC311" s="80"/>
      <c r="VMD311" s="80"/>
      <c r="VME311" s="80"/>
      <c r="VMF311" s="80"/>
      <c r="VMG311" s="80"/>
      <c r="VMH311" s="80"/>
      <c r="VMI311" s="80"/>
      <c r="VMJ311" s="80"/>
      <c r="VMK311" s="80"/>
      <c r="VML311" s="80"/>
      <c r="VMM311" s="80"/>
      <c r="VMN311" s="80"/>
      <c r="VMO311" s="80"/>
      <c r="VMP311" s="80"/>
      <c r="VMQ311" s="80"/>
      <c r="VMR311" s="80"/>
      <c r="VMS311" s="80"/>
      <c r="VMT311" s="80"/>
      <c r="VMU311" s="80"/>
      <c r="VMV311" s="80"/>
      <c r="VMW311" s="80"/>
      <c r="VMX311" s="80"/>
      <c r="VMY311" s="80"/>
      <c r="VMZ311" s="80"/>
      <c r="VNA311" s="80"/>
      <c r="VNB311" s="80"/>
      <c r="VNC311" s="80"/>
      <c r="VND311" s="80"/>
      <c r="VNE311" s="80"/>
      <c r="VNF311" s="80"/>
      <c r="VNG311" s="80"/>
      <c r="VNH311" s="80"/>
      <c r="VNI311" s="80"/>
      <c r="VNJ311" s="80"/>
      <c r="VNK311" s="80"/>
      <c r="VNL311" s="80"/>
      <c r="VNM311" s="80"/>
      <c r="VNN311" s="80"/>
      <c r="VNO311" s="80"/>
      <c r="VNP311" s="80"/>
      <c r="VNQ311" s="80"/>
      <c r="VNR311" s="80"/>
      <c r="VNS311" s="80"/>
      <c r="VNT311" s="80"/>
      <c r="VNU311" s="80"/>
      <c r="VNV311" s="80"/>
      <c r="VNW311" s="80"/>
      <c r="VNX311" s="80"/>
      <c r="VNY311" s="80"/>
      <c r="VNZ311" s="80"/>
      <c r="VOA311" s="80"/>
      <c r="VOB311" s="80"/>
      <c r="VOC311" s="80"/>
      <c r="VOD311" s="80"/>
      <c r="VOE311" s="80"/>
      <c r="VOF311" s="80"/>
      <c r="VOG311" s="80"/>
      <c r="VOH311" s="80"/>
      <c r="VOI311" s="80"/>
      <c r="VOJ311" s="80"/>
      <c r="VOK311" s="80"/>
      <c r="VOL311" s="80"/>
      <c r="VOM311" s="80"/>
      <c r="VON311" s="80"/>
      <c r="VOO311" s="80"/>
      <c r="VOP311" s="80"/>
      <c r="VOQ311" s="80"/>
      <c r="VOR311" s="80"/>
      <c r="VOS311" s="80"/>
      <c r="VOT311" s="80"/>
      <c r="VOU311" s="80"/>
      <c r="VOV311" s="80"/>
      <c r="VOW311" s="80"/>
      <c r="VOX311" s="80"/>
      <c r="VOY311" s="80"/>
      <c r="VOZ311" s="80"/>
      <c r="VPA311" s="80"/>
      <c r="VPB311" s="80"/>
      <c r="VPC311" s="80"/>
      <c r="VPD311" s="80"/>
      <c r="VPE311" s="80"/>
      <c r="VPF311" s="80"/>
      <c r="VPG311" s="80"/>
      <c r="VPH311" s="80"/>
      <c r="VPI311" s="80"/>
      <c r="VPJ311" s="80"/>
      <c r="VPK311" s="80"/>
      <c r="VPL311" s="80"/>
      <c r="VPM311" s="80"/>
      <c r="VPN311" s="80"/>
      <c r="VPO311" s="80"/>
      <c r="VPP311" s="80"/>
      <c r="VPQ311" s="80"/>
      <c r="VPR311" s="80"/>
      <c r="VPS311" s="80"/>
      <c r="VPT311" s="80"/>
      <c r="VPU311" s="80"/>
      <c r="VPV311" s="80"/>
      <c r="VPW311" s="80"/>
      <c r="VPX311" s="80"/>
      <c r="VPY311" s="80"/>
      <c r="VPZ311" s="80"/>
      <c r="VQA311" s="80"/>
      <c r="VQB311" s="80"/>
      <c r="VQC311" s="80"/>
      <c r="VQD311" s="80"/>
      <c r="VQE311" s="80"/>
      <c r="VQF311" s="80"/>
      <c r="VQG311" s="80"/>
      <c r="VQH311" s="80"/>
      <c r="VQI311" s="80"/>
      <c r="VQJ311" s="80"/>
      <c r="VQK311" s="80"/>
      <c r="VQL311" s="80"/>
      <c r="VQM311" s="80"/>
      <c r="VQN311" s="80"/>
      <c r="VQO311" s="80"/>
      <c r="VQP311" s="80"/>
      <c r="VQQ311" s="80"/>
      <c r="VQR311" s="80"/>
      <c r="VQS311" s="80"/>
      <c r="VQT311" s="80"/>
      <c r="VQU311" s="80"/>
      <c r="VQV311" s="80"/>
      <c r="VQW311" s="80"/>
      <c r="VQX311" s="80"/>
      <c r="VQY311" s="80"/>
      <c r="VQZ311" s="80"/>
      <c r="VRA311" s="80"/>
      <c r="VRB311" s="80"/>
      <c r="VRC311" s="80"/>
      <c r="VRD311" s="80"/>
      <c r="VRE311" s="80"/>
      <c r="VRF311" s="80"/>
      <c r="VRG311" s="80"/>
      <c r="VRH311" s="80"/>
      <c r="VRI311" s="80"/>
      <c r="VRJ311" s="80"/>
      <c r="VRK311" s="80"/>
      <c r="VRL311" s="80"/>
      <c r="VRM311" s="80"/>
      <c r="VRN311" s="80"/>
      <c r="VRO311" s="80"/>
      <c r="VRP311" s="80"/>
      <c r="VRQ311" s="80"/>
      <c r="VRR311" s="80"/>
      <c r="VRS311" s="80"/>
      <c r="VRT311" s="80"/>
      <c r="VRU311" s="80"/>
      <c r="VRV311" s="80"/>
      <c r="VRW311" s="80"/>
      <c r="VRX311" s="80"/>
      <c r="VRY311" s="80"/>
      <c r="VRZ311" s="80"/>
      <c r="VSA311" s="80"/>
      <c r="VSB311" s="80"/>
      <c r="VSC311" s="80"/>
      <c r="VSD311" s="80"/>
      <c r="VSE311" s="80"/>
      <c r="VSF311" s="80"/>
      <c r="VSG311" s="80"/>
      <c r="VSH311" s="80"/>
      <c r="VSI311" s="80"/>
      <c r="VSJ311" s="80"/>
      <c r="VSK311" s="80"/>
      <c r="VSL311" s="80"/>
      <c r="VSM311" s="80"/>
      <c r="VSN311" s="80"/>
      <c r="VSO311" s="80"/>
      <c r="VSP311" s="80"/>
      <c r="VSQ311" s="80"/>
      <c r="VSR311" s="80"/>
      <c r="VSS311" s="80"/>
      <c r="VST311" s="80"/>
      <c r="VSU311" s="80"/>
      <c r="VSV311" s="80"/>
      <c r="VSW311" s="80"/>
      <c r="VSX311" s="80"/>
      <c r="VSY311" s="80"/>
      <c r="VSZ311" s="80"/>
      <c r="VTA311" s="80"/>
      <c r="VTB311" s="80"/>
      <c r="VTC311" s="80"/>
      <c r="VTD311" s="80"/>
      <c r="VTE311" s="80"/>
      <c r="VTF311" s="80"/>
      <c r="VTG311" s="80"/>
      <c r="VTH311" s="80"/>
      <c r="VTI311" s="80"/>
      <c r="VTJ311" s="80"/>
      <c r="VTK311" s="80"/>
      <c r="VTL311" s="80"/>
      <c r="VTM311" s="80"/>
      <c r="VTN311" s="80"/>
      <c r="VTO311" s="80"/>
      <c r="VTP311" s="80"/>
      <c r="VTQ311" s="80"/>
      <c r="VTR311" s="80"/>
      <c r="VTS311" s="80"/>
      <c r="VTT311" s="80"/>
      <c r="VTU311" s="80"/>
      <c r="VTV311" s="80"/>
      <c r="VTW311" s="80"/>
      <c r="VTX311" s="80"/>
      <c r="VTY311" s="80"/>
      <c r="VTZ311" s="80"/>
      <c r="VUA311" s="80"/>
      <c r="VUB311" s="80"/>
      <c r="VUC311" s="80"/>
      <c r="VUD311" s="80"/>
      <c r="VUE311" s="80"/>
      <c r="VUF311" s="80"/>
      <c r="VUG311" s="80"/>
      <c r="VUH311" s="80"/>
      <c r="VUI311" s="80"/>
      <c r="VUJ311" s="80"/>
      <c r="VUK311" s="80"/>
      <c r="VUL311" s="80"/>
      <c r="VUM311" s="80"/>
      <c r="VUN311" s="80"/>
      <c r="VUO311" s="80"/>
      <c r="VUP311" s="80"/>
      <c r="VUQ311" s="80"/>
      <c r="VUR311" s="80"/>
      <c r="VUS311" s="80"/>
      <c r="VUT311" s="80"/>
      <c r="VUU311" s="80"/>
      <c r="VUV311" s="80"/>
      <c r="VUW311" s="80"/>
      <c r="VUX311" s="80"/>
      <c r="VUY311" s="80"/>
      <c r="VUZ311" s="80"/>
      <c r="VVA311" s="80"/>
      <c r="VVB311" s="80"/>
      <c r="VVC311" s="80"/>
      <c r="VVD311" s="80"/>
      <c r="VVE311" s="80"/>
      <c r="VVF311" s="80"/>
      <c r="VVG311" s="80"/>
      <c r="VVH311" s="80"/>
      <c r="VVI311" s="80"/>
      <c r="VVJ311" s="80"/>
      <c r="VVK311" s="80"/>
      <c r="VVL311" s="80"/>
      <c r="VVM311" s="80"/>
      <c r="VVN311" s="80"/>
      <c r="VVO311" s="80"/>
      <c r="VVP311" s="80"/>
      <c r="VVQ311" s="80"/>
      <c r="VVR311" s="80"/>
      <c r="VVS311" s="80"/>
      <c r="VVT311" s="80"/>
      <c r="VVU311" s="80"/>
      <c r="VVV311" s="80"/>
      <c r="VVW311" s="80"/>
      <c r="VVX311" s="80"/>
      <c r="VVY311" s="80"/>
      <c r="VVZ311" s="80"/>
      <c r="VWA311" s="80"/>
      <c r="VWB311" s="80"/>
      <c r="VWC311" s="80"/>
      <c r="VWD311" s="80"/>
      <c r="VWE311" s="80"/>
      <c r="VWF311" s="80"/>
      <c r="VWG311" s="80"/>
      <c r="VWH311" s="80"/>
      <c r="VWI311" s="80"/>
      <c r="VWJ311" s="80"/>
      <c r="VWK311" s="80"/>
      <c r="VWL311" s="80"/>
      <c r="VWM311" s="80"/>
      <c r="VWN311" s="80"/>
      <c r="VWO311" s="80"/>
      <c r="VWP311" s="80"/>
      <c r="VWQ311" s="80"/>
      <c r="VWR311" s="80"/>
      <c r="VWS311" s="80"/>
      <c r="VWT311" s="80"/>
      <c r="VWU311" s="80"/>
      <c r="VWV311" s="80"/>
      <c r="VWW311" s="80"/>
      <c r="VWX311" s="80"/>
      <c r="VWY311" s="80"/>
      <c r="VWZ311" s="80"/>
      <c r="VXA311" s="80"/>
      <c r="VXB311" s="80"/>
      <c r="VXC311" s="80"/>
      <c r="VXD311" s="80"/>
      <c r="VXE311" s="80"/>
      <c r="VXF311" s="80"/>
      <c r="VXG311" s="80"/>
      <c r="VXH311" s="80"/>
      <c r="VXI311" s="80"/>
      <c r="VXJ311" s="80"/>
      <c r="VXK311" s="80"/>
      <c r="VXL311" s="80"/>
      <c r="VXM311" s="80"/>
      <c r="VXN311" s="80"/>
      <c r="VXO311" s="80"/>
      <c r="VXP311" s="80"/>
      <c r="VXQ311" s="80"/>
      <c r="VXR311" s="80"/>
      <c r="VXS311" s="80"/>
      <c r="VXT311" s="80"/>
      <c r="VXU311" s="80"/>
      <c r="VXV311" s="80"/>
      <c r="VXW311" s="80"/>
      <c r="VXX311" s="80"/>
      <c r="VXY311" s="80"/>
      <c r="VXZ311" s="80"/>
      <c r="VYA311" s="80"/>
      <c r="VYB311" s="80"/>
      <c r="VYC311" s="80"/>
      <c r="VYD311" s="80"/>
      <c r="VYE311" s="80"/>
      <c r="VYF311" s="80"/>
      <c r="VYG311" s="80"/>
      <c r="VYH311" s="80"/>
      <c r="VYI311" s="80"/>
      <c r="VYJ311" s="80"/>
      <c r="VYK311" s="80"/>
      <c r="VYL311" s="80"/>
      <c r="VYM311" s="80"/>
      <c r="VYN311" s="80"/>
      <c r="VYO311" s="80"/>
      <c r="VYP311" s="80"/>
      <c r="VYQ311" s="80"/>
      <c r="VYR311" s="80"/>
      <c r="VYS311" s="80"/>
      <c r="VYT311" s="80"/>
      <c r="VYU311" s="80"/>
      <c r="VYV311" s="80"/>
      <c r="VYW311" s="80"/>
      <c r="VYX311" s="80"/>
      <c r="VYY311" s="80"/>
      <c r="VYZ311" s="80"/>
      <c r="VZA311" s="80"/>
      <c r="VZB311" s="80"/>
      <c r="VZC311" s="80"/>
      <c r="VZD311" s="80"/>
      <c r="VZE311" s="80"/>
      <c r="VZF311" s="80"/>
      <c r="VZG311" s="80"/>
      <c r="VZH311" s="80"/>
      <c r="VZI311" s="80"/>
      <c r="VZJ311" s="80"/>
      <c r="VZK311" s="80"/>
      <c r="VZL311" s="80"/>
      <c r="VZM311" s="80"/>
      <c r="VZN311" s="80"/>
      <c r="VZO311" s="80"/>
      <c r="VZP311" s="80"/>
      <c r="VZQ311" s="80"/>
      <c r="VZR311" s="80"/>
      <c r="VZS311" s="80"/>
      <c r="VZT311" s="80"/>
      <c r="VZU311" s="80"/>
      <c r="VZV311" s="80"/>
      <c r="VZW311" s="80"/>
      <c r="VZX311" s="80"/>
      <c r="VZY311" s="80"/>
      <c r="VZZ311" s="80"/>
      <c r="WAA311" s="80"/>
      <c r="WAB311" s="80"/>
      <c r="WAC311" s="80"/>
      <c r="WAD311" s="80"/>
      <c r="WAE311" s="80"/>
      <c r="WAF311" s="80"/>
      <c r="WAG311" s="80"/>
      <c r="WAH311" s="80"/>
      <c r="WAI311" s="80"/>
      <c r="WAJ311" s="80"/>
      <c r="WAK311" s="80"/>
      <c r="WAL311" s="80"/>
      <c r="WAM311" s="80"/>
      <c r="WAN311" s="80"/>
      <c r="WAO311" s="80"/>
      <c r="WAP311" s="80"/>
      <c r="WAQ311" s="80"/>
      <c r="WAR311" s="80"/>
      <c r="WAS311" s="80"/>
      <c r="WAT311" s="80"/>
      <c r="WAU311" s="80"/>
      <c r="WAV311" s="80"/>
      <c r="WAW311" s="80"/>
      <c r="WAX311" s="80"/>
      <c r="WAY311" s="80"/>
      <c r="WAZ311" s="80"/>
      <c r="WBA311" s="80"/>
      <c r="WBB311" s="80"/>
      <c r="WBC311" s="80"/>
      <c r="WBD311" s="80"/>
      <c r="WBE311" s="80"/>
      <c r="WBF311" s="80"/>
      <c r="WBG311" s="80"/>
      <c r="WBH311" s="80"/>
      <c r="WBI311" s="80"/>
      <c r="WBJ311" s="80"/>
      <c r="WBK311" s="80"/>
      <c r="WBL311" s="80"/>
      <c r="WBM311" s="80"/>
      <c r="WBN311" s="80"/>
      <c r="WBO311" s="80"/>
      <c r="WBP311" s="80"/>
      <c r="WBQ311" s="80"/>
      <c r="WBR311" s="80"/>
      <c r="WBS311" s="80"/>
      <c r="WBT311" s="80"/>
      <c r="WBU311" s="80"/>
      <c r="WBV311" s="80"/>
      <c r="WBW311" s="80"/>
      <c r="WBX311" s="80"/>
      <c r="WBY311" s="80"/>
      <c r="WBZ311" s="80"/>
      <c r="WCA311" s="80"/>
      <c r="WCB311" s="80"/>
      <c r="WCC311" s="80"/>
      <c r="WCD311" s="80"/>
      <c r="WCE311" s="80"/>
      <c r="WCF311" s="80"/>
      <c r="WCG311" s="80"/>
      <c r="WCH311" s="80"/>
      <c r="WCI311" s="80"/>
      <c r="WCJ311" s="80"/>
      <c r="WCK311" s="80"/>
      <c r="WCL311" s="80"/>
      <c r="WCM311" s="80"/>
      <c r="WCN311" s="80"/>
      <c r="WCO311" s="80"/>
      <c r="WCP311" s="80"/>
      <c r="WCQ311" s="80"/>
      <c r="WCR311" s="80"/>
      <c r="WCS311" s="80"/>
      <c r="WCT311" s="80"/>
      <c r="WCU311" s="80"/>
      <c r="WCV311" s="80"/>
      <c r="WCW311" s="80"/>
      <c r="WCX311" s="80"/>
      <c r="WCY311" s="80"/>
      <c r="WCZ311" s="80"/>
      <c r="WDA311" s="80"/>
      <c r="WDB311" s="80"/>
      <c r="WDC311" s="80"/>
      <c r="WDD311" s="80"/>
      <c r="WDE311" s="80"/>
      <c r="WDF311" s="80"/>
      <c r="WDG311" s="80"/>
      <c r="WDH311" s="80"/>
      <c r="WDI311" s="80"/>
      <c r="WDJ311" s="80"/>
      <c r="WDK311" s="80"/>
      <c r="WDL311" s="80"/>
      <c r="WDM311" s="80"/>
      <c r="WDN311" s="80"/>
      <c r="WDO311" s="80"/>
      <c r="WDP311" s="80"/>
      <c r="WDQ311" s="80"/>
      <c r="WDR311" s="80"/>
      <c r="WDS311" s="80"/>
      <c r="WDT311" s="80"/>
      <c r="WDU311" s="80"/>
      <c r="WDV311" s="80"/>
      <c r="WDW311" s="80"/>
      <c r="WDX311" s="80"/>
      <c r="WDY311" s="80"/>
      <c r="WDZ311" s="80"/>
      <c r="WEA311" s="80"/>
      <c r="WEB311" s="80"/>
      <c r="WEC311" s="80"/>
      <c r="WED311" s="80"/>
      <c r="WEE311" s="80"/>
      <c r="WEF311" s="80"/>
      <c r="WEG311" s="80"/>
      <c r="WEH311" s="80"/>
      <c r="WEI311" s="80"/>
      <c r="WEJ311" s="80"/>
      <c r="WEK311" s="80"/>
      <c r="WEL311" s="80"/>
      <c r="WEM311" s="80"/>
      <c r="WEN311" s="80"/>
      <c r="WEO311" s="80"/>
      <c r="WEP311" s="80"/>
      <c r="WEQ311" s="80"/>
      <c r="WER311" s="80"/>
      <c r="WES311" s="80"/>
      <c r="WET311" s="80"/>
      <c r="WEU311" s="80"/>
      <c r="WEV311" s="80"/>
      <c r="WEW311" s="80"/>
      <c r="WEX311" s="80"/>
      <c r="WEY311" s="80"/>
      <c r="WEZ311" s="80"/>
      <c r="WFA311" s="80"/>
      <c r="WFB311" s="80"/>
      <c r="WFC311" s="80"/>
      <c r="WFD311" s="80"/>
      <c r="WFE311" s="80"/>
      <c r="WFF311" s="80"/>
      <c r="WFG311" s="80"/>
      <c r="WFH311" s="80"/>
      <c r="WFI311" s="80"/>
      <c r="WFJ311" s="80"/>
      <c r="WFK311" s="80"/>
      <c r="WFL311" s="80"/>
      <c r="WFM311" s="80"/>
      <c r="WFN311" s="80"/>
      <c r="WFO311" s="80"/>
      <c r="WFP311" s="80"/>
      <c r="WFQ311" s="80"/>
      <c r="WFR311" s="80"/>
      <c r="WFS311" s="80"/>
      <c r="WFT311" s="80"/>
      <c r="WFU311" s="80"/>
      <c r="WFV311" s="80"/>
      <c r="WFW311" s="80"/>
      <c r="WFX311" s="80"/>
      <c r="WFY311" s="80"/>
      <c r="WFZ311" s="80"/>
      <c r="WGA311" s="80"/>
      <c r="WGB311" s="80"/>
      <c r="WGC311" s="80"/>
      <c r="WGD311" s="80"/>
      <c r="WGE311" s="80"/>
      <c r="WGF311" s="80"/>
      <c r="WGG311" s="80"/>
      <c r="WGH311" s="80"/>
      <c r="WGI311" s="80"/>
      <c r="WGJ311" s="80"/>
      <c r="WGK311" s="80"/>
      <c r="WGL311" s="80"/>
      <c r="WGM311" s="80"/>
      <c r="WGN311" s="80"/>
      <c r="WGO311" s="80"/>
      <c r="WGP311" s="80"/>
      <c r="WGQ311" s="80"/>
      <c r="WGR311" s="80"/>
      <c r="WGS311" s="80"/>
      <c r="WGT311" s="80"/>
      <c r="WGU311" s="80"/>
      <c r="WGV311" s="80"/>
      <c r="WGW311" s="80"/>
      <c r="WGX311" s="80"/>
      <c r="WGY311" s="80"/>
      <c r="WGZ311" s="80"/>
      <c r="WHA311" s="80"/>
      <c r="WHB311" s="80"/>
      <c r="WHC311" s="80"/>
      <c r="WHD311" s="80"/>
      <c r="WHE311" s="80"/>
      <c r="WHF311" s="80"/>
      <c r="WHG311" s="80"/>
      <c r="WHH311" s="80"/>
      <c r="WHI311" s="80"/>
      <c r="WHJ311" s="80"/>
      <c r="WHK311" s="80"/>
      <c r="WHL311" s="80"/>
      <c r="WHM311" s="80"/>
      <c r="WHN311" s="80"/>
      <c r="WHO311" s="80"/>
      <c r="WHP311" s="80"/>
      <c r="WHQ311" s="80"/>
      <c r="WHR311" s="80"/>
      <c r="WHS311" s="80"/>
      <c r="WHT311" s="80"/>
      <c r="WHU311" s="80"/>
      <c r="WHV311" s="80"/>
      <c r="WHW311" s="80"/>
      <c r="WHX311" s="80"/>
      <c r="WHY311" s="80"/>
      <c r="WHZ311" s="80"/>
      <c r="WIA311" s="80"/>
      <c r="WIB311" s="80"/>
      <c r="WIC311" s="80"/>
      <c r="WID311" s="80"/>
      <c r="WIE311" s="80"/>
      <c r="WIF311" s="80"/>
      <c r="WIG311" s="80"/>
      <c r="WIH311" s="80"/>
      <c r="WII311" s="80"/>
      <c r="WIJ311" s="80"/>
      <c r="WIK311" s="80"/>
      <c r="WIL311" s="80"/>
      <c r="WIM311" s="80"/>
      <c r="WIN311" s="80"/>
      <c r="WIO311" s="80"/>
      <c r="WIP311" s="80"/>
      <c r="WIQ311" s="80"/>
      <c r="WIR311" s="80"/>
      <c r="WIS311" s="80"/>
      <c r="WIT311" s="80"/>
      <c r="WIU311" s="80"/>
      <c r="WIV311" s="80"/>
      <c r="WIW311" s="80"/>
      <c r="WIX311" s="80"/>
      <c r="WIY311" s="80"/>
      <c r="WIZ311" s="80"/>
      <c r="WJA311" s="80"/>
      <c r="WJB311" s="80"/>
      <c r="WJC311" s="80"/>
      <c r="WJD311" s="80"/>
      <c r="WJE311" s="80"/>
      <c r="WJF311" s="80"/>
      <c r="WJG311" s="80"/>
      <c r="WJH311" s="80"/>
      <c r="WJI311" s="80"/>
      <c r="WJJ311" s="80"/>
      <c r="WJK311" s="80"/>
      <c r="WJL311" s="80"/>
      <c r="WJM311" s="80"/>
      <c r="WJN311" s="80"/>
      <c r="WJO311" s="80"/>
      <c r="WJP311" s="80"/>
      <c r="WJQ311" s="80"/>
      <c r="WJR311" s="80"/>
      <c r="WJS311" s="80"/>
      <c r="WJT311" s="80"/>
      <c r="WJU311" s="80"/>
      <c r="WJV311" s="80"/>
      <c r="WJW311" s="80"/>
      <c r="WJX311" s="80"/>
      <c r="WJY311" s="80"/>
      <c r="WJZ311" s="80"/>
      <c r="WKA311" s="80"/>
      <c r="WKB311" s="80"/>
      <c r="WKC311" s="80"/>
      <c r="WKD311" s="80"/>
      <c r="WKE311" s="80"/>
      <c r="WKF311" s="80"/>
      <c r="WKG311" s="80"/>
      <c r="WKH311" s="80"/>
      <c r="WKI311" s="80"/>
      <c r="WKJ311" s="80"/>
      <c r="WKK311" s="80"/>
      <c r="WKL311" s="80"/>
      <c r="WKM311" s="80"/>
      <c r="WKN311" s="80"/>
      <c r="WKO311" s="80"/>
      <c r="WKP311" s="80"/>
      <c r="WKQ311" s="80"/>
      <c r="WKR311" s="80"/>
      <c r="WKS311" s="80"/>
      <c r="WKT311" s="80"/>
      <c r="WKU311" s="80"/>
      <c r="WKV311" s="80"/>
      <c r="WKW311" s="80"/>
      <c r="WKX311" s="80"/>
      <c r="WKY311" s="80"/>
      <c r="WKZ311" s="80"/>
      <c r="WLA311" s="80"/>
      <c r="WLB311" s="80"/>
      <c r="WLC311" s="80"/>
      <c r="WLD311" s="80"/>
      <c r="WLE311" s="80"/>
      <c r="WLF311" s="80"/>
      <c r="WLG311" s="80"/>
      <c r="WLH311" s="80"/>
      <c r="WLI311" s="80"/>
      <c r="WLJ311" s="80"/>
      <c r="WLK311" s="80"/>
      <c r="WLL311" s="80"/>
      <c r="WLM311" s="80"/>
      <c r="WLN311" s="80"/>
      <c r="WLO311" s="80"/>
      <c r="WLP311" s="80"/>
      <c r="WLQ311" s="80"/>
      <c r="WLR311" s="80"/>
      <c r="WLS311" s="80"/>
      <c r="WLT311" s="80"/>
      <c r="WLU311" s="80"/>
      <c r="WLV311" s="80"/>
      <c r="WLW311" s="80"/>
      <c r="WLX311" s="80"/>
      <c r="WLY311" s="80"/>
      <c r="WLZ311" s="80"/>
      <c r="WMA311" s="80"/>
      <c r="WMB311" s="80"/>
      <c r="WMC311" s="80"/>
      <c r="WMD311" s="80"/>
      <c r="WME311" s="80"/>
      <c r="WMF311" s="80"/>
      <c r="WMG311" s="80"/>
      <c r="WMH311" s="80"/>
      <c r="WMI311" s="80"/>
      <c r="WMJ311" s="80"/>
      <c r="WMK311" s="80"/>
      <c r="WML311" s="80"/>
      <c r="WMM311" s="80"/>
      <c r="WMN311" s="80"/>
      <c r="WMO311" s="80"/>
      <c r="WMP311" s="80"/>
      <c r="WMQ311" s="80"/>
      <c r="WMR311" s="80"/>
      <c r="WMS311" s="80"/>
      <c r="WMT311" s="80"/>
      <c r="WMU311" s="80"/>
      <c r="WMV311" s="80"/>
      <c r="WMW311" s="80"/>
      <c r="WMX311" s="80"/>
      <c r="WMY311" s="80"/>
      <c r="WMZ311" s="80"/>
      <c r="WNA311" s="80"/>
      <c r="WNB311" s="80"/>
      <c r="WNC311" s="80"/>
      <c r="WND311" s="80"/>
      <c r="WNE311" s="80"/>
      <c r="WNF311" s="80"/>
      <c r="WNG311" s="80"/>
      <c r="WNH311" s="80"/>
      <c r="WNI311" s="80"/>
      <c r="WNJ311" s="80"/>
      <c r="WNK311" s="80"/>
      <c r="WNL311" s="80"/>
      <c r="WNM311" s="80"/>
      <c r="WNN311" s="80"/>
      <c r="WNO311" s="80"/>
      <c r="WNP311" s="80"/>
      <c r="WNQ311" s="80"/>
      <c r="WNR311" s="80"/>
      <c r="WNS311" s="80"/>
      <c r="WNT311" s="80"/>
      <c r="WNU311" s="80"/>
      <c r="WNV311" s="80"/>
      <c r="WNW311" s="80"/>
      <c r="WNX311" s="80"/>
      <c r="WNY311" s="80"/>
      <c r="WNZ311" s="80"/>
      <c r="WOA311" s="80"/>
      <c r="WOB311" s="80"/>
      <c r="WOC311" s="80"/>
      <c r="WOD311" s="80"/>
      <c r="WOE311" s="80"/>
      <c r="WOF311" s="80"/>
      <c r="WOG311" s="80"/>
      <c r="WOH311" s="80"/>
      <c r="WOI311" s="80"/>
      <c r="WOJ311" s="80"/>
      <c r="WOK311" s="80"/>
      <c r="WOL311" s="80"/>
      <c r="WOM311" s="80"/>
      <c r="WON311" s="80"/>
      <c r="WOO311" s="80"/>
      <c r="WOP311" s="80"/>
      <c r="WOQ311" s="80"/>
      <c r="WOR311" s="80"/>
      <c r="WOS311" s="80"/>
      <c r="WOT311" s="80"/>
      <c r="WOU311" s="80"/>
      <c r="WOV311" s="80"/>
      <c r="WOW311" s="80"/>
      <c r="WOX311" s="80"/>
      <c r="WOY311" s="80"/>
      <c r="WOZ311" s="80"/>
      <c r="WPA311" s="80"/>
      <c r="WPB311" s="80"/>
      <c r="WPC311" s="80"/>
      <c r="WPD311" s="80"/>
      <c r="WPE311" s="80"/>
      <c r="WPF311" s="80"/>
      <c r="WPG311" s="80"/>
      <c r="WPH311" s="80"/>
      <c r="WPI311" s="80"/>
      <c r="WPJ311" s="80"/>
      <c r="WPK311" s="80"/>
      <c r="WPL311" s="80"/>
      <c r="WPM311" s="80"/>
      <c r="WPN311" s="80"/>
      <c r="WPO311" s="80"/>
      <c r="WPP311" s="80"/>
      <c r="WPQ311" s="80"/>
      <c r="WPR311" s="80"/>
      <c r="WPS311" s="80"/>
      <c r="WPT311" s="80"/>
      <c r="WPU311" s="80"/>
      <c r="WPV311" s="80"/>
      <c r="WPW311" s="80"/>
      <c r="WPX311" s="80"/>
      <c r="WPY311" s="80"/>
      <c r="WPZ311" s="80"/>
      <c r="WQA311" s="80"/>
      <c r="WQB311" s="80"/>
      <c r="WQC311" s="80"/>
      <c r="WQD311" s="80"/>
      <c r="WQE311" s="80"/>
      <c r="WQF311" s="80"/>
      <c r="WQG311" s="80"/>
      <c r="WQH311" s="80"/>
      <c r="WQI311" s="80"/>
      <c r="WQJ311" s="80"/>
      <c r="WQK311" s="80"/>
      <c r="WQL311" s="80"/>
      <c r="WQM311" s="80"/>
      <c r="WQN311" s="80"/>
      <c r="WQO311" s="80"/>
      <c r="WQP311" s="80"/>
      <c r="WQQ311" s="80"/>
      <c r="WQR311" s="80"/>
      <c r="WQS311" s="80"/>
      <c r="WQT311" s="80"/>
      <c r="WQU311" s="80"/>
      <c r="WQV311" s="80"/>
      <c r="WQW311" s="80"/>
      <c r="WQX311" s="80"/>
      <c r="WQY311" s="80"/>
      <c r="WQZ311" s="80"/>
      <c r="WRA311" s="80"/>
      <c r="WRB311" s="80"/>
      <c r="WRC311" s="80"/>
      <c r="WRD311" s="80"/>
      <c r="WRE311" s="80"/>
      <c r="WRF311" s="80"/>
      <c r="WRG311" s="80"/>
      <c r="WRH311" s="80"/>
      <c r="WRI311" s="80"/>
      <c r="WRJ311" s="80"/>
      <c r="WRK311" s="80"/>
      <c r="WRL311" s="80"/>
      <c r="WRM311" s="80"/>
      <c r="WRN311" s="80"/>
      <c r="WRO311" s="80"/>
      <c r="WRP311" s="80"/>
      <c r="WRQ311" s="80"/>
      <c r="WRR311" s="80"/>
      <c r="WRS311" s="80"/>
      <c r="WRT311" s="80"/>
      <c r="WRU311" s="80"/>
      <c r="WRV311" s="80"/>
      <c r="WRW311" s="80"/>
      <c r="WRX311" s="80"/>
      <c r="WRY311" s="80"/>
      <c r="WRZ311" s="80"/>
      <c r="WSA311" s="80"/>
      <c r="WSB311" s="80"/>
      <c r="WSC311" s="80"/>
      <c r="WSD311" s="80"/>
      <c r="WSE311" s="80"/>
      <c r="WSF311" s="80"/>
      <c r="WSG311" s="80"/>
      <c r="WSH311" s="80"/>
      <c r="WSI311" s="80"/>
      <c r="WSJ311" s="80"/>
      <c r="WSK311" s="80"/>
      <c r="WSL311" s="80"/>
      <c r="WSM311" s="80"/>
      <c r="WSN311" s="80"/>
      <c r="WSO311" s="80"/>
      <c r="WSP311" s="80"/>
      <c r="WSQ311" s="80"/>
      <c r="WSR311" s="80"/>
      <c r="WSS311" s="80"/>
      <c r="WST311" s="80"/>
      <c r="WSU311" s="80"/>
      <c r="WSV311" s="80"/>
      <c r="WSW311" s="80"/>
      <c r="WSX311" s="80"/>
      <c r="WSY311" s="80"/>
      <c r="WSZ311" s="80"/>
      <c r="WTA311" s="80"/>
      <c r="WTB311" s="80"/>
      <c r="WTC311" s="80"/>
      <c r="WTD311" s="80"/>
      <c r="WTE311" s="80"/>
      <c r="WTF311" s="80"/>
      <c r="WTG311" s="80"/>
      <c r="WTH311" s="80"/>
      <c r="WTI311" s="80"/>
      <c r="WTJ311" s="80"/>
      <c r="WTK311" s="80"/>
      <c r="WTL311" s="80"/>
      <c r="WTM311" s="80"/>
      <c r="WTN311" s="80"/>
      <c r="WTO311" s="80"/>
      <c r="WTP311" s="80"/>
      <c r="WTQ311" s="80"/>
      <c r="WTR311" s="80"/>
      <c r="WTS311" s="80"/>
      <c r="WTT311" s="80"/>
      <c r="WTU311" s="80"/>
      <c r="WTV311" s="80"/>
      <c r="WTW311" s="80"/>
      <c r="WTX311" s="80"/>
      <c r="WTY311" s="80"/>
      <c r="WTZ311" s="80"/>
      <c r="WUA311" s="80"/>
      <c r="WUB311" s="80"/>
      <c r="WUC311" s="80"/>
      <c r="WUD311" s="80"/>
      <c r="WUE311" s="80"/>
      <c r="WUF311" s="80"/>
      <c r="WUG311" s="80"/>
      <c r="WUH311" s="80"/>
      <c r="WUI311" s="80"/>
      <c r="WUJ311" s="80"/>
      <c r="WUK311" s="80"/>
      <c r="WUL311" s="80"/>
      <c r="WUM311" s="80"/>
      <c r="WUN311" s="80"/>
      <c r="WUO311" s="80"/>
      <c r="WUP311" s="80"/>
      <c r="WUQ311" s="80"/>
      <c r="WUR311" s="80"/>
      <c r="WUS311" s="80"/>
      <c r="WUT311" s="80"/>
      <c r="WUU311" s="80"/>
      <c r="WUV311" s="80"/>
      <c r="WUW311" s="80"/>
      <c r="WUX311" s="80"/>
      <c r="WUY311" s="80"/>
      <c r="WUZ311" s="80"/>
      <c r="WVA311" s="80"/>
      <c r="WVB311" s="80"/>
      <c r="WVC311" s="80"/>
      <c r="WVD311" s="80"/>
      <c r="WVE311" s="80"/>
      <c r="WVF311" s="80"/>
      <c r="WVG311" s="80"/>
      <c r="WVH311" s="80"/>
      <c r="WVI311" s="80"/>
      <c r="WVJ311" s="80"/>
      <c r="WVK311" s="80"/>
      <c r="WVL311" s="80"/>
      <c r="WVM311" s="80"/>
      <c r="WVN311" s="80"/>
      <c r="WVO311" s="80"/>
      <c r="WVP311" s="80"/>
      <c r="WVQ311" s="80"/>
      <c r="WVR311" s="80"/>
      <c r="WVS311" s="80"/>
      <c r="WVT311" s="80"/>
      <c r="WVU311" s="80"/>
      <c r="WVV311" s="80"/>
      <c r="WVW311" s="80"/>
      <c r="WVX311" s="80"/>
      <c r="WVY311" s="80"/>
      <c r="WVZ311" s="80"/>
      <c r="WWA311" s="80"/>
      <c r="WWB311" s="80"/>
      <c r="WWC311" s="80"/>
      <c r="WWD311" s="80"/>
      <c r="WWE311" s="80"/>
      <c r="WWF311" s="80"/>
      <c r="WWG311" s="80"/>
      <c r="WWH311" s="80"/>
      <c r="WWI311" s="80"/>
      <c r="WWJ311" s="80"/>
      <c r="WWK311" s="80"/>
      <c r="WWL311" s="80"/>
      <c r="WWM311" s="80"/>
      <c r="WWN311" s="80"/>
      <c r="WWO311" s="80"/>
      <c r="WWP311" s="80"/>
      <c r="WWQ311" s="80"/>
      <c r="WWR311" s="80"/>
      <c r="WWS311" s="80"/>
      <c r="WWT311" s="80"/>
      <c r="WWU311" s="80"/>
      <c r="WWV311" s="80"/>
      <c r="WWW311" s="80"/>
      <c r="WWX311" s="80"/>
      <c r="WWY311" s="80"/>
      <c r="WWZ311" s="80"/>
      <c r="WXA311" s="80"/>
      <c r="WXB311" s="80"/>
      <c r="WXC311" s="80"/>
      <c r="WXD311" s="80"/>
      <c r="WXE311" s="80"/>
      <c r="WXF311" s="80"/>
      <c r="WXG311" s="80"/>
      <c r="WXH311" s="80"/>
      <c r="WXI311" s="80"/>
      <c r="WXJ311" s="80"/>
      <c r="WXK311" s="80"/>
      <c r="WXL311" s="80"/>
      <c r="WXM311" s="80"/>
      <c r="WXN311" s="80"/>
      <c r="WXO311" s="80"/>
      <c r="WXP311" s="80"/>
      <c r="WXQ311" s="80"/>
      <c r="WXR311" s="80"/>
      <c r="WXS311" s="80"/>
      <c r="WXT311" s="80"/>
      <c r="WXU311" s="80"/>
      <c r="WXV311" s="80"/>
      <c r="WXW311" s="80"/>
      <c r="WXX311" s="80"/>
      <c r="WXY311" s="80"/>
      <c r="WXZ311" s="80"/>
      <c r="WYA311" s="80"/>
      <c r="WYB311" s="80"/>
      <c r="WYC311" s="80"/>
      <c r="WYD311" s="80"/>
      <c r="WYE311" s="80"/>
      <c r="WYF311" s="80"/>
      <c r="WYG311" s="80"/>
      <c r="WYH311" s="80"/>
      <c r="WYI311" s="80"/>
      <c r="WYJ311" s="80"/>
      <c r="WYK311" s="80"/>
      <c r="WYL311" s="80"/>
      <c r="WYM311" s="80"/>
      <c r="WYN311" s="80"/>
      <c r="WYO311" s="80"/>
      <c r="WYP311" s="80"/>
      <c r="WYQ311" s="80"/>
      <c r="WYR311" s="80"/>
      <c r="WYS311" s="80"/>
      <c r="WYT311" s="80"/>
      <c r="WYU311" s="80"/>
      <c r="WYV311" s="80"/>
      <c r="WYW311" s="80"/>
      <c r="WYX311" s="80"/>
      <c r="WYY311" s="80"/>
      <c r="WYZ311" s="80"/>
      <c r="WZA311" s="80"/>
      <c r="WZB311" s="80"/>
      <c r="WZC311" s="80"/>
      <c r="WZD311" s="80"/>
      <c r="WZE311" s="80"/>
      <c r="WZF311" s="80"/>
      <c r="WZG311" s="80"/>
      <c r="WZH311" s="80"/>
      <c r="WZI311" s="80"/>
      <c r="WZJ311" s="80"/>
      <c r="WZK311" s="80"/>
      <c r="WZL311" s="80"/>
      <c r="WZM311" s="80"/>
      <c r="WZN311" s="80"/>
      <c r="WZO311" s="80"/>
      <c r="WZP311" s="80"/>
      <c r="WZQ311" s="80"/>
      <c r="WZR311" s="80"/>
      <c r="WZS311" s="80"/>
      <c r="WZT311" s="80"/>
      <c r="WZU311" s="80"/>
      <c r="WZV311" s="80"/>
      <c r="WZW311" s="80"/>
      <c r="WZX311" s="80"/>
      <c r="WZY311" s="80"/>
      <c r="WZZ311" s="80"/>
      <c r="XAA311" s="80"/>
      <c r="XAB311" s="80"/>
      <c r="XAC311" s="80"/>
      <c r="XAD311" s="80"/>
      <c r="XAE311" s="80"/>
      <c r="XAF311" s="80"/>
      <c r="XAG311" s="80"/>
      <c r="XAH311" s="80"/>
      <c r="XAI311" s="80"/>
      <c r="XAJ311" s="80"/>
      <c r="XAK311" s="80"/>
      <c r="XAL311" s="80"/>
      <c r="XAM311" s="80"/>
      <c r="XAN311" s="80"/>
      <c r="XAO311" s="80"/>
      <c r="XAP311" s="80"/>
      <c r="XAQ311" s="80"/>
      <c r="XAR311" s="80"/>
      <c r="XAS311" s="80"/>
      <c r="XAT311" s="80"/>
      <c r="XAU311" s="80"/>
      <c r="XAV311" s="80"/>
      <c r="XAW311" s="80"/>
      <c r="XAX311" s="80"/>
      <c r="XAY311" s="80"/>
      <c r="XAZ311" s="80"/>
      <c r="XBA311" s="80"/>
      <c r="XBB311" s="80"/>
      <c r="XBC311" s="80"/>
      <c r="XBD311" s="80"/>
      <c r="XBE311" s="80"/>
      <c r="XBF311" s="80"/>
      <c r="XBG311" s="80"/>
      <c r="XBH311" s="80"/>
      <c r="XBI311" s="80"/>
      <c r="XBJ311" s="80"/>
      <c r="XBK311" s="80"/>
      <c r="XBL311" s="80"/>
      <c r="XBM311" s="80"/>
      <c r="XBN311" s="80"/>
      <c r="XBO311" s="80"/>
      <c r="XBP311" s="80"/>
      <c r="XBQ311" s="80"/>
      <c r="XBR311" s="80"/>
      <c r="XBS311" s="80"/>
      <c r="XBT311" s="80"/>
      <c r="XBU311" s="80"/>
      <c r="XBV311" s="80"/>
      <c r="XBW311" s="80"/>
      <c r="XBX311" s="80"/>
      <c r="XBY311" s="80"/>
      <c r="XBZ311" s="80"/>
      <c r="XCA311" s="80"/>
      <c r="XCB311" s="80"/>
      <c r="XCC311" s="80"/>
      <c r="XCD311" s="80"/>
      <c r="XCE311" s="80"/>
      <c r="XCF311" s="80"/>
      <c r="XCG311" s="80"/>
      <c r="XCH311" s="80"/>
      <c r="XCI311" s="80"/>
      <c r="XCJ311" s="80"/>
      <c r="XCK311" s="80"/>
      <c r="XCL311" s="80"/>
      <c r="XCM311" s="80"/>
      <c r="XCN311" s="80"/>
      <c r="XCO311" s="80"/>
      <c r="XCP311" s="80"/>
      <c r="XCQ311" s="80"/>
      <c r="XCR311" s="80"/>
      <c r="XCS311" s="80"/>
      <c r="XCT311" s="80"/>
      <c r="XCU311" s="80"/>
      <c r="XCV311" s="80"/>
      <c r="XCW311" s="80"/>
      <c r="XCX311" s="80"/>
      <c r="XCY311" s="80"/>
      <c r="XCZ311" s="80"/>
      <c r="XDA311" s="80"/>
      <c r="XDB311" s="80"/>
      <c r="XDC311" s="80"/>
      <c r="XDD311" s="80"/>
      <c r="XDE311" s="80"/>
      <c r="XDF311" s="80"/>
      <c r="XDG311" s="80"/>
      <c r="XDH311" s="80"/>
      <c r="XDI311" s="80"/>
      <c r="XDJ311" s="80"/>
      <c r="XDK311" s="80"/>
      <c r="XDL311" s="80"/>
      <c r="XDM311" s="80"/>
      <c r="XDN311" s="80"/>
      <c r="XDO311" s="80"/>
      <c r="XDP311" s="80"/>
      <c r="XDQ311" s="80"/>
      <c r="XDR311" s="80"/>
      <c r="XDS311" s="80"/>
      <c r="XDT311" s="80"/>
      <c r="XDU311" s="80"/>
      <c r="XDV311" s="80"/>
      <c r="XDW311" s="80"/>
      <c r="XDX311" s="80"/>
      <c r="XDY311" s="80"/>
      <c r="XDZ311" s="80"/>
      <c r="XEA311" s="80"/>
      <c r="XEB311" s="80"/>
      <c r="XEC311" s="80"/>
      <c r="XED311" s="80"/>
      <c r="XEE311" s="80"/>
      <c r="XEF311" s="80"/>
      <c r="XEG311" s="80"/>
      <c r="XEH311" s="80"/>
      <c r="XEI311" s="80"/>
      <c r="XEJ311" s="80"/>
      <c r="XEK311" s="80"/>
      <c r="XEL311" s="80"/>
      <c r="XEM311" s="80"/>
      <c r="XEN311" s="80"/>
      <c r="XEO311" s="80"/>
      <c r="XEP311" s="80"/>
      <c r="XEQ311" s="80"/>
      <c r="XER311" s="80"/>
      <c r="XES311" s="80"/>
      <c r="XET311" s="80"/>
      <c r="XEU311" s="80"/>
      <c r="XEV311" s="80"/>
      <c r="XEW311" s="80"/>
      <c r="XEX311" s="80"/>
      <c r="XEY311" s="80"/>
      <c r="XEZ311" s="80"/>
    </row>
    <row r="312" spans="1:16380" s="84" customFormat="1" ht="15" x14ac:dyDescent="0.25">
      <c r="A312" s="76"/>
      <c r="B312" s="80"/>
      <c r="C312" s="80"/>
      <c r="D312" s="80"/>
      <c r="E312" s="80"/>
      <c r="F312" s="80"/>
      <c r="G312" s="227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  <c r="BM312" s="80"/>
      <c r="BN312" s="80"/>
      <c r="BO312" s="80"/>
      <c r="BP312" s="80"/>
      <c r="BQ312" s="80"/>
      <c r="BR312" s="80"/>
      <c r="BS312" s="80"/>
      <c r="BT312" s="80"/>
      <c r="BU312" s="80"/>
      <c r="BV312" s="80"/>
      <c r="BW312" s="80"/>
      <c r="BX312" s="80"/>
      <c r="BY312" s="80"/>
      <c r="BZ312" s="80"/>
      <c r="CA312" s="80"/>
      <c r="CB312" s="80"/>
      <c r="CC312" s="80"/>
      <c r="CD312" s="80"/>
      <c r="CE312" s="80"/>
      <c r="CF312" s="80"/>
      <c r="CG312" s="80"/>
      <c r="CH312" s="80"/>
      <c r="CI312" s="80"/>
      <c r="CJ312" s="80"/>
      <c r="CK312" s="80"/>
      <c r="CL312" s="80"/>
      <c r="CM312" s="80"/>
      <c r="CN312" s="80"/>
      <c r="CO312" s="80"/>
      <c r="CP312" s="80"/>
      <c r="CQ312" s="80"/>
      <c r="CR312" s="80"/>
      <c r="CS312" s="80"/>
      <c r="CT312" s="80"/>
      <c r="CU312" s="80"/>
      <c r="CV312" s="80"/>
      <c r="CW312" s="80"/>
      <c r="CX312" s="80"/>
      <c r="CY312" s="80"/>
      <c r="CZ312" s="80"/>
      <c r="DA312" s="80"/>
      <c r="DB312" s="80"/>
      <c r="DC312" s="80"/>
      <c r="DD312" s="80"/>
      <c r="DE312" s="80"/>
      <c r="DF312" s="80"/>
      <c r="DG312" s="80"/>
      <c r="DH312" s="80"/>
      <c r="DI312" s="80"/>
      <c r="DJ312" s="80"/>
      <c r="DK312" s="80"/>
      <c r="DL312" s="80"/>
      <c r="DM312" s="80"/>
      <c r="DN312" s="80"/>
      <c r="DO312" s="80"/>
      <c r="DP312" s="80"/>
      <c r="DQ312" s="80"/>
      <c r="DR312" s="80"/>
      <c r="DS312" s="80"/>
      <c r="DT312" s="80"/>
      <c r="DU312" s="80"/>
      <c r="DV312" s="80"/>
      <c r="DW312" s="80"/>
      <c r="DX312" s="80"/>
      <c r="DY312" s="80"/>
      <c r="DZ312" s="80"/>
      <c r="EA312" s="80"/>
      <c r="EB312" s="80"/>
      <c r="EC312" s="80"/>
      <c r="ED312" s="80"/>
      <c r="EE312" s="80"/>
      <c r="EF312" s="80"/>
      <c r="EG312" s="80"/>
      <c r="EH312" s="80"/>
      <c r="EI312" s="80"/>
      <c r="EJ312" s="80"/>
      <c r="EK312" s="80"/>
      <c r="EL312" s="80"/>
      <c r="EM312" s="80"/>
      <c r="EN312" s="80"/>
      <c r="EO312" s="80"/>
      <c r="EP312" s="80"/>
      <c r="EQ312" s="80"/>
      <c r="ER312" s="80"/>
      <c r="ES312" s="80"/>
      <c r="ET312" s="80"/>
      <c r="EU312" s="80"/>
      <c r="EV312" s="80"/>
      <c r="EW312" s="80"/>
      <c r="EX312" s="80"/>
      <c r="EY312" s="80"/>
      <c r="EZ312" s="80"/>
      <c r="FA312" s="80"/>
      <c r="FB312" s="80"/>
      <c r="FC312" s="80"/>
      <c r="FD312" s="80"/>
      <c r="FE312" s="80"/>
      <c r="FF312" s="80"/>
      <c r="FG312" s="80"/>
      <c r="FH312" s="80"/>
      <c r="FI312" s="80"/>
      <c r="FJ312" s="80"/>
      <c r="FK312" s="80"/>
      <c r="FL312" s="80"/>
      <c r="FM312" s="80"/>
      <c r="FN312" s="80"/>
      <c r="FO312" s="80"/>
      <c r="FP312" s="80"/>
      <c r="FQ312" s="80"/>
      <c r="FR312" s="80"/>
      <c r="FS312" s="80"/>
      <c r="FT312" s="80"/>
      <c r="FU312" s="80"/>
      <c r="FV312" s="80"/>
      <c r="FW312" s="80"/>
      <c r="FX312" s="80"/>
      <c r="FY312" s="80"/>
      <c r="FZ312" s="80"/>
      <c r="GA312" s="80"/>
      <c r="GB312" s="80"/>
      <c r="GC312" s="80"/>
      <c r="GD312" s="80"/>
      <c r="GE312" s="80"/>
      <c r="GF312" s="80"/>
      <c r="GG312" s="80"/>
      <c r="GH312" s="80"/>
      <c r="GI312" s="80"/>
      <c r="GJ312" s="80"/>
      <c r="GK312" s="80"/>
      <c r="GL312" s="80"/>
      <c r="GM312" s="80"/>
      <c r="GN312" s="80"/>
      <c r="GO312" s="80"/>
      <c r="GP312" s="80"/>
      <c r="GQ312" s="80"/>
      <c r="GR312" s="80"/>
      <c r="GS312" s="80"/>
      <c r="GT312" s="80"/>
      <c r="GU312" s="80"/>
      <c r="GV312" s="80"/>
      <c r="GW312" s="80"/>
      <c r="GX312" s="80"/>
      <c r="GY312" s="80"/>
      <c r="GZ312" s="80"/>
      <c r="HA312" s="80"/>
      <c r="HB312" s="80"/>
      <c r="HC312" s="80"/>
      <c r="HD312" s="80"/>
      <c r="HE312" s="80"/>
      <c r="HF312" s="80"/>
      <c r="HG312" s="80"/>
      <c r="HH312" s="80"/>
      <c r="HI312" s="80"/>
      <c r="HJ312" s="80"/>
      <c r="HK312" s="80"/>
      <c r="HL312" s="80"/>
      <c r="HM312" s="80"/>
      <c r="HN312" s="80"/>
      <c r="HO312" s="80"/>
      <c r="HP312" s="80"/>
      <c r="HQ312" s="80"/>
      <c r="HR312" s="80"/>
      <c r="HS312" s="80"/>
      <c r="HT312" s="80"/>
      <c r="HU312" s="80"/>
      <c r="HV312" s="80"/>
      <c r="HW312" s="80"/>
      <c r="HX312" s="80"/>
      <c r="HY312" s="80"/>
      <c r="HZ312" s="80"/>
      <c r="IA312" s="80"/>
      <c r="IB312" s="80"/>
      <c r="IC312" s="80"/>
      <c r="ID312" s="80"/>
      <c r="IE312" s="80"/>
      <c r="IF312" s="80"/>
      <c r="IG312" s="80"/>
      <c r="IH312" s="80"/>
      <c r="II312" s="80"/>
      <c r="IJ312" s="80"/>
      <c r="IK312" s="80"/>
      <c r="IL312" s="80"/>
      <c r="IM312" s="80"/>
      <c r="IN312" s="80"/>
      <c r="IO312" s="80"/>
      <c r="IP312" s="80"/>
      <c r="IQ312" s="80"/>
      <c r="IR312" s="80"/>
      <c r="IS312" s="80"/>
      <c r="IT312" s="80"/>
      <c r="IU312" s="80"/>
      <c r="IV312" s="80"/>
      <c r="IW312" s="80"/>
      <c r="IX312" s="80"/>
      <c r="IY312" s="80"/>
      <c r="IZ312" s="80"/>
      <c r="JA312" s="80"/>
      <c r="JB312" s="80"/>
      <c r="JC312" s="80"/>
      <c r="JD312" s="80"/>
      <c r="JE312" s="80"/>
      <c r="JF312" s="80"/>
      <c r="JG312" s="80"/>
      <c r="JH312" s="80"/>
      <c r="JI312" s="80"/>
      <c r="JJ312" s="80"/>
      <c r="JK312" s="80"/>
      <c r="JL312" s="80"/>
      <c r="JM312" s="80"/>
      <c r="JN312" s="80"/>
      <c r="JO312" s="80"/>
      <c r="JP312" s="80"/>
      <c r="JQ312" s="80"/>
      <c r="JR312" s="80"/>
      <c r="JS312" s="80"/>
      <c r="JT312" s="80"/>
      <c r="JU312" s="80"/>
      <c r="JV312" s="80"/>
      <c r="JW312" s="80"/>
      <c r="JX312" s="80"/>
      <c r="JY312" s="80"/>
      <c r="JZ312" s="80"/>
      <c r="KA312" s="80"/>
      <c r="KB312" s="80"/>
      <c r="KC312" s="80"/>
      <c r="KD312" s="80"/>
      <c r="KE312" s="80"/>
      <c r="KF312" s="80"/>
      <c r="KG312" s="80"/>
      <c r="KH312" s="80"/>
      <c r="KI312" s="80"/>
      <c r="KJ312" s="80"/>
      <c r="KK312" s="80"/>
      <c r="KL312" s="80"/>
      <c r="KM312" s="80"/>
      <c r="KN312" s="80"/>
      <c r="KO312" s="80"/>
      <c r="KP312" s="80"/>
      <c r="KQ312" s="80"/>
      <c r="KR312" s="80"/>
      <c r="KS312" s="80"/>
      <c r="KT312" s="80"/>
      <c r="KU312" s="80"/>
      <c r="KV312" s="80"/>
      <c r="KW312" s="80"/>
      <c r="KX312" s="80"/>
      <c r="KY312" s="80"/>
      <c r="KZ312" s="80"/>
      <c r="LA312" s="80"/>
      <c r="LB312" s="80"/>
      <c r="LC312" s="80"/>
      <c r="LD312" s="80"/>
      <c r="LE312" s="80"/>
      <c r="LF312" s="80"/>
      <c r="LG312" s="80"/>
      <c r="LH312" s="80"/>
      <c r="LI312" s="80"/>
      <c r="LJ312" s="80"/>
      <c r="LK312" s="80"/>
      <c r="LL312" s="80"/>
      <c r="LM312" s="80"/>
      <c r="LN312" s="80"/>
      <c r="LO312" s="80"/>
      <c r="LP312" s="80"/>
      <c r="LQ312" s="80"/>
      <c r="LR312" s="80"/>
      <c r="LS312" s="80"/>
      <c r="LT312" s="80"/>
      <c r="LU312" s="80"/>
      <c r="LV312" s="80"/>
      <c r="LW312" s="80"/>
      <c r="LX312" s="80"/>
      <c r="LY312" s="80"/>
      <c r="LZ312" s="80"/>
      <c r="MA312" s="80"/>
      <c r="MB312" s="80"/>
      <c r="MC312" s="80"/>
      <c r="MD312" s="80"/>
      <c r="ME312" s="80"/>
      <c r="MF312" s="80"/>
      <c r="MG312" s="80"/>
      <c r="MH312" s="80"/>
      <c r="MI312" s="80"/>
      <c r="MJ312" s="80"/>
      <c r="MK312" s="80"/>
      <c r="ML312" s="80"/>
      <c r="MM312" s="80"/>
      <c r="MN312" s="80"/>
      <c r="MO312" s="80"/>
      <c r="MP312" s="80"/>
      <c r="MQ312" s="80"/>
      <c r="MR312" s="80"/>
      <c r="MS312" s="80"/>
      <c r="MT312" s="80"/>
      <c r="MU312" s="80"/>
      <c r="MV312" s="80"/>
      <c r="MW312" s="80"/>
      <c r="MX312" s="80"/>
      <c r="MY312" s="80"/>
      <c r="MZ312" s="80"/>
      <c r="NA312" s="80"/>
      <c r="NB312" s="80"/>
      <c r="NC312" s="80"/>
      <c r="ND312" s="80"/>
      <c r="NE312" s="80"/>
      <c r="NF312" s="80"/>
      <c r="NG312" s="80"/>
      <c r="NH312" s="80"/>
      <c r="NI312" s="80"/>
      <c r="NJ312" s="80"/>
      <c r="NK312" s="80"/>
      <c r="NL312" s="80"/>
      <c r="NM312" s="80"/>
      <c r="NN312" s="80"/>
      <c r="NO312" s="80"/>
      <c r="NP312" s="80"/>
      <c r="NQ312" s="80"/>
      <c r="NR312" s="80"/>
      <c r="NS312" s="80"/>
      <c r="NT312" s="80"/>
      <c r="NU312" s="80"/>
      <c r="NV312" s="80"/>
      <c r="NW312" s="80"/>
      <c r="NX312" s="80"/>
      <c r="NY312" s="80"/>
      <c r="NZ312" s="80"/>
      <c r="OA312" s="80"/>
      <c r="OB312" s="80"/>
      <c r="OC312" s="80"/>
      <c r="OD312" s="80"/>
      <c r="OE312" s="80"/>
      <c r="OF312" s="80"/>
      <c r="OG312" s="80"/>
      <c r="OH312" s="80"/>
      <c r="OI312" s="80"/>
      <c r="OJ312" s="80"/>
      <c r="OK312" s="80"/>
      <c r="OL312" s="80"/>
      <c r="OM312" s="80"/>
      <c r="ON312" s="80"/>
      <c r="OO312" s="80"/>
      <c r="OP312" s="80"/>
      <c r="OQ312" s="80"/>
      <c r="OR312" s="80"/>
      <c r="OS312" s="80"/>
      <c r="OT312" s="80"/>
      <c r="OU312" s="80"/>
      <c r="OV312" s="80"/>
      <c r="OW312" s="80"/>
      <c r="OX312" s="80"/>
      <c r="OY312" s="80"/>
      <c r="OZ312" s="80"/>
      <c r="PA312" s="80"/>
      <c r="PB312" s="80"/>
      <c r="PC312" s="80"/>
      <c r="PD312" s="80"/>
      <c r="PE312" s="80"/>
      <c r="PF312" s="80"/>
      <c r="PG312" s="80"/>
      <c r="PH312" s="80"/>
      <c r="PI312" s="80"/>
      <c r="PJ312" s="80"/>
      <c r="PK312" s="80"/>
      <c r="PL312" s="80"/>
      <c r="PM312" s="80"/>
      <c r="PN312" s="80"/>
      <c r="PO312" s="80"/>
      <c r="PP312" s="80"/>
      <c r="PQ312" s="80"/>
      <c r="PR312" s="80"/>
      <c r="PS312" s="80"/>
      <c r="PT312" s="80"/>
      <c r="PU312" s="80"/>
      <c r="PV312" s="80"/>
      <c r="PW312" s="80"/>
      <c r="PX312" s="80"/>
      <c r="PY312" s="80"/>
      <c r="PZ312" s="80"/>
      <c r="QA312" s="80"/>
      <c r="QB312" s="80"/>
      <c r="QC312" s="80"/>
      <c r="QD312" s="80"/>
      <c r="QE312" s="80"/>
      <c r="QF312" s="80"/>
      <c r="QG312" s="80"/>
      <c r="QH312" s="80"/>
      <c r="QI312" s="80"/>
      <c r="QJ312" s="80"/>
      <c r="QK312" s="80"/>
      <c r="QL312" s="80"/>
      <c r="QM312" s="80"/>
      <c r="QN312" s="80"/>
      <c r="QO312" s="80"/>
      <c r="QP312" s="80"/>
      <c r="QQ312" s="80"/>
      <c r="QR312" s="80"/>
      <c r="QS312" s="80"/>
      <c r="QT312" s="80"/>
      <c r="QU312" s="80"/>
      <c r="QV312" s="80"/>
      <c r="QW312" s="80"/>
      <c r="QX312" s="80"/>
      <c r="QY312" s="80"/>
      <c r="QZ312" s="80"/>
      <c r="RA312" s="80"/>
      <c r="RB312" s="80"/>
      <c r="RC312" s="80"/>
      <c r="RD312" s="80"/>
      <c r="RE312" s="80"/>
      <c r="RF312" s="80"/>
      <c r="RG312" s="80"/>
      <c r="RH312" s="80"/>
      <c r="RI312" s="80"/>
      <c r="RJ312" s="80"/>
      <c r="RK312" s="80"/>
      <c r="RL312" s="80"/>
      <c r="RM312" s="80"/>
      <c r="RN312" s="80"/>
      <c r="RO312" s="80"/>
      <c r="RP312" s="80"/>
      <c r="RQ312" s="80"/>
      <c r="RR312" s="80"/>
      <c r="RS312" s="80"/>
      <c r="RT312" s="80"/>
      <c r="RU312" s="80"/>
      <c r="RV312" s="80"/>
      <c r="RW312" s="80"/>
      <c r="RX312" s="80"/>
      <c r="RY312" s="80"/>
      <c r="RZ312" s="80"/>
      <c r="SA312" s="80"/>
      <c r="SB312" s="80"/>
      <c r="SC312" s="80"/>
      <c r="SD312" s="80"/>
      <c r="SE312" s="80"/>
      <c r="SF312" s="80"/>
      <c r="SG312" s="80"/>
      <c r="SH312" s="80"/>
      <c r="SI312" s="80"/>
      <c r="SJ312" s="80"/>
      <c r="SK312" s="80"/>
      <c r="SL312" s="80"/>
      <c r="SM312" s="80"/>
      <c r="SN312" s="80"/>
      <c r="SO312" s="80"/>
      <c r="SP312" s="80"/>
      <c r="SQ312" s="80"/>
      <c r="SR312" s="80"/>
      <c r="SS312" s="80"/>
      <c r="ST312" s="80"/>
      <c r="SU312" s="80"/>
      <c r="SV312" s="80"/>
      <c r="SW312" s="80"/>
      <c r="SX312" s="80"/>
      <c r="SY312" s="80"/>
      <c r="SZ312" s="80"/>
      <c r="TA312" s="80"/>
      <c r="TB312" s="80"/>
      <c r="TC312" s="80"/>
      <c r="TD312" s="80"/>
      <c r="TE312" s="80"/>
      <c r="TF312" s="80"/>
      <c r="TG312" s="80"/>
      <c r="TH312" s="80"/>
      <c r="TI312" s="80"/>
      <c r="TJ312" s="80"/>
      <c r="TK312" s="80"/>
      <c r="TL312" s="80"/>
      <c r="TM312" s="80"/>
      <c r="TN312" s="80"/>
      <c r="TO312" s="80"/>
      <c r="TP312" s="80"/>
      <c r="TQ312" s="80"/>
      <c r="TR312" s="80"/>
      <c r="TS312" s="80"/>
      <c r="TT312" s="80"/>
      <c r="TU312" s="80"/>
      <c r="TV312" s="80"/>
      <c r="TW312" s="80"/>
      <c r="TX312" s="80"/>
      <c r="TY312" s="80"/>
      <c r="TZ312" s="80"/>
      <c r="UA312" s="80"/>
      <c r="UB312" s="80"/>
      <c r="UC312" s="80"/>
      <c r="UD312" s="80"/>
      <c r="UE312" s="80"/>
      <c r="UF312" s="80"/>
      <c r="UG312" s="80"/>
      <c r="UH312" s="80"/>
      <c r="UI312" s="80"/>
      <c r="UJ312" s="80"/>
      <c r="UK312" s="80"/>
      <c r="UL312" s="80"/>
      <c r="UM312" s="80"/>
      <c r="UN312" s="80"/>
      <c r="UO312" s="80"/>
      <c r="UP312" s="80"/>
      <c r="UQ312" s="80"/>
      <c r="UR312" s="80"/>
      <c r="US312" s="80"/>
      <c r="UT312" s="80"/>
      <c r="UU312" s="80"/>
      <c r="UV312" s="80"/>
      <c r="UW312" s="80"/>
      <c r="UX312" s="80"/>
      <c r="UY312" s="80"/>
      <c r="UZ312" s="80"/>
      <c r="VA312" s="80"/>
      <c r="VB312" s="80"/>
      <c r="VC312" s="80"/>
      <c r="VD312" s="80"/>
      <c r="VE312" s="80"/>
      <c r="VF312" s="80"/>
      <c r="VG312" s="80"/>
      <c r="VH312" s="80"/>
      <c r="VI312" s="80"/>
      <c r="VJ312" s="80"/>
      <c r="VK312" s="80"/>
      <c r="VL312" s="80"/>
      <c r="VM312" s="80"/>
      <c r="VN312" s="80"/>
      <c r="VO312" s="80"/>
      <c r="VP312" s="80"/>
      <c r="VQ312" s="80"/>
      <c r="VR312" s="80"/>
      <c r="VS312" s="80"/>
      <c r="VT312" s="80"/>
      <c r="VU312" s="80"/>
      <c r="VV312" s="80"/>
      <c r="VW312" s="80"/>
      <c r="VX312" s="80"/>
      <c r="VY312" s="80"/>
      <c r="VZ312" s="80"/>
      <c r="WA312" s="80"/>
      <c r="WB312" s="80"/>
      <c r="WC312" s="80"/>
      <c r="WD312" s="80"/>
      <c r="WE312" s="80"/>
      <c r="WF312" s="80"/>
      <c r="WG312" s="80"/>
      <c r="WH312" s="80"/>
      <c r="WI312" s="80"/>
      <c r="WJ312" s="80"/>
      <c r="WK312" s="80"/>
      <c r="WL312" s="80"/>
      <c r="WM312" s="80"/>
      <c r="WN312" s="80"/>
      <c r="WO312" s="80"/>
      <c r="WP312" s="80"/>
      <c r="WQ312" s="80"/>
      <c r="WR312" s="80"/>
      <c r="WS312" s="80"/>
      <c r="WT312" s="80"/>
      <c r="WU312" s="80"/>
      <c r="WV312" s="80"/>
      <c r="WW312" s="80"/>
      <c r="WX312" s="80"/>
      <c r="WY312" s="80"/>
      <c r="WZ312" s="80"/>
      <c r="XA312" s="80"/>
      <c r="XB312" s="80"/>
      <c r="XC312" s="80"/>
      <c r="XD312" s="80"/>
      <c r="XE312" s="80"/>
      <c r="XF312" s="80"/>
      <c r="XG312" s="80"/>
      <c r="XH312" s="80"/>
      <c r="XI312" s="80"/>
      <c r="XJ312" s="80"/>
      <c r="XK312" s="80"/>
      <c r="XL312" s="80"/>
      <c r="XM312" s="80"/>
      <c r="XN312" s="80"/>
      <c r="XO312" s="80"/>
      <c r="XP312" s="80"/>
      <c r="XQ312" s="80"/>
      <c r="XR312" s="80"/>
      <c r="XS312" s="80"/>
      <c r="XT312" s="80"/>
      <c r="XU312" s="80"/>
      <c r="XV312" s="80"/>
      <c r="XW312" s="80"/>
      <c r="XX312" s="80"/>
      <c r="XY312" s="80"/>
      <c r="XZ312" s="80"/>
      <c r="YA312" s="80"/>
      <c r="YB312" s="80"/>
      <c r="YC312" s="80"/>
      <c r="YD312" s="80"/>
      <c r="YE312" s="80"/>
      <c r="YF312" s="80"/>
      <c r="YG312" s="80"/>
      <c r="YH312" s="80"/>
      <c r="YI312" s="80"/>
      <c r="YJ312" s="80"/>
      <c r="YK312" s="80"/>
      <c r="YL312" s="80"/>
      <c r="YM312" s="80"/>
      <c r="YN312" s="80"/>
      <c r="YO312" s="80"/>
      <c r="YP312" s="80"/>
      <c r="YQ312" s="80"/>
      <c r="YR312" s="80"/>
      <c r="YS312" s="80"/>
      <c r="YT312" s="80"/>
      <c r="YU312" s="80"/>
      <c r="YV312" s="80"/>
      <c r="YW312" s="80"/>
      <c r="YX312" s="80"/>
      <c r="YY312" s="80"/>
      <c r="YZ312" s="80"/>
      <c r="ZA312" s="80"/>
      <c r="ZB312" s="80"/>
      <c r="ZC312" s="80"/>
      <c r="ZD312" s="80"/>
      <c r="ZE312" s="80"/>
      <c r="ZF312" s="80"/>
      <c r="ZG312" s="80"/>
      <c r="ZH312" s="80"/>
      <c r="ZI312" s="80"/>
      <c r="ZJ312" s="80"/>
      <c r="ZK312" s="80"/>
      <c r="ZL312" s="80"/>
      <c r="ZM312" s="80"/>
      <c r="ZN312" s="80"/>
      <c r="ZO312" s="80"/>
      <c r="ZP312" s="80"/>
      <c r="ZQ312" s="80"/>
      <c r="ZR312" s="80"/>
      <c r="ZS312" s="80"/>
      <c r="ZT312" s="80"/>
      <c r="ZU312" s="80"/>
      <c r="ZV312" s="80"/>
      <c r="ZW312" s="80"/>
      <c r="ZX312" s="80"/>
      <c r="ZY312" s="80"/>
      <c r="ZZ312" s="80"/>
      <c r="AAA312" s="80"/>
      <c r="AAB312" s="80"/>
      <c r="AAC312" s="80"/>
      <c r="AAD312" s="80"/>
      <c r="AAE312" s="80"/>
      <c r="AAF312" s="80"/>
      <c r="AAG312" s="80"/>
      <c r="AAH312" s="80"/>
      <c r="AAI312" s="80"/>
      <c r="AAJ312" s="80"/>
      <c r="AAK312" s="80"/>
      <c r="AAL312" s="80"/>
      <c r="AAM312" s="80"/>
      <c r="AAN312" s="80"/>
      <c r="AAO312" s="80"/>
      <c r="AAP312" s="80"/>
      <c r="AAQ312" s="80"/>
      <c r="AAR312" s="80"/>
      <c r="AAS312" s="80"/>
      <c r="AAT312" s="80"/>
      <c r="AAU312" s="80"/>
      <c r="AAV312" s="80"/>
      <c r="AAW312" s="80"/>
      <c r="AAX312" s="80"/>
      <c r="AAY312" s="80"/>
      <c r="AAZ312" s="80"/>
      <c r="ABA312" s="80"/>
      <c r="ABB312" s="80"/>
      <c r="ABC312" s="80"/>
      <c r="ABD312" s="80"/>
      <c r="ABE312" s="80"/>
      <c r="ABF312" s="80"/>
      <c r="ABG312" s="80"/>
      <c r="ABH312" s="80"/>
      <c r="ABI312" s="80"/>
      <c r="ABJ312" s="80"/>
      <c r="ABK312" s="80"/>
      <c r="ABL312" s="80"/>
      <c r="ABM312" s="80"/>
      <c r="ABN312" s="80"/>
      <c r="ABO312" s="80"/>
      <c r="ABP312" s="80"/>
      <c r="ABQ312" s="80"/>
      <c r="ABR312" s="80"/>
      <c r="ABS312" s="80"/>
      <c r="ABT312" s="80"/>
      <c r="ABU312" s="80"/>
      <c r="ABV312" s="80"/>
      <c r="ABW312" s="80"/>
      <c r="ABX312" s="80"/>
      <c r="ABY312" s="80"/>
      <c r="ABZ312" s="80"/>
      <c r="ACA312" s="80"/>
      <c r="ACB312" s="80"/>
      <c r="ACC312" s="80"/>
      <c r="ACD312" s="80"/>
      <c r="ACE312" s="80"/>
      <c r="ACF312" s="80"/>
      <c r="ACG312" s="80"/>
      <c r="ACH312" s="80"/>
      <c r="ACI312" s="80"/>
      <c r="ACJ312" s="80"/>
      <c r="ACK312" s="80"/>
      <c r="ACL312" s="80"/>
      <c r="ACM312" s="80"/>
      <c r="ACN312" s="80"/>
      <c r="ACO312" s="80"/>
      <c r="ACP312" s="80"/>
      <c r="ACQ312" s="80"/>
      <c r="ACR312" s="80"/>
      <c r="ACS312" s="80"/>
      <c r="ACT312" s="80"/>
      <c r="ACU312" s="80"/>
      <c r="ACV312" s="80"/>
      <c r="ACW312" s="80"/>
      <c r="ACX312" s="80"/>
      <c r="ACY312" s="80"/>
      <c r="ACZ312" s="80"/>
      <c r="ADA312" s="80"/>
      <c r="ADB312" s="80"/>
      <c r="ADC312" s="80"/>
      <c r="ADD312" s="80"/>
      <c r="ADE312" s="80"/>
      <c r="ADF312" s="80"/>
      <c r="ADG312" s="80"/>
      <c r="ADH312" s="80"/>
      <c r="ADI312" s="80"/>
      <c r="ADJ312" s="80"/>
      <c r="ADK312" s="80"/>
      <c r="ADL312" s="80"/>
      <c r="ADM312" s="80"/>
      <c r="ADN312" s="80"/>
      <c r="ADO312" s="80"/>
      <c r="ADP312" s="80"/>
      <c r="ADQ312" s="80"/>
      <c r="ADR312" s="80"/>
      <c r="ADS312" s="80"/>
      <c r="ADT312" s="80"/>
      <c r="ADU312" s="80"/>
      <c r="ADV312" s="80"/>
      <c r="ADW312" s="80"/>
      <c r="ADX312" s="80"/>
      <c r="ADY312" s="80"/>
      <c r="ADZ312" s="80"/>
      <c r="AEA312" s="80"/>
      <c r="AEB312" s="80"/>
      <c r="AEC312" s="80"/>
      <c r="AED312" s="80"/>
      <c r="AEE312" s="80"/>
      <c r="AEF312" s="80"/>
      <c r="AEG312" s="80"/>
      <c r="AEH312" s="80"/>
      <c r="AEI312" s="80"/>
      <c r="AEJ312" s="80"/>
      <c r="AEK312" s="80"/>
      <c r="AEL312" s="80"/>
      <c r="AEM312" s="80"/>
      <c r="AEN312" s="80"/>
      <c r="AEO312" s="80"/>
      <c r="AEP312" s="80"/>
      <c r="AEQ312" s="80"/>
      <c r="AER312" s="80"/>
      <c r="AES312" s="80"/>
      <c r="AET312" s="80"/>
      <c r="AEU312" s="80"/>
      <c r="AEV312" s="80"/>
      <c r="AEW312" s="80"/>
      <c r="AEX312" s="80"/>
      <c r="AEY312" s="80"/>
      <c r="AEZ312" s="80"/>
      <c r="AFA312" s="80"/>
      <c r="AFB312" s="80"/>
      <c r="AFC312" s="80"/>
      <c r="AFD312" s="80"/>
      <c r="AFE312" s="80"/>
      <c r="AFF312" s="80"/>
      <c r="AFG312" s="80"/>
      <c r="AFH312" s="80"/>
      <c r="AFI312" s="80"/>
      <c r="AFJ312" s="80"/>
      <c r="AFK312" s="80"/>
      <c r="AFL312" s="80"/>
      <c r="AFM312" s="80"/>
      <c r="AFN312" s="80"/>
      <c r="AFO312" s="80"/>
      <c r="AFP312" s="80"/>
      <c r="AFQ312" s="80"/>
      <c r="AFR312" s="80"/>
      <c r="AFS312" s="80"/>
      <c r="AFT312" s="80"/>
      <c r="AFU312" s="80"/>
      <c r="AFV312" s="80"/>
      <c r="AFW312" s="80"/>
      <c r="AFX312" s="80"/>
      <c r="AFY312" s="80"/>
      <c r="AFZ312" s="80"/>
      <c r="AGA312" s="80"/>
      <c r="AGB312" s="80"/>
      <c r="AGC312" s="80"/>
      <c r="AGD312" s="80"/>
      <c r="AGE312" s="80"/>
      <c r="AGF312" s="80"/>
      <c r="AGG312" s="80"/>
      <c r="AGH312" s="80"/>
      <c r="AGI312" s="80"/>
      <c r="AGJ312" s="80"/>
      <c r="AGK312" s="80"/>
      <c r="AGL312" s="80"/>
      <c r="AGM312" s="80"/>
      <c r="AGN312" s="80"/>
      <c r="AGO312" s="80"/>
      <c r="AGP312" s="80"/>
      <c r="AGQ312" s="80"/>
      <c r="AGR312" s="80"/>
      <c r="AGS312" s="80"/>
      <c r="AGT312" s="80"/>
      <c r="AGU312" s="80"/>
      <c r="AGV312" s="80"/>
      <c r="AGW312" s="80"/>
      <c r="AGX312" s="80"/>
      <c r="AGY312" s="80"/>
      <c r="AGZ312" s="80"/>
      <c r="AHA312" s="80"/>
      <c r="AHB312" s="80"/>
      <c r="AHC312" s="80"/>
      <c r="AHD312" s="80"/>
      <c r="AHE312" s="80"/>
      <c r="AHF312" s="80"/>
      <c r="AHG312" s="80"/>
      <c r="AHH312" s="80"/>
      <c r="AHI312" s="80"/>
      <c r="AHJ312" s="80"/>
      <c r="AHK312" s="80"/>
      <c r="AHL312" s="80"/>
      <c r="AHM312" s="80"/>
      <c r="AHN312" s="80"/>
      <c r="AHO312" s="80"/>
      <c r="AHP312" s="80"/>
      <c r="AHQ312" s="80"/>
      <c r="AHR312" s="80"/>
      <c r="AHS312" s="80"/>
      <c r="AHT312" s="80"/>
      <c r="AHU312" s="80"/>
      <c r="AHV312" s="80"/>
      <c r="AHW312" s="80"/>
      <c r="AHX312" s="80"/>
      <c r="AHY312" s="80"/>
      <c r="AHZ312" s="80"/>
      <c r="AIA312" s="80"/>
      <c r="AIB312" s="80"/>
      <c r="AIC312" s="80"/>
      <c r="AID312" s="80"/>
      <c r="AIE312" s="80"/>
      <c r="AIF312" s="80"/>
      <c r="AIG312" s="80"/>
      <c r="AIH312" s="80"/>
      <c r="AII312" s="80"/>
      <c r="AIJ312" s="80"/>
      <c r="AIK312" s="80"/>
      <c r="AIL312" s="80"/>
      <c r="AIM312" s="80"/>
      <c r="AIN312" s="80"/>
      <c r="AIO312" s="80"/>
      <c r="AIP312" s="80"/>
      <c r="AIQ312" s="80"/>
      <c r="AIR312" s="80"/>
      <c r="AIS312" s="80"/>
      <c r="AIT312" s="80"/>
      <c r="AIU312" s="80"/>
      <c r="AIV312" s="80"/>
      <c r="AIW312" s="80"/>
      <c r="AIX312" s="80"/>
      <c r="AIY312" s="80"/>
      <c r="AIZ312" s="80"/>
      <c r="AJA312" s="80"/>
      <c r="AJB312" s="80"/>
      <c r="AJC312" s="80"/>
      <c r="AJD312" s="80"/>
      <c r="AJE312" s="80"/>
      <c r="AJF312" s="80"/>
      <c r="AJG312" s="80"/>
      <c r="AJH312" s="80"/>
      <c r="AJI312" s="80"/>
      <c r="AJJ312" s="80"/>
      <c r="AJK312" s="80"/>
      <c r="AJL312" s="80"/>
      <c r="AJM312" s="80"/>
      <c r="AJN312" s="80"/>
      <c r="AJO312" s="80"/>
      <c r="AJP312" s="80"/>
      <c r="AJQ312" s="80"/>
      <c r="AJR312" s="80"/>
      <c r="AJS312" s="80"/>
      <c r="AJT312" s="80"/>
      <c r="AJU312" s="80"/>
      <c r="AJV312" s="80"/>
      <c r="AJW312" s="80"/>
      <c r="AJX312" s="80"/>
      <c r="AJY312" s="80"/>
      <c r="AJZ312" s="80"/>
      <c r="AKA312" s="80"/>
      <c r="AKB312" s="80"/>
      <c r="AKC312" s="80"/>
      <c r="AKD312" s="80"/>
      <c r="AKE312" s="80"/>
      <c r="AKF312" s="80"/>
      <c r="AKG312" s="80"/>
      <c r="AKH312" s="80"/>
      <c r="AKI312" s="80"/>
      <c r="AKJ312" s="80"/>
      <c r="AKK312" s="80"/>
      <c r="AKL312" s="80"/>
      <c r="AKM312" s="80"/>
      <c r="AKN312" s="80"/>
      <c r="AKO312" s="80"/>
      <c r="AKP312" s="80"/>
      <c r="AKQ312" s="80"/>
      <c r="AKR312" s="80"/>
      <c r="AKS312" s="80"/>
      <c r="AKT312" s="80"/>
      <c r="AKU312" s="80"/>
      <c r="AKV312" s="80"/>
      <c r="AKW312" s="80"/>
      <c r="AKX312" s="80"/>
      <c r="AKY312" s="80"/>
      <c r="AKZ312" s="80"/>
      <c r="ALA312" s="80"/>
      <c r="ALB312" s="80"/>
      <c r="ALC312" s="80"/>
      <c r="ALD312" s="80"/>
      <c r="ALE312" s="80"/>
      <c r="ALF312" s="80"/>
      <c r="ALG312" s="80"/>
      <c r="ALH312" s="80"/>
      <c r="ALI312" s="80"/>
      <c r="ALJ312" s="80"/>
      <c r="ALK312" s="80"/>
      <c r="ALL312" s="80"/>
      <c r="ALM312" s="80"/>
      <c r="ALN312" s="80"/>
      <c r="ALO312" s="80"/>
      <c r="ALP312" s="80"/>
      <c r="ALQ312" s="80"/>
      <c r="ALR312" s="80"/>
      <c r="ALS312" s="80"/>
      <c r="ALT312" s="80"/>
      <c r="ALU312" s="80"/>
      <c r="ALV312" s="80"/>
      <c r="ALW312" s="80"/>
      <c r="ALX312" s="80"/>
      <c r="ALY312" s="80"/>
      <c r="ALZ312" s="80"/>
      <c r="AMA312" s="80"/>
      <c r="AMB312" s="80"/>
      <c r="AMC312" s="80"/>
      <c r="AMD312" s="80"/>
      <c r="AME312" s="80"/>
      <c r="AMF312" s="80"/>
      <c r="AMG312" s="80"/>
      <c r="AMH312" s="80"/>
      <c r="AMI312" s="80"/>
      <c r="AMJ312" s="80"/>
      <c r="AMK312" s="80"/>
      <c r="AML312" s="80"/>
      <c r="AMM312" s="80"/>
      <c r="AMN312" s="80"/>
      <c r="AMO312" s="80"/>
      <c r="AMP312" s="80"/>
      <c r="AMQ312" s="80"/>
      <c r="AMR312" s="80"/>
      <c r="AMS312" s="80"/>
      <c r="AMT312" s="80"/>
      <c r="AMU312" s="80"/>
      <c r="AMV312" s="80"/>
      <c r="AMW312" s="80"/>
      <c r="AMX312" s="80"/>
      <c r="AMY312" s="80"/>
      <c r="AMZ312" s="80"/>
      <c r="ANA312" s="80"/>
      <c r="ANB312" s="80"/>
      <c r="ANC312" s="80"/>
      <c r="AND312" s="80"/>
      <c r="ANE312" s="80"/>
      <c r="ANF312" s="80"/>
      <c r="ANG312" s="80"/>
      <c r="ANH312" s="80"/>
      <c r="ANI312" s="80"/>
      <c r="ANJ312" s="80"/>
      <c r="ANK312" s="80"/>
      <c r="ANL312" s="80"/>
      <c r="ANM312" s="80"/>
      <c r="ANN312" s="80"/>
      <c r="ANO312" s="80"/>
      <c r="ANP312" s="80"/>
      <c r="ANQ312" s="80"/>
      <c r="ANR312" s="80"/>
      <c r="ANS312" s="80"/>
      <c r="ANT312" s="80"/>
      <c r="ANU312" s="80"/>
      <c r="ANV312" s="80"/>
      <c r="ANW312" s="80"/>
      <c r="ANX312" s="80"/>
      <c r="ANY312" s="80"/>
      <c r="ANZ312" s="80"/>
      <c r="AOA312" s="80"/>
      <c r="AOB312" s="80"/>
      <c r="AOC312" s="80"/>
      <c r="AOD312" s="80"/>
      <c r="AOE312" s="80"/>
      <c r="AOF312" s="80"/>
      <c r="AOG312" s="80"/>
      <c r="AOH312" s="80"/>
      <c r="AOI312" s="80"/>
      <c r="AOJ312" s="80"/>
      <c r="AOK312" s="80"/>
      <c r="AOL312" s="80"/>
      <c r="AOM312" s="80"/>
      <c r="AON312" s="80"/>
      <c r="AOO312" s="80"/>
      <c r="AOP312" s="80"/>
      <c r="AOQ312" s="80"/>
      <c r="AOR312" s="80"/>
      <c r="AOS312" s="80"/>
      <c r="AOT312" s="80"/>
      <c r="AOU312" s="80"/>
      <c r="AOV312" s="80"/>
      <c r="AOW312" s="80"/>
      <c r="AOX312" s="80"/>
      <c r="AOY312" s="80"/>
      <c r="AOZ312" s="80"/>
      <c r="APA312" s="80"/>
      <c r="APB312" s="80"/>
      <c r="APC312" s="80"/>
      <c r="APD312" s="80"/>
      <c r="APE312" s="80"/>
      <c r="APF312" s="80"/>
      <c r="APG312" s="80"/>
      <c r="APH312" s="80"/>
      <c r="API312" s="80"/>
      <c r="APJ312" s="80"/>
      <c r="APK312" s="80"/>
      <c r="APL312" s="80"/>
      <c r="APM312" s="80"/>
      <c r="APN312" s="80"/>
      <c r="APO312" s="80"/>
      <c r="APP312" s="80"/>
      <c r="APQ312" s="80"/>
      <c r="APR312" s="80"/>
      <c r="APS312" s="80"/>
      <c r="APT312" s="80"/>
      <c r="APU312" s="80"/>
      <c r="APV312" s="80"/>
      <c r="APW312" s="80"/>
      <c r="APX312" s="80"/>
      <c r="APY312" s="80"/>
      <c r="APZ312" s="80"/>
      <c r="AQA312" s="80"/>
      <c r="AQB312" s="80"/>
      <c r="AQC312" s="80"/>
      <c r="AQD312" s="80"/>
      <c r="AQE312" s="80"/>
      <c r="AQF312" s="80"/>
      <c r="AQG312" s="80"/>
      <c r="AQH312" s="80"/>
      <c r="AQI312" s="80"/>
      <c r="AQJ312" s="80"/>
      <c r="AQK312" s="80"/>
      <c r="AQL312" s="80"/>
      <c r="AQM312" s="80"/>
      <c r="AQN312" s="80"/>
      <c r="AQO312" s="80"/>
      <c r="AQP312" s="80"/>
      <c r="AQQ312" s="80"/>
      <c r="AQR312" s="80"/>
      <c r="AQS312" s="80"/>
      <c r="AQT312" s="80"/>
      <c r="AQU312" s="80"/>
      <c r="AQV312" s="80"/>
      <c r="AQW312" s="80"/>
      <c r="AQX312" s="80"/>
      <c r="AQY312" s="80"/>
      <c r="AQZ312" s="80"/>
      <c r="ARA312" s="80"/>
      <c r="ARB312" s="80"/>
      <c r="ARC312" s="80"/>
      <c r="ARD312" s="80"/>
      <c r="ARE312" s="80"/>
      <c r="ARF312" s="80"/>
      <c r="ARG312" s="80"/>
      <c r="ARH312" s="80"/>
      <c r="ARI312" s="80"/>
      <c r="ARJ312" s="80"/>
      <c r="ARK312" s="80"/>
      <c r="ARL312" s="80"/>
      <c r="ARM312" s="80"/>
      <c r="ARN312" s="80"/>
      <c r="ARO312" s="80"/>
      <c r="ARP312" s="80"/>
      <c r="ARQ312" s="80"/>
      <c r="ARR312" s="80"/>
      <c r="ARS312" s="80"/>
      <c r="ART312" s="80"/>
      <c r="ARU312" s="80"/>
      <c r="ARV312" s="80"/>
      <c r="ARW312" s="80"/>
      <c r="ARX312" s="80"/>
      <c r="ARY312" s="80"/>
      <c r="ARZ312" s="80"/>
      <c r="ASA312" s="80"/>
      <c r="ASB312" s="80"/>
      <c r="ASC312" s="80"/>
      <c r="ASD312" s="80"/>
      <c r="ASE312" s="80"/>
      <c r="ASF312" s="80"/>
      <c r="ASG312" s="80"/>
      <c r="ASH312" s="80"/>
      <c r="ASI312" s="80"/>
      <c r="ASJ312" s="80"/>
      <c r="ASK312" s="80"/>
      <c r="ASL312" s="80"/>
      <c r="ASM312" s="80"/>
      <c r="ASN312" s="80"/>
      <c r="ASO312" s="80"/>
      <c r="ASP312" s="80"/>
      <c r="ASQ312" s="80"/>
      <c r="ASR312" s="80"/>
      <c r="ASS312" s="80"/>
      <c r="AST312" s="80"/>
      <c r="ASU312" s="80"/>
      <c r="ASV312" s="80"/>
      <c r="ASW312" s="80"/>
      <c r="ASX312" s="80"/>
      <c r="ASY312" s="80"/>
      <c r="ASZ312" s="80"/>
      <c r="ATA312" s="80"/>
      <c r="ATB312" s="80"/>
      <c r="ATC312" s="80"/>
      <c r="ATD312" s="80"/>
      <c r="ATE312" s="80"/>
      <c r="ATF312" s="80"/>
      <c r="ATG312" s="80"/>
      <c r="ATH312" s="80"/>
      <c r="ATI312" s="80"/>
      <c r="ATJ312" s="80"/>
      <c r="ATK312" s="80"/>
      <c r="ATL312" s="80"/>
      <c r="ATM312" s="80"/>
      <c r="ATN312" s="80"/>
      <c r="ATO312" s="80"/>
      <c r="ATP312" s="80"/>
      <c r="ATQ312" s="80"/>
      <c r="ATR312" s="80"/>
      <c r="ATS312" s="80"/>
      <c r="ATT312" s="80"/>
      <c r="ATU312" s="80"/>
      <c r="ATV312" s="80"/>
      <c r="ATW312" s="80"/>
      <c r="ATX312" s="80"/>
      <c r="ATY312" s="80"/>
      <c r="ATZ312" s="80"/>
      <c r="AUA312" s="80"/>
      <c r="AUB312" s="80"/>
      <c r="AUC312" s="80"/>
      <c r="AUD312" s="80"/>
      <c r="AUE312" s="80"/>
      <c r="AUF312" s="80"/>
      <c r="AUG312" s="80"/>
      <c r="AUH312" s="80"/>
      <c r="AUI312" s="80"/>
      <c r="AUJ312" s="80"/>
      <c r="AUK312" s="80"/>
      <c r="AUL312" s="80"/>
      <c r="AUM312" s="80"/>
      <c r="AUN312" s="80"/>
      <c r="AUO312" s="80"/>
      <c r="AUP312" s="80"/>
      <c r="AUQ312" s="80"/>
      <c r="AUR312" s="80"/>
      <c r="AUS312" s="80"/>
      <c r="AUT312" s="80"/>
      <c r="AUU312" s="80"/>
      <c r="AUV312" s="80"/>
      <c r="AUW312" s="80"/>
      <c r="AUX312" s="80"/>
      <c r="AUY312" s="80"/>
      <c r="AUZ312" s="80"/>
      <c r="AVA312" s="80"/>
      <c r="AVB312" s="80"/>
      <c r="AVC312" s="80"/>
      <c r="AVD312" s="80"/>
      <c r="AVE312" s="80"/>
      <c r="AVF312" s="80"/>
      <c r="AVG312" s="80"/>
      <c r="AVH312" s="80"/>
      <c r="AVI312" s="80"/>
      <c r="AVJ312" s="80"/>
      <c r="AVK312" s="80"/>
      <c r="AVL312" s="80"/>
      <c r="AVM312" s="80"/>
      <c r="AVN312" s="80"/>
      <c r="AVO312" s="80"/>
      <c r="AVP312" s="80"/>
      <c r="AVQ312" s="80"/>
      <c r="AVR312" s="80"/>
      <c r="AVS312" s="80"/>
      <c r="AVT312" s="80"/>
      <c r="AVU312" s="80"/>
      <c r="AVV312" s="80"/>
      <c r="AVW312" s="80"/>
      <c r="AVX312" s="80"/>
      <c r="AVY312" s="80"/>
      <c r="AVZ312" s="80"/>
      <c r="AWA312" s="80"/>
      <c r="AWB312" s="80"/>
      <c r="AWC312" s="80"/>
      <c r="AWD312" s="80"/>
      <c r="AWE312" s="80"/>
      <c r="AWF312" s="80"/>
      <c r="AWG312" s="80"/>
      <c r="AWH312" s="80"/>
      <c r="AWI312" s="80"/>
      <c r="AWJ312" s="80"/>
      <c r="AWK312" s="80"/>
      <c r="AWL312" s="80"/>
      <c r="AWM312" s="80"/>
      <c r="AWN312" s="80"/>
      <c r="AWO312" s="80"/>
      <c r="AWP312" s="80"/>
      <c r="AWQ312" s="80"/>
      <c r="AWR312" s="80"/>
      <c r="AWS312" s="80"/>
      <c r="AWT312" s="80"/>
      <c r="AWU312" s="80"/>
      <c r="AWV312" s="80"/>
      <c r="AWW312" s="80"/>
      <c r="AWX312" s="80"/>
      <c r="AWY312" s="80"/>
      <c r="AWZ312" s="80"/>
      <c r="AXA312" s="80"/>
      <c r="AXB312" s="80"/>
      <c r="AXC312" s="80"/>
      <c r="AXD312" s="80"/>
      <c r="AXE312" s="80"/>
      <c r="AXF312" s="80"/>
      <c r="AXG312" s="80"/>
      <c r="AXH312" s="80"/>
      <c r="AXI312" s="80"/>
      <c r="AXJ312" s="80"/>
      <c r="AXK312" s="80"/>
      <c r="AXL312" s="80"/>
      <c r="AXM312" s="80"/>
      <c r="AXN312" s="80"/>
      <c r="AXO312" s="80"/>
      <c r="AXP312" s="80"/>
      <c r="AXQ312" s="80"/>
      <c r="AXR312" s="80"/>
      <c r="AXS312" s="80"/>
      <c r="AXT312" s="80"/>
      <c r="AXU312" s="80"/>
      <c r="AXV312" s="80"/>
      <c r="AXW312" s="80"/>
      <c r="AXX312" s="80"/>
      <c r="AXY312" s="80"/>
      <c r="AXZ312" s="80"/>
      <c r="AYA312" s="80"/>
      <c r="AYB312" s="80"/>
      <c r="AYC312" s="80"/>
      <c r="AYD312" s="80"/>
      <c r="AYE312" s="80"/>
      <c r="AYF312" s="80"/>
      <c r="AYG312" s="80"/>
      <c r="AYH312" s="80"/>
      <c r="AYI312" s="80"/>
      <c r="AYJ312" s="80"/>
      <c r="AYK312" s="80"/>
      <c r="AYL312" s="80"/>
      <c r="AYM312" s="80"/>
      <c r="AYN312" s="80"/>
      <c r="AYO312" s="80"/>
      <c r="AYP312" s="80"/>
      <c r="AYQ312" s="80"/>
      <c r="AYR312" s="80"/>
      <c r="AYS312" s="80"/>
      <c r="AYT312" s="80"/>
      <c r="AYU312" s="80"/>
      <c r="AYV312" s="80"/>
      <c r="AYW312" s="80"/>
      <c r="AYX312" s="80"/>
      <c r="AYY312" s="80"/>
      <c r="AYZ312" s="80"/>
      <c r="AZA312" s="80"/>
      <c r="AZB312" s="80"/>
      <c r="AZC312" s="80"/>
      <c r="AZD312" s="80"/>
      <c r="AZE312" s="80"/>
      <c r="AZF312" s="80"/>
      <c r="AZG312" s="80"/>
      <c r="AZH312" s="80"/>
      <c r="AZI312" s="80"/>
      <c r="AZJ312" s="80"/>
      <c r="AZK312" s="80"/>
      <c r="AZL312" s="80"/>
      <c r="AZM312" s="80"/>
      <c r="AZN312" s="80"/>
      <c r="AZO312" s="80"/>
      <c r="AZP312" s="80"/>
      <c r="AZQ312" s="80"/>
      <c r="AZR312" s="80"/>
      <c r="AZS312" s="80"/>
      <c r="AZT312" s="80"/>
      <c r="AZU312" s="80"/>
      <c r="AZV312" s="80"/>
      <c r="AZW312" s="80"/>
      <c r="AZX312" s="80"/>
      <c r="AZY312" s="80"/>
      <c r="AZZ312" s="80"/>
      <c r="BAA312" s="80"/>
      <c r="BAB312" s="80"/>
      <c r="BAC312" s="80"/>
      <c r="BAD312" s="80"/>
      <c r="BAE312" s="80"/>
      <c r="BAF312" s="80"/>
      <c r="BAG312" s="80"/>
      <c r="BAH312" s="80"/>
      <c r="BAI312" s="80"/>
      <c r="BAJ312" s="80"/>
      <c r="BAK312" s="80"/>
      <c r="BAL312" s="80"/>
      <c r="BAM312" s="80"/>
      <c r="BAN312" s="80"/>
      <c r="BAO312" s="80"/>
      <c r="BAP312" s="80"/>
      <c r="BAQ312" s="80"/>
      <c r="BAR312" s="80"/>
      <c r="BAS312" s="80"/>
      <c r="BAT312" s="80"/>
      <c r="BAU312" s="80"/>
      <c r="BAV312" s="80"/>
      <c r="BAW312" s="80"/>
      <c r="BAX312" s="80"/>
      <c r="BAY312" s="80"/>
      <c r="BAZ312" s="80"/>
      <c r="BBA312" s="80"/>
      <c r="BBB312" s="80"/>
      <c r="BBC312" s="80"/>
      <c r="BBD312" s="80"/>
      <c r="BBE312" s="80"/>
      <c r="BBF312" s="80"/>
      <c r="BBG312" s="80"/>
      <c r="BBH312" s="80"/>
      <c r="BBI312" s="80"/>
      <c r="BBJ312" s="80"/>
      <c r="BBK312" s="80"/>
      <c r="BBL312" s="80"/>
      <c r="BBM312" s="80"/>
      <c r="BBN312" s="80"/>
      <c r="BBO312" s="80"/>
      <c r="BBP312" s="80"/>
      <c r="BBQ312" s="80"/>
      <c r="BBR312" s="80"/>
      <c r="BBS312" s="80"/>
      <c r="BBT312" s="80"/>
      <c r="BBU312" s="80"/>
      <c r="BBV312" s="80"/>
      <c r="BBW312" s="80"/>
      <c r="BBX312" s="80"/>
      <c r="BBY312" s="80"/>
      <c r="BBZ312" s="80"/>
      <c r="BCA312" s="80"/>
      <c r="BCB312" s="80"/>
      <c r="BCC312" s="80"/>
      <c r="BCD312" s="80"/>
      <c r="BCE312" s="80"/>
      <c r="BCF312" s="80"/>
      <c r="BCG312" s="80"/>
      <c r="BCH312" s="80"/>
      <c r="BCI312" s="80"/>
      <c r="BCJ312" s="80"/>
      <c r="BCK312" s="80"/>
      <c r="BCL312" s="80"/>
      <c r="BCM312" s="80"/>
      <c r="BCN312" s="80"/>
      <c r="BCO312" s="80"/>
      <c r="BCP312" s="80"/>
      <c r="BCQ312" s="80"/>
      <c r="BCR312" s="80"/>
      <c r="BCS312" s="80"/>
      <c r="BCT312" s="80"/>
      <c r="BCU312" s="80"/>
      <c r="BCV312" s="80"/>
      <c r="BCW312" s="80"/>
      <c r="BCX312" s="80"/>
      <c r="BCY312" s="80"/>
      <c r="BCZ312" s="80"/>
      <c r="BDA312" s="80"/>
      <c r="BDB312" s="80"/>
      <c r="BDC312" s="80"/>
      <c r="BDD312" s="80"/>
      <c r="BDE312" s="80"/>
      <c r="BDF312" s="80"/>
      <c r="BDG312" s="80"/>
      <c r="BDH312" s="80"/>
      <c r="BDI312" s="80"/>
      <c r="BDJ312" s="80"/>
      <c r="BDK312" s="80"/>
      <c r="BDL312" s="80"/>
      <c r="BDM312" s="80"/>
      <c r="BDN312" s="80"/>
      <c r="BDO312" s="80"/>
      <c r="BDP312" s="80"/>
      <c r="BDQ312" s="80"/>
      <c r="BDR312" s="80"/>
      <c r="BDS312" s="80"/>
      <c r="BDT312" s="80"/>
      <c r="BDU312" s="80"/>
      <c r="BDV312" s="80"/>
      <c r="BDW312" s="80"/>
      <c r="BDX312" s="80"/>
      <c r="BDY312" s="80"/>
      <c r="BDZ312" s="80"/>
      <c r="BEA312" s="80"/>
      <c r="BEB312" s="80"/>
      <c r="BEC312" s="80"/>
      <c r="BED312" s="80"/>
      <c r="BEE312" s="80"/>
      <c r="BEF312" s="80"/>
      <c r="BEG312" s="80"/>
      <c r="BEH312" s="80"/>
      <c r="BEI312" s="80"/>
      <c r="BEJ312" s="80"/>
      <c r="BEK312" s="80"/>
      <c r="BEL312" s="80"/>
      <c r="BEM312" s="80"/>
      <c r="BEN312" s="80"/>
      <c r="BEO312" s="80"/>
      <c r="BEP312" s="80"/>
      <c r="BEQ312" s="80"/>
      <c r="BER312" s="80"/>
      <c r="BES312" s="80"/>
      <c r="BET312" s="80"/>
      <c r="BEU312" s="80"/>
      <c r="BEV312" s="80"/>
      <c r="BEW312" s="80"/>
      <c r="BEX312" s="80"/>
      <c r="BEY312" s="80"/>
      <c r="BEZ312" s="80"/>
      <c r="BFA312" s="80"/>
      <c r="BFB312" s="80"/>
      <c r="BFC312" s="80"/>
      <c r="BFD312" s="80"/>
      <c r="BFE312" s="80"/>
      <c r="BFF312" s="80"/>
      <c r="BFG312" s="80"/>
      <c r="BFH312" s="80"/>
      <c r="BFI312" s="80"/>
      <c r="BFJ312" s="80"/>
      <c r="BFK312" s="80"/>
      <c r="BFL312" s="80"/>
      <c r="BFM312" s="80"/>
      <c r="BFN312" s="80"/>
      <c r="BFO312" s="80"/>
      <c r="BFP312" s="80"/>
      <c r="BFQ312" s="80"/>
      <c r="BFR312" s="80"/>
      <c r="BFS312" s="80"/>
      <c r="BFT312" s="80"/>
      <c r="BFU312" s="80"/>
      <c r="BFV312" s="80"/>
      <c r="BFW312" s="80"/>
      <c r="BFX312" s="80"/>
      <c r="BFY312" s="80"/>
      <c r="BFZ312" s="80"/>
      <c r="BGA312" s="80"/>
      <c r="BGB312" s="80"/>
      <c r="BGC312" s="80"/>
      <c r="BGD312" s="80"/>
      <c r="BGE312" s="80"/>
      <c r="BGF312" s="80"/>
      <c r="BGG312" s="80"/>
      <c r="BGH312" s="80"/>
      <c r="BGI312" s="80"/>
      <c r="BGJ312" s="80"/>
      <c r="BGK312" s="80"/>
      <c r="BGL312" s="80"/>
      <c r="BGM312" s="80"/>
      <c r="BGN312" s="80"/>
      <c r="BGO312" s="80"/>
      <c r="BGP312" s="80"/>
      <c r="BGQ312" s="80"/>
      <c r="BGR312" s="80"/>
      <c r="BGS312" s="80"/>
      <c r="BGT312" s="80"/>
      <c r="BGU312" s="80"/>
      <c r="BGV312" s="80"/>
      <c r="BGW312" s="80"/>
      <c r="BGX312" s="80"/>
      <c r="BGY312" s="80"/>
      <c r="BGZ312" s="80"/>
      <c r="BHA312" s="80"/>
      <c r="BHB312" s="80"/>
      <c r="BHC312" s="80"/>
      <c r="BHD312" s="80"/>
      <c r="BHE312" s="80"/>
      <c r="BHF312" s="80"/>
      <c r="BHG312" s="80"/>
      <c r="BHH312" s="80"/>
      <c r="BHI312" s="80"/>
      <c r="BHJ312" s="80"/>
      <c r="BHK312" s="80"/>
      <c r="BHL312" s="80"/>
      <c r="BHM312" s="80"/>
      <c r="BHN312" s="80"/>
      <c r="BHO312" s="80"/>
      <c r="BHP312" s="80"/>
      <c r="BHQ312" s="80"/>
      <c r="BHR312" s="80"/>
      <c r="BHS312" s="80"/>
      <c r="BHT312" s="80"/>
      <c r="BHU312" s="80"/>
      <c r="BHV312" s="80"/>
      <c r="BHW312" s="80"/>
      <c r="BHX312" s="80"/>
      <c r="BHY312" s="80"/>
      <c r="BHZ312" s="80"/>
      <c r="BIA312" s="80"/>
      <c r="BIB312" s="80"/>
      <c r="BIC312" s="80"/>
      <c r="BID312" s="80"/>
      <c r="BIE312" s="80"/>
      <c r="BIF312" s="80"/>
      <c r="BIG312" s="80"/>
      <c r="BIH312" s="80"/>
      <c r="BII312" s="80"/>
      <c r="BIJ312" s="80"/>
      <c r="BIK312" s="80"/>
      <c r="BIL312" s="80"/>
      <c r="BIM312" s="80"/>
      <c r="BIN312" s="80"/>
      <c r="BIO312" s="80"/>
      <c r="BIP312" s="80"/>
      <c r="BIQ312" s="80"/>
      <c r="BIR312" s="80"/>
      <c r="BIS312" s="80"/>
      <c r="BIT312" s="80"/>
      <c r="BIU312" s="80"/>
      <c r="BIV312" s="80"/>
      <c r="BIW312" s="80"/>
      <c r="BIX312" s="80"/>
      <c r="BIY312" s="80"/>
      <c r="BIZ312" s="80"/>
      <c r="BJA312" s="80"/>
      <c r="BJB312" s="80"/>
      <c r="BJC312" s="80"/>
      <c r="BJD312" s="80"/>
      <c r="BJE312" s="80"/>
      <c r="BJF312" s="80"/>
      <c r="BJG312" s="80"/>
      <c r="BJH312" s="80"/>
      <c r="BJI312" s="80"/>
      <c r="BJJ312" s="80"/>
      <c r="BJK312" s="80"/>
      <c r="BJL312" s="80"/>
      <c r="BJM312" s="80"/>
      <c r="BJN312" s="80"/>
      <c r="BJO312" s="80"/>
      <c r="BJP312" s="80"/>
      <c r="BJQ312" s="80"/>
      <c r="BJR312" s="80"/>
      <c r="BJS312" s="80"/>
      <c r="BJT312" s="80"/>
      <c r="BJU312" s="80"/>
      <c r="BJV312" s="80"/>
      <c r="BJW312" s="80"/>
      <c r="BJX312" s="80"/>
      <c r="BJY312" s="80"/>
      <c r="BJZ312" s="80"/>
      <c r="BKA312" s="80"/>
      <c r="BKB312" s="80"/>
      <c r="BKC312" s="80"/>
      <c r="BKD312" s="80"/>
      <c r="BKE312" s="80"/>
      <c r="BKF312" s="80"/>
      <c r="BKG312" s="80"/>
      <c r="BKH312" s="80"/>
      <c r="BKI312" s="80"/>
      <c r="BKJ312" s="80"/>
      <c r="BKK312" s="80"/>
      <c r="BKL312" s="80"/>
      <c r="BKM312" s="80"/>
      <c r="BKN312" s="80"/>
      <c r="BKO312" s="80"/>
      <c r="BKP312" s="80"/>
      <c r="BKQ312" s="80"/>
      <c r="BKR312" s="80"/>
      <c r="BKS312" s="80"/>
      <c r="BKT312" s="80"/>
      <c r="BKU312" s="80"/>
      <c r="BKV312" s="80"/>
      <c r="BKW312" s="80"/>
      <c r="BKX312" s="80"/>
      <c r="BKY312" s="80"/>
      <c r="BKZ312" s="80"/>
      <c r="BLA312" s="80"/>
      <c r="BLB312" s="80"/>
      <c r="BLC312" s="80"/>
      <c r="BLD312" s="80"/>
      <c r="BLE312" s="80"/>
      <c r="BLF312" s="80"/>
      <c r="BLG312" s="80"/>
      <c r="BLH312" s="80"/>
      <c r="BLI312" s="80"/>
      <c r="BLJ312" s="80"/>
      <c r="BLK312" s="80"/>
      <c r="BLL312" s="80"/>
      <c r="BLM312" s="80"/>
      <c r="BLN312" s="80"/>
      <c r="BLO312" s="80"/>
      <c r="BLP312" s="80"/>
      <c r="BLQ312" s="80"/>
      <c r="BLR312" s="80"/>
      <c r="BLS312" s="80"/>
      <c r="BLT312" s="80"/>
      <c r="BLU312" s="80"/>
      <c r="BLV312" s="80"/>
      <c r="BLW312" s="80"/>
      <c r="BLX312" s="80"/>
      <c r="BLY312" s="80"/>
      <c r="BLZ312" s="80"/>
      <c r="BMA312" s="80"/>
      <c r="BMB312" s="80"/>
      <c r="BMC312" s="80"/>
      <c r="BMD312" s="80"/>
      <c r="BME312" s="80"/>
      <c r="BMF312" s="80"/>
      <c r="BMG312" s="80"/>
      <c r="BMH312" s="80"/>
      <c r="BMI312" s="80"/>
      <c r="BMJ312" s="80"/>
      <c r="BMK312" s="80"/>
      <c r="BML312" s="80"/>
      <c r="BMM312" s="80"/>
      <c r="BMN312" s="80"/>
      <c r="BMO312" s="80"/>
      <c r="BMP312" s="80"/>
      <c r="BMQ312" s="80"/>
      <c r="BMR312" s="80"/>
      <c r="BMS312" s="80"/>
      <c r="BMT312" s="80"/>
      <c r="BMU312" s="80"/>
      <c r="BMV312" s="80"/>
      <c r="BMW312" s="80"/>
      <c r="BMX312" s="80"/>
      <c r="BMY312" s="80"/>
      <c r="BMZ312" s="80"/>
      <c r="BNA312" s="80"/>
      <c r="BNB312" s="80"/>
      <c r="BNC312" s="80"/>
      <c r="BND312" s="80"/>
      <c r="BNE312" s="80"/>
      <c r="BNF312" s="80"/>
      <c r="BNG312" s="80"/>
      <c r="BNH312" s="80"/>
      <c r="BNI312" s="80"/>
      <c r="BNJ312" s="80"/>
      <c r="BNK312" s="80"/>
      <c r="BNL312" s="80"/>
      <c r="BNM312" s="80"/>
      <c r="BNN312" s="80"/>
      <c r="BNO312" s="80"/>
      <c r="BNP312" s="80"/>
      <c r="BNQ312" s="80"/>
      <c r="BNR312" s="80"/>
      <c r="BNS312" s="80"/>
      <c r="BNT312" s="80"/>
      <c r="BNU312" s="80"/>
      <c r="BNV312" s="80"/>
      <c r="BNW312" s="80"/>
      <c r="BNX312" s="80"/>
      <c r="BNY312" s="80"/>
      <c r="BNZ312" s="80"/>
      <c r="BOA312" s="80"/>
      <c r="BOB312" s="80"/>
      <c r="BOC312" s="80"/>
      <c r="BOD312" s="80"/>
      <c r="BOE312" s="80"/>
      <c r="BOF312" s="80"/>
      <c r="BOG312" s="80"/>
      <c r="BOH312" s="80"/>
      <c r="BOI312" s="80"/>
      <c r="BOJ312" s="80"/>
      <c r="BOK312" s="80"/>
      <c r="BOL312" s="80"/>
      <c r="BOM312" s="80"/>
      <c r="BON312" s="80"/>
      <c r="BOO312" s="80"/>
      <c r="BOP312" s="80"/>
      <c r="BOQ312" s="80"/>
      <c r="BOR312" s="80"/>
      <c r="BOS312" s="80"/>
      <c r="BOT312" s="80"/>
      <c r="BOU312" s="80"/>
      <c r="BOV312" s="80"/>
      <c r="BOW312" s="80"/>
      <c r="BOX312" s="80"/>
      <c r="BOY312" s="80"/>
      <c r="BOZ312" s="80"/>
      <c r="BPA312" s="80"/>
      <c r="BPB312" s="80"/>
      <c r="BPC312" s="80"/>
      <c r="BPD312" s="80"/>
      <c r="BPE312" s="80"/>
      <c r="BPF312" s="80"/>
      <c r="BPG312" s="80"/>
      <c r="BPH312" s="80"/>
      <c r="BPI312" s="80"/>
      <c r="BPJ312" s="80"/>
      <c r="BPK312" s="80"/>
      <c r="BPL312" s="80"/>
      <c r="BPM312" s="80"/>
      <c r="BPN312" s="80"/>
      <c r="BPO312" s="80"/>
      <c r="BPP312" s="80"/>
      <c r="BPQ312" s="80"/>
      <c r="BPR312" s="80"/>
      <c r="BPS312" s="80"/>
      <c r="BPT312" s="80"/>
      <c r="BPU312" s="80"/>
      <c r="BPV312" s="80"/>
      <c r="BPW312" s="80"/>
      <c r="BPX312" s="80"/>
      <c r="BPY312" s="80"/>
      <c r="BPZ312" s="80"/>
      <c r="BQA312" s="80"/>
      <c r="BQB312" s="80"/>
      <c r="BQC312" s="80"/>
      <c r="BQD312" s="80"/>
      <c r="BQE312" s="80"/>
      <c r="BQF312" s="80"/>
      <c r="BQG312" s="80"/>
      <c r="BQH312" s="80"/>
      <c r="BQI312" s="80"/>
      <c r="BQJ312" s="80"/>
      <c r="BQK312" s="80"/>
      <c r="BQL312" s="80"/>
      <c r="BQM312" s="80"/>
      <c r="BQN312" s="80"/>
      <c r="BQO312" s="80"/>
      <c r="BQP312" s="80"/>
      <c r="BQQ312" s="80"/>
      <c r="BQR312" s="80"/>
      <c r="BQS312" s="80"/>
      <c r="BQT312" s="80"/>
      <c r="BQU312" s="80"/>
      <c r="BQV312" s="80"/>
      <c r="BQW312" s="80"/>
      <c r="BQX312" s="80"/>
      <c r="BQY312" s="80"/>
      <c r="BQZ312" s="80"/>
      <c r="BRA312" s="80"/>
      <c r="BRB312" s="80"/>
      <c r="BRC312" s="80"/>
      <c r="BRD312" s="80"/>
      <c r="BRE312" s="80"/>
      <c r="BRF312" s="80"/>
      <c r="BRG312" s="80"/>
      <c r="BRH312" s="80"/>
      <c r="BRI312" s="80"/>
      <c r="BRJ312" s="80"/>
      <c r="BRK312" s="80"/>
      <c r="BRL312" s="80"/>
      <c r="BRM312" s="80"/>
      <c r="BRN312" s="80"/>
      <c r="BRO312" s="80"/>
      <c r="BRP312" s="80"/>
      <c r="BRQ312" s="80"/>
      <c r="BRR312" s="80"/>
      <c r="BRS312" s="80"/>
      <c r="BRT312" s="80"/>
      <c r="BRU312" s="80"/>
      <c r="BRV312" s="80"/>
      <c r="BRW312" s="80"/>
      <c r="BRX312" s="80"/>
      <c r="BRY312" s="80"/>
      <c r="BRZ312" s="80"/>
      <c r="BSA312" s="80"/>
      <c r="BSB312" s="80"/>
      <c r="BSC312" s="80"/>
      <c r="BSD312" s="80"/>
      <c r="BSE312" s="80"/>
      <c r="BSF312" s="80"/>
      <c r="BSG312" s="80"/>
      <c r="BSH312" s="80"/>
      <c r="BSI312" s="80"/>
      <c r="BSJ312" s="80"/>
      <c r="BSK312" s="80"/>
      <c r="BSL312" s="80"/>
      <c r="BSM312" s="80"/>
      <c r="BSN312" s="80"/>
      <c r="BSO312" s="80"/>
      <c r="BSP312" s="80"/>
      <c r="BSQ312" s="80"/>
      <c r="BSR312" s="80"/>
      <c r="BSS312" s="80"/>
      <c r="BST312" s="80"/>
      <c r="BSU312" s="80"/>
      <c r="BSV312" s="80"/>
      <c r="BSW312" s="80"/>
      <c r="BSX312" s="80"/>
      <c r="BSY312" s="80"/>
      <c r="BSZ312" s="80"/>
      <c r="BTA312" s="80"/>
      <c r="BTB312" s="80"/>
      <c r="BTC312" s="80"/>
      <c r="BTD312" s="80"/>
      <c r="BTE312" s="80"/>
      <c r="BTF312" s="80"/>
      <c r="BTG312" s="80"/>
      <c r="BTH312" s="80"/>
      <c r="BTI312" s="80"/>
      <c r="BTJ312" s="80"/>
      <c r="BTK312" s="80"/>
      <c r="BTL312" s="80"/>
      <c r="BTM312" s="80"/>
      <c r="BTN312" s="80"/>
      <c r="BTO312" s="80"/>
      <c r="BTP312" s="80"/>
      <c r="BTQ312" s="80"/>
      <c r="BTR312" s="80"/>
      <c r="BTS312" s="80"/>
      <c r="BTT312" s="80"/>
      <c r="BTU312" s="80"/>
      <c r="BTV312" s="80"/>
      <c r="BTW312" s="80"/>
      <c r="BTX312" s="80"/>
      <c r="BTY312" s="80"/>
      <c r="BTZ312" s="80"/>
      <c r="BUA312" s="80"/>
      <c r="BUB312" s="80"/>
      <c r="BUC312" s="80"/>
      <c r="BUD312" s="80"/>
      <c r="BUE312" s="80"/>
      <c r="BUF312" s="80"/>
      <c r="BUG312" s="80"/>
      <c r="BUH312" s="80"/>
      <c r="BUI312" s="80"/>
      <c r="BUJ312" s="80"/>
      <c r="BUK312" s="80"/>
      <c r="BUL312" s="80"/>
      <c r="BUM312" s="80"/>
      <c r="BUN312" s="80"/>
      <c r="BUO312" s="80"/>
      <c r="BUP312" s="80"/>
      <c r="BUQ312" s="80"/>
      <c r="BUR312" s="80"/>
      <c r="BUS312" s="80"/>
      <c r="BUT312" s="80"/>
      <c r="BUU312" s="80"/>
      <c r="BUV312" s="80"/>
      <c r="BUW312" s="80"/>
      <c r="BUX312" s="80"/>
      <c r="BUY312" s="80"/>
      <c r="BUZ312" s="80"/>
      <c r="BVA312" s="80"/>
      <c r="BVB312" s="80"/>
      <c r="BVC312" s="80"/>
      <c r="BVD312" s="80"/>
      <c r="BVE312" s="80"/>
      <c r="BVF312" s="80"/>
      <c r="BVG312" s="80"/>
      <c r="BVH312" s="80"/>
      <c r="BVI312" s="80"/>
      <c r="BVJ312" s="80"/>
      <c r="BVK312" s="80"/>
      <c r="BVL312" s="80"/>
      <c r="BVM312" s="80"/>
      <c r="BVN312" s="80"/>
      <c r="BVO312" s="80"/>
      <c r="BVP312" s="80"/>
      <c r="BVQ312" s="80"/>
      <c r="BVR312" s="80"/>
      <c r="BVS312" s="80"/>
      <c r="BVT312" s="80"/>
      <c r="BVU312" s="80"/>
      <c r="BVV312" s="80"/>
      <c r="BVW312" s="80"/>
      <c r="BVX312" s="80"/>
      <c r="BVY312" s="80"/>
      <c r="BVZ312" s="80"/>
      <c r="BWA312" s="80"/>
      <c r="BWB312" s="80"/>
      <c r="BWC312" s="80"/>
      <c r="BWD312" s="80"/>
      <c r="BWE312" s="80"/>
      <c r="BWF312" s="80"/>
      <c r="BWG312" s="80"/>
      <c r="BWH312" s="80"/>
      <c r="BWI312" s="80"/>
      <c r="BWJ312" s="80"/>
      <c r="BWK312" s="80"/>
      <c r="BWL312" s="80"/>
      <c r="BWM312" s="80"/>
      <c r="BWN312" s="80"/>
      <c r="BWO312" s="80"/>
      <c r="BWP312" s="80"/>
      <c r="BWQ312" s="80"/>
      <c r="BWR312" s="80"/>
      <c r="BWS312" s="80"/>
      <c r="BWT312" s="80"/>
      <c r="BWU312" s="80"/>
      <c r="BWV312" s="80"/>
      <c r="BWW312" s="80"/>
      <c r="BWX312" s="80"/>
      <c r="BWY312" s="80"/>
      <c r="BWZ312" s="80"/>
      <c r="BXA312" s="80"/>
      <c r="BXB312" s="80"/>
      <c r="BXC312" s="80"/>
      <c r="BXD312" s="80"/>
      <c r="BXE312" s="80"/>
      <c r="BXF312" s="80"/>
      <c r="BXG312" s="80"/>
      <c r="BXH312" s="80"/>
      <c r="BXI312" s="80"/>
      <c r="BXJ312" s="80"/>
      <c r="BXK312" s="80"/>
      <c r="BXL312" s="80"/>
      <c r="BXM312" s="80"/>
      <c r="BXN312" s="80"/>
      <c r="BXO312" s="80"/>
      <c r="BXP312" s="80"/>
      <c r="BXQ312" s="80"/>
      <c r="BXR312" s="80"/>
      <c r="BXS312" s="80"/>
      <c r="BXT312" s="80"/>
      <c r="BXU312" s="80"/>
      <c r="BXV312" s="80"/>
      <c r="BXW312" s="80"/>
      <c r="BXX312" s="80"/>
      <c r="BXY312" s="80"/>
      <c r="BXZ312" s="80"/>
      <c r="BYA312" s="80"/>
      <c r="BYB312" s="80"/>
      <c r="BYC312" s="80"/>
      <c r="BYD312" s="80"/>
      <c r="BYE312" s="80"/>
      <c r="BYF312" s="80"/>
      <c r="BYG312" s="80"/>
      <c r="BYH312" s="80"/>
      <c r="BYI312" s="80"/>
      <c r="BYJ312" s="80"/>
      <c r="BYK312" s="80"/>
      <c r="BYL312" s="80"/>
      <c r="BYM312" s="80"/>
      <c r="BYN312" s="80"/>
      <c r="BYO312" s="80"/>
      <c r="BYP312" s="80"/>
      <c r="BYQ312" s="80"/>
      <c r="BYR312" s="80"/>
      <c r="BYS312" s="80"/>
      <c r="BYT312" s="80"/>
      <c r="BYU312" s="80"/>
      <c r="BYV312" s="80"/>
      <c r="BYW312" s="80"/>
      <c r="BYX312" s="80"/>
      <c r="BYY312" s="80"/>
      <c r="BYZ312" s="80"/>
      <c r="BZA312" s="80"/>
      <c r="BZB312" s="80"/>
      <c r="BZC312" s="80"/>
      <c r="BZD312" s="80"/>
      <c r="BZE312" s="80"/>
      <c r="BZF312" s="80"/>
      <c r="BZG312" s="80"/>
      <c r="BZH312" s="80"/>
      <c r="BZI312" s="80"/>
      <c r="BZJ312" s="80"/>
      <c r="BZK312" s="80"/>
      <c r="BZL312" s="80"/>
      <c r="BZM312" s="80"/>
      <c r="BZN312" s="80"/>
      <c r="BZO312" s="80"/>
      <c r="BZP312" s="80"/>
      <c r="BZQ312" s="80"/>
      <c r="BZR312" s="80"/>
      <c r="BZS312" s="80"/>
      <c r="BZT312" s="80"/>
      <c r="BZU312" s="80"/>
      <c r="BZV312" s="80"/>
      <c r="BZW312" s="80"/>
      <c r="BZX312" s="80"/>
      <c r="BZY312" s="80"/>
      <c r="BZZ312" s="80"/>
      <c r="CAA312" s="80"/>
      <c r="CAB312" s="80"/>
      <c r="CAC312" s="80"/>
      <c r="CAD312" s="80"/>
      <c r="CAE312" s="80"/>
      <c r="CAF312" s="80"/>
      <c r="CAG312" s="80"/>
      <c r="CAH312" s="80"/>
      <c r="CAI312" s="80"/>
      <c r="CAJ312" s="80"/>
      <c r="CAK312" s="80"/>
      <c r="CAL312" s="80"/>
      <c r="CAM312" s="80"/>
      <c r="CAN312" s="80"/>
      <c r="CAO312" s="80"/>
      <c r="CAP312" s="80"/>
      <c r="CAQ312" s="80"/>
      <c r="CAR312" s="80"/>
      <c r="CAS312" s="80"/>
      <c r="CAT312" s="80"/>
      <c r="CAU312" s="80"/>
      <c r="CAV312" s="80"/>
      <c r="CAW312" s="80"/>
      <c r="CAX312" s="80"/>
      <c r="CAY312" s="80"/>
      <c r="CAZ312" s="80"/>
      <c r="CBA312" s="80"/>
      <c r="CBB312" s="80"/>
      <c r="CBC312" s="80"/>
      <c r="CBD312" s="80"/>
      <c r="CBE312" s="80"/>
      <c r="CBF312" s="80"/>
      <c r="CBG312" s="80"/>
      <c r="CBH312" s="80"/>
      <c r="CBI312" s="80"/>
      <c r="CBJ312" s="80"/>
      <c r="CBK312" s="80"/>
      <c r="CBL312" s="80"/>
      <c r="CBM312" s="80"/>
      <c r="CBN312" s="80"/>
      <c r="CBO312" s="80"/>
      <c r="CBP312" s="80"/>
      <c r="CBQ312" s="80"/>
      <c r="CBR312" s="80"/>
      <c r="CBS312" s="80"/>
      <c r="CBT312" s="80"/>
      <c r="CBU312" s="80"/>
      <c r="CBV312" s="80"/>
      <c r="CBW312" s="80"/>
      <c r="CBX312" s="80"/>
      <c r="CBY312" s="80"/>
      <c r="CBZ312" s="80"/>
      <c r="CCA312" s="80"/>
      <c r="CCB312" s="80"/>
      <c r="CCC312" s="80"/>
      <c r="CCD312" s="80"/>
      <c r="CCE312" s="80"/>
      <c r="CCF312" s="80"/>
      <c r="CCG312" s="80"/>
      <c r="CCH312" s="80"/>
      <c r="CCI312" s="80"/>
      <c r="CCJ312" s="80"/>
      <c r="CCK312" s="80"/>
      <c r="CCL312" s="80"/>
      <c r="CCM312" s="80"/>
      <c r="CCN312" s="80"/>
      <c r="CCO312" s="80"/>
      <c r="CCP312" s="80"/>
      <c r="CCQ312" s="80"/>
      <c r="CCR312" s="80"/>
      <c r="CCS312" s="80"/>
      <c r="CCT312" s="80"/>
      <c r="CCU312" s="80"/>
      <c r="CCV312" s="80"/>
      <c r="CCW312" s="80"/>
      <c r="CCX312" s="80"/>
      <c r="CCY312" s="80"/>
      <c r="CCZ312" s="80"/>
      <c r="CDA312" s="80"/>
      <c r="CDB312" s="80"/>
      <c r="CDC312" s="80"/>
      <c r="CDD312" s="80"/>
      <c r="CDE312" s="80"/>
      <c r="CDF312" s="80"/>
      <c r="CDG312" s="80"/>
      <c r="CDH312" s="80"/>
      <c r="CDI312" s="80"/>
      <c r="CDJ312" s="80"/>
      <c r="CDK312" s="80"/>
      <c r="CDL312" s="80"/>
      <c r="CDM312" s="80"/>
      <c r="CDN312" s="80"/>
      <c r="CDO312" s="80"/>
      <c r="CDP312" s="80"/>
      <c r="CDQ312" s="80"/>
      <c r="CDR312" s="80"/>
      <c r="CDS312" s="80"/>
      <c r="CDT312" s="80"/>
      <c r="CDU312" s="80"/>
      <c r="CDV312" s="80"/>
      <c r="CDW312" s="80"/>
      <c r="CDX312" s="80"/>
      <c r="CDY312" s="80"/>
      <c r="CDZ312" s="80"/>
      <c r="CEA312" s="80"/>
      <c r="CEB312" s="80"/>
      <c r="CEC312" s="80"/>
      <c r="CED312" s="80"/>
      <c r="CEE312" s="80"/>
      <c r="CEF312" s="80"/>
      <c r="CEG312" s="80"/>
      <c r="CEH312" s="80"/>
      <c r="CEI312" s="80"/>
      <c r="CEJ312" s="80"/>
      <c r="CEK312" s="80"/>
      <c r="CEL312" s="80"/>
      <c r="CEM312" s="80"/>
      <c r="CEN312" s="80"/>
      <c r="CEO312" s="80"/>
      <c r="CEP312" s="80"/>
      <c r="CEQ312" s="80"/>
      <c r="CER312" s="80"/>
      <c r="CES312" s="80"/>
      <c r="CET312" s="80"/>
      <c r="CEU312" s="80"/>
      <c r="CEV312" s="80"/>
      <c r="CEW312" s="80"/>
      <c r="CEX312" s="80"/>
      <c r="CEY312" s="80"/>
      <c r="CEZ312" s="80"/>
      <c r="CFA312" s="80"/>
      <c r="CFB312" s="80"/>
      <c r="CFC312" s="80"/>
      <c r="CFD312" s="80"/>
      <c r="CFE312" s="80"/>
      <c r="CFF312" s="80"/>
      <c r="CFG312" s="80"/>
      <c r="CFH312" s="80"/>
      <c r="CFI312" s="80"/>
      <c r="CFJ312" s="80"/>
      <c r="CFK312" s="80"/>
      <c r="CFL312" s="80"/>
      <c r="CFM312" s="80"/>
      <c r="CFN312" s="80"/>
      <c r="CFO312" s="80"/>
      <c r="CFP312" s="80"/>
      <c r="CFQ312" s="80"/>
      <c r="CFR312" s="80"/>
      <c r="CFS312" s="80"/>
      <c r="CFT312" s="80"/>
      <c r="CFU312" s="80"/>
      <c r="CFV312" s="80"/>
      <c r="CFW312" s="80"/>
      <c r="CFX312" s="80"/>
      <c r="CFY312" s="80"/>
      <c r="CFZ312" s="80"/>
      <c r="CGA312" s="80"/>
      <c r="CGB312" s="80"/>
      <c r="CGC312" s="80"/>
      <c r="CGD312" s="80"/>
      <c r="CGE312" s="80"/>
      <c r="CGF312" s="80"/>
      <c r="CGG312" s="80"/>
      <c r="CGH312" s="80"/>
      <c r="CGI312" s="80"/>
      <c r="CGJ312" s="80"/>
      <c r="CGK312" s="80"/>
      <c r="CGL312" s="80"/>
      <c r="CGM312" s="80"/>
      <c r="CGN312" s="80"/>
      <c r="CGO312" s="80"/>
      <c r="CGP312" s="80"/>
      <c r="CGQ312" s="80"/>
      <c r="CGR312" s="80"/>
      <c r="CGS312" s="80"/>
      <c r="CGT312" s="80"/>
      <c r="CGU312" s="80"/>
      <c r="CGV312" s="80"/>
      <c r="CGW312" s="80"/>
      <c r="CGX312" s="80"/>
      <c r="CGY312" s="80"/>
      <c r="CGZ312" s="80"/>
      <c r="CHA312" s="80"/>
      <c r="CHB312" s="80"/>
      <c r="CHC312" s="80"/>
      <c r="CHD312" s="80"/>
      <c r="CHE312" s="80"/>
      <c r="CHF312" s="80"/>
      <c r="CHG312" s="80"/>
      <c r="CHH312" s="80"/>
      <c r="CHI312" s="80"/>
      <c r="CHJ312" s="80"/>
      <c r="CHK312" s="80"/>
      <c r="CHL312" s="80"/>
      <c r="CHM312" s="80"/>
      <c r="CHN312" s="80"/>
      <c r="CHO312" s="80"/>
      <c r="CHP312" s="80"/>
      <c r="CHQ312" s="80"/>
      <c r="CHR312" s="80"/>
      <c r="CHS312" s="80"/>
      <c r="CHT312" s="80"/>
      <c r="CHU312" s="80"/>
      <c r="CHV312" s="80"/>
      <c r="CHW312" s="80"/>
      <c r="CHX312" s="80"/>
      <c r="CHY312" s="80"/>
      <c r="CHZ312" s="80"/>
      <c r="CIA312" s="80"/>
      <c r="CIB312" s="80"/>
      <c r="CIC312" s="80"/>
      <c r="CID312" s="80"/>
      <c r="CIE312" s="80"/>
      <c r="CIF312" s="80"/>
      <c r="CIG312" s="80"/>
      <c r="CIH312" s="80"/>
      <c r="CII312" s="80"/>
      <c r="CIJ312" s="80"/>
      <c r="CIK312" s="80"/>
      <c r="CIL312" s="80"/>
      <c r="CIM312" s="80"/>
      <c r="CIN312" s="80"/>
      <c r="CIO312" s="80"/>
      <c r="CIP312" s="80"/>
      <c r="CIQ312" s="80"/>
      <c r="CIR312" s="80"/>
      <c r="CIS312" s="80"/>
      <c r="CIT312" s="80"/>
      <c r="CIU312" s="80"/>
      <c r="CIV312" s="80"/>
      <c r="CIW312" s="80"/>
      <c r="CIX312" s="80"/>
      <c r="CIY312" s="80"/>
      <c r="CIZ312" s="80"/>
      <c r="CJA312" s="80"/>
      <c r="CJB312" s="80"/>
      <c r="CJC312" s="80"/>
      <c r="CJD312" s="80"/>
      <c r="CJE312" s="80"/>
      <c r="CJF312" s="80"/>
      <c r="CJG312" s="80"/>
      <c r="CJH312" s="80"/>
      <c r="CJI312" s="80"/>
      <c r="CJJ312" s="80"/>
      <c r="CJK312" s="80"/>
      <c r="CJL312" s="80"/>
      <c r="CJM312" s="80"/>
      <c r="CJN312" s="80"/>
      <c r="CJO312" s="80"/>
      <c r="CJP312" s="80"/>
      <c r="CJQ312" s="80"/>
      <c r="CJR312" s="80"/>
      <c r="CJS312" s="80"/>
      <c r="CJT312" s="80"/>
      <c r="CJU312" s="80"/>
      <c r="CJV312" s="80"/>
      <c r="CJW312" s="80"/>
      <c r="CJX312" s="80"/>
      <c r="CJY312" s="80"/>
      <c r="CJZ312" s="80"/>
      <c r="CKA312" s="80"/>
      <c r="CKB312" s="80"/>
      <c r="CKC312" s="80"/>
      <c r="CKD312" s="80"/>
      <c r="CKE312" s="80"/>
      <c r="CKF312" s="80"/>
      <c r="CKG312" s="80"/>
      <c r="CKH312" s="80"/>
      <c r="CKI312" s="80"/>
      <c r="CKJ312" s="80"/>
      <c r="CKK312" s="80"/>
      <c r="CKL312" s="80"/>
      <c r="CKM312" s="80"/>
      <c r="CKN312" s="80"/>
      <c r="CKO312" s="80"/>
      <c r="CKP312" s="80"/>
      <c r="CKQ312" s="80"/>
      <c r="CKR312" s="80"/>
      <c r="CKS312" s="80"/>
      <c r="CKT312" s="80"/>
      <c r="CKU312" s="80"/>
      <c r="CKV312" s="80"/>
      <c r="CKW312" s="80"/>
      <c r="CKX312" s="80"/>
      <c r="CKY312" s="80"/>
      <c r="CKZ312" s="80"/>
      <c r="CLA312" s="80"/>
      <c r="CLB312" s="80"/>
      <c r="CLC312" s="80"/>
      <c r="CLD312" s="80"/>
      <c r="CLE312" s="80"/>
      <c r="CLF312" s="80"/>
      <c r="CLG312" s="80"/>
      <c r="CLH312" s="80"/>
      <c r="CLI312" s="80"/>
      <c r="CLJ312" s="80"/>
      <c r="CLK312" s="80"/>
      <c r="CLL312" s="80"/>
      <c r="CLM312" s="80"/>
      <c r="CLN312" s="80"/>
      <c r="CLO312" s="80"/>
      <c r="CLP312" s="80"/>
      <c r="CLQ312" s="80"/>
      <c r="CLR312" s="80"/>
      <c r="CLS312" s="80"/>
      <c r="CLT312" s="80"/>
      <c r="CLU312" s="80"/>
      <c r="CLV312" s="80"/>
      <c r="CLW312" s="80"/>
      <c r="CLX312" s="80"/>
      <c r="CLY312" s="80"/>
      <c r="CLZ312" s="80"/>
      <c r="CMA312" s="80"/>
      <c r="CMB312" s="80"/>
      <c r="CMC312" s="80"/>
      <c r="CMD312" s="80"/>
      <c r="CME312" s="80"/>
      <c r="CMF312" s="80"/>
      <c r="CMG312" s="80"/>
      <c r="CMH312" s="80"/>
      <c r="CMI312" s="80"/>
      <c r="CMJ312" s="80"/>
      <c r="CMK312" s="80"/>
      <c r="CML312" s="80"/>
      <c r="CMM312" s="80"/>
      <c r="CMN312" s="80"/>
      <c r="CMO312" s="80"/>
      <c r="CMP312" s="80"/>
      <c r="CMQ312" s="80"/>
      <c r="CMR312" s="80"/>
      <c r="CMS312" s="80"/>
      <c r="CMT312" s="80"/>
      <c r="CMU312" s="80"/>
      <c r="CMV312" s="80"/>
      <c r="CMW312" s="80"/>
      <c r="CMX312" s="80"/>
      <c r="CMY312" s="80"/>
      <c r="CMZ312" s="80"/>
      <c r="CNA312" s="80"/>
      <c r="CNB312" s="80"/>
      <c r="CNC312" s="80"/>
      <c r="CND312" s="80"/>
      <c r="CNE312" s="80"/>
      <c r="CNF312" s="80"/>
      <c r="CNG312" s="80"/>
      <c r="CNH312" s="80"/>
      <c r="CNI312" s="80"/>
      <c r="CNJ312" s="80"/>
      <c r="CNK312" s="80"/>
      <c r="CNL312" s="80"/>
      <c r="CNM312" s="80"/>
      <c r="CNN312" s="80"/>
      <c r="CNO312" s="80"/>
      <c r="CNP312" s="80"/>
      <c r="CNQ312" s="80"/>
      <c r="CNR312" s="80"/>
      <c r="CNS312" s="80"/>
      <c r="CNT312" s="80"/>
      <c r="CNU312" s="80"/>
      <c r="CNV312" s="80"/>
      <c r="CNW312" s="80"/>
      <c r="CNX312" s="80"/>
      <c r="CNY312" s="80"/>
      <c r="CNZ312" s="80"/>
      <c r="COA312" s="80"/>
      <c r="COB312" s="80"/>
      <c r="COC312" s="80"/>
      <c r="COD312" s="80"/>
      <c r="COE312" s="80"/>
      <c r="COF312" s="80"/>
      <c r="COG312" s="80"/>
      <c r="COH312" s="80"/>
      <c r="COI312" s="80"/>
      <c r="COJ312" s="80"/>
      <c r="COK312" s="80"/>
      <c r="COL312" s="80"/>
      <c r="COM312" s="80"/>
      <c r="CON312" s="80"/>
      <c r="COO312" s="80"/>
      <c r="COP312" s="80"/>
      <c r="COQ312" s="80"/>
      <c r="COR312" s="80"/>
      <c r="COS312" s="80"/>
      <c r="COT312" s="80"/>
      <c r="COU312" s="80"/>
      <c r="COV312" s="80"/>
      <c r="COW312" s="80"/>
      <c r="COX312" s="80"/>
      <c r="COY312" s="80"/>
      <c r="COZ312" s="80"/>
      <c r="CPA312" s="80"/>
      <c r="CPB312" s="80"/>
      <c r="CPC312" s="80"/>
      <c r="CPD312" s="80"/>
      <c r="CPE312" s="80"/>
      <c r="CPF312" s="80"/>
      <c r="CPG312" s="80"/>
      <c r="CPH312" s="80"/>
      <c r="CPI312" s="80"/>
      <c r="CPJ312" s="80"/>
      <c r="CPK312" s="80"/>
      <c r="CPL312" s="80"/>
      <c r="CPM312" s="80"/>
      <c r="CPN312" s="80"/>
      <c r="CPO312" s="80"/>
      <c r="CPP312" s="80"/>
      <c r="CPQ312" s="80"/>
      <c r="CPR312" s="80"/>
      <c r="CPS312" s="80"/>
      <c r="CPT312" s="80"/>
      <c r="CPU312" s="80"/>
      <c r="CPV312" s="80"/>
      <c r="CPW312" s="80"/>
      <c r="CPX312" s="80"/>
      <c r="CPY312" s="80"/>
      <c r="CPZ312" s="80"/>
      <c r="CQA312" s="80"/>
      <c r="CQB312" s="80"/>
      <c r="CQC312" s="80"/>
      <c r="CQD312" s="80"/>
      <c r="CQE312" s="80"/>
      <c r="CQF312" s="80"/>
      <c r="CQG312" s="80"/>
      <c r="CQH312" s="80"/>
      <c r="CQI312" s="80"/>
      <c r="CQJ312" s="80"/>
      <c r="CQK312" s="80"/>
      <c r="CQL312" s="80"/>
      <c r="CQM312" s="80"/>
      <c r="CQN312" s="80"/>
      <c r="CQO312" s="80"/>
      <c r="CQP312" s="80"/>
      <c r="CQQ312" s="80"/>
      <c r="CQR312" s="80"/>
      <c r="CQS312" s="80"/>
      <c r="CQT312" s="80"/>
      <c r="CQU312" s="80"/>
      <c r="CQV312" s="80"/>
      <c r="CQW312" s="80"/>
      <c r="CQX312" s="80"/>
      <c r="CQY312" s="80"/>
      <c r="CQZ312" s="80"/>
      <c r="CRA312" s="80"/>
      <c r="CRB312" s="80"/>
      <c r="CRC312" s="80"/>
      <c r="CRD312" s="80"/>
      <c r="CRE312" s="80"/>
      <c r="CRF312" s="80"/>
      <c r="CRG312" s="80"/>
      <c r="CRH312" s="80"/>
      <c r="CRI312" s="80"/>
      <c r="CRJ312" s="80"/>
      <c r="CRK312" s="80"/>
      <c r="CRL312" s="80"/>
      <c r="CRM312" s="80"/>
      <c r="CRN312" s="80"/>
      <c r="CRO312" s="80"/>
      <c r="CRP312" s="80"/>
      <c r="CRQ312" s="80"/>
      <c r="CRR312" s="80"/>
      <c r="CRS312" s="80"/>
      <c r="CRT312" s="80"/>
      <c r="CRU312" s="80"/>
      <c r="CRV312" s="80"/>
      <c r="CRW312" s="80"/>
      <c r="CRX312" s="80"/>
      <c r="CRY312" s="80"/>
      <c r="CRZ312" s="80"/>
      <c r="CSA312" s="80"/>
      <c r="CSB312" s="80"/>
      <c r="CSC312" s="80"/>
      <c r="CSD312" s="80"/>
      <c r="CSE312" s="80"/>
      <c r="CSF312" s="80"/>
      <c r="CSG312" s="80"/>
      <c r="CSH312" s="80"/>
      <c r="CSI312" s="80"/>
      <c r="CSJ312" s="80"/>
      <c r="CSK312" s="80"/>
      <c r="CSL312" s="80"/>
      <c r="CSM312" s="80"/>
      <c r="CSN312" s="80"/>
      <c r="CSO312" s="80"/>
      <c r="CSP312" s="80"/>
      <c r="CSQ312" s="80"/>
      <c r="CSR312" s="80"/>
      <c r="CSS312" s="80"/>
      <c r="CST312" s="80"/>
      <c r="CSU312" s="80"/>
      <c r="CSV312" s="80"/>
      <c r="CSW312" s="80"/>
      <c r="CSX312" s="80"/>
      <c r="CSY312" s="80"/>
      <c r="CSZ312" s="80"/>
      <c r="CTA312" s="80"/>
      <c r="CTB312" s="80"/>
      <c r="CTC312" s="80"/>
      <c r="CTD312" s="80"/>
      <c r="CTE312" s="80"/>
      <c r="CTF312" s="80"/>
      <c r="CTG312" s="80"/>
      <c r="CTH312" s="80"/>
      <c r="CTI312" s="80"/>
      <c r="CTJ312" s="80"/>
      <c r="CTK312" s="80"/>
      <c r="CTL312" s="80"/>
      <c r="CTM312" s="80"/>
      <c r="CTN312" s="80"/>
      <c r="CTO312" s="80"/>
      <c r="CTP312" s="80"/>
      <c r="CTQ312" s="80"/>
      <c r="CTR312" s="80"/>
      <c r="CTS312" s="80"/>
      <c r="CTT312" s="80"/>
      <c r="CTU312" s="80"/>
      <c r="CTV312" s="80"/>
      <c r="CTW312" s="80"/>
      <c r="CTX312" s="80"/>
      <c r="CTY312" s="80"/>
      <c r="CTZ312" s="80"/>
      <c r="CUA312" s="80"/>
      <c r="CUB312" s="80"/>
      <c r="CUC312" s="80"/>
      <c r="CUD312" s="80"/>
      <c r="CUE312" s="80"/>
      <c r="CUF312" s="80"/>
      <c r="CUG312" s="80"/>
      <c r="CUH312" s="80"/>
      <c r="CUI312" s="80"/>
      <c r="CUJ312" s="80"/>
      <c r="CUK312" s="80"/>
      <c r="CUL312" s="80"/>
      <c r="CUM312" s="80"/>
      <c r="CUN312" s="80"/>
      <c r="CUO312" s="80"/>
      <c r="CUP312" s="80"/>
      <c r="CUQ312" s="80"/>
      <c r="CUR312" s="80"/>
      <c r="CUS312" s="80"/>
      <c r="CUT312" s="80"/>
      <c r="CUU312" s="80"/>
      <c r="CUV312" s="80"/>
      <c r="CUW312" s="80"/>
      <c r="CUX312" s="80"/>
      <c r="CUY312" s="80"/>
      <c r="CUZ312" s="80"/>
      <c r="CVA312" s="80"/>
      <c r="CVB312" s="80"/>
      <c r="CVC312" s="80"/>
      <c r="CVD312" s="80"/>
      <c r="CVE312" s="80"/>
      <c r="CVF312" s="80"/>
      <c r="CVG312" s="80"/>
      <c r="CVH312" s="80"/>
      <c r="CVI312" s="80"/>
      <c r="CVJ312" s="80"/>
      <c r="CVK312" s="80"/>
      <c r="CVL312" s="80"/>
      <c r="CVM312" s="80"/>
      <c r="CVN312" s="80"/>
      <c r="CVO312" s="80"/>
      <c r="CVP312" s="80"/>
      <c r="CVQ312" s="80"/>
      <c r="CVR312" s="80"/>
      <c r="CVS312" s="80"/>
      <c r="CVT312" s="80"/>
      <c r="CVU312" s="80"/>
      <c r="CVV312" s="80"/>
      <c r="CVW312" s="80"/>
      <c r="CVX312" s="80"/>
      <c r="CVY312" s="80"/>
      <c r="CVZ312" s="80"/>
      <c r="CWA312" s="80"/>
      <c r="CWB312" s="80"/>
      <c r="CWC312" s="80"/>
      <c r="CWD312" s="80"/>
      <c r="CWE312" s="80"/>
      <c r="CWF312" s="80"/>
      <c r="CWG312" s="80"/>
      <c r="CWH312" s="80"/>
      <c r="CWI312" s="80"/>
      <c r="CWJ312" s="80"/>
      <c r="CWK312" s="80"/>
      <c r="CWL312" s="80"/>
      <c r="CWM312" s="80"/>
      <c r="CWN312" s="80"/>
      <c r="CWO312" s="80"/>
      <c r="CWP312" s="80"/>
      <c r="CWQ312" s="80"/>
      <c r="CWR312" s="80"/>
      <c r="CWS312" s="80"/>
      <c r="CWT312" s="80"/>
      <c r="CWU312" s="80"/>
      <c r="CWV312" s="80"/>
      <c r="CWW312" s="80"/>
      <c r="CWX312" s="80"/>
      <c r="CWY312" s="80"/>
      <c r="CWZ312" s="80"/>
      <c r="CXA312" s="80"/>
      <c r="CXB312" s="80"/>
      <c r="CXC312" s="80"/>
      <c r="CXD312" s="80"/>
      <c r="CXE312" s="80"/>
      <c r="CXF312" s="80"/>
      <c r="CXG312" s="80"/>
      <c r="CXH312" s="80"/>
      <c r="CXI312" s="80"/>
      <c r="CXJ312" s="80"/>
      <c r="CXK312" s="80"/>
      <c r="CXL312" s="80"/>
      <c r="CXM312" s="80"/>
      <c r="CXN312" s="80"/>
      <c r="CXO312" s="80"/>
      <c r="CXP312" s="80"/>
      <c r="CXQ312" s="80"/>
      <c r="CXR312" s="80"/>
      <c r="CXS312" s="80"/>
      <c r="CXT312" s="80"/>
      <c r="CXU312" s="80"/>
      <c r="CXV312" s="80"/>
      <c r="CXW312" s="80"/>
      <c r="CXX312" s="80"/>
      <c r="CXY312" s="80"/>
      <c r="CXZ312" s="80"/>
      <c r="CYA312" s="80"/>
      <c r="CYB312" s="80"/>
      <c r="CYC312" s="80"/>
      <c r="CYD312" s="80"/>
      <c r="CYE312" s="80"/>
      <c r="CYF312" s="80"/>
      <c r="CYG312" s="80"/>
      <c r="CYH312" s="80"/>
      <c r="CYI312" s="80"/>
      <c r="CYJ312" s="80"/>
      <c r="CYK312" s="80"/>
      <c r="CYL312" s="80"/>
      <c r="CYM312" s="80"/>
      <c r="CYN312" s="80"/>
      <c r="CYO312" s="80"/>
      <c r="CYP312" s="80"/>
      <c r="CYQ312" s="80"/>
      <c r="CYR312" s="80"/>
      <c r="CYS312" s="80"/>
      <c r="CYT312" s="80"/>
      <c r="CYU312" s="80"/>
      <c r="CYV312" s="80"/>
      <c r="CYW312" s="80"/>
      <c r="CYX312" s="80"/>
      <c r="CYY312" s="80"/>
      <c r="CYZ312" s="80"/>
      <c r="CZA312" s="80"/>
      <c r="CZB312" s="80"/>
      <c r="CZC312" s="80"/>
      <c r="CZD312" s="80"/>
      <c r="CZE312" s="80"/>
      <c r="CZF312" s="80"/>
      <c r="CZG312" s="80"/>
      <c r="CZH312" s="80"/>
      <c r="CZI312" s="80"/>
      <c r="CZJ312" s="80"/>
      <c r="CZK312" s="80"/>
      <c r="CZL312" s="80"/>
      <c r="CZM312" s="80"/>
      <c r="CZN312" s="80"/>
      <c r="CZO312" s="80"/>
      <c r="CZP312" s="80"/>
      <c r="CZQ312" s="80"/>
      <c r="CZR312" s="80"/>
      <c r="CZS312" s="80"/>
      <c r="CZT312" s="80"/>
      <c r="CZU312" s="80"/>
      <c r="CZV312" s="80"/>
      <c r="CZW312" s="80"/>
      <c r="CZX312" s="80"/>
      <c r="CZY312" s="80"/>
      <c r="CZZ312" s="80"/>
      <c r="DAA312" s="80"/>
      <c r="DAB312" s="80"/>
      <c r="DAC312" s="80"/>
      <c r="DAD312" s="80"/>
      <c r="DAE312" s="80"/>
      <c r="DAF312" s="80"/>
      <c r="DAG312" s="80"/>
      <c r="DAH312" s="80"/>
      <c r="DAI312" s="80"/>
      <c r="DAJ312" s="80"/>
      <c r="DAK312" s="80"/>
      <c r="DAL312" s="80"/>
      <c r="DAM312" s="80"/>
      <c r="DAN312" s="80"/>
      <c r="DAO312" s="80"/>
      <c r="DAP312" s="80"/>
      <c r="DAQ312" s="80"/>
      <c r="DAR312" s="80"/>
      <c r="DAS312" s="80"/>
      <c r="DAT312" s="80"/>
      <c r="DAU312" s="80"/>
      <c r="DAV312" s="80"/>
      <c r="DAW312" s="80"/>
      <c r="DAX312" s="80"/>
      <c r="DAY312" s="80"/>
      <c r="DAZ312" s="80"/>
      <c r="DBA312" s="80"/>
      <c r="DBB312" s="80"/>
      <c r="DBC312" s="80"/>
      <c r="DBD312" s="80"/>
      <c r="DBE312" s="80"/>
      <c r="DBF312" s="80"/>
      <c r="DBG312" s="80"/>
      <c r="DBH312" s="80"/>
      <c r="DBI312" s="80"/>
      <c r="DBJ312" s="80"/>
      <c r="DBK312" s="80"/>
      <c r="DBL312" s="80"/>
      <c r="DBM312" s="80"/>
      <c r="DBN312" s="80"/>
      <c r="DBO312" s="80"/>
      <c r="DBP312" s="80"/>
      <c r="DBQ312" s="80"/>
      <c r="DBR312" s="80"/>
      <c r="DBS312" s="80"/>
      <c r="DBT312" s="80"/>
      <c r="DBU312" s="80"/>
      <c r="DBV312" s="80"/>
      <c r="DBW312" s="80"/>
      <c r="DBX312" s="80"/>
      <c r="DBY312" s="80"/>
      <c r="DBZ312" s="80"/>
      <c r="DCA312" s="80"/>
      <c r="DCB312" s="80"/>
      <c r="DCC312" s="80"/>
      <c r="DCD312" s="80"/>
      <c r="DCE312" s="80"/>
      <c r="DCF312" s="80"/>
      <c r="DCG312" s="80"/>
      <c r="DCH312" s="80"/>
      <c r="DCI312" s="80"/>
      <c r="DCJ312" s="80"/>
      <c r="DCK312" s="80"/>
      <c r="DCL312" s="80"/>
      <c r="DCM312" s="80"/>
      <c r="DCN312" s="80"/>
      <c r="DCO312" s="80"/>
      <c r="DCP312" s="80"/>
      <c r="DCQ312" s="80"/>
      <c r="DCR312" s="80"/>
      <c r="DCS312" s="80"/>
      <c r="DCT312" s="80"/>
      <c r="DCU312" s="80"/>
      <c r="DCV312" s="80"/>
      <c r="DCW312" s="80"/>
      <c r="DCX312" s="80"/>
      <c r="DCY312" s="80"/>
      <c r="DCZ312" s="80"/>
      <c r="DDA312" s="80"/>
      <c r="DDB312" s="80"/>
      <c r="DDC312" s="80"/>
      <c r="DDD312" s="80"/>
      <c r="DDE312" s="80"/>
      <c r="DDF312" s="80"/>
      <c r="DDG312" s="80"/>
      <c r="DDH312" s="80"/>
      <c r="DDI312" s="80"/>
      <c r="DDJ312" s="80"/>
      <c r="DDK312" s="80"/>
      <c r="DDL312" s="80"/>
      <c r="DDM312" s="80"/>
      <c r="DDN312" s="80"/>
      <c r="DDO312" s="80"/>
      <c r="DDP312" s="80"/>
      <c r="DDQ312" s="80"/>
      <c r="DDR312" s="80"/>
      <c r="DDS312" s="80"/>
      <c r="DDT312" s="80"/>
      <c r="DDU312" s="80"/>
      <c r="DDV312" s="80"/>
      <c r="DDW312" s="80"/>
      <c r="DDX312" s="80"/>
      <c r="DDY312" s="80"/>
      <c r="DDZ312" s="80"/>
      <c r="DEA312" s="80"/>
      <c r="DEB312" s="80"/>
      <c r="DEC312" s="80"/>
      <c r="DED312" s="80"/>
      <c r="DEE312" s="80"/>
      <c r="DEF312" s="80"/>
      <c r="DEG312" s="80"/>
      <c r="DEH312" s="80"/>
      <c r="DEI312" s="80"/>
      <c r="DEJ312" s="80"/>
      <c r="DEK312" s="80"/>
      <c r="DEL312" s="80"/>
      <c r="DEM312" s="80"/>
      <c r="DEN312" s="80"/>
      <c r="DEO312" s="80"/>
      <c r="DEP312" s="80"/>
      <c r="DEQ312" s="80"/>
      <c r="DER312" s="80"/>
      <c r="DES312" s="80"/>
      <c r="DET312" s="80"/>
      <c r="DEU312" s="80"/>
      <c r="DEV312" s="80"/>
      <c r="DEW312" s="80"/>
      <c r="DEX312" s="80"/>
      <c r="DEY312" s="80"/>
      <c r="DEZ312" s="80"/>
      <c r="DFA312" s="80"/>
      <c r="DFB312" s="80"/>
      <c r="DFC312" s="80"/>
      <c r="DFD312" s="80"/>
      <c r="DFE312" s="80"/>
      <c r="DFF312" s="80"/>
      <c r="DFG312" s="80"/>
      <c r="DFH312" s="80"/>
      <c r="DFI312" s="80"/>
      <c r="DFJ312" s="80"/>
      <c r="DFK312" s="80"/>
      <c r="DFL312" s="80"/>
      <c r="DFM312" s="80"/>
      <c r="DFN312" s="80"/>
      <c r="DFO312" s="80"/>
      <c r="DFP312" s="80"/>
      <c r="DFQ312" s="80"/>
      <c r="DFR312" s="80"/>
      <c r="DFS312" s="80"/>
      <c r="DFT312" s="80"/>
      <c r="DFU312" s="80"/>
      <c r="DFV312" s="80"/>
      <c r="DFW312" s="80"/>
      <c r="DFX312" s="80"/>
      <c r="DFY312" s="80"/>
      <c r="DFZ312" s="80"/>
      <c r="DGA312" s="80"/>
      <c r="DGB312" s="80"/>
      <c r="DGC312" s="80"/>
      <c r="DGD312" s="80"/>
      <c r="DGE312" s="80"/>
      <c r="DGF312" s="80"/>
      <c r="DGG312" s="80"/>
      <c r="DGH312" s="80"/>
      <c r="DGI312" s="80"/>
      <c r="DGJ312" s="80"/>
      <c r="DGK312" s="80"/>
      <c r="DGL312" s="80"/>
      <c r="DGM312" s="80"/>
      <c r="DGN312" s="80"/>
      <c r="DGO312" s="80"/>
      <c r="DGP312" s="80"/>
      <c r="DGQ312" s="80"/>
      <c r="DGR312" s="80"/>
      <c r="DGS312" s="80"/>
      <c r="DGT312" s="80"/>
      <c r="DGU312" s="80"/>
      <c r="DGV312" s="80"/>
      <c r="DGW312" s="80"/>
      <c r="DGX312" s="80"/>
      <c r="DGY312" s="80"/>
      <c r="DGZ312" s="80"/>
      <c r="DHA312" s="80"/>
      <c r="DHB312" s="80"/>
      <c r="DHC312" s="80"/>
      <c r="DHD312" s="80"/>
      <c r="DHE312" s="80"/>
      <c r="DHF312" s="80"/>
      <c r="DHG312" s="80"/>
      <c r="DHH312" s="80"/>
      <c r="DHI312" s="80"/>
      <c r="DHJ312" s="80"/>
      <c r="DHK312" s="80"/>
      <c r="DHL312" s="80"/>
      <c r="DHM312" s="80"/>
      <c r="DHN312" s="80"/>
      <c r="DHO312" s="80"/>
      <c r="DHP312" s="80"/>
      <c r="DHQ312" s="80"/>
      <c r="DHR312" s="80"/>
      <c r="DHS312" s="80"/>
      <c r="DHT312" s="80"/>
      <c r="DHU312" s="80"/>
      <c r="DHV312" s="80"/>
      <c r="DHW312" s="80"/>
      <c r="DHX312" s="80"/>
      <c r="DHY312" s="80"/>
      <c r="DHZ312" s="80"/>
      <c r="DIA312" s="80"/>
      <c r="DIB312" s="80"/>
      <c r="DIC312" s="80"/>
      <c r="DID312" s="80"/>
      <c r="DIE312" s="80"/>
      <c r="DIF312" s="80"/>
      <c r="DIG312" s="80"/>
      <c r="DIH312" s="80"/>
      <c r="DII312" s="80"/>
      <c r="DIJ312" s="80"/>
      <c r="DIK312" s="80"/>
      <c r="DIL312" s="80"/>
      <c r="DIM312" s="80"/>
      <c r="DIN312" s="80"/>
      <c r="DIO312" s="80"/>
      <c r="DIP312" s="80"/>
      <c r="DIQ312" s="80"/>
      <c r="DIR312" s="80"/>
      <c r="DIS312" s="80"/>
      <c r="DIT312" s="80"/>
      <c r="DIU312" s="80"/>
      <c r="DIV312" s="80"/>
      <c r="DIW312" s="80"/>
      <c r="DIX312" s="80"/>
      <c r="DIY312" s="80"/>
      <c r="DIZ312" s="80"/>
      <c r="DJA312" s="80"/>
      <c r="DJB312" s="80"/>
      <c r="DJC312" s="80"/>
      <c r="DJD312" s="80"/>
      <c r="DJE312" s="80"/>
      <c r="DJF312" s="80"/>
      <c r="DJG312" s="80"/>
      <c r="DJH312" s="80"/>
      <c r="DJI312" s="80"/>
      <c r="DJJ312" s="80"/>
      <c r="DJK312" s="80"/>
      <c r="DJL312" s="80"/>
      <c r="DJM312" s="80"/>
      <c r="DJN312" s="80"/>
      <c r="DJO312" s="80"/>
      <c r="DJP312" s="80"/>
      <c r="DJQ312" s="80"/>
      <c r="DJR312" s="80"/>
      <c r="DJS312" s="80"/>
      <c r="DJT312" s="80"/>
      <c r="DJU312" s="80"/>
      <c r="DJV312" s="80"/>
      <c r="DJW312" s="80"/>
      <c r="DJX312" s="80"/>
      <c r="DJY312" s="80"/>
      <c r="DJZ312" s="80"/>
      <c r="DKA312" s="80"/>
      <c r="DKB312" s="80"/>
      <c r="DKC312" s="80"/>
      <c r="DKD312" s="80"/>
      <c r="DKE312" s="80"/>
      <c r="DKF312" s="80"/>
      <c r="DKG312" s="80"/>
      <c r="DKH312" s="80"/>
      <c r="DKI312" s="80"/>
      <c r="DKJ312" s="80"/>
      <c r="DKK312" s="80"/>
      <c r="DKL312" s="80"/>
      <c r="DKM312" s="80"/>
      <c r="DKN312" s="80"/>
      <c r="DKO312" s="80"/>
      <c r="DKP312" s="80"/>
      <c r="DKQ312" s="80"/>
      <c r="DKR312" s="80"/>
      <c r="DKS312" s="80"/>
      <c r="DKT312" s="80"/>
      <c r="DKU312" s="80"/>
      <c r="DKV312" s="80"/>
      <c r="DKW312" s="80"/>
      <c r="DKX312" s="80"/>
      <c r="DKY312" s="80"/>
      <c r="DKZ312" s="80"/>
      <c r="DLA312" s="80"/>
      <c r="DLB312" s="80"/>
      <c r="DLC312" s="80"/>
      <c r="DLD312" s="80"/>
      <c r="DLE312" s="80"/>
      <c r="DLF312" s="80"/>
      <c r="DLG312" s="80"/>
      <c r="DLH312" s="80"/>
      <c r="DLI312" s="80"/>
      <c r="DLJ312" s="80"/>
      <c r="DLK312" s="80"/>
      <c r="DLL312" s="80"/>
      <c r="DLM312" s="80"/>
      <c r="DLN312" s="80"/>
      <c r="DLO312" s="80"/>
      <c r="DLP312" s="80"/>
      <c r="DLQ312" s="80"/>
      <c r="DLR312" s="80"/>
      <c r="DLS312" s="80"/>
      <c r="DLT312" s="80"/>
      <c r="DLU312" s="80"/>
      <c r="DLV312" s="80"/>
      <c r="DLW312" s="80"/>
      <c r="DLX312" s="80"/>
      <c r="DLY312" s="80"/>
      <c r="DLZ312" s="80"/>
      <c r="DMA312" s="80"/>
      <c r="DMB312" s="80"/>
      <c r="DMC312" s="80"/>
      <c r="DMD312" s="80"/>
      <c r="DME312" s="80"/>
      <c r="DMF312" s="80"/>
      <c r="DMG312" s="80"/>
      <c r="DMH312" s="80"/>
      <c r="DMI312" s="80"/>
      <c r="DMJ312" s="80"/>
      <c r="DMK312" s="80"/>
      <c r="DML312" s="80"/>
      <c r="DMM312" s="80"/>
      <c r="DMN312" s="80"/>
      <c r="DMO312" s="80"/>
      <c r="DMP312" s="80"/>
      <c r="DMQ312" s="80"/>
      <c r="DMR312" s="80"/>
      <c r="DMS312" s="80"/>
      <c r="DMT312" s="80"/>
      <c r="DMU312" s="80"/>
      <c r="DMV312" s="80"/>
      <c r="DMW312" s="80"/>
      <c r="DMX312" s="80"/>
      <c r="DMY312" s="80"/>
      <c r="DMZ312" s="80"/>
      <c r="DNA312" s="80"/>
      <c r="DNB312" s="80"/>
      <c r="DNC312" s="80"/>
      <c r="DND312" s="80"/>
      <c r="DNE312" s="80"/>
      <c r="DNF312" s="80"/>
      <c r="DNG312" s="80"/>
      <c r="DNH312" s="80"/>
      <c r="DNI312" s="80"/>
      <c r="DNJ312" s="80"/>
      <c r="DNK312" s="80"/>
      <c r="DNL312" s="80"/>
      <c r="DNM312" s="80"/>
      <c r="DNN312" s="80"/>
      <c r="DNO312" s="80"/>
      <c r="DNP312" s="80"/>
      <c r="DNQ312" s="80"/>
      <c r="DNR312" s="80"/>
      <c r="DNS312" s="80"/>
      <c r="DNT312" s="80"/>
      <c r="DNU312" s="80"/>
      <c r="DNV312" s="80"/>
      <c r="DNW312" s="80"/>
      <c r="DNX312" s="80"/>
      <c r="DNY312" s="80"/>
      <c r="DNZ312" s="80"/>
      <c r="DOA312" s="80"/>
      <c r="DOB312" s="80"/>
      <c r="DOC312" s="80"/>
      <c r="DOD312" s="80"/>
      <c r="DOE312" s="80"/>
      <c r="DOF312" s="80"/>
      <c r="DOG312" s="80"/>
      <c r="DOH312" s="80"/>
      <c r="DOI312" s="80"/>
      <c r="DOJ312" s="80"/>
      <c r="DOK312" s="80"/>
      <c r="DOL312" s="80"/>
      <c r="DOM312" s="80"/>
      <c r="DON312" s="80"/>
      <c r="DOO312" s="80"/>
      <c r="DOP312" s="80"/>
      <c r="DOQ312" s="80"/>
      <c r="DOR312" s="80"/>
      <c r="DOS312" s="80"/>
      <c r="DOT312" s="80"/>
      <c r="DOU312" s="80"/>
      <c r="DOV312" s="80"/>
      <c r="DOW312" s="80"/>
      <c r="DOX312" s="80"/>
      <c r="DOY312" s="80"/>
      <c r="DOZ312" s="80"/>
      <c r="DPA312" s="80"/>
      <c r="DPB312" s="80"/>
      <c r="DPC312" s="80"/>
      <c r="DPD312" s="80"/>
      <c r="DPE312" s="80"/>
      <c r="DPF312" s="80"/>
      <c r="DPG312" s="80"/>
      <c r="DPH312" s="80"/>
      <c r="DPI312" s="80"/>
      <c r="DPJ312" s="80"/>
      <c r="DPK312" s="80"/>
      <c r="DPL312" s="80"/>
      <c r="DPM312" s="80"/>
      <c r="DPN312" s="80"/>
      <c r="DPO312" s="80"/>
      <c r="DPP312" s="80"/>
      <c r="DPQ312" s="80"/>
      <c r="DPR312" s="80"/>
      <c r="DPS312" s="80"/>
      <c r="DPT312" s="80"/>
      <c r="DPU312" s="80"/>
      <c r="DPV312" s="80"/>
      <c r="DPW312" s="80"/>
      <c r="DPX312" s="80"/>
      <c r="DPY312" s="80"/>
      <c r="DPZ312" s="80"/>
      <c r="DQA312" s="80"/>
      <c r="DQB312" s="80"/>
      <c r="DQC312" s="80"/>
      <c r="DQD312" s="80"/>
      <c r="DQE312" s="80"/>
      <c r="DQF312" s="80"/>
      <c r="DQG312" s="80"/>
      <c r="DQH312" s="80"/>
      <c r="DQI312" s="80"/>
      <c r="DQJ312" s="80"/>
      <c r="DQK312" s="80"/>
      <c r="DQL312" s="80"/>
      <c r="DQM312" s="80"/>
      <c r="DQN312" s="80"/>
      <c r="DQO312" s="80"/>
      <c r="DQP312" s="80"/>
      <c r="DQQ312" s="80"/>
      <c r="DQR312" s="80"/>
      <c r="DQS312" s="80"/>
      <c r="DQT312" s="80"/>
      <c r="DQU312" s="80"/>
      <c r="DQV312" s="80"/>
      <c r="DQW312" s="80"/>
      <c r="DQX312" s="80"/>
      <c r="DQY312" s="80"/>
      <c r="DQZ312" s="80"/>
      <c r="DRA312" s="80"/>
      <c r="DRB312" s="80"/>
      <c r="DRC312" s="80"/>
      <c r="DRD312" s="80"/>
      <c r="DRE312" s="80"/>
      <c r="DRF312" s="80"/>
      <c r="DRG312" s="80"/>
      <c r="DRH312" s="80"/>
      <c r="DRI312" s="80"/>
      <c r="DRJ312" s="80"/>
      <c r="DRK312" s="80"/>
      <c r="DRL312" s="80"/>
      <c r="DRM312" s="80"/>
      <c r="DRN312" s="80"/>
      <c r="DRO312" s="80"/>
      <c r="DRP312" s="80"/>
      <c r="DRQ312" s="80"/>
      <c r="DRR312" s="80"/>
      <c r="DRS312" s="80"/>
      <c r="DRT312" s="80"/>
      <c r="DRU312" s="80"/>
      <c r="DRV312" s="80"/>
      <c r="DRW312" s="80"/>
      <c r="DRX312" s="80"/>
      <c r="DRY312" s="80"/>
      <c r="DRZ312" s="80"/>
      <c r="DSA312" s="80"/>
      <c r="DSB312" s="80"/>
      <c r="DSC312" s="80"/>
      <c r="DSD312" s="80"/>
      <c r="DSE312" s="80"/>
      <c r="DSF312" s="80"/>
      <c r="DSG312" s="80"/>
      <c r="DSH312" s="80"/>
      <c r="DSI312" s="80"/>
      <c r="DSJ312" s="80"/>
      <c r="DSK312" s="80"/>
      <c r="DSL312" s="80"/>
      <c r="DSM312" s="80"/>
      <c r="DSN312" s="80"/>
      <c r="DSO312" s="80"/>
      <c r="DSP312" s="80"/>
      <c r="DSQ312" s="80"/>
      <c r="DSR312" s="80"/>
      <c r="DSS312" s="80"/>
      <c r="DST312" s="80"/>
      <c r="DSU312" s="80"/>
      <c r="DSV312" s="80"/>
      <c r="DSW312" s="80"/>
      <c r="DSX312" s="80"/>
      <c r="DSY312" s="80"/>
      <c r="DSZ312" s="80"/>
      <c r="DTA312" s="80"/>
      <c r="DTB312" s="80"/>
      <c r="DTC312" s="80"/>
      <c r="DTD312" s="80"/>
      <c r="DTE312" s="80"/>
      <c r="DTF312" s="80"/>
      <c r="DTG312" s="80"/>
      <c r="DTH312" s="80"/>
      <c r="DTI312" s="80"/>
      <c r="DTJ312" s="80"/>
      <c r="DTK312" s="80"/>
      <c r="DTL312" s="80"/>
      <c r="DTM312" s="80"/>
      <c r="DTN312" s="80"/>
      <c r="DTO312" s="80"/>
      <c r="DTP312" s="80"/>
      <c r="DTQ312" s="80"/>
      <c r="DTR312" s="80"/>
      <c r="DTS312" s="80"/>
      <c r="DTT312" s="80"/>
      <c r="DTU312" s="80"/>
      <c r="DTV312" s="80"/>
      <c r="DTW312" s="80"/>
      <c r="DTX312" s="80"/>
      <c r="DTY312" s="80"/>
      <c r="DTZ312" s="80"/>
      <c r="DUA312" s="80"/>
      <c r="DUB312" s="80"/>
      <c r="DUC312" s="80"/>
      <c r="DUD312" s="80"/>
      <c r="DUE312" s="80"/>
      <c r="DUF312" s="80"/>
      <c r="DUG312" s="80"/>
      <c r="DUH312" s="80"/>
      <c r="DUI312" s="80"/>
      <c r="DUJ312" s="80"/>
      <c r="DUK312" s="80"/>
      <c r="DUL312" s="80"/>
      <c r="DUM312" s="80"/>
      <c r="DUN312" s="80"/>
      <c r="DUO312" s="80"/>
      <c r="DUP312" s="80"/>
      <c r="DUQ312" s="80"/>
      <c r="DUR312" s="80"/>
      <c r="DUS312" s="80"/>
      <c r="DUT312" s="80"/>
      <c r="DUU312" s="80"/>
      <c r="DUV312" s="80"/>
      <c r="DUW312" s="80"/>
      <c r="DUX312" s="80"/>
      <c r="DUY312" s="80"/>
      <c r="DUZ312" s="80"/>
      <c r="DVA312" s="80"/>
      <c r="DVB312" s="80"/>
      <c r="DVC312" s="80"/>
      <c r="DVD312" s="80"/>
      <c r="DVE312" s="80"/>
      <c r="DVF312" s="80"/>
      <c r="DVG312" s="80"/>
      <c r="DVH312" s="80"/>
      <c r="DVI312" s="80"/>
      <c r="DVJ312" s="80"/>
      <c r="DVK312" s="80"/>
      <c r="DVL312" s="80"/>
      <c r="DVM312" s="80"/>
      <c r="DVN312" s="80"/>
      <c r="DVO312" s="80"/>
      <c r="DVP312" s="80"/>
      <c r="DVQ312" s="80"/>
      <c r="DVR312" s="80"/>
      <c r="DVS312" s="80"/>
      <c r="DVT312" s="80"/>
      <c r="DVU312" s="80"/>
      <c r="DVV312" s="80"/>
      <c r="DVW312" s="80"/>
      <c r="DVX312" s="80"/>
      <c r="DVY312" s="80"/>
      <c r="DVZ312" s="80"/>
      <c r="DWA312" s="80"/>
      <c r="DWB312" s="80"/>
      <c r="DWC312" s="80"/>
      <c r="DWD312" s="80"/>
      <c r="DWE312" s="80"/>
      <c r="DWF312" s="80"/>
      <c r="DWG312" s="80"/>
      <c r="DWH312" s="80"/>
      <c r="DWI312" s="80"/>
      <c r="DWJ312" s="80"/>
      <c r="DWK312" s="80"/>
      <c r="DWL312" s="80"/>
      <c r="DWM312" s="80"/>
      <c r="DWN312" s="80"/>
      <c r="DWO312" s="80"/>
      <c r="DWP312" s="80"/>
      <c r="DWQ312" s="80"/>
      <c r="DWR312" s="80"/>
      <c r="DWS312" s="80"/>
      <c r="DWT312" s="80"/>
      <c r="DWU312" s="80"/>
      <c r="DWV312" s="80"/>
      <c r="DWW312" s="80"/>
      <c r="DWX312" s="80"/>
      <c r="DWY312" s="80"/>
      <c r="DWZ312" s="80"/>
      <c r="DXA312" s="80"/>
      <c r="DXB312" s="80"/>
      <c r="DXC312" s="80"/>
      <c r="DXD312" s="80"/>
      <c r="DXE312" s="80"/>
      <c r="DXF312" s="80"/>
      <c r="DXG312" s="80"/>
      <c r="DXH312" s="80"/>
      <c r="DXI312" s="80"/>
      <c r="DXJ312" s="80"/>
      <c r="DXK312" s="80"/>
      <c r="DXL312" s="80"/>
      <c r="DXM312" s="80"/>
      <c r="DXN312" s="80"/>
      <c r="DXO312" s="80"/>
      <c r="DXP312" s="80"/>
      <c r="DXQ312" s="80"/>
      <c r="DXR312" s="80"/>
      <c r="DXS312" s="80"/>
      <c r="DXT312" s="80"/>
      <c r="DXU312" s="80"/>
      <c r="DXV312" s="80"/>
      <c r="DXW312" s="80"/>
      <c r="DXX312" s="80"/>
      <c r="DXY312" s="80"/>
      <c r="DXZ312" s="80"/>
      <c r="DYA312" s="80"/>
      <c r="DYB312" s="80"/>
      <c r="DYC312" s="80"/>
      <c r="DYD312" s="80"/>
      <c r="DYE312" s="80"/>
      <c r="DYF312" s="80"/>
      <c r="DYG312" s="80"/>
      <c r="DYH312" s="80"/>
      <c r="DYI312" s="80"/>
      <c r="DYJ312" s="80"/>
      <c r="DYK312" s="80"/>
      <c r="DYL312" s="80"/>
      <c r="DYM312" s="80"/>
      <c r="DYN312" s="80"/>
      <c r="DYO312" s="80"/>
      <c r="DYP312" s="80"/>
      <c r="DYQ312" s="80"/>
      <c r="DYR312" s="80"/>
      <c r="DYS312" s="80"/>
      <c r="DYT312" s="80"/>
      <c r="DYU312" s="80"/>
      <c r="DYV312" s="80"/>
      <c r="DYW312" s="80"/>
      <c r="DYX312" s="80"/>
      <c r="DYY312" s="80"/>
      <c r="DYZ312" s="80"/>
      <c r="DZA312" s="80"/>
      <c r="DZB312" s="80"/>
      <c r="DZC312" s="80"/>
      <c r="DZD312" s="80"/>
      <c r="DZE312" s="80"/>
      <c r="DZF312" s="80"/>
      <c r="DZG312" s="80"/>
      <c r="DZH312" s="80"/>
      <c r="DZI312" s="80"/>
      <c r="DZJ312" s="80"/>
      <c r="DZK312" s="80"/>
      <c r="DZL312" s="80"/>
      <c r="DZM312" s="80"/>
      <c r="DZN312" s="80"/>
      <c r="DZO312" s="80"/>
      <c r="DZP312" s="80"/>
      <c r="DZQ312" s="80"/>
      <c r="DZR312" s="80"/>
      <c r="DZS312" s="80"/>
      <c r="DZT312" s="80"/>
      <c r="DZU312" s="80"/>
      <c r="DZV312" s="80"/>
      <c r="DZW312" s="80"/>
      <c r="DZX312" s="80"/>
      <c r="DZY312" s="80"/>
      <c r="DZZ312" s="80"/>
      <c r="EAA312" s="80"/>
      <c r="EAB312" s="80"/>
      <c r="EAC312" s="80"/>
      <c r="EAD312" s="80"/>
      <c r="EAE312" s="80"/>
      <c r="EAF312" s="80"/>
      <c r="EAG312" s="80"/>
      <c r="EAH312" s="80"/>
      <c r="EAI312" s="80"/>
      <c r="EAJ312" s="80"/>
      <c r="EAK312" s="80"/>
      <c r="EAL312" s="80"/>
      <c r="EAM312" s="80"/>
      <c r="EAN312" s="80"/>
      <c r="EAO312" s="80"/>
      <c r="EAP312" s="80"/>
      <c r="EAQ312" s="80"/>
      <c r="EAR312" s="80"/>
      <c r="EAS312" s="80"/>
      <c r="EAT312" s="80"/>
      <c r="EAU312" s="80"/>
      <c r="EAV312" s="80"/>
      <c r="EAW312" s="80"/>
      <c r="EAX312" s="80"/>
      <c r="EAY312" s="80"/>
      <c r="EAZ312" s="80"/>
      <c r="EBA312" s="80"/>
      <c r="EBB312" s="80"/>
      <c r="EBC312" s="80"/>
      <c r="EBD312" s="80"/>
      <c r="EBE312" s="80"/>
      <c r="EBF312" s="80"/>
      <c r="EBG312" s="80"/>
      <c r="EBH312" s="80"/>
      <c r="EBI312" s="80"/>
      <c r="EBJ312" s="80"/>
      <c r="EBK312" s="80"/>
      <c r="EBL312" s="80"/>
      <c r="EBM312" s="80"/>
      <c r="EBN312" s="80"/>
      <c r="EBO312" s="80"/>
      <c r="EBP312" s="80"/>
      <c r="EBQ312" s="80"/>
      <c r="EBR312" s="80"/>
      <c r="EBS312" s="80"/>
      <c r="EBT312" s="80"/>
      <c r="EBU312" s="80"/>
      <c r="EBV312" s="80"/>
      <c r="EBW312" s="80"/>
      <c r="EBX312" s="80"/>
      <c r="EBY312" s="80"/>
      <c r="EBZ312" s="80"/>
      <c r="ECA312" s="80"/>
      <c r="ECB312" s="80"/>
      <c r="ECC312" s="80"/>
      <c r="ECD312" s="80"/>
      <c r="ECE312" s="80"/>
      <c r="ECF312" s="80"/>
      <c r="ECG312" s="80"/>
      <c r="ECH312" s="80"/>
      <c r="ECI312" s="80"/>
      <c r="ECJ312" s="80"/>
      <c r="ECK312" s="80"/>
      <c r="ECL312" s="80"/>
      <c r="ECM312" s="80"/>
      <c r="ECN312" s="80"/>
      <c r="ECO312" s="80"/>
      <c r="ECP312" s="80"/>
      <c r="ECQ312" s="80"/>
      <c r="ECR312" s="80"/>
      <c r="ECS312" s="80"/>
      <c r="ECT312" s="80"/>
      <c r="ECU312" s="80"/>
      <c r="ECV312" s="80"/>
      <c r="ECW312" s="80"/>
      <c r="ECX312" s="80"/>
      <c r="ECY312" s="80"/>
      <c r="ECZ312" s="80"/>
      <c r="EDA312" s="80"/>
      <c r="EDB312" s="80"/>
      <c r="EDC312" s="80"/>
      <c r="EDD312" s="80"/>
      <c r="EDE312" s="80"/>
      <c r="EDF312" s="80"/>
      <c r="EDG312" s="80"/>
      <c r="EDH312" s="80"/>
      <c r="EDI312" s="80"/>
      <c r="EDJ312" s="80"/>
      <c r="EDK312" s="80"/>
      <c r="EDL312" s="80"/>
      <c r="EDM312" s="80"/>
      <c r="EDN312" s="80"/>
      <c r="EDO312" s="80"/>
      <c r="EDP312" s="80"/>
      <c r="EDQ312" s="80"/>
      <c r="EDR312" s="80"/>
      <c r="EDS312" s="80"/>
      <c r="EDT312" s="80"/>
      <c r="EDU312" s="80"/>
      <c r="EDV312" s="80"/>
      <c r="EDW312" s="80"/>
      <c r="EDX312" s="80"/>
      <c r="EDY312" s="80"/>
      <c r="EDZ312" s="80"/>
      <c r="EEA312" s="80"/>
      <c r="EEB312" s="80"/>
      <c r="EEC312" s="80"/>
      <c r="EED312" s="80"/>
      <c r="EEE312" s="80"/>
      <c r="EEF312" s="80"/>
      <c r="EEG312" s="80"/>
      <c r="EEH312" s="80"/>
      <c r="EEI312" s="80"/>
      <c r="EEJ312" s="80"/>
      <c r="EEK312" s="80"/>
      <c r="EEL312" s="80"/>
      <c r="EEM312" s="80"/>
      <c r="EEN312" s="80"/>
      <c r="EEO312" s="80"/>
      <c r="EEP312" s="80"/>
      <c r="EEQ312" s="80"/>
      <c r="EER312" s="80"/>
      <c r="EES312" s="80"/>
      <c r="EET312" s="80"/>
      <c r="EEU312" s="80"/>
      <c r="EEV312" s="80"/>
      <c r="EEW312" s="80"/>
      <c r="EEX312" s="80"/>
      <c r="EEY312" s="80"/>
      <c r="EEZ312" s="80"/>
      <c r="EFA312" s="80"/>
      <c r="EFB312" s="80"/>
      <c r="EFC312" s="80"/>
      <c r="EFD312" s="80"/>
      <c r="EFE312" s="80"/>
      <c r="EFF312" s="80"/>
      <c r="EFG312" s="80"/>
      <c r="EFH312" s="80"/>
      <c r="EFI312" s="80"/>
      <c r="EFJ312" s="80"/>
      <c r="EFK312" s="80"/>
      <c r="EFL312" s="80"/>
      <c r="EFM312" s="80"/>
      <c r="EFN312" s="80"/>
      <c r="EFO312" s="80"/>
      <c r="EFP312" s="80"/>
      <c r="EFQ312" s="80"/>
      <c r="EFR312" s="80"/>
      <c r="EFS312" s="80"/>
      <c r="EFT312" s="80"/>
      <c r="EFU312" s="80"/>
      <c r="EFV312" s="80"/>
      <c r="EFW312" s="80"/>
      <c r="EFX312" s="80"/>
      <c r="EFY312" s="80"/>
      <c r="EFZ312" s="80"/>
      <c r="EGA312" s="80"/>
      <c r="EGB312" s="80"/>
      <c r="EGC312" s="80"/>
      <c r="EGD312" s="80"/>
      <c r="EGE312" s="80"/>
      <c r="EGF312" s="80"/>
      <c r="EGG312" s="80"/>
      <c r="EGH312" s="80"/>
      <c r="EGI312" s="80"/>
      <c r="EGJ312" s="80"/>
      <c r="EGK312" s="80"/>
      <c r="EGL312" s="80"/>
      <c r="EGM312" s="80"/>
      <c r="EGN312" s="80"/>
      <c r="EGO312" s="80"/>
      <c r="EGP312" s="80"/>
      <c r="EGQ312" s="80"/>
      <c r="EGR312" s="80"/>
      <c r="EGS312" s="80"/>
      <c r="EGT312" s="80"/>
      <c r="EGU312" s="80"/>
      <c r="EGV312" s="80"/>
      <c r="EGW312" s="80"/>
      <c r="EGX312" s="80"/>
      <c r="EGY312" s="80"/>
      <c r="EGZ312" s="80"/>
      <c r="EHA312" s="80"/>
      <c r="EHB312" s="80"/>
      <c r="EHC312" s="80"/>
      <c r="EHD312" s="80"/>
      <c r="EHE312" s="80"/>
      <c r="EHF312" s="80"/>
      <c r="EHG312" s="80"/>
      <c r="EHH312" s="80"/>
      <c r="EHI312" s="80"/>
      <c r="EHJ312" s="80"/>
      <c r="EHK312" s="80"/>
      <c r="EHL312" s="80"/>
      <c r="EHM312" s="80"/>
      <c r="EHN312" s="80"/>
      <c r="EHO312" s="80"/>
      <c r="EHP312" s="80"/>
      <c r="EHQ312" s="80"/>
      <c r="EHR312" s="80"/>
      <c r="EHS312" s="80"/>
      <c r="EHT312" s="80"/>
      <c r="EHU312" s="80"/>
      <c r="EHV312" s="80"/>
      <c r="EHW312" s="80"/>
      <c r="EHX312" s="80"/>
      <c r="EHY312" s="80"/>
      <c r="EHZ312" s="80"/>
      <c r="EIA312" s="80"/>
      <c r="EIB312" s="80"/>
      <c r="EIC312" s="80"/>
      <c r="EID312" s="80"/>
      <c r="EIE312" s="80"/>
      <c r="EIF312" s="80"/>
      <c r="EIG312" s="80"/>
      <c r="EIH312" s="80"/>
      <c r="EII312" s="80"/>
      <c r="EIJ312" s="80"/>
      <c r="EIK312" s="80"/>
      <c r="EIL312" s="80"/>
      <c r="EIM312" s="80"/>
      <c r="EIN312" s="80"/>
      <c r="EIO312" s="80"/>
      <c r="EIP312" s="80"/>
      <c r="EIQ312" s="80"/>
      <c r="EIR312" s="80"/>
      <c r="EIS312" s="80"/>
      <c r="EIT312" s="80"/>
      <c r="EIU312" s="80"/>
      <c r="EIV312" s="80"/>
      <c r="EIW312" s="80"/>
      <c r="EIX312" s="80"/>
      <c r="EIY312" s="80"/>
      <c r="EIZ312" s="80"/>
      <c r="EJA312" s="80"/>
      <c r="EJB312" s="80"/>
      <c r="EJC312" s="80"/>
      <c r="EJD312" s="80"/>
      <c r="EJE312" s="80"/>
      <c r="EJF312" s="80"/>
      <c r="EJG312" s="80"/>
      <c r="EJH312" s="80"/>
      <c r="EJI312" s="80"/>
      <c r="EJJ312" s="80"/>
      <c r="EJK312" s="80"/>
      <c r="EJL312" s="80"/>
      <c r="EJM312" s="80"/>
      <c r="EJN312" s="80"/>
      <c r="EJO312" s="80"/>
      <c r="EJP312" s="80"/>
      <c r="EJQ312" s="80"/>
      <c r="EJR312" s="80"/>
      <c r="EJS312" s="80"/>
      <c r="EJT312" s="80"/>
      <c r="EJU312" s="80"/>
      <c r="EJV312" s="80"/>
      <c r="EJW312" s="80"/>
      <c r="EJX312" s="80"/>
      <c r="EJY312" s="80"/>
      <c r="EJZ312" s="80"/>
      <c r="EKA312" s="80"/>
      <c r="EKB312" s="80"/>
      <c r="EKC312" s="80"/>
      <c r="EKD312" s="80"/>
      <c r="EKE312" s="80"/>
      <c r="EKF312" s="80"/>
      <c r="EKG312" s="80"/>
      <c r="EKH312" s="80"/>
      <c r="EKI312" s="80"/>
      <c r="EKJ312" s="80"/>
      <c r="EKK312" s="80"/>
      <c r="EKL312" s="80"/>
      <c r="EKM312" s="80"/>
      <c r="EKN312" s="80"/>
      <c r="EKO312" s="80"/>
      <c r="EKP312" s="80"/>
      <c r="EKQ312" s="80"/>
      <c r="EKR312" s="80"/>
      <c r="EKS312" s="80"/>
      <c r="EKT312" s="80"/>
      <c r="EKU312" s="80"/>
      <c r="EKV312" s="80"/>
      <c r="EKW312" s="80"/>
      <c r="EKX312" s="80"/>
      <c r="EKY312" s="80"/>
      <c r="EKZ312" s="80"/>
      <c r="ELA312" s="80"/>
      <c r="ELB312" s="80"/>
      <c r="ELC312" s="80"/>
      <c r="ELD312" s="80"/>
      <c r="ELE312" s="80"/>
      <c r="ELF312" s="80"/>
      <c r="ELG312" s="80"/>
      <c r="ELH312" s="80"/>
      <c r="ELI312" s="80"/>
      <c r="ELJ312" s="80"/>
      <c r="ELK312" s="80"/>
      <c r="ELL312" s="80"/>
      <c r="ELM312" s="80"/>
      <c r="ELN312" s="80"/>
      <c r="ELO312" s="80"/>
      <c r="ELP312" s="80"/>
      <c r="ELQ312" s="80"/>
      <c r="ELR312" s="80"/>
      <c r="ELS312" s="80"/>
      <c r="ELT312" s="80"/>
      <c r="ELU312" s="80"/>
      <c r="ELV312" s="80"/>
      <c r="ELW312" s="80"/>
      <c r="ELX312" s="80"/>
      <c r="ELY312" s="80"/>
      <c r="ELZ312" s="80"/>
      <c r="EMA312" s="80"/>
      <c r="EMB312" s="80"/>
      <c r="EMC312" s="80"/>
      <c r="EMD312" s="80"/>
      <c r="EME312" s="80"/>
      <c r="EMF312" s="80"/>
      <c r="EMG312" s="80"/>
      <c r="EMH312" s="80"/>
      <c r="EMI312" s="80"/>
      <c r="EMJ312" s="80"/>
      <c r="EMK312" s="80"/>
      <c r="EML312" s="80"/>
      <c r="EMM312" s="80"/>
      <c r="EMN312" s="80"/>
      <c r="EMO312" s="80"/>
      <c r="EMP312" s="80"/>
      <c r="EMQ312" s="80"/>
      <c r="EMR312" s="80"/>
      <c r="EMS312" s="80"/>
      <c r="EMT312" s="80"/>
      <c r="EMU312" s="80"/>
      <c r="EMV312" s="80"/>
      <c r="EMW312" s="80"/>
      <c r="EMX312" s="80"/>
      <c r="EMY312" s="80"/>
      <c r="EMZ312" s="80"/>
      <c r="ENA312" s="80"/>
      <c r="ENB312" s="80"/>
      <c r="ENC312" s="80"/>
      <c r="END312" s="80"/>
      <c r="ENE312" s="80"/>
      <c r="ENF312" s="80"/>
      <c r="ENG312" s="80"/>
      <c r="ENH312" s="80"/>
      <c r="ENI312" s="80"/>
      <c r="ENJ312" s="80"/>
      <c r="ENK312" s="80"/>
      <c r="ENL312" s="80"/>
      <c r="ENM312" s="80"/>
      <c r="ENN312" s="80"/>
      <c r="ENO312" s="80"/>
      <c r="ENP312" s="80"/>
      <c r="ENQ312" s="80"/>
      <c r="ENR312" s="80"/>
      <c r="ENS312" s="80"/>
      <c r="ENT312" s="80"/>
      <c r="ENU312" s="80"/>
      <c r="ENV312" s="80"/>
      <c r="ENW312" s="80"/>
      <c r="ENX312" s="80"/>
      <c r="ENY312" s="80"/>
      <c r="ENZ312" s="80"/>
      <c r="EOA312" s="80"/>
      <c r="EOB312" s="80"/>
      <c r="EOC312" s="80"/>
      <c r="EOD312" s="80"/>
      <c r="EOE312" s="80"/>
      <c r="EOF312" s="80"/>
      <c r="EOG312" s="80"/>
      <c r="EOH312" s="80"/>
      <c r="EOI312" s="80"/>
      <c r="EOJ312" s="80"/>
      <c r="EOK312" s="80"/>
      <c r="EOL312" s="80"/>
      <c r="EOM312" s="80"/>
      <c r="EON312" s="80"/>
      <c r="EOO312" s="80"/>
      <c r="EOP312" s="80"/>
      <c r="EOQ312" s="80"/>
      <c r="EOR312" s="80"/>
      <c r="EOS312" s="80"/>
      <c r="EOT312" s="80"/>
      <c r="EOU312" s="80"/>
      <c r="EOV312" s="80"/>
      <c r="EOW312" s="80"/>
      <c r="EOX312" s="80"/>
      <c r="EOY312" s="80"/>
      <c r="EOZ312" s="80"/>
      <c r="EPA312" s="80"/>
      <c r="EPB312" s="80"/>
      <c r="EPC312" s="80"/>
      <c r="EPD312" s="80"/>
      <c r="EPE312" s="80"/>
      <c r="EPF312" s="80"/>
      <c r="EPG312" s="80"/>
      <c r="EPH312" s="80"/>
      <c r="EPI312" s="80"/>
      <c r="EPJ312" s="80"/>
      <c r="EPK312" s="80"/>
      <c r="EPL312" s="80"/>
      <c r="EPM312" s="80"/>
      <c r="EPN312" s="80"/>
      <c r="EPO312" s="80"/>
      <c r="EPP312" s="80"/>
      <c r="EPQ312" s="80"/>
      <c r="EPR312" s="80"/>
      <c r="EPS312" s="80"/>
      <c r="EPT312" s="80"/>
      <c r="EPU312" s="80"/>
      <c r="EPV312" s="80"/>
      <c r="EPW312" s="80"/>
      <c r="EPX312" s="80"/>
      <c r="EPY312" s="80"/>
      <c r="EPZ312" s="80"/>
      <c r="EQA312" s="80"/>
      <c r="EQB312" s="80"/>
      <c r="EQC312" s="80"/>
      <c r="EQD312" s="80"/>
      <c r="EQE312" s="80"/>
      <c r="EQF312" s="80"/>
      <c r="EQG312" s="80"/>
      <c r="EQH312" s="80"/>
      <c r="EQI312" s="80"/>
      <c r="EQJ312" s="80"/>
      <c r="EQK312" s="80"/>
      <c r="EQL312" s="80"/>
      <c r="EQM312" s="80"/>
      <c r="EQN312" s="80"/>
      <c r="EQO312" s="80"/>
      <c r="EQP312" s="80"/>
      <c r="EQQ312" s="80"/>
      <c r="EQR312" s="80"/>
      <c r="EQS312" s="80"/>
      <c r="EQT312" s="80"/>
      <c r="EQU312" s="80"/>
      <c r="EQV312" s="80"/>
      <c r="EQW312" s="80"/>
      <c r="EQX312" s="80"/>
      <c r="EQY312" s="80"/>
      <c r="EQZ312" s="80"/>
      <c r="ERA312" s="80"/>
      <c r="ERB312" s="80"/>
      <c r="ERC312" s="80"/>
      <c r="ERD312" s="80"/>
      <c r="ERE312" s="80"/>
      <c r="ERF312" s="80"/>
      <c r="ERG312" s="80"/>
      <c r="ERH312" s="80"/>
      <c r="ERI312" s="80"/>
      <c r="ERJ312" s="80"/>
      <c r="ERK312" s="80"/>
      <c r="ERL312" s="80"/>
      <c r="ERM312" s="80"/>
      <c r="ERN312" s="80"/>
      <c r="ERO312" s="80"/>
      <c r="ERP312" s="80"/>
      <c r="ERQ312" s="80"/>
      <c r="ERR312" s="80"/>
      <c r="ERS312" s="80"/>
      <c r="ERT312" s="80"/>
      <c r="ERU312" s="80"/>
      <c r="ERV312" s="80"/>
      <c r="ERW312" s="80"/>
      <c r="ERX312" s="80"/>
      <c r="ERY312" s="80"/>
      <c r="ERZ312" s="80"/>
      <c r="ESA312" s="80"/>
      <c r="ESB312" s="80"/>
      <c r="ESC312" s="80"/>
      <c r="ESD312" s="80"/>
      <c r="ESE312" s="80"/>
      <c r="ESF312" s="80"/>
      <c r="ESG312" s="80"/>
      <c r="ESH312" s="80"/>
      <c r="ESI312" s="80"/>
      <c r="ESJ312" s="80"/>
      <c r="ESK312" s="80"/>
      <c r="ESL312" s="80"/>
      <c r="ESM312" s="80"/>
      <c r="ESN312" s="80"/>
      <c r="ESO312" s="80"/>
      <c r="ESP312" s="80"/>
      <c r="ESQ312" s="80"/>
      <c r="ESR312" s="80"/>
      <c r="ESS312" s="80"/>
      <c r="EST312" s="80"/>
      <c r="ESU312" s="80"/>
      <c r="ESV312" s="80"/>
      <c r="ESW312" s="80"/>
      <c r="ESX312" s="80"/>
      <c r="ESY312" s="80"/>
      <c r="ESZ312" s="80"/>
      <c r="ETA312" s="80"/>
      <c r="ETB312" s="80"/>
      <c r="ETC312" s="80"/>
      <c r="ETD312" s="80"/>
      <c r="ETE312" s="80"/>
      <c r="ETF312" s="80"/>
      <c r="ETG312" s="80"/>
      <c r="ETH312" s="80"/>
      <c r="ETI312" s="80"/>
      <c r="ETJ312" s="80"/>
      <c r="ETK312" s="80"/>
      <c r="ETL312" s="80"/>
      <c r="ETM312" s="80"/>
      <c r="ETN312" s="80"/>
      <c r="ETO312" s="80"/>
      <c r="ETP312" s="80"/>
      <c r="ETQ312" s="80"/>
      <c r="ETR312" s="80"/>
      <c r="ETS312" s="80"/>
      <c r="ETT312" s="80"/>
      <c r="ETU312" s="80"/>
      <c r="ETV312" s="80"/>
      <c r="ETW312" s="80"/>
      <c r="ETX312" s="80"/>
      <c r="ETY312" s="80"/>
      <c r="ETZ312" s="80"/>
      <c r="EUA312" s="80"/>
      <c r="EUB312" s="80"/>
      <c r="EUC312" s="80"/>
      <c r="EUD312" s="80"/>
      <c r="EUE312" s="80"/>
      <c r="EUF312" s="80"/>
      <c r="EUG312" s="80"/>
      <c r="EUH312" s="80"/>
      <c r="EUI312" s="80"/>
      <c r="EUJ312" s="80"/>
      <c r="EUK312" s="80"/>
      <c r="EUL312" s="80"/>
      <c r="EUM312" s="80"/>
      <c r="EUN312" s="80"/>
      <c r="EUO312" s="80"/>
      <c r="EUP312" s="80"/>
      <c r="EUQ312" s="80"/>
      <c r="EUR312" s="80"/>
      <c r="EUS312" s="80"/>
      <c r="EUT312" s="80"/>
      <c r="EUU312" s="80"/>
      <c r="EUV312" s="80"/>
      <c r="EUW312" s="80"/>
      <c r="EUX312" s="80"/>
      <c r="EUY312" s="80"/>
      <c r="EUZ312" s="80"/>
      <c r="EVA312" s="80"/>
      <c r="EVB312" s="80"/>
      <c r="EVC312" s="80"/>
      <c r="EVD312" s="80"/>
      <c r="EVE312" s="80"/>
      <c r="EVF312" s="80"/>
      <c r="EVG312" s="80"/>
      <c r="EVH312" s="80"/>
      <c r="EVI312" s="80"/>
      <c r="EVJ312" s="80"/>
      <c r="EVK312" s="80"/>
      <c r="EVL312" s="80"/>
      <c r="EVM312" s="80"/>
      <c r="EVN312" s="80"/>
      <c r="EVO312" s="80"/>
      <c r="EVP312" s="80"/>
      <c r="EVQ312" s="80"/>
      <c r="EVR312" s="80"/>
      <c r="EVS312" s="80"/>
      <c r="EVT312" s="80"/>
      <c r="EVU312" s="80"/>
      <c r="EVV312" s="80"/>
      <c r="EVW312" s="80"/>
      <c r="EVX312" s="80"/>
      <c r="EVY312" s="80"/>
      <c r="EVZ312" s="80"/>
      <c r="EWA312" s="80"/>
      <c r="EWB312" s="80"/>
      <c r="EWC312" s="80"/>
      <c r="EWD312" s="80"/>
      <c r="EWE312" s="80"/>
      <c r="EWF312" s="80"/>
      <c r="EWG312" s="80"/>
      <c r="EWH312" s="80"/>
      <c r="EWI312" s="80"/>
      <c r="EWJ312" s="80"/>
      <c r="EWK312" s="80"/>
      <c r="EWL312" s="80"/>
      <c r="EWM312" s="80"/>
      <c r="EWN312" s="80"/>
      <c r="EWO312" s="80"/>
      <c r="EWP312" s="80"/>
      <c r="EWQ312" s="80"/>
      <c r="EWR312" s="80"/>
      <c r="EWS312" s="80"/>
      <c r="EWT312" s="80"/>
      <c r="EWU312" s="80"/>
      <c r="EWV312" s="80"/>
      <c r="EWW312" s="80"/>
      <c r="EWX312" s="80"/>
      <c r="EWY312" s="80"/>
      <c r="EWZ312" s="80"/>
      <c r="EXA312" s="80"/>
      <c r="EXB312" s="80"/>
      <c r="EXC312" s="80"/>
      <c r="EXD312" s="80"/>
      <c r="EXE312" s="80"/>
      <c r="EXF312" s="80"/>
      <c r="EXG312" s="80"/>
      <c r="EXH312" s="80"/>
      <c r="EXI312" s="80"/>
      <c r="EXJ312" s="80"/>
      <c r="EXK312" s="80"/>
      <c r="EXL312" s="80"/>
      <c r="EXM312" s="80"/>
      <c r="EXN312" s="80"/>
      <c r="EXO312" s="80"/>
      <c r="EXP312" s="80"/>
      <c r="EXQ312" s="80"/>
      <c r="EXR312" s="80"/>
      <c r="EXS312" s="80"/>
      <c r="EXT312" s="80"/>
      <c r="EXU312" s="80"/>
      <c r="EXV312" s="80"/>
      <c r="EXW312" s="80"/>
      <c r="EXX312" s="80"/>
      <c r="EXY312" s="80"/>
      <c r="EXZ312" s="80"/>
      <c r="EYA312" s="80"/>
      <c r="EYB312" s="80"/>
      <c r="EYC312" s="80"/>
      <c r="EYD312" s="80"/>
      <c r="EYE312" s="80"/>
      <c r="EYF312" s="80"/>
      <c r="EYG312" s="80"/>
      <c r="EYH312" s="80"/>
      <c r="EYI312" s="80"/>
      <c r="EYJ312" s="80"/>
      <c r="EYK312" s="80"/>
      <c r="EYL312" s="80"/>
      <c r="EYM312" s="80"/>
      <c r="EYN312" s="80"/>
      <c r="EYO312" s="80"/>
      <c r="EYP312" s="80"/>
      <c r="EYQ312" s="80"/>
      <c r="EYR312" s="80"/>
      <c r="EYS312" s="80"/>
      <c r="EYT312" s="80"/>
      <c r="EYU312" s="80"/>
      <c r="EYV312" s="80"/>
      <c r="EYW312" s="80"/>
      <c r="EYX312" s="80"/>
      <c r="EYY312" s="80"/>
      <c r="EYZ312" s="80"/>
      <c r="EZA312" s="80"/>
      <c r="EZB312" s="80"/>
      <c r="EZC312" s="80"/>
      <c r="EZD312" s="80"/>
      <c r="EZE312" s="80"/>
      <c r="EZF312" s="80"/>
      <c r="EZG312" s="80"/>
      <c r="EZH312" s="80"/>
      <c r="EZI312" s="80"/>
      <c r="EZJ312" s="80"/>
      <c r="EZK312" s="80"/>
      <c r="EZL312" s="80"/>
      <c r="EZM312" s="80"/>
      <c r="EZN312" s="80"/>
      <c r="EZO312" s="80"/>
      <c r="EZP312" s="80"/>
      <c r="EZQ312" s="80"/>
      <c r="EZR312" s="80"/>
      <c r="EZS312" s="80"/>
      <c r="EZT312" s="80"/>
      <c r="EZU312" s="80"/>
      <c r="EZV312" s="80"/>
      <c r="EZW312" s="80"/>
      <c r="EZX312" s="80"/>
      <c r="EZY312" s="80"/>
      <c r="EZZ312" s="80"/>
      <c r="FAA312" s="80"/>
      <c r="FAB312" s="80"/>
      <c r="FAC312" s="80"/>
      <c r="FAD312" s="80"/>
      <c r="FAE312" s="80"/>
      <c r="FAF312" s="80"/>
      <c r="FAG312" s="80"/>
      <c r="FAH312" s="80"/>
      <c r="FAI312" s="80"/>
      <c r="FAJ312" s="80"/>
      <c r="FAK312" s="80"/>
      <c r="FAL312" s="80"/>
      <c r="FAM312" s="80"/>
      <c r="FAN312" s="80"/>
      <c r="FAO312" s="80"/>
      <c r="FAP312" s="80"/>
      <c r="FAQ312" s="80"/>
      <c r="FAR312" s="80"/>
      <c r="FAS312" s="80"/>
      <c r="FAT312" s="80"/>
      <c r="FAU312" s="80"/>
      <c r="FAV312" s="80"/>
      <c r="FAW312" s="80"/>
      <c r="FAX312" s="80"/>
      <c r="FAY312" s="80"/>
      <c r="FAZ312" s="80"/>
      <c r="FBA312" s="80"/>
      <c r="FBB312" s="80"/>
      <c r="FBC312" s="80"/>
      <c r="FBD312" s="80"/>
      <c r="FBE312" s="80"/>
      <c r="FBF312" s="80"/>
      <c r="FBG312" s="80"/>
      <c r="FBH312" s="80"/>
      <c r="FBI312" s="80"/>
      <c r="FBJ312" s="80"/>
      <c r="FBK312" s="80"/>
      <c r="FBL312" s="80"/>
      <c r="FBM312" s="80"/>
      <c r="FBN312" s="80"/>
      <c r="FBO312" s="80"/>
      <c r="FBP312" s="80"/>
      <c r="FBQ312" s="80"/>
      <c r="FBR312" s="80"/>
      <c r="FBS312" s="80"/>
      <c r="FBT312" s="80"/>
      <c r="FBU312" s="80"/>
      <c r="FBV312" s="80"/>
      <c r="FBW312" s="80"/>
      <c r="FBX312" s="80"/>
      <c r="FBY312" s="80"/>
      <c r="FBZ312" s="80"/>
      <c r="FCA312" s="80"/>
      <c r="FCB312" s="80"/>
      <c r="FCC312" s="80"/>
      <c r="FCD312" s="80"/>
      <c r="FCE312" s="80"/>
      <c r="FCF312" s="80"/>
      <c r="FCG312" s="80"/>
      <c r="FCH312" s="80"/>
      <c r="FCI312" s="80"/>
      <c r="FCJ312" s="80"/>
      <c r="FCK312" s="80"/>
      <c r="FCL312" s="80"/>
      <c r="FCM312" s="80"/>
      <c r="FCN312" s="80"/>
      <c r="FCO312" s="80"/>
      <c r="FCP312" s="80"/>
      <c r="FCQ312" s="80"/>
      <c r="FCR312" s="80"/>
      <c r="FCS312" s="80"/>
      <c r="FCT312" s="80"/>
      <c r="FCU312" s="80"/>
      <c r="FCV312" s="80"/>
      <c r="FCW312" s="80"/>
      <c r="FCX312" s="80"/>
      <c r="FCY312" s="80"/>
      <c r="FCZ312" s="80"/>
      <c r="FDA312" s="80"/>
      <c r="FDB312" s="80"/>
      <c r="FDC312" s="80"/>
      <c r="FDD312" s="80"/>
      <c r="FDE312" s="80"/>
      <c r="FDF312" s="80"/>
      <c r="FDG312" s="80"/>
      <c r="FDH312" s="80"/>
      <c r="FDI312" s="80"/>
      <c r="FDJ312" s="80"/>
      <c r="FDK312" s="80"/>
      <c r="FDL312" s="80"/>
      <c r="FDM312" s="80"/>
      <c r="FDN312" s="80"/>
      <c r="FDO312" s="80"/>
      <c r="FDP312" s="80"/>
      <c r="FDQ312" s="80"/>
      <c r="FDR312" s="80"/>
      <c r="FDS312" s="80"/>
      <c r="FDT312" s="80"/>
      <c r="FDU312" s="80"/>
      <c r="FDV312" s="80"/>
      <c r="FDW312" s="80"/>
      <c r="FDX312" s="80"/>
      <c r="FDY312" s="80"/>
      <c r="FDZ312" s="80"/>
      <c r="FEA312" s="80"/>
      <c r="FEB312" s="80"/>
      <c r="FEC312" s="80"/>
      <c r="FED312" s="80"/>
      <c r="FEE312" s="80"/>
      <c r="FEF312" s="80"/>
      <c r="FEG312" s="80"/>
      <c r="FEH312" s="80"/>
      <c r="FEI312" s="80"/>
      <c r="FEJ312" s="80"/>
      <c r="FEK312" s="80"/>
      <c r="FEL312" s="80"/>
      <c r="FEM312" s="80"/>
      <c r="FEN312" s="80"/>
      <c r="FEO312" s="80"/>
      <c r="FEP312" s="80"/>
      <c r="FEQ312" s="80"/>
      <c r="FER312" s="80"/>
      <c r="FES312" s="80"/>
      <c r="FET312" s="80"/>
      <c r="FEU312" s="80"/>
      <c r="FEV312" s="80"/>
      <c r="FEW312" s="80"/>
      <c r="FEX312" s="80"/>
      <c r="FEY312" s="80"/>
      <c r="FEZ312" s="80"/>
      <c r="FFA312" s="80"/>
      <c r="FFB312" s="80"/>
      <c r="FFC312" s="80"/>
      <c r="FFD312" s="80"/>
      <c r="FFE312" s="80"/>
      <c r="FFF312" s="80"/>
      <c r="FFG312" s="80"/>
      <c r="FFH312" s="80"/>
      <c r="FFI312" s="80"/>
      <c r="FFJ312" s="80"/>
      <c r="FFK312" s="80"/>
      <c r="FFL312" s="80"/>
      <c r="FFM312" s="80"/>
      <c r="FFN312" s="80"/>
      <c r="FFO312" s="80"/>
      <c r="FFP312" s="80"/>
      <c r="FFQ312" s="80"/>
      <c r="FFR312" s="80"/>
      <c r="FFS312" s="80"/>
      <c r="FFT312" s="80"/>
      <c r="FFU312" s="80"/>
      <c r="FFV312" s="80"/>
      <c r="FFW312" s="80"/>
      <c r="FFX312" s="80"/>
      <c r="FFY312" s="80"/>
      <c r="FFZ312" s="80"/>
      <c r="FGA312" s="80"/>
      <c r="FGB312" s="80"/>
      <c r="FGC312" s="80"/>
      <c r="FGD312" s="80"/>
      <c r="FGE312" s="80"/>
      <c r="FGF312" s="80"/>
      <c r="FGG312" s="80"/>
      <c r="FGH312" s="80"/>
      <c r="FGI312" s="80"/>
      <c r="FGJ312" s="80"/>
      <c r="FGK312" s="80"/>
      <c r="FGL312" s="80"/>
      <c r="FGM312" s="80"/>
      <c r="FGN312" s="80"/>
      <c r="FGO312" s="80"/>
      <c r="FGP312" s="80"/>
      <c r="FGQ312" s="80"/>
      <c r="FGR312" s="80"/>
      <c r="FGS312" s="80"/>
      <c r="FGT312" s="80"/>
      <c r="FGU312" s="80"/>
      <c r="FGV312" s="80"/>
      <c r="FGW312" s="80"/>
      <c r="FGX312" s="80"/>
      <c r="FGY312" s="80"/>
      <c r="FGZ312" s="80"/>
      <c r="FHA312" s="80"/>
      <c r="FHB312" s="80"/>
      <c r="FHC312" s="80"/>
      <c r="FHD312" s="80"/>
      <c r="FHE312" s="80"/>
      <c r="FHF312" s="80"/>
      <c r="FHG312" s="80"/>
      <c r="FHH312" s="80"/>
      <c r="FHI312" s="80"/>
      <c r="FHJ312" s="80"/>
      <c r="FHK312" s="80"/>
      <c r="FHL312" s="80"/>
      <c r="FHM312" s="80"/>
      <c r="FHN312" s="80"/>
      <c r="FHO312" s="80"/>
      <c r="FHP312" s="80"/>
      <c r="FHQ312" s="80"/>
      <c r="FHR312" s="80"/>
      <c r="FHS312" s="80"/>
      <c r="FHT312" s="80"/>
      <c r="FHU312" s="80"/>
      <c r="FHV312" s="80"/>
      <c r="FHW312" s="80"/>
      <c r="FHX312" s="80"/>
      <c r="FHY312" s="80"/>
      <c r="FHZ312" s="80"/>
      <c r="FIA312" s="80"/>
      <c r="FIB312" s="80"/>
      <c r="FIC312" s="80"/>
      <c r="FID312" s="80"/>
      <c r="FIE312" s="80"/>
      <c r="FIF312" s="80"/>
      <c r="FIG312" s="80"/>
      <c r="FIH312" s="80"/>
      <c r="FII312" s="80"/>
      <c r="FIJ312" s="80"/>
      <c r="FIK312" s="80"/>
      <c r="FIL312" s="80"/>
      <c r="FIM312" s="80"/>
      <c r="FIN312" s="80"/>
      <c r="FIO312" s="80"/>
      <c r="FIP312" s="80"/>
      <c r="FIQ312" s="80"/>
      <c r="FIR312" s="80"/>
      <c r="FIS312" s="80"/>
      <c r="FIT312" s="80"/>
      <c r="FIU312" s="80"/>
      <c r="FIV312" s="80"/>
      <c r="FIW312" s="80"/>
      <c r="FIX312" s="80"/>
      <c r="FIY312" s="80"/>
      <c r="FIZ312" s="80"/>
      <c r="FJA312" s="80"/>
      <c r="FJB312" s="80"/>
      <c r="FJC312" s="80"/>
      <c r="FJD312" s="80"/>
      <c r="FJE312" s="80"/>
      <c r="FJF312" s="80"/>
      <c r="FJG312" s="80"/>
      <c r="FJH312" s="80"/>
      <c r="FJI312" s="80"/>
      <c r="FJJ312" s="80"/>
      <c r="FJK312" s="80"/>
      <c r="FJL312" s="80"/>
      <c r="FJM312" s="80"/>
      <c r="FJN312" s="80"/>
      <c r="FJO312" s="80"/>
      <c r="FJP312" s="80"/>
      <c r="FJQ312" s="80"/>
      <c r="FJR312" s="80"/>
      <c r="FJS312" s="80"/>
      <c r="FJT312" s="80"/>
      <c r="FJU312" s="80"/>
      <c r="FJV312" s="80"/>
      <c r="FJW312" s="80"/>
      <c r="FJX312" s="80"/>
      <c r="FJY312" s="80"/>
      <c r="FJZ312" s="80"/>
      <c r="FKA312" s="80"/>
      <c r="FKB312" s="80"/>
      <c r="FKC312" s="80"/>
      <c r="FKD312" s="80"/>
      <c r="FKE312" s="80"/>
      <c r="FKF312" s="80"/>
      <c r="FKG312" s="80"/>
      <c r="FKH312" s="80"/>
      <c r="FKI312" s="80"/>
      <c r="FKJ312" s="80"/>
      <c r="FKK312" s="80"/>
      <c r="FKL312" s="80"/>
      <c r="FKM312" s="80"/>
      <c r="FKN312" s="80"/>
      <c r="FKO312" s="80"/>
      <c r="FKP312" s="80"/>
      <c r="FKQ312" s="80"/>
      <c r="FKR312" s="80"/>
      <c r="FKS312" s="80"/>
      <c r="FKT312" s="80"/>
      <c r="FKU312" s="80"/>
      <c r="FKV312" s="80"/>
      <c r="FKW312" s="80"/>
      <c r="FKX312" s="80"/>
      <c r="FKY312" s="80"/>
      <c r="FKZ312" s="80"/>
      <c r="FLA312" s="80"/>
      <c r="FLB312" s="80"/>
      <c r="FLC312" s="80"/>
      <c r="FLD312" s="80"/>
      <c r="FLE312" s="80"/>
      <c r="FLF312" s="80"/>
      <c r="FLG312" s="80"/>
      <c r="FLH312" s="80"/>
      <c r="FLI312" s="80"/>
      <c r="FLJ312" s="80"/>
      <c r="FLK312" s="80"/>
      <c r="FLL312" s="80"/>
      <c r="FLM312" s="80"/>
      <c r="FLN312" s="80"/>
      <c r="FLO312" s="80"/>
      <c r="FLP312" s="80"/>
      <c r="FLQ312" s="80"/>
      <c r="FLR312" s="80"/>
      <c r="FLS312" s="80"/>
      <c r="FLT312" s="80"/>
      <c r="FLU312" s="80"/>
      <c r="FLV312" s="80"/>
      <c r="FLW312" s="80"/>
      <c r="FLX312" s="80"/>
      <c r="FLY312" s="80"/>
      <c r="FLZ312" s="80"/>
      <c r="FMA312" s="80"/>
      <c r="FMB312" s="80"/>
      <c r="FMC312" s="80"/>
      <c r="FMD312" s="80"/>
      <c r="FME312" s="80"/>
      <c r="FMF312" s="80"/>
      <c r="FMG312" s="80"/>
      <c r="FMH312" s="80"/>
      <c r="FMI312" s="80"/>
      <c r="FMJ312" s="80"/>
      <c r="FMK312" s="80"/>
      <c r="FML312" s="80"/>
      <c r="FMM312" s="80"/>
      <c r="FMN312" s="80"/>
      <c r="FMO312" s="80"/>
      <c r="FMP312" s="80"/>
      <c r="FMQ312" s="80"/>
      <c r="FMR312" s="80"/>
      <c r="FMS312" s="80"/>
      <c r="FMT312" s="80"/>
      <c r="FMU312" s="80"/>
      <c r="FMV312" s="80"/>
      <c r="FMW312" s="80"/>
      <c r="FMX312" s="80"/>
      <c r="FMY312" s="80"/>
      <c r="FMZ312" s="80"/>
      <c r="FNA312" s="80"/>
      <c r="FNB312" s="80"/>
      <c r="FNC312" s="80"/>
      <c r="FND312" s="80"/>
      <c r="FNE312" s="80"/>
      <c r="FNF312" s="80"/>
      <c r="FNG312" s="80"/>
      <c r="FNH312" s="80"/>
      <c r="FNI312" s="80"/>
      <c r="FNJ312" s="80"/>
      <c r="FNK312" s="80"/>
      <c r="FNL312" s="80"/>
      <c r="FNM312" s="80"/>
      <c r="FNN312" s="80"/>
      <c r="FNO312" s="80"/>
      <c r="FNP312" s="80"/>
      <c r="FNQ312" s="80"/>
      <c r="FNR312" s="80"/>
      <c r="FNS312" s="80"/>
      <c r="FNT312" s="80"/>
      <c r="FNU312" s="80"/>
      <c r="FNV312" s="80"/>
      <c r="FNW312" s="80"/>
      <c r="FNX312" s="80"/>
      <c r="FNY312" s="80"/>
      <c r="FNZ312" s="80"/>
      <c r="FOA312" s="80"/>
      <c r="FOB312" s="80"/>
      <c r="FOC312" s="80"/>
      <c r="FOD312" s="80"/>
      <c r="FOE312" s="80"/>
      <c r="FOF312" s="80"/>
      <c r="FOG312" s="80"/>
      <c r="FOH312" s="80"/>
      <c r="FOI312" s="80"/>
      <c r="FOJ312" s="80"/>
      <c r="FOK312" s="80"/>
      <c r="FOL312" s="80"/>
      <c r="FOM312" s="80"/>
      <c r="FON312" s="80"/>
      <c r="FOO312" s="80"/>
      <c r="FOP312" s="80"/>
      <c r="FOQ312" s="80"/>
      <c r="FOR312" s="80"/>
      <c r="FOS312" s="80"/>
      <c r="FOT312" s="80"/>
      <c r="FOU312" s="80"/>
      <c r="FOV312" s="80"/>
      <c r="FOW312" s="80"/>
      <c r="FOX312" s="80"/>
      <c r="FOY312" s="80"/>
      <c r="FOZ312" s="80"/>
      <c r="FPA312" s="80"/>
      <c r="FPB312" s="80"/>
      <c r="FPC312" s="80"/>
      <c r="FPD312" s="80"/>
      <c r="FPE312" s="80"/>
      <c r="FPF312" s="80"/>
      <c r="FPG312" s="80"/>
      <c r="FPH312" s="80"/>
      <c r="FPI312" s="80"/>
      <c r="FPJ312" s="80"/>
      <c r="FPK312" s="80"/>
      <c r="FPL312" s="80"/>
      <c r="FPM312" s="80"/>
      <c r="FPN312" s="80"/>
      <c r="FPO312" s="80"/>
      <c r="FPP312" s="80"/>
      <c r="FPQ312" s="80"/>
      <c r="FPR312" s="80"/>
      <c r="FPS312" s="80"/>
      <c r="FPT312" s="80"/>
      <c r="FPU312" s="80"/>
      <c r="FPV312" s="80"/>
      <c r="FPW312" s="80"/>
      <c r="FPX312" s="80"/>
      <c r="FPY312" s="80"/>
      <c r="FPZ312" s="80"/>
      <c r="FQA312" s="80"/>
      <c r="FQB312" s="80"/>
      <c r="FQC312" s="80"/>
      <c r="FQD312" s="80"/>
      <c r="FQE312" s="80"/>
      <c r="FQF312" s="80"/>
      <c r="FQG312" s="80"/>
      <c r="FQH312" s="80"/>
      <c r="FQI312" s="80"/>
      <c r="FQJ312" s="80"/>
      <c r="FQK312" s="80"/>
      <c r="FQL312" s="80"/>
      <c r="FQM312" s="80"/>
      <c r="FQN312" s="80"/>
      <c r="FQO312" s="80"/>
      <c r="FQP312" s="80"/>
      <c r="FQQ312" s="80"/>
      <c r="FQR312" s="80"/>
      <c r="FQS312" s="80"/>
      <c r="FQT312" s="80"/>
      <c r="FQU312" s="80"/>
      <c r="FQV312" s="80"/>
      <c r="FQW312" s="80"/>
      <c r="FQX312" s="80"/>
      <c r="FQY312" s="80"/>
      <c r="FQZ312" s="80"/>
      <c r="FRA312" s="80"/>
      <c r="FRB312" s="80"/>
      <c r="FRC312" s="80"/>
      <c r="FRD312" s="80"/>
      <c r="FRE312" s="80"/>
      <c r="FRF312" s="80"/>
      <c r="FRG312" s="80"/>
      <c r="FRH312" s="80"/>
      <c r="FRI312" s="80"/>
      <c r="FRJ312" s="80"/>
      <c r="FRK312" s="80"/>
      <c r="FRL312" s="80"/>
      <c r="FRM312" s="80"/>
      <c r="FRN312" s="80"/>
      <c r="FRO312" s="80"/>
      <c r="FRP312" s="80"/>
      <c r="FRQ312" s="80"/>
      <c r="FRR312" s="80"/>
      <c r="FRS312" s="80"/>
      <c r="FRT312" s="80"/>
      <c r="FRU312" s="80"/>
      <c r="FRV312" s="80"/>
      <c r="FRW312" s="80"/>
      <c r="FRX312" s="80"/>
      <c r="FRY312" s="80"/>
      <c r="FRZ312" s="80"/>
      <c r="FSA312" s="80"/>
      <c r="FSB312" s="80"/>
      <c r="FSC312" s="80"/>
      <c r="FSD312" s="80"/>
      <c r="FSE312" s="80"/>
      <c r="FSF312" s="80"/>
      <c r="FSG312" s="80"/>
      <c r="FSH312" s="80"/>
      <c r="FSI312" s="80"/>
      <c r="FSJ312" s="80"/>
      <c r="FSK312" s="80"/>
      <c r="FSL312" s="80"/>
      <c r="FSM312" s="80"/>
      <c r="FSN312" s="80"/>
      <c r="FSO312" s="80"/>
      <c r="FSP312" s="80"/>
      <c r="FSQ312" s="80"/>
      <c r="FSR312" s="80"/>
      <c r="FSS312" s="80"/>
      <c r="FST312" s="80"/>
      <c r="FSU312" s="80"/>
      <c r="FSV312" s="80"/>
      <c r="FSW312" s="80"/>
      <c r="FSX312" s="80"/>
      <c r="FSY312" s="80"/>
      <c r="FSZ312" s="80"/>
      <c r="FTA312" s="80"/>
      <c r="FTB312" s="80"/>
      <c r="FTC312" s="80"/>
      <c r="FTD312" s="80"/>
      <c r="FTE312" s="80"/>
      <c r="FTF312" s="80"/>
      <c r="FTG312" s="80"/>
      <c r="FTH312" s="80"/>
      <c r="FTI312" s="80"/>
      <c r="FTJ312" s="80"/>
      <c r="FTK312" s="80"/>
      <c r="FTL312" s="80"/>
      <c r="FTM312" s="80"/>
      <c r="FTN312" s="80"/>
      <c r="FTO312" s="80"/>
      <c r="FTP312" s="80"/>
      <c r="FTQ312" s="80"/>
      <c r="FTR312" s="80"/>
      <c r="FTS312" s="80"/>
      <c r="FTT312" s="80"/>
      <c r="FTU312" s="80"/>
      <c r="FTV312" s="80"/>
      <c r="FTW312" s="80"/>
      <c r="FTX312" s="80"/>
      <c r="FTY312" s="80"/>
      <c r="FTZ312" s="80"/>
      <c r="FUA312" s="80"/>
      <c r="FUB312" s="80"/>
      <c r="FUC312" s="80"/>
      <c r="FUD312" s="80"/>
      <c r="FUE312" s="80"/>
      <c r="FUF312" s="80"/>
      <c r="FUG312" s="80"/>
      <c r="FUH312" s="80"/>
      <c r="FUI312" s="80"/>
      <c r="FUJ312" s="80"/>
      <c r="FUK312" s="80"/>
      <c r="FUL312" s="80"/>
      <c r="FUM312" s="80"/>
      <c r="FUN312" s="80"/>
      <c r="FUO312" s="80"/>
      <c r="FUP312" s="80"/>
      <c r="FUQ312" s="80"/>
      <c r="FUR312" s="80"/>
      <c r="FUS312" s="80"/>
      <c r="FUT312" s="80"/>
      <c r="FUU312" s="80"/>
      <c r="FUV312" s="80"/>
      <c r="FUW312" s="80"/>
      <c r="FUX312" s="80"/>
      <c r="FUY312" s="80"/>
      <c r="FUZ312" s="80"/>
      <c r="FVA312" s="80"/>
      <c r="FVB312" s="80"/>
      <c r="FVC312" s="80"/>
      <c r="FVD312" s="80"/>
      <c r="FVE312" s="80"/>
      <c r="FVF312" s="80"/>
      <c r="FVG312" s="80"/>
      <c r="FVH312" s="80"/>
      <c r="FVI312" s="80"/>
      <c r="FVJ312" s="80"/>
      <c r="FVK312" s="80"/>
      <c r="FVL312" s="80"/>
      <c r="FVM312" s="80"/>
      <c r="FVN312" s="80"/>
      <c r="FVO312" s="80"/>
      <c r="FVP312" s="80"/>
      <c r="FVQ312" s="80"/>
      <c r="FVR312" s="80"/>
      <c r="FVS312" s="80"/>
      <c r="FVT312" s="80"/>
      <c r="FVU312" s="80"/>
      <c r="FVV312" s="80"/>
      <c r="FVW312" s="80"/>
      <c r="FVX312" s="80"/>
      <c r="FVY312" s="80"/>
      <c r="FVZ312" s="80"/>
      <c r="FWA312" s="80"/>
      <c r="FWB312" s="80"/>
      <c r="FWC312" s="80"/>
      <c r="FWD312" s="80"/>
      <c r="FWE312" s="80"/>
      <c r="FWF312" s="80"/>
      <c r="FWG312" s="80"/>
      <c r="FWH312" s="80"/>
      <c r="FWI312" s="80"/>
      <c r="FWJ312" s="80"/>
      <c r="FWK312" s="80"/>
      <c r="FWL312" s="80"/>
      <c r="FWM312" s="80"/>
      <c r="FWN312" s="80"/>
      <c r="FWO312" s="80"/>
      <c r="FWP312" s="80"/>
      <c r="FWQ312" s="80"/>
      <c r="FWR312" s="80"/>
      <c r="FWS312" s="80"/>
      <c r="FWT312" s="80"/>
      <c r="FWU312" s="80"/>
      <c r="FWV312" s="80"/>
      <c r="FWW312" s="80"/>
      <c r="FWX312" s="80"/>
      <c r="FWY312" s="80"/>
      <c r="FWZ312" s="80"/>
      <c r="FXA312" s="80"/>
      <c r="FXB312" s="80"/>
      <c r="FXC312" s="80"/>
      <c r="FXD312" s="80"/>
      <c r="FXE312" s="80"/>
      <c r="FXF312" s="80"/>
      <c r="FXG312" s="80"/>
      <c r="FXH312" s="80"/>
      <c r="FXI312" s="80"/>
      <c r="FXJ312" s="80"/>
      <c r="FXK312" s="80"/>
      <c r="FXL312" s="80"/>
      <c r="FXM312" s="80"/>
      <c r="FXN312" s="80"/>
      <c r="FXO312" s="80"/>
      <c r="FXP312" s="80"/>
      <c r="FXQ312" s="80"/>
      <c r="FXR312" s="80"/>
      <c r="FXS312" s="80"/>
      <c r="FXT312" s="80"/>
      <c r="FXU312" s="80"/>
      <c r="FXV312" s="80"/>
      <c r="FXW312" s="80"/>
      <c r="FXX312" s="80"/>
      <c r="FXY312" s="80"/>
      <c r="FXZ312" s="80"/>
      <c r="FYA312" s="80"/>
      <c r="FYB312" s="80"/>
      <c r="FYC312" s="80"/>
      <c r="FYD312" s="80"/>
      <c r="FYE312" s="80"/>
      <c r="FYF312" s="80"/>
      <c r="FYG312" s="80"/>
      <c r="FYH312" s="80"/>
      <c r="FYI312" s="80"/>
      <c r="FYJ312" s="80"/>
      <c r="FYK312" s="80"/>
      <c r="FYL312" s="80"/>
      <c r="FYM312" s="80"/>
      <c r="FYN312" s="80"/>
      <c r="FYO312" s="80"/>
      <c r="FYP312" s="80"/>
      <c r="FYQ312" s="80"/>
      <c r="FYR312" s="80"/>
      <c r="FYS312" s="80"/>
      <c r="FYT312" s="80"/>
      <c r="FYU312" s="80"/>
      <c r="FYV312" s="80"/>
      <c r="FYW312" s="80"/>
      <c r="FYX312" s="80"/>
      <c r="FYY312" s="80"/>
      <c r="FYZ312" s="80"/>
      <c r="FZA312" s="80"/>
      <c r="FZB312" s="80"/>
      <c r="FZC312" s="80"/>
      <c r="FZD312" s="80"/>
      <c r="FZE312" s="80"/>
      <c r="FZF312" s="80"/>
      <c r="FZG312" s="80"/>
      <c r="FZH312" s="80"/>
      <c r="FZI312" s="80"/>
      <c r="FZJ312" s="80"/>
      <c r="FZK312" s="80"/>
      <c r="FZL312" s="80"/>
      <c r="FZM312" s="80"/>
      <c r="FZN312" s="80"/>
      <c r="FZO312" s="80"/>
      <c r="FZP312" s="80"/>
      <c r="FZQ312" s="80"/>
      <c r="FZR312" s="80"/>
      <c r="FZS312" s="80"/>
      <c r="FZT312" s="80"/>
      <c r="FZU312" s="80"/>
      <c r="FZV312" s="80"/>
      <c r="FZW312" s="80"/>
      <c r="FZX312" s="80"/>
      <c r="FZY312" s="80"/>
      <c r="FZZ312" s="80"/>
      <c r="GAA312" s="80"/>
      <c r="GAB312" s="80"/>
      <c r="GAC312" s="80"/>
      <c r="GAD312" s="80"/>
      <c r="GAE312" s="80"/>
      <c r="GAF312" s="80"/>
      <c r="GAG312" s="80"/>
      <c r="GAH312" s="80"/>
      <c r="GAI312" s="80"/>
      <c r="GAJ312" s="80"/>
      <c r="GAK312" s="80"/>
      <c r="GAL312" s="80"/>
      <c r="GAM312" s="80"/>
      <c r="GAN312" s="80"/>
      <c r="GAO312" s="80"/>
      <c r="GAP312" s="80"/>
      <c r="GAQ312" s="80"/>
      <c r="GAR312" s="80"/>
      <c r="GAS312" s="80"/>
      <c r="GAT312" s="80"/>
      <c r="GAU312" s="80"/>
      <c r="GAV312" s="80"/>
      <c r="GAW312" s="80"/>
      <c r="GAX312" s="80"/>
      <c r="GAY312" s="80"/>
      <c r="GAZ312" s="80"/>
      <c r="GBA312" s="80"/>
      <c r="GBB312" s="80"/>
      <c r="GBC312" s="80"/>
      <c r="GBD312" s="80"/>
      <c r="GBE312" s="80"/>
      <c r="GBF312" s="80"/>
      <c r="GBG312" s="80"/>
      <c r="GBH312" s="80"/>
      <c r="GBI312" s="80"/>
      <c r="GBJ312" s="80"/>
      <c r="GBK312" s="80"/>
      <c r="GBL312" s="80"/>
      <c r="GBM312" s="80"/>
      <c r="GBN312" s="80"/>
      <c r="GBO312" s="80"/>
      <c r="GBP312" s="80"/>
      <c r="GBQ312" s="80"/>
      <c r="GBR312" s="80"/>
      <c r="GBS312" s="80"/>
      <c r="GBT312" s="80"/>
      <c r="GBU312" s="80"/>
      <c r="GBV312" s="80"/>
      <c r="GBW312" s="80"/>
      <c r="GBX312" s="80"/>
      <c r="GBY312" s="80"/>
      <c r="GBZ312" s="80"/>
      <c r="GCA312" s="80"/>
      <c r="GCB312" s="80"/>
      <c r="GCC312" s="80"/>
      <c r="GCD312" s="80"/>
      <c r="GCE312" s="80"/>
      <c r="GCF312" s="80"/>
      <c r="GCG312" s="80"/>
      <c r="GCH312" s="80"/>
      <c r="GCI312" s="80"/>
      <c r="GCJ312" s="80"/>
      <c r="GCK312" s="80"/>
      <c r="GCL312" s="80"/>
      <c r="GCM312" s="80"/>
      <c r="GCN312" s="80"/>
      <c r="GCO312" s="80"/>
      <c r="GCP312" s="80"/>
      <c r="GCQ312" s="80"/>
      <c r="GCR312" s="80"/>
      <c r="GCS312" s="80"/>
      <c r="GCT312" s="80"/>
      <c r="GCU312" s="80"/>
      <c r="GCV312" s="80"/>
      <c r="GCW312" s="80"/>
      <c r="GCX312" s="80"/>
      <c r="GCY312" s="80"/>
      <c r="GCZ312" s="80"/>
      <c r="GDA312" s="80"/>
      <c r="GDB312" s="80"/>
      <c r="GDC312" s="80"/>
      <c r="GDD312" s="80"/>
      <c r="GDE312" s="80"/>
      <c r="GDF312" s="80"/>
      <c r="GDG312" s="80"/>
      <c r="GDH312" s="80"/>
      <c r="GDI312" s="80"/>
      <c r="GDJ312" s="80"/>
      <c r="GDK312" s="80"/>
      <c r="GDL312" s="80"/>
      <c r="GDM312" s="80"/>
      <c r="GDN312" s="80"/>
      <c r="GDO312" s="80"/>
      <c r="GDP312" s="80"/>
      <c r="GDQ312" s="80"/>
      <c r="GDR312" s="80"/>
      <c r="GDS312" s="80"/>
      <c r="GDT312" s="80"/>
      <c r="GDU312" s="80"/>
      <c r="GDV312" s="80"/>
      <c r="GDW312" s="80"/>
      <c r="GDX312" s="80"/>
      <c r="GDY312" s="80"/>
      <c r="GDZ312" s="80"/>
      <c r="GEA312" s="80"/>
      <c r="GEB312" s="80"/>
      <c r="GEC312" s="80"/>
      <c r="GED312" s="80"/>
      <c r="GEE312" s="80"/>
      <c r="GEF312" s="80"/>
      <c r="GEG312" s="80"/>
      <c r="GEH312" s="80"/>
      <c r="GEI312" s="80"/>
      <c r="GEJ312" s="80"/>
      <c r="GEK312" s="80"/>
      <c r="GEL312" s="80"/>
      <c r="GEM312" s="80"/>
      <c r="GEN312" s="80"/>
      <c r="GEO312" s="80"/>
      <c r="GEP312" s="80"/>
      <c r="GEQ312" s="80"/>
      <c r="GER312" s="80"/>
      <c r="GES312" s="80"/>
      <c r="GET312" s="80"/>
      <c r="GEU312" s="80"/>
      <c r="GEV312" s="80"/>
      <c r="GEW312" s="80"/>
      <c r="GEX312" s="80"/>
      <c r="GEY312" s="80"/>
      <c r="GEZ312" s="80"/>
      <c r="GFA312" s="80"/>
      <c r="GFB312" s="80"/>
      <c r="GFC312" s="80"/>
      <c r="GFD312" s="80"/>
      <c r="GFE312" s="80"/>
      <c r="GFF312" s="80"/>
      <c r="GFG312" s="80"/>
      <c r="GFH312" s="80"/>
      <c r="GFI312" s="80"/>
      <c r="GFJ312" s="80"/>
      <c r="GFK312" s="80"/>
      <c r="GFL312" s="80"/>
      <c r="GFM312" s="80"/>
      <c r="GFN312" s="80"/>
      <c r="GFO312" s="80"/>
      <c r="GFP312" s="80"/>
      <c r="GFQ312" s="80"/>
      <c r="GFR312" s="80"/>
      <c r="GFS312" s="80"/>
      <c r="GFT312" s="80"/>
      <c r="GFU312" s="80"/>
      <c r="GFV312" s="80"/>
      <c r="GFW312" s="80"/>
      <c r="GFX312" s="80"/>
      <c r="GFY312" s="80"/>
      <c r="GFZ312" s="80"/>
      <c r="GGA312" s="80"/>
      <c r="GGB312" s="80"/>
      <c r="GGC312" s="80"/>
      <c r="GGD312" s="80"/>
      <c r="GGE312" s="80"/>
      <c r="GGF312" s="80"/>
      <c r="GGG312" s="80"/>
      <c r="GGH312" s="80"/>
      <c r="GGI312" s="80"/>
      <c r="GGJ312" s="80"/>
      <c r="GGK312" s="80"/>
      <c r="GGL312" s="80"/>
      <c r="GGM312" s="80"/>
      <c r="GGN312" s="80"/>
      <c r="GGO312" s="80"/>
      <c r="GGP312" s="80"/>
      <c r="GGQ312" s="80"/>
      <c r="GGR312" s="80"/>
      <c r="GGS312" s="80"/>
      <c r="GGT312" s="80"/>
      <c r="GGU312" s="80"/>
      <c r="GGV312" s="80"/>
      <c r="GGW312" s="80"/>
      <c r="GGX312" s="80"/>
      <c r="GGY312" s="80"/>
      <c r="GGZ312" s="80"/>
      <c r="GHA312" s="80"/>
      <c r="GHB312" s="80"/>
      <c r="GHC312" s="80"/>
      <c r="GHD312" s="80"/>
      <c r="GHE312" s="80"/>
      <c r="GHF312" s="80"/>
      <c r="GHG312" s="80"/>
      <c r="GHH312" s="80"/>
      <c r="GHI312" s="80"/>
      <c r="GHJ312" s="80"/>
      <c r="GHK312" s="80"/>
      <c r="GHL312" s="80"/>
      <c r="GHM312" s="80"/>
      <c r="GHN312" s="80"/>
      <c r="GHO312" s="80"/>
      <c r="GHP312" s="80"/>
      <c r="GHQ312" s="80"/>
      <c r="GHR312" s="80"/>
      <c r="GHS312" s="80"/>
      <c r="GHT312" s="80"/>
      <c r="GHU312" s="80"/>
      <c r="GHV312" s="80"/>
      <c r="GHW312" s="80"/>
      <c r="GHX312" s="80"/>
      <c r="GHY312" s="80"/>
      <c r="GHZ312" s="80"/>
      <c r="GIA312" s="80"/>
      <c r="GIB312" s="80"/>
      <c r="GIC312" s="80"/>
      <c r="GID312" s="80"/>
      <c r="GIE312" s="80"/>
      <c r="GIF312" s="80"/>
      <c r="GIG312" s="80"/>
      <c r="GIH312" s="80"/>
      <c r="GII312" s="80"/>
      <c r="GIJ312" s="80"/>
      <c r="GIK312" s="80"/>
      <c r="GIL312" s="80"/>
      <c r="GIM312" s="80"/>
      <c r="GIN312" s="80"/>
      <c r="GIO312" s="80"/>
      <c r="GIP312" s="80"/>
      <c r="GIQ312" s="80"/>
      <c r="GIR312" s="80"/>
      <c r="GIS312" s="80"/>
      <c r="GIT312" s="80"/>
      <c r="GIU312" s="80"/>
      <c r="GIV312" s="80"/>
      <c r="GIW312" s="80"/>
      <c r="GIX312" s="80"/>
      <c r="GIY312" s="80"/>
      <c r="GIZ312" s="80"/>
      <c r="GJA312" s="80"/>
      <c r="GJB312" s="80"/>
      <c r="GJC312" s="80"/>
      <c r="GJD312" s="80"/>
      <c r="GJE312" s="80"/>
      <c r="GJF312" s="80"/>
      <c r="GJG312" s="80"/>
      <c r="GJH312" s="80"/>
      <c r="GJI312" s="80"/>
      <c r="GJJ312" s="80"/>
      <c r="GJK312" s="80"/>
      <c r="GJL312" s="80"/>
      <c r="GJM312" s="80"/>
      <c r="GJN312" s="80"/>
      <c r="GJO312" s="80"/>
      <c r="GJP312" s="80"/>
      <c r="GJQ312" s="80"/>
      <c r="GJR312" s="80"/>
      <c r="GJS312" s="80"/>
      <c r="GJT312" s="80"/>
      <c r="GJU312" s="80"/>
      <c r="GJV312" s="80"/>
      <c r="GJW312" s="80"/>
      <c r="GJX312" s="80"/>
      <c r="GJY312" s="80"/>
      <c r="GJZ312" s="80"/>
      <c r="GKA312" s="80"/>
      <c r="GKB312" s="80"/>
      <c r="GKC312" s="80"/>
      <c r="GKD312" s="80"/>
      <c r="GKE312" s="80"/>
      <c r="GKF312" s="80"/>
      <c r="GKG312" s="80"/>
      <c r="GKH312" s="80"/>
      <c r="GKI312" s="80"/>
      <c r="GKJ312" s="80"/>
      <c r="GKK312" s="80"/>
      <c r="GKL312" s="80"/>
      <c r="GKM312" s="80"/>
      <c r="GKN312" s="80"/>
      <c r="GKO312" s="80"/>
      <c r="GKP312" s="80"/>
      <c r="GKQ312" s="80"/>
      <c r="GKR312" s="80"/>
      <c r="GKS312" s="80"/>
      <c r="GKT312" s="80"/>
      <c r="GKU312" s="80"/>
      <c r="GKV312" s="80"/>
      <c r="GKW312" s="80"/>
      <c r="GKX312" s="80"/>
      <c r="GKY312" s="80"/>
      <c r="GKZ312" s="80"/>
      <c r="GLA312" s="80"/>
      <c r="GLB312" s="80"/>
      <c r="GLC312" s="80"/>
      <c r="GLD312" s="80"/>
      <c r="GLE312" s="80"/>
      <c r="GLF312" s="80"/>
      <c r="GLG312" s="80"/>
      <c r="GLH312" s="80"/>
      <c r="GLI312" s="80"/>
      <c r="GLJ312" s="80"/>
      <c r="GLK312" s="80"/>
      <c r="GLL312" s="80"/>
      <c r="GLM312" s="80"/>
      <c r="GLN312" s="80"/>
      <c r="GLO312" s="80"/>
      <c r="GLP312" s="80"/>
      <c r="GLQ312" s="80"/>
      <c r="GLR312" s="80"/>
      <c r="GLS312" s="80"/>
      <c r="GLT312" s="80"/>
      <c r="GLU312" s="80"/>
      <c r="GLV312" s="80"/>
      <c r="GLW312" s="80"/>
      <c r="GLX312" s="80"/>
      <c r="GLY312" s="80"/>
      <c r="GLZ312" s="80"/>
      <c r="GMA312" s="80"/>
      <c r="GMB312" s="80"/>
      <c r="GMC312" s="80"/>
      <c r="GMD312" s="80"/>
      <c r="GME312" s="80"/>
      <c r="GMF312" s="80"/>
      <c r="GMG312" s="80"/>
      <c r="GMH312" s="80"/>
      <c r="GMI312" s="80"/>
      <c r="GMJ312" s="80"/>
      <c r="GMK312" s="80"/>
      <c r="GML312" s="80"/>
      <c r="GMM312" s="80"/>
      <c r="GMN312" s="80"/>
      <c r="GMO312" s="80"/>
      <c r="GMP312" s="80"/>
      <c r="GMQ312" s="80"/>
      <c r="GMR312" s="80"/>
      <c r="GMS312" s="80"/>
      <c r="GMT312" s="80"/>
      <c r="GMU312" s="80"/>
      <c r="GMV312" s="80"/>
      <c r="GMW312" s="80"/>
      <c r="GMX312" s="80"/>
      <c r="GMY312" s="80"/>
      <c r="GMZ312" s="80"/>
      <c r="GNA312" s="80"/>
      <c r="GNB312" s="80"/>
      <c r="GNC312" s="80"/>
      <c r="GND312" s="80"/>
      <c r="GNE312" s="80"/>
      <c r="GNF312" s="80"/>
      <c r="GNG312" s="80"/>
      <c r="GNH312" s="80"/>
      <c r="GNI312" s="80"/>
      <c r="GNJ312" s="80"/>
      <c r="GNK312" s="80"/>
      <c r="GNL312" s="80"/>
      <c r="GNM312" s="80"/>
      <c r="GNN312" s="80"/>
      <c r="GNO312" s="80"/>
      <c r="GNP312" s="80"/>
      <c r="GNQ312" s="80"/>
      <c r="GNR312" s="80"/>
      <c r="GNS312" s="80"/>
      <c r="GNT312" s="80"/>
      <c r="GNU312" s="80"/>
      <c r="GNV312" s="80"/>
      <c r="GNW312" s="80"/>
      <c r="GNX312" s="80"/>
      <c r="GNY312" s="80"/>
      <c r="GNZ312" s="80"/>
      <c r="GOA312" s="80"/>
      <c r="GOB312" s="80"/>
      <c r="GOC312" s="80"/>
      <c r="GOD312" s="80"/>
      <c r="GOE312" s="80"/>
      <c r="GOF312" s="80"/>
      <c r="GOG312" s="80"/>
      <c r="GOH312" s="80"/>
      <c r="GOI312" s="80"/>
      <c r="GOJ312" s="80"/>
      <c r="GOK312" s="80"/>
      <c r="GOL312" s="80"/>
      <c r="GOM312" s="80"/>
      <c r="GON312" s="80"/>
      <c r="GOO312" s="80"/>
      <c r="GOP312" s="80"/>
      <c r="GOQ312" s="80"/>
      <c r="GOR312" s="80"/>
      <c r="GOS312" s="80"/>
      <c r="GOT312" s="80"/>
      <c r="GOU312" s="80"/>
      <c r="GOV312" s="80"/>
      <c r="GOW312" s="80"/>
      <c r="GOX312" s="80"/>
      <c r="GOY312" s="80"/>
      <c r="GOZ312" s="80"/>
      <c r="GPA312" s="80"/>
      <c r="GPB312" s="80"/>
      <c r="GPC312" s="80"/>
      <c r="GPD312" s="80"/>
      <c r="GPE312" s="80"/>
      <c r="GPF312" s="80"/>
      <c r="GPG312" s="80"/>
      <c r="GPH312" s="80"/>
      <c r="GPI312" s="80"/>
      <c r="GPJ312" s="80"/>
      <c r="GPK312" s="80"/>
      <c r="GPL312" s="80"/>
      <c r="GPM312" s="80"/>
      <c r="GPN312" s="80"/>
      <c r="GPO312" s="80"/>
      <c r="GPP312" s="80"/>
      <c r="GPQ312" s="80"/>
      <c r="GPR312" s="80"/>
      <c r="GPS312" s="80"/>
      <c r="GPT312" s="80"/>
      <c r="GPU312" s="80"/>
      <c r="GPV312" s="80"/>
      <c r="GPW312" s="80"/>
      <c r="GPX312" s="80"/>
      <c r="GPY312" s="80"/>
      <c r="GPZ312" s="80"/>
      <c r="GQA312" s="80"/>
      <c r="GQB312" s="80"/>
      <c r="GQC312" s="80"/>
      <c r="GQD312" s="80"/>
      <c r="GQE312" s="80"/>
      <c r="GQF312" s="80"/>
      <c r="GQG312" s="80"/>
      <c r="GQH312" s="80"/>
      <c r="GQI312" s="80"/>
      <c r="GQJ312" s="80"/>
      <c r="GQK312" s="80"/>
      <c r="GQL312" s="80"/>
      <c r="GQM312" s="80"/>
      <c r="GQN312" s="80"/>
      <c r="GQO312" s="80"/>
      <c r="GQP312" s="80"/>
      <c r="GQQ312" s="80"/>
      <c r="GQR312" s="80"/>
      <c r="GQS312" s="80"/>
      <c r="GQT312" s="80"/>
      <c r="GQU312" s="80"/>
      <c r="GQV312" s="80"/>
      <c r="GQW312" s="80"/>
      <c r="GQX312" s="80"/>
      <c r="GQY312" s="80"/>
      <c r="GQZ312" s="80"/>
      <c r="GRA312" s="80"/>
      <c r="GRB312" s="80"/>
      <c r="GRC312" s="80"/>
      <c r="GRD312" s="80"/>
      <c r="GRE312" s="80"/>
      <c r="GRF312" s="80"/>
      <c r="GRG312" s="80"/>
      <c r="GRH312" s="80"/>
      <c r="GRI312" s="80"/>
      <c r="GRJ312" s="80"/>
      <c r="GRK312" s="80"/>
      <c r="GRL312" s="80"/>
      <c r="GRM312" s="80"/>
      <c r="GRN312" s="80"/>
      <c r="GRO312" s="80"/>
      <c r="GRP312" s="80"/>
      <c r="GRQ312" s="80"/>
      <c r="GRR312" s="80"/>
      <c r="GRS312" s="80"/>
      <c r="GRT312" s="80"/>
      <c r="GRU312" s="80"/>
      <c r="GRV312" s="80"/>
      <c r="GRW312" s="80"/>
      <c r="GRX312" s="80"/>
      <c r="GRY312" s="80"/>
      <c r="GRZ312" s="80"/>
      <c r="GSA312" s="80"/>
      <c r="GSB312" s="80"/>
      <c r="GSC312" s="80"/>
      <c r="GSD312" s="80"/>
      <c r="GSE312" s="80"/>
      <c r="GSF312" s="80"/>
      <c r="GSG312" s="80"/>
      <c r="GSH312" s="80"/>
      <c r="GSI312" s="80"/>
      <c r="GSJ312" s="80"/>
      <c r="GSK312" s="80"/>
      <c r="GSL312" s="80"/>
      <c r="GSM312" s="80"/>
      <c r="GSN312" s="80"/>
      <c r="GSO312" s="80"/>
      <c r="GSP312" s="80"/>
      <c r="GSQ312" s="80"/>
      <c r="GSR312" s="80"/>
      <c r="GSS312" s="80"/>
      <c r="GST312" s="80"/>
      <c r="GSU312" s="80"/>
      <c r="GSV312" s="80"/>
      <c r="GSW312" s="80"/>
      <c r="GSX312" s="80"/>
      <c r="GSY312" s="80"/>
      <c r="GSZ312" s="80"/>
      <c r="GTA312" s="80"/>
      <c r="GTB312" s="80"/>
      <c r="GTC312" s="80"/>
      <c r="GTD312" s="80"/>
      <c r="GTE312" s="80"/>
      <c r="GTF312" s="80"/>
      <c r="GTG312" s="80"/>
      <c r="GTH312" s="80"/>
      <c r="GTI312" s="80"/>
      <c r="GTJ312" s="80"/>
      <c r="GTK312" s="80"/>
      <c r="GTL312" s="80"/>
      <c r="GTM312" s="80"/>
      <c r="GTN312" s="80"/>
      <c r="GTO312" s="80"/>
      <c r="GTP312" s="80"/>
      <c r="GTQ312" s="80"/>
      <c r="GTR312" s="80"/>
      <c r="GTS312" s="80"/>
      <c r="GTT312" s="80"/>
      <c r="GTU312" s="80"/>
      <c r="GTV312" s="80"/>
      <c r="GTW312" s="80"/>
      <c r="GTX312" s="80"/>
      <c r="GTY312" s="80"/>
      <c r="GTZ312" s="80"/>
      <c r="GUA312" s="80"/>
      <c r="GUB312" s="80"/>
      <c r="GUC312" s="80"/>
      <c r="GUD312" s="80"/>
      <c r="GUE312" s="80"/>
      <c r="GUF312" s="80"/>
      <c r="GUG312" s="80"/>
      <c r="GUH312" s="80"/>
      <c r="GUI312" s="80"/>
      <c r="GUJ312" s="80"/>
      <c r="GUK312" s="80"/>
      <c r="GUL312" s="80"/>
      <c r="GUM312" s="80"/>
      <c r="GUN312" s="80"/>
      <c r="GUO312" s="80"/>
      <c r="GUP312" s="80"/>
      <c r="GUQ312" s="80"/>
      <c r="GUR312" s="80"/>
      <c r="GUS312" s="80"/>
      <c r="GUT312" s="80"/>
      <c r="GUU312" s="80"/>
      <c r="GUV312" s="80"/>
      <c r="GUW312" s="80"/>
      <c r="GUX312" s="80"/>
      <c r="GUY312" s="80"/>
      <c r="GUZ312" s="80"/>
      <c r="GVA312" s="80"/>
      <c r="GVB312" s="80"/>
      <c r="GVC312" s="80"/>
      <c r="GVD312" s="80"/>
      <c r="GVE312" s="80"/>
      <c r="GVF312" s="80"/>
      <c r="GVG312" s="80"/>
      <c r="GVH312" s="80"/>
      <c r="GVI312" s="80"/>
      <c r="GVJ312" s="80"/>
      <c r="GVK312" s="80"/>
      <c r="GVL312" s="80"/>
      <c r="GVM312" s="80"/>
      <c r="GVN312" s="80"/>
      <c r="GVO312" s="80"/>
      <c r="GVP312" s="80"/>
      <c r="GVQ312" s="80"/>
      <c r="GVR312" s="80"/>
      <c r="GVS312" s="80"/>
      <c r="GVT312" s="80"/>
      <c r="GVU312" s="80"/>
      <c r="GVV312" s="80"/>
      <c r="GVW312" s="80"/>
      <c r="GVX312" s="80"/>
      <c r="GVY312" s="80"/>
      <c r="GVZ312" s="80"/>
      <c r="GWA312" s="80"/>
      <c r="GWB312" s="80"/>
      <c r="GWC312" s="80"/>
      <c r="GWD312" s="80"/>
      <c r="GWE312" s="80"/>
      <c r="GWF312" s="80"/>
      <c r="GWG312" s="80"/>
      <c r="GWH312" s="80"/>
      <c r="GWI312" s="80"/>
      <c r="GWJ312" s="80"/>
      <c r="GWK312" s="80"/>
      <c r="GWL312" s="80"/>
      <c r="GWM312" s="80"/>
      <c r="GWN312" s="80"/>
      <c r="GWO312" s="80"/>
      <c r="GWP312" s="80"/>
      <c r="GWQ312" s="80"/>
      <c r="GWR312" s="80"/>
      <c r="GWS312" s="80"/>
      <c r="GWT312" s="80"/>
      <c r="GWU312" s="80"/>
      <c r="GWV312" s="80"/>
      <c r="GWW312" s="80"/>
      <c r="GWX312" s="80"/>
      <c r="GWY312" s="80"/>
      <c r="GWZ312" s="80"/>
      <c r="GXA312" s="80"/>
      <c r="GXB312" s="80"/>
      <c r="GXC312" s="80"/>
      <c r="GXD312" s="80"/>
      <c r="GXE312" s="80"/>
      <c r="GXF312" s="80"/>
      <c r="GXG312" s="80"/>
      <c r="GXH312" s="80"/>
      <c r="GXI312" s="80"/>
      <c r="GXJ312" s="80"/>
      <c r="GXK312" s="80"/>
      <c r="GXL312" s="80"/>
      <c r="GXM312" s="80"/>
      <c r="GXN312" s="80"/>
      <c r="GXO312" s="80"/>
      <c r="GXP312" s="80"/>
      <c r="GXQ312" s="80"/>
      <c r="GXR312" s="80"/>
      <c r="GXS312" s="80"/>
      <c r="GXT312" s="80"/>
      <c r="GXU312" s="80"/>
      <c r="GXV312" s="80"/>
      <c r="GXW312" s="80"/>
      <c r="GXX312" s="80"/>
      <c r="GXY312" s="80"/>
      <c r="GXZ312" s="80"/>
      <c r="GYA312" s="80"/>
      <c r="GYB312" s="80"/>
      <c r="GYC312" s="80"/>
      <c r="GYD312" s="80"/>
      <c r="GYE312" s="80"/>
      <c r="GYF312" s="80"/>
      <c r="GYG312" s="80"/>
      <c r="GYH312" s="80"/>
      <c r="GYI312" s="80"/>
      <c r="GYJ312" s="80"/>
      <c r="GYK312" s="80"/>
      <c r="GYL312" s="80"/>
      <c r="GYM312" s="80"/>
      <c r="GYN312" s="80"/>
      <c r="GYO312" s="80"/>
      <c r="GYP312" s="80"/>
      <c r="GYQ312" s="80"/>
      <c r="GYR312" s="80"/>
      <c r="GYS312" s="80"/>
      <c r="GYT312" s="80"/>
      <c r="GYU312" s="80"/>
      <c r="GYV312" s="80"/>
      <c r="GYW312" s="80"/>
      <c r="GYX312" s="80"/>
      <c r="GYY312" s="80"/>
      <c r="GYZ312" s="80"/>
      <c r="GZA312" s="80"/>
      <c r="GZB312" s="80"/>
      <c r="GZC312" s="80"/>
      <c r="GZD312" s="80"/>
      <c r="GZE312" s="80"/>
      <c r="GZF312" s="80"/>
      <c r="GZG312" s="80"/>
      <c r="GZH312" s="80"/>
      <c r="GZI312" s="80"/>
      <c r="GZJ312" s="80"/>
      <c r="GZK312" s="80"/>
      <c r="GZL312" s="80"/>
      <c r="GZM312" s="80"/>
      <c r="GZN312" s="80"/>
      <c r="GZO312" s="80"/>
      <c r="GZP312" s="80"/>
      <c r="GZQ312" s="80"/>
      <c r="GZR312" s="80"/>
      <c r="GZS312" s="80"/>
      <c r="GZT312" s="80"/>
      <c r="GZU312" s="80"/>
      <c r="GZV312" s="80"/>
      <c r="GZW312" s="80"/>
      <c r="GZX312" s="80"/>
      <c r="GZY312" s="80"/>
      <c r="GZZ312" s="80"/>
      <c r="HAA312" s="80"/>
      <c r="HAB312" s="80"/>
      <c r="HAC312" s="80"/>
      <c r="HAD312" s="80"/>
      <c r="HAE312" s="80"/>
      <c r="HAF312" s="80"/>
      <c r="HAG312" s="80"/>
      <c r="HAH312" s="80"/>
      <c r="HAI312" s="80"/>
      <c r="HAJ312" s="80"/>
      <c r="HAK312" s="80"/>
      <c r="HAL312" s="80"/>
      <c r="HAM312" s="80"/>
      <c r="HAN312" s="80"/>
      <c r="HAO312" s="80"/>
      <c r="HAP312" s="80"/>
      <c r="HAQ312" s="80"/>
      <c r="HAR312" s="80"/>
      <c r="HAS312" s="80"/>
      <c r="HAT312" s="80"/>
      <c r="HAU312" s="80"/>
      <c r="HAV312" s="80"/>
      <c r="HAW312" s="80"/>
      <c r="HAX312" s="80"/>
      <c r="HAY312" s="80"/>
      <c r="HAZ312" s="80"/>
      <c r="HBA312" s="80"/>
      <c r="HBB312" s="80"/>
      <c r="HBC312" s="80"/>
      <c r="HBD312" s="80"/>
      <c r="HBE312" s="80"/>
      <c r="HBF312" s="80"/>
      <c r="HBG312" s="80"/>
      <c r="HBH312" s="80"/>
      <c r="HBI312" s="80"/>
      <c r="HBJ312" s="80"/>
      <c r="HBK312" s="80"/>
      <c r="HBL312" s="80"/>
      <c r="HBM312" s="80"/>
      <c r="HBN312" s="80"/>
      <c r="HBO312" s="80"/>
      <c r="HBP312" s="80"/>
      <c r="HBQ312" s="80"/>
      <c r="HBR312" s="80"/>
      <c r="HBS312" s="80"/>
      <c r="HBT312" s="80"/>
      <c r="HBU312" s="80"/>
      <c r="HBV312" s="80"/>
      <c r="HBW312" s="80"/>
      <c r="HBX312" s="80"/>
      <c r="HBY312" s="80"/>
      <c r="HBZ312" s="80"/>
      <c r="HCA312" s="80"/>
      <c r="HCB312" s="80"/>
      <c r="HCC312" s="80"/>
      <c r="HCD312" s="80"/>
      <c r="HCE312" s="80"/>
      <c r="HCF312" s="80"/>
      <c r="HCG312" s="80"/>
      <c r="HCH312" s="80"/>
      <c r="HCI312" s="80"/>
      <c r="HCJ312" s="80"/>
      <c r="HCK312" s="80"/>
      <c r="HCL312" s="80"/>
      <c r="HCM312" s="80"/>
      <c r="HCN312" s="80"/>
      <c r="HCO312" s="80"/>
      <c r="HCP312" s="80"/>
      <c r="HCQ312" s="80"/>
      <c r="HCR312" s="80"/>
      <c r="HCS312" s="80"/>
      <c r="HCT312" s="80"/>
      <c r="HCU312" s="80"/>
      <c r="HCV312" s="80"/>
      <c r="HCW312" s="80"/>
      <c r="HCX312" s="80"/>
      <c r="HCY312" s="80"/>
      <c r="HCZ312" s="80"/>
      <c r="HDA312" s="80"/>
      <c r="HDB312" s="80"/>
      <c r="HDC312" s="80"/>
      <c r="HDD312" s="80"/>
      <c r="HDE312" s="80"/>
      <c r="HDF312" s="80"/>
      <c r="HDG312" s="80"/>
      <c r="HDH312" s="80"/>
      <c r="HDI312" s="80"/>
      <c r="HDJ312" s="80"/>
      <c r="HDK312" s="80"/>
      <c r="HDL312" s="80"/>
      <c r="HDM312" s="80"/>
      <c r="HDN312" s="80"/>
      <c r="HDO312" s="80"/>
      <c r="HDP312" s="80"/>
      <c r="HDQ312" s="80"/>
      <c r="HDR312" s="80"/>
      <c r="HDS312" s="80"/>
      <c r="HDT312" s="80"/>
      <c r="HDU312" s="80"/>
      <c r="HDV312" s="80"/>
      <c r="HDW312" s="80"/>
      <c r="HDX312" s="80"/>
      <c r="HDY312" s="80"/>
      <c r="HDZ312" s="80"/>
      <c r="HEA312" s="80"/>
      <c r="HEB312" s="80"/>
      <c r="HEC312" s="80"/>
      <c r="HED312" s="80"/>
      <c r="HEE312" s="80"/>
      <c r="HEF312" s="80"/>
      <c r="HEG312" s="80"/>
      <c r="HEH312" s="80"/>
      <c r="HEI312" s="80"/>
      <c r="HEJ312" s="80"/>
      <c r="HEK312" s="80"/>
      <c r="HEL312" s="80"/>
      <c r="HEM312" s="80"/>
      <c r="HEN312" s="80"/>
      <c r="HEO312" s="80"/>
      <c r="HEP312" s="80"/>
      <c r="HEQ312" s="80"/>
      <c r="HER312" s="80"/>
      <c r="HES312" s="80"/>
      <c r="HET312" s="80"/>
      <c r="HEU312" s="80"/>
      <c r="HEV312" s="80"/>
      <c r="HEW312" s="80"/>
      <c r="HEX312" s="80"/>
      <c r="HEY312" s="80"/>
      <c r="HEZ312" s="80"/>
      <c r="HFA312" s="80"/>
      <c r="HFB312" s="80"/>
      <c r="HFC312" s="80"/>
      <c r="HFD312" s="80"/>
      <c r="HFE312" s="80"/>
      <c r="HFF312" s="80"/>
      <c r="HFG312" s="80"/>
      <c r="HFH312" s="80"/>
      <c r="HFI312" s="80"/>
      <c r="HFJ312" s="80"/>
      <c r="HFK312" s="80"/>
      <c r="HFL312" s="80"/>
      <c r="HFM312" s="80"/>
      <c r="HFN312" s="80"/>
      <c r="HFO312" s="80"/>
      <c r="HFP312" s="80"/>
      <c r="HFQ312" s="80"/>
      <c r="HFR312" s="80"/>
      <c r="HFS312" s="80"/>
      <c r="HFT312" s="80"/>
      <c r="HFU312" s="80"/>
      <c r="HFV312" s="80"/>
      <c r="HFW312" s="80"/>
      <c r="HFX312" s="80"/>
      <c r="HFY312" s="80"/>
      <c r="HFZ312" s="80"/>
      <c r="HGA312" s="80"/>
      <c r="HGB312" s="80"/>
      <c r="HGC312" s="80"/>
      <c r="HGD312" s="80"/>
      <c r="HGE312" s="80"/>
      <c r="HGF312" s="80"/>
      <c r="HGG312" s="80"/>
      <c r="HGH312" s="80"/>
      <c r="HGI312" s="80"/>
      <c r="HGJ312" s="80"/>
      <c r="HGK312" s="80"/>
      <c r="HGL312" s="80"/>
      <c r="HGM312" s="80"/>
      <c r="HGN312" s="80"/>
      <c r="HGO312" s="80"/>
      <c r="HGP312" s="80"/>
      <c r="HGQ312" s="80"/>
      <c r="HGR312" s="80"/>
      <c r="HGS312" s="80"/>
      <c r="HGT312" s="80"/>
      <c r="HGU312" s="80"/>
      <c r="HGV312" s="80"/>
      <c r="HGW312" s="80"/>
      <c r="HGX312" s="80"/>
      <c r="HGY312" s="80"/>
      <c r="HGZ312" s="80"/>
      <c r="HHA312" s="80"/>
      <c r="HHB312" s="80"/>
      <c r="HHC312" s="80"/>
      <c r="HHD312" s="80"/>
      <c r="HHE312" s="80"/>
      <c r="HHF312" s="80"/>
      <c r="HHG312" s="80"/>
      <c r="HHH312" s="80"/>
      <c r="HHI312" s="80"/>
      <c r="HHJ312" s="80"/>
      <c r="HHK312" s="80"/>
      <c r="HHL312" s="80"/>
      <c r="HHM312" s="80"/>
      <c r="HHN312" s="80"/>
      <c r="HHO312" s="80"/>
      <c r="HHP312" s="80"/>
      <c r="HHQ312" s="80"/>
      <c r="HHR312" s="80"/>
      <c r="HHS312" s="80"/>
      <c r="HHT312" s="80"/>
      <c r="HHU312" s="80"/>
      <c r="HHV312" s="80"/>
      <c r="HHW312" s="80"/>
      <c r="HHX312" s="80"/>
      <c r="HHY312" s="80"/>
      <c r="HHZ312" s="80"/>
      <c r="HIA312" s="80"/>
      <c r="HIB312" s="80"/>
      <c r="HIC312" s="80"/>
      <c r="HID312" s="80"/>
      <c r="HIE312" s="80"/>
      <c r="HIF312" s="80"/>
      <c r="HIG312" s="80"/>
      <c r="HIH312" s="80"/>
      <c r="HII312" s="80"/>
      <c r="HIJ312" s="80"/>
      <c r="HIK312" s="80"/>
      <c r="HIL312" s="80"/>
      <c r="HIM312" s="80"/>
      <c r="HIN312" s="80"/>
      <c r="HIO312" s="80"/>
      <c r="HIP312" s="80"/>
      <c r="HIQ312" s="80"/>
      <c r="HIR312" s="80"/>
      <c r="HIS312" s="80"/>
      <c r="HIT312" s="80"/>
      <c r="HIU312" s="80"/>
      <c r="HIV312" s="80"/>
      <c r="HIW312" s="80"/>
      <c r="HIX312" s="80"/>
      <c r="HIY312" s="80"/>
      <c r="HIZ312" s="80"/>
      <c r="HJA312" s="80"/>
      <c r="HJB312" s="80"/>
      <c r="HJC312" s="80"/>
      <c r="HJD312" s="80"/>
      <c r="HJE312" s="80"/>
      <c r="HJF312" s="80"/>
      <c r="HJG312" s="80"/>
      <c r="HJH312" s="80"/>
      <c r="HJI312" s="80"/>
      <c r="HJJ312" s="80"/>
      <c r="HJK312" s="80"/>
      <c r="HJL312" s="80"/>
      <c r="HJM312" s="80"/>
      <c r="HJN312" s="80"/>
      <c r="HJO312" s="80"/>
      <c r="HJP312" s="80"/>
      <c r="HJQ312" s="80"/>
      <c r="HJR312" s="80"/>
      <c r="HJS312" s="80"/>
      <c r="HJT312" s="80"/>
      <c r="HJU312" s="80"/>
      <c r="HJV312" s="80"/>
      <c r="HJW312" s="80"/>
      <c r="HJX312" s="80"/>
      <c r="HJY312" s="80"/>
      <c r="HJZ312" s="80"/>
      <c r="HKA312" s="80"/>
      <c r="HKB312" s="80"/>
      <c r="HKC312" s="80"/>
      <c r="HKD312" s="80"/>
      <c r="HKE312" s="80"/>
      <c r="HKF312" s="80"/>
      <c r="HKG312" s="80"/>
      <c r="HKH312" s="80"/>
      <c r="HKI312" s="80"/>
      <c r="HKJ312" s="80"/>
      <c r="HKK312" s="80"/>
      <c r="HKL312" s="80"/>
      <c r="HKM312" s="80"/>
      <c r="HKN312" s="80"/>
      <c r="HKO312" s="80"/>
      <c r="HKP312" s="80"/>
      <c r="HKQ312" s="80"/>
      <c r="HKR312" s="80"/>
      <c r="HKS312" s="80"/>
      <c r="HKT312" s="80"/>
      <c r="HKU312" s="80"/>
      <c r="HKV312" s="80"/>
      <c r="HKW312" s="80"/>
      <c r="HKX312" s="80"/>
      <c r="HKY312" s="80"/>
      <c r="HKZ312" s="80"/>
      <c r="HLA312" s="80"/>
      <c r="HLB312" s="80"/>
      <c r="HLC312" s="80"/>
      <c r="HLD312" s="80"/>
      <c r="HLE312" s="80"/>
      <c r="HLF312" s="80"/>
      <c r="HLG312" s="80"/>
      <c r="HLH312" s="80"/>
      <c r="HLI312" s="80"/>
      <c r="HLJ312" s="80"/>
      <c r="HLK312" s="80"/>
      <c r="HLL312" s="80"/>
      <c r="HLM312" s="80"/>
      <c r="HLN312" s="80"/>
      <c r="HLO312" s="80"/>
      <c r="HLP312" s="80"/>
      <c r="HLQ312" s="80"/>
      <c r="HLR312" s="80"/>
      <c r="HLS312" s="80"/>
      <c r="HLT312" s="80"/>
      <c r="HLU312" s="80"/>
      <c r="HLV312" s="80"/>
      <c r="HLW312" s="80"/>
      <c r="HLX312" s="80"/>
      <c r="HLY312" s="80"/>
      <c r="HLZ312" s="80"/>
      <c r="HMA312" s="80"/>
      <c r="HMB312" s="80"/>
      <c r="HMC312" s="80"/>
      <c r="HMD312" s="80"/>
      <c r="HME312" s="80"/>
      <c r="HMF312" s="80"/>
      <c r="HMG312" s="80"/>
      <c r="HMH312" s="80"/>
      <c r="HMI312" s="80"/>
      <c r="HMJ312" s="80"/>
      <c r="HMK312" s="80"/>
      <c r="HML312" s="80"/>
      <c r="HMM312" s="80"/>
      <c r="HMN312" s="80"/>
      <c r="HMO312" s="80"/>
      <c r="HMP312" s="80"/>
      <c r="HMQ312" s="80"/>
      <c r="HMR312" s="80"/>
      <c r="HMS312" s="80"/>
      <c r="HMT312" s="80"/>
      <c r="HMU312" s="80"/>
      <c r="HMV312" s="80"/>
      <c r="HMW312" s="80"/>
      <c r="HMX312" s="80"/>
      <c r="HMY312" s="80"/>
      <c r="HMZ312" s="80"/>
      <c r="HNA312" s="80"/>
      <c r="HNB312" s="80"/>
      <c r="HNC312" s="80"/>
      <c r="HND312" s="80"/>
      <c r="HNE312" s="80"/>
      <c r="HNF312" s="80"/>
      <c r="HNG312" s="80"/>
      <c r="HNH312" s="80"/>
      <c r="HNI312" s="80"/>
      <c r="HNJ312" s="80"/>
      <c r="HNK312" s="80"/>
      <c r="HNL312" s="80"/>
      <c r="HNM312" s="80"/>
      <c r="HNN312" s="80"/>
      <c r="HNO312" s="80"/>
      <c r="HNP312" s="80"/>
      <c r="HNQ312" s="80"/>
      <c r="HNR312" s="80"/>
      <c r="HNS312" s="80"/>
      <c r="HNT312" s="80"/>
      <c r="HNU312" s="80"/>
      <c r="HNV312" s="80"/>
      <c r="HNW312" s="80"/>
      <c r="HNX312" s="80"/>
      <c r="HNY312" s="80"/>
      <c r="HNZ312" s="80"/>
      <c r="HOA312" s="80"/>
      <c r="HOB312" s="80"/>
      <c r="HOC312" s="80"/>
      <c r="HOD312" s="80"/>
      <c r="HOE312" s="80"/>
      <c r="HOF312" s="80"/>
      <c r="HOG312" s="80"/>
      <c r="HOH312" s="80"/>
      <c r="HOI312" s="80"/>
      <c r="HOJ312" s="80"/>
      <c r="HOK312" s="80"/>
      <c r="HOL312" s="80"/>
      <c r="HOM312" s="80"/>
      <c r="HON312" s="80"/>
      <c r="HOO312" s="80"/>
      <c r="HOP312" s="80"/>
      <c r="HOQ312" s="80"/>
      <c r="HOR312" s="80"/>
      <c r="HOS312" s="80"/>
      <c r="HOT312" s="80"/>
      <c r="HOU312" s="80"/>
      <c r="HOV312" s="80"/>
      <c r="HOW312" s="80"/>
      <c r="HOX312" s="80"/>
      <c r="HOY312" s="80"/>
      <c r="HOZ312" s="80"/>
      <c r="HPA312" s="80"/>
      <c r="HPB312" s="80"/>
      <c r="HPC312" s="80"/>
      <c r="HPD312" s="80"/>
      <c r="HPE312" s="80"/>
      <c r="HPF312" s="80"/>
      <c r="HPG312" s="80"/>
      <c r="HPH312" s="80"/>
      <c r="HPI312" s="80"/>
      <c r="HPJ312" s="80"/>
      <c r="HPK312" s="80"/>
      <c r="HPL312" s="80"/>
      <c r="HPM312" s="80"/>
      <c r="HPN312" s="80"/>
      <c r="HPO312" s="80"/>
      <c r="HPP312" s="80"/>
      <c r="HPQ312" s="80"/>
      <c r="HPR312" s="80"/>
      <c r="HPS312" s="80"/>
      <c r="HPT312" s="80"/>
      <c r="HPU312" s="80"/>
      <c r="HPV312" s="80"/>
      <c r="HPW312" s="80"/>
      <c r="HPX312" s="80"/>
      <c r="HPY312" s="80"/>
      <c r="HPZ312" s="80"/>
      <c r="HQA312" s="80"/>
      <c r="HQB312" s="80"/>
      <c r="HQC312" s="80"/>
      <c r="HQD312" s="80"/>
      <c r="HQE312" s="80"/>
      <c r="HQF312" s="80"/>
      <c r="HQG312" s="80"/>
      <c r="HQH312" s="80"/>
      <c r="HQI312" s="80"/>
      <c r="HQJ312" s="80"/>
      <c r="HQK312" s="80"/>
      <c r="HQL312" s="80"/>
      <c r="HQM312" s="80"/>
      <c r="HQN312" s="80"/>
      <c r="HQO312" s="80"/>
      <c r="HQP312" s="80"/>
      <c r="HQQ312" s="80"/>
      <c r="HQR312" s="80"/>
      <c r="HQS312" s="80"/>
      <c r="HQT312" s="80"/>
      <c r="HQU312" s="80"/>
      <c r="HQV312" s="80"/>
      <c r="HQW312" s="80"/>
      <c r="HQX312" s="80"/>
      <c r="HQY312" s="80"/>
      <c r="HQZ312" s="80"/>
      <c r="HRA312" s="80"/>
      <c r="HRB312" s="80"/>
      <c r="HRC312" s="80"/>
      <c r="HRD312" s="80"/>
      <c r="HRE312" s="80"/>
      <c r="HRF312" s="80"/>
      <c r="HRG312" s="80"/>
      <c r="HRH312" s="80"/>
      <c r="HRI312" s="80"/>
      <c r="HRJ312" s="80"/>
      <c r="HRK312" s="80"/>
      <c r="HRL312" s="80"/>
      <c r="HRM312" s="80"/>
      <c r="HRN312" s="80"/>
      <c r="HRO312" s="80"/>
      <c r="HRP312" s="80"/>
      <c r="HRQ312" s="80"/>
      <c r="HRR312" s="80"/>
      <c r="HRS312" s="80"/>
      <c r="HRT312" s="80"/>
      <c r="HRU312" s="80"/>
      <c r="HRV312" s="80"/>
      <c r="HRW312" s="80"/>
      <c r="HRX312" s="80"/>
      <c r="HRY312" s="80"/>
      <c r="HRZ312" s="80"/>
      <c r="HSA312" s="80"/>
      <c r="HSB312" s="80"/>
      <c r="HSC312" s="80"/>
      <c r="HSD312" s="80"/>
      <c r="HSE312" s="80"/>
      <c r="HSF312" s="80"/>
      <c r="HSG312" s="80"/>
      <c r="HSH312" s="80"/>
      <c r="HSI312" s="80"/>
      <c r="HSJ312" s="80"/>
      <c r="HSK312" s="80"/>
      <c r="HSL312" s="80"/>
      <c r="HSM312" s="80"/>
      <c r="HSN312" s="80"/>
      <c r="HSO312" s="80"/>
      <c r="HSP312" s="80"/>
      <c r="HSQ312" s="80"/>
      <c r="HSR312" s="80"/>
      <c r="HSS312" s="80"/>
      <c r="HST312" s="80"/>
      <c r="HSU312" s="80"/>
      <c r="HSV312" s="80"/>
      <c r="HSW312" s="80"/>
      <c r="HSX312" s="80"/>
      <c r="HSY312" s="80"/>
      <c r="HSZ312" s="80"/>
      <c r="HTA312" s="80"/>
      <c r="HTB312" s="80"/>
      <c r="HTC312" s="80"/>
      <c r="HTD312" s="80"/>
      <c r="HTE312" s="80"/>
      <c r="HTF312" s="80"/>
      <c r="HTG312" s="80"/>
      <c r="HTH312" s="80"/>
      <c r="HTI312" s="80"/>
      <c r="HTJ312" s="80"/>
      <c r="HTK312" s="80"/>
      <c r="HTL312" s="80"/>
      <c r="HTM312" s="80"/>
      <c r="HTN312" s="80"/>
      <c r="HTO312" s="80"/>
      <c r="HTP312" s="80"/>
      <c r="HTQ312" s="80"/>
      <c r="HTR312" s="80"/>
      <c r="HTS312" s="80"/>
      <c r="HTT312" s="80"/>
      <c r="HTU312" s="80"/>
      <c r="HTV312" s="80"/>
      <c r="HTW312" s="80"/>
      <c r="HTX312" s="80"/>
      <c r="HTY312" s="80"/>
      <c r="HTZ312" s="80"/>
      <c r="HUA312" s="80"/>
      <c r="HUB312" s="80"/>
      <c r="HUC312" s="80"/>
      <c r="HUD312" s="80"/>
      <c r="HUE312" s="80"/>
      <c r="HUF312" s="80"/>
      <c r="HUG312" s="80"/>
      <c r="HUH312" s="80"/>
      <c r="HUI312" s="80"/>
      <c r="HUJ312" s="80"/>
      <c r="HUK312" s="80"/>
      <c r="HUL312" s="80"/>
      <c r="HUM312" s="80"/>
      <c r="HUN312" s="80"/>
      <c r="HUO312" s="80"/>
      <c r="HUP312" s="80"/>
      <c r="HUQ312" s="80"/>
      <c r="HUR312" s="80"/>
      <c r="HUS312" s="80"/>
      <c r="HUT312" s="80"/>
      <c r="HUU312" s="80"/>
      <c r="HUV312" s="80"/>
      <c r="HUW312" s="80"/>
      <c r="HUX312" s="80"/>
      <c r="HUY312" s="80"/>
      <c r="HUZ312" s="80"/>
      <c r="HVA312" s="80"/>
      <c r="HVB312" s="80"/>
      <c r="HVC312" s="80"/>
      <c r="HVD312" s="80"/>
      <c r="HVE312" s="80"/>
      <c r="HVF312" s="80"/>
      <c r="HVG312" s="80"/>
      <c r="HVH312" s="80"/>
      <c r="HVI312" s="80"/>
      <c r="HVJ312" s="80"/>
      <c r="HVK312" s="80"/>
      <c r="HVL312" s="80"/>
      <c r="HVM312" s="80"/>
      <c r="HVN312" s="80"/>
      <c r="HVO312" s="80"/>
      <c r="HVP312" s="80"/>
      <c r="HVQ312" s="80"/>
      <c r="HVR312" s="80"/>
      <c r="HVS312" s="80"/>
      <c r="HVT312" s="80"/>
      <c r="HVU312" s="80"/>
      <c r="HVV312" s="80"/>
      <c r="HVW312" s="80"/>
      <c r="HVX312" s="80"/>
      <c r="HVY312" s="80"/>
      <c r="HVZ312" s="80"/>
      <c r="HWA312" s="80"/>
      <c r="HWB312" s="80"/>
      <c r="HWC312" s="80"/>
      <c r="HWD312" s="80"/>
      <c r="HWE312" s="80"/>
      <c r="HWF312" s="80"/>
      <c r="HWG312" s="80"/>
      <c r="HWH312" s="80"/>
      <c r="HWI312" s="80"/>
      <c r="HWJ312" s="80"/>
      <c r="HWK312" s="80"/>
      <c r="HWL312" s="80"/>
      <c r="HWM312" s="80"/>
      <c r="HWN312" s="80"/>
      <c r="HWO312" s="80"/>
      <c r="HWP312" s="80"/>
      <c r="HWQ312" s="80"/>
      <c r="HWR312" s="80"/>
      <c r="HWS312" s="80"/>
      <c r="HWT312" s="80"/>
      <c r="HWU312" s="80"/>
      <c r="HWV312" s="80"/>
      <c r="HWW312" s="80"/>
      <c r="HWX312" s="80"/>
      <c r="HWY312" s="80"/>
      <c r="HWZ312" s="80"/>
      <c r="HXA312" s="80"/>
      <c r="HXB312" s="80"/>
      <c r="HXC312" s="80"/>
      <c r="HXD312" s="80"/>
      <c r="HXE312" s="80"/>
      <c r="HXF312" s="80"/>
      <c r="HXG312" s="80"/>
      <c r="HXH312" s="80"/>
      <c r="HXI312" s="80"/>
      <c r="HXJ312" s="80"/>
      <c r="HXK312" s="80"/>
      <c r="HXL312" s="80"/>
      <c r="HXM312" s="80"/>
      <c r="HXN312" s="80"/>
      <c r="HXO312" s="80"/>
      <c r="HXP312" s="80"/>
      <c r="HXQ312" s="80"/>
      <c r="HXR312" s="80"/>
      <c r="HXS312" s="80"/>
      <c r="HXT312" s="80"/>
      <c r="HXU312" s="80"/>
      <c r="HXV312" s="80"/>
      <c r="HXW312" s="80"/>
      <c r="HXX312" s="80"/>
      <c r="HXY312" s="80"/>
      <c r="HXZ312" s="80"/>
      <c r="HYA312" s="80"/>
      <c r="HYB312" s="80"/>
      <c r="HYC312" s="80"/>
      <c r="HYD312" s="80"/>
      <c r="HYE312" s="80"/>
      <c r="HYF312" s="80"/>
      <c r="HYG312" s="80"/>
      <c r="HYH312" s="80"/>
      <c r="HYI312" s="80"/>
      <c r="HYJ312" s="80"/>
      <c r="HYK312" s="80"/>
      <c r="HYL312" s="80"/>
      <c r="HYM312" s="80"/>
      <c r="HYN312" s="80"/>
      <c r="HYO312" s="80"/>
      <c r="HYP312" s="80"/>
      <c r="HYQ312" s="80"/>
      <c r="HYR312" s="80"/>
      <c r="HYS312" s="80"/>
      <c r="HYT312" s="80"/>
      <c r="HYU312" s="80"/>
      <c r="HYV312" s="80"/>
      <c r="HYW312" s="80"/>
      <c r="HYX312" s="80"/>
      <c r="HYY312" s="80"/>
      <c r="HYZ312" s="80"/>
      <c r="HZA312" s="80"/>
      <c r="HZB312" s="80"/>
      <c r="HZC312" s="80"/>
      <c r="HZD312" s="80"/>
      <c r="HZE312" s="80"/>
      <c r="HZF312" s="80"/>
      <c r="HZG312" s="80"/>
      <c r="HZH312" s="80"/>
      <c r="HZI312" s="80"/>
      <c r="HZJ312" s="80"/>
      <c r="HZK312" s="80"/>
      <c r="HZL312" s="80"/>
      <c r="HZM312" s="80"/>
      <c r="HZN312" s="80"/>
      <c r="HZO312" s="80"/>
      <c r="HZP312" s="80"/>
      <c r="HZQ312" s="80"/>
      <c r="HZR312" s="80"/>
      <c r="HZS312" s="80"/>
      <c r="HZT312" s="80"/>
      <c r="HZU312" s="80"/>
      <c r="HZV312" s="80"/>
      <c r="HZW312" s="80"/>
      <c r="HZX312" s="80"/>
      <c r="HZY312" s="80"/>
      <c r="HZZ312" s="80"/>
      <c r="IAA312" s="80"/>
      <c r="IAB312" s="80"/>
      <c r="IAC312" s="80"/>
      <c r="IAD312" s="80"/>
      <c r="IAE312" s="80"/>
      <c r="IAF312" s="80"/>
      <c r="IAG312" s="80"/>
      <c r="IAH312" s="80"/>
      <c r="IAI312" s="80"/>
      <c r="IAJ312" s="80"/>
      <c r="IAK312" s="80"/>
      <c r="IAL312" s="80"/>
      <c r="IAM312" s="80"/>
      <c r="IAN312" s="80"/>
      <c r="IAO312" s="80"/>
      <c r="IAP312" s="80"/>
      <c r="IAQ312" s="80"/>
      <c r="IAR312" s="80"/>
      <c r="IAS312" s="80"/>
      <c r="IAT312" s="80"/>
      <c r="IAU312" s="80"/>
      <c r="IAV312" s="80"/>
      <c r="IAW312" s="80"/>
      <c r="IAX312" s="80"/>
      <c r="IAY312" s="80"/>
      <c r="IAZ312" s="80"/>
      <c r="IBA312" s="80"/>
      <c r="IBB312" s="80"/>
      <c r="IBC312" s="80"/>
      <c r="IBD312" s="80"/>
      <c r="IBE312" s="80"/>
      <c r="IBF312" s="80"/>
      <c r="IBG312" s="80"/>
      <c r="IBH312" s="80"/>
      <c r="IBI312" s="80"/>
      <c r="IBJ312" s="80"/>
      <c r="IBK312" s="80"/>
      <c r="IBL312" s="80"/>
      <c r="IBM312" s="80"/>
      <c r="IBN312" s="80"/>
      <c r="IBO312" s="80"/>
      <c r="IBP312" s="80"/>
      <c r="IBQ312" s="80"/>
      <c r="IBR312" s="80"/>
      <c r="IBS312" s="80"/>
      <c r="IBT312" s="80"/>
      <c r="IBU312" s="80"/>
      <c r="IBV312" s="80"/>
      <c r="IBW312" s="80"/>
      <c r="IBX312" s="80"/>
      <c r="IBY312" s="80"/>
      <c r="IBZ312" s="80"/>
      <c r="ICA312" s="80"/>
      <c r="ICB312" s="80"/>
      <c r="ICC312" s="80"/>
      <c r="ICD312" s="80"/>
      <c r="ICE312" s="80"/>
      <c r="ICF312" s="80"/>
      <c r="ICG312" s="80"/>
      <c r="ICH312" s="80"/>
      <c r="ICI312" s="80"/>
      <c r="ICJ312" s="80"/>
      <c r="ICK312" s="80"/>
      <c r="ICL312" s="80"/>
      <c r="ICM312" s="80"/>
      <c r="ICN312" s="80"/>
      <c r="ICO312" s="80"/>
      <c r="ICP312" s="80"/>
      <c r="ICQ312" s="80"/>
      <c r="ICR312" s="80"/>
      <c r="ICS312" s="80"/>
      <c r="ICT312" s="80"/>
      <c r="ICU312" s="80"/>
      <c r="ICV312" s="80"/>
      <c r="ICW312" s="80"/>
      <c r="ICX312" s="80"/>
      <c r="ICY312" s="80"/>
      <c r="ICZ312" s="80"/>
      <c r="IDA312" s="80"/>
      <c r="IDB312" s="80"/>
      <c r="IDC312" s="80"/>
      <c r="IDD312" s="80"/>
      <c r="IDE312" s="80"/>
      <c r="IDF312" s="80"/>
      <c r="IDG312" s="80"/>
      <c r="IDH312" s="80"/>
      <c r="IDI312" s="80"/>
      <c r="IDJ312" s="80"/>
      <c r="IDK312" s="80"/>
      <c r="IDL312" s="80"/>
      <c r="IDM312" s="80"/>
      <c r="IDN312" s="80"/>
      <c r="IDO312" s="80"/>
      <c r="IDP312" s="80"/>
      <c r="IDQ312" s="80"/>
      <c r="IDR312" s="80"/>
      <c r="IDS312" s="80"/>
      <c r="IDT312" s="80"/>
      <c r="IDU312" s="80"/>
      <c r="IDV312" s="80"/>
      <c r="IDW312" s="80"/>
      <c r="IDX312" s="80"/>
      <c r="IDY312" s="80"/>
      <c r="IDZ312" s="80"/>
      <c r="IEA312" s="80"/>
      <c r="IEB312" s="80"/>
      <c r="IEC312" s="80"/>
      <c r="IED312" s="80"/>
      <c r="IEE312" s="80"/>
      <c r="IEF312" s="80"/>
      <c r="IEG312" s="80"/>
      <c r="IEH312" s="80"/>
      <c r="IEI312" s="80"/>
      <c r="IEJ312" s="80"/>
      <c r="IEK312" s="80"/>
      <c r="IEL312" s="80"/>
      <c r="IEM312" s="80"/>
      <c r="IEN312" s="80"/>
      <c r="IEO312" s="80"/>
      <c r="IEP312" s="80"/>
      <c r="IEQ312" s="80"/>
      <c r="IER312" s="80"/>
      <c r="IES312" s="80"/>
      <c r="IET312" s="80"/>
      <c r="IEU312" s="80"/>
      <c r="IEV312" s="80"/>
      <c r="IEW312" s="80"/>
      <c r="IEX312" s="80"/>
      <c r="IEY312" s="80"/>
      <c r="IEZ312" s="80"/>
      <c r="IFA312" s="80"/>
      <c r="IFB312" s="80"/>
      <c r="IFC312" s="80"/>
      <c r="IFD312" s="80"/>
      <c r="IFE312" s="80"/>
      <c r="IFF312" s="80"/>
      <c r="IFG312" s="80"/>
      <c r="IFH312" s="80"/>
      <c r="IFI312" s="80"/>
      <c r="IFJ312" s="80"/>
      <c r="IFK312" s="80"/>
      <c r="IFL312" s="80"/>
      <c r="IFM312" s="80"/>
      <c r="IFN312" s="80"/>
      <c r="IFO312" s="80"/>
      <c r="IFP312" s="80"/>
      <c r="IFQ312" s="80"/>
      <c r="IFR312" s="80"/>
      <c r="IFS312" s="80"/>
      <c r="IFT312" s="80"/>
      <c r="IFU312" s="80"/>
      <c r="IFV312" s="80"/>
      <c r="IFW312" s="80"/>
      <c r="IFX312" s="80"/>
      <c r="IFY312" s="80"/>
      <c r="IFZ312" s="80"/>
      <c r="IGA312" s="80"/>
      <c r="IGB312" s="80"/>
      <c r="IGC312" s="80"/>
      <c r="IGD312" s="80"/>
      <c r="IGE312" s="80"/>
      <c r="IGF312" s="80"/>
      <c r="IGG312" s="80"/>
      <c r="IGH312" s="80"/>
      <c r="IGI312" s="80"/>
      <c r="IGJ312" s="80"/>
      <c r="IGK312" s="80"/>
      <c r="IGL312" s="80"/>
      <c r="IGM312" s="80"/>
      <c r="IGN312" s="80"/>
      <c r="IGO312" s="80"/>
      <c r="IGP312" s="80"/>
      <c r="IGQ312" s="80"/>
      <c r="IGR312" s="80"/>
      <c r="IGS312" s="80"/>
      <c r="IGT312" s="80"/>
      <c r="IGU312" s="80"/>
      <c r="IGV312" s="80"/>
      <c r="IGW312" s="80"/>
      <c r="IGX312" s="80"/>
      <c r="IGY312" s="80"/>
      <c r="IGZ312" s="80"/>
      <c r="IHA312" s="80"/>
      <c r="IHB312" s="80"/>
      <c r="IHC312" s="80"/>
      <c r="IHD312" s="80"/>
      <c r="IHE312" s="80"/>
      <c r="IHF312" s="80"/>
      <c r="IHG312" s="80"/>
      <c r="IHH312" s="80"/>
      <c r="IHI312" s="80"/>
      <c r="IHJ312" s="80"/>
      <c r="IHK312" s="80"/>
      <c r="IHL312" s="80"/>
      <c r="IHM312" s="80"/>
      <c r="IHN312" s="80"/>
      <c r="IHO312" s="80"/>
      <c r="IHP312" s="80"/>
      <c r="IHQ312" s="80"/>
      <c r="IHR312" s="80"/>
      <c r="IHS312" s="80"/>
      <c r="IHT312" s="80"/>
      <c r="IHU312" s="80"/>
      <c r="IHV312" s="80"/>
      <c r="IHW312" s="80"/>
      <c r="IHX312" s="80"/>
      <c r="IHY312" s="80"/>
      <c r="IHZ312" s="80"/>
      <c r="IIA312" s="80"/>
      <c r="IIB312" s="80"/>
      <c r="IIC312" s="80"/>
      <c r="IID312" s="80"/>
      <c r="IIE312" s="80"/>
      <c r="IIF312" s="80"/>
      <c r="IIG312" s="80"/>
      <c r="IIH312" s="80"/>
      <c r="III312" s="80"/>
      <c r="IIJ312" s="80"/>
      <c r="IIK312" s="80"/>
      <c r="IIL312" s="80"/>
      <c r="IIM312" s="80"/>
      <c r="IIN312" s="80"/>
      <c r="IIO312" s="80"/>
      <c r="IIP312" s="80"/>
      <c r="IIQ312" s="80"/>
      <c r="IIR312" s="80"/>
      <c r="IIS312" s="80"/>
      <c r="IIT312" s="80"/>
      <c r="IIU312" s="80"/>
      <c r="IIV312" s="80"/>
      <c r="IIW312" s="80"/>
      <c r="IIX312" s="80"/>
      <c r="IIY312" s="80"/>
      <c r="IIZ312" s="80"/>
      <c r="IJA312" s="80"/>
      <c r="IJB312" s="80"/>
      <c r="IJC312" s="80"/>
      <c r="IJD312" s="80"/>
      <c r="IJE312" s="80"/>
      <c r="IJF312" s="80"/>
      <c r="IJG312" s="80"/>
      <c r="IJH312" s="80"/>
      <c r="IJI312" s="80"/>
      <c r="IJJ312" s="80"/>
      <c r="IJK312" s="80"/>
      <c r="IJL312" s="80"/>
      <c r="IJM312" s="80"/>
      <c r="IJN312" s="80"/>
      <c r="IJO312" s="80"/>
      <c r="IJP312" s="80"/>
      <c r="IJQ312" s="80"/>
      <c r="IJR312" s="80"/>
      <c r="IJS312" s="80"/>
      <c r="IJT312" s="80"/>
      <c r="IJU312" s="80"/>
      <c r="IJV312" s="80"/>
      <c r="IJW312" s="80"/>
      <c r="IJX312" s="80"/>
      <c r="IJY312" s="80"/>
      <c r="IJZ312" s="80"/>
      <c r="IKA312" s="80"/>
      <c r="IKB312" s="80"/>
      <c r="IKC312" s="80"/>
      <c r="IKD312" s="80"/>
      <c r="IKE312" s="80"/>
      <c r="IKF312" s="80"/>
      <c r="IKG312" s="80"/>
      <c r="IKH312" s="80"/>
      <c r="IKI312" s="80"/>
      <c r="IKJ312" s="80"/>
      <c r="IKK312" s="80"/>
      <c r="IKL312" s="80"/>
      <c r="IKM312" s="80"/>
      <c r="IKN312" s="80"/>
      <c r="IKO312" s="80"/>
      <c r="IKP312" s="80"/>
      <c r="IKQ312" s="80"/>
      <c r="IKR312" s="80"/>
      <c r="IKS312" s="80"/>
      <c r="IKT312" s="80"/>
      <c r="IKU312" s="80"/>
      <c r="IKV312" s="80"/>
      <c r="IKW312" s="80"/>
      <c r="IKX312" s="80"/>
      <c r="IKY312" s="80"/>
      <c r="IKZ312" s="80"/>
      <c r="ILA312" s="80"/>
      <c r="ILB312" s="80"/>
      <c r="ILC312" s="80"/>
      <c r="ILD312" s="80"/>
      <c r="ILE312" s="80"/>
      <c r="ILF312" s="80"/>
      <c r="ILG312" s="80"/>
      <c r="ILH312" s="80"/>
      <c r="ILI312" s="80"/>
      <c r="ILJ312" s="80"/>
      <c r="ILK312" s="80"/>
      <c r="ILL312" s="80"/>
      <c r="ILM312" s="80"/>
      <c r="ILN312" s="80"/>
      <c r="ILO312" s="80"/>
      <c r="ILP312" s="80"/>
      <c r="ILQ312" s="80"/>
      <c r="ILR312" s="80"/>
      <c r="ILS312" s="80"/>
      <c r="ILT312" s="80"/>
      <c r="ILU312" s="80"/>
      <c r="ILV312" s="80"/>
      <c r="ILW312" s="80"/>
      <c r="ILX312" s="80"/>
      <c r="ILY312" s="80"/>
      <c r="ILZ312" s="80"/>
      <c r="IMA312" s="80"/>
      <c r="IMB312" s="80"/>
      <c r="IMC312" s="80"/>
      <c r="IMD312" s="80"/>
      <c r="IME312" s="80"/>
      <c r="IMF312" s="80"/>
      <c r="IMG312" s="80"/>
      <c r="IMH312" s="80"/>
      <c r="IMI312" s="80"/>
      <c r="IMJ312" s="80"/>
      <c r="IMK312" s="80"/>
      <c r="IML312" s="80"/>
      <c r="IMM312" s="80"/>
      <c r="IMN312" s="80"/>
      <c r="IMO312" s="80"/>
      <c r="IMP312" s="80"/>
      <c r="IMQ312" s="80"/>
      <c r="IMR312" s="80"/>
      <c r="IMS312" s="80"/>
      <c r="IMT312" s="80"/>
      <c r="IMU312" s="80"/>
      <c r="IMV312" s="80"/>
      <c r="IMW312" s="80"/>
      <c r="IMX312" s="80"/>
      <c r="IMY312" s="80"/>
      <c r="IMZ312" s="80"/>
      <c r="INA312" s="80"/>
      <c r="INB312" s="80"/>
      <c r="INC312" s="80"/>
      <c r="IND312" s="80"/>
      <c r="INE312" s="80"/>
      <c r="INF312" s="80"/>
      <c r="ING312" s="80"/>
      <c r="INH312" s="80"/>
      <c r="INI312" s="80"/>
      <c r="INJ312" s="80"/>
      <c r="INK312" s="80"/>
      <c r="INL312" s="80"/>
      <c r="INM312" s="80"/>
      <c r="INN312" s="80"/>
      <c r="INO312" s="80"/>
      <c r="INP312" s="80"/>
      <c r="INQ312" s="80"/>
      <c r="INR312" s="80"/>
      <c r="INS312" s="80"/>
      <c r="INT312" s="80"/>
      <c r="INU312" s="80"/>
      <c r="INV312" s="80"/>
      <c r="INW312" s="80"/>
      <c r="INX312" s="80"/>
      <c r="INY312" s="80"/>
      <c r="INZ312" s="80"/>
      <c r="IOA312" s="80"/>
      <c r="IOB312" s="80"/>
      <c r="IOC312" s="80"/>
      <c r="IOD312" s="80"/>
      <c r="IOE312" s="80"/>
      <c r="IOF312" s="80"/>
      <c r="IOG312" s="80"/>
      <c r="IOH312" s="80"/>
      <c r="IOI312" s="80"/>
      <c r="IOJ312" s="80"/>
      <c r="IOK312" s="80"/>
      <c r="IOL312" s="80"/>
      <c r="IOM312" s="80"/>
      <c r="ION312" s="80"/>
      <c r="IOO312" s="80"/>
      <c r="IOP312" s="80"/>
      <c r="IOQ312" s="80"/>
      <c r="IOR312" s="80"/>
      <c r="IOS312" s="80"/>
      <c r="IOT312" s="80"/>
      <c r="IOU312" s="80"/>
      <c r="IOV312" s="80"/>
      <c r="IOW312" s="80"/>
      <c r="IOX312" s="80"/>
      <c r="IOY312" s="80"/>
      <c r="IOZ312" s="80"/>
      <c r="IPA312" s="80"/>
      <c r="IPB312" s="80"/>
      <c r="IPC312" s="80"/>
      <c r="IPD312" s="80"/>
      <c r="IPE312" s="80"/>
      <c r="IPF312" s="80"/>
      <c r="IPG312" s="80"/>
      <c r="IPH312" s="80"/>
      <c r="IPI312" s="80"/>
      <c r="IPJ312" s="80"/>
      <c r="IPK312" s="80"/>
      <c r="IPL312" s="80"/>
      <c r="IPM312" s="80"/>
      <c r="IPN312" s="80"/>
      <c r="IPO312" s="80"/>
      <c r="IPP312" s="80"/>
      <c r="IPQ312" s="80"/>
      <c r="IPR312" s="80"/>
      <c r="IPS312" s="80"/>
      <c r="IPT312" s="80"/>
      <c r="IPU312" s="80"/>
      <c r="IPV312" s="80"/>
      <c r="IPW312" s="80"/>
      <c r="IPX312" s="80"/>
      <c r="IPY312" s="80"/>
      <c r="IPZ312" s="80"/>
      <c r="IQA312" s="80"/>
      <c r="IQB312" s="80"/>
      <c r="IQC312" s="80"/>
      <c r="IQD312" s="80"/>
      <c r="IQE312" s="80"/>
      <c r="IQF312" s="80"/>
      <c r="IQG312" s="80"/>
      <c r="IQH312" s="80"/>
      <c r="IQI312" s="80"/>
      <c r="IQJ312" s="80"/>
      <c r="IQK312" s="80"/>
      <c r="IQL312" s="80"/>
      <c r="IQM312" s="80"/>
      <c r="IQN312" s="80"/>
      <c r="IQO312" s="80"/>
      <c r="IQP312" s="80"/>
      <c r="IQQ312" s="80"/>
      <c r="IQR312" s="80"/>
      <c r="IQS312" s="80"/>
      <c r="IQT312" s="80"/>
      <c r="IQU312" s="80"/>
      <c r="IQV312" s="80"/>
      <c r="IQW312" s="80"/>
      <c r="IQX312" s="80"/>
      <c r="IQY312" s="80"/>
      <c r="IQZ312" s="80"/>
      <c r="IRA312" s="80"/>
      <c r="IRB312" s="80"/>
      <c r="IRC312" s="80"/>
      <c r="IRD312" s="80"/>
      <c r="IRE312" s="80"/>
      <c r="IRF312" s="80"/>
      <c r="IRG312" s="80"/>
      <c r="IRH312" s="80"/>
      <c r="IRI312" s="80"/>
      <c r="IRJ312" s="80"/>
      <c r="IRK312" s="80"/>
      <c r="IRL312" s="80"/>
      <c r="IRM312" s="80"/>
      <c r="IRN312" s="80"/>
      <c r="IRO312" s="80"/>
      <c r="IRP312" s="80"/>
      <c r="IRQ312" s="80"/>
      <c r="IRR312" s="80"/>
      <c r="IRS312" s="80"/>
      <c r="IRT312" s="80"/>
      <c r="IRU312" s="80"/>
      <c r="IRV312" s="80"/>
      <c r="IRW312" s="80"/>
      <c r="IRX312" s="80"/>
      <c r="IRY312" s="80"/>
      <c r="IRZ312" s="80"/>
      <c r="ISA312" s="80"/>
      <c r="ISB312" s="80"/>
      <c r="ISC312" s="80"/>
      <c r="ISD312" s="80"/>
      <c r="ISE312" s="80"/>
      <c r="ISF312" s="80"/>
      <c r="ISG312" s="80"/>
      <c r="ISH312" s="80"/>
      <c r="ISI312" s="80"/>
      <c r="ISJ312" s="80"/>
      <c r="ISK312" s="80"/>
      <c r="ISL312" s="80"/>
      <c r="ISM312" s="80"/>
      <c r="ISN312" s="80"/>
      <c r="ISO312" s="80"/>
      <c r="ISP312" s="80"/>
      <c r="ISQ312" s="80"/>
      <c r="ISR312" s="80"/>
      <c r="ISS312" s="80"/>
      <c r="IST312" s="80"/>
      <c r="ISU312" s="80"/>
      <c r="ISV312" s="80"/>
      <c r="ISW312" s="80"/>
      <c r="ISX312" s="80"/>
      <c r="ISY312" s="80"/>
      <c r="ISZ312" s="80"/>
      <c r="ITA312" s="80"/>
      <c r="ITB312" s="80"/>
      <c r="ITC312" s="80"/>
      <c r="ITD312" s="80"/>
      <c r="ITE312" s="80"/>
      <c r="ITF312" s="80"/>
      <c r="ITG312" s="80"/>
      <c r="ITH312" s="80"/>
      <c r="ITI312" s="80"/>
      <c r="ITJ312" s="80"/>
      <c r="ITK312" s="80"/>
      <c r="ITL312" s="80"/>
      <c r="ITM312" s="80"/>
      <c r="ITN312" s="80"/>
      <c r="ITO312" s="80"/>
      <c r="ITP312" s="80"/>
      <c r="ITQ312" s="80"/>
      <c r="ITR312" s="80"/>
      <c r="ITS312" s="80"/>
      <c r="ITT312" s="80"/>
      <c r="ITU312" s="80"/>
      <c r="ITV312" s="80"/>
      <c r="ITW312" s="80"/>
      <c r="ITX312" s="80"/>
      <c r="ITY312" s="80"/>
      <c r="ITZ312" s="80"/>
      <c r="IUA312" s="80"/>
      <c r="IUB312" s="80"/>
      <c r="IUC312" s="80"/>
      <c r="IUD312" s="80"/>
      <c r="IUE312" s="80"/>
      <c r="IUF312" s="80"/>
      <c r="IUG312" s="80"/>
      <c r="IUH312" s="80"/>
      <c r="IUI312" s="80"/>
      <c r="IUJ312" s="80"/>
      <c r="IUK312" s="80"/>
      <c r="IUL312" s="80"/>
      <c r="IUM312" s="80"/>
      <c r="IUN312" s="80"/>
      <c r="IUO312" s="80"/>
      <c r="IUP312" s="80"/>
      <c r="IUQ312" s="80"/>
      <c r="IUR312" s="80"/>
      <c r="IUS312" s="80"/>
      <c r="IUT312" s="80"/>
      <c r="IUU312" s="80"/>
      <c r="IUV312" s="80"/>
      <c r="IUW312" s="80"/>
      <c r="IUX312" s="80"/>
      <c r="IUY312" s="80"/>
      <c r="IUZ312" s="80"/>
      <c r="IVA312" s="80"/>
      <c r="IVB312" s="80"/>
      <c r="IVC312" s="80"/>
      <c r="IVD312" s="80"/>
      <c r="IVE312" s="80"/>
      <c r="IVF312" s="80"/>
      <c r="IVG312" s="80"/>
      <c r="IVH312" s="80"/>
      <c r="IVI312" s="80"/>
      <c r="IVJ312" s="80"/>
      <c r="IVK312" s="80"/>
      <c r="IVL312" s="80"/>
      <c r="IVM312" s="80"/>
      <c r="IVN312" s="80"/>
      <c r="IVO312" s="80"/>
      <c r="IVP312" s="80"/>
      <c r="IVQ312" s="80"/>
      <c r="IVR312" s="80"/>
      <c r="IVS312" s="80"/>
      <c r="IVT312" s="80"/>
      <c r="IVU312" s="80"/>
      <c r="IVV312" s="80"/>
      <c r="IVW312" s="80"/>
      <c r="IVX312" s="80"/>
      <c r="IVY312" s="80"/>
      <c r="IVZ312" s="80"/>
      <c r="IWA312" s="80"/>
      <c r="IWB312" s="80"/>
      <c r="IWC312" s="80"/>
      <c r="IWD312" s="80"/>
      <c r="IWE312" s="80"/>
      <c r="IWF312" s="80"/>
      <c r="IWG312" s="80"/>
      <c r="IWH312" s="80"/>
      <c r="IWI312" s="80"/>
      <c r="IWJ312" s="80"/>
      <c r="IWK312" s="80"/>
      <c r="IWL312" s="80"/>
      <c r="IWM312" s="80"/>
      <c r="IWN312" s="80"/>
      <c r="IWO312" s="80"/>
      <c r="IWP312" s="80"/>
      <c r="IWQ312" s="80"/>
      <c r="IWR312" s="80"/>
      <c r="IWS312" s="80"/>
      <c r="IWT312" s="80"/>
      <c r="IWU312" s="80"/>
      <c r="IWV312" s="80"/>
      <c r="IWW312" s="80"/>
      <c r="IWX312" s="80"/>
      <c r="IWY312" s="80"/>
      <c r="IWZ312" s="80"/>
      <c r="IXA312" s="80"/>
      <c r="IXB312" s="80"/>
      <c r="IXC312" s="80"/>
      <c r="IXD312" s="80"/>
      <c r="IXE312" s="80"/>
      <c r="IXF312" s="80"/>
      <c r="IXG312" s="80"/>
      <c r="IXH312" s="80"/>
      <c r="IXI312" s="80"/>
      <c r="IXJ312" s="80"/>
      <c r="IXK312" s="80"/>
      <c r="IXL312" s="80"/>
      <c r="IXM312" s="80"/>
      <c r="IXN312" s="80"/>
      <c r="IXO312" s="80"/>
      <c r="IXP312" s="80"/>
      <c r="IXQ312" s="80"/>
      <c r="IXR312" s="80"/>
      <c r="IXS312" s="80"/>
      <c r="IXT312" s="80"/>
      <c r="IXU312" s="80"/>
      <c r="IXV312" s="80"/>
      <c r="IXW312" s="80"/>
      <c r="IXX312" s="80"/>
      <c r="IXY312" s="80"/>
      <c r="IXZ312" s="80"/>
      <c r="IYA312" s="80"/>
      <c r="IYB312" s="80"/>
      <c r="IYC312" s="80"/>
      <c r="IYD312" s="80"/>
      <c r="IYE312" s="80"/>
      <c r="IYF312" s="80"/>
      <c r="IYG312" s="80"/>
      <c r="IYH312" s="80"/>
      <c r="IYI312" s="80"/>
      <c r="IYJ312" s="80"/>
      <c r="IYK312" s="80"/>
      <c r="IYL312" s="80"/>
      <c r="IYM312" s="80"/>
      <c r="IYN312" s="80"/>
      <c r="IYO312" s="80"/>
      <c r="IYP312" s="80"/>
      <c r="IYQ312" s="80"/>
      <c r="IYR312" s="80"/>
      <c r="IYS312" s="80"/>
      <c r="IYT312" s="80"/>
      <c r="IYU312" s="80"/>
      <c r="IYV312" s="80"/>
      <c r="IYW312" s="80"/>
      <c r="IYX312" s="80"/>
      <c r="IYY312" s="80"/>
      <c r="IYZ312" s="80"/>
      <c r="IZA312" s="80"/>
      <c r="IZB312" s="80"/>
      <c r="IZC312" s="80"/>
      <c r="IZD312" s="80"/>
      <c r="IZE312" s="80"/>
      <c r="IZF312" s="80"/>
      <c r="IZG312" s="80"/>
      <c r="IZH312" s="80"/>
      <c r="IZI312" s="80"/>
      <c r="IZJ312" s="80"/>
      <c r="IZK312" s="80"/>
      <c r="IZL312" s="80"/>
      <c r="IZM312" s="80"/>
      <c r="IZN312" s="80"/>
      <c r="IZO312" s="80"/>
      <c r="IZP312" s="80"/>
      <c r="IZQ312" s="80"/>
      <c r="IZR312" s="80"/>
      <c r="IZS312" s="80"/>
      <c r="IZT312" s="80"/>
      <c r="IZU312" s="80"/>
      <c r="IZV312" s="80"/>
      <c r="IZW312" s="80"/>
      <c r="IZX312" s="80"/>
      <c r="IZY312" s="80"/>
      <c r="IZZ312" s="80"/>
      <c r="JAA312" s="80"/>
      <c r="JAB312" s="80"/>
      <c r="JAC312" s="80"/>
      <c r="JAD312" s="80"/>
      <c r="JAE312" s="80"/>
      <c r="JAF312" s="80"/>
      <c r="JAG312" s="80"/>
      <c r="JAH312" s="80"/>
      <c r="JAI312" s="80"/>
      <c r="JAJ312" s="80"/>
      <c r="JAK312" s="80"/>
      <c r="JAL312" s="80"/>
      <c r="JAM312" s="80"/>
      <c r="JAN312" s="80"/>
      <c r="JAO312" s="80"/>
      <c r="JAP312" s="80"/>
      <c r="JAQ312" s="80"/>
      <c r="JAR312" s="80"/>
      <c r="JAS312" s="80"/>
      <c r="JAT312" s="80"/>
      <c r="JAU312" s="80"/>
      <c r="JAV312" s="80"/>
      <c r="JAW312" s="80"/>
      <c r="JAX312" s="80"/>
      <c r="JAY312" s="80"/>
      <c r="JAZ312" s="80"/>
      <c r="JBA312" s="80"/>
      <c r="JBB312" s="80"/>
      <c r="JBC312" s="80"/>
      <c r="JBD312" s="80"/>
      <c r="JBE312" s="80"/>
      <c r="JBF312" s="80"/>
      <c r="JBG312" s="80"/>
      <c r="JBH312" s="80"/>
      <c r="JBI312" s="80"/>
      <c r="JBJ312" s="80"/>
      <c r="JBK312" s="80"/>
      <c r="JBL312" s="80"/>
      <c r="JBM312" s="80"/>
      <c r="JBN312" s="80"/>
      <c r="JBO312" s="80"/>
      <c r="JBP312" s="80"/>
      <c r="JBQ312" s="80"/>
      <c r="JBR312" s="80"/>
      <c r="JBS312" s="80"/>
      <c r="JBT312" s="80"/>
      <c r="JBU312" s="80"/>
      <c r="JBV312" s="80"/>
      <c r="JBW312" s="80"/>
      <c r="JBX312" s="80"/>
      <c r="JBY312" s="80"/>
      <c r="JBZ312" s="80"/>
      <c r="JCA312" s="80"/>
      <c r="JCB312" s="80"/>
      <c r="JCC312" s="80"/>
      <c r="JCD312" s="80"/>
      <c r="JCE312" s="80"/>
      <c r="JCF312" s="80"/>
      <c r="JCG312" s="80"/>
      <c r="JCH312" s="80"/>
      <c r="JCI312" s="80"/>
      <c r="JCJ312" s="80"/>
      <c r="JCK312" s="80"/>
      <c r="JCL312" s="80"/>
      <c r="JCM312" s="80"/>
      <c r="JCN312" s="80"/>
      <c r="JCO312" s="80"/>
      <c r="JCP312" s="80"/>
      <c r="JCQ312" s="80"/>
      <c r="JCR312" s="80"/>
      <c r="JCS312" s="80"/>
      <c r="JCT312" s="80"/>
      <c r="JCU312" s="80"/>
      <c r="JCV312" s="80"/>
      <c r="JCW312" s="80"/>
      <c r="JCX312" s="80"/>
      <c r="JCY312" s="80"/>
      <c r="JCZ312" s="80"/>
      <c r="JDA312" s="80"/>
      <c r="JDB312" s="80"/>
      <c r="JDC312" s="80"/>
      <c r="JDD312" s="80"/>
      <c r="JDE312" s="80"/>
      <c r="JDF312" s="80"/>
      <c r="JDG312" s="80"/>
      <c r="JDH312" s="80"/>
      <c r="JDI312" s="80"/>
      <c r="JDJ312" s="80"/>
      <c r="JDK312" s="80"/>
      <c r="JDL312" s="80"/>
      <c r="JDM312" s="80"/>
      <c r="JDN312" s="80"/>
      <c r="JDO312" s="80"/>
      <c r="JDP312" s="80"/>
      <c r="JDQ312" s="80"/>
      <c r="JDR312" s="80"/>
      <c r="JDS312" s="80"/>
      <c r="JDT312" s="80"/>
      <c r="JDU312" s="80"/>
      <c r="JDV312" s="80"/>
      <c r="JDW312" s="80"/>
      <c r="JDX312" s="80"/>
      <c r="JDY312" s="80"/>
      <c r="JDZ312" s="80"/>
      <c r="JEA312" s="80"/>
      <c r="JEB312" s="80"/>
      <c r="JEC312" s="80"/>
      <c r="JED312" s="80"/>
      <c r="JEE312" s="80"/>
      <c r="JEF312" s="80"/>
      <c r="JEG312" s="80"/>
      <c r="JEH312" s="80"/>
      <c r="JEI312" s="80"/>
      <c r="JEJ312" s="80"/>
      <c r="JEK312" s="80"/>
      <c r="JEL312" s="80"/>
      <c r="JEM312" s="80"/>
      <c r="JEN312" s="80"/>
      <c r="JEO312" s="80"/>
      <c r="JEP312" s="80"/>
      <c r="JEQ312" s="80"/>
      <c r="JER312" s="80"/>
      <c r="JES312" s="80"/>
      <c r="JET312" s="80"/>
      <c r="JEU312" s="80"/>
      <c r="JEV312" s="80"/>
      <c r="JEW312" s="80"/>
      <c r="JEX312" s="80"/>
      <c r="JEY312" s="80"/>
      <c r="JEZ312" s="80"/>
      <c r="JFA312" s="80"/>
      <c r="JFB312" s="80"/>
      <c r="JFC312" s="80"/>
      <c r="JFD312" s="80"/>
      <c r="JFE312" s="80"/>
      <c r="JFF312" s="80"/>
      <c r="JFG312" s="80"/>
      <c r="JFH312" s="80"/>
      <c r="JFI312" s="80"/>
      <c r="JFJ312" s="80"/>
      <c r="JFK312" s="80"/>
      <c r="JFL312" s="80"/>
      <c r="JFM312" s="80"/>
      <c r="JFN312" s="80"/>
      <c r="JFO312" s="80"/>
      <c r="JFP312" s="80"/>
      <c r="JFQ312" s="80"/>
      <c r="JFR312" s="80"/>
      <c r="JFS312" s="80"/>
      <c r="JFT312" s="80"/>
      <c r="JFU312" s="80"/>
      <c r="JFV312" s="80"/>
      <c r="JFW312" s="80"/>
      <c r="JFX312" s="80"/>
      <c r="JFY312" s="80"/>
      <c r="JFZ312" s="80"/>
      <c r="JGA312" s="80"/>
      <c r="JGB312" s="80"/>
      <c r="JGC312" s="80"/>
      <c r="JGD312" s="80"/>
      <c r="JGE312" s="80"/>
      <c r="JGF312" s="80"/>
      <c r="JGG312" s="80"/>
      <c r="JGH312" s="80"/>
      <c r="JGI312" s="80"/>
      <c r="JGJ312" s="80"/>
      <c r="JGK312" s="80"/>
      <c r="JGL312" s="80"/>
      <c r="JGM312" s="80"/>
      <c r="JGN312" s="80"/>
      <c r="JGO312" s="80"/>
      <c r="JGP312" s="80"/>
      <c r="JGQ312" s="80"/>
      <c r="JGR312" s="80"/>
      <c r="JGS312" s="80"/>
      <c r="JGT312" s="80"/>
      <c r="JGU312" s="80"/>
      <c r="JGV312" s="80"/>
      <c r="JGW312" s="80"/>
      <c r="JGX312" s="80"/>
      <c r="JGY312" s="80"/>
      <c r="JGZ312" s="80"/>
      <c r="JHA312" s="80"/>
      <c r="JHB312" s="80"/>
      <c r="JHC312" s="80"/>
      <c r="JHD312" s="80"/>
      <c r="JHE312" s="80"/>
      <c r="JHF312" s="80"/>
      <c r="JHG312" s="80"/>
      <c r="JHH312" s="80"/>
      <c r="JHI312" s="80"/>
      <c r="JHJ312" s="80"/>
      <c r="JHK312" s="80"/>
      <c r="JHL312" s="80"/>
      <c r="JHM312" s="80"/>
      <c r="JHN312" s="80"/>
      <c r="JHO312" s="80"/>
      <c r="JHP312" s="80"/>
      <c r="JHQ312" s="80"/>
      <c r="JHR312" s="80"/>
      <c r="JHS312" s="80"/>
      <c r="JHT312" s="80"/>
      <c r="JHU312" s="80"/>
      <c r="JHV312" s="80"/>
      <c r="JHW312" s="80"/>
      <c r="JHX312" s="80"/>
      <c r="JHY312" s="80"/>
      <c r="JHZ312" s="80"/>
      <c r="JIA312" s="80"/>
      <c r="JIB312" s="80"/>
      <c r="JIC312" s="80"/>
      <c r="JID312" s="80"/>
      <c r="JIE312" s="80"/>
      <c r="JIF312" s="80"/>
      <c r="JIG312" s="80"/>
      <c r="JIH312" s="80"/>
      <c r="JII312" s="80"/>
      <c r="JIJ312" s="80"/>
      <c r="JIK312" s="80"/>
      <c r="JIL312" s="80"/>
      <c r="JIM312" s="80"/>
      <c r="JIN312" s="80"/>
      <c r="JIO312" s="80"/>
      <c r="JIP312" s="80"/>
      <c r="JIQ312" s="80"/>
      <c r="JIR312" s="80"/>
      <c r="JIS312" s="80"/>
      <c r="JIT312" s="80"/>
      <c r="JIU312" s="80"/>
      <c r="JIV312" s="80"/>
      <c r="JIW312" s="80"/>
      <c r="JIX312" s="80"/>
      <c r="JIY312" s="80"/>
      <c r="JIZ312" s="80"/>
      <c r="JJA312" s="80"/>
      <c r="JJB312" s="80"/>
      <c r="JJC312" s="80"/>
      <c r="JJD312" s="80"/>
      <c r="JJE312" s="80"/>
      <c r="JJF312" s="80"/>
      <c r="JJG312" s="80"/>
      <c r="JJH312" s="80"/>
      <c r="JJI312" s="80"/>
      <c r="JJJ312" s="80"/>
      <c r="JJK312" s="80"/>
      <c r="JJL312" s="80"/>
      <c r="JJM312" s="80"/>
      <c r="JJN312" s="80"/>
      <c r="JJO312" s="80"/>
      <c r="JJP312" s="80"/>
      <c r="JJQ312" s="80"/>
      <c r="JJR312" s="80"/>
      <c r="JJS312" s="80"/>
      <c r="JJT312" s="80"/>
      <c r="JJU312" s="80"/>
      <c r="JJV312" s="80"/>
      <c r="JJW312" s="80"/>
      <c r="JJX312" s="80"/>
      <c r="JJY312" s="80"/>
      <c r="JJZ312" s="80"/>
      <c r="JKA312" s="80"/>
      <c r="JKB312" s="80"/>
      <c r="JKC312" s="80"/>
      <c r="JKD312" s="80"/>
      <c r="JKE312" s="80"/>
      <c r="JKF312" s="80"/>
      <c r="JKG312" s="80"/>
      <c r="JKH312" s="80"/>
      <c r="JKI312" s="80"/>
      <c r="JKJ312" s="80"/>
      <c r="JKK312" s="80"/>
      <c r="JKL312" s="80"/>
      <c r="JKM312" s="80"/>
      <c r="JKN312" s="80"/>
      <c r="JKO312" s="80"/>
      <c r="JKP312" s="80"/>
      <c r="JKQ312" s="80"/>
      <c r="JKR312" s="80"/>
      <c r="JKS312" s="80"/>
      <c r="JKT312" s="80"/>
      <c r="JKU312" s="80"/>
      <c r="JKV312" s="80"/>
      <c r="JKW312" s="80"/>
      <c r="JKX312" s="80"/>
      <c r="JKY312" s="80"/>
      <c r="JKZ312" s="80"/>
      <c r="JLA312" s="80"/>
      <c r="JLB312" s="80"/>
      <c r="JLC312" s="80"/>
      <c r="JLD312" s="80"/>
      <c r="JLE312" s="80"/>
      <c r="JLF312" s="80"/>
      <c r="JLG312" s="80"/>
      <c r="JLH312" s="80"/>
      <c r="JLI312" s="80"/>
      <c r="JLJ312" s="80"/>
      <c r="JLK312" s="80"/>
      <c r="JLL312" s="80"/>
      <c r="JLM312" s="80"/>
      <c r="JLN312" s="80"/>
      <c r="JLO312" s="80"/>
      <c r="JLP312" s="80"/>
      <c r="JLQ312" s="80"/>
      <c r="JLR312" s="80"/>
      <c r="JLS312" s="80"/>
      <c r="JLT312" s="80"/>
      <c r="JLU312" s="80"/>
      <c r="JLV312" s="80"/>
      <c r="JLW312" s="80"/>
      <c r="JLX312" s="80"/>
      <c r="JLY312" s="80"/>
      <c r="JLZ312" s="80"/>
      <c r="JMA312" s="80"/>
      <c r="JMB312" s="80"/>
      <c r="JMC312" s="80"/>
      <c r="JMD312" s="80"/>
      <c r="JME312" s="80"/>
      <c r="JMF312" s="80"/>
      <c r="JMG312" s="80"/>
      <c r="JMH312" s="80"/>
      <c r="JMI312" s="80"/>
      <c r="JMJ312" s="80"/>
      <c r="JMK312" s="80"/>
      <c r="JML312" s="80"/>
      <c r="JMM312" s="80"/>
      <c r="JMN312" s="80"/>
      <c r="JMO312" s="80"/>
      <c r="JMP312" s="80"/>
      <c r="JMQ312" s="80"/>
      <c r="JMR312" s="80"/>
      <c r="JMS312" s="80"/>
      <c r="JMT312" s="80"/>
      <c r="JMU312" s="80"/>
      <c r="JMV312" s="80"/>
      <c r="JMW312" s="80"/>
      <c r="JMX312" s="80"/>
      <c r="JMY312" s="80"/>
      <c r="JMZ312" s="80"/>
      <c r="JNA312" s="80"/>
      <c r="JNB312" s="80"/>
      <c r="JNC312" s="80"/>
      <c r="JND312" s="80"/>
      <c r="JNE312" s="80"/>
      <c r="JNF312" s="80"/>
      <c r="JNG312" s="80"/>
      <c r="JNH312" s="80"/>
      <c r="JNI312" s="80"/>
      <c r="JNJ312" s="80"/>
      <c r="JNK312" s="80"/>
      <c r="JNL312" s="80"/>
      <c r="JNM312" s="80"/>
      <c r="JNN312" s="80"/>
      <c r="JNO312" s="80"/>
      <c r="JNP312" s="80"/>
      <c r="JNQ312" s="80"/>
      <c r="JNR312" s="80"/>
      <c r="JNS312" s="80"/>
      <c r="JNT312" s="80"/>
      <c r="JNU312" s="80"/>
      <c r="JNV312" s="80"/>
      <c r="JNW312" s="80"/>
      <c r="JNX312" s="80"/>
      <c r="JNY312" s="80"/>
      <c r="JNZ312" s="80"/>
      <c r="JOA312" s="80"/>
      <c r="JOB312" s="80"/>
      <c r="JOC312" s="80"/>
      <c r="JOD312" s="80"/>
      <c r="JOE312" s="80"/>
      <c r="JOF312" s="80"/>
      <c r="JOG312" s="80"/>
      <c r="JOH312" s="80"/>
      <c r="JOI312" s="80"/>
      <c r="JOJ312" s="80"/>
      <c r="JOK312" s="80"/>
      <c r="JOL312" s="80"/>
      <c r="JOM312" s="80"/>
      <c r="JON312" s="80"/>
      <c r="JOO312" s="80"/>
      <c r="JOP312" s="80"/>
      <c r="JOQ312" s="80"/>
      <c r="JOR312" s="80"/>
      <c r="JOS312" s="80"/>
      <c r="JOT312" s="80"/>
      <c r="JOU312" s="80"/>
      <c r="JOV312" s="80"/>
      <c r="JOW312" s="80"/>
      <c r="JOX312" s="80"/>
      <c r="JOY312" s="80"/>
      <c r="JOZ312" s="80"/>
      <c r="JPA312" s="80"/>
      <c r="JPB312" s="80"/>
      <c r="JPC312" s="80"/>
      <c r="JPD312" s="80"/>
      <c r="JPE312" s="80"/>
      <c r="JPF312" s="80"/>
      <c r="JPG312" s="80"/>
      <c r="JPH312" s="80"/>
      <c r="JPI312" s="80"/>
      <c r="JPJ312" s="80"/>
      <c r="JPK312" s="80"/>
      <c r="JPL312" s="80"/>
      <c r="JPM312" s="80"/>
      <c r="JPN312" s="80"/>
      <c r="JPO312" s="80"/>
      <c r="JPP312" s="80"/>
      <c r="JPQ312" s="80"/>
      <c r="JPR312" s="80"/>
      <c r="JPS312" s="80"/>
      <c r="JPT312" s="80"/>
      <c r="JPU312" s="80"/>
      <c r="JPV312" s="80"/>
      <c r="JPW312" s="80"/>
      <c r="JPX312" s="80"/>
      <c r="JPY312" s="80"/>
      <c r="JPZ312" s="80"/>
      <c r="JQA312" s="80"/>
      <c r="JQB312" s="80"/>
      <c r="JQC312" s="80"/>
      <c r="JQD312" s="80"/>
      <c r="JQE312" s="80"/>
      <c r="JQF312" s="80"/>
      <c r="JQG312" s="80"/>
      <c r="JQH312" s="80"/>
      <c r="JQI312" s="80"/>
      <c r="JQJ312" s="80"/>
      <c r="JQK312" s="80"/>
      <c r="JQL312" s="80"/>
      <c r="JQM312" s="80"/>
      <c r="JQN312" s="80"/>
      <c r="JQO312" s="80"/>
      <c r="JQP312" s="80"/>
      <c r="JQQ312" s="80"/>
      <c r="JQR312" s="80"/>
      <c r="JQS312" s="80"/>
      <c r="JQT312" s="80"/>
      <c r="JQU312" s="80"/>
      <c r="JQV312" s="80"/>
      <c r="JQW312" s="80"/>
      <c r="JQX312" s="80"/>
      <c r="JQY312" s="80"/>
      <c r="JQZ312" s="80"/>
      <c r="JRA312" s="80"/>
      <c r="JRB312" s="80"/>
      <c r="JRC312" s="80"/>
      <c r="JRD312" s="80"/>
      <c r="JRE312" s="80"/>
      <c r="JRF312" s="80"/>
      <c r="JRG312" s="80"/>
      <c r="JRH312" s="80"/>
      <c r="JRI312" s="80"/>
      <c r="JRJ312" s="80"/>
      <c r="JRK312" s="80"/>
      <c r="JRL312" s="80"/>
      <c r="JRM312" s="80"/>
      <c r="JRN312" s="80"/>
      <c r="JRO312" s="80"/>
      <c r="JRP312" s="80"/>
      <c r="JRQ312" s="80"/>
      <c r="JRR312" s="80"/>
      <c r="JRS312" s="80"/>
      <c r="JRT312" s="80"/>
      <c r="JRU312" s="80"/>
      <c r="JRV312" s="80"/>
      <c r="JRW312" s="80"/>
      <c r="JRX312" s="80"/>
      <c r="JRY312" s="80"/>
      <c r="JRZ312" s="80"/>
      <c r="JSA312" s="80"/>
      <c r="JSB312" s="80"/>
      <c r="JSC312" s="80"/>
      <c r="JSD312" s="80"/>
      <c r="JSE312" s="80"/>
      <c r="JSF312" s="80"/>
      <c r="JSG312" s="80"/>
      <c r="JSH312" s="80"/>
      <c r="JSI312" s="80"/>
      <c r="JSJ312" s="80"/>
      <c r="JSK312" s="80"/>
      <c r="JSL312" s="80"/>
      <c r="JSM312" s="80"/>
      <c r="JSN312" s="80"/>
      <c r="JSO312" s="80"/>
      <c r="JSP312" s="80"/>
      <c r="JSQ312" s="80"/>
      <c r="JSR312" s="80"/>
      <c r="JSS312" s="80"/>
      <c r="JST312" s="80"/>
      <c r="JSU312" s="80"/>
      <c r="JSV312" s="80"/>
      <c r="JSW312" s="80"/>
      <c r="JSX312" s="80"/>
      <c r="JSY312" s="80"/>
      <c r="JSZ312" s="80"/>
      <c r="JTA312" s="80"/>
      <c r="JTB312" s="80"/>
      <c r="JTC312" s="80"/>
      <c r="JTD312" s="80"/>
      <c r="JTE312" s="80"/>
      <c r="JTF312" s="80"/>
      <c r="JTG312" s="80"/>
      <c r="JTH312" s="80"/>
      <c r="JTI312" s="80"/>
      <c r="JTJ312" s="80"/>
      <c r="JTK312" s="80"/>
      <c r="JTL312" s="80"/>
      <c r="JTM312" s="80"/>
      <c r="JTN312" s="80"/>
      <c r="JTO312" s="80"/>
      <c r="JTP312" s="80"/>
      <c r="JTQ312" s="80"/>
      <c r="JTR312" s="80"/>
      <c r="JTS312" s="80"/>
      <c r="JTT312" s="80"/>
      <c r="JTU312" s="80"/>
      <c r="JTV312" s="80"/>
      <c r="JTW312" s="80"/>
      <c r="JTX312" s="80"/>
      <c r="JTY312" s="80"/>
      <c r="JTZ312" s="80"/>
      <c r="JUA312" s="80"/>
      <c r="JUB312" s="80"/>
      <c r="JUC312" s="80"/>
      <c r="JUD312" s="80"/>
      <c r="JUE312" s="80"/>
      <c r="JUF312" s="80"/>
      <c r="JUG312" s="80"/>
      <c r="JUH312" s="80"/>
      <c r="JUI312" s="80"/>
      <c r="JUJ312" s="80"/>
      <c r="JUK312" s="80"/>
      <c r="JUL312" s="80"/>
      <c r="JUM312" s="80"/>
      <c r="JUN312" s="80"/>
      <c r="JUO312" s="80"/>
      <c r="JUP312" s="80"/>
      <c r="JUQ312" s="80"/>
      <c r="JUR312" s="80"/>
      <c r="JUS312" s="80"/>
      <c r="JUT312" s="80"/>
      <c r="JUU312" s="80"/>
      <c r="JUV312" s="80"/>
      <c r="JUW312" s="80"/>
      <c r="JUX312" s="80"/>
      <c r="JUY312" s="80"/>
      <c r="JUZ312" s="80"/>
      <c r="JVA312" s="80"/>
      <c r="JVB312" s="80"/>
      <c r="JVC312" s="80"/>
      <c r="JVD312" s="80"/>
      <c r="JVE312" s="80"/>
      <c r="JVF312" s="80"/>
      <c r="JVG312" s="80"/>
      <c r="JVH312" s="80"/>
      <c r="JVI312" s="80"/>
      <c r="JVJ312" s="80"/>
      <c r="JVK312" s="80"/>
      <c r="JVL312" s="80"/>
      <c r="JVM312" s="80"/>
      <c r="JVN312" s="80"/>
      <c r="JVO312" s="80"/>
      <c r="JVP312" s="80"/>
      <c r="JVQ312" s="80"/>
      <c r="JVR312" s="80"/>
      <c r="JVS312" s="80"/>
      <c r="JVT312" s="80"/>
      <c r="JVU312" s="80"/>
      <c r="JVV312" s="80"/>
      <c r="JVW312" s="80"/>
      <c r="JVX312" s="80"/>
      <c r="JVY312" s="80"/>
      <c r="JVZ312" s="80"/>
      <c r="JWA312" s="80"/>
      <c r="JWB312" s="80"/>
      <c r="JWC312" s="80"/>
      <c r="JWD312" s="80"/>
      <c r="JWE312" s="80"/>
      <c r="JWF312" s="80"/>
      <c r="JWG312" s="80"/>
      <c r="JWH312" s="80"/>
      <c r="JWI312" s="80"/>
      <c r="JWJ312" s="80"/>
      <c r="JWK312" s="80"/>
      <c r="JWL312" s="80"/>
      <c r="JWM312" s="80"/>
      <c r="JWN312" s="80"/>
      <c r="JWO312" s="80"/>
      <c r="JWP312" s="80"/>
      <c r="JWQ312" s="80"/>
      <c r="JWR312" s="80"/>
      <c r="JWS312" s="80"/>
      <c r="JWT312" s="80"/>
      <c r="JWU312" s="80"/>
      <c r="JWV312" s="80"/>
      <c r="JWW312" s="80"/>
      <c r="JWX312" s="80"/>
      <c r="JWY312" s="80"/>
      <c r="JWZ312" s="80"/>
      <c r="JXA312" s="80"/>
      <c r="JXB312" s="80"/>
      <c r="JXC312" s="80"/>
      <c r="JXD312" s="80"/>
      <c r="JXE312" s="80"/>
      <c r="JXF312" s="80"/>
      <c r="JXG312" s="80"/>
      <c r="JXH312" s="80"/>
      <c r="JXI312" s="80"/>
      <c r="JXJ312" s="80"/>
      <c r="JXK312" s="80"/>
      <c r="JXL312" s="80"/>
      <c r="JXM312" s="80"/>
      <c r="JXN312" s="80"/>
      <c r="JXO312" s="80"/>
      <c r="JXP312" s="80"/>
      <c r="JXQ312" s="80"/>
      <c r="JXR312" s="80"/>
      <c r="JXS312" s="80"/>
      <c r="JXT312" s="80"/>
      <c r="JXU312" s="80"/>
      <c r="JXV312" s="80"/>
      <c r="JXW312" s="80"/>
      <c r="JXX312" s="80"/>
      <c r="JXY312" s="80"/>
      <c r="JXZ312" s="80"/>
      <c r="JYA312" s="80"/>
      <c r="JYB312" s="80"/>
      <c r="JYC312" s="80"/>
      <c r="JYD312" s="80"/>
      <c r="JYE312" s="80"/>
      <c r="JYF312" s="80"/>
      <c r="JYG312" s="80"/>
      <c r="JYH312" s="80"/>
      <c r="JYI312" s="80"/>
      <c r="JYJ312" s="80"/>
      <c r="JYK312" s="80"/>
      <c r="JYL312" s="80"/>
      <c r="JYM312" s="80"/>
      <c r="JYN312" s="80"/>
      <c r="JYO312" s="80"/>
      <c r="JYP312" s="80"/>
      <c r="JYQ312" s="80"/>
      <c r="JYR312" s="80"/>
      <c r="JYS312" s="80"/>
      <c r="JYT312" s="80"/>
      <c r="JYU312" s="80"/>
      <c r="JYV312" s="80"/>
      <c r="JYW312" s="80"/>
      <c r="JYX312" s="80"/>
      <c r="JYY312" s="80"/>
      <c r="JYZ312" s="80"/>
      <c r="JZA312" s="80"/>
      <c r="JZB312" s="80"/>
      <c r="JZC312" s="80"/>
      <c r="JZD312" s="80"/>
      <c r="JZE312" s="80"/>
      <c r="JZF312" s="80"/>
      <c r="JZG312" s="80"/>
      <c r="JZH312" s="80"/>
      <c r="JZI312" s="80"/>
      <c r="JZJ312" s="80"/>
      <c r="JZK312" s="80"/>
      <c r="JZL312" s="80"/>
      <c r="JZM312" s="80"/>
      <c r="JZN312" s="80"/>
      <c r="JZO312" s="80"/>
      <c r="JZP312" s="80"/>
      <c r="JZQ312" s="80"/>
      <c r="JZR312" s="80"/>
      <c r="JZS312" s="80"/>
      <c r="JZT312" s="80"/>
      <c r="JZU312" s="80"/>
      <c r="JZV312" s="80"/>
      <c r="JZW312" s="80"/>
      <c r="JZX312" s="80"/>
      <c r="JZY312" s="80"/>
      <c r="JZZ312" s="80"/>
      <c r="KAA312" s="80"/>
      <c r="KAB312" s="80"/>
      <c r="KAC312" s="80"/>
      <c r="KAD312" s="80"/>
      <c r="KAE312" s="80"/>
      <c r="KAF312" s="80"/>
      <c r="KAG312" s="80"/>
      <c r="KAH312" s="80"/>
      <c r="KAI312" s="80"/>
      <c r="KAJ312" s="80"/>
      <c r="KAK312" s="80"/>
      <c r="KAL312" s="80"/>
      <c r="KAM312" s="80"/>
      <c r="KAN312" s="80"/>
      <c r="KAO312" s="80"/>
      <c r="KAP312" s="80"/>
      <c r="KAQ312" s="80"/>
      <c r="KAR312" s="80"/>
      <c r="KAS312" s="80"/>
      <c r="KAT312" s="80"/>
      <c r="KAU312" s="80"/>
      <c r="KAV312" s="80"/>
      <c r="KAW312" s="80"/>
      <c r="KAX312" s="80"/>
      <c r="KAY312" s="80"/>
      <c r="KAZ312" s="80"/>
      <c r="KBA312" s="80"/>
      <c r="KBB312" s="80"/>
      <c r="KBC312" s="80"/>
      <c r="KBD312" s="80"/>
      <c r="KBE312" s="80"/>
      <c r="KBF312" s="80"/>
      <c r="KBG312" s="80"/>
      <c r="KBH312" s="80"/>
      <c r="KBI312" s="80"/>
      <c r="KBJ312" s="80"/>
      <c r="KBK312" s="80"/>
      <c r="KBL312" s="80"/>
      <c r="KBM312" s="80"/>
      <c r="KBN312" s="80"/>
      <c r="KBO312" s="80"/>
      <c r="KBP312" s="80"/>
      <c r="KBQ312" s="80"/>
      <c r="KBR312" s="80"/>
      <c r="KBS312" s="80"/>
      <c r="KBT312" s="80"/>
      <c r="KBU312" s="80"/>
      <c r="KBV312" s="80"/>
      <c r="KBW312" s="80"/>
      <c r="KBX312" s="80"/>
      <c r="KBY312" s="80"/>
      <c r="KBZ312" s="80"/>
      <c r="KCA312" s="80"/>
      <c r="KCB312" s="80"/>
      <c r="KCC312" s="80"/>
      <c r="KCD312" s="80"/>
      <c r="KCE312" s="80"/>
      <c r="KCF312" s="80"/>
      <c r="KCG312" s="80"/>
      <c r="KCH312" s="80"/>
      <c r="KCI312" s="80"/>
      <c r="KCJ312" s="80"/>
      <c r="KCK312" s="80"/>
      <c r="KCL312" s="80"/>
      <c r="KCM312" s="80"/>
      <c r="KCN312" s="80"/>
      <c r="KCO312" s="80"/>
      <c r="KCP312" s="80"/>
      <c r="KCQ312" s="80"/>
      <c r="KCR312" s="80"/>
      <c r="KCS312" s="80"/>
      <c r="KCT312" s="80"/>
      <c r="KCU312" s="80"/>
      <c r="KCV312" s="80"/>
      <c r="KCW312" s="80"/>
      <c r="KCX312" s="80"/>
      <c r="KCY312" s="80"/>
      <c r="KCZ312" s="80"/>
      <c r="KDA312" s="80"/>
      <c r="KDB312" s="80"/>
      <c r="KDC312" s="80"/>
      <c r="KDD312" s="80"/>
      <c r="KDE312" s="80"/>
      <c r="KDF312" s="80"/>
      <c r="KDG312" s="80"/>
      <c r="KDH312" s="80"/>
      <c r="KDI312" s="80"/>
      <c r="KDJ312" s="80"/>
      <c r="KDK312" s="80"/>
      <c r="KDL312" s="80"/>
      <c r="KDM312" s="80"/>
      <c r="KDN312" s="80"/>
      <c r="KDO312" s="80"/>
      <c r="KDP312" s="80"/>
      <c r="KDQ312" s="80"/>
      <c r="KDR312" s="80"/>
      <c r="KDS312" s="80"/>
      <c r="KDT312" s="80"/>
      <c r="KDU312" s="80"/>
      <c r="KDV312" s="80"/>
      <c r="KDW312" s="80"/>
      <c r="KDX312" s="80"/>
      <c r="KDY312" s="80"/>
      <c r="KDZ312" s="80"/>
      <c r="KEA312" s="80"/>
      <c r="KEB312" s="80"/>
      <c r="KEC312" s="80"/>
      <c r="KED312" s="80"/>
      <c r="KEE312" s="80"/>
      <c r="KEF312" s="80"/>
      <c r="KEG312" s="80"/>
      <c r="KEH312" s="80"/>
      <c r="KEI312" s="80"/>
      <c r="KEJ312" s="80"/>
      <c r="KEK312" s="80"/>
      <c r="KEL312" s="80"/>
      <c r="KEM312" s="80"/>
      <c r="KEN312" s="80"/>
      <c r="KEO312" s="80"/>
      <c r="KEP312" s="80"/>
      <c r="KEQ312" s="80"/>
      <c r="KER312" s="80"/>
      <c r="KES312" s="80"/>
      <c r="KET312" s="80"/>
      <c r="KEU312" s="80"/>
      <c r="KEV312" s="80"/>
      <c r="KEW312" s="80"/>
      <c r="KEX312" s="80"/>
      <c r="KEY312" s="80"/>
      <c r="KEZ312" s="80"/>
      <c r="KFA312" s="80"/>
      <c r="KFB312" s="80"/>
      <c r="KFC312" s="80"/>
      <c r="KFD312" s="80"/>
      <c r="KFE312" s="80"/>
      <c r="KFF312" s="80"/>
      <c r="KFG312" s="80"/>
      <c r="KFH312" s="80"/>
      <c r="KFI312" s="80"/>
      <c r="KFJ312" s="80"/>
      <c r="KFK312" s="80"/>
      <c r="KFL312" s="80"/>
      <c r="KFM312" s="80"/>
      <c r="KFN312" s="80"/>
      <c r="KFO312" s="80"/>
      <c r="KFP312" s="80"/>
      <c r="KFQ312" s="80"/>
      <c r="KFR312" s="80"/>
      <c r="KFS312" s="80"/>
      <c r="KFT312" s="80"/>
      <c r="KFU312" s="80"/>
      <c r="KFV312" s="80"/>
      <c r="KFW312" s="80"/>
      <c r="KFX312" s="80"/>
      <c r="KFY312" s="80"/>
      <c r="KFZ312" s="80"/>
      <c r="KGA312" s="80"/>
      <c r="KGB312" s="80"/>
      <c r="KGC312" s="80"/>
      <c r="KGD312" s="80"/>
      <c r="KGE312" s="80"/>
      <c r="KGF312" s="80"/>
      <c r="KGG312" s="80"/>
      <c r="KGH312" s="80"/>
      <c r="KGI312" s="80"/>
      <c r="KGJ312" s="80"/>
      <c r="KGK312" s="80"/>
      <c r="KGL312" s="80"/>
      <c r="KGM312" s="80"/>
      <c r="KGN312" s="80"/>
      <c r="KGO312" s="80"/>
      <c r="KGP312" s="80"/>
      <c r="KGQ312" s="80"/>
      <c r="KGR312" s="80"/>
      <c r="KGS312" s="80"/>
      <c r="KGT312" s="80"/>
      <c r="KGU312" s="80"/>
      <c r="KGV312" s="80"/>
      <c r="KGW312" s="80"/>
      <c r="KGX312" s="80"/>
      <c r="KGY312" s="80"/>
      <c r="KGZ312" s="80"/>
      <c r="KHA312" s="80"/>
      <c r="KHB312" s="80"/>
      <c r="KHC312" s="80"/>
      <c r="KHD312" s="80"/>
      <c r="KHE312" s="80"/>
      <c r="KHF312" s="80"/>
      <c r="KHG312" s="80"/>
      <c r="KHH312" s="80"/>
      <c r="KHI312" s="80"/>
      <c r="KHJ312" s="80"/>
      <c r="KHK312" s="80"/>
      <c r="KHL312" s="80"/>
      <c r="KHM312" s="80"/>
      <c r="KHN312" s="80"/>
      <c r="KHO312" s="80"/>
      <c r="KHP312" s="80"/>
      <c r="KHQ312" s="80"/>
      <c r="KHR312" s="80"/>
      <c r="KHS312" s="80"/>
      <c r="KHT312" s="80"/>
      <c r="KHU312" s="80"/>
      <c r="KHV312" s="80"/>
      <c r="KHW312" s="80"/>
      <c r="KHX312" s="80"/>
      <c r="KHY312" s="80"/>
      <c r="KHZ312" s="80"/>
      <c r="KIA312" s="80"/>
      <c r="KIB312" s="80"/>
      <c r="KIC312" s="80"/>
      <c r="KID312" s="80"/>
      <c r="KIE312" s="80"/>
      <c r="KIF312" s="80"/>
      <c r="KIG312" s="80"/>
      <c r="KIH312" s="80"/>
      <c r="KII312" s="80"/>
      <c r="KIJ312" s="80"/>
      <c r="KIK312" s="80"/>
      <c r="KIL312" s="80"/>
      <c r="KIM312" s="80"/>
      <c r="KIN312" s="80"/>
      <c r="KIO312" s="80"/>
      <c r="KIP312" s="80"/>
      <c r="KIQ312" s="80"/>
      <c r="KIR312" s="80"/>
      <c r="KIS312" s="80"/>
      <c r="KIT312" s="80"/>
      <c r="KIU312" s="80"/>
      <c r="KIV312" s="80"/>
      <c r="KIW312" s="80"/>
      <c r="KIX312" s="80"/>
      <c r="KIY312" s="80"/>
      <c r="KIZ312" s="80"/>
      <c r="KJA312" s="80"/>
      <c r="KJB312" s="80"/>
      <c r="KJC312" s="80"/>
      <c r="KJD312" s="80"/>
      <c r="KJE312" s="80"/>
      <c r="KJF312" s="80"/>
      <c r="KJG312" s="80"/>
      <c r="KJH312" s="80"/>
      <c r="KJI312" s="80"/>
      <c r="KJJ312" s="80"/>
      <c r="KJK312" s="80"/>
      <c r="KJL312" s="80"/>
      <c r="KJM312" s="80"/>
      <c r="KJN312" s="80"/>
      <c r="KJO312" s="80"/>
      <c r="KJP312" s="80"/>
      <c r="KJQ312" s="80"/>
      <c r="KJR312" s="80"/>
      <c r="KJS312" s="80"/>
      <c r="KJT312" s="80"/>
      <c r="KJU312" s="80"/>
      <c r="KJV312" s="80"/>
      <c r="KJW312" s="80"/>
      <c r="KJX312" s="80"/>
      <c r="KJY312" s="80"/>
      <c r="KJZ312" s="80"/>
      <c r="KKA312" s="80"/>
      <c r="KKB312" s="80"/>
      <c r="KKC312" s="80"/>
      <c r="KKD312" s="80"/>
      <c r="KKE312" s="80"/>
      <c r="KKF312" s="80"/>
      <c r="KKG312" s="80"/>
      <c r="KKH312" s="80"/>
      <c r="KKI312" s="80"/>
      <c r="KKJ312" s="80"/>
      <c r="KKK312" s="80"/>
      <c r="KKL312" s="80"/>
      <c r="KKM312" s="80"/>
      <c r="KKN312" s="80"/>
      <c r="KKO312" s="80"/>
      <c r="KKP312" s="80"/>
      <c r="KKQ312" s="80"/>
      <c r="KKR312" s="80"/>
      <c r="KKS312" s="80"/>
      <c r="KKT312" s="80"/>
      <c r="KKU312" s="80"/>
      <c r="KKV312" s="80"/>
      <c r="KKW312" s="80"/>
      <c r="KKX312" s="80"/>
      <c r="KKY312" s="80"/>
      <c r="KKZ312" s="80"/>
      <c r="KLA312" s="80"/>
      <c r="KLB312" s="80"/>
      <c r="KLC312" s="80"/>
      <c r="KLD312" s="80"/>
      <c r="KLE312" s="80"/>
      <c r="KLF312" s="80"/>
      <c r="KLG312" s="80"/>
      <c r="KLH312" s="80"/>
      <c r="KLI312" s="80"/>
      <c r="KLJ312" s="80"/>
      <c r="KLK312" s="80"/>
      <c r="KLL312" s="80"/>
      <c r="KLM312" s="80"/>
      <c r="KLN312" s="80"/>
      <c r="KLO312" s="80"/>
      <c r="KLP312" s="80"/>
      <c r="KLQ312" s="80"/>
      <c r="KLR312" s="80"/>
      <c r="KLS312" s="80"/>
      <c r="KLT312" s="80"/>
      <c r="KLU312" s="80"/>
      <c r="KLV312" s="80"/>
      <c r="KLW312" s="80"/>
      <c r="KLX312" s="80"/>
      <c r="KLY312" s="80"/>
      <c r="KLZ312" s="80"/>
      <c r="KMA312" s="80"/>
      <c r="KMB312" s="80"/>
      <c r="KMC312" s="80"/>
      <c r="KMD312" s="80"/>
      <c r="KME312" s="80"/>
      <c r="KMF312" s="80"/>
      <c r="KMG312" s="80"/>
      <c r="KMH312" s="80"/>
      <c r="KMI312" s="80"/>
      <c r="KMJ312" s="80"/>
      <c r="KMK312" s="80"/>
      <c r="KML312" s="80"/>
      <c r="KMM312" s="80"/>
      <c r="KMN312" s="80"/>
      <c r="KMO312" s="80"/>
      <c r="KMP312" s="80"/>
      <c r="KMQ312" s="80"/>
      <c r="KMR312" s="80"/>
      <c r="KMS312" s="80"/>
      <c r="KMT312" s="80"/>
      <c r="KMU312" s="80"/>
      <c r="KMV312" s="80"/>
      <c r="KMW312" s="80"/>
      <c r="KMX312" s="80"/>
      <c r="KMY312" s="80"/>
      <c r="KMZ312" s="80"/>
      <c r="KNA312" s="80"/>
      <c r="KNB312" s="80"/>
      <c r="KNC312" s="80"/>
      <c r="KND312" s="80"/>
      <c r="KNE312" s="80"/>
      <c r="KNF312" s="80"/>
      <c r="KNG312" s="80"/>
      <c r="KNH312" s="80"/>
      <c r="KNI312" s="80"/>
      <c r="KNJ312" s="80"/>
      <c r="KNK312" s="80"/>
      <c r="KNL312" s="80"/>
      <c r="KNM312" s="80"/>
      <c r="KNN312" s="80"/>
      <c r="KNO312" s="80"/>
      <c r="KNP312" s="80"/>
      <c r="KNQ312" s="80"/>
      <c r="KNR312" s="80"/>
      <c r="KNS312" s="80"/>
      <c r="KNT312" s="80"/>
      <c r="KNU312" s="80"/>
      <c r="KNV312" s="80"/>
      <c r="KNW312" s="80"/>
      <c r="KNX312" s="80"/>
      <c r="KNY312" s="80"/>
      <c r="KNZ312" s="80"/>
      <c r="KOA312" s="80"/>
      <c r="KOB312" s="80"/>
      <c r="KOC312" s="80"/>
      <c r="KOD312" s="80"/>
      <c r="KOE312" s="80"/>
      <c r="KOF312" s="80"/>
      <c r="KOG312" s="80"/>
      <c r="KOH312" s="80"/>
      <c r="KOI312" s="80"/>
      <c r="KOJ312" s="80"/>
      <c r="KOK312" s="80"/>
      <c r="KOL312" s="80"/>
      <c r="KOM312" s="80"/>
      <c r="KON312" s="80"/>
      <c r="KOO312" s="80"/>
      <c r="KOP312" s="80"/>
      <c r="KOQ312" s="80"/>
      <c r="KOR312" s="80"/>
      <c r="KOS312" s="80"/>
      <c r="KOT312" s="80"/>
      <c r="KOU312" s="80"/>
      <c r="KOV312" s="80"/>
      <c r="KOW312" s="80"/>
      <c r="KOX312" s="80"/>
      <c r="KOY312" s="80"/>
      <c r="KOZ312" s="80"/>
      <c r="KPA312" s="80"/>
      <c r="KPB312" s="80"/>
      <c r="KPC312" s="80"/>
      <c r="KPD312" s="80"/>
      <c r="KPE312" s="80"/>
      <c r="KPF312" s="80"/>
      <c r="KPG312" s="80"/>
      <c r="KPH312" s="80"/>
      <c r="KPI312" s="80"/>
      <c r="KPJ312" s="80"/>
      <c r="KPK312" s="80"/>
      <c r="KPL312" s="80"/>
      <c r="KPM312" s="80"/>
      <c r="KPN312" s="80"/>
      <c r="KPO312" s="80"/>
      <c r="KPP312" s="80"/>
      <c r="KPQ312" s="80"/>
      <c r="KPR312" s="80"/>
      <c r="KPS312" s="80"/>
      <c r="KPT312" s="80"/>
      <c r="KPU312" s="80"/>
      <c r="KPV312" s="80"/>
      <c r="KPW312" s="80"/>
      <c r="KPX312" s="80"/>
      <c r="KPY312" s="80"/>
      <c r="KPZ312" s="80"/>
      <c r="KQA312" s="80"/>
      <c r="KQB312" s="80"/>
      <c r="KQC312" s="80"/>
      <c r="KQD312" s="80"/>
      <c r="KQE312" s="80"/>
      <c r="KQF312" s="80"/>
      <c r="KQG312" s="80"/>
      <c r="KQH312" s="80"/>
      <c r="KQI312" s="80"/>
      <c r="KQJ312" s="80"/>
      <c r="KQK312" s="80"/>
      <c r="KQL312" s="80"/>
      <c r="KQM312" s="80"/>
      <c r="KQN312" s="80"/>
      <c r="KQO312" s="80"/>
      <c r="KQP312" s="80"/>
      <c r="KQQ312" s="80"/>
      <c r="KQR312" s="80"/>
      <c r="KQS312" s="80"/>
      <c r="KQT312" s="80"/>
      <c r="KQU312" s="80"/>
      <c r="KQV312" s="80"/>
      <c r="KQW312" s="80"/>
      <c r="KQX312" s="80"/>
      <c r="KQY312" s="80"/>
      <c r="KQZ312" s="80"/>
      <c r="KRA312" s="80"/>
      <c r="KRB312" s="80"/>
      <c r="KRC312" s="80"/>
      <c r="KRD312" s="80"/>
      <c r="KRE312" s="80"/>
      <c r="KRF312" s="80"/>
      <c r="KRG312" s="80"/>
      <c r="KRH312" s="80"/>
      <c r="KRI312" s="80"/>
      <c r="KRJ312" s="80"/>
      <c r="KRK312" s="80"/>
      <c r="KRL312" s="80"/>
      <c r="KRM312" s="80"/>
      <c r="KRN312" s="80"/>
      <c r="KRO312" s="80"/>
      <c r="KRP312" s="80"/>
      <c r="KRQ312" s="80"/>
      <c r="KRR312" s="80"/>
      <c r="KRS312" s="80"/>
      <c r="KRT312" s="80"/>
      <c r="KRU312" s="80"/>
      <c r="KRV312" s="80"/>
      <c r="KRW312" s="80"/>
      <c r="KRX312" s="80"/>
      <c r="KRY312" s="80"/>
      <c r="KRZ312" s="80"/>
      <c r="KSA312" s="80"/>
      <c r="KSB312" s="80"/>
      <c r="KSC312" s="80"/>
      <c r="KSD312" s="80"/>
      <c r="KSE312" s="80"/>
      <c r="KSF312" s="80"/>
      <c r="KSG312" s="80"/>
      <c r="KSH312" s="80"/>
      <c r="KSI312" s="80"/>
      <c r="KSJ312" s="80"/>
      <c r="KSK312" s="80"/>
      <c r="KSL312" s="80"/>
      <c r="KSM312" s="80"/>
      <c r="KSN312" s="80"/>
      <c r="KSO312" s="80"/>
      <c r="KSP312" s="80"/>
      <c r="KSQ312" s="80"/>
      <c r="KSR312" s="80"/>
      <c r="KSS312" s="80"/>
      <c r="KST312" s="80"/>
      <c r="KSU312" s="80"/>
      <c r="KSV312" s="80"/>
      <c r="KSW312" s="80"/>
      <c r="KSX312" s="80"/>
      <c r="KSY312" s="80"/>
      <c r="KSZ312" s="80"/>
      <c r="KTA312" s="80"/>
      <c r="KTB312" s="80"/>
      <c r="KTC312" s="80"/>
      <c r="KTD312" s="80"/>
      <c r="KTE312" s="80"/>
      <c r="KTF312" s="80"/>
      <c r="KTG312" s="80"/>
      <c r="KTH312" s="80"/>
      <c r="KTI312" s="80"/>
      <c r="KTJ312" s="80"/>
      <c r="KTK312" s="80"/>
      <c r="KTL312" s="80"/>
      <c r="KTM312" s="80"/>
      <c r="KTN312" s="80"/>
      <c r="KTO312" s="80"/>
      <c r="KTP312" s="80"/>
      <c r="KTQ312" s="80"/>
      <c r="KTR312" s="80"/>
      <c r="KTS312" s="80"/>
      <c r="KTT312" s="80"/>
      <c r="KTU312" s="80"/>
      <c r="KTV312" s="80"/>
      <c r="KTW312" s="80"/>
      <c r="KTX312" s="80"/>
      <c r="KTY312" s="80"/>
      <c r="KTZ312" s="80"/>
      <c r="KUA312" s="80"/>
      <c r="KUB312" s="80"/>
      <c r="KUC312" s="80"/>
      <c r="KUD312" s="80"/>
      <c r="KUE312" s="80"/>
      <c r="KUF312" s="80"/>
      <c r="KUG312" s="80"/>
      <c r="KUH312" s="80"/>
      <c r="KUI312" s="80"/>
      <c r="KUJ312" s="80"/>
      <c r="KUK312" s="80"/>
      <c r="KUL312" s="80"/>
      <c r="KUM312" s="80"/>
      <c r="KUN312" s="80"/>
      <c r="KUO312" s="80"/>
      <c r="KUP312" s="80"/>
      <c r="KUQ312" s="80"/>
      <c r="KUR312" s="80"/>
      <c r="KUS312" s="80"/>
      <c r="KUT312" s="80"/>
      <c r="KUU312" s="80"/>
      <c r="KUV312" s="80"/>
      <c r="KUW312" s="80"/>
      <c r="KUX312" s="80"/>
      <c r="KUY312" s="80"/>
      <c r="KUZ312" s="80"/>
      <c r="KVA312" s="80"/>
      <c r="KVB312" s="80"/>
      <c r="KVC312" s="80"/>
      <c r="KVD312" s="80"/>
      <c r="KVE312" s="80"/>
      <c r="KVF312" s="80"/>
      <c r="KVG312" s="80"/>
      <c r="KVH312" s="80"/>
      <c r="KVI312" s="80"/>
      <c r="KVJ312" s="80"/>
      <c r="KVK312" s="80"/>
      <c r="KVL312" s="80"/>
      <c r="KVM312" s="80"/>
      <c r="KVN312" s="80"/>
      <c r="KVO312" s="80"/>
      <c r="KVP312" s="80"/>
      <c r="KVQ312" s="80"/>
      <c r="KVR312" s="80"/>
      <c r="KVS312" s="80"/>
      <c r="KVT312" s="80"/>
      <c r="KVU312" s="80"/>
      <c r="KVV312" s="80"/>
      <c r="KVW312" s="80"/>
      <c r="KVX312" s="80"/>
      <c r="KVY312" s="80"/>
      <c r="KVZ312" s="80"/>
      <c r="KWA312" s="80"/>
      <c r="KWB312" s="80"/>
      <c r="KWC312" s="80"/>
      <c r="KWD312" s="80"/>
      <c r="KWE312" s="80"/>
      <c r="KWF312" s="80"/>
      <c r="KWG312" s="80"/>
      <c r="KWH312" s="80"/>
      <c r="KWI312" s="80"/>
      <c r="KWJ312" s="80"/>
      <c r="KWK312" s="80"/>
      <c r="KWL312" s="80"/>
      <c r="KWM312" s="80"/>
      <c r="KWN312" s="80"/>
      <c r="KWO312" s="80"/>
      <c r="KWP312" s="80"/>
      <c r="KWQ312" s="80"/>
      <c r="KWR312" s="80"/>
      <c r="KWS312" s="80"/>
      <c r="KWT312" s="80"/>
      <c r="KWU312" s="80"/>
      <c r="KWV312" s="80"/>
      <c r="KWW312" s="80"/>
      <c r="KWX312" s="80"/>
      <c r="KWY312" s="80"/>
      <c r="KWZ312" s="80"/>
      <c r="KXA312" s="80"/>
      <c r="KXB312" s="80"/>
      <c r="KXC312" s="80"/>
      <c r="KXD312" s="80"/>
      <c r="KXE312" s="80"/>
      <c r="KXF312" s="80"/>
      <c r="KXG312" s="80"/>
      <c r="KXH312" s="80"/>
      <c r="KXI312" s="80"/>
      <c r="KXJ312" s="80"/>
      <c r="KXK312" s="80"/>
      <c r="KXL312" s="80"/>
      <c r="KXM312" s="80"/>
      <c r="KXN312" s="80"/>
      <c r="KXO312" s="80"/>
      <c r="KXP312" s="80"/>
      <c r="KXQ312" s="80"/>
      <c r="KXR312" s="80"/>
      <c r="KXS312" s="80"/>
      <c r="KXT312" s="80"/>
      <c r="KXU312" s="80"/>
      <c r="KXV312" s="80"/>
      <c r="KXW312" s="80"/>
      <c r="KXX312" s="80"/>
      <c r="KXY312" s="80"/>
      <c r="KXZ312" s="80"/>
      <c r="KYA312" s="80"/>
      <c r="KYB312" s="80"/>
      <c r="KYC312" s="80"/>
      <c r="KYD312" s="80"/>
      <c r="KYE312" s="80"/>
      <c r="KYF312" s="80"/>
      <c r="KYG312" s="80"/>
      <c r="KYH312" s="80"/>
      <c r="KYI312" s="80"/>
      <c r="KYJ312" s="80"/>
      <c r="KYK312" s="80"/>
      <c r="KYL312" s="80"/>
      <c r="KYM312" s="80"/>
      <c r="KYN312" s="80"/>
      <c r="KYO312" s="80"/>
      <c r="KYP312" s="80"/>
      <c r="KYQ312" s="80"/>
      <c r="KYR312" s="80"/>
      <c r="KYS312" s="80"/>
      <c r="KYT312" s="80"/>
      <c r="KYU312" s="80"/>
      <c r="KYV312" s="80"/>
      <c r="KYW312" s="80"/>
      <c r="KYX312" s="80"/>
      <c r="KYY312" s="80"/>
      <c r="KYZ312" s="80"/>
      <c r="KZA312" s="80"/>
      <c r="KZB312" s="80"/>
      <c r="KZC312" s="80"/>
      <c r="KZD312" s="80"/>
      <c r="KZE312" s="80"/>
      <c r="KZF312" s="80"/>
      <c r="KZG312" s="80"/>
      <c r="KZH312" s="80"/>
      <c r="KZI312" s="80"/>
      <c r="KZJ312" s="80"/>
      <c r="KZK312" s="80"/>
      <c r="KZL312" s="80"/>
      <c r="KZM312" s="80"/>
      <c r="KZN312" s="80"/>
      <c r="KZO312" s="80"/>
      <c r="KZP312" s="80"/>
      <c r="KZQ312" s="80"/>
      <c r="KZR312" s="80"/>
      <c r="KZS312" s="80"/>
      <c r="KZT312" s="80"/>
      <c r="KZU312" s="80"/>
      <c r="KZV312" s="80"/>
      <c r="KZW312" s="80"/>
      <c r="KZX312" s="80"/>
      <c r="KZY312" s="80"/>
      <c r="KZZ312" s="80"/>
      <c r="LAA312" s="80"/>
      <c r="LAB312" s="80"/>
      <c r="LAC312" s="80"/>
      <c r="LAD312" s="80"/>
      <c r="LAE312" s="80"/>
      <c r="LAF312" s="80"/>
      <c r="LAG312" s="80"/>
      <c r="LAH312" s="80"/>
      <c r="LAI312" s="80"/>
      <c r="LAJ312" s="80"/>
      <c r="LAK312" s="80"/>
      <c r="LAL312" s="80"/>
      <c r="LAM312" s="80"/>
      <c r="LAN312" s="80"/>
      <c r="LAO312" s="80"/>
      <c r="LAP312" s="80"/>
      <c r="LAQ312" s="80"/>
      <c r="LAR312" s="80"/>
      <c r="LAS312" s="80"/>
      <c r="LAT312" s="80"/>
      <c r="LAU312" s="80"/>
      <c r="LAV312" s="80"/>
      <c r="LAW312" s="80"/>
      <c r="LAX312" s="80"/>
      <c r="LAY312" s="80"/>
      <c r="LAZ312" s="80"/>
      <c r="LBA312" s="80"/>
      <c r="LBB312" s="80"/>
      <c r="LBC312" s="80"/>
      <c r="LBD312" s="80"/>
      <c r="LBE312" s="80"/>
      <c r="LBF312" s="80"/>
      <c r="LBG312" s="80"/>
      <c r="LBH312" s="80"/>
      <c r="LBI312" s="80"/>
      <c r="LBJ312" s="80"/>
      <c r="LBK312" s="80"/>
      <c r="LBL312" s="80"/>
      <c r="LBM312" s="80"/>
      <c r="LBN312" s="80"/>
      <c r="LBO312" s="80"/>
      <c r="LBP312" s="80"/>
      <c r="LBQ312" s="80"/>
      <c r="LBR312" s="80"/>
      <c r="LBS312" s="80"/>
      <c r="LBT312" s="80"/>
      <c r="LBU312" s="80"/>
      <c r="LBV312" s="80"/>
      <c r="LBW312" s="80"/>
      <c r="LBX312" s="80"/>
      <c r="LBY312" s="80"/>
      <c r="LBZ312" s="80"/>
      <c r="LCA312" s="80"/>
      <c r="LCB312" s="80"/>
      <c r="LCC312" s="80"/>
      <c r="LCD312" s="80"/>
      <c r="LCE312" s="80"/>
      <c r="LCF312" s="80"/>
      <c r="LCG312" s="80"/>
      <c r="LCH312" s="80"/>
      <c r="LCI312" s="80"/>
      <c r="LCJ312" s="80"/>
      <c r="LCK312" s="80"/>
      <c r="LCL312" s="80"/>
      <c r="LCM312" s="80"/>
      <c r="LCN312" s="80"/>
      <c r="LCO312" s="80"/>
      <c r="LCP312" s="80"/>
      <c r="LCQ312" s="80"/>
      <c r="LCR312" s="80"/>
      <c r="LCS312" s="80"/>
      <c r="LCT312" s="80"/>
      <c r="LCU312" s="80"/>
      <c r="LCV312" s="80"/>
      <c r="LCW312" s="80"/>
      <c r="LCX312" s="80"/>
      <c r="LCY312" s="80"/>
      <c r="LCZ312" s="80"/>
      <c r="LDA312" s="80"/>
      <c r="LDB312" s="80"/>
      <c r="LDC312" s="80"/>
      <c r="LDD312" s="80"/>
      <c r="LDE312" s="80"/>
      <c r="LDF312" s="80"/>
      <c r="LDG312" s="80"/>
      <c r="LDH312" s="80"/>
      <c r="LDI312" s="80"/>
      <c r="LDJ312" s="80"/>
      <c r="LDK312" s="80"/>
      <c r="LDL312" s="80"/>
      <c r="LDM312" s="80"/>
      <c r="LDN312" s="80"/>
      <c r="LDO312" s="80"/>
      <c r="LDP312" s="80"/>
      <c r="LDQ312" s="80"/>
      <c r="LDR312" s="80"/>
      <c r="LDS312" s="80"/>
      <c r="LDT312" s="80"/>
      <c r="LDU312" s="80"/>
      <c r="LDV312" s="80"/>
      <c r="LDW312" s="80"/>
      <c r="LDX312" s="80"/>
      <c r="LDY312" s="80"/>
      <c r="LDZ312" s="80"/>
      <c r="LEA312" s="80"/>
      <c r="LEB312" s="80"/>
      <c r="LEC312" s="80"/>
      <c r="LED312" s="80"/>
      <c r="LEE312" s="80"/>
      <c r="LEF312" s="80"/>
      <c r="LEG312" s="80"/>
      <c r="LEH312" s="80"/>
      <c r="LEI312" s="80"/>
      <c r="LEJ312" s="80"/>
      <c r="LEK312" s="80"/>
      <c r="LEL312" s="80"/>
      <c r="LEM312" s="80"/>
      <c r="LEN312" s="80"/>
      <c r="LEO312" s="80"/>
      <c r="LEP312" s="80"/>
      <c r="LEQ312" s="80"/>
      <c r="LER312" s="80"/>
      <c r="LES312" s="80"/>
      <c r="LET312" s="80"/>
      <c r="LEU312" s="80"/>
      <c r="LEV312" s="80"/>
      <c r="LEW312" s="80"/>
      <c r="LEX312" s="80"/>
      <c r="LEY312" s="80"/>
      <c r="LEZ312" s="80"/>
      <c r="LFA312" s="80"/>
      <c r="LFB312" s="80"/>
      <c r="LFC312" s="80"/>
      <c r="LFD312" s="80"/>
      <c r="LFE312" s="80"/>
      <c r="LFF312" s="80"/>
      <c r="LFG312" s="80"/>
      <c r="LFH312" s="80"/>
      <c r="LFI312" s="80"/>
      <c r="LFJ312" s="80"/>
      <c r="LFK312" s="80"/>
      <c r="LFL312" s="80"/>
      <c r="LFM312" s="80"/>
      <c r="LFN312" s="80"/>
      <c r="LFO312" s="80"/>
      <c r="LFP312" s="80"/>
      <c r="LFQ312" s="80"/>
      <c r="LFR312" s="80"/>
      <c r="LFS312" s="80"/>
      <c r="LFT312" s="80"/>
      <c r="LFU312" s="80"/>
      <c r="LFV312" s="80"/>
      <c r="LFW312" s="80"/>
      <c r="LFX312" s="80"/>
      <c r="LFY312" s="80"/>
      <c r="LFZ312" s="80"/>
      <c r="LGA312" s="80"/>
      <c r="LGB312" s="80"/>
      <c r="LGC312" s="80"/>
      <c r="LGD312" s="80"/>
      <c r="LGE312" s="80"/>
      <c r="LGF312" s="80"/>
      <c r="LGG312" s="80"/>
      <c r="LGH312" s="80"/>
      <c r="LGI312" s="80"/>
      <c r="LGJ312" s="80"/>
      <c r="LGK312" s="80"/>
      <c r="LGL312" s="80"/>
      <c r="LGM312" s="80"/>
      <c r="LGN312" s="80"/>
      <c r="LGO312" s="80"/>
      <c r="LGP312" s="80"/>
      <c r="LGQ312" s="80"/>
      <c r="LGR312" s="80"/>
      <c r="LGS312" s="80"/>
      <c r="LGT312" s="80"/>
      <c r="LGU312" s="80"/>
      <c r="LGV312" s="80"/>
      <c r="LGW312" s="80"/>
      <c r="LGX312" s="80"/>
      <c r="LGY312" s="80"/>
      <c r="LGZ312" s="80"/>
      <c r="LHA312" s="80"/>
      <c r="LHB312" s="80"/>
      <c r="LHC312" s="80"/>
      <c r="LHD312" s="80"/>
      <c r="LHE312" s="80"/>
      <c r="LHF312" s="80"/>
      <c r="LHG312" s="80"/>
      <c r="LHH312" s="80"/>
      <c r="LHI312" s="80"/>
      <c r="LHJ312" s="80"/>
      <c r="LHK312" s="80"/>
      <c r="LHL312" s="80"/>
      <c r="LHM312" s="80"/>
      <c r="LHN312" s="80"/>
      <c r="LHO312" s="80"/>
      <c r="LHP312" s="80"/>
      <c r="LHQ312" s="80"/>
      <c r="LHR312" s="80"/>
      <c r="LHS312" s="80"/>
      <c r="LHT312" s="80"/>
      <c r="LHU312" s="80"/>
      <c r="LHV312" s="80"/>
      <c r="LHW312" s="80"/>
      <c r="LHX312" s="80"/>
      <c r="LHY312" s="80"/>
      <c r="LHZ312" s="80"/>
      <c r="LIA312" s="80"/>
      <c r="LIB312" s="80"/>
      <c r="LIC312" s="80"/>
      <c r="LID312" s="80"/>
      <c r="LIE312" s="80"/>
      <c r="LIF312" s="80"/>
      <c r="LIG312" s="80"/>
      <c r="LIH312" s="80"/>
      <c r="LII312" s="80"/>
      <c r="LIJ312" s="80"/>
      <c r="LIK312" s="80"/>
      <c r="LIL312" s="80"/>
      <c r="LIM312" s="80"/>
      <c r="LIN312" s="80"/>
      <c r="LIO312" s="80"/>
      <c r="LIP312" s="80"/>
      <c r="LIQ312" s="80"/>
      <c r="LIR312" s="80"/>
      <c r="LIS312" s="80"/>
      <c r="LIT312" s="80"/>
      <c r="LIU312" s="80"/>
      <c r="LIV312" s="80"/>
      <c r="LIW312" s="80"/>
      <c r="LIX312" s="80"/>
      <c r="LIY312" s="80"/>
      <c r="LIZ312" s="80"/>
      <c r="LJA312" s="80"/>
      <c r="LJB312" s="80"/>
      <c r="LJC312" s="80"/>
      <c r="LJD312" s="80"/>
      <c r="LJE312" s="80"/>
      <c r="LJF312" s="80"/>
      <c r="LJG312" s="80"/>
      <c r="LJH312" s="80"/>
      <c r="LJI312" s="80"/>
      <c r="LJJ312" s="80"/>
      <c r="LJK312" s="80"/>
      <c r="LJL312" s="80"/>
      <c r="LJM312" s="80"/>
      <c r="LJN312" s="80"/>
      <c r="LJO312" s="80"/>
      <c r="LJP312" s="80"/>
      <c r="LJQ312" s="80"/>
      <c r="LJR312" s="80"/>
      <c r="LJS312" s="80"/>
      <c r="LJT312" s="80"/>
      <c r="LJU312" s="80"/>
      <c r="LJV312" s="80"/>
      <c r="LJW312" s="80"/>
      <c r="LJX312" s="80"/>
      <c r="LJY312" s="80"/>
      <c r="LJZ312" s="80"/>
      <c r="LKA312" s="80"/>
      <c r="LKB312" s="80"/>
      <c r="LKC312" s="80"/>
      <c r="LKD312" s="80"/>
      <c r="LKE312" s="80"/>
      <c r="LKF312" s="80"/>
      <c r="LKG312" s="80"/>
      <c r="LKH312" s="80"/>
      <c r="LKI312" s="80"/>
      <c r="LKJ312" s="80"/>
      <c r="LKK312" s="80"/>
      <c r="LKL312" s="80"/>
      <c r="LKM312" s="80"/>
      <c r="LKN312" s="80"/>
      <c r="LKO312" s="80"/>
      <c r="LKP312" s="80"/>
      <c r="LKQ312" s="80"/>
      <c r="LKR312" s="80"/>
      <c r="LKS312" s="80"/>
      <c r="LKT312" s="80"/>
      <c r="LKU312" s="80"/>
      <c r="LKV312" s="80"/>
      <c r="LKW312" s="80"/>
      <c r="LKX312" s="80"/>
      <c r="LKY312" s="80"/>
      <c r="LKZ312" s="80"/>
      <c r="LLA312" s="80"/>
      <c r="LLB312" s="80"/>
      <c r="LLC312" s="80"/>
      <c r="LLD312" s="80"/>
      <c r="LLE312" s="80"/>
      <c r="LLF312" s="80"/>
      <c r="LLG312" s="80"/>
      <c r="LLH312" s="80"/>
      <c r="LLI312" s="80"/>
      <c r="LLJ312" s="80"/>
      <c r="LLK312" s="80"/>
      <c r="LLL312" s="80"/>
      <c r="LLM312" s="80"/>
      <c r="LLN312" s="80"/>
      <c r="LLO312" s="80"/>
      <c r="LLP312" s="80"/>
      <c r="LLQ312" s="80"/>
      <c r="LLR312" s="80"/>
      <c r="LLS312" s="80"/>
      <c r="LLT312" s="80"/>
      <c r="LLU312" s="80"/>
      <c r="LLV312" s="80"/>
      <c r="LLW312" s="80"/>
      <c r="LLX312" s="80"/>
      <c r="LLY312" s="80"/>
      <c r="LLZ312" s="80"/>
      <c r="LMA312" s="80"/>
      <c r="LMB312" s="80"/>
      <c r="LMC312" s="80"/>
      <c r="LMD312" s="80"/>
      <c r="LME312" s="80"/>
      <c r="LMF312" s="80"/>
      <c r="LMG312" s="80"/>
      <c r="LMH312" s="80"/>
      <c r="LMI312" s="80"/>
      <c r="LMJ312" s="80"/>
      <c r="LMK312" s="80"/>
      <c r="LML312" s="80"/>
      <c r="LMM312" s="80"/>
      <c r="LMN312" s="80"/>
      <c r="LMO312" s="80"/>
      <c r="LMP312" s="80"/>
      <c r="LMQ312" s="80"/>
      <c r="LMR312" s="80"/>
      <c r="LMS312" s="80"/>
      <c r="LMT312" s="80"/>
      <c r="LMU312" s="80"/>
      <c r="LMV312" s="80"/>
      <c r="LMW312" s="80"/>
      <c r="LMX312" s="80"/>
      <c r="LMY312" s="80"/>
      <c r="LMZ312" s="80"/>
      <c r="LNA312" s="80"/>
      <c r="LNB312" s="80"/>
      <c r="LNC312" s="80"/>
      <c r="LND312" s="80"/>
      <c r="LNE312" s="80"/>
      <c r="LNF312" s="80"/>
      <c r="LNG312" s="80"/>
      <c r="LNH312" s="80"/>
      <c r="LNI312" s="80"/>
      <c r="LNJ312" s="80"/>
      <c r="LNK312" s="80"/>
      <c r="LNL312" s="80"/>
      <c r="LNM312" s="80"/>
      <c r="LNN312" s="80"/>
      <c r="LNO312" s="80"/>
      <c r="LNP312" s="80"/>
      <c r="LNQ312" s="80"/>
      <c r="LNR312" s="80"/>
      <c r="LNS312" s="80"/>
      <c r="LNT312" s="80"/>
      <c r="LNU312" s="80"/>
      <c r="LNV312" s="80"/>
      <c r="LNW312" s="80"/>
      <c r="LNX312" s="80"/>
      <c r="LNY312" s="80"/>
      <c r="LNZ312" s="80"/>
      <c r="LOA312" s="80"/>
      <c r="LOB312" s="80"/>
      <c r="LOC312" s="80"/>
      <c r="LOD312" s="80"/>
      <c r="LOE312" s="80"/>
      <c r="LOF312" s="80"/>
      <c r="LOG312" s="80"/>
      <c r="LOH312" s="80"/>
      <c r="LOI312" s="80"/>
      <c r="LOJ312" s="80"/>
      <c r="LOK312" s="80"/>
      <c r="LOL312" s="80"/>
      <c r="LOM312" s="80"/>
      <c r="LON312" s="80"/>
      <c r="LOO312" s="80"/>
      <c r="LOP312" s="80"/>
      <c r="LOQ312" s="80"/>
      <c r="LOR312" s="80"/>
      <c r="LOS312" s="80"/>
      <c r="LOT312" s="80"/>
      <c r="LOU312" s="80"/>
      <c r="LOV312" s="80"/>
      <c r="LOW312" s="80"/>
      <c r="LOX312" s="80"/>
      <c r="LOY312" s="80"/>
      <c r="LOZ312" s="80"/>
      <c r="LPA312" s="80"/>
      <c r="LPB312" s="80"/>
      <c r="LPC312" s="80"/>
      <c r="LPD312" s="80"/>
      <c r="LPE312" s="80"/>
      <c r="LPF312" s="80"/>
      <c r="LPG312" s="80"/>
      <c r="LPH312" s="80"/>
      <c r="LPI312" s="80"/>
      <c r="LPJ312" s="80"/>
      <c r="LPK312" s="80"/>
      <c r="LPL312" s="80"/>
      <c r="LPM312" s="80"/>
      <c r="LPN312" s="80"/>
      <c r="LPO312" s="80"/>
      <c r="LPP312" s="80"/>
      <c r="LPQ312" s="80"/>
      <c r="LPR312" s="80"/>
      <c r="LPS312" s="80"/>
      <c r="LPT312" s="80"/>
      <c r="LPU312" s="80"/>
      <c r="LPV312" s="80"/>
      <c r="LPW312" s="80"/>
      <c r="LPX312" s="80"/>
      <c r="LPY312" s="80"/>
      <c r="LPZ312" s="80"/>
      <c r="LQA312" s="80"/>
      <c r="LQB312" s="80"/>
      <c r="LQC312" s="80"/>
      <c r="LQD312" s="80"/>
      <c r="LQE312" s="80"/>
      <c r="LQF312" s="80"/>
      <c r="LQG312" s="80"/>
      <c r="LQH312" s="80"/>
      <c r="LQI312" s="80"/>
      <c r="LQJ312" s="80"/>
      <c r="LQK312" s="80"/>
      <c r="LQL312" s="80"/>
      <c r="LQM312" s="80"/>
      <c r="LQN312" s="80"/>
      <c r="LQO312" s="80"/>
      <c r="LQP312" s="80"/>
      <c r="LQQ312" s="80"/>
      <c r="LQR312" s="80"/>
      <c r="LQS312" s="80"/>
      <c r="LQT312" s="80"/>
      <c r="LQU312" s="80"/>
      <c r="LQV312" s="80"/>
      <c r="LQW312" s="80"/>
      <c r="LQX312" s="80"/>
      <c r="LQY312" s="80"/>
      <c r="LQZ312" s="80"/>
      <c r="LRA312" s="80"/>
      <c r="LRB312" s="80"/>
      <c r="LRC312" s="80"/>
      <c r="LRD312" s="80"/>
      <c r="LRE312" s="80"/>
      <c r="LRF312" s="80"/>
      <c r="LRG312" s="80"/>
      <c r="LRH312" s="80"/>
      <c r="LRI312" s="80"/>
      <c r="LRJ312" s="80"/>
      <c r="LRK312" s="80"/>
      <c r="LRL312" s="80"/>
      <c r="LRM312" s="80"/>
      <c r="LRN312" s="80"/>
      <c r="LRO312" s="80"/>
      <c r="LRP312" s="80"/>
      <c r="LRQ312" s="80"/>
      <c r="LRR312" s="80"/>
      <c r="LRS312" s="80"/>
      <c r="LRT312" s="80"/>
      <c r="LRU312" s="80"/>
      <c r="LRV312" s="80"/>
      <c r="LRW312" s="80"/>
      <c r="LRX312" s="80"/>
      <c r="LRY312" s="80"/>
      <c r="LRZ312" s="80"/>
      <c r="LSA312" s="80"/>
      <c r="LSB312" s="80"/>
      <c r="LSC312" s="80"/>
      <c r="LSD312" s="80"/>
      <c r="LSE312" s="80"/>
      <c r="LSF312" s="80"/>
      <c r="LSG312" s="80"/>
      <c r="LSH312" s="80"/>
      <c r="LSI312" s="80"/>
      <c r="LSJ312" s="80"/>
      <c r="LSK312" s="80"/>
      <c r="LSL312" s="80"/>
      <c r="LSM312" s="80"/>
      <c r="LSN312" s="80"/>
      <c r="LSO312" s="80"/>
      <c r="LSP312" s="80"/>
      <c r="LSQ312" s="80"/>
      <c r="LSR312" s="80"/>
      <c r="LSS312" s="80"/>
      <c r="LST312" s="80"/>
      <c r="LSU312" s="80"/>
      <c r="LSV312" s="80"/>
      <c r="LSW312" s="80"/>
      <c r="LSX312" s="80"/>
      <c r="LSY312" s="80"/>
      <c r="LSZ312" s="80"/>
      <c r="LTA312" s="80"/>
      <c r="LTB312" s="80"/>
      <c r="LTC312" s="80"/>
      <c r="LTD312" s="80"/>
      <c r="LTE312" s="80"/>
      <c r="LTF312" s="80"/>
      <c r="LTG312" s="80"/>
      <c r="LTH312" s="80"/>
      <c r="LTI312" s="80"/>
      <c r="LTJ312" s="80"/>
      <c r="LTK312" s="80"/>
      <c r="LTL312" s="80"/>
      <c r="LTM312" s="80"/>
      <c r="LTN312" s="80"/>
      <c r="LTO312" s="80"/>
      <c r="LTP312" s="80"/>
      <c r="LTQ312" s="80"/>
      <c r="LTR312" s="80"/>
      <c r="LTS312" s="80"/>
      <c r="LTT312" s="80"/>
      <c r="LTU312" s="80"/>
      <c r="LTV312" s="80"/>
      <c r="LTW312" s="80"/>
      <c r="LTX312" s="80"/>
      <c r="LTY312" s="80"/>
      <c r="LTZ312" s="80"/>
      <c r="LUA312" s="80"/>
      <c r="LUB312" s="80"/>
      <c r="LUC312" s="80"/>
      <c r="LUD312" s="80"/>
      <c r="LUE312" s="80"/>
      <c r="LUF312" s="80"/>
      <c r="LUG312" s="80"/>
      <c r="LUH312" s="80"/>
      <c r="LUI312" s="80"/>
      <c r="LUJ312" s="80"/>
      <c r="LUK312" s="80"/>
      <c r="LUL312" s="80"/>
      <c r="LUM312" s="80"/>
      <c r="LUN312" s="80"/>
      <c r="LUO312" s="80"/>
      <c r="LUP312" s="80"/>
      <c r="LUQ312" s="80"/>
      <c r="LUR312" s="80"/>
      <c r="LUS312" s="80"/>
      <c r="LUT312" s="80"/>
      <c r="LUU312" s="80"/>
      <c r="LUV312" s="80"/>
      <c r="LUW312" s="80"/>
      <c r="LUX312" s="80"/>
      <c r="LUY312" s="80"/>
      <c r="LUZ312" s="80"/>
      <c r="LVA312" s="80"/>
      <c r="LVB312" s="80"/>
      <c r="LVC312" s="80"/>
      <c r="LVD312" s="80"/>
      <c r="LVE312" s="80"/>
      <c r="LVF312" s="80"/>
      <c r="LVG312" s="80"/>
      <c r="LVH312" s="80"/>
      <c r="LVI312" s="80"/>
      <c r="LVJ312" s="80"/>
      <c r="LVK312" s="80"/>
      <c r="LVL312" s="80"/>
      <c r="LVM312" s="80"/>
      <c r="LVN312" s="80"/>
      <c r="LVO312" s="80"/>
      <c r="LVP312" s="80"/>
      <c r="LVQ312" s="80"/>
      <c r="LVR312" s="80"/>
      <c r="LVS312" s="80"/>
      <c r="LVT312" s="80"/>
      <c r="LVU312" s="80"/>
      <c r="LVV312" s="80"/>
      <c r="LVW312" s="80"/>
      <c r="LVX312" s="80"/>
      <c r="LVY312" s="80"/>
      <c r="LVZ312" s="80"/>
      <c r="LWA312" s="80"/>
      <c r="LWB312" s="80"/>
      <c r="LWC312" s="80"/>
      <c r="LWD312" s="80"/>
      <c r="LWE312" s="80"/>
      <c r="LWF312" s="80"/>
      <c r="LWG312" s="80"/>
      <c r="LWH312" s="80"/>
      <c r="LWI312" s="80"/>
      <c r="LWJ312" s="80"/>
      <c r="LWK312" s="80"/>
      <c r="LWL312" s="80"/>
      <c r="LWM312" s="80"/>
      <c r="LWN312" s="80"/>
      <c r="LWO312" s="80"/>
      <c r="LWP312" s="80"/>
      <c r="LWQ312" s="80"/>
      <c r="LWR312" s="80"/>
      <c r="LWS312" s="80"/>
      <c r="LWT312" s="80"/>
      <c r="LWU312" s="80"/>
      <c r="LWV312" s="80"/>
      <c r="LWW312" s="80"/>
      <c r="LWX312" s="80"/>
      <c r="LWY312" s="80"/>
      <c r="LWZ312" s="80"/>
      <c r="LXA312" s="80"/>
      <c r="LXB312" s="80"/>
      <c r="LXC312" s="80"/>
      <c r="LXD312" s="80"/>
      <c r="LXE312" s="80"/>
      <c r="LXF312" s="80"/>
      <c r="LXG312" s="80"/>
      <c r="LXH312" s="80"/>
      <c r="LXI312" s="80"/>
      <c r="LXJ312" s="80"/>
      <c r="LXK312" s="80"/>
      <c r="LXL312" s="80"/>
      <c r="LXM312" s="80"/>
      <c r="LXN312" s="80"/>
      <c r="LXO312" s="80"/>
      <c r="LXP312" s="80"/>
      <c r="LXQ312" s="80"/>
      <c r="LXR312" s="80"/>
      <c r="LXS312" s="80"/>
      <c r="LXT312" s="80"/>
      <c r="LXU312" s="80"/>
      <c r="LXV312" s="80"/>
      <c r="LXW312" s="80"/>
      <c r="LXX312" s="80"/>
      <c r="LXY312" s="80"/>
      <c r="LXZ312" s="80"/>
      <c r="LYA312" s="80"/>
      <c r="LYB312" s="80"/>
      <c r="LYC312" s="80"/>
      <c r="LYD312" s="80"/>
      <c r="LYE312" s="80"/>
      <c r="LYF312" s="80"/>
      <c r="LYG312" s="80"/>
      <c r="LYH312" s="80"/>
      <c r="LYI312" s="80"/>
      <c r="LYJ312" s="80"/>
      <c r="LYK312" s="80"/>
      <c r="LYL312" s="80"/>
      <c r="LYM312" s="80"/>
      <c r="LYN312" s="80"/>
      <c r="LYO312" s="80"/>
      <c r="LYP312" s="80"/>
      <c r="LYQ312" s="80"/>
      <c r="LYR312" s="80"/>
      <c r="LYS312" s="80"/>
      <c r="LYT312" s="80"/>
      <c r="LYU312" s="80"/>
      <c r="LYV312" s="80"/>
      <c r="LYW312" s="80"/>
      <c r="LYX312" s="80"/>
      <c r="LYY312" s="80"/>
      <c r="LYZ312" s="80"/>
      <c r="LZA312" s="80"/>
      <c r="LZB312" s="80"/>
      <c r="LZC312" s="80"/>
      <c r="LZD312" s="80"/>
      <c r="LZE312" s="80"/>
      <c r="LZF312" s="80"/>
      <c r="LZG312" s="80"/>
      <c r="LZH312" s="80"/>
      <c r="LZI312" s="80"/>
      <c r="LZJ312" s="80"/>
      <c r="LZK312" s="80"/>
      <c r="LZL312" s="80"/>
      <c r="LZM312" s="80"/>
      <c r="LZN312" s="80"/>
      <c r="LZO312" s="80"/>
      <c r="LZP312" s="80"/>
      <c r="LZQ312" s="80"/>
      <c r="LZR312" s="80"/>
      <c r="LZS312" s="80"/>
      <c r="LZT312" s="80"/>
      <c r="LZU312" s="80"/>
      <c r="LZV312" s="80"/>
      <c r="LZW312" s="80"/>
      <c r="LZX312" s="80"/>
      <c r="LZY312" s="80"/>
      <c r="LZZ312" s="80"/>
      <c r="MAA312" s="80"/>
      <c r="MAB312" s="80"/>
      <c r="MAC312" s="80"/>
      <c r="MAD312" s="80"/>
      <c r="MAE312" s="80"/>
      <c r="MAF312" s="80"/>
      <c r="MAG312" s="80"/>
      <c r="MAH312" s="80"/>
      <c r="MAI312" s="80"/>
      <c r="MAJ312" s="80"/>
      <c r="MAK312" s="80"/>
      <c r="MAL312" s="80"/>
      <c r="MAM312" s="80"/>
      <c r="MAN312" s="80"/>
      <c r="MAO312" s="80"/>
      <c r="MAP312" s="80"/>
      <c r="MAQ312" s="80"/>
      <c r="MAR312" s="80"/>
      <c r="MAS312" s="80"/>
      <c r="MAT312" s="80"/>
      <c r="MAU312" s="80"/>
      <c r="MAV312" s="80"/>
      <c r="MAW312" s="80"/>
      <c r="MAX312" s="80"/>
      <c r="MAY312" s="80"/>
      <c r="MAZ312" s="80"/>
      <c r="MBA312" s="80"/>
      <c r="MBB312" s="80"/>
      <c r="MBC312" s="80"/>
      <c r="MBD312" s="80"/>
      <c r="MBE312" s="80"/>
      <c r="MBF312" s="80"/>
      <c r="MBG312" s="80"/>
      <c r="MBH312" s="80"/>
      <c r="MBI312" s="80"/>
      <c r="MBJ312" s="80"/>
      <c r="MBK312" s="80"/>
      <c r="MBL312" s="80"/>
      <c r="MBM312" s="80"/>
      <c r="MBN312" s="80"/>
      <c r="MBO312" s="80"/>
      <c r="MBP312" s="80"/>
      <c r="MBQ312" s="80"/>
      <c r="MBR312" s="80"/>
      <c r="MBS312" s="80"/>
      <c r="MBT312" s="80"/>
      <c r="MBU312" s="80"/>
      <c r="MBV312" s="80"/>
      <c r="MBW312" s="80"/>
      <c r="MBX312" s="80"/>
      <c r="MBY312" s="80"/>
      <c r="MBZ312" s="80"/>
      <c r="MCA312" s="80"/>
      <c r="MCB312" s="80"/>
      <c r="MCC312" s="80"/>
      <c r="MCD312" s="80"/>
      <c r="MCE312" s="80"/>
      <c r="MCF312" s="80"/>
      <c r="MCG312" s="80"/>
      <c r="MCH312" s="80"/>
      <c r="MCI312" s="80"/>
      <c r="MCJ312" s="80"/>
      <c r="MCK312" s="80"/>
      <c r="MCL312" s="80"/>
      <c r="MCM312" s="80"/>
      <c r="MCN312" s="80"/>
      <c r="MCO312" s="80"/>
      <c r="MCP312" s="80"/>
      <c r="MCQ312" s="80"/>
      <c r="MCR312" s="80"/>
      <c r="MCS312" s="80"/>
      <c r="MCT312" s="80"/>
      <c r="MCU312" s="80"/>
      <c r="MCV312" s="80"/>
      <c r="MCW312" s="80"/>
      <c r="MCX312" s="80"/>
      <c r="MCY312" s="80"/>
      <c r="MCZ312" s="80"/>
      <c r="MDA312" s="80"/>
      <c r="MDB312" s="80"/>
      <c r="MDC312" s="80"/>
      <c r="MDD312" s="80"/>
      <c r="MDE312" s="80"/>
      <c r="MDF312" s="80"/>
      <c r="MDG312" s="80"/>
      <c r="MDH312" s="80"/>
      <c r="MDI312" s="80"/>
      <c r="MDJ312" s="80"/>
      <c r="MDK312" s="80"/>
      <c r="MDL312" s="80"/>
      <c r="MDM312" s="80"/>
      <c r="MDN312" s="80"/>
      <c r="MDO312" s="80"/>
      <c r="MDP312" s="80"/>
      <c r="MDQ312" s="80"/>
      <c r="MDR312" s="80"/>
      <c r="MDS312" s="80"/>
      <c r="MDT312" s="80"/>
      <c r="MDU312" s="80"/>
      <c r="MDV312" s="80"/>
      <c r="MDW312" s="80"/>
      <c r="MDX312" s="80"/>
      <c r="MDY312" s="80"/>
      <c r="MDZ312" s="80"/>
      <c r="MEA312" s="80"/>
      <c r="MEB312" s="80"/>
      <c r="MEC312" s="80"/>
      <c r="MED312" s="80"/>
      <c r="MEE312" s="80"/>
      <c r="MEF312" s="80"/>
      <c r="MEG312" s="80"/>
      <c r="MEH312" s="80"/>
      <c r="MEI312" s="80"/>
      <c r="MEJ312" s="80"/>
      <c r="MEK312" s="80"/>
      <c r="MEL312" s="80"/>
      <c r="MEM312" s="80"/>
      <c r="MEN312" s="80"/>
      <c r="MEO312" s="80"/>
      <c r="MEP312" s="80"/>
      <c r="MEQ312" s="80"/>
      <c r="MER312" s="80"/>
      <c r="MES312" s="80"/>
      <c r="MET312" s="80"/>
      <c r="MEU312" s="80"/>
      <c r="MEV312" s="80"/>
      <c r="MEW312" s="80"/>
      <c r="MEX312" s="80"/>
      <c r="MEY312" s="80"/>
      <c r="MEZ312" s="80"/>
      <c r="MFA312" s="80"/>
      <c r="MFB312" s="80"/>
      <c r="MFC312" s="80"/>
      <c r="MFD312" s="80"/>
      <c r="MFE312" s="80"/>
      <c r="MFF312" s="80"/>
      <c r="MFG312" s="80"/>
      <c r="MFH312" s="80"/>
      <c r="MFI312" s="80"/>
      <c r="MFJ312" s="80"/>
      <c r="MFK312" s="80"/>
      <c r="MFL312" s="80"/>
      <c r="MFM312" s="80"/>
      <c r="MFN312" s="80"/>
      <c r="MFO312" s="80"/>
      <c r="MFP312" s="80"/>
      <c r="MFQ312" s="80"/>
      <c r="MFR312" s="80"/>
      <c r="MFS312" s="80"/>
      <c r="MFT312" s="80"/>
      <c r="MFU312" s="80"/>
      <c r="MFV312" s="80"/>
      <c r="MFW312" s="80"/>
      <c r="MFX312" s="80"/>
      <c r="MFY312" s="80"/>
      <c r="MFZ312" s="80"/>
      <c r="MGA312" s="80"/>
      <c r="MGB312" s="80"/>
      <c r="MGC312" s="80"/>
      <c r="MGD312" s="80"/>
      <c r="MGE312" s="80"/>
      <c r="MGF312" s="80"/>
      <c r="MGG312" s="80"/>
      <c r="MGH312" s="80"/>
      <c r="MGI312" s="80"/>
      <c r="MGJ312" s="80"/>
      <c r="MGK312" s="80"/>
      <c r="MGL312" s="80"/>
      <c r="MGM312" s="80"/>
      <c r="MGN312" s="80"/>
      <c r="MGO312" s="80"/>
      <c r="MGP312" s="80"/>
      <c r="MGQ312" s="80"/>
      <c r="MGR312" s="80"/>
      <c r="MGS312" s="80"/>
      <c r="MGT312" s="80"/>
      <c r="MGU312" s="80"/>
      <c r="MGV312" s="80"/>
      <c r="MGW312" s="80"/>
      <c r="MGX312" s="80"/>
      <c r="MGY312" s="80"/>
      <c r="MGZ312" s="80"/>
      <c r="MHA312" s="80"/>
      <c r="MHB312" s="80"/>
      <c r="MHC312" s="80"/>
      <c r="MHD312" s="80"/>
      <c r="MHE312" s="80"/>
      <c r="MHF312" s="80"/>
      <c r="MHG312" s="80"/>
      <c r="MHH312" s="80"/>
      <c r="MHI312" s="80"/>
      <c r="MHJ312" s="80"/>
      <c r="MHK312" s="80"/>
      <c r="MHL312" s="80"/>
      <c r="MHM312" s="80"/>
      <c r="MHN312" s="80"/>
      <c r="MHO312" s="80"/>
      <c r="MHP312" s="80"/>
      <c r="MHQ312" s="80"/>
      <c r="MHR312" s="80"/>
      <c r="MHS312" s="80"/>
      <c r="MHT312" s="80"/>
      <c r="MHU312" s="80"/>
      <c r="MHV312" s="80"/>
      <c r="MHW312" s="80"/>
      <c r="MHX312" s="80"/>
      <c r="MHY312" s="80"/>
      <c r="MHZ312" s="80"/>
      <c r="MIA312" s="80"/>
      <c r="MIB312" s="80"/>
      <c r="MIC312" s="80"/>
      <c r="MID312" s="80"/>
      <c r="MIE312" s="80"/>
      <c r="MIF312" s="80"/>
      <c r="MIG312" s="80"/>
      <c r="MIH312" s="80"/>
      <c r="MII312" s="80"/>
      <c r="MIJ312" s="80"/>
      <c r="MIK312" s="80"/>
      <c r="MIL312" s="80"/>
      <c r="MIM312" s="80"/>
      <c r="MIN312" s="80"/>
      <c r="MIO312" s="80"/>
      <c r="MIP312" s="80"/>
      <c r="MIQ312" s="80"/>
      <c r="MIR312" s="80"/>
      <c r="MIS312" s="80"/>
      <c r="MIT312" s="80"/>
      <c r="MIU312" s="80"/>
      <c r="MIV312" s="80"/>
      <c r="MIW312" s="80"/>
      <c r="MIX312" s="80"/>
      <c r="MIY312" s="80"/>
      <c r="MIZ312" s="80"/>
      <c r="MJA312" s="80"/>
      <c r="MJB312" s="80"/>
      <c r="MJC312" s="80"/>
      <c r="MJD312" s="80"/>
      <c r="MJE312" s="80"/>
      <c r="MJF312" s="80"/>
      <c r="MJG312" s="80"/>
      <c r="MJH312" s="80"/>
      <c r="MJI312" s="80"/>
      <c r="MJJ312" s="80"/>
      <c r="MJK312" s="80"/>
      <c r="MJL312" s="80"/>
      <c r="MJM312" s="80"/>
      <c r="MJN312" s="80"/>
      <c r="MJO312" s="80"/>
      <c r="MJP312" s="80"/>
      <c r="MJQ312" s="80"/>
      <c r="MJR312" s="80"/>
      <c r="MJS312" s="80"/>
      <c r="MJT312" s="80"/>
      <c r="MJU312" s="80"/>
      <c r="MJV312" s="80"/>
      <c r="MJW312" s="80"/>
      <c r="MJX312" s="80"/>
      <c r="MJY312" s="80"/>
      <c r="MJZ312" s="80"/>
      <c r="MKA312" s="80"/>
      <c r="MKB312" s="80"/>
      <c r="MKC312" s="80"/>
      <c r="MKD312" s="80"/>
      <c r="MKE312" s="80"/>
      <c r="MKF312" s="80"/>
      <c r="MKG312" s="80"/>
      <c r="MKH312" s="80"/>
      <c r="MKI312" s="80"/>
      <c r="MKJ312" s="80"/>
      <c r="MKK312" s="80"/>
      <c r="MKL312" s="80"/>
      <c r="MKM312" s="80"/>
      <c r="MKN312" s="80"/>
      <c r="MKO312" s="80"/>
      <c r="MKP312" s="80"/>
      <c r="MKQ312" s="80"/>
      <c r="MKR312" s="80"/>
      <c r="MKS312" s="80"/>
      <c r="MKT312" s="80"/>
      <c r="MKU312" s="80"/>
      <c r="MKV312" s="80"/>
      <c r="MKW312" s="80"/>
      <c r="MKX312" s="80"/>
      <c r="MKY312" s="80"/>
      <c r="MKZ312" s="80"/>
      <c r="MLA312" s="80"/>
      <c r="MLB312" s="80"/>
      <c r="MLC312" s="80"/>
      <c r="MLD312" s="80"/>
      <c r="MLE312" s="80"/>
      <c r="MLF312" s="80"/>
      <c r="MLG312" s="80"/>
      <c r="MLH312" s="80"/>
      <c r="MLI312" s="80"/>
      <c r="MLJ312" s="80"/>
      <c r="MLK312" s="80"/>
      <c r="MLL312" s="80"/>
      <c r="MLM312" s="80"/>
      <c r="MLN312" s="80"/>
      <c r="MLO312" s="80"/>
      <c r="MLP312" s="80"/>
      <c r="MLQ312" s="80"/>
      <c r="MLR312" s="80"/>
      <c r="MLS312" s="80"/>
      <c r="MLT312" s="80"/>
      <c r="MLU312" s="80"/>
      <c r="MLV312" s="80"/>
      <c r="MLW312" s="80"/>
      <c r="MLX312" s="80"/>
      <c r="MLY312" s="80"/>
      <c r="MLZ312" s="80"/>
      <c r="MMA312" s="80"/>
      <c r="MMB312" s="80"/>
      <c r="MMC312" s="80"/>
      <c r="MMD312" s="80"/>
      <c r="MME312" s="80"/>
      <c r="MMF312" s="80"/>
      <c r="MMG312" s="80"/>
      <c r="MMH312" s="80"/>
      <c r="MMI312" s="80"/>
      <c r="MMJ312" s="80"/>
      <c r="MMK312" s="80"/>
      <c r="MML312" s="80"/>
      <c r="MMM312" s="80"/>
      <c r="MMN312" s="80"/>
      <c r="MMO312" s="80"/>
      <c r="MMP312" s="80"/>
      <c r="MMQ312" s="80"/>
      <c r="MMR312" s="80"/>
      <c r="MMS312" s="80"/>
      <c r="MMT312" s="80"/>
      <c r="MMU312" s="80"/>
      <c r="MMV312" s="80"/>
      <c r="MMW312" s="80"/>
      <c r="MMX312" s="80"/>
      <c r="MMY312" s="80"/>
      <c r="MMZ312" s="80"/>
      <c r="MNA312" s="80"/>
      <c r="MNB312" s="80"/>
      <c r="MNC312" s="80"/>
      <c r="MND312" s="80"/>
      <c r="MNE312" s="80"/>
      <c r="MNF312" s="80"/>
      <c r="MNG312" s="80"/>
      <c r="MNH312" s="80"/>
      <c r="MNI312" s="80"/>
      <c r="MNJ312" s="80"/>
      <c r="MNK312" s="80"/>
      <c r="MNL312" s="80"/>
      <c r="MNM312" s="80"/>
      <c r="MNN312" s="80"/>
      <c r="MNO312" s="80"/>
      <c r="MNP312" s="80"/>
      <c r="MNQ312" s="80"/>
      <c r="MNR312" s="80"/>
      <c r="MNS312" s="80"/>
      <c r="MNT312" s="80"/>
      <c r="MNU312" s="80"/>
      <c r="MNV312" s="80"/>
      <c r="MNW312" s="80"/>
      <c r="MNX312" s="80"/>
      <c r="MNY312" s="80"/>
      <c r="MNZ312" s="80"/>
      <c r="MOA312" s="80"/>
      <c r="MOB312" s="80"/>
      <c r="MOC312" s="80"/>
      <c r="MOD312" s="80"/>
      <c r="MOE312" s="80"/>
      <c r="MOF312" s="80"/>
      <c r="MOG312" s="80"/>
      <c r="MOH312" s="80"/>
      <c r="MOI312" s="80"/>
      <c r="MOJ312" s="80"/>
      <c r="MOK312" s="80"/>
      <c r="MOL312" s="80"/>
      <c r="MOM312" s="80"/>
      <c r="MON312" s="80"/>
      <c r="MOO312" s="80"/>
      <c r="MOP312" s="80"/>
      <c r="MOQ312" s="80"/>
      <c r="MOR312" s="80"/>
      <c r="MOS312" s="80"/>
      <c r="MOT312" s="80"/>
      <c r="MOU312" s="80"/>
      <c r="MOV312" s="80"/>
      <c r="MOW312" s="80"/>
      <c r="MOX312" s="80"/>
      <c r="MOY312" s="80"/>
      <c r="MOZ312" s="80"/>
      <c r="MPA312" s="80"/>
      <c r="MPB312" s="80"/>
      <c r="MPC312" s="80"/>
      <c r="MPD312" s="80"/>
      <c r="MPE312" s="80"/>
      <c r="MPF312" s="80"/>
      <c r="MPG312" s="80"/>
      <c r="MPH312" s="80"/>
      <c r="MPI312" s="80"/>
      <c r="MPJ312" s="80"/>
      <c r="MPK312" s="80"/>
      <c r="MPL312" s="80"/>
      <c r="MPM312" s="80"/>
      <c r="MPN312" s="80"/>
      <c r="MPO312" s="80"/>
      <c r="MPP312" s="80"/>
      <c r="MPQ312" s="80"/>
      <c r="MPR312" s="80"/>
      <c r="MPS312" s="80"/>
      <c r="MPT312" s="80"/>
      <c r="MPU312" s="80"/>
      <c r="MPV312" s="80"/>
      <c r="MPW312" s="80"/>
      <c r="MPX312" s="80"/>
      <c r="MPY312" s="80"/>
      <c r="MPZ312" s="80"/>
      <c r="MQA312" s="80"/>
      <c r="MQB312" s="80"/>
      <c r="MQC312" s="80"/>
      <c r="MQD312" s="80"/>
      <c r="MQE312" s="80"/>
      <c r="MQF312" s="80"/>
      <c r="MQG312" s="80"/>
      <c r="MQH312" s="80"/>
      <c r="MQI312" s="80"/>
      <c r="MQJ312" s="80"/>
      <c r="MQK312" s="80"/>
      <c r="MQL312" s="80"/>
      <c r="MQM312" s="80"/>
      <c r="MQN312" s="80"/>
      <c r="MQO312" s="80"/>
      <c r="MQP312" s="80"/>
      <c r="MQQ312" s="80"/>
      <c r="MQR312" s="80"/>
      <c r="MQS312" s="80"/>
      <c r="MQT312" s="80"/>
      <c r="MQU312" s="80"/>
      <c r="MQV312" s="80"/>
      <c r="MQW312" s="80"/>
      <c r="MQX312" s="80"/>
      <c r="MQY312" s="80"/>
      <c r="MQZ312" s="80"/>
      <c r="MRA312" s="80"/>
      <c r="MRB312" s="80"/>
      <c r="MRC312" s="80"/>
      <c r="MRD312" s="80"/>
      <c r="MRE312" s="80"/>
      <c r="MRF312" s="80"/>
      <c r="MRG312" s="80"/>
      <c r="MRH312" s="80"/>
      <c r="MRI312" s="80"/>
      <c r="MRJ312" s="80"/>
      <c r="MRK312" s="80"/>
      <c r="MRL312" s="80"/>
      <c r="MRM312" s="80"/>
      <c r="MRN312" s="80"/>
      <c r="MRO312" s="80"/>
      <c r="MRP312" s="80"/>
      <c r="MRQ312" s="80"/>
      <c r="MRR312" s="80"/>
      <c r="MRS312" s="80"/>
      <c r="MRT312" s="80"/>
      <c r="MRU312" s="80"/>
      <c r="MRV312" s="80"/>
      <c r="MRW312" s="80"/>
      <c r="MRX312" s="80"/>
      <c r="MRY312" s="80"/>
      <c r="MRZ312" s="80"/>
      <c r="MSA312" s="80"/>
      <c r="MSB312" s="80"/>
      <c r="MSC312" s="80"/>
      <c r="MSD312" s="80"/>
      <c r="MSE312" s="80"/>
      <c r="MSF312" s="80"/>
      <c r="MSG312" s="80"/>
      <c r="MSH312" s="80"/>
      <c r="MSI312" s="80"/>
      <c r="MSJ312" s="80"/>
      <c r="MSK312" s="80"/>
      <c r="MSL312" s="80"/>
      <c r="MSM312" s="80"/>
      <c r="MSN312" s="80"/>
      <c r="MSO312" s="80"/>
      <c r="MSP312" s="80"/>
      <c r="MSQ312" s="80"/>
      <c r="MSR312" s="80"/>
      <c r="MSS312" s="80"/>
      <c r="MST312" s="80"/>
      <c r="MSU312" s="80"/>
      <c r="MSV312" s="80"/>
      <c r="MSW312" s="80"/>
      <c r="MSX312" s="80"/>
      <c r="MSY312" s="80"/>
      <c r="MSZ312" s="80"/>
      <c r="MTA312" s="80"/>
      <c r="MTB312" s="80"/>
      <c r="MTC312" s="80"/>
      <c r="MTD312" s="80"/>
      <c r="MTE312" s="80"/>
      <c r="MTF312" s="80"/>
      <c r="MTG312" s="80"/>
      <c r="MTH312" s="80"/>
      <c r="MTI312" s="80"/>
      <c r="MTJ312" s="80"/>
      <c r="MTK312" s="80"/>
      <c r="MTL312" s="80"/>
      <c r="MTM312" s="80"/>
      <c r="MTN312" s="80"/>
      <c r="MTO312" s="80"/>
      <c r="MTP312" s="80"/>
      <c r="MTQ312" s="80"/>
      <c r="MTR312" s="80"/>
      <c r="MTS312" s="80"/>
      <c r="MTT312" s="80"/>
      <c r="MTU312" s="80"/>
      <c r="MTV312" s="80"/>
      <c r="MTW312" s="80"/>
      <c r="MTX312" s="80"/>
      <c r="MTY312" s="80"/>
      <c r="MTZ312" s="80"/>
      <c r="MUA312" s="80"/>
      <c r="MUB312" s="80"/>
      <c r="MUC312" s="80"/>
      <c r="MUD312" s="80"/>
      <c r="MUE312" s="80"/>
      <c r="MUF312" s="80"/>
      <c r="MUG312" s="80"/>
      <c r="MUH312" s="80"/>
      <c r="MUI312" s="80"/>
      <c r="MUJ312" s="80"/>
      <c r="MUK312" s="80"/>
      <c r="MUL312" s="80"/>
      <c r="MUM312" s="80"/>
      <c r="MUN312" s="80"/>
      <c r="MUO312" s="80"/>
      <c r="MUP312" s="80"/>
      <c r="MUQ312" s="80"/>
      <c r="MUR312" s="80"/>
      <c r="MUS312" s="80"/>
      <c r="MUT312" s="80"/>
      <c r="MUU312" s="80"/>
      <c r="MUV312" s="80"/>
      <c r="MUW312" s="80"/>
      <c r="MUX312" s="80"/>
      <c r="MUY312" s="80"/>
      <c r="MUZ312" s="80"/>
      <c r="MVA312" s="80"/>
      <c r="MVB312" s="80"/>
      <c r="MVC312" s="80"/>
      <c r="MVD312" s="80"/>
      <c r="MVE312" s="80"/>
      <c r="MVF312" s="80"/>
      <c r="MVG312" s="80"/>
      <c r="MVH312" s="80"/>
      <c r="MVI312" s="80"/>
      <c r="MVJ312" s="80"/>
      <c r="MVK312" s="80"/>
      <c r="MVL312" s="80"/>
      <c r="MVM312" s="80"/>
      <c r="MVN312" s="80"/>
      <c r="MVO312" s="80"/>
      <c r="MVP312" s="80"/>
      <c r="MVQ312" s="80"/>
      <c r="MVR312" s="80"/>
      <c r="MVS312" s="80"/>
      <c r="MVT312" s="80"/>
      <c r="MVU312" s="80"/>
      <c r="MVV312" s="80"/>
      <c r="MVW312" s="80"/>
      <c r="MVX312" s="80"/>
      <c r="MVY312" s="80"/>
      <c r="MVZ312" s="80"/>
      <c r="MWA312" s="80"/>
      <c r="MWB312" s="80"/>
      <c r="MWC312" s="80"/>
      <c r="MWD312" s="80"/>
      <c r="MWE312" s="80"/>
      <c r="MWF312" s="80"/>
      <c r="MWG312" s="80"/>
      <c r="MWH312" s="80"/>
      <c r="MWI312" s="80"/>
      <c r="MWJ312" s="80"/>
      <c r="MWK312" s="80"/>
      <c r="MWL312" s="80"/>
      <c r="MWM312" s="80"/>
      <c r="MWN312" s="80"/>
      <c r="MWO312" s="80"/>
      <c r="MWP312" s="80"/>
      <c r="MWQ312" s="80"/>
      <c r="MWR312" s="80"/>
      <c r="MWS312" s="80"/>
      <c r="MWT312" s="80"/>
      <c r="MWU312" s="80"/>
      <c r="MWV312" s="80"/>
      <c r="MWW312" s="80"/>
      <c r="MWX312" s="80"/>
      <c r="MWY312" s="80"/>
      <c r="MWZ312" s="80"/>
      <c r="MXA312" s="80"/>
      <c r="MXB312" s="80"/>
      <c r="MXC312" s="80"/>
      <c r="MXD312" s="80"/>
      <c r="MXE312" s="80"/>
      <c r="MXF312" s="80"/>
      <c r="MXG312" s="80"/>
      <c r="MXH312" s="80"/>
      <c r="MXI312" s="80"/>
      <c r="MXJ312" s="80"/>
      <c r="MXK312" s="80"/>
      <c r="MXL312" s="80"/>
      <c r="MXM312" s="80"/>
      <c r="MXN312" s="80"/>
      <c r="MXO312" s="80"/>
      <c r="MXP312" s="80"/>
      <c r="MXQ312" s="80"/>
      <c r="MXR312" s="80"/>
      <c r="MXS312" s="80"/>
      <c r="MXT312" s="80"/>
      <c r="MXU312" s="80"/>
      <c r="MXV312" s="80"/>
      <c r="MXW312" s="80"/>
      <c r="MXX312" s="80"/>
      <c r="MXY312" s="80"/>
      <c r="MXZ312" s="80"/>
      <c r="MYA312" s="80"/>
      <c r="MYB312" s="80"/>
      <c r="MYC312" s="80"/>
      <c r="MYD312" s="80"/>
      <c r="MYE312" s="80"/>
      <c r="MYF312" s="80"/>
      <c r="MYG312" s="80"/>
      <c r="MYH312" s="80"/>
      <c r="MYI312" s="80"/>
      <c r="MYJ312" s="80"/>
      <c r="MYK312" s="80"/>
      <c r="MYL312" s="80"/>
      <c r="MYM312" s="80"/>
      <c r="MYN312" s="80"/>
      <c r="MYO312" s="80"/>
      <c r="MYP312" s="80"/>
      <c r="MYQ312" s="80"/>
      <c r="MYR312" s="80"/>
      <c r="MYS312" s="80"/>
      <c r="MYT312" s="80"/>
      <c r="MYU312" s="80"/>
      <c r="MYV312" s="80"/>
      <c r="MYW312" s="80"/>
      <c r="MYX312" s="80"/>
      <c r="MYY312" s="80"/>
      <c r="MYZ312" s="80"/>
      <c r="MZA312" s="80"/>
      <c r="MZB312" s="80"/>
      <c r="MZC312" s="80"/>
      <c r="MZD312" s="80"/>
      <c r="MZE312" s="80"/>
      <c r="MZF312" s="80"/>
      <c r="MZG312" s="80"/>
      <c r="MZH312" s="80"/>
      <c r="MZI312" s="80"/>
      <c r="MZJ312" s="80"/>
      <c r="MZK312" s="80"/>
      <c r="MZL312" s="80"/>
      <c r="MZM312" s="80"/>
      <c r="MZN312" s="80"/>
      <c r="MZO312" s="80"/>
      <c r="MZP312" s="80"/>
      <c r="MZQ312" s="80"/>
      <c r="MZR312" s="80"/>
      <c r="MZS312" s="80"/>
      <c r="MZT312" s="80"/>
      <c r="MZU312" s="80"/>
      <c r="MZV312" s="80"/>
      <c r="MZW312" s="80"/>
      <c r="MZX312" s="80"/>
      <c r="MZY312" s="80"/>
      <c r="MZZ312" s="80"/>
      <c r="NAA312" s="80"/>
      <c r="NAB312" s="80"/>
      <c r="NAC312" s="80"/>
      <c r="NAD312" s="80"/>
      <c r="NAE312" s="80"/>
      <c r="NAF312" s="80"/>
      <c r="NAG312" s="80"/>
      <c r="NAH312" s="80"/>
      <c r="NAI312" s="80"/>
      <c r="NAJ312" s="80"/>
      <c r="NAK312" s="80"/>
      <c r="NAL312" s="80"/>
      <c r="NAM312" s="80"/>
      <c r="NAN312" s="80"/>
      <c r="NAO312" s="80"/>
      <c r="NAP312" s="80"/>
      <c r="NAQ312" s="80"/>
      <c r="NAR312" s="80"/>
      <c r="NAS312" s="80"/>
      <c r="NAT312" s="80"/>
      <c r="NAU312" s="80"/>
      <c r="NAV312" s="80"/>
      <c r="NAW312" s="80"/>
      <c r="NAX312" s="80"/>
      <c r="NAY312" s="80"/>
      <c r="NAZ312" s="80"/>
      <c r="NBA312" s="80"/>
      <c r="NBB312" s="80"/>
      <c r="NBC312" s="80"/>
      <c r="NBD312" s="80"/>
      <c r="NBE312" s="80"/>
      <c r="NBF312" s="80"/>
      <c r="NBG312" s="80"/>
      <c r="NBH312" s="80"/>
      <c r="NBI312" s="80"/>
      <c r="NBJ312" s="80"/>
      <c r="NBK312" s="80"/>
      <c r="NBL312" s="80"/>
      <c r="NBM312" s="80"/>
      <c r="NBN312" s="80"/>
      <c r="NBO312" s="80"/>
      <c r="NBP312" s="80"/>
      <c r="NBQ312" s="80"/>
      <c r="NBR312" s="80"/>
      <c r="NBS312" s="80"/>
      <c r="NBT312" s="80"/>
      <c r="NBU312" s="80"/>
      <c r="NBV312" s="80"/>
      <c r="NBW312" s="80"/>
      <c r="NBX312" s="80"/>
      <c r="NBY312" s="80"/>
      <c r="NBZ312" s="80"/>
      <c r="NCA312" s="80"/>
      <c r="NCB312" s="80"/>
      <c r="NCC312" s="80"/>
      <c r="NCD312" s="80"/>
      <c r="NCE312" s="80"/>
      <c r="NCF312" s="80"/>
      <c r="NCG312" s="80"/>
      <c r="NCH312" s="80"/>
      <c r="NCI312" s="80"/>
      <c r="NCJ312" s="80"/>
      <c r="NCK312" s="80"/>
      <c r="NCL312" s="80"/>
      <c r="NCM312" s="80"/>
      <c r="NCN312" s="80"/>
      <c r="NCO312" s="80"/>
      <c r="NCP312" s="80"/>
      <c r="NCQ312" s="80"/>
      <c r="NCR312" s="80"/>
      <c r="NCS312" s="80"/>
      <c r="NCT312" s="80"/>
      <c r="NCU312" s="80"/>
      <c r="NCV312" s="80"/>
      <c r="NCW312" s="80"/>
      <c r="NCX312" s="80"/>
      <c r="NCY312" s="80"/>
      <c r="NCZ312" s="80"/>
      <c r="NDA312" s="80"/>
      <c r="NDB312" s="80"/>
      <c r="NDC312" s="80"/>
      <c r="NDD312" s="80"/>
      <c r="NDE312" s="80"/>
      <c r="NDF312" s="80"/>
      <c r="NDG312" s="80"/>
      <c r="NDH312" s="80"/>
      <c r="NDI312" s="80"/>
      <c r="NDJ312" s="80"/>
      <c r="NDK312" s="80"/>
      <c r="NDL312" s="80"/>
      <c r="NDM312" s="80"/>
      <c r="NDN312" s="80"/>
      <c r="NDO312" s="80"/>
      <c r="NDP312" s="80"/>
      <c r="NDQ312" s="80"/>
      <c r="NDR312" s="80"/>
      <c r="NDS312" s="80"/>
      <c r="NDT312" s="80"/>
      <c r="NDU312" s="80"/>
      <c r="NDV312" s="80"/>
      <c r="NDW312" s="80"/>
      <c r="NDX312" s="80"/>
      <c r="NDY312" s="80"/>
      <c r="NDZ312" s="80"/>
      <c r="NEA312" s="80"/>
      <c r="NEB312" s="80"/>
      <c r="NEC312" s="80"/>
      <c r="NED312" s="80"/>
      <c r="NEE312" s="80"/>
      <c r="NEF312" s="80"/>
      <c r="NEG312" s="80"/>
      <c r="NEH312" s="80"/>
      <c r="NEI312" s="80"/>
      <c r="NEJ312" s="80"/>
      <c r="NEK312" s="80"/>
      <c r="NEL312" s="80"/>
      <c r="NEM312" s="80"/>
      <c r="NEN312" s="80"/>
      <c r="NEO312" s="80"/>
      <c r="NEP312" s="80"/>
      <c r="NEQ312" s="80"/>
      <c r="NER312" s="80"/>
      <c r="NES312" s="80"/>
      <c r="NET312" s="80"/>
      <c r="NEU312" s="80"/>
      <c r="NEV312" s="80"/>
      <c r="NEW312" s="80"/>
      <c r="NEX312" s="80"/>
      <c r="NEY312" s="80"/>
      <c r="NEZ312" s="80"/>
      <c r="NFA312" s="80"/>
      <c r="NFB312" s="80"/>
      <c r="NFC312" s="80"/>
      <c r="NFD312" s="80"/>
      <c r="NFE312" s="80"/>
      <c r="NFF312" s="80"/>
      <c r="NFG312" s="80"/>
      <c r="NFH312" s="80"/>
      <c r="NFI312" s="80"/>
      <c r="NFJ312" s="80"/>
      <c r="NFK312" s="80"/>
      <c r="NFL312" s="80"/>
      <c r="NFM312" s="80"/>
      <c r="NFN312" s="80"/>
      <c r="NFO312" s="80"/>
      <c r="NFP312" s="80"/>
      <c r="NFQ312" s="80"/>
      <c r="NFR312" s="80"/>
      <c r="NFS312" s="80"/>
      <c r="NFT312" s="80"/>
      <c r="NFU312" s="80"/>
      <c r="NFV312" s="80"/>
      <c r="NFW312" s="80"/>
      <c r="NFX312" s="80"/>
      <c r="NFY312" s="80"/>
      <c r="NFZ312" s="80"/>
      <c r="NGA312" s="80"/>
      <c r="NGB312" s="80"/>
      <c r="NGC312" s="80"/>
      <c r="NGD312" s="80"/>
      <c r="NGE312" s="80"/>
      <c r="NGF312" s="80"/>
      <c r="NGG312" s="80"/>
      <c r="NGH312" s="80"/>
      <c r="NGI312" s="80"/>
      <c r="NGJ312" s="80"/>
      <c r="NGK312" s="80"/>
      <c r="NGL312" s="80"/>
      <c r="NGM312" s="80"/>
      <c r="NGN312" s="80"/>
      <c r="NGO312" s="80"/>
      <c r="NGP312" s="80"/>
      <c r="NGQ312" s="80"/>
      <c r="NGR312" s="80"/>
      <c r="NGS312" s="80"/>
      <c r="NGT312" s="80"/>
      <c r="NGU312" s="80"/>
      <c r="NGV312" s="80"/>
      <c r="NGW312" s="80"/>
      <c r="NGX312" s="80"/>
      <c r="NGY312" s="80"/>
      <c r="NGZ312" s="80"/>
      <c r="NHA312" s="80"/>
      <c r="NHB312" s="80"/>
      <c r="NHC312" s="80"/>
      <c r="NHD312" s="80"/>
      <c r="NHE312" s="80"/>
      <c r="NHF312" s="80"/>
      <c r="NHG312" s="80"/>
      <c r="NHH312" s="80"/>
      <c r="NHI312" s="80"/>
      <c r="NHJ312" s="80"/>
      <c r="NHK312" s="80"/>
      <c r="NHL312" s="80"/>
      <c r="NHM312" s="80"/>
      <c r="NHN312" s="80"/>
      <c r="NHO312" s="80"/>
      <c r="NHP312" s="80"/>
      <c r="NHQ312" s="80"/>
      <c r="NHR312" s="80"/>
      <c r="NHS312" s="80"/>
      <c r="NHT312" s="80"/>
      <c r="NHU312" s="80"/>
      <c r="NHV312" s="80"/>
      <c r="NHW312" s="80"/>
      <c r="NHX312" s="80"/>
      <c r="NHY312" s="80"/>
      <c r="NHZ312" s="80"/>
      <c r="NIA312" s="80"/>
      <c r="NIB312" s="80"/>
      <c r="NIC312" s="80"/>
      <c r="NID312" s="80"/>
      <c r="NIE312" s="80"/>
      <c r="NIF312" s="80"/>
      <c r="NIG312" s="80"/>
      <c r="NIH312" s="80"/>
      <c r="NII312" s="80"/>
      <c r="NIJ312" s="80"/>
      <c r="NIK312" s="80"/>
      <c r="NIL312" s="80"/>
      <c r="NIM312" s="80"/>
      <c r="NIN312" s="80"/>
      <c r="NIO312" s="80"/>
      <c r="NIP312" s="80"/>
      <c r="NIQ312" s="80"/>
      <c r="NIR312" s="80"/>
      <c r="NIS312" s="80"/>
      <c r="NIT312" s="80"/>
      <c r="NIU312" s="80"/>
      <c r="NIV312" s="80"/>
      <c r="NIW312" s="80"/>
      <c r="NIX312" s="80"/>
      <c r="NIY312" s="80"/>
      <c r="NIZ312" s="80"/>
      <c r="NJA312" s="80"/>
      <c r="NJB312" s="80"/>
      <c r="NJC312" s="80"/>
      <c r="NJD312" s="80"/>
      <c r="NJE312" s="80"/>
      <c r="NJF312" s="80"/>
      <c r="NJG312" s="80"/>
      <c r="NJH312" s="80"/>
      <c r="NJI312" s="80"/>
      <c r="NJJ312" s="80"/>
      <c r="NJK312" s="80"/>
      <c r="NJL312" s="80"/>
      <c r="NJM312" s="80"/>
      <c r="NJN312" s="80"/>
      <c r="NJO312" s="80"/>
      <c r="NJP312" s="80"/>
      <c r="NJQ312" s="80"/>
      <c r="NJR312" s="80"/>
      <c r="NJS312" s="80"/>
      <c r="NJT312" s="80"/>
      <c r="NJU312" s="80"/>
      <c r="NJV312" s="80"/>
      <c r="NJW312" s="80"/>
      <c r="NJX312" s="80"/>
      <c r="NJY312" s="80"/>
      <c r="NJZ312" s="80"/>
      <c r="NKA312" s="80"/>
      <c r="NKB312" s="80"/>
      <c r="NKC312" s="80"/>
      <c r="NKD312" s="80"/>
      <c r="NKE312" s="80"/>
      <c r="NKF312" s="80"/>
      <c r="NKG312" s="80"/>
      <c r="NKH312" s="80"/>
      <c r="NKI312" s="80"/>
      <c r="NKJ312" s="80"/>
      <c r="NKK312" s="80"/>
      <c r="NKL312" s="80"/>
      <c r="NKM312" s="80"/>
      <c r="NKN312" s="80"/>
      <c r="NKO312" s="80"/>
      <c r="NKP312" s="80"/>
      <c r="NKQ312" s="80"/>
      <c r="NKR312" s="80"/>
      <c r="NKS312" s="80"/>
      <c r="NKT312" s="80"/>
      <c r="NKU312" s="80"/>
      <c r="NKV312" s="80"/>
      <c r="NKW312" s="80"/>
      <c r="NKX312" s="80"/>
      <c r="NKY312" s="80"/>
      <c r="NKZ312" s="80"/>
      <c r="NLA312" s="80"/>
      <c r="NLB312" s="80"/>
      <c r="NLC312" s="80"/>
      <c r="NLD312" s="80"/>
      <c r="NLE312" s="80"/>
      <c r="NLF312" s="80"/>
      <c r="NLG312" s="80"/>
      <c r="NLH312" s="80"/>
      <c r="NLI312" s="80"/>
      <c r="NLJ312" s="80"/>
      <c r="NLK312" s="80"/>
      <c r="NLL312" s="80"/>
      <c r="NLM312" s="80"/>
      <c r="NLN312" s="80"/>
      <c r="NLO312" s="80"/>
      <c r="NLP312" s="80"/>
      <c r="NLQ312" s="80"/>
      <c r="NLR312" s="80"/>
      <c r="NLS312" s="80"/>
      <c r="NLT312" s="80"/>
      <c r="NLU312" s="80"/>
      <c r="NLV312" s="80"/>
      <c r="NLW312" s="80"/>
      <c r="NLX312" s="80"/>
      <c r="NLY312" s="80"/>
      <c r="NLZ312" s="80"/>
      <c r="NMA312" s="80"/>
      <c r="NMB312" s="80"/>
      <c r="NMC312" s="80"/>
      <c r="NMD312" s="80"/>
      <c r="NME312" s="80"/>
      <c r="NMF312" s="80"/>
      <c r="NMG312" s="80"/>
      <c r="NMH312" s="80"/>
      <c r="NMI312" s="80"/>
      <c r="NMJ312" s="80"/>
      <c r="NMK312" s="80"/>
      <c r="NML312" s="80"/>
      <c r="NMM312" s="80"/>
      <c r="NMN312" s="80"/>
      <c r="NMO312" s="80"/>
      <c r="NMP312" s="80"/>
      <c r="NMQ312" s="80"/>
      <c r="NMR312" s="80"/>
      <c r="NMS312" s="80"/>
      <c r="NMT312" s="80"/>
      <c r="NMU312" s="80"/>
      <c r="NMV312" s="80"/>
      <c r="NMW312" s="80"/>
      <c r="NMX312" s="80"/>
      <c r="NMY312" s="80"/>
      <c r="NMZ312" s="80"/>
      <c r="NNA312" s="80"/>
      <c r="NNB312" s="80"/>
      <c r="NNC312" s="80"/>
      <c r="NND312" s="80"/>
      <c r="NNE312" s="80"/>
      <c r="NNF312" s="80"/>
      <c r="NNG312" s="80"/>
      <c r="NNH312" s="80"/>
      <c r="NNI312" s="80"/>
      <c r="NNJ312" s="80"/>
      <c r="NNK312" s="80"/>
      <c r="NNL312" s="80"/>
      <c r="NNM312" s="80"/>
      <c r="NNN312" s="80"/>
      <c r="NNO312" s="80"/>
      <c r="NNP312" s="80"/>
      <c r="NNQ312" s="80"/>
      <c r="NNR312" s="80"/>
      <c r="NNS312" s="80"/>
      <c r="NNT312" s="80"/>
      <c r="NNU312" s="80"/>
      <c r="NNV312" s="80"/>
      <c r="NNW312" s="80"/>
      <c r="NNX312" s="80"/>
      <c r="NNY312" s="80"/>
      <c r="NNZ312" s="80"/>
      <c r="NOA312" s="80"/>
      <c r="NOB312" s="80"/>
      <c r="NOC312" s="80"/>
      <c r="NOD312" s="80"/>
      <c r="NOE312" s="80"/>
      <c r="NOF312" s="80"/>
      <c r="NOG312" s="80"/>
      <c r="NOH312" s="80"/>
      <c r="NOI312" s="80"/>
      <c r="NOJ312" s="80"/>
      <c r="NOK312" s="80"/>
      <c r="NOL312" s="80"/>
      <c r="NOM312" s="80"/>
      <c r="NON312" s="80"/>
      <c r="NOO312" s="80"/>
      <c r="NOP312" s="80"/>
      <c r="NOQ312" s="80"/>
      <c r="NOR312" s="80"/>
      <c r="NOS312" s="80"/>
      <c r="NOT312" s="80"/>
      <c r="NOU312" s="80"/>
      <c r="NOV312" s="80"/>
      <c r="NOW312" s="80"/>
      <c r="NOX312" s="80"/>
      <c r="NOY312" s="80"/>
      <c r="NOZ312" s="80"/>
      <c r="NPA312" s="80"/>
      <c r="NPB312" s="80"/>
      <c r="NPC312" s="80"/>
      <c r="NPD312" s="80"/>
      <c r="NPE312" s="80"/>
      <c r="NPF312" s="80"/>
      <c r="NPG312" s="80"/>
      <c r="NPH312" s="80"/>
      <c r="NPI312" s="80"/>
      <c r="NPJ312" s="80"/>
      <c r="NPK312" s="80"/>
      <c r="NPL312" s="80"/>
      <c r="NPM312" s="80"/>
      <c r="NPN312" s="80"/>
      <c r="NPO312" s="80"/>
      <c r="NPP312" s="80"/>
      <c r="NPQ312" s="80"/>
      <c r="NPR312" s="80"/>
      <c r="NPS312" s="80"/>
      <c r="NPT312" s="80"/>
      <c r="NPU312" s="80"/>
      <c r="NPV312" s="80"/>
      <c r="NPW312" s="80"/>
      <c r="NPX312" s="80"/>
      <c r="NPY312" s="80"/>
      <c r="NPZ312" s="80"/>
      <c r="NQA312" s="80"/>
      <c r="NQB312" s="80"/>
      <c r="NQC312" s="80"/>
      <c r="NQD312" s="80"/>
      <c r="NQE312" s="80"/>
      <c r="NQF312" s="80"/>
      <c r="NQG312" s="80"/>
      <c r="NQH312" s="80"/>
      <c r="NQI312" s="80"/>
      <c r="NQJ312" s="80"/>
      <c r="NQK312" s="80"/>
      <c r="NQL312" s="80"/>
      <c r="NQM312" s="80"/>
      <c r="NQN312" s="80"/>
      <c r="NQO312" s="80"/>
      <c r="NQP312" s="80"/>
      <c r="NQQ312" s="80"/>
      <c r="NQR312" s="80"/>
      <c r="NQS312" s="80"/>
      <c r="NQT312" s="80"/>
      <c r="NQU312" s="80"/>
      <c r="NQV312" s="80"/>
      <c r="NQW312" s="80"/>
      <c r="NQX312" s="80"/>
      <c r="NQY312" s="80"/>
      <c r="NQZ312" s="80"/>
      <c r="NRA312" s="80"/>
      <c r="NRB312" s="80"/>
      <c r="NRC312" s="80"/>
      <c r="NRD312" s="80"/>
      <c r="NRE312" s="80"/>
      <c r="NRF312" s="80"/>
      <c r="NRG312" s="80"/>
      <c r="NRH312" s="80"/>
      <c r="NRI312" s="80"/>
      <c r="NRJ312" s="80"/>
      <c r="NRK312" s="80"/>
      <c r="NRL312" s="80"/>
      <c r="NRM312" s="80"/>
      <c r="NRN312" s="80"/>
      <c r="NRO312" s="80"/>
      <c r="NRP312" s="80"/>
      <c r="NRQ312" s="80"/>
      <c r="NRR312" s="80"/>
      <c r="NRS312" s="80"/>
      <c r="NRT312" s="80"/>
      <c r="NRU312" s="80"/>
      <c r="NRV312" s="80"/>
      <c r="NRW312" s="80"/>
      <c r="NRX312" s="80"/>
      <c r="NRY312" s="80"/>
      <c r="NRZ312" s="80"/>
      <c r="NSA312" s="80"/>
      <c r="NSB312" s="80"/>
      <c r="NSC312" s="80"/>
      <c r="NSD312" s="80"/>
      <c r="NSE312" s="80"/>
      <c r="NSF312" s="80"/>
      <c r="NSG312" s="80"/>
      <c r="NSH312" s="80"/>
      <c r="NSI312" s="80"/>
      <c r="NSJ312" s="80"/>
      <c r="NSK312" s="80"/>
      <c r="NSL312" s="80"/>
      <c r="NSM312" s="80"/>
      <c r="NSN312" s="80"/>
      <c r="NSO312" s="80"/>
      <c r="NSP312" s="80"/>
      <c r="NSQ312" s="80"/>
      <c r="NSR312" s="80"/>
      <c r="NSS312" s="80"/>
      <c r="NST312" s="80"/>
      <c r="NSU312" s="80"/>
      <c r="NSV312" s="80"/>
      <c r="NSW312" s="80"/>
      <c r="NSX312" s="80"/>
      <c r="NSY312" s="80"/>
      <c r="NSZ312" s="80"/>
      <c r="NTA312" s="80"/>
      <c r="NTB312" s="80"/>
      <c r="NTC312" s="80"/>
      <c r="NTD312" s="80"/>
      <c r="NTE312" s="80"/>
      <c r="NTF312" s="80"/>
      <c r="NTG312" s="80"/>
      <c r="NTH312" s="80"/>
      <c r="NTI312" s="80"/>
      <c r="NTJ312" s="80"/>
      <c r="NTK312" s="80"/>
      <c r="NTL312" s="80"/>
      <c r="NTM312" s="80"/>
      <c r="NTN312" s="80"/>
      <c r="NTO312" s="80"/>
      <c r="NTP312" s="80"/>
      <c r="NTQ312" s="80"/>
      <c r="NTR312" s="80"/>
      <c r="NTS312" s="80"/>
      <c r="NTT312" s="80"/>
      <c r="NTU312" s="80"/>
      <c r="NTV312" s="80"/>
      <c r="NTW312" s="80"/>
      <c r="NTX312" s="80"/>
      <c r="NTY312" s="80"/>
      <c r="NTZ312" s="80"/>
      <c r="NUA312" s="80"/>
      <c r="NUB312" s="80"/>
      <c r="NUC312" s="80"/>
      <c r="NUD312" s="80"/>
      <c r="NUE312" s="80"/>
      <c r="NUF312" s="80"/>
      <c r="NUG312" s="80"/>
      <c r="NUH312" s="80"/>
      <c r="NUI312" s="80"/>
      <c r="NUJ312" s="80"/>
      <c r="NUK312" s="80"/>
      <c r="NUL312" s="80"/>
      <c r="NUM312" s="80"/>
      <c r="NUN312" s="80"/>
      <c r="NUO312" s="80"/>
      <c r="NUP312" s="80"/>
      <c r="NUQ312" s="80"/>
      <c r="NUR312" s="80"/>
      <c r="NUS312" s="80"/>
      <c r="NUT312" s="80"/>
      <c r="NUU312" s="80"/>
      <c r="NUV312" s="80"/>
      <c r="NUW312" s="80"/>
      <c r="NUX312" s="80"/>
      <c r="NUY312" s="80"/>
      <c r="NUZ312" s="80"/>
      <c r="NVA312" s="80"/>
      <c r="NVB312" s="80"/>
      <c r="NVC312" s="80"/>
      <c r="NVD312" s="80"/>
      <c r="NVE312" s="80"/>
      <c r="NVF312" s="80"/>
      <c r="NVG312" s="80"/>
      <c r="NVH312" s="80"/>
      <c r="NVI312" s="80"/>
      <c r="NVJ312" s="80"/>
      <c r="NVK312" s="80"/>
      <c r="NVL312" s="80"/>
      <c r="NVM312" s="80"/>
      <c r="NVN312" s="80"/>
      <c r="NVO312" s="80"/>
      <c r="NVP312" s="80"/>
      <c r="NVQ312" s="80"/>
      <c r="NVR312" s="80"/>
      <c r="NVS312" s="80"/>
      <c r="NVT312" s="80"/>
      <c r="NVU312" s="80"/>
      <c r="NVV312" s="80"/>
      <c r="NVW312" s="80"/>
      <c r="NVX312" s="80"/>
      <c r="NVY312" s="80"/>
      <c r="NVZ312" s="80"/>
      <c r="NWA312" s="80"/>
      <c r="NWB312" s="80"/>
      <c r="NWC312" s="80"/>
      <c r="NWD312" s="80"/>
      <c r="NWE312" s="80"/>
      <c r="NWF312" s="80"/>
      <c r="NWG312" s="80"/>
      <c r="NWH312" s="80"/>
      <c r="NWI312" s="80"/>
      <c r="NWJ312" s="80"/>
      <c r="NWK312" s="80"/>
      <c r="NWL312" s="80"/>
      <c r="NWM312" s="80"/>
      <c r="NWN312" s="80"/>
      <c r="NWO312" s="80"/>
      <c r="NWP312" s="80"/>
      <c r="NWQ312" s="80"/>
      <c r="NWR312" s="80"/>
      <c r="NWS312" s="80"/>
      <c r="NWT312" s="80"/>
      <c r="NWU312" s="80"/>
      <c r="NWV312" s="80"/>
      <c r="NWW312" s="80"/>
      <c r="NWX312" s="80"/>
      <c r="NWY312" s="80"/>
      <c r="NWZ312" s="80"/>
      <c r="NXA312" s="80"/>
      <c r="NXB312" s="80"/>
      <c r="NXC312" s="80"/>
      <c r="NXD312" s="80"/>
      <c r="NXE312" s="80"/>
      <c r="NXF312" s="80"/>
      <c r="NXG312" s="80"/>
      <c r="NXH312" s="80"/>
      <c r="NXI312" s="80"/>
      <c r="NXJ312" s="80"/>
      <c r="NXK312" s="80"/>
      <c r="NXL312" s="80"/>
      <c r="NXM312" s="80"/>
      <c r="NXN312" s="80"/>
      <c r="NXO312" s="80"/>
      <c r="NXP312" s="80"/>
      <c r="NXQ312" s="80"/>
      <c r="NXR312" s="80"/>
      <c r="NXS312" s="80"/>
      <c r="NXT312" s="80"/>
      <c r="NXU312" s="80"/>
      <c r="NXV312" s="80"/>
      <c r="NXW312" s="80"/>
      <c r="NXX312" s="80"/>
      <c r="NXY312" s="80"/>
      <c r="NXZ312" s="80"/>
      <c r="NYA312" s="80"/>
      <c r="NYB312" s="80"/>
      <c r="NYC312" s="80"/>
      <c r="NYD312" s="80"/>
      <c r="NYE312" s="80"/>
      <c r="NYF312" s="80"/>
      <c r="NYG312" s="80"/>
      <c r="NYH312" s="80"/>
      <c r="NYI312" s="80"/>
      <c r="NYJ312" s="80"/>
      <c r="NYK312" s="80"/>
      <c r="NYL312" s="80"/>
      <c r="NYM312" s="80"/>
      <c r="NYN312" s="80"/>
      <c r="NYO312" s="80"/>
      <c r="NYP312" s="80"/>
      <c r="NYQ312" s="80"/>
      <c r="NYR312" s="80"/>
      <c r="NYS312" s="80"/>
      <c r="NYT312" s="80"/>
      <c r="NYU312" s="80"/>
      <c r="NYV312" s="80"/>
      <c r="NYW312" s="80"/>
      <c r="NYX312" s="80"/>
      <c r="NYY312" s="80"/>
      <c r="NYZ312" s="80"/>
      <c r="NZA312" s="80"/>
      <c r="NZB312" s="80"/>
      <c r="NZC312" s="80"/>
      <c r="NZD312" s="80"/>
      <c r="NZE312" s="80"/>
      <c r="NZF312" s="80"/>
      <c r="NZG312" s="80"/>
      <c r="NZH312" s="80"/>
      <c r="NZI312" s="80"/>
      <c r="NZJ312" s="80"/>
      <c r="NZK312" s="80"/>
      <c r="NZL312" s="80"/>
      <c r="NZM312" s="80"/>
      <c r="NZN312" s="80"/>
      <c r="NZO312" s="80"/>
      <c r="NZP312" s="80"/>
      <c r="NZQ312" s="80"/>
      <c r="NZR312" s="80"/>
      <c r="NZS312" s="80"/>
      <c r="NZT312" s="80"/>
      <c r="NZU312" s="80"/>
      <c r="NZV312" s="80"/>
      <c r="NZW312" s="80"/>
      <c r="NZX312" s="80"/>
      <c r="NZY312" s="80"/>
      <c r="NZZ312" s="80"/>
      <c r="OAA312" s="80"/>
      <c r="OAB312" s="80"/>
      <c r="OAC312" s="80"/>
      <c r="OAD312" s="80"/>
      <c r="OAE312" s="80"/>
      <c r="OAF312" s="80"/>
      <c r="OAG312" s="80"/>
      <c r="OAH312" s="80"/>
      <c r="OAI312" s="80"/>
      <c r="OAJ312" s="80"/>
      <c r="OAK312" s="80"/>
      <c r="OAL312" s="80"/>
      <c r="OAM312" s="80"/>
      <c r="OAN312" s="80"/>
      <c r="OAO312" s="80"/>
      <c r="OAP312" s="80"/>
      <c r="OAQ312" s="80"/>
      <c r="OAR312" s="80"/>
      <c r="OAS312" s="80"/>
      <c r="OAT312" s="80"/>
      <c r="OAU312" s="80"/>
      <c r="OAV312" s="80"/>
      <c r="OAW312" s="80"/>
      <c r="OAX312" s="80"/>
      <c r="OAY312" s="80"/>
      <c r="OAZ312" s="80"/>
      <c r="OBA312" s="80"/>
      <c r="OBB312" s="80"/>
      <c r="OBC312" s="80"/>
      <c r="OBD312" s="80"/>
      <c r="OBE312" s="80"/>
      <c r="OBF312" s="80"/>
      <c r="OBG312" s="80"/>
      <c r="OBH312" s="80"/>
      <c r="OBI312" s="80"/>
      <c r="OBJ312" s="80"/>
      <c r="OBK312" s="80"/>
      <c r="OBL312" s="80"/>
      <c r="OBM312" s="80"/>
      <c r="OBN312" s="80"/>
      <c r="OBO312" s="80"/>
      <c r="OBP312" s="80"/>
      <c r="OBQ312" s="80"/>
      <c r="OBR312" s="80"/>
      <c r="OBS312" s="80"/>
      <c r="OBT312" s="80"/>
      <c r="OBU312" s="80"/>
      <c r="OBV312" s="80"/>
      <c r="OBW312" s="80"/>
      <c r="OBX312" s="80"/>
      <c r="OBY312" s="80"/>
      <c r="OBZ312" s="80"/>
      <c r="OCA312" s="80"/>
      <c r="OCB312" s="80"/>
      <c r="OCC312" s="80"/>
      <c r="OCD312" s="80"/>
      <c r="OCE312" s="80"/>
      <c r="OCF312" s="80"/>
      <c r="OCG312" s="80"/>
      <c r="OCH312" s="80"/>
      <c r="OCI312" s="80"/>
      <c r="OCJ312" s="80"/>
      <c r="OCK312" s="80"/>
      <c r="OCL312" s="80"/>
      <c r="OCM312" s="80"/>
      <c r="OCN312" s="80"/>
      <c r="OCO312" s="80"/>
      <c r="OCP312" s="80"/>
      <c r="OCQ312" s="80"/>
      <c r="OCR312" s="80"/>
      <c r="OCS312" s="80"/>
      <c r="OCT312" s="80"/>
      <c r="OCU312" s="80"/>
      <c r="OCV312" s="80"/>
      <c r="OCW312" s="80"/>
      <c r="OCX312" s="80"/>
      <c r="OCY312" s="80"/>
      <c r="OCZ312" s="80"/>
      <c r="ODA312" s="80"/>
      <c r="ODB312" s="80"/>
      <c r="ODC312" s="80"/>
      <c r="ODD312" s="80"/>
      <c r="ODE312" s="80"/>
      <c r="ODF312" s="80"/>
      <c r="ODG312" s="80"/>
      <c r="ODH312" s="80"/>
      <c r="ODI312" s="80"/>
      <c r="ODJ312" s="80"/>
      <c r="ODK312" s="80"/>
      <c r="ODL312" s="80"/>
      <c r="ODM312" s="80"/>
      <c r="ODN312" s="80"/>
      <c r="ODO312" s="80"/>
      <c r="ODP312" s="80"/>
      <c r="ODQ312" s="80"/>
      <c r="ODR312" s="80"/>
      <c r="ODS312" s="80"/>
      <c r="ODT312" s="80"/>
      <c r="ODU312" s="80"/>
      <c r="ODV312" s="80"/>
      <c r="ODW312" s="80"/>
      <c r="ODX312" s="80"/>
      <c r="ODY312" s="80"/>
      <c r="ODZ312" s="80"/>
      <c r="OEA312" s="80"/>
      <c r="OEB312" s="80"/>
      <c r="OEC312" s="80"/>
      <c r="OED312" s="80"/>
      <c r="OEE312" s="80"/>
      <c r="OEF312" s="80"/>
      <c r="OEG312" s="80"/>
      <c r="OEH312" s="80"/>
      <c r="OEI312" s="80"/>
      <c r="OEJ312" s="80"/>
      <c r="OEK312" s="80"/>
      <c r="OEL312" s="80"/>
      <c r="OEM312" s="80"/>
      <c r="OEN312" s="80"/>
      <c r="OEO312" s="80"/>
      <c r="OEP312" s="80"/>
      <c r="OEQ312" s="80"/>
      <c r="OER312" s="80"/>
      <c r="OES312" s="80"/>
      <c r="OET312" s="80"/>
      <c r="OEU312" s="80"/>
      <c r="OEV312" s="80"/>
      <c r="OEW312" s="80"/>
      <c r="OEX312" s="80"/>
      <c r="OEY312" s="80"/>
      <c r="OEZ312" s="80"/>
      <c r="OFA312" s="80"/>
      <c r="OFB312" s="80"/>
      <c r="OFC312" s="80"/>
      <c r="OFD312" s="80"/>
      <c r="OFE312" s="80"/>
      <c r="OFF312" s="80"/>
      <c r="OFG312" s="80"/>
      <c r="OFH312" s="80"/>
      <c r="OFI312" s="80"/>
      <c r="OFJ312" s="80"/>
      <c r="OFK312" s="80"/>
      <c r="OFL312" s="80"/>
      <c r="OFM312" s="80"/>
      <c r="OFN312" s="80"/>
      <c r="OFO312" s="80"/>
      <c r="OFP312" s="80"/>
      <c r="OFQ312" s="80"/>
      <c r="OFR312" s="80"/>
      <c r="OFS312" s="80"/>
      <c r="OFT312" s="80"/>
      <c r="OFU312" s="80"/>
      <c r="OFV312" s="80"/>
      <c r="OFW312" s="80"/>
      <c r="OFX312" s="80"/>
      <c r="OFY312" s="80"/>
      <c r="OFZ312" s="80"/>
      <c r="OGA312" s="80"/>
      <c r="OGB312" s="80"/>
      <c r="OGC312" s="80"/>
      <c r="OGD312" s="80"/>
      <c r="OGE312" s="80"/>
      <c r="OGF312" s="80"/>
      <c r="OGG312" s="80"/>
      <c r="OGH312" s="80"/>
      <c r="OGI312" s="80"/>
      <c r="OGJ312" s="80"/>
      <c r="OGK312" s="80"/>
      <c r="OGL312" s="80"/>
      <c r="OGM312" s="80"/>
      <c r="OGN312" s="80"/>
      <c r="OGO312" s="80"/>
      <c r="OGP312" s="80"/>
      <c r="OGQ312" s="80"/>
      <c r="OGR312" s="80"/>
      <c r="OGS312" s="80"/>
      <c r="OGT312" s="80"/>
      <c r="OGU312" s="80"/>
      <c r="OGV312" s="80"/>
      <c r="OGW312" s="80"/>
      <c r="OGX312" s="80"/>
      <c r="OGY312" s="80"/>
      <c r="OGZ312" s="80"/>
      <c r="OHA312" s="80"/>
      <c r="OHB312" s="80"/>
      <c r="OHC312" s="80"/>
      <c r="OHD312" s="80"/>
      <c r="OHE312" s="80"/>
      <c r="OHF312" s="80"/>
      <c r="OHG312" s="80"/>
      <c r="OHH312" s="80"/>
      <c r="OHI312" s="80"/>
      <c r="OHJ312" s="80"/>
      <c r="OHK312" s="80"/>
      <c r="OHL312" s="80"/>
      <c r="OHM312" s="80"/>
      <c r="OHN312" s="80"/>
      <c r="OHO312" s="80"/>
      <c r="OHP312" s="80"/>
      <c r="OHQ312" s="80"/>
      <c r="OHR312" s="80"/>
      <c r="OHS312" s="80"/>
      <c r="OHT312" s="80"/>
      <c r="OHU312" s="80"/>
      <c r="OHV312" s="80"/>
      <c r="OHW312" s="80"/>
      <c r="OHX312" s="80"/>
      <c r="OHY312" s="80"/>
      <c r="OHZ312" s="80"/>
      <c r="OIA312" s="80"/>
      <c r="OIB312" s="80"/>
      <c r="OIC312" s="80"/>
      <c r="OID312" s="80"/>
      <c r="OIE312" s="80"/>
      <c r="OIF312" s="80"/>
      <c r="OIG312" s="80"/>
      <c r="OIH312" s="80"/>
      <c r="OII312" s="80"/>
      <c r="OIJ312" s="80"/>
      <c r="OIK312" s="80"/>
      <c r="OIL312" s="80"/>
      <c r="OIM312" s="80"/>
      <c r="OIN312" s="80"/>
      <c r="OIO312" s="80"/>
      <c r="OIP312" s="80"/>
      <c r="OIQ312" s="80"/>
      <c r="OIR312" s="80"/>
      <c r="OIS312" s="80"/>
      <c r="OIT312" s="80"/>
      <c r="OIU312" s="80"/>
      <c r="OIV312" s="80"/>
      <c r="OIW312" s="80"/>
      <c r="OIX312" s="80"/>
      <c r="OIY312" s="80"/>
      <c r="OIZ312" s="80"/>
      <c r="OJA312" s="80"/>
      <c r="OJB312" s="80"/>
      <c r="OJC312" s="80"/>
      <c r="OJD312" s="80"/>
      <c r="OJE312" s="80"/>
      <c r="OJF312" s="80"/>
      <c r="OJG312" s="80"/>
      <c r="OJH312" s="80"/>
      <c r="OJI312" s="80"/>
      <c r="OJJ312" s="80"/>
      <c r="OJK312" s="80"/>
      <c r="OJL312" s="80"/>
      <c r="OJM312" s="80"/>
      <c r="OJN312" s="80"/>
      <c r="OJO312" s="80"/>
      <c r="OJP312" s="80"/>
      <c r="OJQ312" s="80"/>
      <c r="OJR312" s="80"/>
      <c r="OJS312" s="80"/>
      <c r="OJT312" s="80"/>
      <c r="OJU312" s="80"/>
      <c r="OJV312" s="80"/>
      <c r="OJW312" s="80"/>
      <c r="OJX312" s="80"/>
      <c r="OJY312" s="80"/>
      <c r="OJZ312" s="80"/>
      <c r="OKA312" s="80"/>
      <c r="OKB312" s="80"/>
      <c r="OKC312" s="80"/>
      <c r="OKD312" s="80"/>
      <c r="OKE312" s="80"/>
      <c r="OKF312" s="80"/>
      <c r="OKG312" s="80"/>
      <c r="OKH312" s="80"/>
      <c r="OKI312" s="80"/>
      <c r="OKJ312" s="80"/>
      <c r="OKK312" s="80"/>
      <c r="OKL312" s="80"/>
      <c r="OKM312" s="80"/>
      <c r="OKN312" s="80"/>
      <c r="OKO312" s="80"/>
      <c r="OKP312" s="80"/>
      <c r="OKQ312" s="80"/>
      <c r="OKR312" s="80"/>
      <c r="OKS312" s="80"/>
      <c r="OKT312" s="80"/>
      <c r="OKU312" s="80"/>
      <c r="OKV312" s="80"/>
      <c r="OKW312" s="80"/>
      <c r="OKX312" s="80"/>
      <c r="OKY312" s="80"/>
      <c r="OKZ312" s="80"/>
      <c r="OLA312" s="80"/>
      <c r="OLB312" s="80"/>
      <c r="OLC312" s="80"/>
      <c r="OLD312" s="80"/>
      <c r="OLE312" s="80"/>
      <c r="OLF312" s="80"/>
      <c r="OLG312" s="80"/>
      <c r="OLH312" s="80"/>
      <c r="OLI312" s="80"/>
      <c r="OLJ312" s="80"/>
      <c r="OLK312" s="80"/>
      <c r="OLL312" s="80"/>
      <c r="OLM312" s="80"/>
      <c r="OLN312" s="80"/>
      <c r="OLO312" s="80"/>
      <c r="OLP312" s="80"/>
      <c r="OLQ312" s="80"/>
      <c r="OLR312" s="80"/>
      <c r="OLS312" s="80"/>
      <c r="OLT312" s="80"/>
      <c r="OLU312" s="80"/>
      <c r="OLV312" s="80"/>
      <c r="OLW312" s="80"/>
      <c r="OLX312" s="80"/>
      <c r="OLY312" s="80"/>
      <c r="OLZ312" s="80"/>
      <c r="OMA312" s="80"/>
      <c r="OMB312" s="80"/>
      <c r="OMC312" s="80"/>
      <c r="OMD312" s="80"/>
      <c r="OME312" s="80"/>
      <c r="OMF312" s="80"/>
      <c r="OMG312" s="80"/>
      <c r="OMH312" s="80"/>
      <c r="OMI312" s="80"/>
      <c r="OMJ312" s="80"/>
      <c r="OMK312" s="80"/>
      <c r="OML312" s="80"/>
      <c r="OMM312" s="80"/>
      <c r="OMN312" s="80"/>
      <c r="OMO312" s="80"/>
      <c r="OMP312" s="80"/>
      <c r="OMQ312" s="80"/>
      <c r="OMR312" s="80"/>
      <c r="OMS312" s="80"/>
      <c r="OMT312" s="80"/>
      <c r="OMU312" s="80"/>
      <c r="OMV312" s="80"/>
      <c r="OMW312" s="80"/>
      <c r="OMX312" s="80"/>
      <c r="OMY312" s="80"/>
      <c r="OMZ312" s="80"/>
      <c r="ONA312" s="80"/>
      <c r="ONB312" s="80"/>
      <c r="ONC312" s="80"/>
      <c r="OND312" s="80"/>
      <c r="ONE312" s="80"/>
      <c r="ONF312" s="80"/>
      <c r="ONG312" s="80"/>
      <c r="ONH312" s="80"/>
      <c r="ONI312" s="80"/>
      <c r="ONJ312" s="80"/>
      <c r="ONK312" s="80"/>
      <c r="ONL312" s="80"/>
      <c r="ONM312" s="80"/>
      <c r="ONN312" s="80"/>
      <c r="ONO312" s="80"/>
      <c r="ONP312" s="80"/>
      <c r="ONQ312" s="80"/>
      <c r="ONR312" s="80"/>
      <c r="ONS312" s="80"/>
      <c r="ONT312" s="80"/>
      <c r="ONU312" s="80"/>
      <c r="ONV312" s="80"/>
      <c r="ONW312" s="80"/>
      <c r="ONX312" s="80"/>
      <c r="ONY312" s="80"/>
      <c r="ONZ312" s="80"/>
      <c r="OOA312" s="80"/>
      <c r="OOB312" s="80"/>
      <c r="OOC312" s="80"/>
      <c r="OOD312" s="80"/>
      <c r="OOE312" s="80"/>
      <c r="OOF312" s="80"/>
      <c r="OOG312" s="80"/>
      <c r="OOH312" s="80"/>
      <c r="OOI312" s="80"/>
      <c r="OOJ312" s="80"/>
      <c r="OOK312" s="80"/>
      <c r="OOL312" s="80"/>
      <c r="OOM312" s="80"/>
      <c r="OON312" s="80"/>
      <c r="OOO312" s="80"/>
      <c r="OOP312" s="80"/>
      <c r="OOQ312" s="80"/>
      <c r="OOR312" s="80"/>
      <c r="OOS312" s="80"/>
      <c r="OOT312" s="80"/>
      <c r="OOU312" s="80"/>
      <c r="OOV312" s="80"/>
      <c r="OOW312" s="80"/>
      <c r="OOX312" s="80"/>
      <c r="OOY312" s="80"/>
      <c r="OOZ312" s="80"/>
      <c r="OPA312" s="80"/>
      <c r="OPB312" s="80"/>
      <c r="OPC312" s="80"/>
      <c r="OPD312" s="80"/>
      <c r="OPE312" s="80"/>
      <c r="OPF312" s="80"/>
      <c r="OPG312" s="80"/>
      <c r="OPH312" s="80"/>
      <c r="OPI312" s="80"/>
      <c r="OPJ312" s="80"/>
      <c r="OPK312" s="80"/>
      <c r="OPL312" s="80"/>
      <c r="OPM312" s="80"/>
      <c r="OPN312" s="80"/>
      <c r="OPO312" s="80"/>
      <c r="OPP312" s="80"/>
      <c r="OPQ312" s="80"/>
      <c r="OPR312" s="80"/>
      <c r="OPS312" s="80"/>
      <c r="OPT312" s="80"/>
      <c r="OPU312" s="80"/>
      <c r="OPV312" s="80"/>
      <c r="OPW312" s="80"/>
      <c r="OPX312" s="80"/>
      <c r="OPY312" s="80"/>
      <c r="OPZ312" s="80"/>
      <c r="OQA312" s="80"/>
      <c r="OQB312" s="80"/>
      <c r="OQC312" s="80"/>
      <c r="OQD312" s="80"/>
      <c r="OQE312" s="80"/>
      <c r="OQF312" s="80"/>
      <c r="OQG312" s="80"/>
      <c r="OQH312" s="80"/>
      <c r="OQI312" s="80"/>
      <c r="OQJ312" s="80"/>
      <c r="OQK312" s="80"/>
      <c r="OQL312" s="80"/>
      <c r="OQM312" s="80"/>
      <c r="OQN312" s="80"/>
      <c r="OQO312" s="80"/>
      <c r="OQP312" s="80"/>
      <c r="OQQ312" s="80"/>
      <c r="OQR312" s="80"/>
      <c r="OQS312" s="80"/>
      <c r="OQT312" s="80"/>
      <c r="OQU312" s="80"/>
      <c r="OQV312" s="80"/>
      <c r="OQW312" s="80"/>
      <c r="OQX312" s="80"/>
      <c r="OQY312" s="80"/>
      <c r="OQZ312" s="80"/>
      <c r="ORA312" s="80"/>
      <c r="ORB312" s="80"/>
      <c r="ORC312" s="80"/>
      <c r="ORD312" s="80"/>
      <c r="ORE312" s="80"/>
      <c r="ORF312" s="80"/>
      <c r="ORG312" s="80"/>
      <c r="ORH312" s="80"/>
      <c r="ORI312" s="80"/>
      <c r="ORJ312" s="80"/>
      <c r="ORK312" s="80"/>
      <c r="ORL312" s="80"/>
      <c r="ORM312" s="80"/>
      <c r="ORN312" s="80"/>
      <c r="ORO312" s="80"/>
      <c r="ORP312" s="80"/>
      <c r="ORQ312" s="80"/>
      <c r="ORR312" s="80"/>
      <c r="ORS312" s="80"/>
      <c r="ORT312" s="80"/>
      <c r="ORU312" s="80"/>
      <c r="ORV312" s="80"/>
      <c r="ORW312" s="80"/>
      <c r="ORX312" s="80"/>
      <c r="ORY312" s="80"/>
      <c r="ORZ312" s="80"/>
      <c r="OSA312" s="80"/>
      <c r="OSB312" s="80"/>
      <c r="OSC312" s="80"/>
      <c r="OSD312" s="80"/>
      <c r="OSE312" s="80"/>
      <c r="OSF312" s="80"/>
      <c r="OSG312" s="80"/>
      <c r="OSH312" s="80"/>
      <c r="OSI312" s="80"/>
      <c r="OSJ312" s="80"/>
      <c r="OSK312" s="80"/>
      <c r="OSL312" s="80"/>
      <c r="OSM312" s="80"/>
      <c r="OSN312" s="80"/>
      <c r="OSO312" s="80"/>
      <c r="OSP312" s="80"/>
      <c r="OSQ312" s="80"/>
      <c r="OSR312" s="80"/>
      <c r="OSS312" s="80"/>
      <c r="OST312" s="80"/>
      <c r="OSU312" s="80"/>
      <c r="OSV312" s="80"/>
      <c r="OSW312" s="80"/>
      <c r="OSX312" s="80"/>
      <c r="OSY312" s="80"/>
      <c r="OSZ312" s="80"/>
      <c r="OTA312" s="80"/>
      <c r="OTB312" s="80"/>
      <c r="OTC312" s="80"/>
      <c r="OTD312" s="80"/>
      <c r="OTE312" s="80"/>
      <c r="OTF312" s="80"/>
      <c r="OTG312" s="80"/>
      <c r="OTH312" s="80"/>
      <c r="OTI312" s="80"/>
      <c r="OTJ312" s="80"/>
      <c r="OTK312" s="80"/>
      <c r="OTL312" s="80"/>
      <c r="OTM312" s="80"/>
      <c r="OTN312" s="80"/>
      <c r="OTO312" s="80"/>
      <c r="OTP312" s="80"/>
      <c r="OTQ312" s="80"/>
      <c r="OTR312" s="80"/>
      <c r="OTS312" s="80"/>
      <c r="OTT312" s="80"/>
      <c r="OTU312" s="80"/>
      <c r="OTV312" s="80"/>
      <c r="OTW312" s="80"/>
      <c r="OTX312" s="80"/>
      <c r="OTY312" s="80"/>
      <c r="OTZ312" s="80"/>
      <c r="OUA312" s="80"/>
      <c r="OUB312" s="80"/>
      <c r="OUC312" s="80"/>
      <c r="OUD312" s="80"/>
      <c r="OUE312" s="80"/>
      <c r="OUF312" s="80"/>
      <c r="OUG312" s="80"/>
      <c r="OUH312" s="80"/>
      <c r="OUI312" s="80"/>
      <c r="OUJ312" s="80"/>
      <c r="OUK312" s="80"/>
      <c r="OUL312" s="80"/>
      <c r="OUM312" s="80"/>
      <c r="OUN312" s="80"/>
      <c r="OUO312" s="80"/>
      <c r="OUP312" s="80"/>
      <c r="OUQ312" s="80"/>
      <c r="OUR312" s="80"/>
      <c r="OUS312" s="80"/>
      <c r="OUT312" s="80"/>
      <c r="OUU312" s="80"/>
      <c r="OUV312" s="80"/>
      <c r="OUW312" s="80"/>
      <c r="OUX312" s="80"/>
      <c r="OUY312" s="80"/>
      <c r="OUZ312" s="80"/>
      <c r="OVA312" s="80"/>
      <c r="OVB312" s="80"/>
      <c r="OVC312" s="80"/>
      <c r="OVD312" s="80"/>
      <c r="OVE312" s="80"/>
      <c r="OVF312" s="80"/>
      <c r="OVG312" s="80"/>
      <c r="OVH312" s="80"/>
      <c r="OVI312" s="80"/>
      <c r="OVJ312" s="80"/>
      <c r="OVK312" s="80"/>
      <c r="OVL312" s="80"/>
      <c r="OVM312" s="80"/>
      <c r="OVN312" s="80"/>
      <c r="OVO312" s="80"/>
      <c r="OVP312" s="80"/>
      <c r="OVQ312" s="80"/>
      <c r="OVR312" s="80"/>
      <c r="OVS312" s="80"/>
      <c r="OVT312" s="80"/>
      <c r="OVU312" s="80"/>
      <c r="OVV312" s="80"/>
      <c r="OVW312" s="80"/>
      <c r="OVX312" s="80"/>
      <c r="OVY312" s="80"/>
      <c r="OVZ312" s="80"/>
      <c r="OWA312" s="80"/>
      <c r="OWB312" s="80"/>
      <c r="OWC312" s="80"/>
      <c r="OWD312" s="80"/>
      <c r="OWE312" s="80"/>
      <c r="OWF312" s="80"/>
      <c r="OWG312" s="80"/>
      <c r="OWH312" s="80"/>
      <c r="OWI312" s="80"/>
      <c r="OWJ312" s="80"/>
      <c r="OWK312" s="80"/>
      <c r="OWL312" s="80"/>
      <c r="OWM312" s="80"/>
      <c r="OWN312" s="80"/>
      <c r="OWO312" s="80"/>
      <c r="OWP312" s="80"/>
      <c r="OWQ312" s="80"/>
      <c r="OWR312" s="80"/>
      <c r="OWS312" s="80"/>
      <c r="OWT312" s="80"/>
      <c r="OWU312" s="80"/>
      <c r="OWV312" s="80"/>
      <c r="OWW312" s="80"/>
      <c r="OWX312" s="80"/>
      <c r="OWY312" s="80"/>
      <c r="OWZ312" s="80"/>
      <c r="OXA312" s="80"/>
      <c r="OXB312" s="80"/>
      <c r="OXC312" s="80"/>
      <c r="OXD312" s="80"/>
      <c r="OXE312" s="80"/>
      <c r="OXF312" s="80"/>
      <c r="OXG312" s="80"/>
      <c r="OXH312" s="80"/>
      <c r="OXI312" s="80"/>
      <c r="OXJ312" s="80"/>
      <c r="OXK312" s="80"/>
      <c r="OXL312" s="80"/>
      <c r="OXM312" s="80"/>
      <c r="OXN312" s="80"/>
      <c r="OXO312" s="80"/>
      <c r="OXP312" s="80"/>
      <c r="OXQ312" s="80"/>
      <c r="OXR312" s="80"/>
      <c r="OXS312" s="80"/>
      <c r="OXT312" s="80"/>
      <c r="OXU312" s="80"/>
      <c r="OXV312" s="80"/>
      <c r="OXW312" s="80"/>
      <c r="OXX312" s="80"/>
      <c r="OXY312" s="80"/>
      <c r="OXZ312" s="80"/>
      <c r="OYA312" s="80"/>
      <c r="OYB312" s="80"/>
      <c r="OYC312" s="80"/>
      <c r="OYD312" s="80"/>
      <c r="OYE312" s="80"/>
      <c r="OYF312" s="80"/>
      <c r="OYG312" s="80"/>
      <c r="OYH312" s="80"/>
      <c r="OYI312" s="80"/>
      <c r="OYJ312" s="80"/>
      <c r="OYK312" s="80"/>
      <c r="OYL312" s="80"/>
      <c r="OYM312" s="80"/>
      <c r="OYN312" s="80"/>
      <c r="OYO312" s="80"/>
      <c r="OYP312" s="80"/>
      <c r="OYQ312" s="80"/>
      <c r="OYR312" s="80"/>
      <c r="OYS312" s="80"/>
      <c r="OYT312" s="80"/>
      <c r="OYU312" s="80"/>
      <c r="OYV312" s="80"/>
      <c r="OYW312" s="80"/>
      <c r="OYX312" s="80"/>
      <c r="OYY312" s="80"/>
      <c r="OYZ312" s="80"/>
      <c r="OZA312" s="80"/>
      <c r="OZB312" s="80"/>
      <c r="OZC312" s="80"/>
      <c r="OZD312" s="80"/>
      <c r="OZE312" s="80"/>
      <c r="OZF312" s="80"/>
      <c r="OZG312" s="80"/>
      <c r="OZH312" s="80"/>
      <c r="OZI312" s="80"/>
      <c r="OZJ312" s="80"/>
      <c r="OZK312" s="80"/>
      <c r="OZL312" s="80"/>
      <c r="OZM312" s="80"/>
      <c r="OZN312" s="80"/>
      <c r="OZO312" s="80"/>
      <c r="OZP312" s="80"/>
      <c r="OZQ312" s="80"/>
      <c r="OZR312" s="80"/>
      <c r="OZS312" s="80"/>
      <c r="OZT312" s="80"/>
      <c r="OZU312" s="80"/>
      <c r="OZV312" s="80"/>
      <c r="OZW312" s="80"/>
      <c r="OZX312" s="80"/>
      <c r="OZY312" s="80"/>
      <c r="OZZ312" s="80"/>
      <c r="PAA312" s="80"/>
      <c r="PAB312" s="80"/>
      <c r="PAC312" s="80"/>
      <c r="PAD312" s="80"/>
      <c r="PAE312" s="80"/>
      <c r="PAF312" s="80"/>
      <c r="PAG312" s="80"/>
      <c r="PAH312" s="80"/>
      <c r="PAI312" s="80"/>
      <c r="PAJ312" s="80"/>
      <c r="PAK312" s="80"/>
      <c r="PAL312" s="80"/>
      <c r="PAM312" s="80"/>
      <c r="PAN312" s="80"/>
      <c r="PAO312" s="80"/>
      <c r="PAP312" s="80"/>
      <c r="PAQ312" s="80"/>
      <c r="PAR312" s="80"/>
      <c r="PAS312" s="80"/>
      <c r="PAT312" s="80"/>
      <c r="PAU312" s="80"/>
      <c r="PAV312" s="80"/>
      <c r="PAW312" s="80"/>
      <c r="PAX312" s="80"/>
      <c r="PAY312" s="80"/>
      <c r="PAZ312" s="80"/>
      <c r="PBA312" s="80"/>
      <c r="PBB312" s="80"/>
      <c r="PBC312" s="80"/>
      <c r="PBD312" s="80"/>
      <c r="PBE312" s="80"/>
      <c r="PBF312" s="80"/>
      <c r="PBG312" s="80"/>
      <c r="PBH312" s="80"/>
      <c r="PBI312" s="80"/>
      <c r="PBJ312" s="80"/>
      <c r="PBK312" s="80"/>
      <c r="PBL312" s="80"/>
      <c r="PBM312" s="80"/>
      <c r="PBN312" s="80"/>
      <c r="PBO312" s="80"/>
      <c r="PBP312" s="80"/>
      <c r="PBQ312" s="80"/>
      <c r="PBR312" s="80"/>
      <c r="PBS312" s="80"/>
      <c r="PBT312" s="80"/>
      <c r="PBU312" s="80"/>
      <c r="PBV312" s="80"/>
      <c r="PBW312" s="80"/>
      <c r="PBX312" s="80"/>
      <c r="PBY312" s="80"/>
      <c r="PBZ312" s="80"/>
      <c r="PCA312" s="80"/>
      <c r="PCB312" s="80"/>
      <c r="PCC312" s="80"/>
      <c r="PCD312" s="80"/>
      <c r="PCE312" s="80"/>
      <c r="PCF312" s="80"/>
      <c r="PCG312" s="80"/>
      <c r="PCH312" s="80"/>
      <c r="PCI312" s="80"/>
      <c r="PCJ312" s="80"/>
      <c r="PCK312" s="80"/>
      <c r="PCL312" s="80"/>
      <c r="PCM312" s="80"/>
      <c r="PCN312" s="80"/>
      <c r="PCO312" s="80"/>
      <c r="PCP312" s="80"/>
      <c r="PCQ312" s="80"/>
      <c r="PCR312" s="80"/>
      <c r="PCS312" s="80"/>
      <c r="PCT312" s="80"/>
      <c r="PCU312" s="80"/>
      <c r="PCV312" s="80"/>
      <c r="PCW312" s="80"/>
      <c r="PCX312" s="80"/>
      <c r="PCY312" s="80"/>
      <c r="PCZ312" s="80"/>
      <c r="PDA312" s="80"/>
      <c r="PDB312" s="80"/>
      <c r="PDC312" s="80"/>
      <c r="PDD312" s="80"/>
      <c r="PDE312" s="80"/>
      <c r="PDF312" s="80"/>
      <c r="PDG312" s="80"/>
      <c r="PDH312" s="80"/>
      <c r="PDI312" s="80"/>
      <c r="PDJ312" s="80"/>
      <c r="PDK312" s="80"/>
      <c r="PDL312" s="80"/>
      <c r="PDM312" s="80"/>
      <c r="PDN312" s="80"/>
      <c r="PDO312" s="80"/>
      <c r="PDP312" s="80"/>
      <c r="PDQ312" s="80"/>
      <c r="PDR312" s="80"/>
      <c r="PDS312" s="80"/>
      <c r="PDT312" s="80"/>
      <c r="PDU312" s="80"/>
      <c r="PDV312" s="80"/>
      <c r="PDW312" s="80"/>
      <c r="PDX312" s="80"/>
      <c r="PDY312" s="80"/>
      <c r="PDZ312" s="80"/>
      <c r="PEA312" s="80"/>
      <c r="PEB312" s="80"/>
      <c r="PEC312" s="80"/>
      <c r="PED312" s="80"/>
      <c r="PEE312" s="80"/>
      <c r="PEF312" s="80"/>
      <c r="PEG312" s="80"/>
      <c r="PEH312" s="80"/>
      <c r="PEI312" s="80"/>
      <c r="PEJ312" s="80"/>
      <c r="PEK312" s="80"/>
      <c r="PEL312" s="80"/>
      <c r="PEM312" s="80"/>
      <c r="PEN312" s="80"/>
      <c r="PEO312" s="80"/>
      <c r="PEP312" s="80"/>
      <c r="PEQ312" s="80"/>
      <c r="PER312" s="80"/>
      <c r="PES312" s="80"/>
      <c r="PET312" s="80"/>
      <c r="PEU312" s="80"/>
      <c r="PEV312" s="80"/>
      <c r="PEW312" s="80"/>
      <c r="PEX312" s="80"/>
      <c r="PEY312" s="80"/>
      <c r="PEZ312" s="80"/>
      <c r="PFA312" s="80"/>
      <c r="PFB312" s="80"/>
      <c r="PFC312" s="80"/>
      <c r="PFD312" s="80"/>
      <c r="PFE312" s="80"/>
      <c r="PFF312" s="80"/>
      <c r="PFG312" s="80"/>
      <c r="PFH312" s="80"/>
      <c r="PFI312" s="80"/>
      <c r="PFJ312" s="80"/>
      <c r="PFK312" s="80"/>
      <c r="PFL312" s="80"/>
      <c r="PFM312" s="80"/>
      <c r="PFN312" s="80"/>
      <c r="PFO312" s="80"/>
      <c r="PFP312" s="80"/>
      <c r="PFQ312" s="80"/>
      <c r="PFR312" s="80"/>
      <c r="PFS312" s="80"/>
      <c r="PFT312" s="80"/>
      <c r="PFU312" s="80"/>
      <c r="PFV312" s="80"/>
      <c r="PFW312" s="80"/>
      <c r="PFX312" s="80"/>
      <c r="PFY312" s="80"/>
      <c r="PFZ312" s="80"/>
      <c r="PGA312" s="80"/>
      <c r="PGB312" s="80"/>
      <c r="PGC312" s="80"/>
      <c r="PGD312" s="80"/>
      <c r="PGE312" s="80"/>
      <c r="PGF312" s="80"/>
      <c r="PGG312" s="80"/>
      <c r="PGH312" s="80"/>
      <c r="PGI312" s="80"/>
      <c r="PGJ312" s="80"/>
      <c r="PGK312" s="80"/>
      <c r="PGL312" s="80"/>
      <c r="PGM312" s="80"/>
      <c r="PGN312" s="80"/>
      <c r="PGO312" s="80"/>
      <c r="PGP312" s="80"/>
      <c r="PGQ312" s="80"/>
      <c r="PGR312" s="80"/>
      <c r="PGS312" s="80"/>
      <c r="PGT312" s="80"/>
      <c r="PGU312" s="80"/>
      <c r="PGV312" s="80"/>
      <c r="PGW312" s="80"/>
      <c r="PGX312" s="80"/>
      <c r="PGY312" s="80"/>
      <c r="PGZ312" s="80"/>
      <c r="PHA312" s="80"/>
      <c r="PHB312" s="80"/>
      <c r="PHC312" s="80"/>
      <c r="PHD312" s="80"/>
      <c r="PHE312" s="80"/>
      <c r="PHF312" s="80"/>
      <c r="PHG312" s="80"/>
      <c r="PHH312" s="80"/>
      <c r="PHI312" s="80"/>
      <c r="PHJ312" s="80"/>
      <c r="PHK312" s="80"/>
      <c r="PHL312" s="80"/>
      <c r="PHM312" s="80"/>
      <c r="PHN312" s="80"/>
      <c r="PHO312" s="80"/>
      <c r="PHP312" s="80"/>
      <c r="PHQ312" s="80"/>
      <c r="PHR312" s="80"/>
      <c r="PHS312" s="80"/>
      <c r="PHT312" s="80"/>
      <c r="PHU312" s="80"/>
      <c r="PHV312" s="80"/>
      <c r="PHW312" s="80"/>
      <c r="PHX312" s="80"/>
      <c r="PHY312" s="80"/>
      <c r="PHZ312" s="80"/>
      <c r="PIA312" s="80"/>
      <c r="PIB312" s="80"/>
      <c r="PIC312" s="80"/>
      <c r="PID312" s="80"/>
      <c r="PIE312" s="80"/>
      <c r="PIF312" s="80"/>
      <c r="PIG312" s="80"/>
      <c r="PIH312" s="80"/>
      <c r="PII312" s="80"/>
      <c r="PIJ312" s="80"/>
      <c r="PIK312" s="80"/>
      <c r="PIL312" s="80"/>
      <c r="PIM312" s="80"/>
      <c r="PIN312" s="80"/>
      <c r="PIO312" s="80"/>
      <c r="PIP312" s="80"/>
      <c r="PIQ312" s="80"/>
      <c r="PIR312" s="80"/>
      <c r="PIS312" s="80"/>
      <c r="PIT312" s="80"/>
      <c r="PIU312" s="80"/>
      <c r="PIV312" s="80"/>
      <c r="PIW312" s="80"/>
      <c r="PIX312" s="80"/>
      <c r="PIY312" s="80"/>
      <c r="PIZ312" s="80"/>
      <c r="PJA312" s="80"/>
      <c r="PJB312" s="80"/>
      <c r="PJC312" s="80"/>
      <c r="PJD312" s="80"/>
      <c r="PJE312" s="80"/>
      <c r="PJF312" s="80"/>
      <c r="PJG312" s="80"/>
      <c r="PJH312" s="80"/>
      <c r="PJI312" s="80"/>
      <c r="PJJ312" s="80"/>
      <c r="PJK312" s="80"/>
      <c r="PJL312" s="80"/>
      <c r="PJM312" s="80"/>
      <c r="PJN312" s="80"/>
      <c r="PJO312" s="80"/>
      <c r="PJP312" s="80"/>
      <c r="PJQ312" s="80"/>
      <c r="PJR312" s="80"/>
      <c r="PJS312" s="80"/>
      <c r="PJT312" s="80"/>
      <c r="PJU312" s="80"/>
      <c r="PJV312" s="80"/>
      <c r="PJW312" s="80"/>
      <c r="PJX312" s="80"/>
      <c r="PJY312" s="80"/>
      <c r="PJZ312" s="80"/>
      <c r="PKA312" s="80"/>
      <c r="PKB312" s="80"/>
      <c r="PKC312" s="80"/>
      <c r="PKD312" s="80"/>
      <c r="PKE312" s="80"/>
      <c r="PKF312" s="80"/>
      <c r="PKG312" s="80"/>
      <c r="PKH312" s="80"/>
      <c r="PKI312" s="80"/>
      <c r="PKJ312" s="80"/>
      <c r="PKK312" s="80"/>
      <c r="PKL312" s="80"/>
      <c r="PKM312" s="80"/>
      <c r="PKN312" s="80"/>
      <c r="PKO312" s="80"/>
      <c r="PKP312" s="80"/>
      <c r="PKQ312" s="80"/>
      <c r="PKR312" s="80"/>
      <c r="PKS312" s="80"/>
      <c r="PKT312" s="80"/>
      <c r="PKU312" s="80"/>
      <c r="PKV312" s="80"/>
      <c r="PKW312" s="80"/>
      <c r="PKX312" s="80"/>
      <c r="PKY312" s="80"/>
      <c r="PKZ312" s="80"/>
      <c r="PLA312" s="80"/>
      <c r="PLB312" s="80"/>
      <c r="PLC312" s="80"/>
      <c r="PLD312" s="80"/>
      <c r="PLE312" s="80"/>
      <c r="PLF312" s="80"/>
      <c r="PLG312" s="80"/>
      <c r="PLH312" s="80"/>
      <c r="PLI312" s="80"/>
      <c r="PLJ312" s="80"/>
      <c r="PLK312" s="80"/>
      <c r="PLL312" s="80"/>
      <c r="PLM312" s="80"/>
      <c r="PLN312" s="80"/>
      <c r="PLO312" s="80"/>
      <c r="PLP312" s="80"/>
      <c r="PLQ312" s="80"/>
      <c r="PLR312" s="80"/>
      <c r="PLS312" s="80"/>
      <c r="PLT312" s="80"/>
      <c r="PLU312" s="80"/>
      <c r="PLV312" s="80"/>
      <c r="PLW312" s="80"/>
      <c r="PLX312" s="80"/>
      <c r="PLY312" s="80"/>
      <c r="PLZ312" s="80"/>
      <c r="PMA312" s="80"/>
      <c r="PMB312" s="80"/>
      <c r="PMC312" s="80"/>
      <c r="PMD312" s="80"/>
      <c r="PME312" s="80"/>
      <c r="PMF312" s="80"/>
      <c r="PMG312" s="80"/>
      <c r="PMH312" s="80"/>
      <c r="PMI312" s="80"/>
      <c r="PMJ312" s="80"/>
      <c r="PMK312" s="80"/>
      <c r="PML312" s="80"/>
      <c r="PMM312" s="80"/>
      <c r="PMN312" s="80"/>
      <c r="PMO312" s="80"/>
      <c r="PMP312" s="80"/>
      <c r="PMQ312" s="80"/>
      <c r="PMR312" s="80"/>
      <c r="PMS312" s="80"/>
      <c r="PMT312" s="80"/>
      <c r="PMU312" s="80"/>
      <c r="PMV312" s="80"/>
      <c r="PMW312" s="80"/>
      <c r="PMX312" s="80"/>
      <c r="PMY312" s="80"/>
      <c r="PMZ312" s="80"/>
      <c r="PNA312" s="80"/>
      <c r="PNB312" s="80"/>
      <c r="PNC312" s="80"/>
      <c r="PND312" s="80"/>
      <c r="PNE312" s="80"/>
      <c r="PNF312" s="80"/>
      <c r="PNG312" s="80"/>
      <c r="PNH312" s="80"/>
      <c r="PNI312" s="80"/>
      <c r="PNJ312" s="80"/>
      <c r="PNK312" s="80"/>
      <c r="PNL312" s="80"/>
      <c r="PNM312" s="80"/>
      <c r="PNN312" s="80"/>
      <c r="PNO312" s="80"/>
      <c r="PNP312" s="80"/>
      <c r="PNQ312" s="80"/>
      <c r="PNR312" s="80"/>
      <c r="PNS312" s="80"/>
      <c r="PNT312" s="80"/>
      <c r="PNU312" s="80"/>
      <c r="PNV312" s="80"/>
      <c r="PNW312" s="80"/>
      <c r="PNX312" s="80"/>
      <c r="PNY312" s="80"/>
      <c r="PNZ312" s="80"/>
      <c r="POA312" s="80"/>
      <c r="POB312" s="80"/>
      <c r="POC312" s="80"/>
      <c r="POD312" s="80"/>
      <c r="POE312" s="80"/>
      <c r="POF312" s="80"/>
      <c r="POG312" s="80"/>
      <c r="POH312" s="80"/>
      <c r="POI312" s="80"/>
      <c r="POJ312" s="80"/>
      <c r="POK312" s="80"/>
      <c r="POL312" s="80"/>
      <c r="POM312" s="80"/>
      <c r="PON312" s="80"/>
      <c r="POO312" s="80"/>
      <c r="POP312" s="80"/>
      <c r="POQ312" s="80"/>
      <c r="POR312" s="80"/>
      <c r="POS312" s="80"/>
      <c r="POT312" s="80"/>
      <c r="POU312" s="80"/>
      <c r="POV312" s="80"/>
      <c r="POW312" s="80"/>
      <c r="POX312" s="80"/>
      <c r="POY312" s="80"/>
      <c r="POZ312" s="80"/>
      <c r="PPA312" s="80"/>
      <c r="PPB312" s="80"/>
      <c r="PPC312" s="80"/>
      <c r="PPD312" s="80"/>
      <c r="PPE312" s="80"/>
      <c r="PPF312" s="80"/>
      <c r="PPG312" s="80"/>
      <c r="PPH312" s="80"/>
      <c r="PPI312" s="80"/>
      <c r="PPJ312" s="80"/>
      <c r="PPK312" s="80"/>
      <c r="PPL312" s="80"/>
      <c r="PPM312" s="80"/>
      <c r="PPN312" s="80"/>
      <c r="PPO312" s="80"/>
      <c r="PPP312" s="80"/>
      <c r="PPQ312" s="80"/>
      <c r="PPR312" s="80"/>
      <c r="PPS312" s="80"/>
      <c r="PPT312" s="80"/>
      <c r="PPU312" s="80"/>
      <c r="PPV312" s="80"/>
      <c r="PPW312" s="80"/>
      <c r="PPX312" s="80"/>
      <c r="PPY312" s="80"/>
      <c r="PPZ312" s="80"/>
      <c r="PQA312" s="80"/>
      <c r="PQB312" s="80"/>
      <c r="PQC312" s="80"/>
      <c r="PQD312" s="80"/>
      <c r="PQE312" s="80"/>
      <c r="PQF312" s="80"/>
      <c r="PQG312" s="80"/>
      <c r="PQH312" s="80"/>
      <c r="PQI312" s="80"/>
      <c r="PQJ312" s="80"/>
      <c r="PQK312" s="80"/>
      <c r="PQL312" s="80"/>
      <c r="PQM312" s="80"/>
      <c r="PQN312" s="80"/>
      <c r="PQO312" s="80"/>
      <c r="PQP312" s="80"/>
      <c r="PQQ312" s="80"/>
      <c r="PQR312" s="80"/>
      <c r="PQS312" s="80"/>
      <c r="PQT312" s="80"/>
      <c r="PQU312" s="80"/>
      <c r="PQV312" s="80"/>
      <c r="PQW312" s="80"/>
      <c r="PQX312" s="80"/>
      <c r="PQY312" s="80"/>
      <c r="PQZ312" s="80"/>
      <c r="PRA312" s="80"/>
      <c r="PRB312" s="80"/>
      <c r="PRC312" s="80"/>
      <c r="PRD312" s="80"/>
      <c r="PRE312" s="80"/>
      <c r="PRF312" s="80"/>
      <c r="PRG312" s="80"/>
      <c r="PRH312" s="80"/>
      <c r="PRI312" s="80"/>
      <c r="PRJ312" s="80"/>
      <c r="PRK312" s="80"/>
      <c r="PRL312" s="80"/>
      <c r="PRM312" s="80"/>
      <c r="PRN312" s="80"/>
      <c r="PRO312" s="80"/>
      <c r="PRP312" s="80"/>
      <c r="PRQ312" s="80"/>
      <c r="PRR312" s="80"/>
      <c r="PRS312" s="80"/>
      <c r="PRT312" s="80"/>
      <c r="PRU312" s="80"/>
      <c r="PRV312" s="80"/>
      <c r="PRW312" s="80"/>
      <c r="PRX312" s="80"/>
      <c r="PRY312" s="80"/>
      <c r="PRZ312" s="80"/>
      <c r="PSA312" s="80"/>
      <c r="PSB312" s="80"/>
      <c r="PSC312" s="80"/>
      <c r="PSD312" s="80"/>
      <c r="PSE312" s="80"/>
      <c r="PSF312" s="80"/>
      <c r="PSG312" s="80"/>
      <c r="PSH312" s="80"/>
      <c r="PSI312" s="80"/>
      <c r="PSJ312" s="80"/>
      <c r="PSK312" s="80"/>
      <c r="PSL312" s="80"/>
      <c r="PSM312" s="80"/>
      <c r="PSN312" s="80"/>
      <c r="PSO312" s="80"/>
      <c r="PSP312" s="80"/>
      <c r="PSQ312" s="80"/>
      <c r="PSR312" s="80"/>
      <c r="PSS312" s="80"/>
      <c r="PST312" s="80"/>
      <c r="PSU312" s="80"/>
      <c r="PSV312" s="80"/>
      <c r="PSW312" s="80"/>
      <c r="PSX312" s="80"/>
      <c r="PSY312" s="80"/>
      <c r="PSZ312" s="80"/>
      <c r="PTA312" s="80"/>
      <c r="PTB312" s="80"/>
      <c r="PTC312" s="80"/>
      <c r="PTD312" s="80"/>
      <c r="PTE312" s="80"/>
      <c r="PTF312" s="80"/>
      <c r="PTG312" s="80"/>
      <c r="PTH312" s="80"/>
      <c r="PTI312" s="80"/>
      <c r="PTJ312" s="80"/>
      <c r="PTK312" s="80"/>
      <c r="PTL312" s="80"/>
      <c r="PTM312" s="80"/>
      <c r="PTN312" s="80"/>
      <c r="PTO312" s="80"/>
      <c r="PTP312" s="80"/>
      <c r="PTQ312" s="80"/>
      <c r="PTR312" s="80"/>
      <c r="PTS312" s="80"/>
      <c r="PTT312" s="80"/>
      <c r="PTU312" s="80"/>
      <c r="PTV312" s="80"/>
      <c r="PTW312" s="80"/>
      <c r="PTX312" s="80"/>
      <c r="PTY312" s="80"/>
      <c r="PTZ312" s="80"/>
      <c r="PUA312" s="80"/>
      <c r="PUB312" s="80"/>
      <c r="PUC312" s="80"/>
      <c r="PUD312" s="80"/>
      <c r="PUE312" s="80"/>
      <c r="PUF312" s="80"/>
      <c r="PUG312" s="80"/>
      <c r="PUH312" s="80"/>
      <c r="PUI312" s="80"/>
      <c r="PUJ312" s="80"/>
      <c r="PUK312" s="80"/>
      <c r="PUL312" s="80"/>
      <c r="PUM312" s="80"/>
      <c r="PUN312" s="80"/>
      <c r="PUO312" s="80"/>
      <c r="PUP312" s="80"/>
      <c r="PUQ312" s="80"/>
      <c r="PUR312" s="80"/>
      <c r="PUS312" s="80"/>
      <c r="PUT312" s="80"/>
      <c r="PUU312" s="80"/>
      <c r="PUV312" s="80"/>
      <c r="PUW312" s="80"/>
      <c r="PUX312" s="80"/>
      <c r="PUY312" s="80"/>
      <c r="PUZ312" s="80"/>
      <c r="PVA312" s="80"/>
      <c r="PVB312" s="80"/>
      <c r="PVC312" s="80"/>
      <c r="PVD312" s="80"/>
      <c r="PVE312" s="80"/>
      <c r="PVF312" s="80"/>
      <c r="PVG312" s="80"/>
      <c r="PVH312" s="80"/>
      <c r="PVI312" s="80"/>
      <c r="PVJ312" s="80"/>
      <c r="PVK312" s="80"/>
      <c r="PVL312" s="80"/>
      <c r="PVM312" s="80"/>
      <c r="PVN312" s="80"/>
      <c r="PVO312" s="80"/>
      <c r="PVP312" s="80"/>
      <c r="PVQ312" s="80"/>
      <c r="PVR312" s="80"/>
      <c r="PVS312" s="80"/>
      <c r="PVT312" s="80"/>
      <c r="PVU312" s="80"/>
      <c r="PVV312" s="80"/>
      <c r="PVW312" s="80"/>
      <c r="PVX312" s="80"/>
      <c r="PVY312" s="80"/>
      <c r="PVZ312" s="80"/>
      <c r="PWA312" s="80"/>
      <c r="PWB312" s="80"/>
      <c r="PWC312" s="80"/>
      <c r="PWD312" s="80"/>
      <c r="PWE312" s="80"/>
      <c r="PWF312" s="80"/>
      <c r="PWG312" s="80"/>
      <c r="PWH312" s="80"/>
      <c r="PWI312" s="80"/>
      <c r="PWJ312" s="80"/>
      <c r="PWK312" s="80"/>
      <c r="PWL312" s="80"/>
      <c r="PWM312" s="80"/>
      <c r="PWN312" s="80"/>
      <c r="PWO312" s="80"/>
      <c r="PWP312" s="80"/>
      <c r="PWQ312" s="80"/>
      <c r="PWR312" s="80"/>
      <c r="PWS312" s="80"/>
      <c r="PWT312" s="80"/>
      <c r="PWU312" s="80"/>
      <c r="PWV312" s="80"/>
      <c r="PWW312" s="80"/>
      <c r="PWX312" s="80"/>
      <c r="PWY312" s="80"/>
      <c r="PWZ312" s="80"/>
      <c r="PXA312" s="80"/>
      <c r="PXB312" s="80"/>
      <c r="PXC312" s="80"/>
      <c r="PXD312" s="80"/>
      <c r="PXE312" s="80"/>
      <c r="PXF312" s="80"/>
      <c r="PXG312" s="80"/>
      <c r="PXH312" s="80"/>
      <c r="PXI312" s="80"/>
      <c r="PXJ312" s="80"/>
      <c r="PXK312" s="80"/>
      <c r="PXL312" s="80"/>
      <c r="PXM312" s="80"/>
      <c r="PXN312" s="80"/>
      <c r="PXO312" s="80"/>
      <c r="PXP312" s="80"/>
      <c r="PXQ312" s="80"/>
      <c r="PXR312" s="80"/>
      <c r="PXS312" s="80"/>
      <c r="PXT312" s="80"/>
      <c r="PXU312" s="80"/>
      <c r="PXV312" s="80"/>
      <c r="PXW312" s="80"/>
      <c r="PXX312" s="80"/>
      <c r="PXY312" s="80"/>
      <c r="PXZ312" s="80"/>
      <c r="PYA312" s="80"/>
      <c r="PYB312" s="80"/>
      <c r="PYC312" s="80"/>
      <c r="PYD312" s="80"/>
      <c r="PYE312" s="80"/>
      <c r="PYF312" s="80"/>
      <c r="PYG312" s="80"/>
      <c r="PYH312" s="80"/>
      <c r="PYI312" s="80"/>
      <c r="PYJ312" s="80"/>
      <c r="PYK312" s="80"/>
      <c r="PYL312" s="80"/>
      <c r="PYM312" s="80"/>
      <c r="PYN312" s="80"/>
      <c r="PYO312" s="80"/>
      <c r="PYP312" s="80"/>
      <c r="PYQ312" s="80"/>
      <c r="PYR312" s="80"/>
      <c r="PYS312" s="80"/>
      <c r="PYT312" s="80"/>
      <c r="PYU312" s="80"/>
      <c r="PYV312" s="80"/>
      <c r="PYW312" s="80"/>
      <c r="PYX312" s="80"/>
      <c r="PYY312" s="80"/>
      <c r="PYZ312" s="80"/>
      <c r="PZA312" s="80"/>
      <c r="PZB312" s="80"/>
      <c r="PZC312" s="80"/>
      <c r="PZD312" s="80"/>
      <c r="PZE312" s="80"/>
      <c r="PZF312" s="80"/>
      <c r="PZG312" s="80"/>
      <c r="PZH312" s="80"/>
      <c r="PZI312" s="80"/>
      <c r="PZJ312" s="80"/>
      <c r="PZK312" s="80"/>
      <c r="PZL312" s="80"/>
      <c r="PZM312" s="80"/>
      <c r="PZN312" s="80"/>
      <c r="PZO312" s="80"/>
      <c r="PZP312" s="80"/>
      <c r="PZQ312" s="80"/>
      <c r="PZR312" s="80"/>
      <c r="PZS312" s="80"/>
      <c r="PZT312" s="80"/>
      <c r="PZU312" s="80"/>
      <c r="PZV312" s="80"/>
      <c r="PZW312" s="80"/>
      <c r="PZX312" s="80"/>
      <c r="PZY312" s="80"/>
      <c r="PZZ312" s="80"/>
      <c r="QAA312" s="80"/>
      <c r="QAB312" s="80"/>
      <c r="QAC312" s="80"/>
      <c r="QAD312" s="80"/>
      <c r="QAE312" s="80"/>
      <c r="QAF312" s="80"/>
      <c r="QAG312" s="80"/>
      <c r="QAH312" s="80"/>
      <c r="QAI312" s="80"/>
      <c r="QAJ312" s="80"/>
      <c r="QAK312" s="80"/>
      <c r="QAL312" s="80"/>
      <c r="QAM312" s="80"/>
      <c r="QAN312" s="80"/>
      <c r="QAO312" s="80"/>
      <c r="QAP312" s="80"/>
      <c r="QAQ312" s="80"/>
      <c r="QAR312" s="80"/>
      <c r="QAS312" s="80"/>
      <c r="QAT312" s="80"/>
      <c r="QAU312" s="80"/>
      <c r="QAV312" s="80"/>
      <c r="QAW312" s="80"/>
      <c r="QAX312" s="80"/>
      <c r="QAY312" s="80"/>
      <c r="QAZ312" s="80"/>
      <c r="QBA312" s="80"/>
      <c r="QBB312" s="80"/>
      <c r="QBC312" s="80"/>
      <c r="QBD312" s="80"/>
      <c r="QBE312" s="80"/>
      <c r="QBF312" s="80"/>
      <c r="QBG312" s="80"/>
      <c r="QBH312" s="80"/>
      <c r="QBI312" s="80"/>
      <c r="QBJ312" s="80"/>
      <c r="QBK312" s="80"/>
      <c r="QBL312" s="80"/>
      <c r="QBM312" s="80"/>
      <c r="QBN312" s="80"/>
      <c r="QBO312" s="80"/>
      <c r="QBP312" s="80"/>
      <c r="QBQ312" s="80"/>
      <c r="QBR312" s="80"/>
      <c r="QBS312" s="80"/>
      <c r="QBT312" s="80"/>
      <c r="QBU312" s="80"/>
      <c r="QBV312" s="80"/>
      <c r="QBW312" s="80"/>
      <c r="QBX312" s="80"/>
      <c r="QBY312" s="80"/>
      <c r="QBZ312" s="80"/>
      <c r="QCA312" s="80"/>
      <c r="QCB312" s="80"/>
      <c r="QCC312" s="80"/>
      <c r="QCD312" s="80"/>
      <c r="QCE312" s="80"/>
      <c r="QCF312" s="80"/>
      <c r="QCG312" s="80"/>
      <c r="QCH312" s="80"/>
      <c r="QCI312" s="80"/>
      <c r="QCJ312" s="80"/>
      <c r="QCK312" s="80"/>
      <c r="QCL312" s="80"/>
      <c r="QCM312" s="80"/>
      <c r="QCN312" s="80"/>
      <c r="QCO312" s="80"/>
      <c r="QCP312" s="80"/>
      <c r="QCQ312" s="80"/>
      <c r="QCR312" s="80"/>
      <c r="QCS312" s="80"/>
      <c r="QCT312" s="80"/>
      <c r="QCU312" s="80"/>
      <c r="QCV312" s="80"/>
      <c r="QCW312" s="80"/>
      <c r="QCX312" s="80"/>
      <c r="QCY312" s="80"/>
      <c r="QCZ312" s="80"/>
      <c r="QDA312" s="80"/>
      <c r="QDB312" s="80"/>
      <c r="QDC312" s="80"/>
      <c r="QDD312" s="80"/>
      <c r="QDE312" s="80"/>
      <c r="QDF312" s="80"/>
      <c r="QDG312" s="80"/>
      <c r="QDH312" s="80"/>
      <c r="QDI312" s="80"/>
      <c r="QDJ312" s="80"/>
      <c r="QDK312" s="80"/>
      <c r="QDL312" s="80"/>
      <c r="QDM312" s="80"/>
      <c r="QDN312" s="80"/>
      <c r="QDO312" s="80"/>
      <c r="QDP312" s="80"/>
      <c r="QDQ312" s="80"/>
      <c r="QDR312" s="80"/>
      <c r="QDS312" s="80"/>
      <c r="QDT312" s="80"/>
      <c r="QDU312" s="80"/>
      <c r="QDV312" s="80"/>
      <c r="QDW312" s="80"/>
      <c r="QDX312" s="80"/>
      <c r="QDY312" s="80"/>
      <c r="QDZ312" s="80"/>
      <c r="QEA312" s="80"/>
      <c r="QEB312" s="80"/>
      <c r="QEC312" s="80"/>
      <c r="QED312" s="80"/>
      <c r="QEE312" s="80"/>
      <c r="QEF312" s="80"/>
      <c r="QEG312" s="80"/>
      <c r="QEH312" s="80"/>
      <c r="QEI312" s="80"/>
      <c r="QEJ312" s="80"/>
      <c r="QEK312" s="80"/>
      <c r="QEL312" s="80"/>
      <c r="QEM312" s="80"/>
      <c r="QEN312" s="80"/>
      <c r="QEO312" s="80"/>
      <c r="QEP312" s="80"/>
      <c r="QEQ312" s="80"/>
      <c r="QER312" s="80"/>
      <c r="QES312" s="80"/>
      <c r="QET312" s="80"/>
      <c r="QEU312" s="80"/>
      <c r="QEV312" s="80"/>
      <c r="QEW312" s="80"/>
      <c r="QEX312" s="80"/>
      <c r="QEY312" s="80"/>
      <c r="QEZ312" s="80"/>
      <c r="QFA312" s="80"/>
      <c r="QFB312" s="80"/>
      <c r="QFC312" s="80"/>
      <c r="QFD312" s="80"/>
      <c r="QFE312" s="80"/>
      <c r="QFF312" s="80"/>
      <c r="QFG312" s="80"/>
      <c r="QFH312" s="80"/>
      <c r="QFI312" s="80"/>
      <c r="QFJ312" s="80"/>
      <c r="QFK312" s="80"/>
      <c r="QFL312" s="80"/>
      <c r="QFM312" s="80"/>
      <c r="QFN312" s="80"/>
      <c r="QFO312" s="80"/>
      <c r="QFP312" s="80"/>
      <c r="QFQ312" s="80"/>
      <c r="QFR312" s="80"/>
      <c r="QFS312" s="80"/>
      <c r="QFT312" s="80"/>
      <c r="QFU312" s="80"/>
      <c r="QFV312" s="80"/>
      <c r="QFW312" s="80"/>
      <c r="QFX312" s="80"/>
      <c r="QFY312" s="80"/>
      <c r="QFZ312" s="80"/>
      <c r="QGA312" s="80"/>
      <c r="QGB312" s="80"/>
      <c r="QGC312" s="80"/>
      <c r="QGD312" s="80"/>
      <c r="QGE312" s="80"/>
      <c r="QGF312" s="80"/>
      <c r="QGG312" s="80"/>
      <c r="QGH312" s="80"/>
      <c r="QGI312" s="80"/>
      <c r="QGJ312" s="80"/>
      <c r="QGK312" s="80"/>
      <c r="QGL312" s="80"/>
      <c r="QGM312" s="80"/>
      <c r="QGN312" s="80"/>
      <c r="QGO312" s="80"/>
      <c r="QGP312" s="80"/>
      <c r="QGQ312" s="80"/>
      <c r="QGR312" s="80"/>
      <c r="QGS312" s="80"/>
      <c r="QGT312" s="80"/>
      <c r="QGU312" s="80"/>
      <c r="QGV312" s="80"/>
      <c r="QGW312" s="80"/>
      <c r="QGX312" s="80"/>
      <c r="QGY312" s="80"/>
      <c r="QGZ312" s="80"/>
      <c r="QHA312" s="80"/>
      <c r="QHB312" s="80"/>
      <c r="QHC312" s="80"/>
      <c r="QHD312" s="80"/>
      <c r="QHE312" s="80"/>
      <c r="QHF312" s="80"/>
      <c r="QHG312" s="80"/>
      <c r="QHH312" s="80"/>
      <c r="QHI312" s="80"/>
      <c r="QHJ312" s="80"/>
      <c r="QHK312" s="80"/>
      <c r="QHL312" s="80"/>
      <c r="QHM312" s="80"/>
      <c r="QHN312" s="80"/>
      <c r="QHO312" s="80"/>
      <c r="QHP312" s="80"/>
      <c r="QHQ312" s="80"/>
      <c r="QHR312" s="80"/>
      <c r="QHS312" s="80"/>
      <c r="QHT312" s="80"/>
      <c r="QHU312" s="80"/>
      <c r="QHV312" s="80"/>
      <c r="QHW312" s="80"/>
      <c r="QHX312" s="80"/>
      <c r="QHY312" s="80"/>
      <c r="QHZ312" s="80"/>
      <c r="QIA312" s="80"/>
      <c r="QIB312" s="80"/>
      <c r="QIC312" s="80"/>
      <c r="QID312" s="80"/>
      <c r="QIE312" s="80"/>
      <c r="QIF312" s="80"/>
      <c r="QIG312" s="80"/>
      <c r="QIH312" s="80"/>
      <c r="QII312" s="80"/>
      <c r="QIJ312" s="80"/>
      <c r="QIK312" s="80"/>
      <c r="QIL312" s="80"/>
      <c r="QIM312" s="80"/>
      <c r="QIN312" s="80"/>
      <c r="QIO312" s="80"/>
      <c r="QIP312" s="80"/>
      <c r="QIQ312" s="80"/>
      <c r="QIR312" s="80"/>
      <c r="QIS312" s="80"/>
      <c r="QIT312" s="80"/>
      <c r="QIU312" s="80"/>
      <c r="QIV312" s="80"/>
      <c r="QIW312" s="80"/>
      <c r="QIX312" s="80"/>
      <c r="QIY312" s="80"/>
      <c r="QIZ312" s="80"/>
      <c r="QJA312" s="80"/>
      <c r="QJB312" s="80"/>
      <c r="QJC312" s="80"/>
      <c r="QJD312" s="80"/>
      <c r="QJE312" s="80"/>
      <c r="QJF312" s="80"/>
      <c r="QJG312" s="80"/>
      <c r="QJH312" s="80"/>
      <c r="QJI312" s="80"/>
      <c r="QJJ312" s="80"/>
      <c r="QJK312" s="80"/>
      <c r="QJL312" s="80"/>
      <c r="QJM312" s="80"/>
      <c r="QJN312" s="80"/>
      <c r="QJO312" s="80"/>
      <c r="QJP312" s="80"/>
      <c r="QJQ312" s="80"/>
      <c r="QJR312" s="80"/>
      <c r="QJS312" s="80"/>
      <c r="QJT312" s="80"/>
      <c r="QJU312" s="80"/>
      <c r="QJV312" s="80"/>
      <c r="QJW312" s="80"/>
      <c r="QJX312" s="80"/>
      <c r="QJY312" s="80"/>
      <c r="QJZ312" s="80"/>
      <c r="QKA312" s="80"/>
      <c r="QKB312" s="80"/>
      <c r="QKC312" s="80"/>
      <c r="QKD312" s="80"/>
      <c r="QKE312" s="80"/>
      <c r="QKF312" s="80"/>
      <c r="QKG312" s="80"/>
      <c r="QKH312" s="80"/>
      <c r="QKI312" s="80"/>
      <c r="QKJ312" s="80"/>
      <c r="QKK312" s="80"/>
      <c r="QKL312" s="80"/>
      <c r="QKM312" s="80"/>
      <c r="QKN312" s="80"/>
      <c r="QKO312" s="80"/>
      <c r="QKP312" s="80"/>
      <c r="QKQ312" s="80"/>
      <c r="QKR312" s="80"/>
      <c r="QKS312" s="80"/>
      <c r="QKT312" s="80"/>
      <c r="QKU312" s="80"/>
      <c r="QKV312" s="80"/>
      <c r="QKW312" s="80"/>
      <c r="QKX312" s="80"/>
      <c r="QKY312" s="80"/>
      <c r="QKZ312" s="80"/>
      <c r="QLA312" s="80"/>
      <c r="QLB312" s="80"/>
      <c r="QLC312" s="80"/>
      <c r="QLD312" s="80"/>
      <c r="QLE312" s="80"/>
      <c r="QLF312" s="80"/>
      <c r="QLG312" s="80"/>
      <c r="QLH312" s="80"/>
      <c r="QLI312" s="80"/>
      <c r="QLJ312" s="80"/>
      <c r="QLK312" s="80"/>
      <c r="QLL312" s="80"/>
      <c r="QLM312" s="80"/>
      <c r="QLN312" s="80"/>
      <c r="QLO312" s="80"/>
      <c r="QLP312" s="80"/>
      <c r="QLQ312" s="80"/>
      <c r="QLR312" s="80"/>
      <c r="QLS312" s="80"/>
      <c r="QLT312" s="80"/>
      <c r="QLU312" s="80"/>
      <c r="QLV312" s="80"/>
      <c r="QLW312" s="80"/>
      <c r="QLX312" s="80"/>
      <c r="QLY312" s="80"/>
      <c r="QLZ312" s="80"/>
      <c r="QMA312" s="80"/>
      <c r="QMB312" s="80"/>
      <c r="QMC312" s="80"/>
      <c r="QMD312" s="80"/>
      <c r="QME312" s="80"/>
      <c r="QMF312" s="80"/>
      <c r="QMG312" s="80"/>
      <c r="QMH312" s="80"/>
      <c r="QMI312" s="80"/>
      <c r="QMJ312" s="80"/>
      <c r="QMK312" s="80"/>
      <c r="QML312" s="80"/>
      <c r="QMM312" s="80"/>
      <c r="QMN312" s="80"/>
      <c r="QMO312" s="80"/>
      <c r="QMP312" s="80"/>
      <c r="QMQ312" s="80"/>
      <c r="QMR312" s="80"/>
      <c r="QMS312" s="80"/>
      <c r="QMT312" s="80"/>
      <c r="QMU312" s="80"/>
      <c r="QMV312" s="80"/>
      <c r="QMW312" s="80"/>
      <c r="QMX312" s="80"/>
      <c r="QMY312" s="80"/>
      <c r="QMZ312" s="80"/>
      <c r="QNA312" s="80"/>
      <c r="QNB312" s="80"/>
      <c r="QNC312" s="80"/>
      <c r="QND312" s="80"/>
      <c r="QNE312" s="80"/>
      <c r="QNF312" s="80"/>
      <c r="QNG312" s="80"/>
      <c r="QNH312" s="80"/>
      <c r="QNI312" s="80"/>
      <c r="QNJ312" s="80"/>
      <c r="QNK312" s="80"/>
      <c r="QNL312" s="80"/>
      <c r="QNM312" s="80"/>
      <c r="QNN312" s="80"/>
      <c r="QNO312" s="80"/>
      <c r="QNP312" s="80"/>
      <c r="QNQ312" s="80"/>
      <c r="QNR312" s="80"/>
      <c r="QNS312" s="80"/>
      <c r="QNT312" s="80"/>
      <c r="QNU312" s="80"/>
      <c r="QNV312" s="80"/>
      <c r="QNW312" s="80"/>
      <c r="QNX312" s="80"/>
      <c r="QNY312" s="80"/>
      <c r="QNZ312" s="80"/>
      <c r="QOA312" s="80"/>
      <c r="QOB312" s="80"/>
      <c r="QOC312" s="80"/>
      <c r="QOD312" s="80"/>
      <c r="QOE312" s="80"/>
      <c r="QOF312" s="80"/>
      <c r="QOG312" s="80"/>
      <c r="QOH312" s="80"/>
      <c r="QOI312" s="80"/>
      <c r="QOJ312" s="80"/>
      <c r="QOK312" s="80"/>
      <c r="QOL312" s="80"/>
      <c r="QOM312" s="80"/>
      <c r="QON312" s="80"/>
      <c r="QOO312" s="80"/>
      <c r="QOP312" s="80"/>
      <c r="QOQ312" s="80"/>
      <c r="QOR312" s="80"/>
      <c r="QOS312" s="80"/>
      <c r="QOT312" s="80"/>
      <c r="QOU312" s="80"/>
      <c r="QOV312" s="80"/>
      <c r="QOW312" s="80"/>
      <c r="QOX312" s="80"/>
      <c r="QOY312" s="80"/>
      <c r="QOZ312" s="80"/>
      <c r="QPA312" s="80"/>
      <c r="QPB312" s="80"/>
      <c r="QPC312" s="80"/>
      <c r="QPD312" s="80"/>
      <c r="QPE312" s="80"/>
      <c r="QPF312" s="80"/>
      <c r="QPG312" s="80"/>
      <c r="QPH312" s="80"/>
      <c r="QPI312" s="80"/>
      <c r="QPJ312" s="80"/>
      <c r="QPK312" s="80"/>
      <c r="QPL312" s="80"/>
      <c r="QPM312" s="80"/>
      <c r="QPN312" s="80"/>
      <c r="QPO312" s="80"/>
      <c r="QPP312" s="80"/>
      <c r="QPQ312" s="80"/>
      <c r="QPR312" s="80"/>
      <c r="QPS312" s="80"/>
      <c r="QPT312" s="80"/>
      <c r="QPU312" s="80"/>
      <c r="QPV312" s="80"/>
      <c r="QPW312" s="80"/>
      <c r="QPX312" s="80"/>
      <c r="QPY312" s="80"/>
      <c r="QPZ312" s="80"/>
      <c r="QQA312" s="80"/>
      <c r="QQB312" s="80"/>
      <c r="QQC312" s="80"/>
      <c r="QQD312" s="80"/>
      <c r="QQE312" s="80"/>
      <c r="QQF312" s="80"/>
      <c r="QQG312" s="80"/>
      <c r="QQH312" s="80"/>
      <c r="QQI312" s="80"/>
      <c r="QQJ312" s="80"/>
      <c r="QQK312" s="80"/>
      <c r="QQL312" s="80"/>
      <c r="QQM312" s="80"/>
      <c r="QQN312" s="80"/>
      <c r="QQO312" s="80"/>
      <c r="QQP312" s="80"/>
      <c r="QQQ312" s="80"/>
      <c r="QQR312" s="80"/>
      <c r="QQS312" s="80"/>
      <c r="QQT312" s="80"/>
      <c r="QQU312" s="80"/>
      <c r="QQV312" s="80"/>
      <c r="QQW312" s="80"/>
      <c r="QQX312" s="80"/>
      <c r="QQY312" s="80"/>
      <c r="QQZ312" s="80"/>
      <c r="QRA312" s="80"/>
      <c r="QRB312" s="80"/>
      <c r="QRC312" s="80"/>
      <c r="QRD312" s="80"/>
      <c r="QRE312" s="80"/>
      <c r="QRF312" s="80"/>
      <c r="QRG312" s="80"/>
      <c r="QRH312" s="80"/>
      <c r="QRI312" s="80"/>
      <c r="QRJ312" s="80"/>
      <c r="QRK312" s="80"/>
      <c r="QRL312" s="80"/>
      <c r="QRM312" s="80"/>
      <c r="QRN312" s="80"/>
      <c r="QRO312" s="80"/>
      <c r="QRP312" s="80"/>
      <c r="QRQ312" s="80"/>
      <c r="QRR312" s="80"/>
      <c r="QRS312" s="80"/>
      <c r="QRT312" s="80"/>
      <c r="QRU312" s="80"/>
      <c r="QRV312" s="80"/>
      <c r="QRW312" s="80"/>
      <c r="QRX312" s="80"/>
      <c r="QRY312" s="80"/>
      <c r="QRZ312" s="80"/>
      <c r="QSA312" s="80"/>
      <c r="QSB312" s="80"/>
      <c r="QSC312" s="80"/>
      <c r="QSD312" s="80"/>
      <c r="QSE312" s="80"/>
      <c r="QSF312" s="80"/>
      <c r="QSG312" s="80"/>
      <c r="QSH312" s="80"/>
      <c r="QSI312" s="80"/>
      <c r="QSJ312" s="80"/>
      <c r="QSK312" s="80"/>
      <c r="QSL312" s="80"/>
      <c r="QSM312" s="80"/>
      <c r="QSN312" s="80"/>
      <c r="QSO312" s="80"/>
      <c r="QSP312" s="80"/>
      <c r="QSQ312" s="80"/>
      <c r="QSR312" s="80"/>
      <c r="QSS312" s="80"/>
      <c r="QST312" s="80"/>
      <c r="QSU312" s="80"/>
      <c r="QSV312" s="80"/>
      <c r="QSW312" s="80"/>
      <c r="QSX312" s="80"/>
      <c r="QSY312" s="80"/>
      <c r="QSZ312" s="80"/>
      <c r="QTA312" s="80"/>
      <c r="QTB312" s="80"/>
      <c r="QTC312" s="80"/>
      <c r="QTD312" s="80"/>
      <c r="QTE312" s="80"/>
      <c r="QTF312" s="80"/>
      <c r="QTG312" s="80"/>
      <c r="QTH312" s="80"/>
      <c r="QTI312" s="80"/>
      <c r="QTJ312" s="80"/>
      <c r="QTK312" s="80"/>
      <c r="QTL312" s="80"/>
      <c r="QTM312" s="80"/>
      <c r="QTN312" s="80"/>
      <c r="QTO312" s="80"/>
      <c r="QTP312" s="80"/>
      <c r="QTQ312" s="80"/>
      <c r="QTR312" s="80"/>
      <c r="QTS312" s="80"/>
      <c r="QTT312" s="80"/>
      <c r="QTU312" s="80"/>
      <c r="QTV312" s="80"/>
      <c r="QTW312" s="80"/>
      <c r="QTX312" s="80"/>
      <c r="QTY312" s="80"/>
      <c r="QTZ312" s="80"/>
      <c r="QUA312" s="80"/>
      <c r="QUB312" s="80"/>
      <c r="QUC312" s="80"/>
      <c r="QUD312" s="80"/>
      <c r="QUE312" s="80"/>
      <c r="QUF312" s="80"/>
      <c r="QUG312" s="80"/>
      <c r="QUH312" s="80"/>
      <c r="QUI312" s="80"/>
      <c r="QUJ312" s="80"/>
      <c r="QUK312" s="80"/>
      <c r="QUL312" s="80"/>
      <c r="QUM312" s="80"/>
      <c r="QUN312" s="80"/>
      <c r="QUO312" s="80"/>
      <c r="QUP312" s="80"/>
      <c r="QUQ312" s="80"/>
      <c r="QUR312" s="80"/>
      <c r="QUS312" s="80"/>
      <c r="QUT312" s="80"/>
      <c r="QUU312" s="80"/>
      <c r="QUV312" s="80"/>
      <c r="QUW312" s="80"/>
      <c r="QUX312" s="80"/>
      <c r="QUY312" s="80"/>
      <c r="QUZ312" s="80"/>
      <c r="QVA312" s="80"/>
      <c r="QVB312" s="80"/>
      <c r="QVC312" s="80"/>
      <c r="QVD312" s="80"/>
      <c r="QVE312" s="80"/>
      <c r="QVF312" s="80"/>
      <c r="QVG312" s="80"/>
      <c r="QVH312" s="80"/>
      <c r="QVI312" s="80"/>
      <c r="QVJ312" s="80"/>
      <c r="QVK312" s="80"/>
      <c r="QVL312" s="80"/>
      <c r="QVM312" s="80"/>
      <c r="QVN312" s="80"/>
      <c r="QVO312" s="80"/>
      <c r="QVP312" s="80"/>
      <c r="QVQ312" s="80"/>
      <c r="QVR312" s="80"/>
      <c r="QVS312" s="80"/>
      <c r="QVT312" s="80"/>
      <c r="QVU312" s="80"/>
      <c r="QVV312" s="80"/>
      <c r="QVW312" s="80"/>
      <c r="QVX312" s="80"/>
      <c r="QVY312" s="80"/>
      <c r="QVZ312" s="80"/>
      <c r="QWA312" s="80"/>
      <c r="QWB312" s="80"/>
      <c r="QWC312" s="80"/>
      <c r="QWD312" s="80"/>
      <c r="QWE312" s="80"/>
      <c r="QWF312" s="80"/>
      <c r="QWG312" s="80"/>
      <c r="QWH312" s="80"/>
      <c r="QWI312" s="80"/>
      <c r="QWJ312" s="80"/>
      <c r="QWK312" s="80"/>
      <c r="QWL312" s="80"/>
      <c r="QWM312" s="80"/>
      <c r="QWN312" s="80"/>
      <c r="QWO312" s="80"/>
      <c r="QWP312" s="80"/>
      <c r="QWQ312" s="80"/>
      <c r="QWR312" s="80"/>
      <c r="QWS312" s="80"/>
      <c r="QWT312" s="80"/>
      <c r="QWU312" s="80"/>
      <c r="QWV312" s="80"/>
      <c r="QWW312" s="80"/>
      <c r="QWX312" s="80"/>
      <c r="QWY312" s="80"/>
      <c r="QWZ312" s="80"/>
      <c r="QXA312" s="80"/>
      <c r="QXB312" s="80"/>
      <c r="QXC312" s="80"/>
      <c r="QXD312" s="80"/>
      <c r="QXE312" s="80"/>
      <c r="QXF312" s="80"/>
      <c r="QXG312" s="80"/>
      <c r="QXH312" s="80"/>
      <c r="QXI312" s="80"/>
      <c r="QXJ312" s="80"/>
      <c r="QXK312" s="80"/>
      <c r="QXL312" s="80"/>
      <c r="QXM312" s="80"/>
      <c r="QXN312" s="80"/>
      <c r="QXO312" s="80"/>
      <c r="QXP312" s="80"/>
      <c r="QXQ312" s="80"/>
      <c r="QXR312" s="80"/>
      <c r="QXS312" s="80"/>
      <c r="QXT312" s="80"/>
      <c r="QXU312" s="80"/>
      <c r="QXV312" s="80"/>
      <c r="QXW312" s="80"/>
      <c r="QXX312" s="80"/>
      <c r="QXY312" s="80"/>
      <c r="QXZ312" s="80"/>
      <c r="QYA312" s="80"/>
      <c r="QYB312" s="80"/>
      <c r="QYC312" s="80"/>
      <c r="QYD312" s="80"/>
      <c r="QYE312" s="80"/>
      <c r="QYF312" s="80"/>
      <c r="QYG312" s="80"/>
      <c r="QYH312" s="80"/>
      <c r="QYI312" s="80"/>
      <c r="QYJ312" s="80"/>
      <c r="QYK312" s="80"/>
      <c r="QYL312" s="80"/>
      <c r="QYM312" s="80"/>
      <c r="QYN312" s="80"/>
      <c r="QYO312" s="80"/>
      <c r="QYP312" s="80"/>
      <c r="QYQ312" s="80"/>
      <c r="QYR312" s="80"/>
      <c r="QYS312" s="80"/>
      <c r="QYT312" s="80"/>
      <c r="QYU312" s="80"/>
      <c r="QYV312" s="80"/>
      <c r="QYW312" s="80"/>
      <c r="QYX312" s="80"/>
      <c r="QYY312" s="80"/>
      <c r="QYZ312" s="80"/>
      <c r="QZA312" s="80"/>
      <c r="QZB312" s="80"/>
      <c r="QZC312" s="80"/>
      <c r="QZD312" s="80"/>
      <c r="QZE312" s="80"/>
      <c r="QZF312" s="80"/>
      <c r="QZG312" s="80"/>
      <c r="QZH312" s="80"/>
      <c r="QZI312" s="80"/>
      <c r="QZJ312" s="80"/>
      <c r="QZK312" s="80"/>
      <c r="QZL312" s="80"/>
      <c r="QZM312" s="80"/>
      <c r="QZN312" s="80"/>
      <c r="QZO312" s="80"/>
      <c r="QZP312" s="80"/>
      <c r="QZQ312" s="80"/>
      <c r="QZR312" s="80"/>
      <c r="QZS312" s="80"/>
      <c r="QZT312" s="80"/>
      <c r="QZU312" s="80"/>
      <c r="QZV312" s="80"/>
      <c r="QZW312" s="80"/>
      <c r="QZX312" s="80"/>
      <c r="QZY312" s="80"/>
      <c r="QZZ312" s="80"/>
      <c r="RAA312" s="80"/>
      <c r="RAB312" s="80"/>
      <c r="RAC312" s="80"/>
      <c r="RAD312" s="80"/>
      <c r="RAE312" s="80"/>
      <c r="RAF312" s="80"/>
      <c r="RAG312" s="80"/>
      <c r="RAH312" s="80"/>
      <c r="RAI312" s="80"/>
      <c r="RAJ312" s="80"/>
      <c r="RAK312" s="80"/>
      <c r="RAL312" s="80"/>
      <c r="RAM312" s="80"/>
      <c r="RAN312" s="80"/>
      <c r="RAO312" s="80"/>
      <c r="RAP312" s="80"/>
      <c r="RAQ312" s="80"/>
      <c r="RAR312" s="80"/>
      <c r="RAS312" s="80"/>
      <c r="RAT312" s="80"/>
      <c r="RAU312" s="80"/>
      <c r="RAV312" s="80"/>
      <c r="RAW312" s="80"/>
      <c r="RAX312" s="80"/>
      <c r="RAY312" s="80"/>
      <c r="RAZ312" s="80"/>
      <c r="RBA312" s="80"/>
      <c r="RBB312" s="80"/>
      <c r="RBC312" s="80"/>
      <c r="RBD312" s="80"/>
      <c r="RBE312" s="80"/>
      <c r="RBF312" s="80"/>
      <c r="RBG312" s="80"/>
      <c r="RBH312" s="80"/>
      <c r="RBI312" s="80"/>
      <c r="RBJ312" s="80"/>
      <c r="RBK312" s="80"/>
      <c r="RBL312" s="80"/>
      <c r="RBM312" s="80"/>
      <c r="RBN312" s="80"/>
      <c r="RBO312" s="80"/>
      <c r="RBP312" s="80"/>
      <c r="RBQ312" s="80"/>
      <c r="RBR312" s="80"/>
      <c r="RBS312" s="80"/>
      <c r="RBT312" s="80"/>
      <c r="RBU312" s="80"/>
      <c r="RBV312" s="80"/>
      <c r="RBW312" s="80"/>
      <c r="RBX312" s="80"/>
      <c r="RBY312" s="80"/>
      <c r="RBZ312" s="80"/>
      <c r="RCA312" s="80"/>
      <c r="RCB312" s="80"/>
      <c r="RCC312" s="80"/>
      <c r="RCD312" s="80"/>
      <c r="RCE312" s="80"/>
      <c r="RCF312" s="80"/>
      <c r="RCG312" s="80"/>
      <c r="RCH312" s="80"/>
      <c r="RCI312" s="80"/>
      <c r="RCJ312" s="80"/>
      <c r="RCK312" s="80"/>
      <c r="RCL312" s="80"/>
      <c r="RCM312" s="80"/>
      <c r="RCN312" s="80"/>
      <c r="RCO312" s="80"/>
      <c r="RCP312" s="80"/>
      <c r="RCQ312" s="80"/>
      <c r="RCR312" s="80"/>
      <c r="RCS312" s="80"/>
      <c r="RCT312" s="80"/>
      <c r="RCU312" s="80"/>
      <c r="RCV312" s="80"/>
      <c r="RCW312" s="80"/>
      <c r="RCX312" s="80"/>
      <c r="RCY312" s="80"/>
      <c r="RCZ312" s="80"/>
      <c r="RDA312" s="80"/>
      <c r="RDB312" s="80"/>
      <c r="RDC312" s="80"/>
      <c r="RDD312" s="80"/>
      <c r="RDE312" s="80"/>
      <c r="RDF312" s="80"/>
      <c r="RDG312" s="80"/>
      <c r="RDH312" s="80"/>
      <c r="RDI312" s="80"/>
      <c r="RDJ312" s="80"/>
      <c r="RDK312" s="80"/>
      <c r="RDL312" s="80"/>
      <c r="RDM312" s="80"/>
      <c r="RDN312" s="80"/>
      <c r="RDO312" s="80"/>
      <c r="RDP312" s="80"/>
      <c r="RDQ312" s="80"/>
      <c r="RDR312" s="80"/>
      <c r="RDS312" s="80"/>
      <c r="RDT312" s="80"/>
      <c r="RDU312" s="80"/>
      <c r="RDV312" s="80"/>
      <c r="RDW312" s="80"/>
      <c r="RDX312" s="80"/>
      <c r="RDY312" s="80"/>
      <c r="RDZ312" s="80"/>
      <c r="REA312" s="80"/>
      <c r="REB312" s="80"/>
      <c r="REC312" s="80"/>
      <c r="RED312" s="80"/>
      <c r="REE312" s="80"/>
      <c r="REF312" s="80"/>
      <c r="REG312" s="80"/>
      <c r="REH312" s="80"/>
      <c r="REI312" s="80"/>
      <c r="REJ312" s="80"/>
      <c r="REK312" s="80"/>
      <c r="REL312" s="80"/>
      <c r="REM312" s="80"/>
      <c r="REN312" s="80"/>
      <c r="REO312" s="80"/>
      <c r="REP312" s="80"/>
      <c r="REQ312" s="80"/>
      <c r="RER312" s="80"/>
      <c r="RES312" s="80"/>
      <c r="RET312" s="80"/>
      <c r="REU312" s="80"/>
      <c r="REV312" s="80"/>
      <c r="REW312" s="80"/>
      <c r="REX312" s="80"/>
      <c r="REY312" s="80"/>
      <c r="REZ312" s="80"/>
      <c r="RFA312" s="80"/>
      <c r="RFB312" s="80"/>
      <c r="RFC312" s="80"/>
      <c r="RFD312" s="80"/>
      <c r="RFE312" s="80"/>
      <c r="RFF312" s="80"/>
      <c r="RFG312" s="80"/>
      <c r="RFH312" s="80"/>
      <c r="RFI312" s="80"/>
      <c r="RFJ312" s="80"/>
      <c r="RFK312" s="80"/>
      <c r="RFL312" s="80"/>
      <c r="RFM312" s="80"/>
      <c r="RFN312" s="80"/>
      <c r="RFO312" s="80"/>
      <c r="RFP312" s="80"/>
      <c r="RFQ312" s="80"/>
      <c r="RFR312" s="80"/>
      <c r="RFS312" s="80"/>
      <c r="RFT312" s="80"/>
      <c r="RFU312" s="80"/>
      <c r="RFV312" s="80"/>
      <c r="RFW312" s="80"/>
      <c r="RFX312" s="80"/>
      <c r="RFY312" s="80"/>
      <c r="RFZ312" s="80"/>
      <c r="RGA312" s="80"/>
      <c r="RGB312" s="80"/>
      <c r="RGC312" s="80"/>
      <c r="RGD312" s="80"/>
      <c r="RGE312" s="80"/>
      <c r="RGF312" s="80"/>
      <c r="RGG312" s="80"/>
      <c r="RGH312" s="80"/>
      <c r="RGI312" s="80"/>
      <c r="RGJ312" s="80"/>
      <c r="RGK312" s="80"/>
      <c r="RGL312" s="80"/>
      <c r="RGM312" s="80"/>
      <c r="RGN312" s="80"/>
      <c r="RGO312" s="80"/>
      <c r="RGP312" s="80"/>
      <c r="RGQ312" s="80"/>
      <c r="RGR312" s="80"/>
      <c r="RGS312" s="80"/>
      <c r="RGT312" s="80"/>
      <c r="RGU312" s="80"/>
      <c r="RGV312" s="80"/>
      <c r="RGW312" s="80"/>
      <c r="RGX312" s="80"/>
      <c r="RGY312" s="80"/>
      <c r="RGZ312" s="80"/>
      <c r="RHA312" s="80"/>
      <c r="RHB312" s="80"/>
      <c r="RHC312" s="80"/>
      <c r="RHD312" s="80"/>
      <c r="RHE312" s="80"/>
      <c r="RHF312" s="80"/>
      <c r="RHG312" s="80"/>
      <c r="RHH312" s="80"/>
      <c r="RHI312" s="80"/>
      <c r="RHJ312" s="80"/>
      <c r="RHK312" s="80"/>
      <c r="RHL312" s="80"/>
      <c r="RHM312" s="80"/>
      <c r="RHN312" s="80"/>
      <c r="RHO312" s="80"/>
      <c r="RHP312" s="80"/>
      <c r="RHQ312" s="80"/>
      <c r="RHR312" s="80"/>
      <c r="RHS312" s="80"/>
      <c r="RHT312" s="80"/>
      <c r="RHU312" s="80"/>
      <c r="RHV312" s="80"/>
      <c r="RHW312" s="80"/>
      <c r="RHX312" s="80"/>
      <c r="RHY312" s="80"/>
      <c r="RHZ312" s="80"/>
      <c r="RIA312" s="80"/>
      <c r="RIB312" s="80"/>
      <c r="RIC312" s="80"/>
      <c r="RID312" s="80"/>
      <c r="RIE312" s="80"/>
      <c r="RIF312" s="80"/>
      <c r="RIG312" s="80"/>
      <c r="RIH312" s="80"/>
      <c r="RII312" s="80"/>
      <c r="RIJ312" s="80"/>
      <c r="RIK312" s="80"/>
      <c r="RIL312" s="80"/>
      <c r="RIM312" s="80"/>
      <c r="RIN312" s="80"/>
      <c r="RIO312" s="80"/>
      <c r="RIP312" s="80"/>
      <c r="RIQ312" s="80"/>
      <c r="RIR312" s="80"/>
      <c r="RIS312" s="80"/>
      <c r="RIT312" s="80"/>
      <c r="RIU312" s="80"/>
      <c r="RIV312" s="80"/>
      <c r="RIW312" s="80"/>
      <c r="RIX312" s="80"/>
      <c r="RIY312" s="80"/>
      <c r="RIZ312" s="80"/>
      <c r="RJA312" s="80"/>
      <c r="RJB312" s="80"/>
      <c r="RJC312" s="80"/>
      <c r="RJD312" s="80"/>
      <c r="RJE312" s="80"/>
      <c r="RJF312" s="80"/>
      <c r="RJG312" s="80"/>
      <c r="RJH312" s="80"/>
      <c r="RJI312" s="80"/>
      <c r="RJJ312" s="80"/>
      <c r="RJK312" s="80"/>
      <c r="RJL312" s="80"/>
      <c r="RJM312" s="80"/>
      <c r="RJN312" s="80"/>
      <c r="RJO312" s="80"/>
      <c r="RJP312" s="80"/>
      <c r="RJQ312" s="80"/>
      <c r="RJR312" s="80"/>
      <c r="RJS312" s="80"/>
      <c r="RJT312" s="80"/>
      <c r="RJU312" s="80"/>
      <c r="RJV312" s="80"/>
      <c r="RJW312" s="80"/>
      <c r="RJX312" s="80"/>
      <c r="RJY312" s="80"/>
      <c r="RJZ312" s="80"/>
      <c r="RKA312" s="80"/>
      <c r="RKB312" s="80"/>
      <c r="RKC312" s="80"/>
      <c r="RKD312" s="80"/>
      <c r="RKE312" s="80"/>
      <c r="RKF312" s="80"/>
      <c r="RKG312" s="80"/>
      <c r="RKH312" s="80"/>
      <c r="RKI312" s="80"/>
      <c r="RKJ312" s="80"/>
      <c r="RKK312" s="80"/>
      <c r="RKL312" s="80"/>
      <c r="RKM312" s="80"/>
      <c r="RKN312" s="80"/>
      <c r="RKO312" s="80"/>
      <c r="RKP312" s="80"/>
      <c r="RKQ312" s="80"/>
      <c r="RKR312" s="80"/>
      <c r="RKS312" s="80"/>
      <c r="RKT312" s="80"/>
      <c r="RKU312" s="80"/>
      <c r="RKV312" s="80"/>
      <c r="RKW312" s="80"/>
      <c r="RKX312" s="80"/>
      <c r="RKY312" s="80"/>
      <c r="RKZ312" s="80"/>
      <c r="RLA312" s="80"/>
      <c r="RLB312" s="80"/>
      <c r="RLC312" s="80"/>
      <c r="RLD312" s="80"/>
      <c r="RLE312" s="80"/>
      <c r="RLF312" s="80"/>
      <c r="RLG312" s="80"/>
      <c r="RLH312" s="80"/>
      <c r="RLI312" s="80"/>
      <c r="RLJ312" s="80"/>
      <c r="RLK312" s="80"/>
      <c r="RLL312" s="80"/>
      <c r="RLM312" s="80"/>
      <c r="RLN312" s="80"/>
      <c r="RLO312" s="80"/>
      <c r="RLP312" s="80"/>
      <c r="RLQ312" s="80"/>
      <c r="RLR312" s="80"/>
      <c r="RLS312" s="80"/>
      <c r="RLT312" s="80"/>
      <c r="RLU312" s="80"/>
      <c r="RLV312" s="80"/>
      <c r="RLW312" s="80"/>
      <c r="RLX312" s="80"/>
      <c r="RLY312" s="80"/>
      <c r="RLZ312" s="80"/>
      <c r="RMA312" s="80"/>
      <c r="RMB312" s="80"/>
      <c r="RMC312" s="80"/>
      <c r="RMD312" s="80"/>
      <c r="RME312" s="80"/>
      <c r="RMF312" s="80"/>
      <c r="RMG312" s="80"/>
      <c r="RMH312" s="80"/>
      <c r="RMI312" s="80"/>
      <c r="RMJ312" s="80"/>
      <c r="RMK312" s="80"/>
      <c r="RML312" s="80"/>
      <c r="RMM312" s="80"/>
      <c r="RMN312" s="80"/>
      <c r="RMO312" s="80"/>
      <c r="RMP312" s="80"/>
      <c r="RMQ312" s="80"/>
      <c r="RMR312" s="80"/>
      <c r="RMS312" s="80"/>
      <c r="RMT312" s="80"/>
      <c r="RMU312" s="80"/>
      <c r="RMV312" s="80"/>
      <c r="RMW312" s="80"/>
      <c r="RMX312" s="80"/>
      <c r="RMY312" s="80"/>
      <c r="RMZ312" s="80"/>
      <c r="RNA312" s="80"/>
      <c r="RNB312" s="80"/>
      <c r="RNC312" s="80"/>
      <c r="RND312" s="80"/>
      <c r="RNE312" s="80"/>
      <c r="RNF312" s="80"/>
      <c r="RNG312" s="80"/>
      <c r="RNH312" s="80"/>
      <c r="RNI312" s="80"/>
      <c r="RNJ312" s="80"/>
      <c r="RNK312" s="80"/>
      <c r="RNL312" s="80"/>
      <c r="RNM312" s="80"/>
      <c r="RNN312" s="80"/>
      <c r="RNO312" s="80"/>
      <c r="RNP312" s="80"/>
      <c r="RNQ312" s="80"/>
      <c r="RNR312" s="80"/>
      <c r="RNS312" s="80"/>
      <c r="RNT312" s="80"/>
      <c r="RNU312" s="80"/>
      <c r="RNV312" s="80"/>
      <c r="RNW312" s="80"/>
      <c r="RNX312" s="80"/>
      <c r="RNY312" s="80"/>
      <c r="RNZ312" s="80"/>
      <c r="ROA312" s="80"/>
      <c r="ROB312" s="80"/>
      <c r="ROC312" s="80"/>
      <c r="ROD312" s="80"/>
      <c r="ROE312" s="80"/>
      <c r="ROF312" s="80"/>
      <c r="ROG312" s="80"/>
      <c r="ROH312" s="80"/>
      <c r="ROI312" s="80"/>
      <c r="ROJ312" s="80"/>
      <c r="ROK312" s="80"/>
      <c r="ROL312" s="80"/>
      <c r="ROM312" s="80"/>
      <c r="RON312" s="80"/>
      <c r="ROO312" s="80"/>
      <c r="ROP312" s="80"/>
      <c r="ROQ312" s="80"/>
      <c r="ROR312" s="80"/>
      <c r="ROS312" s="80"/>
      <c r="ROT312" s="80"/>
      <c r="ROU312" s="80"/>
      <c r="ROV312" s="80"/>
      <c r="ROW312" s="80"/>
      <c r="ROX312" s="80"/>
      <c r="ROY312" s="80"/>
      <c r="ROZ312" s="80"/>
      <c r="RPA312" s="80"/>
      <c r="RPB312" s="80"/>
      <c r="RPC312" s="80"/>
      <c r="RPD312" s="80"/>
      <c r="RPE312" s="80"/>
      <c r="RPF312" s="80"/>
      <c r="RPG312" s="80"/>
      <c r="RPH312" s="80"/>
      <c r="RPI312" s="80"/>
      <c r="RPJ312" s="80"/>
      <c r="RPK312" s="80"/>
      <c r="RPL312" s="80"/>
      <c r="RPM312" s="80"/>
      <c r="RPN312" s="80"/>
      <c r="RPO312" s="80"/>
      <c r="RPP312" s="80"/>
      <c r="RPQ312" s="80"/>
      <c r="RPR312" s="80"/>
      <c r="RPS312" s="80"/>
      <c r="RPT312" s="80"/>
      <c r="RPU312" s="80"/>
      <c r="RPV312" s="80"/>
      <c r="RPW312" s="80"/>
      <c r="RPX312" s="80"/>
      <c r="RPY312" s="80"/>
      <c r="RPZ312" s="80"/>
      <c r="RQA312" s="80"/>
      <c r="RQB312" s="80"/>
      <c r="RQC312" s="80"/>
      <c r="RQD312" s="80"/>
      <c r="RQE312" s="80"/>
      <c r="RQF312" s="80"/>
      <c r="RQG312" s="80"/>
      <c r="RQH312" s="80"/>
      <c r="RQI312" s="80"/>
      <c r="RQJ312" s="80"/>
      <c r="RQK312" s="80"/>
      <c r="RQL312" s="80"/>
      <c r="RQM312" s="80"/>
      <c r="RQN312" s="80"/>
      <c r="RQO312" s="80"/>
      <c r="RQP312" s="80"/>
      <c r="RQQ312" s="80"/>
      <c r="RQR312" s="80"/>
      <c r="RQS312" s="80"/>
      <c r="RQT312" s="80"/>
      <c r="RQU312" s="80"/>
      <c r="RQV312" s="80"/>
      <c r="RQW312" s="80"/>
      <c r="RQX312" s="80"/>
      <c r="RQY312" s="80"/>
      <c r="RQZ312" s="80"/>
      <c r="RRA312" s="80"/>
      <c r="RRB312" s="80"/>
      <c r="RRC312" s="80"/>
      <c r="RRD312" s="80"/>
      <c r="RRE312" s="80"/>
      <c r="RRF312" s="80"/>
      <c r="RRG312" s="80"/>
      <c r="RRH312" s="80"/>
      <c r="RRI312" s="80"/>
      <c r="RRJ312" s="80"/>
      <c r="RRK312" s="80"/>
      <c r="RRL312" s="80"/>
      <c r="RRM312" s="80"/>
      <c r="RRN312" s="80"/>
      <c r="RRO312" s="80"/>
      <c r="RRP312" s="80"/>
      <c r="RRQ312" s="80"/>
      <c r="RRR312" s="80"/>
      <c r="RRS312" s="80"/>
      <c r="RRT312" s="80"/>
      <c r="RRU312" s="80"/>
      <c r="RRV312" s="80"/>
      <c r="RRW312" s="80"/>
      <c r="RRX312" s="80"/>
      <c r="RRY312" s="80"/>
      <c r="RRZ312" s="80"/>
      <c r="RSA312" s="80"/>
      <c r="RSB312" s="80"/>
      <c r="RSC312" s="80"/>
      <c r="RSD312" s="80"/>
      <c r="RSE312" s="80"/>
      <c r="RSF312" s="80"/>
      <c r="RSG312" s="80"/>
      <c r="RSH312" s="80"/>
      <c r="RSI312" s="80"/>
      <c r="RSJ312" s="80"/>
      <c r="RSK312" s="80"/>
      <c r="RSL312" s="80"/>
      <c r="RSM312" s="80"/>
      <c r="RSN312" s="80"/>
      <c r="RSO312" s="80"/>
      <c r="RSP312" s="80"/>
      <c r="RSQ312" s="80"/>
      <c r="RSR312" s="80"/>
      <c r="RSS312" s="80"/>
      <c r="RST312" s="80"/>
      <c r="RSU312" s="80"/>
      <c r="RSV312" s="80"/>
      <c r="RSW312" s="80"/>
      <c r="RSX312" s="80"/>
      <c r="RSY312" s="80"/>
      <c r="RSZ312" s="80"/>
      <c r="RTA312" s="80"/>
      <c r="RTB312" s="80"/>
      <c r="RTC312" s="80"/>
      <c r="RTD312" s="80"/>
      <c r="RTE312" s="80"/>
      <c r="RTF312" s="80"/>
      <c r="RTG312" s="80"/>
      <c r="RTH312" s="80"/>
      <c r="RTI312" s="80"/>
      <c r="RTJ312" s="80"/>
      <c r="RTK312" s="80"/>
      <c r="RTL312" s="80"/>
      <c r="RTM312" s="80"/>
      <c r="RTN312" s="80"/>
      <c r="RTO312" s="80"/>
      <c r="RTP312" s="80"/>
      <c r="RTQ312" s="80"/>
      <c r="RTR312" s="80"/>
      <c r="RTS312" s="80"/>
      <c r="RTT312" s="80"/>
      <c r="RTU312" s="80"/>
      <c r="RTV312" s="80"/>
      <c r="RTW312" s="80"/>
      <c r="RTX312" s="80"/>
      <c r="RTY312" s="80"/>
      <c r="RTZ312" s="80"/>
      <c r="RUA312" s="80"/>
      <c r="RUB312" s="80"/>
      <c r="RUC312" s="80"/>
      <c r="RUD312" s="80"/>
      <c r="RUE312" s="80"/>
      <c r="RUF312" s="80"/>
      <c r="RUG312" s="80"/>
      <c r="RUH312" s="80"/>
      <c r="RUI312" s="80"/>
      <c r="RUJ312" s="80"/>
      <c r="RUK312" s="80"/>
      <c r="RUL312" s="80"/>
      <c r="RUM312" s="80"/>
      <c r="RUN312" s="80"/>
      <c r="RUO312" s="80"/>
      <c r="RUP312" s="80"/>
      <c r="RUQ312" s="80"/>
      <c r="RUR312" s="80"/>
      <c r="RUS312" s="80"/>
      <c r="RUT312" s="80"/>
      <c r="RUU312" s="80"/>
      <c r="RUV312" s="80"/>
      <c r="RUW312" s="80"/>
      <c r="RUX312" s="80"/>
      <c r="RUY312" s="80"/>
      <c r="RUZ312" s="80"/>
      <c r="RVA312" s="80"/>
      <c r="RVB312" s="80"/>
      <c r="RVC312" s="80"/>
      <c r="RVD312" s="80"/>
      <c r="RVE312" s="80"/>
      <c r="RVF312" s="80"/>
      <c r="RVG312" s="80"/>
      <c r="RVH312" s="80"/>
      <c r="RVI312" s="80"/>
      <c r="RVJ312" s="80"/>
      <c r="RVK312" s="80"/>
      <c r="RVL312" s="80"/>
      <c r="RVM312" s="80"/>
      <c r="RVN312" s="80"/>
      <c r="RVO312" s="80"/>
      <c r="RVP312" s="80"/>
      <c r="RVQ312" s="80"/>
      <c r="RVR312" s="80"/>
      <c r="RVS312" s="80"/>
      <c r="RVT312" s="80"/>
      <c r="RVU312" s="80"/>
      <c r="RVV312" s="80"/>
      <c r="RVW312" s="80"/>
      <c r="RVX312" s="80"/>
      <c r="RVY312" s="80"/>
      <c r="RVZ312" s="80"/>
      <c r="RWA312" s="80"/>
      <c r="RWB312" s="80"/>
      <c r="RWC312" s="80"/>
      <c r="RWD312" s="80"/>
      <c r="RWE312" s="80"/>
      <c r="RWF312" s="80"/>
      <c r="RWG312" s="80"/>
      <c r="RWH312" s="80"/>
      <c r="RWI312" s="80"/>
      <c r="RWJ312" s="80"/>
      <c r="RWK312" s="80"/>
      <c r="RWL312" s="80"/>
      <c r="RWM312" s="80"/>
      <c r="RWN312" s="80"/>
      <c r="RWO312" s="80"/>
      <c r="RWP312" s="80"/>
      <c r="RWQ312" s="80"/>
      <c r="RWR312" s="80"/>
      <c r="RWS312" s="80"/>
      <c r="RWT312" s="80"/>
      <c r="RWU312" s="80"/>
      <c r="RWV312" s="80"/>
      <c r="RWW312" s="80"/>
      <c r="RWX312" s="80"/>
      <c r="RWY312" s="80"/>
      <c r="RWZ312" s="80"/>
      <c r="RXA312" s="80"/>
      <c r="RXB312" s="80"/>
      <c r="RXC312" s="80"/>
      <c r="RXD312" s="80"/>
      <c r="RXE312" s="80"/>
      <c r="RXF312" s="80"/>
      <c r="RXG312" s="80"/>
      <c r="RXH312" s="80"/>
      <c r="RXI312" s="80"/>
      <c r="RXJ312" s="80"/>
      <c r="RXK312" s="80"/>
      <c r="RXL312" s="80"/>
      <c r="RXM312" s="80"/>
      <c r="RXN312" s="80"/>
      <c r="RXO312" s="80"/>
      <c r="RXP312" s="80"/>
      <c r="RXQ312" s="80"/>
      <c r="RXR312" s="80"/>
      <c r="RXS312" s="80"/>
      <c r="RXT312" s="80"/>
      <c r="RXU312" s="80"/>
      <c r="RXV312" s="80"/>
      <c r="RXW312" s="80"/>
      <c r="RXX312" s="80"/>
      <c r="RXY312" s="80"/>
      <c r="RXZ312" s="80"/>
      <c r="RYA312" s="80"/>
      <c r="RYB312" s="80"/>
      <c r="RYC312" s="80"/>
      <c r="RYD312" s="80"/>
      <c r="RYE312" s="80"/>
      <c r="RYF312" s="80"/>
      <c r="RYG312" s="80"/>
      <c r="RYH312" s="80"/>
      <c r="RYI312" s="80"/>
      <c r="RYJ312" s="80"/>
      <c r="RYK312" s="80"/>
      <c r="RYL312" s="80"/>
      <c r="RYM312" s="80"/>
      <c r="RYN312" s="80"/>
      <c r="RYO312" s="80"/>
      <c r="RYP312" s="80"/>
      <c r="RYQ312" s="80"/>
      <c r="RYR312" s="80"/>
      <c r="RYS312" s="80"/>
      <c r="RYT312" s="80"/>
      <c r="RYU312" s="80"/>
      <c r="RYV312" s="80"/>
      <c r="RYW312" s="80"/>
      <c r="RYX312" s="80"/>
      <c r="RYY312" s="80"/>
      <c r="RYZ312" s="80"/>
      <c r="RZA312" s="80"/>
      <c r="RZB312" s="80"/>
      <c r="RZC312" s="80"/>
      <c r="RZD312" s="80"/>
      <c r="RZE312" s="80"/>
      <c r="RZF312" s="80"/>
      <c r="RZG312" s="80"/>
      <c r="RZH312" s="80"/>
      <c r="RZI312" s="80"/>
      <c r="RZJ312" s="80"/>
      <c r="RZK312" s="80"/>
      <c r="RZL312" s="80"/>
      <c r="RZM312" s="80"/>
      <c r="RZN312" s="80"/>
      <c r="RZO312" s="80"/>
      <c r="RZP312" s="80"/>
      <c r="RZQ312" s="80"/>
      <c r="RZR312" s="80"/>
      <c r="RZS312" s="80"/>
      <c r="RZT312" s="80"/>
      <c r="RZU312" s="80"/>
      <c r="RZV312" s="80"/>
      <c r="RZW312" s="80"/>
      <c r="RZX312" s="80"/>
      <c r="RZY312" s="80"/>
      <c r="RZZ312" s="80"/>
      <c r="SAA312" s="80"/>
      <c r="SAB312" s="80"/>
      <c r="SAC312" s="80"/>
      <c r="SAD312" s="80"/>
      <c r="SAE312" s="80"/>
      <c r="SAF312" s="80"/>
      <c r="SAG312" s="80"/>
      <c r="SAH312" s="80"/>
      <c r="SAI312" s="80"/>
      <c r="SAJ312" s="80"/>
      <c r="SAK312" s="80"/>
      <c r="SAL312" s="80"/>
      <c r="SAM312" s="80"/>
      <c r="SAN312" s="80"/>
      <c r="SAO312" s="80"/>
      <c r="SAP312" s="80"/>
      <c r="SAQ312" s="80"/>
      <c r="SAR312" s="80"/>
      <c r="SAS312" s="80"/>
      <c r="SAT312" s="80"/>
      <c r="SAU312" s="80"/>
      <c r="SAV312" s="80"/>
      <c r="SAW312" s="80"/>
      <c r="SAX312" s="80"/>
      <c r="SAY312" s="80"/>
      <c r="SAZ312" s="80"/>
      <c r="SBA312" s="80"/>
      <c r="SBB312" s="80"/>
      <c r="SBC312" s="80"/>
      <c r="SBD312" s="80"/>
      <c r="SBE312" s="80"/>
      <c r="SBF312" s="80"/>
      <c r="SBG312" s="80"/>
      <c r="SBH312" s="80"/>
      <c r="SBI312" s="80"/>
      <c r="SBJ312" s="80"/>
      <c r="SBK312" s="80"/>
      <c r="SBL312" s="80"/>
      <c r="SBM312" s="80"/>
      <c r="SBN312" s="80"/>
      <c r="SBO312" s="80"/>
      <c r="SBP312" s="80"/>
      <c r="SBQ312" s="80"/>
      <c r="SBR312" s="80"/>
      <c r="SBS312" s="80"/>
      <c r="SBT312" s="80"/>
      <c r="SBU312" s="80"/>
      <c r="SBV312" s="80"/>
      <c r="SBW312" s="80"/>
      <c r="SBX312" s="80"/>
      <c r="SBY312" s="80"/>
      <c r="SBZ312" s="80"/>
      <c r="SCA312" s="80"/>
      <c r="SCB312" s="80"/>
      <c r="SCC312" s="80"/>
      <c r="SCD312" s="80"/>
      <c r="SCE312" s="80"/>
      <c r="SCF312" s="80"/>
      <c r="SCG312" s="80"/>
      <c r="SCH312" s="80"/>
      <c r="SCI312" s="80"/>
      <c r="SCJ312" s="80"/>
      <c r="SCK312" s="80"/>
      <c r="SCL312" s="80"/>
      <c r="SCM312" s="80"/>
      <c r="SCN312" s="80"/>
      <c r="SCO312" s="80"/>
      <c r="SCP312" s="80"/>
      <c r="SCQ312" s="80"/>
      <c r="SCR312" s="80"/>
      <c r="SCS312" s="80"/>
      <c r="SCT312" s="80"/>
      <c r="SCU312" s="80"/>
      <c r="SCV312" s="80"/>
      <c r="SCW312" s="80"/>
      <c r="SCX312" s="80"/>
      <c r="SCY312" s="80"/>
      <c r="SCZ312" s="80"/>
      <c r="SDA312" s="80"/>
      <c r="SDB312" s="80"/>
      <c r="SDC312" s="80"/>
      <c r="SDD312" s="80"/>
      <c r="SDE312" s="80"/>
      <c r="SDF312" s="80"/>
      <c r="SDG312" s="80"/>
      <c r="SDH312" s="80"/>
      <c r="SDI312" s="80"/>
      <c r="SDJ312" s="80"/>
      <c r="SDK312" s="80"/>
      <c r="SDL312" s="80"/>
      <c r="SDM312" s="80"/>
      <c r="SDN312" s="80"/>
      <c r="SDO312" s="80"/>
      <c r="SDP312" s="80"/>
      <c r="SDQ312" s="80"/>
      <c r="SDR312" s="80"/>
      <c r="SDS312" s="80"/>
      <c r="SDT312" s="80"/>
      <c r="SDU312" s="80"/>
      <c r="SDV312" s="80"/>
      <c r="SDW312" s="80"/>
      <c r="SDX312" s="80"/>
      <c r="SDY312" s="80"/>
      <c r="SDZ312" s="80"/>
      <c r="SEA312" s="80"/>
      <c r="SEB312" s="80"/>
      <c r="SEC312" s="80"/>
      <c r="SED312" s="80"/>
      <c r="SEE312" s="80"/>
      <c r="SEF312" s="80"/>
      <c r="SEG312" s="80"/>
      <c r="SEH312" s="80"/>
      <c r="SEI312" s="80"/>
      <c r="SEJ312" s="80"/>
      <c r="SEK312" s="80"/>
      <c r="SEL312" s="80"/>
      <c r="SEM312" s="80"/>
      <c r="SEN312" s="80"/>
      <c r="SEO312" s="80"/>
      <c r="SEP312" s="80"/>
      <c r="SEQ312" s="80"/>
      <c r="SER312" s="80"/>
      <c r="SES312" s="80"/>
      <c r="SET312" s="80"/>
      <c r="SEU312" s="80"/>
      <c r="SEV312" s="80"/>
      <c r="SEW312" s="80"/>
      <c r="SEX312" s="80"/>
      <c r="SEY312" s="80"/>
      <c r="SEZ312" s="80"/>
      <c r="SFA312" s="80"/>
      <c r="SFB312" s="80"/>
      <c r="SFC312" s="80"/>
      <c r="SFD312" s="80"/>
      <c r="SFE312" s="80"/>
      <c r="SFF312" s="80"/>
      <c r="SFG312" s="80"/>
      <c r="SFH312" s="80"/>
      <c r="SFI312" s="80"/>
      <c r="SFJ312" s="80"/>
      <c r="SFK312" s="80"/>
      <c r="SFL312" s="80"/>
      <c r="SFM312" s="80"/>
      <c r="SFN312" s="80"/>
      <c r="SFO312" s="80"/>
      <c r="SFP312" s="80"/>
      <c r="SFQ312" s="80"/>
      <c r="SFR312" s="80"/>
      <c r="SFS312" s="80"/>
      <c r="SFT312" s="80"/>
      <c r="SFU312" s="80"/>
      <c r="SFV312" s="80"/>
      <c r="SFW312" s="80"/>
      <c r="SFX312" s="80"/>
      <c r="SFY312" s="80"/>
      <c r="SFZ312" s="80"/>
      <c r="SGA312" s="80"/>
      <c r="SGB312" s="80"/>
      <c r="SGC312" s="80"/>
      <c r="SGD312" s="80"/>
      <c r="SGE312" s="80"/>
      <c r="SGF312" s="80"/>
      <c r="SGG312" s="80"/>
      <c r="SGH312" s="80"/>
      <c r="SGI312" s="80"/>
      <c r="SGJ312" s="80"/>
      <c r="SGK312" s="80"/>
      <c r="SGL312" s="80"/>
      <c r="SGM312" s="80"/>
      <c r="SGN312" s="80"/>
      <c r="SGO312" s="80"/>
      <c r="SGP312" s="80"/>
      <c r="SGQ312" s="80"/>
      <c r="SGR312" s="80"/>
      <c r="SGS312" s="80"/>
      <c r="SGT312" s="80"/>
      <c r="SGU312" s="80"/>
      <c r="SGV312" s="80"/>
      <c r="SGW312" s="80"/>
      <c r="SGX312" s="80"/>
      <c r="SGY312" s="80"/>
      <c r="SGZ312" s="80"/>
      <c r="SHA312" s="80"/>
      <c r="SHB312" s="80"/>
      <c r="SHC312" s="80"/>
      <c r="SHD312" s="80"/>
      <c r="SHE312" s="80"/>
      <c r="SHF312" s="80"/>
      <c r="SHG312" s="80"/>
      <c r="SHH312" s="80"/>
      <c r="SHI312" s="80"/>
      <c r="SHJ312" s="80"/>
      <c r="SHK312" s="80"/>
      <c r="SHL312" s="80"/>
      <c r="SHM312" s="80"/>
      <c r="SHN312" s="80"/>
      <c r="SHO312" s="80"/>
      <c r="SHP312" s="80"/>
      <c r="SHQ312" s="80"/>
      <c r="SHR312" s="80"/>
      <c r="SHS312" s="80"/>
      <c r="SHT312" s="80"/>
      <c r="SHU312" s="80"/>
      <c r="SHV312" s="80"/>
      <c r="SHW312" s="80"/>
      <c r="SHX312" s="80"/>
      <c r="SHY312" s="80"/>
      <c r="SHZ312" s="80"/>
      <c r="SIA312" s="80"/>
      <c r="SIB312" s="80"/>
      <c r="SIC312" s="80"/>
      <c r="SID312" s="80"/>
      <c r="SIE312" s="80"/>
      <c r="SIF312" s="80"/>
      <c r="SIG312" s="80"/>
      <c r="SIH312" s="80"/>
      <c r="SII312" s="80"/>
      <c r="SIJ312" s="80"/>
      <c r="SIK312" s="80"/>
      <c r="SIL312" s="80"/>
      <c r="SIM312" s="80"/>
      <c r="SIN312" s="80"/>
      <c r="SIO312" s="80"/>
      <c r="SIP312" s="80"/>
      <c r="SIQ312" s="80"/>
      <c r="SIR312" s="80"/>
      <c r="SIS312" s="80"/>
      <c r="SIT312" s="80"/>
      <c r="SIU312" s="80"/>
      <c r="SIV312" s="80"/>
      <c r="SIW312" s="80"/>
      <c r="SIX312" s="80"/>
      <c r="SIY312" s="80"/>
      <c r="SIZ312" s="80"/>
      <c r="SJA312" s="80"/>
      <c r="SJB312" s="80"/>
      <c r="SJC312" s="80"/>
      <c r="SJD312" s="80"/>
      <c r="SJE312" s="80"/>
      <c r="SJF312" s="80"/>
      <c r="SJG312" s="80"/>
      <c r="SJH312" s="80"/>
      <c r="SJI312" s="80"/>
      <c r="SJJ312" s="80"/>
      <c r="SJK312" s="80"/>
      <c r="SJL312" s="80"/>
      <c r="SJM312" s="80"/>
      <c r="SJN312" s="80"/>
      <c r="SJO312" s="80"/>
      <c r="SJP312" s="80"/>
      <c r="SJQ312" s="80"/>
      <c r="SJR312" s="80"/>
      <c r="SJS312" s="80"/>
      <c r="SJT312" s="80"/>
      <c r="SJU312" s="80"/>
      <c r="SJV312" s="80"/>
      <c r="SJW312" s="80"/>
      <c r="SJX312" s="80"/>
      <c r="SJY312" s="80"/>
      <c r="SJZ312" s="80"/>
      <c r="SKA312" s="80"/>
      <c r="SKB312" s="80"/>
      <c r="SKC312" s="80"/>
      <c r="SKD312" s="80"/>
      <c r="SKE312" s="80"/>
      <c r="SKF312" s="80"/>
      <c r="SKG312" s="80"/>
      <c r="SKH312" s="80"/>
      <c r="SKI312" s="80"/>
      <c r="SKJ312" s="80"/>
      <c r="SKK312" s="80"/>
      <c r="SKL312" s="80"/>
      <c r="SKM312" s="80"/>
      <c r="SKN312" s="80"/>
      <c r="SKO312" s="80"/>
      <c r="SKP312" s="80"/>
      <c r="SKQ312" s="80"/>
      <c r="SKR312" s="80"/>
      <c r="SKS312" s="80"/>
      <c r="SKT312" s="80"/>
      <c r="SKU312" s="80"/>
      <c r="SKV312" s="80"/>
      <c r="SKW312" s="80"/>
      <c r="SKX312" s="80"/>
      <c r="SKY312" s="80"/>
      <c r="SKZ312" s="80"/>
      <c r="SLA312" s="80"/>
      <c r="SLB312" s="80"/>
      <c r="SLC312" s="80"/>
      <c r="SLD312" s="80"/>
      <c r="SLE312" s="80"/>
      <c r="SLF312" s="80"/>
      <c r="SLG312" s="80"/>
      <c r="SLH312" s="80"/>
      <c r="SLI312" s="80"/>
      <c r="SLJ312" s="80"/>
      <c r="SLK312" s="80"/>
      <c r="SLL312" s="80"/>
      <c r="SLM312" s="80"/>
      <c r="SLN312" s="80"/>
      <c r="SLO312" s="80"/>
      <c r="SLP312" s="80"/>
      <c r="SLQ312" s="80"/>
      <c r="SLR312" s="80"/>
      <c r="SLS312" s="80"/>
      <c r="SLT312" s="80"/>
      <c r="SLU312" s="80"/>
      <c r="SLV312" s="80"/>
      <c r="SLW312" s="80"/>
      <c r="SLX312" s="80"/>
      <c r="SLY312" s="80"/>
      <c r="SLZ312" s="80"/>
      <c r="SMA312" s="80"/>
      <c r="SMB312" s="80"/>
      <c r="SMC312" s="80"/>
      <c r="SMD312" s="80"/>
      <c r="SME312" s="80"/>
      <c r="SMF312" s="80"/>
      <c r="SMG312" s="80"/>
      <c r="SMH312" s="80"/>
      <c r="SMI312" s="80"/>
      <c r="SMJ312" s="80"/>
      <c r="SMK312" s="80"/>
      <c r="SML312" s="80"/>
      <c r="SMM312" s="80"/>
      <c r="SMN312" s="80"/>
      <c r="SMO312" s="80"/>
      <c r="SMP312" s="80"/>
      <c r="SMQ312" s="80"/>
      <c r="SMR312" s="80"/>
      <c r="SMS312" s="80"/>
      <c r="SMT312" s="80"/>
      <c r="SMU312" s="80"/>
      <c r="SMV312" s="80"/>
      <c r="SMW312" s="80"/>
      <c r="SMX312" s="80"/>
      <c r="SMY312" s="80"/>
      <c r="SMZ312" s="80"/>
      <c r="SNA312" s="80"/>
      <c r="SNB312" s="80"/>
      <c r="SNC312" s="80"/>
      <c r="SND312" s="80"/>
      <c r="SNE312" s="80"/>
      <c r="SNF312" s="80"/>
      <c r="SNG312" s="80"/>
      <c r="SNH312" s="80"/>
      <c r="SNI312" s="80"/>
      <c r="SNJ312" s="80"/>
      <c r="SNK312" s="80"/>
      <c r="SNL312" s="80"/>
      <c r="SNM312" s="80"/>
      <c r="SNN312" s="80"/>
      <c r="SNO312" s="80"/>
      <c r="SNP312" s="80"/>
      <c r="SNQ312" s="80"/>
      <c r="SNR312" s="80"/>
      <c r="SNS312" s="80"/>
      <c r="SNT312" s="80"/>
      <c r="SNU312" s="80"/>
      <c r="SNV312" s="80"/>
      <c r="SNW312" s="80"/>
      <c r="SNX312" s="80"/>
      <c r="SNY312" s="80"/>
      <c r="SNZ312" s="80"/>
      <c r="SOA312" s="80"/>
      <c r="SOB312" s="80"/>
      <c r="SOC312" s="80"/>
      <c r="SOD312" s="80"/>
      <c r="SOE312" s="80"/>
      <c r="SOF312" s="80"/>
      <c r="SOG312" s="80"/>
      <c r="SOH312" s="80"/>
      <c r="SOI312" s="80"/>
      <c r="SOJ312" s="80"/>
      <c r="SOK312" s="80"/>
      <c r="SOL312" s="80"/>
      <c r="SOM312" s="80"/>
      <c r="SON312" s="80"/>
      <c r="SOO312" s="80"/>
      <c r="SOP312" s="80"/>
      <c r="SOQ312" s="80"/>
      <c r="SOR312" s="80"/>
      <c r="SOS312" s="80"/>
      <c r="SOT312" s="80"/>
      <c r="SOU312" s="80"/>
      <c r="SOV312" s="80"/>
      <c r="SOW312" s="80"/>
      <c r="SOX312" s="80"/>
      <c r="SOY312" s="80"/>
      <c r="SOZ312" s="80"/>
      <c r="SPA312" s="80"/>
      <c r="SPB312" s="80"/>
      <c r="SPC312" s="80"/>
      <c r="SPD312" s="80"/>
      <c r="SPE312" s="80"/>
      <c r="SPF312" s="80"/>
      <c r="SPG312" s="80"/>
      <c r="SPH312" s="80"/>
      <c r="SPI312" s="80"/>
      <c r="SPJ312" s="80"/>
      <c r="SPK312" s="80"/>
      <c r="SPL312" s="80"/>
      <c r="SPM312" s="80"/>
      <c r="SPN312" s="80"/>
      <c r="SPO312" s="80"/>
      <c r="SPP312" s="80"/>
      <c r="SPQ312" s="80"/>
      <c r="SPR312" s="80"/>
      <c r="SPS312" s="80"/>
      <c r="SPT312" s="80"/>
      <c r="SPU312" s="80"/>
      <c r="SPV312" s="80"/>
      <c r="SPW312" s="80"/>
      <c r="SPX312" s="80"/>
      <c r="SPY312" s="80"/>
      <c r="SPZ312" s="80"/>
      <c r="SQA312" s="80"/>
      <c r="SQB312" s="80"/>
      <c r="SQC312" s="80"/>
      <c r="SQD312" s="80"/>
      <c r="SQE312" s="80"/>
      <c r="SQF312" s="80"/>
      <c r="SQG312" s="80"/>
      <c r="SQH312" s="80"/>
      <c r="SQI312" s="80"/>
      <c r="SQJ312" s="80"/>
      <c r="SQK312" s="80"/>
      <c r="SQL312" s="80"/>
      <c r="SQM312" s="80"/>
      <c r="SQN312" s="80"/>
      <c r="SQO312" s="80"/>
      <c r="SQP312" s="80"/>
      <c r="SQQ312" s="80"/>
      <c r="SQR312" s="80"/>
      <c r="SQS312" s="80"/>
      <c r="SQT312" s="80"/>
      <c r="SQU312" s="80"/>
      <c r="SQV312" s="80"/>
      <c r="SQW312" s="80"/>
      <c r="SQX312" s="80"/>
      <c r="SQY312" s="80"/>
      <c r="SQZ312" s="80"/>
      <c r="SRA312" s="80"/>
      <c r="SRB312" s="80"/>
      <c r="SRC312" s="80"/>
      <c r="SRD312" s="80"/>
      <c r="SRE312" s="80"/>
      <c r="SRF312" s="80"/>
      <c r="SRG312" s="80"/>
      <c r="SRH312" s="80"/>
      <c r="SRI312" s="80"/>
      <c r="SRJ312" s="80"/>
      <c r="SRK312" s="80"/>
      <c r="SRL312" s="80"/>
      <c r="SRM312" s="80"/>
      <c r="SRN312" s="80"/>
      <c r="SRO312" s="80"/>
      <c r="SRP312" s="80"/>
      <c r="SRQ312" s="80"/>
      <c r="SRR312" s="80"/>
      <c r="SRS312" s="80"/>
      <c r="SRT312" s="80"/>
      <c r="SRU312" s="80"/>
      <c r="SRV312" s="80"/>
      <c r="SRW312" s="80"/>
      <c r="SRX312" s="80"/>
      <c r="SRY312" s="80"/>
      <c r="SRZ312" s="80"/>
      <c r="SSA312" s="80"/>
      <c r="SSB312" s="80"/>
      <c r="SSC312" s="80"/>
      <c r="SSD312" s="80"/>
      <c r="SSE312" s="80"/>
      <c r="SSF312" s="80"/>
      <c r="SSG312" s="80"/>
      <c r="SSH312" s="80"/>
      <c r="SSI312" s="80"/>
      <c r="SSJ312" s="80"/>
      <c r="SSK312" s="80"/>
      <c r="SSL312" s="80"/>
      <c r="SSM312" s="80"/>
      <c r="SSN312" s="80"/>
      <c r="SSO312" s="80"/>
      <c r="SSP312" s="80"/>
      <c r="SSQ312" s="80"/>
      <c r="SSR312" s="80"/>
      <c r="SSS312" s="80"/>
      <c r="SST312" s="80"/>
      <c r="SSU312" s="80"/>
      <c r="SSV312" s="80"/>
      <c r="SSW312" s="80"/>
      <c r="SSX312" s="80"/>
      <c r="SSY312" s="80"/>
      <c r="SSZ312" s="80"/>
      <c r="STA312" s="80"/>
      <c r="STB312" s="80"/>
      <c r="STC312" s="80"/>
      <c r="STD312" s="80"/>
      <c r="STE312" s="80"/>
      <c r="STF312" s="80"/>
      <c r="STG312" s="80"/>
      <c r="STH312" s="80"/>
      <c r="STI312" s="80"/>
      <c r="STJ312" s="80"/>
      <c r="STK312" s="80"/>
      <c r="STL312" s="80"/>
      <c r="STM312" s="80"/>
      <c r="STN312" s="80"/>
      <c r="STO312" s="80"/>
      <c r="STP312" s="80"/>
      <c r="STQ312" s="80"/>
      <c r="STR312" s="80"/>
      <c r="STS312" s="80"/>
      <c r="STT312" s="80"/>
      <c r="STU312" s="80"/>
      <c r="STV312" s="80"/>
      <c r="STW312" s="80"/>
      <c r="STX312" s="80"/>
      <c r="STY312" s="80"/>
      <c r="STZ312" s="80"/>
      <c r="SUA312" s="80"/>
      <c r="SUB312" s="80"/>
      <c r="SUC312" s="80"/>
      <c r="SUD312" s="80"/>
      <c r="SUE312" s="80"/>
      <c r="SUF312" s="80"/>
      <c r="SUG312" s="80"/>
      <c r="SUH312" s="80"/>
      <c r="SUI312" s="80"/>
      <c r="SUJ312" s="80"/>
      <c r="SUK312" s="80"/>
      <c r="SUL312" s="80"/>
      <c r="SUM312" s="80"/>
      <c r="SUN312" s="80"/>
      <c r="SUO312" s="80"/>
      <c r="SUP312" s="80"/>
      <c r="SUQ312" s="80"/>
      <c r="SUR312" s="80"/>
      <c r="SUS312" s="80"/>
      <c r="SUT312" s="80"/>
      <c r="SUU312" s="80"/>
      <c r="SUV312" s="80"/>
      <c r="SUW312" s="80"/>
      <c r="SUX312" s="80"/>
      <c r="SUY312" s="80"/>
      <c r="SUZ312" s="80"/>
      <c r="SVA312" s="80"/>
      <c r="SVB312" s="80"/>
      <c r="SVC312" s="80"/>
      <c r="SVD312" s="80"/>
      <c r="SVE312" s="80"/>
      <c r="SVF312" s="80"/>
      <c r="SVG312" s="80"/>
      <c r="SVH312" s="80"/>
      <c r="SVI312" s="80"/>
      <c r="SVJ312" s="80"/>
      <c r="SVK312" s="80"/>
      <c r="SVL312" s="80"/>
      <c r="SVM312" s="80"/>
      <c r="SVN312" s="80"/>
      <c r="SVO312" s="80"/>
      <c r="SVP312" s="80"/>
      <c r="SVQ312" s="80"/>
      <c r="SVR312" s="80"/>
      <c r="SVS312" s="80"/>
      <c r="SVT312" s="80"/>
      <c r="SVU312" s="80"/>
      <c r="SVV312" s="80"/>
      <c r="SVW312" s="80"/>
      <c r="SVX312" s="80"/>
      <c r="SVY312" s="80"/>
      <c r="SVZ312" s="80"/>
      <c r="SWA312" s="80"/>
      <c r="SWB312" s="80"/>
      <c r="SWC312" s="80"/>
      <c r="SWD312" s="80"/>
      <c r="SWE312" s="80"/>
      <c r="SWF312" s="80"/>
      <c r="SWG312" s="80"/>
      <c r="SWH312" s="80"/>
      <c r="SWI312" s="80"/>
      <c r="SWJ312" s="80"/>
      <c r="SWK312" s="80"/>
      <c r="SWL312" s="80"/>
      <c r="SWM312" s="80"/>
      <c r="SWN312" s="80"/>
      <c r="SWO312" s="80"/>
      <c r="SWP312" s="80"/>
      <c r="SWQ312" s="80"/>
      <c r="SWR312" s="80"/>
      <c r="SWS312" s="80"/>
      <c r="SWT312" s="80"/>
      <c r="SWU312" s="80"/>
      <c r="SWV312" s="80"/>
      <c r="SWW312" s="80"/>
      <c r="SWX312" s="80"/>
      <c r="SWY312" s="80"/>
      <c r="SWZ312" s="80"/>
      <c r="SXA312" s="80"/>
      <c r="SXB312" s="80"/>
      <c r="SXC312" s="80"/>
      <c r="SXD312" s="80"/>
      <c r="SXE312" s="80"/>
      <c r="SXF312" s="80"/>
      <c r="SXG312" s="80"/>
      <c r="SXH312" s="80"/>
      <c r="SXI312" s="80"/>
      <c r="SXJ312" s="80"/>
      <c r="SXK312" s="80"/>
      <c r="SXL312" s="80"/>
      <c r="SXM312" s="80"/>
      <c r="SXN312" s="80"/>
      <c r="SXO312" s="80"/>
      <c r="SXP312" s="80"/>
      <c r="SXQ312" s="80"/>
      <c r="SXR312" s="80"/>
      <c r="SXS312" s="80"/>
      <c r="SXT312" s="80"/>
      <c r="SXU312" s="80"/>
      <c r="SXV312" s="80"/>
      <c r="SXW312" s="80"/>
      <c r="SXX312" s="80"/>
      <c r="SXY312" s="80"/>
      <c r="SXZ312" s="80"/>
      <c r="SYA312" s="80"/>
      <c r="SYB312" s="80"/>
      <c r="SYC312" s="80"/>
      <c r="SYD312" s="80"/>
      <c r="SYE312" s="80"/>
      <c r="SYF312" s="80"/>
      <c r="SYG312" s="80"/>
      <c r="SYH312" s="80"/>
      <c r="SYI312" s="80"/>
      <c r="SYJ312" s="80"/>
      <c r="SYK312" s="80"/>
      <c r="SYL312" s="80"/>
      <c r="SYM312" s="80"/>
      <c r="SYN312" s="80"/>
      <c r="SYO312" s="80"/>
      <c r="SYP312" s="80"/>
      <c r="SYQ312" s="80"/>
      <c r="SYR312" s="80"/>
      <c r="SYS312" s="80"/>
      <c r="SYT312" s="80"/>
      <c r="SYU312" s="80"/>
      <c r="SYV312" s="80"/>
      <c r="SYW312" s="80"/>
      <c r="SYX312" s="80"/>
      <c r="SYY312" s="80"/>
      <c r="SYZ312" s="80"/>
      <c r="SZA312" s="80"/>
      <c r="SZB312" s="80"/>
      <c r="SZC312" s="80"/>
      <c r="SZD312" s="80"/>
      <c r="SZE312" s="80"/>
      <c r="SZF312" s="80"/>
      <c r="SZG312" s="80"/>
      <c r="SZH312" s="80"/>
      <c r="SZI312" s="80"/>
      <c r="SZJ312" s="80"/>
      <c r="SZK312" s="80"/>
      <c r="SZL312" s="80"/>
      <c r="SZM312" s="80"/>
      <c r="SZN312" s="80"/>
      <c r="SZO312" s="80"/>
      <c r="SZP312" s="80"/>
      <c r="SZQ312" s="80"/>
      <c r="SZR312" s="80"/>
      <c r="SZS312" s="80"/>
      <c r="SZT312" s="80"/>
      <c r="SZU312" s="80"/>
      <c r="SZV312" s="80"/>
      <c r="SZW312" s="80"/>
      <c r="SZX312" s="80"/>
      <c r="SZY312" s="80"/>
      <c r="SZZ312" s="80"/>
      <c r="TAA312" s="80"/>
      <c r="TAB312" s="80"/>
      <c r="TAC312" s="80"/>
      <c r="TAD312" s="80"/>
      <c r="TAE312" s="80"/>
      <c r="TAF312" s="80"/>
      <c r="TAG312" s="80"/>
      <c r="TAH312" s="80"/>
      <c r="TAI312" s="80"/>
      <c r="TAJ312" s="80"/>
      <c r="TAK312" s="80"/>
      <c r="TAL312" s="80"/>
      <c r="TAM312" s="80"/>
      <c r="TAN312" s="80"/>
      <c r="TAO312" s="80"/>
      <c r="TAP312" s="80"/>
      <c r="TAQ312" s="80"/>
      <c r="TAR312" s="80"/>
      <c r="TAS312" s="80"/>
      <c r="TAT312" s="80"/>
      <c r="TAU312" s="80"/>
      <c r="TAV312" s="80"/>
      <c r="TAW312" s="80"/>
      <c r="TAX312" s="80"/>
      <c r="TAY312" s="80"/>
      <c r="TAZ312" s="80"/>
      <c r="TBA312" s="80"/>
      <c r="TBB312" s="80"/>
      <c r="TBC312" s="80"/>
      <c r="TBD312" s="80"/>
      <c r="TBE312" s="80"/>
      <c r="TBF312" s="80"/>
      <c r="TBG312" s="80"/>
      <c r="TBH312" s="80"/>
      <c r="TBI312" s="80"/>
      <c r="TBJ312" s="80"/>
      <c r="TBK312" s="80"/>
      <c r="TBL312" s="80"/>
      <c r="TBM312" s="80"/>
      <c r="TBN312" s="80"/>
      <c r="TBO312" s="80"/>
      <c r="TBP312" s="80"/>
      <c r="TBQ312" s="80"/>
      <c r="TBR312" s="80"/>
      <c r="TBS312" s="80"/>
      <c r="TBT312" s="80"/>
      <c r="TBU312" s="80"/>
      <c r="TBV312" s="80"/>
      <c r="TBW312" s="80"/>
      <c r="TBX312" s="80"/>
      <c r="TBY312" s="80"/>
      <c r="TBZ312" s="80"/>
      <c r="TCA312" s="80"/>
      <c r="TCB312" s="80"/>
      <c r="TCC312" s="80"/>
      <c r="TCD312" s="80"/>
      <c r="TCE312" s="80"/>
      <c r="TCF312" s="80"/>
      <c r="TCG312" s="80"/>
      <c r="TCH312" s="80"/>
      <c r="TCI312" s="80"/>
      <c r="TCJ312" s="80"/>
      <c r="TCK312" s="80"/>
      <c r="TCL312" s="80"/>
      <c r="TCM312" s="80"/>
      <c r="TCN312" s="80"/>
      <c r="TCO312" s="80"/>
      <c r="TCP312" s="80"/>
      <c r="TCQ312" s="80"/>
      <c r="TCR312" s="80"/>
      <c r="TCS312" s="80"/>
      <c r="TCT312" s="80"/>
      <c r="TCU312" s="80"/>
      <c r="TCV312" s="80"/>
      <c r="TCW312" s="80"/>
      <c r="TCX312" s="80"/>
      <c r="TCY312" s="80"/>
      <c r="TCZ312" s="80"/>
      <c r="TDA312" s="80"/>
      <c r="TDB312" s="80"/>
      <c r="TDC312" s="80"/>
      <c r="TDD312" s="80"/>
      <c r="TDE312" s="80"/>
      <c r="TDF312" s="80"/>
      <c r="TDG312" s="80"/>
      <c r="TDH312" s="80"/>
      <c r="TDI312" s="80"/>
      <c r="TDJ312" s="80"/>
      <c r="TDK312" s="80"/>
      <c r="TDL312" s="80"/>
      <c r="TDM312" s="80"/>
      <c r="TDN312" s="80"/>
      <c r="TDO312" s="80"/>
      <c r="TDP312" s="80"/>
      <c r="TDQ312" s="80"/>
      <c r="TDR312" s="80"/>
      <c r="TDS312" s="80"/>
      <c r="TDT312" s="80"/>
      <c r="TDU312" s="80"/>
      <c r="TDV312" s="80"/>
      <c r="TDW312" s="80"/>
      <c r="TDX312" s="80"/>
      <c r="TDY312" s="80"/>
      <c r="TDZ312" s="80"/>
      <c r="TEA312" s="80"/>
      <c r="TEB312" s="80"/>
      <c r="TEC312" s="80"/>
      <c r="TED312" s="80"/>
      <c r="TEE312" s="80"/>
      <c r="TEF312" s="80"/>
      <c r="TEG312" s="80"/>
      <c r="TEH312" s="80"/>
      <c r="TEI312" s="80"/>
      <c r="TEJ312" s="80"/>
      <c r="TEK312" s="80"/>
      <c r="TEL312" s="80"/>
      <c r="TEM312" s="80"/>
      <c r="TEN312" s="80"/>
      <c r="TEO312" s="80"/>
      <c r="TEP312" s="80"/>
      <c r="TEQ312" s="80"/>
      <c r="TER312" s="80"/>
      <c r="TES312" s="80"/>
      <c r="TET312" s="80"/>
      <c r="TEU312" s="80"/>
      <c r="TEV312" s="80"/>
      <c r="TEW312" s="80"/>
      <c r="TEX312" s="80"/>
      <c r="TEY312" s="80"/>
      <c r="TEZ312" s="80"/>
      <c r="TFA312" s="80"/>
      <c r="TFB312" s="80"/>
      <c r="TFC312" s="80"/>
      <c r="TFD312" s="80"/>
      <c r="TFE312" s="80"/>
      <c r="TFF312" s="80"/>
      <c r="TFG312" s="80"/>
      <c r="TFH312" s="80"/>
      <c r="TFI312" s="80"/>
      <c r="TFJ312" s="80"/>
      <c r="TFK312" s="80"/>
      <c r="TFL312" s="80"/>
      <c r="TFM312" s="80"/>
      <c r="TFN312" s="80"/>
      <c r="TFO312" s="80"/>
      <c r="TFP312" s="80"/>
      <c r="TFQ312" s="80"/>
      <c r="TFR312" s="80"/>
      <c r="TFS312" s="80"/>
      <c r="TFT312" s="80"/>
      <c r="TFU312" s="80"/>
      <c r="TFV312" s="80"/>
      <c r="TFW312" s="80"/>
      <c r="TFX312" s="80"/>
      <c r="TFY312" s="80"/>
      <c r="TFZ312" s="80"/>
      <c r="TGA312" s="80"/>
      <c r="TGB312" s="80"/>
      <c r="TGC312" s="80"/>
      <c r="TGD312" s="80"/>
      <c r="TGE312" s="80"/>
      <c r="TGF312" s="80"/>
      <c r="TGG312" s="80"/>
      <c r="TGH312" s="80"/>
      <c r="TGI312" s="80"/>
      <c r="TGJ312" s="80"/>
      <c r="TGK312" s="80"/>
      <c r="TGL312" s="80"/>
      <c r="TGM312" s="80"/>
      <c r="TGN312" s="80"/>
      <c r="TGO312" s="80"/>
      <c r="TGP312" s="80"/>
      <c r="TGQ312" s="80"/>
      <c r="TGR312" s="80"/>
      <c r="TGS312" s="80"/>
      <c r="TGT312" s="80"/>
      <c r="TGU312" s="80"/>
      <c r="TGV312" s="80"/>
      <c r="TGW312" s="80"/>
      <c r="TGX312" s="80"/>
      <c r="TGY312" s="80"/>
      <c r="TGZ312" s="80"/>
      <c r="THA312" s="80"/>
      <c r="THB312" s="80"/>
      <c r="THC312" s="80"/>
      <c r="THD312" s="80"/>
      <c r="THE312" s="80"/>
      <c r="THF312" s="80"/>
      <c r="THG312" s="80"/>
      <c r="THH312" s="80"/>
      <c r="THI312" s="80"/>
      <c r="THJ312" s="80"/>
      <c r="THK312" s="80"/>
      <c r="THL312" s="80"/>
      <c r="THM312" s="80"/>
      <c r="THN312" s="80"/>
      <c r="THO312" s="80"/>
      <c r="THP312" s="80"/>
      <c r="THQ312" s="80"/>
      <c r="THR312" s="80"/>
      <c r="THS312" s="80"/>
      <c r="THT312" s="80"/>
      <c r="THU312" s="80"/>
      <c r="THV312" s="80"/>
      <c r="THW312" s="80"/>
      <c r="THX312" s="80"/>
      <c r="THY312" s="80"/>
      <c r="THZ312" s="80"/>
      <c r="TIA312" s="80"/>
      <c r="TIB312" s="80"/>
      <c r="TIC312" s="80"/>
      <c r="TID312" s="80"/>
      <c r="TIE312" s="80"/>
      <c r="TIF312" s="80"/>
      <c r="TIG312" s="80"/>
      <c r="TIH312" s="80"/>
      <c r="TII312" s="80"/>
      <c r="TIJ312" s="80"/>
      <c r="TIK312" s="80"/>
      <c r="TIL312" s="80"/>
      <c r="TIM312" s="80"/>
      <c r="TIN312" s="80"/>
      <c r="TIO312" s="80"/>
      <c r="TIP312" s="80"/>
      <c r="TIQ312" s="80"/>
      <c r="TIR312" s="80"/>
      <c r="TIS312" s="80"/>
      <c r="TIT312" s="80"/>
      <c r="TIU312" s="80"/>
      <c r="TIV312" s="80"/>
      <c r="TIW312" s="80"/>
      <c r="TIX312" s="80"/>
      <c r="TIY312" s="80"/>
      <c r="TIZ312" s="80"/>
      <c r="TJA312" s="80"/>
      <c r="TJB312" s="80"/>
      <c r="TJC312" s="80"/>
      <c r="TJD312" s="80"/>
      <c r="TJE312" s="80"/>
      <c r="TJF312" s="80"/>
      <c r="TJG312" s="80"/>
      <c r="TJH312" s="80"/>
      <c r="TJI312" s="80"/>
      <c r="TJJ312" s="80"/>
      <c r="TJK312" s="80"/>
      <c r="TJL312" s="80"/>
      <c r="TJM312" s="80"/>
      <c r="TJN312" s="80"/>
      <c r="TJO312" s="80"/>
      <c r="TJP312" s="80"/>
      <c r="TJQ312" s="80"/>
      <c r="TJR312" s="80"/>
      <c r="TJS312" s="80"/>
      <c r="TJT312" s="80"/>
      <c r="TJU312" s="80"/>
      <c r="TJV312" s="80"/>
      <c r="TJW312" s="80"/>
      <c r="TJX312" s="80"/>
      <c r="TJY312" s="80"/>
      <c r="TJZ312" s="80"/>
      <c r="TKA312" s="80"/>
      <c r="TKB312" s="80"/>
      <c r="TKC312" s="80"/>
      <c r="TKD312" s="80"/>
      <c r="TKE312" s="80"/>
      <c r="TKF312" s="80"/>
      <c r="TKG312" s="80"/>
      <c r="TKH312" s="80"/>
      <c r="TKI312" s="80"/>
      <c r="TKJ312" s="80"/>
      <c r="TKK312" s="80"/>
      <c r="TKL312" s="80"/>
      <c r="TKM312" s="80"/>
      <c r="TKN312" s="80"/>
      <c r="TKO312" s="80"/>
      <c r="TKP312" s="80"/>
      <c r="TKQ312" s="80"/>
      <c r="TKR312" s="80"/>
      <c r="TKS312" s="80"/>
      <c r="TKT312" s="80"/>
      <c r="TKU312" s="80"/>
      <c r="TKV312" s="80"/>
      <c r="TKW312" s="80"/>
      <c r="TKX312" s="80"/>
      <c r="TKY312" s="80"/>
      <c r="TKZ312" s="80"/>
      <c r="TLA312" s="80"/>
      <c r="TLB312" s="80"/>
      <c r="TLC312" s="80"/>
      <c r="TLD312" s="80"/>
      <c r="TLE312" s="80"/>
      <c r="TLF312" s="80"/>
      <c r="TLG312" s="80"/>
      <c r="TLH312" s="80"/>
      <c r="TLI312" s="80"/>
      <c r="TLJ312" s="80"/>
      <c r="TLK312" s="80"/>
      <c r="TLL312" s="80"/>
      <c r="TLM312" s="80"/>
      <c r="TLN312" s="80"/>
      <c r="TLO312" s="80"/>
      <c r="TLP312" s="80"/>
      <c r="TLQ312" s="80"/>
      <c r="TLR312" s="80"/>
      <c r="TLS312" s="80"/>
      <c r="TLT312" s="80"/>
      <c r="TLU312" s="80"/>
      <c r="TLV312" s="80"/>
      <c r="TLW312" s="80"/>
      <c r="TLX312" s="80"/>
      <c r="TLY312" s="80"/>
      <c r="TLZ312" s="80"/>
      <c r="TMA312" s="80"/>
      <c r="TMB312" s="80"/>
      <c r="TMC312" s="80"/>
      <c r="TMD312" s="80"/>
      <c r="TME312" s="80"/>
      <c r="TMF312" s="80"/>
      <c r="TMG312" s="80"/>
      <c r="TMH312" s="80"/>
      <c r="TMI312" s="80"/>
      <c r="TMJ312" s="80"/>
      <c r="TMK312" s="80"/>
      <c r="TML312" s="80"/>
      <c r="TMM312" s="80"/>
      <c r="TMN312" s="80"/>
      <c r="TMO312" s="80"/>
      <c r="TMP312" s="80"/>
      <c r="TMQ312" s="80"/>
      <c r="TMR312" s="80"/>
      <c r="TMS312" s="80"/>
      <c r="TMT312" s="80"/>
      <c r="TMU312" s="80"/>
      <c r="TMV312" s="80"/>
      <c r="TMW312" s="80"/>
      <c r="TMX312" s="80"/>
      <c r="TMY312" s="80"/>
      <c r="TMZ312" s="80"/>
      <c r="TNA312" s="80"/>
      <c r="TNB312" s="80"/>
      <c r="TNC312" s="80"/>
      <c r="TND312" s="80"/>
      <c r="TNE312" s="80"/>
      <c r="TNF312" s="80"/>
      <c r="TNG312" s="80"/>
      <c r="TNH312" s="80"/>
      <c r="TNI312" s="80"/>
      <c r="TNJ312" s="80"/>
      <c r="TNK312" s="80"/>
      <c r="TNL312" s="80"/>
      <c r="TNM312" s="80"/>
      <c r="TNN312" s="80"/>
      <c r="TNO312" s="80"/>
      <c r="TNP312" s="80"/>
      <c r="TNQ312" s="80"/>
      <c r="TNR312" s="80"/>
      <c r="TNS312" s="80"/>
      <c r="TNT312" s="80"/>
      <c r="TNU312" s="80"/>
      <c r="TNV312" s="80"/>
      <c r="TNW312" s="80"/>
      <c r="TNX312" s="80"/>
      <c r="TNY312" s="80"/>
      <c r="TNZ312" s="80"/>
      <c r="TOA312" s="80"/>
      <c r="TOB312" s="80"/>
      <c r="TOC312" s="80"/>
      <c r="TOD312" s="80"/>
      <c r="TOE312" s="80"/>
      <c r="TOF312" s="80"/>
      <c r="TOG312" s="80"/>
      <c r="TOH312" s="80"/>
      <c r="TOI312" s="80"/>
      <c r="TOJ312" s="80"/>
      <c r="TOK312" s="80"/>
      <c r="TOL312" s="80"/>
      <c r="TOM312" s="80"/>
      <c r="TON312" s="80"/>
      <c r="TOO312" s="80"/>
      <c r="TOP312" s="80"/>
      <c r="TOQ312" s="80"/>
      <c r="TOR312" s="80"/>
      <c r="TOS312" s="80"/>
      <c r="TOT312" s="80"/>
      <c r="TOU312" s="80"/>
      <c r="TOV312" s="80"/>
      <c r="TOW312" s="80"/>
      <c r="TOX312" s="80"/>
      <c r="TOY312" s="80"/>
      <c r="TOZ312" s="80"/>
      <c r="TPA312" s="80"/>
      <c r="TPB312" s="80"/>
      <c r="TPC312" s="80"/>
      <c r="TPD312" s="80"/>
      <c r="TPE312" s="80"/>
      <c r="TPF312" s="80"/>
      <c r="TPG312" s="80"/>
      <c r="TPH312" s="80"/>
      <c r="TPI312" s="80"/>
      <c r="TPJ312" s="80"/>
      <c r="TPK312" s="80"/>
      <c r="TPL312" s="80"/>
      <c r="TPM312" s="80"/>
      <c r="TPN312" s="80"/>
      <c r="TPO312" s="80"/>
      <c r="TPP312" s="80"/>
      <c r="TPQ312" s="80"/>
      <c r="TPR312" s="80"/>
      <c r="TPS312" s="80"/>
      <c r="TPT312" s="80"/>
      <c r="TPU312" s="80"/>
      <c r="TPV312" s="80"/>
      <c r="TPW312" s="80"/>
      <c r="TPX312" s="80"/>
      <c r="TPY312" s="80"/>
      <c r="TPZ312" s="80"/>
      <c r="TQA312" s="80"/>
      <c r="TQB312" s="80"/>
      <c r="TQC312" s="80"/>
      <c r="TQD312" s="80"/>
      <c r="TQE312" s="80"/>
      <c r="TQF312" s="80"/>
      <c r="TQG312" s="80"/>
      <c r="TQH312" s="80"/>
      <c r="TQI312" s="80"/>
      <c r="TQJ312" s="80"/>
      <c r="TQK312" s="80"/>
      <c r="TQL312" s="80"/>
      <c r="TQM312" s="80"/>
      <c r="TQN312" s="80"/>
      <c r="TQO312" s="80"/>
      <c r="TQP312" s="80"/>
      <c r="TQQ312" s="80"/>
      <c r="TQR312" s="80"/>
      <c r="TQS312" s="80"/>
      <c r="TQT312" s="80"/>
      <c r="TQU312" s="80"/>
      <c r="TQV312" s="80"/>
      <c r="TQW312" s="80"/>
      <c r="TQX312" s="80"/>
      <c r="TQY312" s="80"/>
      <c r="TQZ312" s="80"/>
      <c r="TRA312" s="80"/>
      <c r="TRB312" s="80"/>
      <c r="TRC312" s="80"/>
      <c r="TRD312" s="80"/>
      <c r="TRE312" s="80"/>
      <c r="TRF312" s="80"/>
      <c r="TRG312" s="80"/>
      <c r="TRH312" s="80"/>
      <c r="TRI312" s="80"/>
      <c r="TRJ312" s="80"/>
      <c r="TRK312" s="80"/>
      <c r="TRL312" s="80"/>
      <c r="TRM312" s="80"/>
      <c r="TRN312" s="80"/>
      <c r="TRO312" s="80"/>
      <c r="TRP312" s="80"/>
      <c r="TRQ312" s="80"/>
      <c r="TRR312" s="80"/>
      <c r="TRS312" s="80"/>
      <c r="TRT312" s="80"/>
      <c r="TRU312" s="80"/>
      <c r="TRV312" s="80"/>
      <c r="TRW312" s="80"/>
      <c r="TRX312" s="80"/>
      <c r="TRY312" s="80"/>
      <c r="TRZ312" s="80"/>
      <c r="TSA312" s="80"/>
      <c r="TSB312" s="80"/>
      <c r="TSC312" s="80"/>
      <c r="TSD312" s="80"/>
      <c r="TSE312" s="80"/>
      <c r="TSF312" s="80"/>
      <c r="TSG312" s="80"/>
      <c r="TSH312" s="80"/>
      <c r="TSI312" s="80"/>
      <c r="TSJ312" s="80"/>
      <c r="TSK312" s="80"/>
      <c r="TSL312" s="80"/>
      <c r="TSM312" s="80"/>
      <c r="TSN312" s="80"/>
      <c r="TSO312" s="80"/>
      <c r="TSP312" s="80"/>
      <c r="TSQ312" s="80"/>
      <c r="TSR312" s="80"/>
      <c r="TSS312" s="80"/>
      <c r="TST312" s="80"/>
      <c r="TSU312" s="80"/>
      <c r="TSV312" s="80"/>
      <c r="TSW312" s="80"/>
      <c r="TSX312" s="80"/>
      <c r="TSY312" s="80"/>
      <c r="TSZ312" s="80"/>
      <c r="TTA312" s="80"/>
      <c r="TTB312" s="80"/>
      <c r="TTC312" s="80"/>
      <c r="TTD312" s="80"/>
      <c r="TTE312" s="80"/>
      <c r="TTF312" s="80"/>
      <c r="TTG312" s="80"/>
      <c r="TTH312" s="80"/>
      <c r="TTI312" s="80"/>
      <c r="TTJ312" s="80"/>
      <c r="TTK312" s="80"/>
      <c r="TTL312" s="80"/>
      <c r="TTM312" s="80"/>
      <c r="TTN312" s="80"/>
      <c r="TTO312" s="80"/>
      <c r="TTP312" s="80"/>
      <c r="TTQ312" s="80"/>
      <c r="TTR312" s="80"/>
      <c r="TTS312" s="80"/>
      <c r="TTT312" s="80"/>
      <c r="TTU312" s="80"/>
      <c r="TTV312" s="80"/>
      <c r="TTW312" s="80"/>
      <c r="TTX312" s="80"/>
      <c r="TTY312" s="80"/>
      <c r="TTZ312" s="80"/>
      <c r="TUA312" s="80"/>
      <c r="TUB312" s="80"/>
      <c r="TUC312" s="80"/>
      <c r="TUD312" s="80"/>
      <c r="TUE312" s="80"/>
      <c r="TUF312" s="80"/>
      <c r="TUG312" s="80"/>
      <c r="TUH312" s="80"/>
      <c r="TUI312" s="80"/>
      <c r="TUJ312" s="80"/>
      <c r="TUK312" s="80"/>
      <c r="TUL312" s="80"/>
      <c r="TUM312" s="80"/>
      <c r="TUN312" s="80"/>
      <c r="TUO312" s="80"/>
      <c r="TUP312" s="80"/>
      <c r="TUQ312" s="80"/>
      <c r="TUR312" s="80"/>
      <c r="TUS312" s="80"/>
      <c r="TUT312" s="80"/>
      <c r="TUU312" s="80"/>
      <c r="TUV312" s="80"/>
      <c r="TUW312" s="80"/>
      <c r="TUX312" s="80"/>
      <c r="TUY312" s="80"/>
      <c r="TUZ312" s="80"/>
      <c r="TVA312" s="80"/>
      <c r="TVB312" s="80"/>
      <c r="TVC312" s="80"/>
      <c r="TVD312" s="80"/>
      <c r="TVE312" s="80"/>
      <c r="TVF312" s="80"/>
      <c r="TVG312" s="80"/>
      <c r="TVH312" s="80"/>
      <c r="TVI312" s="80"/>
      <c r="TVJ312" s="80"/>
      <c r="TVK312" s="80"/>
      <c r="TVL312" s="80"/>
      <c r="TVM312" s="80"/>
      <c r="TVN312" s="80"/>
      <c r="TVO312" s="80"/>
      <c r="TVP312" s="80"/>
      <c r="TVQ312" s="80"/>
      <c r="TVR312" s="80"/>
      <c r="TVS312" s="80"/>
      <c r="TVT312" s="80"/>
      <c r="TVU312" s="80"/>
      <c r="TVV312" s="80"/>
      <c r="TVW312" s="80"/>
      <c r="TVX312" s="80"/>
      <c r="TVY312" s="80"/>
      <c r="TVZ312" s="80"/>
      <c r="TWA312" s="80"/>
      <c r="TWB312" s="80"/>
      <c r="TWC312" s="80"/>
      <c r="TWD312" s="80"/>
      <c r="TWE312" s="80"/>
      <c r="TWF312" s="80"/>
      <c r="TWG312" s="80"/>
      <c r="TWH312" s="80"/>
      <c r="TWI312" s="80"/>
      <c r="TWJ312" s="80"/>
      <c r="TWK312" s="80"/>
      <c r="TWL312" s="80"/>
      <c r="TWM312" s="80"/>
      <c r="TWN312" s="80"/>
      <c r="TWO312" s="80"/>
      <c r="TWP312" s="80"/>
      <c r="TWQ312" s="80"/>
      <c r="TWR312" s="80"/>
      <c r="TWS312" s="80"/>
      <c r="TWT312" s="80"/>
      <c r="TWU312" s="80"/>
      <c r="TWV312" s="80"/>
      <c r="TWW312" s="80"/>
      <c r="TWX312" s="80"/>
      <c r="TWY312" s="80"/>
      <c r="TWZ312" s="80"/>
      <c r="TXA312" s="80"/>
      <c r="TXB312" s="80"/>
      <c r="TXC312" s="80"/>
      <c r="TXD312" s="80"/>
      <c r="TXE312" s="80"/>
      <c r="TXF312" s="80"/>
      <c r="TXG312" s="80"/>
      <c r="TXH312" s="80"/>
      <c r="TXI312" s="80"/>
      <c r="TXJ312" s="80"/>
      <c r="TXK312" s="80"/>
      <c r="TXL312" s="80"/>
      <c r="TXM312" s="80"/>
      <c r="TXN312" s="80"/>
      <c r="TXO312" s="80"/>
      <c r="TXP312" s="80"/>
      <c r="TXQ312" s="80"/>
      <c r="TXR312" s="80"/>
      <c r="TXS312" s="80"/>
      <c r="TXT312" s="80"/>
      <c r="TXU312" s="80"/>
      <c r="TXV312" s="80"/>
      <c r="TXW312" s="80"/>
      <c r="TXX312" s="80"/>
      <c r="TXY312" s="80"/>
      <c r="TXZ312" s="80"/>
      <c r="TYA312" s="80"/>
      <c r="TYB312" s="80"/>
      <c r="TYC312" s="80"/>
      <c r="TYD312" s="80"/>
      <c r="TYE312" s="80"/>
      <c r="TYF312" s="80"/>
      <c r="TYG312" s="80"/>
      <c r="TYH312" s="80"/>
      <c r="TYI312" s="80"/>
      <c r="TYJ312" s="80"/>
      <c r="TYK312" s="80"/>
      <c r="TYL312" s="80"/>
      <c r="TYM312" s="80"/>
      <c r="TYN312" s="80"/>
      <c r="TYO312" s="80"/>
      <c r="TYP312" s="80"/>
      <c r="TYQ312" s="80"/>
      <c r="TYR312" s="80"/>
      <c r="TYS312" s="80"/>
      <c r="TYT312" s="80"/>
      <c r="TYU312" s="80"/>
      <c r="TYV312" s="80"/>
      <c r="TYW312" s="80"/>
      <c r="TYX312" s="80"/>
      <c r="TYY312" s="80"/>
      <c r="TYZ312" s="80"/>
      <c r="TZA312" s="80"/>
      <c r="TZB312" s="80"/>
      <c r="TZC312" s="80"/>
      <c r="TZD312" s="80"/>
      <c r="TZE312" s="80"/>
      <c r="TZF312" s="80"/>
      <c r="TZG312" s="80"/>
      <c r="TZH312" s="80"/>
      <c r="TZI312" s="80"/>
      <c r="TZJ312" s="80"/>
      <c r="TZK312" s="80"/>
      <c r="TZL312" s="80"/>
      <c r="TZM312" s="80"/>
      <c r="TZN312" s="80"/>
      <c r="TZO312" s="80"/>
      <c r="TZP312" s="80"/>
      <c r="TZQ312" s="80"/>
      <c r="TZR312" s="80"/>
      <c r="TZS312" s="80"/>
      <c r="TZT312" s="80"/>
      <c r="TZU312" s="80"/>
      <c r="TZV312" s="80"/>
      <c r="TZW312" s="80"/>
      <c r="TZX312" s="80"/>
      <c r="TZY312" s="80"/>
      <c r="TZZ312" s="80"/>
      <c r="UAA312" s="80"/>
      <c r="UAB312" s="80"/>
      <c r="UAC312" s="80"/>
      <c r="UAD312" s="80"/>
      <c r="UAE312" s="80"/>
      <c r="UAF312" s="80"/>
      <c r="UAG312" s="80"/>
      <c r="UAH312" s="80"/>
      <c r="UAI312" s="80"/>
      <c r="UAJ312" s="80"/>
      <c r="UAK312" s="80"/>
      <c r="UAL312" s="80"/>
      <c r="UAM312" s="80"/>
      <c r="UAN312" s="80"/>
      <c r="UAO312" s="80"/>
      <c r="UAP312" s="80"/>
      <c r="UAQ312" s="80"/>
      <c r="UAR312" s="80"/>
      <c r="UAS312" s="80"/>
      <c r="UAT312" s="80"/>
      <c r="UAU312" s="80"/>
      <c r="UAV312" s="80"/>
      <c r="UAW312" s="80"/>
      <c r="UAX312" s="80"/>
      <c r="UAY312" s="80"/>
      <c r="UAZ312" s="80"/>
      <c r="UBA312" s="80"/>
      <c r="UBB312" s="80"/>
      <c r="UBC312" s="80"/>
      <c r="UBD312" s="80"/>
      <c r="UBE312" s="80"/>
      <c r="UBF312" s="80"/>
      <c r="UBG312" s="80"/>
      <c r="UBH312" s="80"/>
      <c r="UBI312" s="80"/>
      <c r="UBJ312" s="80"/>
      <c r="UBK312" s="80"/>
      <c r="UBL312" s="80"/>
      <c r="UBM312" s="80"/>
      <c r="UBN312" s="80"/>
      <c r="UBO312" s="80"/>
      <c r="UBP312" s="80"/>
      <c r="UBQ312" s="80"/>
      <c r="UBR312" s="80"/>
      <c r="UBS312" s="80"/>
      <c r="UBT312" s="80"/>
      <c r="UBU312" s="80"/>
      <c r="UBV312" s="80"/>
      <c r="UBW312" s="80"/>
      <c r="UBX312" s="80"/>
      <c r="UBY312" s="80"/>
      <c r="UBZ312" s="80"/>
      <c r="UCA312" s="80"/>
      <c r="UCB312" s="80"/>
      <c r="UCC312" s="80"/>
      <c r="UCD312" s="80"/>
      <c r="UCE312" s="80"/>
      <c r="UCF312" s="80"/>
      <c r="UCG312" s="80"/>
      <c r="UCH312" s="80"/>
      <c r="UCI312" s="80"/>
      <c r="UCJ312" s="80"/>
      <c r="UCK312" s="80"/>
      <c r="UCL312" s="80"/>
      <c r="UCM312" s="80"/>
      <c r="UCN312" s="80"/>
      <c r="UCO312" s="80"/>
      <c r="UCP312" s="80"/>
      <c r="UCQ312" s="80"/>
      <c r="UCR312" s="80"/>
      <c r="UCS312" s="80"/>
      <c r="UCT312" s="80"/>
      <c r="UCU312" s="80"/>
      <c r="UCV312" s="80"/>
      <c r="UCW312" s="80"/>
      <c r="UCX312" s="80"/>
      <c r="UCY312" s="80"/>
      <c r="UCZ312" s="80"/>
      <c r="UDA312" s="80"/>
      <c r="UDB312" s="80"/>
      <c r="UDC312" s="80"/>
      <c r="UDD312" s="80"/>
      <c r="UDE312" s="80"/>
      <c r="UDF312" s="80"/>
      <c r="UDG312" s="80"/>
      <c r="UDH312" s="80"/>
      <c r="UDI312" s="80"/>
      <c r="UDJ312" s="80"/>
      <c r="UDK312" s="80"/>
      <c r="UDL312" s="80"/>
      <c r="UDM312" s="80"/>
      <c r="UDN312" s="80"/>
      <c r="UDO312" s="80"/>
      <c r="UDP312" s="80"/>
      <c r="UDQ312" s="80"/>
      <c r="UDR312" s="80"/>
      <c r="UDS312" s="80"/>
      <c r="UDT312" s="80"/>
      <c r="UDU312" s="80"/>
      <c r="UDV312" s="80"/>
      <c r="UDW312" s="80"/>
      <c r="UDX312" s="80"/>
      <c r="UDY312" s="80"/>
      <c r="UDZ312" s="80"/>
      <c r="UEA312" s="80"/>
      <c r="UEB312" s="80"/>
      <c r="UEC312" s="80"/>
      <c r="UED312" s="80"/>
      <c r="UEE312" s="80"/>
      <c r="UEF312" s="80"/>
      <c r="UEG312" s="80"/>
      <c r="UEH312" s="80"/>
      <c r="UEI312" s="80"/>
      <c r="UEJ312" s="80"/>
      <c r="UEK312" s="80"/>
      <c r="UEL312" s="80"/>
      <c r="UEM312" s="80"/>
      <c r="UEN312" s="80"/>
      <c r="UEO312" s="80"/>
      <c r="UEP312" s="80"/>
      <c r="UEQ312" s="80"/>
      <c r="UER312" s="80"/>
      <c r="UES312" s="80"/>
      <c r="UET312" s="80"/>
      <c r="UEU312" s="80"/>
      <c r="UEV312" s="80"/>
      <c r="UEW312" s="80"/>
      <c r="UEX312" s="80"/>
      <c r="UEY312" s="80"/>
      <c r="UEZ312" s="80"/>
      <c r="UFA312" s="80"/>
      <c r="UFB312" s="80"/>
      <c r="UFC312" s="80"/>
      <c r="UFD312" s="80"/>
      <c r="UFE312" s="80"/>
      <c r="UFF312" s="80"/>
      <c r="UFG312" s="80"/>
      <c r="UFH312" s="80"/>
      <c r="UFI312" s="80"/>
      <c r="UFJ312" s="80"/>
      <c r="UFK312" s="80"/>
      <c r="UFL312" s="80"/>
      <c r="UFM312" s="80"/>
      <c r="UFN312" s="80"/>
      <c r="UFO312" s="80"/>
      <c r="UFP312" s="80"/>
      <c r="UFQ312" s="80"/>
      <c r="UFR312" s="80"/>
      <c r="UFS312" s="80"/>
      <c r="UFT312" s="80"/>
      <c r="UFU312" s="80"/>
      <c r="UFV312" s="80"/>
      <c r="UFW312" s="80"/>
      <c r="UFX312" s="80"/>
      <c r="UFY312" s="80"/>
      <c r="UFZ312" s="80"/>
      <c r="UGA312" s="80"/>
      <c r="UGB312" s="80"/>
      <c r="UGC312" s="80"/>
      <c r="UGD312" s="80"/>
      <c r="UGE312" s="80"/>
      <c r="UGF312" s="80"/>
      <c r="UGG312" s="80"/>
      <c r="UGH312" s="80"/>
      <c r="UGI312" s="80"/>
      <c r="UGJ312" s="80"/>
      <c r="UGK312" s="80"/>
      <c r="UGL312" s="80"/>
      <c r="UGM312" s="80"/>
      <c r="UGN312" s="80"/>
      <c r="UGO312" s="80"/>
      <c r="UGP312" s="80"/>
      <c r="UGQ312" s="80"/>
      <c r="UGR312" s="80"/>
      <c r="UGS312" s="80"/>
      <c r="UGT312" s="80"/>
      <c r="UGU312" s="80"/>
      <c r="UGV312" s="80"/>
      <c r="UGW312" s="80"/>
      <c r="UGX312" s="80"/>
      <c r="UGY312" s="80"/>
      <c r="UGZ312" s="80"/>
      <c r="UHA312" s="80"/>
      <c r="UHB312" s="80"/>
      <c r="UHC312" s="80"/>
      <c r="UHD312" s="80"/>
      <c r="UHE312" s="80"/>
      <c r="UHF312" s="80"/>
      <c r="UHG312" s="80"/>
      <c r="UHH312" s="80"/>
      <c r="UHI312" s="80"/>
      <c r="UHJ312" s="80"/>
      <c r="UHK312" s="80"/>
      <c r="UHL312" s="80"/>
      <c r="UHM312" s="80"/>
      <c r="UHN312" s="80"/>
      <c r="UHO312" s="80"/>
      <c r="UHP312" s="80"/>
      <c r="UHQ312" s="80"/>
      <c r="UHR312" s="80"/>
      <c r="UHS312" s="80"/>
      <c r="UHT312" s="80"/>
      <c r="UHU312" s="80"/>
      <c r="UHV312" s="80"/>
      <c r="UHW312" s="80"/>
      <c r="UHX312" s="80"/>
      <c r="UHY312" s="80"/>
      <c r="UHZ312" s="80"/>
      <c r="UIA312" s="80"/>
      <c r="UIB312" s="80"/>
      <c r="UIC312" s="80"/>
      <c r="UID312" s="80"/>
      <c r="UIE312" s="80"/>
      <c r="UIF312" s="80"/>
      <c r="UIG312" s="80"/>
      <c r="UIH312" s="80"/>
      <c r="UII312" s="80"/>
      <c r="UIJ312" s="80"/>
      <c r="UIK312" s="80"/>
      <c r="UIL312" s="80"/>
      <c r="UIM312" s="80"/>
      <c r="UIN312" s="80"/>
      <c r="UIO312" s="80"/>
      <c r="UIP312" s="80"/>
      <c r="UIQ312" s="80"/>
      <c r="UIR312" s="80"/>
      <c r="UIS312" s="80"/>
      <c r="UIT312" s="80"/>
      <c r="UIU312" s="80"/>
      <c r="UIV312" s="80"/>
      <c r="UIW312" s="80"/>
      <c r="UIX312" s="80"/>
      <c r="UIY312" s="80"/>
      <c r="UIZ312" s="80"/>
      <c r="UJA312" s="80"/>
      <c r="UJB312" s="80"/>
      <c r="UJC312" s="80"/>
      <c r="UJD312" s="80"/>
      <c r="UJE312" s="80"/>
      <c r="UJF312" s="80"/>
      <c r="UJG312" s="80"/>
      <c r="UJH312" s="80"/>
      <c r="UJI312" s="80"/>
      <c r="UJJ312" s="80"/>
      <c r="UJK312" s="80"/>
      <c r="UJL312" s="80"/>
      <c r="UJM312" s="80"/>
      <c r="UJN312" s="80"/>
      <c r="UJO312" s="80"/>
      <c r="UJP312" s="80"/>
      <c r="UJQ312" s="80"/>
      <c r="UJR312" s="80"/>
      <c r="UJS312" s="80"/>
      <c r="UJT312" s="80"/>
      <c r="UJU312" s="80"/>
      <c r="UJV312" s="80"/>
      <c r="UJW312" s="80"/>
      <c r="UJX312" s="80"/>
      <c r="UJY312" s="80"/>
      <c r="UJZ312" s="80"/>
      <c r="UKA312" s="80"/>
      <c r="UKB312" s="80"/>
      <c r="UKC312" s="80"/>
      <c r="UKD312" s="80"/>
      <c r="UKE312" s="80"/>
      <c r="UKF312" s="80"/>
      <c r="UKG312" s="80"/>
      <c r="UKH312" s="80"/>
      <c r="UKI312" s="80"/>
      <c r="UKJ312" s="80"/>
      <c r="UKK312" s="80"/>
      <c r="UKL312" s="80"/>
      <c r="UKM312" s="80"/>
      <c r="UKN312" s="80"/>
      <c r="UKO312" s="80"/>
      <c r="UKP312" s="80"/>
      <c r="UKQ312" s="80"/>
      <c r="UKR312" s="80"/>
      <c r="UKS312" s="80"/>
      <c r="UKT312" s="80"/>
      <c r="UKU312" s="80"/>
      <c r="UKV312" s="80"/>
      <c r="UKW312" s="80"/>
      <c r="UKX312" s="80"/>
      <c r="UKY312" s="80"/>
      <c r="UKZ312" s="80"/>
      <c r="ULA312" s="80"/>
      <c r="ULB312" s="80"/>
      <c r="ULC312" s="80"/>
      <c r="ULD312" s="80"/>
      <c r="ULE312" s="80"/>
      <c r="ULF312" s="80"/>
      <c r="ULG312" s="80"/>
      <c r="ULH312" s="80"/>
      <c r="ULI312" s="80"/>
      <c r="ULJ312" s="80"/>
      <c r="ULK312" s="80"/>
      <c r="ULL312" s="80"/>
      <c r="ULM312" s="80"/>
      <c r="ULN312" s="80"/>
      <c r="ULO312" s="80"/>
      <c r="ULP312" s="80"/>
      <c r="ULQ312" s="80"/>
      <c r="ULR312" s="80"/>
      <c r="ULS312" s="80"/>
      <c r="ULT312" s="80"/>
      <c r="ULU312" s="80"/>
      <c r="ULV312" s="80"/>
      <c r="ULW312" s="80"/>
      <c r="ULX312" s="80"/>
      <c r="ULY312" s="80"/>
      <c r="ULZ312" s="80"/>
      <c r="UMA312" s="80"/>
      <c r="UMB312" s="80"/>
      <c r="UMC312" s="80"/>
      <c r="UMD312" s="80"/>
      <c r="UME312" s="80"/>
      <c r="UMF312" s="80"/>
      <c r="UMG312" s="80"/>
      <c r="UMH312" s="80"/>
      <c r="UMI312" s="80"/>
      <c r="UMJ312" s="80"/>
      <c r="UMK312" s="80"/>
      <c r="UML312" s="80"/>
      <c r="UMM312" s="80"/>
      <c r="UMN312" s="80"/>
      <c r="UMO312" s="80"/>
      <c r="UMP312" s="80"/>
      <c r="UMQ312" s="80"/>
      <c r="UMR312" s="80"/>
      <c r="UMS312" s="80"/>
      <c r="UMT312" s="80"/>
      <c r="UMU312" s="80"/>
      <c r="UMV312" s="80"/>
      <c r="UMW312" s="80"/>
      <c r="UMX312" s="80"/>
      <c r="UMY312" s="80"/>
      <c r="UMZ312" s="80"/>
      <c r="UNA312" s="80"/>
      <c r="UNB312" s="80"/>
      <c r="UNC312" s="80"/>
      <c r="UND312" s="80"/>
      <c r="UNE312" s="80"/>
      <c r="UNF312" s="80"/>
      <c r="UNG312" s="80"/>
      <c r="UNH312" s="80"/>
      <c r="UNI312" s="80"/>
      <c r="UNJ312" s="80"/>
      <c r="UNK312" s="80"/>
      <c r="UNL312" s="80"/>
      <c r="UNM312" s="80"/>
      <c r="UNN312" s="80"/>
      <c r="UNO312" s="80"/>
      <c r="UNP312" s="80"/>
      <c r="UNQ312" s="80"/>
      <c r="UNR312" s="80"/>
      <c r="UNS312" s="80"/>
      <c r="UNT312" s="80"/>
      <c r="UNU312" s="80"/>
      <c r="UNV312" s="80"/>
      <c r="UNW312" s="80"/>
      <c r="UNX312" s="80"/>
      <c r="UNY312" s="80"/>
      <c r="UNZ312" s="80"/>
      <c r="UOA312" s="80"/>
      <c r="UOB312" s="80"/>
      <c r="UOC312" s="80"/>
      <c r="UOD312" s="80"/>
      <c r="UOE312" s="80"/>
      <c r="UOF312" s="80"/>
      <c r="UOG312" s="80"/>
      <c r="UOH312" s="80"/>
      <c r="UOI312" s="80"/>
      <c r="UOJ312" s="80"/>
      <c r="UOK312" s="80"/>
      <c r="UOL312" s="80"/>
      <c r="UOM312" s="80"/>
      <c r="UON312" s="80"/>
      <c r="UOO312" s="80"/>
      <c r="UOP312" s="80"/>
      <c r="UOQ312" s="80"/>
      <c r="UOR312" s="80"/>
      <c r="UOS312" s="80"/>
      <c r="UOT312" s="80"/>
      <c r="UOU312" s="80"/>
      <c r="UOV312" s="80"/>
      <c r="UOW312" s="80"/>
      <c r="UOX312" s="80"/>
      <c r="UOY312" s="80"/>
      <c r="UOZ312" s="80"/>
      <c r="UPA312" s="80"/>
      <c r="UPB312" s="80"/>
      <c r="UPC312" s="80"/>
      <c r="UPD312" s="80"/>
      <c r="UPE312" s="80"/>
      <c r="UPF312" s="80"/>
      <c r="UPG312" s="80"/>
      <c r="UPH312" s="80"/>
      <c r="UPI312" s="80"/>
      <c r="UPJ312" s="80"/>
      <c r="UPK312" s="80"/>
      <c r="UPL312" s="80"/>
      <c r="UPM312" s="80"/>
      <c r="UPN312" s="80"/>
      <c r="UPO312" s="80"/>
      <c r="UPP312" s="80"/>
      <c r="UPQ312" s="80"/>
      <c r="UPR312" s="80"/>
      <c r="UPS312" s="80"/>
      <c r="UPT312" s="80"/>
      <c r="UPU312" s="80"/>
      <c r="UPV312" s="80"/>
      <c r="UPW312" s="80"/>
      <c r="UPX312" s="80"/>
      <c r="UPY312" s="80"/>
      <c r="UPZ312" s="80"/>
      <c r="UQA312" s="80"/>
      <c r="UQB312" s="80"/>
      <c r="UQC312" s="80"/>
      <c r="UQD312" s="80"/>
      <c r="UQE312" s="80"/>
      <c r="UQF312" s="80"/>
      <c r="UQG312" s="80"/>
      <c r="UQH312" s="80"/>
      <c r="UQI312" s="80"/>
      <c r="UQJ312" s="80"/>
      <c r="UQK312" s="80"/>
      <c r="UQL312" s="80"/>
      <c r="UQM312" s="80"/>
      <c r="UQN312" s="80"/>
      <c r="UQO312" s="80"/>
      <c r="UQP312" s="80"/>
      <c r="UQQ312" s="80"/>
      <c r="UQR312" s="80"/>
      <c r="UQS312" s="80"/>
      <c r="UQT312" s="80"/>
      <c r="UQU312" s="80"/>
      <c r="UQV312" s="80"/>
      <c r="UQW312" s="80"/>
      <c r="UQX312" s="80"/>
      <c r="UQY312" s="80"/>
      <c r="UQZ312" s="80"/>
      <c r="URA312" s="80"/>
      <c r="URB312" s="80"/>
      <c r="URC312" s="80"/>
      <c r="URD312" s="80"/>
      <c r="URE312" s="80"/>
      <c r="URF312" s="80"/>
      <c r="URG312" s="80"/>
      <c r="URH312" s="80"/>
      <c r="URI312" s="80"/>
      <c r="URJ312" s="80"/>
      <c r="URK312" s="80"/>
      <c r="URL312" s="80"/>
      <c r="URM312" s="80"/>
      <c r="URN312" s="80"/>
      <c r="URO312" s="80"/>
      <c r="URP312" s="80"/>
      <c r="URQ312" s="80"/>
      <c r="URR312" s="80"/>
      <c r="URS312" s="80"/>
      <c r="URT312" s="80"/>
      <c r="URU312" s="80"/>
      <c r="URV312" s="80"/>
      <c r="URW312" s="80"/>
      <c r="URX312" s="80"/>
      <c r="URY312" s="80"/>
      <c r="URZ312" s="80"/>
      <c r="USA312" s="80"/>
      <c r="USB312" s="80"/>
      <c r="USC312" s="80"/>
      <c r="USD312" s="80"/>
      <c r="USE312" s="80"/>
      <c r="USF312" s="80"/>
      <c r="USG312" s="80"/>
      <c r="USH312" s="80"/>
      <c r="USI312" s="80"/>
      <c r="USJ312" s="80"/>
      <c r="USK312" s="80"/>
      <c r="USL312" s="80"/>
      <c r="USM312" s="80"/>
      <c r="USN312" s="80"/>
      <c r="USO312" s="80"/>
      <c r="USP312" s="80"/>
      <c r="USQ312" s="80"/>
      <c r="USR312" s="80"/>
      <c r="USS312" s="80"/>
      <c r="UST312" s="80"/>
      <c r="USU312" s="80"/>
      <c r="USV312" s="80"/>
      <c r="USW312" s="80"/>
      <c r="USX312" s="80"/>
      <c r="USY312" s="80"/>
      <c r="USZ312" s="80"/>
      <c r="UTA312" s="80"/>
      <c r="UTB312" s="80"/>
      <c r="UTC312" s="80"/>
      <c r="UTD312" s="80"/>
      <c r="UTE312" s="80"/>
      <c r="UTF312" s="80"/>
      <c r="UTG312" s="80"/>
      <c r="UTH312" s="80"/>
      <c r="UTI312" s="80"/>
      <c r="UTJ312" s="80"/>
      <c r="UTK312" s="80"/>
      <c r="UTL312" s="80"/>
      <c r="UTM312" s="80"/>
      <c r="UTN312" s="80"/>
      <c r="UTO312" s="80"/>
      <c r="UTP312" s="80"/>
      <c r="UTQ312" s="80"/>
      <c r="UTR312" s="80"/>
      <c r="UTS312" s="80"/>
      <c r="UTT312" s="80"/>
      <c r="UTU312" s="80"/>
      <c r="UTV312" s="80"/>
      <c r="UTW312" s="80"/>
      <c r="UTX312" s="80"/>
      <c r="UTY312" s="80"/>
      <c r="UTZ312" s="80"/>
      <c r="UUA312" s="80"/>
      <c r="UUB312" s="80"/>
      <c r="UUC312" s="80"/>
      <c r="UUD312" s="80"/>
      <c r="UUE312" s="80"/>
      <c r="UUF312" s="80"/>
      <c r="UUG312" s="80"/>
      <c r="UUH312" s="80"/>
      <c r="UUI312" s="80"/>
      <c r="UUJ312" s="80"/>
      <c r="UUK312" s="80"/>
      <c r="UUL312" s="80"/>
      <c r="UUM312" s="80"/>
      <c r="UUN312" s="80"/>
      <c r="UUO312" s="80"/>
      <c r="UUP312" s="80"/>
      <c r="UUQ312" s="80"/>
      <c r="UUR312" s="80"/>
      <c r="UUS312" s="80"/>
      <c r="UUT312" s="80"/>
      <c r="UUU312" s="80"/>
      <c r="UUV312" s="80"/>
      <c r="UUW312" s="80"/>
      <c r="UUX312" s="80"/>
      <c r="UUY312" s="80"/>
      <c r="UUZ312" s="80"/>
      <c r="UVA312" s="80"/>
      <c r="UVB312" s="80"/>
      <c r="UVC312" s="80"/>
      <c r="UVD312" s="80"/>
      <c r="UVE312" s="80"/>
      <c r="UVF312" s="80"/>
      <c r="UVG312" s="80"/>
      <c r="UVH312" s="80"/>
      <c r="UVI312" s="80"/>
      <c r="UVJ312" s="80"/>
      <c r="UVK312" s="80"/>
      <c r="UVL312" s="80"/>
      <c r="UVM312" s="80"/>
      <c r="UVN312" s="80"/>
      <c r="UVO312" s="80"/>
      <c r="UVP312" s="80"/>
      <c r="UVQ312" s="80"/>
      <c r="UVR312" s="80"/>
      <c r="UVS312" s="80"/>
      <c r="UVT312" s="80"/>
      <c r="UVU312" s="80"/>
      <c r="UVV312" s="80"/>
      <c r="UVW312" s="80"/>
      <c r="UVX312" s="80"/>
      <c r="UVY312" s="80"/>
      <c r="UVZ312" s="80"/>
      <c r="UWA312" s="80"/>
      <c r="UWB312" s="80"/>
      <c r="UWC312" s="80"/>
      <c r="UWD312" s="80"/>
      <c r="UWE312" s="80"/>
      <c r="UWF312" s="80"/>
      <c r="UWG312" s="80"/>
      <c r="UWH312" s="80"/>
      <c r="UWI312" s="80"/>
      <c r="UWJ312" s="80"/>
      <c r="UWK312" s="80"/>
      <c r="UWL312" s="80"/>
      <c r="UWM312" s="80"/>
      <c r="UWN312" s="80"/>
      <c r="UWO312" s="80"/>
      <c r="UWP312" s="80"/>
      <c r="UWQ312" s="80"/>
      <c r="UWR312" s="80"/>
      <c r="UWS312" s="80"/>
      <c r="UWT312" s="80"/>
      <c r="UWU312" s="80"/>
      <c r="UWV312" s="80"/>
      <c r="UWW312" s="80"/>
      <c r="UWX312" s="80"/>
      <c r="UWY312" s="80"/>
      <c r="UWZ312" s="80"/>
      <c r="UXA312" s="80"/>
      <c r="UXB312" s="80"/>
      <c r="UXC312" s="80"/>
      <c r="UXD312" s="80"/>
      <c r="UXE312" s="80"/>
      <c r="UXF312" s="80"/>
      <c r="UXG312" s="80"/>
      <c r="UXH312" s="80"/>
      <c r="UXI312" s="80"/>
      <c r="UXJ312" s="80"/>
      <c r="UXK312" s="80"/>
      <c r="UXL312" s="80"/>
      <c r="UXM312" s="80"/>
      <c r="UXN312" s="80"/>
      <c r="UXO312" s="80"/>
      <c r="UXP312" s="80"/>
      <c r="UXQ312" s="80"/>
      <c r="UXR312" s="80"/>
      <c r="UXS312" s="80"/>
      <c r="UXT312" s="80"/>
      <c r="UXU312" s="80"/>
      <c r="UXV312" s="80"/>
      <c r="UXW312" s="80"/>
      <c r="UXX312" s="80"/>
      <c r="UXY312" s="80"/>
      <c r="UXZ312" s="80"/>
      <c r="UYA312" s="80"/>
      <c r="UYB312" s="80"/>
      <c r="UYC312" s="80"/>
      <c r="UYD312" s="80"/>
      <c r="UYE312" s="80"/>
      <c r="UYF312" s="80"/>
      <c r="UYG312" s="80"/>
      <c r="UYH312" s="80"/>
      <c r="UYI312" s="80"/>
      <c r="UYJ312" s="80"/>
      <c r="UYK312" s="80"/>
      <c r="UYL312" s="80"/>
      <c r="UYM312" s="80"/>
      <c r="UYN312" s="80"/>
      <c r="UYO312" s="80"/>
      <c r="UYP312" s="80"/>
      <c r="UYQ312" s="80"/>
      <c r="UYR312" s="80"/>
      <c r="UYS312" s="80"/>
      <c r="UYT312" s="80"/>
      <c r="UYU312" s="80"/>
      <c r="UYV312" s="80"/>
      <c r="UYW312" s="80"/>
      <c r="UYX312" s="80"/>
      <c r="UYY312" s="80"/>
      <c r="UYZ312" s="80"/>
      <c r="UZA312" s="80"/>
      <c r="UZB312" s="80"/>
      <c r="UZC312" s="80"/>
      <c r="UZD312" s="80"/>
      <c r="UZE312" s="80"/>
      <c r="UZF312" s="80"/>
      <c r="UZG312" s="80"/>
      <c r="UZH312" s="80"/>
      <c r="UZI312" s="80"/>
      <c r="UZJ312" s="80"/>
      <c r="UZK312" s="80"/>
      <c r="UZL312" s="80"/>
      <c r="UZM312" s="80"/>
      <c r="UZN312" s="80"/>
      <c r="UZO312" s="80"/>
      <c r="UZP312" s="80"/>
      <c r="UZQ312" s="80"/>
      <c r="UZR312" s="80"/>
      <c r="UZS312" s="80"/>
      <c r="UZT312" s="80"/>
      <c r="UZU312" s="80"/>
      <c r="UZV312" s="80"/>
      <c r="UZW312" s="80"/>
      <c r="UZX312" s="80"/>
      <c r="UZY312" s="80"/>
      <c r="UZZ312" s="80"/>
      <c r="VAA312" s="80"/>
      <c r="VAB312" s="80"/>
      <c r="VAC312" s="80"/>
      <c r="VAD312" s="80"/>
      <c r="VAE312" s="80"/>
      <c r="VAF312" s="80"/>
      <c r="VAG312" s="80"/>
      <c r="VAH312" s="80"/>
      <c r="VAI312" s="80"/>
      <c r="VAJ312" s="80"/>
      <c r="VAK312" s="80"/>
      <c r="VAL312" s="80"/>
      <c r="VAM312" s="80"/>
      <c r="VAN312" s="80"/>
      <c r="VAO312" s="80"/>
      <c r="VAP312" s="80"/>
      <c r="VAQ312" s="80"/>
      <c r="VAR312" s="80"/>
      <c r="VAS312" s="80"/>
      <c r="VAT312" s="80"/>
      <c r="VAU312" s="80"/>
      <c r="VAV312" s="80"/>
      <c r="VAW312" s="80"/>
      <c r="VAX312" s="80"/>
      <c r="VAY312" s="80"/>
      <c r="VAZ312" s="80"/>
      <c r="VBA312" s="80"/>
      <c r="VBB312" s="80"/>
      <c r="VBC312" s="80"/>
      <c r="VBD312" s="80"/>
      <c r="VBE312" s="80"/>
      <c r="VBF312" s="80"/>
      <c r="VBG312" s="80"/>
      <c r="VBH312" s="80"/>
      <c r="VBI312" s="80"/>
      <c r="VBJ312" s="80"/>
      <c r="VBK312" s="80"/>
      <c r="VBL312" s="80"/>
      <c r="VBM312" s="80"/>
      <c r="VBN312" s="80"/>
      <c r="VBO312" s="80"/>
      <c r="VBP312" s="80"/>
      <c r="VBQ312" s="80"/>
      <c r="VBR312" s="80"/>
      <c r="VBS312" s="80"/>
      <c r="VBT312" s="80"/>
      <c r="VBU312" s="80"/>
      <c r="VBV312" s="80"/>
      <c r="VBW312" s="80"/>
      <c r="VBX312" s="80"/>
      <c r="VBY312" s="80"/>
      <c r="VBZ312" s="80"/>
      <c r="VCA312" s="80"/>
      <c r="VCB312" s="80"/>
      <c r="VCC312" s="80"/>
      <c r="VCD312" s="80"/>
      <c r="VCE312" s="80"/>
      <c r="VCF312" s="80"/>
      <c r="VCG312" s="80"/>
      <c r="VCH312" s="80"/>
      <c r="VCI312" s="80"/>
      <c r="VCJ312" s="80"/>
      <c r="VCK312" s="80"/>
      <c r="VCL312" s="80"/>
      <c r="VCM312" s="80"/>
      <c r="VCN312" s="80"/>
      <c r="VCO312" s="80"/>
      <c r="VCP312" s="80"/>
      <c r="VCQ312" s="80"/>
      <c r="VCR312" s="80"/>
      <c r="VCS312" s="80"/>
      <c r="VCT312" s="80"/>
      <c r="VCU312" s="80"/>
      <c r="VCV312" s="80"/>
      <c r="VCW312" s="80"/>
      <c r="VCX312" s="80"/>
      <c r="VCY312" s="80"/>
      <c r="VCZ312" s="80"/>
      <c r="VDA312" s="80"/>
      <c r="VDB312" s="80"/>
      <c r="VDC312" s="80"/>
      <c r="VDD312" s="80"/>
      <c r="VDE312" s="80"/>
      <c r="VDF312" s="80"/>
      <c r="VDG312" s="80"/>
      <c r="VDH312" s="80"/>
      <c r="VDI312" s="80"/>
      <c r="VDJ312" s="80"/>
      <c r="VDK312" s="80"/>
      <c r="VDL312" s="80"/>
      <c r="VDM312" s="80"/>
      <c r="VDN312" s="80"/>
      <c r="VDO312" s="80"/>
      <c r="VDP312" s="80"/>
      <c r="VDQ312" s="80"/>
      <c r="VDR312" s="80"/>
      <c r="VDS312" s="80"/>
      <c r="VDT312" s="80"/>
      <c r="VDU312" s="80"/>
      <c r="VDV312" s="80"/>
      <c r="VDW312" s="80"/>
      <c r="VDX312" s="80"/>
      <c r="VDY312" s="80"/>
      <c r="VDZ312" s="80"/>
      <c r="VEA312" s="80"/>
      <c r="VEB312" s="80"/>
      <c r="VEC312" s="80"/>
      <c r="VED312" s="80"/>
      <c r="VEE312" s="80"/>
      <c r="VEF312" s="80"/>
      <c r="VEG312" s="80"/>
      <c r="VEH312" s="80"/>
      <c r="VEI312" s="80"/>
      <c r="VEJ312" s="80"/>
      <c r="VEK312" s="80"/>
      <c r="VEL312" s="80"/>
      <c r="VEM312" s="80"/>
      <c r="VEN312" s="80"/>
      <c r="VEO312" s="80"/>
      <c r="VEP312" s="80"/>
      <c r="VEQ312" s="80"/>
      <c r="VER312" s="80"/>
      <c r="VES312" s="80"/>
      <c r="VET312" s="80"/>
      <c r="VEU312" s="80"/>
      <c r="VEV312" s="80"/>
      <c r="VEW312" s="80"/>
      <c r="VEX312" s="80"/>
      <c r="VEY312" s="80"/>
      <c r="VEZ312" s="80"/>
      <c r="VFA312" s="80"/>
      <c r="VFB312" s="80"/>
      <c r="VFC312" s="80"/>
      <c r="VFD312" s="80"/>
      <c r="VFE312" s="80"/>
      <c r="VFF312" s="80"/>
      <c r="VFG312" s="80"/>
      <c r="VFH312" s="80"/>
      <c r="VFI312" s="80"/>
      <c r="VFJ312" s="80"/>
      <c r="VFK312" s="80"/>
      <c r="VFL312" s="80"/>
      <c r="VFM312" s="80"/>
      <c r="VFN312" s="80"/>
      <c r="VFO312" s="80"/>
      <c r="VFP312" s="80"/>
      <c r="VFQ312" s="80"/>
      <c r="VFR312" s="80"/>
      <c r="VFS312" s="80"/>
      <c r="VFT312" s="80"/>
      <c r="VFU312" s="80"/>
      <c r="VFV312" s="80"/>
      <c r="VFW312" s="80"/>
      <c r="VFX312" s="80"/>
      <c r="VFY312" s="80"/>
      <c r="VFZ312" s="80"/>
      <c r="VGA312" s="80"/>
      <c r="VGB312" s="80"/>
      <c r="VGC312" s="80"/>
      <c r="VGD312" s="80"/>
      <c r="VGE312" s="80"/>
      <c r="VGF312" s="80"/>
      <c r="VGG312" s="80"/>
      <c r="VGH312" s="80"/>
      <c r="VGI312" s="80"/>
      <c r="VGJ312" s="80"/>
      <c r="VGK312" s="80"/>
      <c r="VGL312" s="80"/>
      <c r="VGM312" s="80"/>
      <c r="VGN312" s="80"/>
      <c r="VGO312" s="80"/>
      <c r="VGP312" s="80"/>
      <c r="VGQ312" s="80"/>
      <c r="VGR312" s="80"/>
      <c r="VGS312" s="80"/>
      <c r="VGT312" s="80"/>
      <c r="VGU312" s="80"/>
      <c r="VGV312" s="80"/>
      <c r="VGW312" s="80"/>
      <c r="VGX312" s="80"/>
      <c r="VGY312" s="80"/>
      <c r="VGZ312" s="80"/>
      <c r="VHA312" s="80"/>
      <c r="VHB312" s="80"/>
      <c r="VHC312" s="80"/>
      <c r="VHD312" s="80"/>
      <c r="VHE312" s="80"/>
      <c r="VHF312" s="80"/>
      <c r="VHG312" s="80"/>
      <c r="VHH312" s="80"/>
      <c r="VHI312" s="80"/>
      <c r="VHJ312" s="80"/>
      <c r="VHK312" s="80"/>
      <c r="VHL312" s="80"/>
      <c r="VHM312" s="80"/>
      <c r="VHN312" s="80"/>
      <c r="VHO312" s="80"/>
      <c r="VHP312" s="80"/>
      <c r="VHQ312" s="80"/>
      <c r="VHR312" s="80"/>
      <c r="VHS312" s="80"/>
      <c r="VHT312" s="80"/>
      <c r="VHU312" s="80"/>
      <c r="VHV312" s="80"/>
      <c r="VHW312" s="80"/>
      <c r="VHX312" s="80"/>
      <c r="VHY312" s="80"/>
      <c r="VHZ312" s="80"/>
      <c r="VIA312" s="80"/>
      <c r="VIB312" s="80"/>
      <c r="VIC312" s="80"/>
      <c r="VID312" s="80"/>
      <c r="VIE312" s="80"/>
      <c r="VIF312" s="80"/>
      <c r="VIG312" s="80"/>
      <c r="VIH312" s="80"/>
      <c r="VII312" s="80"/>
      <c r="VIJ312" s="80"/>
      <c r="VIK312" s="80"/>
      <c r="VIL312" s="80"/>
      <c r="VIM312" s="80"/>
      <c r="VIN312" s="80"/>
      <c r="VIO312" s="80"/>
      <c r="VIP312" s="80"/>
      <c r="VIQ312" s="80"/>
      <c r="VIR312" s="80"/>
      <c r="VIS312" s="80"/>
      <c r="VIT312" s="80"/>
      <c r="VIU312" s="80"/>
      <c r="VIV312" s="80"/>
      <c r="VIW312" s="80"/>
      <c r="VIX312" s="80"/>
      <c r="VIY312" s="80"/>
      <c r="VIZ312" s="80"/>
      <c r="VJA312" s="80"/>
      <c r="VJB312" s="80"/>
      <c r="VJC312" s="80"/>
      <c r="VJD312" s="80"/>
      <c r="VJE312" s="80"/>
      <c r="VJF312" s="80"/>
      <c r="VJG312" s="80"/>
      <c r="VJH312" s="80"/>
      <c r="VJI312" s="80"/>
      <c r="VJJ312" s="80"/>
      <c r="VJK312" s="80"/>
      <c r="VJL312" s="80"/>
      <c r="VJM312" s="80"/>
      <c r="VJN312" s="80"/>
      <c r="VJO312" s="80"/>
      <c r="VJP312" s="80"/>
      <c r="VJQ312" s="80"/>
      <c r="VJR312" s="80"/>
      <c r="VJS312" s="80"/>
      <c r="VJT312" s="80"/>
      <c r="VJU312" s="80"/>
      <c r="VJV312" s="80"/>
      <c r="VJW312" s="80"/>
      <c r="VJX312" s="80"/>
      <c r="VJY312" s="80"/>
      <c r="VJZ312" s="80"/>
      <c r="VKA312" s="80"/>
      <c r="VKB312" s="80"/>
      <c r="VKC312" s="80"/>
      <c r="VKD312" s="80"/>
      <c r="VKE312" s="80"/>
      <c r="VKF312" s="80"/>
      <c r="VKG312" s="80"/>
      <c r="VKH312" s="80"/>
      <c r="VKI312" s="80"/>
      <c r="VKJ312" s="80"/>
      <c r="VKK312" s="80"/>
      <c r="VKL312" s="80"/>
      <c r="VKM312" s="80"/>
      <c r="VKN312" s="80"/>
      <c r="VKO312" s="80"/>
      <c r="VKP312" s="80"/>
      <c r="VKQ312" s="80"/>
      <c r="VKR312" s="80"/>
      <c r="VKS312" s="80"/>
      <c r="VKT312" s="80"/>
      <c r="VKU312" s="80"/>
      <c r="VKV312" s="80"/>
      <c r="VKW312" s="80"/>
      <c r="VKX312" s="80"/>
      <c r="VKY312" s="80"/>
      <c r="VKZ312" s="80"/>
      <c r="VLA312" s="80"/>
      <c r="VLB312" s="80"/>
      <c r="VLC312" s="80"/>
      <c r="VLD312" s="80"/>
      <c r="VLE312" s="80"/>
      <c r="VLF312" s="80"/>
      <c r="VLG312" s="80"/>
      <c r="VLH312" s="80"/>
      <c r="VLI312" s="80"/>
      <c r="VLJ312" s="80"/>
      <c r="VLK312" s="80"/>
      <c r="VLL312" s="80"/>
      <c r="VLM312" s="80"/>
      <c r="VLN312" s="80"/>
      <c r="VLO312" s="80"/>
      <c r="VLP312" s="80"/>
      <c r="VLQ312" s="80"/>
      <c r="VLR312" s="80"/>
      <c r="VLS312" s="80"/>
      <c r="VLT312" s="80"/>
      <c r="VLU312" s="80"/>
      <c r="VLV312" s="80"/>
      <c r="VLW312" s="80"/>
      <c r="VLX312" s="80"/>
      <c r="VLY312" s="80"/>
      <c r="VLZ312" s="80"/>
      <c r="VMA312" s="80"/>
      <c r="VMB312" s="80"/>
      <c r="VMC312" s="80"/>
      <c r="VMD312" s="80"/>
      <c r="VME312" s="80"/>
      <c r="VMF312" s="80"/>
      <c r="VMG312" s="80"/>
      <c r="VMH312" s="80"/>
      <c r="VMI312" s="80"/>
      <c r="VMJ312" s="80"/>
      <c r="VMK312" s="80"/>
      <c r="VML312" s="80"/>
      <c r="VMM312" s="80"/>
      <c r="VMN312" s="80"/>
      <c r="VMO312" s="80"/>
      <c r="VMP312" s="80"/>
      <c r="VMQ312" s="80"/>
      <c r="VMR312" s="80"/>
      <c r="VMS312" s="80"/>
      <c r="VMT312" s="80"/>
      <c r="VMU312" s="80"/>
      <c r="VMV312" s="80"/>
      <c r="VMW312" s="80"/>
      <c r="VMX312" s="80"/>
      <c r="VMY312" s="80"/>
      <c r="VMZ312" s="80"/>
      <c r="VNA312" s="80"/>
      <c r="VNB312" s="80"/>
      <c r="VNC312" s="80"/>
      <c r="VND312" s="80"/>
      <c r="VNE312" s="80"/>
      <c r="VNF312" s="80"/>
      <c r="VNG312" s="80"/>
      <c r="VNH312" s="80"/>
      <c r="VNI312" s="80"/>
      <c r="VNJ312" s="80"/>
      <c r="VNK312" s="80"/>
      <c r="VNL312" s="80"/>
      <c r="VNM312" s="80"/>
      <c r="VNN312" s="80"/>
      <c r="VNO312" s="80"/>
      <c r="VNP312" s="80"/>
      <c r="VNQ312" s="80"/>
      <c r="VNR312" s="80"/>
      <c r="VNS312" s="80"/>
      <c r="VNT312" s="80"/>
      <c r="VNU312" s="80"/>
      <c r="VNV312" s="80"/>
      <c r="VNW312" s="80"/>
      <c r="VNX312" s="80"/>
      <c r="VNY312" s="80"/>
      <c r="VNZ312" s="80"/>
      <c r="VOA312" s="80"/>
      <c r="VOB312" s="80"/>
      <c r="VOC312" s="80"/>
      <c r="VOD312" s="80"/>
      <c r="VOE312" s="80"/>
      <c r="VOF312" s="80"/>
      <c r="VOG312" s="80"/>
      <c r="VOH312" s="80"/>
      <c r="VOI312" s="80"/>
      <c r="VOJ312" s="80"/>
      <c r="VOK312" s="80"/>
      <c r="VOL312" s="80"/>
      <c r="VOM312" s="80"/>
      <c r="VON312" s="80"/>
      <c r="VOO312" s="80"/>
      <c r="VOP312" s="80"/>
      <c r="VOQ312" s="80"/>
      <c r="VOR312" s="80"/>
      <c r="VOS312" s="80"/>
      <c r="VOT312" s="80"/>
      <c r="VOU312" s="80"/>
      <c r="VOV312" s="80"/>
      <c r="VOW312" s="80"/>
      <c r="VOX312" s="80"/>
      <c r="VOY312" s="80"/>
      <c r="VOZ312" s="80"/>
      <c r="VPA312" s="80"/>
      <c r="VPB312" s="80"/>
      <c r="VPC312" s="80"/>
      <c r="VPD312" s="80"/>
      <c r="VPE312" s="80"/>
      <c r="VPF312" s="80"/>
      <c r="VPG312" s="80"/>
      <c r="VPH312" s="80"/>
      <c r="VPI312" s="80"/>
      <c r="VPJ312" s="80"/>
      <c r="VPK312" s="80"/>
      <c r="VPL312" s="80"/>
      <c r="VPM312" s="80"/>
      <c r="VPN312" s="80"/>
      <c r="VPO312" s="80"/>
      <c r="VPP312" s="80"/>
      <c r="VPQ312" s="80"/>
      <c r="VPR312" s="80"/>
      <c r="VPS312" s="80"/>
      <c r="VPT312" s="80"/>
      <c r="VPU312" s="80"/>
      <c r="VPV312" s="80"/>
      <c r="VPW312" s="80"/>
      <c r="VPX312" s="80"/>
      <c r="VPY312" s="80"/>
      <c r="VPZ312" s="80"/>
      <c r="VQA312" s="80"/>
      <c r="VQB312" s="80"/>
      <c r="VQC312" s="80"/>
      <c r="VQD312" s="80"/>
      <c r="VQE312" s="80"/>
      <c r="VQF312" s="80"/>
      <c r="VQG312" s="80"/>
      <c r="VQH312" s="80"/>
      <c r="VQI312" s="80"/>
      <c r="VQJ312" s="80"/>
      <c r="VQK312" s="80"/>
      <c r="VQL312" s="80"/>
      <c r="VQM312" s="80"/>
      <c r="VQN312" s="80"/>
      <c r="VQO312" s="80"/>
      <c r="VQP312" s="80"/>
      <c r="VQQ312" s="80"/>
      <c r="VQR312" s="80"/>
      <c r="VQS312" s="80"/>
      <c r="VQT312" s="80"/>
      <c r="VQU312" s="80"/>
      <c r="VQV312" s="80"/>
      <c r="VQW312" s="80"/>
      <c r="VQX312" s="80"/>
      <c r="VQY312" s="80"/>
      <c r="VQZ312" s="80"/>
      <c r="VRA312" s="80"/>
      <c r="VRB312" s="80"/>
      <c r="VRC312" s="80"/>
      <c r="VRD312" s="80"/>
      <c r="VRE312" s="80"/>
      <c r="VRF312" s="80"/>
      <c r="VRG312" s="80"/>
      <c r="VRH312" s="80"/>
      <c r="VRI312" s="80"/>
      <c r="VRJ312" s="80"/>
      <c r="VRK312" s="80"/>
      <c r="VRL312" s="80"/>
      <c r="VRM312" s="80"/>
      <c r="VRN312" s="80"/>
      <c r="VRO312" s="80"/>
      <c r="VRP312" s="80"/>
      <c r="VRQ312" s="80"/>
      <c r="VRR312" s="80"/>
      <c r="VRS312" s="80"/>
      <c r="VRT312" s="80"/>
      <c r="VRU312" s="80"/>
      <c r="VRV312" s="80"/>
      <c r="VRW312" s="80"/>
      <c r="VRX312" s="80"/>
      <c r="VRY312" s="80"/>
      <c r="VRZ312" s="80"/>
      <c r="VSA312" s="80"/>
      <c r="VSB312" s="80"/>
      <c r="VSC312" s="80"/>
      <c r="VSD312" s="80"/>
      <c r="VSE312" s="80"/>
      <c r="VSF312" s="80"/>
      <c r="VSG312" s="80"/>
      <c r="VSH312" s="80"/>
      <c r="VSI312" s="80"/>
      <c r="VSJ312" s="80"/>
      <c r="VSK312" s="80"/>
      <c r="VSL312" s="80"/>
      <c r="VSM312" s="80"/>
      <c r="VSN312" s="80"/>
      <c r="VSO312" s="80"/>
      <c r="VSP312" s="80"/>
      <c r="VSQ312" s="80"/>
      <c r="VSR312" s="80"/>
      <c r="VSS312" s="80"/>
      <c r="VST312" s="80"/>
      <c r="VSU312" s="80"/>
      <c r="VSV312" s="80"/>
      <c r="VSW312" s="80"/>
      <c r="VSX312" s="80"/>
      <c r="VSY312" s="80"/>
      <c r="VSZ312" s="80"/>
      <c r="VTA312" s="80"/>
      <c r="VTB312" s="80"/>
      <c r="VTC312" s="80"/>
      <c r="VTD312" s="80"/>
      <c r="VTE312" s="80"/>
      <c r="VTF312" s="80"/>
      <c r="VTG312" s="80"/>
      <c r="VTH312" s="80"/>
      <c r="VTI312" s="80"/>
      <c r="VTJ312" s="80"/>
      <c r="VTK312" s="80"/>
      <c r="VTL312" s="80"/>
      <c r="VTM312" s="80"/>
      <c r="VTN312" s="80"/>
      <c r="VTO312" s="80"/>
      <c r="VTP312" s="80"/>
      <c r="VTQ312" s="80"/>
      <c r="VTR312" s="80"/>
      <c r="VTS312" s="80"/>
      <c r="VTT312" s="80"/>
      <c r="VTU312" s="80"/>
      <c r="VTV312" s="80"/>
      <c r="VTW312" s="80"/>
      <c r="VTX312" s="80"/>
      <c r="VTY312" s="80"/>
      <c r="VTZ312" s="80"/>
      <c r="VUA312" s="80"/>
      <c r="VUB312" s="80"/>
      <c r="VUC312" s="80"/>
      <c r="VUD312" s="80"/>
      <c r="VUE312" s="80"/>
      <c r="VUF312" s="80"/>
      <c r="VUG312" s="80"/>
      <c r="VUH312" s="80"/>
      <c r="VUI312" s="80"/>
      <c r="VUJ312" s="80"/>
      <c r="VUK312" s="80"/>
      <c r="VUL312" s="80"/>
      <c r="VUM312" s="80"/>
      <c r="VUN312" s="80"/>
      <c r="VUO312" s="80"/>
      <c r="VUP312" s="80"/>
      <c r="VUQ312" s="80"/>
      <c r="VUR312" s="80"/>
      <c r="VUS312" s="80"/>
      <c r="VUT312" s="80"/>
      <c r="VUU312" s="80"/>
      <c r="VUV312" s="80"/>
      <c r="VUW312" s="80"/>
      <c r="VUX312" s="80"/>
      <c r="VUY312" s="80"/>
      <c r="VUZ312" s="80"/>
      <c r="VVA312" s="80"/>
      <c r="VVB312" s="80"/>
      <c r="VVC312" s="80"/>
      <c r="VVD312" s="80"/>
      <c r="VVE312" s="80"/>
      <c r="VVF312" s="80"/>
      <c r="VVG312" s="80"/>
      <c r="VVH312" s="80"/>
      <c r="VVI312" s="80"/>
      <c r="VVJ312" s="80"/>
      <c r="VVK312" s="80"/>
      <c r="VVL312" s="80"/>
      <c r="VVM312" s="80"/>
      <c r="VVN312" s="80"/>
      <c r="VVO312" s="80"/>
      <c r="VVP312" s="80"/>
      <c r="VVQ312" s="80"/>
      <c r="VVR312" s="80"/>
      <c r="VVS312" s="80"/>
      <c r="VVT312" s="80"/>
      <c r="VVU312" s="80"/>
      <c r="VVV312" s="80"/>
      <c r="VVW312" s="80"/>
      <c r="VVX312" s="80"/>
      <c r="VVY312" s="80"/>
      <c r="VVZ312" s="80"/>
      <c r="VWA312" s="80"/>
      <c r="VWB312" s="80"/>
      <c r="VWC312" s="80"/>
      <c r="VWD312" s="80"/>
      <c r="VWE312" s="80"/>
      <c r="VWF312" s="80"/>
      <c r="VWG312" s="80"/>
      <c r="VWH312" s="80"/>
      <c r="VWI312" s="80"/>
      <c r="VWJ312" s="80"/>
      <c r="VWK312" s="80"/>
      <c r="VWL312" s="80"/>
      <c r="VWM312" s="80"/>
      <c r="VWN312" s="80"/>
      <c r="VWO312" s="80"/>
      <c r="VWP312" s="80"/>
      <c r="VWQ312" s="80"/>
      <c r="VWR312" s="80"/>
      <c r="VWS312" s="80"/>
      <c r="VWT312" s="80"/>
      <c r="VWU312" s="80"/>
      <c r="VWV312" s="80"/>
      <c r="VWW312" s="80"/>
      <c r="VWX312" s="80"/>
      <c r="VWY312" s="80"/>
      <c r="VWZ312" s="80"/>
      <c r="VXA312" s="80"/>
      <c r="VXB312" s="80"/>
      <c r="VXC312" s="80"/>
      <c r="VXD312" s="80"/>
      <c r="VXE312" s="80"/>
      <c r="VXF312" s="80"/>
      <c r="VXG312" s="80"/>
      <c r="VXH312" s="80"/>
      <c r="VXI312" s="80"/>
      <c r="VXJ312" s="80"/>
      <c r="VXK312" s="80"/>
      <c r="VXL312" s="80"/>
      <c r="VXM312" s="80"/>
      <c r="VXN312" s="80"/>
      <c r="VXO312" s="80"/>
      <c r="VXP312" s="80"/>
      <c r="VXQ312" s="80"/>
      <c r="VXR312" s="80"/>
      <c r="VXS312" s="80"/>
      <c r="VXT312" s="80"/>
      <c r="VXU312" s="80"/>
      <c r="VXV312" s="80"/>
      <c r="VXW312" s="80"/>
      <c r="VXX312" s="80"/>
      <c r="VXY312" s="80"/>
      <c r="VXZ312" s="80"/>
      <c r="VYA312" s="80"/>
      <c r="VYB312" s="80"/>
      <c r="VYC312" s="80"/>
      <c r="VYD312" s="80"/>
      <c r="VYE312" s="80"/>
      <c r="VYF312" s="80"/>
      <c r="VYG312" s="80"/>
      <c r="VYH312" s="80"/>
      <c r="VYI312" s="80"/>
      <c r="VYJ312" s="80"/>
      <c r="VYK312" s="80"/>
      <c r="VYL312" s="80"/>
      <c r="VYM312" s="80"/>
      <c r="VYN312" s="80"/>
      <c r="VYO312" s="80"/>
      <c r="VYP312" s="80"/>
      <c r="VYQ312" s="80"/>
      <c r="VYR312" s="80"/>
      <c r="VYS312" s="80"/>
      <c r="VYT312" s="80"/>
      <c r="VYU312" s="80"/>
      <c r="VYV312" s="80"/>
      <c r="VYW312" s="80"/>
      <c r="VYX312" s="80"/>
      <c r="VYY312" s="80"/>
      <c r="VYZ312" s="80"/>
      <c r="VZA312" s="80"/>
      <c r="VZB312" s="80"/>
      <c r="VZC312" s="80"/>
      <c r="VZD312" s="80"/>
      <c r="VZE312" s="80"/>
      <c r="VZF312" s="80"/>
      <c r="VZG312" s="80"/>
      <c r="VZH312" s="80"/>
      <c r="VZI312" s="80"/>
      <c r="VZJ312" s="80"/>
      <c r="VZK312" s="80"/>
      <c r="VZL312" s="80"/>
      <c r="VZM312" s="80"/>
      <c r="VZN312" s="80"/>
      <c r="VZO312" s="80"/>
      <c r="VZP312" s="80"/>
      <c r="VZQ312" s="80"/>
      <c r="VZR312" s="80"/>
      <c r="VZS312" s="80"/>
      <c r="VZT312" s="80"/>
      <c r="VZU312" s="80"/>
      <c r="VZV312" s="80"/>
      <c r="VZW312" s="80"/>
      <c r="VZX312" s="80"/>
      <c r="VZY312" s="80"/>
      <c r="VZZ312" s="80"/>
      <c r="WAA312" s="80"/>
      <c r="WAB312" s="80"/>
      <c r="WAC312" s="80"/>
      <c r="WAD312" s="80"/>
      <c r="WAE312" s="80"/>
      <c r="WAF312" s="80"/>
      <c r="WAG312" s="80"/>
      <c r="WAH312" s="80"/>
      <c r="WAI312" s="80"/>
      <c r="WAJ312" s="80"/>
      <c r="WAK312" s="80"/>
      <c r="WAL312" s="80"/>
      <c r="WAM312" s="80"/>
      <c r="WAN312" s="80"/>
      <c r="WAO312" s="80"/>
      <c r="WAP312" s="80"/>
      <c r="WAQ312" s="80"/>
      <c r="WAR312" s="80"/>
      <c r="WAS312" s="80"/>
      <c r="WAT312" s="80"/>
      <c r="WAU312" s="80"/>
      <c r="WAV312" s="80"/>
      <c r="WAW312" s="80"/>
      <c r="WAX312" s="80"/>
      <c r="WAY312" s="80"/>
      <c r="WAZ312" s="80"/>
      <c r="WBA312" s="80"/>
      <c r="WBB312" s="80"/>
      <c r="WBC312" s="80"/>
      <c r="WBD312" s="80"/>
      <c r="WBE312" s="80"/>
      <c r="WBF312" s="80"/>
      <c r="WBG312" s="80"/>
      <c r="WBH312" s="80"/>
      <c r="WBI312" s="80"/>
      <c r="WBJ312" s="80"/>
      <c r="WBK312" s="80"/>
      <c r="WBL312" s="80"/>
      <c r="WBM312" s="80"/>
      <c r="WBN312" s="80"/>
      <c r="WBO312" s="80"/>
      <c r="WBP312" s="80"/>
      <c r="WBQ312" s="80"/>
      <c r="WBR312" s="80"/>
      <c r="WBS312" s="80"/>
      <c r="WBT312" s="80"/>
      <c r="WBU312" s="80"/>
      <c r="WBV312" s="80"/>
      <c r="WBW312" s="80"/>
      <c r="WBX312" s="80"/>
      <c r="WBY312" s="80"/>
      <c r="WBZ312" s="80"/>
      <c r="WCA312" s="80"/>
      <c r="WCB312" s="80"/>
      <c r="WCC312" s="80"/>
      <c r="WCD312" s="80"/>
      <c r="WCE312" s="80"/>
      <c r="WCF312" s="80"/>
      <c r="WCG312" s="80"/>
      <c r="WCH312" s="80"/>
      <c r="WCI312" s="80"/>
      <c r="WCJ312" s="80"/>
      <c r="WCK312" s="80"/>
      <c r="WCL312" s="80"/>
      <c r="WCM312" s="80"/>
      <c r="WCN312" s="80"/>
      <c r="WCO312" s="80"/>
      <c r="WCP312" s="80"/>
      <c r="WCQ312" s="80"/>
      <c r="WCR312" s="80"/>
      <c r="WCS312" s="80"/>
      <c r="WCT312" s="80"/>
      <c r="WCU312" s="80"/>
      <c r="WCV312" s="80"/>
      <c r="WCW312" s="80"/>
      <c r="WCX312" s="80"/>
      <c r="WCY312" s="80"/>
      <c r="WCZ312" s="80"/>
      <c r="WDA312" s="80"/>
      <c r="WDB312" s="80"/>
      <c r="WDC312" s="80"/>
      <c r="WDD312" s="80"/>
      <c r="WDE312" s="80"/>
      <c r="WDF312" s="80"/>
      <c r="WDG312" s="80"/>
      <c r="WDH312" s="80"/>
      <c r="WDI312" s="80"/>
      <c r="WDJ312" s="80"/>
      <c r="WDK312" s="80"/>
      <c r="WDL312" s="80"/>
      <c r="WDM312" s="80"/>
      <c r="WDN312" s="80"/>
      <c r="WDO312" s="80"/>
      <c r="WDP312" s="80"/>
      <c r="WDQ312" s="80"/>
      <c r="WDR312" s="80"/>
      <c r="WDS312" s="80"/>
      <c r="WDT312" s="80"/>
      <c r="WDU312" s="80"/>
      <c r="WDV312" s="80"/>
      <c r="WDW312" s="80"/>
      <c r="WDX312" s="80"/>
      <c r="WDY312" s="80"/>
      <c r="WDZ312" s="80"/>
      <c r="WEA312" s="80"/>
      <c r="WEB312" s="80"/>
      <c r="WEC312" s="80"/>
      <c r="WED312" s="80"/>
      <c r="WEE312" s="80"/>
      <c r="WEF312" s="80"/>
      <c r="WEG312" s="80"/>
      <c r="WEH312" s="80"/>
      <c r="WEI312" s="80"/>
      <c r="WEJ312" s="80"/>
      <c r="WEK312" s="80"/>
      <c r="WEL312" s="80"/>
      <c r="WEM312" s="80"/>
      <c r="WEN312" s="80"/>
      <c r="WEO312" s="80"/>
      <c r="WEP312" s="80"/>
      <c r="WEQ312" s="80"/>
      <c r="WER312" s="80"/>
      <c r="WES312" s="80"/>
      <c r="WET312" s="80"/>
      <c r="WEU312" s="80"/>
      <c r="WEV312" s="80"/>
      <c r="WEW312" s="80"/>
      <c r="WEX312" s="80"/>
      <c r="WEY312" s="80"/>
      <c r="WEZ312" s="80"/>
      <c r="WFA312" s="80"/>
      <c r="WFB312" s="80"/>
      <c r="WFC312" s="80"/>
      <c r="WFD312" s="80"/>
      <c r="WFE312" s="80"/>
      <c r="WFF312" s="80"/>
      <c r="WFG312" s="80"/>
      <c r="WFH312" s="80"/>
      <c r="WFI312" s="80"/>
      <c r="WFJ312" s="80"/>
      <c r="WFK312" s="80"/>
      <c r="WFL312" s="80"/>
      <c r="WFM312" s="80"/>
      <c r="WFN312" s="80"/>
      <c r="WFO312" s="80"/>
      <c r="WFP312" s="80"/>
      <c r="WFQ312" s="80"/>
      <c r="WFR312" s="80"/>
      <c r="WFS312" s="80"/>
      <c r="WFT312" s="80"/>
      <c r="WFU312" s="80"/>
      <c r="WFV312" s="80"/>
      <c r="WFW312" s="80"/>
      <c r="WFX312" s="80"/>
      <c r="WFY312" s="80"/>
      <c r="WFZ312" s="80"/>
      <c r="WGA312" s="80"/>
      <c r="WGB312" s="80"/>
      <c r="WGC312" s="80"/>
      <c r="WGD312" s="80"/>
      <c r="WGE312" s="80"/>
      <c r="WGF312" s="80"/>
      <c r="WGG312" s="80"/>
      <c r="WGH312" s="80"/>
      <c r="WGI312" s="80"/>
      <c r="WGJ312" s="80"/>
      <c r="WGK312" s="80"/>
      <c r="WGL312" s="80"/>
      <c r="WGM312" s="80"/>
      <c r="WGN312" s="80"/>
      <c r="WGO312" s="80"/>
      <c r="WGP312" s="80"/>
      <c r="WGQ312" s="80"/>
      <c r="WGR312" s="80"/>
      <c r="WGS312" s="80"/>
      <c r="WGT312" s="80"/>
      <c r="WGU312" s="80"/>
      <c r="WGV312" s="80"/>
      <c r="WGW312" s="80"/>
      <c r="WGX312" s="80"/>
      <c r="WGY312" s="80"/>
      <c r="WGZ312" s="80"/>
      <c r="WHA312" s="80"/>
      <c r="WHB312" s="80"/>
      <c r="WHC312" s="80"/>
      <c r="WHD312" s="80"/>
      <c r="WHE312" s="80"/>
      <c r="WHF312" s="80"/>
      <c r="WHG312" s="80"/>
      <c r="WHH312" s="80"/>
      <c r="WHI312" s="80"/>
      <c r="WHJ312" s="80"/>
      <c r="WHK312" s="80"/>
      <c r="WHL312" s="80"/>
      <c r="WHM312" s="80"/>
      <c r="WHN312" s="80"/>
      <c r="WHO312" s="80"/>
      <c r="WHP312" s="80"/>
      <c r="WHQ312" s="80"/>
      <c r="WHR312" s="80"/>
      <c r="WHS312" s="80"/>
      <c r="WHT312" s="80"/>
      <c r="WHU312" s="80"/>
      <c r="WHV312" s="80"/>
      <c r="WHW312" s="80"/>
      <c r="WHX312" s="80"/>
      <c r="WHY312" s="80"/>
      <c r="WHZ312" s="80"/>
      <c r="WIA312" s="80"/>
      <c r="WIB312" s="80"/>
      <c r="WIC312" s="80"/>
      <c r="WID312" s="80"/>
      <c r="WIE312" s="80"/>
      <c r="WIF312" s="80"/>
      <c r="WIG312" s="80"/>
      <c r="WIH312" s="80"/>
      <c r="WII312" s="80"/>
      <c r="WIJ312" s="80"/>
      <c r="WIK312" s="80"/>
      <c r="WIL312" s="80"/>
      <c r="WIM312" s="80"/>
      <c r="WIN312" s="80"/>
      <c r="WIO312" s="80"/>
      <c r="WIP312" s="80"/>
      <c r="WIQ312" s="80"/>
      <c r="WIR312" s="80"/>
      <c r="WIS312" s="80"/>
      <c r="WIT312" s="80"/>
      <c r="WIU312" s="80"/>
      <c r="WIV312" s="80"/>
      <c r="WIW312" s="80"/>
      <c r="WIX312" s="80"/>
      <c r="WIY312" s="80"/>
      <c r="WIZ312" s="80"/>
      <c r="WJA312" s="80"/>
      <c r="WJB312" s="80"/>
      <c r="WJC312" s="80"/>
      <c r="WJD312" s="80"/>
      <c r="WJE312" s="80"/>
      <c r="WJF312" s="80"/>
      <c r="WJG312" s="80"/>
      <c r="WJH312" s="80"/>
      <c r="WJI312" s="80"/>
      <c r="WJJ312" s="80"/>
      <c r="WJK312" s="80"/>
      <c r="WJL312" s="80"/>
      <c r="WJM312" s="80"/>
      <c r="WJN312" s="80"/>
      <c r="WJO312" s="80"/>
      <c r="WJP312" s="80"/>
      <c r="WJQ312" s="80"/>
      <c r="WJR312" s="80"/>
      <c r="WJS312" s="80"/>
      <c r="WJT312" s="80"/>
      <c r="WJU312" s="80"/>
      <c r="WJV312" s="80"/>
      <c r="WJW312" s="80"/>
      <c r="WJX312" s="80"/>
      <c r="WJY312" s="80"/>
      <c r="WJZ312" s="80"/>
      <c r="WKA312" s="80"/>
      <c r="WKB312" s="80"/>
      <c r="WKC312" s="80"/>
      <c r="WKD312" s="80"/>
      <c r="WKE312" s="80"/>
      <c r="WKF312" s="80"/>
      <c r="WKG312" s="80"/>
      <c r="WKH312" s="80"/>
      <c r="WKI312" s="80"/>
      <c r="WKJ312" s="80"/>
      <c r="WKK312" s="80"/>
      <c r="WKL312" s="80"/>
      <c r="WKM312" s="80"/>
      <c r="WKN312" s="80"/>
      <c r="WKO312" s="80"/>
      <c r="WKP312" s="80"/>
      <c r="WKQ312" s="80"/>
      <c r="WKR312" s="80"/>
      <c r="WKS312" s="80"/>
      <c r="WKT312" s="80"/>
      <c r="WKU312" s="80"/>
      <c r="WKV312" s="80"/>
      <c r="WKW312" s="80"/>
      <c r="WKX312" s="80"/>
      <c r="WKY312" s="80"/>
      <c r="WKZ312" s="80"/>
      <c r="WLA312" s="80"/>
      <c r="WLB312" s="80"/>
      <c r="WLC312" s="80"/>
      <c r="WLD312" s="80"/>
      <c r="WLE312" s="80"/>
      <c r="WLF312" s="80"/>
      <c r="WLG312" s="80"/>
      <c r="WLH312" s="80"/>
      <c r="WLI312" s="80"/>
      <c r="WLJ312" s="80"/>
      <c r="WLK312" s="80"/>
      <c r="WLL312" s="80"/>
      <c r="WLM312" s="80"/>
      <c r="WLN312" s="80"/>
      <c r="WLO312" s="80"/>
      <c r="WLP312" s="80"/>
      <c r="WLQ312" s="80"/>
      <c r="WLR312" s="80"/>
      <c r="WLS312" s="80"/>
      <c r="WLT312" s="80"/>
      <c r="WLU312" s="80"/>
      <c r="WLV312" s="80"/>
      <c r="WLW312" s="80"/>
      <c r="WLX312" s="80"/>
      <c r="WLY312" s="80"/>
      <c r="WLZ312" s="80"/>
      <c r="WMA312" s="80"/>
      <c r="WMB312" s="80"/>
      <c r="WMC312" s="80"/>
      <c r="WMD312" s="80"/>
      <c r="WME312" s="80"/>
      <c r="WMF312" s="80"/>
      <c r="WMG312" s="80"/>
      <c r="WMH312" s="80"/>
      <c r="WMI312" s="80"/>
      <c r="WMJ312" s="80"/>
      <c r="WMK312" s="80"/>
      <c r="WML312" s="80"/>
      <c r="WMM312" s="80"/>
      <c r="WMN312" s="80"/>
      <c r="WMO312" s="80"/>
      <c r="WMP312" s="80"/>
      <c r="WMQ312" s="80"/>
      <c r="WMR312" s="80"/>
      <c r="WMS312" s="80"/>
      <c r="WMT312" s="80"/>
      <c r="WMU312" s="80"/>
      <c r="WMV312" s="80"/>
      <c r="WMW312" s="80"/>
      <c r="WMX312" s="80"/>
      <c r="WMY312" s="80"/>
      <c r="WMZ312" s="80"/>
      <c r="WNA312" s="80"/>
      <c r="WNB312" s="80"/>
      <c r="WNC312" s="80"/>
      <c r="WND312" s="80"/>
      <c r="WNE312" s="80"/>
      <c r="WNF312" s="80"/>
      <c r="WNG312" s="80"/>
      <c r="WNH312" s="80"/>
      <c r="WNI312" s="80"/>
      <c r="WNJ312" s="80"/>
      <c r="WNK312" s="80"/>
      <c r="WNL312" s="80"/>
      <c r="WNM312" s="80"/>
      <c r="WNN312" s="80"/>
      <c r="WNO312" s="80"/>
      <c r="WNP312" s="80"/>
      <c r="WNQ312" s="80"/>
      <c r="WNR312" s="80"/>
      <c r="WNS312" s="80"/>
      <c r="WNT312" s="80"/>
      <c r="WNU312" s="80"/>
      <c r="WNV312" s="80"/>
      <c r="WNW312" s="80"/>
      <c r="WNX312" s="80"/>
      <c r="WNY312" s="80"/>
      <c r="WNZ312" s="80"/>
      <c r="WOA312" s="80"/>
      <c r="WOB312" s="80"/>
      <c r="WOC312" s="80"/>
      <c r="WOD312" s="80"/>
      <c r="WOE312" s="80"/>
      <c r="WOF312" s="80"/>
      <c r="WOG312" s="80"/>
      <c r="WOH312" s="80"/>
      <c r="WOI312" s="80"/>
      <c r="WOJ312" s="80"/>
      <c r="WOK312" s="80"/>
      <c r="WOL312" s="80"/>
      <c r="WOM312" s="80"/>
      <c r="WON312" s="80"/>
      <c r="WOO312" s="80"/>
      <c r="WOP312" s="80"/>
      <c r="WOQ312" s="80"/>
      <c r="WOR312" s="80"/>
      <c r="WOS312" s="80"/>
      <c r="WOT312" s="80"/>
      <c r="WOU312" s="80"/>
      <c r="WOV312" s="80"/>
      <c r="WOW312" s="80"/>
      <c r="WOX312" s="80"/>
      <c r="WOY312" s="80"/>
      <c r="WOZ312" s="80"/>
      <c r="WPA312" s="80"/>
      <c r="WPB312" s="80"/>
      <c r="WPC312" s="80"/>
      <c r="WPD312" s="80"/>
      <c r="WPE312" s="80"/>
      <c r="WPF312" s="80"/>
      <c r="WPG312" s="80"/>
      <c r="WPH312" s="80"/>
      <c r="WPI312" s="80"/>
      <c r="WPJ312" s="80"/>
      <c r="WPK312" s="80"/>
      <c r="WPL312" s="80"/>
      <c r="WPM312" s="80"/>
      <c r="WPN312" s="80"/>
      <c r="WPO312" s="80"/>
      <c r="WPP312" s="80"/>
      <c r="WPQ312" s="80"/>
      <c r="WPR312" s="80"/>
      <c r="WPS312" s="80"/>
      <c r="WPT312" s="80"/>
      <c r="WPU312" s="80"/>
      <c r="WPV312" s="80"/>
      <c r="WPW312" s="80"/>
      <c r="WPX312" s="80"/>
      <c r="WPY312" s="80"/>
      <c r="WPZ312" s="80"/>
      <c r="WQA312" s="80"/>
      <c r="WQB312" s="80"/>
      <c r="WQC312" s="80"/>
      <c r="WQD312" s="80"/>
      <c r="WQE312" s="80"/>
      <c r="WQF312" s="80"/>
      <c r="WQG312" s="80"/>
      <c r="WQH312" s="80"/>
      <c r="WQI312" s="80"/>
      <c r="WQJ312" s="80"/>
      <c r="WQK312" s="80"/>
      <c r="WQL312" s="80"/>
      <c r="WQM312" s="80"/>
      <c r="WQN312" s="80"/>
      <c r="WQO312" s="80"/>
      <c r="WQP312" s="80"/>
      <c r="WQQ312" s="80"/>
      <c r="WQR312" s="80"/>
      <c r="WQS312" s="80"/>
      <c r="WQT312" s="80"/>
      <c r="WQU312" s="80"/>
      <c r="WQV312" s="80"/>
      <c r="WQW312" s="80"/>
      <c r="WQX312" s="80"/>
      <c r="WQY312" s="80"/>
      <c r="WQZ312" s="80"/>
      <c r="WRA312" s="80"/>
      <c r="WRB312" s="80"/>
      <c r="WRC312" s="80"/>
      <c r="WRD312" s="80"/>
      <c r="WRE312" s="80"/>
      <c r="WRF312" s="80"/>
      <c r="WRG312" s="80"/>
      <c r="WRH312" s="80"/>
      <c r="WRI312" s="80"/>
      <c r="WRJ312" s="80"/>
      <c r="WRK312" s="80"/>
      <c r="WRL312" s="80"/>
      <c r="WRM312" s="80"/>
      <c r="WRN312" s="80"/>
      <c r="WRO312" s="80"/>
      <c r="WRP312" s="80"/>
      <c r="WRQ312" s="80"/>
      <c r="WRR312" s="80"/>
      <c r="WRS312" s="80"/>
      <c r="WRT312" s="80"/>
      <c r="WRU312" s="80"/>
      <c r="WRV312" s="80"/>
      <c r="WRW312" s="80"/>
      <c r="WRX312" s="80"/>
      <c r="WRY312" s="80"/>
      <c r="WRZ312" s="80"/>
      <c r="WSA312" s="80"/>
      <c r="WSB312" s="80"/>
      <c r="WSC312" s="80"/>
      <c r="WSD312" s="80"/>
      <c r="WSE312" s="80"/>
      <c r="WSF312" s="80"/>
      <c r="WSG312" s="80"/>
      <c r="WSH312" s="80"/>
      <c r="WSI312" s="80"/>
      <c r="WSJ312" s="80"/>
      <c r="WSK312" s="80"/>
      <c r="WSL312" s="80"/>
      <c r="WSM312" s="80"/>
      <c r="WSN312" s="80"/>
      <c r="WSO312" s="80"/>
      <c r="WSP312" s="80"/>
      <c r="WSQ312" s="80"/>
      <c r="WSR312" s="80"/>
      <c r="WSS312" s="80"/>
      <c r="WST312" s="80"/>
      <c r="WSU312" s="80"/>
      <c r="WSV312" s="80"/>
      <c r="WSW312" s="80"/>
      <c r="WSX312" s="80"/>
      <c r="WSY312" s="80"/>
      <c r="WSZ312" s="80"/>
      <c r="WTA312" s="80"/>
      <c r="WTB312" s="80"/>
      <c r="WTC312" s="80"/>
      <c r="WTD312" s="80"/>
      <c r="WTE312" s="80"/>
      <c r="WTF312" s="80"/>
      <c r="WTG312" s="80"/>
      <c r="WTH312" s="80"/>
      <c r="WTI312" s="80"/>
      <c r="WTJ312" s="80"/>
      <c r="WTK312" s="80"/>
      <c r="WTL312" s="80"/>
      <c r="WTM312" s="80"/>
      <c r="WTN312" s="80"/>
      <c r="WTO312" s="80"/>
      <c r="WTP312" s="80"/>
      <c r="WTQ312" s="80"/>
      <c r="WTR312" s="80"/>
      <c r="WTS312" s="80"/>
      <c r="WTT312" s="80"/>
      <c r="WTU312" s="80"/>
      <c r="WTV312" s="80"/>
      <c r="WTW312" s="80"/>
      <c r="WTX312" s="80"/>
      <c r="WTY312" s="80"/>
      <c r="WTZ312" s="80"/>
      <c r="WUA312" s="80"/>
      <c r="WUB312" s="80"/>
      <c r="WUC312" s="80"/>
      <c r="WUD312" s="80"/>
      <c r="WUE312" s="80"/>
      <c r="WUF312" s="80"/>
      <c r="WUG312" s="80"/>
      <c r="WUH312" s="80"/>
      <c r="WUI312" s="80"/>
      <c r="WUJ312" s="80"/>
      <c r="WUK312" s="80"/>
      <c r="WUL312" s="80"/>
      <c r="WUM312" s="80"/>
      <c r="WUN312" s="80"/>
      <c r="WUO312" s="80"/>
      <c r="WUP312" s="80"/>
      <c r="WUQ312" s="80"/>
      <c r="WUR312" s="80"/>
      <c r="WUS312" s="80"/>
      <c r="WUT312" s="80"/>
      <c r="WUU312" s="80"/>
      <c r="WUV312" s="80"/>
      <c r="WUW312" s="80"/>
      <c r="WUX312" s="80"/>
      <c r="WUY312" s="80"/>
      <c r="WUZ312" s="80"/>
      <c r="WVA312" s="80"/>
      <c r="WVB312" s="80"/>
      <c r="WVC312" s="80"/>
      <c r="WVD312" s="80"/>
      <c r="WVE312" s="80"/>
      <c r="WVF312" s="80"/>
      <c r="WVG312" s="80"/>
      <c r="WVH312" s="80"/>
      <c r="WVI312" s="80"/>
      <c r="WVJ312" s="80"/>
      <c r="WVK312" s="80"/>
      <c r="WVL312" s="80"/>
      <c r="WVM312" s="80"/>
      <c r="WVN312" s="80"/>
      <c r="WVO312" s="80"/>
      <c r="WVP312" s="80"/>
      <c r="WVQ312" s="80"/>
      <c r="WVR312" s="80"/>
      <c r="WVS312" s="80"/>
      <c r="WVT312" s="80"/>
      <c r="WVU312" s="80"/>
      <c r="WVV312" s="80"/>
      <c r="WVW312" s="80"/>
      <c r="WVX312" s="80"/>
      <c r="WVY312" s="80"/>
      <c r="WVZ312" s="80"/>
      <c r="WWA312" s="80"/>
      <c r="WWB312" s="80"/>
      <c r="WWC312" s="80"/>
      <c r="WWD312" s="80"/>
      <c r="WWE312" s="80"/>
      <c r="WWF312" s="80"/>
      <c r="WWG312" s="80"/>
      <c r="WWH312" s="80"/>
      <c r="WWI312" s="80"/>
      <c r="WWJ312" s="80"/>
      <c r="WWK312" s="80"/>
      <c r="WWL312" s="80"/>
      <c r="WWM312" s="80"/>
      <c r="WWN312" s="80"/>
      <c r="WWO312" s="80"/>
      <c r="WWP312" s="80"/>
      <c r="WWQ312" s="80"/>
      <c r="WWR312" s="80"/>
      <c r="WWS312" s="80"/>
      <c r="WWT312" s="80"/>
      <c r="WWU312" s="80"/>
      <c r="WWV312" s="80"/>
      <c r="WWW312" s="80"/>
      <c r="WWX312" s="80"/>
      <c r="WWY312" s="80"/>
      <c r="WWZ312" s="80"/>
      <c r="WXA312" s="80"/>
      <c r="WXB312" s="80"/>
      <c r="WXC312" s="80"/>
      <c r="WXD312" s="80"/>
      <c r="WXE312" s="80"/>
      <c r="WXF312" s="80"/>
      <c r="WXG312" s="80"/>
      <c r="WXH312" s="80"/>
      <c r="WXI312" s="80"/>
      <c r="WXJ312" s="80"/>
      <c r="WXK312" s="80"/>
      <c r="WXL312" s="80"/>
      <c r="WXM312" s="80"/>
      <c r="WXN312" s="80"/>
      <c r="WXO312" s="80"/>
      <c r="WXP312" s="80"/>
      <c r="WXQ312" s="80"/>
      <c r="WXR312" s="80"/>
      <c r="WXS312" s="80"/>
      <c r="WXT312" s="80"/>
      <c r="WXU312" s="80"/>
      <c r="WXV312" s="80"/>
      <c r="WXW312" s="80"/>
      <c r="WXX312" s="80"/>
      <c r="WXY312" s="80"/>
      <c r="WXZ312" s="80"/>
      <c r="WYA312" s="80"/>
      <c r="WYB312" s="80"/>
      <c r="WYC312" s="80"/>
      <c r="WYD312" s="80"/>
      <c r="WYE312" s="80"/>
      <c r="WYF312" s="80"/>
      <c r="WYG312" s="80"/>
      <c r="WYH312" s="80"/>
      <c r="WYI312" s="80"/>
      <c r="WYJ312" s="80"/>
      <c r="WYK312" s="80"/>
      <c r="WYL312" s="80"/>
      <c r="WYM312" s="80"/>
      <c r="WYN312" s="80"/>
      <c r="WYO312" s="80"/>
      <c r="WYP312" s="80"/>
      <c r="WYQ312" s="80"/>
      <c r="WYR312" s="80"/>
      <c r="WYS312" s="80"/>
      <c r="WYT312" s="80"/>
      <c r="WYU312" s="80"/>
      <c r="WYV312" s="80"/>
      <c r="WYW312" s="80"/>
      <c r="WYX312" s="80"/>
      <c r="WYY312" s="80"/>
      <c r="WYZ312" s="80"/>
      <c r="WZA312" s="80"/>
      <c r="WZB312" s="80"/>
      <c r="WZC312" s="80"/>
      <c r="WZD312" s="80"/>
      <c r="WZE312" s="80"/>
      <c r="WZF312" s="80"/>
      <c r="WZG312" s="80"/>
      <c r="WZH312" s="80"/>
      <c r="WZI312" s="80"/>
      <c r="WZJ312" s="80"/>
      <c r="WZK312" s="80"/>
      <c r="WZL312" s="80"/>
      <c r="WZM312" s="80"/>
      <c r="WZN312" s="80"/>
      <c r="WZO312" s="80"/>
      <c r="WZP312" s="80"/>
      <c r="WZQ312" s="80"/>
      <c r="WZR312" s="80"/>
      <c r="WZS312" s="80"/>
      <c r="WZT312" s="80"/>
      <c r="WZU312" s="80"/>
      <c r="WZV312" s="80"/>
      <c r="WZW312" s="80"/>
      <c r="WZX312" s="80"/>
      <c r="WZY312" s="80"/>
      <c r="WZZ312" s="80"/>
      <c r="XAA312" s="80"/>
      <c r="XAB312" s="80"/>
      <c r="XAC312" s="80"/>
      <c r="XAD312" s="80"/>
      <c r="XAE312" s="80"/>
      <c r="XAF312" s="80"/>
      <c r="XAG312" s="80"/>
      <c r="XAH312" s="80"/>
      <c r="XAI312" s="80"/>
      <c r="XAJ312" s="80"/>
      <c r="XAK312" s="80"/>
      <c r="XAL312" s="80"/>
      <c r="XAM312" s="80"/>
      <c r="XAN312" s="80"/>
      <c r="XAO312" s="80"/>
      <c r="XAP312" s="80"/>
      <c r="XAQ312" s="80"/>
      <c r="XAR312" s="80"/>
      <c r="XAS312" s="80"/>
      <c r="XAT312" s="80"/>
      <c r="XAU312" s="80"/>
      <c r="XAV312" s="80"/>
      <c r="XAW312" s="80"/>
      <c r="XAX312" s="80"/>
      <c r="XAY312" s="80"/>
      <c r="XAZ312" s="80"/>
      <c r="XBA312" s="80"/>
      <c r="XBB312" s="80"/>
      <c r="XBC312" s="80"/>
      <c r="XBD312" s="80"/>
      <c r="XBE312" s="80"/>
      <c r="XBF312" s="80"/>
      <c r="XBG312" s="80"/>
      <c r="XBH312" s="80"/>
      <c r="XBI312" s="80"/>
      <c r="XBJ312" s="80"/>
      <c r="XBK312" s="80"/>
      <c r="XBL312" s="80"/>
      <c r="XBM312" s="80"/>
      <c r="XBN312" s="80"/>
      <c r="XBO312" s="80"/>
      <c r="XBP312" s="80"/>
      <c r="XBQ312" s="80"/>
      <c r="XBR312" s="80"/>
      <c r="XBS312" s="80"/>
      <c r="XBT312" s="80"/>
      <c r="XBU312" s="80"/>
      <c r="XBV312" s="80"/>
      <c r="XBW312" s="80"/>
      <c r="XBX312" s="80"/>
      <c r="XBY312" s="80"/>
      <c r="XBZ312" s="80"/>
      <c r="XCA312" s="80"/>
      <c r="XCB312" s="80"/>
      <c r="XCC312" s="80"/>
      <c r="XCD312" s="80"/>
      <c r="XCE312" s="80"/>
      <c r="XCF312" s="80"/>
      <c r="XCG312" s="80"/>
      <c r="XCH312" s="80"/>
      <c r="XCI312" s="80"/>
      <c r="XCJ312" s="80"/>
      <c r="XCK312" s="80"/>
      <c r="XCL312" s="80"/>
      <c r="XCM312" s="80"/>
      <c r="XCN312" s="80"/>
      <c r="XCO312" s="80"/>
      <c r="XCP312" s="80"/>
      <c r="XCQ312" s="80"/>
      <c r="XCR312" s="80"/>
      <c r="XCS312" s="80"/>
      <c r="XCT312" s="80"/>
      <c r="XCU312" s="80"/>
      <c r="XCV312" s="80"/>
      <c r="XCW312" s="80"/>
      <c r="XCX312" s="80"/>
      <c r="XCY312" s="80"/>
      <c r="XCZ312" s="80"/>
      <c r="XDA312" s="80"/>
      <c r="XDB312" s="80"/>
      <c r="XDC312" s="80"/>
      <c r="XDD312" s="80"/>
      <c r="XDE312" s="80"/>
      <c r="XDF312" s="80"/>
      <c r="XDG312" s="80"/>
      <c r="XDH312" s="80"/>
      <c r="XDI312" s="80"/>
      <c r="XDJ312" s="80"/>
      <c r="XDK312" s="80"/>
      <c r="XDL312" s="80"/>
      <c r="XDM312" s="80"/>
      <c r="XDN312" s="80"/>
      <c r="XDO312" s="80"/>
      <c r="XDP312" s="80"/>
      <c r="XDQ312" s="80"/>
      <c r="XDR312" s="80"/>
      <c r="XDS312" s="80"/>
      <c r="XDT312" s="80"/>
      <c r="XDU312" s="80"/>
      <c r="XDV312" s="80"/>
      <c r="XDW312" s="80"/>
      <c r="XDX312" s="80"/>
      <c r="XDY312" s="80"/>
      <c r="XDZ312" s="80"/>
      <c r="XEA312" s="80"/>
      <c r="XEB312" s="80"/>
      <c r="XEC312" s="80"/>
      <c r="XED312" s="80"/>
      <c r="XEE312" s="80"/>
      <c r="XEF312" s="80"/>
      <c r="XEG312" s="80"/>
      <c r="XEH312" s="80"/>
      <c r="XEI312" s="80"/>
      <c r="XEJ312" s="80"/>
      <c r="XEK312" s="80"/>
      <c r="XEL312" s="80"/>
      <c r="XEM312" s="80"/>
      <c r="XEN312" s="80"/>
      <c r="XEO312" s="80"/>
      <c r="XEP312" s="80"/>
      <c r="XEQ312" s="80"/>
      <c r="XER312" s="80"/>
      <c r="XES312" s="80"/>
      <c r="XET312" s="80"/>
      <c r="XEU312" s="80"/>
      <c r="XEV312" s="80"/>
      <c r="XEW312" s="80"/>
      <c r="XEX312" s="80"/>
      <c r="XEY312" s="80"/>
      <c r="XEZ312" s="80"/>
    </row>
    <row r="313" spans="1:16380" s="84" customFormat="1" ht="15" x14ac:dyDescent="0.25">
      <c r="A313" s="76"/>
      <c r="B313" s="80"/>
      <c r="C313" s="80"/>
      <c r="D313" s="80"/>
      <c r="E313" s="80"/>
      <c r="F313" s="80"/>
      <c r="G313" s="227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  <c r="BM313" s="80"/>
      <c r="BN313" s="80"/>
      <c r="BO313" s="80"/>
      <c r="BP313" s="80"/>
      <c r="BQ313" s="80"/>
      <c r="BR313" s="80"/>
      <c r="BS313" s="80"/>
      <c r="BT313" s="80"/>
      <c r="BU313" s="80"/>
      <c r="BV313" s="80"/>
      <c r="BW313" s="80"/>
      <c r="BX313" s="80"/>
      <c r="BY313" s="80"/>
      <c r="BZ313" s="80"/>
      <c r="CA313" s="80"/>
      <c r="CB313" s="80"/>
      <c r="CC313" s="80"/>
      <c r="CD313" s="80"/>
      <c r="CE313" s="80"/>
      <c r="CF313" s="80"/>
      <c r="CG313" s="80"/>
      <c r="CH313" s="80"/>
      <c r="CI313" s="80"/>
      <c r="CJ313" s="80"/>
      <c r="CK313" s="80"/>
      <c r="CL313" s="80"/>
      <c r="CM313" s="80"/>
      <c r="CN313" s="80"/>
      <c r="CO313" s="80"/>
      <c r="CP313" s="80"/>
      <c r="CQ313" s="80"/>
      <c r="CR313" s="80"/>
      <c r="CS313" s="80"/>
      <c r="CT313" s="80"/>
      <c r="CU313" s="80"/>
      <c r="CV313" s="80"/>
      <c r="CW313" s="80"/>
      <c r="CX313" s="80"/>
      <c r="CY313" s="80"/>
      <c r="CZ313" s="80"/>
      <c r="DA313" s="80"/>
      <c r="DB313" s="80"/>
      <c r="DC313" s="80"/>
      <c r="DD313" s="80"/>
      <c r="DE313" s="80"/>
      <c r="DF313" s="80"/>
      <c r="DG313" s="80"/>
      <c r="DH313" s="80"/>
      <c r="DI313" s="80"/>
      <c r="DJ313" s="80"/>
      <c r="DK313" s="80"/>
      <c r="DL313" s="80"/>
      <c r="DM313" s="80"/>
      <c r="DN313" s="80"/>
      <c r="DO313" s="80"/>
      <c r="DP313" s="80"/>
      <c r="DQ313" s="80"/>
      <c r="DR313" s="80"/>
      <c r="DS313" s="80"/>
      <c r="DT313" s="80"/>
      <c r="DU313" s="80"/>
      <c r="DV313" s="80"/>
      <c r="DW313" s="80"/>
      <c r="DX313" s="80"/>
      <c r="DY313" s="80"/>
      <c r="DZ313" s="80"/>
      <c r="EA313" s="80"/>
      <c r="EB313" s="80"/>
      <c r="EC313" s="80"/>
      <c r="ED313" s="80"/>
      <c r="EE313" s="80"/>
      <c r="EF313" s="80"/>
      <c r="EG313" s="80"/>
      <c r="EH313" s="80"/>
      <c r="EI313" s="80"/>
      <c r="EJ313" s="80"/>
      <c r="EK313" s="80"/>
      <c r="EL313" s="80"/>
      <c r="EM313" s="80"/>
      <c r="EN313" s="80"/>
      <c r="EO313" s="80"/>
      <c r="EP313" s="80"/>
      <c r="EQ313" s="80"/>
      <c r="ER313" s="80"/>
      <c r="ES313" s="80"/>
      <c r="ET313" s="80"/>
      <c r="EU313" s="80"/>
      <c r="EV313" s="80"/>
      <c r="EW313" s="80"/>
      <c r="EX313" s="80"/>
      <c r="EY313" s="80"/>
      <c r="EZ313" s="80"/>
      <c r="FA313" s="80"/>
      <c r="FB313" s="80"/>
      <c r="FC313" s="80"/>
      <c r="FD313" s="80"/>
      <c r="FE313" s="80"/>
      <c r="FF313" s="80"/>
      <c r="FG313" s="80"/>
      <c r="FH313" s="80"/>
      <c r="FI313" s="80"/>
      <c r="FJ313" s="80"/>
      <c r="FK313" s="80"/>
      <c r="FL313" s="80"/>
      <c r="FM313" s="80"/>
      <c r="FN313" s="80"/>
      <c r="FO313" s="80"/>
      <c r="FP313" s="80"/>
      <c r="FQ313" s="80"/>
      <c r="FR313" s="80"/>
      <c r="FS313" s="80"/>
      <c r="FT313" s="80"/>
      <c r="FU313" s="80"/>
      <c r="FV313" s="80"/>
      <c r="FW313" s="80"/>
      <c r="FX313" s="80"/>
      <c r="FY313" s="80"/>
      <c r="FZ313" s="80"/>
      <c r="GA313" s="80"/>
      <c r="GB313" s="80"/>
      <c r="GC313" s="80"/>
      <c r="GD313" s="80"/>
      <c r="GE313" s="80"/>
      <c r="GF313" s="80"/>
      <c r="GG313" s="80"/>
      <c r="GH313" s="80"/>
      <c r="GI313" s="80"/>
      <c r="GJ313" s="80"/>
      <c r="GK313" s="80"/>
      <c r="GL313" s="80"/>
      <c r="GM313" s="80"/>
      <c r="GN313" s="80"/>
      <c r="GO313" s="80"/>
      <c r="GP313" s="80"/>
      <c r="GQ313" s="80"/>
      <c r="GR313" s="80"/>
      <c r="GS313" s="80"/>
      <c r="GT313" s="80"/>
      <c r="GU313" s="80"/>
      <c r="GV313" s="80"/>
      <c r="GW313" s="80"/>
      <c r="GX313" s="80"/>
      <c r="GY313" s="80"/>
      <c r="GZ313" s="80"/>
      <c r="HA313" s="80"/>
      <c r="HB313" s="80"/>
      <c r="HC313" s="80"/>
      <c r="HD313" s="80"/>
      <c r="HE313" s="80"/>
      <c r="HF313" s="80"/>
      <c r="HG313" s="80"/>
      <c r="HH313" s="80"/>
      <c r="HI313" s="80"/>
      <c r="HJ313" s="80"/>
      <c r="HK313" s="80"/>
      <c r="HL313" s="80"/>
      <c r="HM313" s="80"/>
      <c r="HN313" s="80"/>
      <c r="HO313" s="80"/>
      <c r="HP313" s="80"/>
      <c r="HQ313" s="80"/>
      <c r="HR313" s="80"/>
      <c r="HS313" s="80"/>
      <c r="HT313" s="80"/>
      <c r="HU313" s="80"/>
      <c r="HV313" s="80"/>
      <c r="HW313" s="80"/>
      <c r="HX313" s="80"/>
      <c r="HY313" s="80"/>
      <c r="HZ313" s="80"/>
      <c r="IA313" s="80"/>
      <c r="IB313" s="80"/>
      <c r="IC313" s="80"/>
      <c r="ID313" s="80"/>
      <c r="IE313" s="80"/>
      <c r="IF313" s="80"/>
      <c r="IG313" s="80"/>
      <c r="IH313" s="80"/>
      <c r="II313" s="80"/>
      <c r="IJ313" s="80"/>
      <c r="IK313" s="80"/>
      <c r="IL313" s="80"/>
      <c r="IM313" s="80"/>
      <c r="IN313" s="80"/>
      <c r="IO313" s="80"/>
      <c r="IP313" s="80"/>
      <c r="IQ313" s="80"/>
      <c r="IR313" s="80"/>
      <c r="IS313" s="80"/>
      <c r="IT313" s="80"/>
      <c r="IU313" s="80"/>
      <c r="IV313" s="80"/>
      <c r="IW313" s="80"/>
      <c r="IX313" s="80"/>
      <c r="IY313" s="80"/>
      <c r="IZ313" s="80"/>
      <c r="JA313" s="80"/>
      <c r="JB313" s="80"/>
      <c r="JC313" s="80"/>
      <c r="JD313" s="80"/>
      <c r="JE313" s="80"/>
      <c r="JF313" s="80"/>
      <c r="JG313" s="80"/>
      <c r="JH313" s="80"/>
      <c r="JI313" s="80"/>
      <c r="JJ313" s="80"/>
      <c r="JK313" s="80"/>
      <c r="JL313" s="80"/>
      <c r="JM313" s="80"/>
      <c r="JN313" s="80"/>
      <c r="JO313" s="80"/>
      <c r="JP313" s="80"/>
      <c r="JQ313" s="80"/>
      <c r="JR313" s="80"/>
      <c r="JS313" s="80"/>
      <c r="JT313" s="80"/>
      <c r="JU313" s="80"/>
      <c r="JV313" s="80"/>
      <c r="JW313" s="80"/>
      <c r="JX313" s="80"/>
      <c r="JY313" s="80"/>
      <c r="JZ313" s="80"/>
      <c r="KA313" s="80"/>
      <c r="KB313" s="80"/>
      <c r="KC313" s="80"/>
      <c r="KD313" s="80"/>
      <c r="KE313" s="80"/>
      <c r="KF313" s="80"/>
      <c r="KG313" s="80"/>
      <c r="KH313" s="80"/>
      <c r="KI313" s="80"/>
      <c r="KJ313" s="80"/>
      <c r="KK313" s="80"/>
      <c r="KL313" s="80"/>
      <c r="KM313" s="80"/>
      <c r="KN313" s="80"/>
      <c r="KO313" s="80"/>
      <c r="KP313" s="80"/>
      <c r="KQ313" s="80"/>
      <c r="KR313" s="80"/>
      <c r="KS313" s="80"/>
      <c r="KT313" s="80"/>
      <c r="KU313" s="80"/>
      <c r="KV313" s="80"/>
      <c r="KW313" s="80"/>
      <c r="KX313" s="80"/>
      <c r="KY313" s="80"/>
      <c r="KZ313" s="80"/>
      <c r="LA313" s="80"/>
      <c r="LB313" s="80"/>
      <c r="LC313" s="80"/>
      <c r="LD313" s="80"/>
      <c r="LE313" s="80"/>
      <c r="LF313" s="80"/>
      <c r="LG313" s="80"/>
      <c r="LH313" s="80"/>
      <c r="LI313" s="80"/>
      <c r="LJ313" s="80"/>
      <c r="LK313" s="80"/>
      <c r="LL313" s="80"/>
      <c r="LM313" s="80"/>
      <c r="LN313" s="80"/>
      <c r="LO313" s="80"/>
      <c r="LP313" s="80"/>
      <c r="LQ313" s="80"/>
      <c r="LR313" s="80"/>
      <c r="LS313" s="80"/>
      <c r="LT313" s="80"/>
      <c r="LU313" s="80"/>
      <c r="LV313" s="80"/>
      <c r="LW313" s="80"/>
      <c r="LX313" s="80"/>
      <c r="LY313" s="80"/>
      <c r="LZ313" s="80"/>
      <c r="MA313" s="80"/>
      <c r="MB313" s="80"/>
      <c r="MC313" s="80"/>
      <c r="MD313" s="80"/>
      <c r="ME313" s="80"/>
      <c r="MF313" s="80"/>
      <c r="MG313" s="80"/>
      <c r="MH313" s="80"/>
      <c r="MI313" s="80"/>
      <c r="MJ313" s="80"/>
      <c r="MK313" s="80"/>
      <c r="ML313" s="80"/>
      <c r="MM313" s="80"/>
      <c r="MN313" s="80"/>
      <c r="MO313" s="80"/>
      <c r="MP313" s="80"/>
      <c r="MQ313" s="80"/>
      <c r="MR313" s="80"/>
      <c r="MS313" s="80"/>
      <c r="MT313" s="80"/>
      <c r="MU313" s="80"/>
      <c r="MV313" s="80"/>
      <c r="MW313" s="80"/>
      <c r="MX313" s="80"/>
      <c r="MY313" s="80"/>
      <c r="MZ313" s="80"/>
      <c r="NA313" s="80"/>
      <c r="NB313" s="80"/>
      <c r="NC313" s="80"/>
      <c r="ND313" s="80"/>
      <c r="NE313" s="80"/>
      <c r="NF313" s="80"/>
      <c r="NG313" s="80"/>
      <c r="NH313" s="80"/>
      <c r="NI313" s="80"/>
      <c r="NJ313" s="80"/>
      <c r="NK313" s="80"/>
      <c r="NL313" s="80"/>
      <c r="NM313" s="80"/>
      <c r="NN313" s="80"/>
      <c r="NO313" s="80"/>
      <c r="NP313" s="80"/>
      <c r="NQ313" s="80"/>
      <c r="NR313" s="80"/>
      <c r="NS313" s="80"/>
      <c r="NT313" s="80"/>
      <c r="NU313" s="80"/>
      <c r="NV313" s="80"/>
      <c r="NW313" s="80"/>
      <c r="NX313" s="80"/>
      <c r="NY313" s="80"/>
      <c r="NZ313" s="80"/>
      <c r="OA313" s="80"/>
      <c r="OB313" s="80"/>
      <c r="OC313" s="80"/>
      <c r="OD313" s="80"/>
      <c r="OE313" s="80"/>
      <c r="OF313" s="80"/>
      <c r="OG313" s="80"/>
      <c r="OH313" s="80"/>
      <c r="OI313" s="80"/>
      <c r="OJ313" s="80"/>
      <c r="OK313" s="80"/>
      <c r="OL313" s="80"/>
      <c r="OM313" s="80"/>
      <c r="ON313" s="80"/>
      <c r="OO313" s="80"/>
      <c r="OP313" s="80"/>
      <c r="OQ313" s="80"/>
      <c r="OR313" s="80"/>
      <c r="OS313" s="80"/>
      <c r="OT313" s="80"/>
      <c r="OU313" s="80"/>
      <c r="OV313" s="80"/>
      <c r="OW313" s="80"/>
      <c r="OX313" s="80"/>
      <c r="OY313" s="80"/>
      <c r="OZ313" s="80"/>
      <c r="PA313" s="80"/>
      <c r="PB313" s="80"/>
      <c r="PC313" s="80"/>
      <c r="PD313" s="80"/>
      <c r="PE313" s="80"/>
      <c r="PF313" s="80"/>
      <c r="PG313" s="80"/>
      <c r="PH313" s="80"/>
      <c r="PI313" s="80"/>
      <c r="PJ313" s="80"/>
      <c r="PK313" s="80"/>
      <c r="PL313" s="80"/>
      <c r="PM313" s="80"/>
      <c r="PN313" s="80"/>
      <c r="PO313" s="80"/>
      <c r="PP313" s="80"/>
      <c r="PQ313" s="80"/>
      <c r="PR313" s="80"/>
      <c r="PS313" s="80"/>
      <c r="PT313" s="80"/>
      <c r="PU313" s="80"/>
      <c r="PV313" s="80"/>
      <c r="PW313" s="80"/>
      <c r="PX313" s="80"/>
      <c r="PY313" s="80"/>
      <c r="PZ313" s="80"/>
      <c r="QA313" s="80"/>
      <c r="QB313" s="80"/>
      <c r="QC313" s="80"/>
      <c r="QD313" s="80"/>
      <c r="QE313" s="80"/>
      <c r="QF313" s="80"/>
      <c r="QG313" s="80"/>
      <c r="QH313" s="80"/>
      <c r="QI313" s="80"/>
      <c r="QJ313" s="80"/>
      <c r="QK313" s="80"/>
      <c r="QL313" s="80"/>
      <c r="QM313" s="80"/>
      <c r="QN313" s="80"/>
      <c r="QO313" s="80"/>
      <c r="QP313" s="80"/>
      <c r="QQ313" s="80"/>
      <c r="QR313" s="80"/>
      <c r="QS313" s="80"/>
      <c r="QT313" s="80"/>
      <c r="QU313" s="80"/>
      <c r="QV313" s="80"/>
      <c r="QW313" s="80"/>
      <c r="QX313" s="80"/>
      <c r="QY313" s="80"/>
      <c r="QZ313" s="80"/>
      <c r="RA313" s="80"/>
      <c r="RB313" s="80"/>
      <c r="RC313" s="80"/>
      <c r="RD313" s="80"/>
      <c r="RE313" s="80"/>
      <c r="RF313" s="80"/>
      <c r="RG313" s="80"/>
      <c r="RH313" s="80"/>
      <c r="RI313" s="80"/>
      <c r="RJ313" s="80"/>
      <c r="RK313" s="80"/>
      <c r="RL313" s="80"/>
      <c r="RM313" s="80"/>
      <c r="RN313" s="80"/>
      <c r="RO313" s="80"/>
      <c r="RP313" s="80"/>
      <c r="RQ313" s="80"/>
      <c r="RR313" s="80"/>
      <c r="RS313" s="80"/>
      <c r="RT313" s="80"/>
      <c r="RU313" s="80"/>
      <c r="RV313" s="80"/>
      <c r="RW313" s="80"/>
      <c r="RX313" s="80"/>
      <c r="RY313" s="80"/>
      <c r="RZ313" s="80"/>
      <c r="SA313" s="80"/>
      <c r="SB313" s="80"/>
      <c r="SC313" s="80"/>
      <c r="SD313" s="80"/>
      <c r="SE313" s="80"/>
      <c r="SF313" s="80"/>
      <c r="SG313" s="80"/>
      <c r="SH313" s="80"/>
      <c r="SI313" s="80"/>
      <c r="SJ313" s="80"/>
      <c r="SK313" s="80"/>
      <c r="SL313" s="80"/>
      <c r="SM313" s="80"/>
      <c r="SN313" s="80"/>
      <c r="SO313" s="80"/>
      <c r="SP313" s="80"/>
      <c r="SQ313" s="80"/>
      <c r="SR313" s="80"/>
      <c r="SS313" s="80"/>
      <c r="ST313" s="80"/>
      <c r="SU313" s="80"/>
      <c r="SV313" s="80"/>
      <c r="SW313" s="80"/>
      <c r="SX313" s="80"/>
      <c r="SY313" s="80"/>
      <c r="SZ313" s="80"/>
      <c r="TA313" s="80"/>
      <c r="TB313" s="80"/>
      <c r="TC313" s="80"/>
      <c r="TD313" s="80"/>
      <c r="TE313" s="80"/>
      <c r="TF313" s="80"/>
      <c r="TG313" s="80"/>
      <c r="TH313" s="80"/>
      <c r="TI313" s="80"/>
      <c r="TJ313" s="80"/>
      <c r="TK313" s="80"/>
      <c r="TL313" s="80"/>
      <c r="TM313" s="80"/>
      <c r="TN313" s="80"/>
      <c r="TO313" s="80"/>
      <c r="TP313" s="80"/>
      <c r="TQ313" s="80"/>
      <c r="TR313" s="80"/>
      <c r="TS313" s="80"/>
      <c r="TT313" s="80"/>
      <c r="TU313" s="80"/>
      <c r="TV313" s="80"/>
      <c r="TW313" s="80"/>
      <c r="TX313" s="80"/>
      <c r="TY313" s="80"/>
      <c r="TZ313" s="80"/>
      <c r="UA313" s="80"/>
      <c r="UB313" s="80"/>
      <c r="UC313" s="80"/>
      <c r="UD313" s="80"/>
      <c r="UE313" s="80"/>
      <c r="UF313" s="80"/>
      <c r="UG313" s="80"/>
      <c r="UH313" s="80"/>
      <c r="UI313" s="80"/>
      <c r="UJ313" s="80"/>
      <c r="UK313" s="80"/>
      <c r="UL313" s="80"/>
      <c r="UM313" s="80"/>
      <c r="UN313" s="80"/>
      <c r="UO313" s="80"/>
      <c r="UP313" s="80"/>
      <c r="UQ313" s="80"/>
      <c r="UR313" s="80"/>
      <c r="US313" s="80"/>
      <c r="UT313" s="80"/>
      <c r="UU313" s="80"/>
      <c r="UV313" s="80"/>
      <c r="UW313" s="80"/>
      <c r="UX313" s="80"/>
      <c r="UY313" s="80"/>
      <c r="UZ313" s="80"/>
      <c r="VA313" s="80"/>
      <c r="VB313" s="80"/>
      <c r="VC313" s="80"/>
      <c r="VD313" s="80"/>
      <c r="VE313" s="80"/>
      <c r="VF313" s="80"/>
      <c r="VG313" s="80"/>
      <c r="VH313" s="80"/>
      <c r="VI313" s="80"/>
      <c r="VJ313" s="80"/>
      <c r="VK313" s="80"/>
      <c r="VL313" s="80"/>
      <c r="VM313" s="80"/>
      <c r="VN313" s="80"/>
      <c r="VO313" s="80"/>
      <c r="VP313" s="80"/>
      <c r="VQ313" s="80"/>
      <c r="VR313" s="80"/>
      <c r="VS313" s="80"/>
      <c r="VT313" s="80"/>
      <c r="VU313" s="80"/>
      <c r="VV313" s="80"/>
      <c r="VW313" s="80"/>
      <c r="VX313" s="80"/>
      <c r="VY313" s="80"/>
      <c r="VZ313" s="80"/>
      <c r="WA313" s="80"/>
      <c r="WB313" s="80"/>
      <c r="WC313" s="80"/>
      <c r="WD313" s="80"/>
      <c r="WE313" s="80"/>
      <c r="WF313" s="80"/>
      <c r="WG313" s="80"/>
      <c r="WH313" s="80"/>
      <c r="WI313" s="80"/>
      <c r="WJ313" s="80"/>
      <c r="WK313" s="80"/>
      <c r="WL313" s="80"/>
      <c r="WM313" s="80"/>
      <c r="WN313" s="80"/>
      <c r="WO313" s="80"/>
      <c r="WP313" s="80"/>
      <c r="WQ313" s="80"/>
      <c r="WR313" s="80"/>
      <c r="WS313" s="80"/>
      <c r="WT313" s="80"/>
      <c r="WU313" s="80"/>
      <c r="WV313" s="80"/>
      <c r="WW313" s="80"/>
      <c r="WX313" s="80"/>
      <c r="WY313" s="80"/>
      <c r="WZ313" s="80"/>
      <c r="XA313" s="80"/>
      <c r="XB313" s="80"/>
      <c r="XC313" s="80"/>
      <c r="XD313" s="80"/>
      <c r="XE313" s="80"/>
      <c r="XF313" s="80"/>
      <c r="XG313" s="80"/>
      <c r="XH313" s="80"/>
      <c r="XI313" s="80"/>
      <c r="XJ313" s="80"/>
      <c r="XK313" s="80"/>
      <c r="XL313" s="80"/>
      <c r="XM313" s="80"/>
      <c r="XN313" s="80"/>
      <c r="XO313" s="80"/>
      <c r="XP313" s="80"/>
      <c r="XQ313" s="80"/>
      <c r="XR313" s="80"/>
      <c r="XS313" s="80"/>
      <c r="XT313" s="80"/>
      <c r="XU313" s="80"/>
      <c r="XV313" s="80"/>
      <c r="XW313" s="80"/>
      <c r="XX313" s="80"/>
      <c r="XY313" s="80"/>
      <c r="XZ313" s="80"/>
      <c r="YA313" s="80"/>
      <c r="YB313" s="80"/>
      <c r="YC313" s="80"/>
      <c r="YD313" s="80"/>
      <c r="YE313" s="80"/>
      <c r="YF313" s="80"/>
      <c r="YG313" s="80"/>
      <c r="YH313" s="80"/>
      <c r="YI313" s="80"/>
      <c r="YJ313" s="80"/>
      <c r="YK313" s="80"/>
      <c r="YL313" s="80"/>
      <c r="YM313" s="80"/>
      <c r="YN313" s="80"/>
      <c r="YO313" s="80"/>
      <c r="YP313" s="80"/>
      <c r="YQ313" s="80"/>
      <c r="YR313" s="80"/>
      <c r="YS313" s="80"/>
      <c r="YT313" s="80"/>
      <c r="YU313" s="80"/>
      <c r="YV313" s="80"/>
      <c r="YW313" s="80"/>
      <c r="YX313" s="80"/>
      <c r="YY313" s="80"/>
      <c r="YZ313" s="80"/>
      <c r="ZA313" s="80"/>
      <c r="ZB313" s="80"/>
      <c r="ZC313" s="80"/>
      <c r="ZD313" s="80"/>
      <c r="ZE313" s="80"/>
      <c r="ZF313" s="80"/>
      <c r="ZG313" s="80"/>
      <c r="ZH313" s="80"/>
      <c r="ZI313" s="80"/>
      <c r="ZJ313" s="80"/>
      <c r="ZK313" s="80"/>
      <c r="ZL313" s="80"/>
      <c r="ZM313" s="80"/>
      <c r="ZN313" s="80"/>
      <c r="ZO313" s="80"/>
      <c r="ZP313" s="80"/>
      <c r="ZQ313" s="80"/>
      <c r="ZR313" s="80"/>
      <c r="ZS313" s="80"/>
      <c r="ZT313" s="80"/>
      <c r="ZU313" s="80"/>
      <c r="ZV313" s="80"/>
      <c r="ZW313" s="80"/>
      <c r="ZX313" s="80"/>
      <c r="ZY313" s="80"/>
      <c r="ZZ313" s="80"/>
      <c r="AAA313" s="80"/>
      <c r="AAB313" s="80"/>
      <c r="AAC313" s="80"/>
      <c r="AAD313" s="80"/>
      <c r="AAE313" s="80"/>
      <c r="AAF313" s="80"/>
      <c r="AAG313" s="80"/>
      <c r="AAH313" s="80"/>
      <c r="AAI313" s="80"/>
      <c r="AAJ313" s="80"/>
      <c r="AAK313" s="80"/>
      <c r="AAL313" s="80"/>
      <c r="AAM313" s="80"/>
      <c r="AAN313" s="80"/>
      <c r="AAO313" s="80"/>
      <c r="AAP313" s="80"/>
      <c r="AAQ313" s="80"/>
      <c r="AAR313" s="80"/>
      <c r="AAS313" s="80"/>
      <c r="AAT313" s="80"/>
      <c r="AAU313" s="80"/>
      <c r="AAV313" s="80"/>
      <c r="AAW313" s="80"/>
      <c r="AAX313" s="80"/>
      <c r="AAY313" s="80"/>
      <c r="AAZ313" s="80"/>
      <c r="ABA313" s="80"/>
      <c r="ABB313" s="80"/>
      <c r="ABC313" s="80"/>
      <c r="ABD313" s="80"/>
      <c r="ABE313" s="80"/>
      <c r="ABF313" s="80"/>
      <c r="ABG313" s="80"/>
      <c r="ABH313" s="80"/>
      <c r="ABI313" s="80"/>
      <c r="ABJ313" s="80"/>
      <c r="ABK313" s="80"/>
      <c r="ABL313" s="80"/>
      <c r="ABM313" s="80"/>
      <c r="ABN313" s="80"/>
      <c r="ABO313" s="80"/>
      <c r="ABP313" s="80"/>
      <c r="ABQ313" s="80"/>
      <c r="ABR313" s="80"/>
      <c r="ABS313" s="80"/>
      <c r="ABT313" s="80"/>
      <c r="ABU313" s="80"/>
      <c r="ABV313" s="80"/>
      <c r="ABW313" s="80"/>
      <c r="ABX313" s="80"/>
      <c r="ABY313" s="80"/>
      <c r="ABZ313" s="80"/>
      <c r="ACA313" s="80"/>
      <c r="ACB313" s="80"/>
      <c r="ACC313" s="80"/>
      <c r="ACD313" s="80"/>
      <c r="ACE313" s="80"/>
      <c r="ACF313" s="80"/>
      <c r="ACG313" s="80"/>
      <c r="ACH313" s="80"/>
      <c r="ACI313" s="80"/>
      <c r="ACJ313" s="80"/>
      <c r="ACK313" s="80"/>
      <c r="ACL313" s="80"/>
      <c r="ACM313" s="80"/>
      <c r="ACN313" s="80"/>
      <c r="ACO313" s="80"/>
      <c r="ACP313" s="80"/>
      <c r="ACQ313" s="80"/>
      <c r="ACR313" s="80"/>
      <c r="ACS313" s="80"/>
      <c r="ACT313" s="80"/>
      <c r="ACU313" s="80"/>
      <c r="ACV313" s="80"/>
      <c r="ACW313" s="80"/>
      <c r="ACX313" s="80"/>
      <c r="ACY313" s="80"/>
      <c r="ACZ313" s="80"/>
      <c r="ADA313" s="80"/>
      <c r="ADB313" s="80"/>
      <c r="ADC313" s="80"/>
      <c r="ADD313" s="80"/>
      <c r="ADE313" s="80"/>
      <c r="ADF313" s="80"/>
      <c r="ADG313" s="80"/>
      <c r="ADH313" s="80"/>
      <c r="ADI313" s="80"/>
      <c r="ADJ313" s="80"/>
      <c r="ADK313" s="80"/>
      <c r="ADL313" s="80"/>
      <c r="ADM313" s="80"/>
      <c r="ADN313" s="80"/>
      <c r="ADO313" s="80"/>
      <c r="ADP313" s="80"/>
      <c r="ADQ313" s="80"/>
      <c r="ADR313" s="80"/>
      <c r="ADS313" s="80"/>
      <c r="ADT313" s="80"/>
      <c r="ADU313" s="80"/>
      <c r="ADV313" s="80"/>
      <c r="ADW313" s="80"/>
      <c r="ADX313" s="80"/>
      <c r="ADY313" s="80"/>
      <c r="ADZ313" s="80"/>
      <c r="AEA313" s="80"/>
      <c r="AEB313" s="80"/>
      <c r="AEC313" s="80"/>
      <c r="AED313" s="80"/>
      <c r="AEE313" s="80"/>
      <c r="AEF313" s="80"/>
      <c r="AEG313" s="80"/>
      <c r="AEH313" s="80"/>
      <c r="AEI313" s="80"/>
      <c r="AEJ313" s="80"/>
      <c r="AEK313" s="80"/>
      <c r="AEL313" s="80"/>
      <c r="AEM313" s="80"/>
      <c r="AEN313" s="80"/>
      <c r="AEO313" s="80"/>
      <c r="AEP313" s="80"/>
      <c r="AEQ313" s="80"/>
      <c r="AER313" s="80"/>
      <c r="AES313" s="80"/>
      <c r="AET313" s="80"/>
      <c r="AEU313" s="80"/>
      <c r="AEV313" s="80"/>
      <c r="AEW313" s="80"/>
      <c r="AEX313" s="80"/>
      <c r="AEY313" s="80"/>
      <c r="AEZ313" s="80"/>
      <c r="AFA313" s="80"/>
      <c r="AFB313" s="80"/>
      <c r="AFC313" s="80"/>
      <c r="AFD313" s="80"/>
      <c r="AFE313" s="80"/>
      <c r="AFF313" s="80"/>
      <c r="AFG313" s="80"/>
      <c r="AFH313" s="80"/>
      <c r="AFI313" s="80"/>
      <c r="AFJ313" s="80"/>
      <c r="AFK313" s="80"/>
      <c r="AFL313" s="80"/>
      <c r="AFM313" s="80"/>
      <c r="AFN313" s="80"/>
      <c r="AFO313" s="80"/>
      <c r="AFP313" s="80"/>
      <c r="AFQ313" s="80"/>
      <c r="AFR313" s="80"/>
      <c r="AFS313" s="80"/>
      <c r="AFT313" s="80"/>
      <c r="AFU313" s="80"/>
      <c r="AFV313" s="80"/>
      <c r="AFW313" s="80"/>
      <c r="AFX313" s="80"/>
      <c r="AFY313" s="80"/>
      <c r="AFZ313" s="80"/>
      <c r="AGA313" s="80"/>
      <c r="AGB313" s="80"/>
      <c r="AGC313" s="80"/>
      <c r="AGD313" s="80"/>
      <c r="AGE313" s="80"/>
      <c r="AGF313" s="80"/>
      <c r="AGG313" s="80"/>
      <c r="AGH313" s="80"/>
      <c r="AGI313" s="80"/>
      <c r="AGJ313" s="80"/>
      <c r="AGK313" s="80"/>
      <c r="AGL313" s="80"/>
      <c r="AGM313" s="80"/>
      <c r="AGN313" s="80"/>
      <c r="AGO313" s="80"/>
      <c r="AGP313" s="80"/>
      <c r="AGQ313" s="80"/>
      <c r="AGR313" s="80"/>
      <c r="AGS313" s="80"/>
      <c r="AGT313" s="80"/>
      <c r="AGU313" s="80"/>
      <c r="AGV313" s="80"/>
      <c r="AGW313" s="80"/>
      <c r="AGX313" s="80"/>
      <c r="AGY313" s="80"/>
      <c r="AGZ313" s="80"/>
      <c r="AHA313" s="80"/>
      <c r="AHB313" s="80"/>
      <c r="AHC313" s="80"/>
      <c r="AHD313" s="80"/>
      <c r="AHE313" s="80"/>
      <c r="AHF313" s="80"/>
      <c r="AHG313" s="80"/>
      <c r="AHH313" s="80"/>
      <c r="AHI313" s="80"/>
      <c r="AHJ313" s="80"/>
      <c r="AHK313" s="80"/>
      <c r="AHL313" s="80"/>
      <c r="AHM313" s="80"/>
      <c r="AHN313" s="80"/>
      <c r="AHO313" s="80"/>
      <c r="AHP313" s="80"/>
      <c r="AHQ313" s="80"/>
      <c r="AHR313" s="80"/>
      <c r="AHS313" s="80"/>
      <c r="AHT313" s="80"/>
      <c r="AHU313" s="80"/>
      <c r="AHV313" s="80"/>
      <c r="AHW313" s="80"/>
      <c r="AHX313" s="80"/>
      <c r="AHY313" s="80"/>
      <c r="AHZ313" s="80"/>
      <c r="AIA313" s="80"/>
      <c r="AIB313" s="80"/>
      <c r="AIC313" s="80"/>
      <c r="AID313" s="80"/>
      <c r="AIE313" s="80"/>
      <c r="AIF313" s="80"/>
      <c r="AIG313" s="80"/>
      <c r="AIH313" s="80"/>
      <c r="AII313" s="80"/>
      <c r="AIJ313" s="80"/>
      <c r="AIK313" s="80"/>
      <c r="AIL313" s="80"/>
      <c r="AIM313" s="80"/>
      <c r="AIN313" s="80"/>
      <c r="AIO313" s="80"/>
      <c r="AIP313" s="80"/>
      <c r="AIQ313" s="80"/>
      <c r="AIR313" s="80"/>
      <c r="AIS313" s="80"/>
      <c r="AIT313" s="80"/>
      <c r="AIU313" s="80"/>
      <c r="AIV313" s="80"/>
      <c r="AIW313" s="80"/>
      <c r="AIX313" s="80"/>
      <c r="AIY313" s="80"/>
      <c r="AIZ313" s="80"/>
      <c r="AJA313" s="80"/>
      <c r="AJB313" s="80"/>
      <c r="AJC313" s="80"/>
      <c r="AJD313" s="80"/>
      <c r="AJE313" s="80"/>
      <c r="AJF313" s="80"/>
      <c r="AJG313" s="80"/>
      <c r="AJH313" s="80"/>
      <c r="AJI313" s="80"/>
      <c r="AJJ313" s="80"/>
      <c r="AJK313" s="80"/>
      <c r="AJL313" s="80"/>
      <c r="AJM313" s="80"/>
      <c r="AJN313" s="80"/>
      <c r="AJO313" s="80"/>
      <c r="AJP313" s="80"/>
      <c r="AJQ313" s="80"/>
      <c r="AJR313" s="80"/>
      <c r="AJS313" s="80"/>
      <c r="AJT313" s="80"/>
      <c r="AJU313" s="80"/>
      <c r="AJV313" s="80"/>
      <c r="AJW313" s="80"/>
      <c r="AJX313" s="80"/>
      <c r="AJY313" s="80"/>
      <c r="AJZ313" s="80"/>
      <c r="AKA313" s="80"/>
      <c r="AKB313" s="80"/>
      <c r="AKC313" s="80"/>
      <c r="AKD313" s="80"/>
      <c r="AKE313" s="80"/>
      <c r="AKF313" s="80"/>
      <c r="AKG313" s="80"/>
      <c r="AKH313" s="80"/>
      <c r="AKI313" s="80"/>
      <c r="AKJ313" s="80"/>
      <c r="AKK313" s="80"/>
      <c r="AKL313" s="80"/>
      <c r="AKM313" s="80"/>
      <c r="AKN313" s="80"/>
      <c r="AKO313" s="80"/>
      <c r="AKP313" s="80"/>
      <c r="AKQ313" s="80"/>
      <c r="AKR313" s="80"/>
      <c r="AKS313" s="80"/>
      <c r="AKT313" s="80"/>
      <c r="AKU313" s="80"/>
      <c r="AKV313" s="80"/>
      <c r="AKW313" s="80"/>
      <c r="AKX313" s="80"/>
      <c r="AKY313" s="80"/>
      <c r="AKZ313" s="80"/>
      <c r="ALA313" s="80"/>
      <c r="ALB313" s="80"/>
      <c r="ALC313" s="80"/>
      <c r="ALD313" s="80"/>
      <c r="ALE313" s="80"/>
      <c r="ALF313" s="80"/>
      <c r="ALG313" s="80"/>
      <c r="ALH313" s="80"/>
      <c r="ALI313" s="80"/>
      <c r="ALJ313" s="80"/>
      <c r="ALK313" s="80"/>
      <c r="ALL313" s="80"/>
      <c r="ALM313" s="80"/>
      <c r="ALN313" s="80"/>
      <c r="ALO313" s="80"/>
      <c r="ALP313" s="80"/>
      <c r="ALQ313" s="80"/>
      <c r="ALR313" s="80"/>
      <c r="ALS313" s="80"/>
      <c r="ALT313" s="80"/>
      <c r="ALU313" s="80"/>
      <c r="ALV313" s="80"/>
      <c r="ALW313" s="80"/>
      <c r="ALX313" s="80"/>
      <c r="ALY313" s="80"/>
      <c r="ALZ313" s="80"/>
      <c r="AMA313" s="80"/>
      <c r="AMB313" s="80"/>
      <c r="AMC313" s="80"/>
      <c r="AMD313" s="80"/>
      <c r="AME313" s="80"/>
      <c r="AMF313" s="80"/>
      <c r="AMG313" s="80"/>
      <c r="AMH313" s="80"/>
      <c r="AMI313" s="80"/>
      <c r="AMJ313" s="80"/>
      <c r="AMK313" s="80"/>
      <c r="AML313" s="80"/>
      <c r="AMM313" s="80"/>
      <c r="AMN313" s="80"/>
      <c r="AMO313" s="80"/>
      <c r="AMP313" s="80"/>
      <c r="AMQ313" s="80"/>
      <c r="AMR313" s="80"/>
      <c r="AMS313" s="80"/>
      <c r="AMT313" s="80"/>
      <c r="AMU313" s="80"/>
      <c r="AMV313" s="80"/>
      <c r="AMW313" s="80"/>
      <c r="AMX313" s="80"/>
      <c r="AMY313" s="80"/>
      <c r="AMZ313" s="80"/>
      <c r="ANA313" s="80"/>
      <c r="ANB313" s="80"/>
      <c r="ANC313" s="80"/>
      <c r="AND313" s="80"/>
      <c r="ANE313" s="80"/>
      <c r="ANF313" s="80"/>
      <c r="ANG313" s="80"/>
      <c r="ANH313" s="80"/>
      <c r="ANI313" s="80"/>
      <c r="ANJ313" s="80"/>
      <c r="ANK313" s="80"/>
      <c r="ANL313" s="80"/>
      <c r="ANM313" s="80"/>
      <c r="ANN313" s="80"/>
      <c r="ANO313" s="80"/>
      <c r="ANP313" s="80"/>
      <c r="ANQ313" s="80"/>
      <c r="ANR313" s="80"/>
      <c r="ANS313" s="80"/>
      <c r="ANT313" s="80"/>
      <c r="ANU313" s="80"/>
      <c r="ANV313" s="80"/>
      <c r="ANW313" s="80"/>
      <c r="ANX313" s="80"/>
      <c r="ANY313" s="80"/>
      <c r="ANZ313" s="80"/>
      <c r="AOA313" s="80"/>
      <c r="AOB313" s="80"/>
      <c r="AOC313" s="80"/>
      <c r="AOD313" s="80"/>
      <c r="AOE313" s="80"/>
      <c r="AOF313" s="80"/>
      <c r="AOG313" s="80"/>
      <c r="AOH313" s="80"/>
      <c r="AOI313" s="80"/>
      <c r="AOJ313" s="80"/>
      <c r="AOK313" s="80"/>
      <c r="AOL313" s="80"/>
      <c r="AOM313" s="80"/>
      <c r="AON313" s="80"/>
      <c r="AOO313" s="80"/>
      <c r="AOP313" s="80"/>
      <c r="AOQ313" s="80"/>
      <c r="AOR313" s="80"/>
      <c r="AOS313" s="80"/>
      <c r="AOT313" s="80"/>
      <c r="AOU313" s="80"/>
      <c r="AOV313" s="80"/>
      <c r="AOW313" s="80"/>
      <c r="AOX313" s="80"/>
      <c r="AOY313" s="80"/>
      <c r="AOZ313" s="80"/>
      <c r="APA313" s="80"/>
      <c r="APB313" s="80"/>
      <c r="APC313" s="80"/>
      <c r="APD313" s="80"/>
      <c r="APE313" s="80"/>
      <c r="APF313" s="80"/>
      <c r="APG313" s="80"/>
      <c r="APH313" s="80"/>
      <c r="API313" s="80"/>
      <c r="APJ313" s="80"/>
      <c r="APK313" s="80"/>
      <c r="APL313" s="80"/>
      <c r="APM313" s="80"/>
      <c r="APN313" s="80"/>
      <c r="APO313" s="80"/>
      <c r="APP313" s="80"/>
      <c r="APQ313" s="80"/>
      <c r="APR313" s="80"/>
      <c r="APS313" s="80"/>
      <c r="APT313" s="80"/>
      <c r="APU313" s="80"/>
      <c r="APV313" s="80"/>
      <c r="APW313" s="80"/>
      <c r="APX313" s="80"/>
      <c r="APY313" s="80"/>
      <c r="APZ313" s="80"/>
      <c r="AQA313" s="80"/>
      <c r="AQB313" s="80"/>
      <c r="AQC313" s="80"/>
      <c r="AQD313" s="80"/>
      <c r="AQE313" s="80"/>
      <c r="AQF313" s="80"/>
      <c r="AQG313" s="80"/>
      <c r="AQH313" s="80"/>
      <c r="AQI313" s="80"/>
      <c r="AQJ313" s="80"/>
      <c r="AQK313" s="80"/>
      <c r="AQL313" s="80"/>
      <c r="AQM313" s="80"/>
      <c r="AQN313" s="80"/>
      <c r="AQO313" s="80"/>
      <c r="AQP313" s="80"/>
      <c r="AQQ313" s="80"/>
      <c r="AQR313" s="80"/>
      <c r="AQS313" s="80"/>
      <c r="AQT313" s="80"/>
      <c r="AQU313" s="80"/>
      <c r="AQV313" s="80"/>
      <c r="AQW313" s="80"/>
      <c r="AQX313" s="80"/>
      <c r="AQY313" s="80"/>
      <c r="AQZ313" s="80"/>
      <c r="ARA313" s="80"/>
      <c r="ARB313" s="80"/>
      <c r="ARC313" s="80"/>
      <c r="ARD313" s="80"/>
      <c r="ARE313" s="80"/>
      <c r="ARF313" s="80"/>
      <c r="ARG313" s="80"/>
      <c r="ARH313" s="80"/>
      <c r="ARI313" s="80"/>
      <c r="ARJ313" s="80"/>
      <c r="ARK313" s="80"/>
      <c r="ARL313" s="80"/>
      <c r="ARM313" s="80"/>
      <c r="ARN313" s="80"/>
      <c r="ARO313" s="80"/>
      <c r="ARP313" s="80"/>
      <c r="ARQ313" s="80"/>
      <c r="ARR313" s="80"/>
      <c r="ARS313" s="80"/>
      <c r="ART313" s="80"/>
      <c r="ARU313" s="80"/>
      <c r="ARV313" s="80"/>
      <c r="ARW313" s="80"/>
      <c r="ARX313" s="80"/>
      <c r="ARY313" s="80"/>
      <c r="ARZ313" s="80"/>
      <c r="ASA313" s="80"/>
      <c r="ASB313" s="80"/>
      <c r="ASC313" s="80"/>
      <c r="ASD313" s="80"/>
      <c r="ASE313" s="80"/>
      <c r="ASF313" s="80"/>
      <c r="ASG313" s="80"/>
      <c r="ASH313" s="80"/>
      <c r="ASI313" s="80"/>
      <c r="ASJ313" s="80"/>
      <c r="ASK313" s="80"/>
      <c r="ASL313" s="80"/>
      <c r="ASM313" s="80"/>
      <c r="ASN313" s="80"/>
      <c r="ASO313" s="80"/>
      <c r="ASP313" s="80"/>
      <c r="ASQ313" s="80"/>
      <c r="ASR313" s="80"/>
      <c r="ASS313" s="80"/>
      <c r="AST313" s="80"/>
      <c r="ASU313" s="80"/>
      <c r="ASV313" s="80"/>
      <c r="ASW313" s="80"/>
      <c r="ASX313" s="80"/>
      <c r="ASY313" s="80"/>
      <c r="ASZ313" s="80"/>
      <c r="ATA313" s="80"/>
      <c r="ATB313" s="80"/>
      <c r="ATC313" s="80"/>
      <c r="ATD313" s="80"/>
      <c r="ATE313" s="80"/>
      <c r="ATF313" s="80"/>
      <c r="ATG313" s="80"/>
      <c r="ATH313" s="80"/>
      <c r="ATI313" s="80"/>
      <c r="ATJ313" s="80"/>
      <c r="ATK313" s="80"/>
      <c r="ATL313" s="80"/>
      <c r="ATM313" s="80"/>
      <c r="ATN313" s="80"/>
      <c r="ATO313" s="80"/>
      <c r="ATP313" s="80"/>
      <c r="ATQ313" s="80"/>
      <c r="ATR313" s="80"/>
      <c r="ATS313" s="80"/>
      <c r="ATT313" s="80"/>
      <c r="ATU313" s="80"/>
      <c r="ATV313" s="80"/>
      <c r="ATW313" s="80"/>
      <c r="ATX313" s="80"/>
      <c r="ATY313" s="80"/>
      <c r="ATZ313" s="80"/>
      <c r="AUA313" s="80"/>
      <c r="AUB313" s="80"/>
      <c r="AUC313" s="80"/>
      <c r="AUD313" s="80"/>
      <c r="AUE313" s="80"/>
      <c r="AUF313" s="80"/>
      <c r="AUG313" s="80"/>
      <c r="AUH313" s="80"/>
      <c r="AUI313" s="80"/>
      <c r="AUJ313" s="80"/>
      <c r="AUK313" s="80"/>
      <c r="AUL313" s="80"/>
      <c r="AUM313" s="80"/>
      <c r="AUN313" s="80"/>
      <c r="AUO313" s="80"/>
      <c r="AUP313" s="80"/>
      <c r="AUQ313" s="80"/>
      <c r="AUR313" s="80"/>
      <c r="AUS313" s="80"/>
      <c r="AUT313" s="80"/>
      <c r="AUU313" s="80"/>
      <c r="AUV313" s="80"/>
      <c r="AUW313" s="80"/>
      <c r="AUX313" s="80"/>
      <c r="AUY313" s="80"/>
      <c r="AUZ313" s="80"/>
      <c r="AVA313" s="80"/>
      <c r="AVB313" s="80"/>
      <c r="AVC313" s="80"/>
      <c r="AVD313" s="80"/>
      <c r="AVE313" s="80"/>
      <c r="AVF313" s="80"/>
      <c r="AVG313" s="80"/>
      <c r="AVH313" s="80"/>
      <c r="AVI313" s="80"/>
      <c r="AVJ313" s="80"/>
      <c r="AVK313" s="80"/>
      <c r="AVL313" s="80"/>
      <c r="AVM313" s="80"/>
      <c r="AVN313" s="80"/>
      <c r="AVO313" s="80"/>
      <c r="AVP313" s="80"/>
      <c r="AVQ313" s="80"/>
      <c r="AVR313" s="80"/>
      <c r="AVS313" s="80"/>
      <c r="AVT313" s="80"/>
      <c r="AVU313" s="80"/>
      <c r="AVV313" s="80"/>
      <c r="AVW313" s="80"/>
      <c r="AVX313" s="80"/>
      <c r="AVY313" s="80"/>
      <c r="AVZ313" s="80"/>
      <c r="AWA313" s="80"/>
      <c r="AWB313" s="80"/>
      <c r="AWC313" s="80"/>
      <c r="AWD313" s="80"/>
      <c r="AWE313" s="80"/>
      <c r="AWF313" s="80"/>
      <c r="AWG313" s="80"/>
      <c r="AWH313" s="80"/>
      <c r="AWI313" s="80"/>
      <c r="AWJ313" s="80"/>
      <c r="AWK313" s="80"/>
      <c r="AWL313" s="80"/>
      <c r="AWM313" s="80"/>
      <c r="AWN313" s="80"/>
      <c r="AWO313" s="80"/>
      <c r="AWP313" s="80"/>
      <c r="AWQ313" s="80"/>
      <c r="AWR313" s="80"/>
      <c r="AWS313" s="80"/>
      <c r="AWT313" s="80"/>
      <c r="AWU313" s="80"/>
      <c r="AWV313" s="80"/>
      <c r="AWW313" s="80"/>
      <c r="AWX313" s="80"/>
      <c r="AWY313" s="80"/>
      <c r="AWZ313" s="80"/>
      <c r="AXA313" s="80"/>
      <c r="AXB313" s="80"/>
      <c r="AXC313" s="80"/>
      <c r="AXD313" s="80"/>
      <c r="AXE313" s="80"/>
      <c r="AXF313" s="80"/>
      <c r="AXG313" s="80"/>
      <c r="AXH313" s="80"/>
      <c r="AXI313" s="80"/>
      <c r="AXJ313" s="80"/>
      <c r="AXK313" s="80"/>
      <c r="AXL313" s="80"/>
      <c r="AXM313" s="80"/>
      <c r="AXN313" s="80"/>
      <c r="AXO313" s="80"/>
      <c r="AXP313" s="80"/>
      <c r="AXQ313" s="80"/>
      <c r="AXR313" s="80"/>
      <c r="AXS313" s="80"/>
      <c r="AXT313" s="80"/>
      <c r="AXU313" s="80"/>
      <c r="AXV313" s="80"/>
      <c r="AXW313" s="80"/>
      <c r="AXX313" s="80"/>
      <c r="AXY313" s="80"/>
      <c r="AXZ313" s="80"/>
      <c r="AYA313" s="80"/>
      <c r="AYB313" s="80"/>
      <c r="AYC313" s="80"/>
      <c r="AYD313" s="80"/>
      <c r="AYE313" s="80"/>
      <c r="AYF313" s="80"/>
      <c r="AYG313" s="80"/>
      <c r="AYH313" s="80"/>
      <c r="AYI313" s="80"/>
      <c r="AYJ313" s="80"/>
      <c r="AYK313" s="80"/>
      <c r="AYL313" s="80"/>
      <c r="AYM313" s="80"/>
      <c r="AYN313" s="80"/>
      <c r="AYO313" s="80"/>
      <c r="AYP313" s="80"/>
      <c r="AYQ313" s="80"/>
      <c r="AYR313" s="80"/>
      <c r="AYS313" s="80"/>
      <c r="AYT313" s="80"/>
      <c r="AYU313" s="80"/>
      <c r="AYV313" s="80"/>
      <c r="AYW313" s="80"/>
      <c r="AYX313" s="80"/>
      <c r="AYY313" s="80"/>
      <c r="AYZ313" s="80"/>
      <c r="AZA313" s="80"/>
      <c r="AZB313" s="80"/>
      <c r="AZC313" s="80"/>
      <c r="AZD313" s="80"/>
      <c r="AZE313" s="80"/>
      <c r="AZF313" s="80"/>
      <c r="AZG313" s="80"/>
      <c r="AZH313" s="80"/>
      <c r="AZI313" s="80"/>
      <c r="AZJ313" s="80"/>
      <c r="AZK313" s="80"/>
      <c r="AZL313" s="80"/>
      <c r="AZM313" s="80"/>
      <c r="AZN313" s="80"/>
      <c r="AZO313" s="80"/>
      <c r="AZP313" s="80"/>
      <c r="AZQ313" s="80"/>
      <c r="AZR313" s="80"/>
      <c r="AZS313" s="80"/>
      <c r="AZT313" s="80"/>
      <c r="AZU313" s="80"/>
      <c r="AZV313" s="80"/>
      <c r="AZW313" s="80"/>
      <c r="AZX313" s="80"/>
      <c r="AZY313" s="80"/>
      <c r="AZZ313" s="80"/>
      <c r="BAA313" s="80"/>
      <c r="BAB313" s="80"/>
      <c r="BAC313" s="80"/>
      <c r="BAD313" s="80"/>
      <c r="BAE313" s="80"/>
      <c r="BAF313" s="80"/>
      <c r="BAG313" s="80"/>
      <c r="BAH313" s="80"/>
      <c r="BAI313" s="80"/>
      <c r="BAJ313" s="80"/>
      <c r="BAK313" s="80"/>
      <c r="BAL313" s="80"/>
      <c r="BAM313" s="80"/>
      <c r="BAN313" s="80"/>
      <c r="BAO313" s="80"/>
      <c r="BAP313" s="80"/>
      <c r="BAQ313" s="80"/>
      <c r="BAR313" s="80"/>
      <c r="BAS313" s="80"/>
      <c r="BAT313" s="80"/>
      <c r="BAU313" s="80"/>
      <c r="BAV313" s="80"/>
      <c r="BAW313" s="80"/>
      <c r="BAX313" s="80"/>
      <c r="BAY313" s="80"/>
      <c r="BAZ313" s="80"/>
      <c r="BBA313" s="80"/>
      <c r="BBB313" s="80"/>
      <c r="BBC313" s="80"/>
      <c r="BBD313" s="80"/>
      <c r="BBE313" s="80"/>
      <c r="BBF313" s="80"/>
      <c r="BBG313" s="80"/>
      <c r="BBH313" s="80"/>
      <c r="BBI313" s="80"/>
      <c r="BBJ313" s="80"/>
      <c r="BBK313" s="80"/>
      <c r="BBL313" s="80"/>
      <c r="BBM313" s="80"/>
      <c r="BBN313" s="80"/>
      <c r="BBO313" s="80"/>
      <c r="BBP313" s="80"/>
      <c r="BBQ313" s="80"/>
      <c r="BBR313" s="80"/>
      <c r="BBS313" s="80"/>
      <c r="BBT313" s="80"/>
      <c r="BBU313" s="80"/>
      <c r="BBV313" s="80"/>
      <c r="BBW313" s="80"/>
      <c r="BBX313" s="80"/>
      <c r="BBY313" s="80"/>
      <c r="BBZ313" s="80"/>
      <c r="BCA313" s="80"/>
      <c r="BCB313" s="80"/>
      <c r="BCC313" s="80"/>
      <c r="BCD313" s="80"/>
      <c r="BCE313" s="80"/>
      <c r="BCF313" s="80"/>
      <c r="BCG313" s="80"/>
      <c r="BCH313" s="80"/>
      <c r="BCI313" s="80"/>
      <c r="BCJ313" s="80"/>
      <c r="BCK313" s="80"/>
      <c r="BCL313" s="80"/>
      <c r="BCM313" s="80"/>
      <c r="BCN313" s="80"/>
      <c r="BCO313" s="80"/>
      <c r="BCP313" s="80"/>
      <c r="BCQ313" s="80"/>
      <c r="BCR313" s="80"/>
      <c r="BCS313" s="80"/>
      <c r="BCT313" s="80"/>
      <c r="BCU313" s="80"/>
      <c r="BCV313" s="80"/>
      <c r="BCW313" s="80"/>
      <c r="BCX313" s="80"/>
      <c r="BCY313" s="80"/>
      <c r="BCZ313" s="80"/>
      <c r="BDA313" s="80"/>
      <c r="BDB313" s="80"/>
      <c r="BDC313" s="80"/>
      <c r="BDD313" s="80"/>
      <c r="BDE313" s="80"/>
      <c r="BDF313" s="80"/>
      <c r="BDG313" s="80"/>
      <c r="BDH313" s="80"/>
      <c r="BDI313" s="80"/>
      <c r="BDJ313" s="80"/>
      <c r="BDK313" s="80"/>
      <c r="BDL313" s="80"/>
      <c r="BDM313" s="80"/>
      <c r="BDN313" s="80"/>
      <c r="BDO313" s="80"/>
      <c r="BDP313" s="80"/>
      <c r="BDQ313" s="80"/>
      <c r="BDR313" s="80"/>
      <c r="BDS313" s="80"/>
      <c r="BDT313" s="80"/>
      <c r="BDU313" s="80"/>
      <c r="BDV313" s="80"/>
      <c r="BDW313" s="80"/>
      <c r="BDX313" s="80"/>
      <c r="BDY313" s="80"/>
      <c r="BDZ313" s="80"/>
      <c r="BEA313" s="80"/>
      <c r="BEB313" s="80"/>
      <c r="BEC313" s="80"/>
      <c r="BED313" s="80"/>
      <c r="BEE313" s="80"/>
      <c r="BEF313" s="80"/>
      <c r="BEG313" s="80"/>
      <c r="BEH313" s="80"/>
      <c r="BEI313" s="80"/>
      <c r="BEJ313" s="80"/>
      <c r="BEK313" s="80"/>
      <c r="BEL313" s="80"/>
      <c r="BEM313" s="80"/>
      <c r="BEN313" s="80"/>
      <c r="BEO313" s="80"/>
      <c r="BEP313" s="80"/>
      <c r="BEQ313" s="80"/>
      <c r="BER313" s="80"/>
      <c r="BES313" s="80"/>
      <c r="BET313" s="80"/>
      <c r="BEU313" s="80"/>
      <c r="BEV313" s="80"/>
      <c r="BEW313" s="80"/>
      <c r="BEX313" s="80"/>
      <c r="BEY313" s="80"/>
      <c r="BEZ313" s="80"/>
      <c r="BFA313" s="80"/>
      <c r="BFB313" s="80"/>
      <c r="BFC313" s="80"/>
      <c r="BFD313" s="80"/>
      <c r="BFE313" s="80"/>
      <c r="BFF313" s="80"/>
      <c r="BFG313" s="80"/>
      <c r="BFH313" s="80"/>
      <c r="BFI313" s="80"/>
      <c r="BFJ313" s="80"/>
      <c r="BFK313" s="80"/>
      <c r="BFL313" s="80"/>
      <c r="BFM313" s="80"/>
      <c r="BFN313" s="80"/>
      <c r="BFO313" s="80"/>
      <c r="BFP313" s="80"/>
      <c r="BFQ313" s="80"/>
      <c r="BFR313" s="80"/>
      <c r="BFS313" s="80"/>
      <c r="BFT313" s="80"/>
      <c r="BFU313" s="80"/>
      <c r="BFV313" s="80"/>
      <c r="BFW313" s="80"/>
      <c r="BFX313" s="80"/>
      <c r="BFY313" s="80"/>
      <c r="BFZ313" s="80"/>
      <c r="BGA313" s="80"/>
      <c r="BGB313" s="80"/>
      <c r="BGC313" s="80"/>
      <c r="BGD313" s="80"/>
      <c r="BGE313" s="80"/>
      <c r="BGF313" s="80"/>
      <c r="BGG313" s="80"/>
      <c r="BGH313" s="80"/>
      <c r="BGI313" s="80"/>
      <c r="BGJ313" s="80"/>
      <c r="BGK313" s="80"/>
      <c r="BGL313" s="80"/>
      <c r="BGM313" s="80"/>
      <c r="BGN313" s="80"/>
      <c r="BGO313" s="80"/>
      <c r="BGP313" s="80"/>
      <c r="BGQ313" s="80"/>
      <c r="BGR313" s="80"/>
      <c r="BGS313" s="80"/>
      <c r="BGT313" s="80"/>
      <c r="BGU313" s="80"/>
      <c r="BGV313" s="80"/>
      <c r="BGW313" s="80"/>
      <c r="BGX313" s="80"/>
      <c r="BGY313" s="80"/>
      <c r="BGZ313" s="80"/>
      <c r="BHA313" s="80"/>
      <c r="BHB313" s="80"/>
      <c r="BHC313" s="80"/>
      <c r="BHD313" s="80"/>
      <c r="BHE313" s="80"/>
      <c r="BHF313" s="80"/>
      <c r="BHG313" s="80"/>
      <c r="BHH313" s="80"/>
      <c r="BHI313" s="80"/>
      <c r="BHJ313" s="80"/>
      <c r="BHK313" s="80"/>
      <c r="BHL313" s="80"/>
      <c r="BHM313" s="80"/>
      <c r="BHN313" s="80"/>
      <c r="BHO313" s="80"/>
      <c r="BHP313" s="80"/>
      <c r="BHQ313" s="80"/>
      <c r="BHR313" s="80"/>
      <c r="BHS313" s="80"/>
      <c r="BHT313" s="80"/>
      <c r="BHU313" s="80"/>
      <c r="BHV313" s="80"/>
      <c r="BHW313" s="80"/>
      <c r="BHX313" s="80"/>
      <c r="BHY313" s="80"/>
      <c r="BHZ313" s="80"/>
      <c r="BIA313" s="80"/>
      <c r="BIB313" s="80"/>
      <c r="BIC313" s="80"/>
      <c r="BID313" s="80"/>
      <c r="BIE313" s="80"/>
      <c r="BIF313" s="80"/>
      <c r="BIG313" s="80"/>
      <c r="BIH313" s="80"/>
      <c r="BII313" s="80"/>
      <c r="BIJ313" s="80"/>
      <c r="BIK313" s="80"/>
      <c r="BIL313" s="80"/>
      <c r="BIM313" s="80"/>
      <c r="BIN313" s="80"/>
      <c r="BIO313" s="80"/>
      <c r="BIP313" s="80"/>
      <c r="BIQ313" s="80"/>
      <c r="BIR313" s="80"/>
      <c r="BIS313" s="80"/>
      <c r="BIT313" s="80"/>
      <c r="BIU313" s="80"/>
      <c r="BIV313" s="80"/>
      <c r="BIW313" s="80"/>
      <c r="BIX313" s="80"/>
      <c r="BIY313" s="80"/>
      <c r="BIZ313" s="80"/>
      <c r="BJA313" s="80"/>
      <c r="BJB313" s="80"/>
      <c r="BJC313" s="80"/>
      <c r="BJD313" s="80"/>
      <c r="BJE313" s="80"/>
      <c r="BJF313" s="80"/>
      <c r="BJG313" s="80"/>
      <c r="BJH313" s="80"/>
      <c r="BJI313" s="80"/>
      <c r="BJJ313" s="80"/>
      <c r="BJK313" s="80"/>
      <c r="BJL313" s="80"/>
      <c r="BJM313" s="80"/>
      <c r="BJN313" s="80"/>
      <c r="BJO313" s="80"/>
      <c r="BJP313" s="80"/>
      <c r="BJQ313" s="80"/>
      <c r="BJR313" s="80"/>
      <c r="BJS313" s="80"/>
      <c r="BJT313" s="80"/>
      <c r="BJU313" s="80"/>
      <c r="BJV313" s="80"/>
      <c r="BJW313" s="80"/>
      <c r="BJX313" s="80"/>
      <c r="BJY313" s="80"/>
      <c r="BJZ313" s="80"/>
      <c r="BKA313" s="80"/>
      <c r="BKB313" s="80"/>
      <c r="BKC313" s="80"/>
      <c r="BKD313" s="80"/>
      <c r="BKE313" s="80"/>
      <c r="BKF313" s="80"/>
      <c r="BKG313" s="80"/>
      <c r="BKH313" s="80"/>
      <c r="BKI313" s="80"/>
      <c r="BKJ313" s="80"/>
      <c r="BKK313" s="80"/>
      <c r="BKL313" s="80"/>
      <c r="BKM313" s="80"/>
      <c r="BKN313" s="80"/>
      <c r="BKO313" s="80"/>
      <c r="BKP313" s="80"/>
      <c r="BKQ313" s="80"/>
      <c r="BKR313" s="80"/>
      <c r="BKS313" s="80"/>
      <c r="BKT313" s="80"/>
      <c r="BKU313" s="80"/>
      <c r="BKV313" s="80"/>
      <c r="BKW313" s="80"/>
      <c r="BKX313" s="80"/>
      <c r="BKY313" s="80"/>
      <c r="BKZ313" s="80"/>
      <c r="BLA313" s="80"/>
      <c r="BLB313" s="80"/>
      <c r="BLC313" s="80"/>
      <c r="BLD313" s="80"/>
      <c r="BLE313" s="80"/>
      <c r="BLF313" s="80"/>
      <c r="BLG313" s="80"/>
      <c r="BLH313" s="80"/>
      <c r="BLI313" s="80"/>
      <c r="BLJ313" s="80"/>
      <c r="BLK313" s="80"/>
      <c r="BLL313" s="80"/>
      <c r="BLM313" s="80"/>
      <c r="BLN313" s="80"/>
      <c r="BLO313" s="80"/>
      <c r="BLP313" s="80"/>
      <c r="BLQ313" s="80"/>
      <c r="BLR313" s="80"/>
      <c r="BLS313" s="80"/>
      <c r="BLT313" s="80"/>
      <c r="BLU313" s="80"/>
      <c r="BLV313" s="80"/>
      <c r="BLW313" s="80"/>
      <c r="BLX313" s="80"/>
      <c r="BLY313" s="80"/>
      <c r="BLZ313" s="80"/>
      <c r="BMA313" s="80"/>
      <c r="BMB313" s="80"/>
      <c r="BMC313" s="80"/>
      <c r="BMD313" s="80"/>
      <c r="BME313" s="80"/>
      <c r="BMF313" s="80"/>
      <c r="BMG313" s="80"/>
      <c r="BMH313" s="80"/>
      <c r="BMI313" s="80"/>
      <c r="BMJ313" s="80"/>
      <c r="BMK313" s="80"/>
      <c r="BML313" s="80"/>
      <c r="BMM313" s="80"/>
      <c r="BMN313" s="80"/>
      <c r="BMO313" s="80"/>
      <c r="BMP313" s="80"/>
      <c r="BMQ313" s="80"/>
      <c r="BMR313" s="80"/>
      <c r="BMS313" s="80"/>
      <c r="BMT313" s="80"/>
      <c r="BMU313" s="80"/>
      <c r="BMV313" s="80"/>
      <c r="BMW313" s="80"/>
      <c r="BMX313" s="80"/>
      <c r="BMY313" s="80"/>
      <c r="BMZ313" s="80"/>
      <c r="BNA313" s="80"/>
      <c r="BNB313" s="80"/>
      <c r="BNC313" s="80"/>
      <c r="BND313" s="80"/>
      <c r="BNE313" s="80"/>
      <c r="BNF313" s="80"/>
      <c r="BNG313" s="80"/>
      <c r="BNH313" s="80"/>
      <c r="BNI313" s="80"/>
      <c r="BNJ313" s="80"/>
      <c r="BNK313" s="80"/>
      <c r="BNL313" s="80"/>
      <c r="BNM313" s="80"/>
      <c r="BNN313" s="80"/>
      <c r="BNO313" s="80"/>
      <c r="BNP313" s="80"/>
      <c r="BNQ313" s="80"/>
      <c r="BNR313" s="80"/>
      <c r="BNS313" s="80"/>
      <c r="BNT313" s="80"/>
      <c r="BNU313" s="80"/>
      <c r="BNV313" s="80"/>
      <c r="BNW313" s="80"/>
      <c r="BNX313" s="80"/>
      <c r="BNY313" s="80"/>
      <c r="BNZ313" s="80"/>
      <c r="BOA313" s="80"/>
      <c r="BOB313" s="80"/>
      <c r="BOC313" s="80"/>
      <c r="BOD313" s="80"/>
      <c r="BOE313" s="80"/>
      <c r="BOF313" s="80"/>
      <c r="BOG313" s="80"/>
      <c r="BOH313" s="80"/>
      <c r="BOI313" s="80"/>
      <c r="BOJ313" s="80"/>
      <c r="BOK313" s="80"/>
      <c r="BOL313" s="80"/>
      <c r="BOM313" s="80"/>
      <c r="BON313" s="80"/>
      <c r="BOO313" s="80"/>
      <c r="BOP313" s="80"/>
      <c r="BOQ313" s="80"/>
      <c r="BOR313" s="80"/>
      <c r="BOS313" s="80"/>
      <c r="BOT313" s="80"/>
      <c r="BOU313" s="80"/>
      <c r="BOV313" s="80"/>
      <c r="BOW313" s="80"/>
      <c r="BOX313" s="80"/>
      <c r="BOY313" s="80"/>
      <c r="BOZ313" s="80"/>
      <c r="BPA313" s="80"/>
      <c r="BPB313" s="80"/>
      <c r="BPC313" s="80"/>
      <c r="BPD313" s="80"/>
      <c r="BPE313" s="80"/>
      <c r="BPF313" s="80"/>
      <c r="BPG313" s="80"/>
      <c r="BPH313" s="80"/>
      <c r="BPI313" s="80"/>
      <c r="BPJ313" s="80"/>
      <c r="BPK313" s="80"/>
      <c r="BPL313" s="80"/>
      <c r="BPM313" s="80"/>
      <c r="BPN313" s="80"/>
      <c r="BPO313" s="80"/>
      <c r="BPP313" s="80"/>
      <c r="BPQ313" s="80"/>
      <c r="BPR313" s="80"/>
      <c r="BPS313" s="80"/>
      <c r="BPT313" s="80"/>
      <c r="BPU313" s="80"/>
      <c r="BPV313" s="80"/>
      <c r="BPW313" s="80"/>
      <c r="BPX313" s="80"/>
      <c r="BPY313" s="80"/>
      <c r="BPZ313" s="80"/>
      <c r="BQA313" s="80"/>
      <c r="BQB313" s="80"/>
      <c r="BQC313" s="80"/>
      <c r="BQD313" s="80"/>
      <c r="BQE313" s="80"/>
      <c r="BQF313" s="80"/>
      <c r="BQG313" s="80"/>
      <c r="BQH313" s="80"/>
      <c r="BQI313" s="80"/>
      <c r="BQJ313" s="80"/>
      <c r="BQK313" s="80"/>
      <c r="BQL313" s="80"/>
      <c r="BQM313" s="80"/>
      <c r="BQN313" s="80"/>
      <c r="BQO313" s="80"/>
      <c r="BQP313" s="80"/>
      <c r="BQQ313" s="80"/>
      <c r="BQR313" s="80"/>
      <c r="BQS313" s="80"/>
      <c r="BQT313" s="80"/>
      <c r="BQU313" s="80"/>
      <c r="BQV313" s="80"/>
      <c r="BQW313" s="80"/>
      <c r="BQX313" s="80"/>
      <c r="BQY313" s="80"/>
      <c r="BQZ313" s="80"/>
      <c r="BRA313" s="80"/>
      <c r="BRB313" s="80"/>
      <c r="BRC313" s="80"/>
      <c r="BRD313" s="80"/>
      <c r="BRE313" s="80"/>
      <c r="BRF313" s="80"/>
      <c r="BRG313" s="80"/>
      <c r="BRH313" s="80"/>
      <c r="BRI313" s="80"/>
      <c r="BRJ313" s="80"/>
      <c r="BRK313" s="80"/>
      <c r="BRL313" s="80"/>
      <c r="BRM313" s="80"/>
      <c r="BRN313" s="80"/>
      <c r="BRO313" s="80"/>
      <c r="BRP313" s="80"/>
      <c r="BRQ313" s="80"/>
      <c r="BRR313" s="80"/>
      <c r="BRS313" s="80"/>
      <c r="BRT313" s="80"/>
      <c r="BRU313" s="80"/>
      <c r="BRV313" s="80"/>
      <c r="BRW313" s="80"/>
      <c r="BRX313" s="80"/>
      <c r="BRY313" s="80"/>
      <c r="BRZ313" s="80"/>
      <c r="BSA313" s="80"/>
      <c r="BSB313" s="80"/>
      <c r="BSC313" s="80"/>
      <c r="BSD313" s="80"/>
      <c r="BSE313" s="80"/>
      <c r="BSF313" s="80"/>
      <c r="BSG313" s="80"/>
      <c r="BSH313" s="80"/>
      <c r="BSI313" s="80"/>
      <c r="BSJ313" s="80"/>
      <c r="BSK313" s="80"/>
      <c r="BSL313" s="80"/>
      <c r="BSM313" s="80"/>
      <c r="BSN313" s="80"/>
      <c r="BSO313" s="80"/>
      <c r="BSP313" s="80"/>
      <c r="BSQ313" s="80"/>
      <c r="BSR313" s="80"/>
      <c r="BSS313" s="80"/>
      <c r="BST313" s="80"/>
      <c r="BSU313" s="80"/>
      <c r="BSV313" s="80"/>
      <c r="BSW313" s="80"/>
      <c r="BSX313" s="80"/>
      <c r="BSY313" s="80"/>
      <c r="BSZ313" s="80"/>
      <c r="BTA313" s="80"/>
      <c r="BTB313" s="80"/>
      <c r="BTC313" s="80"/>
      <c r="BTD313" s="80"/>
      <c r="BTE313" s="80"/>
      <c r="BTF313" s="80"/>
      <c r="BTG313" s="80"/>
      <c r="BTH313" s="80"/>
      <c r="BTI313" s="80"/>
      <c r="BTJ313" s="80"/>
      <c r="BTK313" s="80"/>
      <c r="BTL313" s="80"/>
      <c r="BTM313" s="80"/>
      <c r="BTN313" s="80"/>
      <c r="BTO313" s="80"/>
      <c r="BTP313" s="80"/>
      <c r="BTQ313" s="80"/>
      <c r="BTR313" s="80"/>
      <c r="BTS313" s="80"/>
      <c r="BTT313" s="80"/>
      <c r="BTU313" s="80"/>
      <c r="BTV313" s="80"/>
      <c r="BTW313" s="80"/>
      <c r="BTX313" s="80"/>
      <c r="BTY313" s="80"/>
      <c r="BTZ313" s="80"/>
      <c r="BUA313" s="80"/>
      <c r="BUB313" s="80"/>
      <c r="BUC313" s="80"/>
      <c r="BUD313" s="80"/>
      <c r="BUE313" s="80"/>
      <c r="BUF313" s="80"/>
      <c r="BUG313" s="80"/>
      <c r="BUH313" s="80"/>
      <c r="BUI313" s="80"/>
      <c r="BUJ313" s="80"/>
      <c r="BUK313" s="80"/>
      <c r="BUL313" s="80"/>
      <c r="BUM313" s="80"/>
      <c r="BUN313" s="80"/>
      <c r="BUO313" s="80"/>
      <c r="BUP313" s="80"/>
      <c r="BUQ313" s="80"/>
      <c r="BUR313" s="80"/>
      <c r="BUS313" s="80"/>
      <c r="BUT313" s="80"/>
      <c r="BUU313" s="80"/>
      <c r="BUV313" s="80"/>
      <c r="BUW313" s="80"/>
      <c r="BUX313" s="80"/>
      <c r="BUY313" s="80"/>
      <c r="BUZ313" s="80"/>
      <c r="BVA313" s="80"/>
      <c r="BVB313" s="80"/>
      <c r="BVC313" s="80"/>
      <c r="BVD313" s="80"/>
      <c r="BVE313" s="80"/>
      <c r="BVF313" s="80"/>
      <c r="BVG313" s="80"/>
      <c r="BVH313" s="80"/>
      <c r="BVI313" s="80"/>
      <c r="BVJ313" s="80"/>
      <c r="BVK313" s="80"/>
      <c r="BVL313" s="80"/>
      <c r="BVM313" s="80"/>
      <c r="BVN313" s="80"/>
      <c r="BVO313" s="80"/>
      <c r="BVP313" s="80"/>
      <c r="BVQ313" s="80"/>
      <c r="BVR313" s="80"/>
      <c r="BVS313" s="80"/>
      <c r="BVT313" s="80"/>
      <c r="BVU313" s="80"/>
      <c r="BVV313" s="80"/>
      <c r="BVW313" s="80"/>
      <c r="BVX313" s="80"/>
      <c r="BVY313" s="80"/>
      <c r="BVZ313" s="80"/>
      <c r="BWA313" s="80"/>
      <c r="BWB313" s="80"/>
      <c r="BWC313" s="80"/>
      <c r="BWD313" s="80"/>
      <c r="BWE313" s="80"/>
      <c r="BWF313" s="80"/>
      <c r="BWG313" s="80"/>
      <c r="BWH313" s="80"/>
      <c r="BWI313" s="80"/>
      <c r="BWJ313" s="80"/>
      <c r="BWK313" s="80"/>
      <c r="BWL313" s="80"/>
      <c r="BWM313" s="80"/>
      <c r="BWN313" s="80"/>
      <c r="BWO313" s="80"/>
      <c r="BWP313" s="80"/>
      <c r="BWQ313" s="80"/>
      <c r="BWR313" s="80"/>
      <c r="BWS313" s="80"/>
      <c r="BWT313" s="80"/>
      <c r="BWU313" s="80"/>
      <c r="BWV313" s="80"/>
      <c r="BWW313" s="80"/>
      <c r="BWX313" s="80"/>
      <c r="BWY313" s="80"/>
      <c r="BWZ313" s="80"/>
      <c r="BXA313" s="80"/>
      <c r="BXB313" s="80"/>
      <c r="BXC313" s="80"/>
      <c r="BXD313" s="80"/>
      <c r="BXE313" s="80"/>
      <c r="BXF313" s="80"/>
      <c r="BXG313" s="80"/>
      <c r="BXH313" s="80"/>
      <c r="BXI313" s="80"/>
      <c r="BXJ313" s="80"/>
      <c r="BXK313" s="80"/>
      <c r="BXL313" s="80"/>
      <c r="BXM313" s="80"/>
      <c r="BXN313" s="80"/>
      <c r="BXO313" s="80"/>
      <c r="BXP313" s="80"/>
      <c r="BXQ313" s="80"/>
      <c r="BXR313" s="80"/>
      <c r="BXS313" s="80"/>
      <c r="BXT313" s="80"/>
      <c r="BXU313" s="80"/>
      <c r="BXV313" s="80"/>
      <c r="BXW313" s="80"/>
      <c r="BXX313" s="80"/>
      <c r="BXY313" s="80"/>
      <c r="BXZ313" s="80"/>
      <c r="BYA313" s="80"/>
      <c r="BYB313" s="80"/>
      <c r="BYC313" s="80"/>
      <c r="BYD313" s="80"/>
      <c r="BYE313" s="80"/>
      <c r="BYF313" s="80"/>
      <c r="BYG313" s="80"/>
      <c r="BYH313" s="80"/>
      <c r="BYI313" s="80"/>
      <c r="BYJ313" s="80"/>
      <c r="BYK313" s="80"/>
      <c r="BYL313" s="80"/>
      <c r="BYM313" s="80"/>
      <c r="BYN313" s="80"/>
      <c r="BYO313" s="80"/>
      <c r="BYP313" s="80"/>
      <c r="BYQ313" s="80"/>
      <c r="BYR313" s="80"/>
      <c r="BYS313" s="80"/>
      <c r="BYT313" s="80"/>
      <c r="BYU313" s="80"/>
      <c r="BYV313" s="80"/>
      <c r="BYW313" s="80"/>
      <c r="BYX313" s="80"/>
      <c r="BYY313" s="80"/>
      <c r="BYZ313" s="80"/>
      <c r="BZA313" s="80"/>
      <c r="BZB313" s="80"/>
      <c r="BZC313" s="80"/>
      <c r="BZD313" s="80"/>
      <c r="BZE313" s="80"/>
      <c r="BZF313" s="80"/>
      <c r="BZG313" s="80"/>
      <c r="BZH313" s="80"/>
      <c r="BZI313" s="80"/>
      <c r="BZJ313" s="80"/>
      <c r="BZK313" s="80"/>
      <c r="BZL313" s="80"/>
      <c r="BZM313" s="80"/>
      <c r="BZN313" s="80"/>
      <c r="BZO313" s="80"/>
      <c r="BZP313" s="80"/>
      <c r="BZQ313" s="80"/>
      <c r="BZR313" s="80"/>
      <c r="BZS313" s="80"/>
      <c r="BZT313" s="80"/>
      <c r="BZU313" s="80"/>
      <c r="BZV313" s="80"/>
      <c r="BZW313" s="80"/>
      <c r="BZX313" s="80"/>
      <c r="BZY313" s="80"/>
      <c r="BZZ313" s="80"/>
      <c r="CAA313" s="80"/>
      <c r="CAB313" s="80"/>
      <c r="CAC313" s="80"/>
      <c r="CAD313" s="80"/>
      <c r="CAE313" s="80"/>
      <c r="CAF313" s="80"/>
      <c r="CAG313" s="80"/>
      <c r="CAH313" s="80"/>
      <c r="CAI313" s="80"/>
      <c r="CAJ313" s="80"/>
      <c r="CAK313" s="80"/>
      <c r="CAL313" s="80"/>
      <c r="CAM313" s="80"/>
      <c r="CAN313" s="80"/>
      <c r="CAO313" s="80"/>
      <c r="CAP313" s="80"/>
      <c r="CAQ313" s="80"/>
      <c r="CAR313" s="80"/>
      <c r="CAS313" s="80"/>
      <c r="CAT313" s="80"/>
      <c r="CAU313" s="80"/>
      <c r="CAV313" s="80"/>
      <c r="CAW313" s="80"/>
      <c r="CAX313" s="80"/>
      <c r="CAY313" s="80"/>
      <c r="CAZ313" s="80"/>
      <c r="CBA313" s="80"/>
      <c r="CBB313" s="80"/>
      <c r="CBC313" s="80"/>
      <c r="CBD313" s="80"/>
      <c r="CBE313" s="80"/>
      <c r="CBF313" s="80"/>
      <c r="CBG313" s="80"/>
      <c r="CBH313" s="80"/>
      <c r="CBI313" s="80"/>
      <c r="CBJ313" s="80"/>
      <c r="CBK313" s="80"/>
      <c r="CBL313" s="80"/>
      <c r="CBM313" s="80"/>
      <c r="CBN313" s="80"/>
      <c r="CBO313" s="80"/>
      <c r="CBP313" s="80"/>
      <c r="CBQ313" s="80"/>
      <c r="CBR313" s="80"/>
      <c r="CBS313" s="80"/>
      <c r="CBT313" s="80"/>
      <c r="CBU313" s="80"/>
      <c r="CBV313" s="80"/>
      <c r="CBW313" s="80"/>
      <c r="CBX313" s="80"/>
      <c r="CBY313" s="80"/>
      <c r="CBZ313" s="80"/>
      <c r="CCA313" s="80"/>
      <c r="CCB313" s="80"/>
      <c r="CCC313" s="80"/>
      <c r="CCD313" s="80"/>
      <c r="CCE313" s="80"/>
      <c r="CCF313" s="80"/>
      <c r="CCG313" s="80"/>
      <c r="CCH313" s="80"/>
      <c r="CCI313" s="80"/>
      <c r="CCJ313" s="80"/>
      <c r="CCK313" s="80"/>
      <c r="CCL313" s="80"/>
      <c r="CCM313" s="80"/>
      <c r="CCN313" s="80"/>
      <c r="CCO313" s="80"/>
      <c r="CCP313" s="80"/>
      <c r="CCQ313" s="80"/>
      <c r="CCR313" s="80"/>
      <c r="CCS313" s="80"/>
      <c r="CCT313" s="80"/>
      <c r="CCU313" s="80"/>
      <c r="CCV313" s="80"/>
      <c r="CCW313" s="80"/>
      <c r="CCX313" s="80"/>
      <c r="CCY313" s="80"/>
      <c r="CCZ313" s="80"/>
      <c r="CDA313" s="80"/>
      <c r="CDB313" s="80"/>
      <c r="CDC313" s="80"/>
      <c r="CDD313" s="80"/>
      <c r="CDE313" s="80"/>
      <c r="CDF313" s="80"/>
      <c r="CDG313" s="80"/>
      <c r="CDH313" s="80"/>
      <c r="CDI313" s="80"/>
      <c r="CDJ313" s="80"/>
      <c r="CDK313" s="80"/>
      <c r="CDL313" s="80"/>
      <c r="CDM313" s="80"/>
      <c r="CDN313" s="80"/>
      <c r="CDO313" s="80"/>
      <c r="CDP313" s="80"/>
      <c r="CDQ313" s="80"/>
      <c r="CDR313" s="80"/>
      <c r="CDS313" s="80"/>
      <c r="CDT313" s="80"/>
      <c r="CDU313" s="80"/>
      <c r="CDV313" s="80"/>
      <c r="CDW313" s="80"/>
      <c r="CDX313" s="80"/>
      <c r="CDY313" s="80"/>
      <c r="CDZ313" s="80"/>
      <c r="CEA313" s="80"/>
      <c r="CEB313" s="80"/>
      <c r="CEC313" s="80"/>
      <c r="CED313" s="80"/>
      <c r="CEE313" s="80"/>
      <c r="CEF313" s="80"/>
      <c r="CEG313" s="80"/>
      <c r="CEH313" s="80"/>
      <c r="CEI313" s="80"/>
      <c r="CEJ313" s="80"/>
      <c r="CEK313" s="80"/>
      <c r="CEL313" s="80"/>
      <c r="CEM313" s="80"/>
      <c r="CEN313" s="80"/>
      <c r="CEO313" s="80"/>
      <c r="CEP313" s="80"/>
      <c r="CEQ313" s="80"/>
      <c r="CER313" s="80"/>
      <c r="CES313" s="80"/>
      <c r="CET313" s="80"/>
      <c r="CEU313" s="80"/>
      <c r="CEV313" s="80"/>
      <c r="CEW313" s="80"/>
      <c r="CEX313" s="80"/>
      <c r="CEY313" s="80"/>
      <c r="CEZ313" s="80"/>
      <c r="CFA313" s="80"/>
      <c r="CFB313" s="80"/>
      <c r="CFC313" s="80"/>
      <c r="CFD313" s="80"/>
      <c r="CFE313" s="80"/>
      <c r="CFF313" s="80"/>
      <c r="CFG313" s="80"/>
      <c r="CFH313" s="80"/>
      <c r="CFI313" s="80"/>
      <c r="CFJ313" s="80"/>
      <c r="CFK313" s="80"/>
      <c r="CFL313" s="80"/>
      <c r="CFM313" s="80"/>
      <c r="CFN313" s="80"/>
      <c r="CFO313" s="80"/>
      <c r="CFP313" s="80"/>
      <c r="CFQ313" s="80"/>
      <c r="CFR313" s="80"/>
      <c r="CFS313" s="80"/>
      <c r="CFT313" s="80"/>
      <c r="CFU313" s="80"/>
      <c r="CFV313" s="80"/>
      <c r="CFW313" s="80"/>
      <c r="CFX313" s="80"/>
      <c r="CFY313" s="80"/>
      <c r="CFZ313" s="80"/>
      <c r="CGA313" s="80"/>
      <c r="CGB313" s="80"/>
      <c r="CGC313" s="80"/>
      <c r="CGD313" s="80"/>
      <c r="CGE313" s="80"/>
      <c r="CGF313" s="80"/>
      <c r="CGG313" s="80"/>
      <c r="CGH313" s="80"/>
      <c r="CGI313" s="80"/>
      <c r="CGJ313" s="80"/>
      <c r="CGK313" s="80"/>
      <c r="CGL313" s="80"/>
      <c r="CGM313" s="80"/>
      <c r="CGN313" s="80"/>
      <c r="CGO313" s="80"/>
      <c r="CGP313" s="80"/>
      <c r="CGQ313" s="80"/>
      <c r="CGR313" s="80"/>
      <c r="CGS313" s="80"/>
      <c r="CGT313" s="80"/>
      <c r="CGU313" s="80"/>
      <c r="CGV313" s="80"/>
      <c r="CGW313" s="80"/>
      <c r="CGX313" s="80"/>
      <c r="CGY313" s="80"/>
      <c r="CGZ313" s="80"/>
      <c r="CHA313" s="80"/>
      <c r="CHB313" s="80"/>
      <c r="CHC313" s="80"/>
      <c r="CHD313" s="80"/>
      <c r="CHE313" s="80"/>
      <c r="CHF313" s="80"/>
      <c r="CHG313" s="80"/>
      <c r="CHH313" s="80"/>
      <c r="CHI313" s="80"/>
      <c r="CHJ313" s="80"/>
      <c r="CHK313" s="80"/>
      <c r="CHL313" s="80"/>
      <c r="CHM313" s="80"/>
      <c r="CHN313" s="80"/>
      <c r="CHO313" s="80"/>
      <c r="CHP313" s="80"/>
      <c r="CHQ313" s="80"/>
      <c r="CHR313" s="80"/>
      <c r="CHS313" s="80"/>
      <c r="CHT313" s="80"/>
      <c r="CHU313" s="80"/>
      <c r="CHV313" s="80"/>
      <c r="CHW313" s="80"/>
      <c r="CHX313" s="80"/>
      <c r="CHY313" s="80"/>
      <c r="CHZ313" s="80"/>
      <c r="CIA313" s="80"/>
      <c r="CIB313" s="80"/>
      <c r="CIC313" s="80"/>
      <c r="CID313" s="80"/>
      <c r="CIE313" s="80"/>
      <c r="CIF313" s="80"/>
      <c r="CIG313" s="80"/>
      <c r="CIH313" s="80"/>
      <c r="CII313" s="80"/>
      <c r="CIJ313" s="80"/>
      <c r="CIK313" s="80"/>
      <c r="CIL313" s="80"/>
      <c r="CIM313" s="80"/>
      <c r="CIN313" s="80"/>
      <c r="CIO313" s="80"/>
      <c r="CIP313" s="80"/>
      <c r="CIQ313" s="80"/>
      <c r="CIR313" s="80"/>
      <c r="CIS313" s="80"/>
      <c r="CIT313" s="80"/>
      <c r="CIU313" s="80"/>
      <c r="CIV313" s="80"/>
      <c r="CIW313" s="80"/>
      <c r="CIX313" s="80"/>
      <c r="CIY313" s="80"/>
      <c r="CIZ313" s="80"/>
      <c r="CJA313" s="80"/>
      <c r="CJB313" s="80"/>
      <c r="CJC313" s="80"/>
      <c r="CJD313" s="80"/>
      <c r="CJE313" s="80"/>
      <c r="CJF313" s="80"/>
      <c r="CJG313" s="80"/>
      <c r="CJH313" s="80"/>
      <c r="CJI313" s="80"/>
      <c r="CJJ313" s="80"/>
      <c r="CJK313" s="80"/>
      <c r="CJL313" s="80"/>
      <c r="CJM313" s="80"/>
      <c r="CJN313" s="80"/>
      <c r="CJO313" s="80"/>
      <c r="CJP313" s="80"/>
      <c r="CJQ313" s="80"/>
      <c r="CJR313" s="80"/>
      <c r="CJS313" s="80"/>
      <c r="CJT313" s="80"/>
      <c r="CJU313" s="80"/>
      <c r="CJV313" s="80"/>
      <c r="CJW313" s="80"/>
      <c r="CJX313" s="80"/>
      <c r="CJY313" s="80"/>
      <c r="CJZ313" s="80"/>
      <c r="CKA313" s="80"/>
      <c r="CKB313" s="80"/>
      <c r="CKC313" s="80"/>
      <c r="CKD313" s="80"/>
      <c r="CKE313" s="80"/>
      <c r="CKF313" s="80"/>
      <c r="CKG313" s="80"/>
      <c r="CKH313" s="80"/>
      <c r="CKI313" s="80"/>
      <c r="CKJ313" s="80"/>
      <c r="CKK313" s="80"/>
      <c r="CKL313" s="80"/>
      <c r="CKM313" s="80"/>
      <c r="CKN313" s="80"/>
      <c r="CKO313" s="80"/>
      <c r="CKP313" s="80"/>
      <c r="CKQ313" s="80"/>
      <c r="CKR313" s="80"/>
      <c r="CKS313" s="80"/>
      <c r="CKT313" s="80"/>
      <c r="CKU313" s="80"/>
      <c r="CKV313" s="80"/>
      <c r="CKW313" s="80"/>
      <c r="CKX313" s="80"/>
      <c r="CKY313" s="80"/>
      <c r="CKZ313" s="80"/>
      <c r="CLA313" s="80"/>
      <c r="CLB313" s="80"/>
      <c r="CLC313" s="80"/>
      <c r="CLD313" s="80"/>
      <c r="CLE313" s="80"/>
      <c r="CLF313" s="80"/>
      <c r="CLG313" s="80"/>
      <c r="CLH313" s="80"/>
      <c r="CLI313" s="80"/>
      <c r="CLJ313" s="80"/>
      <c r="CLK313" s="80"/>
      <c r="CLL313" s="80"/>
      <c r="CLM313" s="80"/>
      <c r="CLN313" s="80"/>
      <c r="CLO313" s="80"/>
      <c r="CLP313" s="80"/>
      <c r="CLQ313" s="80"/>
      <c r="CLR313" s="80"/>
      <c r="CLS313" s="80"/>
      <c r="CLT313" s="80"/>
      <c r="CLU313" s="80"/>
      <c r="CLV313" s="80"/>
      <c r="CLW313" s="80"/>
      <c r="CLX313" s="80"/>
      <c r="CLY313" s="80"/>
      <c r="CLZ313" s="80"/>
      <c r="CMA313" s="80"/>
      <c r="CMB313" s="80"/>
      <c r="CMC313" s="80"/>
      <c r="CMD313" s="80"/>
      <c r="CME313" s="80"/>
      <c r="CMF313" s="80"/>
      <c r="CMG313" s="80"/>
      <c r="CMH313" s="80"/>
      <c r="CMI313" s="80"/>
      <c r="CMJ313" s="80"/>
      <c r="CMK313" s="80"/>
      <c r="CML313" s="80"/>
      <c r="CMM313" s="80"/>
      <c r="CMN313" s="80"/>
      <c r="CMO313" s="80"/>
      <c r="CMP313" s="80"/>
      <c r="CMQ313" s="80"/>
      <c r="CMR313" s="80"/>
      <c r="CMS313" s="80"/>
      <c r="CMT313" s="80"/>
      <c r="CMU313" s="80"/>
      <c r="CMV313" s="80"/>
      <c r="CMW313" s="80"/>
      <c r="CMX313" s="80"/>
      <c r="CMY313" s="80"/>
      <c r="CMZ313" s="80"/>
      <c r="CNA313" s="80"/>
      <c r="CNB313" s="80"/>
      <c r="CNC313" s="80"/>
      <c r="CND313" s="80"/>
      <c r="CNE313" s="80"/>
      <c r="CNF313" s="80"/>
      <c r="CNG313" s="80"/>
      <c r="CNH313" s="80"/>
      <c r="CNI313" s="80"/>
      <c r="CNJ313" s="80"/>
      <c r="CNK313" s="80"/>
      <c r="CNL313" s="80"/>
      <c r="CNM313" s="80"/>
      <c r="CNN313" s="80"/>
      <c r="CNO313" s="80"/>
      <c r="CNP313" s="80"/>
      <c r="CNQ313" s="80"/>
      <c r="CNR313" s="80"/>
      <c r="CNS313" s="80"/>
      <c r="CNT313" s="80"/>
      <c r="CNU313" s="80"/>
      <c r="CNV313" s="80"/>
      <c r="CNW313" s="80"/>
      <c r="CNX313" s="80"/>
      <c r="CNY313" s="80"/>
      <c r="CNZ313" s="80"/>
      <c r="COA313" s="80"/>
      <c r="COB313" s="80"/>
      <c r="COC313" s="80"/>
      <c r="COD313" s="80"/>
      <c r="COE313" s="80"/>
      <c r="COF313" s="80"/>
      <c r="COG313" s="80"/>
      <c r="COH313" s="80"/>
      <c r="COI313" s="80"/>
      <c r="COJ313" s="80"/>
      <c r="COK313" s="80"/>
      <c r="COL313" s="80"/>
      <c r="COM313" s="80"/>
      <c r="CON313" s="80"/>
      <c r="COO313" s="80"/>
      <c r="COP313" s="80"/>
      <c r="COQ313" s="80"/>
      <c r="COR313" s="80"/>
      <c r="COS313" s="80"/>
      <c r="COT313" s="80"/>
      <c r="COU313" s="80"/>
      <c r="COV313" s="80"/>
      <c r="COW313" s="80"/>
      <c r="COX313" s="80"/>
      <c r="COY313" s="80"/>
      <c r="COZ313" s="80"/>
      <c r="CPA313" s="80"/>
      <c r="CPB313" s="80"/>
      <c r="CPC313" s="80"/>
      <c r="CPD313" s="80"/>
      <c r="CPE313" s="80"/>
      <c r="CPF313" s="80"/>
      <c r="CPG313" s="80"/>
      <c r="CPH313" s="80"/>
      <c r="CPI313" s="80"/>
      <c r="CPJ313" s="80"/>
      <c r="CPK313" s="80"/>
      <c r="CPL313" s="80"/>
      <c r="CPM313" s="80"/>
      <c r="CPN313" s="80"/>
      <c r="CPO313" s="80"/>
      <c r="CPP313" s="80"/>
      <c r="CPQ313" s="80"/>
      <c r="CPR313" s="80"/>
      <c r="CPS313" s="80"/>
      <c r="CPT313" s="80"/>
      <c r="CPU313" s="80"/>
      <c r="CPV313" s="80"/>
      <c r="CPW313" s="80"/>
      <c r="CPX313" s="80"/>
      <c r="CPY313" s="80"/>
      <c r="CPZ313" s="80"/>
      <c r="CQA313" s="80"/>
      <c r="CQB313" s="80"/>
      <c r="CQC313" s="80"/>
      <c r="CQD313" s="80"/>
      <c r="CQE313" s="80"/>
      <c r="CQF313" s="80"/>
      <c r="CQG313" s="80"/>
      <c r="CQH313" s="80"/>
      <c r="CQI313" s="80"/>
      <c r="CQJ313" s="80"/>
      <c r="CQK313" s="80"/>
      <c r="CQL313" s="80"/>
      <c r="CQM313" s="80"/>
      <c r="CQN313" s="80"/>
      <c r="CQO313" s="80"/>
      <c r="CQP313" s="80"/>
      <c r="CQQ313" s="80"/>
      <c r="CQR313" s="80"/>
      <c r="CQS313" s="80"/>
      <c r="CQT313" s="80"/>
      <c r="CQU313" s="80"/>
      <c r="CQV313" s="80"/>
      <c r="CQW313" s="80"/>
      <c r="CQX313" s="80"/>
      <c r="CQY313" s="80"/>
      <c r="CQZ313" s="80"/>
      <c r="CRA313" s="80"/>
      <c r="CRB313" s="80"/>
      <c r="CRC313" s="80"/>
      <c r="CRD313" s="80"/>
      <c r="CRE313" s="80"/>
      <c r="CRF313" s="80"/>
      <c r="CRG313" s="80"/>
      <c r="CRH313" s="80"/>
      <c r="CRI313" s="80"/>
      <c r="CRJ313" s="80"/>
      <c r="CRK313" s="80"/>
      <c r="CRL313" s="80"/>
      <c r="CRM313" s="80"/>
      <c r="CRN313" s="80"/>
      <c r="CRO313" s="80"/>
      <c r="CRP313" s="80"/>
      <c r="CRQ313" s="80"/>
      <c r="CRR313" s="80"/>
      <c r="CRS313" s="80"/>
      <c r="CRT313" s="80"/>
      <c r="CRU313" s="80"/>
      <c r="CRV313" s="80"/>
      <c r="CRW313" s="80"/>
      <c r="CRX313" s="80"/>
      <c r="CRY313" s="80"/>
      <c r="CRZ313" s="80"/>
      <c r="CSA313" s="80"/>
      <c r="CSB313" s="80"/>
      <c r="CSC313" s="80"/>
      <c r="CSD313" s="80"/>
      <c r="CSE313" s="80"/>
      <c r="CSF313" s="80"/>
      <c r="CSG313" s="80"/>
      <c r="CSH313" s="80"/>
      <c r="CSI313" s="80"/>
      <c r="CSJ313" s="80"/>
      <c r="CSK313" s="80"/>
      <c r="CSL313" s="80"/>
      <c r="CSM313" s="80"/>
      <c r="CSN313" s="80"/>
      <c r="CSO313" s="80"/>
      <c r="CSP313" s="80"/>
      <c r="CSQ313" s="80"/>
      <c r="CSR313" s="80"/>
      <c r="CSS313" s="80"/>
      <c r="CST313" s="80"/>
      <c r="CSU313" s="80"/>
      <c r="CSV313" s="80"/>
      <c r="CSW313" s="80"/>
      <c r="CSX313" s="80"/>
      <c r="CSY313" s="80"/>
      <c r="CSZ313" s="80"/>
      <c r="CTA313" s="80"/>
      <c r="CTB313" s="80"/>
      <c r="CTC313" s="80"/>
      <c r="CTD313" s="80"/>
      <c r="CTE313" s="80"/>
      <c r="CTF313" s="80"/>
      <c r="CTG313" s="80"/>
      <c r="CTH313" s="80"/>
      <c r="CTI313" s="80"/>
      <c r="CTJ313" s="80"/>
      <c r="CTK313" s="80"/>
      <c r="CTL313" s="80"/>
      <c r="CTM313" s="80"/>
      <c r="CTN313" s="80"/>
      <c r="CTO313" s="80"/>
      <c r="CTP313" s="80"/>
      <c r="CTQ313" s="80"/>
      <c r="CTR313" s="80"/>
      <c r="CTS313" s="80"/>
      <c r="CTT313" s="80"/>
      <c r="CTU313" s="80"/>
      <c r="CTV313" s="80"/>
      <c r="CTW313" s="80"/>
      <c r="CTX313" s="80"/>
      <c r="CTY313" s="80"/>
      <c r="CTZ313" s="80"/>
      <c r="CUA313" s="80"/>
      <c r="CUB313" s="80"/>
      <c r="CUC313" s="80"/>
      <c r="CUD313" s="80"/>
      <c r="CUE313" s="80"/>
      <c r="CUF313" s="80"/>
      <c r="CUG313" s="80"/>
      <c r="CUH313" s="80"/>
      <c r="CUI313" s="80"/>
      <c r="CUJ313" s="80"/>
      <c r="CUK313" s="80"/>
      <c r="CUL313" s="80"/>
      <c r="CUM313" s="80"/>
      <c r="CUN313" s="80"/>
      <c r="CUO313" s="80"/>
      <c r="CUP313" s="80"/>
      <c r="CUQ313" s="80"/>
      <c r="CUR313" s="80"/>
      <c r="CUS313" s="80"/>
      <c r="CUT313" s="80"/>
      <c r="CUU313" s="80"/>
      <c r="CUV313" s="80"/>
      <c r="CUW313" s="80"/>
      <c r="CUX313" s="80"/>
      <c r="CUY313" s="80"/>
      <c r="CUZ313" s="80"/>
      <c r="CVA313" s="80"/>
      <c r="CVB313" s="80"/>
      <c r="CVC313" s="80"/>
      <c r="CVD313" s="80"/>
      <c r="CVE313" s="80"/>
      <c r="CVF313" s="80"/>
      <c r="CVG313" s="80"/>
      <c r="CVH313" s="80"/>
      <c r="CVI313" s="80"/>
      <c r="CVJ313" s="80"/>
      <c r="CVK313" s="80"/>
      <c r="CVL313" s="80"/>
      <c r="CVM313" s="80"/>
      <c r="CVN313" s="80"/>
      <c r="CVO313" s="80"/>
      <c r="CVP313" s="80"/>
      <c r="CVQ313" s="80"/>
      <c r="CVR313" s="80"/>
      <c r="CVS313" s="80"/>
      <c r="CVT313" s="80"/>
      <c r="CVU313" s="80"/>
      <c r="CVV313" s="80"/>
      <c r="CVW313" s="80"/>
      <c r="CVX313" s="80"/>
      <c r="CVY313" s="80"/>
      <c r="CVZ313" s="80"/>
      <c r="CWA313" s="80"/>
      <c r="CWB313" s="80"/>
      <c r="CWC313" s="80"/>
      <c r="CWD313" s="80"/>
      <c r="CWE313" s="80"/>
      <c r="CWF313" s="80"/>
      <c r="CWG313" s="80"/>
      <c r="CWH313" s="80"/>
      <c r="CWI313" s="80"/>
      <c r="CWJ313" s="80"/>
      <c r="CWK313" s="80"/>
      <c r="CWL313" s="80"/>
      <c r="CWM313" s="80"/>
      <c r="CWN313" s="80"/>
      <c r="CWO313" s="80"/>
      <c r="CWP313" s="80"/>
      <c r="CWQ313" s="80"/>
      <c r="CWR313" s="80"/>
      <c r="CWS313" s="80"/>
      <c r="CWT313" s="80"/>
      <c r="CWU313" s="80"/>
      <c r="CWV313" s="80"/>
      <c r="CWW313" s="80"/>
      <c r="CWX313" s="80"/>
      <c r="CWY313" s="80"/>
      <c r="CWZ313" s="80"/>
      <c r="CXA313" s="80"/>
      <c r="CXB313" s="80"/>
      <c r="CXC313" s="80"/>
      <c r="CXD313" s="80"/>
      <c r="CXE313" s="80"/>
      <c r="CXF313" s="80"/>
      <c r="CXG313" s="80"/>
      <c r="CXH313" s="80"/>
      <c r="CXI313" s="80"/>
      <c r="CXJ313" s="80"/>
      <c r="CXK313" s="80"/>
      <c r="CXL313" s="80"/>
      <c r="CXM313" s="80"/>
      <c r="CXN313" s="80"/>
      <c r="CXO313" s="80"/>
      <c r="CXP313" s="80"/>
      <c r="CXQ313" s="80"/>
      <c r="CXR313" s="80"/>
      <c r="CXS313" s="80"/>
      <c r="CXT313" s="80"/>
      <c r="CXU313" s="80"/>
      <c r="CXV313" s="80"/>
      <c r="CXW313" s="80"/>
      <c r="CXX313" s="80"/>
      <c r="CXY313" s="80"/>
      <c r="CXZ313" s="80"/>
      <c r="CYA313" s="80"/>
      <c r="CYB313" s="80"/>
      <c r="CYC313" s="80"/>
      <c r="CYD313" s="80"/>
      <c r="CYE313" s="80"/>
      <c r="CYF313" s="80"/>
      <c r="CYG313" s="80"/>
      <c r="CYH313" s="80"/>
      <c r="CYI313" s="80"/>
      <c r="CYJ313" s="80"/>
      <c r="CYK313" s="80"/>
      <c r="CYL313" s="80"/>
      <c r="CYM313" s="80"/>
      <c r="CYN313" s="80"/>
      <c r="CYO313" s="80"/>
      <c r="CYP313" s="80"/>
      <c r="CYQ313" s="80"/>
      <c r="CYR313" s="80"/>
      <c r="CYS313" s="80"/>
      <c r="CYT313" s="80"/>
      <c r="CYU313" s="80"/>
      <c r="CYV313" s="80"/>
      <c r="CYW313" s="80"/>
      <c r="CYX313" s="80"/>
      <c r="CYY313" s="80"/>
      <c r="CYZ313" s="80"/>
      <c r="CZA313" s="80"/>
      <c r="CZB313" s="80"/>
      <c r="CZC313" s="80"/>
      <c r="CZD313" s="80"/>
      <c r="CZE313" s="80"/>
      <c r="CZF313" s="80"/>
      <c r="CZG313" s="80"/>
      <c r="CZH313" s="80"/>
      <c r="CZI313" s="80"/>
      <c r="CZJ313" s="80"/>
      <c r="CZK313" s="80"/>
      <c r="CZL313" s="80"/>
      <c r="CZM313" s="80"/>
      <c r="CZN313" s="80"/>
      <c r="CZO313" s="80"/>
      <c r="CZP313" s="80"/>
      <c r="CZQ313" s="80"/>
      <c r="CZR313" s="80"/>
      <c r="CZS313" s="80"/>
      <c r="CZT313" s="80"/>
      <c r="CZU313" s="80"/>
      <c r="CZV313" s="80"/>
      <c r="CZW313" s="80"/>
      <c r="CZX313" s="80"/>
      <c r="CZY313" s="80"/>
      <c r="CZZ313" s="80"/>
      <c r="DAA313" s="80"/>
      <c r="DAB313" s="80"/>
      <c r="DAC313" s="80"/>
      <c r="DAD313" s="80"/>
      <c r="DAE313" s="80"/>
      <c r="DAF313" s="80"/>
      <c r="DAG313" s="80"/>
      <c r="DAH313" s="80"/>
      <c r="DAI313" s="80"/>
      <c r="DAJ313" s="80"/>
      <c r="DAK313" s="80"/>
      <c r="DAL313" s="80"/>
      <c r="DAM313" s="80"/>
      <c r="DAN313" s="80"/>
      <c r="DAO313" s="80"/>
      <c r="DAP313" s="80"/>
      <c r="DAQ313" s="80"/>
      <c r="DAR313" s="80"/>
      <c r="DAS313" s="80"/>
      <c r="DAT313" s="80"/>
      <c r="DAU313" s="80"/>
      <c r="DAV313" s="80"/>
      <c r="DAW313" s="80"/>
      <c r="DAX313" s="80"/>
      <c r="DAY313" s="80"/>
      <c r="DAZ313" s="80"/>
      <c r="DBA313" s="80"/>
      <c r="DBB313" s="80"/>
      <c r="DBC313" s="80"/>
      <c r="DBD313" s="80"/>
      <c r="DBE313" s="80"/>
      <c r="DBF313" s="80"/>
      <c r="DBG313" s="80"/>
      <c r="DBH313" s="80"/>
      <c r="DBI313" s="80"/>
      <c r="DBJ313" s="80"/>
      <c r="DBK313" s="80"/>
      <c r="DBL313" s="80"/>
      <c r="DBM313" s="80"/>
      <c r="DBN313" s="80"/>
      <c r="DBO313" s="80"/>
      <c r="DBP313" s="80"/>
      <c r="DBQ313" s="80"/>
      <c r="DBR313" s="80"/>
      <c r="DBS313" s="80"/>
      <c r="DBT313" s="80"/>
      <c r="DBU313" s="80"/>
      <c r="DBV313" s="80"/>
      <c r="DBW313" s="80"/>
      <c r="DBX313" s="80"/>
      <c r="DBY313" s="80"/>
      <c r="DBZ313" s="80"/>
      <c r="DCA313" s="80"/>
      <c r="DCB313" s="80"/>
      <c r="DCC313" s="80"/>
      <c r="DCD313" s="80"/>
      <c r="DCE313" s="80"/>
      <c r="DCF313" s="80"/>
      <c r="DCG313" s="80"/>
      <c r="DCH313" s="80"/>
      <c r="DCI313" s="80"/>
      <c r="DCJ313" s="80"/>
      <c r="DCK313" s="80"/>
      <c r="DCL313" s="80"/>
      <c r="DCM313" s="80"/>
      <c r="DCN313" s="80"/>
      <c r="DCO313" s="80"/>
      <c r="DCP313" s="80"/>
      <c r="DCQ313" s="80"/>
      <c r="DCR313" s="80"/>
      <c r="DCS313" s="80"/>
      <c r="DCT313" s="80"/>
      <c r="DCU313" s="80"/>
      <c r="DCV313" s="80"/>
      <c r="DCW313" s="80"/>
      <c r="DCX313" s="80"/>
      <c r="DCY313" s="80"/>
      <c r="DCZ313" s="80"/>
      <c r="DDA313" s="80"/>
      <c r="DDB313" s="80"/>
      <c r="DDC313" s="80"/>
      <c r="DDD313" s="80"/>
      <c r="DDE313" s="80"/>
      <c r="DDF313" s="80"/>
      <c r="DDG313" s="80"/>
      <c r="DDH313" s="80"/>
      <c r="DDI313" s="80"/>
      <c r="DDJ313" s="80"/>
      <c r="DDK313" s="80"/>
      <c r="DDL313" s="80"/>
      <c r="DDM313" s="80"/>
      <c r="DDN313" s="80"/>
      <c r="DDO313" s="80"/>
      <c r="DDP313" s="80"/>
      <c r="DDQ313" s="80"/>
      <c r="DDR313" s="80"/>
      <c r="DDS313" s="80"/>
      <c r="DDT313" s="80"/>
      <c r="DDU313" s="80"/>
      <c r="DDV313" s="80"/>
      <c r="DDW313" s="80"/>
      <c r="DDX313" s="80"/>
      <c r="DDY313" s="80"/>
      <c r="DDZ313" s="80"/>
      <c r="DEA313" s="80"/>
      <c r="DEB313" s="80"/>
      <c r="DEC313" s="80"/>
      <c r="DED313" s="80"/>
      <c r="DEE313" s="80"/>
      <c r="DEF313" s="80"/>
      <c r="DEG313" s="80"/>
      <c r="DEH313" s="80"/>
      <c r="DEI313" s="80"/>
      <c r="DEJ313" s="80"/>
      <c r="DEK313" s="80"/>
      <c r="DEL313" s="80"/>
      <c r="DEM313" s="80"/>
      <c r="DEN313" s="80"/>
      <c r="DEO313" s="80"/>
      <c r="DEP313" s="80"/>
      <c r="DEQ313" s="80"/>
      <c r="DER313" s="80"/>
      <c r="DES313" s="80"/>
      <c r="DET313" s="80"/>
      <c r="DEU313" s="80"/>
      <c r="DEV313" s="80"/>
      <c r="DEW313" s="80"/>
      <c r="DEX313" s="80"/>
      <c r="DEY313" s="80"/>
      <c r="DEZ313" s="80"/>
      <c r="DFA313" s="80"/>
      <c r="DFB313" s="80"/>
      <c r="DFC313" s="80"/>
      <c r="DFD313" s="80"/>
      <c r="DFE313" s="80"/>
      <c r="DFF313" s="80"/>
      <c r="DFG313" s="80"/>
      <c r="DFH313" s="80"/>
      <c r="DFI313" s="80"/>
      <c r="DFJ313" s="80"/>
      <c r="DFK313" s="80"/>
      <c r="DFL313" s="80"/>
      <c r="DFM313" s="80"/>
      <c r="DFN313" s="80"/>
      <c r="DFO313" s="80"/>
      <c r="DFP313" s="80"/>
      <c r="DFQ313" s="80"/>
      <c r="DFR313" s="80"/>
      <c r="DFS313" s="80"/>
      <c r="DFT313" s="80"/>
      <c r="DFU313" s="80"/>
      <c r="DFV313" s="80"/>
      <c r="DFW313" s="80"/>
      <c r="DFX313" s="80"/>
      <c r="DFY313" s="80"/>
      <c r="DFZ313" s="80"/>
      <c r="DGA313" s="80"/>
      <c r="DGB313" s="80"/>
      <c r="DGC313" s="80"/>
      <c r="DGD313" s="80"/>
      <c r="DGE313" s="80"/>
      <c r="DGF313" s="80"/>
      <c r="DGG313" s="80"/>
      <c r="DGH313" s="80"/>
      <c r="DGI313" s="80"/>
      <c r="DGJ313" s="80"/>
      <c r="DGK313" s="80"/>
      <c r="DGL313" s="80"/>
      <c r="DGM313" s="80"/>
      <c r="DGN313" s="80"/>
      <c r="DGO313" s="80"/>
      <c r="DGP313" s="80"/>
      <c r="DGQ313" s="80"/>
      <c r="DGR313" s="80"/>
      <c r="DGS313" s="80"/>
      <c r="DGT313" s="80"/>
      <c r="DGU313" s="80"/>
      <c r="DGV313" s="80"/>
      <c r="DGW313" s="80"/>
      <c r="DGX313" s="80"/>
      <c r="DGY313" s="80"/>
      <c r="DGZ313" s="80"/>
      <c r="DHA313" s="80"/>
      <c r="DHB313" s="80"/>
      <c r="DHC313" s="80"/>
      <c r="DHD313" s="80"/>
      <c r="DHE313" s="80"/>
      <c r="DHF313" s="80"/>
      <c r="DHG313" s="80"/>
      <c r="DHH313" s="80"/>
      <c r="DHI313" s="80"/>
      <c r="DHJ313" s="80"/>
      <c r="DHK313" s="80"/>
      <c r="DHL313" s="80"/>
      <c r="DHM313" s="80"/>
      <c r="DHN313" s="80"/>
      <c r="DHO313" s="80"/>
      <c r="DHP313" s="80"/>
      <c r="DHQ313" s="80"/>
      <c r="DHR313" s="80"/>
      <c r="DHS313" s="80"/>
      <c r="DHT313" s="80"/>
      <c r="DHU313" s="80"/>
      <c r="DHV313" s="80"/>
      <c r="DHW313" s="80"/>
      <c r="DHX313" s="80"/>
      <c r="DHY313" s="80"/>
      <c r="DHZ313" s="80"/>
      <c r="DIA313" s="80"/>
      <c r="DIB313" s="80"/>
      <c r="DIC313" s="80"/>
      <c r="DID313" s="80"/>
      <c r="DIE313" s="80"/>
      <c r="DIF313" s="80"/>
      <c r="DIG313" s="80"/>
      <c r="DIH313" s="80"/>
      <c r="DII313" s="80"/>
      <c r="DIJ313" s="80"/>
      <c r="DIK313" s="80"/>
      <c r="DIL313" s="80"/>
      <c r="DIM313" s="80"/>
      <c r="DIN313" s="80"/>
      <c r="DIO313" s="80"/>
      <c r="DIP313" s="80"/>
      <c r="DIQ313" s="80"/>
      <c r="DIR313" s="80"/>
      <c r="DIS313" s="80"/>
      <c r="DIT313" s="80"/>
      <c r="DIU313" s="80"/>
      <c r="DIV313" s="80"/>
      <c r="DIW313" s="80"/>
      <c r="DIX313" s="80"/>
      <c r="DIY313" s="80"/>
      <c r="DIZ313" s="80"/>
      <c r="DJA313" s="80"/>
      <c r="DJB313" s="80"/>
      <c r="DJC313" s="80"/>
      <c r="DJD313" s="80"/>
      <c r="DJE313" s="80"/>
      <c r="DJF313" s="80"/>
      <c r="DJG313" s="80"/>
      <c r="DJH313" s="80"/>
      <c r="DJI313" s="80"/>
      <c r="DJJ313" s="80"/>
      <c r="DJK313" s="80"/>
      <c r="DJL313" s="80"/>
      <c r="DJM313" s="80"/>
      <c r="DJN313" s="80"/>
      <c r="DJO313" s="80"/>
      <c r="DJP313" s="80"/>
      <c r="DJQ313" s="80"/>
      <c r="DJR313" s="80"/>
      <c r="DJS313" s="80"/>
      <c r="DJT313" s="80"/>
      <c r="DJU313" s="80"/>
      <c r="DJV313" s="80"/>
      <c r="DJW313" s="80"/>
      <c r="DJX313" s="80"/>
      <c r="DJY313" s="80"/>
      <c r="DJZ313" s="80"/>
      <c r="DKA313" s="80"/>
      <c r="DKB313" s="80"/>
      <c r="DKC313" s="80"/>
      <c r="DKD313" s="80"/>
      <c r="DKE313" s="80"/>
      <c r="DKF313" s="80"/>
      <c r="DKG313" s="80"/>
      <c r="DKH313" s="80"/>
      <c r="DKI313" s="80"/>
      <c r="DKJ313" s="80"/>
      <c r="DKK313" s="80"/>
      <c r="DKL313" s="80"/>
      <c r="DKM313" s="80"/>
      <c r="DKN313" s="80"/>
      <c r="DKO313" s="80"/>
      <c r="DKP313" s="80"/>
      <c r="DKQ313" s="80"/>
      <c r="DKR313" s="80"/>
      <c r="DKS313" s="80"/>
      <c r="DKT313" s="80"/>
      <c r="DKU313" s="80"/>
      <c r="DKV313" s="80"/>
      <c r="DKW313" s="80"/>
      <c r="DKX313" s="80"/>
      <c r="DKY313" s="80"/>
      <c r="DKZ313" s="80"/>
      <c r="DLA313" s="80"/>
      <c r="DLB313" s="80"/>
      <c r="DLC313" s="80"/>
      <c r="DLD313" s="80"/>
      <c r="DLE313" s="80"/>
      <c r="DLF313" s="80"/>
      <c r="DLG313" s="80"/>
      <c r="DLH313" s="80"/>
      <c r="DLI313" s="80"/>
      <c r="DLJ313" s="80"/>
      <c r="DLK313" s="80"/>
      <c r="DLL313" s="80"/>
      <c r="DLM313" s="80"/>
      <c r="DLN313" s="80"/>
      <c r="DLO313" s="80"/>
      <c r="DLP313" s="80"/>
      <c r="DLQ313" s="80"/>
      <c r="DLR313" s="80"/>
      <c r="DLS313" s="80"/>
      <c r="DLT313" s="80"/>
      <c r="DLU313" s="80"/>
      <c r="DLV313" s="80"/>
      <c r="DLW313" s="80"/>
      <c r="DLX313" s="80"/>
      <c r="DLY313" s="80"/>
      <c r="DLZ313" s="80"/>
      <c r="DMA313" s="80"/>
      <c r="DMB313" s="80"/>
      <c r="DMC313" s="80"/>
      <c r="DMD313" s="80"/>
      <c r="DME313" s="80"/>
      <c r="DMF313" s="80"/>
      <c r="DMG313" s="80"/>
      <c r="DMH313" s="80"/>
      <c r="DMI313" s="80"/>
      <c r="DMJ313" s="80"/>
      <c r="DMK313" s="80"/>
      <c r="DML313" s="80"/>
      <c r="DMM313" s="80"/>
      <c r="DMN313" s="80"/>
      <c r="DMO313" s="80"/>
      <c r="DMP313" s="80"/>
      <c r="DMQ313" s="80"/>
      <c r="DMR313" s="80"/>
      <c r="DMS313" s="80"/>
      <c r="DMT313" s="80"/>
      <c r="DMU313" s="80"/>
      <c r="DMV313" s="80"/>
      <c r="DMW313" s="80"/>
      <c r="DMX313" s="80"/>
      <c r="DMY313" s="80"/>
      <c r="DMZ313" s="80"/>
      <c r="DNA313" s="80"/>
      <c r="DNB313" s="80"/>
      <c r="DNC313" s="80"/>
      <c r="DND313" s="80"/>
      <c r="DNE313" s="80"/>
      <c r="DNF313" s="80"/>
      <c r="DNG313" s="80"/>
      <c r="DNH313" s="80"/>
      <c r="DNI313" s="80"/>
      <c r="DNJ313" s="80"/>
      <c r="DNK313" s="80"/>
      <c r="DNL313" s="80"/>
      <c r="DNM313" s="80"/>
      <c r="DNN313" s="80"/>
      <c r="DNO313" s="80"/>
      <c r="DNP313" s="80"/>
      <c r="DNQ313" s="80"/>
      <c r="DNR313" s="80"/>
      <c r="DNS313" s="80"/>
      <c r="DNT313" s="80"/>
      <c r="DNU313" s="80"/>
      <c r="DNV313" s="80"/>
      <c r="DNW313" s="80"/>
      <c r="DNX313" s="80"/>
      <c r="DNY313" s="80"/>
      <c r="DNZ313" s="80"/>
      <c r="DOA313" s="80"/>
      <c r="DOB313" s="80"/>
      <c r="DOC313" s="80"/>
      <c r="DOD313" s="80"/>
      <c r="DOE313" s="80"/>
      <c r="DOF313" s="80"/>
      <c r="DOG313" s="80"/>
      <c r="DOH313" s="80"/>
      <c r="DOI313" s="80"/>
      <c r="DOJ313" s="80"/>
      <c r="DOK313" s="80"/>
      <c r="DOL313" s="80"/>
      <c r="DOM313" s="80"/>
      <c r="DON313" s="80"/>
      <c r="DOO313" s="80"/>
      <c r="DOP313" s="80"/>
      <c r="DOQ313" s="80"/>
      <c r="DOR313" s="80"/>
      <c r="DOS313" s="80"/>
      <c r="DOT313" s="80"/>
      <c r="DOU313" s="80"/>
      <c r="DOV313" s="80"/>
      <c r="DOW313" s="80"/>
      <c r="DOX313" s="80"/>
      <c r="DOY313" s="80"/>
      <c r="DOZ313" s="80"/>
      <c r="DPA313" s="80"/>
      <c r="DPB313" s="80"/>
      <c r="DPC313" s="80"/>
      <c r="DPD313" s="80"/>
      <c r="DPE313" s="80"/>
      <c r="DPF313" s="80"/>
      <c r="DPG313" s="80"/>
      <c r="DPH313" s="80"/>
      <c r="DPI313" s="80"/>
      <c r="DPJ313" s="80"/>
      <c r="DPK313" s="80"/>
      <c r="DPL313" s="80"/>
      <c r="DPM313" s="80"/>
      <c r="DPN313" s="80"/>
      <c r="DPO313" s="80"/>
      <c r="DPP313" s="80"/>
      <c r="DPQ313" s="80"/>
      <c r="DPR313" s="80"/>
      <c r="DPS313" s="80"/>
      <c r="DPT313" s="80"/>
      <c r="DPU313" s="80"/>
      <c r="DPV313" s="80"/>
      <c r="DPW313" s="80"/>
      <c r="DPX313" s="80"/>
      <c r="DPY313" s="80"/>
      <c r="DPZ313" s="80"/>
      <c r="DQA313" s="80"/>
      <c r="DQB313" s="80"/>
      <c r="DQC313" s="80"/>
      <c r="DQD313" s="80"/>
      <c r="DQE313" s="80"/>
      <c r="DQF313" s="80"/>
      <c r="DQG313" s="80"/>
      <c r="DQH313" s="80"/>
      <c r="DQI313" s="80"/>
      <c r="DQJ313" s="80"/>
      <c r="DQK313" s="80"/>
      <c r="DQL313" s="80"/>
      <c r="DQM313" s="80"/>
      <c r="DQN313" s="80"/>
      <c r="DQO313" s="80"/>
      <c r="DQP313" s="80"/>
      <c r="DQQ313" s="80"/>
      <c r="DQR313" s="80"/>
      <c r="DQS313" s="80"/>
      <c r="DQT313" s="80"/>
      <c r="DQU313" s="80"/>
      <c r="DQV313" s="80"/>
      <c r="DQW313" s="80"/>
      <c r="DQX313" s="80"/>
      <c r="DQY313" s="80"/>
      <c r="DQZ313" s="80"/>
      <c r="DRA313" s="80"/>
      <c r="DRB313" s="80"/>
      <c r="DRC313" s="80"/>
      <c r="DRD313" s="80"/>
      <c r="DRE313" s="80"/>
      <c r="DRF313" s="80"/>
      <c r="DRG313" s="80"/>
      <c r="DRH313" s="80"/>
      <c r="DRI313" s="80"/>
      <c r="DRJ313" s="80"/>
      <c r="DRK313" s="80"/>
      <c r="DRL313" s="80"/>
      <c r="DRM313" s="80"/>
      <c r="DRN313" s="80"/>
      <c r="DRO313" s="80"/>
      <c r="DRP313" s="80"/>
      <c r="DRQ313" s="80"/>
      <c r="DRR313" s="80"/>
      <c r="DRS313" s="80"/>
      <c r="DRT313" s="80"/>
      <c r="DRU313" s="80"/>
      <c r="DRV313" s="80"/>
      <c r="DRW313" s="80"/>
      <c r="DRX313" s="80"/>
      <c r="DRY313" s="80"/>
      <c r="DRZ313" s="80"/>
      <c r="DSA313" s="80"/>
      <c r="DSB313" s="80"/>
      <c r="DSC313" s="80"/>
      <c r="DSD313" s="80"/>
      <c r="DSE313" s="80"/>
      <c r="DSF313" s="80"/>
      <c r="DSG313" s="80"/>
      <c r="DSH313" s="80"/>
      <c r="DSI313" s="80"/>
      <c r="DSJ313" s="80"/>
      <c r="DSK313" s="80"/>
      <c r="DSL313" s="80"/>
      <c r="DSM313" s="80"/>
      <c r="DSN313" s="80"/>
      <c r="DSO313" s="80"/>
      <c r="DSP313" s="80"/>
      <c r="DSQ313" s="80"/>
      <c r="DSR313" s="80"/>
      <c r="DSS313" s="80"/>
      <c r="DST313" s="80"/>
      <c r="DSU313" s="80"/>
      <c r="DSV313" s="80"/>
      <c r="DSW313" s="80"/>
      <c r="DSX313" s="80"/>
      <c r="DSY313" s="80"/>
      <c r="DSZ313" s="80"/>
      <c r="DTA313" s="80"/>
      <c r="DTB313" s="80"/>
      <c r="DTC313" s="80"/>
      <c r="DTD313" s="80"/>
      <c r="DTE313" s="80"/>
      <c r="DTF313" s="80"/>
      <c r="DTG313" s="80"/>
      <c r="DTH313" s="80"/>
      <c r="DTI313" s="80"/>
      <c r="DTJ313" s="80"/>
      <c r="DTK313" s="80"/>
      <c r="DTL313" s="80"/>
      <c r="DTM313" s="80"/>
      <c r="DTN313" s="80"/>
      <c r="DTO313" s="80"/>
      <c r="DTP313" s="80"/>
      <c r="DTQ313" s="80"/>
      <c r="DTR313" s="80"/>
      <c r="DTS313" s="80"/>
      <c r="DTT313" s="80"/>
      <c r="DTU313" s="80"/>
      <c r="DTV313" s="80"/>
      <c r="DTW313" s="80"/>
      <c r="DTX313" s="80"/>
      <c r="DTY313" s="80"/>
      <c r="DTZ313" s="80"/>
      <c r="DUA313" s="80"/>
      <c r="DUB313" s="80"/>
      <c r="DUC313" s="80"/>
      <c r="DUD313" s="80"/>
      <c r="DUE313" s="80"/>
      <c r="DUF313" s="80"/>
      <c r="DUG313" s="80"/>
      <c r="DUH313" s="80"/>
      <c r="DUI313" s="80"/>
      <c r="DUJ313" s="80"/>
      <c r="DUK313" s="80"/>
      <c r="DUL313" s="80"/>
      <c r="DUM313" s="80"/>
      <c r="DUN313" s="80"/>
      <c r="DUO313" s="80"/>
      <c r="DUP313" s="80"/>
      <c r="DUQ313" s="80"/>
      <c r="DUR313" s="80"/>
      <c r="DUS313" s="80"/>
      <c r="DUT313" s="80"/>
      <c r="DUU313" s="80"/>
      <c r="DUV313" s="80"/>
      <c r="DUW313" s="80"/>
      <c r="DUX313" s="80"/>
      <c r="DUY313" s="80"/>
      <c r="DUZ313" s="80"/>
      <c r="DVA313" s="80"/>
      <c r="DVB313" s="80"/>
      <c r="DVC313" s="80"/>
      <c r="DVD313" s="80"/>
      <c r="DVE313" s="80"/>
      <c r="DVF313" s="80"/>
      <c r="DVG313" s="80"/>
      <c r="DVH313" s="80"/>
      <c r="DVI313" s="80"/>
      <c r="DVJ313" s="80"/>
      <c r="DVK313" s="80"/>
      <c r="DVL313" s="80"/>
      <c r="DVM313" s="80"/>
      <c r="DVN313" s="80"/>
      <c r="DVO313" s="80"/>
      <c r="DVP313" s="80"/>
      <c r="DVQ313" s="80"/>
      <c r="DVR313" s="80"/>
      <c r="DVS313" s="80"/>
      <c r="DVT313" s="80"/>
      <c r="DVU313" s="80"/>
      <c r="DVV313" s="80"/>
      <c r="DVW313" s="80"/>
      <c r="DVX313" s="80"/>
      <c r="DVY313" s="80"/>
      <c r="DVZ313" s="80"/>
      <c r="DWA313" s="80"/>
      <c r="DWB313" s="80"/>
      <c r="DWC313" s="80"/>
      <c r="DWD313" s="80"/>
      <c r="DWE313" s="80"/>
      <c r="DWF313" s="80"/>
      <c r="DWG313" s="80"/>
      <c r="DWH313" s="80"/>
      <c r="DWI313" s="80"/>
      <c r="DWJ313" s="80"/>
      <c r="DWK313" s="80"/>
      <c r="DWL313" s="80"/>
      <c r="DWM313" s="80"/>
      <c r="DWN313" s="80"/>
      <c r="DWO313" s="80"/>
      <c r="DWP313" s="80"/>
      <c r="DWQ313" s="80"/>
      <c r="DWR313" s="80"/>
      <c r="DWS313" s="80"/>
      <c r="DWT313" s="80"/>
      <c r="DWU313" s="80"/>
      <c r="DWV313" s="80"/>
      <c r="DWW313" s="80"/>
      <c r="DWX313" s="80"/>
      <c r="DWY313" s="80"/>
      <c r="DWZ313" s="80"/>
      <c r="DXA313" s="80"/>
      <c r="DXB313" s="80"/>
      <c r="DXC313" s="80"/>
      <c r="DXD313" s="80"/>
      <c r="DXE313" s="80"/>
      <c r="DXF313" s="80"/>
      <c r="DXG313" s="80"/>
      <c r="DXH313" s="80"/>
      <c r="DXI313" s="80"/>
      <c r="DXJ313" s="80"/>
      <c r="DXK313" s="80"/>
      <c r="DXL313" s="80"/>
      <c r="DXM313" s="80"/>
      <c r="DXN313" s="80"/>
      <c r="DXO313" s="80"/>
      <c r="DXP313" s="80"/>
      <c r="DXQ313" s="80"/>
      <c r="DXR313" s="80"/>
      <c r="DXS313" s="80"/>
      <c r="DXT313" s="80"/>
      <c r="DXU313" s="80"/>
      <c r="DXV313" s="80"/>
      <c r="DXW313" s="80"/>
      <c r="DXX313" s="80"/>
      <c r="DXY313" s="80"/>
      <c r="DXZ313" s="80"/>
      <c r="DYA313" s="80"/>
      <c r="DYB313" s="80"/>
      <c r="DYC313" s="80"/>
      <c r="DYD313" s="80"/>
      <c r="DYE313" s="80"/>
      <c r="DYF313" s="80"/>
      <c r="DYG313" s="80"/>
      <c r="DYH313" s="80"/>
      <c r="DYI313" s="80"/>
      <c r="DYJ313" s="80"/>
      <c r="DYK313" s="80"/>
      <c r="DYL313" s="80"/>
      <c r="DYM313" s="80"/>
      <c r="DYN313" s="80"/>
      <c r="DYO313" s="80"/>
      <c r="DYP313" s="80"/>
      <c r="DYQ313" s="80"/>
      <c r="DYR313" s="80"/>
      <c r="DYS313" s="80"/>
      <c r="DYT313" s="80"/>
      <c r="DYU313" s="80"/>
      <c r="DYV313" s="80"/>
      <c r="DYW313" s="80"/>
      <c r="DYX313" s="80"/>
      <c r="DYY313" s="80"/>
      <c r="DYZ313" s="80"/>
      <c r="DZA313" s="80"/>
      <c r="DZB313" s="80"/>
      <c r="DZC313" s="80"/>
      <c r="DZD313" s="80"/>
      <c r="DZE313" s="80"/>
      <c r="DZF313" s="80"/>
      <c r="DZG313" s="80"/>
      <c r="DZH313" s="80"/>
      <c r="DZI313" s="80"/>
      <c r="DZJ313" s="80"/>
      <c r="DZK313" s="80"/>
      <c r="DZL313" s="80"/>
      <c r="DZM313" s="80"/>
      <c r="DZN313" s="80"/>
      <c r="DZO313" s="80"/>
      <c r="DZP313" s="80"/>
      <c r="DZQ313" s="80"/>
      <c r="DZR313" s="80"/>
      <c r="DZS313" s="80"/>
      <c r="DZT313" s="80"/>
      <c r="DZU313" s="80"/>
      <c r="DZV313" s="80"/>
      <c r="DZW313" s="80"/>
      <c r="DZX313" s="80"/>
      <c r="DZY313" s="80"/>
      <c r="DZZ313" s="80"/>
      <c r="EAA313" s="80"/>
      <c r="EAB313" s="80"/>
      <c r="EAC313" s="80"/>
      <c r="EAD313" s="80"/>
      <c r="EAE313" s="80"/>
      <c r="EAF313" s="80"/>
      <c r="EAG313" s="80"/>
      <c r="EAH313" s="80"/>
      <c r="EAI313" s="80"/>
      <c r="EAJ313" s="80"/>
      <c r="EAK313" s="80"/>
      <c r="EAL313" s="80"/>
      <c r="EAM313" s="80"/>
      <c r="EAN313" s="80"/>
      <c r="EAO313" s="80"/>
      <c r="EAP313" s="80"/>
      <c r="EAQ313" s="80"/>
      <c r="EAR313" s="80"/>
      <c r="EAS313" s="80"/>
      <c r="EAT313" s="80"/>
      <c r="EAU313" s="80"/>
      <c r="EAV313" s="80"/>
      <c r="EAW313" s="80"/>
      <c r="EAX313" s="80"/>
      <c r="EAY313" s="80"/>
      <c r="EAZ313" s="80"/>
      <c r="EBA313" s="80"/>
      <c r="EBB313" s="80"/>
      <c r="EBC313" s="80"/>
      <c r="EBD313" s="80"/>
      <c r="EBE313" s="80"/>
      <c r="EBF313" s="80"/>
      <c r="EBG313" s="80"/>
      <c r="EBH313" s="80"/>
      <c r="EBI313" s="80"/>
      <c r="EBJ313" s="80"/>
      <c r="EBK313" s="80"/>
      <c r="EBL313" s="80"/>
      <c r="EBM313" s="80"/>
      <c r="EBN313" s="80"/>
      <c r="EBO313" s="80"/>
      <c r="EBP313" s="80"/>
      <c r="EBQ313" s="80"/>
      <c r="EBR313" s="80"/>
      <c r="EBS313" s="80"/>
      <c r="EBT313" s="80"/>
      <c r="EBU313" s="80"/>
      <c r="EBV313" s="80"/>
      <c r="EBW313" s="80"/>
      <c r="EBX313" s="80"/>
      <c r="EBY313" s="80"/>
      <c r="EBZ313" s="80"/>
      <c r="ECA313" s="80"/>
      <c r="ECB313" s="80"/>
      <c r="ECC313" s="80"/>
      <c r="ECD313" s="80"/>
      <c r="ECE313" s="80"/>
      <c r="ECF313" s="80"/>
      <c r="ECG313" s="80"/>
      <c r="ECH313" s="80"/>
      <c r="ECI313" s="80"/>
      <c r="ECJ313" s="80"/>
      <c r="ECK313" s="80"/>
      <c r="ECL313" s="80"/>
      <c r="ECM313" s="80"/>
      <c r="ECN313" s="80"/>
      <c r="ECO313" s="80"/>
      <c r="ECP313" s="80"/>
      <c r="ECQ313" s="80"/>
      <c r="ECR313" s="80"/>
      <c r="ECS313" s="80"/>
      <c r="ECT313" s="80"/>
      <c r="ECU313" s="80"/>
      <c r="ECV313" s="80"/>
      <c r="ECW313" s="80"/>
      <c r="ECX313" s="80"/>
      <c r="ECY313" s="80"/>
      <c r="ECZ313" s="80"/>
      <c r="EDA313" s="80"/>
      <c r="EDB313" s="80"/>
      <c r="EDC313" s="80"/>
      <c r="EDD313" s="80"/>
      <c r="EDE313" s="80"/>
      <c r="EDF313" s="80"/>
      <c r="EDG313" s="80"/>
      <c r="EDH313" s="80"/>
      <c r="EDI313" s="80"/>
      <c r="EDJ313" s="80"/>
      <c r="EDK313" s="80"/>
      <c r="EDL313" s="80"/>
      <c r="EDM313" s="80"/>
      <c r="EDN313" s="80"/>
      <c r="EDO313" s="80"/>
      <c r="EDP313" s="80"/>
      <c r="EDQ313" s="80"/>
      <c r="EDR313" s="80"/>
      <c r="EDS313" s="80"/>
      <c r="EDT313" s="80"/>
      <c r="EDU313" s="80"/>
      <c r="EDV313" s="80"/>
      <c r="EDW313" s="80"/>
      <c r="EDX313" s="80"/>
      <c r="EDY313" s="80"/>
      <c r="EDZ313" s="80"/>
      <c r="EEA313" s="80"/>
      <c r="EEB313" s="80"/>
      <c r="EEC313" s="80"/>
      <c r="EED313" s="80"/>
      <c r="EEE313" s="80"/>
      <c r="EEF313" s="80"/>
      <c r="EEG313" s="80"/>
      <c r="EEH313" s="80"/>
      <c r="EEI313" s="80"/>
      <c r="EEJ313" s="80"/>
      <c r="EEK313" s="80"/>
      <c r="EEL313" s="80"/>
      <c r="EEM313" s="80"/>
      <c r="EEN313" s="80"/>
      <c r="EEO313" s="80"/>
      <c r="EEP313" s="80"/>
      <c r="EEQ313" s="80"/>
      <c r="EER313" s="80"/>
      <c r="EES313" s="80"/>
      <c r="EET313" s="80"/>
      <c r="EEU313" s="80"/>
      <c r="EEV313" s="80"/>
      <c r="EEW313" s="80"/>
      <c r="EEX313" s="80"/>
      <c r="EEY313" s="80"/>
      <c r="EEZ313" s="80"/>
      <c r="EFA313" s="80"/>
      <c r="EFB313" s="80"/>
      <c r="EFC313" s="80"/>
      <c r="EFD313" s="80"/>
      <c r="EFE313" s="80"/>
      <c r="EFF313" s="80"/>
      <c r="EFG313" s="80"/>
      <c r="EFH313" s="80"/>
      <c r="EFI313" s="80"/>
      <c r="EFJ313" s="80"/>
      <c r="EFK313" s="80"/>
      <c r="EFL313" s="80"/>
      <c r="EFM313" s="80"/>
      <c r="EFN313" s="80"/>
      <c r="EFO313" s="80"/>
      <c r="EFP313" s="80"/>
      <c r="EFQ313" s="80"/>
      <c r="EFR313" s="80"/>
      <c r="EFS313" s="80"/>
      <c r="EFT313" s="80"/>
      <c r="EFU313" s="80"/>
      <c r="EFV313" s="80"/>
      <c r="EFW313" s="80"/>
      <c r="EFX313" s="80"/>
      <c r="EFY313" s="80"/>
      <c r="EFZ313" s="80"/>
      <c r="EGA313" s="80"/>
      <c r="EGB313" s="80"/>
      <c r="EGC313" s="80"/>
      <c r="EGD313" s="80"/>
      <c r="EGE313" s="80"/>
      <c r="EGF313" s="80"/>
      <c r="EGG313" s="80"/>
      <c r="EGH313" s="80"/>
      <c r="EGI313" s="80"/>
      <c r="EGJ313" s="80"/>
      <c r="EGK313" s="80"/>
      <c r="EGL313" s="80"/>
      <c r="EGM313" s="80"/>
      <c r="EGN313" s="80"/>
      <c r="EGO313" s="80"/>
      <c r="EGP313" s="80"/>
      <c r="EGQ313" s="80"/>
      <c r="EGR313" s="80"/>
      <c r="EGS313" s="80"/>
      <c r="EGT313" s="80"/>
      <c r="EGU313" s="80"/>
      <c r="EGV313" s="80"/>
      <c r="EGW313" s="80"/>
      <c r="EGX313" s="80"/>
      <c r="EGY313" s="80"/>
      <c r="EGZ313" s="80"/>
      <c r="EHA313" s="80"/>
      <c r="EHB313" s="80"/>
      <c r="EHC313" s="80"/>
      <c r="EHD313" s="80"/>
      <c r="EHE313" s="80"/>
      <c r="EHF313" s="80"/>
      <c r="EHG313" s="80"/>
      <c r="EHH313" s="80"/>
      <c r="EHI313" s="80"/>
      <c r="EHJ313" s="80"/>
      <c r="EHK313" s="80"/>
      <c r="EHL313" s="80"/>
      <c r="EHM313" s="80"/>
      <c r="EHN313" s="80"/>
      <c r="EHO313" s="80"/>
      <c r="EHP313" s="80"/>
      <c r="EHQ313" s="80"/>
      <c r="EHR313" s="80"/>
      <c r="EHS313" s="80"/>
      <c r="EHT313" s="80"/>
      <c r="EHU313" s="80"/>
      <c r="EHV313" s="80"/>
      <c r="EHW313" s="80"/>
      <c r="EHX313" s="80"/>
      <c r="EHY313" s="80"/>
      <c r="EHZ313" s="80"/>
      <c r="EIA313" s="80"/>
      <c r="EIB313" s="80"/>
      <c r="EIC313" s="80"/>
      <c r="EID313" s="80"/>
      <c r="EIE313" s="80"/>
      <c r="EIF313" s="80"/>
      <c r="EIG313" s="80"/>
      <c r="EIH313" s="80"/>
      <c r="EII313" s="80"/>
      <c r="EIJ313" s="80"/>
      <c r="EIK313" s="80"/>
      <c r="EIL313" s="80"/>
      <c r="EIM313" s="80"/>
      <c r="EIN313" s="80"/>
      <c r="EIO313" s="80"/>
      <c r="EIP313" s="80"/>
      <c r="EIQ313" s="80"/>
      <c r="EIR313" s="80"/>
      <c r="EIS313" s="80"/>
      <c r="EIT313" s="80"/>
      <c r="EIU313" s="80"/>
      <c r="EIV313" s="80"/>
      <c r="EIW313" s="80"/>
      <c r="EIX313" s="80"/>
      <c r="EIY313" s="80"/>
      <c r="EIZ313" s="80"/>
      <c r="EJA313" s="80"/>
      <c r="EJB313" s="80"/>
      <c r="EJC313" s="80"/>
      <c r="EJD313" s="80"/>
      <c r="EJE313" s="80"/>
      <c r="EJF313" s="80"/>
      <c r="EJG313" s="80"/>
      <c r="EJH313" s="80"/>
      <c r="EJI313" s="80"/>
      <c r="EJJ313" s="80"/>
      <c r="EJK313" s="80"/>
      <c r="EJL313" s="80"/>
      <c r="EJM313" s="80"/>
      <c r="EJN313" s="80"/>
      <c r="EJO313" s="80"/>
      <c r="EJP313" s="80"/>
      <c r="EJQ313" s="80"/>
      <c r="EJR313" s="80"/>
      <c r="EJS313" s="80"/>
      <c r="EJT313" s="80"/>
      <c r="EJU313" s="80"/>
      <c r="EJV313" s="80"/>
      <c r="EJW313" s="80"/>
      <c r="EJX313" s="80"/>
      <c r="EJY313" s="80"/>
      <c r="EJZ313" s="80"/>
      <c r="EKA313" s="80"/>
      <c r="EKB313" s="80"/>
      <c r="EKC313" s="80"/>
      <c r="EKD313" s="80"/>
      <c r="EKE313" s="80"/>
      <c r="EKF313" s="80"/>
      <c r="EKG313" s="80"/>
      <c r="EKH313" s="80"/>
      <c r="EKI313" s="80"/>
      <c r="EKJ313" s="80"/>
      <c r="EKK313" s="80"/>
      <c r="EKL313" s="80"/>
      <c r="EKM313" s="80"/>
      <c r="EKN313" s="80"/>
      <c r="EKO313" s="80"/>
      <c r="EKP313" s="80"/>
      <c r="EKQ313" s="80"/>
      <c r="EKR313" s="80"/>
      <c r="EKS313" s="80"/>
      <c r="EKT313" s="80"/>
      <c r="EKU313" s="80"/>
      <c r="EKV313" s="80"/>
      <c r="EKW313" s="80"/>
      <c r="EKX313" s="80"/>
      <c r="EKY313" s="80"/>
      <c r="EKZ313" s="80"/>
      <c r="ELA313" s="80"/>
      <c r="ELB313" s="80"/>
      <c r="ELC313" s="80"/>
      <c r="ELD313" s="80"/>
      <c r="ELE313" s="80"/>
      <c r="ELF313" s="80"/>
      <c r="ELG313" s="80"/>
      <c r="ELH313" s="80"/>
      <c r="ELI313" s="80"/>
      <c r="ELJ313" s="80"/>
      <c r="ELK313" s="80"/>
      <c r="ELL313" s="80"/>
      <c r="ELM313" s="80"/>
      <c r="ELN313" s="80"/>
      <c r="ELO313" s="80"/>
      <c r="ELP313" s="80"/>
      <c r="ELQ313" s="80"/>
      <c r="ELR313" s="80"/>
      <c r="ELS313" s="80"/>
      <c r="ELT313" s="80"/>
      <c r="ELU313" s="80"/>
      <c r="ELV313" s="80"/>
      <c r="ELW313" s="80"/>
      <c r="ELX313" s="80"/>
      <c r="ELY313" s="80"/>
      <c r="ELZ313" s="80"/>
      <c r="EMA313" s="80"/>
      <c r="EMB313" s="80"/>
      <c r="EMC313" s="80"/>
      <c r="EMD313" s="80"/>
      <c r="EME313" s="80"/>
      <c r="EMF313" s="80"/>
      <c r="EMG313" s="80"/>
      <c r="EMH313" s="80"/>
      <c r="EMI313" s="80"/>
      <c r="EMJ313" s="80"/>
      <c r="EMK313" s="80"/>
      <c r="EML313" s="80"/>
      <c r="EMM313" s="80"/>
      <c r="EMN313" s="80"/>
      <c r="EMO313" s="80"/>
      <c r="EMP313" s="80"/>
      <c r="EMQ313" s="80"/>
      <c r="EMR313" s="80"/>
      <c r="EMS313" s="80"/>
      <c r="EMT313" s="80"/>
      <c r="EMU313" s="80"/>
      <c r="EMV313" s="80"/>
      <c r="EMW313" s="80"/>
      <c r="EMX313" s="80"/>
      <c r="EMY313" s="80"/>
      <c r="EMZ313" s="80"/>
      <c r="ENA313" s="80"/>
      <c r="ENB313" s="80"/>
      <c r="ENC313" s="80"/>
      <c r="END313" s="80"/>
      <c r="ENE313" s="80"/>
      <c r="ENF313" s="80"/>
      <c r="ENG313" s="80"/>
      <c r="ENH313" s="80"/>
      <c r="ENI313" s="80"/>
      <c r="ENJ313" s="80"/>
      <c r="ENK313" s="80"/>
      <c r="ENL313" s="80"/>
      <c r="ENM313" s="80"/>
      <c r="ENN313" s="80"/>
      <c r="ENO313" s="80"/>
      <c r="ENP313" s="80"/>
      <c r="ENQ313" s="80"/>
      <c r="ENR313" s="80"/>
      <c r="ENS313" s="80"/>
      <c r="ENT313" s="80"/>
      <c r="ENU313" s="80"/>
      <c r="ENV313" s="80"/>
      <c r="ENW313" s="80"/>
      <c r="ENX313" s="80"/>
      <c r="ENY313" s="80"/>
      <c r="ENZ313" s="80"/>
      <c r="EOA313" s="80"/>
      <c r="EOB313" s="80"/>
      <c r="EOC313" s="80"/>
      <c r="EOD313" s="80"/>
      <c r="EOE313" s="80"/>
      <c r="EOF313" s="80"/>
      <c r="EOG313" s="80"/>
      <c r="EOH313" s="80"/>
      <c r="EOI313" s="80"/>
      <c r="EOJ313" s="80"/>
      <c r="EOK313" s="80"/>
      <c r="EOL313" s="80"/>
      <c r="EOM313" s="80"/>
      <c r="EON313" s="80"/>
      <c r="EOO313" s="80"/>
      <c r="EOP313" s="80"/>
      <c r="EOQ313" s="80"/>
      <c r="EOR313" s="80"/>
      <c r="EOS313" s="80"/>
      <c r="EOT313" s="80"/>
      <c r="EOU313" s="80"/>
      <c r="EOV313" s="80"/>
      <c r="EOW313" s="80"/>
      <c r="EOX313" s="80"/>
      <c r="EOY313" s="80"/>
      <c r="EOZ313" s="80"/>
      <c r="EPA313" s="80"/>
      <c r="EPB313" s="80"/>
      <c r="EPC313" s="80"/>
      <c r="EPD313" s="80"/>
      <c r="EPE313" s="80"/>
      <c r="EPF313" s="80"/>
      <c r="EPG313" s="80"/>
      <c r="EPH313" s="80"/>
      <c r="EPI313" s="80"/>
      <c r="EPJ313" s="80"/>
      <c r="EPK313" s="80"/>
      <c r="EPL313" s="80"/>
      <c r="EPM313" s="80"/>
      <c r="EPN313" s="80"/>
      <c r="EPO313" s="80"/>
      <c r="EPP313" s="80"/>
      <c r="EPQ313" s="80"/>
      <c r="EPR313" s="80"/>
      <c r="EPS313" s="80"/>
      <c r="EPT313" s="80"/>
      <c r="EPU313" s="80"/>
      <c r="EPV313" s="80"/>
      <c r="EPW313" s="80"/>
      <c r="EPX313" s="80"/>
      <c r="EPY313" s="80"/>
      <c r="EPZ313" s="80"/>
      <c r="EQA313" s="80"/>
      <c r="EQB313" s="80"/>
      <c r="EQC313" s="80"/>
      <c r="EQD313" s="80"/>
      <c r="EQE313" s="80"/>
      <c r="EQF313" s="80"/>
      <c r="EQG313" s="80"/>
      <c r="EQH313" s="80"/>
      <c r="EQI313" s="80"/>
      <c r="EQJ313" s="80"/>
      <c r="EQK313" s="80"/>
      <c r="EQL313" s="80"/>
      <c r="EQM313" s="80"/>
      <c r="EQN313" s="80"/>
      <c r="EQO313" s="80"/>
      <c r="EQP313" s="80"/>
      <c r="EQQ313" s="80"/>
      <c r="EQR313" s="80"/>
      <c r="EQS313" s="80"/>
      <c r="EQT313" s="80"/>
      <c r="EQU313" s="80"/>
      <c r="EQV313" s="80"/>
      <c r="EQW313" s="80"/>
      <c r="EQX313" s="80"/>
      <c r="EQY313" s="80"/>
      <c r="EQZ313" s="80"/>
      <c r="ERA313" s="80"/>
      <c r="ERB313" s="80"/>
      <c r="ERC313" s="80"/>
      <c r="ERD313" s="80"/>
      <c r="ERE313" s="80"/>
      <c r="ERF313" s="80"/>
      <c r="ERG313" s="80"/>
      <c r="ERH313" s="80"/>
      <c r="ERI313" s="80"/>
      <c r="ERJ313" s="80"/>
      <c r="ERK313" s="80"/>
      <c r="ERL313" s="80"/>
      <c r="ERM313" s="80"/>
      <c r="ERN313" s="80"/>
      <c r="ERO313" s="80"/>
      <c r="ERP313" s="80"/>
      <c r="ERQ313" s="80"/>
      <c r="ERR313" s="80"/>
      <c r="ERS313" s="80"/>
      <c r="ERT313" s="80"/>
      <c r="ERU313" s="80"/>
      <c r="ERV313" s="80"/>
      <c r="ERW313" s="80"/>
      <c r="ERX313" s="80"/>
      <c r="ERY313" s="80"/>
      <c r="ERZ313" s="80"/>
      <c r="ESA313" s="80"/>
      <c r="ESB313" s="80"/>
      <c r="ESC313" s="80"/>
      <c r="ESD313" s="80"/>
      <c r="ESE313" s="80"/>
      <c r="ESF313" s="80"/>
      <c r="ESG313" s="80"/>
      <c r="ESH313" s="80"/>
      <c r="ESI313" s="80"/>
      <c r="ESJ313" s="80"/>
      <c r="ESK313" s="80"/>
      <c r="ESL313" s="80"/>
      <c r="ESM313" s="80"/>
      <c r="ESN313" s="80"/>
      <c r="ESO313" s="80"/>
      <c r="ESP313" s="80"/>
      <c r="ESQ313" s="80"/>
      <c r="ESR313" s="80"/>
      <c r="ESS313" s="80"/>
      <c r="EST313" s="80"/>
      <c r="ESU313" s="80"/>
      <c r="ESV313" s="80"/>
      <c r="ESW313" s="80"/>
      <c r="ESX313" s="80"/>
      <c r="ESY313" s="80"/>
      <c r="ESZ313" s="80"/>
      <c r="ETA313" s="80"/>
      <c r="ETB313" s="80"/>
      <c r="ETC313" s="80"/>
      <c r="ETD313" s="80"/>
      <c r="ETE313" s="80"/>
      <c r="ETF313" s="80"/>
      <c r="ETG313" s="80"/>
      <c r="ETH313" s="80"/>
      <c r="ETI313" s="80"/>
      <c r="ETJ313" s="80"/>
      <c r="ETK313" s="80"/>
      <c r="ETL313" s="80"/>
      <c r="ETM313" s="80"/>
      <c r="ETN313" s="80"/>
      <c r="ETO313" s="80"/>
      <c r="ETP313" s="80"/>
      <c r="ETQ313" s="80"/>
      <c r="ETR313" s="80"/>
      <c r="ETS313" s="80"/>
      <c r="ETT313" s="80"/>
      <c r="ETU313" s="80"/>
      <c r="ETV313" s="80"/>
      <c r="ETW313" s="80"/>
      <c r="ETX313" s="80"/>
      <c r="ETY313" s="80"/>
      <c r="ETZ313" s="80"/>
      <c r="EUA313" s="80"/>
      <c r="EUB313" s="80"/>
      <c r="EUC313" s="80"/>
      <c r="EUD313" s="80"/>
      <c r="EUE313" s="80"/>
      <c r="EUF313" s="80"/>
      <c r="EUG313" s="80"/>
      <c r="EUH313" s="80"/>
      <c r="EUI313" s="80"/>
      <c r="EUJ313" s="80"/>
      <c r="EUK313" s="80"/>
      <c r="EUL313" s="80"/>
      <c r="EUM313" s="80"/>
      <c r="EUN313" s="80"/>
      <c r="EUO313" s="80"/>
      <c r="EUP313" s="80"/>
      <c r="EUQ313" s="80"/>
      <c r="EUR313" s="80"/>
      <c r="EUS313" s="80"/>
      <c r="EUT313" s="80"/>
      <c r="EUU313" s="80"/>
      <c r="EUV313" s="80"/>
      <c r="EUW313" s="80"/>
      <c r="EUX313" s="80"/>
      <c r="EUY313" s="80"/>
      <c r="EUZ313" s="80"/>
      <c r="EVA313" s="80"/>
      <c r="EVB313" s="80"/>
      <c r="EVC313" s="80"/>
      <c r="EVD313" s="80"/>
      <c r="EVE313" s="80"/>
      <c r="EVF313" s="80"/>
      <c r="EVG313" s="80"/>
      <c r="EVH313" s="80"/>
      <c r="EVI313" s="80"/>
      <c r="EVJ313" s="80"/>
      <c r="EVK313" s="80"/>
      <c r="EVL313" s="80"/>
      <c r="EVM313" s="80"/>
      <c r="EVN313" s="80"/>
      <c r="EVO313" s="80"/>
      <c r="EVP313" s="80"/>
      <c r="EVQ313" s="80"/>
      <c r="EVR313" s="80"/>
      <c r="EVS313" s="80"/>
      <c r="EVT313" s="80"/>
      <c r="EVU313" s="80"/>
      <c r="EVV313" s="80"/>
      <c r="EVW313" s="80"/>
      <c r="EVX313" s="80"/>
      <c r="EVY313" s="80"/>
      <c r="EVZ313" s="80"/>
      <c r="EWA313" s="80"/>
      <c r="EWB313" s="80"/>
      <c r="EWC313" s="80"/>
      <c r="EWD313" s="80"/>
      <c r="EWE313" s="80"/>
      <c r="EWF313" s="80"/>
      <c r="EWG313" s="80"/>
      <c r="EWH313" s="80"/>
      <c r="EWI313" s="80"/>
      <c r="EWJ313" s="80"/>
      <c r="EWK313" s="80"/>
      <c r="EWL313" s="80"/>
      <c r="EWM313" s="80"/>
      <c r="EWN313" s="80"/>
      <c r="EWO313" s="80"/>
      <c r="EWP313" s="80"/>
      <c r="EWQ313" s="80"/>
      <c r="EWR313" s="80"/>
      <c r="EWS313" s="80"/>
      <c r="EWT313" s="80"/>
      <c r="EWU313" s="80"/>
      <c r="EWV313" s="80"/>
      <c r="EWW313" s="80"/>
      <c r="EWX313" s="80"/>
      <c r="EWY313" s="80"/>
      <c r="EWZ313" s="80"/>
      <c r="EXA313" s="80"/>
      <c r="EXB313" s="80"/>
      <c r="EXC313" s="80"/>
      <c r="EXD313" s="80"/>
      <c r="EXE313" s="80"/>
      <c r="EXF313" s="80"/>
      <c r="EXG313" s="80"/>
      <c r="EXH313" s="80"/>
      <c r="EXI313" s="80"/>
      <c r="EXJ313" s="80"/>
      <c r="EXK313" s="80"/>
      <c r="EXL313" s="80"/>
      <c r="EXM313" s="80"/>
      <c r="EXN313" s="80"/>
      <c r="EXO313" s="80"/>
      <c r="EXP313" s="80"/>
      <c r="EXQ313" s="80"/>
      <c r="EXR313" s="80"/>
      <c r="EXS313" s="80"/>
      <c r="EXT313" s="80"/>
      <c r="EXU313" s="80"/>
      <c r="EXV313" s="80"/>
      <c r="EXW313" s="80"/>
      <c r="EXX313" s="80"/>
      <c r="EXY313" s="80"/>
      <c r="EXZ313" s="80"/>
      <c r="EYA313" s="80"/>
      <c r="EYB313" s="80"/>
      <c r="EYC313" s="80"/>
      <c r="EYD313" s="80"/>
      <c r="EYE313" s="80"/>
      <c r="EYF313" s="80"/>
      <c r="EYG313" s="80"/>
      <c r="EYH313" s="80"/>
      <c r="EYI313" s="80"/>
      <c r="EYJ313" s="80"/>
      <c r="EYK313" s="80"/>
      <c r="EYL313" s="80"/>
      <c r="EYM313" s="80"/>
      <c r="EYN313" s="80"/>
      <c r="EYO313" s="80"/>
      <c r="EYP313" s="80"/>
      <c r="EYQ313" s="80"/>
      <c r="EYR313" s="80"/>
      <c r="EYS313" s="80"/>
      <c r="EYT313" s="80"/>
      <c r="EYU313" s="80"/>
      <c r="EYV313" s="80"/>
      <c r="EYW313" s="80"/>
      <c r="EYX313" s="80"/>
      <c r="EYY313" s="80"/>
      <c r="EYZ313" s="80"/>
      <c r="EZA313" s="80"/>
      <c r="EZB313" s="80"/>
      <c r="EZC313" s="80"/>
      <c r="EZD313" s="80"/>
      <c r="EZE313" s="80"/>
      <c r="EZF313" s="80"/>
      <c r="EZG313" s="80"/>
      <c r="EZH313" s="80"/>
      <c r="EZI313" s="80"/>
      <c r="EZJ313" s="80"/>
      <c r="EZK313" s="80"/>
      <c r="EZL313" s="80"/>
      <c r="EZM313" s="80"/>
      <c r="EZN313" s="80"/>
      <c r="EZO313" s="80"/>
      <c r="EZP313" s="80"/>
      <c r="EZQ313" s="80"/>
      <c r="EZR313" s="80"/>
      <c r="EZS313" s="80"/>
      <c r="EZT313" s="80"/>
      <c r="EZU313" s="80"/>
      <c r="EZV313" s="80"/>
      <c r="EZW313" s="80"/>
      <c r="EZX313" s="80"/>
      <c r="EZY313" s="80"/>
      <c r="EZZ313" s="80"/>
      <c r="FAA313" s="80"/>
      <c r="FAB313" s="80"/>
      <c r="FAC313" s="80"/>
      <c r="FAD313" s="80"/>
      <c r="FAE313" s="80"/>
      <c r="FAF313" s="80"/>
      <c r="FAG313" s="80"/>
      <c r="FAH313" s="80"/>
      <c r="FAI313" s="80"/>
      <c r="FAJ313" s="80"/>
      <c r="FAK313" s="80"/>
      <c r="FAL313" s="80"/>
      <c r="FAM313" s="80"/>
      <c r="FAN313" s="80"/>
      <c r="FAO313" s="80"/>
      <c r="FAP313" s="80"/>
      <c r="FAQ313" s="80"/>
      <c r="FAR313" s="80"/>
      <c r="FAS313" s="80"/>
      <c r="FAT313" s="80"/>
      <c r="FAU313" s="80"/>
      <c r="FAV313" s="80"/>
      <c r="FAW313" s="80"/>
      <c r="FAX313" s="80"/>
      <c r="FAY313" s="80"/>
      <c r="FAZ313" s="80"/>
      <c r="FBA313" s="80"/>
      <c r="FBB313" s="80"/>
      <c r="FBC313" s="80"/>
      <c r="FBD313" s="80"/>
      <c r="FBE313" s="80"/>
      <c r="FBF313" s="80"/>
      <c r="FBG313" s="80"/>
      <c r="FBH313" s="80"/>
      <c r="FBI313" s="80"/>
      <c r="FBJ313" s="80"/>
      <c r="FBK313" s="80"/>
      <c r="FBL313" s="80"/>
      <c r="FBM313" s="80"/>
      <c r="FBN313" s="80"/>
      <c r="FBO313" s="80"/>
      <c r="FBP313" s="80"/>
      <c r="FBQ313" s="80"/>
      <c r="FBR313" s="80"/>
      <c r="FBS313" s="80"/>
      <c r="FBT313" s="80"/>
      <c r="FBU313" s="80"/>
      <c r="FBV313" s="80"/>
      <c r="FBW313" s="80"/>
      <c r="FBX313" s="80"/>
      <c r="FBY313" s="80"/>
      <c r="FBZ313" s="80"/>
      <c r="FCA313" s="80"/>
      <c r="FCB313" s="80"/>
      <c r="FCC313" s="80"/>
      <c r="FCD313" s="80"/>
      <c r="FCE313" s="80"/>
      <c r="FCF313" s="80"/>
      <c r="FCG313" s="80"/>
      <c r="FCH313" s="80"/>
      <c r="FCI313" s="80"/>
      <c r="FCJ313" s="80"/>
      <c r="FCK313" s="80"/>
      <c r="FCL313" s="80"/>
      <c r="FCM313" s="80"/>
      <c r="FCN313" s="80"/>
      <c r="FCO313" s="80"/>
      <c r="FCP313" s="80"/>
      <c r="FCQ313" s="80"/>
      <c r="FCR313" s="80"/>
      <c r="FCS313" s="80"/>
      <c r="FCT313" s="80"/>
      <c r="FCU313" s="80"/>
      <c r="FCV313" s="80"/>
      <c r="FCW313" s="80"/>
      <c r="FCX313" s="80"/>
      <c r="FCY313" s="80"/>
      <c r="FCZ313" s="80"/>
      <c r="FDA313" s="80"/>
      <c r="FDB313" s="80"/>
      <c r="FDC313" s="80"/>
      <c r="FDD313" s="80"/>
      <c r="FDE313" s="80"/>
      <c r="FDF313" s="80"/>
      <c r="FDG313" s="80"/>
      <c r="FDH313" s="80"/>
      <c r="FDI313" s="80"/>
      <c r="FDJ313" s="80"/>
      <c r="FDK313" s="80"/>
      <c r="FDL313" s="80"/>
      <c r="FDM313" s="80"/>
      <c r="FDN313" s="80"/>
      <c r="FDO313" s="80"/>
      <c r="FDP313" s="80"/>
      <c r="FDQ313" s="80"/>
      <c r="FDR313" s="80"/>
      <c r="FDS313" s="80"/>
      <c r="FDT313" s="80"/>
      <c r="FDU313" s="80"/>
      <c r="FDV313" s="80"/>
      <c r="FDW313" s="80"/>
      <c r="FDX313" s="80"/>
      <c r="FDY313" s="80"/>
      <c r="FDZ313" s="80"/>
      <c r="FEA313" s="80"/>
      <c r="FEB313" s="80"/>
      <c r="FEC313" s="80"/>
      <c r="FED313" s="80"/>
      <c r="FEE313" s="80"/>
      <c r="FEF313" s="80"/>
      <c r="FEG313" s="80"/>
      <c r="FEH313" s="80"/>
      <c r="FEI313" s="80"/>
      <c r="FEJ313" s="80"/>
      <c r="FEK313" s="80"/>
      <c r="FEL313" s="80"/>
      <c r="FEM313" s="80"/>
      <c r="FEN313" s="80"/>
      <c r="FEO313" s="80"/>
      <c r="FEP313" s="80"/>
      <c r="FEQ313" s="80"/>
      <c r="FER313" s="80"/>
      <c r="FES313" s="80"/>
      <c r="FET313" s="80"/>
      <c r="FEU313" s="80"/>
      <c r="FEV313" s="80"/>
      <c r="FEW313" s="80"/>
      <c r="FEX313" s="80"/>
      <c r="FEY313" s="80"/>
      <c r="FEZ313" s="80"/>
      <c r="FFA313" s="80"/>
      <c r="FFB313" s="80"/>
      <c r="FFC313" s="80"/>
      <c r="FFD313" s="80"/>
      <c r="FFE313" s="80"/>
      <c r="FFF313" s="80"/>
      <c r="FFG313" s="80"/>
      <c r="FFH313" s="80"/>
      <c r="FFI313" s="80"/>
      <c r="FFJ313" s="80"/>
      <c r="FFK313" s="80"/>
      <c r="FFL313" s="80"/>
      <c r="FFM313" s="80"/>
      <c r="FFN313" s="80"/>
      <c r="FFO313" s="80"/>
      <c r="FFP313" s="80"/>
      <c r="FFQ313" s="80"/>
      <c r="FFR313" s="80"/>
      <c r="FFS313" s="80"/>
      <c r="FFT313" s="80"/>
      <c r="FFU313" s="80"/>
      <c r="FFV313" s="80"/>
      <c r="FFW313" s="80"/>
      <c r="FFX313" s="80"/>
      <c r="FFY313" s="80"/>
      <c r="FFZ313" s="80"/>
      <c r="FGA313" s="80"/>
      <c r="FGB313" s="80"/>
      <c r="FGC313" s="80"/>
      <c r="FGD313" s="80"/>
      <c r="FGE313" s="80"/>
      <c r="FGF313" s="80"/>
      <c r="FGG313" s="80"/>
      <c r="FGH313" s="80"/>
      <c r="FGI313" s="80"/>
      <c r="FGJ313" s="80"/>
      <c r="FGK313" s="80"/>
      <c r="FGL313" s="80"/>
      <c r="FGM313" s="80"/>
      <c r="FGN313" s="80"/>
      <c r="FGO313" s="80"/>
      <c r="FGP313" s="80"/>
      <c r="FGQ313" s="80"/>
      <c r="FGR313" s="80"/>
      <c r="FGS313" s="80"/>
      <c r="FGT313" s="80"/>
      <c r="FGU313" s="80"/>
      <c r="FGV313" s="80"/>
      <c r="FGW313" s="80"/>
      <c r="FGX313" s="80"/>
      <c r="FGY313" s="80"/>
      <c r="FGZ313" s="80"/>
      <c r="FHA313" s="80"/>
      <c r="FHB313" s="80"/>
      <c r="FHC313" s="80"/>
      <c r="FHD313" s="80"/>
      <c r="FHE313" s="80"/>
      <c r="FHF313" s="80"/>
      <c r="FHG313" s="80"/>
      <c r="FHH313" s="80"/>
      <c r="FHI313" s="80"/>
      <c r="FHJ313" s="80"/>
      <c r="FHK313" s="80"/>
      <c r="FHL313" s="80"/>
      <c r="FHM313" s="80"/>
      <c r="FHN313" s="80"/>
      <c r="FHO313" s="80"/>
      <c r="FHP313" s="80"/>
      <c r="FHQ313" s="80"/>
      <c r="FHR313" s="80"/>
      <c r="FHS313" s="80"/>
      <c r="FHT313" s="80"/>
      <c r="FHU313" s="80"/>
      <c r="FHV313" s="80"/>
      <c r="FHW313" s="80"/>
      <c r="FHX313" s="80"/>
      <c r="FHY313" s="80"/>
      <c r="FHZ313" s="80"/>
      <c r="FIA313" s="80"/>
      <c r="FIB313" s="80"/>
      <c r="FIC313" s="80"/>
      <c r="FID313" s="80"/>
      <c r="FIE313" s="80"/>
      <c r="FIF313" s="80"/>
      <c r="FIG313" s="80"/>
      <c r="FIH313" s="80"/>
      <c r="FII313" s="80"/>
      <c r="FIJ313" s="80"/>
      <c r="FIK313" s="80"/>
      <c r="FIL313" s="80"/>
      <c r="FIM313" s="80"/>
      <c r="FIN313" s="80"/>
      <c r="FIO313" s="80"/>
      <c r="FIP313" s="80"/>
      <c r="FIQ313" s="80"/>
      <c r="FIR313" s="80"/>
      <c r="FIS313" s="80"/>
      <c r="FIT313" s="80"/>
      <c r="FIU313" s="80"/>
      <c r="FIV313" s="80"/>
      <c r="FIW313" s="80"/>
      <c r="FIX313" s="80"/>
      <c r="FIY313" s="80"/>
      <c r="FIZ313" s="80"/>
      <c r="FJA313" s="80"/>
      <c r="FJB313" s="80"/>
      <c r="FJC313" s="80"/>
      <c r="FJD313" s="80"/>
      <c r="FJE313" s="80"/>
      <c r="FJF313" s="80"/>
      <c r="FJG313" s="80"/>
      <c r="FJH313" s="80"/>
      <c r="FJI313" s="80"/>
      <c r="FJJ313" s="80"/>
      <c r="FJK313" s="80"/>
      <c r="FJL313" s="80"/>
      <c r="FJM313" s="80"/>
      <c r="FJN313" s="80"/>
      <c r="FJO313" s="80"/>
      <c r="FJP313" s="80"/>
      <c r="FJQ313" s="80"/>
      <c r="FJR313" s="80"/>
      <c r="FJS313" s="80"/>
      <c r="FJT313" s="80"/>
      <c r="FJU313" s="80"/>
      <c r="FJV313" s="80"/>
      <c r="FJW313" s="80"/>
      <c r="FJX313" s="80"/>
      <c r="FJY313" s="80"/>
      <c r="FJZ313" s="80"/>
      <c r="FKA313" s="80"/>
      <c r="FKB313" s="80"/>
      <c r="FKC313" s="80"/>
      <c r="FKD313" s="80"/>
      <c r="FKE313" s="80"/>
      <c r="FKF313" s="80"/>
      <c r="FKG313" s="80"/>
      <c r="FKH313" s="80"/>
      <c r="FKI313" s="80"/>
      <c r="FKJ313" s="80"/>
      <c r="FKK313" s="80"/>
      <c r="FKL313" s="80"/>
      <c r="FKM313" s="80"/>
      <c r="FKN313" s="80"/>
      <c r="FKO313" s="80"/>
      <c r="FKP313" s="80"/>
      <c r="FKQ313" s="80"/>
      <c r="FKR313" s="80"/>
      <c r="FKS313" s="80"/>
      <c r="FKT313" s="80"/>
      <c r="FKU313" s="80"/>
      <c r="FKV313" s="80"/>
      <c r="FKW313" s="80"/>
      <c r="FKX313" s="80"/>
      <c r="FKY313" s="80"/>
      <c r="FKZ313" s="80"/>
      <c r="FLA313" s="80"/>
      <c r="FLB313" s="80"/>
      <c r="FLC313" s="80"/>
      <c r="FLD313" s="80"/>
      <c r="FLE313" s="80"/>
      <c r="FLF313" s="80"/>
      <c r="FLG313" s="80"/>
      <c r="FLH313" s="80"/>
      <c r="FLI313" s="80"/>
      <c r="FLJ313" s="80"/>
      <c r="FLK313" s="80"/>
      <c r="FLL313" s="80"/>
      <c r="FLM313" s="80"/>
      <c r="FLN313" s="80"/>
      <c r="FLO313" s="80"/>
      <c r="FLP313" s="80"/>
      <c r="FLQ313" s="80"/>
      <c r="FLR313" s="80"/>
      <c r="FLS313" s="80"/>
      <c r="FLT313" s="80"/>
      <c r="FLU313" s="80"/>
      <c r="FLV313" s="80"/>
      <c r="FLW313" s="80"/>
      <c r="FLX313" s="80"/>
      <c r="FLY313" s="80"/>
      <c r="FLZ313" s="80"/>
      <c r="FMA313" s="80"/>
      <c r="FMB313" s="80"/>
      <c r="FMC313" s="80"/>
      <c r="FMD313" s="80"/>
      <c r="FME313" s="80"/>
      <c r="FMF313" s="80"/>
      <c r="FMG313" s="80"/>
      <c r="FMH313" s="80"/>
      <c r="FMI313" s="80"/>
      <c r="FMJ313" s="80"/>
      <c r="FMK313" s="80"/>
      <c r="FML313" s="80"/>
      <c r="FMM313" s="80"/>
      <c r="FMN313" s="80"/>
      <c r="FMO313" s="80"/>
      <c r="FMP313" s="80"/>
      <c r="FMQ313" s="80"/>
      <c r="FMR313" s="80"/>
      <c r="FMS313" s="80"/>
      <c r="FMT313" s="80"/>
      <c r="FMU313" s="80"/>
      <c r="FMV313" s="80"/>
      <c r="FMW313" s="80"/>
      <c r="FMX313" s="80"/>
      <c r="FMY313" s="80"/>
      <c r="FMZ313" s="80"/>
      <c r="FNA313" s="80"/>
      <c r="FNB313" s="80"/>
      <c r="FNC313" s="80"/>
      <c r="FND313" s="80"/>
      <c r="FNE313" s="80"/>
      <c r="FNF313" s="80"/>
      <c r="FNG313" s="80"/>
      <c r="FNH313" s="80"/>
      <c r="FNI313" s="80"/>
      <c r="FNJ313" s="80"/>
      <c r="FNK313" s="80"/>
      <c r="FNL313" s="80"/>
      <c r="FNM313" s="80"/>
      <c r="FNN313" s="80"/>
      <c r="FNO313" s="80"/>
      <c r="FNP313" s="80"/>
      <c r="FNQ313" s="80"/>
      <c r="FNR313" s="80"/>
      <c r="FNS313" s="80"/>
      <c r="FNT313" s="80"/>
      <c r="FNU313" s="80"/>
      <c r="FNV313" s="80"/>
      <c r="FNW313" s="80"/>
      <c r="FNX313" s="80"/>
      <c r="FNY313" s="80"/>
      <c r="FNZ313" s="80"/>
      <c r="FOA313" s="80"/>
      <c r="FOB313" s="80"/>
      <c r="FOC313" s="80"/>
      <c r="FOD313" s="80"/>
      <c r="FOE313" s="80"/>
      <c r="FOF313" s="80"/>
      <c r="FOG313" s="80"/>
      <c r="FOH313" s="80"/>
      <c r="FOI313" s="80"/>
      <c r="FOJ313" s="80"/>
      <c r="FOK313" s="80"/>
      <c r="FOL313" s="80"/>
      <c r="FOM313" s="80"/>
      <c r="FON313" s="80"/>
      <c r="FOO313" s="80"/>
      <c r="FOP313" s="80"/>
      <c r="FOQ313" s="80"/>
      <c r="FOR313" s="80"/>
      <c r="FOS313" s="80"/>
      <c r="FOT313" s="80"/>
      <c r="FOU313" s="80"/>
      <c r="FOV313" s="80"/>
      <c r="FOW313" s="80"/>
      <c r="FOX313" s="80"/>
      <c r="FOY313" s="80"/>
      <c r="FOZ313" s="80"/>
      <c r="FPA313" s="80"/>
      <c r="FPB313" s="80"/>
      <c r="FPC313" s="80"/>
      <c r="FPD313" s="80"/>
      <c r="FPE313" s="80"/>
      <c r="FPF313" s="80"/>
      <c r="FPG313" s="80"/>
      <c r="FPH313" s="80"/>
      <c r="FPI313" s="80"/>
      <c r="FPJ313" s="80"/>
      <c r="FPK313" s="80"/>
      <c r="FPL313" s="80"/>
      <c r="FPM313" s="80"/>
      <c r="FPN313" s="80"/>
      <c r="FPO313" s="80"/>
      <c r="FPP313" s="80"/>
      <c r="FPQ313" s="80"/>
      <c r="FPR313" s="80"/>
      <c r="FPS313" s="80"/>
      <c r="FPT313" s="80"/>
      <c r="FPU313" s="80"/>
      <c r="FPV313" s="80"/>
      <c r="FPW313" s="80"/>
      <c r="FPX313" s="80"/>
      <c r="FPY313" s="80"/>
      <c r="FPZ313" s="80"/>
      <c r="FQA313" s="80"/>
      <c r="FQB313" s="80"/>
      <c r="FQC313" s="80"/>
      <c r="FQD313" s="80"/>
      <c r="FQE313" s="80"/>
      <c r="FQF313" s="80"/>
      <c r="FQG313" s="80"/>
      <c r="FQH313" s="80"/>
      <c r="FQI313" s="80"/>
      <c r="FQJ313" s="80"/>
      <c r="FQK313" s="80"/>
      <c r="FQL313" s="80"/>
      <c r="FQM313" s="80"/>
      <c r="FQN313" s="80"/>
      <c r="FQO313" s="80"/>
      <c r="FQP313" s="80"/>
      <c r="FQQ313" s="80"/>
      <c r="FQR313" s="80"/>
      <c r="FQS313" s="80"/>
      <c r="FQT313" s="80"/>
      <c r="FQU313" s="80"/>
      <c r="FQV313" s="80"/>
      <c r="FQW313" s="80"/>
      <c r="FQX313" s="80"/>
      <c r="FQY313" s="80"/>
      <c r="FQZ313" s="80"/>
      <c r="FRA313" s="80"/>
      <c r="FRB313" s="80"/>
      <c r="FRC313" s="80"/>
      <c r="FRD313" s="80"/>
      <c r="FRE313" s="80"/>
      <c r="FRF313" s="80"/>
      <c r="FRG313" s="80"/>
      <c r="FRH313" s="80"/>
      <c r="FRI313" s="80"/>
      <c r="FRJ313" s="80"/>
      <c r="FRK313" s="80"/>
      <c r="FRL313" s="80"/>
      <c r="FRM313" s="80"/>
      <c r="FRN313" s="80"/>
      <c r="FRO313" s="80"/>
      <c r="FRP313" s="80"/>
      <c r="FRQ313" s="80"/>
      <c r="FRR313" s="80"/>
      <c r="FRS313" s="80"/>
      <c r="FRT313" s="80"/>
      <c r="FRU313" s="80"/>
      <c r="FRV313" s="80"/>
      <c r="FRW313" s="80"/>
      <c r="FRX313" s="80"/>
      <c r="FRY313" s="80"/>
      <c r="FRZ313" s="80"/>
      <c r="FSA313" s="80"/>
      <c r="FSB313" s="80"/>
      <c r="FSC313" s="80"/>
      <c r="FSD313" s="80"/>
      <c r="FSE313" s="80"/>
      <c r="FSF313" s="80"/>
      <c r="FSG313" s="80"/>
      <c r="FSH313" s="80"/>
      <c r="FSI313" s="80"/>
      <c r="FSJ313" s="80"/>
      <c r="FSK313" s="80"/>
      <c r="FSL313" s="80"/>
      <c r="FSM313" s="80"/>
      <c r="FSN313" s="80"/>
      <c r="FSO313" s="80"/>
      <c r="FSP313" s="80"/>
      <c r="FSQ313" s="80"/>
      <c r="FSR313" s="80"/>
      <c r="FSS313" s="80"/>
      <c r="FST313" s="80"/>
      <c r="FSU313" s="80"/>
      <c r="FSV313" s="80"/>
      <c r="FSW313" s="80"/>
      <c r="FSX313" s="80"/>
      <c r="FSY313" s="80"/>
      <c r="FSZ313" s="80"/>
      <c r="FTA313" s="80"/>
      <c r="FTB313" s="80"/>
      <c r="FTC313" s="80"/>
      <c r="FTD313" s="80"/>
      <c r="FTE313" s="80"/>
      <c r="FTF313" s="80"/>
      <c r="FTG313" s="80"/>
      <c r="FTH313" s="80"/>
      <c r="FTI313" s="80"/>
      <c r="FTJ313" s="80"/>
      <c r="FTK313" s="80"/>
      <c r="FTL313" s="80"/>
      <c r="FTM313" s="80"/>
      <c r="FTN313" s="80"/>
      <c r="FTO313" s="80"/>
      <c r="FTP313" s="80"/>
      <c r="FTQ313" s="80"/>
      <c r="FTR313" s="80"/>
      <c r="FTS313" s="80"/>
      <c r="FTT313" s="80"/>
      <c r="FTU313" s="80"/>
      <c r="FTV313" s="80"/>
      <c r="FTW313" s="80"/>
      <c r="FTX313" s="80"/>
      <c r="FTY313" s="80"/>
      <c r="FTZ313" s="80"/>
      <c r="FUA313" s="80"/>
      <c r="FUB313" s="80"/>
      <c r="FUC313" s="80"/>
      <c r="FUD313" s="80"/>
      <c r="FUE313" s="80"/>
      <c r="FUF313" s="80"/>
      <c r="FUG313" s="80"/>
      <c r="FUH313" s="80"/>
      <c r="FUI313" s="80"/>
      <c r="FUJ313" s="80"/>
      <c r="FUK313" s="80"/>
      <c r="FUL313" s="80"/>
      <c r="FUM313" s="80"/>
      <c r="FUN313" s="80"/>
      <c r="FUO313" s="80"/>
      <c r="FUP313" s="80"/>
      <c r="FUQ313" s="80"/>
      <c r="FUR313" s="80"/>
      <c r="FUS313" s="80"/>
      <c r="FUT313" s="80"/>
      <c r="FUU313" s="80"/>
      <c r="FUV313" s="80"/>
      <c r="FUW313" s="80"/>
      <c r="FUX313" s="80"/>
      <c r="FUY313" s="80"/>
      <c r="FUZ313" s="80"/>
      <c r="FVA313" s="80"/>
      <c r="FVB313" s="80"/>
      <c r="FVC313" s="80"/>
      <c r="FVD313" s="80"/>
      <c r="FVE313" s="80"/>
      <c r="FVF313" s="80"/>
      <c r="FVG313" s="80"/>
      <c r="FVH313" s="80"/>
      <c r="FVI313" s="80"/>
      <c r="FVJ313" s="80"/>
      <c r="FVK313" s="80"/>
      <c r="FVL313" s="80"/>
      <c r="FVM313" s="80"/>
      <c r="FVN313" s="80"/>
      <c r="FVO313" s="80"/>
      <c r="FVP313" s="80"/>
      <c r="FVQ313" s="80"/>
      <c r="FVR313" s="80"/>
      <c r="FVS313" s="80"/>
      <c r="FVT313" s="80"/>
      <c r="FVU313" s="80"/>
      <c r="FVV313" s="80"/>
      <c r="FVW313" s="80"/>
      <c r="FVX313" s="80"/>
      <c r="FVY313" s="80"/>
      <c r="FVZ313" s="80"/>
      <c r="FWA313" s="80"/>
      <c r="FWB313" s="80"/>
      <c r="FWC313" s="80"/>
      <c r="FWD313" s="80"/>
      <c r="FWE313" s="80"/>
      <c r="FWF313" s="80"/>
      <c r="FWG313" s="80"/>
      <c r="FWH313" s="80"/>
      <c r="FWI313" s="80"/>
      <c r="FWJ313" s="80"/>
      <c r="FWK313" s="80"/>
      <c r="FWL313" s="80"/>
      <c r="FWM313" s="80"/>
      <c r="FWN313" s="80"/>
      <c r="FWO313" s="80"/>
      <c r="FWP313" s="80"/>
      <c r="FWQ313" s="80"/>
      <c r="FWR313" s="80"/>
      <c r="FWS313" s="80"/>
      <c r="FWT313" s="80"/>
      <c r="FWU313" s="80"/>
      <c r="FWV313" s="80"/>
      <c r="FWW313" s="80"/>
      <c r="FWX313" s="80"/>
      <c r="FWY313" s="80"/>
      <c r="FWZ313" s="80"/>
      <c r="FXA313" s="80"/>
      <c r="FXB313" s="80"/>
      <c r="FXC313" s="80"/>
      <c r="FXD313" s="80"/>
      <c r="FXE313" s="80"/>
      <c r="FXF313" s="80"/>
      <c r="FXG313" s="80"/>
      <c r="FXH313" s="80"/>
      <c r="FXI313" s="80"/>
      <c r="FXJ313" s="80"/>
      <c r="FXK313" s="80"/>
      <c r="FXL313" s="80"/>
      <c r="FXM313" s="80"/>
      <c r="FXN313" s="80"/>
      <c r="FXO313" s="80"/>
      <c r="FXP313" s="80"/>
      <c r="FXQ313" s="80"/>
      <c r="FXR313" s="80"/>
      <c r="FXS313" s="80"/>
      <c r="FXT313" s="80"/>
      <c r="FXU313" s="80"/>
      <c r="FXV313" s="80"/>
      <c r="FXW313" s="80"/>
      <c r="FXX313" s="80"/>
      <c r="FXY313" s="80"/>
      <c r="FXZ313" s="80"/>
      <c r="FYA313" s="80"/>
      <c r="FYB313" s="80"/>
      <c r="FYC313" s="80"/>
      <c r="FYD313" s="80"/>
      <c r="FYE313" s="80"/>
      <c r="FYF313" s="80"/>
      <c r="FYG313" s="80"/>
      <c r="FYH313" s="80"/>
      <c r="FYI313" s="80"/>
      <c r="FYJ313" s="80"/>
      <c r="FYK313" s="80"/>
      <c r="FYL313" s="80"/>
      <c r="FYM313" s="80"/>
      <c r="FYN313" s="80"/>
      <c r="FYO313" s="80"/>
      <c r="FYP313" s="80"/>
      <c r="FYQ313" s="80"/>
      <c r="FYR313" s="80"/>
      <c r="FYS313" s="80"/>
      <c r="FYT313" s="80"/>
      <c r="FYU313" s="80"/>
      <c r="FYV313" s="80"/>
      <c r="FYW313" s="80"/>
      <c r="FYX313" s="80"/>
      <c r="FYY313" s="80"/>
      <c r="FYZ313" s="80"/>
      <c r="FZA313" s="80"/>
      <c r="FZB313" s="80"/>
      <c r="FZC313" s="80"/>
      <c r="FZD313" s="80"/>
      <c r="FZE313" s="80"/>
      <c r="FZF313" s="80"/>
      <c r="FZG313" s="80"/>
      <c r="FZH313" s="80"/>
      <c r="FZI313" s="80"/>
      <c r="FZJ313" s="80"/>
      <c r="FZK313" s="80"/>
      <c r="FZL313" s="80"/>
      <c r="FZM313" s="80"/>
      <c r="FZN313" s="80"/>
      <c r="FZO313" s="80"/>
      <c r="FZP313" s="80"/>
      <c r="FZQ313" s="80"/>
      <c r="FZR313" s="80"/>
      <c r="FZS313" s="80"/>
      <c r="FZT313" s="80"/>
      <c r="FZU313" s="80"/>
      <c r="FZV313" s="80"/>
      <c r="FZW313" s="80"/>
      <c r="FZX313" s="80"/>
      <c r="FZY313" s="80"/>
      <c r="FZZ313" s="80"/>
      <c r="GAA313" s="80"/>
      <c r="GAB313" s="80"/>
      <c r="GAC313" s="80"/>
      <c r="GAD313" s="80"/>
      <c r="GAE313" s="80"/>
      <c r="GAF313" s="80"/>
      <c r="GAG313" s="80"/>
      <c r="GAH313" s="80"/>
      <c r="GAI313" s="80"/>
      <c r="GAJ313" s="80"/>
      <c r="GAK313" s="80"/>
      <c r="GAL313" s="80"/>
      <c r="GAM313" s="80"/>
      <c r="GAN313" s="80"/>
      <c r="GAO313" s="80"/>
      <c r="GAP313" s="80"/>
      <c r="GAQ313" s="80"/>
      <c r="GAR313" s="80"/>
      <c r="GAS313" s="80"/>
      <c r="GAT313" s="80"/>
      <c r="GAU313" s="80"/>
      <c r="GAV313" s="80"/>
      <c r="GAW313" s="80"/>
      <c r="GAX313" s="80"/>
      <c r="GAY313" s="80"/>
      <c r="GAZ313" s="80"/>
      <c r="GBA313" s="80"/>
      <c r="GBB313" s="80"/>
      <c r="GBC313" s="80"/>
      <c r="GBD313" s="80"/>
      <c r="GBE313" s="80"/>
      <c r="GBF313" s="80"/>
      <c r="GBG313" s="80"/>
      <c r="GBH313" s="80"/>
      <c r="GBI313" s="80"/>
      <c r="GBJ313" s="80"/>
      <c r="GBK313" s="80"/>
      <c r="GBL313" s="80"/>
      <c r="GBM313" s="80"/>
      <c r="GBN313" s="80"/>
      <c r="GBO313" s="80"/>
      <c r="GBP313" s="80"/>
      <c r="GBQ313" s="80"/>
      <c r="GBR313" s="80"/>
      <c r="GBS313" s="80"/>
      <c r="GBT313" s="80"/>
      <c r="GBU313" s="80"/>
      <c r="GBV313" s="80"/>
      <c r="GBW313" s="80"/>
      <c r="GBX313" s="80"/>
      <c r="GBY313" s="80"/>
      <c r="GBZ313" s="80"/>
      <c r="GCA313" s="80"/>
      <c r="GCB313" s="80"/>
      <c r="GCC313" s="80"/>
      <c r="GCD313" s="80"/>
      <c r="GCE313" s="80"/>
      <c r="GCF313" s="80"/>
      <c r="GCG313" s="80"/>
      <c r="GCH313" s="80"/>
      <c r="GCI313" s="80"/>
      <c r="GCJ313" s="80"/>
      <c r="GCK313" s="80"/>
      <c r="GCL313" s="80"/>
      <c r="GCM313" s="80"/>
      <c r="GCN313" s="80"/>
      <c r="GCO313" s="80"/>
      <c r="GCP313" s="80"/>
      <c r="GCQ313" s="80"/>
      <c r="GCR313" s="80"/>
      <c r="GCS313" s="80"/>
      <c r="GCT313" s="80"/>
      <c r="GCU313" s="80"/>
      <c r="GCV313" s="80"/>
      <c r="GCW313" s="80"/>
      <c r="GCX313" s="80"/>
      <c r="GCY313" s="80"/>
      <c r="GCZ313" s="80"/>
      <c r="GDA313" s="80"/>
      <c r="GDB313" s="80"/>
      <c r="GDC313" s="80"/>
      <c r="GDD313" s="80"/>
      <c r="GDE313" s="80"/>
      <c r="GDF313" s="80"/>
      <c r="GDG313" s="80"/>
      <c r="GDH313" s="80"/>
      <c r="GDI313" s="80"/>
      <c r="GDJ313" s="80"/>
      <c r="GDK313" s="80"/>
      <c r="GDL313" s="80"/>
      <c r="GDM313" s="80"/>
      <c r="GDN313" s="80"/>
      <c r="GDO313" s="80"/>
      <c r="GDP313" s="80"/>
      <c r="GDQ313" s="80"/>
      <c r="GDR313" s="80"/>
      <c r="GDS313" s="80"/>
      <c r="GDT313" s="80"/>
      <c r="GDU313" s="80"/>
      <c r="GDV313" s="80"/>
      <c r="GDW313" s="80"/>
      <c r="GDX313" s="80"/>
      <c r="GDY313" s="80"/>
      <c r="GDZ313" s="80"/>
      <c r="GEA313" s="80"/>
      <c r="GEB313" s="80"/>
      <c r="GEC313" s="80"/>
      <c r="GED313" s="80"/>
      <c r="GEE313" s="80"/>
      <c r="GEF313" s="80"/>
      <c r="GEG313" s="80"/>
      <c r="GEH313" s="80"/>
      <c r="GEI313" s="80"/>
      <c r="GEJ313" s="80"/>
      <c r="GEK313" s="80"/>
      <c r="GEL313" s="80"/>
      <c r="GEM313" s="80"/>
      <c r="GEN313" s="80"/>
      <c r="GEO313" s="80"/>
      <c r="GEP313" s="80"/>
      <c r="GEQ313" s="80"/>
      <c r="GER313" s="80"/>
      <c r="GES313" s="80"/>
      <c r="GET313" s="80"/>
      <c r="GEU313" s="80"/>
      <c r="GEV313" s="80"/>
      <c r="GEW313" s="80"/>
      <c r="GEX313" s="80"/>
      <c r="GEY313" s="80"/>
      <c r="GEZ313" s="80"/>
      <c r="GFA313" s="80"/>
      <c r="GFB313" s="80"/>
      <c r="GFC313" s="80"/>
      <c r="GFD313" s="80"/>
      <c r="GFE313" s="80"/>
      <c r="GFF313" s="80"/>
      <c r="GFG313" s="80"/>
      <c r="GFH313" s="80"/>
      <c r="GFI313" s="80"/>
      <c r="GFJ313" s="80"/>
      <c r="GFK313" s="80"/>
      <c r="GFL313" s="80"/>
      <c r="GFM313" s="80"/>
      <c r="GFN313" s="80"/>
      <c r="GFO313" s="80"/>
      <c r="GFP313" s="80"/>
      <c r="GFQ313" s="80"/>
      <c r="GFR313" s="80"/>
      <c r="GFS313" s="80"/>
      <c r="GFT313" s="80"/>
      <c r="GFU313" s="80"/>
      <c r="GFV313" s="80"/>
      <c r="GFW313" s="80"/>
      <c r="GFX313" s="80"/>
      <c r="GFY313" s="80"/>
      <c r="GFZ313" s="80"/>
      <c r="GGA313" s="80"/>
      <c r="GGB313" s="80"/>
      <c r="GGC313" s="80"/>
      <c r="GGD313" s="80"/>
      <c r="GGE313" s="80"/>
      <c r="GGF313" s="80"/>
      <c r="GGG313" s="80"/>
      <c r="GGH313" s="80"/>
      <c r="GGI313" s="80"/>
      <c r="GGJ313" s="80"/>
      <c r="GGK313" s="80"/>
      <c r="GGL313" s="80"/>
      <c r="GGM313" s="80"/>
      <c r="GGN313" s="80"/>
      <c r="GGO313" s="80"/>
      <c r="GGP313" s="80"/>
      <c r="GGQ313" s="80"/>
      <c r="GGR313" s="80"/>
      <c r="GGS313" s="80"/>
      <c r="GGT313" s="80"/>
      <c r="GGU313" s="80"/>
      <c r="GGV313" s="80"/>
      <c r="GGW313" s="80"/>
      <c r="GGX313" s="80"/>
      <c r="GGY313" s="80"/>
      <c r="GGZ313" s="80"/>
      <c r="GHA313" s="80"/>
      <c r="GHB313" s="80"/>
      <c r="GHC313" s="80"/>
      <c r="GHD313" s="80"/>
      <c r="GHE313" s="80"/>
      <c r="GHF313" s="80"/>
      <c r="GHG313" s="80"/>
      <c r="GHH313" s="80"/>
      <c r="GHI313" s="80"/>
      <c r="GHJ313" s="80"/>
      <c r="GHK313" s="80"/>
      <c r="GHL313" s="80"/>
      <c r="GHM313" s="80"/>
      <c r="GHN313" s="80"/>
      <c r="GHO313" s="80"/>
      <c r="GHP313" s="80"/>
      <c r="GHQ313" s="80"/>
      <c r="GHR313" s="80"/>
      <c r="GHS313" s="80"/>
      <c r="GHT313" s="80"/>
      <c r="GHU313" s="80"/>
      <c r="GHV313" s="80"/>
      <c r="GHW313" s="80"/>
      <c r="GHX313" s="80"/>
      <c r="GHY313" s="80"/>
      <c r="GHZ313" s="80"/>
      <c r="GIA313" s="80"/>
      <c r="GIB313" s="80"/>
      <c r="GIC313" s="80"/>
      <c r="GID313" s="80"/>
      <c r="GIE313" s="80"/>
      <c r="GIF313" s="80"/>
      <c r="GIG313" s="80"/>
      <c r="GIH313" s="80"/>
      <c r="GII313" s="80"/>
      <c r="GIJ313" s="80"/>
      <c r="GIK313" s="80"/>
      <c r="GIL313" s="80"/>
      <c r="GIM313" s="80"/>
      <c r="GIN313" s="80"/>
      <c r="GIO313" s="80"/>
      <c r="GIP313" s="80"/>
      <c r="GIQ313" s="80"/>
      <c r="GIR313" s="80"/>
      <c r="GIS313" s="80"/>
      <c r="GIT313" s="80"/>
      <c r="GIU313" s="80"/>
      <c r="GIV313" s="80"/>
      <c r="GIW313" s="80"/>
      <c r="GIX313" s="80"/>
      <c r="GIY313" s="80"/>
      <c r="GIZ313" s="80"/>
      <c r="GJA313" s="80"/>
      <c r="GJB313" s="80"/>
      <c r="GJC313" s="80"/>
      <c r="GJD313" s="80"/>
      <c r="GJE313" s="80"/>
      <c r="GJF313" s="80"/>
      <c r="GJG313" s="80"/>
      <c r="GJH313" s="80"/>
      <c r="GJI313" s="80"/>
      <c r="GJJ313" s="80"/>
      <c r="GJK313" s="80"/>
      <c r="GJL313" s="80"/>
      <c r="GJM313" s="80"/>
      <c r="GJN313" s="80"/>
      <c r="GJO313" s="80"/>
      <c r="GJP313" s="80"/>
      <c r="GJQ313" s="80"/>
      <c r="GJR313" s="80"/>
      <c r="GJS313" s="80"/>
      <c r="GJT313" s="80"/>
      <c r="GJU313" s="80"/>
      <c r="GJV313" s="80"/>
      <c r="GJW313" s="80"/>
      <c r="GJX313" s="80"/>
      <c r="GJY313" s="80"/>
      <c r="GJZ313" s="80"/>
      <c r="GKA313" s="80"/>
      <c r="GKB313" s="80"/>
      <c r="GKC313" s="80"/>
      <c r="GKD313" s="80"/>
      <c r="GKE313" s="80"/>
      <c r="GKF313" s="80"/>
      <c r="GKG313" s="80"/>
      <c r="GKH313" s="80"/>
      <c r="GKI313" s="80"/>
      <c r="GKJ313" s="80"/>
      <c r="GKK313" s="80"/>
      <c r="GKL313" s="80"/>
      <c r="GKM313" s="80"/>
      <c r="GKN313" s="80"/>
      <c r="GKO313" s="80"/>
      <c r="GKP313" s="80"/>
      <c r="GKQ313" s="80"/>
      <c r="GKR313" s="80"/>
      <c r="GKS313" s="80"/>
      <c r="GKT313" s="80"/>
      <c r="GKU313" s="80"/>
      <c r="GKV313" s="80"/>
      <c r="GKW313" s="80"/>
      <c r="GKX313" s="80"/>
      <c r="GKY313" s="80"/>
      <c r="GKZ313" s="80"/>
      <c r="GLA313" s="80"/>
      <c r="GLB313" s="80"/>
      <c r="GLC313" s="80"/>
      <c r="GLD313" s="80"/>
      <c r="GLE313" s="80"/>
      <c r="GLF313" s="80"/>
      <c r="GLG313" s="80"/>
      <c r="GLH313" s="80"/>
      <c r="GLI313" s="80"/>
      <c r="GLJ313" s="80"/>
      <c r="GLK313" s="80"/>
      <c r="GLL313" s="80"/>
      <c r="GLM313" s="80"/>
      <c r="GLN313" s="80"/>
      <c r="GLO313" s="80"/>
      <c r="GLP313" s="80"/>
      <c r="GLQ313" s="80"/>
      <c r="GLR313" s="80"/>
      <c r="GLS313" s="80"/>
      <c r="GLT313" s="80"/>
      <c r="GLU313" s="80"/>
      <c r="GLV313" s="80"/>
      <c r="GLW313" s="80"/>
      <c r="GLX313" s="80"/>
      <c r="GLY313" s="80"/>
      <c r="GLZ313" s="80"/>
      <c r="GMA313" s="80"/>
      <c r="GMB313" s="80"/>
      <c r="GMC313" s="80"/>
      <c r="GMD313" s="80"/>
      <c r="GME313" s="80"/>
      <c r="GMF313" s="80"/>
      <c r="GMG313" s="80"/>
      <c r="GMH313" s="80"/>
      <c r="GMI313" s="80"/>
      <c r="GMJ313" s="80"/>
      <c r="GMK313" s="80"/>
      <c r="GML313" s="80"/>
      <c r="GMM313" s="80"/>
      <c r="GMN313" s="80"/>
      <c r="GMO313" s="80"/>
      <c r="GMP313" s="80"/>
      <c r="GMQ313" s="80"/>
      <c r="GMR313" s="80"/>
      <c r="GMS313" s="80"/>
      <c r="GMT313" s="80"/>
      <c r="GMU313" s="80"/>
      <c r="GMV313" s="80"/>
      <c r="GMW313" s="80"/>
      <c r="GMX313" s="80"/>
      <c r="GMY313" s="80"/>
      <c r="GMZ313" s="80"/>
      <c r="GNA313" s="80"/>
      <c r="GNB313" s="80"/>
      <c r="GNC313" s="80"/>
      <c r="GND313" s="80"/>
      <c r="GNE313" s="80"/>
      <c r="GNF313" s="80"/>
      <c r="GNG313" s="80"/>
      <c r="GNH313" s="80"/>
      <c r="GNI313" s="80"/>
      <c r="GNJ313" s="80"/>
      <c r="GNK313" s="80"/>
      <c r="GNL313" s="80"/>
      <c r="GNM313" s="80"/>
      <c r="GNN313" s="80"/>
      <c r="GNO313" s="80"/>
      <c r="GNP313" s="80"/>
      <c r="GNQ313" s="80"/>
      <c r="GNR313" s="80"/>
      <c r="GNS313" s="80"/>
      <c r="GNT313" s="80"/>
      <c r="GNU313" s="80"/>
      <c r="GNV313" s="80"/>
      <c r="GNW313" s="80"/>
      <c r="GNX313" s="80"/>
      <c r="GNY313" s="80"/>
      <c r="GNZ313" s="80"/>
      <c r="GOA313" s="80"/>
      <c r="GOB313" s="80"/>
      <c r="GOC313" s="80"/>
      <c r="GOD313" s="80"/>
      <c r="GOE313" s="80"/>
      <c r="GOF313" s="80"/>
      <c r="GOG313" s="80"/>
      <c r="GOH313" s="80"/>
      <c r="GOI313" s="80"/>
      <c r="GOJ313" s="80"/>
      <c r="GOK313" s="80"/>
      <c r="GOL313" s="80"/>
      <c r="GOM313" s="80"/>
      <c r="GON313" s="80"/>
      <c r="GOO313" s="80"/>
      <c r="GOP313" s="80"/>
      <c r="GOQ313" s="80"/>
      <c r="GOR313" s="80"/>
      <c r="GOS313" s="80"/>
      <c r="GOT313" s="80"/>
      <c r="GOU313" s="80"/>
      <c r="GOV313" s="80"/>
      <c r="GOW313" s="80"/>
      <c r="GOX313" s="80"/>
      <c r="GOY313" s="80"/>
      <c r="GOZ313" s="80"/>
      <c r="GPA313" s="80"/>
      <c r="GPB313" s="80"/>
      <c r="GPC313" s="80"/>
      <c r="GPD313" s="80"/>
      <c r="GPE313" s="80"/>
      <c r="GPF313" s="80"/>
      <c r="GPG313" s="80"/>
      <c r="GPH313" s="80"/>
      <c r="GPI313" s="80"/>
      <c r="GPJ313" s="80"/>
      <c r="GPK313" s="80"/>
      <c r="GPL313" s="80"/>
      <c r="GPM313" s="80"/>
      <c r="GPN313" s="80"/>
      <c r="GPO313" s="80"/>
      <c r="GPP313" s="80"/>
      <c r="GPQ313" s="80"/>
      <c r="GPR313" s="80"/>
      <c r="GPS313" s="80"/>
      <c r="GPT313" s="80"/>
      <c r="GPU313" s="80"/>
      <c r="GPV313" s="80"/>
      <c r="GPW313" s="80"/>
      <c r="GPX313" s="80"/>
      <c r="GPY313" s="80"/>
      <c r="GPZ313" s="80"/>
      <c r="GQA313" s="80"/>
      <c r="GQB313" s="80"/>
      <c r="GQC313" s="80"/>
      <c r="GQD313" s="80"/>
      <c r="GQE313" s="80"/>
      <c r="GQF313" s="80"/>
      <c r="GQG313" s="80"/>
      <c r="GQH313" s="80"/>
      <c r="GQI313" s="80"/>
      <c r="GQJ313" s="80"/>
      <c r="GQK313" s="80"/>
      <c r="GQL313" s="80"/>
      <c r="GQM313" s="80"/>
      <c r="GQN313" s="80"/>
      <c r="GQO313" s="80"/>
      <c r="GQP313" s="80"/>
      <c r="GQQ313" s="80"/>
      <c r="GQR313" s="80"/>
      <c r="GQS313" s="80"/>
      <c r="GQT313" s="80"/>
      <c r="GQU313" s="80"/>
      <c r="GQV313" s="80"/>
      <c r="GQW313" s="80"/>
      <c r="GQX313" s="80"/>
      <c r="GQY313" s="80"/>
      <c r="GQZ313" s="80"/>
      <c r="GRA313" s="80"/>
      <c r="GRB313" s="80"/>
      <c r="GRC313" s="80"/>
      <c r="GRD313" s="80"/>
      <c r="GRE313" s="80"/>
      <c r="GRF313" s="80"/>
      <c r="GRG313" s="80"/>
      <c r="GRH313" s="80"/>
      <c r="GRI313" s="80"/>
      <c r="GRJ313" s="80"/>
      <c r="GRK313" s="80"/>
      <c r="GRL313" s="80"/>
      <c r="GRM313" s="80"/>
      <c r="GRN313" s="80"/>
      <c r="GRO313" s="80"/>
      <c r="GRP313" s="80"/>
      <c r="GRQ313" s="80"/>
      <c r="GRR313" s="80"/>
      <c r="GRS313" s="80"/>
      <c r="GRT313" s="80"/>
      <c r="GRU313" s="80"/>
      <c r="GRV313" s="80"/>
      <c r="GRW313" s="80"/>
      <c r="GRX313" s="80"/>
      <c r="GRY313" s="80"/>
      <c r="GRZ313" s="80"/>
      <c r="GSA313" s="80"/>
      <c r="GSB313" s="80"/>
      <c r="GSC313" s="80"/>
      <c r="GSD313" s="80"/>
      <c r="GSE313" s="80"/>
      <c r="GSF313" s="80"/>
      <c r="GSG313" s="80"/>
      <c r="GSH313" s="80"/>
      <c r="GSI313" s="80"/>
      <c r="GSJ313" s="80"/>
      <c r="GSK313" s="80"/>
      <c r="GSL313" s="80"/>
      <c r="GSM313" s="80"/>
      <c r="GSN313" s="80"/>
      <c r="GSO313" s="80"/>
      <c r="GSP313" s="80"/>
      <c r="GSQ313" s="80"/>
      <c r="GSR313" s="80"/>
      <c r="GSS313" s="80"/>
      <c r="GST313" s="80"/>
      <c r="GSU313" s="80"/>
      <c r="GSV313" s="80"/>
      <c r="GSW313" s="80"/>
      <c r="GSX313" s="80"/>
      <c r="GSY313" s="80"/>
      <c r="GSZ313" s="80"/>
      <c r="GTA313" s="80"/>
      <c r="GTB313" s="80"/>
      <c r="GTC313" s="80"/>
      <c r="GTD313" s="80"/>
      <c r="GTE313" s="80"/>
      <c r="GTF313" s="80"/>
      <c r="GTG313" s="80"/>
      <c r="GTH313" s="80"/>
      <c r="GTI313" s="80"/>
      <c r="GTJ313" s="80"/>
      <c r="GTK313" s="80"/>
      <c r="GTL313" s="80"/>
      <c r="GTM313" s="80"/>
      <c r="GTN313" s="80"/>
      <c r="GTO313" s="80"/>
      <c r="GTP313" s="80"/>
      <c r="GTQ313" s="80"/>
      <c r="GTR313" s="80"/>
      <c r="GTS313" s="80"/>
      <c r="GTT313" s="80"/>
      <c r="GTU313" s="80"/>
      <c r="GTV313" s="80"/>
      <c r="GTW313" s="80"/>
      <c r="GTX313" s="80"/>
      <c r="GTY313" s="80"/>
      <c r="GTZ313" s="80"/>
      <c r="GUA313" s="80"/>
      <c r="GUB313" s="80"/>
      <c r="GUC313" s="80"/>
      <c r="GUD313" s="80"/>
      <c r="GUE313" s="80"/>
      <c r="GUF313" s="80"/>
      <c r="GUG313" s="80"/>
      <c r="GUH313" s="80"/>
      <c r="GUI313" s="80"/>
      <c r="GUJ313" s="80"/>
      <c r="GUK313" s="80"/>
      <c r="GUL313" s="80"/>
      <c r="GUM313" s="80"/>
      <c r="GUN313" s="80"/>
      <c r="GUO313" s="80"/>
      <c r="GUP313" s="80"/>
      <c r="GUQ313" s="80"/>
      <c r="GUR313" s="80"/>
      <c r="GUS313" s="80"/>
      <c r="GUT313" s="80"/>
      <c r="GUU313" s="80"/>
      <c r="GUV313" s="80"/>
      <c r="GUW313" s="80"/>
      <c r="GUX313" s="80"/>
      <c r="GUY313" s="80"/>
      <c r="GUZ313" s="80"/>
      <c r="GVA313" s="80"/>
      <c r="GVB313" s="80"/>
      <c r="GVC313" s="80"/>
      <c r="GVD313" s="80"/>
      <c r="GVE313" s="80"/>
      <c r="GVF313" s="80"/>
      <c r="GVG313" s="80"/>
      <c r="GVH313" s="80"/>
      <c r="GVI313" s="80"/>
      <c r="GVJ313" s="80"/>
      <c r="GVK313" s="80"/>
      <c r="GVL313" s="80"/>
      <c r="GVM313" s="80"/>
      <c r="GVN313" s="80"/>
      <c r="GVO313" s="80"/>
      <c r="GVP313" s="80"/>
      <c r="GVQ313" s="80"/>
      <c r="GVR313" s="80"/>
      <c r="GVS313" s="80"/>
      <c r="GVT313" s="80"/>
      <c r="GVU313" s="80"/>
      <c r="GVV313" s="80"/>
      <c r="GVW313" s="80"/>
      <c r="GVX313" s="80"/>
      <c r="GVY313" s="80"/>
      <c r="GVZ313" s="80"/>
      <c r="GWA313" s="80"/>
      <c r="GWB313" s="80"/>
      <c r="GWC313" s="80"/>
      <c r="GWD313" s="80"/>
      <c r="GWE313" s="80"/>
      <c r="GWF313" s="80"/>
      <c r="GWG313" s="80"/>
      <c r="GWH313" s="80"/>
      <c r="GWI313" s="80"/>
      <c r="GWJ313" s="80"/>
      <c r="GWK313" s="80"/>
      <c r="GWL313" s="80"/>
      <c r="GWM313" s="80"/>
      <c r="GWN313" s="80"/>
      <c r="GWO313" s="80"/>
      <c r="GWP313" s="80"/>
      <c r="GWQ313" s="80"/>
      <c r="GWR313" s="80"/>
      <c r="GWS313" s="80"/>
      <c r="GWT313" s="80"/>
      <c r="GWU313" s="80"/>
      <c r="GWV313" s="80"/>
      <c r="GWW313" s="80"/>
      <c r="GWX313" s="80"/>
      <c r="GWY313" s="80"/>
      <c r="GWZ313" s="80"/>
      <c r="GXA313" s="80"/>
      <c r="GXB313" s="80"/>
      <c r="GXC313" s="80"/>
      <c r="GXD313" s="80"/>
      <c r="GXE313" s="80"/>
      <c r="GXF313" s="80"/>
      <c r="GXG313" s="80"/>
      <c r="GXH313" s="80"/>
      <c r="GXI313" s="80"/>
      <c r="GXJ313" s="80"/>
      <c r="GXK313" s="80"/>
      <c r="GXL313" s="80"/>
      <c r="GXM313" s="80"/>
      <c r="GXN313" s="80"/>
      <c r="GXO313" s="80"/>
      <c r="GXP313" s="80"/>
      <c r="GXQ313" s="80"/>
      <c r="GXR313" s="80"/>
      <c r="GXS313" s="80"/>
      <c r="GXT313" s="80"/>
      <c r="GXU313" s="80"/>
      <c r="GXV313" s="80"/>
      <c r="GXW313" s="80"/>
      <c r="GXX313" s="80"/>
      <c r="GXY313" s="80"/>
      <c r="GXZ313" s="80"/>
      <c r="GYA313" s="80"/>
      <c r="GYB313" s="80"/>
      <c r="GYC313" s="80"/>
      <c r="GYD313" s="80"/>
      <c r="GYE313" s="80"/>
      <c r="GYF313" s="80"/>
      <c r="GYG313" s="80"/>
      <c r="GYH313" s="80"/>
      <c r="GYI313" s="80"/>
      <c r="GYJ313" s="80"/>
      <c r="GYK313" s="80"/>
      <c r="GYL313" s="80"/>
      <c r="GYM313" s="80"/>
      <c r="GYN313" s="80"/>
      <c r="GYO313" s="80"/>
      <c r="GYP313" s="80"/>
      <c r="GYQ313" s="80"/>
      <c r="GYR313" s="80"/>
      <c r="GYS313" s="80"/>
      <c r="GYT313" s="80"/>
      <c r="GYU313" s="80"/>
      <c r="GYV313" s="80"/>
      <c r="GYW313" s="80"/>
      <c r="GYX313" s="80"/>
      <c r="GYY313" s="80"/>
      <c r="GYZ313" s="80"/>
      <c r="GZA313" s="80"/>
      <c r="GZB313" s="80"/>
      <c r="GZC313" s="80"/>
      <c r="GZD313" s="80"/>
      <c r="GZE313" s="80"/>
      <c r="GZF313" s="80"/>
      <c r="GZG313" s="80"/>
      <c r="GZH313" s="80"/>
      <c r="GZI313" s="80"/>
      <c r="GZJ313" s="80"/>
      <c r="GZK313" s="80"/>
      <c r="GZL313" s="80"/>
      <c r="GZM313" s="80"/>
      <c r="GZN313" s="80"/>
      <c r="GZO313" s="80"/>
      <c r="GZP313" s="80"/>
      <c r="GZQ313" s="80"/>
      <c r="GZR313" s="80"/>
      <c r="GZS313" s="80"/>
      <c r="GZT313" s="80"/>
      <c r="GZU313" s="80"/>
      <c r="GZV313" s="80"/>
      <c r="GZW313" s="80"/>
      <c r="GZX313" s="80"/>
      <c r="GZY313" s="80"/>
      <c r="GZZ313" s="80"/>
      <c r="HAA313" s="80"/>
      <c r="HAB313" s="80"/>
      <c r="HAC313" s="80"/>
      <c r="HAD313" s="80"/>
      <c r="HAE313" s="80"/>
      <c r="HAF313" s="80"/>
      <c r="HAG313" s="80"/>
      <c r="HAH313" s="80"/>
      <c r="HAI313" s="80"/>
      <c r="HAJ313" s="80"/>
      <c r="HAK313" s="80"/>
      <c r="HAL313" s="80"/>
      <c r="HAM313" s="80"/>
      <c r="HAN313" s="80"/>
      <c r="HAO313" s="80"/>
      <c r="HAP313" s="80"/>
      <c r="HAQ313" s="80"/>
      <c r="HAR313" s="80"/>
      <c r="HAS313" s="80"/>
      <c r="HAT313" s="80"/>
      <c r="HAU313" s="80"/>
      <c r="HAV313" s="80"/>
      <c r="HAW313" s="80"/>
      <c r="HAX313" s="80"/>
      <c r="HAY313" s="80"/>
      <c r="HAZ313" s="80"/>
      <c r="HBA313" s="80"/>
      <c r="HBB313" s="80"/>
      <c r="HBC313" s="80"/>
      <c r="HBD313" s="80"/>
      <c r="HBE313" s="80"/>
      <c r="HBF313" s="80"/>
      <c r="HBG313" s="80"/>
      <c r="HBH313" s="80"/>
      <c r="HBI313" s="80"/>
      <c r="HBJ313" s="80"/>
      <c r="HBK313" s="80"/>
      <c r="HBL313" s="80"/>
      <c r="HBM313" s="80"/>
      <c r="HBN313" s="80"/>
      <c r="HBO313" s="80"/>
      <c r="HBP313" s="80"/>
      <c r="HBQ313" s="80"/>
      <c r="HBR313" s="80"/>
      <c r="HBS313" s="80"/>
      <c r="HBT313" s="80"/>
      <c r="HBU313" s="80"/>
      <c r="HBV313" s="80"/>
      <c r="HBW313" s="80"/>
      <c r="HBX313" s="80"/>
      <c r="HBY313" s="80"/>
      <c r="HBZ313" s="80"/>
      <c r="HCA313" s="80"/>
      <c r="HCB313" s="80"/>
      <c r="HCC313" s="80"/>
      <c r="HCD313" s="80"/>
      <c r="HCE313" s="80"/>
      <c r="HCF313" s="80"/>
      <c r="HCG313" s="80"/>
      <c r="HCH313" s="80"/>
      <c r="HCI313" s="80"/>
      <c r="HCJ313" s="80"/>
      <c r="HCK313" s="80"/>
      <c r="HCL313" s="80"/>
      <c r="HCM313" s="80"/>
      <c r="HCN313" s="80"/>
      <c r="HCO313" s="80"/>
      <c r="HCP313" s="80"/>
      <c r="HCQ313" s="80"/>
      <c r="HCR313" s="80"/>
      <c r="HCS313" s="80"/>
      <c r="HCT313" s="80"/>
      <c r="HCU313" s="80"/>
      <c r="HCV313" s="80"/>
      <c r="HCW313" s="80"/>
      <c r="HCX313" s="80"/>
      <c r="HCY313" s="80"/>
      <c r="HCZ313" s="80"/>
      <c r="HDA313" s="80"/>
      <c r="HDB313" s="80"/>
      <c r="HDC313" s="80"/>
      <c r="HDD313" s="80"/>
      <c r="HDE313" s="80"/>
      <c r="HDF313" s="80"/>
      <c r="HDG313" s="80"/>
      <c r="HDH313" s="80"/>
      <c r="HDI313" s="80"/>
      <c r="HDJ313" s="80"/>
      <c r="HDK313" s="80"/>
      <c r="HDL313" s="80"/>
      <c r="HDM313" s="80"/>
      <c r="HDN313" s="80"/>
      <c r="HDO313" s="80"/>
      <c r="HDP313" s="80"/>
      <c r="HDQ313" s="80"/>
      <c r="HDR313" s="80"/>
      <c r="HDS313" s="80"/>
      <c r="HDT313" s="80"/>
      <c r="HDU313" s="80"/>
      <c r="HDV313" s="80"/>
      <c r="HDW313" s="80"/>
      <c r="HDX313" s="80"/>
      <c r="HDY313" s="80"/>
      <c r="HDZ313" s="80"/>
      <c r="HEA313" s="80"/>
      <c r="HEB313" s="80"/>
      <c r="HEC313" s="80"/>
      <c r="HED313" s="80"/>
      <c r="HEE313" s="80"/>
      <c r="HEF313" s="80"/>
      <c r="HEG313" s="80"/>
      <c r="HEH313" s="80"/>
      <c r="HEI313" s="80"/>
      <c r="HEJ313" s="80"/>
      <c r="HEK313" s="80"/>
      <c r="HEL313" s="80"/>
      <c r="HEM313" s="80"/>
      <c r="HEN313" s="80"/>
      <c r="HEO313" s="80"/>
      <c r="HEP313" s="80"/>
      <c r="HEQ313" s="80"/>
      <c r="HER313" s="80"/>
      <c r="HES313" s="80"/>
      <c r="HET313" s="80"/>
      <c r="HEU313" s="80"/>
      <c r="HEV313" s="80"/>
      <c r="HEW313" s="80"/>
      <c r="HEX313" s="80"/>
      <c r="HEY313" s="80"/>
      <c r="HEZ313" s="80"/>
      <c r="HFA313" s="80"/>
      <c r="HFB313" s="80"/>
      <c r="HFC313" s="80"/>
      <c r="HFD313" s="80"/>
      <c r="HFE313" s="80"/>
      <c r="HFF313" s="80"/>
      <c r="HFG313" s="80"/>
      <c r="HFH313" s="80"/>
      <c r="HFI313" s="80"/>
      <c r="HFJ313" s="80"/>
      <c r="HFK313" s="80"/>
      <c r="HFL313" s="80"/>
      <c r="HFM313" s="80"/>
      <c r="HFN313" s="80"/>
      <c r="HFO313" s="80"/>
      <c r="HFP313" s="80"/>
      <c r="HFQ313" s="80"/>
      <c r="HFR313" s="80"/>
      <c r="HFS313" s="80"/>
      <c r="HFT313" s="80"/>
      <c r="HFU313" s="80"/>
      <c r="HFV313" s="80"/>
      <c r="HFW313" s="80"/>
      <c r="HFX313" s="80"/>
      <c r="HFY313" s="80"/>
      <c r="HFZ313" s="80"/>
      <c r="HGA313" s="80"/>
      <c r="HGB313" s="80"/>
      <c r="HGC313" s="80"/>
      <c r="HGD313" s="80"/>
      <c r="HGE313" s="80"/>
      <c r="HGF313" s="80"/>
      <c r="HGG313" s="80"/>
      <c r="HGH313" s="80"/>
      <c r="HGI313" s="80"/>
      <c r="HGJ313" s="80"/>
      <c r="HGK313" s="80"/>
      <c r="HGL313" s="80"/>
      <c r="HGM313" s="80"/>
      <c r="HGN313" s="80"/>
      <c r="HGO313" s="80"/>
      <c r="HGP313" s="80"/>
      <c r="HGQ313" s="80"/>
      <c r="HGR313" s="80"/>
      <c r="HGS313" s="80"/>
      <c r="HGT313" s="80"/>
      <c r="HGU313" s="80"/>
      <c r="HGV313" s="80"/>
      <c r="HGW313" s="80"/>
      <c r="HGX313" s="80"/>
      <c r="HGY313" s="80"/>
      <c r="HGZ313" s="80"/>
      <c r="HHA313" s="80"/>
      <c r="HHB313" s="80"/>
      <c r="HHC313" s="80"/>
      <c r="HHD313" s="80"/>
      <c r="HHE313" s="80"/>
      <c r="HHF313" s="80"/>
      <c r="HHG313" s="80"/>
      <c r="HHH313" s="80"/>
      <c r="HHI313" s="80"/>
      <c r="HHJ313" s="80"/>
      <c r="HHK313" s="80"/>
      <c r="HHL313" s="80"/>
      <c r="HHM313" s="80"/>
      <c r="HHN313" s="80"/>
      <c r="HHO313" s="80"/>
      <c r="HHP313" s="80"/>
      <c r="HHQ313" s="80"/>
      <c r="HHR313" s="80"/>
      <c r="HHS313" s="80"/>
      <c r="HHT313" s="80"/>
      <c r="HHU313" s="80"/>
      <c r="HHV313" s="80"/>
      <c r="HHW313" s="80"/>
      <c r="HHX313" s="80"/>
      <c r="HHY313" s="80"/>
      <c r="HHZ313" s="80"/>
      <c r="HIA313" s="80"/>
      <c r="HIB313" s="80"/>
      <c r="HIC313" s="80"/>
      <c r="HID313" s="80"/>
      <c r="HIE313" s="80"/>
      <c r="HIF313" s="80"/>
      <c r="HIG313" s="80"/>
      <c r="HIH313" s="80"/>
      <c r="HII313" s="80"/>
      <c r="HIJ313" s="80"/>
      <c r="HIK313" s="80"/>
      <c r="HIL313" s="80"/>
      <c r="HIM313" s="80"/>
      <c r="HIN313" s="80"/>
      <c r="HIO313" s="80"/>
      <c r="HIP313" s="80"/>
      <c r="HIQ313" s="80"/>
      <c r="HIR313" s="80"/>
      <c r="HIS313" s="80"/>
      <c r="HIT313" s="80"/>
      <c r="HIU313" s="80"/>
      <c r="HIV313" s="80"/>
      <c r="HIW313" s="80"/>
      <c r="HIX313" s="80"/>
      <c r="HIY313" s="80"/>
      <c r="HIZ313" s="80"/>
      <c r="HJA313" s="80"/>
      <c r="HJB313" s="80"/>
      <c r="HJC313" s="80"/>
      <c r="HJD313" s="80"/>
      <c r="HJE313" s="80"/>
      <c r="HJF313" s="80"/>
      <c r="HJG313" s="80"/>
      <c r="HJH313" s="80"/>
      <c r="HJI313" s="80"/>
      <c r="HJJ313" s="80"/>
      <c r="HJK313" s="80"/>
      <c r="HJL313" s="80"/>
      <c r="HJM313" s="80"/>
      <c r="HJN313" s="80"/>
      <c r="HJO313" s="80"/>
      <c r="HJP313" s="80"/>
      <c r="HJQ313" s="80"/>
      <c r="HJR313" s="80"/>
      <c r="HJS313" s="80"/>
      <c r="HJT313" s="80"/>
      <c r="HJU313" s="80"/>
      <c r="HJV313" s="80"/>
      <c r="HJW313" s="80"/>
      <c r="HJX313" s="80"/>
      <c r="HJY313" s="80"/>
      <c r="HJZ313" s="80"/>
      <c r="HKA313" s="80"/>
      <c r="HKB313" s="80"/>
      <c r="HKC313" s="80"/>
      <c r="HKD313" s="80"/>
      <c r="HKE313" s="80"/>
      <c r="HKF313" s="80"/>
      <c r="HKG313" s="80"/>
      <c r="HKH313" s="80"/>
      <c r="HKI313" s="80"/>
      <c r="HKJ313" s="80"/>
      <c r="HKK313" s="80"/>
      <c r="HKL313" s="80"/>
      <c r="HKM313" s="80"/>
      <c r="HKN313" s="80"/>
      <c r="HKO313" s="80"/>
      <c r="HKP313" s="80"/>
      <c r="HKQ313" s="80"/>
      <c r="HKR313" s="80"/>
      <c r="HKS313" s="80"/>
      <c r="HKT313" s="80"/>
      <c r="HKU313" s="80"/>
      <c r="HKV313" s="80"/>
      <c r="HKW313" s="80"/>
      <c r="HKX313" s="80"/>
      <c r="HKY313" s="80"/>
      <c r="HKZ313" s="80"/>
      <c r="HLA313" s="80"/>
      <c r="HLB313" s="80"/>
      <c r="HLC313" s="80"/>
      <c r="HLD313" s="80"/>
      <c r="HLE313" s="80"/>
      <c r="HLF313" s="80"/>
      <c r="HLG313" s="80"/>
      <c r="HLH313" s="80"/>
      <c r="HLI313" s="80"/>
      <c r="HLJ313" s="80"/>
      <c r="HLK313" s="80"/>
      <c r="HLL313" s="80"/>
      <c r="HLM313" s="80"/>
      <c r="HLN313" s="80"/>
      <c r="HLO313" s="80"/>
      <c r="HLP313" s="80"/>
      <c r="HLQ313" s="80"/>
      <c r="HLR313" s="80"/>
      <c r="HLS313" s="80"/>
      <c r="HLT313" s="80"/>
      <c r="HLU313" s="80"/>
      <c r="HLV313" s="80"/>
      <c r="HLW313" s="80"/>
      <c r="HLX313" s="80"/>
      <c r="HLY313" s="80"/>
      <c r="HLZ313" s="80"/>
      <c r="HMA313" s="80"/>
      <c r="HMB313" s="80"/>
      <c r="HMC313" s="80"/>
      <c r="HMD313" s="80"/>
      <c r="HME313" s="80"/>
      <c r="HMF313" s="80"/>
      <c r="HMG313" s="80"/>
      <c r="HMH313" s="80"/>
      <c r="HMI313" s="80"/>
      <c r="HMJ313" s="80"/>
      <c r="HMK313" s="80"/>
      <c r="HML313" s="80"/>
      <c r="HMM313" s="80"/>
      <c r="HMN313" s="80"/>
      <c r="HMO313" s="80"/>
      <c r="HMP313" s="80"/>
      <c r="HMQ313" s="80"/>
      <c r="HMR313" s="80"/>
      <c r="HMS313" s="80"/>
      <c r="HMT313" s="80"/>
      <c r="HMU313" s="80"/>
      <c r="HMV313" s="80"/>
      <c r="HMW313" s="80"/>
      <c r="HMX313" s="80"/>
      <c r="HMY313" s="80"/>
      <c r="HMZ313" s="80"/>
      <c r="HNA313" s="80"/>
      <c r="HNB313" s="80"/>
      <c r="HNC313" s="80"/>
      <c r="HND313" s="80"/>
      <c r="HNE313" s="80"/>
      <c r="HNF313" s="80"/>
      <c r="HNG313" s="80"/>
      <c r="HNH313" s="80"/>
      <c r="HNI313" s="80"/>
      <c r="HNJ313" s="80"/>
      <c r="HNK313" s="80"/>
      <c r="HNL313" s="80"/>
      <c r="HNM313" s="80"/>
      <c r="HNN313" s="80"/>
      <c r="HNO313" s="80"/>
      <c r="HNP313" s="80"/>
      <c r="HNQ313" s="80"/>
      <c r="HNR313" s="80"/>
      <c r="HNS313" s="80"/>
      <c r="HNT313" s="80"/>
      <c r="HNU313" s="80"/>
      <c r="HNV313" s="80"/>
      <c r="HNW313" s="80"/>
      <c r="HNX313" s="80"/>
      <c r="HNY313" s="80"/>
      <c r="HNZ313" s="80"/>
      <c r="HOA313" s="80"/>
      <c r="HOB313" s="80"/>
      <c r="HOC313" s="80"/>
      <c r="HOD313" s="80"/>
      <c r="HOE313" s="80"/>
      <c r="HOF313" s="80"/>
      <c r="HOG313" s="80"/>
      <c r="HOH313" s="80"/>
      <c r="HOI313" s="80"/>
      <c r="HOJ313" s="80"/>
      <c r="HOK313" s="80"/>
      <c r="HOL313" s="80"/>
      <c r="HOM313" s="80"/>
      <c r="HON313" s="80"/>
      <c r="HOO313" s="80"/>
      <c r="HOP313" s="80"/>
      <c r="HOQ313" s="80"/>
      <c r="HOR313" s="80"/>
      <c r="HOS313" s="80"/>
      <c r="HOT313" s="80"/>
      <c r="HOU313" s="80"/>
      <c r="HOV313" s="80"/>
      <c r="HOW313" s="80"/>
      <c r="HOX313" s="80"/>
      <c r="HOY313" s="80"/>
      <c r="HOZ313" s="80"/>
      <c r="HPA313" s="80"/>
      <c r="HPB313" s="80"/>
      <c r="HPC313" s="80"/>
      <c r="HPD313" s="80"/>
      <c r="HPE313" s="80"/>
      <c r="HPF313" s="80"/>
      <c r="HPG313" s="80"/>
      <c r="HPH313" s="80"/>
      <c r="HPI313" s="80"/>
      <c r="HPJ313" s="80"/>
      <c r="HPK313" s="80"/>
      <c r="HPL313" s="80"/>
      <c r="HPM313" s="80"/>
      <c r="HPN313" s="80"/>
      <c r="HPO313" s="80"/>
      <c r="HPP313" s="80"/>
      <c r="HPQ313" s="80"/>
      <c r="HPR313" s="80"/>
      <c r="HPS313" s="80"/>
      <c r="HPT313" s="80"/>
      <c r="HPU313" s="80"/>
      <c r="HPV313" s="80"/>
      <c r="HPW313" s="80"/>
      <c r="HPX313" s="80"/>
      <c r="HPY313" s="80"/>
      <c r="HPZ313" s="80"/>
      <c r="HQA313" s="80"/>
      <c r="HQB313" s="80"/>
      <c r="HQC313" s="80"/>
      <c r="HQD313" s="80"/>
      <c r="HQE313" s="80"/>
      <c r="HQF313" s="80"/>
      <c r="HQG313" s="80"/>
      <c r="HQH313" s="80"/>
      <c r="HQI313" s="80"/>
      <c r="HQJ313" s="80"/>
      <c r="HQK313" s="80"/>
      <c r="HQL313" s="80"/>
      <c r="HQM313" s="80"/>
      <c r="HQN313" s="80"/>
      <c r="HQO313" s="80"/>
      <c r="HQP313" s="80"/>
      <c r="HQQ313" s="80"/>
      <c r="HQR313" s="80"/>
      <c r="HQS313" s="80"/>
      <c r="HQT313" s="80"/>
      <c r="HQU313" s="80"/>
      <c r="HQV313" s="80"/>
      <c r="HQW313" s="80"/>
      <c r="HQX313" s="80"/>
      <c r="HQY313" s="80"/>
      <c r="HQZ313" s="80"/>
      <c r="HRA313" s="80"/>
      <c r="HRB313" s="80"/>
      <c r="HRC313" s="80"/>
      <c r="HRD313" s="80"/>
      <c r="HRE313" s="80"/>
      <c r="HRF313" s="80"/>
      <c r="HRG313" s="80"/>
      <c r="HRH313" s="80"/>
      <c r="HRI313" s="80"/>
      <c r="HRJ313" s="80"/>
      <c r="HRK313" s="80"/>
      <c r="HRL313" s="80"/>
      <c r="HRM313" s="80"/>
      <c r="HRN313" s="80"/>
      <c r="HRO313" s="80"/>
      <c r="HRP313" s="80"/>
      <c r="HRQ313" s="80"/>
      <c r="HRR313" s="80"/>
      <c r="HRS313" s="80"/>
      <c r="HRT313" s="80"/>
      <c r="HRU313" s="80"/>
      <c r="HRV313" s="80"/>
      <c r="HRW313" s="80"/>
      <c r="HRX313" s="80"/>
      <c r="HRY313" s="80"/>
      <c r="HRZ313" s="80"/>
      <c r="HSA313" s="80"/>
      <c r="HSB313" s="80"/>
      <c r="HSC313" s="80"/>
      <c r="HSD313" s="80"/>
      <c r="HSE313" s="80"/>
      <c r="HSF313" s="80"/>
      <c r="HSG313" s="80"/>
      <c r="HSH313" s="80"/>
      <c r="HSI313" s="80"/>
      <c r="HSJ313" s="80"/>
      <c r="HSK313" s="80"/>
      <c r="HSL313" s="80"/>
      <c r="HSM313" s="80"/>
      <c r="HSN313" s="80"/>
      <c r="HSO313" s="80"/>
      <c r="HSP313" s="80"/>
      <c r="HSQ313" s="80"/>
      <c r="HSR313" s="80"/>
      <c r="HSS313" s="80"/>
      <c r="HST313" s="80"/>
      <c r="HSU313" s="80"/>
      <c r="HSV313" s="80"/>
      <c r="HSW313" s="80"/>
      <c r="HSX313" s="80"/>
      <c r="HSY313" s="80"/>
      <c r="HSZ313" s="80"/>
      <c r="HTA313" s="80"/>
      <c r="HTB313" s="80"/>
      <c r="HTC313" s="80"/>
      <c r="HTD313" s="80"/>
      <c r="HTE313" s="80"/>
      <c r="HTF313" s="80"/>
      <c r="HTG313" s="80"/>
      <c r="HTH313" s="80"/>
      <c r="HTI313" s="80"/>
      <c r="HTJ313" s="80"/>
      <c r="HTK313" s="80"/>
      <c r="HTL313" s="80"/>
      <c r="HTM313" s="80"/>
      <c r="HTN313" s="80"/>
      <c r="HTO313" s="80"/>
      <c r="HTP313" s="80"/>
      <c r="HTQ313" s="80"/>
      <c r="HTR313" s="80"/>
      <c r="HTS313" s="80"/>
      <c r="HTT313" s="80"/>
      <c r="HTU313" s="80"/>
      <c r="HTV313" s="80"/>
      <c r="HTW313" s="80"/>
      <c r="HTX313" s="80"/>
      <c r="HTY313" s="80"/>
      <c r="HTZ313" s="80"/>
      <c r="HUA313" s="80"/>
      <c r="HUB313" s="80"/>
      <c r="HUC313" s="80"/>
      <c r="HUD313" s="80"/>
      <c r="HUE313" s="80"/>
      <c r="HUF313" s="80"/>
      <c r="HUG313" s="80"/>
      <c r="HUH313" s="80"/>
      <c r="HUI313" s="80"/>
      <c r="HUJ313" s="80"/>
      <c r="HUK313" s="80"/>
      <c r="HUL313" s="80"/>
      <c r="HUM313" s="80"/>
      <c r="HUN313" s="80"/>
      <c r="HUO313" s="80"/>
      <c r="HUP313" s="80"/>
      <c r="HUQ313" s="80"/>
      <c r="HUR313" s="80"/>
      <c r="HUS313" s="80"/>
      <c r="HUT313" s="80"/>
      <c r="HUU313" s="80"/>
      <c r="HUV313" s="80"/>
      <c r="HUW313" s="80"/>
      <c r="HUX313" s="80"/>
      <c r="HUY313" s="80"/>
      <c r="HUZ313" s="80"/>
      <c r="HVA313" s="80"/>
      <c r="HVB313" s="80"/>
      <c r="HVC313" s="80"/>
      <c r="HVD313" s="80"/>
      <c r="HVE313" s="80"/>
      <c r="HVF313" s="80"/>
      <c r="HVG313" s="80"/>
      <c r="HVH313" s="80"/>
      <c r="HVI313" s="80"/>
      <c r="HVJ313" s="80"/>
      <c r="HVK313" s="80"/>
      <c r="HVL313" s="80"/>
      <c r="HVM313" s="80"/>
      <c r="HVN313" s="80"/>
      <c r="HVO313" s="80"/>
      <c r="HVP313" s="80"/>
      <c r="HVQ313" s="80"/>
      <c r="HVR313" s="80"/>
      <c r="HVS313" s="80"/>
      <c r="HVT313" s="80"/>
      <c r="HVU313" s="80"/>
      <c r="HVV313" s="80"/>
      <c r="HVW313" s="80"/>
      <c r="HVX313" s="80"/>
      <c r="HVY313" s="80"/>
      <c r="HVZ313" s="80"/>
      <c r="HWA313" s="80"/>
      <c r="HWB313" s="80"/>
      <c r="HWC313" s="80"/>
      <c r="HWD313" s="80"/>
      <c r="HWE313" s="80"/>
      <c r="HWF313" s="80"/>
      <c r="HWG313" s="80"/>
      <c r="HWH313" s="80"/>
      <c r="HWI313" s="80"/>
      <c r="HWJ313" s="80"/>
      <c r="HWK313" s="80"/>
      <c r="HWL313" s="80"/>
      <c r="HWM313" s="80"/>
      <c r="HWN313" s="80"/>
      <c r="HWO313" s="80"/>
      <c r="HWP313" s="80"/>
      <c r="HWQ313" s="80"/>
      <c r="HWR313" s="80"/>
      <c r="HWS313" s="80"/>
      <c r="HWT313" s="80"/>
      <c r="HWU313" s="80"/>
      <c r="HWV313" s="80"/>
      <c r="HWW313" s="80"/>
      <c r="HWX313" s="80"/>
      <c r="HWY313" s="80"/>
      <c r="HWZ313" s="80"/>
      <c r="HXA313" s="80"/>
      <c r="HXB313" s="80"/>
      <c r="HXC313" s="80"/>
      <c r="HXD313" s="80"/>
      <c r="HXE313" s="80"/>
      <c r="HXF313" s="80"/>
      <c r="HXG313" s="80"/>
      <c r="HXH313" s="80"/>
      <c r="HXI313" s="80"/>
      <c r="HXJ313" s="80"/>
      <c r="HXK313" s="80"/>
      <c r="HXL313" s="80"/>
      <c r="HXM313" s="80"/>
      <c r="HXN313" s="80"/>
      <c r="HXO313" s="80"/>
      <c r="HXP313" s="80"/>
      <c r="HXQ313" s="80"/>
      <c r="HXR313" s="80"/>
      <c r="HXS313" s="80"/>
      <c r="HXT313" s="80"/>
      <c r="HXU313" s="80"/>
      <c r="HXV313" s="80"/>
      <c r="HXW313" s="80"/>
      <c r="HXX313" s="80"/>
      <c r="HXY313" s="80"/>
      <c r="HXZ313" s="80"/>
      <c r="HYA313" s="80"/>
      <c r="HYB313" s="80"/>
      <c r="HYC313" s="80"/>
      <c r="HYD313" s="80"/>
      <c r="HYE313" s="80"/>
      <c r="HYF313" s="80"/>
      <c r="HYG313" s="80"/>
      <c r="HYH313" s="80"/>
      <c r="HYI313" s="80"/>
      <c r="HYJ313" s="80"/>
      <c r="HYK313" s="80"/>
      <c r="HYL313" s="80"/>
      <c r="HYM313" s="80"/>
      <c r="HYN313" s="80"/>
      <c r="HYO313" s="80"/>
      <c r="HYP313" s="80"/>
      <c r="HYQ313" s="80"/>
      <c r="HYR313" s="80"/>
      <c r="HYS313" s="80"/>
      <c r="HYT313" s="80"/>
      <c r="HYU313" s="80"/>
      <c r="HYV313" s="80"/>
      <c r="HYW313" s="80"/>
      <c r="HYX313" s="80"/>
      <c r="HYY313" s="80"/>
      <c r="HYZ313" s="80"/>
      <c r="HZA313" s="80"/>
      <c r="HZB313" s="80"/>
      <c r="HZC313" s="80"/>
      <c r="HZD313" s="80"/>
      <c r="HZE313" s="80"/>
      <c r="HZF313" s="80"/>
      <c r="HZG313" s="80"/>
      <c r="HZH313" s="80"/>
      <c r="HZI313" s="80"/>
      <c r="HZJ313" s="80"/>
      <c r="HZK313" s="80"/>
      <c r="HZL313" s="80"/>
      <c r="HZM313" s="80"/>
      <c r="HZN313" s="80"/>
      <c r="HZO313" s="80"/>
      <c r="HZP313" s="80"/>
      <c r="HZQ313" s="80"/>
      <c r="HZR313" s="80"/>
      <c r="HZS313" s="80"/>
      <c r="HZT313" s="80"/>
      <c r="HZU313" s="80"/>
      <c r="HZV313" s="80"/>
      <c r="HZW313" s="80"/>
      <c r="HZX313" s="80"/>
      <c r="HZY313" s="80"/>
      <c r="HZZ313" s="80"/>
      <c r="IAA313" s="80"/>
      <c r="IAB313" s="80"/>
      <c r="IAC313" s="80"/>
      <c r="IAD313" s="80"/>
      <c r="IAE313" s="80"/>
      <c r="IAF313" s="80"/>
      <c r="IAG313" s="80"/>
      <c r="IAH313" s="80"/>
      <c r="IAI313" s="80"/>
      <c r="IAJ313" s="80"/>
      <c r="IAK313" s="80"/>
      <c r="IAL313" s="80"/>
      <c r="IAM313" s="80"/>
      <c r="IAN313" s="80"/>
      <c r="IAO313" s="80"/>
      <c r="IAP313" s="80"/>
      <c r="IAQ313" s="80"/>
      <c r="IAR313" s="80"/>
      <c r="IAS313" s="80"/>
      <c r="IAT313" s="80"/>
      <c r="IAU313" s="80"/>
      <c r="IAV313" s="80"/>
      <c r="IAW313" s="80"/>
      <c r="IAX313" s="80"/>
      <c r="IAY313" s="80"/>
      <c r="IAZ313" s="80"/>
      <c r="IBA313" s="80"/>
      <c r="IBB313" s="80"/>
      <c r="IBC313" s="80"/>
      <c r="IBD313" s="80"/>
      <c r="IBE313" s="80"/>
      <c r="IBF313" s="80"/>
      <c r="IBG313" s="80"/>
      <c r="IBH313" s="80"/>
      <c r="IBI313" s="80"/>
      <c r="IBJ313" s="80"/>
      <c r="IBK313" s="80"/>
      <c r="IBL313" s="80"/>
      <c r="IBM313" s="80"/>
      <c r="IBN313" s="80"/>
      <c r="IBO313" s="80"/>
      <c r="IBP313" s="80"/>
      <c r="IBQ313" s="80"/>
      <c r="IBR313" s="80"/>
      <c r="IBS313" s="80"/>
      <c r="IBT313" s="80"/>
      <c r="IBU313" s="80"/>
      <c r="IBV313" s="80"/>
      <c r="IBW313" s="80"/>
      <c r="IBX313" s="80"/>
      <c r="IBY313" s="80"/>
      <c r="IBZ313" s="80"/>
      <c r="ICA313" s="80"/>
      <c r="ICB313" s="80"/>
      <c r="ICC313" s="80"/>
      <c r="ICD313" s="80"/>
      <c r="ICE313" s="80"/>
      <c r="ICF313" s="80"/>
      <c r="ICG313" s="80"/>
      <c r="ICH313" s="80"/>
      <c r="ICI313" s="80"/>
      <c r="ICJ313" s="80"/>
      <c r="ICK313" s="80"/>
      <c r="ICL313" s="80"/>
      <c r="ICM313" s="80"/>
      <c r="ICN313" s="80"/>
      <c r="ICO313" s="80"/>
      <c r="ICP313" s="80"/>
      <c r="ICQ313" s="80"/>
      <c r="ICR313" s="80"/>
      <c r="ICS313" s="80"/>
      <c r="ICT313" s="80"/>
      <c r="ICU313" s="80"/>
      <c r="ICV313" s="80"/>
      <c r="ICW313" s="80"/>
      <c r="ICX313" s="80"/>
      <c r="ICY313" s="80"/>
      <c r="ICZ313" s="80"/>
      <c r="IDA313" s="80"/>
      <c r="IDB313" s="80"/>
      <c r="IDC313" s="80"/>
      <c r="IDD313" s="80"/>
      <c r="IDE313" s="80"/>
      <c r="IDF313" s="80"/>
      <c r="IDG313" s="80"/>
      <c r="IDH313" s="80"/>
      <c r="IDI313" s="80"/>
      <c r="IDJ313" s="80"/>
      <c r="IDK313" s="80"/>
      <c r="IDL313" s="80"/>
      <c r="IDM313" s="80"/>
      <c r="IDN313" s="80"/>
      <c r="IDO313" s="80"/>
      <c r="IDP313" s="80"/>
      <c r="IDQ313" s="80"/>
      <c r="IDR313" s="80"/>
      <c r="IDS313" s="80"/>
      <c r="IDT313" s="80"/>
      <c r="IDU313" s="80"/>
      <c r="IDV313" s="80"/>
      <c r="IDW313" s="80"/>
      <c r="IDX313" s="80"/>
      <c r="IDY313" s="80"/>
      <c r="IDZ313" s="80"/>
      <c r="IEA313" s="80"/>
      <c r="IEB313" s="80"/>
      <c r="IEC313" s="80"/>
      <c r="IED313" s="80"/>
      <c r="IEE313" s="80"/>
      <c r="IEF313" s="80"/>
      <c r="IEG313" s="80"/>
      <c r="IEH313" s="80"/>
      <c r="IEI313" s="80"/>
      <c r="IEJ313" s="80"/>
      <c r="IEK313" s="80"/>
      <c r="IEL313" s="80"/>
      <c r="IEM313" s="80"/>
      <c r="IEN313" s="80"/>
      <c r="IEO313" s="80"/>
      <c r="IEP313" s="80"/>
      <c r="IEQ313" s="80"/>
      <c r="IER313" s="80"/>
      <c r="IES313" s="80"/>
      <c r="IET313" s="80"/>
      <c r="IEU313" s="80"/>
      <c r="IEV313" s="80"/>
      <c r="IEW313" s="80"/>
      <c r="IEX313" s="80"/>
      <c r="IEY313" s="80"/>
      <c r="IEZ313" s="80"/>
      <c r="IFA313" s="80"/>
      <c r="IFB313" s="80"/>
      <c r="IFC313" s="80"/>
      <c r="IFD313" s="80"/>
      <c r="IFE313" s="80"/>
      <c r="IFF313" s="80"/>
      <c r="IFG313" s="80"/>
      <c r="IFH313" s="80"/>
      <c r="IFI313" s="80"/>
      <c r="IFJ313" s="80"/>
      <c r="IFK313" s="80"/>
      <c r="IFL313" s="80"/>
      <c r="IFM313" s="80"/>
      <c r="IFN313" s="80"/>
      <c r="IFO313" s="80"/>
      <c r="IFP313" s="80"/>
      <c r="IFQ313" s="80"/>
      <c r="IFR313" s="80"/>
      <c r="IFS313" s="80"/>
      <c r="IFT313" s="80"/>
      <c r="IFU313" s="80"/>
      <c r="IFV313" s="80"/>
      <c r="IFW313" s="80"/>
      <c r="IFX313" s="80"/>
      <c r="IFY313" s="80"/>
      <c r="IFZ313" s="80"/>
      <c r="IGA313" s="80"/>
      <c r="IGB313" s="80"/>
      <c r="IGC313" s="80"/>
      <c r="IGD313" s="80"/>
      <c r="IGE313" s="80"/>
      <c r="IGF313" s="80"/>
      <c r="IGG313" s="80"/>
      <c r="IGH313" s="80"/>
      <c r="IGI313" s="80"/>
      <c r="IGJ313" s="80"/>
      <c r="IGK313" s="80"/>
      <c r="IGL313" s="80"/>
      <c r="IGM313" s="80"/>
      <c r="IGN313" s="80"/>
      <c r="IGO313" s="80"/>
      <c r="IGP313" s="80"/>
      <c r="IGQ313" s="80"/>
      <c r="IGR313" s="80"/>
      <c r="IGS313" s="80"/>
      <c r="IGT313" s="80"/>
      <c r="IGU313" s="80"/>
      <c r="IGV313" s="80"/>
      <c r="IGW313" s="80"/>
      <c r="IGX313" s="80"/>
      <c r="IGY313" s="80"/>
      <c r="IGZ313" s="80"/>
      <c r="IHA313" s="80"/>
      <c r="IHB313" s="80"/>
      <c r="IHC313" s="80"/>
      <c r="IHD313" s="80"/>
      <c r="IHE313" s="80"/>
      <c r="IHF313" s="80"/>
      <c r="IHG313" s="80"/>
      <c r="IHH313" s="80"/>
      <c r="IHI313" s="80"/>
      <c r="IHJ313" s="80"/>
      <c r="IHK313" s="80"/>
      <c r="IHL313" s="80"/>
      <c r="IHM313" s="80"/>
      <c r="IHN313" s="80"/>
      <c r="IHO313" s="80"/>
      <c r="IHP313" s="80"/>
      <c r="IHQ313" s="80"/>
      <c r="IHR313" s="80"/>
      <c r="IHS313" s="80"/>
      <c r="IHT313" s="80"/>
      <c r="IHU313" s="80"/>
      <c r="IHV313" s="80"/>
      <c r="IHW313" s="80"/>
      <c r="IHX313" s="80"/>
      <c r="IHY313" s="80"/>
      <c r="IHZ313" s="80"/>
      <c r="IIA313" s="80"/>
      <c r="IIB313" s="80"/>
      <c r="IIC313" s="80"/>
      <c r="IID313" s="80"/>
      <c r="IIE313" s="80"/>
      <c r="IIF313" s="80"/>
      <c r="IIG313" s="80"/>
      <c r="IIH313" s="80"/>
      <c r="III313" s="80"/>
      <c r="IIJ313" s="80"/>
      <c r="IIK313" s="80"/>
      <c r="IIL313" s="80"/>
      <c r="IIM313" s="80"/>
      <c r="IIN313" s="80"/>
      <c r="IIO313" s="80"/>
      <c r="IIP313" s="80"/>
      <c r="IIQ313" s="80"/>
      <c r="IIR313" s="80"/>
      <c r="IIS313" s="80"/>
      <c r="IIT313" s="80"/>
      <c r="IIU313" s="80"/>
      <c r="IIV313" s="80"/>
      <c r="IIW313" s="80"/>
      <c r="IIX313" s="80"/>
      <c r="IIY313" s="80"/>
      <c r="IIZ313" s="80"/>
      <c r="IJA313" s="80"/>
      <c r="IJB313" s="80"/>
      <c r="IJC313" s="80"/>
      <c r="IJD313" s="80"/>
      <c r="IJE313" s="80"/>
      <c r="IJF313" s="80"/>
      <c r="IJG313" s="80"/>
      <c r="IJH313" s="80"/>
      <c r="IJI313" s="80"/>
      <c r="IJJ313" s="80"/>
      <c r="IJK313" s="80"/>
      <c r="IJL313" s="80"/>
      <c r="IJM313" s="80"/>
      <c r="IJN313" s="80"/>
      <c r="IJO313" s="80"/>
      <c r="IJP313" s="80"/>
      <c r="IJQ313" s="80"/>
      <c r="IJR313" s="80"/>
      <c r="IJS313" s="80"/>
      <c r="IJT313" s="80"/>
      <c r="IJU313" s="80"/>
      <c r="IJV313" s="80"/>
      <c r="IJW313" s="80"/>
      <c r="IJX313" s="80"/>
      <c r="IJY313" s="80"/>
      <c r="IJZ313" s="80"/>
      <c r="IKA313" s="80"/>
      <c r="IKB313" s="80"/>
      <c r="IKC313" s="80"/>
      <c r="IKD313" s="80"/>
      <c r="IKE313" s="80"/>
      <c r="IKF313" s="80"/>
      <c r="IKG313" s="80"/>
      <c r="IKH313" s="80"/>
      <c r="IKI313" s="80"/>
      <c r="IKJ313" s="80"/>
      <c r="IKK313" s="80"/>
      <c r="IKL313" s="80"/>
      <c r="IKM313" s="80"/>
      <c r="IKN313" s="80"/>
      <c r="IKO313" s="80"/>
      <c r="IKP313" s="80"/>
      <c r="IKQ313" s="80"/>
      <c r="IKR313" s="80"/>
      <c r="IKS313" s="80"/>
      <c r="IKT313" s="80"/>
      <c r="IKU313" s="80"/>
      <c r="IKV313" s="80"/>
      <c r="IKW313" s="80"/>
      <c r="IKX313" s="80"/>
      <c r="IKY313" s="80"/>
      <c r="IKZ313" s="80"/>
      <c r="ILA313" s="80"/>
      <c r="ILB313" s="80"/>
      <c r="ILC313" s="80"/>
      <c r="ILD313" s="80"/>
      <c r="ILE313" s="80"/>
      <c r="ILF313" s="80"/>
      <c r="ILG313" s="80"/>
      <c r="ILH313" s="80"/>
      <c r="ILI313" s="80"/>
      <c r="ILJ313" s="80"/>
      <c r="ILK313" s="80"/>
      <c r="ILL313" s="80"/>
      <c r="ILM313" s="80"/>
      <c r="ILN313" s="80"/>
      <c r="ILO313" s="80"/>
      <c r="ILP313" s="80"/>
      <c r="ILQ313" s="80"/>
      <c r="ILR313" s="80"/>
      <c r="ILS313" s="80"/>
      <c r="ILT313" s="80"/>
      <c r="ILU313" s="80"/>
      <c r="ILV313" s="80"/>
      <c r="ILW313" s="80"/>
      <c r="ILX313" s="80"/>
      <c r="ILY313" s="80"/>
      <c r="ILZ313" s="80"/>
      <c r="IMA313" s="80"/>
      <c r="IMB313" s="80"/>
      <c r="IMC313" s="80"/>
      <c r="IMD313" s="80"/>
      <c r="IME313" s="80"/>
      <c r="IMF313" s="80"/>
      <c r="IMG313" s="80"/>
      <c r="IMH313" s="80"/>
      <c r="IMI313" s="80"/>
      <c r="IMJ313" s="80"/>
      <c r="IMK313" s="80"/>
      <c r="IML313" s="80"/>
      <c r="IMM313" s="80"/>
      <c r="IMN313" s="80"/>
      <c r="IMO313" s="80"/>
      <c r="IMP313" s="80"/>
      <c r="IMQ313" s="80"/>
      <c r="IMR313" s="80"/>
      <c r="IMS313" s="80"/>
      <c r="IMT313" s="80"/>
      <c r="IMU313" s="80"/>
      <c r="IMV313" s="80"/>
      <c r="IMW313" s="80"/>
      <c r="IMX313" s="80"/>
      <c r="IMY313" s="80"/>
      <c r="IMZ313" s="80"/>
      <c r="INA313" s="80"/>
      <c r="INB313" s="80"/>
      <c r="INC313" s="80"/>
      <c r="IND313" s="80"/>
      <c r="INE313" s="80"/>
      <c r="INF313" s="80"/>
      <c r="ING313" s="80"/>
      <c r="INH313" s="80"/>
      <c r="INI313" s="80"/>
      <c r="INJ313" s="80"/>
      <c r="INK313" s="80"/>
      <c r="INL313" s="80"/>
      <c r="INM313" s="80"/>
      <c r="INN313" s="80"/>
      <c r="INO313" s="80"/>
      <c r="INP313" s="80"/>
      <c r="INQ313" s="80"/>
      <c r="INR313" s="80"/>
      <c r="INS313" s="80"/>
      <c r="INT313" s="80"/>
      <c r="INU313" s="80"/>
      <c r="INV313" s="80"/>
      <c r="INW313" s="80"/>
      <c r="INX313" s="80"/>
      <c r="INY313" s="80"/>
      <c r="INZ313" s="80"/>
      <c r="IOA313" s="80"/>
      <c r="IOB313" s="80"/>
      <c r="IOC313" s="80"/>
      <c r="IOD313" s="80"/>
      <c r="IOE313" s="80"/>
      <c r="IOF313" s="80"/>
      <c r="IOG313" s="80"/>
      <c r="IOH313" s="80"/>
      <c r="IOI313" s="80"/>
      <c r="IOJ313" s="80"/>
      <c r="IOK313" s="80"/>
      <c r="IOL313" s="80"/>
      <c r="IOM313" s="80"/>
      <c r="ION313" s="80"/>
      <c r="IOO313" s="80"/>
      <c r="IOP313" s="80"/>
      <c r="IOQ313" s="80"/>
      <c r="IOR313" s="80"/>
      <c r="IOS313" s="80"/>
      <c r="IOT313" s="80"/>
      <c r="IOU313" s="80"/>
      <c r="IOV313" s="80"/>
      <c r="IOW313" s="80"/>
      <c r="IOX313" s="80"/>
      <c r="IOY313" s="80"/>
      <c r="IOZ313" s="80"/>
      <c r="IPA313" s="80"/>
      <c r="IPB313" s="80"/>
      <c r="IPC313" s="80"/>
      <c r="IPD313" s="80"/>
      <c r="IPE313" s="80"/>
      <c r="IPF313" s="80"/>
      <c r="IPG313" s="80"/>
      <c r="IPH313" s="80"/>
      <c r="IPI313" s="80"/>
      <c r="IPJ313" s="80"/>
      <c r="IPK313" s="80"/>
      <c r="IPL313" s="80"/>
      <c r="IPM313" s="80"/>
      <c r="IPN313" s="80"/>
      <c r="IPO313" s="80"/>
      <c r="IPP313" s="80"/>
      <c r="IPQ313" s="80"/>
      <c r="IPR313" s="80"/>
      <c r="IPS313" s="80"/>
      <c r="IPT313" s="80"/>
      <c r="IPU313" s="80"/>
      <c r="IPV313" s="80"/>
      <c r="IPW313" s="80"/>
      <c r="IPX313" s="80"/>
      <c r="IPY313" s="80"/>
      <c r="IPZ313" s="80"/>
      <c r="IQA313" s="80"/>
      <c r="IQB313" s="80"/>
      <c r="IQC313" s="80"/>
      <c r="IQD313" s="80"/>
      <c r="IQE313" s="80"/>
      <c r="IQF313" s="80"/>
      <c r="IQG313" s="80"/>
      <c r="IQH313" s="80"/>
      <c r="IQI313" s="80"/>
      <c r="IQJ313" s="80"/>
      <c r="IQK313" s="80"/>
      <c r="IQL313" s="80"/>
      <c r="IQM313" s="80"/>
      <c r="IQN313" s="80"/>
      <c r="IQO313" s="80"/>
      <c r="IQP313" s="80"/>
      <c r="IQQ313" s="80"/>
      <c r="IQR313" s="80"/>
      <c r="IQS313" s="80"/>
      <c r="IQT313" s="80"/>
      <c r="IQU313" s="80"/>
      <c r="IQV313" s="80"/>
      <c r="IQW313" s="80"/>
      <c r="IQX313" s="80"/>
      <c r="IQY313" s="80"/>
      <c r="IQZ313" s="80"/>
      <c r="IRA313" s="80"/>
      <c r="IRB313" s="80"/>
      <c r="IRC313" s="80"/>
      <c r="IRD313" s="80"/>
      <c r="IRE313" s="80"/>
      <c r="IRF313" s="80"/>
      <c r="IRG313" s="80"/>
      <c r="IRH313" s="80"/>
      <c r="IRI313" s="80"/>
      <c r="IRJ313" s="80"/>
      <c r="IRK313" s="80"/>
      <c r="IRL313" s="80"/>
      <c r="IRM313" s="80"/>
      <c r="IRN313" s="80"/>
      <c r="IRO313" s="80"/>
      <c r="IRP313" s="80"/>
      <c r="IRQ313" s="80"/>
      <c r="IRR313" s="80"/>
      <c r="IRS313" s="80"/>
      <c r="IRT313" s="80"/>
      <c r="IRU313" s="80"/>
      <c r="IRV313" s="80"/>
      <c r="IRW313" s="80"/>
      <c r="IRX313" s="80"/>
      <c r="IRY313" s="80"/>
      <c r="IRZ313" s="80"/>
      <c r="ISA313" s="80"/>
      <c r="ISB313" s="80"/>
      <c r="ISC313" s="80"/>
      <c r="ISD313" s="80"/>
      <c r="ISE313" s="80"/>
      <c r="ISF313" s="80"/>
      <c r="ISG313" s="80"/>
      <c r="ISH313" s="80"/>
      <c r="ISI313" s="80"/>
      <c r="ISJ313" s="80"/>
      <c r="ISK313" s="80"/>
      <c r="ISL313" s="80"/>
      <c r="ISM313" s="80"/>
      <c r="ISN313" s="80"/>
      <c r="ISO313" s="80"/>
      <c r="ISP313" s="80"/>
      <c r="ISQ313" s="80"/>
      <c r="ISR313" s="80"/>
      <c r="ISS313" s="80"/>
      <c r="IST313" s="80"/>
      <c r="ISU313" s="80"/>
      <c r="ISV313" s="80"/>
      <c r="ISW313" s="80"/>
      <c r="ISX313" s="80"/>
      <c r="ISY313" s="80"/>
      <c r="ISZ313" s="80"/>
      <c r="ITA313" s="80"/>
      <c r="ITB313" s="80"/>
      <c r="ITC313" s="80"/>
      <c r="ITD313" s="80"/>
      <c r="ITE313" s="80"/>
      <c r="ITF313" s="80"/>
      <c r="ITG313" s="80"/>
      <c r="ITH313" s="80"/>
      <c r="ITI313" s="80"/>
      <c r="ITJ313" s="80"/>
      <c r="ITK313" s="80"/>
      <c r="ITL313" s="80"/>
      <c r="ITM313" s="80"/>
      <c r="ITN313" s="80"/>
      <c r="ITO313" s="80"/>
      <c r="ITP313" s="80"/>
      <c r="ITQ313" s="80"/>
      <c r="ITR313" s="80"/>
      <c r="ITS313" s="80"/>
      <c r="ITT313" s="80"/>
      <c r="ITU313" s="80"/>
      <c r="ITV313" s="80"/>
      <c r="ITW313" s="80"/>
      <c r="ITX313" s="80"/>
      <c r="ITY313" s="80"/>
      <c r="ITZ313" s="80"/>
      <c r="IUA313" s="80"/>
      <c r="IUB313" s="80"/>
      <c r="IUC313" s="80"/>
      <c r="IUD313" s="80"/>
      <c r="IUE313" s="80"/>
      <c r="IUF313" s="80"/>
      <c r="IUG313" s="80"/>
      <c r="IUH313" s="80"/>
      <c r="IUI313" s="80"/>
      <c r="IUJ313" s="80"/>
      <c r="IUK313" s="80"/>
      <c r="IUL313" s="80"/>
      <c r="IUM313" s="80"/>
      <c r="IUN313" s="80"/>
      <c r="IUO313" s="80"/>
      <c r="IUP313" s="80"/>
      <c r="IUQ313" s="80"/>
      <c r="IUR313" s="80"/>
      <c r="IUS313" s="80"/>
      <c r="IUT313" s="80"/>
      <c r="IUU313" s="80"/>
      <c r="IUV313" s="80"/>
      <c r="IUW313" s="80"/>
      <c r="IUX313" s="80"/>
      <c r="IUY313" s="80"/>
      <c r="IUZ313" s="80"/>
      <c r="IVA313" s="80"/>
      <c r="IVB313" s="80"/>
      <c r="IVC313" s="80"/>
      <c r="IVD313" s="80"/>
      <c r="IVE313" s="80"/>
      <c r="IVF313" s="80"/>
      <c r="IVG313" s="80"/>
      <c r="IVH313" s="80"/>
      <c r="IVI313" s="80"/>
      <c r="IVJ313" s="80"/>
      <c r="IVK313" s="80"/>
      <c r="IVL313" s="80"/>
      <c r="IVM313" s="80"/>
      <c r="IVN313" s="80"/>
      <c r="IVO313" s="80"/>
      <c r="IVP313" s="80"/>
      <c r="IVQ313" s="80"/>
      <c r="IVR313" s="80"/>
      <c r="IVS313" s="80"/>
      <c r="IVT313" s="80"/>
      <c r="IVU313" s="80"/>
      <c r="IVV313" s="80"/>
      <c r="IVW313" s="80"/>
      <c r="IVX313" s="80"/>
      <c r="IVY313" s="80"/>
      <c r="IVZ313" s="80"/>
      <c r="IWA313" s="80"/>
      <c r="IWB313" s="80"/>
      <c r="IWC313" s="80"/>
      <c r="IWD313" s="80"/>
      <c r="IWE313" s="80"/>
      <c r="IWF313" s="80"/>
      <c r="IWG313" s="80"/>
      <c r="IWH313" s="80"/>
      <c r="IWI313" s="80"/>
      <c r="IWJ313" s="80"/>
      <c r="IWK313" s="80"/>
      <c r="IWL313" s="80"/>
      <c r="IWM313" s="80"/>
      <c r="IWN313" s="80"/>
      <c r="IWO313" s="80"/>
      <c r="IWP313" s="80"/>
      <c r="IWQ313" s="80"/>
      <c r="IWR313" s="80"/>
      <c r="IWS313" s="80"/>
      <c r="IWT313" s="80"/>
      <c r="IWU313" s="80"/>
      <c r="IWV313" s="80"/>
      <c r="IWW313" s="80"/>
      <c r="IWX313" s="80"/>
      <c r="IWY313" s="80"/>
      <c r="IWZ313" s="80"/>
      <c r="IXA313" s="80"/>
      <c r="IXB313" s="80"/>
      <c r="IXC313" s="80"/>
      <c r="IXD313" s="80"/>
      <c r="IXE313" s="80"/>
      <c r="IXF313" s="80"/>
      <c r="IXG313" s="80"/>
      <c r="IXH313" s="80"/>
      <c r="IXI313" s="80"/>
      <c r="IXJ313" s="80"/>
      <c r="IXK313" s="80"/>
      <c r="IXL313" s="80"/>
      <c r="IXM313" s="80"/>
      <c r="IXN313" s="80"/>
      <c r="IXO313" s="80"/>
      <c r="IXP313" s="80"/>
      <c r="IXQ313" s="80"/>
      <c r="IXR313" s="80"/>
      <c r="IXS313" s="80"/>
      <c r="IXT313" s="80"/>
      <c r="IXU313" s="80"/>
      <c r="IXV313" s="80"/>
      <c r="IXW313" s="80"/>
      <c r="IXX313" s="80"/>
      <c r="IXY313" s="80"/>
      <c r="IXZ313" s="80"/>
      <c r="IYA313" s="80"/>
      <c r="IYB313" s="80"/>
      <c r="IYC313" s="80"/>
      <c r="IYD313" s="80"/>
      <c r="IYE313" s="80"/>
      <c r="IYF313" s="80"/>
      <c r="IYG313" s="80"/>
      <c r="IYH313" s="80"/>
      <c r="IYI313" s="80"/>
      <c r="IYJ313" s="80"/>
      <c r="IYK313" s="80"/>
      <c r="IYL313" s="80"/>
      <c r="IYM313" s="80"/>
      <c r="IYN313" s="80"/>
      <c r="IYO313" s="80"/>
      <c r="IYP313" s="80"/>
      <c r="IYQ313" s="80"/>
      <c r="IYR313" s="80"/>
      <c r="IYS313" s="80"/>
      <c r="IYT313" s="80"/>
      <c r="IYU313" s="80"/>
      <c r="IYV313" s="80"/>
      <c r="IYW313" s="80"/>
      <c r="IYX313" s="80"/>
      <c r="IYY313" s="80"/>
      <c r="IYZ313" s="80"/>
      <c r="IZA313" s="80"/>
      <c r="IZB313" s="80"/>
      <c r="IZC313" s="80"/>
      <c r="IZD313" s="80"/>
      <c r="IZE313" s="80"/>
      <c r="IZF313" s="80"/>
      <c r="IZG313" s="80"/>
      <c r="IZH313" s="80"/>
      <c r="IZI313" s="80"/>
      <c r="IZJ313" s="80"/>
      <c r="IZK313" s="80"/>
      <c r="IZL313" s="80"/>
      <c r="IZM313" s="80"/>
      <c r="IZN313" s="80"/>
      <c r="IZO313" s="80"/>
      <c r="IZP313" s="80"/>
      <c r="IZQ313" s="80"/>
      <c r="IZR313" s="80"/>
      <c r="IZS313" s="80"/>
      <c r="IZT313" s="80"/>
      <c r="IZU313" s="80"/>
      <c r="IZV313" s="80"/>
      <c r="IZW313" s="80"/>
      <c r="IZX313" s="80"/>
      <c r="IZY313" s="80"/>
      <c r="IZZ313" s="80"/>
      <c r="JAA313" s="80"/>
      <c r="JAB313" s="80"/>
      <c r="JAC313" s="80"/>
      <c r="JAD313" s="80"/>
      <c r="JAE313" s="80"/>
      <c r="JAF313" s="80"/>
      <c r="JAG313" s="80"/>
      <c r="JAH313" s="80"/>
      <c r="JAI313" s="80"/>
      <c r="JAJ313" s="80"/>
      <c r="JAK313" s="80"/>
      <c r="JAL313" s="80"/>
      <c r="JAM313" s="80"/>
      <c r="JAN313" s="80"/>
      <c r="JAO313" s="80"/>
      <c r="JAP313" s="80"/>
      <c r="JAQ313" s="80"/>
      <c r="JAR313" s="80"/>
      <c r="JAS313" s="80"/>
      <c r="JAT313" s="80"/>
      <c r="JAU313" s="80"/>
      <c r="JAV313" s="80"/>
      <c r="JAW313" s="80"/>
      <c r="JAX313" s="80"/>
      <c r="JAY313" s="80"/>
      <c r="JAZ313" s="80"/>
      <c r="JBA313" s="80"/>
      <c r="JBB313" s="80"/>
      <c r="JBC313" s="80"/>
      <c r="JBD313" s="80"/>
      <c r="JBE313" s="80"/>
      <c r="JBF313" s="80"/>
      <c r="JBG313" s="80"/>
      <c r="JBH313" s="80"/>
      <c r="JBI313" s="80"/>
      <c r="JBJ313" s="80"/>
      <c r="JBK313" s="80"/>
      <c r="JBL313" s="80"/>
      <c r="JBM313" s="80"/>
      <c r="JBN313" s="80"/>
      <c r="JBO313" s="80"/>
      <c r="JBP313" s="80"/>
      <c r="JBQ313" s="80"/>
      <c r="JBR313" s="80"/>
      <c r="JBS313" s="80"/>
      <c r="JBT313" s="80"/>
      <c r="JBU313" s="80"/>
      <c r="JBV313" s="80"/>
      <c r="JBW313" s="80"/>
      <c r="JBX313" s="80"/>
      <c r="JBY313" s="80"/>
      <c r="JBZ313" s="80"/>
      <c r="JCA313" s="80"/>
      <c r="JCB313" s="80"/>
      <c r="JCC313" s="80"/>
      <c r="JCD313" s="80"/>
      <c r="JCE313" s="80"/>
      <c r="JCF313" s="80"/>
      <c r="JCG313" s="80"/>
      <c r="JCH313" s="80"/>
      <c r="JCI313" s="80"/>
      <c r="JCJ313" s="80"/>
      <c r="JCK313" s="80"/>
      <c r="JCL313" s="80"/>
      <c r="JCM313" s="80"/>
      <c r="JCN313" s="80"/>
      <c r="JCO313" s="80"/>
      <c r="JCP313" s="80"/>
      <c r="JCQ313" s="80"/>
      <c r="JCR313" s="80"/>
      <c r="JCS313" s="80"/>
      <c r="JCT313" s="80"/>
      <c r="JCU313" s="80"/>
      <c r="JCV313" s="80"/>
      <c r="JCW313" s="80"/>
      <c r="JCX313" s="80"/>
      <c r="JCY313" s="80"/>
      <c r="JCZ313" s="80"/>
      <c r="JDA313" s="80"/>
      <c r="JDB313" s="80"/>
      <c r="JDC313" s="80"/>
      <c r="JDD313" s="80"/>
      <c r="JDE313" s="80"/>
      <c r="JDF313" s="80"/>
      <c r="JDG313" s="80"/>
      <c r="JDH313" s="80"/>
      <c r="JDI313" s="80"/>
      <c r="JDJ313" s="80"/>
      <c r="JDK313" s="80"/>
      <c r="JDL313" s="80"/>
      <c r="JDM313" s="80"/>
      <c r="JDN313" s="80"/>
      <c r="JDO313" s="80"/>
      <c r="JDP313" s="80"/>
      <c r="JDQ313" s="80"/>
      <c r="JDR313" s="80"/>
      <c r="JDS313" s="80"/>
      <c r="JDT313" s="80"/>
      <c r="JDU313" s="80"/>
      <c r="JDV313" s="80"/>
      <c r="JDW313" s="80"/>
      <c r="JDX313" s="80"/>
      <c r="JDY313" s="80"/>
      <c r="JDZ313" s="80"/>
      <c r="JEA313" s="80"/>
      <c r="JEB313" s="80"/>
      <c r="JEC313" s="80"/>
      <c r="JED313" s="80"/>
      <c r="JEE313" s="80"/>
      <c r="JEF313" s="80"/>
      <c r="JEG313" s="80"/>
      <c r="JEH313" s="80"/>
      <c r="JEI313" s="80"/>
      <c r="JEJ313" s="80"/>
      <c r="JEK313" s="80"/>
      <c r="JEL313" s="80"/>
      <c r="JEM313" s="80"/>
      <c r="JEN313" s="80"/>
      <c r="JEO313" s="80"/>
      <c r="JEP313" s="80"/>
      <c r="JEQ313" s="80"/>
      <c r="JER313" s="80"/>
      <c r="JES313" s="80"/>
      <c r="JET313" s="80"/>
      <c r="JEU313" s="80"/>
      <c r="JEV313" s="80"/>
      <c r="JEW313" s="80"/>
      <c r="JEX313" s="80"/>
      <c r="JEY313" s="80"/>
      <c r="JEZ313" s="80"/>
      <c r="JFA313" s="80"/>
      <c r="JFB313" s="80"/>
      <c r="JFC313" s="80"/>
      <c r="JFD313" s="80"/>
      <c r="JFE313" s="80"/>
      <c r="JFF313" s="80"/>
      <c r="JFG313" s="80"/>
      <c r="JFH313" s="80"/>
      <c r="JFI313" s="80"/>
      <c r="JFJ313" s="80"/>
      <c r="JFK313" s="80"/>
      <c r="JFL313" s="80"/>
      <c r="JFM313" s="80"/>
      <c r="JFN313" s="80"/>
      <c r="JFO313" s="80"/>
      <c r="JFP313" s="80"/>
      <c r="JFQ313" s="80"/>
      <c r="JFR313" s="80"/>
      <c r="JFS313" s="80"/>
      <c r="JFT313" s="80"/>
      <c r="JFU313" s="80"/>
      <c r="JFV313" s="80"/>
      <c r="JFW313" s="80"/>
      <c r="JFX313" s="80"/>
      <c r="JFY313" s="80"/>
      <c r="JFZ313" s="80"/>
      <c r="JGA313" s="80"/>
      <c r="JGB313" s="80"/>
      <c r="JGC313" s="80"/>
      <c r="JGD313" s="80"/>
      <c r="JGE313" s="80"/>
      <c r="JGF313" s="80"/>
      <c r="JGG313" s="80"/>
      <c r="JGH313" s="80"/>
      <c r="JGI313" s="80"/>
      <c r="JGJ313" s="80"/>
      <c r="JGK313" s="80"/>
      <c r="JGL313" s="80"/>
      <c r="JGM313" s="80"/>
      <c r="JGN313" s="80"/>
      <c r="JGO313" s="80"/>
      <c r="JGP313" s="80"/>
      <c r="JGQ313" s="80"/>
      <c r="JGR313" s="80"/>
      <c r="JGS313" s="80"/>
      <c r="JGT313" s="80"/>
      <c r="JGU313" s="80"/>
      <c r="JGV313" s="80"/>
      <c r="JGW313" s="80"/>
      <c r="JGX313" s="80"/>
      <c r="JGY313" s="80"/>
      <c r="JGZ313" s="80"/>
      <c r="JHA313" s="80"/>
      <c r="JHB313" s="80"/>
      <c r="JHC313" s="80"/>
      <c r="JHD313" s="80"/>
      <c r="JHE313" s="80"/>
      <c r="JHF313" s="80"/>
      <c r="JHG313" s="80"/>
      <c r="JHH313" s="80"/>
      <c r="JHI313" s="80"/>
      <c r="JHJ313" s="80"/>
      <c r="JHK313" s="80"/>
      <c r="JHL313" s="80"/>
      <c r="JHM313" s="80"/>
      <c r="JHN313" s="80"/>
      <c r="JHO313" s="80"/>
      <c r="JHP313" s="80"/>
      <c r="JHQ313" s="80"/>
      <c r="JHR313" s="80"/>
      <c r="JHS313" s="80"/>
      <c r="JHT313" s="80"/>
      <c r="JHU313" s="80"/>
      <c r="JHV313" s="80"/>
      <c r="JHW313" s="80"/>
      <c r="JHX313" s="80"/>
      <c r="JHY313" s="80"/>
      <c r="JHZ313" s="80"/>
      <c r="JIA313" s="80"/>
      <c r="JIB313" s="80"/>
      <c r="JIC313" s="80"/>
      <c r="JID313" s="80"/>
      <c r="JIE313" s="80"/>
      <c r="JIF313" s="80"/>
      <c r="JIG313" s="80"/>
      <c r="JIH313" s="80"/>
      <c r="JII313" s="80"/>
      <c r="JIJ313" s="80"/>
      <c r="JIK313" s="80"/>
      <c r="JIL313" s="80"/>
      <c r="JIM313" s="80"/>
      <c r="JIN313" s="80"/>
      <c r="JIO313" s="80"/>
      <c r="JIP313" s="80"/>
      <c r="JIQ313" s="80"/>
      <c r="JIR313" s="80"/>
      <c r="JIS313" s="80"/>
      <c r="JIT313" s="80"/>
      <c r="JIU313" s="80"/>
      <c r="JIV313" s="80"/>
      <c r="JIW313" s="80"/>
      <c r="JIX313" s="80"/>
      <c r="JIY313" s="80"/>
      <c r="JIZ313" s="80"/>
      <c r="JJA313" s="80"/>
      <c r="JJB313" s="80"/>
      <c r="JJC313" s="80"/>
      <c r="JJD313" s="80"/>
      <c r="JJE313" s="80"/>
      <c r="JJF313" s="80"/>
      <c r="JJG313" s="80"/>
      <c r="JJH313" s="80"/>
      <c r="JJI313" s="80"/>
      <c r="JJJ313" s="80"/>
      <c r="JJK313" s="80"/>
      <c r="JJL313" s="80"/>
      <c r="JJM313" s="80"/>
      <c r="JJN313" s="80"/>
      <c r="JJO313" s="80"/>
      <c r="JJP313" s="80"/>
      <c r="JJQ313" s="80"/>
      <c r="JJR313" s="80"/>
      <c r="JJS313" s="80"/>
      <c r="JJT313" s="80"/>
      <c r="JJU313" s="80"/>
      <c r="JJV313" s="80"/>
      <c r="JJW313" s="80"/>
      <c r="JJX313" s="80"/>
      <c r="JJY313" s="80"/>
      <c r="JJZ313" s="80"/>
      <c r="JKA313" s="80"/>
      <c r="JKB313" s="80"/>
      <c r="JKC313" s="80"/>
      <c r="JKD313" s="80"/>
      <c r="JKE313" s="80"/>
      <c r="JKF313" s="80"/>
      <c r="JKG313" s="80"/>
      <c r="JKH313" s="80"/>
      <c r="JKI313" s="80"/>
      <c r="JKJ313" s="80"/>
      <c r="JKK313" s="80"/>
      <c r="JKL313" s="80"/>
      <c r="JKM313" s="80"/>
      <c r="JKN313" s="80"/>
      <c r="JKO313" s="80"/>
      <c r="JKP313" s="80"/>
      <c r="JKQ313" s="80"/>
      <c r="JKR313" s="80"/>
      <c r="JKS313" s="80"/>
      <c r="JKT313" s="80"/>
      <c r="JKU313" s="80"/>
      <c r="JKV313" s="80"/>
      <c r="JKW313" s="80"/>
      <c r="JKX313" s="80"/>
      <c r="JKY313" s="80"/>
      <c r="JKZ313" s="80"/>
      <c r="JLA313" s="80"/>
      <c r="JLB313" s="80"/>
      <c r="JLC313" s="80"/>
      <c r="JLD313" s="80"/>
      <c r="JLE313" s="80"/>
      <c r="JLF313" s="80"/>
      <c r="JLG313" s="80"/>
      <c r="JLH313" s="80"/>
      <c r="JLI313" s="80"/>
      <c r="JLJ313" s="80"/>
      <c r="JLK313" s="80"/>
      <c r="JLL313" s="80"/>
      <c r="JLM313" s="80"/>
      <c r="JLN313" s="80"/>
      <c r="JLO313" s="80"/>
      <c r="JLP313" s="80"/>
      <c r="JLQ313" s="80"/>
      <c r="JLR313" s="80"/>
      <c r="JLS313" s="80"/>
      <c r="JLT313" s="80"/>
      <c r="JLU313" s="80"/>
      <c r="JLV313" s="80"/>
      <c r="JLW313" s="80"/>
      <c r="JLX313" s="80"/>
      <c r="JLY313" s="80"/>
      <c r="JLZ313" s="80"/>
      <c r="JMA313" s="80"/>
      <c r="JMB313" s="80"/>
      <c r="JMC313" s="80"/>
      <c r="JMD313" s="80"/>
      <c r="JME313" s="80"/>
      <c r="JMF313" s="80"/>
      <c r="JMG313" s="80"/>
      <c r="JMH313" s="80"/>
      <c r="JMI313" s="80"/>
      <c r="JMJ313" s="80"/>
      <c r="JMK313" s="80"/>
      <c r="JML313" s="80"/>
      <c r="JMM313" s="80"/>
      <c r="JMN313" s="80"/>
      <c r="JMO313" s="80"/>
      <c r="JMP313" s="80"/>
      <c r="JMQ313" s="80"/>
      <c r="JMR313" s="80"/>
      <c r="JMS313" s="80"/>
      <c r="JMT313" s="80"/>
      <c r="JMU313" s="80"/>
      <c r="JMV313" s="80"/>
      <c r="JMW313" s="80"/>
      <c r="JMX313" s="80"/>
      <c r="JMY313" s="80"/>
      <c r="JMZ313" s="80"/>
      <c r="JNA313" s="80"/>
      <c r="JNB313" s="80"/>
      <c r="JNC313" s="80"/>
      <c r="JND313" s="80"/>
      <c r="JNE313" s="80"/>
      <c r="JNF313" s="80"/>
      <c r="JNG313" s="80"/>
      <c r="JNH313" s="80"/>
      <c r="JNI313" s="80"/>
      <c r="JNJ313" s="80"/>
      <c r="JNK313" s="80"/>
      <c r="JNL313" s="80"/>
      <c r="JNM313" s="80"/>
      <c r="JNN313" s="80"/>
      <c r="JNO313" s="80"/>
      <c r="JNP313" s="80"/>
      <c r="JNQ313" s="80"/>
      <c r="JNR313" s="80"/>
      <c r="JNS313" s="80"/>
      <c r="JNT313" s="80"/>
      <c r="JNU313" s="80"/>
      <c r="JNV313" s="80"/>
      <c r="JNW313" s="80"/>
      <c r="JNX313" s="80"/>
      <c r="JNY313" s="80"/>
      <c r="JNZ313" s="80"/>
      <c r="JOA313" s="80"/>
      <c r="JOB313" s="80"/>
      <c r="JOC313" s="80"/>
      <c r="JOD313" s="80"/>
      <c r="JOE313" s="80"/>
      <c r="JOF313" s="80"/>
      <c r="JOG313" s="80"/>
      <c r="JOH313" s="80"/>
      <c r="JOI313" s="80"/>
      <c r="JOJ313" s="80"/>
      <c r="JOK313" s="80"/>
      <c r="JOL313" s="80"/>
      <c r="JOM313" s="80"/>
      <c r="JON313" s="80"/>
      <c r="JOO313" s="80"/>
      <c r="JOP313" s="80"/>
      <c r="JOQ313" s="80"/>
      <c r="JOR313" s="80"/>
      <c r="JOS313" s="80"/>
      <c r="JOT313" s="80"/>
      <c r="JOU313" s="80"/>
      <c r="JOV313" s="80"/>
      <c r="JOW313" s="80"/>
      <c r="JOX313" s="80"/>
      <c r="JOY313" s="80"/>
      <c r="JOZ313" s="80"/>
      <c r="JPA313" s="80"/>
      <c r="JPB313" s="80"/>
      <c r="JPC313" s="80"/>
      <c r="JPD313" s="80"/>
      <c r="JPE313" s="80"/>
      <c r="JPF313" s="80"/>
      <c r="JPG313" s="80"/>
      <c r="JPH313" s="80"/>
      <c r="JPI313" s="80"/>
      <c r="JPJ313" s="80"/>
      <c r="JPK313" s="80"/>
      <c r="JPL313" s="80"/>
      <c r="JPM313" s="80"/>
      <c r="JPN313" s="80"/>
      <c r="JPO313" s="80"/>
      <c r="JPP313" s="80"/>
      <c r="JPQ313" s="80"/>
      <c r="JPR313" s="80"/>
      <c r="JPS313" s="80"/>
      <c r="JPT313" s="80"/>
      <c r="JPU313" s="80"/>
      <c r="JPV313" s="80"/>
      <c r="JPW313" s="80"/>
      <c r="JPX313" s="80"/>
      <c r="JPY313" s="80"/>
      <c r="JPZ313" s="80"/>
      <c r="JQA313" s="80"/>
      <c r="JQB313" s="80"/>
      <c r="JQC313" s="80"/>
      <c r="JQD313" s="80"/>
      <c r="JQE313" s="80"/>
      <c r="JQF313" s="80"/>
      <c r="JQG313" s="80"/>
      <c r="JQH313" s="80"/>
      <c r="JQI313" s="80"/>
      <c r="JQJ313" s="80"/>
      <c r="JQK313" s="80"/>
      <c r="JQL313" s="80"/>
      <c r="JQM313" s="80"/>
      <c r="JQN313" s="80"/>
      <c r="JQO313" s="80"/>
      <c r="JQP313" s="80"/>
      <c r="JQQ313" s="80"/>
      <c r="JQR313" s="80"/>
      <c r="JQS313" s="80"/>
      <c r="JQT313" s="80"/>
      <c r="JQU313" s="80"/>
      <c r="JQV313" s="80"/>
      <c r="JQW313" s="80"/>
      <c r="JQX313" s="80"/>
      <c r="JQY313" s="80"/>
      <c r="JQZ313" s="80"/>
      <c r="JRA313" s="80"/>
      <c r="JRB313" s="80"/>
      <c r="JRC313" s="80"/>
      <c r="JRD313" s="80"/>
      <c r="JRE313" s="80"/>
      <c r="JRF313" s="80"/>
      <c r="JRG313" s="80"/>
      <c r="JRH313" s="80"/>
      <c r="JRI313" s="80"/>
      <c r="JRJ313" s="80"/>
      <c r="JRK313" s="80"/>
      <c r="JRL313" s="80"/>
      <c r="JRM313" s="80"/>
      <c r="JRN313" s="80"/>
      <c r="JRO313" s="80"/>
      <c r="JRP313" s="80"/>
      <c r="JRQ313" s="80"/>
      <c r="JRR313" s="80"/>
      <c r="JRS313" s="80"/>
      <c r="JRT313" s="80"/>
      <c r="JRU313" s="80"/>
      <c r="JRV313" s="80"/>
      <c r="JRW313" s="80"/>
      <c r="JRX313" s="80"/>
      <c r="JRY313" s="80"/>
      <c r="JRZ313" s="80"/>
      <c r="JSA313" s="80"/>
      <c r="JSB313" s="80"/>
      <c r="JSC313" s="80"/>
      <c r="JSD313" s="80"/>
      <c r="JSE313" s="80"/>
      <c r="JSF313" s="80"/>
      <c r="JSG313" s="80"/>
      <c r="JSH313" s="80"/>
      <c r="JSI313" s="80"/>
      <c r="JSJ313" s="80"/>
      <c r="JSK313" s="80"/>
      <c r="JSL313" s="80"/>
      <c r="JSM313" s="80"/>
      <c r="JSN313" s="80"/>
      <c r="JSO313" s="80"/>
      <c r="JSP313" s="80"/>
      <c r="JSQ313" s="80"/>
      <c r="JSR313" s="80"/>
      <c r="JSS313" s="80"/>
      <c r="JST313" s="80"/>
      <c r="JSU313" s="80"/>
      <c r="JSV313" s="80"/>
      <c r="JSW313" s="80"/>
      <c r="JSX313" s="80"/>
      <c r="JSY313" s="80"/>
      <c r="JSZ313" s="80"/>
      <c r="JTA313" s="80"/>
      <c r="JTB313" s="80"/>
      <c r="JTC313" s="80"/>
      <c r="JTD313" s="80"/>
      <c r="JTE313" s="80"/>
      <c r="JTF313" s="80"/>
      <c r="JTG313" s="80"/>
      <c r="JTH313" s="80"/>
      <c r="JTI313" s="80"/>
      <c r="JTJ313" s="80"/>
      <c r="JTK313" s="80"/>
      <c r="JTL313" s="80"/>
      <c r="JTM313" s="80"/>
      <c r="JTN313" s="80"/>
      <c r="JTO313" s="80"/>
      <c r="JTP313" s="80"/>
      <c r="JTQ313" s="80"/>
      <c r="JTR313" s="80"/>
      <c r="JTS313" s="80"/>
      <c r="JTT313" s="80"/>
      <c r="JTU313" s="80"/>
      <c r="JTV313" s="80"/>
      <c r="JTW313" s="80"/>
      <c r="JTX313" s="80"/>
      <c r="JTY313" s="80"/>
      <c r="JTZ313" s="80"/>
      <c r="JUA313" s="80"/>
      <c r="JUB313" s="80"/>
      <c r="JUC313" s="80"/>
      <c r="JUD313" s="80"/>
      <c r="JUE313" s="80"/>
      <c r="JUF313" s="80"/>
      <c r="JUG313" s="80"/>
      <c r="JUH313" s="80"/>
      <c r="JUI313" s="80"/>
      <c r="JUJ313" s="80"/>
      <c r="JUK313" s="80"/>
      <c r="JUL313" s="80"/>
      <c r="JUM313" s="80"/>
      <c r="JUN313" s="80"/>
      <c r="JUO313" s="80"/>
      <c r="JUP313" s="80"/>
      <c r="JUQ313" s="80"/>
      <c r="JUR313" s="80"/>
      <c r="JUS313" s="80"/>
      <c r="JUT313" s="80"/>
      <c r="JUU313" s="80"/>
      <c r="JUV313" s="80"/>
      <c r="JUW313" s="80"/>
      <c r="JUX313" s="80"/>
      <c r="JUY313" s="80"/>
      <c r="JUZ313" s="80"/>
      <c r="JVA313" s="80"/>
      <c r="JVB313" s="80"/>
      <c r="JVC313" s="80"/>
      <c r="JVD313" s="80"/>
      <c r="JVE313" s="80"/>
      <c r="JVF313" s="80"/>
      <c r="JVG313" s="80"/>
      <c r="JVH313" s="80"/>
      <c r="JVI313" s="80"/>
      <c r="JVJ313" s="80"/>
      <c r="JVK313" s="80"/>
      <c r="JVL313" s="80"/>
      <c r="JVM313" s="80"/>
      <c r="JVN313" s="80"/>
      <c r="JVO313" s="80"/>
      <c r="JVP313" s="80"/>
      <c r="JVQ313" s="80"/>
      <c r="JVR313" s="80"/>
      <c r="JVS313" s="80"/>
      <c r="JVT313" s="80"/>
      <c r="JVU313" s="80"/>
      <c r="JVV313" s="80"/>
      <c r="JVW313" s="80"/>
      <c r="JVX313" s="80"/>
      <c r="JVY313" s="80"/>
      <c r="JVZ313" s="80"/>
      <c r="JWA313" s="80"/>
      <c r="JWB313" s="80"/>
      <c r="JWC313" s="80"/>
      <c r="JWD313" s="80"/>
      <c r="JWE313" s="80"/>
      <c r="JWF313" s="80"/>
      <c r="JWG313" s="80"/>
      <c r="JWH313" s="80"/>
      <c r="JWI313" s="80"/>
      <c r="JWJ313" s="80"/>
      <c r="JWK313" s="80"/>
      <c r="JWL313" s="80"/>
      <c r="JWM313" s="80"/>
      <c r="JWN313" s="80"/>
      <c r="JWO313" s="80"/>
      <c r="JWP313" s="80"/>
      <c r="JWQ313" s="80"/>
      <c r="JWR313" s="80"/>
      <c r="JWS313" s="80"/>
      <c r="JWT313" s="80"/>
      <c r="JWU313" s="80"/>
      <c r="JWV313" s="80"/>
      <c r="JWW313" s="80"/>
      <c r="JWX313" s="80"/>
      <c r="JWY313" s="80"/>
      <c r="JWZ313" s="80"/>
      <c r="JXA313" s="80"/>
      <c r="JXB313" s="80"/>
      <c r="JXC313" s="80"/>
      <c r="JXD313" s="80"/>
      <c r="JXE313" s="80"/>
      <c r="JXF313" s="80"/>
      <c r="JXG313" s="80"/>
      <c r="JXH313" s="80"/>
      <c r="JXI313" s="80"/>
      <c r="JXJ313" s="80"/>
      <c r="JXK313" s="80"/>
      <c r="JXL313" s="80"/>
      <c r="JXM313" s="80"/>
      <c r="JXN313" s="80"/>
      <c r="JXO313" s="80"/>
      <c r="JXP313" s="80"/>
      <c r="JXQ313" s="80"/>
      <c r="JXR313" s="80"/>
      <c r="JXS313" s="80"/>
      <c r="JXT313" s="80"/>
      <c r="JXU313" s="80"/>
      <c r="JXV313" s="80"/>
      <c r="JXW313" s="80"/>
      <c r="JXX313" s="80"/>
      <c r="JXY313" s="80"/>
      <c r="JXZ313" s="80"/>
      <c r="JYA313" s="80"/>
      <c r="JYB313" s="80"/>
      <c r="JYC313" s="80"/>
      <c r="JYD313" s="80"/>
      <c r="JYE313" s="80"/>
      <c r="JYF313" s="80"/>
      <c r="JYG313" s="80"/>
      <c r="JYH313" s="80"/>
      <c r="JYI313" s="80"/>
      <c r="JYJ313" s="80"/>
      <c r="JYK313" s="80"/>
      <c r="JYL313" s="80"/>
      <c r="JYM313" s="80"/>
      <c r="JYN313" s="80"/>
      <c r="JYO313" s="80"/>
      <c r="JYP313" s="80"/>
      <c r="JYQ313" s="80"/>
      <c r="JYR313" s="80"/>
      <c r="JYS313" s="80"/>
      <c r="JYT313" s="80"/>
      <c r="JYU313" s="80"/>
      <c r="JYV313" s="80"/>
      <c r="JYW313" s="80"/>
      <c r="JYX313" s="80"/>
      <c r="JYY313" s="80"/>
      <c r="JYZ313" s="80"/>
      <c r="JZA313" s="80"/>
      <c r="JZB313" s="80"/>
      <c r="JZC313" s="80"/>
      <c r="JZD313" s="80"/>
      <c r="JZE313" s="80"/>
      <c r="JZF313" s="80"/>
      <c r="JZG313" s="80"/>
      <c r="JZH313" s="80"/>
      <c r="JZI313" s="80"/>
      <c r="JZJ313" s="80"/>
      <c r="JZK313" s="80"/>
      <c r="JZL313" s="80"/>
      <c r="JZM313" s="80"/>
      <c r="JZN313" s="80"/>
      <c r="JZO313" s="80"/>
      <c r="JZP313" s="80"/>
      <c r="JZQ313" s="80"/>
      <c r="JZR313" s="80"/>
      <c r="JZS313" s="80"/>
      <c r="JZT313" s="80"/>
      <c r="JZU313" s="80"/>
      <c r="JZV313" s="80"/>
      <c r="JZW313" s="80"/>
      <c r="JZX313" s="80"/>
      <c r="JZY313" s="80"/>
      <c r="JZZ313" s="80"/>
      <c r="KAA313" s="80"/>
      <c r="KAB313" s="80"/>
      <c r="KAC313" s="80"/>
      <c r="KAD313" s="80"/>
      <c r="KAE313" s="80"/>
      <c r="KAF313" s="80"/>
      <c r="KAG313" s="80"/>
      <c r="KAH313" s="80"/>
      <c r="KAI313" s="80"/>
      <c r="KAJ313" s="80"/>
      <c r="KAK313" s="80"/>
      <c r="KAL313" s="80"/>
      <c r="KAM313" s="80"/>
      <c r="KAN313" s="80"/>
      <c r="KAO313" s="80"/>
      <c r="KAP313" s="80"/>
      <c r="KAQ313" s="80"/>
      <c r="KAR313" s="80"/>
      <c r="KAS313" s="80"/>
      <c r="KAT313" s="80"/>
      <c r="KAU313" s="80"/>
      <c r="KAV313" s="80"/>
      <c r="KAW313" s="80"/>
      <c r="KAX313" s="80"/>
      <c r="KAY313" s="80"/>
      <c r="KAZ313" s="80"/>
      <c r="KBA313" s="80"/>
      <c r="KBB313" s="80"/>
      <c r="KBC313" s="80"/>
      <c r="KBD313" s="80"/>
      <c r="KBE313" s="80"/>
      <c r="KBF313" s="80"/>
      <c r="KBG313" s="80"/>
      <c r="KBH313" s="80"/>
      <c r="KBI313" s="80"/>
      <c r="KBJ313" s="80"/>
      <c r="KBK313" s="80"/>
      <c r="KBL313" s="80"/>
      <c r="KBM313" s="80"/>
      <c r="KBN313" s="80"/>
      <c r="KBO313" s="80"/>
      <c r="KBP313" s="80"/>
      <c r="KBQ313" s="80"/>
      <c r="KBR313" s="80"/>
      <c r="KBS313" s="80"/>
      <c r="KBT313" s="80"/>
      <c r="KBU313" s="80"/>
      <c r="KBV313" s="80"/>
      <c r="KBW313" s="80"/>
      <c r="KBX313" s="80"/>
      <c r="KBY313" s="80"/>
      <c r="KBZ313" s="80"/>
      <c r="KCA313" s="80"/>
      <c r="KCB313" s="80"/>
      <c r="KCC313" s="80"/>
      <c r="KCD313" s="80"/>
      <c r="KCE313" s="80"/>
      <c r="KCF313" s="80"/>
      <c r="KCG313" s="80"/>
      <c r="KCH313" s="80"/>
      <c r="KCI313" s="80"/>
      <c r="KCJ313" s="80"/>
      <c r="KCK313" s="80"/>
      <c r="KCL313" s="80"/>
      <c r="KCM313" s="80"/>
      <c r="KCN313" s="80"/>
      <c r="KCO313" s="80"/>
      <c r="KCP313" s="80"/>
      <c r="KCQ313" s="80"/>
      <c r="KCR313" s="80"/>
      <c r="KCS313" s="80"/>
      <c r="KCT313" s="80"/>
      <c r="KCU313" s="80"/>
      <c r="KCV313" s="80"/>
      <c r="KCW313" s="80"/>
      <c r="KCX313" s="80"/>
      <c r="KCY313" s="80"/>
      <c r="KCZ313" s="80"/>
      <c r="KDA313" s="80"/>
      <c r="KDB313" s="80"/>
      <c r="KDC313" s="80"/>
      <c r="KDD313" s="80"/>
      <c r="KDE313" s="80"/>
      <c r="KDF313" s="80"/>
      <c r="KDG313" s="80"/>
      <c r="KDH313" s="80"/>
      <c r="KDI313" s="80"/>
      <c r="KDJ313" s="80"/>
      <c r="KDK313" s="80"/>
      <c r="KDL313" s="80"/>
      <c r="KDM313" s="80"/>
      <c r="KDN313" s="80"/>
      <c r="KDO313" s="80"/>
      <c r="KDP313" s="80"/>
      <c r="KDQ313" s="80"/>
      <c r="KDR313" s="80"/>
      <c r="KDS313" s="80"/>
      <c r="KDT313" s="80"/>
      <c r="KDU313" s="80"/>
      <c r="KDV313" s="80"/>
      <c r="KDW313" s="80"/>
      <c r="KDX313" s="80"/>
      <c r="KDY313" s="80"/>
      <c r="KDZ313" s="80"/>
      <c r="KEA313" s="80"/>
      <c r="KEB313" s="80"/>
      <c r="KEC313" s="80"/>
      <c r="KED313" s="80"/>
      <c r="KEE313" s="80"/>
      <c r="KEF313" s="80"/>
      <c r="KEG313" s="80"/>
      <c r="KEH313" s="80"/>
      <c r="KEI313" s="80"/>
      <c r="KEJ313" s="80"/>
      <c r="KEK313" s="80"/>
      <c r="KEL313" s="80"/>
      <c r="KEM313" s="80"/>
      <c r="KEN313" s="80"/>
      <c r="KEO313" s="80"/>
      <c r="KEP313" s="80"/>
      <c r="KEQ313" s="80"/>
      <c r="KER313" s="80"/>
      <c r="KES313" s="80"/>
      <c r="KET313" s="80"/>
      <c r="KEU313" s="80"/>
      <c r="KEV313" s="80"/>
      <c r="KEW313" s="80"/>
      <c r="KEX313" s="80"/>
      <c r="KEY313" s="80"/>
      <c r="KEZ313" s="80"/>
      <c r="KFA313" s="80"/>
      <c r="KFB313" s="80"/>
      <c r="KFC313" s="80"/>
      <c r="KFD313" s="80"/>
      <c r="KFE313" s="80"/>
      <c r="KFF313" s="80"/>
      <c r="KFG313" s="80"/>
      <c r="KFH313" s="80"/>
      <c r="KFI313" s="80"/>
      <c r="KFJ313" s="80"/>
      <c r="KFK313" s="80"/>
      <c r="KFL313" s="80"/>
      <c r="KFM313" s="80"/>
      <c r="KFN313" s="80"/>
      <c r="KFO313" s="80"/>
      <c r="KFP313" s="80"/>
      <c r="KFQ313" s="80"/>
      <c r="KFR313" s="80"/>
      <c r="KFS313" s="80"/>
      <c r="KFT313" s="80"/>
      <c r="KFU313" s="80"/>
      <c r="KFV313" s="80"/>
      <c r="KFW313" s="80"/>
      <c r="KFX313" s="80"/>
      <c r="KFY313" s="80"/>
      <c r="KFZ313" s="80"/>
      <c r="KGA313" s="80"/>
      <c r="KGB313" s="80"/>
      <c r="KGC313" s="80"/>
      <c r="KGD313" s="80"/>
      <c r="KGE313" s="80"/>
      <c r="KGF313" s="80"/>
      <c r="KGG313" s="80"/>
      <c r="KGH313" s="80"/>
      <c r="KGI313" s="80"/>
      <c r="KGJ313" s="80"/>
      <c r="KGK313" s="80"/>
      <c r="KGL313" s="80"/>
      <c r="KGM313" s="80"/>
      <c r="KGN313" s="80"/>
      <c r="KGO313" s="80"/>
      <c r="KGP313" s="80"/>
      <c r="KGQ313" s="80"/>
      <c r="KGR313" s="80"/>
      <c r="KGS313" s="80"/>
      <c r="KGT313" s="80"/>
      <c r="KGU313" s="80"/>
      <c r="KGV313" s="80"/>
      <c r="KGW313" s="80"/>
      <c r="KGX313" s="80"/>
      <c r="KGY313" s="80"/>
      <c r="KGZ313" s="80"/>
      <c r="KHA313" s="80"/>
      <c r="KHB313" s="80"/>
      <c r="KHC313" s="80"/>
      <c r="KHD313" s="80"/>
      <c r="KHE313" s="80"/>
      <c r="KHF313" s="80"/>
      <c r="KHG313" s="80"/>
      <c r="KHH313" s="80"/>
      <c r="KHI313" s="80"/>
      <c r="KHJ313" s="80"/>
      <c r="KHK313" s="80"/>
      <c r="KHL313" s="80"/>
      <c r="KHM313" s="80"/>
      <c r="KHN313" s="80"/>
      <c r="KHO313" s="80"/>
      <c r="KHP313" s="80"/>
      <c r="KHQ313" s="80"/>
      <c r="KHR313" s="80"/>
      <c r="KHS313" s="80"/>
      <c r="KHT313" s="80"/>
      <c r="KHU313" s="80"/>
      <c r="KHV313" s="80"/>
      <c r="KHW313" s="80"/>
      <c r="KHX313" s="80"/>
      <c r="KHY313" s="80"/>
      <c r="KHZ313" s="80"/>
      <c r="KIA313" s="80"/>
      <c r="KIB313" s="80"/>
      <c r="KIC313" s="80"/>
      <c r="KID313" s="80"/>
      <c r="KIE313" s="80"/>
      <c r="KIF313" s="80"/>
      <c r="KIG313" s="80"/>
      <c r="KIH313" s="80"/>
      <c r="KII313" s="80"/>
      <c r="KIJ313" s="80"/>
      <c r="KIK313" s="80"/>
      <c r="KIL313" s="80"/>
      <c r="KIM313" s="80"/>
      <c r="KIN313" s="80"/>
      <c r="KIO313" s="80"/>
      <c r="KIP313" s="80"/>
      <c r="KIQ313" s="80"/>
      <c r="KIR313" s="80"/>
      <c r="KIS313" s="80"/>
      <c r="KIT313" s="80"/>
      <c r="KIU313" s="80"/>
      <c r="KIV313" s="80"/>
      <c r="KIW313" s="80"/>
      <c r="KIX313" s="80"/>
      <c r="KIY313" s="80"/>
      <c r="KIZ313" s="80"/>
      <c r="KJA313" s="80"/>
      <c r="KJB313" s="80"/>
      <c r="KJC313" s="80"/>
      <c r="KJD313" s="80"/>
      <c r="KJE313" s="80"/>
      <c r="KJF313" s="80"/>
      <c r="KJG313" s="80"/>
      <c r="KJH313" s="80"/>
      <c r="KJI313" s="80"/>
      <c r="KJJ313" s="80"/>
      <c r="KJK313" s="80"/>
      <c r="KJL313" s="80"/>
      <c r="KJM313" s="80"/>
      <c r="KJN313" s="80"/>
      <c r="KJO313" s="80"/>
      <c r="KJP313" s="80"/>
      <c r="KJQ313" s="80"/>
      <c r="KJR313" s="80"/>
      <c r="KJS313" s="80"/>
      <c r="KJT313" s="80"/>
      <c r="KJU313" s="80"/>
      <c r="KJV313" s="80"/>
      <c r="KJW313" s="80"/>
      <c r="KJX313" s="80"/>
      <c r="KJY313" s="80"/>
      <c r="KJZ313" s="80"/>
      <c r="KKA313" s="80"/>
      <c r="KKB313" s="80"/>
      <c r="KKC313" s="80"/>
      <c r="KKD313" s="80"/>
      <c r="KKE313" s="80"/>
      <c r="KKF313" s="80"/>
      <c r="KKG313" s="80"/>
      <c r="KKH313" s="80"/>
      <c r="KKI313" s="80"/>
      <c r="KKJ313" s="80"/>
      <c r="KKK313" s="80"/>
      <c r="KKL313" s="80"/>
      <c r="KKM313" s="80"/>
      <c r="KKN313" s="80"/>
      <c r="KKO313" s="80"/>
      <c r="KKP313" s="80"/>
      <c r="KKQ313" s="80"/>
      <c r="KKR313" s="80"/>
      <c r="KKS313" s="80"/>
      <c r="KKT313" s="80"/>
      <c r="KKU313" s="80"/>
      <c r="KKV313" s="80"/>
      <c r="KKW313" s="80"/>
      <c r="KKX313" s="80"/>
      <c r="KKY313" s="80"/>
      <c r="KKZ313" s="80"/>
      <c r="KLA313" s="80"/>
      <c r="KLB313" s="80"/>
      <c r="KLC313" s="80"/>
      <c r="KLD313" s="80"/>
      <c r="KLE313" s="80"/>
      <c r="KLF313" s="80"/>
      <c r="KLG313" s="80"/>
      <c r="KLH313" s="80"/>
      <c r="KLI313" s="80"/>
      <c r="KLJ313" s="80"/>
      <c r="KLK313" s="80"/>
      <c r="KLL313" s="80"/>
      <c r="KLM313" s="80"/>
      <c r="KLN313" s="80"/>
      <c r="KLO313" s="80"/>
      <c r="KLP313" s="80"/>
      <c r="KLQ313" s="80"/>
      <c r="KLR313" s="80"/>
      <c r="KLS313" s="80"/>
      <c r="KLT313" s="80"/>
      <c r="KLU313" s="80"/>
      <c r="KLV313" s="80"/>
      <c r="KLW313" s="80"/>
      <c r="KLX313" s="80"/>
      <c r="KLY313" s="80"/>
      <c r="KLZ313" s="80"/>
      <c r="KMA313" s="80"/>
      <c r="KMB313" s="80"/>
      <c r="KMC313" s="80"/>
      <c r="KMD313" s="80"/>
      <c r="KME313" s="80"/>
      <c r="KMF313" s="80"/>
      <c r="KMG313" s="80"/>
      <c r="KMH313" s="80"/>
      <c r="KMI313" s="80"/>
      <c r="KMJ313" s="80"/>
      <c r="KMK313" s="80"/>
      <c r="KML313" s="80"/>
      <c r="KMM313" s="80"/>
      <c r="KMN313" s="80"/>
      <c r="KMO313" s="80"/>
      <c r="KMP313" s="80"/>
      <c r="KMQ313" s="80"/>
      <c r="KMR313" s="80"/>
      <c r="KMS313" s="80"/>
      <c r="KMT313" s="80"/>
      <c r="KMU313" s="80"/>
      <c r="KMV313" s="80"/>
      <c r="KMW313" s="80"/>
      <c r="KMX313" s="80"/>
      <c r="KMY313" s="80"/>
      <c r="KMZ313" s="80"/>
      <c r="KNA313" s="80"/>
      <c r="KNB313" s="80"/>
      <c r="KNC313" s="80"/>
      <c r="KND313" s="80"/>
      <c r="KNE313" s="80"/>
      <c r="KNF313" s="80"/>
      <c r="KNG313" s="80"/>
      <c r="KNH313" s="80"/>
      <c r="KNI313" s="80"/>
      <c r="KNJ313" s="80"/>
      <c r="KNK313" s="80"/>
      <c r="KNL313" s="80"/>
      <c r="KNM313" s="80"/>
      <c r="KNN313" s="80"/>
      <c r="KNO313" s="80"/>
      <c r="KNP313" s="80"/>
      <c r="KNQ313" s="80"/>
      <c r="KNR313" s="80"/>
      <c r="KNS313" s="80"/>
      <c r="KNT313" s="80"/>
      <c r="KNU313" s="80"/>
      <c r="KNV313" s="80"/>
      <c r="KNW313" s="80"/>
      <c r="KNX313" s="80"/>
      <c r="KNY313" s="80"/>
      <c r="KNZ313" s="80"/>
      <c r="KOA313" s="80"/>
      <c r="KOB313" s="80"/>
      <c r="KOC313" s="80"/>
      <c r="KOD313" s="80"/>
      <c r="KOE313" s="80"/>
      <c r="KOF313" s="80"/>
      <c r="KOG313" s="80"/>
      <c r="KOH313" s="80"/>
      <c r="KOI313" s="80"/>
      <c r="KOJ313" s="80"/>
      <c r="KOK313" s="80"/>
      <c r="KOL313" s="80"/>
      <c r="KOM313" s="80"/>
      <c r="KON313" s="80"/>
      <c r="KOO313" s="80"/>
      <c r="KOP313" s="80"/>
      <c r="KOQ313" s="80"/>
      <c r="KOR313" s="80"/>
      <c r="KOS313" s="80"/>
      <c r="KOT313" s="80"/>
      <c r="KOU313" s="80"/>
      <c r="KOV313" s="80"/>
      <c r="KOW313" s="80"/>
      <c r="KOX313" s="80"/>
      <c r="KOY313" s="80"/>
      <c r="KOZ313" s="80"/>
      <c r="KPA313" s="80"/>
      <c r="KPB313" s="80"/>
      <c r="KPC313" s="80"/>
      <c r="KPD313" s="80"/>
      <c r="KPE313" s="80"/>
      <c r="KPF313" s="80"/>
      <c r="KPG313" s="80"/>
      <c r="KPH313" s="80"/>
      <c r="KPI313" s="80"/>
      <c r="KPJ313" s="80"/>
      <c r="KPK313" s="80"/>
      <c r="KPL313" s="80"/>
      <c r="KPM313" s="80"/>
      <c r="KPN313" s="80"/>
      <c r="KPO313" s="80"/>
      <c r="KPP313" s="80"/>
      <c r="KPQ313" s="80"/>
      <c r="KPR313" s="80"/>
      <c r="KPS313" s="80"/>
      <c r="KPT313" s="80"/>
      <c r="KPU313" s="80"/>
      <c r="KPV313" s="80"/>
      <c r="KPW313" s="80"/>
      <c r="KPX313" s="80"/>
      <c r="KPY313" s="80"/>
      <c r="KPZ313" s="80"/>
      <c r="KQA313" s="80"/>
      <c r="KQB313" s="80"/>
      <c r="KQC313" s="80"/>
      <c r="KQD313" s="80"/>
      <c r="KQE313" s="80"/>
      <c r="KQF313" s="80"/>
      <c r="KQG313" s="80"/>
      <c r="KQH313" s="80"/>
      <c r="KQI313" s="80"/>
      <c r="KQJ313" s="80"/>
      <c r="KQK313" s="80"/>
      <c r="KQL313" s="80"/>
      <c r="KQM313" s="80"/>
      <c r="KQN313" s="80"/>
      <c r="KQO313" s="80"/>
      <c r="KQP313" s="80"/>
      <c r="KQQ313" s="80"/>
      <c r="KQR313" s="80"/>
      <c r="KQS313" s="80"/>
      <c r="KQT313" s="80"/>
      <c r="KQU313" s="80"/>
      <c r="KQV313" s="80"/>
      <c r="KQW313" s="80"/>
      <c r="KQX313" s="80"/>
      <c r="KQY313" s="80"/>
      <c r="KQZ313" s="80"/>
      <c r="KRA313" s="80"/>
      <c r="KRB313" s="80"/>
      <c r="KRC313" s="80"/>
      <c r="KRD313" s="80"/>
      <c r="KRE313" s="80"/>
      <c r="KRF313" s="80"/>
      <c r="KRG313" s="80"/>
      <c r="KRH313" s="80"/>
      <c r="KRI313" s="80"/>
      <c r="KRJ313" s="80"/>
      <c r="KRK313" s="80"/>
      <c r="KRL313" s="80"/>
      <c r="KRM313" s="80"/>
      <c r="KRN313" s="80"/>
      <c r="KRO313" s="80"/>
      <c r="KRP313" s="80"/>
      <c r="KRQ313" s="80"/>
      <c r="KRR313" s="80"/>
      <c r="KRS313" s="80"/>
      <c r="KRT313" s="80"/>
      <c r="KRU313" s="80"/>
      <c r="KRV313" s="80"/>
      <c r="KRW313" s="80"/>
      <c r="KRX313" s="80"/>
      <c r="KRY313" s="80"/>
      <c r="KRZ313" s="80"/>
      <c r="KSA313" s="80"/>
      <c r="KSB313" s="80"/>
      <c r="KSC313" s="80"/>
      <c r="KSD313" s="80"/>
      <c r="KSE313" s="80"/>
      <c r="KSF313" s="80"/>
      <c r="KSG313" s="80"/>
      <c r="KSH313" s="80"/>
      <c r="KSI313" s="80"/>
      <c r="KSJ313" s="80"/>
      <c r="KSK313" s="80"/>
      <c r="KSL313" s="80"/>
      <c r="KSM313" s="80"/>
      <c r="KSN313" s="80"/>
      <c r="KSO313" s="80"/>
      <c r="KSP313" s="80"/>
      <c r="KSQ313" s="80"/>
      <c r="KSR313" s="80"/>
      <c r="KSS313" s="80"/>
      <c r="KST313" s="80"/>
      <c r="KSU313" s="80"/>
      <c r="KSV313" s="80"/>
      <c r="KSW313" s="80"/>
      <c r="KSX313" s="80"/>
      <c r="KSY313" s="80"/>
      <c r="KSZ313" s="80"/>
      <c r="KTA313" s="80"/>
      <c r="KTB313" s="80"/>
      <c r="KTC313" s="80"/>
      <c r="KTD313" s="80"/>
      <c r="KTE313" s="80"/>
      <c r="KTF313" s="80"/>
      <c r="KTG313" s="80"/>
      <c r="KTH313" s="80"/>
      <c r="KTI313" s="80"/>
      <c r="KTJ313" s="80"/>
      <c r="KTK313" s="80"/>
      <c r="KTL313" s="80"/>
      <c r="KTM313" s="80"/>
      <c r="KTN313" s="80"/>
      <c r="KTO313" s="80"/>
      <c r="KTP313" s="80"/>
      <c r="KTQ313" s="80"/>
      <c r="KTR313" s="80"/>
      <c r="KTS313" s="80"/>
      <c r="KTT313" s="80"/>
      <c r="KTU313" s="80"/>
      <c r="KTV313" s="80"/>
      <c r="KTW313" s="80"/>
      <c r="KTX313" s="80"/>
      <c r="KTY313" s="80"/>
      <c r="KTZ313" s="80"/>
      <c r="KUA313" s="80"/>
      <c r="KUB313" s="80"/>
      <c r="KUC313" s="80"/>
      <c r="KUD313" s="80"/>
      <c r="KUE313" s="80"/>
      <c r="KUF313" s="80"/>
      <c r="KUG313" s="80"/>
      <c r="KUH313" s="80"/>
      <c r="KUI313" s="80"/>
      <c r="KUJ313" s="80"/>
      <c r="KUK313" s="80"/>
      <c r="KUL313" s="80"/>
      <c r="KUM313" s="80"/>
      <c r="KUN313" s="80"/>
      <c r="KUO313" s="80"/>
      <c r="KUP313" s="80"/>
      <c r="KUQ313" s="80"/>
      <c r="KUR313" s="80"/>
      <c r="KUS313" s="80"/>
      <c r="KUT313" s="80"/>
      <c r="KUU313" s="80"/>
      <c r="KUV313" s="80"/>
      <c r="KUW313" s="80"/>
      <c r="KUX313" s="80"/>
      <c r="KUY313" s="80"/>
      <c r="KUZ313" s="80"/>
      <c r="KVA313" s="80"/>
      <c r="KVB313" s="80"/>
      <c r="KVC313" s="80"/>
      <c r="KVD313" s="80"/>
      <c r="KVE313" s="80"/>
      <c r="KVF313" s="80"/>
      <c r="KVG313" s="80"/>
      <c r="KVH313" s="80"/>
      <c r="KVI313" s="80"/>
      <c r="KVJ313" s="80"/>
      <c r="KVK313" s="80"/>
      <c r="KVL313" s="80"/>
      <c r="KVM313" s="80"/>
      <c r="KVN313" s="80"/>
      <c r="KVO313" s="80"/>
      <c r="KVP313" s="80"/>
      <c r="KVQ313" s="80"/>
      <c r="KVR313" s="80"/>
      <c r="KVS313" s="80"/>
      <c r="KVT313" s="80"/>
      <c r="KVU313" s="80"/>
      <c r="KVV313" s="80"/>
      <c r="KVW313" s="80"/>
      <c r="KVX313" s="80"/>
      <c r="KVY313" s="80"/>
      <c r="KVZ313" s="80"/>
      <c r="KWA313" s="80"/>
      <c r="KWB313" s="80"/>
      <c r="KWC313" s="80"/>
      <c r="KWD313" s="80"/>
      <c r="KWE313" s="80"/>
      <c r="KWF313" s="80"/>
      <c r="KWG313" s="80"/>
      <c r="KWH313" s="80"/>
      <c r="KWI313" s="80"/>
      <c r="KWJ313" s="80"/>
      <c r="KWK313" s="80"/>
      <c r="KWL313" s="80"/>
      <c r="KWM313" s="80"/>
      <c r="KWN313" s="80"/>
      <c r="KWO313" s="80"/>
      <c r="KWP313" s="80"/>
      <c r="KWQ313" s="80"/>
      <c r="KWR313" s="80"/>
      <c r="KWS313" s="80"/>
      <c r="KWT313" s="80"/>
      <c r="KWU313" s="80"/>
      <c r="KWV313" s="80"/>
      <c r="KWW313" s="80"/>
      <c r="KWX313" s="80"/>
      <c r="KWY313" s="80"/>
      <c r="KWZ313" s="80"/>
      <c r="KXA313" s="80"/>
      <c r="KXB313" s="80"/>
      <c r="KXC313" s="80"/>
      <c r="KXD313" s="80"/>
      <c r="KXE313" s="80"/>
      <c r="KXF313" s="80"/>
      <c r="KXG313" s="80"/>
      <c r="KXH313" s="80"/>
      <c r="KXI313" s="80"/>
      <c r="KXJ313" s="80"/>
      <c r="KXK313" s="80"/>
      <c r="KXL313" s="80"/>
      <c r="KXM313" s="80"/>
      <c r="KXN313" s="80"/>
      <c r="KXO313" s="80"/>
      <c r="KXP313" s="80"/>
      <c r="KXQ313" s="80"/>
      <c r="KXR313" s="80"/>
      <c r="KXS313" s="80"/>
      <c r="KXT313" s="80"/>
      <c r="KXU313" s="80"/>
      <c r="KXV313" s="80"/>
      <c r="KXW313" s="80"/>
      <c r="KXX313" s="80"/>
      <c r="KXY313" s="80"/>
      <c r="KXZ313" s="80"/>
      <c r="KYA313" s="80"/>
      <c r="KYB313" s="80"/>
      <c r="KYC313" s="80"/>
      <c r="KYD313" s="80"/>
      <c r="KYE313" s="80"/>
      <c r="KYF313" s="80"/>
      <c r="KYG313" s="80"/>
      <c r="KYH313" s="80"/>
      <c r="KYI313" s="80"/>
      <c r="KYJ313" s="80"/>
      <c r="KYK313" s="80"/>
      <c r="KYL313" s="80"/>
      <c r="KYM313" s="80"/>
      <c r="KYN313" s="80"/>
      <c r="KYO313" s="80"/>
      <c r="KYP313" s="80"/>
      <c r="KYQ313" s="80"/>
      <c r="KYR313" s="80"/>
      <c r="KYS313" s="80"/>
      <c r="KYT313" s="80"/>
      <c r="KYU313" s="80"/>
      <c r="KYV313" s="80"/>
      <c r="KYW313" s="80"/>
      <c r="KYX313" s="80"/>
      <c r="KYY313" s="80"/>
      <c r="KYZ313" s="80"/>
      <c r="KZA313" s="80"/>
      <c r="KZB313" s="80"/>
      <c r="KZC313" s="80"/>
      <c r="KZD313" s="80"/>
      <c r="KZE313" s="80"/>
      <c r="KZF313" s="80"/>
      <c r="KZG313" s="80"/>
      <c r="KZH313" s="80"/>
      <c r="KZI313" s="80"/>
      <c r="KZJ313" s="80"/>
      <c r="KZK313" s="80"/>
      <c r="KZL313" s="80"/>
      <c r="KZM313" s="80"/>
      <c r="KZN313" s="80"/>
      <c r="KZO313" s="80"/>
      <c r="KZP313" s="80"/>
      <c r="KZQ313" s="80"/>
      <c r="KZR313" s="80"/>
      <c r="KZS313" s="80"/>
      <c r="KZT313" s="80"/>
      <c r="KZU313" s="80"/>
      <c r="KZV313" s="80"/>
      <c r="KZW313" s="80"/>
      <c r="KZX313" s="80"/>
      <c r="KZY313" s="80"/>
      <c r="KZZ313" s="80"/>
      <c r="LAA313" s="80"/>
      <c r="LAB313" s="80"/>
      <c r="LAC313" s="80"/>
      <c r="LAD313" s="80"/>
      <c r="LAE313" s="80"/>
      <c r="LAF313" s="80"/>
      <c r="LAG313" s="80"/>
      <c r="LAH313" s="80"/>
      <c r="LAI313" s="80"/>
      <c r="LAJ313" s="80"/>
      <c r="LAK313" s="80"/>
      <c r="LAL313" s="80"/>
      <c r="LAM313" s="80"/>
      <c r="LAN313" s="80"/>
      <c r="LAO313" s="80"/>
      <c r="LAP313" s="80"/>
      <c r="LAQ313" s="80"/>
      <c r="LAR313" s="80"/>
      <c r="LAS313" s="80"/>
      <c r="LAT313" s="80"/>
      <c r="LAU313" s="80"/>
      <c r="LAV313" s="80"/>
      <c r="LAW313" s="80"/>
      <c r="LAX313" s="80"/>
      <c r="LAY313" s="80"/>
      <c r="LAZ313" s="80"/>
      <c r="LBA313" s="80"/>
      <c r="LBB313" s="80"/>
      <c r="LBC313" s="80"/>
      <c r="LBD313" s="80"/>
      <c r="LBE313" s="80"/>
      <c r="LBF313" s="80"/>
      <c r="LBG313" s="80"/>
      <c r="LBH313" s="80"/>
      <c r="LBI313" s="80"/>
      <c r="LBJ313" s="80"/>
      <c r="LBK313" s="80"/>
      <c r="LBL313" s="80"/>
      <c r="LBM313" s="80"/>
      <c r="LBN313" s="80"/>
      <c r="LBO313" s="80"/>
      <c r="LBP313" s="80"/>
      <c r="LBQ313" s="80"/>
      <c r="LBR313" s="80"/>
      <c r="LBS313" s="80"/>
      <c r="LBT313" s="80"/>
      <c r="LBU313" s="80"/>
      <c r="LBV313" s="80"/>
      <c r="LBW313" s="80"/>
      <c r="LBX313" s="80"/>
      <c r="LBY313" s="80"/>
      <c r="LBZ313" s="80"/>
      <c r="LCA313" s="80"/>
      <c r="LCB313" s="80"/>
      <c r="LCC313" s="80"/>
      <c r="LCD313" s="80"/>
      <c r="LCE313" s="80"/>
      <c r="LCF313" s="80"/>
      <c r="LCG313" s="80"/>
      <c r="LCH313" s="80"/>
      <c r="LCI313" s="80"/>
      <c r="LCJ313" s="80"/>
      <c r="LCK313" s="80"/>
      <c r="LCL313" s="80"/>
      <c r="LCM313" s="80"/>
      <c r="LCN313" s="80"/>
      <c r="LCO313" s="80"/>
      <c r="LCP313" s="80"/>
      <c r="LCQ313" s="80"/>
      <c r="LCR313" s="80"/>
      <c r="LCS313" s="80"/>
      <c r="LCT313" s="80"/>
      <c r="LCU313" s="80"/>
      <c r="LCV313" s="80"/>
      <c r="LCW313" s="80"/>
      <c r="LCX313" s="80"/>
      <c r="LCY313" s="80"/>
      <c r="LCZ313" s="80"/>
      <c r="LDA313" s="80"/>
      <c r="LDB313" s="80"/>
      <c r="LDC313" s="80"/>
      <c r="LDD313" s="80"/>
      <c r="LDE313" s="80"/>
      <c r="LDF313" s="80"/>
      <c r="LDG313" s="80"/>
      <c r="LDH313" s="80"/>
      <c r="LDI313" s="80"/>
      <c r="LDJ313" s="80"/>
      <c r="LDK313" s="80"/>
      <c r="LDL313" s="80"/>
      <c r="LDM313" s="80"/>
      <c r="LDN313" s="80"/>
      <c r="LDO313" s="80"/>
      <c r="LDP313" s="80"/>
      <c r="LDQ313" s="80"/>
      <c r="LDR313" s="80"/>
      <c r="LDS313" s="80"/>
      <c r="LDT313" s="80"/>
      <c r="LDU313" s="80"/>
      <c r="LDV313" s="80"/>
      <c r="LDW313" s="80"/>
      <c r="LDX313" s="80"/>
      <c r="LDY313" s="80"/>
      <c r="LDZ313" s="80"/>
      <c r="LEA313" s="80"/>
      <c r="LEB313" s="80"/>
      <c r="LEC313" s="80"/>
      <c r="LED313" s="80"/>
      <c r="LEE313" s="80"/>
      <c r="LEF313" s="80"/>
      <c r="LEG313" s="80"/>
      <c r="LEH313" s="80"/>
      <c r="LEI313" s="80"/>
      <c r="LEJ313" s="80"/>
      <c r="LEK313" s="80"/>
      <c r="LEL313" s="80"/>
      <c r="LEM313" s="80"/>
      <c r="LEN313" s="80"/>
      <c r="LEO313" s="80"/>
      <c r="LEP313" s="80"/>
      <c r="LEQ313" s="80"/>
      <c r="LER313" s="80"/>
      <c r="LES313" s="80"/>
      <c r="LET313" s="80"/>
      <c r="LEU313" s="80"/>
      <c r="LEV313" s="80"/>
      <c r="LEW313" s="80"/>
      <c r="LEX313" s="80"/>
      <c r="LEY313" s="80"/>
      <c r="LEZ313" s="80"/>
      <c r="LFA313" s="80"/>
      <c r="LFB313" s="80"/>
      <c r="LFC313" s="80"/>
      <c r="LFD313" s="80"/>
      <c r="LFE313" s="80"/>
      <c r="LFF313" s="80"/>
      <c r="LFG313" s="80"/>
      <c r="LFH313" s="80"/>
      <c r="LFI313" s="80"/>
      <c r="LFJ313" s="80"/>
      <c r="LFK313" s="80"/>
      <c r="LFL313" s="80"/>
      <c r="LFM313" s="80"/>
      <c r="LFN313" s="80"/>
      <c r="LFO313" s="80"/>
      <c r="LFP313" s="80"/>
      <c r="LFQ313" s="80"/>
      <c r="LFR313" s="80"/>
      <c r="LFS313" s="80"/>
      <c r="LFT313" s="80"/>
      <c r="LFU313" s="80"/>
      <c r="LFV313" s="80"/>
      <c r="LFW313" s="80"/>
      <c r="LFX313" s="80"/>
      <c r="LFY313" s="80"/>
      <c r="LFZ313" s="80"/>
      <c r="LGA313" s="80"/>
      <c r="LGB313" s="80"/>
      <c r="LGC313" s="80"/>
      <c r="LGD313" s="80"/>
      <c r="LGE313" s="80"/>
      <c r="LGF313" s="80"/>
      <c r="LGG313" s="80"/>
      <c r="LGH313" s="80"/>
      <c r="LGI313" s="80"/>
      <c r="LGJ313" s="80"/>
      <c r="LGK313" s="80"/>
      <c r="LGL313" s="80"/>
      <c r="LGM313" s="80"/>
      <c r="LGN313" s="80"/>
      <c r="LGO313" s="80"/>
      <c r="LGP313" s="80"/>
      <c r="LGQ313" s="80"/>
      <c r="LGR313" s="80"/>
      <c r="LGS313" s="80"/>
      <c r="LGT313" s="80"/>
      <c r="LGU313" s="80"/>
      <c r="LGV313" s="80"/>
      <c r="LGW313" s="80"/>
      <c r="LGX313" s="80"/>
      <c r="LGY313" s="80"/>
      <c r="LGZ313" s="80"/>
      <c r="LHA313" s="80"/>
      <c r="LHB313" s="80"/>
      <c r="LHC313" s="80"/>
      <c r="LHD313" s="80"/>
      <c r="LHE313" s="80"/>
      <c r="LHF313" s="80"/>
      <c r="LHG313" s="80"/>
      <c r="LHH313" s="80"/>
      <c r="LHI313" s="80"/>
      <c r="LHJ313" s="80"/>
      <c r="LHK313" s="80"/>
      <c r="LHL313" s="80"/>
      <c r="LHM313" s="80"/>
      <c r="LHN313" s="80"/>
      <c r="LHO313" s="80"/>
      <c r="LHP313" s="80"/>
      <c r="LHQ313" s="80"/>
      <c r="LHR313" s="80"/>
      <c r="LHS313" s="80"/>
      <c r="LHT313" s="80"/>
      <c r="LHU313" s="80"/>
      <c r="LHV313" s="80"/>
      <c r="LHW313" s="80"/>
      <c r="LHX313" s="80"/>
      <c r="LHY313" s="80"/>
      <c r="LHZ313" s="80"/>
      <c r="LIA313" s="80"/>
      <c r="LIB313" s="80"/>
      <c r="LIC313" s="80"/>
      <c r="LID313" s="80"/>
      <c r="LIE313" s="80"/>
      <c r="LIF313" s="80"/>
      <c r="LIG313" s="80"/>
      <c r="LIH313" s="80"/>
      <c r="LII313" s="80"/>
      <c r="LIJ313" s="80"/>
      <c r="LIK313" s="80"/>
      <c r="LIL313" s="80"/>
      <c r="LIM313" s="80"/>
      <c r="LIN313" s="80"/>
      <c r="LIO313" s="80"/>
      <c r="LIP313" s="80"/>
      <c r="LIQ313" s="80"/>
      <c r="LIR313" s="80"/>
      <c r="LIS313" s="80"/>
      <c r="LIT313" s="80"/>
      <c r="LIU313" s="80"/>
      <c r="LIV313" s="80"/>
      <c r="LIW313" s="80"/>
      <c r="LIX313" s="80"/>
      <c r="LIY313" s="80"/>
      <c r="LIZ313" s="80"/>
      <c r="LJA313" s="80"/>
      <c r="LJB313" s="80"/>
      <c r="LJC313" s="80"/>
      <c r="LJD313" s="80"/>
      <c r="LJE313" s="80"/>
      <c r="LJF313" s="80"/>
      <c r="LJG313" s="80"/>
      <c r="LJH313" s="80"/>
      <c r="LJI313" s="80"/>
      <c r="LJJ313" s="80"/>
      <c r="LJK313" s="80"/>
      <c r="LJL313" s="80"/>
      <c r="LJM313" s="80"/>
      <c r="LJN313" s="80"/>
      <c r="LJO313" s="80"/>
      <c r="LJP313" s="80"/>
      <c r="LJQ313" s="80"/>
      <c r="LJR313" s="80"/>
      <c r="LJS313" s="80"/>
      <c r="LJT313" s="80"/>
      <c r="LJU313" s="80"/>
      <c r="LJV313" s="80"/>
      <c r="LJW313" s="80"/>
      <c r="LJX313" s="80"/>
      <c r="LJY313" s="80"/>
      <c r="LJZ313" s="80"/>
      <c r="LKA313" s="80"/>
      <c r="LKB313" s="80"/>
      <c r="LKC313" s="80"/>
      <c r="LKD313" s="80"/>
      <c r="LKE313" s="80"/>
      <c r="LKF313" s="80"/>
      <c r="LKG313" s="80"/>
      <c r="LKH313" s="80"/>
      <c r="LKI313" s="80"/>
      <c r="LKJ313" s="80"/>
      <c r="LKK313" s="80"/>
      <c r="LKL313" s="80"/>
      <c r="LKM313" s="80"/>
      <c r="LKN313" s="80"/>
      <c r="LKO313" s="80"/>
      <c r="LKP313" s="80"/>
      <c r="LKQ313" s="80"/>
      <c r="LKR313" s="80"/>
      <c r="LKS313" s="80"/>
      <c r="LKT313" s="80"/>
      <c r="LKU313" s="80"/>
      <c r="LKV313" s="80"/>
      <c r="LKW313" s="80"/>
      <c r="LKX313" s="80"/>
      <c r="LKY313" s="80"/>
      <c r="LKZ313" s="80"/>
      <c r="LLA313" s="80"/>
      <c r="LLB313" s="80"/>
      <c r="LLC313" s="80"/>
      <c r="LLD313" s="80"/>
      <c r="LLE313" s="80"/>
      <c r="LLF313" s="80"/>
      <c r="LLG313" s="80"/>
      <c r="LLH313" s="80"/>
      <c r="LLI313" s="80"/>
      <c r="LLJ313" s="80"/>
      <c r="LLK313" s="80"/>
      <c r="LLL313" s="80"/>
      <c r="LLM313" s="80"/>
      <c r="LLN313" s="80"/>
      <c r="LLO313" s="80"/>
      <c r="LLP313" s="80"/>
      <c r="LLQ313" s="80"/>
      <c r="LLR313" s="80"/>
      <c r="LLS313" s="80"/>
      <c r="LLT313" s="80"/>
      <c r="LLU313" s="80"/>
      <c r="LLV313" s="80"/>
      <c r="LLW313" s="80"/>
      <c r="LLX313" s="80"/>
      <c r="LLY313" s="80"/>
      <c r="LLZ313" s="80"/>
      <c r="LMA313" s="80"/>
      <c r="LMB313" s="80"/>
      <c r="LMC313" s="80"/>
      <c r="LMD313" s="80"/>
      <c r="LME313" s="80"/>
      <c r="LMF313" s="80"/>
      <c r="LMG313" s="80"/>
      <c r="LMH313" s="80"/>
      <c r="LMI313" s="80"/>
      <c r="LMJ313" s="80"/>
      <c r="LMK313" s="80"/>
      <c r="LML313" s="80"/>
      <c r="LMM313" s="80"/>
      <c r="LMN313" s="80"/>
      <c r="LMO313" s="80"/>
      <c r="LMP313" s="80"/>
      <c r="LMQ313" s="80"/>
      <c r="LMR313" s="80"/>
      <c r="LMS313" s="80"/>
      <c r="LMT313" s="80"/>
      <c r="LMU313" s="80"/>
      <c r="LMV313" s="80"/>
      <c r="LMW313" s="80"/>
      <c r="LMX313" s="80"/>
      <c r="LMY313" s="80"/>
      <c r="LMZ313" s="80"/>
      <c r="LNA313" s="80"/>
      <c r="LNB313" s="80"/>
      <c r="LNC313" s="80"/>
      <c r="LND313" s="80"/>
      <c r="LNE313" s="80"/>
      <c r="LNF313" s="80"/>
      <c r="LNG313" s="80"/>
      <c r="LNH313" s="80"/>
      <c r="LNI313" s="80"/>
      <c r="LNJ313" s="80"/>
      <c r="LNK313" s="80"/>
      <c r="LNL313" s="80"/>
      <c r="LNM313" s="80"/>
      <c r="LNN313" s="80"/>
      <c r="LNO313" s="80"/>
      <c r="LNP313" s="80"/>
      <c r="LNQ313" s="80"/>
      <c r="LNR313" s="80"/>
      <c r="LNS313" s="80"/>
      <c r="LNT313" s="80"/>
      <c r="LNU313" s="80"/>
      <c r="LNV313" s="80"/>
      <c r="LNW313" s="80"/>
      <c r="LNX313" s="80"/>
      <c r="LNY313" s="80"/>
      <c r="LNZ313" s="80"/>
      <c r="LOA313" s="80"/>
      <c r="LOB313" s="80"/>
      <c r="LOC313" s="80"/>
      <c r="LOD313" s="80"/>
      <c r="LOE313" s="80"/>
      <c r="LOF313" s="80"/>
      <c r="LOG313" s="80"/>
      <c r="LOH313" s="80"/>
      <c r="LOI313" s="80"/>
      <c r="LOJ313" s="80"/>
      <c r="LOK313" s="80"/>
      <c r="LOL313" s="80"/>
      <c r="LOM313" s="80"/>
      <c r="LON313" s="80"/>
      <c r="LOO313" s="80"/>
      <c r="LOP313" s="80"/>
      <c r="LOQ313" s="80"/>
      <c r="LOR313" s="80"/>
      <c r="LOS313" s="80"/>
      <c r="LOT313" s="80"/>
      <c r="LOU313" s="80"/>
      <c r="LOV313" s="80"/>
      <c r="LOW313" s="80"/>
      <c r="LOX313" s="80"/>
      <c r="LOY313" s="80"/>
      <c r="LOZ313" s="80"/>
      <c r="LPA313" s="80"/>
      <c r="LPB313" s="80"/>
      <c r="LPC313" s="80"/>
      <c r="LPD313" s="80"/>
      <c r="LPE313" s="80"/>
      <c r="LPF313" s="80"/>
      <c r="LPG313" s="80"/>
      <c r="LPH313" s="80"/>
      <c r="LPI313" s="80"/>
      <c r="LPJ313" s="80"/>
      <c r="LPK313" s="80"/>
      <c r="LPL313" s="80"/>
      <c r="LPM313" s="80"/>
      <c r="LPN313" s="80"/>
      <c r="LPO313" s="80"/>
      <c r="LPP313" s="80"/>
      <c r="LPQ313" s="80"/>
      <c r="LPR313" s="80"/>
      <c r="LPS313" s="80"/>
      <c r="LPT313" s="80"/>
      <c r="LPU313" s="80"/>
      <c r="LPV313" s="80"/>
      <c r="LPW313" s="80"/>
      <c r="LPX313" s="80"/>
      <c r="LPY313" s="80"/>
      <c r="LPZ313" s="80"/>
      <c r="LQA313" s="80"/>
      <c r="LQB313" s="80"/>
      <c r="LQC313" s="80"/>
      <c r="LQD313" s="80"/>
      <c r="LQE313" s="80"/>
      <c r="LQF313" s="80"/>
      <c r="LQG313" s="80"/>
      <c r="LQH313" s="80"/>
      <c r="LQI313" s="80"/>
      <c r="LQJ313" s="80"/>
      <c r="LQK313" s="80"/>
      <c r="LQL313" s="80"/>
      <c r="LQM313" s="80"/>
      <c r="LQN313" s="80"/>
      <c r="LQO313" s="80"/>
      <c r="LQP313" s="80"/>
      <c r="LQQ313" s="80"/>
      <c r="LQR313" s="80"/>
      <c r="LQS313" s="80"/>
      <c r="LQT313" s="80"/>
      <c r="LQU313" s="80"/>
      <c r="LQV313" s="80"/>
      <c r="LQW313" s="80"/>
      <c r="LQX313" s="80"/>
      <c r="LQY313" s="80"/>
      <c r="LQZ313" s="80"/>
      <c r="LRA313" s="80"/>
      <c r="LRB313" s="80"/>
      <c r="LRC313" s="80"/>
      <c r="LRD313" s="80"/>
      <c r="LRE313" s="80"/>
      <c r="LRF313" s="80"/>
      <c r="LRG313" s="80"/>
      <c r="LRH313" s="80"/>
      <c r="LRI313" s="80"/>
      <c r="LRJ313" s="80"/>
      <c r="LRK313" s="80"/>
      <c r="LRL313" s="80"/>
      <c r="LRM313" s="80"/>
      <c r="LRN313" s="80"/>
      <c r="LRO313" s="80"/>
      <c r="LRP313" s="80"/>
      <c r="LRQ313" s="80"/>
      <c r="LRR313" s="80"/>
      <c r="LRS313" s="80"/>
      <c r="LRT313" s="80"/>
      <c r="LRU313" s="80"/>
      <c r="LRV313" s="80"/>
      <c r="LRW313" s="80"/>
      <c r="LRX313" s="80"/>
      <c r="LRY313" s="80"/>
      <c r="LRZ313" s="80"/>
      <c r="LSA313" s="80"/>
      <c r="LSB313" s="80"/>
      <c r="LSC313" s="80"/>
      <c r="LSD313" s="80"/>
      <c r="LSE313" s="80"/>
      <c r="LSF313" s="80"/>
      <c r="LSG313" s="80"/>
      <c r="LSH313" s="80"/>
      <c r="LSI313" s="80"/>
      <c r="LSJ313" s="80"/>
      <c r="LSK313" s="80"/>
      <c r="LSL313" s="80"/>
      <c r="LSM313" s="80"/>
      <c r="LSN313" s="80"/>
      <c r="LSO313" s="80"/>
      <c r="LSP313" s="80"/>
      <c r="LSQ313" s="80"/>
      <c r="LSR313" s="80"/>
      <c r="LSS313" s="80"/>
      <c r="LST313" s="80"/>
      <c r="LSU313" s="80"/>
      <c r="LSV313" s="80"/>
      <c r="LSW313" s="80"/>
      <c r="LSX313" s="80"/>
      <c r="LSY313" s="80"/>
      <c r="LSZ313" s="80"/>
      <c r="LTA313" s="80"/>
      <c r="LTB313" s="80"/>
      <c r="LTC313" s="80"/>
      <c r="LTD313" s="80"/>
      <c r="LTE313" s="80"/>
      <c r="LTF313" s="80"/>
      <c r="LTG313" s="80"/>
      <c r="LTH313" s="80"/>
      <c r="LTI313" s="80"/>
      <c r="LTJ313" s="80"/>
      <c r="LTK313" s="80"/>
      <c r="LTL313" s="80"/>
      <c r="LTM313" s="80"/>
      <c r="LTN313" s="80"/>
      <c r="LTO313" s="80"/>
      <c r="LTP313" s="80"/>
      <c r="LTQ313" s="80"/>
      <c r="LTR313" s="80"/>
      <c r="LTS313" s="80"/>
      <c r="LTT313" s="80"/>
      <c r="LTU313" s="80"/>
      <c r="LTV313" s="80"/>
      <c r="LTW313" s="80"/>
      <c r="LTX313" s="80"/>
      <c r="LTY313" s="80"/>
      <c r="LTZ313" s="80"/>
      <c r="LUA313" s="80"/>
      <c r="LUB313" s="80"/>
      <c r="LUC313" s="80"/>
      <c r="LUD313" s="80"/>
      <c r="LUE313" s="80"/>
      <c r="LUF313" s="80"/>
      <c r="LUG313" s="80"/>
      <c r="LUH313" s="80"/>
      <c r="LUI313" s="80"/>
      <c r="LUJ313" s="80"/>
      <c r="LUK313" s="80"/>
      <c r="LUL313" s="80"/>
      <c r="LUM313" s="80"/>
      <c r="LUN313" s="80"/>
      <c r="LUO313" s="80"/>
      <c r="LUP313" s="80"/>
      <c r="LUQ313" s="80"/>
      <c r="LUR313" s="80"/>
      <c r="LUS313" s="80"/>
      <c r="LUT313" s="80"/>
      <c r="LUU313" s="80"/>
      <c r="LUV313" s="80"/>
      <c r="LUW313" s="80"/>
      <c r="LUX313" s="80"/>
      <c r="LUY313" s="80"/>
      <c r="LUZ313" s="80"/>
      <c r="LVA313" s="80"/>
      <c r="LVB313" s="80"/>
      <c r="LVC313" s="80"/>
      <c r="LVD313" s="80"/>
      <c r="LVE313" s="80"/>
      <c r="LVF313" s="80"/>
      <c r="LVG313" s="80"/>
      <c r="LVH313" s="80"/>
      <c r="LVI313" s="80"/>
      <c r="LVJ313" s="80"/>
      <c r="LVK313" s="80"/>
      <c r="LVL313" s="80"/>
      <c r="LVM313" s="80"/>
      <c r="LVN313" s="80"/>
      <c r="LVO313" s="80"/>
      <c r="LVP313" s="80"/>
      <c r="LVQ313" s="80"/>
      <c r="LVR313" s="80"/>
      <c r="LVS313" s="80"/>
      <c r="LVT313" s="80"/>
      <c r="LVU313" s="80"/>
      <c r="LVV313" s="80"/>
      <c r="LVW313" s="80"/>
      <c r="LVX313" s="80"/>
      <c r="LVY313" s="80"/>
      <c r="LVZ313" s="80"/>
      <c r="LWA313" s="80"/>
      <c r="LWB313" s="80"/>
      <c r="LWC313" s="80"/>
      <c r="LWD313" s="80"/>
      <c r="LWE313" s="80"/>
      <c r="LWF313" s="80"/>
      <c r="LWG313" s="80"/>
      <c r="LWH313" s="80"/>
      <c r="LWI313" s="80"/>
      <c r="LWJ313" s="80"/>
      <c r="LWK313" s="80"/>
      <c r="LWL313" s="80"/>
      <c r="LWM313" s="80"/>
      <c r="LWN313" s="80"/>
      <c r="LWO313" s="80"/>
      <c r="LWP313" s="80"/>
      <c r="LWQ313" s="80"/>
      <c r="LWR313" s="80"/>
      <c r="LWS313" s="80"/>
      <c r="LWT313" s="80"/>
      <c r="LWU313" s="80"/>
      <c r="LWV313" s="80"/>
      <c r="LWW313" s="80"/>
      <c r="LWX313" s="80"/>
      <c r="LWY313" s="80"/>
      <c r="LWZ313" s="80"/>
      <c r="LXA313" s="80"/>
      <c r="LXB313" s="80"/>
      <c r="LXC313" s="80"/>
      <c r="LXD313" s="80"/>
      <c r="LXE313" s="80"/>
      <c r="LXF313" s="80"/>
      <c r="LXG313" s="80"/>
      <c r="LXH313" s="80"/>
      <c r="LXI313" s="80"/>
      <c r="LXJ313" s="80"/>
      <c r="LXK313" s="80"/>
      <c r="LXL313" s="80"/>
      <c r="LXM313" s="80"/>
      <c r="LXN313" s="80"/>
      <c r="LXO313" s="80"/>
      <c r="LXP313" s="80"/>
      <c r="LXQ313" s="80"/>
      <c r="LXR313" s="80"/>
      <c r="LXS313" s="80"/>
      <c r="LXT313" s="80"/>
      <c r="LXU313" s="80"/>
      <c r="LXV313" s="80"/>
      <c r="LXW313" s="80"/>
      <c r="LXX313" s="80"/>
      <c r="LXY313" s="80"/>
      <c r="LXZ313" s="80"/>
      <c r="LYA313" s="80"/>
      <c r="LYB313" s="80"/>
      <c r="LYC313" s="80"/>
      <c r="LYD313" s="80"/>
      <c r="LYE313" s="80"/>
      <c r="LYF313" s="80"/>
      <c r="LYG313" s="80"/>
      <c r="LYH313" s="80"/>
      <c r="LYI313" s="80"/>
      <c r="LYJ313" s="80"/>
      <c r="LYK313" s="80"/>
      <c r="LYL313" s="80"/>
      <c r="LYM313" s="80"/>
      <c r="LYN313" s="80"/>
      <c r="LYO313" s="80"/>
      <c r="LYP313" s="80"/>
      <c r="LYQ313" s="80"/>
      <c r="LYR313" s="80"/>
      <c r="LYS313" s="80"/>
      <c r="LYT313" s="80"/>
      <c r="LYU313" s="80"/>
      <c r="LYV313" s="80"/>
      <c r="LYW313" s="80"/>
      <c r="LYX313" s="80"/>
      <c r="LYY313" s="80"/>
      <c r="LYZ313" s="80"/>
      <c r="LZA313" s="80"/>
      <c r="LZB313" s="80"/>
      <c r="LZC313" s="80"/>
      <c r="LZD313" s="80"/>
      <c r="LZE313" s="80"/>
      <c r="LZF313" s="80"/>
      <c r="LZG313" s="80"/>
      <c r="LZH313" s="80"/>
      <c r="LZI313" s="80"/>
      <c r="LZJ313" s="80"/>
      <c r="LZK313" s="80"/>
      <c r="LZL313" s="80"/>
      <c r="LZM313" s="80"/>
      <c r="LZN313" s="80"/>
      <c r="LZO313" s="80"/>
      <c r="LZP313" s="80"/>
      <c r="LZQ313" s="80"/>
      <c r="LZR313" s="80"/>
      <c r="LZS313" s="80"/>
      <c r="LZT313" s="80"/>
      <c r="LZU313" s="80"/>
      <c r="LZV313" s="80"/>
      <c r="LZW313" s="80"/>
      <c r="LZX313" s="80"/>
      <c r="LZY313" s="80"/>
      <c r="LZZ313" s="80"/>
      <c r="MAA313" s="80"/>
      <c r="MAB313" s="80"/>
      <c r="MAC313" s="80"/>
      <c r="MAD313" s="80"/>
      <c r="MAE313" s="80"/>
      <c r="MAF313" s="80"/>
      <c r="MAG313" s="80"/>
      <c r="MAH313" s="80"/>
      <c r="MAI313" s="80"/>
      <c r="MAJ313" s="80"/>
      <c r="MAK313" s="80"/>
      <c r="MAL313" s="80"/>
      <c r="MAM313" s="80"/>
      <c r="MAN313" s="80"/>
      <c r="MAO313" s="80"/>
      <c r="MAP313" s="80"/>
      <c r="MAQ313" s="80"/>
      <c r="MAR313" s="80"/>
      <c r="MAS313" s="80"/>
      <c r="MAT313" s="80"/>
      <c r="MAU313" s="80"/>
      <c r="MAV313" s="80"/>
      <c r="MAW313" s="80"/>
      <c r="MAX313" s="80"/>
      <c r="MAY313" s="80"/>
      <c r="MAZ313" s="80"/>
      <c r="MBA313" s="80"/>
      <c r="MBB313" s="80"/>
      <c r="MBC313" s="80"/>
      <c r="MBD313" s="80"/>
      <c r="MBE313" s="80"/>
      <c r="MBF313" s="80"/>
      <c r="MBG313" s="80"/>
      <c r="MBH313" s="80"/>
      <c r="MBI313" s="80"/>
      <c r="MBJ313" s="80"/>
      <c r="MBK313" s="80"/>
      <c r="MBL313" s="80"/>
      <c r="MBM313" s="80"/>
      <c r="MBN313" s="80"/>
      <c r="MBO313" s="80"/>
      <c r="MBP313" s="80"/>
      <c r="MBQ313" s="80"/>
      <c r="MBR313" s="80"/>
      <c r="MBS313" s="80"/>
      <c r="MBT313" s="80"/>
      <c r="MBU313" s="80"/>
      <c r="MBV313" s="80"/>
      <c r="MBW313" s="80"/>
      <c r="MBX313" s="80"/>
      <c r="MBY313" s="80"/>
      <c r="MBZ313" s="80"/>
      <c r="MCA313" s="80"/>
      <c r="MCB313" s="80"/>
      <c r="MCC313" s="80"/>
      <c r="MCD313" s="80"/>
      <c r="MCE313" s="80"/>
      <c r="MCF313" s="80"/>
      <c r="MCG313" s="80"/>
      <c r="MCH313" s="80"/>
      <c r="MCI313" s="80"/>
      <c r="MCJ313" s="80"/>
      <c r="MCK313" s="80"/>
      <c r="MCL313" s="80"/>
      <c r="MCM313" s="80"/>
      <c r="MCN313" s="80"/>
      <c r="MCO313" s="80"/>
      <c r="MCP313" s="80"/>
      <c r="MCQ313" s="80"/>
      <c r="MCR313" s="80"/>
      <c r="MCS313" s="80"/>
      <c r="MCT313" s="80"/>
      <c r="MCU313" s="80"/>
      <c r="MCV313" s="80"/>
      <c r="MCW313" s="80"/>
      <c r="MCX313" s="80"/>
      <c r="MCY313" s="80"/>
      <c r="MCZ313" s="80"/>
      <c r="MDA313" s="80"/>
      <c r="MDB313" s="80"/>
      <c r="MDC313" s="80"/>
      <c r="MDD313" s="80"/>
      <c r="MDE313" s="80"/>
      <c r="MDF313" s="80"/>
      <c r="MDG313" s="80"/>
      <c r="MDH313" s="80"/>
      <c r="MDI313" s="80"/>
      <c r="MDJ313" s="80"/>
      <c r="MDK313" s="80"/>
      <c r="MDL313" s="80"/>
      <c r="MDM313" s="80"/>
      <c r="MDN313" s="80"/>
      <c r="MDO313" s="80"/>
      <c r="MDP313" s="80"/>
      <c r="MDQ313" s="80"/>
      <c r="MDR313" s="80"/>
      <c r="MDS313" s="80"/>
      <c r="MDT313" s="80"/>
      <c r="MDU313" s="80"/>
      <c r="MDV313" s="80"/>
      <c r="MDW313" s="80"/>
      <c r="MDX313" s="80"/>
      <c r="MDY313" s="80"/>
      <c r="MDZ313" s="80"/>
      <c r="MEA313" s="80"/>
      <c r="MEB313" s="80"/>
      <c r="MEC313" s="80"/>
      <c r="MED313" s="80"/>
      <c r="MEE313" s="80"/>
      <c r="MEF313" s="80"/>
      <c r="MEG313" s="80"/>
      <c r="MEH313" s="80"/>
      <c r="MEI313" s="80"/>
      <c r="MEJ313" s="80"/>
      <c r="MEK313" s="80"/>
      <c r="MEL313" s="80"/>
      <c r="MEM313" s="80"/>
      <c r="MEN313" s="80"/>
      <c r="MEO313" s="80"/>
      <c r="MEP313" s="80"/>
      <c r="MEQ313" s="80"/>
      <c r="MER313" s="80"/>
      <c r="MES313" s="80"/>
      <c r="MET313" s="80"/>
      <c r="MEU313" s="80"/>
      <c r="MEV313" s="80"/>
      <c r="MEW313" s="80"/>
      <c r="MEX313" s="80"/>
      <c r="MEY313" s="80"/>
      <c r="MEZ313" s="80"/>
      <c r="MFA313" s="80"/>
      <c r="MFB313" s="80"/>
      <c r="MFC313" s="80"/>
      <c r="MFD313" s="80"/>
      <c r="MFE313" s="80"/>
      <c r="MFF313" s="80"/>
      <c r="MFG313" s="80"/>
      <c r="MFH313" s="80"/>
      <c r="MFI313" s="80"/>
      <c r="MFJ313" s="80"/>
      <c r="MFK313" s="80"/>
      <c r="MFL313" s="80"/>
      <c r="MFM313" s="80"/>
      <c r="MFN313" s="80"/>
      <c r="MFO313" s="80"/>
      <c r="MFP313" s="80"/>
      <c r="MFQ313" s="80"/>
      <c r="MFR313" s="80"/>
      <c r="MFS313" s="80"/>
      <c r="MFT313" s="80"/>
      <c r="MFU313" s="80"/>
      <c r="MFV313" s="80"/>
      <c r="MFW313" s="80"/>
      <c r="MFX313" s="80"/>
      <c r="MFY313" s="80"/>
      <c r="MFZ313" s="80"/>
      <c r="MGA313" s="80"/>
      <c r="MGB313" s="80"/>
      <c r="MGC313" s="80"/>
      <c r="MGD313" s="80"/>
      <c r="MGE313" s="80"/>
      <c r="MGF313" s="80"/>
      <c r="MGG313" s="80"/>
      <c r="MGH313" s="80"/>
      <c r="MGI313" s="80"/>
      <c r="MGJ313" s="80"/>
      <c r="MGK313" s="80"/>
      <c r="MGL313" s="80"/>
      <c r="MGM313" s="80"/>
      <c r="MGN313" s="80"/>
      <c r="MGO313" s="80"/>
      <c r="MGP313" s="80"/>
      <c r="MGQ313" s="80"/>
      <c r="MGR313" s="80"/>
      <c r="MGS313" s="80"/>
      <c r="MGT313" s="80"/>
      <c r="MGU313" s="80"/>
      <c r="MGV313" s="80"/>
      <c r="MGW313" s="80"/>
      <c r="MGX313" s="80"/>
      <c r="MGY313" s="80"/>
      <c r="MGZ313" s="80"/>
      <c r="MHA313" s="80"/>
      <c r="MHB313" s="80"/>
      <c r="MHC313" s="80"/>
      <c r="MHD313" s="80"/>
      <c r="MHE313" s="80"/>
      <c r="MHF313" s="80"/>
      <c r="MHG313" s="80"/>
      <c r="MHH313" s="80"/>
      <c r="MHI313" s="80"/>
      <c r="MHJ313" s="80"/>
      <c r="MHK313" s="80"/>
      <c r="MHL313" s="80"/>
      <c r="MHM313" s="80"/>
      <c r="MHN313" s="80"/>
      <c r="MHO313" s="80"/>
      <c r="MHP313" s="80"/>
      <c r="MHQ313" s="80"/>
      <c r="MHR313" s="80"/>
      <c r="MHS313" s="80"/>
      <c r="MHT313" s="80"/>
      <c r="MHU313" s="80"/>
      <c r="MHV313" s="80"/>
      <c r="MHW313" s="80"/>
      <c r="MHX313" s="80"/>
      <c r="MHY313" s="80"/>
      <c r="MHZ313" s="80"/>
      <c r="MIA313" s="80"/>
      <c r="MIB313" s="80"/>
      <c r="MIC313" s="80"/>
      <c r="MID313" s="80"/>
      <c r="MIE313" s="80"/>
      <c r="MIF313" s="80"/>
      <c r="MIG313" s="80"/>
      <c r="MIH313" s="80"/>
      <c r="MII313" s="80"/>
      <c r="MIJ313" s="80"/>
      <c r="MIK313" s="80"/>
      <c r="MIL313" s="80"/>
      <c r="MIM313" s="80"/>
      <c r="MIN313" s="80"/>
      <c r="MIO313" s="80"/>
      <c r="MIP313" s="80"/>
      <c r="MIQ313" s="80"/>
      <c r="MIR313" s="80"/>
      <c r="MIS313" s="80"/>
      <c r="MIT313" s="80"/>
      <c r="MIU313" s="80"/>
      <c r="MIV313" s="80"/>
      <c r="MIW313" s="80"/>
      <c r="MIX313" s="80"/>
      <c r="MIY313" s="80"/>
      <c r="MIZ313" s="80"/>
      <c r="MJA313" s="80"/>
      <c r="MJB313" s="80"/>
      <c r="MJC313" s="80"/>
      <c r="MJD313" s="80"/>
      <c r="MJE313" s="80"/>
      <c r="MJF313" s="80"/>
      <c r="MJG313" s="80"/>
      <c r="MJH313" s="80"/>
      <c r="MJI313" s="80"/>
      <c r="MJJ313" s="80"/>
      <c r="MJK313" s="80"/>
      <c r="MJL313" s="80"/>
      <c r="MJM313" s="80"/>
      <c r="MJN313" s="80"/>
      <c r="MJO313" s="80"/>
      <c r="MJP313" s="80"/>
      <c r="MJQ313" s="80"/>
      <c r="MJR313" s="80"/>
      <c r="MJS313" s="80"/>
      <c r="MJT313" s="80"/>
      <c r="MJU313" s="80"/>
      <c r="MJV313" s="80"/>
      <c r="MJW313" s="80"/>
      <c r="MJX313" s="80"/>
      <c r="MJY313" s="80"/>
      <c r="MJZ313" s="80"/>
      <c r="MKA313" s="80"/>
      <c r="MKB313" s="80"/>
      <c r="MKC313" s="80"/>
      <c r="MKD313" s="80"/>
      <c r="MKE313" s="80"/>
      <c r="MKF313" s="80"/>
      <c r="MKG313" s="80"/>
      <c r="MKH313" s="80"/>
      <c r="MKI313" s="80"/>
      <c r="MKJ313" s="80"/>
      <c r="MKK313" s="80"/>
      <c r="MKL313" s="80"/>
      <c r="MKM313" s="80"/>
      <c r="MKN313" s="80"/>
      <c r="MKO313" s="80"/>
      <c r="MKP313" s="80"/>
      <c r="MKQ313" s="80"/>
      <c r="MKR313" s="80"/>
      <c r="MKS313" s="80"/>
      <c r="MKT313" s="80"/>
      <c r="MKU313" s="80"/>
      <c r="MKV313" s="80"/>
      <c r="MKW313" s="80"/>
      <c r="MKX313" s="80"/>
      <c r="MKY313" s="80"/>
      <c r="MKZ313" s="80"/>
      <c r="MLA313" s="80"/>
      <c r="MLB313" s="80"/>
      <c r="MLC313" s="80"/>
      <c r="MLD313" s="80"/>
      <c r="MLE313" s="80"/>
      <c r="MLF313" s="80"/>
      <c r="MLG313" s="80"/>
      <c r="MLH313" s="80"/>
      <c r="MLI313" s="80"/>
      <c r="MLJ313" s="80"/>
      <c r="MLK313" s="80"/>
      <c r="MLL313" s="80"/>
      <c r="MLM313" s="80"/>
      <c r="MLN313" s="80"/>
      <c r="MLO313" s="80"/>
      <c r="MLP313" s="80"/>
      <c r="MLQ313" s="80"/>
      <c r="MLR313" s="80"/>
      <c r="MLS313" s="80"/>
      <c r="MLT313" s="80"/>
      <c r="MLU313" s="80"/>
      <c r="MLV313" s="80"/>
      <c r="MLW313" s="80"/>
      <c r="MLX313" s="80"/>
      <c r="MLY313" s="80"/>
      <c r="MLZ313" s="80"/>
      <c r="MMA313" s="80"/>
      <c r="MMB313" s="80"/>
      <c r="MMC313" s="80"/>
      <c r="MMD313" s="80"/>
      <c r="MME313" s="80"/>
      <c r="MMF313" s="80"/>
      <c r="MMG313" s="80"/>
      <c r="MMH313" s="80"/>
      <c r="MMI313" s="80"/>
      <c r="MMJ313" s="80"/>
      <c r="MMK313" s="80"/>
      <c r="MML313" s="80"/>
      <c r="MMM313" s="80"/>
      <c r="MMN313" s="80"/>
      <c r="MMO313" s="80"/>
      <c r="MMP313" s="80"/>
      <c r="MMQ313" s="80"/>
      <c r="MMR313" s="80"/>
      <c r="MMS313" s="80"/>
      <c r="MMT313" s="80"/>
      <c r="MMU313" s="80"/>
      <c r="MMV313" s="80"/>
      <c r="MMW313" s="80"/>
      <c r="MMX313" s="80"/>
      <c r="MMY313" s="80"/>
      <c r="MMZ313" s="80"/>
      <c r="MNA313" s="80"/>
      <c r="MNB313" s="80"/>
      <c r="MNC313" s="80"/>
      <c r="MND313" s="80"/>
      <c r="MNE313" s="80"/>
      <c r="MNF313" s="80"/>
      <c r="MNG313" s="80"/>
      <c r="MNH313" s="80"/>
      <c r="MNI313" s="80"/>
      <c r="MNJ313" s="80"/>
      <c r="MNK313" s="80"/>
      <c r="MNL313" s="80"/>
      <c r="MNM313" s="80"/>
      <c r="MNN313" s="80"/>
      <c r="MNO313" s="80"/>
      <c r="MNP313" s="80"/>
      <c r="MNQ313" s="80"/>
      <c r="MNR313" s="80"/>
      <c r="MNS313" s="80"/>
      <c r="MNT313" s="80"/>
      <c r="MNU313" s="80"/>
      <c r="MNV313" s="80"/>
      <c r="MNW313" s="80"/>
      <c r="MNX313" s="80"/>
      <c r="MNY313" s="80"/>
      <c r="MNZ313" s="80"/>
      <c r="MOA313" s="80"/>
      <c r="MOB313" s="80"/>
      <c r="MOC313" s="80"/>
      <c r="MOD313" s="80"/>
      <c r="MOE313" s="80"/>
      <c r="MOF313" s="80"/>
      <c r="MOG313" s="80"/>
      <c r="MOH313" s="80"/>
      <c r="MOI313" s="80"/>
      <c r="MOJ313" s="80"/>
      <c r="MOK313" s="80"/>
      <c r="MOL313" s="80"/>
      <c r="MOM313" s="80"/>
      <c r="MON313" s="80"/>
      <c r="MOO313" s="80"/>
      <c r="MOP313" s="80"/>
      <c r="MOQ313" s="80"/>
      <c r="MOR313" s="80"/>
      <c r="MOS313" s="80"/>
      <c r="MOT313" s="80"/>
      <c r="MOU313" s="80"/>
      <c r="MOV313" s="80"/>
      <c r="MOW313" s="80"/>
      <c r="MOX313" s="80"/>
      <c r="MOY313" s="80"/>
      <c r="MOZ313" s="80"/>
      <c r="MPA313" s="80"/>
      <c r="MPB313" s="80"/>
      <c r="MPC313" s="80"/>
      <c r="MPD313" s="80"/>
      <c r="MPE313" s="80"/>
      <c r="MPF313" s="80"/>
      <c r="MPG313" s="80"/>
      <c r="MPH313" s="80"/>
      <c r="MPI313" s="80"/>
      <c r="MPJ313" s="80"/>
      <c r="MPK313" s="80"/>
      <c r="MPL313" s="80"/>
      <c r="MPM313" s="80"/>
      <c r="MPN313" s="80"/>
      <c r="MPO313" s="80"/>
      <c r="MPP313" s="80"/>
      <c r="MPQ313" s="80"/>
      <c r="MPR313" s="80"/>
      <c r="MPS313" s="80"/>
      <c r="MPT313" s="80"/>
      <c r="MPU313" s="80"/>
      <c r="MPV313" s="80"/>
      <c r="MPW313" s="80"/>
      <c r="MPX313" s="80"/>
      <c r="MPY313" s="80"/>
      <c r="MPZ313" s="80"/>
      <c r="MQA313" s="80"/>
      <c r="MQB313" s="80"/>
      <c r="MQC313" s="80"/>
      <c r="MQD313" s="80"/>
      <c r="MQE313" s="80"/>
      <c r="MQF313" s="80"/>
      <c r="MQG313" s="80"/>
      <c r="MQH313" s="80"/>
      <c r="MQI313" s="80"/>
      <c r="MQJ313" s="80"/>
      <c r="MQK313" s="80"/>
      <c r="MQL313" s="80"/>
      <c r="MQM313" s="80"/>
      <c r="MQN313" s="80"/>
      <c r="MQO313" s="80"/>
      <c r="MQP313" s="80"/>
      <c r="MQQ313" s="80"/>
      <c r="MQR313" s="80"/>
      <c r="MQS313" s="80"/>
      <c r="MQT313" s="80"/>
      <c r="MQU313" s="80"/>
      <c r="MQV313" s="80"/>
      <c r="MQW313" s="80"/>
      <c r="MQX313" s="80"/>
      <c r="MQY313" s="80"/>
      <c r="MQZ313" s="80"/>
      <c r="MRA313" s="80"/>
      <c r="MRB313" s="80"/>
      <c r="MRC313" s="80"/>
      <c r="MRD313" s="80"/>
      <c r="MRE313" s="80"/>
      <c r="MRF313" s="80"/>
      <c r="MRG313" s="80"/>
      <c r="MRH313" s="80"/>
      <c r="MRI313" s="80"/>
      <c r="MRJ313" s="80"/>
      <c r="MRK313" s="80"/>
      <c r="MRL313" s="80"/>
      <c r="MRM313" s="80"/>
      <c r="MRN313" s="80"/>
      <c r="MRO313" s="80"/>
      <c r="MRP313" s="80"/>
      <c r="MRQ313" s="80"/>
      <c r="MRR313" s="80"/>
      <c r="MRS313" s="80"/>
      <c r="MRT313" s="80"/>
      <c r="MRU313" s="80"/>
      <c r="MRV313" s="80"/>
      <c r="MRW313" s="80"/>
      <c r="MRX313" s="80"/>
      <c r="MRY313" s="80"/>
      <c r="MRZ313" s="80"/>
      <c r="MSA313" s="80"/>
      <c r="MSB313" s="80"/>
      <c r="MSC313" s="80"/>
      <c r="MSD313" s="80"/>
      <c r="MSE313" s="80"/>
      <c r="MSF313" s="80"/>
      <c r="MSG313" s="80"/>
      <c r="MSH313" s="80"/>
      <c r="MSI313" s="80"/>
      <c r="MSJ313" s="80"/>
      <c r="MSK313" s="80"/>
      <c r="MSL313" s="80"/>
      <c r="MSM313" s="80"/>
      <c r="MSN313" s="80"/>
      <c r="MSO313" s="80"/>
      <c r="MSP313" s="80"/>
      <c r="MSQ313" s="80"/>
      <c r="MSR313" s="80"/>
      <c r="MSS313" s="80"/>
      <c r="MST313" s="80"/>
      <c r="MSU313" s="80"/>
      <c r="MSV313" s="80"/>
      <c r="MSW313" s="80"/>
      <c r="MSX313" s="80"/>
      <c r="MSY313" s="80"/>
      <c r="MSZ313" s="80"/>
      <c r="MTA313" s="80"/>
      <c r="MTB313" s="80"/>
      <c r="MTC313" s="80"/>
      <c r="MTD313" s="80"/>
      <c r="MTE313" s="80"/>
      <c r="MTF313" s="80"/>
      <c r="MTG313" s="80"/>
      <c r="MTH313" s="80"/>
      <c r="MTI313" s="80"/>
      <c r="MTJ313" s="80"/>
      <c r="MTK313" s="80"/>
      <c r="MTL313" s="80"/>
      <c r="MTM313" s="80"/>
      <c r="MTN313" s="80"/>
      <c r="MTO313" s="80"/>
      <c r="MTP313" s="80"/>
      <c r="MTQ313" s="80"/>
      <c r="MTR313" s="80"/>
      <c r="MTS313" s="80"/>
      <c r="MTT313" s="80"/>
      <c r="MTU313" s="80"/>
      <c r="MTV313" s="80"/>
      <c r="MTW313" s="80"/>
      <c r="MTX313" s="80"/>
      <c r="MTY313" s="80"/>
      <c r="MTZ313" s="80"/>
      <c r="MUA313" s="80"/>
      <c r="MUB313" s="80"/>
      <c r="MUC313" s="80"/>
      <c r="MUD313" s="80"/>
      <c r="MUE313" s="80"/>
      <c r="MUF313" s="80"/>
      <c r="MUG313" s="80"/>
      <c r="MUH313" s="80"/>
      <c r="MUI313" s="80"/>
      <c r="MUJ313" s="80"/>
      <c r="MUK313" s="80"/>
      <c r="MUL313" s="80"/>
      <c r="MUM313" s="80"/>
      <c r="MUN313" s="80"/>
      <c r="MUO313" s="80"/>
      <c r="MUP313" s="80"/>
      <c r="MUQ313" s="80"/>
      <c r="MUR313" s="80"/>
      <c r="MUS313" s="80"/>
      <c r="MUT313" s="80"/>
      <c r="MUU313" s="80"/>
      <c r="MUV313" s="80"/>
      <c r="MUW313" s="80"/>
      <c r="MUX313" s="80"/>
      <c r="MUY313" s="80"/>
      <c r="MUZ313" s="80"/>
      <c r="MVA313" s="80"/>
      <c r="MVB313" s="80"/>
      <c r="MVC313" s="80"/>
      <c r="MVD313" s="80"/>
      <c r="MVE313" s="80"/>
      <c r="MVF313" s="80"/>
      <c r="MVG313" s="80"/>
      <c r="MVH313" s="80"/>
      <c r="MVI313" s="80"/>
      <c r="MVJ313" s="80"/>
      <c r="MVK313" s="80"/>
      <c r="MVL313" s="80"/>
      <c r="MVM313" s="80"/>
      <c r="MVN313" s="80"/>
      <c r="MVO313" s="80"/>
      <c r="MVP313" s="80"/>
      <c r="MVQ313" s="80"/>
      <c r="MVR313" s="80"/>
      <c r="MVS313" s="80"/>
      <c r="MVT313" s="80"/>
      <c r="MVU313" s="80"/>
      <c r="MVV313" s="80"/>
      <c r="MVW313" s="80"/>
      <c r="MVX313" s="80"/>
      <c r="MVY313" s="80"/>
      <c r="MVZ313" s="80"/>
      <c r="MWA313" s="80"/>
      <c r="MWB313" s="80"/>
      <c r="MWC313" s="80"/>
      <c r="MWD313" s="80"/>
      <c r="MWE313" s="80"/>
      <c r="MWF313" s="80"/>
      <c r="MWG313" s="80"/>
      <c r="MWH313" s="80"/>
      <c r="MWI313" s="80"/>
      <c r="MWJ313" s="80"/>
      <c r="MWK313" s="80"/>
      <c r="MWL313" s="80"/>
      <c r="MWM313" s="80"/>
      <c r="MWN313" s="80"/>
      <c r="MWO313" s="80"/>
      <c r="MWP313" s="80"/>
      <c r="MWQ313" s="80"/>
      <c r="MWR313" s="80"/>
      <c r="MWS313" s="80"/>
      <c r="MWT313" s="80"/>
      <c r="MWU313" s="80"/>
      <c r="MWV313" s="80"/>
      <c r="MWW313" s="80"/>
      <c r="MWX313" s="80"/>
      <c r="MWY313" s="80"/>
      <c r="MWZ313" s="80"/>
      <c r="MXA313" s="80"/>
      <c r="MXB313" s="80"/>
      <c r="MXC313" s="80"/>
      <c r="MXD313" s="80"/>
      <c r="MXE313" s="80"/>
      <c r="MXF313" s="80"/>
      <c r="MXG313" s="80"/>
      <c r="MXH313" s="80"/>
      <c r="MXI313" s="80"/>
      <c r="MXJ313" s="80"/>
      <c r="MXK313" s="80"/>
      <c r="MXL313" s="80"/>
      <c r="MXM313" s="80"/>
      <c r="MXN313" s="80"/>
      <c r="MXO313" s="80"/>
      <c r="MXP313" s="80"/>
      <c r="MXQ313" s="80"/>
      <c r="MXR313" s="80"/>
      <c r="MXS313" s="80"/>
      <c r="MXT313" s="80"/>
      <c r="MXU313" s="80"/>
      <c r="MXV313" s="80"/>
      <c r="MXW313" s="80"/>
      <c r="MXX313" s="80"/>
      <c r="MXY313" s="80"/>
      <c r="MXZ313" s="80"/>
      <c r="MYA313" s="80"/>
      <c r="MYB313" s="80"/>
      <c r="MYC313" s="80"/>
      <c r="MYD313" s="80"/>
      <c r="MYE313" s="80"/>
      <c r="MYF313" s="80"/>
      <c r="MYG313" s="80"/>
      <c r="MYH313" s="80"/>
      <c r="MYI313" s="80"/>
      <c r="MYJ313" s="80"/>
      <c r="MYK313" s="80"/>
      <c r="MYL313" s="80"/>
      <c r="MYM313" s="80"/>
      <c r="MYN313" s="80"/>
      <c r="MYO313" s="80"/>
      <c r="MYP313" s="80"/>
      <c r="MYQ313" s="80"/>
      <c r="MYR313" s="80"/>
      <c r="MYS313" s="80"/>
      <c r="MYT313" s="80"/>
      <c r="MYU313" s="80"/>
      <c r="MYV313" s="80"/>
      <c r="MYW313" s="80"/>
      <c r="MYX313" s="80"/>
      <c r="MYY313" s="80"/>
      <c r="MYZ313" s="80"/>
      <c r="MZA313" s="80"/>
      <c r="MZB313" s="80"/>
      <c r="MZC313" s="80"/>
      <c r="MZD313" s="80"/>
      <c r="MZE313" s="80"/>
      <c r="MZF313" s="80"/>
      <c r="MZG313" s="80"/>
      <c r="MZH313" s="80"/>
      <c r="MZI313" s="80"/>
      <c r="MZJ313" s="80"/>
      <c r="MZK313" s="80"/>
      <c r="MZL313" s="80"/>
      <c r="MZM313" s="80"/>
      <c r="MZN313" s="80"/>
      <c r="MZO313" s="80"/>
      <c r="MZP313" s="80"/>
      <c r="MZQ313" s="80"/>
      <c r="MZR313" s="80"/>
      <c r="MZS313" s="80"/>
      <c r="MZT313" s="80"/>
      <c r="MZU313" s="80"/>
      <c r="MZV313" s="80"/>
      <c r="MZW313" s="80"/>
      <c r="MZX313" s="80"/>
      <c r="MZY313" s="80"/>
      <c r="MZZ313" s="80"/>
      <c r="NAA313" s="80"/>
      <c r="NAB313" s="80"/>
      <c r="NAC313" s="80"/>
      <c r="NAD313" s="80"/>
      <c r="NAE313" s="80"/>
      <c r="NAF313" s="80"/>
      <c r="NAG313" s="80"/>
      <c r="NAH313" s="80"/>
      <c r="NAI313" s="80"/>
      <c r="NAJ313" s="80"/>
      <c r="NAK313" s="80"/>
      <c r="NAL313" s="80"/>
      <c r="NAM313" s="80"/>
      <c r="NAN313" s="80"/>
      <c r="NAO313" s="80"/>
      <c r="NAP313" s="80"/>
      <c r="NAQ313" s="80"/>
      <c r="NAR313" s="80"/>
      <c r="NAS313" s="80"/>
      <c r="NAT313" s="80"/>
      <c r="NAU313" s="80"/>
      <c r="NAV313" s="80"/>
      <c r="NAW313" s="80"/>
      <c r="NAX313" s="80"/>
      <c r="NAY313" s="80"/>
      <c r="NAZ313" s="80"/>
      <c r="NBA313" s="80"/>
      <c r="NBB313" s="80"/>
      <c r="NBC313" s="80"/>
      <c r="NBD313" s="80"/>
      <c r="NBE313" s="80"/>
      <c r="NBF313" s="80"/>
      <c r="NBG313" s="80"/>
      <c r="NBH313" s="80"/>
      <c r="NBI313" s="80"/>
      <c r="NBJ313" s="80"/>
      <c r="NBK313" s="80"/>
      <c r="NBL313" s="80"/>
      <c r="NBM313" s="80"/>
      <c r="NBN313" s="80"/>
      <c r="NBO313" s="80"/>
      <c r="NBP313" s="80"/>
      <c r="NBQ313" s="80"/>
      <c r="NBR313" s="80"/>
      <c r="NBS313" s="80"/>
      <c r="NBT313" s="80"/>
      <c r="NBU313" s="80"/>
      <c r="NBV313" s="80"/>
      <c r="NBW313" s="80"/>
      <c r="NBX313" s="80"/>
      <c r="NBY313" s="80"/>
      <c r="NBZ313" s="80"/>
      <c r="NCA313" s="80"/>
      <c r="NCB313" s="80"/>
      <c r="NCC313" s="80"/>
      <c r="NCD313" s="80"/>
      <c r="NCE313" s="80"/>
      <c r="NCF313" s="80"/>
      <c r="NCG313" s="80"/>
      <c r="NCH313" s="80"/>
      <c r="NCI313" s="80"/>
      <c r="NCJ313" s="80"/>
      <c r="NCK313" s="80"/>
      <c r="NCL313" s="80"/>
      <c r="NCM313" s="80"/>
      <c r="NCN313" s="80"/>
      <c r="NCO313" s="80"/>
      <c r="NCP313" s="80"/>
      <c r="NCQ313" s="80"/>
      <c r="NCR313" s="80"/>
      <c r="NCS313" s="80"/>
      <c r="NCT313" s="80"/>
      <c r="NCU313" s="80"/>
      <c r="NCV313" s="80"/>
      <c r="NCW313" s="80"/>
      <c r="NCX313" s="80"/>
      <c r="NCY313" s="80"/>
      <c r="NCZ313" s="80"/>
      <c r="NDA313" s="80"/>
      <c r="NDB313" s="80"/>
      <c r="NDC313" s="80"/>
      <c r="NDD313" s="80"/>
      <c r="NDE313" s="80"/>
      <c r="NDF313" s="80"/>
      <c r="NDG313" s="80"/>
      <c r="NDH313" s="80"/>
      <c r="NDI313" s="80"/>
      <c r="NDJ313" s="80"/>
      <c r="NDK313" s="80"/>
      <c r="NDL313" s="80"/>
      <c r="NDM313" s="80"/>
      <c r="NDN313" s="80"/>
      <c r="NDO313" s="80"/>
      <c r="NDP313" s="80"/>
      <c r="NDQ313" s="80"/>
      <c r="NDR313" s="80"/>
      <c r="NDS313" s="80"/>
      <c r="NDT313" s="80"/>
      <c r="NDU313" s="80"/>
      <c r="NDV313" s="80"/>
      <c r="NDW313" s="80"/>
      <c r="NDX313" s="80"/>
      <c r="NDY313" s="80"/>
      <c r="NDZ313" s="80"/>
      <c r="NEA313" s="80"/>
      <c r="NEB313" s="80"/>
      <c r="NEC313" s="80"/>
      <c r="NED313" s="80"/>
      <c r="NEE313" s="80"/>
      <c r="NEF313" s="80"/>
      <c r="NEG313" s="80"/>
      <c r="NEH313" s="80"/>
      <c r="NEI313" s="80"/>
      <c r="NEJ313" s="80"/>
      <c r="NEK313" s="80"/>
      <c r="NEL313" s="80"/>
      <c r="NEM313" s="80"/>
      <c r="NEN313" s="80"/>
      <c r="NEO313" s="80"/>
      <c r="NEP313" s="80"/>
      <c r="NEQ313" s="80"/>
      <c r="NER313" s="80"/>
      <c r="NES313" s="80"/>
      <c r="NET313" s="80"/>
      <c r="NEU313" s="80"/>
      <c r="NEV313" s="80"/>
      <c r="NEW313" s="80"/>
      <c r="NEX313" s="80"/>
      <c r="NEY313" s="80"/>
      <c r="NEZ313" s="80"/>
      <c r="NFA313" s="80"/>
      <c r="NFB313" s="80"/>
      <c r="NFC313" s="80"/>
      <c r="NFD313" s="80"/>
      <c r="NFE313" s="80"/>
      <c r="NFF313" s="80"/>
      <c r="NFG313" s="80"/>
      <c r="NFH313" s="80"/>
      <c r="NFI313" s="80"/>
      <c r="NFJ313" s="80"/>
      <c r="NFK313" s="80"/>
      <c r="NFL313" s="80"/>
      <c r="NFM313" s="80"/>
      <c r="NFN313" s="80"/>
      <c r="NFO313" s="80"/>
      <c r="NFP313" s="80"/>
      <c r="NFQ313" s="80"/>
      <c r="NFR313" s="80"/>
      <c r="NFS313" s="80"/>
      <c r="NFT313" s="80"/>
      <c r="NFU313" s="80"/>
      <c r="NFV313" s="80"/>
      <c r="NFW313" s="80"/>
      <c r="NFX313" s="80"/>
      <c r="NFY313" s="80"/>
      <c r="NFZ313" s="80"/>
      <c r="NGA313" s="80"/>
      <c r="NGB313" s="80"/>
      <c r="NGC313" s="80"/>
      <c r="NGD313" s="80"/>
      <c r="NGE313" s="80"/>
      <c r="NGF313" s="80"/>
      <c r="NGG313" s="80"/>
      <c r="NGH313" s="80"/>
      <c r="NGI313" s="80"/>
      <c r="NGJ313" s="80"/>
      <c r="NGK313" s="80"/>
      <c r="NGL313" s="80"/>
      <c r="NGM313" s="80"/>
      <c r="NGN313" s="80"/>
      <c r="NGO313" s="80"/>
      <c r="NGP313" s="80"/>
      <c r="NGQ313" s="80"/>
      <c r="NGR313" s="80"/>
      <c r="NGS313" s="80"/>
      <c r="NGT313" s="80"/>
      <c r="NGU313" s="80"/>
      <c r="NGV313" s="80"/>
      <c r="NGW313" s="80"/>
      <c r="NGX313" s="80"/>
      <c r="NGY313" s="80"/>
      <c r="NGZ313" s="80"/>
      <c r="NHA313" s="80"/>
      <c r="NHB313" s="80"/>
      <c r="NHC313" s="80"/>
      <c r="NHD313" s="80"/>
      <c r="NHE313" s="80"/>
      <c r="NHF313" s="80"/>
      <c r="NHG313" s="80"/>
      <c r="NHH313" s="80"/>
      <c r="NHI313" s="80"/>
      <c r="NHJ313" s="80"/>
      <c r="NHK313" s="80"/>
      <c r="NHL313" s="80"/>
      <c r="NHM313" s="80"/>
      <c r="NHN313" s="80"/>
      <c r="NHO313" s="80"/>
      <c r="NHP313" s="80"/>
      <c r="NHQ313" s="80"/>
      <c r="NHR313" s="80"/>
      <c r="NHS313" s="80"/>
      <c r="NHT313" s="80"/>
      <c r="NHU313" s="80"/>
      <c r="NHV313" s="80"/>
      <c r="NHW313" s="80"/>
      <c r="NHX313" s="80"/>
      <c r="NHY313" s="80"/>
      <c r="NHZ313" s="80"/>
      <c r="NIA313" s="80"/>
      <c r="NIB313" s="80"/>
      <c r="NIC313" s="80"/>
      <c r="NID313" s="80"/>
      <c r="NIE313" s="80"/>
      <c r="NIF313" s="80"/>
      <c r="NIG313" s="80"/>
      <c r="NIH313" s="80"/>
      <c r="NII313" s="80"/>
      <c r="NIJ313" s="80"/>
      <c r="NIK313" s="80"/>
      <c r="NIL313" s="80"/>
      <c r="NIM313" s="80"/>
      <c r="NIN313" s="80"/>
      <c r="NIO313" s="80"/>
      <c r="NIP313" s="80"/>
      <c r="NIQ313" s="80"/>
      <c r="NIR313" s="80"/>
      <c r="NIS313" s="80"/>
      <c r="NIT313" s="80"/>
      <c r="NIU313" s="80"/>
      <c r="NIV313" s="80"/>
      <c r="NIW313" s="80"/>
      <c r="NIX313" s="80"/>
      <c r="NIY313" s="80"/>
      <c r="NIZ313" s="80"/>
      <c r="NJA313" s="80"/>
      <c r="NJB313" s="80"/>
      <c r="NJC313" s="80"/>
      <c r="NJD313" s="80"/>
      <c r="NJE313" s="80"/>
      <c r="NJF313" s="80"/>
      <c r="NJG313" s="80"/>
      <c r="NJH313" s="80"/>
      <c r="NJI313" s="80"/>
      <c r="NJJ313" s="80"/>
      <c r="NJK313" s="80"/>
      <c r="NJL313" s="80"/>
      <c r="NJM313" s="80"/>
      <c r="NJN313" s="80"/>
      <c r="NJO313" s="80"/>
      <c r="NJP313" s="80"/>
      <c r="NJQ313" s="80"/>
      <c r="NJR313" s="80"/>
      <c r="NJS313" s="80"/>
      <c r="NJT313" s="80"/>
      <c r="NJU313" s="80"/>
      <c r="NJV313" s="80"/>
      <c r="NJW313" s="80"/>
      <c r="NJX313" s="80"/>
      <c r="NJY313" s="80"/>
      <c r="NJZ313" s="80"/>
      <c r="NKA313" s="80"/>
      <c r="NKB313" s="80"/>
      <c r="NKC313" s="80"/>
      <c r="NKD313" s="80"/>
      <c r="NKE313" s="80"/>
      <c r="NKF313" s="80"/>
      <c r="NKG313" s="80"/>
      <c r="NKH313" s="80"/>
      <c r="NKI313" s="80"/>
      <c r="NKJ313" s="80"/>
      <c r="NKK313" s="80"/>
      <c r="NKL313" s="80"/>
      <c r="NKM313" s="80"/>
      <c r="NKN313" s="80"/>
      <c r="NKO313" s="80"/>
      <c r="NKP313" s="80"/>
      <c r="NKQ313" s="80"/>
      <c r="NKR313" s="80"/>
      <c r="NKS313" s="80"/>
      <c r="NKT313" s="80"/>
      <c r="NKU313" s="80"/>
      <c r="NKV313" s="80"/>
      <c r="NKW313" s="80"/>
      <c r="NKX313" s="80"/>
      <c r="NKY313" s="80"/>
      <c r="NKZ313" s="80"/>
      <c r="NLA313" s="80"/>
      <c r="NLB313" s="80"/>
      <c r="NLC313" s="80"/>
      <c r="NLD313" s="80"/>
      <c r="NLE313" s="80"/>
      <c r="NLF313" s="80"/>
      <c r="NLG313" s="80"/>
      <c r="NLH313" s="80"/>
      <c r="NLI313" s="80"/>
      <c r="NLJ313" s="80"/>
      <c r="NLK313" s="80"/>
      <c r="NLL313" s="80"/>
      <c r="NLM313" s="80"/>
      <c r="NLN313" s="80"/>
      <c r="NLO313" s="80"/>
      <c r="NLP313" s="80"/>
      <c r="NLQ313" s="80"/>
      <c r="NLR313" s="80"/>
      <c r="NLS313" s="80"/>
      <c r="NLT313" s="80"/>
      <c r="NLU313" s="80"/>
      <c r="NLV313" s="80"/>
      <c r="NLW313" s="80"/>
      <c r="NLX313" s="80"/>
      <c r="NLY313" s="80"/>
      <c r="NLZ313" s="80"/>
      <c r="NMA313" s="80"/>
      <c r="NMB313" s="80"/>
      <c r="NMC313" s="80"/>
      <c r="NMD313" s="80"/>
      <c r="NME313" s="80"/>
      <c r="NMF313" s="80"/>
      <c r="NMG313" s="80"/>
      <c r="NMH313" s="80"/>
      <c r="NMI313" s="80"/>
      <c r="NMJ313" s="80"/>
      <c r="NMK313" s="80"/>
      <c r="NML313" s="80"/>
      <c r="NMM313" s="80"/>
      <c r="NMN313" s="80"/>
      <c r="NMO313" s="80"/>
      <c r="NMP313" s="80"/>
      <c r="NMQ313" s="80"/>
      <c r="NMR313" s="80"/>
      <c r="NMS313" s="80"/>
      <c r="NMT313" s="80"/>
      <c r="NMU313" s="80"/>
      <c r="NMV313" s="80"/>
      <c r="NMW313" s="80"/>
      <c r="NMX313" s="80"/>
      <c r="NMY313" s="80"/>
      <c r="NMZ313" s="80"/>
      <c r="NNA313" s="80"/>
      <c r="NNB313" s="80"/>
      <c r="NNC313" s="80"/>
      <c r="NND313" s="80"/>
      <c r="NNE313" s="80"/>
      <c r="NNF313" s="80"/>
      <c r="NNG313" s="80"/>
      <c r="NNH313" s="80"/>
      <c r="NNI313" s="80"/>
      <c r="NNJ313" s="80"/>
      <c r="NNK313" s="80"/>
      <c r="NNL313" s="80"/>
      <c r="NNM313" s="80"/>
      <c r="NNN313" s="80"/>
      <c r="NNO313" s="80"/>
      <c r="NNP313" s="80"/>
      <c r="NNQ313" s="80"/>
      <c r="NNR313" s="80"/>
      <c r="NNS313" s="80"/>
      <c r="NNT313" s="80"/>
      <c r="NNU313" s="80"/>
      <c r="NNV313" s="80"/>
      <c r="NNW313" s="80"/>
      <c r="NNX313" s="80"/>
      <c r="NNY313" s="80"/>
      <c r="NNZ313" s="80"/>
      <c r="NOA313" s="80"/>
      <c r="NOB313" s="80"/>
      <c r="NOC313" s="80"/>
      <c r="NOD313" s="80"/>
      <c r="NOE313" s="80"/>
      <c r="NOF313" s="80"/>
      <c r="NOG313" s="80"/>
      <c r="NOH313" s="80"/>
      <c r="NOI313" s="80"/>
      <c r="NOJ313" s="80"/>
      <c r="NOK313" s="80"/>
      <c r="NOL313" s="80"/>
      <c r="NOM313" s="80"/>
      <c r="NON313" s="80"/>
      <c r="NOO313" s="80"/>
      <c r="NOP313" s="80"/>
      <c r="NOQ313" s="80"/>
      <c r="NOR313" s="80"/>
      <c r="NOS313" s="80"/>
      <c r="NOT313" s="80"/>
      <c r="NOU313" s="80"/>
      <c r="NOV313" s="80"/>
      <c r="NOW313" s="80"/>
      <c r="NOX313" s="80"/>
      <c r="NOY313" s="80"/>
      <c r="NOZ313" s="80"/>
      <c r="NPA313" s="80"/>
      <c r="NPB313" s="80"/>
      <c r="NPC313" s="80"/>
      <c r="NPD313" s="80"/>
      <c r="NPE313" s="80"/>
      <c r="NPF313" s="80"/>
      <c r="NPG313" s="80"/>
      <c r="NPH313" s="80"/>
      <c r="NPI313" s="80"/>
      <c r="NPJ313" s="80"/>
      <c r="NPK313" s="80"/>
      <c r="NPL313" s="80"/>
      <c r="NPM313" s="80"/>
      <c r="NPN313" s="80"/>
      <c r="NPO313" s="80"/>
      <c r="NPP313" s="80"/>
      <c r="NPQ313" s="80"/>
      <c r="NPR313" s="80"/>
      <c r="NPS313" s="80"/>
      <c r="NPT313" s="80"/>
      <c r="NPU313" s="80"/>
      <c r="NPV313" s="80"/>
      <c r="NPW313" s="80"/>
      <c r="NPX313" s="80"/>
      <c r="NPY313" s="80"/>
      <c r="NPZ313" s="80"/>
      <c r="NQA313" s="80"/>
      <c r="NQB313" s="80"/>
      <c r="NQC313" s="80"/>
      <c r="NQD313" s="80"/>
      <c r="NQE313" s="80"/>
      <c r="NQF313" s="80"/>
      <c r="NQG313" s="80"/>
      <c r="NQH313" s="80"/>
      <c r="NQI313" s="80"/>
      <c r="NQJ313" s="80"/>
      <c r="NQK313" s="80"/>
      <c r="NQL313" s="80"/>
      <c r="NQM313" s="80"/>
      <c r="NQN313" s="80"/>
      <c r="NQO313" s="80"/>
      <c r="NQP313" s="80"/>
      <c r="NQQ313" s="80"/>
      <c r="NQR313" s="80"/>
      <c r="NQS313" s="80"/>
      <c r="NQT313" s="80"/>
      <c r="NQU313" s="80"/>
      <c r="NQV313" s="80"/>
      <c r="NQW313" s="80"/>
      <c r="NQX313" s="80"/>
      <c r="NQY313" s="80"/>
      <c r="NQZ313" s="80"/>
      <c r="NRA313" s="80"/>
      <c r="NRB313" s="80"/>
      <c r="NRC313" s="80"/>
      <c r="NRD313" s="80"/>
      <c r="NRE313" s="80"/>
      <c r="NRF313" s="80"/>
      <c r="NRG313" s="80"/>
      <c r="NRH313" s="80"/>
      <c r="NRI313" s="80"/>
      <c r="NRJ313" s="80"/>
      <c r="NRK313" s="80"/>
      <c r="NRL313" s="80"/>
      <c r="NRM313" s="80"/>
      <c r="NRN313" s="80"/>
      <c r="NRO313" s="80"/>
      <c r="NRP313" s="80"/>
      <c r="NRQ313" s="80"/>
      <c r="NRR313" s="80"/>
      <c r="NRS313" s="80"/>
      <c r="NRT313" s="80"/>
      <c r="NRU313" s="80"/>
      <c r="NRV313" s="80"/>
      <c r="NRW313" s="80"/>
      <c r="NRX313" s="80"/>
      <c r="NRY313" s="80"/>
      <c r="NRZ313" s="80"/>
      <c r="NSA313" s="80"/>
      <c r="NSB313" s="80"/>
      <c r="NSC313" s="80"/>
      <c r="NSD313" s="80"/>
      <c r="NSE313" s="80"/>
      <c r="NSF313" s="80"/>
      <c r="NSG313" s="80"/>
      <c r="NSH313" s="80"/>
      <c r="NSI313" s="80"/>
      <c r="NSJ313" s="80"/>
      <c r="NSK313" s="80"/>
      <c r="NSL313" s="80"/>
      <c r="NSM313" s="80"/>
      <c r="NSN313" s="80"/>
      <c r="NSO313" s="80"/>
      <c r="NSP313" s="80"/>
      <c r="NSQ313" s="80"/>
      <c r="NSR313" s="80"/>
      <c r="NSS313" s="80"/>
      <c r="NST313" s="80"/>
      <c r="NSU313" s="80"/>
      <c r="NSV313" s="80"/>
      <c r="NSW313" s="80"/>
      <c r="NSX313" s="80"/>
      <c r="NSY313" s="80"/>
      <c r="NSZ313" s="80"/>
      <c r="NTA313" s="80"/>
      <c r="NTB313" s="80"/>
      <c r="NTC313" s="80"/>
      <c r="NTD313" s="80"/>
      <c r="NTE313" s="80"/>
      <c r="NTF313" s="80"/>
      <c r="NTG313" s="80"/>
      <c r="NTH313" s="80"/>
      <c r="NTI313" s="80"/>
      <c r="NTJ313" s="80"/>
      <c r="NTK313" s="80"/>
      <c r="NTL313" s="80"/>
      <c r="NTM313" s="80"/>
      <c r="NTN313" s="80"/>
      <c r="NTO313" s="80"/>
      <c r="NTP313" s="80"/>
      <c r="NTQ313" s="80"/>
      <c r="NTR313" s="80"/>
      <c r="NTS313" s="80"/>
      <c r="NTT313" s="80"/>
      <c r="NTU313" s="80"/>
      <c r="NTV313" s="80"/>
      <c r="NTW313" s="80"/>
      <c r="NTX313" s="80"/>
      <c r="NTY313" s="80"/>
      <c r="NTZ313" s="80"/>
      <c r="NUA313" s="80"/>
      <c r="NUB313" s="80"/>
      <c r="NUC313" s="80"/>
      <c r="NUD313" s="80"/>
      <c r="NUE313" s="80"/>
      <c r="NUF313" s="80"/>
      <c r="NUG313" s="80"/>
      <c r="NUH313" s="80"/>
      <c r="NUI313" s="80"/>
      <c r="NUJ313" s="80"/>
      <c r="NUK313" s="80"/>
      <c r="NUL313" s="80"/>
      <c r="NUM313" s="80"/>
      <c r="NUN313" s="80"/>
      <c r="NUO313" s="80"/>
      <c r="NUP313" s="80"/>
      <c r="NUQ313" s="80"/>
      <c r="NUR313" s="80"/>
      <c r="NUS313" s="80"/>
      <c r="NUT313" s="80"/>
      <c r="NUU313" s="80"/>
      <c r="NUV313" s="80"/>
      <c r="NUW313" s="80"/>
      <c r="NUX313" s="80"/>
      <c r="NUY313" s="80"/>
      <c r="NUZ313" s="80"/>
      <c r="NVA313" s="80"/>
      <c r="NVB313" s="80"/>
      <c r="NVC313" s="80"/>
      <c r="NVD313" s="80"/>
      <c r="NVE313" s="80"/>
      <c r="NVF313" s="80"/>
      <c r="NVG313" s="80"/>
      <c r="NVH313" s="80"/>
      <c r="NVI313" s="80"/>
      <c r="NVJ313" s="80"/>
      <c r="NVK313" s="80"/>
      <c r="NVL313" s="80"/>
      <c r="NVM313" s="80"/>
      <c r="NVN313" s="80"/>
      <c r="NVO313" s="80"/>
      <c r="NVP313" s="80"/>
      <c r="NVQ313" s="80"/>
      <c r="NVR313" s="80"/>
      <c r="NVS313" s="80"/>
      <c r="NVT313" s="80"/>
      <c r="NVU313" s="80"/>
      <c r="NVV313" s="80"/>
      <c r="NVW313" s="80"/>
      <c r="NVX313" s="80"/>
      <c r="NVY313" s="80"/>
      <c r="NVZ313" s="80"/>
      <c r="NWA313" s="80"/>
      <c r="NWB313" s="80"/>
      <c r="NWC313" s="80"/>
      <c r="NWD313" s="80"/>
      <c r="NWE313" s="80"/>
      <c r="NWF313" s="80"/>
      <c r="NWG313" s="80"/>
      <c r="NWH313" s="80"/>
      <c r="NWI313" s="80"/>
      <c r="NWJ313" s="80"/>
      <c r="NWK313" s="80"/>
      <c r="NWL313" s="80"/>
      <c r="NWM313" s="80"/>
      <c r="NWN313" s="80"/>
      <c r="NWO313" s="80"/>
      <c r="NWP313" s="80"/>
      <c r="NWQ313" s="80"/>
      <c r="NWR313" s="80"/>
      <c r="NWS313" s="80"/>
      <c r="NWT313" s="80"/>
      <c r="NWU313" s="80"/>
      <c r="NWV313" s="80"/>
      <c r="NWW313" s="80"/>
      <c r="NWX313" s="80"/>
      <c r="NWY313" s="80"/>
      <c r="NWZ313" s="80"/>
      <c r="NXA313" s="80"/>
      <c r="NXB313" s="80"/>
      <c r="NXC313" s="80"/>
      <c r="NXD313" s="80"/>
      <c r="NXE313" s="80"/>
      <c r="NXF313" s="80"/>
      <c r="NXG313" s="80"/>
      <c r="NXH313" s="80"/>
      <c r="NXI313" s="80"/>
      <c r="NXJ313" s="80"/>
      <c r="NXK313" s="80"/>
      <c r="NXL313" s="80"/>
      <c r="NXM313" s="80"/>
      <c r="NXN313" s="80"/>
      <c r="NXO313" s="80"/>
      <c r="NXP313" s="80"/>
      <c r="NXQ313" s="80"/>
      <c r="NXR313" s="80"/>
      <c r="NXS313" s="80"/>
      <c r="NXT313" s="80"/>
      <c r="NXU313" s="80"/>
      <c r="NXV313" s="80"/>
      <c r="NXW313" s="80"/>
      <c r="NXX313" s="80"/>
      <c r="NXY313" s="80"/>
      <c r="NXZ313" s="80"/>
      <c r="NYA313" s="80"/>
      <c r="NYB313" s="80"/>
      <c r="NYC313" s="80"/>
      <c r="NYD313" s="80"/>
      <c r="NYE313" s="80"/>
      <c r="NYF313" s="80"/>
      <c r="NYG313" s="80"/>
      <c r="NYH313" s="80"/>
      <c r="NYI313" s="80"/>
      <c r="NYJ313" s="80"/>
      <c r="NYK313" s="80"/>
      <c r="NYL313" s="80"/>
      <c r="NYM313" s="80"/>
      <c r="NYN313" s="80"/>
      <c r="NYO313" s="80"/>
      <c r="NYP313" s="80"/>
      <c r="NYQ313" s="80"/>
      <c r="NYR313" s="80"/>
      <c r="NYS313" s="80"/>
      <c r="NYT313" s="80"/>
      <c r="NYU313" s="80"/>
      <c r="NYV313" s="80"/>
      <c r="NYW313" s="80"/>
      <c r="NYX313" s="80"/>
      <c r="NYY313" s="80"/>
      <c r="NYZ313" s="80"/>
      <c r="NZA313" s="80"/>
      <c r="NZB313" s="80"/>
      <c r="NZC313" s="80"/>
      <c r="NZD313" s="80"/>
      <c r="NZE313" s="80"/>
      <c r="NZF313" s="80"/>
      <c r="NZG313" s="80"/>
      <c r="NZH313" s="80"/>
      <c r="NZI313" s="80"/>
      <c r="NZJ313" s="80"/>
      <c r="NZK313" s="80"/>
      <c r="NZL313" s="80"/>
      <c r="NZM313" s="80"/>
      <c r="NZN313" s="80"/>
      <c r="NZO313" s="80"/>
      <c r="NZP313" s="80"/>
      <c r="NZQ313" s="80"/>
      <c r="NZR313" s="80"/>
      <c r="NZS313" s="80"/>
      <c r="NZT313" s="80"/>
      <c r="NZU313" s="80"/>
      <c r="NZV313" s="80"/>
      <c r="NZW313" s="80"/>
      <c r="NZX313" s="80"/>
      <c r="NZY313" s="80"/>
      <c r="NZZ313" s="80"/>
      <c r="OAA313" s="80"/>
      <c r="OAB313" s="80"/>
      <c r="OAC313" s="80"/>
      <c r="OAD313" s="80"/>
      <c r="OAE313" s="80"/>
      <c r="OAF313" s="80"/>
      <c r="OAG313" s="80"/>
      <c r="OAH313" s="80"/>
      <c r="OAI313" s="80"/>
      <c r="OAJ313" s="80"/>
      <c r="OAK313" s="80"/>
      <c r="OAL313" s="80"/>
      <c r="OAM313" s="80"/>
      <c r="OAN313" s="80"/>
      <c r="OAO313" s="80"/>
      <c r="OAP313" s="80"/>
      <c r="OAQ313" s="80"/>
      <c r="OAR313" s="80"/>
      <c r="OAS313" s="80"/>
      <c r="OAT313" s="80"/>
      <c r="OAU313" s="80"/>
      <c r="OAV313" s="80"/>
      <c r="OAW313" s="80"/>
      <c r="OAX313" s="80"/>
      <c r="OAY313" s="80"/>
      <c r="OAZ313" s="80"/>
      <c r="OBA313" s="80"/>
      <c r="OBB313" s="80"/>
      <c r="OBC313" s="80"/>
      <c r="OBD313" s="80"/>
      <c r="OBE313" s="80"/>
      <c r="OBF313" s="80"/>
      <c r="OBG313" s="80"/>
      <c r="OBH313" s="80"/>
      <c r="OBI313" s="80"/>
      <c r="OBJ313" s="80"/>
      <c r="OBK313" s="80"/>
      <c r="OBL313" s="80"/>
      <c r="OBM313" s="80"/>
      <c r="OBN313" s="80"/>
      <c r="OBO313" s="80"/>
      <c r="OBP313" s="80"/>
      <c r="OBQ313" s="80"/>
      <c r="OBR313" s="80"/>
      <c r="OBS313" s="80"/>
      <c r="OBT313" s="80"/>
      <c r="OBU313" s="80"/>
      <c r="OBV313" s="80"/>
      <c r="OBW313" s="80"/>
      <c r="OBX313" s="80"/>
      <c r="OBY313" s="80"/>
      <c r="OBZ313" s="80"/>
      <c r="OCA313" s="80"/>
      <c r="OCB313" s="80"/>
      <c r="OCC313" s="80"/>
      <c r="OCD313" s="80"/>
      <c r="OCE313" s="80"/>
      <c r="OCF313" s="80"/>
      <c r="OCG313" s="80"/>
      <c r="OCH313" s="80"/>
      <c r="OCI313" s="80"/>
      <c r="OCJ313" s="80"/>
      <c r="OCK313" s="80"/>
      <c r="OCL313" s="80"/>
      <c r="OCM313" s="80"/>
      <c r="OCN313" s="80"/>
      <c r="OCO313" s="80"/>
      <c r="OCP313" s="80"/>
      <c r="OCQ313" s="80"/>
      <c r="OCR313" s="80"/>
      <c r="OCS313" s="80"/>
      <c r="OCT313" s="80"/>
      <c r="OCU313" s="80"/>
      <c r="OCV313" s="80"/>
      <c r="OCW313" s="80"/>
      <c r="OCX313" s="80"/>
      <c r="OCY313" s="80"/>
      <c r="OCZ313" s="80"/>
      <c r="ODA313" s="80"/>
      <c r="ODB313" s="80"/>
      <c r="ODC313" s="80"/>
      <c r="ODD313" s="80"/>
      <c r="ODE313" s="80"/>
      <c r="ODF313" s="80"/>
      <c r="ODG313" s="80"/>
      <c r="ODH313" s="80"/>
      <c r="ODI313" s="80"/>
      <c r="ODJ313" s="80"/>
      <c r="ODK313" s="80"/>
      <c r="ODL313" s="80"/>
      <c r="ODM313" s="80"/>
      <c r="ODN313" s="80"/>
      <c r="ODO313" s="80"/>
      <c r="ODP313" s="80"/>
      <c r="ODQ313" s="80"/>
      <c r="ODR313" s="80"/>
      <c r="ODS313" s="80"/>
      <c r="ODT313" s="80"/>
      <c r="ODU313" s="80"/>
      <c r="ODV313" s="80"/>
      <c r="ODW313" s="80"/>
      <c r="ODX313" s="80"/>
      <c r="ODY313" s="80"/>
      <c r="ODZ313" s="80"/>
      <c r="OEA313" s="80"/>
      <c r="OEB313" s="80"/>
      <c r="OEC313" s="80"/>
      <c r="OED313" s="80"/>
      <c r="OEE313" s="80"/>
      <c r="OEF313" s="80"/>
      <c r="OEG313" s="80"/>
      <c r="OEH313" s="80"/>
      <c r="OEI313" s="80"/>
      <c r="OEJ313" s="80"/>
      <c r="OEK313" s="80"/>
      <c r="OEL313" s="80"/>
      <c r="OEM313" s="80"/>
      <c r="OEN313" s="80"/>
      <c r="OEO313" s="80"/>
      <c r="OEP313" s="80"/>
      <c r="OEQ313" s="80"/>
      <c r="OER313" s="80"/>
      <c r="OES313" s="80"/>
      <c r="OET313" s="80"/>
      <c r="OEU313" s="80"/>
      <c r="OEV313" s="80"/>
      <c r="OEW313" s="80"/>
      <c r="OEX313" s="80"/>
      <c r="OEY313" s="80"/>
      <c r="OEZ313" s="80"/>
      <c r="OFA313" s="80"/>
      <c r="OFB313" s="80"/>
      <c r="OFC313" s="80"/>
      <c r="OFD313" s="80"/>
      <c r="OFE313" s="80"/>
      <c r="OFF313" s="80"/>
      <c r="OFG313" s="80"/>
      <c r="OFH313" s="80"/>
      <c r="OFI313" s="80"/>
      <c r="OFJ313" s="80"/>
      <c r="OFK313" s="80"/>
      <c r="OFL313" s="80"/>
      <c r="OFM313" s="80"/>
      <c r="OFN313" s="80"/>
      <c r="OFO313" s="80"/>
      <c r="OFP313" s="80"/>
      <c r="OFQ313" s="80"/>
      <c r="OFR313" s="80"/>
      <c r="OFS313" s="80"/>
      <c r="OFT313" s="80"/>
      <c r="OFU313" s="80"/>
      <c r="OFV313" s="80"/>
      <c r="OFW313" s="80"/>
      <c r="OFX313" s="80"/>
      <c r="OFY313" s="80"/>
      <c r="OFZ313" s="80"/>
      <c r="OGA313" s="80"/>
      <c r="OGB313" s="80"/>
      <c r="OGC313" s="80"/>
      <c r="OGD313" s="80"/>
      <c r="OGE313" s="80"/>
      <c r="OGF313" s="80"/>
      <c r="OGG313" s="80"/>
      <c r="OGH313" s="80"/>
      <c r="OGI313" s="80"/>
      <c r="OGJ313" s="80"/>
      <c r="OGK313" s="80"/>
      <c r="OGL313" s="80"/>
      <c r="OGM313" s="80"/>
      <c r="OGN313" s="80"/>
      <c r="OGO313" s="80"/>
      <c r="OGP313" s="80"/>
      <c r="OGQ313" s="80"/>
      <c r="OGR313" s="80"/>
      <c r="OGS313" s="80"/>
      <c r="OGT313" s="80"/>
      <c r="OGU313" s="80"/>
      <c r="OGV313" s="80"/>
      <c r="OGW313" s="80"/>
      <c r="OGX313" s="80"/>
      <c r="OGY313" s="80"/>
      <c r="OGZ313" s="80"/>
      <c r="OHA313" s="80"/>
      <c r="OHB313" s="80"/>
      <c r="OHC313" s="80"/>
      <c r="OHD313" s="80"/>
      <c r="OHE313" s="80"/>
      <c r="OHF313" s="80"/>
      <c r="OHG313" s="80"/>
      <c r="OHH313" s="80"/>
      <c r="OHI313" s="80"/>
      <c r="OHJ313" s="80"/>
      <c r="OHK313" s="80"/>
      <c r="OHL313" s="80"/>
      <c r="OHM313" s="80"/>
      <c r="OHN313" s="80"/>
      <c r="OHO313" s="80"/>
      <c r="OHP313" s="80"/>
      <c r="OHQ313" s="80"/>
      <c r="OHR313" s="80"/>
      <c r="OHS313" s="80"/>
      <c r="OHT313" s="80"/>
      <c r="OHU313" s="80"/>
      <c r="OHV313" s="80"/>
      <c r="OHW313" s="80"/>
      <c r="OHX313" s="80"/>
      <c r="OHY313" s="80"/>
      <c r="OHZ313" s="80"/>
      <c r="OIA313" s="80"/>
      <c r="OIB313" s="80"/>
      <c r="OIC313" s="80"/>
      <c r="OID313" s="80"/>
      <c r="OIE313" s="80"/>
      <c r="OIF313" s="80"/>
      <c r="OIG313" s="80"/>
      <c r="OIH313" s="80"/>
      <c r="OII313" s="80"/>
      <c r="OIJ313" s="80"/>
      <c r="OIK313" s="80"/>
      <c r="OIL313" s="80"/>
      <c r="OIM313" s="80"/>
      <c r="OIN313" s="80"/>
      <c r="OIO313" s="80"/>
      <c r="OIP313" s="80"/>
      <c r="OIQ313" s="80"/>
      <c r="OIR313" s="80"/>
      <c r="OIS313" s="80"/>
      <c r="OIT313" s="80"/>
      <c r="OIU313" s="80"/>
      <c r="OIV313" s="80"/>
      <c r="OIW313" s="80"/>
      <c r="OIX313" s="80"/>
      <c r="OIY313" s="80"/>
      <c r="OIZ313" s="80"/>
      <c r="OJA313" s="80"/>
      <c r="OJB313" s="80"/>
      <c r="OJC313" s="80"/>
      <c r="OJD313" s="80"/>
      <c r="OJE313" s="80"/>
      <c r="OJF313" s="80"/>
      <c r="OJG313" s="80"/>
      <c r="OJH313" s="80"/>
      <c r="OJI313" s="80"/>
      <c r="OJJ313" s="80"/>
      <c r="OJK313" s="80"/>
      <c r="OJL313" s="80"/>
      <c r="OJM313" s="80"/>
      <c r="OJN313" s="80"/>
      <c r="OJO313" s="80"/>
      <c r="OJP313" s="80"/>
      <c r="OJQ313" s="80"/>
      <c r="OJR313" s="80"/>
      <c r="OJS313" s="80"/>
      <c r="OJT313" s="80"/>
      <c r="OJU313" s="80"/>
      <c r="OJV313" s="80"/>
      <c r="OJW313" s="80"/>
      <c r="OJX313" s="80"/>
      <c r="OJY313" s="80"/>
      <c r="OJZ313" s="80"/>
      <c r="OKA313" s="80"/>
      <c r="OKB313" s="80"/>
      <c r="OKC313" s="80"/>
      <c r="OKD313" s="80"/>
      <c r="OKE313" s="80"/>
      <c r="OKF313" s="80"/>
      <c r="OKG313" s="80"/>
      <c r="OKH313" s="80"/>
      <c r="OKI313" s="80"/>
      <c r="OKJ313" s="80"/>
      <c r="OKK313" s="80"/>
      <c r="OKL313" s="80"/>
      <c r="OKM313" s="80"/>
      <c r="OKN313" s="80"/>
      <c r="OKO313" s="80"/>
      <c r="OKP313" s="80"/>
      <c r="OKQ313" s="80"/>
      <c r="OKR313" s="80"/>
      <c r="OKS313" s="80"/>
      <c r="OKT313" s="80"/>
      <c r="OKU313" s="80"/>
      <c r="OKV313" s="80"/>
      <c r="OKW313" s="80"/>
      <c r="OKX313" s="80"/>
      <c r="OKY313" s="80"/>
      <c r="OKZ313" s="80"/>
      <c r="OLA313" s="80"/>
      <c r="OLB313" s="80"/>
      <c r="OLC313" s="80"/>
      <c r="OLD313" s="80"/>
      <c r="OLE313" s="80"/>
      <c r="OLF313" s="80"/>
      <c r="OLG313" s="80"/>
      <c r="OLH313" s="80"/>
      <c r="OLI313" s="80"/>
      <c r="OLJ313" s="80"/>
      <c r="OLK313" s="80"/>
      <c r="OLL313" s="80"/>
      <c r="OLM313" s="80"/>
      <c r="OLN313" s="80"/>
      <c r="OLO313" s="80"/>
      <c r="OLP313" s="80"/>
      <c r="OLQ313" s="80"/>
      <c r="OLR313" s="80"/>
      <c r="OLS313" s="80"/>
      <c r="OLT313" s="80"/>
      <c r="OLU313" s="80"/>
      <c r="OLV313" s="80"/>
      <c r="OLW313" s="80"/>
      <c r="OLX313" s="80"/>
      <c r="OLY313" s="80"/>
      <c r="OLZ313" s="80"/>
      <c r="OMA313" s="80"/>
      <c r="OMB313" s="80"/>
      <c r="OMC313" s="80"/>
      <c r="OMD313" s="80"/>
      <c r="OME313" s="80"/>
      <c r="OMF313" s="80"/>
      <c r="OMG313" s="80"/>
      <c r="OMH313" s="80"/>
      <c r="OMI313" s="80"/>
      <c r="OMJ313" s="80"/>
      <c r="OMK313" s="80"/>
      <c r="OML313" s="80"/>
      <c r="OMM313" s="80"/>
      <c r="OMN313" s="80"/>
      <c r="OMO313" s="80"/>
      <c r="OMP313" s="80"/>
      <c r="OMQ313" s="80"/>
      <c r="OMR313" s="80"/>
      <c r="OMS313" s="80"/>
      <c r="OMT313" s="80"/>
      <c r="OMU313" s="80"/>
      <c r="OMV313" s="80"/>
      <c r="OMW313" s="80"/>
      <c r="OMX313" s="80"/>
      <c r="OMY313" s="80"/>
      <c r="OMZ313" s="80"/>
      <c r="ONA313" s="80"/>
      <c r="ONB313" s="80"/>
      <c r="ONC313" s="80"/>
      <c r="OND313" s="80"/>
      <c r="ONE313" s="80"/>
      <c r="ONF313" s="80"/>
      <c r="ONG313" s="80"/>
      <c r="ONH313" s="80"/>
      <c r="ONI313" s="80"/>
      <c r="ONJ313" s="80"/>
      <c r="ONK313" s="80"/>
      <c r="ONL313" s="80"/>
      <c r="ONM313" s="80"/>
      <c r="ONN313" s="80"/>
      <c r="ONO313" s="80"/>
      <c r="ONP313" s="80"/>
      <c r="ONQ313" s="80"/>
      <c r="ONR313" s="80"/>
      <c r="ONS313" s="80"/>
      <c r="ONT313" s="80"/>
      <c r="ONU313" s="80"/>
      <c r="ONV313" s="80"/>
      <c r="ONW313" s="80"/>
      <c r="ONX313" s="80"/>
      <c r="ONY313" s="80"/>
      <c r="ONZ313" s="80"/>
      <c r="OOA313" s="80"/>
      <c r="OOB313" s="80"/>
      <c r="OOC313" s="80"/>
      <c r="OOD313" s="80"/>
      <c r="OOE313" s="80"/>
      <c r="OOF313" s="80"/>
      <c r="OOG313" s="80"/>
      <c r="OOH313" s="80"/>
      <c r="OOI313" s="80"/>
      <c r="OOJ313" s="80"/>
      <c r="OOK313" s="80"/>
      <c r="OOL313" s="80"/>
      <c r="OOM313" s="80"/>
      <c r="OON313" s="80"/>
      <c r="OOO313" s="80"/>
      <c r="OOP313" s="80"/>
      <c r="OOQ313" s="80"/>
      <c r="OOR313" s="80"/>
      <c r="OOS313" s="80"/>
      <c r="OOT313" s="80"/>
      <c r="OOU313" s="80"/>
      <c r="OOV313" s="80"/>
      <c r="OOW313" s="80"/>
      <c r="OOX313" s="80"/>
      <c r="OOY313" s="80"/>
      <c r="OOZ313" s="80"/>
      <c r="OPA313" s="80"/>
      <c r="OPB313" s="80"/>
      <c r="OPC313" s="80"/>
      <c r="OPD313" s="80"/>
      <c r="OPE313" s="80"/>
      <c r="OPF313" s="80"/>
      <c r="OPG313" s="80"/>
      <c r="OPH313" s="80"/>
      <c r="OPI313" s="80"/>
      <c r="OPJ313" s="80"/>
      <c r="OPK313" s="80"/>
      <c r="OPL313" s="80"/>
      <c r="OPM313" s="80"/>
      <c r="OPN313" s="80"/>
      <c r="OPO313" s="80"/>
      <c r="OPP313" s="80"/>
      <c r="OPQ313" s="80"/>
      <c r="OPR313" s="80"/>
      <c r="OPS313" s="80"/>
      <c r="OPT313" s="80"/>
      <c r="OPU313" s="80"/>
      <c r="OPV313" s="80"/>
      <c r="OPW313" s="80"/>
      <c r="OPX313" s="80"/>
      <c r="OPY313" s="80"/>
      <c r="OPZ313" s="80"/>
      <c r="OQA313" s="80"/>
      <c r="OQB313" s="80"/>
      <c r="OQC313" s="80"/>
      <c r="OQD313" s="80"/>
      <c r="OQE313" s="80"/>
      <c r="OQF313" s="80"/>
      <c r="OQG313" s="80"/>
      <c r="OQH313" s="80"/>
      <c r="OQI313" s="80"/>
      <c r="OQJ313" s="80"/>
      <c r="OQK313" s="80"/>
      <c r="OQL313" s="80"/>
      <c r="OQM313" s="80"/>
      <c r="OQN313" s="80"/>
      <c r="OQO313" s="80"/>
      <c r="OQP313" s="80"/>
      <c r="OQQ313" s="80"/>
      <c r="OQR313" s="80"/>
      <c r="OQS313" s="80"/>
      <c r="OQT313" s="80"/>
      <c r="OQU313" s="80"/>
      <c r="OQV313" s="80"/>
      <c r="OQW313" s="80"/>
      <c r="OQX313" s="80"/>
      <c r="OQY313" s="80"/>
      <c r="OQZ313" s="80"/>
      <c r="ORA313" s="80"/>
      <c r="ORB313" s="80"/>
      <c r="ORC313" s="80"/>
      <c r="ORD313" s="80"/>
      <c r="ORE313" s="80"/>
      <c r="ORF313" s="80"/>
      <c r="ORG313" s="80"/>
      <c r="ORH313" s="80"/>
      <c r="ORI313" s="80"/>
      <c r="ORJ313" s="80"/>
      <c r="ORK313" s="80"/>
      <c r="ORL313" s="80"/>
      <c r="ORM313" s="80"/>
      <c r="ORN313" s="80"/>
      <c r="ORO313" s="80"/>
      <c r="ORP313" s="80"/>
      <c r="ORQ313" s="80"/>
      <c r="ORR313" s="80"/>
      <c r="ORS313" s="80"/>
      <c r="ORT313" s="80"/>
      <c r="ORU313" s="80"/>
      <c r="ORV313" s="80"/>
      <c r="ORW313" s="80"/>
      <c r="ORX313" s="80"/>
      <c r="ORY313" s="80"/>
      <c r="ORZ313" s="80"/>
      <c r="OSA313" s="80"/>
      <c r="OSB313" s="80"/>
      <c r="OSC313" s="80"/>
      <c r="OSD313" s="80"/>
      <c r="OSE313" s="80"/>
      <c r="OSF313" s="80"/>
      <c r="OSG313" s="80"/>
      <c r="OSH313" s="80"/>
      <c r="OSI313" s="80"/>
      <c r="OSJ313" s="80"/>
      <c r="OSK313" s="80"/>
      <c r="OSL313" s="80"/>
      <c r="OSM313" s="80"/>
      <c r="OSN313" s="80"/>
      <c r="OSO313" s="80"/>
      <c r="OSP313" s="80"/>
      <c r="OSQ313" s="80"/>
      <c r="OSR313" s="80"/>
      <c r="OSS313" s="80"/>
      <c r="OST313" s="80"/>
      <c r="OSU313" s="80"/>
      <c r="OSV313" s="80"/>
      <c r="OSW313" s="80"/>
      <c r="OSX313" s="80"/>
      <c r="OSY313" s="80"/>
      <c r="OSZ313" s="80"/>
      <c r="OTA313" s="80"/>
      <c r="OTB313" s="80"/>
      <c r="OTC313" s="80"/>
      <c r="OTD313" s="80"/>
      <c r="OTE313" s="80"/>
      <c r="OTF313" s="80"/>
      <c r="OTG313" s="80"/>
      <c r="OTH313" s="80"/>
      <c r="OTI313" s="80"/>
      <c r="OTJ313" s="80"/>
      <c r="OTK313" s="80"/>
      <c r="OTL313" s="80"/>
      <c r="OTM313" s="80"/>
      <c r="OTN313" s="80"/>
      <c r="OTO313" s="80"/>
      <c r="OTP313" s="80"/>
      <c r="OTQ313" s="80"/>
      <c r="OTR313" s="80"/>
      <c r="OTS313" s="80"/>
      <c r="OTT313" s="80"/>
      <c r="OTU313" s="80"/>
      <c r="OTV313" s="80"/>
      <c r="OTW313" s="80"/>
      <c r="OTX313" s="80"/>
      <c r="OTY313" s="80"/>
      <c r="OTZ313" s="80"/>
      <c r="OUA313" s="80"/>
      <c r="OUB313" s="80"/>
      <c r="OUC313" s="80"/>
      <c r="OUD313" s="80"/>
      <c r="OUE313" s="80"/>
      <c r="OUF313" s="80"/>
      <c r="OUG313" s="80"/>
      <c r="OUH313" s="80"/>
      <c r="OUI313" s="80"/>
      <c r="OUJ313" s="80"/>
      <c r="OUK313" s="80"/>
      <c r="OUL313" s="80"/>
      <c r="OUM313" s="80"/>
      <c r="OUN313" s="80"/>
      <c r="OUO313" s="80"/>
      <c r="OUP313" s="80"/>
      <c r="OUQ313" s="80"/>
      <c r="OUR313" s="80"/>
      <c r="OUS313" s="80"/>
      <c r="OUT313" s="80"/>
      <c r="OUU313" s="80"/>
      <c r="OUV313" s="80"/>
      <c r="OUW313" s="80"/>
      <c r="OUX313" s="80"/>
      <c r="OUY313" s="80"/>
      <c r="OUZ313" s="80"/>
      <c r="OVA313" s="80"/>
      <c r="OVB313" s="80"/>
      <c r="OVC313" s="80"/>
      <c r="OVD313" s="80"/>
      <c r="OVE313" s="80"/>
      <c r="OVF313" s="80"/>
      <c r="OVG313" s="80"/>
      <c r="OVH313" s="80"/>
      <c r="OVI313" s="80"/>
      <c r="OVJ313" s="80"/>
      <c r="OVK313" s="80"/>
      <c r="OVL313" s="80"/>
      <c r="OVM313" s="80"/>
      <c r="OVN313" s="80"/>
      <c r="OVO313" s="80"/>
      <c r="OVP313" s="80"/>
      <c r="OVQ313" s="80"/>
      <c r="OVR313" s="80"/>
      <c r="OVS313" s="80"/>
      <c r="OVT313" s="80"/>
      <c r="OVU313" s="80"/>
      <c r="OVV313" s="80"/>
      <c r="OVW313" s="80"/>
      <c r="OVX313" s="80"/>
      <c r="OVY313" s="80"/>
      <c r="OVZ313" s="80"/>
      <c r="OWA313" s="80"/>
      <c r="OWB313" s="80"/>
      <c r="OWC313" s="80"/>
      <c r="OWD313" s="80"/>
      <c r="OWE313" s="80"/>
      <c r="OWF313" s="80"/>
      <c r="OWG313" s="80"/>
      <c r="OWH313" s="80"/>
      <c r="OWI313" s="80"/>
      <c r="OWJ313" s="80"/>
      <c r="OWK313" s="80"/>
      <c r="OWL313" s="80"/>
      <c r="OWM313" s="80"/>
      <c r="OWN313" s="80"/>
      <c r="OWO313" s="80"/>
      <c r="OWP313" s="80"/>
      <c r="OWQ313" s="80"/>
      <c r="OWR313" s="80"/>
      <c r="OWS313" s="80"/>
      <c r="OWT313" s="80"/>
      <c r="OWU313" s="80"/>
      <c r="OWV313" s="80"/>
      <c r="OWW313" s="80"/>
      <c r="OWX313" s="80"/>
      <c r="OWY313" s="80"/>
      <c r="OWZ313" s="80"/>
      <c r="OXA313" s="80"/>
      <c r="OXB313" s="80"/>
      <c r="OXC313" s="80"/>
      <c r="OXD313" s="80"/>
      <c r="OXE313" s="80"/>
      <c r="OXF313" s="80"/>
      <c r="OXG313" s="80"/>
      <c r="OXH313" s="80"/>
      <c r="OXI313" s="80"/>
      <c r="OXJ313" s="80"/>
      <c r="OXK313" s="80"/>
      <c r="OXL313" s="80"/>
      <c r="OXM313" s="80"/>
      <c r="OXN313" s="80"/>
      <c r="OXO313" s="80"/>
      <c r="OXP313" s="80"/>
      <c r="OXQ313" s="80"/>
      <c r="OXR313" s="80"/>
      <c r="OXS313" s="80"/>
      <c r="OXT313" s="80"/>
      <c r="OXU313" s="80"/>
      <c r="OXV313" s="80"/>
      <c r="OXW313" s="80"/>
      <c r="OXX313" s="80"/>
      <c r="OXY313" s="80"/>
      <c r="OXZ313" s="80"/>
      <c r="OYA313" s="80"/>
      <c r="OYB313" s="80"/>
      <c r="OYC313" s="80"/>
      <c r="OYD313" s="80"/>
      <c r="OYE313" s="80"/>
      <c r="OYF313" s="80"/>
      <c r="OYG313" s="80"/>
      <c r="OYH313" s="80"/>
      <c r="OYI313" s="80"/>
      <c r="OYJ313" s="80"/>
      <c r="OYK313" s="80"/>
      <c r="OYL313" s="80"/>
      <c r="OYM313" s="80"/>
      <c r="OYN313" s="80"/>
      <c r="OYO313" s="80"/>
      <c r="OYP313" s="80"/>
      <c r="OYQ313" s="80"/>
      <c r="OYR313" s="80"/>
      <c r="OYS313" s="80"/>
      <c r="OYT313" s="80"/>
      <c r="OYU313" s="80"/>
      <c r="OYV313" s="80"/>
      <c r="OYW313" s="80"/>
      <c r="OYX313" s="80"/>
      <c r="OYY313" s="80"/>
      <c r="OYZ313" s="80"/>
      <c r="OZA313" s="80"/>
      <c r="OZB313" s="80"/>
      <c r="OZC313" s="80"/>
      <c r="OZD313" s="80"/>
      <c r="OZE313" s="80"/>
      <c r="OZF313" s="80"/>
      <c r="OZG313" s="80"/>
      <c r="OZH313" s="80"/>
      <c r="OZI313" s="80"/>
      <c r="OZJ313" s="80"/>
      <c r="OZK313" s="80"/>
      <c r="OZL313" s="80"/>
      <c r="OZM313" s="80"/>
      <c r="OZN313" s="80"/>
      <c r="OZO313" s="80"/>
      <c r="OZP313" s="80"/>
      <c r="OZQ313" s="80"/>
      <c r="OZR313" s="80"/>
      <c r="OZS313" s="80"/>
      <c r="OZT313" s="80"/>
      <c r="OZU313" s="80"/>
      <c r="OZV313" s="80"/>
      <c r="OZW313" s="80"/>
      <c r="OZX313" s="80"/>
      <c r="OZY313" s="80"/>
      <c r="OZZ313" s="80"/>
      <c r="PAA313" s="80"/>
      <c r="PAB313" s="80"/>
      <c r="PAC313" s="80"/>
      <c r="PAD313" s="80"/>
      <c r="PAE313" s="80"/>
      <c r="PAF313" s="80"/>
      <c r="PAG313" s="80"/>
      <c r="PAH313" s="80"/>
      <c r="PAI313" s="80"/>
      <c r="PAJ313" s="80"/>
      <c r="PAK313" s="80"/>
      <c r="PAL313" s="80"/>
      <c r="PAM313" s="80"/>
      <c r="PAN313" s="80"/>
      <c r="PAO313" s="80"/>
      <c r="PAP313" s="80"/>
      <c r="PAQ313" s="80"/>
      <c r="PAR313" s="80"/>
      <c r="PAS313" s="80"/>
      <c r="PAT313" s="80"/>
      <c r="PAU313" s="80"/>
      <c r="PAV313" s="80"/>
      <c r="PAW313" s="80"/>
      <c r="PAX313" s="80"/>
      <c r="PAY313" s="80"/>
      <c r="PAZ313" s="80"/>
      <c r="PBA313" s="80"/>
      <c r="PBB313" s="80"/>
      <c r="PBC313" s="80"/>
      <c r="PBD313" s="80"/>
      <c r="PBE313" s="80"/>
      <c r="PBF313" s="80"/>
      <c r="PBG313" s="80"/>
      <c r="PBH313" s="80"/>
      <c r="PBI313" s="80"/>
      <c r="PBJ313" s="80"/>
      <c r="PBK313" s="80"/>
      <c r="PBL313" s="80"/>
      <c r="PBM313" s="80"/>
      <c r="PBN313" s="80"/>
      <c r="PBO313" s="80"/>
      <c r="PBP313" s="80"/>
      <c r="PBQ313" s="80"/>
      <c r="PBR313" s="80"/>
      <c r="PBS313" s="80"/>
      <c r="PBT313" s="80"/>
      <c r="PBU313" s="80"/>
      <c r="PBV313" s="80"/>
      <c r="PBW313" s="80"/>
      <c r="PBX313" s="80"/>
      <c r="PBY313" s="80"/>
      <c r="PBZ313" s="80"/>
      <c r="PCA313" s="80"/>
      <c r="PCB313" s="80"/>
      <c r="PCC313" s="80"/>
      <c r="PCD313" s="80"/>
      <c r="PCE313" s="80"/>
      <c r="PCF313" s="80"/>
      <c r="PCG313" s="80"/>
      <c r="PCH313" s="80"/>
      <c r="PCI313" s="80"/>
      <c r="PCJ313" s="80"/>
      <c r="PCK313" s="80"/>
      <c r="PCL313" s="80"/>
      <c r="PCM313" s="80"/>
      <c r="PCN313" s="80"/>
      <c r="PCO313" s="80"/>
      <c r="PCP313" s="80"/>
      <c r="PCQ313" s="80"/>
      <c r="PCR313" s="80"/>
      <c r="PCS313" s="80"/>
      <c r="PCT313" s="80"/>
      <c r="PCU313" s="80"/>
      <c r="PCV313" s="80"/>
      <c r="PCW313" s="80"/>
      <c r="PCX313" s="80"/>
      <c r="PCY313" s="80"/>
      <c r="PCZ313" s="80"/>
      <c r="PDA313" s="80"/>
      <c r="PDB313" s="80"/>
      <c r="PDC313" s="80"/>
      <c r="PDD313" s="80"/>
      <c r="PDE313" s="80"/>
      <c r="PDF313" s="80"/>
      <c r="PDG313" s="80"/>
      <c r="PDH313" s="80"/>
      <c r="PDI313" s="80"/>
      <c r="PDJ313" s="80"/>
      <c r="PDK313" s="80"/>
      <c r="PDL313" s="80"/>
      <c r="PDM313" s="80"/>
      <c r="PDN313" s="80"/>
      <c r="PDO313" s="80"/>
      <c r="PDP313" s="80"/>
      <c r="PDQ313" s="80"/>
      <c r="PDR313" s="80"/>
      <c r="PDS313" s="80"/>
      <c r="PDT313" s="80"/>
      <c r="PDU313" s="80"/>
      <c r="PDV313" s="80"/>
      <c r="PDW313" s="80"/>
      <c r="PDX313" s="80"/>
      <c r="PDY313" s="80"/>
      <c r="PDZ313" s="80"/>
      <c r="PEA313" s="80"/>
      <c r="PEB313" s="80"/>
      <c r="PEC313" s="80"/>
      <c r="PED313" s="80"/>
      <c r="PEE313" s="80"/>
      <c r="PEF313" s="80"/>
      <c r="PEG313" s="80"/>
      <c r="PEH313" s="80"/>
      <c r="PEI313" s="80"/>
      <c r="PEJ313" s="80"/>
      <c r="PEK313" s="80"/>
      <c r="PEL313" s="80"/>
      <c r="PEM313" s="80"/>
      <c r="PEN313" s="80"/>
      <c r="PEO313" s="80"/>
      <c r="PEP313" s="80"/>
      <c r="PEQ313" s="80"/>
      <c r="PER313" s="80"/>
      <c r="PES313" s="80"/>
      <c r="PET313" s="80"/>
      <c r="PEU313" s="80"/>
      <c r="PEV313" s="80"/>
      <c r="PEW313" s="80"/>
      <c r="PEX313" s="80"/>
      <c r="PEY313" s="80"/>
      <c r="PEZ313" s="80"/>
      <c r="PFA313" s="80"/>
      <c r="PFB313" s="80"/>
      <c r="PFC313" s="80"/>
      <c r="PFD313" s="80"/>
      <c r="PFE313" s="80"/>
      <c r="PFF313" s="80"/>
      <c r="PFG313" s="80"/>
      <c r="PFH313" s="80"/>
      <c r="PFI313" s="80"/>
      <c r="PFJ313" s="80"/>
      <c r="PFK313" s="80"/>
      <c r="PFL313" s="80"/>
      <c r="PFM313" s="80"/>
      <c r="PFN313" s="80"/>
      <c r="PFO313" s="80"/>
      <c r="PFP313" s="80"/>
      <c r="PFQ313" s="80"/>
      <c r="PFR313" s="80"/>
      <c r="PFS313" s="80"/>
      <c r="PFT313" s="80"/>
      <c r="PFU313" s="80"/>
      <c r="PFV313" s="80"/>
      <c r="PFW313" s="80"/>
      <c r="PFX313" s="80"/>
      <c r="PFY313" s="80"/>
      <c r="PFZ313" s="80"/>
      <c r="PGA313" s="80"/>
      <c r="PGB313" s="80"/>
      <c r="PGC313" s="80"/>
      <c r="PGD313" s="80"/>
      <c r="PGE313" s="80"/>
      <c r="PGF313" s="80"/>
      <c r="PGG313" s="80"/>
      <c r="PGH313" s="80"/>
      <c r="PGI313" s="80"/>
      <c r="PGJ313" s="80"/>
      <c r="PGK313" s="80"/>
      <c r="PGL313" s="80"/>
      <c r="PGM313" s="80"/>
      <c r="PGN313" s="80"/>
      <c r="PGO313" s="80"/>
      <c r="PGP313" s="80"/>
      <c r="PGQ313" s="80"/>
      <c r="PGR313" s="80"/>
      <c r="PGS313" s="80"/>
      <c r="PGT313" s="80"/>
      <c r="PGU313" s="80"/>
      <c r="PGV313" s="80"/>
      <c r="PGW313" s="80"/>
      <c r="PGX313" s="80"/>
      <c r="PGY313" s="80"/>
      <c r="PGZ313" s="80"/>
      <c r="PHA313" s="80"/>
      <c r="PHB313" s="80"/>
      <c r="PHC313" s="80"/>
      <c r="PHD313" s="80"/>
      <c r="PHE313" s="80"/>
      <c r="PHF313" s="80"/>
      <c r="PHG313" s="80"/>
      <c r="PHH313" s="80"/>
      <c r="PHI313" s="80"/>
      <c r="PHJ313" s="80"/>
      <c r="PHK313" s="80"/>
      <c r="PHL313" s="80"/>
      <c r="PHM313" s="80"/>
      <c r="PHN313" s="80"/>
      <c r="PHO313" s="80"/>
      <c r="PHP313" s="80"/>
      <c r="PHQ313" s="80"/>
      <c r="PHR313" s="80"/>
      <c r="PHS313" s="80"/>
      <c r="PHT313" s="80"/>
      <c r="PHU313" s="80"/>
      <c r="PHV313" s="80"/>
      <c r="PHW313" s="80"/>
      <c r="PHX313" s="80"/>
      <c r="PHY313" s="80"/>
      <c r="PHZ313" s="80"/>
      <c r="PIA313" s="80"/>
      <c r="PIB313" s="80"/>
      <c r="PIC313" s="80"/>
      <c r="PID313" s="80"/>
      <c r="PIE313" s="80"/>
      <c r="PIF313" s="80"/>
      <c r="PIG313" s="80"/>
      <c r="PIH313" s="80"/>
      <c r="PII313" s="80"/>
      <c r="PIJ313" s="80"/>
      <c r="PIK313" s="80"/>
      <c r="PIL313" s="80"/>
      <c r="PIM313" s="80"/>
      <c r="PIN313" s="80"/>
      <c r="PIO313" s="80"/>
      <c r="PIP313" s="80"/>
      <c r="PIQ313" s="80"/>
      <c r="PIR313" s="80"/>
      <c r="PIS313" s="80"/>
      <c r="PIT313" s="80"/>
      <c r="PIU313" s="80"/>
      <c r="PIV313" s="80"/>
      <c r="PIW313" s="80"/>
      <c r="PIX313" s="80"/>
      <c r="PIY313" s="80"/>
      <c r="PIZ313" s="80"/>
      <c r="PJA313" s="80"/>
      <c r="PJB313" s="80"/>
      <c r="PJC313" s="80"/>
      <c r="PJD313" s="80"/>
      <c r="PJE313" s="80"/>
      <c r="PJF313" s="80"/>
      <c r="PJG313" s="80"/>
      <c r="PJH313" s="80"/>
      <c r="PJI313" s="80"/>
      <c r="PJJ313" s="80"/>
      <c r="PJK313" s="80"/>
      <c r="PJL313" s="80"/>
      <c r="PJM313" s="80"/>
      <c r="PJN313" s="80"/>
      <c r="PJO313" s="80"/>
      <c r="PJP313" s="80"/>
      <c r="PJQ313" s="80"/>
      <c r="PJR313" s="80"/>
      <c r="PJS313" s="80"/>
      <c r="PJT313" s="80"/>
      <c r="PJU313" s="80"/>
      <c r="PJV313" s="80"/>
      <c r="PJW313" s="80"/>
      <c r="PJX313" s="80"/>
      <c r="PJY313" s="80"/>
      <c r="PJZ313" s="80"/>
      <c r="PKA313" s="80"/>
      <c r="PKB313" s="80"/>
      <c r="PKC313" s="80"/>
      <c r="PKD313" s="80"/>
      <c r="PKE313" s="80"/>
      <c r="PKF313" s="80"/>
      <c r="PKG313" s="80"/>
      <c r="PKH313" s="80"/>
      <c r="PKI313" s="80"/>
      <c r="PKJ313" s="80"/>
      <c r="PKK313" s="80"/>
      <c r="PKL313" s="80"/>
      <c r="PKM313" s="80"/>
      <c r="PKN313" s="80"/>
      <c r="PKO313" s="80"/>
      <c r="PKP313" s="80"/>
      <c r="PKQ313" s="80"/>
      <c r="PKR313" s="80"/>
      <c r="PKS313" s="80"/>
      <c r="PKT313" s="80"/>
      <c r="PKU313" s="80"/>
      <c r="PKV313" s="80"/>
      <c r="PKW313" s="80"/>
      <c r="PKX313" s="80"/>
      <c r="PKY313" s="80"/>
      <c r="PKZ313" s="80"/>
      <c r="PLA313" s="80"/>
      <c r="PLB313" s="80"/>
      <c r="PLC313" s="80"/>
      <c r="PLD313" s="80"/>
      <c r="PLE313" s="80"/>
      <c r="PLF313" s="80"/>
      <c r="PLG313" s="80"/>
      <c r="PLH313" s="80"/>
      <c r="PLI313" s="80"/>
      <c r="PLJ313" s="80"/>
      <c r="PLK313" s="80"/>
      <c r="PLL313" s="80"/>
      <c r="PLM313" s="80"/>
      <c r="PLN313" s="80"/>
      <c r="PLO313" s="80"/>
      <c r="PLP313" s="80"/>
      <c r="PLQ313" s="80"/>
      <c r="PLR313" s="80"/>
      <c r="PLS313" s="80"/>
      <c r="PLT313" s="80"/>
      <c r="PLU313" s="80"/>
      <c r="PLV313" s="80"/>
      <c r="PLW313" s="80"/>
      <c r="PLX313" s="80"/>
      <c r="PLY313" s="80"/>
      <c r="PLZ313" s="80"/>
      <c r="PMA313" s="80"/>
      <c r="PMB313" s="80"/>
      <c r="PMC313" s="80"/>
      <c r="PMD313" s="80"/>
      <c r="PME313" s="80"/>
      <c r="PMF313" s="80"/>
      <c r="PMG313" s="80"/>
      <c r="PMH313" s="80"/>
      <c r="PMI313" s="80"/>
      <c r="PMJ313" s="80"/>
      <c r="PMK313" s="80"/>
      <c r="PML313" s="80"/>
      <c r="PMM313" s="80"/>
      <c r="PMN313" s="80"/>
      <c r="PMO313" s="80"/>
      <c r="PMP313" s="80"/>
      <c r="PMQ313" s="80"/>
      <c r="PMR313" s="80"/>
      <c r="PMS313" s="80"/>
      <c r="PMT313" s="80"/>
      <c r="PMU313" s="80"/>
      <c r="PMV313" s="80"/>
      <c r="PMW313" s="80"/>
      <c r="PMX313" s="80"/>
      <c r="PMY313" s="80"/>
      <c r="PMZ313" s="80"/>
      <c r="PNA313" s="80"/>
      <c r="PNB313" s="80"/>
      <c r="PNC313" s="80"/>
      <c r="PND313" s="80"/>
      <c r="PNE313" s="80"/>
      <c r="PNF313" s="80"/>
      <c r="PNG313" s="80"/>
      <c r="PNH313" s="80"/>
      <c r="PNI313" s="80"/>
      <c r="PNJ313" s="80"/>
      <c r="PNK313" s="80"/>
      <c r="PNL313" s="80"/>
      <c r="PNM313" s="80"/>
      <c r="PNN313" s="80"/>
      <c r="PNO313" s="80"/>
      <c r="PNP313" s="80"/>
      <c r="PNQ313" s="80"/>
      <c r="PNR313" s="80"/>
      <c r="PNS313" s="80"/>
      <c r="PNT313" s="80"/>
      <c r="PNU313" s="80"/>
      <c r="PNV313" s="80"/>
      <c r="PNW313" s="80"/>
      <c r="PNX313" s="80"/>
      <c r="PNY313" s="80"/>
      <c r="PNZ313" s="80"/>
      <c r="POA313" s="80"/>
      <c r="POB313" s="80"/>
      <c r="POC313" s="80"/>
      <c r="POD313" s="80"/>
      <c r="POE313" s="80"/>
      <c r="POF313" s="80"/>
      <c r="POG313" s="80"/>
      <c r="POH313" s="80"/>
      <c r="POI313" s="80"/>
      <c r="POJ313" s="80"/>
      <c r="POK313" s="80"/>
      <c r="POL313" s="80"/>
      <c r="POM313" s="80"/>
      <c r="PON313" s="80"/>
      <c r="POO313" s="80"/>
      <c r="POP313" s="80"/>
      <c r="POQ313" s="80"/>
      <c r="POR313" s="80"/>
      <c r="POS313" s="80"/>
      <c r="POT313" s="80"/>
      <c r="POU313" s="80"/>
      <c r="POV313" s="80"/>
      <c r="POW313" s="80"/>
      <c r="POX313" s="80"/>
      <c r="POY313" s="80"/>
      <c r="POZ313" s="80"/>
      <c r="PPA313" s="80"/>
      <c r="PPB313" s="80"/>
      <c r="PPC313" s="80"/>
      <c r="PPD313" s="80"/>
      <c r="PPE313" s="80"/>
      <c r="PPF313" s="80"/>
      <c r="PPG313" s="80"/>
      <c r="PPH313" s="80"/>
      <c r="PPI313" s="80"/>
      <c r="PPJ313" s="80"/>
      <c r="PPK313" s="80"/>
      <c r="PPL313" s="80"/>
      <c r="PPM313" s="80"/>
      <c r="PPN313" s="80"/>
      <c r="PPO313" s="80"/>
      <c r="PPP313" s="80"/>
      <c r="PPQ313" s="80"/>
      <c r="PPR313" s="80"/>
      <c r="PPS313" s="80"/>
      <c r="PPT313" s="80"/>
      <c r="PPU313" s="80"/>
      <c r="PPV313" s="80"/>
      <c r="PPW313" s="80"/>
      <c r="PPX313" s="80"/>
      <c r="PPY313" s="80"/>
      <c r="PPZ313" s="80"/>
      <c r="PQA313" s="80"/>
      <c r="PQB313" s="80"/>
      <c r="PQC313" s="80"/>
      <c r="PQD313" s="80"/>
      <c r="PQE313" s="80"/>
      <c r="PQF313" s="80"/>
      <c r="PQG313" s="80"/>
      <c r="PQH313" s="80"/>
      <c r="PQI313" s="80"/>
      <c r="PQJ313" s="80"/>
      <c r="PQK313" s="80"/>
      <c r="PQL313" s="80"/>
      <c r="PQM313" s="80"/>
      <c r="PQN313" s="80"/>
      <c r="PQO313" s="80"/>
      <c r="PQP313" s="80"/>
      <c r="PQQ313" s="80"/>
      <c r="PQR313" s="80"/>
      <c r="PQS313" s="80"/>
      <c r="PQT313" s="80"/>
      <c r="PQU313" s="80"/>
      <c r="PQV313" s="80"/>
      <c r="PQW313" s="80"/>
      <c r="PQX313" s="80"/>
      <c r="PQY313" s="80"/>
      <c r="PQZ313" s="80"/>
      <c r="PRA313" s="80"/>
      <c r="PRB313" s="80"/>
      <c r="PRC313" s="80"/>
      <c r="PRD313" s="80"/>
      <c r="PRE313" s="80"/>
      <c r="PRF313" s="80"/>
      <c r="PRG313" s="80"/>
      <c r="PRH313" s="80"/>
      <c r="PRI313" s="80"/>
      <c r="PRJ313" s="80"/>
      <c r="PRK313" s="80"/>
      <c r="PRL313" s="80"/>
      <c r="PRM313" s="80"/>
      <c r="PRN313" s="80"/>
      <c r="PRO313" s="80"/>
      <c r="PRP313" s="80"/>
      <c r="PRQ313" s="80"/>
      <c r="PRR313" s="80"/>
      <c r="PRS313" s="80"/>
      <c r="PRT313" s="80"/>
      <c r="PRU313" s="80"/>
      <c r="PRV313" s="80"/>
      <c r="PRW313" s="80"/>
      <c r="PRX313" s="80"/>
      <c r="PRY313" s="80"/>
      <c r="PRZ313" s="80"/>
      <c r="PSA313" s="80"/>
      <c r="PSB313" s="80"/>
      <c r="PSC313" s="80"/>
      <c r="PSD313" s="80"/>
      <c r="PSE313" s="80"/>
      <c r="PSF313" s="80"/>
      <c r="PSG313" s="80"/>
      <c r="PSH313" s="80"/>
      <c r="PSI313" s="80"/>
      <c r="PSJ313" s="80"/>
      <c r="PSK313" s="80"/>
      <c r="PSL313" s="80"/>
      <c r="PSM313" s="80"/>
      <c r="PSN313" s="80"/>
      <c r="PSO313" s="80"/>
      <c r="PSP313" s="80"/>
      <c r="PSQ313" s="80"/>
      <c r="PSR313" s="80"/>
      <c r="PSS313" s="80"/>
      <c r="PST313" s="80"/>
      <c r="PSU313" s="80"/>
      <c r="PSV313" s="80"/>
      <c r="PSW313" s="80"/>
      <c r="PSX313" s="80"/>
      <c r="PSY313" s="80"/>
      <c r="PSZ313" s="80"/>
      <c r="PTA313" s="80"/>
      <c r="PTB313" s="80"/>
      <c r="PTC313" s="80"/>
      <c r="PTD313" s="80"/>
      <c r="PTE313" s="80"/>
      <c r="PTF313" s="80"/>
      <c r="PTG313" s="80"/>
      <c r="PTH313" s="80"/>
      <c r="PTI313" s="80"/>
      <c r="PTJ313" s="80"/>
      <c r="PTK313" s="80"/>
      <c r="PTL313" s="80"/>
      <c r="PTM313" s="80"/>
      <c r="PTN313" s="80"/>
      <c r="PTO313" s="80"/>
      <c r="PTP313" s="80"/>
      <c r="PTQ313" s="80"/>
      <c r="PTR313" s="80"/>
      <c r="PTS313" s="80"/>
      <c r="PTT313" s="80"/>
      <c r="PTU313" s="80"/>
      <c r="PTV313" s="80"/>
      <c r="PTW313" s="80"/>
      <c r="PTX313" s="80"/>
      <c r="PTY313" s="80"/>
      <c r="PTZ313" s="80"/>
      <c r="PUA313" s="80"/>
      <c r="PUB313" s="80"/>
      <c r="PUC313" s="80"/>
      <c r="PUD313" s="80"/>
      <c r="PUE313" s="80"/>
      <c r="PUF313" s="80"/>
      <c r="PUG313" s="80"/>
      <c r="PUH313" s="80"/>
      <c r="PUI313" s="80"/>
      <c r="PUJ313" s="80"/>
      <c r="PUK313" s="80"/>
      <c r="PUL313" s="80"/>
      <c r="PUM313" s="80"/>
      <c r="PUN313" s="80"/>
      <c r="PUO313" s="80"/>
      <c r="PUP313" s="80"/>
      <c r="PUQ313" s="80"/>
      <c r="PUR313" s="80"/>
      <c r="PUS313" s="80"/>
      <c r="PUT313" s="80"/>
      <c r="PUU313" s="80"/>
      <c r="PUV313" s="80"/>
      <c r="PUW313" s="80"/>
      <c r="PUX313" s="80"/>
      <c r="PUY313" s="80"/>
      <c r="PUZ313" s="80"/>
      <c r="PVA313" s="80"/>
      <c r="PVB313" s="80"/>
      <c r="PVC313" s="80"/>
      <c r="PVD313" s="80"/>
      <c r="PVE313" s="80"/>
      <c r="PVF313" s="80"/>
      <c r="PVG313" s="80"/>
      <c r="PVH313" s="80"/>
      <c r="PVI313" s="80"/>
      <c r="PVJ313" s="80"/>
      <c r="PVK313" s="80"/>
      <c r="PVL313" s="80"/>
      <c r="PVM313" s="80"/>
      <c r="PVN313" s="80"/>
      <c r="PVO313" s="80"/>
      <c r="PVP313" s="80"/>
      <c r="PVQ313" s="80"/>
      <c r="PVR313" s="80"/>
      <c r="PVS313" s="80"/>
      <c r="PVT313" s="80"/>
      <c r="PVU313" s="80"/>
      <c r="PVV313" s="80"/>
      <c r="PVW313" s="80"/>
      <c r="PVX313" s="80"/>
      <c r="PVY313" s="80"/>
      <c r="PVZ313" s="80"/>
      <c r="PWA313" s="80"/>
      <c r="PWB313" s="80"/>
      <c r="PWC313" s="80"/>
      <c r="PWD313" s="80"/>
      <c r="PWE313" s="80"/>
      <c r="PWF313" s="80"/>
      <c r="PWG313" s="80"/>
      <c r="PWH313" s="80"/>
      <c r="PWI313" s="80"/>
      <c r="PWJ313" s="80"/>
      <c r="PWK313" s="80"/>
      <c r="PWL313" s="80"/>
      <c r="PWM313" s="80"/>
      <c r="PWN313" s="80"/>
      <c r="PWO313" s="80"/>
      <c r="PWP313" s="80"/>
      <c r="PWQ313" s="80"/>
      <c r="PWR313" s="80"/>
      <c r="PWS313" s="80"/>
      <c r="PWT313" s="80"/>
      <c r="PWU313" s="80"/>
      <c r="PWV313" s="80"/>
      <c r="PWW313" s="80"/>
      <c r="PWX313" s="80"/>
      <c r="PWY313" s="80"/>
      <c r="PWZ313" s="80"/>
      <c r="PXA313" s="80"/>
      <c r="PXB313" s="80"/>
      <c r="PXC313" s="80"/>
      <c r="PXD313" s="80"/>
      <c r="PXE313" s="80"/>
      <c r="PXF313" s="80"/>
      <c r="PXG313" s="80"/>
      <c r="PXH313" s="80"/>
      <c r="PXI313" s="80"/>
      <c r="PXJ313" s="80"/>
      <c r="PXK313" s="80"/>
      <c r="PXL313" s="80"/>
      <c r="PXM313" s="80"/>
      <c r="PXN313" s="80"/>
      <c r="PXO313" s="80"/>
      <c r="PXP313" s="80"/>
      <c r="PXQ313" s="80"/>
      <c r="PXR313" s="80"/>
      <c r="PXS313" s="80"/>
      <c r="PXT313" s="80"/>
      <c r="PXU313" s="80"/>
      <c r="PXV313" s="80"/>
      <c r="PXW313" s="80"/>
      <c r="PXX313" s="80"/>
      <c r="PXY313" s="80"/>
      <c r="PXZ313" s="80"/>
      <c r="PYA313" s="80"/>
      <c r="PYB313" s="80"/>
      <c r="PYC313" s="80"/>
      <c r="PYD313" s="80"/>
      <c r="PYE313" s="80"/>
      <c r="PYF313" s="80"/>
      <c r="PYG313" s="80"/>
      <c r="PYH313" s="80"/>
      <c r="PYI313" s="80"/>
      <c r="PYJ313" s="80"/>
      <c r="PYK313" s="80"/>
      <c r="PYL313" s="80"/>
      <c r="PYM313" s="80"/>
      <c r="PYN313" s="80"/>
      <c r="PYO313" s="80"/>
      <c r="PYP313" s="80"/>
      <c r="PYQ313" s="80"/>
      <c r="PYR313" s="80"/>
      <c r="PYS313" s="80"/>
      <c r="PYT313" s="80"/>
      <c r="PYU313" s="80"/>
      <c r="PYV313" s="80"/>
      <c r="PYW313" s="80"/>
      <c r="PYX313" s="80"/>
      <c r="PYY313" s="80"/>
      <c r="PYZ313" s="80"/>
      <c r="PZA313" s="80"/>
      <c r="PZB313" s="80"/>
      <c r="PZC313" s="80"/>
      <c r="PZD313" s="80"/>
      <c r="PZE313" s="80"/>
      <c r="PZF313" s="80"/>
      <c r="PZG313" s="80"/>
      <c r="PZH313" s="80"/>
      <c r="PZI313" s="80"/>
      <c r="PZJ313" s="80"/>
      <c r="PZK313" s="80"/>
      <c r="PZL313" s="80"/>
      <c r="PZM313" s="80"/>
      <c r="PZN313" s="80"/>
      <c r="PZO313" s="80"/>
      <c r="PZP313" s="80"/>
      <c r="PZQ313" s="80"/>
      <c r="PZR313" s="80"/>
      <c r="PZS313" s="80"/>
      <c r="PZT313" s="80"/>
      <c r="PZU313" s="80"/>
      <c r="PZV313" s="80"/>
      <c r="PZW313" s="80"/>
      <c r="PZX313" s="80"/>
      <c r="PZY313" s="80"/>
      <c r="PZZ313" s="80"/>
      <c r="QAA313" s="80"/>
      <c r="QAB313" s="80"/>
      <c r="QAC313" s="80"/>
      <c r="QAD313" s="80"/>
      <c r="QAE313" s="80"/>
      <c r="QAF313" s="80"/>
      <c r="QAG313" s="80"/>
      <c r="QAH313" s="80"/>
      <c r="QAI313" s="80"/>
      <c r="QAJ313" s="80"/>
      <c r="QAK313" s="80"/>
      <c r="QAL313" s="80"/>
      <c r="QAM313" s="80"/>
      <c r="QAN313" s="80"/>
      <c r="QAO313" s="80"/>
      <c r="QAP313" s="80"/>
      <c r="QAQ313" s="80"/>
      <c r="QAR313" s="80"/>
      <c r="QAS313" s="80"/>
      <c r="QAT313" s="80"/>
      <c r="QAU313" s="80"/>
      <c r="QAV313" s="80"/>
      <c r="QAW313" s="80"/>
      <c r="QAX313" s="80"/>
      <c r="QAY313" s="80"/>
      <c r="QAZ313" s="80"/>
      <c r="QBA313" s="80"/>
      <c r="QBB313" s="80"/>
      <c r="QBC313" s="80"/>
      <c r="QBD313" s="80"/>
      <c r="QBE313" s="80"/>
      <c r="QBF313" s="80"/>
      <c r="QBG313" s="80"/>
      <c r="QBH313" s="80"/>
      <c r="QBI313" s="80"/>
      <c r="QBJ313" s="80"/>
      <c r="QBK313" s="80"/>
      <c r="QBL313" s="80"/>
      <c r="QBM313" s="80"/>
      <c r="QBN313" s="80"/>
      <c r="QBO313" s="80"/>
      <c r="QBP313" s="80"/>
      <c r="QBQ313" s="80"/>
      <c r="QBR313" s="80"/>
      <c r="QBS313" s="80"/>
      <c r="QBT313" s="80"/>
      <c r="QBU313" s="80"/>
      <c r="QBV313" s="80"/>
      <c r="QBW313" s="80"/>
      <c r="QBX313" s="80"/>
      <c r="QBY313" s="80"/>
      <c r="QBZ313" s="80"/>
      <c r="QCA313" s="80"/>
      <c r="QCB313" s="80"/>
      <c r="QCC313" s="80"/>
      <c r="QCD313" s="80"/>
      <c r="QCE313" s="80"/>
      <c r="QCF313" s="80"/>
      <c r="QCG313" s="80"/>
      <c r="QCH313" s="80"/>
      <c r="QCI313" s="80"/>
      <c r="QCJ313" s="80"/>
      <c r="QCK313" s="80"/>
      <c r="QCL313" s="80"/>
      <c r="QCM313" s="80"/>
      <c r="QCN313" s="80"/>
      <c r="QCO313" s="80"/>
      <c r="QCP313" s="80"/>
      <c r="QCQ313" s="80"/>
      <c r="QCR313" s="80"/>
      <c r="QCS313" s="80"/>
      <c r="QCT313" s="80"/>
      <c r="QCU313" s="80"/>
      <c r="QCV313" s="80"/>
      <c r="QCW313" s="80"/>
      <c r="QCX313" s="80"/>
      <c r="QCY313" s="80"/>
      <c r="QCZ313" s="80"/>
      <c r="QDA313" s="80"/>
      <c r="QDB313" s="80"/>
      <c r="QDC313" s="80"/>
      <c r="QDD313" s="80"/>
      <c r="QDE313" s="80"/>
      <c r="QDF313" s="80"/>
      <c r="QDG313" s="80"/>
      <c r="QDH313" s="80"/>
      <c r="QDI313" s="80"/>
      <c r="QDJ313" s="80"/>
      <c r="QDK313" s="80"/>
      <c r="QDL313" s="80"/>
      <c r="QDM313" s="80"/>
      <c r="QDN313" s="80"/>
      <c r="QDO313" s="80"/>
      <c r="QDP313" s="80"/>
      <c r="QDQ313" s="80"/>
      <c r="QDR313" s="80"/>
      <c r="QDS313" s="80"/>
      <c r="QDT313" s="80"/>
      <c r="QDU313" s="80"/>
      <c r="QDV313" s="80"/>
      <c r="QDW313" s="80"/>
      <c r="QDX313" s="80"/>
      <c r="QDY313" s="80"/>
      <c r="QDZ313" s="80"/>
      <c r="QEA313" s="80"/>
      <c r="QEB313" s="80"/>
      <c r="QEC313" s="80"/>
      <c r="QED313" s="80"/>
      <c r="QEE313" s="80"/>
      <c r="QEF313" s="80"/>
      <c r="QEG313" s="80"/>
      <c r="QEH313" s="80"/>
      <c r="QEI313" s="80"/>
      <c r="QEJ313" s="80"/>
      <c r="QEK313" s="80"/>
      <c r="QEL313" s="80"/>
      <c r="QEM313" s="80"/>
      <c r="QEN313" s="80"/>
      <c r="QEO313" s="80"/>
      <c r="QEP313" s="80"/>
      <c r="QEQ313" s="80"/>
      <c r="QER313" s="80"/>
      <c r="QES313" s="80"/>
      <c r="QET313" s="80"/>
      <c r="QEU313" s="80"/>
      <c r="QEV313" s="80"/>
      <c r="QEW313" s="80"/>
      <c r="QEX313" s="80"/>
      <c r="QEY313" s="80"/>
      <c r="QEZ313" s="80"/>
      <c r="QFA313" s="80"/>
      <c r="QFB313" s="80"/>
      <c r="QFC313" s="80"/>
      <c r="QFD313" s="80"/>
      <c r="QFE313" s="80"/>
      <c r="QFF313" s="80"/>
      <c r="QFG313" s="80"/>
      <c r="QFH313" s="80"/>
      <c r="QFI313" s="80"/>
      <c r="QFJ313" s="80"/>
      <c r="QFK313" s="80"/>
      <c r="QFL313" s="80"/>
      <c r="QFM313" s="80"/>
      <c r="QFN313" s="80"/>
      <c r="QFO313" s="80"/>
      <c r="QFP313" s="80"/>
      <c r="QFQ313" s="80"/>
      <c r="QFR313" s="80"/>
      <c r="QFS313" s="80"/>
      <c r="QFT313" s="80"/>
      <c r="QFU313" s="80"/>
      <c r="QFV313" s="80"/>
      <c r="QFW313" s="80"/>
      <c r="QFX313" s="80"/>
      <c r="QFY313" s="80"/>
      <c r="QFZ313" s="80"/>
      <c r="QGA313" s="80"/>
      <c r="QGB313" s="80"/>
      <c r="QGC313" s="80"/>
      <c r="QGD313" s="80"/>
      <c r="QGE313" s="80"/>
      <c r="QGF313" s="80"/>
      <c r="QGG313" s="80"/>
      <c r="QGH313" s="80"/>
      <c r="QGI313" s="80"/>
      <c r="QGJ313" s="80"/>
      <c r="QGK313" s="80"/>
      <c r="QGL313" s="80"/>
      <c r="QGM313" s="80"/>
      <c r="QGN313" s="80"/>
      <c r="QGO313" s="80"/>
      <c r="QGP313" s="80"/>
      <c r="QGQ313" s="80"/>
      <c r="QGR313" s="80"/>
      <c r="QGS313" s="80"/>
      <c r="QGT313" s="80"/>
      <c r="QGU313" s="80"/>
      <c r="QGV313" s="80"/>
      <c r="QGW313" s="80"/>
      <c r="QGX313" s="80"/>
      <c r="QGY313" s="80"/>
      <c r="QGZ313" s="80"/>
      <c r="QHA313" s="80"/>
      <c r="QHB313" s="80"/>
      <c r="QHC313" s="80"/>
      <c r="QHD313" s="80"/>
      <c r="QHE313" s="80"/>
      <c r="QHF313" s="80"/>
      <c r="QHG313" s="80"/>
      <c r="QHH313" s="80"/>
      <c r="QHI313" s="80"/>
      <c r="QHJ313" s="80"/>
      <c r="QHK313" s="80"/>
      <c r="QHL313" s="80"/>
      <c r="QHM313" s="80"/>
      <c r="QHN313" s="80"/>
      <c r="QHO313" s="80"/>
      <c r="QHP313" s="80"/>
      <c r="QHQ313" s="80"/>
      <c r="QHR313" s="80"/>
      <c r="QHS313" s="80"/>
      <c r="QHT313" s="80"/>
      <c r="QHU313" s="80"/>
      <c r="QHV313" s="80"/>
      <c r="QHW313" s="80"/>
      <c r="QHX313" s="80"/>
      <c r="QHY313" s="80"/>
      <c r="QHZ313" s="80"/>
      <c r="QIA313" s="80"/>
      <c r="QIB313" s="80"/>
      <c r="QIC313" s="80"/>
      <c r="QID313" s="80"/>
      <c r="QIE313" s="80"/>
      <c r="QIF313" s="80"/>
      <c r="QIG313" s="80"/>
      <c r="QIH313" s="80"/>
      <c r="QII313" s="80"/>
      <c r="QIJ313" s="80"/>
      <c r="QIK313" s="80"/>
      <c r="QIL313" s="80"/>
      <c r="QIM313" s="80"/>
      <c r="QIN313" s="80"/>
      <c r="QIO313" s="80"/>
      <c r="QIP313" s="80"/>
      <c r="QIQ313" s="80"/>
      <c r="QIR313" s="80"/>
      <c r="QIS313" s="80"/>
      <c r="QIT313" s="80"/>
      <c r="QIU313" s="80"/>
      <c r="QIV313" s="80"/>
      <c r="QIW313" s="80"/>
      <c r="QIX313" s="80"/>
      <c r="QIY313" s="80"/>
      <c r="QIZ313" s="80"/>
      <c r="QJA313" s="80"/>
      <c r="QJB313" s="80"/>
      <c r="QJC313" s="80"/>
      <c r="QJD313" s="80"/>
      <c r="QJE313" s="80"/>
      <c r="QJF313" s="80"/>
      <c r="QJG313" s="80"/>
      <c r="QJH313" s="80"/>
      <c r="QJI313" s="80"/>
      <c r="QJJ313" s="80"/>
      <c r="QJK313" s="80"/>
      <c r="QJL313" s="80"/>
      <c r="QJM313" s="80"/>
      <c r="QJN313" s="80"/>
      <c r="QJO313" s="80"/>
      <c r="QJP313" s="80"/>
      <c r="QJQ313" s="80"/>
      <c r="QJR313" s="80"/>
      <c r="QJS313" s="80"/>
      <c r="QJT313" s="80"/>
      <c r="QJU313" s="80"/>
      <c r="QJV313" s="80"/>
      <c r="QJW313" s="80"/>
      <c r="QJX313" s="80"/>
      <c r="QJY313" s="80"/>
      <c r="QJZ313" s="80"/>
      <c r="QKA313" s="80"/>
      <c r="QKB313" s="80"/>
      <c r="QKC313" s="80"/>
      <c r="QKD313" s="80"/>
      <c r="QKE313" s="80"/>
      <c r="QKF313" s="80"/>
      <c r="QKG313" s="80"/>
      <c r="QKH313" s="80"/>
      <c r="QKI313" s="80"/>
      <c r="QKJ313" s="80"/>
      <c r="QKK313" s="80"/>
      <c r="QKL313" s="80"/>
      <c r="QKM313" s="80"/>
      <c r="QKN313" s="80"/>
      <c r="QKO313" s="80"/>
      <c r="QKP313" s="80"/>
      <c r="QKQ313" s="80"/>
      <c r="QKR313" s="80"/>
      <c r="QKS313" s="80"/>
      <c r="QKT313" s="80"/>
      <c r="QKU313" s="80"/>
      <c r="QKV313" s="80"/>
      <c r="QKW313" s="80"/>
      <c r="QKX313" s="80"/>
      <c r="QKY313" s="80"/>
      <c r="QKZ313" s="80"/>
      <c r="QLA313" s="80"/>
      <c r="QLB313" s="80"/>
      <c r="QLC313" s="80"/>
      <c r="QLD313" s="80"/>
      <c r="QLE313" s="80"/>
      <c r="QLF313" s="80"/>
      <c r="QLG313" s="80"/>
      <c r="QLH313" s="80"/>
      <c r="QLI313" s="80"/>
      <c r="QLJ313" s="80"/>
      <c r="QLK313" s="80"/>
      <c r="QLL313" s="80"/>
      <c r="QLM313" s="80"/>
      <c r="QLN313" s="80"/>
      <c r="QLO313" s="80"/>
      <c r="QLP313" s="80"/>
      <c r="QLQ313" s="80"/>
      <c r="QLR313" s="80"/>
      <c r="QLS313" s="80"/>
      <c r="QLT313" s="80"/>
      <c r="QLU313" s="80"/>
      <c r="QLV313" s="80"/>
      <c r="QLW313" s="80"/>
      <c r="QLX313" s="80"/>
      <c r="QLY313" s="80"/>
      <c r="QLZ313" s="80"/>
      <c r="QMA313" s="80"/>
      <c r="QMB313" s="80"/>
      <c r="QMC313" s="80"/>
      <c r="QMD313" s="80"/>
      <c r="QME313" s="80"/>
      <c r="QMF313" s="80"/>
      <c r="QMG313" s="80"/>
      <c r="QMH313" s="80"/>
      <c r="QMI313" s="80"/>
      <c r="QMJ313" s="80"/>
      <c r="QMK313" s="80"/>
      <c r="QML313" s="80"/>
      <c r="QMM313" s="80"/>
      <c r="QMN313" s="80"/>
      <c r="QMO313" s="80"/>
      <c r="QMP313" s="80"/>
      <c r="QMQ313" s="80"/>
      <c r="QMR313" s="80"/>
      <c r="QMS313" s="80"/>
      <c r="QMT313" s="80"/>
      <c r="QMU313" s="80"/>
      <c r="QMV313" s="80"/>
      <c r="QMW313" s="80"/>
      <c r="QMX313" s="80"/>
      <c r="QMY313" s="80"/>
      <c r="QMZ313" s="80"/>
      <c r="QNA313" s="80"/>
      <c r="QNB313" s="80"/>
      <c r="QNC313" s="80"/>
      <c r="QND313" s="80"/>
      <c r="QNE313" s="80"/>
      <c r="QNF313" s="80"/>
      <c r="QNG313" s="80"/>
      <c r="QNH313" s="80"/>
      <c r="QNI313" s="80"/>
      <c r="QNJ313" s="80"/>
      <c r="QNK313" s="80"/>
      <c r="QNL313" s="80"/>
      <c r="QNM313" s="80"/>
      <c r="QNN313" s="80"/>
      <c r="QNO313" s="80"/>
      <c r="QNP313" s="80"/>
      <c r="QNQ313" s="80"/>
      <c r="QNR313" s="80"/>
      <c r="QNS313" s="80"/>
      <c r="QNT313" s="80"/>
      <c r="QNU313" s="80"/>
      <c r="QNV313" s="80"/>
      <c r="QNW313" s="80"/>
      <c r="QNX313" s="80"/>
      <c r="QNY313" s="80"/>
      <c r="QNZ313" s="80"/>
      <c r="QOA313" s="80"/>
      <c r="QOB313" s="80"/>
      <c r="QOC313" s="80"/>
      <c r="QOD313" s="80"/>
      <c r="QOE313" s="80"/>
      <c r="QOF313" s="80"/>
      <c r="QOG313" s="80"/>
      <c r="QOH313" s="80"/>
      <c r="QOI313" s="80"/>
      <c r="QOJ313" s="80"/>
      <c r="QOK313" s="80"/>
      <c r="QOL313" s="80"/>
      <c r="QOM313" s="80"/>
      <c r="QON313" s="80"/>
      <c r="QOO313" s="80"/>
      <c r="QOP313" s="80"/>
      <c r="QOQ313" s="80"/>
      <c r="QOR313" s="80"/>
      <c r="QOS313" s="80"/>
      <c r="QOT313" s="80"/>
      <c r="QOU313" s="80"/>
      <c r="QOV313" s="80"/>
      <c r="QOW313" s="80"/>
      <c r="QOX313" s="80"/>
      <c r="QOY313" s="80"/>
      <c r="QOZ313" s="80"/>
      <c r="QPA313" s="80"/>
      <c r="QPB313" s="80"/>
      <c r="QPC313" s="80"/>
      <c r="QPD313" s="80"/>
      <c r="QPE313" s="80"/>
      <c r="QPF313" s="80"/>
      <c r="QPG313" s="80"/>
      <c r="QPH313" s="80"/>
      <c r="QPI313" s="80"/>
      <c r="QPJ313" s="80"/>
      <c r="QPK313" s="80"/>
      <c r="QPL313" s="80"/>
      <c r="QPM313" s="80"/>
      <c r="QPN313" s="80"/>
      <c r="QPO313" s="80"/>
      <c r="QPP313" s="80"/>
      <c r="QPQ313" s="80"/>
      <c r="QPR313" s="80"/>
      <c r="QPS313" s="80"/>
      <c r="QPT313" s="80"/>
      <c r="QPU313" s="80"/>
      <c r="QPV313" s="80"/>
      <c r="QPW313" s="80"/>
      <c r="QPX313" s="80"/>
      <c r="QPY313" s="80"/>
      <c r="QPZ313" s="80"/>
      <c r="QQA313" s="80"/>
      <c r="QQB313" s="80"/>
      <c r="QQC313" s="80"/>
      <c r="QQD313" s="80"/>
      <c r="QQE313" s="80"/>
      <c r="QQF313" s="80"/>
      <c r="QQG313" s="80"/>
      <c r="QQH313" s="80"/>
      <c r="QQI313" s="80"/>
      <c r="QQJ313" s="80"/>
      <c r="QQK313" s="80"/>
      <c r="QQL313" s="80"/>
      <c r="QQM313" s="80"/>
      <c r="QQN313" s="80"/>
      <c r="QQO313" s="80"/>
      <c r="QQP313" s="80"/>
      <c r="QQQ313" s="80"/>
      <c r="QQR313" s="80"/>
      <c r="QQS313" s="80"/>
      <c r="QQT313" s="80"/>
      <c r="QQU313" s="80"/>
      <c r="QQV313" s="80"/>
      <c r="QQW313" s="80"/>
      <c r="QQX313" s="80"/>
      <c r="QQY313" s="80"/>
      <c r="QQZ313" s="80"/>
      <c r="QRA313" s="80"/>
      <c r="QRB313" s="80"/>
      <c r="QRC313" s="80"/>
      <c r="QRD313" s="80"/>
      <c r="QRE313" s="80"/>
      <c r="QRF313" s="80"/>
      <c r="QRG313" s="80"/>
      <c r="QRH313" s="80"/>
      <c r="QRI313" s="80"/>
      <c r="QRJ313" s="80"/>
      <c r="QRK313" s="80"/>
      <c r="QRL313" s="80"/>
      <c r="QRM313" s="80"/>
      <c r="QRN313" s="80"/>
      <c r="QRO313" s="80"/>
      <c r="QRP313" s="80"/>
      <c r="QRQ313" s="80"/>
      <c r="QRR313" s="80"/>
      <c r="QRS313" s="80"/>
      <c r="QRT313" s="80"/>
      <c r="QRU313" s="80"/>
      <c r="QRV313" s="80"/>
      <c r="QRW313" s="80"/>
      <c r="QRX313" s="80"/>
      <c r="QRY313" s="80"/>
      <c r="QRZ313" s="80"/>
      <c r="QSA313" s="80"/>
      <c r="QSB313" s="80"/>
      <c r="QSC313" s="80"/>
      <c r="QSD313" s="80"/>
      <c r="QSE313" s="80"/>
      <c r="QSF313" s="80"/>
      <c r="QSG313" s="80"/>
      <c r="QSH313" s="80"/>
      <c r="QSI313" s="80"/>
      <c r="QSJ313" s="80"/>
      <c r="QSK313" s="80"/>
      <c r="QSL313" s="80"/>
      <c r="QSM313" s="80"/>
      <c r="QSN313" s="80"/>
      <c r="QSO313" s="80"/>
      <c r="QSP313" s="80"/>
      <c r="QSQ313" s="80"/>
      <c r="QSR313" s="80"/>
      <c r="QSS313" s="80"/>
      <c r="QST313" s="80"/>
      <c r="QSU313" s="80"/>
      <c r="QSV313" s="80"/>
      <c r="QSW313" s="80"/>
      <c r="QSX313" s="80"/>
      <c r="QSY313" s="80"/>
      <c r="QSZ313" s="80"/>
      <c r="QTA313" s="80"/>
      <c r="QTB313" s="80"/>
      <c r="QTC313" s="80"/>
      <c r="QTD313" s="80"/>
      <c r="QTE313" s="80"/>
      <c r="QTF313" s="80"/>
      <c r="QTG313" s="80"/>
      <c r="QTH313" s="80"/>
      <c r="QTI313" s="80"/>
      <c r="QTJ313" s="80"/>
      <c r="QTK313" s="80"/>
      <c r="QTL313" s="80"/>
      <c r="QTM313" s="80"/>
      <c r="QTN313" s="80"/>
      <c r="QTO313" s="80"/>
      <c r="QTP313" s="80"/>
      <c r="QTQ313" s="80"/>
      <c r="QTR313" s="80"/>
      <c r="QTS313" s="80"/>
      <c r="QTT313" s="80"/>
      <c r="QTU313" s="80"/>
      <c r="QTV313" s="80"/>
      <c r="QTW313" s="80"/>
      <c r="QTX313" s="80"/>
      <c r="QTY313" s="80"/>
      <c r="QTZ313" s="80"/>
      <c r="QUA313" s="80"/>
      <c r="QUB313" s="80"/>
      <c r="QUC313" s="80"/>
      <c r="QUD313" s="80"/>
      <c r="QUE313" s="80"/>
      <c r="QUF313" s="80"/>
      <c r="QUG313" s="80"/>
      <c r="QUH313" s="80"/>
      <c r="QUI313" s="80"/>
      <c r="QUJ313" s="80"/>
      <c r="QUK313" s="80"/>
      <c r="QUL313" s="80"/>
      <c r="QUM313" s="80"/>
      <c r="QUN313" s="80"/>
      <c r="QUO313" s="80"/>
      <c r="QUP313" s="80"/>
      <c r="QUQ313" s="80"/>
      <c r="QUR313" s="80"/>
      <c r="QUS313" s="80"/>
      <c r="QUT313" s="80"/>
      <c r="QUU313" s="80"/>
      <c r="QUV313" s="80"/>
      <c r="QUW313" s="80"/>
      <c r="QUX313" s="80"/>
      <c r="QUY313" s="80"/>
      <c r="QUZ313" s="80"/>
      <c r="QVA313" s="80"/>
      <c r="QVB313" s="80"/>
      <c r="QVC313" s="80"/>
      <c r="QVD313" s="80"/>
      <c r="QVE313" s="80"/>
      <c r="QVF313" s="80"/>
      <c r="QVG313" s="80"/>
      <c r="QVH313" s="80"/>
      <c r="QVI313" s="80"/>
      <c r="QVJ313" s="80"/>
      <c r="QVK313" s="80"/>
      <c r="QVL313" s="80"/>
      <c r="QVM313" s="80"/>
      <c r="QVN313" s="80"/>
      <c r="QVO313" s="80"/>
      <c r="QVP313" s="80"/>
      <c r="QVQ313" s="80"/>
      <c r="QVR313" s="80"/>
      <c r="QVS313" s="80"/>
      <c r="QVT313" s="80"/>
      <c r="QVU313" s="80"/>
      <c r="QVV313" s="80"/>
      <c r="QVW313" s="80"/>
      <c r="QVX313" s="80"/>
      <c r="QVY313" s="80"/>
      <c r="QVZ313" s="80"/>
      <c r="QWA313" s="80"/>
      <c r="QWB313" s="80"/>
      <c r="QWC313" s="80"/>
      <c r="QWD313" s="80"/>
      <c r="QWE313" s="80"/>
      <c r="QWF313" s="80"/>
      <c r="QWG313" s="80"/>
      <c r="QWH313" s="80"/>
      <c r="QWI313" s="80"/>
      <c r="QWJ313" s="80"/>
      <c r="QWK313" s="80"/>
      <c r="QWL313" s="80"/>
      <c r="QWM313" s="80"/>
      <c r="QWN313" s="80"/>
      <c r="QWO313" s="80"/>
      <c r="QWP313" s="80"/>
      <c r="QWQ313" s="80"/>
      <c r="QWR313" s="80"/>
      <c r="QWS313" s="80"/>
      <c r="QWT313" s="80"/>
      <c r="QWU313" s="80"/>
      <c r="QWV313" s="80"/>
      <c r="QWW313" s="80"/>
      <c r="QWX313" s="80"/>
      <c r="QWY313" s="80"/>
      <c r="QWZ313" s="80"/>
      <c r="QXA313" s="80"/>
      <c r="QXB313" s="80"/>
      <c r="QXC313" s="80"/>
      <c r="QXD313" s="80"/>
      <c r="QXE313" s="80"/>
      <c r="QXF313" s="80"/>
      <c r="QXG313" s="80"/>
      <c r="QXH313" s="80"/>
      <c r="QXI313" s="80"/>
      <c r="QXJ313" s="80"/>
      <c r="QXK313" s="80"/>
      <c r="QXL313" s="80"/>
      <c r="QXM313" s="80"/>
      <c r="QXN313" s="80"/>
      <c r="QXO313" s="80"/>
      <c r="QXP313" s="80"/>
      <c r="QXQ313" s="80"/>
      <c r="QXR313" s="80"/>
      <c r="QXS313" s="80"/>
      <c r="QXT313" s="80"/>
      <c r="QXU313" s="80"/>
      <c r="QXV313" s="80"/>
      <c r="QXW313" s="80"/>
      <c r="QXX313" s="80"/>
      <c r="QXY313" s="80"/>
      <c r="QXZ313" s="80"/>
      <c r="QYA313" s="80"/>
      <c r="QYB313" s="80"/>
      <c r="QYC313" s="80"/>
      <c r="QYD313" s="80"/>
      <c r="QYE313" s="80"/>
      <c r="QYF313" s="80"/>
      <c r="QYG313" s="80"/>
      <c r="QYH313" s="80"/>
      <c r="QYI313" s="80"/>
      <c r="QYJ313" s="80"/>
      <c r="QYK313" s="80"/>
      <c r="QYL313" s="80"/>
      <c r="QYM313" s="80"/>
      <c r="QYN313" s="80"/>
      <c r="QYO313" s="80"/>
      <c r="QYP313" s="80"/>
      <c r="QYQ313" s="80"/>
      <c r="QYR313" s="80"/>
      <c r="QYS313" s="80"/>
      <c r="QYT313" s="80"/>
      <c r="QYU313" s="80"/>
      <c r="QYV313" s="80"/>
      <c r="QYW313" s="80"/>
      <c r="QYX313" s="80"/>
      <c r="QYY313" s="80"/>
      <c r="QYZ313" s="80"/>
      <c r="QZA313" s="80"/>
      <c r="QZB313" s="80"/>
      <c r="QZC313" s="80"/>
      <c r="QZD313" s="80"/>
      <c r="QZE313" s="80"/>
      <c r="QZF313" s="80"/>
      <c r="QZG313" s="80"/>
      <c r="QZH313" s="80"/>
      <c r="QZI313" s="80"/>
      <c r="QZJ313" s="80"/>
      <c r="QZK313" s="80"/>
      <c r="QZL313" s="80"/>
      <c r="QZM313" s="80"/>
      <c r="QZN313" s="80"/>
      <c r="QZO313" s="80"/>
      <c r="QZP313" s="80"/>
      <c r="QZQ313" s="80"/>
      <c r="QZR313" s="80"/>
      <c r="QZS313" s="80"/>
      <c r="QZT313" s="80"/>
      <c r="QZU313" s="80"/>
      <c r="QZV313" s="80"/>
      <c r="QZW313" s="80"/>
      <c r="QZX313" s="80"/>
      <c r="QZY313" s="80"/>
      <c r="QZZ313" s="80"/>
      <c r="RAA313" s="80"/>
      <c r="RAB313" s="80"/>
      <c r="RAC313" s="80"/>
      <c r="RAD313" s="80"/>
      <c r="RAE313" s="80"/>
      <c r="RAF313" s="80"/>
      <c r="RAG313" s="80"/>
      <c r="RAH313" s="80"/>
      <c r="RAI313" s="80"/>
      <c r="RAJ313" s="80"/>
      <c r="RAK313" s="80"/>
      <c r="RAL313" s="80"/>
      <c r="RAM313" s="80"/>
      <c r="RAN313" s="80"/>
      <c r="RAO313" s="80"/>
      <c r="RAP313" s="80"/>
      <c r="RAQ313" s="80"/>
      <c r="RAR313" s="80"/>
      <c r="RAS313" s="80"/>
      <c r="RAT313" s="80"/>
      <c r="RAU313" s="80"/>
      <c r="RAV313" s="80"/>
      <c r="RAW313" s="80"/>
      <c r="RAX313" s="80"/>
      <c r="RAY313" s="80"/>
      <c r="RAZ313" s="80"/>
      <c r="RBA313" s="80"/>
      <c r="RBB313" s="80"/>
      <c r="RBC313" s="80"/>
      <c r="RBD313" s="80"/>
      <c r="RBE313" s="80"/>
      <c r="RBF313" s="80"/>
      <c r="RBG313" s="80"/>
      <c r="RBH313" s="80"/>
      <c r="RBI313" s="80"/>
      <c r="RBJ313" s="80"/>
      <c r="RBK313" s="80"/>
      <c r="RBL313" s="80"/>
      <c r="RBM313" s="80"/>
      <c r="RBN313" s="80"/>
      <c r="RBO313" s="80"/>
      <c r="RBP313" s="80"/>
      <c r="RBQ313" s="80"/>
      <c r="RBR313" s="80"/>
      <c r="RBS313" s="80"/>
      <c r="RBT313" s="80"/>
      <c r="RBU313" s="80"/>
      <c r="RBV313" s="80"/>
      <c r="RBW313" s="80"/>
      <c r="RBX313" s="80"/>
      <c r="RBY313" s="80"/>
      <c r="RBZ313" s="80"/>
      <c r="RCA313" s="80"/>
      <c r="RCB313" s="80"/>
      <c r="RCC313" s="80"/>
      <c r="RCD313" s="80"/>
      <c r="RCE313" s="80"/>
      <c r="RCF313" s="80"/>
      <c r="RCG313" s="80"/>
      <c r="RCH313" s="80"/>
      <c r="RCI313" s="80"/>
      <c r="RCJ313" s="80"/>
      <c r="RCK313" s="80"/>
      <c r="RCL313" s="80"/>
      <c r="RCM313" s="80"/>
      <c r="RCN313" s="80"/>
      <c r="RCO313" s="80"/>
      <c r="RCP313" s="80"/>
      <c r="RCQ313" s="80"/>
      <c r="RCR313" s="80"/>
      <c r="RCS313" s="80"/>
      <c r="RCT313" s="80"/>
      <c r="RCU313" s="80"/>
      <c r="RCV313" s="80"/>
      <c r="RCW313" s="80"/>
      <c r="RCX313" s="80"/>
      <c r="RCY313" s="80"/>
      <c r="RCZ313" s="80"/>
      <c r="RDA313" s="80"/>
      <c r="RDB313" s="80"/>
      <c r="RDC313" s="80"/>
      <c r="RDD313" s="80"/>
      <c r="RDE313" s="80"/>
      <c r="RDF313" s="80"/>
      <c r="RDG313" s="80"/>
      <c r="RDH313" s="80"/>
      <c r="RDI313" s="80"/>
      <c r="RDJ313" s="80"/>
      <c r="RDK313" s="80"/>
      <c r="RDL313" s="80"/>
      <c r="RDM313" s="80"/>
      <c r="RDN313" s="80"/>
      <c r="RDO313" s="80"/>
      <c r="RDP313" s="80"/>
      <c r="RDQ313" s="80"/>
      <c r="RDR313" s="80"/>
      <c r="RDS313" s="80"/>
      <c r="RDT313" s="80"/>
      <c r="RDU313" s="80"/>
      <c r="RDV313" s="80"/>
      <c r="RDW313" s="80"/>
      <c r="RDX313" s="80"/>
      <c r="RDY313" s="80"/>
      <c r="RDZ313" s="80"/>
      <c r="REA313" s="80"/>
      <c r="REB313" s="80"/>
      <c r="REC313" s="80"/>
      <c r="RED313" s="80"/>
      <c r="REE313" s="80"/>
      <c r="REF313" s="80"/>
      <c r="REG313" s="80"/>
      <c r="REH313" s="80"/>
      <c r="REI313" s="80"/>
      <c r="REJ313" s="80"/>
      <c r="REK313" s="80"/>
      <c r="REL313" s="80"/>
      <c r="REM313" s="80"/>
      <c r="REN313" s="80"/>
      <c r="REO313" s="80"/>
      <c r="REP313" s="80"/>
      <c r="REQ313" s="80"/>
      <c r="RER313" s="80"/>
      <c r="RES313" s="80"/>
      <c r="RET313" s="80"/>
      <c r="REU313" s="80"/>
      <c r="REV313" s="80"/>
      <c r="REW313" s="80"/>
      <c r="REX313" s="80"/>
      <c r="REY313" s="80"/>
      <c r="REZ313" s="80"/>
      <c r="RFA313" s="80"/>
      <c r="RFB313" s="80"/>
      <c r="RFC313" s="80"/>
      <c r="RFD313" s="80"/>
      <c r="RFE313" s="80"/>
      <c r="RFF313" s="80"/>
      <c r="RFG313" s="80"/>
      <c r="RFH313" s="80"/>
      <c r="RFI313" s="80"/>
      <c r="RFJ313" s="80"/>
      <c r="RFK313" s="80"/>
      <c r="RFL313" s="80"/>
      <c r="RFM313" s="80"/>
      <c r="RFN313" s="80"/>
      <c r="RFO313" s="80"/>
      <c r="RFP313" s="80"/>
      <c r="RFQ313" s="80"/>
      <c r="RFR313" s="80"/>
      <c r="RFS313" s="80"/>
      <c r="RFT313" s="80"/>
      <c r="RFU313" s="80"/>
      <c r="RFV313" s="80"/>
      <c r="RFW313" s="80"/>
      <c r="RFX313" s="80"/>
      <c r="RFY313" s="80"/>
      <c r="RFZ313" s="80"/>
      <c r="RGA313" s="80"/>
      <c r="RGB313" s="80"/>
      <c r="RGC313" s="80"/>
      <c r="RGD313" s="80"/>
      <c r="RGE313" s="80"/>
      <c r="RGF313" s="80"/>
      <c r="RGG313" s="80"/>
      <c r="RGH313" s="80"/>
      <c r="RGI313" s="80"/>
      <c r="RGJ313" s="80"/>
      <c r="RGK313" s="80"/>
      <c r="RGL313" s="80"/>
      <c r="RGM313" s="80"/>
      <c r="RGN313" s="80"/>
      <c r="RGO313" s="80"/>
      <c r="RGP313" s="80"/>
      <c r="RGQ313" s="80"/>
      <c r="RGR313" s="80"/>
      <c r="RGS313" s="80"/>
      <c r="RGT313" s="80"/>
      <c r="RGU313" s="80"/>
      <c r="RGV313" s="80"/>
      <c r="RGW313" s="80"/>
      <c r="RGX313" s="80"/>
      <c r="RGY313" s="80"/>
      <c r="RGZ313" s="80"/>
      <c r="RHA313" s="80"/>
      <c r="RHB313" s="80"/>
      <c r="RHC313" s="80"/>
      <c r="RHD313" s="80"/>
      <c r="RHE313" s="80"/>
      <c r="RHF313" s="80"/>
      <c r="RHG313" s="80"/>
      <c r="RHH313" s="80"/>
      <c r="RHI313" s="80"/>
      <c r="RHJ313" s="80"/>
      <c r="RHK313" s="80"/>
      <c r="RHL313" s="80"/>
      <c r="RHM313" s="80"/>
      <c r="RHN313" s="80"/>
      <c r="RHO313" s="80"/>
      <c r="RHP313" s="80"/>
      <c r="RHQ313" s="80"/>
      <c r="RHR313" s="80"/>
      <c r="RHS313" s="80"/>
      <c r="RHT313" s="80"/>
      <c r="RHU313" s="80"/>
      <c r="RHV313" s="80"/>
      <c r="RHW313" s="80"/>
      <c r="RHX313" s="80"/>
      <c r="RHY313" s="80"/>
      <c r="RHZ313" s="80"/>
      <c r="RIA313" s="80"/>
      <c r="RIB313" s="80"/>
      <c r="RIC313" s="80"/>
      <c r="RID313" s="80"/>
      <c r="RIE313" s="80"/>
      <c r="RIF313" s="80"/>
      <c r="RIG313" s="80"/>
      <c r="RIH313" s="80"/>
      <c r="RII313" s="80"/>
      <c r="RIJ313" s="80"/>
      <c r="RIK313" s="80"/>
      <c r="RIL313" s="80"/>
      <c r="RIM313" s="80"/>
      <c r="RIN313" s="80"/>
      <c r="RIO313" s="80"/>
      <c r="RIP313" s="80"/>
      <c r="RIQ313" s="80"/>
      <c r="RIR313" s="80"/>
      <c r="RIS313" s="80"/>
      <c r="RIT313" s="80"/>
      <c r="RIU313" s="80"/>
      <c r="RIV313" s="80"/>
      <c r="RIW313" s="80"/>
      <c r="RIX313" s="80"/>
      <c r="RIY313" s="80"/>
      <c r="RIZ313" s="80"/>
      <c r="RJA313" s="80"/>
      <c r="RJB313" s="80"/>
      <c r="RJC313" s="80"/>
      <c r="RJD313" s="80"/>
      <c r="RJE313" s="80"/>
      <c r="RJF313" s="80"/>
      <c r="RJG313" s="80"/>
      <c r="RJH313" s="80"/>
      <c r="RJI313" s="80"/>
      <c r="RJJ313" s="80"/>
      <c r="RJK313" s="80"/>
      <c r="RJL313" s="80"/>
      <c r="RJM313" s="80"/>
      <c r="RJN313" s="80"/>
      <c r="RJO313" s="80"/>
      <c r="RJP313" s="80"/>
      <c r="RJQ313" s="80"/>
      <c r="RJR313" s="80"/>
      <c r="RJS313" s="80"/>
      <c r="RJT313" s="80"/>
      <c r="RJU313" s="80"/>
      <c r="RJV313" s="80"/>
      <c r="RJW313" s="80"/>
      <c r="RJX313" s="80"/>
      <c r="RJY313" s="80"/>
      <c r="RJZ313" s="80"/>
      <c r="RKA313" s="80"/>
      <c r="RKB313" s="80"/>
      <c r="RKC313" s="80"/>
      <c r="RKD313" s="80"/>
      <c r="RKE313" s="80"/>
      <c r="RKF313" s="80"/>
      <c r="RKG313" s="80"/>
      <c r="RKH313" s="80"/>
      <c r="RKI313" s="80"/>
      <c r="RKJ313" s="80"/>
      <c r="RKK313" s="80"/>
      <c r="RKL313" s="80"/>
      <c r="RKM313" s="80"/>
      <c r="RKN313" s="80"/>
      <c r="RKO313" s="80"/>
      <c r="RKP313" s="80"/>
      <c r="RKQ313" s="80"/>
      <c r="RKR313" s="80"/>
      <c r="RKS313" s="80"/>
      <c r="RKT313" s="80"/>
      <c r="RKU313" s="80"/>
      <c r="RKV313" s="80"/>
      <c r="RKW313" s="80"/>
      <c r="RKX313" s="80"/>
      <c r="RKY313" s="80"/>
      <c r="RKZ313" s="80"/>
      <c r="RLA313" s="80"/>
      <c r="RLB313" s="80"/>
      <c r="RLC313" s="80"/>
      <c r="RLD313" s="80"/>
      <c r="RLE313" s="80"/>
      <c r="RLF313" s="80"/>
      <c r="RLG313" s="80"/>
      <c r="RLH313" s="80"/>
      <c r="RLI313" s="80"/>
      <c r="RLJ313" s="80"/>
      <c r="RLK313" s="80"/>
      <c r="RLL313" s="80"/>
      <c r="RLM313" s="80"/>
      <c r="RLN313" s="80"/>
      <c r="RLO313" s="80"/>
      <c r="RLP313" s="80"/>
      <c r="RLQ313" s="80"/>
      <c r="RLR313" s="80"/>
      <c r="RLS313" s="80"/>
      <c r="RLT313" s="80"/>
      <c r="RLU313" s="80"/>
      <c r="RLV313" s="80"/>
      <c r="RLW313" s="80"/>
      <c r="RLX313" s="80"/>
      <c r="RLY313" s="80"/>
      <c r="RLZ313" s="80"/>
      <c r="RMA313" s="80"/>
      <c r="RMB313" s="80"/>
      <c r="RMC313" s="80"/>
      <c r="RMD313" s="80"/>
      <c r="RME313" s="80"/>
      <c r="RMF313" s="80"/>
      <c r="RMG313" s="80"/>
      <c r="RMH313" s="80"/>
      <c r="RMI313" s="80"/>
      <c r="RMJ313" s="80"/>
      <c r="RMK313" s="80"/>
      <c r="RML313" s="80"/>
      <c r="RMM313" s="80"/>
      <c r="RMN313" s="80"/>
      <c r="RMO313" s="80"/>
      <c r="RMP313" s="80"/>
      <c r="RMQ313" s="80"/>
      <c r="RMR313" s="80"/>
      <c r="RMS313" s="80"/>
      <c r="RMT313" s="80"/>
      <c r="RMU313" s="80"/>
      <c r="RMV313" s="80"/>
      <c r="RMW313" s="80"/>
      <c r="RMX313" s="80"/>
      <c r="RMY313" s="80"/>
      <c r="RMZ313" s="80"/>
      <c r="RNA313" s="80"/>
      <c r="RNB313" s="80"/>
      <c r="RNC313" s="80"/>
      <c r="RND313" s="80"/>
      <c r="RNE313" s="80"/>
      <c r="RNF313" s="80"/>
      <c r="RNG313" s="80"/>
      <c r="RNH313" s="80"/>
      <c r="RNI313" s="80"/>
      <c r="RNJ313" s="80"/>
      <c r="RNK313" s="80"/>
      <c r="RNL313" s="80"/>
      <c r="RNM313" s="80"/>
      <c r="RNN313" s="80"/>
      <c r="RNO313" s="80"/>
      <c r="RNP313" s="80"/>
      <c r="RNQ313" s="80"/>
      <c r="RNR313" s="80"/>
      <c r="RNS313" s="80"/>
      <c r="RNT313" s="80"/>
      <c r="RNU313" s="80"/>
      <c r="RNV313" s="80"/>
      <c r="RNW313" s="80"/>
      <c r="RNX313" s="80"/>
      <c r="RNY313" s="80"/>
      <c r="RNZ313" s="80"/>
      <c r="ROA313" s="80"/>
      <c r="ROB313" s="80"/>
      <c r="ROC313" s="80"/>
      <c r="ROD313" s="80"/>
      <c r="ROE313" s="80"/>
      <c r="ROF313" s="80"/>
      <c r="ROG313" s="80"/>
      <c r="ROH313" s="80"/>
      <c r="ROI313" s="80"/>
      <c r="ROJ313" s="80"/>
      <c r="ROK313" s="80"/>
      <c r="ROL313" s="80"/>
      <c r="ROM313" s="80"/>
      <c r="RON313" s="80"/>
      <c r="ROO313" s="80"/>
      <c r="ROP313" s="80"/>
      <c r="ROQ313" s="80"/>
      <c r="ROR313" s="80"/>
      <c r="ROS313" s="80"/>
      <c r="ROT313" s="80"/>
      <c r="ROU313" s="80"/>
      <c r="ROV313" s="80"/>
      <c r="ROW313" s="80"/>
      <c r="ROX313" s="80"/>
      <c r="ROY313" s="80"/>
      <c r="ROZ313" s="80"/>
      <c r="RPA313" s="80"/>
      <c r="RPB313" s="80"/>
      <c r="RPC313" s="80"/>
      <c r="RPD313" s="80"/>
      <c r="RPE313" s="80"/>
      <c r="RPF313" s="80"/>
      <c r="RPG313" s="80"/>
      <c r="RPH313" s="80"/>
      <c r="RPI313" s="80"/>
      <c r="RPJ313" s="80"/>
      <c r="RPK313" s="80"/>
      <c r="RPL313" s="80"/>
      <c r="RPM313" s="80"/>
      <c r="RPN313" s="80"/>
      <c r="RPO313" s="80"/>
      <c r="RPP313" s="80"/>
      <c r="RPQ313" s="80"/>
      <c r="RPR313" s="80"/>
      <c r="RPS313" s="80"/>
      <c r="RPT313" s="80"/>
      <c r="RPU313" s="80"/>
      <c r="RPV313" s="80"/>
      <c r="RPW313" s="80"/>
      <c r="RPX313" s="80"/>
      <c r="RPY313" s="80"/>
      <c r="RPZ313" s="80"/>
      <c r="RQA313" s="80"/>
      <c r="RQB313" s="80"/>
      <c r="RQC313" s="80"/>
      <c r="RQD313" s="80"/>
      <c r="RQE313" s="80"/>
      <c r="RQF313" s="80"/>
      <c r="RQG313" s="80"/>
      <c r="RQH313" s="80"/>
      <c r="RQI313" s="80"/>
      <c r="RQJ313" s="80"/>
      <c r="RQK313" s="80"/>
      <c r="RQL313" s="80"/>
      <c r="RQM313" s="80"/>
      <c r="RQN313" s="80"/>
      <c r="RQO313" s="80"/>
      <c r="RQP313" s="80"/>
      <c r="RQQ313" s="80"/>
      <c r="RQR313" s="80"/>
      <c r="RQS313" s="80"/>
      <c r="RQT313" s="80"/>
      <c r="RQU313" s="80"/>
      <c r="RQV313" s="80"/>
      <c r="RQW313" s="80"/>
      <c r="RQX313" s="80"/>
      <c r="RQY313" s="80"/>
      <c r="RQZ313" s="80"/>
      <c r="RRA313" s="80"/>
      <c r="RRB313" s="80"/>
      <c r="RRC313" s="80"/>
      <c r="RRD313" s="80"/>
      <c r="RRE313" s="80"/>
      <c r="RRF313" s="80"/>
      <c r="RRG313" s="80"/>
      <c r="RRH313" s="80"/>
      <c r="RRI313" s="80"/>
      <c r="RRJ313" s="80"/>
      <c r="RRK313" s="80"/>
      <c r="RRL313" s="80"/>
      <c r="RRM313" s="80"/>
      <c r="RRN313" s="80"/>
      <c r="RRO313" s="80"/>
      <c r="RRP313" s="80"/>
      <c r="RRQ313" s="80"/>
      <c r="RRR313" s="80"/>
      <c r="RRS313" s="80"/>
      <c r="RRT313" s="80"/>
      <c r="RRU313" s="80"/>
      <c r="RRV313" s="80"/>
      <c r="RRW313" s="80"/>
      <c r="RRX313" s="80"/>
      <c r="RRY313" s="80"/>
      <c r="RRZ313" s="80"/>
      <c r="RSA313" s="80"/>
      <c r="RSB313" s="80"/>
      <c r="RSC313" s="80"/>
      <c r="RSD313" s="80"/>
      <c r="RSE313" s="80"/>
      <c r="RSF313" s="80"/>
      <c r="RSG313" s="80"/>
      <c r="RSH313" s="80"/>
      <c r="RSI313" s="80"/>
      <c r="RSJ313" s="80"/>
      <c r="RSK313" s="80"/>
      <c r="RSL313" s="80"/>
      <c r="RSM313" s="80"/>
      <c r="RSN313" s="80"/>
      <c r="RSO313" s="80"/>
      <c r="RSP313" s="80"/>
      <c r="RSQ313" s="80"/>
      <c r="RSR313" s="80"/>
      <c r="RSS313" s="80"/>
      <c r="RST313" s="80"/>
      <c r="RSU313" s="80"/>
      <c r="RSV313" s="80"/>
      <c r="RSW313" s="80"/>
      <c r="RSX313" s="80"/>
      <c r="RSY313" s="80"/>
      <c r="RSZ313" s="80"/>
      <c r="RTA313" s="80"/>
      <c r="RTB313" s="80"/>
      <c r="RTC313" s="80"/>
      <c r="RTD313" s="80"/>
      <c r="RTE313" s="80"/>
      <c r="RTF313" s="80"/>
      <c r="RTG313" s="80"/>
      <c r="RTH313" s="80"/>
      <c r="RTI313" s="80"/>
      <c r="RTJ313" s="80"/>
      <c r="RTK313" s="80"/>
      <c r="RTL313" s="80"/>
      <c r="RTM313" s="80"/>
      <c r="RTN313" s="80"/>
      <c r="RTO313" s="80"/>
      <c r="RTP313" s="80"/>
      <c r="RTQ313" s="80"/>
      <c r="RTR313" s="80"/>
      <c r="RTS313" s="80"/>
      <c r="RTT313" s="80"/>
      <c r="RTU313" s="80"/>
      <c r="RTV313" s="80"/>
      <c r="RTW313" s="80"/>
      <c r="RTX313" s="80"/>
      <c r="RTY313" s="80"/>
      <c r="RTZ313" s="80"/>
      <c r="RUA313" s="80"/>
      <c r="RUB313" s="80"/>
      <c r="RUC313" s="80"/>
      <c r="RUD313" s="80"/>
      <c r="RUE313" s="80"/>
      <c r="RUF313" s="80"/>
      <c r="RUG313" s="80"/>
      <c r="RUH313" s="80"/>
      <c r="RUI313" s="80"/>
      <c r="RUJ313" s="80"/>
      <c r="RUK313" s="80"/>
      <c r="RUL313" s="80"/>
      <c r="RUM313" s="80"/>
      <c r="RUN313" s="80"/>
      <c r="RUO313" s="80"/>
      <c r="RUP313" s="80"/>
      <c r="RUQ313" s="80"/>
      <c r="RUR313" s="80"/>
      <c r="RUS313" s="80"/>
      <c r="RUT313" s="80"/>
      <c r="RUU313" s="80"/>
      <c r="RUV313" s="80"/>
      <c r="RUW313" s="80"/>
      <c r="RUX313" s="80"/>
      <c r="RUY313" s="80"/>
      <c r="RUZ313" s="80"/>
      <c r="RVA313" s="80"/>
      <c r="RVB313" s="80"/>
      <c r="RVC313" s="80"/>
      <c r="RVD313" s="80"/>
      <c r="RVE313" s="80"/>
      <c r="RVF313" s="80"/>
      <c r="RVG313" s="80"/>
      <c r="RVH313" s="80"/>
      <c r="RVI313" s="80"/>
      <c r="RVJ313" s="80"/>
      <c r="RVK313" s="80"/>
      <c r="RVL313" s="80"/>
      <c r="RVM313" s="80"/>
      <c r="RVN313" s="80"/>
      <c r="RVO313" s="80"/>
      <c r="RVP313" s="80"/>
      <c r="RVQ313" s="80"/>
      <c r="RVR313" s="80"/>
      <c r="RVS313" s="80"/>
      <c r="RVT313" s="80"/>
      <c r="RVU313" s="80"/>
      <c r="RVV313" s="80"/>
      <c r="RVW313" s="80"/>
      <c r="RVX313" s="80"/>
      <c r="RVY313" s="80"/>
      <c r="RVZ313" s="80"/>
      <c r="RWA313" s="80"/>
      <c r="RWB313" s="80"/>
      <c r="RWC313" s="80"/>
      <c r="RWD313" s="80"/>
      <c r="RWE313" s="80"/>
      <c r="RWF313" s="80"/>
      <c r="RWG313" s="80"/>
      <c r="RWH313" s="80"/>
      <c r="RWI313" s="80"/>
      <c r="RWJ313" s="80"/>
      <c r="RWK313" s="80"/>
      <c r="RWL313" s="80"/>
      <c r="RWM313" s="80"/>
      <c r="RWN313" s="80"/>
      <c r="RWO313" s="80"/>
      <c r="RWP313" s="80"/>
      <c r="RWQ313" s="80"/>
      <c r="RWR313" s="80"/>
      <c r="RWS313" s="80"/>
      <c r="RWT313" s="80"/>
      <c r="RWU313" s="80"/>
      <c r="RWV313" s="80"/>
      <c r="RWW313" s="80"/>
      <c r="RWX313" s="80"/>
      <c r="RWY313" s="80"/>
      <c r="RWZ313" s="80"/>
      <c r="RXA313" s="80"/>
      <c r="RXB313" s="80"/>
      <c r="RXC313" s="80"/>
      <c r="RXD313" s="80"/>
      <c r="RXE313" s="80"/>
      <c r="RXF313" s="80"/>
      <c r="RXG313" s="80"/>
      <c r="RXH313" s="80"/>
      <c r="RXI313" s="80"/>
      <c r="RXJ313" s="80"/>
      <c r="RXK313" s="80"/>
      <c r="RXL313" s="80"/>
      <c r="RXM313" s="80"/>
      <c r="RXN313" s="80"/>
      <c r="RXO313" s="80"/>
      <c r="RXP313" s="80"/>
      <c r="RXQ313" s="80"/>
      <c r="RXR313" s="80"/>
      <c r="RXS313" s="80"/>
      <c r="RXT313" s="80"/>
      <c r="RXU313" s="80"/>
      <c r="RXV313" s="80"/>
      <c r="RXW313" s="80"/>
      <c r="RXX313" s="80"/>
      <c r="RXY313" s="80"/>
      <c r="RXZ313" s="80"/>
      <c r="RYA313" s="80"/>
      <c r="RYB313" s="80"/>
      <c r="RYC313" s="80"/>
      <c r="RYD313" s="80"/>
      <c r="RYE313" s="80"/>
      <c r="RYF313" s="80"/>
      <c r="RYG313" s="80"/>
      <c r="RYH313" s="80"/>
      <c r="RYI313" s="80"/>
      <c r="RYJ313" s="80"/>
      <c r="RYK313" s="80"/>
      <c r="RYL313" s="80"/>
      <c r="RYM313" s="80"/>
      <c r="RYN313" s="80"/>
      <c r="RYO313" s="80"/>
      <c r="RYP313" s="80"/>
      <c r="RYQ313" s="80"/>
      <c r="RYR313" s="80"/>
      <c r="RYS313" s="80"/>
      <c r="RYT313" s="80"/>
      <c r="RYU313" s="80"/>
      <c r="RYV313" s="80"/>
      <c r="RYW313" s="80"/>
      <c r="RYX313" s="80"/>
      <c r="RYY313" s="80"/>
      <c r="RYZ313" s="80"/>
      <c r="RZA313" s="80"/>
      <c r="RZB313" s="80"/>
      <c r="RZC313" s="80"/>
      <c r="RZD313" s="80"/>
      <c r="RZE313" s="80"/>
      <c r="RZF313" s="80"/>
      <c r="RZG313" s="80"/>
      <c r="RZH313" s="80"/>
      <c r="RZI313" s="80"/>
      <c r="RZJ313" s="80"/>
      <c r="RZK313" s="80"/>
      <c r="RZL313" s="80"/>
      <c r="RZM313" s="80"/>
      <c r="RZN313" s="80"/>
      <c r="RZO313" s="80"/>
      <c r="RZP313" s="80"/>
      <c r="RZQ313" s="80"/>
      <c r="RZR313" s="80"/>
      <c r="RZS313" s="80"/>
      <c r="RZT313" s="80"/>
      <c r="RZU313" s="80"/>
      <c r="RZV313" s="80"/>
      <c r="RZW313" s="80"/>
      <c r="RZX313" s="80"/>
      <c r="RZY313" s="80"/>
      <c r="RZZ313" s="80"/>
      <c r="SAA313" s="80"/>
      <c r="SAB313" s="80"/>
      <c r="SAC313" s="80"/>
      <c r="SAD313" s="80"/>
      <c r="SAE313" s="80"/>
      <c r="SAF313" s="80"/>
      <c r="SAG313" s="80"/>
      <c r="SAH313" s="80"/>
      <c r="SAI313" s="80"/>
      <c r="SAJ313" s="80"/>
      <c r="SAK313" s="80"/>
      <c r="SAL313" s="80"/>
      <c r="SAM313" s="80"/>
      <c r="SAN313" s="80"/>
      <c r="SAO313" s="80"/>
      <c r="SAP313" s="80"/>
      <c r="SAQ313" s="80"/>
      <c r="SAR313" s="80"/>
      <c r="SAS313" s="80"/>
      <c r="SAT313" s="80"/>
      <c r="SAU313" s="80"/>
      <c r="SAV313" s="80"/>
      <c r="SAW313" s="80"/>
      <c r="SAX313" s="80"/>
      <c r="SAY313" s="80"/>
      <c r="SAZ313" s="80"/>
      <c r="SBA313" s="80"/>
      <c r="SBB313" s="80"/>
      <c r="SBC313" s="80"/>
      <c r="SBD313" s="80"/>
      <c r="SBE313" s="80"/>
      <c r="SBF313" s="80"/>
      <c r="SBG313" s="80"/>
      <c r="SBH313" s="80"/>
      <c r="SBI313" s="80"/>
      <c r="SBJ313" s="80"/>
      <c r="SBK313" s="80"/>
      <c r="SBL313" s="80"/>
      <c r="SBM313" s="80"/>
      <c r="SBN313" s="80"/>
      <c r="SBO313" s="80"/>
      <c r="SBP313" s="80"/>
      <c r="SBQ313" s="80"/>
      <c r="SBR313" s="80"/>
      <c r="SBS313" s="80"/>
      <c r="SBT313" s="80"/>
      <c r="SBU313" s="80"/>
      <c r="SBV313" s="80"/>
      <c r="SBW313" s="80"/>
      <c r="SBX313" s="80"/>
      <c r="SBY313" s="80"/>
      <c r="SBZ313" s="80"/>
      <c r="SCA313" s="80"/>
      <c r="SCB313" s="80"/>
      <c r="SCC313" s="80"/>
      <c r="SCD313" s="80"/>
      <c r="SCE313" s="80"/>
      <c r="SCF313" s="80"/>
      <c r="SCG313" s="80"/>
      <c r="SCH313" s="80"/>
      <c r="SCI313" s="80"/>
      <c r="SCJ313" s="80"/>
      <c r="SCK313" s="80"/>
      <c r="SCL313" s="80"/>
      <c r="SCM313" s="80"/>
      <c r="SCN313" s="80"/>
      <c r="SCO313" s="80"/>
      <c r="SCP313" s="80"/>
      <c r="SCQ313" s="80"/>
      <c r="SCR313" s="80"/>
      <c r="SCS313" s="80"/>
      <c r="SCT313" s="80"/>
      <c r="SCU313" s="80"/>
      <c r="SCV313" s="80"/>
      <c r="SCW313" s="80"/>
      <c r="SCX313" s="80"/>
      <c r="SCY313" s="80"/>
      <c r="SCZ313" s="80"/>
      <c r="SDA313" s="80"/>
      <c r="SDB313" s="80"/>
      <c r="SDC313" s="80"/>
      <c r="SDD313" s="80"/>
      <c r="SDE313" s="80"/>
      <c r="SDF313" s="80"/>
      <c r="SDG313" s="80"/>
      <c r="SDH313" s="80"/>
      <c r="SDI313" s="80"/>
      <c r="SDJ313" s="80"/>
      <c r="SDK313" s="80"/>
      <c r="SDL313" s="80"/>
      <c r="SDM313" s="80"/>
      <c r="SDN313" s="80"/>
      <c r="SDO313" s="80"/>
      <c r="SDP313" s="80"/>
      <c r="SDQ313" s="80"/>
      <c r="SDR313" s="80"/>
      <c r="SDS313" s="80"/>
      <c r="SDT313" s="80"/>
      <c r="SDU313" s="80"/>
      <c r="SDV313" s="80"/>
      <c r="SDW313" s="80"/>
      <c r="SDX313" s="80"/>
      <c r="SDY313" s="80"/>
      <c r="SDZ313" s="80"/>
      <c r="SEA313" s="80"/>
      <c r="SEB313" s="80"/>
      <c r="SEC313" s="80"/>
      <c r="SED313" s="80"/>
      <c r="SEE313" s="80"/>
      <c r="SEF313" s="80"/>
      <c r="SEG313" s="80"/>
      <c r="SEH313" s="80"/>
      <c r="SEI313" s="80"/>
      <c r="SEJ313" s="80"/>
      <c r="SEK313" s="80"/>
      <c r="SEL313" s="80"/>
      <c r="SEM313" s="80"/>
      <c r="SEN313" s="80"/>
      <c r="SEO313" s="80"/>
      <c r="SEP313" s="80"/>
      <c r="SEQ313" s="80"/>
      <c r="SER313" s="80"/>
      <c r="SES313" s="80"/>
      <c r="SET313" s="80"/>
      <c r="SEU313" s="80"/>
      <c r="SEV313" s="80"/>
      <c r="SEW313" s="80"/>
      <c r="SEX313" s="80"/>
      <c r="SEY313" s="80"/>
      <c r="SEZ313" s="80"/>
      <c r="SFA313" s="80"/>
      <c r="SFB313" s="80"/>
      <c r="SFC313" s="80"/>
      <c r="SFD313" s="80"/>
      <c r="SFE313" s="80"/>
      <c r="SFF313" s="80"/>
      <c r="SFG313" s="80"/>
      <c r="SFH313" s="80"/>
      <c r="SFI313" s="80"/>
      <c r="SFJ313" s="80"/>
      <c r="SFK313" s="80"/>
      <c r="SFL313" s="80"/>
      <c r="SFM313" s="80"/>
      <c r="SFN313" s="80"/>
      <c r="SFO313" s="80"/>
      <c r="SFP313" s="80"/>
      <c r="SFQ313" s="80"/>
      <c r="SFR313" s="80"/>
      <c r="SFS313" s="80"/>
      <c r="SFT313" s="80"/>
      <c r="SFU313" s="80"/>
      <c r="SFV313" s="80"/>
      <c r="SFW313" s="80"/>
      <c r="SFX313" s="80"/>
      <c r="SFY313" s="80"/>
      <c r="SFZ313" s="80"/>
      <c r="SGA313" s="80"/>
      <c r="SGB313" s="80"/>
      <c r="SGC313" s="80"/>
      <c r="SGD313" s="80"/>
      <c r="SGE313" s="80"/>
      <c r="SGF313" s="80"/>
      <c r="SGG313" s="80"/>
      <c r="SGH313" s="80"/>
      <c r="SGI313" s="80"/>
      <c r="SGJ313" s="80"/>
      <c r="SGK313" s="80"/>
      <c r="SGL313" s="80"/>
      <c r="SGM313" s="80"/>
      <c r="SGN313" s="80"/>
      <c r="SGO313" s="80"/>
      <c r="SGP313" s="80"/>
      <c r="SGQ313" s="80"/>
      <c r="SGR313" s="80"/>
      <c r="SGS313" s="80"/>
      <c r="SGT313" s="80"/>
      <c r="SGU313" s="80"/>
      <c r="SGV313" s="80"/>
      <c r="SGW313" s="80"/>
      <c r="SGX313" s="80"/>
      <c r="SGY313" s="80"/>
      <c r="SGZ313" s="80"/>
      <c r="SHA313" s="80"/>
      <c r="SHB313" s="80"/>
      <c r="SHC313" s="80"/>
      <c r="SHD313" s="80"/>
      <c r="SHE313" s="80"/>
      <c r="SHF313" s="80"/>
      <c r="SHG313" s="80"/>
      <c r="SHH313" s="80"/>
      <c r="SHI313" s="80"/>
      <c r="SHJ313" s="80"/>
      <c r="SHK313" s="80"/>
      <c r="SHL313" s="80"/>
      <c r="SHM313" s="80"/>
      <c r="SHN313" s="80"/>
      <c r="SHO313" s="80"/>
      <c r="SHP313" s="80"/>
      <c r="SHQ313" s="80"/>
      <c r="SHR313" s="80"/>
      <c r="SHS313" s="80"/>
      <c r="SHT313" s="80"/>
      <c r="SHU313" s="80"/>
      <c r="SHV313" s="80"/>
      <c r="SHW313" s="80"/>
      <c r="SHX313" s="80"/>
      <c r="SHY313" s="80"/>
      <c r="SHZ313" s="80"/>
      <c r="SIA313" s="80"/>
      <c r="SIB313" s="80"/>
      <c r="SIC313" s="80"/>
      <c r="SID313" s="80"/>
      <c r="SIE313" s="80"/>
      <c r="SIF313" s="80"/>
      <c r="SIG313" s="80"/>
      <c r="SIH313" s="80"/>
      <c r="SII313" s="80"/>
      <c r="SIJ313" s="80"/>
      <c r="SIK313" s="80"/>
      <c r="SIL313" s="80"/>
      <c r="SIM313" s="80"/>
      <c r="SIN313" s="80"/>
      <c r="SIO313" s="80"/>
      <c r="SIP313" s="80"/>
      <c r="SIQ313" s="80"/>
      <c r="SIR313" s="80"/>
      <c r="SIS313" s="80"/>
      <c r="SIT313" s="80"/>
      <c r="SIU313" s="80"/>
      <c r="SIV313" s="80"/>
      <c r="SIW313" s="80"/>
      <c r="SIX313" s="80"/>
      <c r="SIY313" s="80"/>
      <c r="SIZ313" s="80"/>
      <c r="SJA313" s="80"/>
      <c r="SJB313" s="80"/>
      <c r="SJC313" s="80"/>
      <c r="SJD313" s="80"/>
      <c r="SJE313" s="80"/>
      <c r="SJF313" s="80"/>
      <c r="SJG313" s="80"/>
      <c r="SJH313" s="80"/>
      <c r="SJI313" s="80"/>
      <c r="SJJ313" s="80"/>
      <c r="SJK313" s="80"/>
      <c r="SJL313" s="80"/>
      <c r="SJM313" s="80"/>
      <c r="SJN313" s="80"/>
      <c r="SJO313" s="80"/>
      <c r="SJP313" s="80"/>
      <c r="SJQ313" s="80"/>
      <c r="SJR313" s="80"/>
      <c r="SJS313" s="80"/>
      <c r="SJT313" s="80"/>
      <c r="SJU313" s="80"/>
      <c r="SJV313" s="80"/>
      <c r="SJW313" s="80"/>
      <c r="SJX313" s="80"/>
      <c r="SJY313" s="80"/>
      <c r="SJZ313" s="80"/>
      <c r="SKA313" s="80"/>
      <c r="SKB313" s="80"/>
      <c r="SKC313" s="80"/>
      <c r="SKD313" s="80"/>
      <c r="SKE313" s="80"/>
      <c r="SKF313" s="80"/>
      <c r="SKG313" s="80"/>
      <c r="SKH313" s="80"/>
      <c r="SKI313" s="80"/>
      <c r="SKJ313" s="80"/>
      <c r="SKK313" s="80"/>
      <c r="SKL313" s="80"/>
      <c r="SKM313" s="80"/>
      <c r="SKN313" s="80"/>
      <c r="SKO313" s="80"/>
      <c r="SKP313" s="80"/>
      <c r="SKQ313" s="80"/>
      <c r="SKR313" s="80"/>
      <c r="SKS313" s="80"/>
      <c r="SKT313" s="80"/>
      <c r="SKU313" s="80"/>
      <c r="SKV313" s="80"/>
      <c r="SKW313" s="80"/>
      <c r="SKX313" s="80"/>
      <c r="SKY313" s="80"/>
      <c r="SKZ313" s="80"/>
      <c r="SLA313" s="80"/>
      <c r="SLB313" s="80"/>
      <c r="SLC313" s="80"/>
      <c r="SLD313" s="80"/>
      <c r="SLE313" s="80"/>
      <c r="SLF313" s="80"/>
      <c r="SLG313" s="80"/>
      <c r="SLH313" s="80"/>
      <c r="SLI313" s="80"/>
      <c r="SLJ313" s="80"/>
      <c r="SLK313" s="80"/>
      <c r="SLL313" s="80"/>
      <c r="SLM313" s="80"/>
      <c r="SLN313" s="80"/>
      <c r="SLO313" s="80"/>
      <c r="SLP313" s="80"/>
      <c r="SLQ313" s="80"/>
      <c r="SLR313" s="80"/>
      <c r="SLS313" s="80"/>
      <c r="SLT313" s="80"/>
      <c r="SLU313" s="80"/>
      <c r="SLV313" s="80"/>
      <c r="SLW313" s="80"/>
      <c r="SLX313" s="80"/>
      <c r="SLY313" s="80"/>
      <c r="SLZ313" s="80"/>
      <c r="SMA313" s="80"/>
      <c r="SMB313" s="80"/>
      <c r="SMC313" s="80"/>
      <c r="SMD313" s="80"/>
      <c r="SME313" s="80"/>
      <c r="SMF313" s="80"/>
      <c r="SMG313" s="80"/>
      <c r="SMH313" s="80"/>
      <c r="SMI313" s="80"/>
      <c r="SMJ313" s="80"/>
      <c r="SMK313" s="80"/>
      <c r="SML313" s="80"/>
      <c r="SMM313" s="80"/>
      <c r="SMN313" s="80"/>
      <c r="SMO313" s="80"/>
      <c r="SMP313" s="80"/>
      <c r="SMQ313" s="80"/>
      <c r="SMR313" s="80"/>
      <c r="SMS313" s="80"/>
      <c r="SMT313" s="80"/>
      <c r="SMU313" s="80"/>
      <c r="SMV313" s="80"/>
      <c r="SMW313" s="80"/>
      <c r="SMX313" s="80"/>
      <c r="SMY313" s="80"/>
      <c r="SMZ313" s="80"/>
      <c r="SNA313" s="80"/>
      <c r="SNB313" s="80"/>
      <c r="SNC313" s="80"/>
      <c r="SND313" s="80"/>
      <c r="SNE313" s="80"/>
      <c r="SNF313" s="80"/>
      <c r="SNG313" s="80"/>
      <c r="SNH313" s="80"/>
      <c r="SNI313" s="80"/>
      <c r="SNJ313" s="80"/>
      <c r="SNK313" s="80"/>
      <c r="SNL313" s="80"/>
      <c r="SNM313" s="80"/>
      <c r="SNN313" s="80"/>
      <c r="SNO313" s="80"/>
      <c r="SNP313" s="80"/>
      <c r="SNQ313" s="80"/>
      <c r="SNR313" s="80"/>
      <c r="SNS313" s="80"/>
      <c r="SNT313" s="80"/>
      <c r="SNU313" s="80"/>
      <c r="SNV313" s="80"/>
      <c r="SNW313" s="80"/>
      <c r="SNX313" s="80"/>
      <c r="SNY313" s="80"/>
      <c r="SNZ313" s="80"/>
      <c r="SOA313" s="80"/>
      <c r="SOB313" s="80"/>
      <c r="SOC313" s="80"/>
      <c r="SOD313" s="80"/>
      <c r="SOE313" s="80"/>
      <c r="SOF313" s="80"/>
      <c r="SOG313" s="80"/>
      <c r="SOH313" s="80"/>
      <c r="SOI313" s="80"/>
      <c r="SOJ313" s="80"/>
      <c r="SOK313" s="80"/>
      <c r="SOL313" s="80"/>
      <c r="SOM313" s="80"/>
      <c r="SON313" s="80"/>
      <c r="SOO313" s="80"/>
      <c r="SOP313" s="80"/>
      <c r="SOQ313" s="80"/>
      <c r="SOR313" s="80"/>
      <c r="SOS313" s="80"/>
      <c r="SOT313" s="80"/>
      <c r="SOU313" s="80"/>
      <c r="SOV313" s="80"/>
      <c r="SOW313" s="80"/>
      <c r="SOX313" s="80"/>
      <c r="SOY313" s="80"/>
      <c r="SOZ313" s="80"/>
      <c r="SPA313" s="80"/>
      <c r="SPB313" s="80"/>
      <c r="SPC313" s="80"/>
      <c r="SPD313" s="80"/>
      <c r="SPE313" s="80"/>
      <c r="SPF313" s="80"/>
      <c r="SPG313" s="80"/>
      <c r="SPH313" s="80"/>
      <c r="SPI313" s="80"/>
      <c r="SPJ313" s="80"/>
      <c r="SPK313" s="80"/>
      <c r="SPL313" s="80"/>
      <c r="SPM313" s="80"/>
      <c r="SPN313" s="80"/>
      <c r="SPO313" s="80"/>
      <c r="SPP313" s="80"/>
      <c r="SPQ313" s="80"/>
      <c r="SPR313" s="80"/>
      <c r="SPS313" s="80"/>
      <c r="SPT313" s="80"/>
      <c r="SPU313" s="80"/>
      <c r="SPV313" s="80"/>
      <c r="SPW313" s="80"/>
      <c r="SPX313" s="80"/>
      <c r="SPY313" s="80"/>
      <c r="SPZ313" s="80"/>
      <c r="SQA313" s="80"/>
      <c r="SQB313" s="80"/>
      <c r="SQC313" s="80"/>
      <c r="SQD313" s="80"/>
      <c r="SQE313" s="80"/>
      <c r="SQF313" s="80"/>
      <c r="SQG313" s="80"/>
      <c r="SQH313" s="80"/>
      <c r="SQI313" s="80"/>
      <c r="SQJ313" s="80"/>
      <c r="SQK313" s="80"/>
      <c r="SQL313" s="80"/>
      <c r="SQM313" s="80"/>
      <c r="SQN313" s="80"/>
      <c r="SQO313" s="80"/>
      <c r="SQP313" s="80"/>
      <c r="SQQ313" s="80"/>
      <c r="SQR313" s="80"/>
      <c r="SQS313" s="80"/>
      <c r="SQT313" s="80"/>
      <c r="SQU313" s="80"/>
      <c r="SQV313" s="80"/>
      <c r="SQW313" s="80"/>
      <c r="SQX313" s="80"/>
      <c r="SQY313" s="80"/>
      <c r="SQZ313" s="80"/>
      <c r="SRA313" s="80"/>
      <c r="SRB313" s="80"/>
      <c r="SRC313" s="80"/>
      <c r="SRD313" s="80"/>
      <c r="SRE313" s="80"/>
      <c r="SRF313" s="80"/>
      <c r="SRG313" s="80"/>
      <c r="SRH313" s="80"/>
      <c r="SRI313" s="80"/>
      <c r="SRJ313" s="80"/>
      <c r="SRK313" s="80"/>
      <c r="SRL313" s="80"/>
      <c r="SRM313" s="80"/>
      <c r="SRN313" s="80"/>
      <c r="SRO313" s="80"/>
      <c r="SRP313" s="80"/>
      <c r="SRQ313" s="80"/>
      <c r="SRR313" s="80"/>
      <c r="SRS313" s="80"/>
      <c r="SRT313" s="80"/>
      <c r="SRU313" s="80"/>
      <c r="SRV313" s="80"/>
      <c r="SRW313" s="80"/>
      <c r="SRX313" s="80"/>
      <c r="SRY313" s="80"/>
      <c r="SRZ313" s="80"/>
      <c r="SSA313" s="80"/>
      <c r="SSB313" s="80"/>
      <c r="SSC313" s="80"/>
      <c r="SSD313" s="80"/>
      <c r="SSE313" s="80"/>
      <c r="SSF313" s="80"/>
      <c r="SSG313" s="80"/>
      <c r="SSH313" s="80"/>
      <c r="SSI313" s="80"/>
      <c r="SSJ313" s="80"/>
      <c r="SSK313" s="80"/>
      <c r="SSL313" s="80"/>
      <c r="SSM313" s="80"/>
      <c r="SSN313" s="80"/>
      <c r="SSO313" s="80"/>
      <c r="SSP313" s="80"/>
      <c r="SSQ313" s="80"/>
      <c r="SSR313" s="80"/>
      <c r="SSS313" s="80"/>
      <c r="SST313" s="80"/>
      <c r="SSU313" s="80"/>
      <c r="SSV313" s="80"/>
      <c r="SSW313" s="80"/>
      <c r="SSX313" s="80"/>
      <c r="SSY313" s="80"/>
      <c r="SSZ313" s="80"/>
      <c r="STA313" s="80"/>
      <c r="STB313" s="80"/>
      <c r="STC313" s="80"/>
      <c r="STD313" s="80"/>
      <c r="STE313" s="80"/>
      <c r="STF313" s="80"/>
      <c r="STG313" s="80"/>
      <c r="STH313" s="80"/>
      <c r="STI313" s="80"/>
      <c r="STJ313" s="80"/>
      <c r="STK313" s="80"/>
      <c r="STL313" s="80"/>
      <c r="STM313" s="80"/>
      <c r="STN313" s="80"/>
      <c r="STO313" s="80"/>
      <c r="STP313" s="80"/>
      <c r="STQ313" s="80"/>
      <c r="STR313" s="80"/>
      <c r="STS313" s="80"/>
      <c r="STT313" s="80"/>
      <c r="STU313" s="80"/>
      <c r="STV313" s="80"/>
      <c r="STW313" s="80"/>
      <c r="STX313" s="80"/>
      <c r="STY313" s="80"/>
      <c r="STZ313" s="80"/>
      <c r="SUA313" s="80"/>
      <c r="SUB313" s="80"/>
      <c r="SUC313" s="80"/>
      <c r="SUD313" s="80"/>
      <c r="SUE313" s="80"/>
      <c r="SUF313" s="80"/>
      <c r="SUG313" s="80"/>
      <c r="SUH313" s="80"/>
      <c r="SUI313" s="80"/>
      <c r="SUJ313" s="80"/>
      <c r="SUK313" s="80"/>
      <c r="SUL313" s="80"/>
      <c r="SUM313" s="80"/>
      <c r="SUN313" s="80"/>
      <c r="SUO313" s="80"/>
      <c r="SUP313" s="80"/>
      <c r="SUQ313" s="80"/>
      <c r="SUR313" s="80"/>
      <c r="SUS313" s="80"/>
      <c r="SUT313" s="80"/>
      <c r="SUU313" s="80"/>
      <c r="SUV313" s="80"/>
      <c r="SUW313" s="80"/>
      <c r="SUX313" s="80"/>
      <c r="SUY313" s="80"/>
      <c r="SUZ313" s="80"/>
      <c r="SVA313" s="80"/>
      <c r="SVB313" s="80"/>
      <c r="SVC313" s="80"/>
      <c r="SVD313" s="80"/>
      <c r="SVE313" s="80"/>
      <c r="SVF313" s="80"/>
      <c r="SVG313" s="80"/>
      <c r="SVH313" s="80"/>
      <c r="SVI313" s="80"/>
      <c r="SVJ313" s="80"/>
      <c r="SVK313" s="80"/>
      <c r="SVL313" s="80"/>
      <c r="SVM313" s="80"/>
      <c r="SVN313" s="80"/>
      <c r="SVO313" s="80"/>
      <c r="SVP313" s="80"/>
      <c r="SVQ313" s="80"/>
      <c r="SVR313" s="80"/>
      <c r="SVS313" s="80"/>
      <c r="SVT313" s="80"/>
      <c r="SVU313" s="80"/>
      <c r="SVV313" s="80"/>
      <c r="SVW313" s="80"/>
      <c r="SVX313" s="80"/>
      <c r="SVY313" s="80"/>
      <c r="SVZ313" s="80"/>
      <c r="SWA313" s="80"/>
      <c r="SWB313" s="80"/>
      <c r="SWC313" s="80"/>
      <c r="SWD313" s="80"/>
      <c r="SWE313" s="80"/>
      <c r="SWF313" s="80"/>
      <c r="SWG313" s="80"/>
      <c r="SWH313" s="80"/>
      <c r="SWI313" s="80"/>
      <c r="SWJ313" s="80"/>
      <c r="SWK313" s="80"/>
      <c r="SWL313" s="80"/>
      <c r="SWM313" s="80"/>
      <c r="SWN313" s="80"/>
      <c r="SWO313" s="80"/>
      <c r="SWP313" s="80"/>
      <c r="SWQ313" s="80"/>
      <c r="SWR313" s="80"/>
      <c r="SWS313" s="80"/>
      <c r="SWT313" s="80"/>
      <c r="SWU313" s="80"/>
      <c r="SWV313" s="80"/>
      <c r="SWW313" s="80"/>
      <c r="SWX313" s="80"/>
      <c r="SWY313" s="80"/>
      <c r="SWZ313" s="80"/>
      <c r="SXA313" s="80"/>
      <c r="SXB313" s="80"/>
      <c r="SXC313" s="80"/>
      <c r="SXD313" s="80"/>
      <c r="SXE313" s="80"/>
      <c r="SXF313" s="80"/>
      <c r="SXG313" s="80"/>
      <c r="SXH313" s="80"/>
      <c r="SXI313" s="80"/>
      <c r="SXJ313" s="80"/>
      <c r="SXK313" s="80"/>
      <c r="SXL313" s="80"/>
      <c r="SXM313" s="80"/>
      <c r="SXN313" s="80"/>
      <c r="SXO313" s="80"/>
      <c r="SXP313" s="80"/>
      <c r="SXQ313" s="80"/>
      <c r="SXR313" s="80"/>
      <c r="SXS313" s="80"/>
      <c r="SXT313" s="80"/>
      <c r="SXU313" s="80"/>
      <c r="SXV313" s="80"/>
      <c r="SXW313" s="80"/>
      <c r="SXX313" s="80"/>
      <c r="SXY313" s="80"/>
      <c r="SXZ313" s="80"/>
      <c r="SYA313" s="80"/>
      <c r="SYB313" s="80"/>
      <c r="SYC313" s="80"/>
      <c r="SYD313" s="80"/>
      <c r="SYE313" s="80"/>
      <c r="SYF313" s="80"/>
      <c r="SYG313" s="80"/>
      <c r="SYH313" s="80"/>
      <c r="SYI313" s="80"/>
      <c r="SYJ313" s="80"/>
      <c r="SYK313" s="80"/>
      <c r="SYL313" s="80"/>
      <c r="SYM313" s="80"/>
      <c r="SYN313" s="80"/>
      <c r="SYO313" s="80"/>
      <c r="SYP313" s="80"/>
      <c r="SYQ313" s="80"/>
      <c r="SYR313" s="80"/>
      <c r="SYS313" s="80"/>
      <c r="SYT313" s="80"/>
      <c r="SYU313" s="80"/>
      <c r="SYV313" s="80"/>
      <c r="SYW313" s="80"/>
      <c r="SYX313" s="80"/>
      <c r="SYY313" s="80"/>
      <c r="SYZ313" s="80"/>
      <c r="SZA313" s="80"/>
      <c r="SZB313" s="80"/>
      <c r="SZC313" s="80"/>
      <c r="SZD313" s="80"/>
      <c r="SZE313" s="80"/>
      <c r="SZF313" s="80"/>
      <c r="SZG313" s="80"/>
      <c r="SZH313" s="80"/>
      <c r="SZI313" s="80"/>
      <c r="SZJ313" s="80"/>
      <c r="SZK313" s="80"/>
      <c r="SZL313" s="80"/>
      <c r="SZM313" s="80"/>
      <c r="SZN313" s="80"/>
      <c r="SZO313" s="80"/>
      <c r="SZP313" s="80"/>
      <c r="SZQ313" s="80"/>
      <c r="SZR313" s="80"/>
      <c r="SZS313" s="80"/>
      <c r="SZT313" s="80"/>
      <c r="SZU313" s="80"/>
      <c r="SZV313" s="80"/>
      <c r="SZW313" s="80"/>
      <c r="SZX313" s="80"/>
      <c r="SZY313" s="80"/>
      <c r="SZZ313" s="80"/>
      <c r="TAA313" s="80"/>
      <c r="TAB313" s="80"/>
      <c r="TAC313" s="80"/>
      <c r="TAD313" s="80"/>
      <c r="TAE313" s="80"/>
      <c r="TAF313" s="80"/>
      <c r="TAG313" s="80"/>
      <c r="TAH313" s="80"/>
      <c r="TAI313" s="80"/>
      <c r="TAJ313" s="80"/>
      <c r="TAK313" s="80"/>
      <c r="TAL313" s="80"/>
      <c r="TAM313" s="80"/>
      <c r="TAN313" s="80"/>
      <c r="TAO313" s="80"/>
      <c r="TAP313" s="80"/>
      <c r="TAQ313" s="80"/>
      <c r="TAR313" s="80"/>
      <c r="TAS313" s="80"/>
      <c r="TAT313" s="80"/>
      <c r="TAU313" s="80"/>
      <c r="TAV313" s="80"/>
      <c r="TAW313" s="80"/>
      <c r="TAX313" s="80"/>
      <c r="TAY313" s="80"/>
      <c r="TAZ313" s="80"/>
      <c r="TBA313" s="80"/>
      <c r="TBB313" s="80"/>
      <c r="TBC313" s="80"/>
      <c r="TBD313" s="80"/>
      <c r="TBE313" s="80"/>
      <c r="TBF313" s="80"/>
      <c r="TBG313" s="80"/>
      <c r="TBH313" s="80"/>
      <c r="TBI313" s="80"/>
      <c r="TBJ313" s="80"/>
      <c r="TBK313" s="80"/>
      <c r="TBL313" s="80"/>
      <c r="TBM313" s="80"/>
      <c r="TBN313" s="80"/>
      <c r="TBO313" s="80"/>
      <c r="TBP313" s="80"/>
      <c r="TBQ313" s="80"/>
      <c r="TBR313" s="80"/>
      <c r="TBS313" s="80"/>
      <c r="TBT313" s="80"/>
      <c r="TBU313" s="80"/>
      <c r="TBV313" s="80"/>
      <c r="TBW313" s="80"/>
      <c r="TBX313" s="80"/>
      <c r="TBY313" s="80"/>
      <c r="TBZ313" s="80"/>
      <c r="TCA313" s="80"/>
      <c r="TCB313" s="80"/>
      <c r="TCC313" s="80"/>
      <c r="TCD313" s="80"/>
      <c r="TCE313" s="80"/>
      <c r="TCF313" s="80"/>
      <c r="TCG313" s="80"/>
      <c r="TCH313" s="80"/>
      <c r="TCI313" s="80"/>
      <c r="TCJ313" s="80"/>
      <c r="TCK313" s="80"/>
      <c r="TCL313" s="80"/>
      <c r="TCM313" s="80"/>
      <c r="TCN313" s="80"/>
      <c r="TCO313" s="80"/>
      <c r="TCP313" s="80"/>
      <c r="TCQ313" s="80"/>
      <c r="TCR313" s="80"/>
      <c r="TCS313" s="80"/>
      <c r="TCT313" s="80"/>
      <c r="TCU313" s="80"/>
      <c r="TCV313" s="80"/>
      <c r="TCW313" s="80"/>
      <c r="TCX313" s="80"/>
      <c r="TCY313" s="80"/>
      <c r="TCZ313" s="80"/>
      <c r="TDA313" s="80"/>
      <c r="TDB313" s="80"/>
      <c r="TDC313" s="80"/>
      <c r="TDD313" s="80"/>
      <c r="TDE313" s="80"/>
      <c r="TDF313" s="80"/>
      <c r="TDG313" s="80"/>
      <c r="TDH313" s="80"/>
      <c r="TDI313" s="80"/>
      <c r="TDJ313" s="80"/>
      <c r="TDK313" s="80"/>
      <c r="TDL313" s="80"/>
      <c r="TDM313" s="80"/>
      <c r="TDN313" s="80"/>
      <c r="TDO313" s="80"/>
      <c r="TDP313" s="80"/>
      <c r="TDQ313" s="80"/>
      <c r="TDR313" s="80"/>
      <c r="TDS313" s="80"/>
      <c r="TDT313" s="80"/>
      <c r="TDU313" s="80"/>
      <c r="TDV313" s="80"/>
      <c r="TDW313" s="80"/>
      <c r="TDX313" s="80"/>
      <c r="TDY313" s="80"/>
      <c r="TDZ313" s="80"/>
      <c r="TEA313" s="80"/>
      <c r="TEB313" s="80"/>
      <c r="TEC313" s="80"/>
      <c r="TED313" s="80"/>
      <c r="TEE313" s="80"/>
      <c r="TEF313" s="80"/>
      <c r="TEG313" s="80"/>
      <c r="TEH313" s="80"/>
      <c r="TEI313" s="80"/>
      <c r="TEJ313" s="80"/>
      <c r="TEK313" s="80"/>
      <c r="TEL313" s="80"/>
      <c r="TEM313" s="80"/>
      <c r="TEN313" s="80"/>
      <c r="TEO313" s="80"/>
      <c r="TEP313" s="80"/>
      <c r="TEQ313" s="80"/>
      <c r="TER313" s="80"/>
      <c r="TES313" s="80"/>
      <c r="TET313" s="80"/>
      <c r="TEU313" s="80"/>
      <c r="TEV313" s="80"/>
      <c r="TEW313" s="80"/>
      <c r="TEX313" s="80"/>
      <c r="TEY313" s="80"/>
      <c r="TEZ313" s="80"/>
      <c r="TFA313" s="80"/>
      <c r="TFB313" s="80"/>
      <c r="TFC313" s="80"/>
      <c r="TFD313" s="80"/>
      <c r="TFE313" s="80"/>
      <c r="TFF313" s="80"/>
      <c r="TFG313" s="80"/>
      <c r="TFH313" s="80"/>
      <c r="TFI313" s="80"/>
      <c r="TFJ313" s="80"/>
      <c r="TFK313" s="80"/>
      <c r="TFL313" s="80"/>
      <c r="TFM313" s="80"/>
      <c r="TFN313" s="80"/>
      <c r="TFO313" s="80"/>
      <c r="TFP313" s="80"/>
      <c r="TFQ313" s="80"/>
      <c r="TFR313" s="80"/>
      <c r="TFS313" s="80"/>
      <c r="TFT313" s="80"/>
      <c r="TFU313" s="80"/>
      <c r="TFV313" s="80"/>
      <c r="TFW313" s="80"/>
      <c r="TFX313" s="80"/>
      <c r="TFY313" s="80"/>
      <c r="TFZ313" s="80"/>
      <c r="TGA313" s="80"/>
      <c r="TGB313" s="80"/>
      <c r="TGC313" s="80"/>
      <c r="TGD313" s="80"/>
      <c r="TGE313" s="80"/>
      <c r="TGF313" s="80"/>
      <c r="TGG313" s="80"/>
      <c r="TGH313" s="80"/>
      <c r="TGI313" s="80"/>
      <c r="TGJ313" s="80"/>
      <c r="TGK313" s="80"/>
      <c r="TGL313" s="80"/>
      <c r="TGM313" s="80"/>
      <c r="TGN313" s="80"/>
      <c r="TGO313" s="80"/>
      <c r="TGP313" s="80"/>
      <c r="TGQ313" s="80"/>
      <c r="TGR313" s="80"/>
      <c r="TGS313" s="80"/>
      <c r="TGT313" s="80"/>
      <c r="TGU313" s="80"/>
      <c r="TGV313" s="80"/>
      <c r="TGW313" s="80"/>
      <c r="TGX313" s="80"/>
      <c r="TGY313" s="80"/>
      <c r="TGZ313" s="80"/>
      <c r="THA313" s="80"/>
      <c r="THB313" s="80"/>
      <c r="THC313" s="80"/>
      <c r="THD313" s="80"/>
      <c r="THE313" s="80"/>
      <c r="THF313" s="80"/>
      <c r="THG313" s="80"/>
      <c r="THH313" s="80"/>
      <c r="THI313" s="80"/>
      <c r="THJ313" s="80"/>
      <c r="THK313" s="80"/>
      <c r="THL313" s="80"/>
      <c r="THM313" s="80"/>
      <c r="THN313" s="80"/>
      <c r="THO313" s="80"/>
      <c r="THP313" s="80"/>
      <c r="THQ313" s="80"/>
      <c r="THR313" s="80"/>
      <c r="THS313" s="80"/>
      <c r="THT313" s="80"/>
      <c r="THU313" s="80"/>
      <c r="THV313" s="80"/>
      <c r="THW313" s="80"/>
      <c r="THX313" s="80"/>
      <c r="THY313" s="80"/>
      <c r="THZ313" s="80"/>
      <c r="TIA313" s="80"/>
      <c r="TIB313" s="80"/>
      <c r="TIC313" s="80"/>
      <c r="TID313" s="80"/>
      <c r="TIE313" s="80"/>
      <c r="TIF313" s="80"/>
      <c r="TIG313" s="80"/>
      <c r="TIH313" s="80"/>
      <c r="TII313" s="80"/>
      <c r="TIJ313" s="80"/>
      <c r="TIK313" s="80"/>
      <c r="TIL313" s="80"/>
      <c r="TIM313" s="80"/>
      <c r="TIN313" s="80"/>
      <c r="TIO313" s="80"/>
      <c r="TIP313" s="80"/>
      <c r="TIQ313" s="80"/>
      <c r="TIR313" s="80"/>
      <c r="TIS313" s="80"/>
      <c r="TIT313" s="80"/>
      <c r="TIU313" s="80"/>
      <c r="TIV313" s="80"/>
      <c r="TIW313" s="80"/>
      <c r="TIX313" s="80"/>
      <c r="TIY313" s="80"/>
      <c r="TIZ313" s="80"/>
      <c r="TJA313" s="80"/>
      <c r="TJB313" s="80"/>
      <c r="TJC313" s="80"/>
      <c r="TJD313" s="80"/>
      <c r="TJE313" s="80"/>
      <c r="TJF313" s="80"/>
      <c r="TJG313" s="80"/>
      <c r="TJH313" s="80"/>
      <c r="TJI313" s="80"/>
      <c r="TJJ313" s="80"/>
      <c r="TJK313" s="80"/>
      <c r="TJL313" s="80"/>
      <c r="TJM313" s="80"/>
      <c r="TJN313" s="80"/>
      <c r="TJO313" s="80"/>
      <c r="TJP313" s="80"/>
      <c r="TJQ313" s="80"/>
      <c r="TJR313" s="80"/>
      <c r="TJS313" s="80"/>
      <c r="TJT313" s="80"/>
      <c r="TJU313" s="80"/>
      <c r="TJV313" s="80"/>
      <c r="TJW313" s="80"/>
      <c r="TJX313" s="80"/>
      <c r="TJY313" s="80"/>
      <c r="TJZ313" s="80"/>
      <c r="TKA313" s="80"/>
      <c r="TKB313" s="80"/>
      <c r="TKC313" s="80"/>
      <c r="TKD313" s="80"/>
      <c r="TKE313" s="80"/>
      <c r="TKF313" s="80"/>
      <c r="TKG313" s="80"/>
      <c r="TKH313" s="80"/>
      <c r="TKI313" s="80"/>
      <c r="TKJ313" s="80"/>
      <c r="TKK313" s="80"/>
      <c r="TKL313" s="80"/>
      <c r="TKM313" s="80"/>
      <c r="TKN313" s="80"/>
      <c r="TKO313" s="80"/>
      <c r="TKP313" s="80"/>
      <c r="TKQ313" s="80"/>
      <c r="TKR313" s="80"/>
      <c r="TKS313" s="80"/>
      <c r="TKT313" s="80"/>
      <c r="TKU313" s="80"/>
      <c r="TKV313" s="80"/>
      <c r="TKW313" s="80"/>
      <c r="TKX313" s="80"/>
      <c r="TKY313" s="80"/>
      <c r="TKZ313" s="80"/>
      <c r="TLA313" s="80"/>
      <c r="TLB313" s="80"/>
      <c r="TLC313" s="80"/>
      <c r="TLD313" s="80"/>
      <c r="TLE313" s="80"/>
      <c r="TLF313" s="80"/>
      <c r="TLG313" s="80"/>
      <c r="TLH313" s="80"/>
      <c r="TLI313" s="80"/>
      <c r="TLJ313" s="80"/>
      <c r="TLK313" s="80"/>
      <c r="TLL313" s="80"/>
      <c r="TLM313" s="80"/>
      <c r="TLN313" s="80"/>
      <c r="TLO313" s="80"/>
      <c r="TLP313" s="80"/>
      <c r="TLQ313" s="80"/>
      <c r="TLR313" s="80"/>
      <c r="TLS313" s="80"/>
      <c r="TLT313" s="80"/>
      <c r="TLU313" s="80"/>
      <c r="TLV313" s="80"/>
      <c r="TLW313" s="80"/>
      <c r="TLX313" s="80"/>
      <c r="TLY313" s="80"/>
      <c r="TLZ313" s="80"/>
      <c r="TMA313" s="80"/>
      <c r="TMB313" s="80"/>
      <c r="TMC313" s="80"/>
      <c r="TMD313" s="80"/>
      <c r="TME313" s="80"/>
      <c r="TMF313" s="80"/>
      <c r="TMG313" s="80"/>
      <c r="TMH313" s="80"/>
      <c r="TMI313" s="80"/>
      <c r="TMJ313" s="80"/>
      <c r="TMK313" s="80"/>
      <c r="TML313" s="80"/>
      <c r="TMM313" s="80"/>
      <c r="TMN313" s="80"/>
      <c r="TMO313" s="80"/>
      <c r="TMP313" s="80"/>
      <c r="TMQ313" s="80"/>
      <c r="TMR313" s="80"/>
      <c r="TMS313" s="80"/>
      <c r="TMT313" s="80"/>
      <c r="TMU313" s="80"/>
      <c r="TMV313" s="80"/>
      <c r="TMW313" s="80"/>
      <c r="TMX313" s="80"/>
      <c r="TMY313" s="80"/>
      <c r="TMZ313" s="80"/>
      <c r="TNA313" s="80"/>
      <c r="TNB313" s="80"/>
      <c r="TNC313" s="80"/>
      <c r="TND313" s="80"/>
      <c r="TNE313" s="80"/>
      <c r="TNF313" s="80"/>
      <c r="TNG313" s="80"/>
      <c r="TNH313" s="80"/>
      <c r="TNI313" s="80"/>
      <c r="TNJ313" s="80"/>
      <c r="TNK313" s="80"/>
      <c r="TNL313" s="80"/>
      <c r="TNM313" s="80"/>
      <c r="TNN313" s="80"/>
      <c r="TNO313" s="80"/>
      <c r="TNP313" s="80"/>
      <c r="TNQ313" s="80"/>
      <c r="TNR313" s="80"/>
      <c r="TNS313" s="80"/>
      <c r="TNT313" s="80"/>
      <c r="TNU313" s="80"/>
      <c r="TNV313" s="80"/>
      <c r="TNW313" s="80"/>
      <c r="TNX313" s="80"/>
      <c r="TNY313" s="80"/>
      <c r="TNZ313" s="80"/>
      <c r="TOA313" s="80"/>
      <c r="TOB313" s="80"/>
      <c r="TOC313" s="80"/>
      <c r="TOD313" s="80"/>
      <c r="TOE313" s="80"/>
      <c r="TOF313" s="80"/>
      <c r="TOG313" s="80"/>
      <c r="TOH313" s="80"/>
      <c r="TOI313" s="80"/>
      <c r="TOJ313" s="80"/>
      <c r="TOK313" s="80"/>
      <c r="TOL313" s="80"/>
      <c r="TOM313" s="80"/>
      <c r="TON313" s="80"/>
      <c r="TOO313" s="80"/>
      <c r="TOP313" s="80"/>
      <c r="TOQ313" s="80"/>
      <c r="TOR313" s="80"/>
      <c r="TOS313" s="80"/>
      <c r="TOT313" s="80"/>
      <c r="TOU313" s="80"/>
      <c r="TOV313" s="80"/>
      <c r="TOW313" s="80"/>
      <c r="TOX313" s="80"/>
      <c r="TOY313" s="80"/>
      <c r="TOZ313" s="80"/>
      <c r="TPA313" s="80"/>
      <c r="TPB313" s="80"/>
      <c r="TPC313" s="80"/>
      <c r="TPD313" s="80"/>
      <c r="TPE313" s="80"/>
      <c r="TPF313" s="80"/>
      <c r="TPG313" s="80"/>
      <c r="TPH313" s="80"/>
      <c r="TPI313" s="80"/>
      <c r="TPJ313" s="80"/>
      <c r="TPK313" s="80"/>
      <c r="TPL313" s="80"/>
      <c r="TPM313" s="80"/>
      <c r="TPN313" s="80"/>
      <c r="TPO313" s="80"/>
      <c r="TPP313" s="80"/>
      <c r="TPQ313" s="80"/>
      <c r="TPR313" s="80"/>
      <c r="TPS313" s="80"/>
      <c r="TPT313" s="80"/>
      <c r="TPU313" s="80"/>
      <c r="TPV313" s="80"/>
      <c r="TPW313" s="80"/>
      <c r="TPX313" s="80"/>
      <c r="TPY313" s="80"/>
      <c r="TPZ313" s="80"/>
      <c r="TQA313" s="80"/>
      <c r="TQB313" s="80"/>
      <c r="TQC313" s="80"/>
      <c r="TQD313" s="80"/>
      <c r="TQE313" s="80"/>
      <c r="TQF313" s="80"/>
      <c r="TQG313" s="80"/>
      <c r="TQH313" s="80"/>
      <c r="TQI313" s="80"/>
      <c r="TQJ313" s="80"/>
      <c r="TQK313" s="80"/>
      <c r="TQL313" s="80"/>
      <c r="TQM313" s="80"/>
      <c r="TQN313" s="80"/>
      <c r="TQO313" s="80"/>
      <c r="TQP313" s="80"/>
      <c r="TQQ313" s="80"/>
      <c r="TQR313" s="80"/>
      <c r="TQS313" s="80"/>
      <c r="TQT313" s="80"/>
      <c r="TQU313" s="80"/>
      <c r="TQV313" s="80"/>
      <c r="TQW313" s="80"/>
      <c r="TQX313" s="80"/>
      <c r="TQY313" s="80"/>
      <c r="TQZ313" s="80"/>
      <c r="TRA313" s="80"/>
      <c r="TRB313" s="80"/>
      <c r="TRC313" s="80"/>
      <c r="TRD313" s="80"/>
      <c r="TRE313" s="80"/>
      <c r="TRF313" s="80"/>
      <c r="TRG313" s="80"/>
      <c r="TRH313" s="80"/>
      <c r="TRI313" s="80"/>
      <c r="TRJ313" s="80"/>
      <c r="TRK313" s="80"/>
      <c r="TRL313" s="80"/>
      <c r="TRM313" s="80"/>
      <c r="TRN313" s="80"/>
      <c r="TRO313" s="80"/>
      <c r="TRP313" s="80"/>
      <c r="TRQ313" s="80"/>
      <c r="TRR313" s="80"/>
      <c r="TRS313" s="80"/>
      <c r="TRT313" s="80"/>
      <c r="TRU313" s="80"/>
      <c r="TRV313" s="80"/>
      <c r="TRW313" s="80"/>
      <c r="TRX313" s="80"/>
      <c r="TRY313" s="80"/>
      <c r="TRZ313" s="80"/>
      <c r="TSA313" s="80"/>
      <c r="TSB313" s="80"/>
      <c r="TSC313" s="80"/>
      <c r="TSD313" s="80"/>
      <c r="TSE313" s="80"/>
      <c r="TSF313" s="80"/>
      <c r="TSG313" s="80"/>
      <c r="TSH313" s="80"/>
      <c r="TSI313" s="80"/>
      <c r="TSJ313" s="80"/>
      <c r="TSK313" s="80"/>
      <c r="TSL313" s="80"/>
      <c r="TSM313" s="80"/>
      <c r="TSN313" s="80"/>
      <c r="TSO313" s="80"/>
      <c r="TSP313" s="80"/>
      <c r="TSQ313" s="80"/>
      <c r="TSR313" s="80"/>
      <c r="TSS313" s="80"/>
      <c r="TST313" s="80"/>
      <c r="TSU313" s="80"/>
      <c r="TSV313" s="80"/>
      <c r="TSW313" s="80"/>
      <c r="TSX313" s="80"/>
      <c r="TSY313" s="80"/>
      <c r="TSZ313" s="80"/>
      <c r="TTA313" s="80"/>
      <c r="TTB313" s="80"/>
      <c r="TTC313" s="80"/>
      <c r="TTD313" s="80"/>
      <c r="TTE313" s="80"/>
      <c r="TTF313" s="80"/>
      <c r="TTG313" s="80"/>
      <c r="TTH313" s="80"/>
      <c r="TTI313" s="80"/>
      <c r="TTJ313" s="80"/>
      <c r="TTK313" s="80"/>
      <c r="TTL313" s="80"/>
      <c r="TTM313" s="80"/>
      <c r="TTN313" s="80"/>
      <c r="TTO313" s="80"/>
      <c r="TTP313" s="80"/>
      <c r="TTQ313" s="80"/>
      <c r="TTR313" s="80"/>
      <c r="TTS313" s="80"/>
      <c r="TTT313" s="80"/>
      <c r="TTU313" s="80"/>
      <c r="TTV313" s="80"/>
      <c r="TTW313" s="80"/>
      <c r="TTX313" s="80"/>
      <c r="TTY313" s="80"/>
      <c r="TTZ313" s="80"/>
      <c r="TUA313" s="80"/>
      <c r="TUB313" s="80"/>
      <c r="TUC313" s="80"/>
      <c r="TUD313" s="80"/>
      <c r="TUE313" s="80"/>
      <c r="TUF313" s="80"/>
      <c r="TUG313" s="80"/>
      <c r="TUH313" s="80"/>
      <c r="TUI313" s="80"/>
      <c r="TUJ313" s="80"/>
      <c r="TUK313" s="80"/>
      <c r="TUL313" s="80"/>
      <c r="TUM313" s="80"/>
      <c r="TUN313" s="80"/>
      <c r="TUO313" s="80"/>
      <c r="TUP313" s="80"/>
      <c r="TUQ313" s="80"/>
      <c r="TUR313" s="80"/>
      <c r="TUS313" s="80"/>
      <c r="TUT313" s="80"/>
      <c r="TUU313" s="80"/>
      <c r="TUV313" s="80"/>
      <c r="TUW313" s="80"/>
      <c r="TUX313" s="80"/>
      <c r="TUY313" s="80"/>
      <c r="TUZ313" s="80"/>
      <c r="TVA313" s="80"/>
      <c r="TVB313" s="80"/>
      <c r="TVC313" s="80"/>
      <c r="TVD313" s="80"/>
      <c r="TVE313" s="80"/>
      <c r="TVF313" s="80"/>
      <c r="TVG313" s="80"/>
      <c r="TVH313" s="80"/>
      <c r="TVI313" s="80"/>
      <c r="TVJ313" s="80"/>
      <c r="TVK313" s="80"/>
      <c r="TVL313" s="80"/>
      <c r="TVM313" s="80"/>
      <c r="TVN313" s="80"/>
      <c r="TVO313" s="80"/>
      <c r="TVP313" s="80"/>
      <c r="TVQ313" s="80"/>
      <c r="TVR313" s="80"/>
      <c r="TVS313" s="80"/>
      <c r="TVT313" s="80"/>
      <c r="TVU313" s="80"/>
      <c r="TVV313" s="80"/>
      <c r="TVW313" s="80"/>
      <c r="TVX313" s="80"/>
      <c r="TVY313" s="80"/>
      <c r="TVZ313" s="80"/>
      <c r="TWA313" s="80"/>
      <c r="TWB313" s="80"/>
      <c r="TWC313" s="80"/>
      <c r="TWD313" s="80"/>
      <c r="TWE313" s="80"/>
      <c r="TWF313" s="80"/>
      <c r="TWG313" s="80"/>
      <c r="TWH313" s="80"/>
      <c r="TWI313" s="80"/>
      <c r="TWJ313" s="80"/>
      <c r="TWK313" s="80"/>
      <c r="TWL313" s="80"/>
      <c r="TWM313" s="80"/>
      <c r="TWN313" s="80"/>
      <c r="TWO313" s="80"/>
      <c r="TWP313" s="80"/>
      <c r="TWQ313" s="80"/>
      <c r="TWR313" s="80"/>
      <c r="TWS313" s="80"/>
      <c r="TWT313" s="80"/>
      <c r="TWU313" s="80"/>
      <c r="TWV313" s="80"/>
      <c r="TWW313" s="80"/>
      <c r="TWX313" s="80"/>
      <c r="TWY313" s="80"/>
      <c r="TWZ313" s="80"/>
      <c r="TXA313" s="80"/>
      <c r="TXB313" s="80"/>
      <c r="TXC313" s="80"/>
      <c r="TXD313" s="80"/>
      <c r="TXE313" s="80"/>
      <c r="TXF313" s="80"/>
      <c r="TXG313" s="80"/>
      <c r="TXH313" s="80"/>
      <c r="TXI313" s="80"/>
      <c r="TXJ313" s="80"/>
      <c r="TXK313" s="80"/>
      <c r="TXL313" s="80"/>
      <c r="TXM313" s="80"/>
      <c r="TXN313" s="80"/>
      <c r="TXO313" s="80"/>
      <c r="TXP313" s="80"/>
      <c r="TXQ313" s="80"/>
      <c r="TXR313" s="80"/>
      <c r="TXS313" s="80"/>
      <c r="TXT313" s="80"/>
      <c r="TXU313" s="80"/>
      <c r="TXV313" s="80"/>
      <c r="TXW313" s="80"/>
      <c r="TXX313" s="80"/>
      <c r="TXY313" s="80"/>
      <c r="TXZ313" s="80"/>
      <c r="TYA313" s="80"/>
      <c r="TYB313" s="80"/>
      <c r="TYC313" s="80"/>
      <c r="TYD313" s="80"/>
      <c r="TYE313" s="80"/>
      <c r="TYF313" s="80"/>
      <c r="TYG313" s="80"/>
      <c r="TYH313" s="80"/>
      <c r="TYI313" s="80"/>
      <c r="TYJ313" s="80"/>
      <c r="TYK313" s="80"/>
      <c r="TYL313" s="80"/>
      <c r="TYM313" s="80"/>
      <c r="TYN313" s="80"/>
      <c r="TYO313" s="80"/>
      <c r="TYP313" s="80"/>
      <c r="TYQ313" s="80"/>
      <c r="TYR313" s="80"/>
      <c r="TYS313" s="80"/>
      <c r="TYT313" s="80"/>
      <c r="TYU313" s="80"/>
      <c r="TYV313" s="80"/>
      <c r="TYW313" s="80"/>
      <c r="TYX313" s="80"/>
      <c r="TYY313" s="80"/>
      <c r="TYZ313" s="80"/>
      <c r="TZA313" s="80"/>
      <c r="TZB313" s="80"/>
      <c r="TZC313" s="80"/>
      <c r="TZD313" s="80"/>
      <c r="TZE313" s="80"/>
      <c r="TZF313" s="80"/>
      <c r="TZG313" s="80"/>
      <c r="TZH313" s="80"/>
      <c r="TZI313" s="80"/>
      <c r="TZJ313" s="80"/>
      <c r="TZK313" s="80"/>
      <c r="TZL313" s="80"/>
      <c r="TZM313" s="80"/>
      <c r="TZN313" s="80"/>
      <c r="TZO313" s="80"/>
      <c r="TZP313" s="80"/>
      <c r="TZQ313" s="80"/>
      <c r="TZR313" s="80"/>
      <c r="TZS313" s="80"/>
      <c r="TZT313" s="80"/>
      <c r="TZU313" s="80"/>
      <c r="TZV313" s="80"/>
      <c r="TZW313" s="80"/>
      <c r="TZX313" s="80"/>
      <c r="TZY313" s="80"/>
      <c r="TZZ313" s="80"/>
      <c r="UAA313" s="80"/>
      <c r="UAB313" s="80"/>
      <c r="UAC313" s="80"/>
      <c r="UAD313" s="80"/>
      <c r="UAE313" s="80"/>
      <c r="UAF313" s="80"/>
      <c r="UAG313" s="80"/>
      <c r="UAH313" s="80"/>
      <c r="UAI313" s="80"/>
      <c r="UAJ313" s="80"/>
      <c r="UAK313" s="80"/>
      <c r="UAL313" s="80"/>
      <c r="UAM313" s="80"/>
      <c r="UAN313" s="80"/>
      <c r="UAO313" s="80"/>
      <c r="UAP313" s="80"/>
      <c r="UAQ313" s="80"/>
      <c r="UAR313" s="80"/>
      <c r="UAS313" s="80"/>
      <c r="UAT313" s="80"/>
      <c r="UAU313" s="80"/>
      <c r="UAV313" s="80"/>
      <c r="UAW313" s="80"/>
      <c r="UAX313" s="80"/>
      <c r="UAY313" s="80"/>
      <c r="UAZ313" s="80"/>
      <c r="UBA313" s="80"/>
      <c r="UBB313" s="80"/>
      <c r="UBC313" s="80"/>
      <c r="UBD313" s="80"/>
      <c r="UBE313" s="80"/>
      <c r="UBF313" s="80"/>
      <c r="UBG313" s="80"/>
      <c r="UBH313" s="80"/>
      <c r="UBI313" s="80"/>
      <c r="UBJ313" s="80"/>
      <c r="UBK313" s="80"/>
      <c r="UBL313" s="80"/>
      <c r="UBM313" s="80"/>
      <c r="UBN313" s="80"/>
      <c r="UBO313" s="80"/>
      <c r="UBP313" s="80"/>
      <c r="UBQ313" s="80"/>
      <c r="UBR313" s="80"/>
      <c r="UBS313" s="80"/>
      <c r="UBT313" s="80"/>
      <c r="UBU313" s="80"/>
      <c r="UBV313" s="80"/>
      <c r="UBW313" s="80"/>
      <c r="UBX313" s="80"/>
      <c r="UBY313" s="80"/>
      <c r="UBZ313" s="80"/>
      <c r="UCA313" s="80"/>
      <c r="UCB313" s="80"/>
      <c r="UCC313" s="80"/>
      <c r="UCD313" s="80"/>
      <c r="UCE313" s="80"/>
      <c r="UCF313" s="80"/>
      <c r="UCG313" s="80"/>
      <c r="UCH313" s="80"/>
      <c r="UCI313" s="80"/>
      <c r="UCJ313" s="80"/>
      <c r="UCK313" s="80"/>
      <c r="UCL313" s="80"/>
      <c r="UCM313" s="80"/>
      <c r="UCN313" s="80"/>
      <c r="UCO313" s="80"/>
      <c r="UCP313" s="80"/>
      <c r="UCQ313" s="80"/>
      <c r="UCR313" s="80"/>
      <c r="UCS313" s="80"/>
      <c r="UCT313" s="80"/>
      <c r="UCU313" s="80"/>
      <c r="UCV313" s="80"/>
      <c r="UCW313" s="80"/>
      <c r="UCX313" s="80"/>
      <c r="UCY313" s="80"/>
      <c r="UCZ313" s="80"/>
      <c r="UDA313" s="80"/>
      <c r="UDB313" s="80"/>
      <c r="UDC313" s="80"/>
      <c r="UDD313" s="80"/>
      <c r="UDE313" s="80"/>
      <c r="UDF313" s="80"/>
      <c r="UDG313" s="80"/>
      <c r="UDH313" s="80"/>
      <c r="UDI313" s="80"/>
      <c r="UDJ313" s="80"/>
      <c r="UDK313" s="80"/>
      <c r="UDL313" s="80"/>
      <c r="UDM313" s="80"/>
      <c r="UDN313" s="80"/>
      <c r="UDO313" s="80"/>
      <c r="UDP313" s="80"/>
      <c r="UDQ313" s="80"/>
      <c r="UDR313" s="80"/>
      <c r="UDS313" s="80"/>
      <c r="UDT313" s="80"/>
      <c r="UDU313" s="80"/>
      <c r="UDV313" s="80"/>
      <c r="UDW313" s="80"/>
      <c r="UDX313" s="80"/>
      <c r="UDY313" s="80"/>
      <c r="UDZ313" s="80"/>
      <c r="UEA313" s="80"/>
      <c r="UEB313" s="80"/>
      <c r="UEC313" s="80"/>
      <c r="UED313" s="80"/>
      <c r="UEE313" s="80"/>
      <c r="UEF313" s="80"/>
      <c r="UEG313" s="80"/>
      <c r="UEH313" s="80"/>
      <c r="UEI313" s="80"/>
      <c r="UEJ313" s="80"/>
      <c r="UEK313" s="80"/>
      <c r="UEL313" s="80"/>
      <c r="UEM313" s="80"/>
      <c r="UEN313" s="80"/>
      <c r="UEO313" s="80"/>
      <c r="UEP313" s="80"/>
      <c r="UEQ313" s="80"/>
      <c r="UER313" s="80"/>
      <c r="UES313" s="80"/>
      <c r="UET313" s="80"/>
      <c r="UEU313" s="80"/>
      <c r="UEV313" s="80"/>
      <c r="UEW313" s="80"/>
      <c r="UEX313" s="80"/>
      <c r="UEY313" s="80"/>
      <c r="UEZ313" s="80"/>
      <c r="UFA313" s="80"/>
      <c r="UFB313" s="80"/>
      <c r="UFC313" s="80"/>
      <c r="UFD313" s="80"/>
      <c r="UFE313" s="80"/>
      <c r="UFF313" s="80"/>
      <c r="UFG313" s="80"/>
      <c r="UFH313" s="80"/>
      <c r="UFI313" s="80"/>
      <c r="UFJ313" s="80"/>
      <c r="UFK313" s="80"/>
      <c r="UFL313" s="80"/>
      <c r="UFM313" s="80"/>
      <c r="UFN313" s="80"/>
      <c r="UFO313" s="80"/>
      <c r="UFP313" s="80"/>
      <c r="UFQ313" s="80"/>
      <c r="UFR313" s="80"/>
      <c r="UFS313" s="80"/>
      <c r="UFT313" s="80"/>
      <c r="UFU313" s="80"/>
      <c r="UFV313" s="80"/>
      <c r="UFW313" s="80"/>
      <c r="UFX313" s="80"/>
      <c r="UFY313" s="80"/>
      <c r="UFZ313" s="80"/>
      <c r="UGA313" s="80"/>
      <c r="UGB313" s="80"/>
      <c r="UGC313" s="80"/>
      <c r="UGD313" s="80"/>
      <c r="UGE313" s="80"/>
      <c r="UGF313" s="80"/>
      <c r="UGG313" s="80"/>
      <c r="UGH313" s="80"/>
      <c r="UGI313" s="80"/>
      <c r="UGJ313" s="80"/>
      <c r="UGK313" s="80"/>
      <c r="UGL313" s="80"/>
      <c r="UGM313" s="80"/>
      <c r="UGN313" s="80"/>
      <c r="UGO313" s="80"/>
      <c r="UGP313" s="80"/>
      <c r="UGQ313" s="80"/>
      <c r="UGR313" s="80"/>
      <c r="UGS313" s="80"/>
      <c r="UGT313" s="80"/>
      <c r="UGU313" s="80"/>
      <c r="UGV313" s="80"/>
      <c r="UGW313" s="80"/>
      <c r="UGX313" s="80"/>
      <c r="UGY313" s="80"/>
      <c r="UGZ313" s="80"/>
      <c r="UHA313" s="80"/>
      <c r="UHB313" s="80"/>
      <c r="UHC313" s="80"/>
      <c r="UHD313" s="80"/>
      <c r="UHE313" s="80"/>
      <c r="UHF313" s="80"/>
      <c r="UHG313" s="80"/>
      <c r="UHH313" s="80"/>
      <c r="UHI313" s="80"/>
      <c r="UHJ313" s="80"/>
      <c r="UHK313" s="80"/>
      <c r="UHL313" s="80"/>
      <c r="UHM313" s="80"/>
      <c r="UHN313" s="80"/>
      <c r="UHO313" s="80"/>
      <c r="UHP313" s="80"/>
      <c r="UHQ313" s="80"/>
      <c r="UHR313" s="80"/>
      <c r="UHS313" s="80"/>
      <c r="UHT313" s="80"/>
      <c r="UHU313" s="80"/>
      <c r="UHV313" s="80"/>
      <c r="UHW313" s="80"/>
      <c r="UHX313" s="80"/>
      <c r="UHY313" s="80"/>
      <c r="UHZ313" s="80"/>
      <c r="UIA313" s="80"/>
      <c r="UIB313" s="80"/>
      <c r="UIC313" s="80"/>
      <c r="UID313" s="80"/>
      <c r="UIE313" s="80"/>
      <c r="UIF313" s="80"/>
      <c r="UIG313" s="80"/>
      <c r="UIH313" s="80"/>
      <c r="UII313" s="80"/>
      <c r="UIJ313" s="80"/>
      <c r="UIK313" s="80"/>
      <c r="UIL313" s="80"/>
      <c r="UIM313" s="80"/>
      <c r="UIN313" s="80"/>
      <c r="UIO313" s="80"/>
      <c r="UIP313" s="80"/>
      <c r="UIQ313" s="80"/>
      <c r="UIR313" s="80"/>
      <c r="UIS313" s="80"/>
      <c r="UIT313" s="80"/>
      <c r="UIU313" s="80"/>
      <c r="UIV313" s="80"/>
      <c r="UIW313" s="80"/>
      <c r="UIX313" s="80"/>
      <c r="UIY313" s="80"/>
      <c r="UIZ313" s="80"/>
      <c r="UJA313" s="80"/>
      <c r="UJB313" s="80"/>
      <c r="UJC313" s="80"/>
      <c r="UJD313" s="80"/>
      <c r="UJE313" s="80"/>
      <c r="UJF313" s="80"/>
      <c r="UJG313" s="80"/>
      <c r="UJH313" s="80"/>
      <c r="UJI313" s="80"/>
      <c r="UJJ313" s="80"/>
      <c r="UJK313" s="80"/>
      <c r="UJL313" s="80"/>
      <c r="UJM313" s="80"/>
      <c r="UJN313" s="80"/>
      <c r="UJO313" s="80"/>
      <c r="UJP313" s="80"/>
      <c r="UJQ313" s="80"/>
      <c r="UJR313" s="80"/>
      <c r="UJS313" s="80"/>
      <c r="UJT313" s="80"/>
      <c r="UJU313" s="80"/>
      <c r="UJV313" s="80"/>
      <c r="UJW313" s="80"/>
      <c r="UJX313" s="80"/>
      <c r="UJY313" s="80"/>
      <c r="UJZ313" s="80"/>
      <c r="UKA313" s="80"/>
      <c r="UKB313" s="80"/>
      <c r="UKC313" s="80"/>
      <c r="UKD313" s="80"/>
      <c r="UKE313" s="80"/>
      <c r="UKF313" s="80"/>
      <c r="UKG313" s="80"/>
      <c r="UKH313" s="80"/>
      <c r="UKI313" s="80"/>
      <c r="UKJ313" s="80"/>
      <c r="UKK313" s="80"/>
      <c r="UKL313" s="80"/>
      <c r="UKM313" s="80"/>
      <c r="UKN313" s="80"/>
      <c r="UKO313" s="80"/>
      <c r="UKP313" s="80"/>
      <c r="UKQ313" s="80"/>
      <c r="UKR313" s="80"/>
      <c r="UKS313" s="80"/>
      <c r="UKT313" s="80"/>
      <c r="UKU313" s="80"/>
      <c r="UKV313" s="80"/>
      <c r="UKW313" s="80"/>
      <c r="UKX313" s="80"/>
      <c r="UKY313" s="80"/>
      <c r="UKZ313" s="80"/>
      <c r="ULA313" s="80"/>
      <c r="ULB313" s="80"/>
      <c r="ULC313" s="80"/>
      <c r="ULD313" s="80"/>
      <c r="ULE313" s="80"/>
      <c r="ULF313" s="80"/>
      <c r="ULG313" s="80"/>
      <c r="ULH313" s="80"/>
      <c r="ULI313" s="80"/>
      <c r="ULJ313" s="80"/>
      <c r="ULK313" s="80"/>
      <c r="ULL313" s="80"/>
      <c r="ULM313" s="80"/>
      <c r="ULN313" s="80"/>
      <c r="ULO313" s="80"/>
      <c r="ULP313" s="80"/>
      <c r="ULQ313" s="80"/>
      <c r="ULR313" s="80"/>
      <c r="ULS313" s="80"/>
      <c r="ULT313" s="80"/>
      <c r="ULU313" s="80"/>
      <c r="ULV313" s="80"/>
      <c r="ULW313" s="80"/>
      <c r="ULX313" s="80"/>
      <c r="ULY313" s="80"/>
      <c r="ULZ313" s="80"/>
      <c r="UMA313" s="80"/>
      <c r="UMB313" s="80"/>
      <c r="UMC313" s="80"/>
      <c r="UMD313" s="80"/>
      <c r="UME313" s="80"/>
      <c r="UMF313" s="80"/>
      <c r="UMG313" s="80"/>
      <c r="UMH313" s="80"/>
      <c r="UMI313" s="80"/>
      <c r="UMJ313" s="80"/>
      <c r="UMK313" s="80"/>
      <c r="UML313" s="80"/>
      <c r="UMM313" s="80"/>
      <c r="UMN313" s="80"/>
      <c r="UMO313" s="80"/>
      <c r="UMP313" s="80"/>
      <c r="UMQ313" s="80"/>
      <c r="UMR313" s="80"/>
      <c r="UMS313" s="80"/>
      <c r="UMT313" s="80"/>
      <c r="UMU313" s="80"/>
      <c r="UMV313" s="80"/>
      <c r="UMW313" s="80"/>
      <c r="UMX313" s="80"/>
      <c r="UMY313" s="80"/>
      <c r="UMZ313" s="80"/>
      <c r="UNA313" s="80"/>
      <c r="UNB313" s="80"/>
      <c r="UNC313" s="80"/>
      <c r="UND313" s="80"/>
      <c r="UNE313" s="80"/>
      <c r="UNF313" s="80"/>
      <c r="UNG313" s="80"/>
      <c r="UNH313" s="80"/>
      <c r="UNI313" s="80"/>
      <c r="UNJ313" s="80"/>
      <c r="UNK313" s="80"/>
      <c r="UNL313" s="80"/>
      <c r="UNM313" s="80"/>
      <c r="UNN313" s="80"/>
      <c r="UNO313" s="80"/>
      <c r="UNP313" s="80"/>
      <c r="UNQ313" s="80"/>
      <c r="UNR313" s="80"/>
      <c r="UNS313" s="80"/>
      <c r="UNT313" s="80"/>
      <c r="UNU313" s="80"/>
      <c r="UNV313" s="80"/>
      <c r="UNW313" s="80"/>
      <c r="UNX313" s="80"/>
      <c r="UNY313" s="80"/>
      <c r="UNZ313" s="80"/>
      <c r="UOA313" s="80"/>
      <c r="UOB313" s="80"/>
      <c r="UOC313" s="80"/>
      <c r="UOD313" s="80"/>
      <c r="UOE313" s="80"/>
      <c r="UOF313" s="80"/>
      <c r="UOG313" s="80"/>
      <c r="UOH313" s="80"/>
      <c r="UOI313" s="80"/>
      <c r="UOJ313" s="80"/>
      <c r="UOK313" s="80"/>
      <c r="UOL313" s="80"/>
      <c r="UOM313" s="80"/>
      <c r="UON313" s="80"/>
      <c r="UOO313" s="80"/>
      <c r="UOP313" s="80"/>
      <c r="UOQ313" s="80"/>
      <c r="UOR313" s="80"/>
      <c r="UOS313" s="80"/>
      <c r="UOT313" s="80"/>
      <c r="UOU313" s="80"/>
      <c r="UOV313" s="80"/>
      <c r="UOW313" s="80"/>
      <c r="UOX313" s="80"/>
      <c r="UOY313" s="80"/>
      <c r="UOZ313" s="80"/>
      <c r="UPA313" s="80"/>
      <c r="UPB313" s="80"/>
      <c r="UPC313" s="80"/>
      <c r="UPD313" s="80"/>
      <c r="UPE313" s="80"/>
      <c r="UPF313" s="80"/>
      <c r="UPG313" s="80"/>
      <c r="UPH313" s="80"/>
      <c r="UPI313" s="80"/>
      <c r="UPJ313" s="80"/>
      <c r="UPK313" s="80"/>
      <c r="UPL313" s="80"/>
      <c r="UPM313" s="80"/>
      <c r="UPN313" s="80"/>
      <c r="UPO313" s="80"/>
      <c r="UPP313" s="80"/>
      <c r="UPQ313" s="80"/>
      <c r="UPR313" s="80"/>
      <c r="UPS313" s="80"/>
      <c r="UPT313" s="80"/>
      <c r="UPU313" s="80"/>
      <c r="UPV313" s="80"/>
      <c r="UPW313" s="80"/>
      <c r="UPX313" s="80"/>
      <c r="UPY313" s="80"/>
      <c r="UPZ313" s="80"/>
      <c r="UQA313" s="80"/>
      <c r="UQB313" s="80"/>
      <c r="UQC313" s="80"/>
      <c r="UQD313" s="80"/>
      <c r="UQE313" s="80"/>
      <c r="UQF313" s="80"/>
      <c r="UQG313" s="80"/>
      <c r="UQH313" s="80"/>
      <c r="UQI313" s="80"/>
      <c r="UQJ313" s="80"/>
      <c r="UQK313" s="80"/>
      <c r="UQL313" s="80"/>
      <c r="UQM313" s="80"/>
      <c r="UQN313" s="80"/>
      <c r="UQO313" s="80"/>
      <c r="UQP313" s="80"/>
      <c r="UQQ313" s="80"/>
      <c r="UQR313" s="80"/>
      <c r="UQS313" s="80"/>
      <c r="UQT313" s="80"/>
      <c r="UQU313" s="80"/>
      <c r="UQV313" s="80"/>
      <c r="UQW313" s="80"/>
      <c r="UQX313" s="80"/>
      <c r="UQY313" s="80"/>
      <c r="UQZ313" s="80"/>
      <c r="URA313" s="80"/>
      <c r="URB313" s="80"/>
      <c r="URC313" s="80"/>
      <c r="URD313" s="80"/>
      <c r="URE313" s="80"/>
      <c r="URF313" s="80"/>
      <c r="URG313" s="80"/>
      <c r="URH313" s="80"/>
      <c r="URI313" s="80"/>
      <c r="URJ313" s="80"/>
      <c r="URK313" s="80"/>
      <c r="URL313" s="80"/>
      <c r="URM313" s="80"/>
      <c r="URN313" s="80"/>
      <c r="URO313" s="80"/>
      <c r="URP313" s="80"/>
      <c r="URQ313" s="80"/>
      <c r="URR313" s="80"/>
      <c r="URS313" s="80"/>
      <c r="URT313" s="80"/>
      <c r="URU313" s="80"/>
      <c r="URV313" s="80"/>
      <c r="URW313" s="80"/>
      <c r="URX313" s="80"/>
      <c r="URY313" s="80"/>
      <c r="URZ313" s="80"/>
      <c r="USA313" s="80"/>
      <c r="USB313" s="80"/>
      <c r="USC313" s="80"/>
      <c r="USD313" s="80"/>
      <c r="USE313" s="80"/>
      <c r="USF313" s="80"/>
      <c r="USG313" s="80"/>
      <c r="USH313" s="80"/>
      <c r="USI313" s="80"/>
      <c r="USJ313" s="80"/>
      <c r="USK313" s="80"/>
      <c r="USL313" s="80"/>
      <c r="USM313" s="80"/>
      <c r="USN313" s="80"/>
      <c r="USO313" s="80"/>
      <c r="USP313" s="80"/>
      <c r="USQ313" s="80"/>
      <c r="USR313" s="80"/>
      <c r="USS313" s="80"/>
      <c r="UST313" s="80"/>
      <c r="USU313" s="80"/>
      <c r="USV313" s="80"/>
      <c r="USW313" s="80"/>
      <c r="USX313" s="80"/>
      <c r="USY313" s="80"/>
      <c r="USZ313" s="80"/>
      <c r="UTA313" s="80"/>
      <c r="UTB313" s="80"/>
      <c r="UTC313" s="80"/>
      <c r="UTD313" s="80"/>
      <c r="UTE313" s="80"/>
      <c r="UTF313" s="80"/>
      <c r="UTG313" s="80"/>
      <c r="UTH313" s="80"/>
      <c r="UTI313" s="80"/>
      <c r="UTJ313" s="80"/>
      <c r="UTK313" s="80"/>
      <c r="UTL313" s="80"/>
      <c r="UTM313" s="80"/>
      <c r="UTN313" s="80"/>
      <c r="UTO313" s="80"/>
      <c r="UTP313" s="80"/>
      <c r="UTQ313" s="80"/>
      <c r="UTR313" s="80"/>
      <c r="UTS313" s="80"/>
      <c r="UTT313" s="80"/>
      <c r="UTU313" s="80"/>
      <c r="UTV313" s="80"/>
      <c r="UTW313" s="80"/>
      <c r="UTX313" s="80"/>
      <c r="UTY313" s="80"/>
      <c r="UTZ313" s="80"/>
      <c r="UUA313" s="80"/>
      <c r="UUB313" s="80"/>
      <c r="UUC313" s="80"/>
      <c r="UUD313" s="80"/>
      <c r="UUE313" s="80"/>
      <c r="UUF313" s="80"/>
      <c r="UUG313" s="80"/>
      <c r="UUH313" s="80"/>
      <c r="UUI313" s="80"/>
      <c r="UUJ313" s="80"/>
      <c r="UUK313" s="80"/>
      <c r="UUL313" s="80"/>
      <c r="UUM313" s="80"/>
      <c r="UUN313" s="80"/>
      <c r="UUO313" s="80"/>
      <c r="UUP313" s="80"/>
      <c r="UUQ313" s="80"/>
      <c r="UUR313" s="80"/>
      <c r="UUS313" s="80"/>
      <c r="UUT313" s="80"/>
      <c r="UUU313" s="80"/>
      <c r="UUV313" s="80"/>
      <c r="UUW313" s="80"/>
      <c r="UUX313" s="80"/>
      <c r="UUY313" s="80"/>
      <c r="UUZ313" s="80"/>
      <c r="UVA313" s="80"/>
      <c r="UVB313" s="80"/>
      <c r="UVC313" s="80"/>
      <c r="UVD313" s="80"/>
      <c r="UVE313" s="80"/>
      <c r="UVF313" s="80"/>
      <c r="UVG313" s="80"/>
      <c r="UVH313" s="80"/>
      <c r="UVI313" s="80"/>
      <c r="UVJ313" s="80"/>
      <c r="UVK313" s="80"/>
      <c r="UVL313" s="80"/>
      <c r="UVM313" s="80"/>
      <c r="UVN313" s="80"/>
      <c r="UVO313" s="80"/>
      <c r="UVP313" s="80"/>
      <c r="UVQ313" s="80"/>
      <c r="UVR313" s="80"/>
      <c r="UVS313" s="80"/>
      <c r="UVT313" s="80"/>
      <c r="UVU313" s="80"/>
      <c r="UVV313" s="80"/>
      <c r="UVW313" s="80"/>
      <c r="UVX313" s="80"/>
      <c r="UVY313" s="80"/>
      <c r="UVZ313" s="80"/>
      <c r="UWA313" s="80"/>
      <c r="UWB313" s="80"/>
      <c r="UWC313" s="80"/>
      <c r="UWD313" s="80"/>
      <c r="UWE313" s="80"/>
      <c r="UWF313" s="80"/>
      <c r="UWG313" s="80"/>
      <c r="UWH313" s="80"/>
      <c r="UWI313" s="80"/>
      <c r="UWJ313" s="80"/>
      <c r="UWK313" s="80"/>
      <c r="UWL313" s="80"/>
      <c r="UWM313" s="80"/>
      <c r="UWN313" s="80"/>
      <c r="UWO313" s="80"/>
      <c r="UWP313" s="80"/>
      <c r="UWQ313" s="80"/>
      <c r="UWR313" s="80"/>
      <c r="UWS313" s="80"/>
      <c r="UWT313" s="80"/>
      <c r="UWU313" s="80"/>
      <c r="UWV313" s="80"/>
      <c r="UWW313" s="80"/>
      <c r="UWX313" s="80"/>
      <c r="UWY313" s="80"/>
      <c r="UWZ313" s="80"/>
      <c r="UXA313" s="80"/>
      <c r="UXB313" s="80"/>
      <c r="UXC313" s="80"/>
      <c r="UXD313" s="80"/>
      <c r="UXE313" s="80"/>
      <c r="UXF313" s="80"/>
      <c r="UXG313" s="80"/>
      <c r="UXH313" s="80"/>
      <c r="UXI313" s="80"/>
      <c r="UXJ313" s="80"/>
      <c r="UXK313" s="80"/>
      <c r="UXL313" s="80"/>
      <c r="UXM313" s="80"/>
      <c r="UXN313" s="80"/>
      <c r="UXO313" s="80"/>
      <c r="UXP313" s="80"/>
      <c r="UXQ313" s="80"/>
      <c r="UXR313" s="80"/>
      <c r="UXS313" s="80"/>
      <c r="UXT313" s="80"/>
      <c r="UXU313" s="80"/>
      <c r="UXV313" s="80"/>
      <c r="UXW313" s="80"/>
      <c r="UXX313" s="80"/>
      <c r="UXY313" s="80"/>
      <c r="UXZ313" s="80"/>
      <c r="UYA313" s="80"/>
      <c r="UYB313" s="80"/>
      <c r="UYC313" s="80"/>
      <c r="UYD313" s="80"/>
      <c r="UYE313" s="80"/>
      <c r="UYF313" s="80"/>
      <c r="UYG313" s="80"/>
      <c r="UYH313" s="80"/>
      <c r="UYI313" s="80"/>
      <c r="UYJ313" s="80"/>
      <c r="UYK313" s="80"/>
      <c r="UYL313" s="80"/>
      <c r="UYM313" s="80"/>
      <c r="UYN313" s="80"/>
      <c r="UYO313" s="80"/>
      <c r="UYP313" s="80"/>
      <c r="UYQ313" s="80"/>
      <c r="UYR313" s="80"/>
      <c r="UYS313" s="80"/>
      <c r="UYT313" s="80"/>
      <c r="UYU313" s="80"/>
      <c r="UYV313" s="80"/>
      <c r="UYW313" s="80"/>
      <c r="UYX313" s="80"/>
      <c r="UYY313" s="80"/>
      <c r="UYZ313" s="80"/>
      <c r="UZA313" s="80"/>
      <c r="UZB313" s="80"/>
      <c r="UZC313" s="80"/>
      <c r="UZD313" s="80"/>
      <c r="UZE313" s="80"/>
      <c r="UZF313" s="80"/>
      <c r="UZG313" s="80"/>
      <c r="UZH313" s="80"/>
      <c r="UZI313" s="80"/>
      <c r="UZJ313" s="80"/>
      <c r="UZK313" s="80"/>
      <c r="UZL313" s="80"/>
      <c r="UZM313" s="80"/>
      <c r="UZN313" s="80"/>
      <c r="UZO313" s="80"/>
      <c r="UZP313" s="80"/>
      <c r="UZQ313" s="80"/>
      <c r="UZR313" s="80"/>
      <c r="UZS313" s="80"/>
      <c r="UZT313" s="80"/>
      <c r="UZU313" s="80"/>
      <c r="UZV313" s="80"/>
      <c r="UZW313" s="80"/>
      <c r="UZX313" s="80"/>
      <c r="UZY313" s="80"/>
      <c r="UZZ313" s="80"/>
      <c r="VAA313" s="80"/>
      <c r="VAB313" s="80"/>
      <c r="VAC313" s="80"/>
      <c r="VAD313" s="80"/>
      <c r="VAE313" s="80"/>
      <c r="VAF313" s="80"/>
      <c r="VAG313" s="80"/>
      <c r="VAH313" s="80"/>
      <c r="VAI313" s="80"/>
      <c r="VAJ313" s="80"/>
      <c r="VAK313" s="80"/>
      <c r="VAL313" s="80"/>
      <c r="VAM313" s="80"/>
      <c r="VAN313" s="80"/>
      <c r="VAO313" s="80"/>
      <c r="VAP313" s="80"/>
      <c r="VAQ313" s="80"/>
      <c r="VAR313" s="80"/>
      <c r="VAS313" s="80"/>
      <c r="VAT313" s="80"/>
      <c r="VAU313" s="80"/>
      <c r="VAV313" s="80"/>
      <c r="VAW313" s="80"/>
      <c r="VAX313" s="80"/>
      <c r="VAY313" s="80"/>
      <c r="VAZ313" s="80"/>
      <c r="VBA313" s="80"/>
      <c r="VBB313" s="80"/>
      <c r="VBC313" s="80"/>
      <c r="VBD313" s="80"/>
      <c r="VBE313" s="80"/>
      <c r="VBF313" s="80"/>
      <c r="VBG313" s="80"/>
      <c r="VBH313" s="80"/>
      <c r="VBI313" s="80"/>
      <c r="VBJ313" s="80"/>
      <c r="VBK313" s="80"/>
      <c r="VBL313" s="80"/>
      <c r="VBM313" s="80"/>
      <c r="VBN313" s="80"/>
      <c r="VBO313" s="80"/>
      <c r="VBP313" s="80"/>
      <c r="VBQ313" s="80"/>
      <c r="VBR313" s="80"/>
      <c r="VBS313" s="80"/>
      <c r="VBT313" s="80"/>
      <c r="VBU313" s="80"/>
      <c r="VBV313" s="80"/>
      <c r="VBW313" s="80"/>
      <c r="VBX313" s="80"/>
      <c r="VBY313" s="80"/>
      <c r="VBZ313" s="80"/>
      <c r="VCA313" s="80"/>
      <c r="VCB313" s="80"/>
      <c r="VCC313" s="80"/>
      <c r="VCD313" s="80"/>
      <c r="VCE313" s="80"/>
      <c r="VCF313" s="80"/>
      <c r="VCG313" s="80"/>
      <c r="VCH313" s="80"/>
      <c r="VCI313" s="80"/>
      <c r="VCJ313" s="80"/>
      <c r="VCK313" s="80"/>
      <c r="VCL313" s="80"/>
      <c r="VCM313" s="80"/>
      <c r="VCN313" s="80"/>
      <c r="VCO313" s="80"/>
      <c r="VCP313" s="80"/>
      <c r="VCQ313" s="80"/>
      <c r="VCR313" s="80"/>
      <c r="VCS313" s="80"/>
      <c r="VCT313" s="80"/>
      <c r="VCU313" s="80"/>
      <c r="VCV313" s="80"/>
      <c r="VCW313" s="80"/>
      <c r="VCX313" s="80"/>
      <c r="VCY313" s="80"/>
      <c r="VCZ313" s="80"/>
      <c r="VDA313" s="80"/>
      <c r="VDB313" s="80"/>
      <c r="VDC313" s="80"/>
      <c r="VDD313" s="80"/>
      <c r="VDE313" s="80"/>
      <c r="VDF313" s="80"/>
      <c r="VDG313" s="80"/>
      <c r="VDH313" s="80"/>
      <c r="VDI313" s="80"/>
      <c r="VDJ313" s="80"/>
      <c r="VDK313" s="80"/>
      <c r="VDL313" s="80"/>
      <c r="VDM313" s="80"/>
      <c r="VDN313" s="80"/>
      <c r="VDO313" s="80"/>
      <c r="VDP313" s="80"/>
      <c r="VDQ313" s="80"/>
      <c r="VDR313" s="80"/>
      <c r="VDS313" s="80"/>
      <c r="VDT313" s="80"/>
      <c r="VDU313" s="80"/>
      <c r="VDV313" s="80"/>
      <c r="VDW313" s="80"/>
      <c r="VDX313" s="80"/>
      <c r="VDY313" s="80"/>
      <c r="VDZ313" s="80"/>
      <c r="VEA313" s="80"/>
      <c r="VEB313" s="80"/>
      <c r="VEC313" s="80"/>
      <c r="VED313" s="80"/>
      <c r="VEE313" s="80"/>
      <c r="VEF313" s="80"/>
      <c r="VEG313" s="80"/>
      <c r="VEH313" s="80"/>
      <c r="VEI313" s="80"/>
      <c r="VEJ313" s="80"/>
      <c r="VEK313" s="80"/>
      <c r="VEL313" s="80"/>
      <c r="VEM313" s="80"/>
      <c r="VEN313" s="80"/>
      <c r="VEO313" s="80"/>
      <c r="VEP313" s="80"/>
      <c r="VEQ313" s="80"/>
      <c r="VER313" s="80"/>
      <c r="VES313" s="80"/>
      <c r="VET313" s="80"/>
      <c r="VEU313" s="80"/>
      <c r="VEV313" s="80"/>
      <c r="VEW313" s="80"/>
      <c r="VEX313" s="80"/>
      <c r="VEY313" s="80"/>
      <c r="VEZ313" s="80"/>
      <c r="VFA313" s="80"/>
      <c r="VFB313" s="80"/>
      <c r="VFC313" s="80"/>
      <c r="VFD313" s="80"/>
      <c r="VFE313" s="80"/>
      <c r="VFF313" s="80"/>
      <c r="VFG313" s="80"/>
      <c r="VFH313" s="80"/>
      <c r="VFI313" s="80"/>
      <c r="VFJ313" s="80"/>
      <c r="VFK313" s="80"/>
      <c r="VFL313" s="80"/>
      <c r="VFM313" s="80"/>
      <c r="VFN313" s="80"/>
      <c r="VFO313" s="80"/>
      <c r="VFP313" s="80"/>
      <c r="VFQ313" s="80"/>
      <c r="VFR313" s="80"/>
      <c r="VFS313" s="80"/>
      <c r="VFT313" s="80"/>
      <c r="VFU313" s="80"/>
      <c r="VFV313" s="80"/>
      <c r="VFW313" s="80"/>
      <c r="VFX313" s="80"/>
      <c r="VFY313" s="80"/>
      <c r="VFZ313" s="80"/>
      <c r="VGA313" s="80"/>
      <c r="VGB313" s="80"/>
      <c r="VGC313" s="80"/>
      <c r="VGD313" s="80"/>
      <c r="VGE313" s="80"/>
      <c r="VGF313" s="80"/>
      <c r="VGG313" s="80"/>
      <c r="VGH313" s="80"/>
      <c r="VGI313" s="80"/>
      <c r="VGJ313" s="80"/>
      <c r="VGK313" s="80"/>
      <c r="VGL313" s="80"/>
      <c r="VGM313" s="80"/>
      <c r="VGN313" s="80"/>
      <c r="VGO313" s="80"/>
      <c r="VGP313" s="80"/>
      <c r="VGQ313" s="80"/>
      <c r="VGR313" s="80"/>
      <c r="VGS313" s="80"/>
      <c r="VGT313" s="80"/>
      <c r="VGU313" s="80"/>
      <c r="VGV313" s="80"/>
      <c r="VGW313" s="80"/>
      <c r="VGX313" s="80"/>
      <c r="VGY313" s="80"/>
      <c r="VGZ313" s="80"/>
      <c r="VHA313" s="80"/>
      <c r="VHB313" s="80"/>
      <c r="VHC313" s="80"/>
      <c r="VHD313" s="80"/>
      <c r="VHE313" s="80"/>
      <c r="VHF313" s="80"/>
      <c r="VHG313" s="80"/>
      <c r="VHH313" s="80"/>
      <c r="VHI313" s="80"/>
      <c r="VHJ313" s="80"/>
      <c r="VHK313" s="80"/>
      <c r="VHL313" s="80"/>
      <c r="VHM313" s="80"/>
      <c r="VHN313" s="80"/>
      <c r="VHO313" s="80"/>
      <c r="VHP313" s="80"/>
      <c r="VHQ313" s="80"/>
      <c r="VHR313" s="80"/>
      <c r="VHS313" s="80"/>
      <c r="VHT313" s="80"/>
      <c r="VHU313" s="80"/>
      <c r="VHV313" s="80"/>
      <c r="VHW313" s="80"/>
      <c r="VHX313" s="80"/>
      <c r="VHY313" s="80"/>
      <c r="VHZ313" s="80"/>
      <c r="VIA313" s="80"/>
      <c r="VIB313" s="80"/>
      <c r="VIC313" s="80"/>
      <c r="VID313" s="80"/>
      <c r="VIE313" s="80"/>
      <c r="VIF313" s="80"/>
      <c r="VIG313" s="80"/>
      <c r="VIH313" s="80"/>
      <c r="VII313" s="80"/>
      <c r="VIJ313" s="80"/>
      <c r="VIK313" s="80"/>
      <c r="VIL313" s="80"/>
      <c r="VIM313" s="80"/>
      <c r="VIN313" s="80"/>
      <c r="VIO313" s="80"/>
      <c r="VIP313" s="80"/>
      <c r="VIQ313" s="80"/>
      <c r="VIR313" s="80"/>
      <c r="VIS313" s="80"/>
      <c r="VIT313" s="80"/>
      <c r="VIU313" s="80"/>
      <c r="VIV313" s="80"/>
      <c r="VIW313" s="80"/>
      <c r="VIX313" s="80"/>
      <c r="VIY313" s="80"/>
      <c r="VIZ313" s="80"/>
      <c r="VJA313" s="80"/>
      <c r="VJB313" s="80"/>
      <c r="VJC313" s="80"/>
      <c r="VJD313" s="80"/>
      <c r="VJE313" s="80"/>
      <c r="VJF313" s="80"/>
      <c r="VJG313" s="80"/>
      <c r="VJH313" s="80"/>
      <c r="VJI313" s="80"/>
      <c r="VJJ313" s="80"/>
      <c r="VJK313" s="80"/>
      <c r="VJL313" s="80"/>
      <c r="VJM313" s="80"/>
      <c r="VJN313" s="80"/>
      <c r="VJO313" s="80"/>
      <c r="VJP313" s="80"/>
      <c r="VJQ313" s="80"/>
      <c r="VJR313" s="80"/>
      <c r="VJS313" s="80"/>
      <c r="VJT313" s="80"/>
      <c r="VJU313" s="80"/>
      <c r="VJV313" s="80"/>
      <c r="VJW313" s="80"/>
      <c r="VJX313" s="80"/>
      <c r="VJY313" s="80"/>
      <c r="VJZ313" s="80"/>
      <c r="VKA313" s="80"/>
      <c r="VKB313" s="80"/>
      <c r="VKC313" s="80"/>
      <c r="VKD313" s="80"/>
      <c r="VKE313" s="80"/>
      <c r="VKF313" s="80"/>
      <c r="VKG313" s="80"/>
      <c r="VKH313" s="80"/>
      <c r="VKI313" s="80"/>
      <c r="VKJ313" s="80"/>
      <c r="VKK313" s="80"/>
      <c r="VKL313" s="80"/>
      <c r="VKM313" s="80"/>
      <c r="VKN313" s="80"/>
      <c r="VKO313" s="80"/>
      <c r="VKP313" s="80"/>
      <c r="VKQ313" s="80"/>
      <c r="VKR313" s="80"/>
      <c r="VKS313" s="80"/>
      <c r="VKT313" s="80"/>
      <c r="VKU313" s="80"/>
      <c r="VKV313" s="80"/>
      <c r="VKW313" s="80"/>
      <c r="VKX313" s="80"/>
      <c r="VKY313" s="80"/>
      <c r="VKZ313" s="80"/>
      <c r="VLA313" s="80"/>
      <c r="VLB313" s="80"/>
      <c r="VLC313" s="80"/>
      <c r="VLD313" s="80"/>
      <c r="VLE313" s="80"/>
      <c r="VLF313" s="80"/>
      <c r="VLG313" s="80"/>
      <c r="VLH313" s="80"/>
      <c r="VLI313" s="80"/>
      <c r="VLJ313" s="80"/>
      <c r="VLK313" s="80"/>
      <c r="VLL313" s="80"/>
      <c r="VLM313" s="80"/>
      <c r="VLN313" s="80"/>
      <c r="VLO313" s="80"/>
      <c r="VLP313" s="80"/>
      <c r="VLQ313" s="80"/>
      <c r="VLR313" s="80"/>
      <c r="VLS313" s="80"/>
      <c r="VLT313" s="80"/>
      <c r="VLU313" s="80"/>
      <c r="VLV313" s="80"/>
      <c r="VLW313" s="80"/>
      <c r="VLX313" s="80"/>
      <c r="VLY313" s="80"/>
      <c r="VLZ313" s="80"/>
      <c r="VMA313" s="80"/>
      <c r="VMB313" s="80"/>
      <c r="VMC313" s="80"/>
      <c r="VMD313" s="80"/>
      <c r="VME313" s="80"/>
      <c r="VMF313" s="80"/>
      <c r="VMG313" s="80"/>
      <c r="VMH313" s="80"/>
      <c r="VMI313" s="80"/>
      <c r="VMJ313" s="80"/>
      <c r="VMK313" s="80"/>
      <c r="VML313" s="80"/>
      <c r="VMM313" s="80"/>
      <c r="VMN313" s="80"/>
      <c r="VMO313" s="80"/>
      <c r="VMP313" s="80"/>
      <c r="VMQ313" s="80"/>
      <c r="VMR313" s="80"/>
      <c r="VMS313" s="80"/>
      <c r="VMT313" s="80"/>
      <c r="VMU313" s="80"/>
      <c r="VMV313" s="80"/>
      <c r="VMW313" s="80"/>
      <c r="VMX313" s="80"/>
      <c r="VMY313" s="80"/>
      <c r="VMZ313" s="80"/>
      <c r="VNA313" s="80"/>
      <c r="VNB313" s="80"/>
      <c r="VNC313" s="80"/>
      <c r="VND313" s="80"/>
      <c r="VNE313" s="80"/>
      <c r="VNF313" s="80"/>
      <c r="VNG313" s="80"/>
      <c r="VNH313" s="80"/>
      <c r="VNI313" s="80"/>
      <c r="VNJ313" s="80"/>
      <c r="VNK313" s="80"/>
      <c r="VNL313" s="80"/>
      <c r="VNM313" s="80"/>
      <c r="VNN313" s="80"/>
      <c r="VNO313" s="80"/>
      <c r="VNP313" s="80"/>
      <c r="VNQ313" s="80"/>
      <c r="VNR313" s="80"/>
      <c r="VNS313" s="80"/>
      <c r="VNT313" s="80"/>
      <c r="VNU313" s="80"/>
      <c r="VNV313" s="80"/>
      <c r="VNW313" s="80"/>
      <c r="VNX313" s="80"/>
      <c r="VNY313" s="80"/>
      <c r="VNZ313" s="80"/>
      <c r="VOA313" s="80"/>
      <c r="VOB313" s="80"/>
      <c r="VOC313" s="80"/>
      <c r="VOD313" s="80"/>
      <c r="VOE313" s="80"/>
      <c r="VOF313" s="80"/>
      <c r="VOG313" s="80"/>
      <c r="VOH313" s="80"/>
      <c r="VOI313" s="80"/>
      <c r="VOJ313" s="80"/>
      <c r="VOK313" s="80"/>
      <c r="VOL313" s="80"/>
      <c r="VOM313" s="80"/>
      <c r="VON313" s="80"/>
      <c r="VOO313" s="80"/>
      <c r="VOP313" s="80"/>
      <c r="VOQ313" s="80"/>
      <c r="VOR313" s="80"/>
      <c r="VOS313" s="80"/>
      <c r="VOT313" s="80"/>
      <c r="VOU313" s="80"/>
      <c r="VOV313" s="80"/>
      <c r="VOW313" s="80"/>
      <c r="VOX313" s="80"/>
      <c r="VOY313" s="80"/>
      <c r="VOZ313" s="80"/>
      <c r="VPA313" s="80"/>
      <c r="VPB313" s="80"/>
      <c r="VPC313" s="80"/>
      <c r="VPD313" s="80"/>
      <c r="VPE313" s="80"/>
      <c r="VPF313" s="80"/>
      <c r="VPG313" s="80"/>
      <c r="VPH313" s="80"/>
      <c r="VPI313" s="80"/>
      <c r="VPJ313" s="80"/>
      <c r="VPK313" s="80"/>
      <c r="VPL313" s="80"/>
      <c r="VPM313" s="80"/>
      <c r="VPN313" s="80"/>
      <c r="VPO313" s="80"/>
      <c r="VPP313" s="80"/>
      <c r="VPQ313" s="80"/>
      <c r="VPR313" s="80"/>
      <c r="VPS313" s="80"/>
      <c r="VPT313" s="80"/>
      <c r="VPU313" s="80"/>
      <c r="VPV313" s="80"/>
      <c r="VPW313" s="80"/>
      <c r="VPX313" s="80"/>
      <c r="VPY313" s="80"/>
      <c r="VPZ313" s="80"/>
      <c r="VQA313" s="80"/>
      <c r="VQB313" s="80"/>
      <c r="VQC313" s="80"/>
      <c r="VQD313" s="80"/>
      <c r="VQE313" s="80"/>
      <c r="VQF313" s="80"/>
      <c r="VQG313" s="80"/>
      <c r="VQH313" s="80"/>
      <c r="VQI313" s="80"/>
      <c r="VQJ313" s="80"/>
      <c r="VQK313" s="80"/>
      <c r="VQL313" s="80"/>
      <c r="VQM313" s="80"/>
      <c r="VQN313" s="80"/>
      <c r="VQO313" s="80"/>
      <c r="VQP313" s="80"/>
      <c r="VQQ313" s="80"/>
      <c r="VQR313" s="80"/>
      <c r="VQS313" s="80"/>
      <c r="VQT313" s="80"/>
      <c r="VQU313" s="80"/>
      <c r="VQV313" s="80"/>
      <c r="VQW313" s="80"/>
      <c r="VQX313" s="80"/>
      <c r="VQY313" s="80"/>
      <c r="VQZ313" s="80"/>
      <c r="VRA313" s="80"/>
      <c r="VRB313" s="80"/>
      <c r="VRC313" s="80"/>
      <c r="VRD313" s="80"/>
      <c r="VRE313" s="80"/>
      <c r="VRF313" s="80"/>
      <c r="VRG313" s="80"/>
      <c r="VRH313" s="80"/>
      <c r="VRI313" s="80"/>
      <c r="VRJ313" s="80"/>
      <c r="VRK313" s="80"/>
      <c r="VRL313" s="80"/>
      <c r="VRM313" s="80"/>
      <c r="VRN313" s="80"/>
      <c r="VRO313" s="80"/>
      <c r="VRP313" s="80"/>
      <c r="VRQ313" s="80"/>
      <c r="VRR313" s="80"/>
      <c r="VRS313" s="80"/>
      <c r="VRT313" s="80"/>
      <c r="VRU313" s="80"/>
      <c r="VRV313" s="80"/>
      <c r="VRW313" s="80"/>
      <c r="VRX313" s="80"/>
      <c r="VRY313" s="80"/>
      <c r="VRZ313" s="80"/>
      <c r="VSA313" s="80"/>
      <c r="VSB313" s="80"/>
      <c r="VSC313" s="80"/>
      <c r="VSD313" s="80"/>
      <c r="VSE313" s="80"/>
      <c r="VSF313" s="80"/>
      <c r="VSG313" s="80"/>
      <c r="VSH313" s="80"/>
      <c r="VSI313" s="80"/>
      <c r="VSJ313" s="80"/>
      <c r="VSK313" s="80"/>
      <c r="VSL313" s="80"/>
      <c r="VSM313" s="80"/>
      <c r="VSN313" s="80"/>
      <c r="VSO313" s="80"/>
      <c r="VSP313" s="80"/>
      <c r="VSQ313" s="80"/>
      <c r="VSR313" s="80"/>
      <c r="VSS313" s="80"/>
      <c r="VST313" s="80"/>
      <c r="VSU313" s="80"/>
      <c r="VSV313" s="80"/>
      <c r="VSW313" s="80"/>
      <c r="VSX313" s="80"/>
      <c r="VSY313" s="80"/>
      <c r="VSZ313" s="80"/>
      <c r="VTA313" s="80"/>
      <c r="VTB313" s="80"/>
      <c r="VTC313" s="80"/>
      <c r="VTD313" s="80"/>
      <c r="VTE313" s="80"/>
      <c r="VTF313" s="80"/>
      <c r="VTG313" s="80"/>
      <c r="VTH313" s="80"/>
      <c r="VTI313" s="80"/>
      <c r="VTJ313" s="80"/>
      <c r="VTK313" s="80"/>
      <c r="VTL313" s="80"/>
      <c r="VTM313" s="80"/>
      <c r="VTN313" s="80"/>
      <c r="VTO313" s="80"/>
      <c r="VTP313" s="80"/>
      <c r="VTQ313" s="80"/>
      <c r="VTR313" s="80"/>
      <c r="VTS313" s="80"/>
      <c r="VTT313" s="80"/>
      <c r="VTU313" s="80"/>
      <c r="VTV313" s="80"/>
      <c r="VTW313" s="80"/>
      <c r="VTX313" s="80"/>
      <c r="VTY313" s="80"/>
      <c r="VTZ313" s="80"/>
      <c r="VUA313" s="80"/>
      <c r="VUB313" s="80"/>
      <c r="VUC313" s="80"/>
      <c r="VUD313" s="80"/>
      <c r="VUE313" s="80"/>
      <c r="VUF313" s="80"/>
      <c r="VUG313" s="80"/>
      <c r="VUH313" s="80"/>
      <c r="VUI313" s="80"/>
      <c r="VUJ313" s="80"/>
      <c r="VUK313" s="80"/>
      <c r="VUL313" s="80"/>
      <c r="VUM313" s="80"/>
      <c r="VUN313" s="80"/>
      <c r="VUO313" s="80"/>
      <c r="VUP313" s="80"/>
      <c r="VUQ313" s="80"/>
      <c r="VUR313" s="80"/>
      <c r="VUS313" s="80"/>
      <c r="VUT313" s="80"/>
      <c r="VUU313" s="80"/>
      <c r="VUV313" s="80"/>
      <c r="VUW313" s="80"/>
      <c r="VUX313" s="80"/>
      <c r="VUY313" s="80"/>
      <c r="VUZ313" s="80"/>
      <c r="VVA313" s="80"/>
      <c r="VVB313" s="80"/>
      <c r="VVC313" s="80"/>
      <c r="VVD313" s="80"/>
      <c r="VVE313" s="80"/>
      <c r="VVF313" s="80"/>
      <c r="VVG313" s="80"/>
      <c r="VVH313" s="80"/>
      <c r="VVI313" s="80"/>
      <c r="VVJ313" s="80"/>
      <c r="VVK313" s="80"/>
      <c r="VVL313" s="80"/>
      <c r="VVM313" s="80"/>
      <c r="VVN313" s="80"/>
      <c r="VVO313" s="80"/>
      <c r="VVP313" s="80"/>
      <c r="VVQ313" s="80"/>
      <c r="VVR313" s="80"/>
      <c r="VVS313" s="80"/>
      <c r="VVT313" s="80"/>
      <c r="VVU313" s="80"/>
      <c r="VVV313" s="80"/>
      <c r="VVW313" s="80"/>
      <c r="VVX313" s="80"/>
      <c r="VVY313" s="80"/>
      <c r="VVZ313" s="80"/>
      <c r="VWA313" s="80"/>
      <c r="VWB313" s="80"/>
      <c r="VWC313" s="80"/>
      <c r="VWD313" s="80"/>
      <c r="VWE313" s="80"/>
      <c r="VWF313" s="80"/>
      <c r="VWG313" s="80"/>
      <c r="VWH313" s="80"/>
      <c r="VWI313" s="80"/>
      <c r="VWJ313" s="80"/>
      <c r="VWK313" s="80"/>
      <c r="VWL313" s="80"/>
      <c r="VWM313" s="80"/>
      <c r="VWN313" s="80"/>
      <c r="VWO313" s="80"/>
      <c r="VWP313" s="80"/>
      <c r="VWQ313" s="80"/>
      <c r="VWR313" s="80"/>
      <c r="VWS313" s="80"/>
      <c r="VWT313" s="80"/>
      <c r="VWU313" s="80"/>
      <c r="VWV313" s="80"/>
      <c r="VWW313" s="80"/>
      <c r="VWX313" s="80"/>
      <c r="VWY313" s="80"/>
      <c r="VWZ313" s="80"/>
      <c r="VXA313" s="80"/>
      <c r="VXB313" s="80"/>
      <c r="VXC313" s="80"/>
      <c r="VXD313" s="80"/>
      <c r="VXE313" s="80"/>
      <c r="VXF313" s="80"/>
      <c r="VXG313" s="80"/>
      <c r="VXH313" s="80"/>
      <c r="VXI313" s="80"/>
      <c r="VXJ313" s="80"/>
      <c r="VXK313" s="80"/>
      <c r="VXL313" s="80"/>
      <c r="VXM313" s="80"/>
      <c r="VXN313" s="80"/>
      <c r="VXO313" s="80"/>
      <c r="VXP313" s="80"/>
      <c r="VXQ313" s="80"/>
      <c r="VXR313" s="80"/>
      <c r="VXS313" s="80"/>
      <c r="VXT313" s="80"/>
      <c r="VXU313" s="80"/>
      <c r="VXV313" s="80"/>
      <c r="VXW313" s="80"/>
      <c r="VXX313" s="80"/>
      <c r="VXY313" s="80"/>
      <c r="VXZ313" s="80"/>
      <c r="VYA313" s="80"/>
      <c r="VYB313" s="80"/>
      <c r="VYC313" s="80"/>
      <c r="VYD313" s="80"/>
      <c r="VYE313" s="80"/>
      <c r="VYF313" s="80"/>
      <c r="VYG313" s="80"/>
      <c r="VYH313" s="80"/>
      <c r="VYI313" s="80"/>
      <c r="VYJ313" s="80"/>
      <c r="VYK313" s="80"/>
      <c r="VYL313" s="80"/>
      <c r="VYM313" s="80"/>
      <c r="VYN313" s="80"/>
      <c r="VYO313" s="80"/>
      <c r="VYP313" s="80"/>
      <c r="VYQ313" s="80"/>
      <c r="VYR313" s="80"/>
      <c r="VYS313" s="80"/>
      <c r="VYT313" s="80"/>
      <c r="VYU313" s="80"/>
      <c r="VYV313" s="80"/>
      <c r="VYW313" s="80"/>
      <c r="VYX313" s="80"/>
      <c r="VYY313" s="80"/>
      <c r="VYZ313" s="80"/>
      <c r="VZA313" s="80"/>
      <c r="VZB313" s="80"/>
      <c r="VZC313" s="80"/>
      <c r="VZD313" s="80"/>
      <c r="VZE313" s="80"/>
      <c r="VZF313" s="80"/>
      <c r="VZG313" s="80"/>
      <c r="VZH313" s="80"/>
      <c r="VZI313" s="80"/>
      <c r="VZJ313" s="80"/>
      <c r="VZK313" s="80"/>
      <c r="VZL313" s="80"/>
      <c r="VZM313" s="80"/>
      <c r="VZN313" s="80"/>
      <c r="VZO313" s="80"/>
      <c r="VZP313" s="80"/>
      <c r="VZQ313" s="80"/>
      <c r="VZR313" s="80"/>
      <c r="VZS313" s="80"/>
      <c r="VZT313" s="80"/>
      <c r="VZU313" s="80"/>
      <c r="VZV313" s="80"/>
      <c r="VZW313" s="80"/>
      <c r="VZX313" s="80"/>
      <c r="VZY313" s="80"/>
      <c r="VZZ313" s="80"/>
      <c r="WAA313" s="80"/>
      <c r="WAB313" s="80"/>
      <c r="WAC313" s="80"/>
      <c r="WAD313" s="80"/>
      <c r="WAE313" s="80"/>
      <c r="WAF313" s="80"/>
      <c r="WAG313" s="80"/>
      <c r="WAH313" s="80"/>
      <c r="WAI313" s="80"/>
      <c r="WAJ313" s="80"/>
      <c r="WAK313" s="80"/>
      <c r="WAL313" s="80"/>
      <c r="WAM313" s="80"/>
      <c r="WAN313" s="80"/>
      <c r="WAO313" s="80"/>
      <c r="WAP313" s="80"/>
      <c r="WAQ313" s="80"/>
      <c r="WAR313" s="80"/>
      <c r="WAS313" s="80"/>
      <c r="WAT313" s="80"/>
      <c r="WAU313" s="80"/>
      <c r="WAV313" s="80"/>
      <c r="WAW313" s="80"/>
      <c r="WAX313" s="80"/>
      <c r="WAY313" s="80"/>
      <c r="WAZ313" s="80"/>
      <c r="WBA313" s="80"/>
      <c r="WBB313" s="80"/>
      <c r="WBC313" s="80"/>
      <c r="WBD313" s="80"/>
      <c r="WBE313" s="80"/>
      <c r="WBF313" s="80"/>
      <c r="WBG313" s="80"/>
      <c r="WBH313" s="80"/>
      <c r="WBI313" s="80"/>
      <c r="WBJ313" s="80"/>
      <c r="WBK313" s="80"/>
      <c r="WBL313" s="80"/>
      <c r="WBM313" s="80"/>
      <c r="WBN313" s="80"/>
      <c r="WBO313" s="80"/>
      <c r="WBP313" s="80"/>
      <c r="WBQ313" s="80"/>
      <c r="WBR313" s="80"/>
      <c r="WBS313" s="80"/>
      <c r="WBT313" s="80"/>
      <c r="WBU313" s="80"/>
      <c r="WBV313" s="80"/>
      <c r="WBW313" s="80"/>
      <c r="WBX313" s="80"/>
      <c r="WBY313" s="80"/>
      <c r="WBZ313" s="80"/>
      <c r="WCA313" s="80"/>
      <c r="WCB313" s="80"/>
      <c r="WCC313" s="80"/>
      <c r="WCD313" s="80"/>
      <c r="WCE313" s="80"/>
      <c r="WCF313" s="80"/>
      <c r="WCG313" s="80"/>
      <c r="WCH313" s="80"/>
      <c r="WCI313" s="80"/>
      <c r="WCJ313" s="80"/>
      <c r="WCK313" s="80"/>
      <c r="WCL313" s="80"/>
      <c r="WCM313" s="80"/>
      <c r="WCN313" s="80"/>
      <c r="WCO313" s="80"/>
      <c r="WCP313" s="80"/>
      <c r="WCQ313" s="80"/>
      <c r="WCR313" s="80"/>
      <c r="WCS313" s="80"/>
      <c r="WCT313" s="80"/>
      <c r="WCU313" s="80"/>
      <c r="WCV313" s="80"/>
      <c r="WCW313" s="80"/>
      <c r="WCX313" s="80"/>
      <c r="WCY313" s="80"/>
      <c r="WCZ313" s="80"/>
      <c r="WDA313" s="80"/>
      <c r="WDB313" s="80"/>
      <c r="WDC313" s="80"/>
      <c r="WDD313" s="80"/>
      <c r="WDE313" s="80"/>
      <c r="WDF313" s="80"/>
      <c r="WDG313" s="80"/>
      <c r="WDH313" s="80"/>
      <c r="WDI313" s="80"/>
      <c r="WDJ313" s="80"/>
      <c r="WDK313" s="80"/>
      <c r="WDL313" s="80"/>
      <c r="WDM313" s="80"/>
      <c r="WDN313" s="80"/>
      <c r="WDO313" s="80"/>
      <c r="WDP313" s="80"/>
      <c r="WDQ313" s="80"/>
      <c r="WDR313" s="80"/>
      <c r="WDS313" s="80"/>
      <c r="WDT313" s="80"/>
      <c r="WDU313" s="80"/>
      <c r="WDV313" s="80"/>
      <c r="WDW313" s="80"/>
      <c r="WDX313" s="80"/>
      <c r="WDY313" s="80"/>
      <c r="WDZ313" s="80"/>
      <c r="WEA313" s="80"/>
      <c r="WEB313" s="80"/>
      <c r="WEC313" s="80"/>
      <c r="WED313" s="80"/>
      <c r="WEE313" s="80"/>
      <c r="WEF313" s="80"/>
      <c r="WEG313" s="80"/>
      <c r="WEH313" s="80"/>
      <c r="WEI313" s="80"/>
      <c r="WEJ313" s="80"/>
      <c r="WEK313" s="80"/>
      <c r="WEL313" s="80"/>
      <c r="WEM313" s="80"/>
      <c r="WEN313" s="80"/>
      <c r="WEO313" s="80"/>
      <c r="WEP313" s="80"/>
      <c r="WEQ313" s="80"/>
      <c r="WER313" s="80"/>
      <c r="WES313" s="80"/>
      <c r="WET313" s="80"/>
      <c r="WEU313" s="80"/>
      <c r="WEV313" s="80"/>
      <c r="WEW313" s="80"/>
      <c r="WEX313" s="80"/>
      <c r="WEY313" s="80"/>
      <c r="WEZ313" s="80"/>
      <c r="WFA313" s="80"/>
      <c r="WFB313" s="80"/>
      <c r="WFC313" s="80"/>
      <c r="WFD313" s="80"/>
      <c r="WFE313" s="80"/>
      <c r="WFF313" s="80"/>
      <c r="WFG313" s="80"/>
      <c r="WFH313" s="80"/>
      <c r="WFI313" s="80"/>
      <c r="WFJ313" s="80"/>
      <c r="WFK313" s="80"/>
      <c r="WFL313" s="80"/>
      <c r="WFM313" s="80"/>
      <c r="WFN313" s="80"/>
      <c r="WFO313" s="80"/>
      <c r="WFP313" s="80"/>
      <c r="WFQ313" s="80"/>
      <c r="WFR313" s="80"/>
      <c r="WFS313" s="80"/>
      <c r="WFT313" s="80"/>
      <c r="WFU313" s="80"/>
      <c r="WFV313" s="80"/>
      <c r="WFW313" s="80"/>
      <c r="WFX313" s="80"/>
      <c r="WFY313" s="80"/>
      <c r="WFZ313" s="80"/>
      <c r="WGA313" s="80"/>
      <c r="WGB313" s="80"/>
      <c r="WGC313" s="80"/>
      <c r="WGD313" s="80"/>
      <c r="WGE313" s="80"/>
      <c r="WGF313" s="80"/>
      <c r="WGG313" s="80"/>
      <c r="WGH313" s="80"/>
      <c r="WGI313" s="80"/>
      <c r="WGJ313" s="80"/>
      <c r="WGK313" s="80"/>
      <c r="WGL313" s="80"/>
      <c r="WGM313" s="80"/>
      <c r="WGN313" s="80"/>
      <c r="WGO313" s="80"/>
      <c r="WGP313" s="80"/>
      <c r="WGQ313" s="80"/>
      <c r="WGR313" s="80"/>
      <c r="WGS313" s="80"/>
      <c r="WGT313" s="80"/>
      <c r="WGU313" s="80"/>
      <c r="WGV313" s="80"/>
      <c r="WGW313" s="80"/>
      <c r="WGX313" s="80"/>
      <c r="WGY313" s="80"/>
      <c r="WGZ313" s="80"/>
      <c r="WHA313" s="80"/>
      <c r="WHB313" s="80"/>
      <c r="WHC313" s="80"/>
      <c r="WHD313" s="80"/>
      <c r="WHE313" s="80"/>
      <c r="WHF313" s="80"/>
      <c r="WHG313" s="80"/>
      <c r="WHH313" s="80"/>
      <c r="WHI313" s="80"/>
      <c r="WHJ313" s="80"/>
      <c r="WHK313" s="80"/>
      <c r="WHL313" s="80"/>
      <c r="WHM313" s="80"/>
      <c r="WHN313" s="80"/>
      <c r="WHO313" s="80"/>
      <c r="WHP313" s="80"/>
      <c r="WHQ313" s="80"/>
      <c r="WHR313" s="80"/>
      <c r="WHS313" s="80"/>
      <c r="WHT313" s="80"/>
      <c r="WHU313" s="80"/>
      <c r="WHV313" s="80"/>
      <c r="WHW313" s="80"/>
      <c r="WHX313" s="80"/>
      <c r="WHY313" s="80"/>
      <c r="WHZ313" s="80"/>
      <c r="WIA313" s="80"/>
      <c r="WIB313" s="80"/>
      <c r="WIC313" s="80"/>
      <c r="WID313" s="80"/>
      <c r="WIE313" s="80"/>
      <c r="WIF313" s="80"/>
      <c r="WIG313" s="80"/>
      <c r="WIH313" s="80"/>
      <c r="WII313" s="80"/>
      <c r="WIJ313" s="80"/>
      <c r="WIK313" s="80"/>
      <c r="WIL313" s="80"/>
      <c r="WIM313" s="80"/>
      <c r="WIN313" s="80"/>
      <c r="WIO313" s="80"/>
      <c r="WIP313" s="80"/>
      <c r="WIQ313" s="80"/>
      <c r="WIR313" s="80"/>
      <c r="WIS313" s="80"/>
      <c r="WIT313" s="80"/>
      <c r="WIU313" s="80"/>
      <c r="WIV313" s="80"/>
      <c r="WIW313" s="80"/>
      <c r="WIX313" s="80"/>
      <c r="WIY313" s="80"/>
      <c r="WIZ313" s="80"/>
      <c r="WJA313" s="80"/>
      <c r="WJB313" s="80"/>
      <c r="WJC313" s="80"/>
      <c r="WJD313" s="80"/>
      <c r="WJE313" s="80"/>
      <c r="WJF313" s="80"/>
      <c r="WJG313" s="80"/>
      <c r="WJH313" s="80"/>
      <c r="WJI313" s="80"/>
      <c r="WJJ313" s="80"/>
      <c r="WJK313" s="80"/>
      <c r="WJL313" s="80"/>
      <c r="WJM313" s="80"/>
      <c r="WJN313" s="80"/>
      <c r="WJO313" s="80"/>
      <c r="WJP313" s="80"/>
      <c r="WJQ313" s="80"/>
      <c r="WJR313" s="80"/>
      <c r="WJS313" s="80"/>
      <c r="WJT313" s="80"/>
      <c r="WJU313" s="80"/>
      <c r="WJV313" s="80"/>
      <c r="WJW313" s="80"/>
      <c r="WJX313" s="80"/>
      <c r="WJY313" s="80"/>
      <c r="WJZ313" s="80"/>
      <c r="WKA313" s="80"/>
      <c r="WKB313" s="80"/>
      <c r="WKC313" s="80"/>
      <c r="WKD313" s="80"/>
      <c r="WKE313" s="80"/>
      <c r="WKF313" s="80"/>
      <c r="WKG313" s="80"/>
      <c r="WKH313" s="80"/>
      <c r="WKI313" s="80"/>
      <c r="WKJ313" s="80"/>
      <c r="WKK313" s="80"/>
      <c r="WKL313" s="80"/>
      <c r="WKM313" s="80"/>
      <c r="WKN313" s="80"/>
      <c r="WKO313" s="80"/>
      <c r="WKP313" s="80"/>
      <c r="WKQ313" s="80"/>
      <c r="WKR313" s="80"/>
      <c r="WKS313" s="80"/>
      <c r="WKT313" s="80"/>
      <c r="WKU313" s="80"/>
      <c r="WKV313" s="80"/>
      <c r="WKW313" s="80"/>
      <c r="WKX313" s="80"/>
      <c r="WKY313" s="80"/>
      <c r="WKZ313" s="80"/>
      <c r="WLA313" s="80"/>
      <c r="WLB313" s="80"/>
      <c r="WLC313" s="80"/>
      <c r="WLD313" s="80"/>
      <c r="WLE313" s="80"/>
      <c r="WLF313" s="80"/>
      <c r="WLG313" s="80"/>
      <c r="WLH313" s="80"/>
      <c r="WLI313" s="80"/>
      <c r="WLJ313" s="80"/>
      <c r="WLK313" s="80"/>
      <c r="WLL313" s="80"/>
      <c r="WLM313" s="80"/>
      <c r="WLN313" s="80"/>
      <c r="WLO313" s="80"/>
      <c r="WLP313" s="80"/>
      <c r="WLQ313" s="80"/>
      <c r="WLR313" s="80"/>
      <c r="WLS313" s="80"/>
      <c r="WLT313" s="80"/>
      <c r="WLU313" s="80"/>
      <c r="WLV313" s="80"/>
      <c r="WLW313" s="80"/>
      <c r="WLX313" s="80"/>
      <c r="WLY313" s="80"/>
      <c r="WLZ313" s="80"/>
      <c r="WMA313" s="80"/>
      <c r="WMB313" s="80"/>
      <c r="WMC313" s="80"/>
      <c r="WMD313" s="80"/>
      <c r="WME313" s="80"/>
      <c r="WMF313" s="80"/>
      <c r="WMG313" s="80"/>
      <c r="WMH313" s="80"/>
      <c r="WMI313" s="80"/>
      <c r="WMJ313" s="80"/>
      <c r="WMK313" s="80"/>
      <c r="WML313" s="80"/>
      <c r="WMM313" s="80"/>
      <c r="WMN313" s="80"/>
      <c r="WMO313" s="80"/>
      <c r="WMP313" s="80"/>
      <c r="WMQ313" s="80"/>
      <c r="WMR313" s="80"/>
      <c r="WMS313" s="80"/>
      <c r="WMT313" s="80"/>
      <c r="WMU313" s="80"/>
      <c r="WMV313" s="80"/>
      <c r="WMW313" s="80"/>
      <c r="WMX313" s="80"/>
      <c r="WMY313" s="80"/>
      <c r="WMZ313" s="80"/>
      <c r="WNA313" s="80"/>
      <c r="WNB313" s="80"/>
      <c r="WNC313" s="80"/>
      <c r="WND313" s="80"/>
      <c r="WNE313" s="80"/>
      <c r="WNF313" s="80"/>
      <c r="WNG313" s="80"/>
      <c r="WNH313" s="80"/>
      <c r="WNI313" s="80"/>
      <c r="WNJ313" s="80"/>
      <c r="WNK313" s="80"/>
      <c r="WNL313" s="80"/>
      <c r="WNM313" s="80"/>
      <c r="WNN313" s="80"/>
      <c r="WNO313" s="80"/>
      <c r="WNP313" s="80"/>
      <c r="WNQ313" s="80"/>
      <c r="WNR313" s="80"/>
      <c r="WNS313" s="80"/>
      <c r="WNT313" s="80"/>
      <c r="WNU313" s="80"/>
      <c r="WNV313" s="80"/>
      <c r="WNW313" s="80"/>
      <c r="WNX313" s="80"/>
      <c r="WNY313" s="80"/>
      <c r="WNZ313" s="80"/>
      <c r="WOA313" s="80"/>
      <c r="WOB313" s="80"/>
      <c r="WOC313" s="80"/>
      <c r="WOD313" s="80"/>
      <c r="WOE313" s="80"/>
      <c r="WOF313" s="80"/>
      <c r="WOG313" s="80"/>
      <c r="WOH313" s="80"/>
      <c r="WOI313" s="80"/>
      <c r="WOJ313" s="80"/>
      <c r="WOK313" s="80"/>
      <c r="WOL313" s="80"/>
      <c r="WOM313" s="80"/>
      <c r="WON313" s="80"/>
      <c r="WOO313" s="80"/>
      <c r="WOP313" s="80"/>
      <c r="WOQ313" s="80"/>
      <c r="WOR313" s="80"/>
      <c r="WOS313" s="80"/>
      <c r="WOT313" s="80"/>
      <c r="WOU313" s="80"/>
      <c r="WOV313" s="80"/>
      <c r="WOW313" s="80"/>
      <c r="WOX313" s="80"/>
      <c r="WOY313" s="80"/>
      <c r="WOZ313" s="80"/>
      <c r="WPA313" s="80"/>
      <c r="WPB313" s="80"/>
      <c r="WPC313" s="80"/>
      <c r="WPD313" s="80"/>
      <c r="WPE313" s="80"/>
      <c r="WPF313" s="80"/>
      <c r="WPG313" s="80"/>
      <c r="WPH313" s="80"/>
      <c r="WPI313" s="80"/>
      <c r="WPJ313" s="80"/>
      <c r="WPK313" s="80"/>
      <c r="WPL313" s="80"/>
      <c r="WPM313" s="80"/>
      <c r="WPN313" s="80"/>
      <c r="WPO313" s="80"/>
      <c r="WPP313" s="80"/>
      <c r="WPQ313" s="80"/>
      <c r="WPR313" s="80"/>
      <c r="WPS313" s="80"/>
      <c r="WPT313" s="80"/>
      <c r="WPU313" s="80"/>
      <c r="WPV313" s="80"/>
      <c r="WPW313" s="80"/>
      <c r="WPX313" s="80"/>
      <c r="WPY313" s="80"/>
      <c r="WPZ313" s="80"/>
      <c r="WQA313" s="80"/>
      <c r="WQB313" s="80"/>
      <c r="WQC313" s="80"/>
      <c r="WQD313" s="80"/>
      <c r="WQE313" s="80"/>
      <c r="WQF313" s="80"/>
      <c r="WQG313" s="80"/>
      <c r="WQH313" s="80"/>
      <c r="WQI313" s="80"/>
      <c r="WQJ313" s="80"/>
      <c r="WQK313" s="80"/>
      <c r="WQL313" s="80"/>
      <c r="WQM313" s="80"/>
      <c r="WQN313" s="80"/>
      <c r="WQO313" s="80"/>
      <c r="WQP313" s="80"/>
      <c r="WQQ313" s="80"/>
      <c r="WQR313" s="80"/>
      <c r="WQS313" s="80"/>
      <c r="WQT313" s="80"/>
      <c r="WQU313" s="80"/>
      <c r="WQV313" s="80"/>
      <c r="WQW313" s="80"/>
      <c r="WQX313" s="80"/>
      <c r="WQY313" s="80"/>
      <c r="WQZ313" s="80"/>
      <c r="WRA313" s="80"/>
      <c r="WRB313" s="80"/>
      <c r="WRC313" s="80"/>
      <c r="WRD313" s="80"/>
      <c r="WRE313" s="80"/>
      <c r="WRF313" s="80"/>
      <c r="WRG313" s="80"/>
      <c r="WRH313" s="80"/>
      <c r="WRI313" s="80"/>
      <c r="WRJ313" s="80"/>
      <c r="WRK313" s="80"/>
      <c r="WRL313" s="80"/>
      <c r="WRM313" s="80"/>
      <c r="WRN313" s="80"/>
      <c r="WRO313" s="80"/>
      <c r="WRP313" s="80"/>
      <c r="WRQ313" s="80"/>
      <c r="WRR313" s="80"/>
      <c r="WRS313" s="80"/>
      <c r="WRT313" s="80"/>
      <c r="WRU313" s="80"/>
      <c r="WRV313" s="80"/>
      <c r="WRW313" s="80"/>
      <c r="WRX313" s="80"/>
      <c r="WRY313" s="80"/>
      <c r="WRZ313" s="80"/>
      <c r="WSA313" s="80"/>
      <c r="WSB313" s="80"/>
      <c r="WSC313" s="80"/>
      <c r="WSD313" s="80"/>
      <c r="WSE313" s="80"/>
      <c r="WSF313" s="80"/>
      <c r="WSG313" s="80"/>
      <c r="WSH313" s="80"/>
      <c r="WSI313" s="80"/>
      <c r="WSJ313" s="80"/>
      <c r="WSK313" s="80"/>
      <c r="WSL313" s="80"/>
      <c r="WSM313" s="80"/>
      <c r="WSN313" s="80"/>
      <c r="WSO313" s="80"/>
      <c r="WSP313" s="80"/>
      <c r="WSQ313" s="80"/>
      <c r="WSR313" s="80"/>
      <c r="WSS313" s="80"/>
      <c r="WST313" s="80"/>
      <c r="WSU313" s="80"/>
      <c r="WSV313" s="80"/>
      <c r="WSW313" s="80"/>
      <c r="WSX313" s="80"/>
      <c r="WSY313" s="80"/>
      <c r="WSZ313" s="80"/>
      <c r="WTA313" s="80"/>
      <c r="WTB313" s="80"/>
      <c r="WTC313" s="80"/>
      <c r="WTD313" s="80"/>
      <c r="WTE313" s="80"/>
      <c r="WTF313" s="80"/>
      <c r="WTG313" s="80"/>
      <c r="WTH313" s="80"/>
      <c r="WTI313" s="80"/>
      <c r="WTJ313" s="80"/>
      <c r="WTK313" s="80"/>
      <c r="WTL313" s="80"/>
      <c r="WTM313" s="80"/>
      <c r="WTN313" s="80"/>
      <c r="WTO313" s="80"/>
      <c r="WTP313" s="80"/>
      <c r="WTQ313" s="80"/>
      <c r="WTR313" s="80"/>
      <c r="WTS313" s="80"/>
      <c r="WTT313" s="80"/>
      <c r="WTU313" s="80"/>
      <c r="WTV313" s="80"/>
      <c r="WTW313" s="80"/>
      <c r="WTX313" s="80"/>
      <c r="WTY313" s="80"/>
      <c r="WTZ313" s="80"/>
      <c r="WUA313" s="80"/>
      <c r="WUB313" s="80"/>
      <c r="WUC313" s="80"/>
      <c r="WUD313" s="80"/>
      <c r="WUE313" s="80"/>
      <c r="WUF313" s="80"/>
      <c r="WUG313" s="80"/>
      <c r="WUH313" s="80"/>
      <c r="WUI313" s="80"/>
      <c r="WUJ313" s="80"/>
      <c r="WUK313" s="80"/>
      <c r="WUL313" s="80"/>
      <c r="WUM313" s="80"/>
      <c r="WUN313" s="80"/>
      <c r="WUO313" s="80"/>
      <c r="WUP313" s="80"/>
      <c r="WUQ313" s="80"/>
      <c r="WUR313" s="80"/>
      <c r="WUS313" s="80"/>
      <c r="WUT313" s="80"/>
      <c r="WUU313" s="80"/>
      <c r="WUV313" s="80"/>
      <c r="WUW313" s="80"/>
      <c r="WUX313" s="80"/>
      <c r="WUY313" s="80"/>
      <c r="WUZ313" s="80"/>
      <c r="WVA313" s="80"/>
      <c r="WVB313" s="80"/>
      <c r="WVC313" s="80"/>
      <c r="WVD313" s="80"/>
      <c r="WVE313" s="80"/>
      <c r="WVF313" s="80"/>
      <c r="WVG313" s="80"/>
      <c r="WVH313" s="80"/>
      <c r="WVI313" s="80"/>
      <c r="WVJ313" s="80"/>
      <c r="WVK313" s="80"/>
      <c r="WVL313" s="80"/>
      <c r="WVM313" s="80"/>
      <c r="WVN313" s="80"/>
      <c r="WVO313" s="80"/>
      <c r="WVP313" s="80"/>
      <c r="WVQ313" s="80"/>
      <c r="WVR313" s="80"/>
      <c r="WVS313" s="80"/>
      <c r="WVT313" s="80"/>
      <c r="WVU313" s="80"/>
      <c r="WVV313" s="80"/>
      <c r="WVW313" s="80"/>
      <c r="WVX313" s="80"/>
      <c r="WVY313" s="80"/>
      <c r="WVZ313" s="80"/>
      <c r="WWA313" s="80"/>
      <c r="WWB313" s="80"/>
      <c r="WWC313" s="80"/>
      <c r="WWD313" s="80"/>
      <c r="WWE313" s="80"/>
      <c r="WWF313" s="80"/>
      <c r="WWG313" s="80"/>
      <c r="WWH313" s="80"/>
      <c r="WWI313" s="80"/>
      <c r="WWJ313" s="80"/>
      <c r="WWK313" s="80"/>
      <c r="WWL313" s="80"/>
      <c r="WWM313" s="80"/>
      <c r="WWN313" s="80"/>
      <c r="WWO313" s="80"/>
      <c r="WWP313" s="80"/>
      <c r="WWQ313" s="80"/>
      <c r="WWR313" s="80"/>
      <c r="WWS313" s="80"/>
      <c r="WWT313" s="80"/>
      <c r="WWU313" s="80"/>
      <c r="WWV313" s="80"/>
      <c r="WWW313" s="80"/>
      <c r="WWX313" s="80"/>
      <c r="WWY313" s="80"/>
      <c r="WWZ313" s="80"/>
      <c r="WXA313" s="80"/>
      <c r="WXB313" s="80"/>
      <c r="WXC313" s="80"/>
      <c r="WXD313" s="80"/>
      <c r="WXE313" s="80"/>
      <c r="WXF313" s="80"/>
      <c r="WXG313" s="80"/>
      <c r="WXH313" s="80"/>
      <c r="WXI313" s="80"/>
      <c r="WXJ313" s="80"/>
      <c r="WXK313" s="80"/>
      <c r="WXL313" s="80"/>
      <c r="WXM313" s="80"/>
      <c r="WXN313" s="80"/>
      <c r="WXO313" s="80"/>
      <c r="WXP313" s="80"/>
      <c r="WXQ313" s="80"/>
      <c r="WXR313" s="80"/>
      <c r="WXS313" s="80"/>
      <c r="WXT313" s="80"/>
      <c r="WXU313" s="80"/>
      <c r="WXV313" s="80"/>
      <c r="WXW313" s="80"/>
      <c r="WXX313" s="80"/>
      <c r="WXY313" s="80"/>
      <c r="WXZ313" s="80"/>
      <c r="WYA313" s="80"/>
      <c r="WYB313" s="80"/>
      <c r="WYC313" s="80"/>
      <c r="WYD313" s="80"/>
      <c r="WYE313" s="80"/>
      <c r="WYF313" s="80"/>
      <c r="WYG313" s="80"/>
      <c r="WYH313" s="80"/>
      <c r="WYI313" s="80"/>
      <c r="WYJ313" s="80"/>
      <c r="WYK313" s="80"/>
      <c r="WYL313" s="80"/>
      <c r="WYM313" s="80"/>
      <c r="WYN313" s="80"/>
      <c r="WYO313" s="80"/>
      <c r="WYP313" s="80"/>
      <c r="WYQ313" s="80"/>
      <c r="WYR313" s="80"/>
      <c r="WYS313" s="80"/>
      <c r="WYT313" s="80"/>
      <c r="WYU313" s="80"/>
      <c r="WYV313" s="80"/>
      <c r="WYW313" s="80"/>
      <c r="WYX313" s="80"/>
      <c r="WYY313" s="80"/>
      <c r="WYZ313" s="80"/>
      <c r="WZA313" s="80"/>
      <c r="WZB313" s="80"/>
      <c r="WZC313" s="80"/>
      <c r="WZD313" s="80"/>
      <c r="WZE313" s="80"/>
      <c r="WZF313" s="80"/>
      <c r="WZG313" s="80"/>
      <c r="WZH313" s="80"/>
      <c r="WZI313" s="80"/>
      <c r="WZJ313" s="80"/>
      <c r="WZK313" s="80"/>
      <c r="WZL313" s="80"/>
      <c r="WZM313" s="80"/>
      <c r="WZN313" s="80"/>
      <c r="WZO313" s="80"/>
      <c r="WZP313" s="80"/>
      <c r="WZQ313" s="80"/>
      <c r="WZR313" s="80"/>
      <c r="WZS313" s="80"/>
      <c r="WZT313" s="80"/>
      <c r="WZU313" s="80"/>
      <c r="WZV313" s="80"/>
      <c r="WZW313" s="80"/>
      <c r="WZX313" s="80"/>
      <c r="WZY313" s="80"/>
      <c r="WZZ313" s="80"/>
      <c r="XAA313" s="80"/>
      <c r="XAB313" s="80"/>
      <c r="XAC313" s="80"/>
      <c r="XAD313" s="80"/>
      <c r="XAE313" s="80"/>
      <c r="XAF313" s="80"/>
      <c r="XAG313" s="80"/>
      <c r="XAH313" s="80"/>
      <c r="XAI313" s="80"/>
      <c r="XAJ313" s="80"/>
      <c r="XAK313" s="80"/>
      <c r="XAL313" s="80"/>
      <c r="XAM313" s="80"/>
      <c r="XAN313" s="80"/>
      <c r="XAO313" s="80"/>
      <c r="XAP313" s="80"/>
      <c r="XAQ313" s="80"/>
      <c r="XAR313" s="80"/>
      <c r="XAS313" s="80"/>
      <c r="XAT313" s="80"/>
      <c r="XAU313" s="80"/>
      <c r="XAV313" s="80"/>
      <c r="XAW313" s="80"/>
      <c r="XAX313" s="80"/>
      <c r="XAY313" s="80"/>
      <c r="XAZ313" s="80"/>
      <c r="XBA313" s="80"/>
      <c r="XBB313" s="80"/>
      <c r="XBC313" s="80"/>
      <c r="XBD313" s="80"/>
      <c r="XBE313" s="80"/>
      <c r="XBF313" s="80"/>
      <c r="XBG313" s="80"/>
      <c r="XBH313" s="80"/>
      <c r="XBI313" s="80"/>
      <c r="XBJ313" s="80"/>
      <c r="XBK313" s="80"/>
      <c r="XBL313" s="80"/>
      <c r="XBM313" s="80"/>
      <c r="XBN313" s="80"/>
      <c r="XBO313" s="80"/>
      <c r="XBP313" s="80"/>
      <c r="XBQ313" s="80"/>
      <c r="XBR313" s="80"/>
      <c r="XBS313" s="80"/>
      <c r="XBT313" s="80"/>
      <c r="XBU313" s="80"/>
      <c r="XBV313" s="80"/>
      <c r="XBW313" s="80"/>
      <c r="XBX313" s="80"/>
      <c r="XBY313" s="80"/>
      <c r="XBZ313" s="80"/>
      <c r="XCA313" s="80"/>
      <c r="XCB313" s="80"/>
      <c r="XCC313" s="80"/>
      <c r="XCD313" s="80"/>
      <c r="XCE313" s="80"/>
      <c r="XCF313" s="80"/>
      <c r="XCG313" s="80"/>
      <c r="XCH313" s="80"/>
      <c r="XCI313" s="80"/>
      <c r="XCJ313" s="80"/>
      <c r="XCK313" s="80"/>
      <c r="XCL313" s="80"/>
      <c r="XCM313" s="80"/>
      <c r="XCN313" s="80"/>
      <c r="XCO313" s="80"/>
      <c r="XCP313" s="80"/>
      <c r="XCQ313" s="80"/>
      <c r="XCR313" s="80"/>
      <c r="XCS313" s="80"/>
      <c r="XCT313" s="80"/>
      <c r="XCU313" s="80"/>
      <c r="XCV313" s="80"/>
      <c r="XCW313" s="80"/>
      <c r="XCX313" s="80"/>
      <c r="XCY313" s="80"/>
      <c r="XCZ313" s="80"/>
      <c r="XDA313" s="80"/>
      <c r="XDB313" s="80"/>
      <c r="XDC313" s="80"/>
      <c r="XDD313" s="80"/>
      <c r="XDE313" s="80"/>
      <c r="XDF313" s="80"/>
      <c r="XDG313" s="80"/>
      <c r="XDH313" s="80"/>
      <c r="XDI313" s="80"/>
      <c r="XDJ313" s="80"/>
      <c r="XDK313" s="80"/>
      <c r="XDL313" s="80"/>
      <c r="XDM313" s="80"/>
      <c r="XDN313" s="80"/>
      <c r="XDO313" s="80"/>
      <c r="XDP313" s="80"/>
      <c r="XDQ313" s="80"/>
      <c r="XDR313" s="80"/>
      <c r="XDS313" s="80"/>
      <c r="XDT313" s="80"/>
      <c r="XDU313" s="80"/>
      <c r="XDV313" s="80"/>
      <c r="XDW313" s="80"/>
      <c r="XDX313" s="80"/>
      <c r="XDY313" s="80"/>
      <c r="XDZ313" s="80"/>
      <c r="XEA313" s="80"/>
      <c r="XEB313" s="80"/>
      <c r="XEC313" s="80"/>
      <c r="XED313" s="80"/>
      <c r="XEE313" s="80"/>
      <c r="XEF313" s="80"/>
      <c r="XEG313" s="80"/>
      <c r="XEH313" s="80"/>
      <c r="XEI313" s="80"/>
      <c r="XEJ313" s="80"/>
      <c r="XEK313" s="80"/>
      <c r="XEL313" s="80"/>
      <c r="XEM313" s="80"/>
      <c r="XEN313" s="80"/>
      <c r="XEO313" s="80"/>
      <c r="XEP313" s="80"/>
      <c r="XEQ313" s="80"/>
      <c r="XER313" s="80"/>
      <c r="XES313" s="80"/>
      <c r="XET313" s="80"/>
      <c r="XEU313" s="80"/>
      <c r="XEV313" s="80"/>
      <c r="XEW313" s="80"/>
      <c r="XEX313" s="80"/>
      <c r="XEY313" s="80"/>
      <c r="XEZ313" s="80"/>
    </row>
    <row r="314" spans="1:16380" s="84" customFormat="1" ht="15" x14ac:dyDescent="0.25">
      <c r="A314" s="76"/>
      <c r="B314" s="80"/>
      <c r="C314" s="80"/>
      <c r="D314" s="80"/>
      <c r="E314" s="80"/>
      <c r="F314" s="80"/>
      <c r="G314" s="227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  <c r="BM314" s="80"/>
      <c r="BN314" s="80"/>
      <c r="BO314" s="80"/>
      <c r="BP314" s="80"/>
      <c r="BQ314" s="80"/>
      <c r="BR314" s="80"/>
      <c r="BS314" s="80"/>
      <c r="BT314" s="80"/>
      <c r="BU314" s="80"/>
      <c r="BV314" s="80"/>
      <c r="BW314" s="80"/>
      <c r="BX314" s="80"/>
      <c r="BY314" s="80"/>
      <c r="BZ314" s="80"/>
      <c r="CA314" s="80"/>
      <c r="CB314" s="80"/>
      <c r="CC314" s="80"/>
      <c r="CD314" s="80"/>
      <c r="CE314" s="80"/>
      <c r="CF314" s="80"/>
      <c r="CG314" s="80"/>
      <c r="CH314" s="80"/>
      <c r="CI314" s="80"/>
      <c r="CJ314" s="80"/>
      <c r="CK314" s="80"/>
      <c r="CL314" s="80"/>
      <c r="CM314" s="80"/>
      <c r="CN314" s="80"/>
      <c r="CO314" s="80"/>
      <c r="CP314" s="80"/>
      <c r="CQ314" s="80"/>
      <c r="CR314" s="80"/>
      <c r="CS314" s="80"/>
      <c r="CT314" s="80"/>
      <c r="CU314" s="80"/>
      <c r="CV314" s="80"/>
      <c r="CW314" s="80"/>
      <c r="CX314" s="80"/>
      <c r="CY314" s="80"/>
      <c r="CZ314" s="80"/>
      <c r="DA314" s="80"/>
      <c r="DB314" s="80"/>
      <c r="DC314" s="80"/>
      <c r="DD314" s="80"/>
      <c r="DE314" s="80"/>
      <c r="DF314" s="80"/>
      <c r="DG314" s="80"/>
      <c r="DH314" s="80"/>
      <c r="DI314" s="80"/>
      <c r="DJ314" s="80"/>
      <c r="DK314" s="80"/>
      <c r="DL314" s="80"/>
      <c r="DM314" s="80"/>
      <c r="DN314" s="80"/>
      <c r="DO314" s="80"/>
      <c r="DP314" s="80"/>
      <c r="DQ314" s="80"/>
      <c r="DR314" s="80"/>
      <c r="DS314" s="80"/>
      <c r="DT314" s="80"/>
      <c r="DU314" s="80"/>
      <c r="DV314" s="80"/>
      <c r="DW314" s="80"/>
      <c r="DX314" s="80"/>
      <c r="DY314" s="80"/>
      <c r="DZ314" s="80"/>
      <c r="EA314" s="80"/>
      <c r="EB314" s="80"/>
      <c r="EC314" s="80"/>
      <c r="ED314" s="80"/>
      <c r="EE314" s="80"/>
      <c r="EF314" s="80"/>
      <c r="EG314" s="80"/>
      <c r="EH314" s="80"/>
      <c r="EI314" s="80"/>
      <c r="EJ314" s="80"/>
      <c r="EK314" s="80"/>
      <c r="EL314" s="80"/>
      <c r="EM314" s="80"/>
      <c r="EN314" s="80"/>
      <c r="EO314" s="80"/>
      <c r="EP314" s="80"/>
      <c r="EQ314" s="80"/>
      <c r="ER314" s="80"/>
      <c r="ES314" s="80"/>
      <c r="ET314" s="80"/>
      <c r="EU314" s="80"/>
      <c r="EV314" s="80"/>
      <c r="EW314" s="80"/>
      <c r="EX314" s="80"/>
      <c r="EY314" s="80"/>
      <c r="EZ314" s="80"/>
      <c r="FA314" s="80"/>
      <c r="FB314" s="80"/>
      <c r="FC314" s="80"/>
      <c r="FD314" s="80"/>
      <c r="FE314" s="80"/>
      <c r="FF314" s="80"/>
      <c r="FG314" s="80"/>
      <c r="FH314" s="80"/>
      <c r="FI314" s="80"/>
      <c r="FJ314" s="80"/>
      <c r="FK314" s="80"/>
      <c r="FL314" s="80"/>
      <c r="FM314" s="80"/>
      <c r="FN314" s="80"/>
      <c r="FO314" s="80"/>
      <c r="FP314" s="80"/>
      <c r="FQ314" s="80"/>
      <c r="FR314" s="80"/>
      <c r="FS314" s="80"/>
      <c r="FT314" s="80"/>
      <c r="FU314" s="80"/>
      <c r="FV314" s="80"/>
      <c r="FW314" s="80"/>
      <c r="FX314" s="80"/>
      <c r="FY314" s="80"/>
      <c r="FZ314" s="80"/>
      <c r="GA314" s="80"/>
      <c r="GB314" s="80"/>
      <c r="GC314" s="80"/>
      <c r="GD314" s="80"/>
      <c r="GE314" s="80"/>
      <c r="GF314" s="80"/>
      <c r="GG314" s="80"/>
      <c r="GH314" s="80"/>
      <c r="GI314" s="80"/>
      <c r="GJ314" s="80"/>
      <c r="GK314" s="80"/>
      <c r="GL314" s="80"/>
      <c r="GM314" s="80"/>
      <c r="GN314" s="80"/>
      <c r="GO314" s="80"/>
      <c r="GP314" s="80"/>
      <c r="GQ314" s="80"/>
      <c r="GR314" s="80"/>
      <c r="GS314" s="80"/>
      <c r="GT314" s="80"/>
      <c r="GU314" s="80"/>
      <c r="GV314" s="80"/>
      <c r="GW314" s="80"/>
      <c r="GX314" s="80"/>
      <c r="GY314" s="80"/>
      <c r="GZ314" s="80"/>
      <c r="HA314" s="80"/>
      <c r="HB314" s="80"/>
      <c r="HC314" s="80"/>
      <c r="HD314" s="80"/>
      <c r="HE314" s="80"/>
      <c r="HF314" s="80"/>
      <c r="HG314" s="80"/>
      <c r="HH314" s="80"/>
      <c r="HI314" s="80"/>
      <c r="HJ314" s="80"/>
      <c r="HK314" s="80"/>
      <c r="HL314" s="80"/>
      <c r="HM314" s="80"/>
      <c r="HN314" s="80"/>
      <c r="HO314" s="80"/>
      <c r="HP314" s="80"/>
      <c r="HQ314" s="80"/>
      <c r="HR314" s="80"/>
      <c r="HS314" s="80"/>
      <c r="HT314" s="80"/>
      <c r="HU314" s="80"/>
      <c r="HV314" s="80"/>
      <c r="HW314" s="80"/>
      <c r="HX314" s="80"/>
      <c r="HY314" s="80"/>
      <c r="HZ314" s="80"/>
      <c r="IA314" s="80"/>
      <c r="IB314" s="80"/>
      <c r="IC314" s="80"/>
      <c r="ID314" s="80"/>
      <c r="IE314" s="80"/>
      <c r="IF314" s="80"/>
      <c r="IG314" s="80"/>
      <c r="IH314" s="80"/>
      <c r="II314" s="80"/>
      <c r="IJ314" s="80"/>
      <c r="IK314" s="80"/>
      <c r="IL314" s="80"/>
      <c r="IM314" s="80"/>
      <c r="IN314" s="80"/>
      <c r="IO314" s="80"/>
      <c r="IP314" s="80"/>
      <c r="IQ314" s="80"/>
      <c r="IR314" s="80"/>
      <c r="IS314" s="80"/>
      <c r="IT314" s="80"/>
      <c r="IU314" s="80"/>
      <c r="IV314" s="80"/>
      <c r="IW314" s="80"/>
      <c r="IX314" s="80"/>
      <c r="IY314" s="80"/>
      <c r="IZ314" s="80"/>
      <c r="JA314" s="80"/>
      <c r="JB314" s="80"/>
      <c r="JC314" s="80"/>
      <c r="JD314" s="80"/>
      <c r="JE314" s="80"/>
      <c r="JF314" s="80"/>
      <c r="JG314" s="80"/>
      <c r="JH314" s="80"/>
      <c r="JI314" s="80"/>
      <c r="JJ314" s="80"/>
      <c r="JK314" s="80"/>
      <c r="JL314" s="80"/>
      <c r="JM314" s="80"/>
      <c r="JN314" s="80"/>
      <c r="JO314" s="80"/>
      <c r="JP314" s="80"/>
      <c r="JQ314" s="80"/>
      <c r="JR314" s="80"/>
      <c r="JS314" s="80"/>
      <c r="JT314" s="80"/>
      <c r="JU314" s="80"/>
      <c r="JV314" s="80"/>
      <c r="JW314" s="80"/>
      <c r="JX314" s="80"/>
      <c r="JY314" s="80"/>
      <c r="JZ314" s="80"/>
      <c r="KA314" s="80"/>
      <c r="KB314" s="80"/>
      <c r="KC314" s="80"/>
      <c r="KD314" s="80"/>
      <c r="KE314" s="80"/>
      <c r="KF314" s="80"/>
      <c r="KG314" s="80"/>
      <c r="KH314" s="80"/>
      <c r="KI314" s="80"/>
      <c r="KJ314" s="80"/>
      <c r="KK314" s="80"/>
      <c r="KL314" s="80"/>
      <c r="KM314" s="80"/>
      <c r="KN314" s="80"/>
      <c r="KO314" s="80"/>
      <c r="KP314" s="80"/>
      <c r="KQ314" s="80"/>
      <c r="KR314" s="80"/>
      <c r="KS314" s="80"/>
      <c r="KT314" s="80"/>
      <c r="KU314" s="80"/>
      <c r="KV314" s="80"/>
      <c r="KW314" s="80"/>
      <c r="KX314" s="80"/>
      <c r="KY314" s="80"/>
      <c r="KZ314" s="80"/>
      <c r="LA314" s="80"/>
      <c r="LB314" s="80"/>
      <c r="LC314" s="80"/>
      <c r="LD314" s="80"/>
      <c r="LE314" s="80"/>
      <c r="LF314" s="80"/>
      <c r="LG314" s="80"/>
      <c r="LH314" s="80"/>
      <c r="LI314" s="80"/>
      <c r="LJ314" s="80"/>
      <c r="LK314" s="80"/>
      <c r="LL314" s="80"/>
      <c r="LM314" s="80"/>
      <c r="LN314" s="80"/>
      <c r="LO314" s="80"/>
      <c r="LP314" s="80"/>
      <c r="LQ314" s="80"/>
      <c r="LR314" s="80"/>
      <c r="LS314" s="80"/>
      <c r="LT314" s="80"/>
      <c r="LU314" s="80"/>
      <c r="LV314" s="80"/>
      <c r="LW314" s="80"/>
      <c r="LX314" s="80"/>
      <c r="LY314" s="80"/>
      <c r="LZ314" s="80"/>
      <c r="MA314" s="80"/>
      <c r="MB314" s="80"/>
      <c r="MC314" s="80"/>
      <c r="MD314" s="80"/>
      <c r="ME314" s="80"/>
      <c r="MF314" s="80"/>
      <c r="MG314" s="80"/>
      <c r="MH314" s="80"/>
      <c r="MI314" s="80"/>
      <c r="MJ314" s="80"/>
      <c r="MK314" s="80"/>
      <c r="ML314" s="80"/>
      <c r="MM314" s="80"/>
      <c r="MN314" s="80"/>
      <c r="MO314" s="80"/>
      <c r="MP314" s="80"/>
      <c r="MQ314" s="80"/>
      <c r="MR314" s="80"/>
      <c r="MS314" s="80"/>
      <c r="MT314" s="80"/>
      <c r="MU314" s="80"/>
      <c r="MV314" s="80"/>
      <c r="MW314" s="80"/>
      <c r="MX314" s="80"/>
      <c r="MY314" s="80"/>
      <c r="MZ314" s="80"/>
      <c r="NA314" s="80"/>
      <c r="NB314" s="80"/>
      <c r="NC314" s="80"/>
      <c r="ND314" s="80"/>
      <c r="NE314" s="80"/>
      <c r="NF314" s="80"/>
      <c r="NG314" s="80"/>
      <c r="NH314" s="80"/>
      <c r="NI314" s="80"/>
      <c r="NJ314" s="80"/>
      <c r="NK314" s="80"/>
      <c r="NL314" s="80"/>
      <c r="NM314" s="80"/>
      <c r="NN314" s="80"/>
      <c r="NO314" s="80"/>
      <c r="NP314" s="80"/>
      <c r="NQ314" s="80"/>
      <c r="NR314" s="80"/>
      <c r="NS314" s="80"/>
      <c r="NT314" s="80"/>
      <c r="NU314" s="80"/>
      <c r="NV314" s="80"/>
      <c r="NW314" s="80"/>
      <c r="NX314" s="80"/>
      <c r="NY314" s="80"/>
      <c r="NZ314" s="80"/>
      <c r="OA314" s="80"/>
      <c r="OB314" s="80"/>
      <c r="OC314" s="80"/>
      <c r="OD314" s="80"/>
      <c r="OE314" s="80"/>
      <c r="OF314" s="80"/>
      <c r="OG314" s="80"/>
      <c r="OH314" s="80"/>
      <c r="OI314" s="80"/>
      <c r="OJ314" s="80"/>
      <c r="OK314" s="80"/>
      <c r="OL314" s="80"/>
      <c r="OM314" s="80"/>
      <c r="ON314" s="80"/>
      <c r="OO314" s="80"/>
      <c r="OP314" s="80"/>
      <c r="OQ314" s="80"/>
      <c r="OR314" s="80"/>
      <c r="OS314" s="80"/>
      <c r="OT314" s="80"/>
      <c r="OU314" s="80"/>
      <c r="OV314" s="80"/>
      <c r="OW314" s="80"/>
      <c r="OX314" s="80"/>
      <c r="OY314" s="80"/>
      <c r="OZ314" s="80"/>
      <c r="PA314" s="80"/>
      <c r="PB314" s="80"/>
      <c r="PC314" s="80"/>
      <c r="PD314" s="80"/>
      <c r="PE314" s="80"/>
      <c r="PF314" s="80"/>
      <c r="PG314" s="80"/>
      <c r="PH314" s="80"/>
      <c r="PI314" s="80"/>
      <c r="PJ314" s="80"/>
      <c r="PK314" s="80"/>
      <c r="PL314" s="80"/>
      <c r="PM314" s="80"/>
      <c r="PN314" s="80"/>
      <c r="PO314" s="80"/>
      <c r="PP314" s="80"/>
      <c r="PQ314" s="80"/>
      <c r="PR314" s="80"/>
      <c r="PS314" s="80"/>
      <c r="PT314" s="80"/>
      <c r="PU314" s="80"/>
      <c r="PV314" s="80"/>
      <c r="PW314" s="80"/>
      <c r="PX314" s="80"/>
      <c r="PY314" s="80"/>
      <c r="PZ314" s="80"/>
      <c r="QA314" s="80"/>
      <c r="QB314" s="80"/>
      <c r="QC314" s="80"/>
      <c r="QD314" s="80"/>
      <c r="QE314" s="80"/>
      <c r="QF314" s="80"/>
      <c r="QG314" s="80"/>
      <c r="QH314" s="80"/>
      <c r="QI314" s="80"/>
      <c r="QJ314" s="80"/>
      <c r="QK314" s="80"/>
      <c r="QL314" s="80"/>
      <c r="QM314" s="80"/>
      <c r="QN314" s="80"/>
      <c r="QO314" s="80"/>
      <c r="QP314" s="80"/>
      <c r="QQ314" s="80"/>
      <c r="QR314" s="80"/>
      <c r="QS314" s="80"/>
      <c r="QT314" s="80"/>
      <c r="QU314" s="80"/>
      <c r="QV314" s="80"/>
      <c r="QW314" s="80"/>
      <c r="QX314" s="80"/>
      <c r="QY314" s="80"/>
      <c r="QZ314" s="80"/>
      <c r="RA314" s="80"/>
      <c r="RB314" s="80"/>
      <c r="RC314" s="80"/>
      <c r="RD314" s="80"/>
      <c r="RE314" s="80"/>
      <c r="RF314" s="80"/>
      <c r="RG314" s="80"/>
      <c r="RH314" s="80"/>
      <c r="RI314" s="80"/>
      <c r="RJ314" s="80"/>
      <c r="RK314" s="80"/>
      <c r="RL314" s="80"/>
      <c r="RM314" s="80"/>
      <c r="RN314" s="80"/>
      <c r="RO314" s="80"/>
      <c r="RP314" s="80"/>
      <c r="RQ314" s="80"/>
      <c r="RR314" s="80"/>
      <c r="RS314" s="80"/>
      <c r="RT314" s="80"/>
      <c r="RU314" s="80"/>
      <c r="RV314" s="80"/>
      <c r="RW314" s="80"/>
      <c r="RX314" s="80"/>
      <c r="RY314" s="80"/>
      <c r="RZ314" s="80"/>
      <c r="SA314" s="80"/>
      <c r="SB314" s="80"/>
      <c r="SC314" s="80"/>
      <c r="SD314" s="80"/>
      <c r="SE314" s="80"/>
      <c r="SF314" s="80"/>
      <c r="SG314" s="80"/>
      <c r="SH314" s="80"/>
      <c r="SI314" s="80"/>
      <c r="SJ314" s="80"/>
      <c r="SK314" s="80"/>
      <c r="SL314" s="80"/>
      <c r="SM314" s="80"/>
      <c r="SN314" s="80"/>
      <c r="SO314" s="80"/>
      <c r="SP314" s="80"/>
      <c r="SQ314" s="80"/>
      <c r="SR314" s="80"/>
      <c r="SS314" s="80"/>
      <c r="ST314" s="80"/>
      <c r="SU314" s="80"/>
      <c r="SV314" s="80"/>
      <c r="SW314" s="80"/>
      <c r="SX314" s="80"/>
      <c r="SY314" s="80"/>
      <c r="SZ314" s="80"/>
      <c r="TA314" s="80"/>
      <c r="TB314" s="80"/>
      <c r="TC314" s="80"/>
      <c r="TD314" s="80"/>
      <c r="TE314" s="80"/>
      <c r="TF314" s="80"/>
      <c r="TG314" s="80"/>
      <c r="TH314" s="80"/>
      <c r="TI314" s="80"/>
      <c r="TJ314" s="80"/>
      <c r="TK314" s="80"/>
      <c r="TL314" s="80"/>
      <c r="TM314" s="80"/>
      <c r="TN314" s="80"/>
      <c r="TO314" s="80"/>
      <c r="TP314" s="80"/>
      <c r="TQ314" s="80"/>
      <c r="TR314" s="80"/>
      <c r="TS314" s="80"/>
      <c r="TT314" s="80"/>
      <c r="TU314" s="80"/>
      <c r="TV314" s="80"/>
      <c r="TW314" s="80"/>
      <c r="TX314" s="80"/>
      <c r="TY314" s="80"/>
      <c r="TZ314" s="80"/>
      <c r="UA314" s="80"/>
      <c r="UB314" s="80"/>
      <c r="UC314" s="80"/>
      <c r="UD314" s="80"/>
      <c r="UE314" s="80"/>
      <c r="UF314" s="80"/>
      <c r="UG314" s="80"/>
      <c r="UH314" s="80"/>
      <c r="UI314" s="80"/>
      <c r="UJ314" s="80"/>
      <c r="UK314" s="80"/>
      <c r="UL314" s="80"/>
      <c r="UM314" s="80"/>
      <c r="UN314" s="80"/>
      <c r="UO314" s="80"/>
      <c r="UP314" s="80"/>
      <c r="UQ314" s="80"/>
      <c r="UR314" s="80"/>
      <c r="US314" s="80"/>
      <c r="UT314" s="80"/>
      <c r="UU314" s="80"/>
      <c r="UV314" s="80"/>
      <c r="UW314" s="80"/>
      <c r="UX314" s="80"/>
      <c r="UY314" s="80"/>
      <c r="UZ314" s="80"/>
      <c r="VA314" s="80"/>
      <c r="VB314" s="80"/>
      <c r="VC314" s="80"/>
      <c r="VD314" s="80"/>
      <c r="VE314" s="80"/>
      <c r="VF314" s="80"/>
      <c r="VG314" s="80"/>
      <c r="VH314" s="80"/>
      <c r="VI314" s="80"/>
      <c r="VJ314" s="80"/>
      <c r="VK314" s="80"/>
      <c r="VL314" s="80"/>
      <c r="VM314" s="80"/>
      <c r="VN314" s="80"/>
      <c r="VO314" s="80"/>
      <c r="VP314" s="80"/>
      <c r="VQ314" s="80"/>
      <c r="VR314" s="80"/>
      <c r="VS314" s="80"/>
      <c r="VT314" s="80"/>
      <c r="VU314" s="80"/>
      <c r="VV314" s="80"/>
      <c r="VW314" s="80"/>
      <c r="VX314" s="80"/>
      <c r="VY314" s="80"/>
      <c r="VZ314" s="80"/>
      <c r="WA314" s="80"/>
      <c r="WB314" s="80"/>
      <c r="WC314" s="80"/>
      <c r="WD314" s="80"/>
      <c r="WE314" s="80"/>
      <c r="WF314" s="80"/>
      <c r="WG314" s="80"/>
      <c r="WH314" s="80"/>
      <c r="WI314" s="80"/>
      <c r="WJ314" s="80"/>
      <c r="WK314" s="80"/>
      <c r="WL314" s="80"/>
      <c r="WM314" s="80"/>
      <c r="WN314" s="80"/>
      <c r="WO314" s="80"/>
      <c r="WP314" s="80"/>
      <c r="WQ314" s="80"/>
      <c r="WR314" s="80"/>
      <c r="WS314" s="80"/>
      <c r="WT314" s="80"/>
      <c r="WU314" s="80"/>
      <c r="WV314" s="80"/>
      <c r="WW314" s="80"/>
      <c r="WX314" s="80"/>
      <c r="WY314" s="80"/>
      <c r="WZ314" s="80"/>
      <c r="XA314" s="80"/>
      <c r="XB314" s="80"/>
      <c r="XC314" s="80"/>
      <c r="XD314" s="80"/>
      <c r="XE314" s="80"/>
      <c r="XF314" s="80"/>
      <c r="XG314" s="80"/>
      <c r="XH314" s="80"/>
      <c r="XI314" s="80"/>
      <c r="XJ314" s="80"/>
      <c r="XK314" s="80"/>
      <c r="XL314" s="80"/>
      <c r="XM314" s="80"/>
      <c r="XN314" s="80"/>
      <c r="XO314" s="80"/>
      <c r="XP314" s="80"/>
      <c r="XQ314" s="80"/>
      <c r="XR314" s="80"/>
      <c r="XS314" s="80"/>
      <c r="XT314" s="80"/>
      <c r="XU314" s="80"/>
      <c r="XV314" s="80"/>
      <c r="XW314" s="80"/>
      <c r="XX314" s="80"/>
      <c r="XY314" s="80"/>
      <c r="XZ314" s="80"/>
      <c r="YA314" s="80"/>
      <c r="YB314" s="80"/>
      <c r="YC314" s="80"/>
      <c r="YD314" s="80"/>
      <c r="YE314" s="80"/>
      <c r="YF314" s="80"/>
      <c r="YG314" s="80"/>
      <c r="YH314" s="80"/>
      <c r="YI314" s="80"/>
      <c r="YJ314" s="80"/>
      <c r="YK314" s="80"/>
      <c r="YL314" s="80"/>
      <c r="YM314" s="80"/>
      <c r="YN314" s="80"/>
      <c r="YO314" s="80"/>
      <c r="YP314" s="80"/>
      <c r="YQ314" s="80"/>
      <c r="YR314" s="80"/>
      <c r="YS314" s="80"/>
      <c r="YT314" s="80"/>
      <c r="YU314" s="80"/>
      <c r="YV314" s="80"/>
      <c r="YW314" s="80"/>
      <c r="YX314" s="80"/>
      <c r="YY314" s="80"/>
      <c r="YZ314" s="80"/>
      <c r="ZA314" s="80"/>
      <c r="ZB314" s="80"/>
      <c r="ZC314" s="80"/>
      <c r="ZD314" s="80"/>
      <c r="ZE314" s="80"/>
      <c r="ZF314" s="80"/>
      <c r="ZG314" s="80"/>
      <c r="ZH314" s="80"/>
      <c r="ZI314" s="80"/>
      <c r="ZJ314" s="80"/>
      <c r="ZK314" s="80"/>
      <c r="ZL314" s="80"/>
      <c r="ZM314" s="80"/>
      <c r="ZN314" s="80"/>
      <c r="ZO314" s="80"/>
      <c r="ZP314" s="80"/>
      <c r="ZQ314" s="80"/>
      <c r="ZR314" s="80"/>
      <c r="ZS314" s="80"/>
      <c r="ZT314" s="80"/>
      <c r="ZU314" s="80"/>
      <c r="ZV314" s="80"/>
      <c r="ZW314" s="80"/>
      <c r="ZX314" s="80"/>
      <c r="ZY314" s="80"/>
      <c r="ZZ314" s="80"/>
      <c r="AAA314" s="80"/>
      <c r="AAB314" s="80"/>
      <c r="AAC314" s="80"/>
      <c r="AAD314" s="80"/>
      <c r="AAE314" s="80"/>
      <c r="AAF314" s="80"/>
      <c r="AAG314" s="80"/>
      <c r="AAH314" s="80"/>
      <c r="AAI314" s="80"/>
      <c r="AAJ314" s="80"/>
      <c r="AAK314" s="80"/>
      <c r="AAL314" s="80"/>
      <c r="AAM314" s="80"/>
      <c r="AAN314" s="80"/>
      <c r="AAO314" s="80"/>
      <c r="AAP314" s="80"/>
      <c r="AAQ314" s="80"/>
      <c r="AAR314" s="80"/>
      <c r="AAS314" s="80"/>
      <c r="AAT314" s="80"/>
      <c r="AAU314" s="80"/>
      <c r="AAV314" s="80"/>
      <c r="AAW314" s="80"/>
      <c r="AAX314" s="80"/>
      <c r="AAY314" s="80"/>
      <c r="AAZ314" s="80"/>
      <c r="ABA314" s="80"/>
      <c r="ABB314" s="80"/>
      <c r="ABC314" s="80"/>
      <c r="ABD314" s="80"/>
      <c r="ABE314" s="80"/>
      <c r="ABF314" s="80"/>
      <c r="ABG314" s="80"/>
      <c r="ABH314" s="80"/>
      <c r="ABI314" s="80"/>
      <c r="ABJ314" s="80"/>
      <c r="ABK314" s="80"/>
      <c r="ABL314" s="80"/>
      <c r="ABM314" s="80"/>
      <c r="ABN314" s="80"/>
      <c r="ABO314" s="80"/>
      <c r="ABP314" s="80"/>
      <c r="ABQ314" s="80"/>
      <c r="ABR314" s="80"/>
      <c r="ABS314" s="80"/>
      <c r="ABT314" s="80"/>
      <c r="ABU314" s="80"/>
      <c r="ABV314" s="80"/>
      <c r="ABW314" s="80"/>
      <c r="ABX314" s="80"/>
      <c r="ABY314" s="80"/>
      <c r="ABZ314" s="80"/>
      <c r="ACA314" s="80"/>
      <c r="ACB314" s="80"/>
      <c r="ACC314" s="80"/>
      <c r="ACD314" s="80"/>
      <c r="ACE314" s="80"/>
      <c r="ACF314" s="80"/>
      <c r="ACG314" s="80"/>
      <c r="ACH314" s="80"/>
      <c r="ACI314" s="80"/>
      <c r="ACJ314" s="80"/>
      <c r="ACK314" s="80"/>
      <c r="ACL314" s="80"/>
      <c r="ACM314" s="80"/>
      <c r="ACN314" s="80"/>
      <c r="ACO314" s="80"/>
      <c r="ACP314" s="80"/>
      <c r="ACQ314" s="80"/>
      <c r="ACR314" s="80"/>
      <c r="ACS314" s="80"/>
      <c r="ACT314" s="80"/>
      <c r="ACU314" s="80"/>
      <c r="ACV314" s="80"/>
      <c r="ACW314" s="80"/>
      <c r="ACX314" s="80"/>
      <c r="ACY314" s="80"/>
      <c r="ACZ314" s="80"/>
      <c r="ADA314" s="80"/>
      <c r="ADB314" s="80"/>
      <c r="ADC314" s="80"/>
      <c r="ADD314" s="80"/>
      <c r="ADE314" s="80"/>
      <c r="ADF314" s="80"/>
      <c r="ADG314" s="80"/>
      <c r="ADH314" s="80"/>
      <c r="ADI314" s="80"/>
      <c r="ADJ314" s="80"/>
      <c r="ADK314" s="80"/>
      <c r="ADL314" s="80"/>
      <c r="ADM314" s="80"/>
      <c r="ADN314" s="80"/>
      <c r="ADO314" s="80"/>
      <c r="ADP314" s="80"/>
      <c r="ADQ314" s="80"/>
      <c r="ADR314" s="80"/>
      <c r="ADS314" s="80"/>
      <c r="ADT314" s="80"/>
      <c r="ADU314" s="80"/>
      <c r="ADV314" s="80"/>
      <c r="ADW314" s="80"/>
      <c r="ADX314" s="80"/>
      <c r="ADY314" s="80"/>
      <c r="ADZ314" s="80"/>
      <c r="AEA314" s="80"/>
      <c r="AEB314" s="80"/>
      <c r="AEC314" s="80"/>
      <c r="AED314" s="80"/>
      <c r="AEE314" s="80"/>
      <c r="AEF314" s="80"/>
      <c r="AEG314" s="80"/>
      <c r="AEH314" s="80"/>
      <c r="AEI314" s="80"/>
      <c r="AEJ314" s="80"/>
      <c r="AEK314" s="80"/>
      <c r="AEL314" s="80"/>
      <c r="AEM314" s="80"/>
      <c r="AEN314" s="80"/>
      <c r="AEO314" s="80"/>
      <c r="AEP314" s="80"/>
      <c r="AEQ314" s="80"/>
      <c r="AER314" s="80"/>
      <c r="AES314" s="80"/>
      <c r="AET314" s="80"/>
      <c r="AEU314" s="80"/>
      <c r="AEV314" s="80"/>
      <c r="AEW314" s="80"/>
      <c r="AEX314" s="80"/>
      <c r="AEY314" s="80"/>
      <c r="AEZ314" s="80"/>
      <c r="AFA314" s="80"/>
      <c r="AFB314" s="80"/>
      <c r="AFC314" s="80"/>
      <c r="AFD314" s="80"/>
      <c r="AFE314" s="80"/>
      <c r="AFF314" s="80"/>
      <c r="AFG314" s="80"/>
      <c r="AFH314" s="80"/>
      <c r="AFI314" s="80"/>
      <c r="AFJ314" s="80"/>
      <c r="AFK314" s="80"/>
      <c r="AFL314" s="80"/>
      <c r="AFM314" s="80"/>
      <c r="AFN314" s="80"/>
      <c r="AFO314" s="80"/>
      <c r="AFP314" s="80"/>
      <c r="AFQ314" s="80"/>
      <c r="AFR314" s="80"/>
      <c r="AFS314" s="80"/>
      <c r="AFT314" s="80"/>
      <c r="AFU314" s="80"/>
      <c r="AFV314" s="80"/>
      <c r="AFW314" s="80"/>
      <c r="AFX314" s="80"/>
      <c r="AFY314" s="80"/>
      <c r="AFZ314" s="80"/>
      <c r="AGA314" s="80"/>
      <c r="AGB314" s="80"/>
      <c r="AGC314" s="80"/>
      <c r="AGD314" s="80"/>
      <c r="AGE314" s="80"/>
      <c r="AGF314" s="80"/>
      <c r="AGG314" s="80"/>
      <c r="AGH314" s="80"/>
      <c r="AGI314" s="80"/>
      <c r="AGJ314" s="80"/>
      <c r="AGK314" s="80"/>
      <c r="AGL314" s="80"/>
      <c r="AGM314" s="80"/>
      <c r="AGN314" s="80"/>
      <c r="AGO314" s="80"/>
      <c r="AGP314" s="80"/>
      <c r="AGQ314" s="80"/>
      <c r="AGR314" s="80"/>
      <c r="AGS314" s="80"/>
      <c r="AGT314" s="80"/>
      <c r="AGU314" s="80"/>
      <c r="AGV314" s="80"/>
      <c r="AGW314" s="80"/>
      <c r="AGX314" s="80"/>
      <c r="AGY314" s="80"/>
      <c r="AGZ314" s="80"/>
      <c r="AHA314" s="80"/>
      <c r="AHB314" s="80"/>
      <c r="AHC314" s="80"/>
      <c r="AHD314" s="80"/>
      <c r="AHE314" s="80"/>
      <c r="AHF314" s="80"/>
      <c r="AHG314" s="80"/>
      <c r="AHH314" s="80"/>
      <c r="AHI314" s="80"/>
      <c r="AHJ314" s="80"/>
      <c r="AHK314" s="80"/>
      <c r="AHL314" s="80"/>
      <c r="AHM314" s="80"/>
      <c r="AHN314" s="80"/>
      <c r="AHO314" s="80"/>
      <c r="AHP314" s="80"/>
      <c r="AHQ314" s="80"/>
      <c r="AHR314" s="80"/>
      <c r="AHS314" s="80"/>
      <c r="AHT314" s="80"/>
      <c r="AHU314" s="80"/>
      <c r="AHV314" s="80"/>
      <c r="AHW314" s="80"/>
      <c r="AHX314" s="80"/>
      <c r="AHY314" s="80"/>
      <c r="AHZ314" s="80"/>
      <c r="AIA314" s="80"/>
      <c r="AIB314" s="80"/>
      <c r="AIC314" s="80"/>
      <c r="AID314" s="80"/>
      <c r="AIE314" s="80"/>
      <c r="AIF314" s="80"/>
      <c r="AIG314" s="80"/>
      <c r="AIH314" s="80"/>
      <c r="AII314" s="80"/>
      <c r="AIJ314" s="80"/>
      <c r="AIK314" s="80"/>
      <c r="AIL314" s="80"/>
      <c r="AIM314" s="80"/>
      <c r="AIN314" s="80"/>
      <c r="AIO314" s="80"/>
      <c r="AIP314" s="80"/>
      <c r="AIQ314" s="80"/>
      <c r="AIR314" s="80"/>
      <c r="AIS314" s="80"/>
      <c r="AIT314" s="80"/>
      <c r="AIU314" s="80"/>
      <c r="AIV314" s="80"/>
      <c r="AIW314" s="80"/>
      <c r="AIX314" s="80"/>
      <c r="AIY314" s="80"/>
      <c r="AIZ314" s="80"/>
      <c r="AJA314" s="80"/>
      <c r="AJB314" s="80"/>
      <c r="AJC314" s="80"/>
      <c r="AJD314" s="80"/>
      <c r="AJE314" s="80"/>
      <c r="AJF314" s="80"/>
      <c r="AJG314" s="80"/>
      <c r="AJH314" s="80"/>
      <c r="AJI314" s="80"/>
      <c r="AJJ314" s="80"/>
      <c r="AJK314" s="80"/>
      <c r="AJL314" s="80"/>
      <c r="AJM314" s="80"/>
      <c r="AJN314" s="80"/>
      <c r="AJO314" s="80"/>
      <c r="AJP314" s="80"/>
      <c r="AJQ314" s="80"/>
      <c r="AJR314" s="80"/>
      <c r="AJS314" s="80"/>
      <c r="AJT314" s="80"/>
      <c r="AJU314" s="80"/>
      <c r="AJV314" s="80"/>
      <c r="AJW314" s="80"/>
      <c r="AJX314" s="80"/>
      <c r="AJY314" s="80"/>
      <c r="AJZ314" s="80"/>
      <c r="AKA314" s="80"/>
      <c r="AKB314" s="80"/>
      <c r="AKC314" s="80"/>
      <c r="AKD314" s="80"/>
      <c r="AKE314" s="80"/>
      <c r="AKF314" s="80"/>
      <c r="AKG314" s="80"/>
      <c r="AKH314" s="80"/>
      <c r="AKI314" s="80"/>
      <c r="AKJ314" s="80"/>
      <c r="AKK314" s="80"/>
      <c r="AKL314" s="80"/>
      <c r="AKM314" s="80"/>
      <c r="AKN314" s="80"/>
      <c r="AKO314" s="80"/>
      <c r="AKP314" s="80"/>
      <c r="AKQ314" s="80"/>
      <c r="AKR314" s="80"/>
      <c r="AKS314" s="80"/>
      <c r="AKT314" s="80"/>
      <c r="AKU314" s="80"/>
      <c r="AKV314" s="80"/>
      <c r="AKW314" s="80"/>
      <c r="AKX314" s="80"/>
      <c r="AKY314" s="80"/>
      <c r="AKZ314" s="80"/>
      <c r="ALA314" s="80"/>
      <c r="ALB314" s="80"/>
      <c r="ALC314" s="80"/>
      <c r="ALD314" s="80"/>
      <c r="ALE314" s="80"/>
      <c r="ALF314" s="80"/>
      <c r="ALG314" s="80"/>
      <c r="ALH314" s="80"/>
      <c r="ALI314" s="80"/>
      <c r="ALJ314" s="80"/>
      <c r="ALK314" s="80"/>
      <c r="ALL314" s="80"/>
      <c r="ALM314" s="80"/>
      <c r="ALN314" s="80"/>
      <c r="ALO314" s="80"/>
      <c r="ALP314" s="80"/>
      <c r="ALQ314" s="80"/>
      <c r="ALR314" s="80"/>
      <c r="ALS314" s="80"/>
      <c r="ALT314" s="80"/>
      <c r="ALU314" s="80"/>
      <c r="ALV314" s="80"/>
      <c r="ALW314" s="80"/>
      <c r="ALX314" s="80"/>
      <c r="ALY314" s="80"/>
      <c r="ALZ314" s="80"/>
      <c r="AMA314" s="80"/>
      <c r="AMB314" s="80"/>
      <c r="AMC314" s="80"/>
      <c r="AMD314" s="80"/>
      <c r="AME314" s="80"/>
      <c r="AMF314" s="80"/>
      <c r="AMG314" s="80"/>
      <c r="AMH314" s="80"/>
      <c r="AMI314" s="80"/>
      <c r="AMJ314" s="80"/>
      <c r="AMK314" s="80"/>
      <c r="AML314" s="80"/>
      <c r="AMM314" s="80"/>
      <c r="AMN314" s="80"/>
      <c r="AMO314" s="80"/>
      <c r="AMP314" s="80"/>
      <c r="AMQ314" s="80"/>
      <c r="AMR314" s="80"/>
      <c r="AMS314" s="80"/>
      <c r="AMT314" s="80"/>
      <c r="AMU314" s="80"/>
      <c r="AMV314" s="80"/>
      <c r="AMW314" s="80"/>
      <c r="AMX314" s="80"/>
      <c r="AMY314" s="80"/>
      <c r="AMZ314" s="80"/>
      <c r="ANA314" s="80"/>
      <c r="ANB314" s="80"/>
      <c r="ANC314" s="80"/>
      <c r="AND314" s="80"/>
      <c r="ANE314" s="80"/>
      <c r="ANF314" s="80"/>
      <c r="ANG314" s="80"/>
      <c r="ANH314" s="80"/>
      <c r="ANI314" s="80"/>
      <c r="ANJ314" s="80"/>
      <c r="ANK314" s="80"/>
      <c r="ANL314" s="80"/>
      <c r="ANM314" s="80"/>
      <c r="ANN314" s="80"/>
      <c r="ANO314" s="80"/>
      <c r="ANP314" s="80"/>
      <c r="ANQ314" s="80"/>
      <c r="ANR314" s="80"/>
      <c r="ANS314" s="80"/>
      <c r="ANT314" s="80"/>
      <c r="ANU314" s="80"/>
      <c r="ANV314" s="80"/>
      <c r="ANW314" s="80"/>
      <c r="ANX314" s="80"/>
      <c r="ANY314" s="80"/>
      <c r="ANZ314" s="80"/>
      <c r="AOA314" s="80"/>
      <c r="AOB314" s="80"/>
      <c r="AOC314" s="80"/>
      <c r="AOD314" s="80"/>
      <c r="AOE314" s="80"/>
      <c r="AOF314" s="80"/>
      <c r="AOG314" s="80"/>
      <c r="AOH314" s="80"/>
      <c r="AOI314" s="80"/>
      <c r="AOJ314" s="80"/>
      <c r="AOK314" s="80"/>
      <c r="AOL314" s="80"/>
      <c r="AOM314" s="80"/>
      <c r="AON314" s="80"/>
      <c r="AOO314" s="80"/>
      <c r="AOP314" s="80"/>
      <c r="AOQ314" s="80"/>
      <c r="AOR314" s="80"/>
      <c r="AOS314" s="80"/>
      <c r="AOT314" s="80"/>
      <c r="AOU314" s="80"/>
      <c r="AOV314" s="80"/>
      <c r="AOW314" s="80"/>
      <c r="AOX314" s="80"/>
      <c r="AOY314" s="80"/>
      <c r="AOZ314" s="80"/>
      <c r="APA314" s="80"/>
      <c r="APB314" s="80"/>
      <c r="APC314" s="80"/>
      <c r="APD314" s="80"/>
      <c r="APE314" s="80"/>
      <c r="APF314" s="80"/>
      <c r="APG314" s="80"/>
      <c r="APH314" s="80"/>
      <c r="API314" s="80"/>
      <c r="APJ314" s="80"/>
      <c r="APK314" s="80"/>
      <c r="APL314" s="80"/>
      <c r="APM314" s="80"/>
      <c r="APN314" s="80"/>
      <c r="APO314" s="80"/>
      <c r="APP314" s="80"/>
      <c r="APQ314" s="80"/>
      <c r="APR314" s="80"/>
      <c r="APS314" s="80"/>
      <c r="APT314" s="80"/>
      <c r="APU314" s="80"/>
      <c r="APV314" s="80"/>
      <c r="APW314" s="80"/>
      <c r="APX314" s="80"/>
      <c r="APY314" s="80"/>
      <c r="APZ314" s="80"/>
      <c r="AQA314" s="80"/>
      <c r="AQB314" s="80"/>
      <c r="AQC314" s="80"/>
      <c r="AQD314" s="80"/>
      <c r="AQE314" s="80"/>
      <c r="AQF314" s="80"/>
      <c r="AQG314" s="80"/>
      <c r="AQH314" s="80"/>
      <c r="AQI314" s="80"/>
      <c r="AQJ314" s="80"/>
      <c r="AQK314" s="80"/>
      <c r="AQL314" s="80"/>
      <c r="AQM314" s="80"/>
      <c r="AQN314" s="80"/>
      <c r="AQO314" s="80"/>
      <c r="AQP314" s="80"/>
      <c r="AQQ314" s="80"/>
      <c r="AQR314" s="80"/>
      <c r="AQS314" s="80"/>
      <c r="AQT314" s="80"/>
      <c r="AQU314" s="80"/>
      <c r="AQV314" s="80"/>
      <c r="AQW314" s="80"/>
      <c r="AQX314" s="80"/>
      <c r="AQY314" s="80"/>
      <c r="AQZ314" s="80"/>
      <c r="ARA314" s="80"/>
      <c r="ARB314" s="80"/>
      <c r="ARC314" s="80"/>
      <c r="ARD314" s="80"/>
      <c r="ARE314" s="80"/>
      <c r="ARF314" s="80"/>
      <c r="ARG314" s="80"/>
      <c r="ARH314" s="80"/>
      <c r="ARI314" s="80"/>
      <c r="ARJ314" s="80"/>
      <c r="ARK314" s="80"/>
      <c r="ARL314" s="80"/>
      <c r="ARM314" s="80"/>
      <c r="ARN314" s="80"/>
      <c r="ARO314" s="80"/>
      <c r="ARP314" s="80"/>
      <c r="ARQ314" s="80"/>
      <c r="ARR314" s="80"/>
      <c r="ARS314" s="80"/>
      <c r="ART314" s="80"/>
      <c r="ARU314" s="80"/>
      <c r="ARV314" s="80"/>
      <c r="ARW314" s="80"/>
      <c r="ARX314" s="80"/>
      <c r="ARY314" s="80"/>
      <c r="ARZ314" s="80"/>
      <c r="ASA314" s="80"/>
      <c r="ASB314" s="80"/>
      <c r="ASC314" s="80"/>
      <c r="ASD314" s="80"/>
      <c r="ASE314" s="80"/>
      <c r="ASF314" s="80"/>
      <c r="ASG314" s="80"/>
      <c r="ASH314" s="80"/>
      <c r="ASI314" s="80"/>
      <c r="ASJ314" s="80"/>
      <c r="ASK314" s="80"/>
      <c r="ASL314" s="80"/>
      <c r="ASM314" s="80"/>
      <c r="ASN314" s="80"/>
      <c r="ASO314" s="80"/>
      <c r="ASP314" s="80"/>
      <c r="ASQ314" s="80"/>
      <c r="ASR314" s="80"/>
      <c r="ASS314" s="80"/>
      <c r="AST314" s="80"/>
      <c r="ASU314" s="80"/>
      <c r="ASV314" s="80"/>
      <c r="ASW314" s="80"/>
      <c r="ASX314" s="80"/>
      <c r="ASY314" s="80"/>
      <c r="ASZ314" s="80"/>
      <c r="ATA314" s="80"/>
      <c r="ATB314" s="80"/>
      <c r="ATC314" s="80"/>
      <c r="ATD314" s="80"/>
      <c r="ATE314" s="80"/>
      <c r="ATF314" s="80"/>
      <c r="ATG314" s="80"/>
      <c r="ATH314" s="80"/>
      <c r="ATI314" s="80"/>
      <c r="ATJ314" s="80"/>
      <c r="ATK314" s="80"/>
      <c r="ATL314" s="80"/>
      <c r="ATM314" s="80"/>
      <c r="ATN314" s="80"/>
      <c r="ATO314" s="80"/>
      <c r="ATP314" s="80"/>
      <c r="ATQ314" s="80"/>
      <c r="ATR314" s="80"/>
      <c r="ATS314" s="80"/>
      <c r="ATT314" s="80"/>
      <c r="ATU314" s="80"/>
      <c r="ATV314" s="80"/>
      <c r="ATW314" s="80"/>
      <c r="ATX314" s="80"/>
      <c r="ATY314" s="80"/>
      <c r="ATZ314" s="80"/>
      <c r="AUA314" s="80"/>
      <c r="AUB314" s="80"/>
      <c r="AUC314" s="80"/>
      <c r="AUD314" s="80"/>
      <c r="AUE314" s="80"/>
      <c r="AUF314" s="80"/>
      <c r="AUG314" s="80"/>
      <c r="AUH314" s="80"/>
      <c r="AUI314" s="80"/>
      <c r="AUJ314" s="80"/>
      <c r="AUK314" s="80"/>
      <c r="AUL314" s="80"/>
      <c r="AUM314" s="80"/>
      <c r="AUN314" s="80"/>
      <c r="AUO314" s="80"/>
      <c r="AUP314" s="80"/>
      <c r="AUQ314" s="80"/>
      <c r="AUR314" s="80"/>
      <c r="AUS314" s="80"/>
      <c r="AUT314" s="80"/>
      <c r="AUU314" s="80"/>
      <c r="AUV314" s="80"/>
      <c r="AUW314" s="80"/>
      <c r="AUX314" s="80"/>
      <c r="AUY314" s="80"/>
      <c r="AUZ314" s="80"/>
      <c r="AVA314" s="80"/>
      <c r="AVB314" s="80"/>
      <c r="AVC314" s="80"/>
      <c r="AVD314" s="80"/>
      <c r="AVE314" s="80"/>
      <c r="AVF314" s="80"/>
      <c r="AVG314" s="80"/>
      <c r="AVH314" s="80"/>
      <c r="AVI314" s="80"/>
      <c r="AVJ314" s="80"/>
      <c r="AVK314" s="80"/>
      <c r="AVL314" s="80"/>
      <c r="AVM314" s="80"/>
      <c r="AVN314" s="80"/>
      <c r="AVO314" s="80"/>
      <c r="AVP314" s="80"/>
      <c r="AVQ314" s="80"/>
      <c r="AVR314" s="80"/>
      <c r="AVS314" s="80"/>
      <c r="AVT314" s="80"/>
      <c r="AVU314" s="80"/>
      <c r="AVV314" s="80"/>
      <c r="AVW314" s="80"/>
      <c r="AVX314" s="80"/>
      <c r="AVY314" s="80"/>
      <c r="AVZ314" s="80"/>
      <c r="AWA314" s="80"/>
      <c r="AWB314" s="80"/>
      <c r="AWC314" s="80"/>
      <c r="AWD314" s="80"/>
      <c r="AWE314" s="80"/>
      <c r="AWF314" s="80"/>
      <c r="AWG314" s="80"/>
      <c r="AWH314" s="80"/>
      <c r="AWI314" s="80"/>
      <c r="AWJ314" s="80"/>
      <c r="AWK314" s="80"/>
      <c r="AWL314" s="80"/>
      <c r="AWM314" s="80"/>
      <c r="AWN314" s="80"/>
      <c r="AWO314" s="80"/>
      <c r="AWP314" s="80"/>
      <c r="AWQ314" s="80"/>
      <c r="AWR314" s="80"/>
      <c r="AWS314" s="80"/>
      <c r="AWT314" s="80"/>
      <c r="AWU314" s="80"/>
      <c r="AWV314" s="80"/>
      <c r="AWW314" s="80"/>
      <c r="AWX314" s="80"/>
      <c r="AWY314" s="80"/>
      <c r="AWZ314" s="80"/>
      <c r="AXA314" s="80"/>
      <c r="AXB314" s="80"/>
      <c r="AXC314" s="80"/>
      <c r="AXD314" s="80"/>
      <c r="AXE314" s="80"/>
      <c r="AXF314" s="80"/>
      <c r="AXG314" s="80"/>
      <c r="AXH314" s="80"/>
      <c r="AXI314" s="80"/>
      <c r="AXJ314" s="80"/>
      <c r="AXK314" s="80"/>
      <c r="AXL314" s="80"/>
      <c r="AXM314" s="80"/>
      <c r="AXN314" s="80"/>
      <c r="AXO314" s="80"/>
      <c r="AXP314" s="80"/>
      <c r="AXQ314" s="80"/>
      <c r="AXR314" s="80"/>
      <c r="AXS314" s="80"/>
      <c r="AXT314" s="80"/>
      <c r="AXU314" s="80"/>
      <c r="AXV314" s="80"/>
      <c r="AXW314" s="80"/>
      <c r="AXX314" s="80"/>
      <c r="AXY314" s="80"/>
      <c r="AXZ314" s="80"/>
      <c r="AYA314" s="80"/>
      <c r="AYB314" s="80"/>
      <c r="AYC314" s="80"/>
      <c r="AYD314" s="80"/>
      <c r="AYE314" s="80"/>
      <c r="AYF314" s="80"/>
      <c r="AYG314" s="80"/>
      <c r="AYH314" s="80"/>
      <c r="AYI314" s="80"/>
      <c r="AYJ314" s="80"/>
      <c r="AYK314" s="80"/>
      <c r="AYL314" s="80"/>
      <c r="AYM314" s="80"/>
      <c r="AYN314" s="80"/>
      <c r="AYO314" s="80"/>
      <c r="AYP314" s="80"/>
      <c r="AYQ314" s="80"/>
      <c r="AYR314" s="80"/>
      <c r="AYS314" s="80"/>
      <c r="AYT314" s="80"/>
      <c r="AYU314" s="80"/>
      <c r="AYV314" s="80"/>
      <c r="AYW314" s="80"/>
      <c r="AYX314" s="80"/>
      <c r="AYY314" s="80"/>
      <c r="AYZ314" s="80"/>
      <c r="AZA314" s="80"/>
      <c r="AZB314" s="80"/>
      <c r="AZC314" s="80"/>
      <c r="AZD314" s="80"/>
      <c r="AZE314" s="80"/>
      <c r="AZF314" s="80"/>
      <c r="AZG314" s="80"/>
      <c r="AZH314" s="80"/>
      <c r="AZI314" s="80"/>
      <c r="AZJ314" s="80"/>
      <c r="AZK314" s="80"/>
      <c r="AZL314" s="80"/>
      <c r="AZM314" s="80"/>
      <c r="AZN314" s="80"/>
      <c r="AZO314" s="80"/>
      <c r="AZP314" s="80"/>
      <c r="AZQ314" s="80"/>
      <c r="AZR314" s="80"/>
      <c r="AZS314" s="80"/>
      <c r="AZT314" s="80"/>
      <c r="AZU314" s="80"/>
      <c r="AZV314" s="80"/>
      <c r="AZW314" s="80"/>
      <c r="AZX314" s="80"/>
      <c r="AZY314" s="80"/>
      <c r="AZZ314" s="80"/>
      <c r="BAA314" s="80"/>
      <c r="BAB314" s="80"/>
      <c r="BAC314" s="80"/>
      <c r="BAD314" s="80"/>
      <c r="BAE314" s="80"/>
      <c r="BAF314" s="80"/>
      <c r="BAG314" s="80"/>
      <c r="BAH314" s="80"/>
      <c r="BAI314" s="80"/>
      <c r="BAJ314" s="80"/>
      <c r="BAK314" s="80"/>
      <c r="BAL314" s="80"/>
      <c r="BAM314" s="80"/>
      <c r="BAN314" s="80"/>
      <c r="BAO314" s="80"/>
      <c r="BAP314" s="80"/>
      <c r="BAQ314" s="80"/>
      <c r="BAR314" s="80"/>
      <c r="BAS314" s="80"/>
      <c r="BAT314" s="80"/>
      <c r="BAU314" s="80"/>
      <c r="BAV314" s="80"/>
      <c r="BAW314" s="80"/>
      <c r="BAX314" s="80"/>
      <c r="BAY314" s="80"/>
      <c r="BAZ314" s="80"/>
      <c r="BBA314" s="80"/>
      <c r="BBB314" s="80"/>
      <c r="BBC314" s="80"/>
      <c r="BBD314" s="80"/>
      <c r="BBE314" s="80"/>
      <c r="BBF314" s="80"/>
      <c r="BBG314" s="80"/>
      <c r="BBH314" s="80"/>
      <c r="BBI314" s="80"/>
      <c r="BBJ314" s="80"/>
      <c r="BBK314" s="80"/>
      <c r="BBL314" s="80"/>
      <c r="BBM314" s="80"/>
      <c r="BBN314" s="80"/>
      <c r="BBO314" s="80"/>
      <c r="BBP314" s="80"/>
      <c r="BBQ314" s="80"/>
      <c r="BBR314" s="80"/>
      <c r="BBS314" s="80"/>
      <c r="BBT314" s="80"/>
      <c r="BBU314" s="80"/>
      <c r="BBV314" s="80"/>
      <c r="BBW314" s="80"/>
      <c r="BBX314" s="80"/>
      <c r="BBY314" s="80"/>
      <c r="BBZ314" s="80"/>
      <c r="BCA314" s="80"/>
      <c r="BCB314" s="80"/>
      <c r="BCC314" s="80"/>
      <c r="BCD314" s="80"/>
      <c r="BCE314" s="80"/>
      <c r="BCF314" s="80"/>
      <c r="BCG314" s="80"/>
      <c r="BCH314" s="80"/>
      <c r="BCI314" s="80"/>
      <c r="BCJ314" s="80"/>
      <c r="BCK314" s="80"/>
      <c r="BCL314" s="80"/>
      <c r="BCM314" s="80"/>
      <c r="BCN314" s="80"/>
      <c r="BCO314" s="80"/>
      <c r="BCP314" s="80"/>
      <c r="BCQ314" s="80"/>
      <c r="BCR314" s="80"/>
      <c r="BCS314" s="80"/>
      <c r="BCT314" s="80"/>
      <c r="BCU314" s="80"/>
      <c r="BCV314" s="80"/>
      <c r="BCW314" s="80"/>
      <c r="BCX314" s="80"/>
      <c r="BCY314" s="80"/>
      <c r="BCZ314" s="80"/>
      <c r="BDA314" s="80"/>
      <c r="BDB314" s="80"/>
      <c r="BDC314" s="80"/>
      <c r="BDD314" s="80"/>
      <c r="BDE314" s="80"/>
      <c r="BDF314" s="80"/>
      <c r="BDG314" s="80"/>
      <c r="BDH314" s="80"/>
      <c r="BDI314" s="80"/>
      <c r="BDJ314" s="80"/>
      <c r="BDK314" s="80"/>
      <c r="BDL314" s="80"/>
      <c r="BDM314" s="80"/>
      <c r="BDN314" s="80"/>
      <c r="BDO314" s="80"/>
      <c r="BDP314" s="80"/>
      <c r="BDQ314" s="80"/>
      <c r="BDR314" s="80"/>
      <c r="BDS314" s="80"/>
      <c r="BDT314" s="80"/>
      <c r="BDU314" s="80"/>
      <c r="BDV314" s="80"/>
      <c r="BDW314" s="80"/>
      <c r="BDX314" s="80"/>
      <c r="BDY314" s="80"/>
      <c r="BDZ314" s="80"/>
      <c r="BEA314" s="80"/>
      <c r="BEB314" s="80"/>
      <c r="BEC314" s="80"/>
      <c r="BED314" s="80"/>
      <c r="BEE314" s="80"/>
      <c r="BEF314" s="80"/>
      <c r="BEG314" s="80"/>
      <c r="BEH314" s="80"/>
      <c r="BEI314" s="80"/>
      <c r="BEJ314" s="80"/>
      <c r="BEK314" s="80"/>
      <c r="BEL314" s="80"/>
      <c r="BEM314" s="80"/>
      <c r="BEN314" s="80"/>
      <c r="BEO314" s="80"/>
      <c r="BEP314" s="80"/>
      <c r="BEQ314" s="80"/>
      <c r="BER314" s="80"/>
      <c r="BES314" s="80"/>
      <c r="BET314" s="80"/>
      <c r="BEU314" s="80"/>
      <c r="BEV314" s="80"/>
      <c r="BEW314" s="80"/>
      <c r="BEX314" s="80"/>
      <c r="BEY314" s="80"/>
      <c r="BEZ314" s="80"/>
      <c r="BFA314" s="80"/>
      <c r="BFB314" s="80"/>
      <c r="BFC314" s="80"/>
      <c r="BFD314" s="80"/>
      <c r="BFE314" s="80"/>
      <c r="BFF314" s="80"/>
      <c r="BFG314" s="80"/>
      <c r="BFH314" s="80"/>
      <c r="BFI314" s="80"/>
      <c r="BFJ314" s="80"/>
      <c r="BFK314" s="80"/>
      <c r="BFL314" s="80"/>
      <c r="BFM314" s="80"/>
      <c r="BFN314" s="80"/>
      <c r="BFO314" s="80"/>
      <c r="BFP314" s="80"/>
      <c r="BFQ314" s="80"/>
      <c r="BFR314" s="80"/>
      <c r="BFS314" s="80"/>
      <c r="BFT314" s="80"/>
      <c r="BFU314" s="80"/>
      <c r="BFV314" s="80"/>
      <c r="BFW314" s="80"/>
      <c r="BFX314" s="80"/>
      <c r="BFY314" s="80"/>
      <c r="BFZ314" s="80"/>
      <c r="BGA314" s="80"/>
      <c r="BGB314" s="80"/>
      <c r="BGC314" s="80"/>
      <c r="BGD314" s="80"/>
      <c r="BGE314" s="80"/>
      <c r="BGF314" s="80"/>
      <c r="BGG314" s="80"/>
      <c r="BGH314" s="80"/>
      <c r="BGI314" s="80"/>
      <c r="BGJ314" s="80"/>
      <c r="BGK314" s="80"/>
      <c r="BGL314" s="80"/>
      <c r="BGM314" s="80"/>
      <c r="BGN314" s="80"/>
      <c r="BGO314" s="80"/>
      <c r="BGP314" s="80"/>
      <c r="BGQ314" s="80"/>
      <c r="BGR314" s="80"/>
      <c r="BGS314" s="80"/>
      <c r="BGT314" s="80"/>
      <c r="BGU314" s="80"/>
      <c r="BGV314" s="80"/>
      <c r="BGW314" s="80"/>
      <c r="BGX314" s="80"/>
      <c r="BGY314" s="80"/>
      <c r="BGZ314" s="80"/>
      <c r="BHA314" s="80"/>
      <c r="BHB314" s="80"/>
      <c r="BHC314" s="80"/>
      <c r="BHD314" s="80"/>
      <c r="BHE314" s="80"/>
      <c r="BHF314" s="80"/>
      <c r="BHG314" s="80"/>
      <c r="BHH314" s="80"/>
      <c r="BHI314" s="80"/>
      <c r="BHJ314" s="80"/>
      <c r="BHK314" s="80"/>
      <c r="BHL314" s="80"/>
      <c r="BHM314" s="80"/>
      <c r="BHN314" s="80"/>
      <c r="BHO314" s="80"/>
      <c r="BHP314" s="80"/>
      <c r="BHQ314" s="80"/>
      <c r="BHR314" s="80"/>
      <c r="BHS314" s="80"/>
      <c r="BHT314" s="80"/>
      <c r="BHU314" s="80"/>
      <c r="BHV314" s="80"/>
      <c r="BHW314" s="80"/>
      <c r="BHX314" s="80"/>
      <c r="BHY314" s="80"/>
      <c r="BHZ314" s="80"/>
      <c r="BIA314" s="80"/>
      <c r="BIB314" s="80"/>
      <c r="BIC314" s="80"/>
      <c r="BID314" s="80"/>
      <c r="BIE314" s="80"/>
      <c r="BIF314" s="80"/>
      <c r="BIG314" s="80"/>
      <c r="BIH314" s="80"/>
      <c r="BII314" s="80"/>
      <c r="BIJ314" s="80"/>
      <c r="BIK314" s="80"/>
      <c r="BIL314" s="80"/>
      <c r="BIM314" s="80"/>
      <c r="BIN314" s="80"/>
      <c r="BIO314" s="80"/>
      <c r="BIP314" s="80"/>
      <c r="BIQ314" s="80"/>
      <c r="BIR314" s="80"/>
      <c r="BIS314" s="80"/>
      <c r="BIT314" s="80"/>
      <c r="BIU314" s="80"/>
      <c r="BIV314" s="80"/>
      <c r="BIW314" s="80"/>
      <c r="BIX314" s="80"/>
      <c r="BIY314" s="80"/>
      <c r="BIZ314" s="80"/>
      <c r="BJA314" s="80"/>
      <c r="BJB314" s="80"/>
      <c r="BJC314" s="80"/>
      <c r="BJD314" s="80"/>
      <c r="BJE314" s="80"/>
      <c r="BJF314" s="80"/>
      <c r="BJG314" s="80"/>
      <c r="BJH314" s="80"/>
      <c r="BJI314" s="80"/>
      <c r="BJJ314" s="80"/>
      <c r="BJK314" s="80"/>
      <c r="BJL314" s="80"/>
      <c r="BJM314" s="80"/>
      <c r="BJN314" s="80"/>
      <c r="BJO314" s="80"/>
      <c r="BJP314" s="80"/>
      <c r="BJQ314" s="80"/>
      <c r="BJR314" s="80"/>
      <c r="BJS314" s="80"/>
      <c r="BJT314" s="80"/>
      <c r="BJU314" s="80"/>
      <c r="BJV314" s="80"/>
      <c r="BJW314" s="80"/>
      <c r="BJX314" s="80"/>
      <c r="BJY314" s="80"/>
      <c r="BJZ314" s="80"/>
      <c r="BKA314" s="80"/>
      <c r="BKB314" s="80"/>
      <c r="BKC314" s="80"/>
      <c r="BKD314" s="80"/>
      <c r="BKE314" s="80"/>
      <c r="BKF314" s="80"/>
      <c r="BKG314" s="80"/>
      <c r="BKH314" s="80"/>
      <c r="BKI314" s="80"/>
      <c r="BKJ314" s="80"/>
      <c r="BKK314" s="80"/>
      <c r="BKL314" s="80"/>
      <c r="BKM314" s="80"/>
      <c r="BKN314" s="80"/>
      <c r="BKO314" s="80"/>
      <c r="BKP314" s="80"/>
      <c r="BKQ314" s="80"/>
      <c r="BKR314" s="80"/>
      <c r="BKS314" s="80"/>
      <c r="BKT314" s="80"/>
      <c r="BKU314" s="80"/>
      <c r="BKV314" s="80"/>
      <c r="BKW314" s="80"/>
      <c r="BKX314" s="80"/>
      <c r="BKY314" s="80"/>
      <c r="BKZ314" s="80"/>
      <c r="BLA314" s="80"/>
      <c r="BLB314" s="80"/>
      <c r="BLC314" s="80"/>
      <c r="BLD314" s="80"/>
      <c r="BLE314" s="80"/>
      <c r="BLF314" s="80"/>
      <c r="BLG314" s="80"/>
      <c r="BLH314" s="80"/>
      <c r="BLI314" s="80"/>
      <c r="BLJ314" s="80"/>
      <c r="BLK314" s="80"/>
      <c r="BLL314" s="80"/>
      <c r="BLM314" s="80"/>
      <c r="BLN314" s="80"/>
      <c r="BLO314" s="80"/>
      <c r="BLP314" s="80"/>
      <c r="BLQ314" s="80"/>
      <c r="BLR314" s="80"/>
      <c r="BLS314" s="80"/>
      <c r="BLT314" s="80"/>
      <c r="BLU314" s="80"/>
      <c r="BLV314" s="80"/>
      <c r="BLW314" s="80"/>
      <c r="BLX314" s="80"/>
      <c r="BLY314" s="80"/>
      <c r="BLZ314" s="80"/>
      <c r="BMA314" s="80"/>
      <c r="BMB314" s="80"/>
      <c r="BMC314" s="80"/>
      <c r="BMD314" s="80"/>
      <c r="BME314" s="80"/>
      <c r="BMF314" s="80"/>
      <c r="BMG314" s="80"/>
      <c r="BMH314" s="80"/>
      <c r="BMI314" s="80"/>
      <c r="BMJ314" s="80"/>
      <c r="BMK314" s="80"/>
      <c r="BML314" s="80"/>
      <c r="BMM314" s="80"/>
      <c r="BMN314" s="80"/>
      <c r="BMO314" s="80"/>
      <c r="BMP314" s="80"/>
      <c r="BMQ314" s="80"/>
      <c r="BMR314" s="80"/>
      <c r="BMS314" s="80"/>
      <c r="BMT314" s="80"/>
      <c r="BMU314" s="80"/>
      <c r="BMV314" s="80"/>
      <c r="BMW314" s="80"/>
      <c r="BMX314" s="80"/>
      <c r="BMY314" s="80"/>
      <c r="BMZ314" s="80"/>
      <c r="BNA314" s="80"/>
      <c r="BNB314" s="80"/>
      <c r="BNC314" s="80"/>
      <c r="BND314" s="80"/>
      <c r="BNE314" s="80"/>
      <c r="BNF314" s="80"/>
      <c r="BNG314" s="80"/>
      <c r="BNH314" s="80"/>
      <c r="BNI314" s="80"/>
      <c r="BNJ314" s="80"/>
      <c r="BNK314" s="80"/>
      <c r="BNL314" s="80"/>
      <c r="BNM314" s="80"/>
      <c r="BNN314" s="80"/>
      <c r="BNO314" s="80"/>
      <c r="BNP314" s="80"/>
      <c r="BNQ314" s="80"/>
      <c r="BNR314" s="80"/>
      <c r="BNS314" s="80"/>
      <c r="BNT314" s="80"/>
      <c r="BNU314" s="80"/>
      <c r="BNV314" s="80"/>
      <c r="BNW314" s="80"/>
      <c r="BNX314" s="80"/>
      <c r="BNY314" s="80"/>
      <c r="BNZ314" s="80"/>
      <c r="BOA314" s="80"/>
      <c r="BOB314" s="80"/>
      <c r="BOC314" s="80"/>
      <c r="BOD314" s="80"/>
      <c r="BOE314" s="80"/>
      <c r="BOF314" s="80"/>
      <c r="BOG314" s="80"/>
      <c r="BOH314" s="80"/>
      <c r="BOI314" s="80"/>
      <c r="BOJ314" s="80"/>
      <c r="BOK314" s="80"/>
      <c r="BOL314" s="80"/>
      <c r="BOM314" s="80"/>
      <c r="BON314" s="80"/>
      <c r="BOO314" s="80"/>
      <c r="BOP314" s="80"/>
      <c r="BOQ314" s="80"/>
      <c r="BOR314" s="80"/>
      <c r="BOS314" s="80"/>
      <c r="BOT314" s="80"/>
      <c r="BOU314" s="80"/>
      <c r="BOV314" s="80"/>
      <c r="BOW314" s="80"/>
      <c r="BOX314" s="80"/>
      <c r="BOY314" s="80"/>
      <c r="BOZ314" s="80"/>
      <c r="BPA314" s="80"/>
      <c r="BPB314" s="80"/>
      <c r="BPC314" s="80"/>
      <c r="BPD314" s="80"/>
      <c r="BPE314" s="80"/>
      <c r="BPF314" s="80"/>
      <c r="BPG314" s="80"/>
      <c r="BPH314" s="80"/>
      <c r="BPI314" s="80"/>
      <c r="BPJ314" s="80"/>
      <c r="BPK314" s="80"/>
      <c r="BPL314" s="80"/>
      <c r="BPM314" s="80"/>
      <c r="BPN314" s="80"/>
      <c r="BPO314" s="80"/>
      <c r="BPP314" s="80"/>
      <c r="BPQ314" s="80"/>
      <c r="BPR314" s="80"/>
      <c r="BPS314" s="80"/>
      <c r="BPT314" s="80"/>
      <c r="BPU314" s="80"/>
      <c r="BPV314" s="80"/>
      <c r="BPW314" s="80"/>
      <c r="BPX314" s="80"/>
      <c r="BPY314" s="80"/>
      <c r="BPZ314" s="80"/>
      <c r="BQA314" s="80"/>
      <c r="BQB314" s="80"/>
      <c r="BQC314" s="80"/>
      <c r="BQD314" s="80"/>
      <c r="BQE314" s="80"/>
      <c r="BQF314" s="80"/>
      <c r="BQG314" s="80"/>
      <c r="BQH314" s="80"/>
      <c r="BQI314" s="80"/>
      <c r="BQJ314" s="80"/>
      <c r="BQK314" s="80"/>
      <c r="BQL314" s="80"/>
      <c r="BQM314" s="80"/>
      <c r="BQN314" s="80"/>
      <c r="BQO314" s="80"/>
      <c r="BQP314" s="80"/>
      <c r="BQQ314" s="80"/>
      <c r="BQR314" s="80"/>
      <c r="BQS314" s="80"/>
      <c r="BQT314" s="80"/>
      <c r="BQU314" s="80"/>
      <c r="BQV314" s="80"/>
      <c r="BQW314" s="80"/>
      <c r="BQX314" s="80"/>
      <c r="BQY314" s="80"/>
      <c r="BQZ314" s="80"/>
      <c r="BRA314" s="80"/>
      <c r="BRB314" s="80"/>
      <c r="BRC314" s="80"/>
      <c r="BRD314" s="80"/>
      <c r="BRE314" s="80"/>
      <c r="BRF314" s="80"/>
      <c r="BRG314" s="80"/>
      <c r="BRH314" s="80"/>
      <c r="BRI314" s="80"/>
      <c r="BRJ314" s="80"/>
      <c r="BRK314" s="80"/>
      <c r="BRL314" s="80"/>
      <c r="BRM314" s="80"/>
      <c r="BRN314" s="80"/>
      <c r="BRO314" s="80"/>
      <c r="BRP314" s="80"/>
      <c r="BRQ314" s="80"/>
      <c r="BRR314" s="80"/>
      <c r="BRS314" s="80"/>
      <c r="BRT314" s="80"/>
      <c r="BRU314" s="80"/>
      <c r="BRV314" s="80"/>
      <c r="BRW314" s="80"/>
      <c r="BRX314" s="80"/>
      <c r="BRY314" s="80"/>
      <c r="BRZ314" s="80"/>
      <c r="BSA314" s="80"/>
      <c r="BSB314" s="80"/>
      <c r="BSC314" s="80"/>
      <c r="BSD314" s="80"/>
      <c r="BSE314" s="80"/>
      <c r="BSF314" s="80"/>
      <c r="BSG314" s="80"/>
      <c r="BSH314" s="80"/>
      <c r="BSI314" s="80"/>
      <c r="BSJ314" s="80"/>
      <c r="BSK314" s="80"/>
      <c r="BSL314" s="80"/>
      <c r="BSM314" s="80"/>
      <c r="BSN314" s="80"/>
      <c r="BSO314" s="80"/>
      <c r="BSP314" s="80"/>
      <c r="BSQ314" s="80"/>
      <c r="BSR314" s="80"/>
      <c r="BSS314" s="80"/>
      <c r="BST314" s="80"/>
      <c r="BSU314" s="80"/>
      <c r="BSV314" s="80"/>
      <c r="BSW314" s="80"/>
      <c r="BSX314" s="80"/>
      <c r="BSY314" s="80"/>
      <c r="BSZ314" s="80"/>
      <c r="BTA314" s="80"/>
      <c r="BTB314" s="80"/>
      <c r="BTC314" s="80"/>
      <c r="BTD314" s="80"/>
      <c r="BTE314" s="80"/>
      <c r="BTF314" s="80"/>
      <c r="BTG314" s="80"/>
      <c r="BTH314" s="80"/>
      <c r="BTI314" s="80"/>
      <c r="BTJ314" s="80"/>
      <c r="BTK314" s="80"/>
      <c r="BTL314" s="80"/>
      <c r="BTM314" s="80"/>
      <c r="BTN314" s="80"/>
      <c r="BTO314" s="80"/>
      <c r="BTP314" s="80"/>
      <c r="BTQ314" s="80"/>
      <c r="BTR314" s="80"/>
      <c r="BTS314" s="80"/>
      <c r="BTT314" s="80"/>
      <c r="BTU314" s="80"/>
      <c r="BTV314" s="80"/>
      <c r="BTW314" s="80"/>
      <c r="BTX314" s="80"/>
      <c r="BTY314" s="80"/>
      <c r="BTZ314" s="80"/>
      <c r="BUA314" s="80"/>
      <c r="BUB314" s="80"/>
      <c r="BUC314" s="80"/>
      <c r="BUD314" s="80"/>
      <c r="BUE314" s="80"/>
      <c r="BUF314" s="80"/>
      <c r="BUG314" s="80"/>
      <c r="BUH314" s="80"/>
      <c r="BUI314" s="80"/>
      <c r="BUJ314" s="80"/>
      <c r="BUK314" s="80"/>
      <c r="BUL314" s="80"/>
      <c r="BUM314" s="80"/>
      <c r="BUN314" s="80"/>
      <c r="BUO314" s="80"/>
      <c r="BUP314" s="80"/>
      <c r="BUQ314" s="80"/>
      <c r="BUR314" s="80"/>
      <c r="BUS314" s="80"/>
      <c r="BUT314" s="80"/>
      <c r="BUU314" s="80"/>
      <c r="BUV314" s="80"/>
      <c r="BUW314" s="80"/>
      <c r="BUX314" s="80"/>
      <c r="BUY314" s="80"/>
      <c r="BUZ314" s="80"/>
      <c r="BVA314" s="80"/>
      <c r="BVB314" s="80"/>
      <c r="BVC314" s="80"/>
      <c r="BVD314" s="80"/>
      <c r="BVE314" s="80"/>
      <c r="BVF314" s="80"/>
      <c r="BVG314" s="80"/>
      <c r="BVH314" s="80"/>
      <c r="BVI314" s="80"/>
      <c r="BVJ314" s="80"/>
      <c r="BVK314" s="80"/>
      <c r="BVL314" s="80"/>
      <c r="BVM314" s="80"/>
      <c r="BVN314" s="80"/>
      <c r="BVO314" s="80"/>
      <c r="BVP314" s="80"/>
      <c r="BVQ314" s="80"/>
      <c r="BVR314" s="80"/>
      <c r="BVS314" s="80"/>
      <c r="BVT314" s="80"/>
      <c r="BVU314" s="80"/>
      <c r="BVV314" s="80"/>
      <c r="BVW314" s="80"/>
      <c r="BVX314" s="80"/>
      <c r="BVY314" s="80"/>
      <c r="BVZ314" s="80"/>
      <c r="BWA314" s="80"/>
      <c r="BWB314" s="80"/>
      <c r="BWC314" s="80"/>
      <c r="BWD314" s="80"/>
      <c r="BWE314" s="80"/>
      <c r="BWF314" s="80"/>
      <c r="BWG314" s="80"/>
      <c r="BWH314" s="80"/>
      <c r="BWI314" s="80"/>
      <c r="BWJ314" s="80"/>
      <c r="BWK314" s="80"/>
      <c r="BWL314" s="80"/>
      <c r="BWM314" s="80"/>
      <c r="BWN314" s="80"/>
      <c r="BWO314" s="80"/>
      <c r="BWP314" s="80"/>
      <c r="BWQ314" s="80"/>
      <c r="BWR314" s="80"/>
      <c r="BWS314" s="80"/>
      <c r="BWT314" s="80"/>
      <c r="BWU314" s="80"/>
      <c r="BWV314" s="80"/>
      <c r="BWW314" s="80"/>
      <c r="BWX314" s="80"/>
      <c r="BWY314" s="80"/>
      <c r="BWZ314" s="80"/>
      <c r="BXA314" s="80"/>
      <c r="BXB314" s="80"/>
      <c r="BXC314" s="80"/>
      <c r="BXD314" s="80"/>
      <c r="BXE314" s="80"/>
      <c r="BXF314" s="80"/>
      <c r="BXG314" s="80"/>
      <c r="BXH314" s="80"/>
      <c r="BXI314" s="80"/>
      <c r="BXJ314" s="80"/>
      <c r="BXK314" s="80"/>
      <c r="BXL314" s="80"/>
      <c r="BXM314" s="80"/>
      <c r="BXN314" s="80"/>
      <c r="BXO314" s="80"/>
      <c r="BXP314" s="80"/>
      <c r="BXQ314" s="80"/>
      <c r="BXR314" s="80"/>
      <c r="BXS314" s="80"/>
      <c r="BXT314" s="80"/>
      <c r="BXU314" s="80"/>
      <c r="BXV314" s="80"/>
      <c r="BXW314" s="80"/>
      <c r="BXX314" s="80"/>
      <c r="BXY314" s="80"/>
      <c r="BXZ314" s="80"/>
      <c r="BYA314" s="80"/>
      <c r="BYB314" s="80"/>
      <c r="BYC314" s="80"/>
      <c r="BYD314" s="80"/>
      <c r="BYE314" s="80"/>
      <c r="BYF314" s="80"/>
      <c r="BYG314" s="80"/>
      <c r="BYH314" s="80"/>
      <c r="BYI314" s="80"/>
      <c r="BYJ314" s="80"/>
      <c r="BYK314" s="80"/>
      <c r="BYL314" s="80"/>
      <c r="BYM314" s="80"/>
      <c r="BYN314" s="80"/>
      <c r="BYO314" s="80"/>
      <c r="BYP314" s="80"/>
      <c r="BYQ314" s="80"/>
      <c r="BYR314" s="80"/>
      <c r="BYS314" s="80"/>
      <c r="BYT314" s="80"/>
      <c r="BYU314" s="80"/>
      <c r="BYV314" s="80"/>
      <c r="BYW314" s="80"/>
      <c r="BYX314" s="80"/>
      <c r="BYY314" s="80"/>
      <c r="BYZ314" s="80"/>
      <c r="BZA314" s="80"/>
      <c r="BZB314" s="80"/>
      <c r="BZC314" s="80"/>
      <c r="BZD314" s="80"/>
      <c r="BZE314" s="80"/>
      <c r="BZF314" s="80"/>
      <c r="BZG314" s="80"/>
      <c r="BZH314" s="80"/>
      <c r="BZI314" s="80"/>
      <c r="BZJ314" s="80"/>
      <c r="BZK314" s="80"/>
      <c r="BZL314" s="80"/>
      <c r="BZM314" s="80"/>
      <c r="BZN314" s="80"/>
      <c r="BZO314" s="80"/>
      <c r="BZP314" s="80"/>
      <c r="BZQ314" s="80"/>
      <c r="BZR314" s="80"/>
      <c r="BZS314" s="80"/>
      <c r="BZT314" s="80"/>
      <c r="BZU314" s="80"/>
      <c r="BZV314" s="80"/>
      <c r="BZW314" s="80"/>
      <c r="BZX314" s="80"/>
      <c r="BZY314" s="80"/>
      <c r="BZZ314" s="80"/>
      <c r="CAA314" s="80"/>
      <c r="CAB314" s="80"/>
      <c r="CAC314" s="80"/>
      <c r="CAD314" s="80"/>
      <c r="CAE314" s="80"/>
      <c r="CAF314" s="80"/>
      <c r="CAG314" s="80"/>
      <c r="CAH314" s="80"/>
      <c r="CAI314" s="80"/>
      <c r="CAJ314" s="80"/>
      <c r="CAK314" s="80"/>
      <c r="CAL314" s="80"/>
      <c r="CAM314" s="80"/>
      <c r="CAN314" s="80"/>
      <c r="CAO314" s="80"/>
      <c r="CAP314" s="80"/>
      <c r="CAQ314" s="80"/>
      <c r="CAR314" s="80"/>
      <c r="CAS314" s="80"/>
      <c r="CAT314" s="80"/>
      <c r="CAU314" s="80"/>
      <c r="CAV314" s="80"/>
      <c r="CAW314" s="80"/>
      <c r="CAX314" s="80"/>
      <c r="CAY314" s="80"/>
      <c r="CAZ314" s="80"/>
      <c r="CBA314" s="80"/>
      <c r="CBB314" s="80"/>
      <c r="CBC314" s="80"/>
      <c r="CBD314" s="80"/>
      <c r="CBE314" s="80"/>
      <c r="CBF314" s="80"/>
      <c r="CBG314" s="80"/>
      <c r="CBH314" s="80"/>
      <c r="CBI314" s="80"/>
      <c r="CBJ314" s="80"/>
      <c r="CBK314" s="80"/>
      <c r="CBL314" s="80"/>
      <c r="CBM314" s="80"/>
      <c r="CBN314" s="80"/>
      <c r="CBO314" s="80"/>
      <c r="CBP314" s="80"/>
      <c r="CBQ314" s="80"/>
      <c r="CBR314" s="80"/>
      <c r="CBS314" s="80"/>
      <c r="CBT314" s="80"/>
      <c r="CBU314" s="80"/>
      <c r="CBV314" s="80"/>
      <c r="CBW314" s="80"/>
      <c r="CBX314" s="80"/>
      <c r="CBY314" s="80"/>
      <c r="CBZ314" s="80"/>
      <c r="CCA314" s="80"/>
      <c r="CCB314" s="80"/>
      <c r="CCC314" s="80"/>
      <c r="CCD314" s="80"/>
      <c r="CCE314" s="80"/>
      <c r="CCF314" s="80"/>
      <c r="CCG314" s="80"/>
      <c r="CCH314" s="80"/>
      <c r="CCI314" s="80"/>
      <c r="CCJ314" s="80"/>
      <c r="CCK314" s="80"/>
      <c r="CCL314" s="80"/>
      <c r="CCM314" s="80"/>
      <c r="CCN314" s="80"/>
      <c r="CCO314" s="80"/>
      <c r="CCP314" s="80"/>
      <c r="CCQ314" s="80"/>
      <c r="CCR314" s="80"/>
      <c r="CCS314" s="80"/>
      <c r="CCT314" s="80"/>
      <c r="CCU314" s="80"/>
      <c r="CCV314" s="80"/>
      <c r="CCW314" s="80"/>
      <c r="CCX314" s="80"/>
      <c r="CCY314" s="80"/>
      <c r="CCZ314" s="80"/>
      <c r="CDA314" s="80"/>
      <c r="CDB314" s="80"/>
      <c r="CDC314" s="80"/>
      <c r="CDD314" s="80"/>
      <c r="CDE314" s="80"/>
      <c r="CDF314" s="80"/>
      <c r="CDG314" s="80"/>
      <c r="CDH314" s="80"/>
      <c r="CDI314" s="80"/>
      <c r="CDJ314" s="80"/>
      <c r="CDK314" s="80"/>
      <c r="CDL314" s="80"/>
      <c r="CDM314" s="80"/>
      <c r="CDN314" s="80"/>
      <c r="CDO314" s="80"/>
      <c r="CDP314" s="80"/>
      <c r="CDQ314" s="80"/>
      <c r="CDR314" s="80"/>
      <c r="CDS314" s="80"/>
      <c r="CDT314" s="80"/>
      <c r="CDU314" s="80"/>
      <c r="CDV314" s="80"/>
      <c r="CDW314" s="80"/>
      <c r="CDX314" s="80"/>
      <c r="CDY314" s="80"/>
      <c r="CDZ314" s="80"/>
      <c r="CEA314" s="80"/>
      <c r="CEB314" s="80"/>
      <c r="CEC314" s="80"/>
      <c r="CED314" s="80"/>
      <c r="CEE314" s="80"/>
      <c r="CEF314" s="80"/>
      <c r="CEG314" s="80"/>
      <c r="CEH314" s="80"/>
      <c r="CEI314" s="80"/>
      <c r="CEJ314" s="80"/>
      <c r="CEK314" s="80"/>
      <c r="CEL314" s="80"/>
      <c r="CEM314" s="80"/>
      <c r="CEN314" s="80"/>
      <c r="CEO314" s="80"/>
      <c r="CEP314" s="80"/>
      <c r="CEQ314" s="80"/>
      <c r="CER314" s="80"/>
      <c r="CES314" s="80"/>
      <c r="CET314" s="80"/>
      <c r="CEU314" s="80"/>
      <c r="CEV314" s="80"/>
      <c r="CEW314" s="80"/>
      <c r="CEX314" s="80"/>
      <c r="CEY314" s="80"/>
      <c r="CEZ314" s="80"/>
      <c r="CFA314" s="80"/>
      <c r="CFB314" s="80"/>
      <c r="CFC314" s="80"/>
      <c r="CFD314" s="80"/>
      <c r="CFE314" s="80"/>
      <c r="CFF314" s="80"/>
      <c r="CFG314" s="80"/>
      <c r="CFH314" s="80"/>
      <c r="CFI314" s="80"/>
      <c r="CFJ314" s="80"/>
      <c r="CFK314" s="80"/>
      <c r="CFL314" s="80"/>
      <c r="CFM314" s="80"/>
      <c r="CFN314" s="80"/>
      <c r="CFO314" s="80"/>
      <c r="CFP314" s="80"/>
      <c r="CFQ314" s="80"/>
      <c r="CFR314" s="80"/>
      <c r="CFS314" s="80"/>
      <c r="CFT314" s="80"/>
      <c r="CFU314" s="80"/>
      <c r="CFV314" s="80"/>
      <c r="CFW314" s="80"/>
      <c r="CFX314" s="80"/>
      <c r="CFY314" s="80"/>
      <c r="CFZ314" s="80"/>
      <c r="CGA314" s="80"/>
      <c r="CGB314" s="80"/>
      <c r="CGC314" s="80"/>
      <c r="CGD314" s="80"/>
      <c r="CGE314" s="80"/>
      <c r="CGF314" s="80"/>
      <c r="CGG314" s="80"/>
      <c r="CGH314" s="80"/>
      <c r="CGI314" s="80"/>
      <c r="CGJ314" s="80"/>
      <c r="CGK314" s="80"/>
      <c r="CGL314" s="80"/>
      <c r="CGM314" s="80"/>
      <c r="CGN314" s="80"/>
      <c r="CGO314" s="80"/>
      <c r="CGP314" s="80"/>
      <c r="CGQ314" s="80"/>
      <c r="CGR314" s="80"/>
      <c r="CGS314" s="80"/>
      <c r="CGT314" s="80"/>
      <c r="CGU314" s="80"/>
      <c r="CGV314" s="80"/>
      <c r="CGW314" s="80"/>
      <c r="CGX314" s="80"/>
      <c r="CGY314" s="80"/>
      <c r="CGZ314" s="80"/>
      <c r="CHA314" s="80"/>
      <c r="CHB314" s="80"/>
      <c r="CHC314" s="80"/>
      <c r="CHD314" s="80"/>
      <c r="CHE314" s="80"/>
      <c r="CHF314" s="80"/>
      <c r="CHG314" s="80"/>
      <c r="CHH314" s="80"/>
      <c r="CHI314" s="80"/>
      <c r="CHJ314" s="80"/>
      <c r="CHK314" s="80"/>
      <c r="CHL314" s="80"/>
      <c r="CHM314" s="80"/>
      <c r="CHN314" s="80"/>
      <c r="CHO314" s="80"/>
      <c r="CHP314" s="80"/>
      <c r="CHQ314" s="80"/>
      <c r="CHR314" s="80"/>
      <c r="CHS314" s="80"/>
      <c r="CHT314" s="80"/>
      <c r="CHU314" s="80"/>
      <c r="CHV314" s="80"/>
      <c r="CHW314" s="80"/>
      <c r="CHX314" s="80"/>
      <c r="CHY314" s="80"/>
      <c r="CHZ314" s="80"/>
      <c r="CIA314" s="80"/>
      <c r="CIB314" s="80"/>
      <c r="CIC314" s="80"/>
      <c r="CID314" s="80"/>
      <c r="CIE314" s="80"/>
      <c r="CIF314" s="80"/>
      <c r="CIG314" s="80"/>
      <c r="CIH314" s="80"/>
      <c r="CII314" s="80"/>
      <c r="CIJ314" s="80"/>
      <c r="CIK314" s="80"/>
      <c r="CIL314" s="80"/>
      <c r="CIM314" s="80"/>
      <c r="CIN314" s="80"/>
      <c r="CIO314" s="80"/>
      <c r="CIP314" s="80"/>
      <c r="CIQ314" s="80"/>
      <c r="CIR314" s="80"/>
      <c r="CIS314" s="80"/>
      <c r="CIT314" s="80"/>
      <c r="CIU314" s="80"/>
      <c r="CIV314" s="80"/>
      <c r="CIW314" s="80"/>
      <c r="CIX314" s="80"/>
      <c r="CIY314" s="80"/>
      <c r="CIZ314" s="80"/>
      <c r="CJA314" s="80"/>
      <c r="CJB314" s="80"/>
      <c r="CJC314" s="80"/>
      <c r="CJD314" s="80"/>
      <c r="CJE314" s="80"/>
      <c r="CJF314" s="80"/>
      <c r="CJG314" s="80"/>
      <c r="CJH314" s="80"/>
      <c r="CJI314" s="80"/>
      <c r="CJJ314" s="80"/>
      <c r="CJK314" s="80"/>
      <c r="CJL314" s="80"/>
      <c r="CJM314" s="80"/>
      <c r="CJN314" s="80"/>
      <c r="CJO314" s="80"/>
      <c r="CJP314" s="80"/>
      <c r="CJQ314" s="80"/>
      <c r="CJR314" s="80"/>
      <c r="CJS314" s="80"/>
      <c r="CJT314" s="80"/>
      <c r="CJU314" s="80"/>
      <c r="CJV314" s="80"/>
      <c r="CJW314" s="80"/>
      <c r="CJX314" s="80"/>
      <c r="CJY314" s="80"/>
      <c r="CJZ314" s="80"/>
      <c r="CKA314" s="80"/>
      <c r="CKB314" s="80"/>
      <c r="CKC314" s="80"/>
      <c r="CKD314" s="80"/>
      <c r="CKE314" s="80"/>
      <c r="CKF314" s="80"/>
      <c r="CKG314" s="80"/>
      <c r="CKH314" s="80"/>
      <c r="CKI314" s="80"/>
      <c r="CKJ314" s="80"/>
      <c r="CKK314" s="80"/>
      <c r="CKL314" s="80"/>
      <c r="CKM314" s="80"/>
      <c r="CKN314" s="80"/>
      <c r="CKO314" s="80"/>
      <c r="CKP314" s="80"/>
      <c r="CKQ314" s="80"/>
      <c r="CKR314" s="80"/>
      <c r="CKS314" s="80"/>
      <c r="CKT314" s="80"/>
      <c r="CKU314" s="80"/>
      <c r="CKV314" s="80"/>
      <c r="CKW314" s="80"/>
      <c r="CKX314" s="80"/>
      <c r="CKY314" s="80"/>
      <c r="CKZ314" s="80"/>
      <c r="CLA314" s="80"/>
      <c r="CLB314" s="80"/>
      <c r="CLC314" s="80"/>
      <c r="CLD314" s="80"/>
      <c r="CLE314" s="80"/>
      <c r="CLF314" s="80"/>
      <c r="CLG314" s="80"/>
      <c r="CLH314" s="80"/>
      <c r="CLI314" s="80"/>
      <c r="CLJ314" s="80"/>
      <c r="CLK314" s="80"/>
      <c r="CLL314" s="80"/>
      <c r="CLM314" s="80"/>
      <c r="CLN314" s="80"/>
      <c r="CLO314" s="80"/>
      <c r="CLP314" s="80"/>
      <c r="CLQ314" s="80"/>
      <c r="CLR314" s="80"/>
      <c r="CLS314" s="80"/>
      <c r="CLT314" s="80"/>
      <c r="CLU314" s="80"/>
      <c r="CLV314" s="80"/>
      <c r="CLW314" s="80"/>
      <c r="CLX314" s="80"/>
      <c r="CLY314" s="80"/>
      <c r="CLZ314" s="80"/>
      <c r="CMA314" s="80"/>
      <c r="CMB314" s="80"/>
      <c r="CMC314" s="80"/>
      <c r="CMD314" s="80"/>
      <c r="CME314" s="80"/>
      <c r="CMF314" s="80"/>
      <c r="CMG314" s="80"/>
      <c r="CMH314" s="80"/>
      <c r="CMI314" s="80"/>
      <c r="CMJ314" s="80"/>
      <c r="CMK314" s="80"/>
      <c r="CML314" s="80"/>
      <c r="CMM314" s="80"/>
      <c r="CMN314" s="80"/>
      <c r="CMO314" s="80"/>
      <c r="CMP314" s="80"/>
      <c r="CMQ314" s="80"/>
      <c r="CMR314" s="80"/>
      <c r="CMS314" s="80"/>
      <c r="CMT314" s="80"/>
      <c r="CMU314" s="80"/>
      <c r="CMV314" s="80"/>
      <c r="CMW314" s="80"/>
      <c r="CMX314" s="80"/>
      <c r="CMY314" s="80"/>
      <c r="CMZ314" s="80"/>
      <c r="CNA314" s="80"/>
      <c r="CNB314" s="80"/>
      <c r="CNC314" s="80"/>
      <c r="CND314" s="80"/>
      <c r="CNE314" s="80"/>
      <c r="CNF314" s="80"/>
      <c r="CNG314" s="80"/>
      <c r="CNH314" s="80"/>
      <c r="CNI314" s="80"/>
      <c r="CNJ314" s="80"/>
      <c r="CNK314" s="80"/>
      <c r="CNL314" s="80"/>
      <c r="CNM314" s="80"/>
      <c r="CNN314" s="80"/>
      <c r="CNO314" s="80"/>
      <c r="CNP314" s="80"/>
      <c r="CNQ314" s="80"/>
      <c r="CNR314" s="80"/>
      <c r="CNS314" s="80"/>
      <c r="CNT314" s="80"/>
      <c r="CNU314" s="80"/>
      <c r="CNV314" s="80"/>
      <c r="CNW314" s="80"/>
      <c r="CNX314" s="80"/>
      <c r="CNY314" s="80"/>
      <c r="CNZ314" s="80"/>
      <c r="COA314" s="80"/>
      <c r="COB314" s="80"/>
      <c r="COC314" s="80"/>
      <c r="COD314" s="80"/>
      <c r="COE314" s="80"/>
      <c r="COF314" s="80"/>
      <c r="COG314" s="80"/>
      <c r="COH314" s="80"/>
      <c r="COI314" s="80"/>
      <c r="COJ314" s="80"/>
      <c r="COK314" s="80"/>
      <c r="COL314" s="80"/>
      <c r="COM314" s="80"/>
      <c r="CON314" s="80"/>
      <c r="COO314" s="80"/>
      <c r="COP314" s="80"/>
      <c r="COQ314" s="80"/>
      <c r="COR314" s="80"/>
      <c r="COS314" s="80"/>
      <c r="COT314" s="80"/>
      <c r="COU314" s="80"/>
      <c r="COV314" s="80"/>
      <c r="COW314" s="80"/>
      <c r="COX314" s="80"/>
      <c r="COY314" s="80"/>
      <c r="COZ314" s="80"/>
      <c r="CPA314" s="80"/>
      <c r="CPB314" s="80"/>
      <c r="CPC314" s="80"/>
      <c r="CPD314" s="80"/>
      <c r="CPE314" s="80"/>
      <c r="CPF314" s="80"/>
      <c r="CPG314" s="80"/>
      <c r="CPH314" s="80"/>
      <c r="CPI314" s="80"/>
      <c r="CPJ314" s="80"/>
      <c r="CPK314" s="80"/>
      <c r="CPL314" s="80"/>
      <c r="CPM314" s="80"/>
      <c r="CPN314" s="80"/>
      <c r="CPO314" s="80"/>
      <c r="CPP314" s="80"/>
      <c r="CPQ314" s="80"/>
      <c r="CPR314" s="80"/>
      <c r="CPS314" s="80"/>
      <c r="CPT314" s="80"/>
      <c r="CPU314" s="80"/>
      <c r="CPV314" s="80"/>
      <c r="CPW314" s="80"/>
      <c r="CPX314" s="80"/>
      <c r="CPY314" s="80"/>
      <c r="CPZ314" s="80"/>
      <c r="CQA314" s="80"/>
      <c r="CQB314" s="80"/>
      <c r="CQC314" s="80"/>
      <c r="CQD314" s="80"/>
      <c r="CQE314" s="80"/>
      <c r="CQF314" s="80"/>
      <c r="CQG314" s="80"/>
      <c r="CQH314" s="80"/>
      <c r="CQI314" s="80"/>
      <c r="CQJ314" s="80"/>
      <c r="CQK314" s="80"/>
      <c r="CQL314" s="80"/>
      <c r="CQM314" s="80"/>
      <c r="CQN314" s="80"/>
      <c r="CQO314" s="80"/>
      <c r="CQP314" s="80"/>
      <c r="CQQ314" s="80"/>
      <c r="CQR314" s="80"/>
      <c r="CQS314" s="80"/>
      <c r="CQT314" s="80"/>
      <c r="CQU314" s="80"/>
      <c r="CQV314" s="80"/>
      <c r="CQW314" s="80"/>
      <c r="CQX314" s="80"/>
      <c r="CQY314" s="80"/>
      <c r="CQZ314" s="80"/>
      <c r="CRA314" s="80"/>
      <c r="CRB314" s="80"/>
      <c r="CRC314" s="80"/>
      <c r="CRD314" s="80"/>
      <c r="CRE314" s="80"/>
      <c r="CRF314" s="80"/>
      <c r="CRG314" s="80"/>
      <c r="CRH314" s="80"/>
      <c r="CRI314" s="80"/>
      <c r="CRJ314" s="80"/>
      <c r="CRK314" s="80"/>
      <c r="CRL314" s="80"/>
      <c r="CRM314" s="80"/>
      <c r="CRN314" s="80"/>
      <c r="CRO314" s="80"/>
      <c r="CRP314" s="80"/>
      <c r="CRQ314" s="80"/>
      <c r="CRR314" s="80"/>
      <c r="CRS314" s="80"/>
      <c r="CRT314" s="80"/>
      <c r="CRU314" s="80"/>
      <c r="CRV314" s="80"/>
      <c r="CRW314" s="80"/>
      <c r="CRX314" s="80"/>
      <c r="CRY314" s="80"/>
      <c r="CRZ314" s="80"/>
      <c r="CSA314" s="80"/>
      <c r="CSB314" s="80"/>
      <c r="CSC314" s="80"/>
      <c r="CSD314" s="80"/>
      <c r="CSE314" s="80"/>
      <c r="CSF314" s="80"/>
      <c r="CSG314" s="80"/>
      <c r="CSH314" s="80"/>
      <c r="CSI314" s="80"/>
      <c r="CSJ314" s="80"/>
      <c r="CSK314" s="80"/>
      <c r="CSL314" s="80"/>
      <c r="CSM314" s="80"/>
      <c r="CSN314" s="80"/>
      <c r="CSO314" s="80"/>
      <c r="CSP314" s="80"/>
      <c r="CSQ314" s="80"/>
      <c r="CSR314" s="80"/>
      <c r="CSS314" s="80"/>
      <c r="CST314" s="80"/>
      <c r="CSU314" s="80"/>
      <c r="CSV314" s="80"/>
      <c r="CSW314" s="80"/>
      <c r="CSX314" s="80"/>
      <c r="CSY314" s="80"/>
      <c r="CSZ314" s="80"/>
      <c r="CTA314" s="80"/>
      <c r="CTB314" s="80"/>
      <c r="CTC314" s="80"/>
      <c r="CTD314" s="80"/>
      <c r="CTE314" s="80"/>
      <c r="CTF314" s="80"/>
      <c r="CTG314" s="80"/>
      <c r="CTH314" s="80"/>
      <c r="CTI314" s="80"/>
      <c r="CTJ314" s="80"/>
      <c r="CTK314" s="80"/>
      <c r="CTL314" s="80"/>
      <c r="CTM314" s="80"/>
      <c r="CTN314" s="80"/>
      <c r="CTO314" s="80"/>
      <c r="CTP314" s="80"/>
      <c r="CTQ314" s="80"/>
      <c r="CTR314" s="80"/>
      <c r="CTS314" s="80"/>
      <c r="CTT314" s="80"/>
      <c r="CTU314" s="80"/>
      <c r="CTV314" s="80"/>
      <c r="CTW314" s="80"/>
      <c r="CTX314" s="80"/>
      <c r="CTY314" s="80"/>
      <c r="CTZ314" s="80"/>
      <c r="CUA314" s="80"/>
      <c r="CUB314" s="80"/>
      <c r="CUC314" s="80"/>
      <c r="CUD314" s="80"/>
      <c r="CUE314" s="80"/>
      <c r="CUF314" s="80"/>
      <c r="CUG314" s="80"/>
      <c r="CUH314" s="80"/>
      <c r="CUI314" s="80"/>
      <c r="CUJ314" s="80"/>
      <c r="CUK314" s="80"/>
      <c r="CUL314" s="80"/>
      <c r="CUM314" s="80"/>
      <c r="CUN314" s="80"/>
      <c r="CUO314" s="80"/>
      <c r="CUP314" s="80"/>
      <c r="CUQ314" s="80"/>
      <c r="CUR314" s="80"/>
      <c r="CUS314" s="80"/>
      <c r="CUT314" s="80"/>
      <c r="CUU314" s="80"/>
      <c r="CUV314" s="80"/>
      <c r="CUW314" s="80"/>
      <c r="CUX314" s="80"/>
      <c r="CUY314" s="80"/>
      <c r="CUZ314" s="80"/>
      <c r="CVA314" s="80"/>
      <c r="CVB314" s="80"/>
      <c r="CVC314" s="80"/>
      <c r="CVD314" s="80"/>
      <c r="CVE314" s="80"/>
      <c r="CVF314" s="80"/>
      <c r="CVG314" s="80"/>
      <c r="CVH314" s="80"/>
      <c r="CVI314" s="80"/>
      <c r="CVJ314" s="80"/>
      <c r="CVK314" s="80"/>
      <c r="CVL314" s="80"/>
      <c r="CVM314" s="80"/>
      <c r="CVN314" s="80"/>
      <c r="CVO314" s="80"/>
      <c r="CVP314" s="80"/>
      <c r="CVQ314" s="80"/>
      <c r="CVR314" s="80"/>
      <c r="CVS314" s="80"/>
      <c r="CVT314" s="80"/>
      <c r="CVU314" s="80"/>
      <c r="CVV314" s="80"/>
      <c r="CVW314" s="80"/>
      <c r="CVX314" s="80"/>
      <c r="CVY314" s="80"/>
      <c r="CVZ314" s="80"/>
      <c r="CWA314" s="80"/>
      <c r="CWB314" s="80"/>
      <c r="CWC314" s="80"/>
      <c r="CWD314" s="80"/>
      <c r="CWE314" s="80"/>
      <c r="CWF314" s="80"/>
      <c r="CWG314" s="80"/>
      <c r="CWH314" s="80"/>
      <c r="CWI314" s="80"/>
      <c r="CWJ314" s="80"/>
      <c r="CWK314" s="80"/>
      <c r="CWL314" s="80"/>
      <c r="CWM314" s="80"/>
      <c r="CWN314" s="80"/>
      <c r="CWO314" s="80"/>
      <c r="CWP314" s="80"/>
      <c r="CWQ314" s="80"/>
      <c r="CWR314" s="80"/>
      <c r="CWS314" s="80"/>
      <c r="CWT314" s="80"/>
      <c r="CWU314" s="80"/>
      <c r="CWV314" s="80"/>
      <c r="CWW314" s="80"/>
      <c r="CWX314" s="80"/>
      <c r="CWY314" s="80"/>
      <c r="CWZ314" s="80"/>
      <c r="CXA314" s="80"/>
      <c r="CXB314" s="80"/>
      <c r="CXC314" s="80"/>
      <c r="CXD314" s="80"/>
      <c r="CXE314" s="80"/>
      <c r="CXF314" s="80"/>
      <c r="CXG314" s="80"/>
      <c r="CXH314" s="80"/>
      <c r="CXI314" s="80"/>
      <c r="CXJ314" s="80"/>
      <c r="CXK314" s="80"/>
      <c r="CXL314" s="80"/>
      <c r="CXM314" s="80"/>
      <c r="CXN314" s="80"/>
      <c r="CXO314" s="80"/>
      <c r="CXP314" s="80"/>
      <c r="CXQ314" s="80"/>
      <c r="CXR314" s="80"/>
      <c r="CXS314" s="80"/>
      <c r="CXT314" s="80"/>
      <c r="CXU314" s="80"/>
      <c r="CXV314" s="80"/>
      <c r="CXW314" s="80"/>
      <c r="CXX314" s="80"/>
      <c r="CXY314" s="80"/>
      <c r="CXZ314" s="80"/>
      <c r="CYA314" s="80"/>
      <c r="CYB314" s="80"/>
      <c r="CYC314" s="80"/>
      <c r="CYD314" s="80"/>
      <c r="CYE314" s="80"/>
      <c r="CYF314" s="80"/>
      <c r="CYG314" s="80"/>
      <c r="CYH314" s="80"/>
      <c r="CYI314" s="80"/>
      <c r="CYJ314" s="80"/>
      <c r="CYK314" s="80"/>
      <c r="CYL314" s="80"/>
      <c r="CYM314" s="80"/>
      <c r="CYN314" s="80"/>
      <c r="CYO314" s="80"/>
      <c r="CYP314" s="80"/>
      <c r="CYQ314" s="80"/>
      <c r="CYR314" s="80"/>
      <c r="CYS314" s="80"/>
      <c r="CYT314" s="80"/>
      <c r="CYU314" s="80"/>
      <c r="CYV314" s="80"/>
      <c r="CYW314" s="80"/>
      <c r="CYX314" s="80"/>
      <c r="CYY314" s="80"/>
      <c r="CYZ314" s="80"/>
      <c r="CZA314" s="80"/>
      <c r="CZB314" s="80"/>
      <c r="CZC314" s="80"/>
      <c r="CZD314" s="80"/>
      <c r="CZE314" s="80"/>
      <c r="CZF314" s="80"/>
      <c r="CZG314" s="80"/>
      <c r="CZH314" s="80"/>
      <c r="CZI314" s="80"/>
      <c r="CZJ314" s="80"/>
      <c r="CZK314" s="80"/>
      <c r="CZL314" s="80"/>
      <c r="CZM314" s="80"/>
      <c r="CZN314" s="80"/>
      <c r="CZO314" s="80"/>
      <c r="CZP314" s="80"/>
      <c r="CZQ314" s="80"/>
      <c r="CZR314" s="80"/>
      <c r="CZS314" s="80"/>
      <c r="CZT314" s="80"/>
      <c r="CZU314" s="80"/>
      <c r="CZV314" s="80"/>
      <c r="CZW314" s="80"/>
      <c r="CZX314" s="80"/>
      <c r="CZY314" s="80"/>
      <c r="CZZ314" s="80"/>
      <c r="DAA314" s="80"/>
      <c r="DAB314" s="80"/>
      <c r="DAC314" s="80"/>
      <c r="DAD314" s="80"/>
      <c r="DAE314" s="80"/>
      <c r="DAF314" s="80"/>
      <c r="DAG314" s="80"/>
      <c r="DAH314" s="80"/>
      <c r="DAI314" s="80"/>
      <c r="DAJ314" s="80"/>
      <c r="DAK314" s="80"/>
      <c r="DAL314" s="80"/>
      <c r="DAM314" s="80"/>
      <c r="DAN314" s="80"/>
      <c r="DAO314" s="80"/>
      <c r="DAP314" s="80"/>
      <c r="DAQ314" s="80"/>
      <c r="DAR314" s="80"/>
      <c r="DAS314" s="80"/>
      <c r="DAT314" s="80"/>
      <c r="DAU314" s="80"/>
      <c r="DAV314" s="80"/>
      <c r="DAW314" s="80"/>
      <c r="DAX314" s="80"/>
      <c r="DAY314" s="80"/>
      <c r="DAZ314" s="80"/>
      <c r="DBA314" s="80"/>
      <c r="DBB314" s="80"/>
      <c r="DBC314" s="80"/>
      <c r="DBD314" s="80"/>
      <c r="DBE314" s="80"/>
      <c r="DBF314" s="80"/>
      <c r="DBG314" s="80"/>
      <c r="DBH314" s="80"/>
      <c r="DBI314" s="80"/>
      <c r="DBJ314" s="80"/>
      <c r="DBK314" s="80"/>
      <c r="DBL314" s="80"/>
      <c r="DBM314" s="80"/>
      <c r="DBN314" s="80"/>
      <c r="DBO314" s="80"/>
      <c r="DBP314" s="80"/>
      <c r="DBQ314" s="80"/>
      <c r="DBR314" s="80"/>
      <c r="DBS314" s="80"/>
      <c r="DBT314" s="80"/>
      <c r="DBU314" s="80"/>
      <c r="DBV314" s="80"/>
      <c r="DBW314" s="80"/>
      <c r="DBX314" s="80"/>
      <c r="DBY314" s="80"/>
      <c r="DBZ314" s="80"/>
      <c r="DCA314" s="80"/>
      <c r="DCB314" s="80"/>
      <c r="DCC314" s="80"/>
      <c r="DCD314" s="80"/>
      <c r="DCE314" s="80"/>
      <c r="DCF314" s="80"/>
      <c r="DCG314" s="80"/>
      <c r="DCH314" s="80"/>
      <c r="DCI314" s="80"/>
      <c r="DCJ314" s="80"/>
      <c r="DCK314" s="80"/>
      <c r="DCL314" s="80"/>
      <c r="DCM314" s="80"/>
      <c r="DCN314" s="80"/>
      <c r="DCO314" s="80"/>
      <c r="DCP314" s="80"/>
      <c r="DCQ314" s="80"/>
      <c r="DCR314" s="80"/>
      <c r="DCS314" s="80"/>
      <c r="DCT314" s="80"/>
      <c r="DCU314" s="80"/>
      <c r="DCV314" s="80"/>
      <c r="DCW314" s="80"/>
      <c r="DCX314" s="80"/>
      <c r="DCY314" s="80"/>
      <c r="DCZ314" s="80"/>
      <c r="DDA314" s="80"/>
      <c r="DDB314" s="80"/>
      <c r="DDC314" s="80"/>
      <c r="DDD314" s="80"/>
      <c r="DDE314" s="80"/>
      <c r="DDF314" s="80"/>
      <c r="DDG314" s="80"/>
      <c r="DDH314" s="80"/>
      <c r="DDI314" s="80"/>
      <c r="DDJ314" s="80"/>
      <c r="DDK314" s="80"/>
      <c r="DDL314" s="80"/>
      <c r="DDM314" s="80"/>
      <c r="DDN314" s="80"/>
      <c r="DDO314" s="80"/>
      <c r="DDP314" s="80"/>
      <c r="DDQ314" s="80"/>
      <c r="DDR314" s="80"/>
      <c r="DDS314" s="80"/>
      <c r="DDT314" s="80"/>
      <c r="DDU314" s="80"/>
      <c r="DDV314" s="80"/>
      <c r="DDW314" s="80"/>
      <c r="DDX314" s="80"/>
      <c r="DDY314" s="80"/>
      <c r="DDZ314" s="80"/>
      <c r="DEA314" s="80"/>
      <c r="DEB314" s="80"/>
      <c r="DEC314" s="80"/>
      <c r="DED314" s="80"/>
      <c r="DEE314" s="80"/>
      <c r="DEF314" s="80"/>
      <c r="DEG314" s="80"/>
      <c r="DEH314" s="80"/>
      <c r="DEI314" s="80"/>
      <c r="DEJ314" s="80"/>
      <c r="DEK314" s="80"/>
      <c r="DEL314" s="80"/>
      <c r="DEM314" s="80"/>
      <c r="DEN314" s="80"/>
      <c r="DEO314" s="80"/>
      <c r="DEP314" s="80"/>
      <c r="DEQ314" s="80"/>
      <c r="DER314" s="80"/>
      <c r="DES314" s="80"/>
      <c r="DET314" s="80"/>
      <c r="DEU314" s="80"/>
      <c r="DEV314" s="80"/>
      <c r="DEW314" s="80"/>
      <c r="DEX314" s="80"/>
      <c r="DEY314" s="80"/>
      <c r="DEZ314" s="80"/>
      <c r="DFA314" s="80"/>
      <c r="DFB314" s="80"/>
      <c r="DFC314" s="80"/>
      <c r="DFD314" s="80"/>
      <c r="DFE314" s="80"/>
      <c r="DFF314" s="80"/>
      <c r="DFG314" s="80"/>
      <c r="DFH314" s="80"/>
      <c r="DFI314" s="80"/>
      <c r="DFJ314" s="80"/>
      <c r="DFK314" s="80"/>
      <c r="DFL314" s="80"/>
      <c r="DFM314" s="80"/>
      <c r="DFN314" s="80"/>
      <c r="DFO314" s="80"/>
      <c r="DFP314" s="80"/>
      <c r="DFQ314" s="80"/>
      <c r="DFR314" s="80"/>
      <c r="DFS314" s="80"/>
      <c r="DFT314" s="80"/>
      <c r="DFU314" s="80"/>
      <c r="DFV314" s="80"/>
      <c r="DFW314" s="80"/>
      <c r="DFX314" s="80"/>
      <c r="DFY314" s="80"/>
      <c r="DFZ314" s="80"/>
      <c r="DGA314" s="80"/>
      <c r="DGB314" s="80"/>
      <c r="DGC314" s="80"/>
      <c r="DGD314" s="80"/>
      <c r="DGE314" s="80"/>
      <c r="DGF314" s="80"/>
      <c r="DGG314" s="80"/>
      <c r="DGH314" s="80"/>
      <c r="DGI314" s="80"/>
      <c r="DGJ314" s="80"/>
      <c r="DGK314" s="80"/>
      <c r="DGL314" s="80"/>
      <c r="DGM314" s="80"/>
      <c r="DGN314" s="80"/>
      <c r="DGO314" s="80"/>
      <c r="DGP314" s="80"/>
      <c r="DGQ314" s="80"/>
      <c r="DGR314" s="80"/>
      <c r="DGS314" s="80"/>
      <c r="DGT314" s="80"/>
      <c r="DGU314" s="80"/>
      <c r="DGV314" s="80"/>
      <c r="DGW314" s="80"/>
      <c r="DGX314" s="80"/>
      <c r="DGY314" s="80"/>
      <c r="DGZ314" s="80"/>
      <c r="DHA314" s="80"/>
      <c r="DHB314" s="80"/>
      <c r="DHC314" s="80"/>
      <c r="DHD314" s="80"/>
      <c r="DHE314" s="80"/>
      <c r="DHF314" s="80"/>
      <c r="DHG314" s="80"/>
      <c r="DHH314" s="80"/>
      <c r="DHI314" s="80"/>
      <c r="DHJ314" s="80"/>
      <c r="DHK314" s="80"/>
      <c r="DHL314" s="80"/>
      <c r="DHM314" s="80"/>
      <c r="DHN314" s="80"/>
      <c r="DHO314" s="80"/>
      <c r="DHP314" s="80"/>
      <c r="DHQ314" s="80"/>
      <c r="DHR314" s="80"/>
      <c r="DHS314" s="80"/>
      <c r="DHT314" s="80"/>
      <c r="DHU314" s="80"/>
      <c r="DHV314" s="80"/>
      <c r="DHW314" s="80"/>
      <c r="DHX314" s="80"/>
      <c r="DHY314" s="80"/>
      <c r="DHZ314" s="80"/>
      <c r="DIA314" s="80"/>
      <c r="DIB314" s="80"/>
      <c r="DIC314" s="80"/>
      <c r="DID314" s="80"/>
      <c r="DIE314" s="80"/>
      <c r="DIF314" s="80"/>
      <c r="DIG314" s="80"/>
      <c r="DIH314" s="80"/>
      <c r="DII314" s="80"/>
      <c r="DIJ314" s="80"/>
      <c r="DIK314" s="80"/>
      <c r="DIL314" s="80"/>
      <c r="DIM314" s="80"/>
      <c r="DIN314" s="80"/>
      <c r="DIO314" s="80"/>
      <c r="DIP314" s="80"/>
      <c r="DIQ314" s="80"/>
      <c r="DIR314" s="80"/>
      <c r="DIS314" s="80"/>
      <c r="DIT314" s="80"/>
      <c r="DIU314" s="80"/>
      <c r="DIV314" s="80"/>
      <c r="DIW314" s="80"/>
      <c r="DIX314" s="80"/>
      <c r="DIY314" s="80"/>
      <c r="DIZ314" s="80"/>
      <c r="DJA314" s="80"/>
      <c r="DJB314" s="80"/>
      <c r="DJC314" s="80"/>
      <c r="DJD314" s="80"/>
      <c r="DJE314" s="80"/>
      <c r="DJF314" s="80"/>
      <c r="DJG314" s="80"/>
      <c r="DJH314" s="80"/>
      <c r="DJI314" s="80"/>
      <c r="DJJ314" s="80"/>
      <c r="DJK314" s="80"/>
      <c r="DJL314" s="80"/>
      <c r="DJM314" s="80"/>
      <c r="DJN314" s="80"/>
      <c r="DJO314" s="80"/>
      <c r="DJP314" s="80"/>
      <c r="DJQ314" s="80"/>
      <c r="DJR314" s="80"/>
      <c r="DJS314" s="80"/>
      <c r="DJT314" s="80"/>
      <c r="DJU314" s="80"/>
      <c r="DJV314" s="80"/>
      <c r="DJW314" s="80"/>
      <c r="DJX314" s="80"/>
      <c r="DJY314" s="80"/>
      <c r="DJZ314" s="80"/>
      <c r="DKA314" s="80"/>
      <c r="DKB314" s="80"/>
      <c r="DKC314" s="80"/>
      <c r="DKD314" s="80"/>
      <c r="DKE314" s="80"/>
      <c r="DKF314" s="80"/>
      <c r="DKG314" s="80"/>
      <c r="DKH314" s="80"/>
      <c r="DKI314" s="80"/>
      <c r="DKJ314" s="80"/>
      <c r="DKK314" s="80"/>
      <c r="DKL314" s="80"/>
      <c r="DKM314" s="80"/>
      <c r="DKN314" s="80"/>
      <c r="DKO314" s="80"/>
      <c r="DKP314" s="80"/>
      <c r="DKQ314" s="80"/>
      <c r="DKR314" s="80"/>
      <c r="DKS314" s="80"/>
      <c r="DKT314" s="80"/>
      <c r="DKU314" s="80"/>
      <c r="DKV314" s="80"/>
      <c r="DKW314" s="80"/>
      <c r="DKX314" s="80"/>
      <c r="DKY314" s="80"/>
      <c r="DKZ314" s="80"/>
      <c r="DLA314" s="80"/>
      <c r="DLB314" s="80"/>
      <c r="DLC314" s="80"/>
      <c r="DLD314" s="80"/>
      <c r="DLE314" s="80"/>
      <c r="DLF314" s="80"/>
      <c r="DLG314" s="80"/>
      <c r="DLH314" s="80"/>
      <c r="DLI314" s="80"/>
      <c r="DLJ314" s="80"/>
      <c r="DLK314" s="80"/>
      <c r="DLL314" s="80"/>
      <c r="DLM314" s="80"/>
      <c r="DLN314" s="80"/>
      <c r="DLO314" s="80"/>
      <c r="DLP314" s="80"/>
      <c r="DLQ314" s="80"/>
      <c r="DLR314" s="80"/>
      <c r="DLS314" s="80"/>
      <c r="DLT314" s="80"/>
      <c r="DLU314" s="80"/>
      <c r="DLV314" s="80"/>
      <c r="DLW314" s="80"/>
      <c r="DLX314" s="80"/>
      <c r="DLY314" s="80"/>
      <c r="DLZ314" s="80"/>
      <c r="DMA314" s="80"/>
      <c r="DMB314" s="80"/>
      <c r="DMC314" s="80"/>
      <c r="DMD314" s="80"/>
      <c r="DME314" s="80"/>
      <c r="DMF314" s="80"/>
      <c r="DMG314" s="80"/>
      <c r="DMH314" s="80"/>
      <c r="DMI314" s="80"/>
      <c r="DMJ314" s="80"/>
      <c r="DMK314" s="80"/>
      <c r="DML314" s="80"/>
      <c r="DMM314" s="80"/>
      <c r="DMN314" s="80"/>
      <c r="DMO314" s="80"/>
      <c r="DMP314" s="80"/>
      <c r="DMQ314" s="80"/>
      <c r="DMR314" s="80"/>
      <c r="DMS314" s="80"/>
      <c r="DMT314" s="80"/>
      <c r="DMU314" s="80"/>
      <c r="DMV314" s="80"/>
      <c r="DMW314" s="80"/>
      <c r="DMX314" s="80"/>
      <c r="DMY314" s="80"/>
      <c r="DMZ314" s="80"/>
      <c r="DNA314" s="80"/>
      <c r="DNB314" s="80"/>
      <c r="DNC314" s="80"/>
      <c r="DND314" s="80"/>
      <c r="DNE314" s="80"/>
      <c r="DNF314" s="80"/>
      <c r="DNG314" s="80"/>
      <c r="DNH314" s="80"/>
      <c r="DNI314" s="80"/>
      <c r="DNJ314" s="80"/>
      <c r="DNK314" s="80"/>
      <c r="DNL314" s="80"/>
      <c r="DNM314" s="80"/>
      <c r="DNN314" s="80"/>
      <c r="DNO314" s="80"/>
      <c r="DNP314" s="80"/>
      <c r="DNQ314" s="80"/>
      <c r="DNR314" s="80"/>
      <c r="DNS314" s="80"/>
      <c r="DNT314" s="80"/>
      <c r="DNU314" s="80"/>
      <c r="DNV314" s="80"/>
      <c r="DNW314" s="80"/>
      <c r="DNX314" s="80"/>
      <c r="DNY314" s="80"/>
      <c r="DNZ314" s="80"/>
      <c r="DOA314" s="80"/>
      <c r="DOB314" s="80"/>
      <c r="DOC314" s="80"/>
      <c r="DOD314" s="80"/>
      <c r="DOE314" s="80"/>
      <c r="DOF314" s="80"/>
      <c r="DOG314" s="80"/>
      <c r="DOH314" s="80"/>
      <c r="DOI314" s="80"/>
      <c r="DOJ314" s="80"/>
      <c r="DOK314" s="80"/>
      <c r="DOL314" s="80"/>
      <c r="DOM314" s="80"/>
      <c r="DON314" s="80"/>
      <c r="DOO314" s="80"/>
      <c r="DOP314" s="80"/>
      <c r="DOQ314" s="80"/>
      <c r="DOR314" s="80"/>
      <c r="DOS314" s="80"/>
      <c r="DOT314" s="80"/>
      <c r="DOU314" s="80"/>
      <c r="DOV314" s="80"/>
      <c r="DOW314" s="80"/>
      <c r="DOX314" s="80"/>
      <c r="DOY314" s="80"/>
      <c r="DOZ314" s="80"/>
      <c r="DPA314" s="80"/>
      <c r="DPB314" s="80"/>
      <c r="DPC314" s="80"/>
      <c r="DPD314" s="80"/>
      <c r="DPE314" s="80"/>
      <c r="DPF314" s="80"/>
      <c r="DPG314" s="80"/>
      <c r="DPH314" s="80"/>
      <c r="DPI314" s="80"/>
      <c r="DPJ314" s="80"/>
      <c r="DPK314" s="80"/>
      <c r="DPL314" s="80"/>
      <c r="DPM314" s="80"/>
      <c r="DPN314" s="80"/>
      <c r="DPO314" s="80"/>
      <c r="DPP314" s="80"/>
      <c r="DPQ314" s="80"/>
      <c r="DPR314" s="80"/>
      <c r="DPS314" s="80"/>
      <c r="DPT314" s="80"/>
      <c r="DPU314" s="80"/>
      <c r="DPV314" s="80"/>
      <c r="DPW314" s="80"/>
      <c r="DPX314" s="80"/>
      <c r="DPY314" s="80"/>
      <c r="DPZ314" s="80"/>
      <c r="DQA314" s="80"/>
      <c r="DQB314" s="80"/>
      <c r="DQC314" s="80"/>
      <c r="DQD314" s="80"/>
      <c r="DQE314" s="80"/>
      <c r="DQF314" s="80"/>
      <c r="DQG314" s="80"/>
      <c r="DQH314" s="80"/>
      <c r="DQI314" s="80"/>
      <c r="DQJ314" s="80"/>
      <c r="DQK314" s="80"/>
      <c r="DQL314" s="80"/>
      <c r="DQM314" s="80"/>
      <c r="DQN314" s="80"/>
      <c r="DQO314" s="80"/>
      <c r="DQP314" s="80"/>
      <c r="DQQ314" s="80"/>
      <c r="DQR314" s="80"/>
      <c r="DQS314" s="80"/>
      <c r="DQT314" s="80"/>
      <c r="DQU314" s="80"/>
      <c r="DQV314" s="80"/>
      <c r="DQW314" s="80"/>
      <c r="DQX314" s="80"/>
      <c r="DQY314" s="80"/>
      <c r="DQZ314" s="80"/>
      <c r="DRA314" s="80"/>
      <c r="DRB314" s="80"/>
      <c r="DRC314" s="80"/>
      <c r="DRD314" s="80"/>
      <c r="DRE314" s="80"/>
      <c r="DRF314" s="80"/>
      <c r="DRG314" s="80"/>
      <c r="DRH314" s="80"/>
      <c r="DRI314" s="80"/>
      <c r="DRJ314" s="80"/>
      <c r="DRK314" s="80"/>
      <c r="DRL314" s="80"/>
      <c r="DRM314" s="80"/>
      <c r="DRN314" s="80"/>
      <c r="DRO314" s="80"/>
      <c r="DRP314" s="80"/>
      <c r="DRQ314" s="80"/>
      <c r="DRR314" s="80"/>
      <c r="DRS314" s="80"/>
      <c r="DRT314" s="80"/>
      <c r="DRU314" s="80"/>
      <c r="DRV314" s="80"/>
      <c r="DRW314" s="80"/>
      <c r="DRX314" s="80"/>
      <c r="DRY314" s="80"/>
      <c r="DRZ314" s="80"/>
      <c r="DSA314" s="80"/>
      <c r="DSB314" s="80"/>
      <c r="DSC314" s="80"/>
      <c r="DSD314" s="80"/>
      <c r="DSE314" s="80"/>
      <c r="DSF314" s="80"/>
      <c r="DSG314" s="80"/>
      <c r="DSH314" s="80"/>
      <c r="DSI314" s="80"/>
      <c r="DSJ314" s="80"/>
      <c r="DSK314" s="80"/>
      <c r="DSL314" s="80"/>
      <c r="DSM314" s="80"/>
      <c r="DSN314" s="80"/>
      <c r="DSO314" s="80"/>
      <c r="DSP314" s="80"/>
      <c r="DSQ314" s="80"/>
      <c r="DSR314" s="80"/>
      <c r="DSS314" s="80"/>
      <c r="DST314" s="80"/>
      <c r="DSU314" s="80"/>
      <c r="DSV314" s="80"/>
      <c r="DSW314" s="80"/>
      <c r="DSX314" s="80"/>
      <c r="DSY314" s="80"/>
      <c r="DSZ314" s="80"/>
      <c r="DTA314" s="80"/>
      <c r="DTB314" s="80"/>
      <c r="DTC314" s="80"/>
      <c r="DTD314" s="80"/>
      <c r="DTE314" s="80"/>
      <c r="DTF314" s="80"/>
      <c r="DTG314" s="80"/>
      <c r="DTH314" s="80"/>
      <c r="DTI314" s="80"/>
      <c r="DTJ314" s="80"/>
      <c r="DTK314" s="80"/>
      <c r="DTL314" s="80"/>
      <c r="DTM314" s="80"/>
      <c r="DTN314" s="80"/>
      <c r="DTO314" s="80"/>
      <c r="DTP314" s="80"/>
      <c r="DTQ314" s="80"/>
      <c r="DTR314" s="80"/>
      <c r="DTS314" s="80"/>
      <c r="DTT314" s="80"/>
      <c r="DTU314" s="80"/>
      <c r="DTV314" s="80"/>
      <c r="DTW314" s="80"/>
      <c r="DTX314" s="80"/>
      <c r="DTY314" s="80"/>
      <c r="DTZ314" s="80"/>
      <c r="DUA314" s="80"/>
      <c r="DUB314" s="80"/>
      <c r="DUC314" s="80"/>
      <c r="DUD314" s="80"/>
      <c r="DUE314" s="80"/>
      <c r="DUF314" s="80"/>
      <c r="DUG314" s="80"/>
      <c r="DUH314" s="80"/>
      <c r="DUI314" s="80"/>
      <c r="DUJ314" s="80"/>
      <c r="DUK314" s="80"/>
      <c r="DUL314" s="80"/>
      <c r="DUM314" s="80"/>
      <c r="DUN314" s="80"/>
      <c r="DUO314" s="80"/>
      <c r="DUP314" s="80"/>
      <c r="DUQ314" s="80"/>
      <c r="DUR314" s="80"/>
      <c r="DUS314" s="80"/>
      <c r="DUT314" s="80"/>
      <c r="DUU314" s="80"/>
      <c r="DUV314" s="80"/>
      <c r="DUW314" s="80"/>
      <c r="DUX314" s="80"/>
      <c r="DUY314" s="80"/>
      <c r="DUZ314" s="80"/>
      <c r="DVA314" s="80"/>
      <c r="DVB314" s="80"/>
      <c r="DVC314" s="80"/>
      <c r="DVD314" s="80"/>
      <c r="DVE314" s="80"/>
      <c r="DVF314" s="80"/>
      <c r="DVG314" s="80"/>
      <c r="DVH314" s="80"/>
      <c r="DVI314" s="80"/>
      <c r="DVJ314" s="80"/>
      <c r="DVK314" s="80"/>
      <c r="DVL314" s="80"/>
      <c r="DVM314" s="80"/>
      <c r="DVN314" s="80"/>
      <c r="DVO314" s="80"/>
      <c r="DVP314" s="80"/>
      <c r="DVQ314" s="80"/>
      <c r="DVR314" s="80"/>
      <c r="DVS314" s="80"/>
      <c r="DVT314" s="80"/>
      <c r="DVU314" s="80"/>
      <c r="DVV314" s="80"/>
      <c r="DVW314" s="80"/>
      <c r="DVX314" s="80"/>
      <c r="DVY314" s="80"/>
      <c r="DVZ314" s="80"/>
      <c r="DWA314" s="80"/>
      <c r="DWB314" s="80"/>
      <c r="DWC314" s="80"/>
      <c r="DWD314" s="80"/>
      <c r="DWE314" s="80"/>
      <c r="DWF314" s="80"/>
      <c r="DWG314" s="80"/>
      <c r="DWH314" s="80"/>
      <c r="DWI314" s="80"/>
      <c r="DWJ314" s="80"/>
      <c r="DWK314" s="80"/>
      <c r="DWL314" s="80"/>
      <c r="DWM314" s="80"/>
      <c r="DWN314" s="80"/>
      <c r="DWO314" s="80"/>
      <c r="DWP314" s="80"/>
      <c r="DWQ314" s="80"/>
      <c r="DWR314" s="80"/>
      <c r="DWS314" s="80"/>
      <c r="DWT314" s="80"/>
      <c r="DWU314" s="80"/>
      <c r="DWV314" s="80"/>
      <c r="DWW314" s="80"/>
      <c r="DWX314" s="80"/>
      <c r="DWY314" s="80"/>
      <c r="DWZ314" s="80"/>
      <c r="DXA314" s="80"/>
      <c r="DXB314" s="80"/>
      <c r="DXC314" s="80"/>
      <c r="DXD314" s="80"/>
      <c r="DXE314" s="80"/>
      <c r="DXF314" s="80"/>
      <c r="DXG314" s="80"/>
      <c r="DXH314" s="80"/>
      <c r="DXI314" s="80"/>
      <c r="DXJ314" s="80"/>
      <c r="DXK314" s="80"/>
      <c r="DXL314" s="80"/>
      <c r="DXM314" s="80"/>
      <c r="DXN314" s="80"/>
      <c r="DXO314" s="80"/>
      <c r="DXP314" s="80"/>
      <c r="DXQ314" s="80"/>
      <c r="DXR314" s="80"/>
      <c r="DXS314" s="80"/>
      <c r="DXT314" s="80"/>
      <c r="DXU314" s="80"/>
      <c r="DXV314" s="80"/>
      <c r="DXW314" s="80"/>
      <c r="DXX314" s="80"/>
      <c r="DXY314" s="80"/>
      <c r="DXZ314" s="80"/>
      <c r="DYA314" s="80"/>
      <c r="DYB314" s="80"/>
      <c r="DYC314" s="80"/>
      <c r="DYD314" s="80"/>
      <c r="DYE314" s="80"/>
      <c r="DYF314" s="80"/>
      <c r="DYG314" s="80"/>
      <c r="DYH314" s="80"/>
      <c r="DYI314" s="80"/>
      <c r="DYJ314" s="80"/>
      <c r="DYK314" s="80"/>
      <c r="DYL314" s="80"/>
      <c r="DYM314" s="80"/>
      <c r="DYN314" s="80"/>
      <c r="DYO314" s="80"/>
      <c r="DYP314" s="80"/>
      <c r="DYQ314" s="80"/>
      <c r="DYR314" s="80"/>
      <c r="DYS314" s="80"/>
      <c r="DYT314" s="80"/>
      <c r="DYU314" s="80"/>
      <c r="DYV314" s="80"/>
      <c r="DYW314" s="80"/>
      <c r="DYX314" s="80"/>
      <c r="DYY314" s="80"/>
      <c r="DYZ314" s="80"/>
      <c r="DZA314" s="80"/>
      <c r="DZB314" s="80"/>
      <c r="DZC314" s="80"/>
      <c r="DZD314" s="80"/>
      <c r="DZE314" s="80"/>
      <c r="DZF314" s="80"/>
      <c r="DZG314" s="80"/>
      <c r="DZH314" s="80"/>
      <c r="DZI314" s="80"/>
      <c r="DZJ314" s="80"/>
      <c r="DZK314" s="80"/>
      <c r="DZL314" s="80"/>
      <c r="DZM314" s="80"/>
      <c r="DZN314" s="80"/>
      <c r="DZO314" s="80"/>
      <c r="DZP314" s="80"/>
      <c r="DZQ314" s="80"/>
      <c r="DZR314" s="80"/>
      <c r="DZS314" s="80"/>
      <c r="DZT314" s="80"/>
      <c r="DZU314" s="80"/>
      <c r="DZV314" s="80"/>
      <c r="DZW314" s="80"/>
      <c r="DZX314" s="80"/>
      <c r="DZY314" s="80"/>
      <c r="DZZ314" s="80"/>
      <c r="EAA314" s="80"/>
      <c r="EAB314" s="80"/>
      <c r="EAC314" s="80"/>
      <c r="EAD314" s="80"/>
      <c r="EAE314" s="80"/>
      <c r="EAF314" s="80"/>
      <c r="EAG314" s="80"/>
      <c r="EAH314" s="80"/>
      <c r="EAI314" s="80"/>
      <c r="EAJ314" s="80"/>
      <c r="EAK314" s="80"/>
      <c r="EAL314" s="80"/>
      <c r="EAM314" s="80"/>
      <c r="EAN314" s="80"/>
      <c r="EAO314" s="80"/>
      <c r="EAP314" s="80"/>
      <c r="EAQ314" s="80"/>
      <c r="EAR314" s="80"/>
      <c r="EAS314" s="80"/>
      <c r="EAT314" s="80"/>
      <c r="EAU314" s="80"/>
      <c r="EAV314" s="80"/>
      <c r="EAW314" s="80"/>
      <c r="EAX314" s="80"/>
      <c r="EAY314" s="80"/>
      <c r="EAZ314" s="80"/>
      <c r="EBA314" s="80"/>
      <c r="EBB314" s="80"/>
      <c r="EBC314" s="80"/>
      <c r="EBD314" s="80"/>
      <c r="EBE314" s="80"/>
      <c r="EBF314" s="80"/>
      <c r="EBG314" s="80"/>
      <c r="EBH314" s="80"/>
      <c r="EBI314" s="80"/>
      <c r="EBJ314" s="80"/>
      <c r="EBK314" s="80"/>
      <c r="EBL314" s="80"/>
      <c r="EBM314" s="80"/>
      <c r="EBN314" s="80"/>
      <c r="EBO314" s="80"/>
      <c r="EBP314" s="80"/>
      <c r="EBQ314" s="80"/>
      <c r="EBR314" s="80"/>
      <c r="EBS314" s="80"/>
      <c r="EBT314" s="80"/>
      <c r="EBU314" s="80"/>
      <c r="EBV314" s="80"/>
      <c r="EBW314" s="80"/>
      <c r="EBX314" s="80"/>
      <c r="EBY314" s="80"/>
      <c r="EBZ314" s="80"/>
      <c r="ECA314" s="80"/>
      <c r="ECB314" s="80"/>
      <c r="ECC314" s="80"/>
      <c r="ECD314" s="80"/>
      <c r="ECE314" s="80"/>
      <c r="ECF314" s="80"/>
      <c r="ECG314" s="80"/>
      <c r="ECH314" s="80"/>
      <c r="ECI314" s="80"/>
      <c r="ECJ314" s="80"/>
      <c r="ECK314" s="80"/>
      <c r="ECL314" s="80"/>
      <c r="ECM314" s="80"/>
      <c r="ECN314" s="80"/>
      <c r="ECO314" s="80"/>
      <c r="ECP314" s="80"/>
      <c r="ECQ314" s="80"/>
      <c r="ECR314" s="80"/>
      <c r="ECS314" s="80"/>
      <c r="ECT314" s="80"/>
      <c r="ECU314" s="80"/>
      <c r="ECV314" s="80"/>
      <c r="ECW314" s="80"/>
      <c r="ECX314" s="80"/>
      <c r="ECY314" s="80"/>
      <c r="ECZ314" s="80"/>
      <c r="EDA314" s="80"/>
      <c r="EDB314" s="80"/>
      <c r="EDC314" s="80"/>
      <c r="EDD314" s="80"/>
      <c r="EDE314" s="80"/>
      <c r="EDF314" s="80"/>
      <c r="EDG314" s="80"/>
      <c r="EDH314" s="80"/>
      <c r="EDI314" s="80"/>
      <c r="EDJ314" s="80"/>
      <c r="EDK314" s="80"/>
      <c r="EDL314" s="80"/>
      <c r="EDM314" s="80"/>
      <c r="EDN314" s="80"/>
      <c r="EDO314" s="80"/>
      <c r="EDP314" s="80"/>
      <c r="EDQ314" s="80"/>
      <c r="EDR314" s="80"/>
      <c r="EDS314" s="80"/>
      <c r="EDT314" s="80"/>
      <c r="EDU314" s="80"/>
      <c r="EDV314" s="80"/>
      <c r="EDW314" s="80"/>
      <c r="EDX314" s="80"/>
      <c r="EDY314" s="80"/>
      <c r="EDZ314" s="80"/>
      <c r="EEA314" s="80"/>
      <c r="EEB314" s="80"/>
      <c r="EEC314" s="80"/>
      <c r="EED314" s="80"/>
      <c r="EEE314" s="80"/>
      <c r="EEF314" s="80"/>
      <c r="EEG314" s="80"/>
      <c r="EEH314" s="80"/>
      <c r="EEI314" s="80"/>
      <c r="EEJ314" s="80"/>
      <c r="EEK314" s="80"/>
      <c r="EEL314" s="80"/>
      <c r="EEM314" s="80"/>
      <c r="EEN314" s="80"/>
      <c r="EEO314" s="80"/>
      <c r="EEP314" s="80"/>
      <c r="EEQ314" s="80"/>
      <c r="EER314" s="80"/>
      <c r="EES314" s="80"/>
      <c r="EET314" s="80"/>
      <c r="EEU314" s="80"/>
      <c r="EEV314" s="80"/>
      <c r="EEW314" s="80"/>
      <c r="EEX314" s="80"/>
      <c r="EEY314" s="80"/>
      <c r="EEZ314" s="80"/>
      <c r="EFA314" s="80"/>
      <c r="EFB314" s="80"/>
      <c r="EFC314" s="80"/>
      <c r="EFD314" s="80"/>
      <c r="EFE314" s="80"/>
      <c r="EFF314" s="80"/>
      <c r="EFG314" s="80"/>
      <c r="EFH314" s="80"/>
      <c r="EFI314" s="80"/>
      <c r="EFJ314" s="80"/>
      <c r="EFK314" s="80"/>
      <c r="EFL314" s="80"/>
      <c r="EFM314" s="80"/>
      <c r="EFN314" s="80"/>
      <c r="EFO314" s="80"/>
      <c r="EFP314" s="80"/>
      <c r="EFQ314" s="80"/>
      <c r="EFR314" s="80"/>
      <c r="EFS314" s="80"/>
      <c r="EFT314" s="80"/>
      <c r="EFU314" s="80"/>
      <c r="EFV314" s="80"/>
      <c r="EFW314" s="80"/>
      <c r="EFX314" s="80"/>
      <c r="EFY314" s="80"/>
      <c r="EFZ314" s="80"/>
      <c r="EGA314" s="80"/>
      <c r="EGB314" s="80"/>
      <c r="EGC314" s="80"/>
      <c r="EGD314" s="80"/>
      <c r="EGE314" s="80"/>
      <c r="EGF314" s="80"/>
      <c r="EGG314" s="80"/>
      <c r="EGH314" s="80"/>
      <c r="EGI314" s="80"/>
      <c r="EGJ314" s="80"/>
      <c r="EGK314" s="80"/>
      <c r="EGL314" s="80"/>
      <c r="EGM314" s="80"/>
      <c r="EGN314" s="80"/>
      <c r="EGO314" s="80"/>
      <c r="EGP314" s="80"/>
      <c r="EGQ314" s="80"/>
      <c r="EGR314" s="80"/>
      <c r="EGS314" s="80"/>
      <c r="EGT314" s="80"/>
      <c r="EGU314" s="80"/>
      <c r="EGV314" s="80"/>
      <c r="EGW314" s="80"/>
      <c r="EGX314" s="80"/>
      <c r="EGY314" s="80"/>
      <c r="EGZ314" s="80"/>
      <c r="EHA314" s="80"/>
      <c r="EHB314" s="80"/>
      <c r="EHC314" s="80"/>
      <c r="EHD314" s="80"/>
      <c r="EHE314" s="80"/>
      <c r="EHF314" s="80"/>
      <c r="EHG314" s="80"/>
      <c r="EHH314" s="80"/>
      <c r="EHI314" s="80"/>
      <c r="EHJ314" s="80"/>
      <c r="EHK314" s="80"/>
      <c r="EHL314" s="80"/>
      <c r="EHM314" s="80"/>
      <c r="EHN314" s="80"/>
      <c r="EHO314" s="80"/>
      <c r="EHP314" s="80"/>
      <c r="EHQ314" s="80"/>
      <c r="EHR314" s="80"/>
      <c r="EHS314" s="80"/>
      <c r="EHT314" s="80"/>
      <c r="EHU314" s="80"/>
      <c r="EHV314" s="80"/>
      <c r="EHW314" s="80"/>
      <c r="EHX314" s="80"/>
      <c r="EHY314" s="80"/>
      <c r="EHZ314" s="80"/>
      <c r="EIA314" s="80"/>
      <c r="EIB314" s="80"/>
      <c r="EIC314" s="80"/>
      <c r="EID314" s="80"/>
      <c r="EIE314" s="80"/>
      <c r="EIF314" s="80"/>
      <c r="EIG314" s="80"/>
      <c r="EIH314" s="80"/>
      <c r="EII314" s="80"/>
      <c r="EIJ314" s="80"/>
      <c r="EIK314" s="80"/>
      <c r="EIL314" s="80"/>
      <c r="EIM314" s="80"/>
      <c r="EIN314" s="80"/>
      <c r="EIO314" s="80"/>
      <c r="EIP314" s="80"/>
      <c r="EIQ314" s="80"/>
      <c r="EIR314" s="80"/>
      <c r="EIS314" s="80"/>
      <c r="EIT314" s="80"/>
      <c r="EIU314" s="80"/>
      <c r="EIV314" s="80"/>
      <c r="EIW314" s="80"/>
      <c r="EIX314" s="80"/>
      <c r="EIY314" s="80"/>
      <c r="EIZ314" s="80"/>
      <c r="EJA314" s="80"/>
      <c r="EJB314" s="80"/>
      <c r="EJC314" s="80"/>
      <c r="EJD314" s="80"/>
      <c r="EJE314" s="80"/>
      <c r="EJF314" s="80"/>
      <c r="EJG314" s="80"/>
      <c r="EJH314" s="80"/>
      <c r="EJI314" s="80"/>
      <c r="EJJ314" s="80"/>
      <c r="EJK314" s="80"/>
      <c r="EJL314" s="80"/>
      <c r="EJM314" s="80"/>
      <c r="EJN314" s="80"/>
      <c r="EJO314" s="80"/>
      <c r="EJP314" s="80"/>
      <c r="EJQ314" s="80"/>
      <c r="EJR314" s="80"/>
      <c r="EJS314" s="80"/>
      <c r="EJT314" s="80"/>
      <c r="EJU314" s="80"/>
      <c r="EJV314" s="80"/>
      <c r="EJW314" s="80"/>
      <c r="EJX314" s="80"/>
      <c r="EJY314" s="80"/>
      <c r="EJZ314" s="80"/>
      <c r="EKA314" s="80"/>
      <c r="EKB314" s="80"/>
      <c r="EKC314" s="80"/>
      <c r="EKD314" s="80"/>
      <c r="EKE314" s="80"/>
      <c r="EKF314" s="80"/>
      <c r="EKG314" s="80"/>
      <c r="EKH314" s="80"/>
      <c r="EKI314" s="80"/>
      <c r="EKJ314" s="80"/>
      <c r="EKK314" s="80"/>
      <c r="EKL314" s="80"/>
      <c r="EKM314" s="80"/>
      <c r="EKN314" s="80"/>
      <c r="EKO314" s="80"/>
      <c r="EKP314" s="80"/>
      <c r="EKQ314" s="80"/>
      <c r="EKR314" s="80"/>
      <c r="EKS314" s="80"/>
      <c r="EKT314" s="80"/>
      <c r="EKU314" s="80"/>
      <c r="EKV314" s="80"/>
      <c r="EKW314" s="80"/>
      <c r="EKX314" s="80"/>
      <c r="EKY314" s="80"/>
      <c r="EKZ314" s="80"/>
      <c r="ELA314" s="80"/>
      <c r="ELB314" s="80"/>
      <c r="ELC314" s="80"/>
      <c r="ELD314" s="80"/>
      <c r="ELE314" s="80"/>
      <c r="ELF314" s="80"/>
      <c r="ELG314" s="80"/>
      <c r="ELH314" s="80"/>
      <c r="ELI314" s="80"/>
      <c r="ELJ314" s="80"/>
      <c r="ELK314" s="80"/>
      <c r="ELL314" s="80"/>
      <c r="ELM314" s="80"/>
      <c r="ELN314" s="80"/>
      <c r="ELO314" s="80"/>
      <c r="ELP314" s="80"/>
      <c r="ELQ314" s="80"/>
      <c r="ELR314" s="80"/>
      <c r="ELS314" s="80"/>
      <c r="ELT314" s="80"/>
      <c r="ELU314" s="80"/>
      <c r="ELV314" s="80"/>
      <c r="ELW314" s="80"/>
      <c r="ELX314" s="80"/>
      <c r="ELY314" s="80"/>
      <c r="ELZ314" s="80"/>
      <c r="EMA314" s="80"/>
      <c r="EMB314" s="80"/>
      <c r="EMC314" s="80"/>
      <c r="EMD314" s="80"/>
      <c r="EME314" s="80"/>
      <c r="EMF314" s="80"/>
      <c r="EMG314" s="80"/>
      <c r="EMH314" s="80"/>
      <c r="EMI314" s="80"/>
      <c r="EMJ314" s="80"/>
      <c r="EMK314" s="80"/>
      <c r="EML314" s="80"/>
      <c r="EMM314" s="80"/>
      <c r="EMN314" s="80"/>
      <c r="EMO314" s="80"/>
      <c r="EMP314" s="80"/>
      <c r="EMQ314" s="80"/>
      <c r="EMR314" s="80"/>
      <c r="EMS314" s="80"/>
      <c r="EMT314" s="80"/>
      <c r="EMU314" s="80"/>
      <c r="EMV314" s="80"/>
      <c r="EMW314" s="80"/>
      <c r="EMX314" s="80"/>
      <c r="EMY314" s="80"/>
      <c r="EMZ314" s="80"/>
      <c r="ENA314" s="80"/>
      <c r="ENB314" s="80"/>
      <c r="ENC314" s="80"/>
      <c r="END314" s="80"/>
      <c r="ENE314" s="80"/>
      <c r="ENF314" s="80"/>
      <c r="ENG314" s="80"/>
      <c r="ENH314" s="80"/>
      <c r="ENI314" s="80"/>
      <c r="ENJ314" s="80"/>
      <c r="ENK314" s="80"/>
      <c r="ENL314" s="80"/>
      <c r="ENM314" s="80"/>
      <c r="ENN314" s="80"/>
      <c r="ENO314" s="80"/>
      <c r="ENP314" s="80"/>
      <c r="ENQ314" s="80"/>
      <c r="ENR314" s="80"/>
      <c r="ENS314" s="80"/>
      <c r="ENT314" s="80"/>
      <c r="ENU314" s="80"/>
      <c r="ENV314" s="80"/>
      <c r="ENW314" s="80"/>
      <c r="ENX314" s="80"/>
      <c r="ENY314" s="80"/>
      <c r="ENZ314" s="80"/>
      <c r="EOA314" s="80"/>
      <c r="EOB314" s="80"/>
      <c r="EOC314" s="80"/>
      <c r="EOD314" s="80"/>
      <c r="EOE314" s="80"/>
      <c r="EOF314" s="80"/>
      <c r="EOG314" s="80"/>
      <c r="EOH314" s="80"/>
      <c r="EOI314" s="80"/>
      <c r="EOJ314" s="80"/>
      <c r="EOK314" s="80"/>
      <c r="EOL314" s="80"/>
      <c r="EOM314" s="80"/>
      <c r="EON314" s="80"/>
      <c r="EOO314" s="80"/>
      <c r="EOP314" s="80"/>
      <c r="EOQ314" s="80"/>
      <c r="EOR314" s="80"/>
      <c r="EOS314" s="80"/>
      <c r="EOT314" s="80"/>
      <c r="EOU314" s="80"/>
      <c r="EOV314" s="80"/>
      <c r="EOW314" s="80"/>
      <c r="EOX314" s="80"/>
      <c r="EOY314" s="80"/>
      <c r="EOZ314" s="80"/>
      <c r="EPA314" s="80"/>
      <c r="EPB314" s="80"/>
      <c r="EPC314" s="80"/>
      <c r="EPD314" s="80"/>
      <c r="EPE314" s="80"/>
      <c r="EPF314" s="80"/>
      <c r="EPG314" s="80"/>
      <c r="EPH314" s="80"/>
      <c r="EPI314" s="80"/>
      <c r="EPJ314" s="80"/>
      <c r="EPK314" s="80"/>
      <c r="EPL314" s="80"/>
      <c r="EPM314" s="80"/>
      <c r="EPN314" s="80"/>
      <c r="EPO314" s="80"/>
      <c r="EPP314" s="80"/>
      <c r="EPQ314" s="80"/>
      <c r="EPR314" s="80"/>
      <c r="EPS314" s="80"/>
      <c r="EPT314" s="80"/>
      <c r="EPU314" s="80"/>
      <c r="EPV314" s="80"/>
      <c r="EPW314" s="80"/>
      <c r="EPX314" s="80"/>
      <c r="EPY314" s="80"/>
      <c r="EPZ314" s="80"/>
      <c r="EQA314" s="80"/>
      <c r="EQB314" s="80"/>
      <c r="EQC314" s="80"/>
      <c r="EQD314" s="80"/>
      <c r="EQE314" s="80"/>
      <c r="EQF314" s="80"/>
      <c r="EQG314" s="80"/>
      <c r="EQH314" s="80"/>
      <c r="EQI314" s="80"/>
      <c r="EQJ314" s="80"/>
      <c r="EQK314" s="80"/>
      <c r="EQL314" s="80"/>
      <c r="EQM314" s="80"/>
      <c r="EQN314" s="80"/>
      <c r="EQO314" s="80"/>
      <c r="EQP314" s="80"/>
      <c r="EQQ314" s="80"/>
      <c r="EQR314" s="80"/>
      <c r="EQS314" s="80"/>
      <c r="EQT314" s="80"/>
      <c r="EQU314" s="80"/>
      <c r="EQV314" s="80"/>
      <c r="EQW314" s="80"/>
      <c r="EQX314" s="80"/>
      <c r="EQY314" s="80"/>
      <c r="EQZ314" s="80"/>
      <c r="ERA314" s="80"/>
      <c r="ERB314" s="80"/>
      <c r="ERC314" s="80"/>
      <c r="ERD314" s="80"/>
      <c r="ERE314" s="80"/>
      <c r="ERF314" s="80"/>
      <c r="ERG314" s="80"/>
      <c r="ERH314" s="80"/>
      <c r="ERI314" s="80"/>
      <c r="ERJ314" s="80"/>
      <c r="ERK314" s="80"/>
      <c r="ERL314" s="80"/>
      <c r="ERM314" s="80"/>
      <c r="ERN314" s="80"/>
      <c r="ERO314" s="80"/>
      <c r="ERP314" s="80"/>
      <c r="ERQ314" s="80"/>
      <c r="ERR314" s="80"/>
      <c r="ERS314" s="80"/>
      <c r="ERT314" s="80"/>
      <c r="ERU314" s="80"/>
      <c r="ERV314" s="80"/>
      <c r="ERW314" s="80"/>
      <c r="ERX314" s="80"/>
      <c r="ERY314" s="80"/>
      <c r="ERZ314" s="80"/>
      <c r="ESA314" s="80"/>
      <c r="ESB314" s="80"/>
      <c r="ESC314" s="80"/>
      <c r="ESD314" s="80"/>
      <c r="ESE314" s="80"/>
      <c r="ESF314" s="80"/>
      <c r="ESG314" s="80"/>
      <c r="ESH314" s="80"/>
      <c r="ESI314" s="80"/>
      <c r="ESJ314" s="80"/>
      <c r="ESK314" s="80"/>
      <c r="ESL314" s="80"/>
      <c r="ESM314" s="80"/>
      <c r="ESN314" s="80"/>
      <c r="ESO314" s="80"/>
      <c r="ESP314" s="80"/>
      <c r="ESQ314" s="80"/>
      <c r="ESR314" s="80"/>
      <c r="ESS314" s="80"/>
      <c r="EST314" s="80"/>
      <c r="ESU314" s="80"/>
      <c r="ESV314" s="80"/>
      <c r="ESW314" s="80"/>
      <c r="ESX314" s="80"/>
      <c r="ESY314" s="80"/>
      <c r="ESZ314" s="80"/>
      <c r="ETA314" s="80"/>
      <c r="ETB314" s="80"/>
      <c r="ETC314" s="80"/>
      <c r="ETD314" s="80"/>
      <c r="ETE314" s="80"/>
      <c r="ETF314" s="80"/>
      <c r="ETG314" s="80"/>
      <c r="ETH314" s="80"/>
      <c r="ETI314" s="80"/>
      <c r="ETJ314" s="80"/>
      <c r="ETK314" s="80"/>
      <c r="ETL314" s="80"/>
      <c r="ETM314" s="80"/>
      <c r="ETN314" s="80"/>
      <c r="ETO314" s="80"/>
      <c r="ETP314" s="80"/>
      <c r="ETQ314" s="80"/>
      <c r="ETR314" s="80"/>
      <c r="ETS314" s="80"/>
      <c r="ETT314" s="80"/>
      <c r="ETU314" s="80"/>
      <c r="ETV314" s="80"/>
      <c r="ETW314" s="80"/>
      <c r="ETX314" s="80"/>
      <c r="ETY314" s="80"/>
      <c r="ETZ314" s="80"/>
      <c r="EUA314" s="80"/>
      <c r="EUB314" s="80"/>
      <c r="EUC314" s="80"/>
      <c r="EUD314" s="80"/>
      <c r="EUE314" s="80"/>
      <c r="EUF314" s="80"/>
      <c r="EUG314" s="80"/>
      <c r="EUH314" s="80"/>
      <c r="EUI314" s="80"/>
      <c r="EUJ314" s="80"/>
      <c r="EUK314" s="80"/>
      <c r="EUL314" s="80"/>
      <c r="EUM314" s="80"/>
      <c r="EUN314" s="80"/>
      <c r="EUO314" s="80"/>
      <c r="EUP314" s="80"/>
      <c r="EUQ314" s="80"/>
      <c r="EUR314" s="80"/>
      <c r="EUS314" s="80"/>
      <c r="EUT314" s="80"/>
      <c r="EUU314" s="80"/>
      <c r="EUV314" s="80"/>
      <c r="EUW314" s="80"/>
      <c r="EUX314" s="80"/>
      <c r="EUY314" s="80"/>
      <c r="EUZ314" s="80"/>
      <c r="EVA314" s="80"/>
      <c r="EVB314" s="80"/>
      <c r="EVC314" s="80"/>
      <c r="EVD314" s="80"/>
      <c r="EVE314" s="80"/>
      <c r="EVF314" s="80"/>
      <c r="EVG314" s="80"/>
      <c r="EVH314" s="80"/>
      <c r="EVI314" s="80"/>
      <c r="EVJ314" s="80"/>
      <c r="EVK314" s="80"/>
      <c r="EVL314" s="80"/>
      <c r="EVM314" s="80"/>
      <c r="EVN314" s="80"/>
      <c r="EVO314" s="80"/>
      <c r="EVP314" s="80"/>
      <c r="EVQ314" s="80"/>
      <c r="EVR314" s="80"/>
      <c r="EVS314" s="80"/>
      <c r="EVT314" s="80"/>
      <c r="EVU314" s="80"/>
      <c r="EVV314" s="80"/>
      <c r="EVW314" s="80"/>
      <c r="EVX314" s="80"/>
      <c r="EVY314" s="80"/>
      <c r="EVZ314" s="80"/>
      <c r="EWA314" s="80"/>
      <c r="EWB314" s="80"/>
      <c r="EWC314" s="80"/>
      <c r="EWD314" s="80"/>
      <c r="EWE314" s="80"/>
      <c r="EWF314" s="80"/>
      <c r="EWG314" s="80"/>
      <c r="EWH314" s="80"/>
      <c r="EWI314" s="80"/>
      <c r="EWJ314" s="80"/>
      <c r="EWK314" s="80"/>
      <c r="EWL314" s="80"/>
      <c r="EWM314" s="80"/>
      <c r="EWN314" s="80"/>
      <c r="EWO314" s="80"/>
      <c r="EWP314" s="80"/>
      <c r="EWQ314" s="80"/>
      <c r="EWR314" s="80"/>
      <c r="EWS314" s="80"/>
      <c r="EWT314" s="80"/>
      <c r="EWU314" s="80"/>
      <c r="EWV314" s="80"/>
      <c r="EWW314" s="80"/>
      <c r="EWX314" s="80"/>
      <c r="EWY314" s="80"/>
      <c r="EWZ314" s="80"/>
      <c r="EXA314" s="80"/>
      <c r="EXB314" s="80"/>
      <c r="EXC314" s="80"/>
      <c r="EXD314" s="80"/>
      <c r="EXE314" s="80"/>
      <c r="EXF314" s="80"/>
      <c r="EXG314" s="80"/>
      <c r="EXH314" s="80"/>
      <c r="EXI314" s="80"/>
      <c r="EXJ314" s="80"/>
      <c r="EXK314" s="80"/>
      <c r="EXL314" s="80"/>
      <c r="EXM314" s="80"/>
      <c r="EXN314" s="80"/>
      <c r="EXO314" s="80"/>
      <c r="EXP314" s="80"/>
      <c r="EXQ314" s="80"/>
      <c r="EXR314" s="80"/>
      <c r="EXS314" s="80"/>
      <c r="EXT314" s="80"/>
      <c r="EXU314" s="80"/>
      <c r="EXV314" s="80"/>
      <c r="EXW314" s="80"/>
      <c r="EXX314" s="80"/>
      <c r="EXY314" s="80"/>
      <c r="EXZ314" s="80"/>
      <c r="EYA314" s="80"/>
      <c r="EYB314" s="80"/>
      <c r="EYC314" s="80"/>
      <c r="EYD314" s="80"/>
      <c r="EYE314" s="80"/>
      <c r="EYF314" s="80"/>
      <c r="EYG314" s="80"/>
      <c r="EYH314" s="80"/>
      <c r="EYI314" s="80"/>
      <c r="EYJ314" s="80"/>
      <c r="EYK314" s="80"/>
      <c r="EYL314" s="80"/>
      <c r="EYM314" s="80"/>
      <c r="EYN314" s="80"/>
      <c r="EYO314" s="80"/>
      <c r="EYP314" s="80"/>
      <c r="EYQ314" s="80"/>
      <c r="EYR314" s="80"/>
      <c r="EYS314" s="80"/>
      <c r="EYT314" s="80"/>
      <c r="EYU314" s="80"/>
      <c r="EYV314" s="80"/>
      <c r="EYW314" s="80"/>
      <c r="EYX314" s="80"/>
      <c r="EYY314" s="80"/>
      <c r="EYZ314" s="80"/>
      <c r="EZA314" s="80"/>
      <c r="EZB314" s="80"/>
      <c r="EZC314" s="80"/>
      <c r="EZD314" s="80"/>
      <c r="EZE314" s="80"/>
      <c r="EZF314" s="80"/>
      <c r="EZG314" s="80"/>
      <c r="EZH314" s="80"/>
      <c r="EZI314" s="80"/>
      <c r="EZJ314" s="80"/>
      <c r="EZK314" s="80"/>
      <c r="EZL314" s="80"/>
      <c r="EZM314" s="80"/>
      <c r="EZN314" s="80"/>
      <c r="EZO314" s="80"/>
      <c r="EZP314" s="80"/>
      <c r="EZQ314" s="80"/>
      <c r="EZR314" s="80"/>
      <c r="EZS314" s="80"/>
      <c r="EZT314" s="80"/>
      <c r="EZU314" s="80"/>
      <c r="EZV314" s="80"/>
      <c r="EZW314" s="80"/>
      <c r="EZX314" s="80"/>
      <c r="EZY314" s="80"/>
      <c r="EZZ314" s="80"/>
      <c r="FAA314" s="80"/>
      <c r="FAB314" s="80"/>
      <c r="FAC314" s="80"/>
      <c r="FAD314" s="80"/>
      <c r="FAE314" s="80"/>
      <c r="FAF314" s="80"/>
      <c r="FAG314" s="80"/>
      <c r="FAH314" s="80"/>
      <c r="FAI314" s="80"/>
      <c r="FAJ314" s="80"/>
      <c r="FAK314" s="80"/>
      <c r="FAL314" s="80"/>
      <c r="FAM314" s="80"/>
      <c r="FAN314" s="80"/>
      <c r="FAO314" s="80"/>
      <c r="FAP314" s="80"/>
      <c r="FAQ314" s="80"/>
      <c r="FAR314" s="80"/>
      <c r="FAS314" s="80"/>
      <c r="FAT314" s="80"/>
      <c r="FAU314" s="80"/>
      <c r="FAV314" s="80"/>
      <c r="FAW314" s="80"/>
      <c r="FAX314" s="80"/>
      <c r="FAY314" s="80"/>
      <c r="FAZ314" s="80"/>
      <c r="FBA314" s="80"/>
      <c r="FBB314" s="80"/>
      <c r="FBC314" s="80"/>
      <c r="FBD314" s="80"/>
      <c r="FBE314" s="80"/>
      <c r="FBF314" s="80"/>
      <c r="FBG314" s="80"/>
      <c r="FBH314" s="80"/>
      <c r="FBI314" s="80"/>
      <c r="FBJ314" s="80"/>
      <c r="FBK314" s="80"/>
      <c r="FBL314" s="80"/>
      <c r="FBM314" s="80"/>
      <c r="FBN314" s="80"/>
      <c r="FBO314" s="80"/>
      <c r="FBP314" s="80"/>
      <c r="FBQ314" s="80"/>
      <c r="FBR314" s="80"/>
      <c r="FBS314" s="80"/>
      <c r="FBT314" s="80"/>
      <c r="FBU314" s="80"/>
      <c r="FBV314" s="80"/>
      <c r="FBW314" s="80"/>
      <c r="FBX314" s="80"/>
      <c r="FBY314" s="80"/>
      <c r="FBZ314" s="80"/>
      <c r="FCA314" s="80"/>
      <c r="FCB314" s="80"/>
      <c r="FCC314" s="80"/>
      <c r="FCD314" s="80"/>
      <c r="FCE314" s="80"/>
      <c r="FCF314" s="80"/>
      <c r="FCG314" s="80"/>
      <c r="FCH314" s="80"/>
      <c r="FCI314" s="80"/>
      <c r="FCJ314" s="80"/>
      <c r="FCK314" s="80"/>
      <c r="FCL314" s="80"/>
      <c r="FCM314" s="80"/>
      <c r="FCN314" s="80"/>
      <c r="FCO314" s="80"/>
      <c r="FCP314" s="80"/>
      <c r="FCQ314" s="80"/>
      <c r="FCR314" s="80"/>
      <c r="FCS314" s="80"/>
      <c r="FCT314" s="80"/>
      <c r="FCU314" s="80"/>
      <c r="FCV314" s="80"/>
      <c r="FCW314" s="80"/>
      <c r="FCX314" s="80"/>
      <c r="FCY314" s="80"/>
      <c r="FCZ314" s="80"/>
      <c r="FDA314" s="80"/>
      <c r="FDB314" s="80"/>
      <c r="FDC314" s="80"/>
      <c r="FDD314" s="80"/>
      <c r="FDE314" s="80"/>
      <c r="FDF314" s="80"/>
      <c r="FDG314" s="80"/>
      <c r="FDH314" s="80"/>
      <c r="FDI314" s="80"/>
      <c r="FDJ314" s="80"/>
      <c r="FDK314" s="80"/>
      <c r="FDL314" s="80"/>
      <c r="FDM314" s="80"/>
      <c r="FDN314" s="80"/>
      <c r="FDO314" s="80"/>
      <c r="FDP314" s="80"/>
      <c r="FDQ314" s="80"/>
      <c r="FDR314" s="80"/>
      <c r="FDS314" s="80"/>
      <c r="FDT314" s="80"/>
      <c r="FDU314" s="80"/>
      <c r="FDV314" s="80"/>
      <c r="FDW314" s="80"/>
      <c r="FDX314" s="80"/>
      <c r="FDY314" s="80"/>
      <c r="FDZ314" s="80"/>
      <c r="FEA314" s="80"/>
      <c r="FEB314" s="80"/>
      <c r="FEC314" s="80"/>
      <c r="FED314" s="80"/>
      <c r="FEE314" s="80"/>
      <c r="FEF314" s="80"/>
      <c r="FEG314" s="80"/>
      <c r="FEH314" s="80"/>
      <c r="FEI314" s="80"/>
      <c r="FEJ314" s="80"/>
      <c r="FEK314" s="80"/>
      <c r="FEL314" s="80"/>
      <c r="FEM314" s="80"/>
      <c r="FEN314" s="80"/>
      <c r="FEO314" s="80"/>
      <c r="FEP314" s="80"/>
      <c r="FEQ314" s="80"/>
      <c r="FER314" s="80"/>
      <c r="FES314" s="80"/>
      <c r="FET314" s="80"/>
      <c r="FEU314" s="80"/>
      <c r="FEV314" s="80"/>
      <c r="FEW314" s="80"/>
      <c r="FEX314" s="80"/>
      <c r="FEY314" s="80"/>
      <c r="FEZ314" s="80"/>
      <c r="FFA314" s="80"/>
      <c r="FFB314" s="80"/>
      <c r="FFC314" s="80"/>
      <c r="FFD314" s="80"/>
      <c r="FFE314" s="80"/>
      <c r="FFF314" s="80"/>
      <c r="FFG314" s="80"/>
      <c r="FFH314" s="80"/>
      <c r="FFI314" s="80"/>
      <c r="FFJ314" s="80"/>
      <c r="FFK314" s="80"/>
      <c r="FFL314" s="80"/>
      <c r="FFM314" s="80"/>
      <c r="FFN314" s="80"/>
      <c r="FFO314" s="80"/>
      <c r="FFP314" s="80"/>
      <c r="FFQ314" s="80"/>
      <c r="FFR314" s="80"/>
      <c r="FFS314" s="80"/>
      <c r="FFT314" s="80"/>
      <c r="FFU314" s="80"/>
      <c r="FFV314" s="80"/>
      <c r="FFW314" s="80"/>
      <c r="FFX314" s="80"/>
      <c r="FFY314" s="80"/>
      <c r="FFZ314" s="80"/>
      <c r="FGA314" s="80"/>
      <c r="FGB314" s="80"/>
      <c r="FGC314" s="80"/>
      <c r="FGD314" s="80"/>
      <c r="FGE314" s="80"/>
      <c r="FGF314" s="80"/>
      <c r="FGG314" s="80"/>
      <c r="FGH314" s="80"/>
      <c r="FGI314" s="80"/>
      <c r="FGJ314" s="80"/>
      <c r="FGK314" s="80"/>
      <c r="FGL314" s="80"/>
      <c r="FGM314" s="80"/>
      <c r="FGN314" s="80"/>
      <c r="FGO314" s="80"/>
      <c r="FGP314" s="80"/>
      <c r="FGQ314" s="80"/>
      <c r="FGR314" s="80"/>
      <c r="FGS314" s="80"/>
      <c r="FGT314" s="80"/>
      <c r="FGU314" s="80"/>
      <c r="FGV314" s="80"/>
      <c r="FGW314" s="80"/>
      <c r="FGX314" s="80"/>
      <c r="FGY314" s="80"/>
      <c r="FGZ314" s="80"/>
      <c r="FHA314" s="80"/>
      <c r="FHB314" s="80"/>
      <c r="FHC314" s="80"/>
      <c r="FHD314" s="80"/>
      <c r="FHE314" s="80"/>
      <c r="FHF314" s="80"/>
      <c r="FHG314" s="80"/>
      <c r="FHH314" s="80"/>
      <c r="FHI314" s="80"/>
      <c r="FHJ314" s="80"/>
      <c r="FHK314" s="80"/>
      <c r="FHL314" s="80"/>
      <c r="FHM314" s="80"/>
      <c r="FHN314" s="80"/>
      <c r="FHO314" s="80"/>
      <c r="FHP314" s="80"/>
      <c r="FHQ314" s="80"/>
      <c r="FHR314" s="80"/>
      <c r="FHS314" s="80"/>
      <c r="FHT314" s="80"/>
      <c r="FHU314" s="80"/>
      <c r="FHV314" s="80"/>
      <c r="FHW314" s="80"/>
      <c r="FHX314" s="80"/>
      <c r="FHY314" s="80"/>
      <c r="FHZ314" s="80"/>
      <c r="FIA314" s="80"/>
      <c r="FIB314" s="80"/>
      <c r="FIC314" s="80"/>
      <c r="FID314" s="80"/>
      <c r="FIE314" s="80"/>
      <c r="FIF314" s="80"/>
      <c r="FIG314" s="80"/>
      <c r="FIH314" s="80"/>
      <c r="FII314" s="80"/>
      <c r="FIJ314" s="80"/>
      <c r="FIK314" s="80"/>
      <c r="FIL314" s="80"/>
      <c r="FIM314" s="80"/>
      <c r="FIN314" s="80"/>
      <c r="FIO314" s="80"/>
      <c r="FIP314" s="80"/>
      <c r="FIQ314" s="80"/>
      <c r="FIR314" s="80"/>
      <c r="FIS314" s="80"/>
      <c r="FIT314" s="80"/>
      <c r="FIU314" s="80"/>
      <c r="FIV314" s="80"/>
      <c r="FIW314" s="80"/>
      <c r="FIX314" s="80"/>
      <c r="FIY314" s="80"/>
      <c r="FIZ314" s="80"/>
      <c r="FJA314" s="80"/>
      <c r="FJB314" s="80"/>
      <c r="FJC314" s="80"/>
      <c r="FJD314" s="80"/>
      <c r="FJE314" s="80"/>
      <c r="FJF314" s="80"/>
      <c r="FJG314" s="80"/>
      <c r="FJH314" s="80"/>
      <c r="FJI314" s="80"/>
      <c r="FJJ314" s="80"/>
      <c r="FJK314" s="80"/>
      <c r="FJL314" s="80"/>
      <c r="FJM314" s="80"/>
      <c r="FJN314" s="80"/>
      <c r="FJO314" s="80"/>
      <c r="FJP314" s="80"/>
      <c r="FJQ314" s="80"/>
      <c r="FJR314" s="80"/>
      <c r="FJS314" s="80"/>
      <c r="FJT314" s="80"/>
      <c r="FJU314" s="80"/>
      <c r="FJV314" s="80"/>
      <c r="FJW314" s="80"/>
      <c r="FJX314" s="80"/>
      <c r="FJY314" s="80"/>
      <c r="FJZ314" s="80"/>
      <c r="FKA314" s="80"/>
      <c r="FKB314" s="80"/>
      <c r="FKC314" s="80"/>
      <c r="FKD314" s="80"/>
      <c r="FKE314" s="80"/>
      <c r="FKF314" s="80"/>
      <c r="FKG314" s="80"/>
      <c r="FKH314" s="80"/>
      <c r="FKI314" s="80"/>
      <c r="FKJ314" s="80"/>
      <c r="FKK314" s="80"/>
      <c r="FKL314" s="80"/>
      <c r="FKM314" s="80"/>
      <c r="FKN314" s="80"/>
      <c r="FKO314" s="80"/>
      <c r="FKP314" s="80"/>
      <c r="FKQ314" s="80"/>
      <c r="FKR314" s="80"/>
      <c r="FKS314" s="80"/>
      <c r="FKT314" s="80"/>
      <c r="FKU314" s="80"/>
      <c r="FKV314" s="80"/>
      <c r="FKW314" s="80"/>
      <c r="FKX314" s="80"/>
      <c r="FKY314" s="80"/>
      <c r="FKZ314" s="80"/>
      <c r="FLA314" s="80"/>
      <c r="FLB314" s="80"/>
      <c r="FLC314" s="80"/>
      <c r="FLD314" s="80"/>
      <c r="FLE314" s="80"/>
      <c r="FLF314" s="80"/>
      <c r="FLG314" s="80"/>
      <c r="FLH314" s="80"/>
      <c r="FLI314" s="80"/>
      <c r="FLJ314" s="80"/>
      <c r="FLK314" s="80"/>
      <c r="FLL314" s="80"/>
      <c r="FLM314" s="80"/>
      <c r="FLN314" s="80"/>
      <c r="FLO314" s="80"/>
      <c r="FLP314" s="80"/>
      <c r="FLQ314" s="80"/>
      <c r="FLR314" s="80"/>
      <c r="FLS314" s="80"/>
      <c r="FLT314" s="80"/>
      <c r="FLU314" s="80"/>
      <c r="FLV314" s="80"/>
      <c r="FLW314" s="80"/>
      <c r="FLX314" s="80"/>
      <c r="FLY314" s="80"/>
      <c r="FLZ314" s="80"/>
      <c r="FMA314" s="80"/>
      <c r="FMB314" s="80"/>
      <c r="FMC314" s="80"/>
      <c r="FMD314" s="80"/>
      <c r="FME314" s="80"/>
      <c r="FMF314" s="80"/>
      <c r="FMG314" s="80"/>
      <c r="FMH314" s="80"/>
      <c r="FMI314" s="80"/>
      <c r="FMJ314" s="80"/>
      <c r="FMK314" s="80"/>
      <c r="FML314" s="80"/>
      <c r="FMM314" s="80"/>
      <c r="FMN314" s="80"/>
      <c r="FMO314" s="80"/>
      <c r="FMP314" s="80"/>
      <c r="FMQ314" s="80"/>
      <c r="FMR314" s="80"/>
      <c r="FMS314" s="80"/>
      <c r="FMT314" s="80"/>
      <c r="FMU314" s="80"/>
      <c r="FMV314" s="80"/>
      <c r="FMW314" s="80"/>
      <c r="FMX314" s="80"/>
      <c r="FMY314" s="80"/>
      <c r="FMZ314" s="80"/>
      <c r="FNA314" s="80"/>
      <c r="FNB314" s="80"/>
      <c r="FNC314" s="80"/>
      <c r="FND314" s="80"/>
      <c r="FNE314" s="80"/>
      <c r="FNF314" s="80"/>
      <c r="FNG314" s="80"/>
      <c r="FNH314" s="80"/>
      <c r="FNI314" s="80"/>
      <c r="FNJ314" s="80"/>
      <c r="FNK314" s="80"/>
      <c r="FNL314" s="80"/>
      <c r="FNM314" s="80"/>
      <c r="FNN314" s="80"/>
      <c r="FNO314" s="80"/>
      <c r="FNP314" s="80"/>
      <c r="FNQ314" s="80"/>
      <c r="FNR314" s="80"/>
      <c r="FNS314" s="80"/>
      <c r="FNT314" s="80"/>
      <c r="FNU314" s="80"/>
      <c r="FNV314" s="80"/>
      <c r="FNW314" s="80"/>
      <c r="FNX314" s="80"/>
      <c r="FNY314" s="80"/>
      <c r="FNZ314" s="80"/>
      <c r="FOA314" s="80"/>
      <c r="FOB314" s="80"/>
      <c r="FOC314" s="80"/>
      <c r="FOD314" s="80"/>
      <c r="FOE314" s="80"/>
      <c r="FOF314" s="80"/>
      <c r="FOG314" s="80"/>
      <c r="FOH314" s="80"/>
      <c r="FOI314" s="80"/>
      <c r="FOJ314" s="80"/>
      <c r="FOK314" s="80"/>
      <c r="FOL314" s="80"/>
      <c r="FOM314" s="80"/>
      <c r="FON314" s="80"/>
      <c r="FOO314" s="80"/>
      <c r="FOP314" s="80"/>
      <c r="FOQ314" s="80"/>
      <c r="FOR314" s="80"/>
      <c r="FOS314" s="80"/>
      <c r="FOT314" s="80"/>
      <c r="FOU314" s="80"/>
      <c r="FOV314" s="80"/>
      <c r="FOW314" s="80"/>
      <c r="FOX314" s="80"/>
      <c r="FOY314" s="80"/>
      <c r="FOZ314" s="80"/>
      <c r="FPA314" s="80"/>
      <c r="FPB314" s="80"/>
      <c r="FPC314" s="80"/>
      <c r="FPD314" s="80"/>
      <c r="FPE314" s="80"/>
      <c r="FPF314" s="80"/>
      <c r="FPG314" s="80"/>
      <c r="FPH314" s="80"/>
      <c r="FPI314" s="80"/>
      <c r="FPJ314" s="80"/>
      <c r="FPK314" s="80"/>
      <c r="FPL314" s="80"/>
      <c r="FPM314" s="80"/>
      <c r="FPN314" s="80"/>
      <c r="FPO314" s="80"/>
      <c r="FPP314" s="80"/>
      <c r="FPQ314" s="80"/>
      <c r="FPR314" s="80"/>
      <c r="FPS314" s="80"/>
      <c r="FPT314" s="80"/>
      <c r="FPU314" s="80"/>
      <c r="FPV314" s="80"/>
      <c r="FPW314" s="80"/>
      <c r="FPX314" s="80"/>
      <c r="FPY314" s="80"/>
      <c r="FPZ314" s="80"/>
      <c r="FQA314" s="80"/>
      <c r="FQB314" s="80"/>
      <c r="FQC314" s="80"/>
      <c r="FQD314" s="80"/>
      <c r="FQE314" s="80"/>
      <c r="FQF314" s="80"/>
      <c r="FQG314" s="80"/>
      <c r="FQH314" s="80"/>
      <c r="FQI314" s="80"/>
      <c r="FQJ314" s="80"/>
      <c r="FQK314" s="80"/>
      <c r="FQL314" s="80"/>
      <c r="FQM314" s="80"/>
      <c r="FQN314" s="80"/>
      <c r="FQO314" s="80"/>
      <c r="FQP314" s="80"/>
      <c r="FQQ314" s="80"/>
      <c r="FQR314" s="80"/>
      <c r="FQS314" s="80"/>
      <c r="FQT314" s="80"/>
      <c r="FQU314" s="80"/>
      <c r="FQV314" s="80"/>
      <c r="FQW314" s="80"/>
      <c r="FQX314" s="80"/>
      <c r="FQY314" s="80"/>
      <c r="FQZ314" s="80"/>
      <c r="FRA314" s="80"/>
      <c r="FRB314" s="80"/>
      <c r="FRC314" s="80"/>
      <c r="FRD314" s="80"/>
      <c r="FRE314" s="80"/>
      <c r="FRF314" s="80"/>
      <c r="FRG314" s="80"/>
      <c r="FRH314" s="80"/>
      <c r="FRI314" s="80"/>
      <c r="FRJ314" s="80"/>
      <c r="FRK314" s="80"/>
      <c r="FRL314" s="80"/>
      <c r="FRM314" s="80"/>
      <c r="FRN314" s="80"/>
      <c r="FRO314" s="80"/>
      <c r="FRP314" s="80"/>
      <c r="FRQ314" s="80"/>
      <c r="FRR314" s="80"/>
      <c r="FRS314" s="80"/>
      <c r="FRT314" s="80"/>
      <c r="FRU314" s="80"/>
      <c r="FRV314" s="80"/>
      <c r="FRW314" s="80"/>
      <c r="FRX314" s="80"/>
      <c r="FRY314" s="80"/>
      <c r="FRZ314" s="80"/>
      <c r="FSA314" s="80"/>
      <c r="FSB314" s="80"/>
      <c r="FSC314" s="80"/>
      <c r="FSD314" s="80"/>
      <c r="FSE314" s="80"/>
      <c r="FSF314" s="80"/>
      <c r="FSG314" s="80"/>
      <c r="FSH314" s="80"/>
      <c r="FSI314" s="80"/>
      <c r="FSJ314" s="80"/>
      <c r="FSK314" s="80"/>
      <c r="FSL314" s="80"/>
      <c r="FSM314" s="80"/>
      <c r="FSN314" s="80"/>
      <c r="FSO314" s="80"/>
      <c r="FSP314" s="80"/>
      <c r="FSQ314" s="80"/>
      <c r="FSR314" s="80"/>
      <c r="FSS314" s="80"/>
      <c r="FST314" s="80"/>
      <c r="FSU314" s="80"/>
      <c r="FSV314" s="80"/>
      <c r="FSW314" s="80"/>
      <c r="FSX314" s="80"/>
      <c r="FSY314" s="80"/>
      <c r="FSZ314" s="80"/>
      <c r="FTA314" s="80"/>
      <c r="FTB314" s="80"/>
      <c r="FTC314" s="80"/>
      <c r="FTD314" s="80"/>
      <c r="FTE314" s="80"/>
      <c r="FTF314" s="80"/>
      <c r="FTG314" s="80"/>
      <c r="FTH314" s="80"/>
      <c r="FTI314" s="80"/>
      <c r="FTJ314" s="80"/>
      <c r="FTK314" s="80"/>
      <c r="FTL314" s="80"/>
      <c r="FTM314" s="80"/>
      <c r="FTN314" s="80"/>
      <c r="FTO314" s="80"/>
      <c r="FTP314" s="80"/>
      <c r="FTQ314" s="80"/>
      <c r="FTR314" s="80"/>
      <c r="FTS314" s="80"/>
      <c r="FTT314" s="80"/>
      <c r="FTU314" s="80"/>
      <c r="FTV314" s="80"/>
      <c r="FTW314" s="80"/>
      <c r="FTX314" s="80"/>
      <c r="FTY314" s="80"/>
      <c r="FTZ314" s="80"/>
      <c r="FUA314" s="80"/>
      <c r="FUB314" s="80"/>
      <c r="FUC314" s="80"/>
      <c r="FUD314" s="80"/>
      <c r="FUE314" s="80"/>
      <c r="FUF314" s="80"/>
      <c r="FUG314" s="80"/>
      <c r="FUH314" s="80"/>
      <c r="FUI314" s="80"/>
      <c r="FUJ314" s="80"/>
      <c r="FUK314" s="80"/>
      <c r="FUL314" s="80"/>
      <c r="FUM314" s="80"/>
      <c r="FUN314" s="80"/>
      <c r="FUO314" s="80"/>
      <c r="FUP314" s="80"/>
      <c r="FUQ314" s="80"/>
      <c r="FUR314" s="80"/>
      <c r="FUS314" s="80"/>
      <c r="FUT314" s="80"/>
      <c r="FUU314" s="80"/>
      <c r="FUV314" s="80"/>
      <c r="FUW314" s="80"/>
      <c r="FUX314" s="80"/>
      <c r="FUY314" s="80"/>
      <c r="FUZ314" s="80"/>
      <c r="FVA314" s="80"/>
      <c r="FVB314" s="80"/>
      <c r="FVC314" s="80"/>
      <c r="FVD314" s="80"/>
      <c r="FVE314" s="80"/>
      <c r="FVF314" s="80"/>
      <c r="FVG314" s="80"/>
      <c r="FVH314" s="80"/>
      <c r="FVI314" s="80"/>
      <c r="FVJ314" s="80"/>
      <c r="FVK314" s="80"/>
      <c r="FVL314" s="80"/>
      <c r="FVM314" s="80"/>
      <c r="FVN314" s="80"/>
      <c r="FVO314" s="80"/>
      <c r="FVP314" s="80"/>
      <c r="FVQ314" s="80"/>
      <c r="FVR314" s="80"/>
      <c r="FVS314" s="80"/>
      <c r="FVT314" s="80"/>
      <c r="FVU314" s="80"/>
      <c r="FVV314" s="80"/>
      <c r="FVW314" s="80"/>
      <c r="FVX314" s="80"/>
      <c r="FVY314" s="80"/>
      <c r="FVZ314" s="80"/>
      <c r="FWA314" s="80"/>
      <c r="FWB314" s="80"/>
      <c r="FWC314" s="80"/>
      <c r="FWD314" s="80"/>
      <c r="FWE314" s="80"/>
      <c r="FWF314" s="80"/>
      <c r="FWG314" s="80"/>
      <c r="FWH314" s="80"/>
      <c r="FWI314" s="80"/>
      <c r="FWJ314" s="80"/>
      <c r="FWK314" s="80"/>
      <c r="FWL314" s="80"/>
      <c r="FWM314" s="80"/>
      <c r="FWN314" s="80"/>
      <c r="FWO314" s="80"/>
      <c r="FWP314" s="80"/>
      <c r="FWQ314" s="80"/>
      <c r="FWR314" s="80"/>
      <c r="FWS314" s="80"/>
      <c r="FWT314" s="80"/>
      <c r="FWU314" s="80"/>
      <c r="FWV314" s="80"/>
      <c r="FWW314" s="80"/>
      <c r="FWX314" s="80"/>
      <c r="FWY314" s="80"/>
      <c r="FWZ314" s="80"/>
      <c r="FXA314" s="80"/>
      <c r="FXB314" s="80"/>
      <c r="FXC314" s="80"/>
      <c r="FXD314" s="80"/>
      <c r="FXE314" s="80"/>
      <c r="FXF314" s="80"/>
      <c r="FXG314" s="80"/>
      <c r="FXH314" s="80"/>
      <c r="FXI314" s="80"/>
      <c r="FXJ314" s="80"/>
      <c r="FXK314" s="80"/>
      <c r="FXL314" s="80"/>
      <c r="FXM314" s="80"/>
      <c r="FXN314" s="80"/>
      <c r="FXO314" s="80"/>
      <c r="FXP314" s="80"/>
      <c r="FXQ314" s="80"/>
      <c r="FXR314" s="80"/>
      <c r="FXS314" s="80"/>
      <c r="FXT314" s="80"/>
      <c r="FXU314" s="80"/>
      <c r="FXV314" s="80"/>
      <c r="FXW314" s="80"/>
      <c r="FXX314" s="80"/>
      <c r="FXY314" s="80"/>
      <c r="FXZ314" s="80"/>
      <c r="FYA314" s="80"/>
      <c r="FYB314" s="80"/>
      <c r="FYC314" s="80"/>
      <c r="FYD314" s="80"/>
      <c r="FYE314" s="80"/>
      <c r="FYF314" s="80"/>
      <c r="FYG314" s="80"/>
      <c r="FYH314" s="80"/>
      <c r="FYI314" s="80"/>
      <c r="FYJ314" s="80"/>
      <c r="FYK314" s="80"/>
      <c r="FYL314" s="80"/>
      <c r="FYM314" s="80"/>
      <c r="FYN314" s="80"/>
      <c r="FYO314" s="80"/>
      <c r="FYP314" s="80"/>
      <c r="FYQ314" s="80"/>
      <c r="FYR314" s="80"/>
      <c r="FYS314" s="80"/>
      <c r="FYT314" s="80"/>
      <c r="FYU314" s="80"/>
      <c r="FYV314" s="80"/>
      <c r="FYW314" s="80"/>
      <c r="FYX314" s="80"/>
      <c r="FYY314" s="80"/>
      <c r="FYZ314" s="80"/>
      <c r="FZA314" s="80"/>
      <c r="FZB314" s="80"/>
      <c r="FZC314" s="80"/>
      <c r="FZD314" s="80"/>
      <c r="FZE314" s="80"/>
      <c r="FZF314" s="80"/>
      <c r="FZG314" s="80"/>
      <c r="FZH314" s="80"/>
      <c r="FZI314" s="80"/>
      <c r="FZJ314" s="80"/>
      <c r="FZK314" s="80"/>
      <c r="FZL314" s="80"/>
      <c r="FZM314" s="80"/>
      <c r="FZN314" s="80"/>
      <c r="FZO314" s="80"/>
      <c r="FZP314" s="80"/>
      <c r="FZQ314" s="80"/>
      <c r="FZR314" s="80"/>
      <c r="FZS314" s="80"/>
      <c r="FZT314" s="80"/>
      <c r="FZU314" s="80"/>
      <c r="FZV314" s="80"/>
      <c r="FZW314" s="80"/>
      <c r="FZX314" s="80"/>
      <c r="FZY314" s="80"/>
      <c r="FZZ314" s="80"/>
      <c r="GAA314" s="80"/>
      <c r="GAB314" s="80"/>
      <c r="GAC314" s="80"/>
      <c r="GAD314" s="80"/>
      <c r="GAE314" s="80"/>
      <c r="GAF314" s="80"/>
      <c r="GAG314" s="80"/>
      <c r="GAH314" s="80"/>
      <c r="GAI314" s="80"/>
      <c r="GAJ314" s="80"/>
      <c r="GAK314" s="80"/>
      <c r="GAL314" s="80"/>
      <c r="GAM314" s="80"/>
      <c r="GAN314" s="80"/>
      <c r="GAO314" s="80"/>
      <c r="GAP314" s="80"/>
      <c r="GAQ314" s="80"/>
      <c r="GAR314" s="80"/>
      <c r="GAS314" s="80"/>
      <c r="GAT314" s="80"/>
      <c r="GAU314" s="80"/>
      <c r="GAV314" s="80"/>
      <c r="GAW314" s="80"/>
      <c r="GAX314" s="80"/>
      <c r="GAY314" s="80"/>
      <c r="GAZ314" s="80"/>
      <c r="GBA314" s="80"/>
      <c r="GBB314" s="80"/>
      <c r="GBC314" s="80"/>
      <c r="GBD314" s="80"/>
      <c r="GBE314" s="80"/>
      <c r="GBF314" s="80"/>
      <c r="GBG314" s="80"/>
      <c r="GBH314" s="80"/>
      <c r="GBI314" s="80"/>
      <c r="GBJ314" s="80"/>
      <c r="GBK314" s="80"/>
      <c r="GBL314" s="80"/>
      <c r="GBM314" s="80"/>
      <c r="GBN314" s="80"/>
      <c r="GBO314" s="80"/>
      <c r="GBP314" s="80"/>
      <c r="GBQ314" s="80"/>
      <c r="GBR314" s="80"/>
      <c r="GBS314" s="80"/>
      <c r="GBT314" s="80"/>
      <c r="GBU314" s="80"/>
      <c r="GBV314" s="80"/>
      <c r="GBW314" s="80"/>
      <c r="GBX314" s="80"/>
      <c r="GBY314" s="80"/>
      <c r="GBZ314" s="80"/>
      <c r="GCA314" s="80"/>
      <c r="GCB314" s="80"/>
      <c r="GCC314" s="80"/>
      <c r="GCD314" s="80"/>
      <c r="GCE314" s="80"/>
      <c r="GCF314" s="80"/>
      <c r="GCG314" s="80"/>
      <c r="GCH314" s="80"/>
      <c r="GCI314" s="80"/>
      <c r="GCJ314" s="80"/>
      <c r="GCK314" s="80"/>
      <c r="GCL314" s="80"/>
      <c r="GCM314" s="80"/>
      <c r="GCN314" s="80"/>
      <c r="GCO314" s="80"/>
      <c r="GCP314" s="80"/>
      <c r="GCQ314" s="80"/>
      <c r="GCR314" s="80"/>
      <c r="GCS314" s="80"/>
      <c r="GCT314" s="80"/>
      <c r="GCU314" s="80"/>
      <c r="GCV314" s="80"/>
      <c r="GCW314" s="80"/>
      <c r="GCX314" s="80"/>
      <c r="GCY314" s="80"/>
      <c r="GCZ314" s="80"/>
      <c r="GDA314" s="80"/>
      <c r="GDB314" s="80"/>
      <c r="GDC314" s="80"/>
      <c r="GDD314" s="80"/>
      <c r="GDE314" s="80"/>
      <c r="GDF314" s="80"/>
      <c r="GDG314" s="80"/>
      <c r="GDH314" s="80"/>
      <c r="GDI314" s="80"/>
      <c r="GDJ314" s="80"/>
      <c r="GDK314" s="80"/>
      <c r="GDL314" s="80"/>
      <c r="GDM314" s="80"/>
      <c r="GDN314" s="80"/>
      <c r="GDO314" s="80"/>
      <c r="GDP314" s="80"/>
      <c r="GDQ314" s="80"/>
      <c r="GDR314" s="80"/>
      <c r="GDS314" s="80"/>
      <c r="GDT314" s="80"/>
      <c r="GDU314" s="80"/>
      <c r="GDV314" s="80"/>
      <c r="GDW314" s="80"/>
      <c r="GDX314" s="80"/>
      <c r="GDY314" s="80"/>
      <c r="GDZ314" s="80"/>
      <c r="GEA314" s="80"/>
      <c r="GEB314" s="80"/>
      <c r="GEC314" s="80"/>
      <c r="GED314" s="80"/>
      <c r="GEE314" s="80"/>
      <c r="GEF314" s="80"/>
      <c r="GEG314" s="80"/>
      <c r="GEH314" s="80"/>
      <c r="GEI314" s="80"/>
      <c r="GEJ314" s="80"/>
      <c r="GEK314" s="80"/>
      <c r="GEL314" s="80"/>
      <c r="GEM314" s="80"/>
      <c r="GEN314" s="80"/>
      <c r="GEO314" s="80"/>
      <c r="GEP314" s="80"/>
      <c r="GEQ314" s="80"/>
      <c r="GER314" s="80"/>
      <c r="GES314" s="80"/>
      <c r="GET314" s="80"/>
      <c r="GEU314" s="80"/>
      <c r="GEV314" s="80"/>
      <c r="GEW314" s="80"/>
      <c r="GEX314" s="80"/>
      <c r="GEY314" s="80"/>
      <c r="GEZ314" s="80"/>
      <c r="GFA314" s="80"/>
      <c r="GFB314" s="80"/>
      <c r="GFC314" s="80"/>
      <c r="GFD314" s="80"/>
      <c r="GFE314" s="80"/>
      <c r="GFF314" s="80"/>
      <c r="GFG314" s="80"/>
      <c r="GFH314" s="80"/>
      <c r="GFI314" s="80"/>
      <c r="GFJ314" s="80"/>
      <c r="GFK314" s="80"/>
      <c r="GFL314" s="80"/>
      <c r="GFM314" s="80"/>
      <c r="GFN314" s="80"/>
      <c r="GFO314" s="80"/>
      <c r="GFP314" s="80"/>
      <c r="GFQ314" s="80"/>
      <c r="GFR314" s="80"/>
      <c r="GFS314" s="80"/>
      <c r="GFT314" s="80"/>
      <c r="GFU314" s="80"/>
      <c r="GFV314" s="80"/>
      <c r="GFW314" s="80"/>
      <c r="GFX314" s="80"/>
      <c r="GFY314" s="80"/>
      <c r="GFZ314" s="80"/>
      <c r="GGA314" s="80"/>
      <c r="GGB314" s="80"/>
      <c r="GGC314" s="80"/>
      <c r="GGD314" s="80"/>
      <c r="GGE314" s="80"/>
      <c r="GGF314" s="80"/>
      <c r="GGG314" s="80"/>
      <c r="GGH314" s="80"/>
      <c r="GGI314" s="80"/>
      <c r="GGJ314" s="80"/>
      <c r="GGK314" s="80"/>
      <c r="GGL314" s="80"/>
      <c r="GGM314" s="80"/>
      <c r="GGN314" s="80"/>
      <c r="GGO314" s="80"/>
      <c r="GGP314" s="80"/>
      <c r="GGQ314" s="80"/>
      <c r="GGR314" s="80"/>
      <c r="GGS314" s="80"/>
      <c r="GGT314" s="80"/>
      <c r="GGU314" s="80"/>
      <c r="GGV314" s="80"/>
      <c r="GGW314" s="80"/>
      <c r="GGX314" s="80"/>
      <c r="GGY314" s="80"/>
      <c r="GGZ314" s="80"/>
      <c r="GHA314" s="80"/>
      <c r="GHB314" s="80"/>
      <c r="GHC314" s="80"/>
      <c r="GHD314" s="80"/>
      <c r="GHE314" s="80"/>
      <c r="GHF314" s="80"/>
      <c r="GHG314" s="80"/>
      <c r="GHH314" s="80"/>
      <c r="GHI314" s="80"/>
      <c r="GHJ314" s="80"/>
      <c r="GHK314" s="80"/>
      <c r="GHL314" s="80"/>
      <c r="GHM314" s="80"/>
      <c r="GHN314" s="80"/>
      <c r="GHO314" s="80"/>
      <c r="GHP314" s="80"/>
      <c r="GHQ314" s="80"/>
      <c r="GHR314" s="80"/>
      <c r="GHS314" s="80"/>
      <c r="GHT314" s="80"/>
      <c r="GHU314" s="80"/>
      <c r="GHV314" s="80"/>
      <c r="GHW314" s="80"/>
      <c r="GHX314" s="80"/>
      <c r="GHY314" s="80"/>
      <c r="GHZ314" s="80"/>
      <c r="GIA314" s="80"/>
      <c r="GIB314" s="80"/>
      <c r="GIC314" s="80"/>
      <c r="GID314" s="80"/>
      <c r="GIE314" s="80"/>
      <c r="GIF314" s="80"/>
      <c r="GIG314" s="80"/>
      <c r="GIH314" s="80"/>
      <c r="GII314" s="80"/>
      <c r="GIJ314" s="80"/>
      <c r="GIK314" s="80"/>
      <c r="GIL314" s="80"/>
      <c r="GIM314" s="80"/>
      <c r="GIN314" s="80"/>
      <c r="GIO314" s="80"/>
      <c r="GIP314" s="80"/>
      <c r="GIQ314" s="80"/>
      <c r="GIR314" s="80"/>
      <c r="GIS314" s="80"/>
      <c r="GIT314" s="80"/>
      <c r="GIU314" s="80"/>
      <c r="GIV314" s="80"/>
      <c r="GIW314" s="80"/>
      <c r="GIX314" s="80"/>
      <c r="GIY314" s="80"/>
      <c r="GIZ314" s="80"/>
      <c r="GJA314" s="80"/>
      <c r="GJB314" s="80"/>
      <c r="GJC314" s="80"/>
      <c r="GJD314" s="80"/>
      <c r="GJE314" s="80"/>
      <c r="GJF314" s="80"/>
      <c r="GJG314" s="80"/>
      <c r="GJH314" s="80"/>
      <c r="GJI314" s="80"/>
      <c r="GJJ314" s="80"/>
      <c r="GJK314" s="80"/>
      <c r="GJL314" s="80"/>
      <c r="GJM314" s="80"/>
      <c r="GJN314" s="80"/>
      <c r="GJO314" s="80"/>
      <c r="GJP314" s="80"/>
      <c r="GJQ314" s="80"/>
      <c r="GJR314" s="80"/>
      <c r="GJS314" s="80"/>
      <c r="GJT314" s="80"/>
      <c r="GJU314" s="80"/>
      <c r="GJV314" s="80"/>
      <c r="GJW314" s="80"/>
      <c r="GJX314" s="80"/>
      <c r="GJY314" s="80"/>
      <c r="GJZ314" s="80"/>
      <c r="GKA314" s="80"/>
      <c r="GKB314" s="80"/>
      <c r="GKC314" s="80"/>
      <c r="GKD314" s="80"/>
      <c r="GKE314" s="80"/>
      <c r="GKF314" s="80"/>
      <c r="GKG314" s="80"/>
      <c r="GKH314" s="80"/>
      <c r="GKI314" s="80"/>
      <c r="GKJ314" s="80"/>
      <c r="GKK314" s="80"/>
      <c r="GKL314" s="80"/>
      <c r="GKM314" s="80"/>
      <c r="GKN314" s="80"/>
      <c r="GKO314" s="80"/>
      <c r="GKP314" s="80"/>
      <c r="GKQ314" s="80"/>
      <c r="GKR314" s="80"/>
      <c r="GKS314" s="80"/>
      <c r="GKT314" s="80"/>
      <c r="GKU314" s="80"/>
      <c r="GKV314" s="80"/>
      <c r="GKW314" s="80"/>
      <c r="GKX314" s="80"/>
      <c r="GKY314" s="80"/>
      <c r="GKZ314" s="80"/>
      <c r="GLA314" s="80"/>
      <c r="GLB314" s="80"/>
      <c r="GLC314" s="80"/>
      <c r="GLD314" s="80"/>
      <c r="GLE314" s="80"/>
      <c r="GLF314" s="80"/>
      <c r="GLG314" s="80"/>
      <c r="GLH314" s="80"/>
      <c r="GLI314" s="80"/>
      <c r="GLJ314" s="80"/>
      <c r="GLK314" s="80"/>
      <c r="GLL314" s="80"/>
      <c r="GLM314" s="80"/>
      <c r="GLN314" s="80"/>
      <c r="GLO314" s="80"/>
      <c r="GLP314" s="80"/>
      <c r="GLQ314" s="80"/>
      <c r="GLR314" s="80"/>
      <c r="GLS314" s="80"/>
      <c r="GLT314" s="80"/>
      <c r="GLU314" s="80"/>
      <c r="GLV314" s="80"/>
      <c r="GLW314" s="80"/>
      <c r="GLX314" s="80"/>
      <c r="GLY314" s="80"/>
      <c r="GLZ314" s="80"/>
      <c r="GMA314" s="80"/>
      <c r="GMB314" s="80"/>
      <c r="GMC314" s="80"/>
      <c r="GMD314" s="80"/>
      <c r="GME314" s="80"/>
      <c r="GMF314" s="80"/>
      <c r="GMG314" s="80"/>
      <c r="GMH314" s="80"/>
      <c r="GMI314" s="80"/>
      <c r="GMJ314" s="80"/>
      <c r="GMK314" s="80"/>
      <c r="GML314" s="80"/>
      <c r="GMM314" s="80"/>
      <c r="GMN314" s="80"/>
      <c r="GMO314" s="80"/>
      <c r="GMP314" s="80"/>
      <c r="GMQ314" s="80"/>
      <c r="GMR314" s="80"/>
      <c r="GMS314" s="80"/>
      <c r="GMT314" s="80"/>
      <c r="GMU314" s="80"/>
      <c r="GMV314" s="80"/>
      <c r="GMW314" s="80"/>
      <c r="GMX314" s="80"/>
      <c r="GMY314" s="80"/>
      <c r="GMZ314" s="80"/>
      <c r="GNA314" s="80"/>
      <c r="GNB314" s="80"/>
      <c r="GNC314" s="80"/>
      <c r="GND314" s="80"/>
      <c r="GNE314" s="80"/>
      <c r="GNF314" s="80"/>
      <c r="GNG314" s="80"/>
      <c r="GNH314" s="80"/>
      <c r="GNI314" s="80"/>
      <c r="GNJ314" s="80"/>
      <c r="GNK314" s="80"/>
      <c r="GNL314" s="80"/>
      <c r="GNM314" s="80"/>
      <c r="GNN314" s="80"/>
      <c r="GNO314" s="80"/>
      <c r="GNP314" s="80"/>
      <c r="GNQ314" s="80"/>
      <c r="GNR314" s="80"/>
      <c r="GNS314" s="80"/>
      <c r="GNT314" s="80"/>
      <c r="GNU314" s="80"/>
      <c r="GNV314" s="80"/>
      <c r="GNW314" s="80"/>
      <c r="GNX314" s="80"/>
      <c r="GNY314" s="80"/>
      <c r="GNZ314" s="80"/>
      <c r="GOA314" s="80"/>
      <c r="GOB314" s="80"/>
      <c r="GOC314" s="80"/>
      <c r="GOD314" s="80"/>
      <c r="GOE314" s="80"/>
      <c r="GOF314" s="80"/>
      <c r="GOG314" s="80"/>
      <c r="GOH314" s="80"/>
      <c r="GOI314" s="80"/>
      <c r="GOJ314" s="80"/>
      <c r="GOK314" s="80"/>
      <c r="GOL314" s="80"/>
      <c r="GOM314" s="80"/>
      <c r="GON314" s="80"/>
      <c r="GOO314" s="80"/>
      <c r="GOP314" s="80"/>
      <c r="GOQ314" s="80"/>
      <c r="GOR314" s="80"/>
      <c r="GOS314" s="80"/>
      <c r="GOT314" s="80"/>
      <c r="GOU314" s="80"/>
      <c r="GOV314" s="80"/>
      <c r="GOW314" s="80"/>
      <c r="GOX314" s="80"/>
      <c r="GOY314" s="80"/>
      <c r="GOZ314" s="80"/>
      <c r="GPA314" s="80"/>
      <c r="GPB314" s="80"/>
      <c r="GPC314" s="80"/>
      <c r="GPD314" s="80"/>
      <c r="GPE314" s="80"/>
      <c r="GPF314" s="80"/>
      <c r="GPG314" s="80"/>
      <c r="GPH314" s="80"/>
      <c r="GPI314" s="80"/>
      <c r="GPJ314" s="80"/>
      <c r="GPK314" s="80"/>
      <c r="GPL314" s="80"/>
      <c r="GPM314" s="80"/>
      <c r="GPN314" s="80"/>
      <c r="GPO314" s="80"/>
      <c r="GPP314" s="80"/>
      <c r="GPQ314" s="80"/>
      <c r="GPR314" s="80"/>
      <c r="GPS314" s="80"/>
      <c r="GPT314" s="80"/>
      <c r="GPU314" s="80"/>
      <c r="GPV314" s="80"/>
      <c r="GPW314" s="80"/>
      <c r="GPX314" s="80"/>
      <c r="GPY314" s="80"/>
      <c r="GPZ314" s="80"/>
      <c r="GQA314" s="80"/>
      <c r="GQB314" s="80"/>
      <c r="GQC314" s="80"/>
      <c r="GQD314" s="80"/>
      <c r="GQE314" s="80"/>
      <c r="GQF314" s="80"/>
      <c r="GQG314" s="80"/>
      <c r="GQH314" s="80"/>
      <c r="GQI314" s="80"/>
      <c r="GQJ314" s="80"/>
      <c r="GQK314" s="80"/>
      <c r="GQL314" s="80"/>
      <c r="GQM314" s="80"/>
      <c r="GQN314" s="80"/>
      <c r="GQO314" s="80"/>
      <c r="GQP314" s="80"/>
      <c r="GQQ314" s="80"/>
      <c r="GQR314" s="80"/>
      <c r="GQS314" s="80"/>
      <c r="GQT314" s="80"/>
      <c r="GQU314" s="80"/>
      <c r="GQV314" s="80"/>
      <c r="GQW314" s="80"/>
      <c r="GQX314" s="80"/>
      <c r="GQY314" s="80"/>
      <c r="GQZ314" s="80"/>
      <c r="GRA314" s="80"/>
      <c r="GRB314" s="80"/>
      <c r="GRC314" s="80"/>
      <c r="GRD314" s="80"/>
      <c r="GRE314" s="80"/>
      <c r="GRF314" s="80"/>
      <c r="GRG314" s="80"/>
      <c r="GRH314" s="80"/>
      <c r="GRI314" s="80"/>
      <c r="GRJ314" s="80"/>
      <c r="GRK314" s="80"/>
      <c r="GRL314" s="80"/>
      <c r="GRM314" s="80"/>
      <c r="GRN314" s="80"/>
      <c r="GRO314" s="80"/>
      <c r="GRP314" s="80"/>
      <c r="GRQ314" s="80"/>
      <c r="GRR314" s="80"/>
      <c r="GRS314" s="80"/>
      <c r="GRT314" s="80"/>
      <c r="GRU314" s="80"/>
      <c r="GRV314" s="80"/>
      <c r="GRW314" s="80"/>
      <c r="GRX314" s="80"/>
      <c r="GRY314" s="80"/>
      <c r="GRZ314" s="80"/>
      <c r="GSA314" s="80"/>
      <c r="GSB314" s="80"/>
      <c r="GSC314" s="80"/>
      <c r="GSD314" s="80"/>
      <c r="GSE314" s="80"/>
      <c r="GSF314" s="80"/>
      <c r="GSG314" s="80"/>
      <c r="GSH314" s="80"/>
      <c r="GSI314" s="80"/>
      <c r="GSJ314" s="80"/>
      <c r="GSK314" s="80"/>
      <c r="GSL314" s="80"/>
      <c r="GSM314" s="80"/>
      <c r="GSN314" s="80"/>
      <c r="GSO314" s="80"/>
      <c r="GSP314" s="80"/>
      <c r="GSQ314" s="80"/>
      <c r="GSR314" s="80"/>
      <c r="GSS314" s="80"/>
      <c r="GST314" s="80"/>
      <c r="GSU314" s="80"/>
      <c r="GSV314" s="80"/>
      <c r="GSW314" s="80"/>
      <c r="GSX314" s="80"/>
      <c r="GSY314" s="80"/>
      <c r="GSZ314" s="80"/>
      <c r="GTA314" s="80"/>
      <c r="GTB314" s="80"/>
      <c r="GTC314" s="80"/>
      <c r="GTD314" s="80"/>
      <c r="GTE314" s="80"/>
      <c r="GTF314" s="80"/>
      <c r="GTG314" s="80"/>
      <c r="GTH314" s="80"/>
      <c r="GTI314" s="80"/>
      <c r="GTJ314" s="80"/>
      <c r="GTK314" s="80"/>
      <c r="GTL314" s="80"/>
      <c r="GTM314" s="80"/>
      <c r="GTN314" s="80"/>
      <c r="GTO314" s="80"/>
      <c r="GTP314" s="80"/>
      <c r="GTQ314" s="80"/>
      <c r="GTR314" s="80"/>
      <c r="GTS314" s="80"/>
      <c r="GTT314" s="80"/>
      <c r="GTU314" s="80"/>
      <c r="GTV314" s="80"/>
      <c r="GTW314" s="80"/>
      <c r="GTX314" s="80"/>
      <c r="GTY314" s="80"/>
      <c r="GTZ314" s="80"/>
      <c r="GUA314" s="80"/>
      <c r="GUB314" s="80"/>
      <c r="GUC314" s="80"/>
      <c r="GUD314" s="80"/>
      <c r="GUE314" s="80"/>
      <c r="GUF314" s="80"/>
      <c r="GUG314" s="80"/>
      <c r="GUH314" s="80"/>
      <c r="GUI314" s="80"/>
      <c r="GUJ314" s="80"/>
      <c r="GUK314" s="80"/>
      <c r="GUL314" s="80"/>
      <c r="GUM314" s="80"/>
      <c r="GUN314" s="80"/>
      <c r="GUO314" s="80"/>
      <c r="GUP314" s="80"/>
      <c r="GUQ314" s="80"/>
      <c r="GUR314" s="80"/>
      <c r="GUS314" s="80"/>
      <c r="GUT314" s="80"/>
      <c r="GUU314" s="80"/>
      <c r="GUV314" s="80"/>
      <c r="GUW314" s="80"/>
      <c r="GUX314" s="80"/>
      <c r="GUY314" s="80"/>
      <c r="GUZ314" s="80"/>
      <c r="GVA314" s="80"/>
      <c r="GVB314" s="80"/>
      <c r="GVC314" s="80"/>
      <c r="GVD314" s="80"/>
      <c r="GVE314" s="80"/>
      <c r="GVF314" s="80"/>
      <c r="GVG314" s="80"/>
      <c r="GVH314" s="80"/>
      <c r="GVI314" s="80"/>
      <c r="GVJ314" s="80"/>
      <c r="GVK314" s="80"/>
      <c r="GVL314" s="80"/>
      <c r="GVM314" s="80"/>
      <c r="GVN314" s="80"/>
      <c r="GVO314" s="80"/>
      <c r="GVP314" s="80"/>
      <c r="GVQ314" s="80"/>
      <c r="GVR314" s="80"/>
      <c r="GVS314" s="80"/>
      <c r="GVT314" s="80"/>
      <c r="GVU314" s="80"/>
      <c r="GVV314" s="80"/>
      <c r="GVW314" s="80"/>
      <c r="GVX314" s="80"/>
      <c r="GVY314" s="80"/>
      <c r="GVZ314" s="80"/>
      <c r="GWA314" s="80"/>
      <c r="GWB314" s="80"/>
      <c r="GWC314" s="80"/>
      <c r="GWD314" s="80"/>
      <c r="GWE314" s="80"/>
      <c r="GWF314" s="80"/>
      <c r="GWG314" s="80"/>
      <c r="GWH314" s="80"/>
      <c r="GWI314" s="80"/>
      <c r="GWJ314" s="80"/>
      <c r="GWK314" s="80"/>
      <c r="GWL314" s="80"/>
      <c r="GWM314" s="80"/>
      <c r="GWN314" s="80"/>
      <c r="GWO314" s="80"/>
      <c r="GWP314" s="80"/>
      <c r="GWQ314" s="80"/>
      <c r="GWR314" s="80"/>
      <c r="GWS314" s="80"/>
      <c r="GWT314" s="80"/>
      <c r="GWU314" s="80"/>
      <c r="GWV314" s="80"/>
      <c r="GWW314" s="80"/>
      <c r="GWX314" s="80"/>
      <c r="GWY314" s="80"/>
      <c r="GWZ314" s="80"/>
      <c r="GXA314" s="80"/>
      <c r="GXB314" s="80"/>
      <c r="GXC314" s="80"/>
      <c r="GXD314" s="80"/>
      <c r="GXE314" s="80"/>
      <c r="GXF314" s="80"/>
      <c r="GXG314" s="80"/>
      <c r="GXH314" s="80"/>
      <c r="GXI314" s="80"/>
      <c r="GXJ314" s="80"/>
      <c r="GXK314" s="80"/>
      <c r="GXL314" s="80"/>
      <c r="GXM314" s="80"/>
      <c r="GXN314" s="80"/>
      <c r="GXO314" s="80"/>
      <c r="GXP314" s="80"/>
      <c r="GXQ314" s="80"/>
      <c r="GXR314" s="80"/>
      <c r="GXS314" s="80"/>
      <c r="GXT314" s="80"/>
      <c r="GXU314" s="80"/>
      <c r="GXV314" s="80"/>
      <c r="GXW314" s="80"/>
      <c r="GXX314" s="80"/>
      <c r="GXY314" s="80"/>
      <c r="GXZ314" s="80"/>
      <c r="GYA314" s="80"/>
      <c r="GYB314" s="80"/>
      <c r="GYC314" s="80"/>
      <c r="GYD314" s="80"/>
      <c r="GYE314" s="80"/>
      <c r="GYF314" s="80"/>
      <c r="GYG314" s="80"/>
      <c r="GYH314" s="80"/>
      <c r="GYI314" s="80"/>
      <c r="GYJ314" s="80"/>
      <c r="GYK314" s="80"/>
      <c r="GYL314" s="80"/>
      <c r="GYM314" s="80"/>
      <c r="GYN314" s="80"/>
      <c r="GYO314" s="80"/>
      <c r="GYP314" s="80"/>
      <c r="GYQ314" s="80"/>
      <c r="GYR314" s="80"/>
      <c r="GYS314" s="80"/>
      <c r="GYT314" s="80"/>
      <c r="GYU314" s="80"/>
      <c r="GYV314" s="80"/>
      <c r="GYW314" s="80"/>
      <c r="GYX314" s="80"/>
      <c r="GYY314" s="80"/>
      <c r="GYZ314" s="80"/>
      <c r="GZA314" s="80"/>
      <c r="GZB314" s="80"/>
      <c r="GZC314" s="80"/>
      <c r="GZD314" s="80"/>
      <c r="GZE314" s="80"/>
      <c r="GZF314" s="80"/>
      <c r="GZG314" s="80"/>
      <c r="GZH314" s="80"/>
      <c r="GZI314" s="80"/>
      <c r="GZJ314" s="80"/>
      <c r="GZK314" s="80"/>
      <c r="GZL314" s="80"/>
      <c r="GZM314" s="80"/>
      <c r="GZN314" s="80"/>
      <c r="GZO314" s="80"/>
      <c r="GZP314" s="80"/>
      <c r="GZQ314" s="80"/>
      <c r="GZR314" s="80"/>
      <c r="GZS314" s="80"/>
      <c r="GZT314" s="80"/>
      <c r="GZU314" s="80"/>
      <c r="GZV314" s="80"/>
      <c r="GZW314" s="80"/>
      <c r="GZX314" s="80"/>
      <c r="GZY314" s="80"/>
      <c r="GZZ314" s="80"/>
      <c r="HAA314" s="80"/>
      <c r="HAB314" s="80"/>
      <c r="HAC314" s="80"/>
      <c r="HAD314" s="80"/>
      <c r="HAE314" s="80"/>
      <c r="HAF314" s="80"/>
      <c r="HAG314" s="80"/>
      <c r="HAH314" s="80"/>
      <c r="HAI314" s="80"/>
      <c r="HAJ314" s="80"/>
      <c r="HAK314" s="80"/>
      <c r="HAL314" s="80"/>
      <c r="HAM314" s="80"/>
      <c r="HAN314" s="80"/>
      <c r="HAO314" s="80"/>
      <c r="HAP314" s="80"/>
      <c r="HAQ314" s="80"/>
      <c r="HAR314" s="80"/>
      <c r="HAS314" s="80"/>
      <c r="HAT314" s="80"/>
      <c r="HAU314" s="80"/>
      <c r="HAV314" s="80"/>
      <c r="HAW314" s="80"/>
      <c r="HAX314" s="80"/>
      <c r="HAY314" s="80"/>
      <c r="HAZ314" s="80"/>
      <c r="HBA314" s="80"/>
      <c r="HBB314" s="80"/>
      <c r="HBC314" s="80"/>
      <c r="HBD314" s="80"/>
      <c r="HBE314" s="80"/>
      <c r="HBF314" s="80"/>
      <c r="HBG314" s="80"/>
      <c r="HBH314" s="80"/>
      <c r="HBI314" s="80"/>
      <c r="HBJ314" s="80"/>
      <c r="HBK314" s="80"/>
      <c r="HBL314" s="80"/>
      <c r="HBM314" s="80"/>
      <c r="HBN314" s="80"/>
      <c r="HBO314" s="80"/>
      <c r="HBP314" s="80"/>
      <c r="HBQ314" s="80"/>
      <c r="HBR314" s="80"/>
      <c r="HBS314" s="80"/>
      <c r="HBT314" s="80"/>
      <c r="HBU314" s="80"/>
      <c r="HBV314" s="80"/>
      <c r="HBW314" s="80"/>
      <c r="HBX314" s="80"/>
      <c r="HBY314" s="80"/>
      <c r="HBZ314" s="80"/>
      <c r="HCA314" s="80"/>
      <c r="HCB314" s="80"/>
      <c r="HCC314" s="80"/>
      <c r="HCD314" s="80"/>
      <c r="HCE314" s="80"/>
      <c r="HCF314" s="80"/>
      <c r="HCG314" s="80"/>
      <c r="HCH314" s="80"/>
      <c r="HCI314" s="80"/>
      <c r="HCJ314" s="80"/>
      <c r="HCK314" s="80"/>
      <c r="HCL314" s="80"/>
      <c r="HCM314" s="80"/>
      <c r="HCN314" s="80"/>
      <c r="HCO314" s="80"/>
      <c r="HCP314" s="80"/>
      <c r="HCQ314" s="80"/>
      <c r="HCR314" s="80"/>
      <c r="HCS314" s="80"/>
      <c r="HCT314" s="80"/>
      <c r="HCU314" s="80"/>
      <c r="HCV314" s="80"/>
      <c r="HCW314" s="80"/>
      <c r="HCX314" s="80"/>
      <c r="HCY314" s="80"/>
      <c r="HCZ314" s="80"/>
      <c r="HDA314" s="80"/>
      <c r="HDB314" s="80"/>
      <c r="HDC314" s="80"/>
      <c r="HDD314" s="80"/>
      <c r="HDE314" s="80"/>
      <c r="HDF314" s="80"/>
      <c r="HDG314" s="80"/>
      <c r="HDH314" s="80"/>
      <c r="HDI314" s="80"/>
      <c r="HDJ314" s="80"/>
      <c r="HDK314" s="80"/>
      <c r="HDL314" s="80"/>
      <c r="HDM314" s="80"/>
      <c r="HDN314" s="80"/>
      <c r="HDO314" s="80"/>
      <c r="HDP314" s="80"/>
      <c r="HDQ314" s="80"/>
      <c r="HDR314" s="80"/>
      <c r="HDS314" s="80"/>
      <c r="HDT314" s="80"/>
      <c r="HDU314" s="80"/>
      <c r="HDV314" s="80"/>
      <c r="HDW314" s="80"/>
      <c r="HDX314" s="80"/>
      <c r="HDY314" s="80"/>
      <c r="HDZ314" s="80"/>
      <c r="HEA314" s="80"/>
      <c r="HEB314" s="80"/>
      <c r="HEC314" s="80"/>
      <c r="HED314" s="80"/>
      <c r="HEE314" s="80"/>
      <c r="HEF314" s="80"/>
      <c r="HEG314" s="80"/>
      <c r="HEH314" s="80"/>
      <c r="HEI314" s="80"/>
      <c r="HEJ314" s="80"/>
      <c r="HEK314" s="80"/>
      <c r="HEL314" s="80"/>
      <c r="HEM314" s="80"/>
      <c r="HEN314" s="80"/>
      <c r="HEO314" s="80"/>
      <c r="HEP314" s="80"/>
      <c r="HEQ314" s="80"/>
      <c r="HER314" s="80"/>
      <c r="HES314" s="80"/>
      <c r="HET314" s="80"/>
      <c r="HEU314" s="80"/>
      <c r="HEV314" s="80"/>
      <c r="HEW314" s="80"/>
      <c r="HEX314" s="80"/>
      <c r="HEY314" s="80"/>
      <c r="HEZ314" s="80"/>
      <c r="HFA314" s="80"/>
      <c r="HFB314" s="80"/>
      <c r="HFC314" s="80"/>
      <c r="HFD314" s="80"/>
      <c r="HFE314" s="80"/>
      <c r="HFF314" s="80"/>
      <c r="HFG314" s="80"/>
      <c r="HFH314" s="80"/>
      <c r="HFI314" s="80"/>
      <c r="HFJ314" s="80"/>
      <c r="HFK314" s="80"/>
      <c r="HFL314" s="80"/>
      <c r="HFM314" s="80"/>
      <c r="HFN314" s="80"/>
      <c r="HFO314" s="80"/>
      <c r="HFP314" s="80"/>
      <c r="HFQ314" s="80"/>
      <c r="HFR314" s="80"/>
      <c r="HFS314" s="80"/>
      <c r="HFT314" s="80"/>
      <c r="HFU314" s="80"/>
      <c r="HFV314" s="80"/>
      <c r="HFW314" s="80"/>
      <c r="HFX314" s="80"/>
      <c r="HFY314" s="80"/>
      <c r="HFZ314" s="80"/>
      <c r="HGA314" s="80"/>
      <c r="HGB314" s="80"/>
      <c r="HGC314" s="80"/>
      <c r="HGD314" s="80"/>
      <c r="HGE314" s="80"/>
      <c r="HGF314" s="80"/>
      <c r="HGG314" s="80"/>
      <c r="HGH314" s="80"/>
      <c r="HGI314" s="80"/>
      <c r="HGJ314" s="80"/>
      <c r="HGK314" s="80"/>
      <c r="HGL314" s="80"/>
      <c r="HGM314" s="80"/>
      <c r="HGN314" s="80"/>
      <c r="HGO314" s="80"/>
      <c r="HGP314" s="80"/>
      <c r="HGQ314" s="80"/>
      <c r="HGR314" s="80"/>
      <c r="HGS314" s="80"/>
      <c r="HGT314" s="80"/>
      <c r="HGU314" s="80"/>
      <c r="HGV314" s="80"/>
      <c r="HGW314" s="80"/>
      <c r="HGX314" s="80"/>
      <c r="HGY314" s="80"/>
      <c r="HGZ314" s="80"/>
      <c r="HHA314" s="80"/>
      <c r="HHB314" s="80"/>
      <c r="HHC314" s="80"/>
      <c r="HHD314" s="80"/>
      <c r="HHE314" s="80"/>
      <c r="HHF314" s="80"/>
      <c r="HHG314" s="80"/>
      <c r="HHH314" s="80"/>
      <c r="HHI314" s="80"/>
      <c r="HHJ314" s="80"/>
      <c r="HHK314" s="80"/>
      <c r="HHL314" s="80"/>
      <c r="HHM314" s="80"/>
      <c r="HHN314" s="80"/>
      <c r="HHO314" s="80"/>
      <c r="HHP314" s="80"/>
      <c r="HHQ314" s="80"/>
      <c r="HHR314" s="80"/>
      <c r="HHS314" s="80"/>
      <c r="HHT314" s="80"/>
      <c r="HHU314" s="80"/>
      <c r="HHV314" s="80"/>
      <c r="HHW314" s="80"/>
      <c r="HHX314" s="80"/>
      <c r="HHY314" s="80"/>
      <c r="HHZ314" s="80"/>
      <c r="HIA314" s="80"/>
      <c r="HIB314" s="80"/>
      <c r="HIC314" s="80"/>
      <c r="HID314" s="80"/>
      <c r="HIE314" s="80"/>
      <c r="HIF314" s="80"/>
      <c r="HIG314" s="80"/>
      <c r="HIH314" s="80"/>
      <c r="HII314" s="80"/>
      <c r="HIJ314" s="80"/>
      <c r="HIK314" s="80"/>
      <c r="HIL314" s="80"/>
      <c r="HIM314" s="80"/>
      <c r="HIN314" s="80"/>
      <c r="HIO314" s="80"/>
      <c r="HIP314" s="80"/>
      <c r="HIQ314" s="80"/>
      <c r="HIR314" s="80"/>
      <c r="HIS314" s="80"/>
      <c r="HIT314" s="80"/>
      <c r="HIU314" s="80"/>
      <c r="HIV314" s="80"/>
      <c r="HIW314" s="80"/>
      <c r="HIX314" s="80"/>
      <c r="HIY314" s="80"/>
      <c r="HIZ314" s="80"/>
      <c r="HJA314" s="80"/>
      <c r="HJB314" s="80"/>
      <c r="HJC314" s="80"/>
      <c r="HJD314" s="80"/>
      <c r="HJE314" s="80"/>
      <c r="HJF314" s="80"/>
      <c r="HJG314" s="80"/>
      <c r="HJH314" s="80"/>
      <c r="HJI314" s="80"/>
      <c r="HJJ314" s="80"/>
      <c r="HJK314" s="80"/>
      <c r="HJL314" s="80"/>
      <c r="HJM314" s="80"/>
      <c r="HJN314" s="80"/>
      <c r="HJO314" s="80"/>
      <c r="HJP314" s="80"/>
      <c r="HJQ314" s="80"/>
      <c r="HJR314" s="80"/>
      <c r="HJS314" s="80"/>
      <c r="HJT314" s="80"/>
      <c r="HJU314" s="80"/>
      <c r="HJV314" s="80"/>
      <c r="HJW314" s="80"/>
      <c r="HJX314" s="80"/>
      <c r="HJY314" s="80"/>
      <c r="HJZ314" s="80"/>
      <c r="HKA314" s="80"/>
      <c r="HKB314" s="80"/>
      <c r="HKC314" s="80"/>
      <c r="HKD314" s="80"/>
      <c r="HKE314" s="80"/>
      <c r="HKF314" s="80"/>
      <c r="HKG314" s="80"/>
      <c r="HKH314" s="80"/>
      <c r="HKI314" s="80"/>
      <c r="HKJ314" s="80"/>
      <c r="HKK314" s="80"/>
      <c r="HKL314" s="80"/>
      <c r="HKM314" s="80"/>
      <c r="HKN314" s="80"/>
      <c r="HKO314" s="80"/>
      <c r="HKP314" s="80"/>
      <c r="HKQ314" s="80"/>
      <c r="HKR314" s="80"/>
      <c r="HKS314" s="80"/>
      <c r="HKT314" s="80"/>
      <c r="HKU314" s="80"/>
      <c r="HKV314" s="80"/>
      <c r="HKW314" s="80"/>
      <c r="HKX314" s="80"/>
      <c r="HKY314" s="80"/>
      <c r="HKZ314" s="80"/>
      <c r="HLA314" s="80"/>
      <c r="HLB314" s="80"/>
      <c r="HLC314" s="80"/>
      <c r="HLD314" s="80"/>
      <c r="HLE314" s="80"/>
      <c r="HLF314" s="80"/>
      <c r="HLG314" s="80"/>
      <c r="HLH314" s="80"/>
      <c r="HLI314" s="80"/>
      <c r="HLJ314" s="80"/>
      <c r="HLK314" s="80"/>
      <c r="HLL314" s="80"/>
      <c r="HLM314" s="80"/>
      <c r="HLN314" s="80"/>
      <c r="HLO314" s="80"/>
      <c r="HLP314" s="80"/>
      <c r="HLQ314" s="80"/>
      <c r="HLR314" s="80"/>
      <c r="HLS314" s="80"/>
      <c r="HLT314" s="80"/>
      <c r="HLU314" s="80"/>
      <c r="HLV314" s="80"/>
      <c r="HLW314" s="80"/>
      <c r="HLX314" s="80"/>
      <c r="HLY314" s="80"/>
      <c r="HLZ314" s="80"/>
      <c r="HMA314" s="80"/>
      <c r="HMB314" s="80"/>
      <c r="HMC314" s="80"/>
      <c r="HMD314" s="80"/>
      <c r="HME314" s="80"/>
      <c r="HMF314" s="80"/>
      <c r="HMG314" s="80"/>
      <c r="HMH314" s="80"/>
      <c r="HMI314" s="80"/>
      <c r="HMJ314" s="80"/>
      <c r="HMK314" s="80"/>
      <c r="HML314" s="80"/>
      <c r="HMM314" s="80"/>
      <c r="HMN314" s="80"/>
      <c r="HMO314" s="80"/>
      <c r="HMP314" s="80"/>
      <c r="HMQ314" s="80"/>
      <c r="HMR314" s="80"/>
      <c r="HMS314" s="80"/>
      <c r="HMT314" s="80"/>
      <c r="HMU314" s="80"/>
      <c r="HMV314" s="80"/>
      <c r="HMW314" s="80"/>
      <c r="HMX314" s="80"/>
      <c r="HMY314" s="80"/>
      <c r="HMZ314" s="80"/>
      <c r="HNA314" s="80"/>
      <c r="HNB314" s="80"/>
      <c r="HNC314" s="80"/>
      <c r="HND314" s="80"/>
      <c r="HNE314" s="80"/>
      <c r="HNF314" s="80"/>
      <c r="HNG314" s="80"/>
      <c r="HNH314" s="80"/>
      <c r="HNI314" s="80"/>
      <c r="HNJ314" s="80"/>
      <c r="HNK314" s="80"/>
      <c r="HNL314" s="80"/>
      <c r="HNM314" s="80"/>
      <c r="HNN314" s="80"/>
      <c r="HNO314" s="80"/>
      <c r="HNP314" s="80"/>
      <c r="HNQ314" s="80"/>
      <c r="HNR314" s="80"/>
      <c r="HNS314" s="80"/>
      <c r="HNT314" s="80"/>
      <c r="HNU314" s="80"/>
      <c r="HNV314" s="80"/>
      <c r="HNW314" s="80"/>
      <c r="HNX314" s="80"/>
      <c r="HNY314" s="80"/>
      <c r="HNZ314" s="80"/>
      <c r="HOA314" s="80"/>
      <c r="HOB314" s="80"/>
      <c r="HOC314" s="80"/>
      <c r="HOD314" s="80"/>
      <c r="HOE314" s="80"/>
      <c r="HOF314" s="80"/>
      <c r="HOG314" s="80"/>
      <c r="HOH314" s="80"/>
      <c r="HOI314" s="80"/>
      <c r="HOJ314" s="80"/>
      <c r="HOK314" s="80"/>
      <c r="HOL314" s="80"/>
      <c r="HOM314" s="80"/>
      <c r="HON314" s="80"/>
      <c r="HOO314" s="80"/>
      <c r="HOP314" s="80"/>
      <c r="HOQ314" s="80"/>
      <c r="HOR314" s="80"/>
      <c r="HOS314" s="80"/>
      <c r="HOT314" s="80"/>
      <c r="HOU314" s="80"/>
      <c r="HOV314" s="80"/>
      <c r="HOW314" s="80"/>
      <c r="HOX314" s="80"/>
      <c r="HOY314" s="80"/>
      <c r="HOZ314" s="80"/>
      <c r="HPA314" s="80"/>
      <c r="HPB314" s="80"/>
      <c r="HPC314" s="80"/>
      <c r="HPD314" s="80"/>
      <c r="HPE314" s="80"/>
      <c r="HPF314" s="80"/>
      <c r="HPG314" s="80"/>
      <c r="HPH314" s="80"/>
      <c r="HPI314" s="80"/>
      <c r="HPJ314" s="80"/>
      <c r="HPK314" s="80"/>
      <c r="HPL314" s="80"/>
      <c r="HPM314" s="80"/>
      <c r="HPN314" s="80"/>
      <c r="HPO314" s="80"/>
      <c r="HPP314" s="80"/>
      <c r="HPQ314" s="80"/>
      <c r="HPR314" s="80"/>
      <c r="HPS314" s="80"/>
      <c r="HPT314" s="80"/>
      <c r="HPU314" s="80"/>
      <c r="HPV314" s="80"/>
      <c r="HPW314" s="80"/>
      <c r="HPX314" s="80"/>
      <c r="HPY314" s="80"/>
      <c r="HPZ314" s="80"/>
      <c r="HQA314" s="80"/>
      <c r="HQB314" s="80"/>
      <c r="HQC314" s="80"/>
      <c r="HQD314" s="80"/>
      <c r="HQE314" s="80"/>
      <c r="HQF314" s="80"/>
      <c r="HQG314" s="80"/>
      <c r="HQH314" s="80"/>
      <c r="HQI314" s="80"/>
      <c r="HQJ314" s="80"/>
      <c r="HQK314" s="80"/>
      <c r="HQL314" s="80"/>
      <c r="HQM314" s="80"/>
      <c r="HQN314" s="80"/>
      <c r="HQO314" s="80"/>
      <c r="HQP314" s="80"/>
      <c r="HQQ314" s="80"/>
      <c r="HQR314" s="80"/>
      <c r="HQS314" s="80"/>
      <c r="HQT314" s="80"/>
      <c r="HQU314" s="80"/>
      <c r="HQV314" s="80"/>
      <c r="HQW314" s="80"/>
      <c r="HQX314" s="80"/>
      <c r="HQY314" s="80"/>
      <c r="HQZ314" s="80"/>
      <c r="HRA314" s="80"/>
      <c r="HRB314" s="80"/>
      <c r="HRC314" s="80"/>
      <c r="HRD314" s="80"/>
      <c r="HRE314" s="80"/>
      <c r="HRF314" s="80"/>
      <c r="HRG314" s="80"/>
      <c r="HRH314" s="80"/>
      <c r="HRI314" s="80"/>
      <c r="HRJ314" s="80"/>
      <c r="HRK314" s="80"/>
      <c r="HRL314" s="80"/>
      <c r="HRM314" s="80"/>
      <c r="HRN314" s="80"/>
      <c r="HRO314" s="80"/>
      <c r="HRP314" s="80"/>
      <c r="HRQ314" s="80"/>
      <c r="HRR314" s="80"/>
      <c r="HRS314" s="80"/>
      <c r="HRT314" s="80"/>
      <c r="HRU314" s="80"/>
      <c r="HRV314" s="80"/>
      <c r="HRW314" s="80"/>
      <c r="HRX314" s="80"/>
      <c r="HRY314" s="80"/>
      <c r="HRZ314" s="80"/>
      <c r="HSA314" s="80"/>
      <c r="HSB314" s="80"/>
      <c r="HSC314" s="80"/>
      <c r="HSD314" s="80"/>
      <c r="HSE314" s="80"/>
      <c r="HSF314" s="80"/>
      <c r="HSG314" s="80"/>
      <c r="HSH314" s="80"/>
      <c r="HSI314" s="80"/>
      <c r="HSJ314" s="80"/>
      <c r="HSK314" s="80"/>
      <c r="HSL314" s="80"/>
      <c r="HSM314" s="80"/>
      <c r="HSN314" s="80"/>
      <c r="HSO314" s="80"/>
      <c r="HSP314" s="80"/>
      <c r="HSQ314" s="80"/>
      <c r="HSR314" s="80"/>
      <c r="HSS314" s="80"/>
      <c r="HST314" s="80"/>
      <c r="HSU314" s="80"/>
      <c r="HSV314" s="80"/>
      <c r="HSW314" s="80"/>
      <c r="HSX314" s="80"/>
      <c r="HSY314" s="80"/>
      <c r="HSZ314" s="80"/>
      <c r="HTA314" s="80"/>
      <c r="HTB314" s="80"/>
      <c r="HTC314" s="80"/>
      <c r="HTD314" s="80"/>
      <c r="HTE314" s="80"/>
      <c r="HTF314" s="80"/>
      <c r="HTG314" s="80"/>
      <c r="HTH314" s="80"/>
      <c r="HTI314" s="80"/>
      <c r="HTJ314" s="80"/>
      <c r="HTK314" s="80"/>
      <c r="HTL314" s="80"/>
      <c r="HTM314" s="80"/>
      <c r="HTN314" s="80"/>
      <c r="HTO314" s="80"/>
      <c r="HTP314" s="80"/>
      <c r="HTQ314" s="80"/>
      <c r="HTR314" s="80"/>
      <c r="HTS314" s="80"/>
      <c r="HTT314" s="80"/>
      <c r="HTU314" s="80"/>
      <c r="HTV314" s="80"/>
      <c r="HTW314" s="80"/>
      <c r="HTX314" s="80"/>
      <c r="HTY314" s="80"/>
      <c r="HTZ314" s="80"/>
      <c r="HUA314" s="80"/>
      <c r="HUB314" s="80"/>
      <c r="HUC314" s="80"/>
      <c r="HUD314" s="80"/>
      <c r="HUE314" s="80"/>
      <c r="HUF314" s="80"/>
      <c r="HUG314" s="80"/>
      <c r="HUH314" s="80"/>
      <c r="HUI314" s="80"/>
      <c r="HUJ314" s="80"/>
      <c r="HUK314" s="80"/>
      <c r="HUL314" s="80"/>
      <c r="HUM314" s="80"/>
      <c r="HUN314" s="80"/>
      <c r="HUO314" s="80"/>
      <c r="HUP314" s="80"/>
      <c r="HUQ314" s="80"/>
      <c r="HUR314" s="80"/>
      <c r="HUS314" s="80"/>
      <c r="HUT314" s="80"/>
      <c r="HUU314" s="80"/>
      <c r="HUV314" s="80"/>
      <c r="HUW314" s="80"/>
      <c r="HUX314" s="80"/>
      <c r="HUY314" s="80"/>
      <c r="HUZ314" s="80"/>
      <c r="HVA314" s="80"/>
      <c r="HVB314" s="80"/>
      <c r="HVC314" s="80"/>
      <c r="HVD314" s="80"/>
      <c r="HVE314" s="80"/>
      <c r="HVF314" s="80"/>
      <c r="HVG314" s="80"/>
      <c r="HVH314" s="80"/>
      <c r="HVI314" s="80"/>
      <c r="HVJ314" s="80"/>
      <c r="HVK314" s="80"/>
      <c r="HVL314" s="80"/>
      <c r="HVM314" s="80"/>
      <c r="HVN314" s="80"/>
      <c r="HVO314" s="80"/>
      <c r="HVP314" s="80"/>
      <c r="HVQ314" s="80"/>
      <c r="HVR314" s="80"/>
      <c r="HVS314" s="80"/>
      <c r="HVT314" s="80"/>
      <c r="HVU314" s="80"/>
      <c r="HVV314" s="80"/>
      <c r="HVW314" s="80"/>
      <c r="HVX314" s="80"/>
      <c r="HVY314" s="80"/>
      <c r="HVZ314" s="80"/>
      <c r="HWA314" s="80"/>
      <c r="HWB314" s="80"/>
      <c r="HWC314" s="80"/>
      <c r="HWD314" s="80"/>
      <c r="HWE314" s="80"/>
      <c r="HWF314" s="80"/>
      <c r="HWG314" s="80"/>
      <c r="HWH314" s="80"/>
      <c r="HWI314" s="80"/>
      <c r="HWJ314" s="80"/>
      <c r="HWK314" s="80"/>
      <c r="HWL314" s="80"/>
      <c r="HWM314" s="80"/>
      <c r="HWN314" s="80"/>
      <c r="HWO314" s="80"/>
      <c r="HWP314" s="80"/>
      <c r="HWQ314" s="80"/>
      <c r="HWR314" s="80"/>
      <c r="HWS314" s="80"/>
      <c r="HWT314" s="80"/>
      <c r="HWU314" s="80"/>
      <c r="HWV314" s="80"/>
      <c r="HWW314" s="80"/>
      <c r="HWX314" s="80"/>
      <c r="HWY314" s="80"/>
      <c r="HWZ314" s="80"/>
      <c r="HXA314" s="80"/>
      <c r="HXB314" s="80"/>
      <c r="HXC314" s="80"/>
      <c r="HXD314" s="80"/>
      <c r="HXE314" s="80"/>
      <c r="HXF314" s="80"/>
      <c r="HXG314" s="80"/>
      <c r="HXH314" s="80"/>
      <c r="HXI314" s="80"/>
      <c r="HXJ314" s="80"/>
      <c r="HXK314" s="80"/>
      <c r="HXL314" s="80"/>
      <c r="HXM314" s="80"/>
      <c r="HXN314" s="80"/>
      <c r="HXO314" s="80"/>
      <c r="HXP314" s="80"/>
      <c r="HXQ314" s="80"/>
      <c r="HXR314" s="80"/>
      <c r="HXS314" s="80"/>
      <c r="HXT314" s="80"/>
      <c r="HXU314" s="80"/>
      <c r="HXV314" s="80"/>
      <c r="HXW314" s="80"/>
      <c r="HXX314" s="80"/>
      <c r="HXY314" s="80"/>
      <c r="HXZ314" s="80"/>
      <c r="HYA314" s="80"/>
      <c r="HYB314" s="80"/>
      <c r="HYC314" s="80"/>
      <c r="HYD314" s="80"/>
      <c r="HYE314" s="80"/>
      <c r="HYF314" s="80"/>
      <c r="HYG314" s="80"/>
      <c r="HYH314" s="80"/>
      <c r="HYI314" s="80"/>
      <c r="HYJ314" s="80"/>
      <c r="HYK314" s="80"/>
      <c r="HYL314" s="80"/>
      <c r="HYM314" s="80"/>
      <c r="HYN314" s="80"/>
      <c r="HYO314" s="80"/>
      <c r="HYP314" s="80"/>
      <c r="HYQ314" s="80"/>
      <c r="HYR314" s="80"/>
      <c r="HYS314" s="80"/>
      <c r="HYT314" s="80"/>
      <c r="HYU314" s="80"/>
      <c r="HYV314" s="80"/>
      <c r="HYW314" s="80"/>
      <c r="HYX314" s="80"/>
      <c r="HYY314" s="80"/>
      <c r="HYZ314" s="80"/>
      <c r="HZA314" s="80"/>
      <c r="HZB314" s="80"/>
      <c r="HZC314" s="80"/>
      <c r="HZD314" s="80"/>
      <c r="HZE314" s="80"/>
      <c r="HZF314" s="80"/>
      <c r="HZG314" s="80"/>
      <c r="HZH314" s="80"/>
      <c r="HZI314" s="80"/>
      <c r="HZJ314" s="80"/>
      <c r="HZK314" s="80"/>
      <c r="HZL314" s="80"/>
      <c r="HZM314" s="80"/>
      <c r="HZN314" s="80"/>
      <c r="HZO314" s="80"/>
      <c r="HZP314" s="80"/>
      <c r="HZQ314" s="80"/>
      <c r="HZR314" s="80"/>
      <c r="HZS314" s="80"/>
      <c r="HZT314" s="80"/>
      <c r="HZU314" s="80"/>
      <c r="HZV314" s="80"/>
      <c r="HZW314" s="80"/>
      <c r="HZX314" s="80"/>
      <c r="HZY314" s="80"/>
      <c r="HZZ314" s="80"/>
      <c r="IAA314" s="80"/>
      <c r="IAB314" s="80"/>
      <c r="IAC314" s="80"/>
      <c r="IAD314" s="80"/>
      <c r="IAE314" s="80"/>
      <c r="IAF314" s="80"/>
      <c r="IAG314" s="80"/>
      <c r="IAH314" s="80"/>
      <c r="IAI314" s="80"/>
      <c r="IAJ314" s="80"/>
      <c r="IAK314" s="80"/>
      <c r="IAL314" s="80"/>
      <c r="IAM314" s="80"/>
      <c r="IAN314" s="80"/>
      <c r="IAO314" s="80"/>
      <c r="IAP314" s="80"/>
      <c r="IAQ314" s="80"/>
      <c r="IAR314" s="80"/>
      <c r="IAS314" s="80"/>
      <c r="IAT314" s="80"/>
      <c r="IAU314" s="80"/>
      <c r="IAV314" s="80"/>
      <c r="IAW314" s="80"/>
      <c r="IAX314" s="80"/>
      <c r="IAY314" s="80"/>
      <c r="IAZ314" s="80"/>
      <c r="IBA314" s="80"/>
      <c r="IBB314" s="80"/>
      <c r="IBC314" s="80"/>
      <c r="IBD314" s="80"/>
      <c r="IBE314" s="80"/>
      <c r="IBF314" s="80"/>
      <c r="IBG314" s="80"/>
      <c r="IBH314" s="80"/>
      <c r="IBI314" s="80"/>
      <c r="IBJ314" s="80"/>
      <c r="IBK314" s="80"/>
      <c r="IBL314" s="80"/>
      <c r="IBM314" s="80"/>
      <c r="IBN314" s="80"/>
      <c r="IBO314" s="80"/>
      <c r="IBP314" s="80"/>
      <c r="IBQ314" s="80"/>
      <c r="IBR314" s="80"/>
      <c r="IBS314" s="80"/>
      <c r="IBT314" s="80"/>
      <c r="IBU314" s="80"/>
      <c r="IBV314" s="80"/>
      <c r="IBW314" s="80"/>
      <c r="IBX314" s="80"/>
      <c r="IBY314" s="80"/>
      <c r="IBZ314" s="80"/>
      <c r="ICA314" s="80"/>
      <c r="ICB314" s="80"/>
      <c r="ICC314" s="80"/>
      <c r="ICD314" s="80"/>
      <c r="ICE314" s="80"/>
      <c r="ICF314" s="80"/>
      <c r="ICG314" s="80"/>
      <c r="ICH314" s="80"/>
      <c r="ICI314" s="80"/>
      <c r="ICJ314" s="80"/>
      <c r="ICK314" s="80"/>
      <c r="ICL314" s="80"/>
      <c r="ICM314" s="80"/>
      <c r="ICN314" s="80"/>
      <c r="ICO314" s="80"/>
      <c r="ICP314" s="80"/>
      <c r="ICQ314" s="80"/>
      <c r="ICR314" s="80"/>
      <c r="ICS314" s="80"/>
      <c r="ICT314" s="80"/>
      <c r="ICU314" s="80"/>
      <c r="ICV314" s="80"/>
      <c r="ICW314" s="80"/>
      <c r="ICX314" s="80"/>
      <c r="ICY314" s="80"/>
      <c r="ICZ314" s="80"/>
      <c r="IDA314" s="80"/>
      <c r="IDB314" s="80"/>
      <c r="IDC314" s="80"/>
      <c r="IDD314" s="80"/>
      <c r="IDE314" s="80"/>
      <c r="IDF314" s="80"/>
      <c r="IDG314" s="80"/>
      <c r="IDH314" s="80"/>
      <c r="IDI314" s="80"/>
      <c r="IDJ314" s="80"/>
      <c r="IDK314" s="80"/>
      <c r="IDL314" s="80"/>
      <c r="IDM314" s="80"/>
      <c r="IDN314" s="80"/>
      <c r="IDO314" s="80"/>
      <c r="IDP314" s="80"/>
      <c r="IDQ314" s="80"/>
      <c r="IDR314" s="80"/>
      <c r="IDS314" s="80"/>
      <c r="IDT314" s="80"/>
      <c r="IDU314" s="80"/>
      <c r="IDV314" s="80"/>
      <c r="IDW314" s="80"/>
      <c r="IDX314" s="80"/>
      <c r="IDY314" s="80"/>
      <c r="IDZ314" s="80"/>
      <c r="IEA314" s="80"/>
      <c r="IEB314" s="80"/>
      <c r="IEC314" s="80"/>
      <c r="IED314" s="80"/>
      <c r="IEE314" s="80"/>
      <c r="IEF314" s="80"/>
      <c r="IEG314" s="80"/>
      <c r="IEH314" s="80"/>
      <c r="IEI314" s="80"/>
      <c r="IEJ314" s="80"/>
      <c r="IEK314" s="80"/>
      <c r="IEL314" s="80"/>
      <c r="IEM314" s="80"/>
      <c r="IEN314" s="80"/>
      <c r="IEO314" s="80"/>
      <c r="IEP314" s="80"/>
      <c r="IEQ314" s="80"/>
      <c r="IER314" s="80"/>
      <c r="IES314" s="80"/>
      <c r="IET314" s="80"/>
      <c r="IEU314" s="80"/>
      <c r="IEV314" s="80"/>
      <c r="IEW314" s="80"/>
      <c r="IEX314" s="80"/>
      <c r="IEY314" s="80"/>
      <c r="IEZ314" s="80"/>
      <c r="IFA314" s="80"/>
      <c r="IFB314" s="80"/>
      <c r="IFC314" s="80"/>
      <c r="IFD314" s="80"/>
      <c r="IFE314" s="80"/>
      <c r="IFF314" s="80"/>
      <c r="IFG314" s="80"/>
      <c r="IFH314" s="80"/>
      <c r="IFI314" s="80"/>
      <c r="IFJ314" s="80"/>
      <c r="IFK314" s="80"/>
      <c r="IFL314" s="80"/>
      <c r="IFM314" s="80"/>
      <c r="IFN314" s="80"/>
      <c r="IFO314" s="80"/>
      <c r="IFP314" s="80"/>
      <c r="IFQ314" s="80"/>
      <c r="IFR314" s="80"/>
      <c r="IFS314" s="80"/>
      <c r="IFT314" s="80"/>
      <c r="IFU314" s="80"/>
      <c r="IFV314" s="80"/>
      <c r="IFW314" s="80"/>
      <c r="IFX314" s="80"/>
      <c r="IFY314" s="80"/>
      <c r="IFZ314" s="80"/>
      <c r="IGA314" s="80"/>
      <c r="IGB314" s="80"/>
      <c r="IGC314" s="80"/>
      <c r="IGD314" s="80"/>
      <c r="IGE314" s="80"/>
      <c r="IGF314" s="80"/>
      <c r="IGG314" s="80"/>
      <c r="IGH314" s="80"/>
      <c r="IGI314" s="80"/>
      <c r="IGJ314" s="80"/>
      <c r="IGK314" s="80"/>
      <c r="IGL314" s="80"/>
      <c r="IGM314" s="80"/>
      <c r="IGN314" s="80"/>
      <c r="IGO314" s="80"/>
      <c r="IGP314" s="80"/>
      <c r="IGQ314" s="80"/>
      <c r="IGR314" s="80"/>
      <c r="IGS314" s="80"/>
      <c r="IGT314" s="80"/>
      <c r="IGU314" s="80"/>
      <c r="IGV314" s="80"/>
      <c r="IGW314" s="80"/>
      <c r="IGX314" s="80"/>
      <c r="IGY314" s="80"/>
      <c r="IGZ314" s="80"/>
      <c r="IHA314" s="80"/>
      <c r="IHB314" s="80"/>
      <c r="IHC314" s="80"/>
      <c r="IHD314" s="80"/>
      <c r="IHE314" s="80"/>
      <c r="IHF314" s="80"/>
      <c r="IHG314" s="80"/>
      <c r="IHH314" s="80"/>
      <c r="IHI314" s="80"/>
      <c r="IHJ314" s="80"/>
      <c r="IHK314" s="80"/>
      <c r="IHL314" s="80"/>
      <c r="IHM314" s="80"/>
      <c r="IHN314" s="80"/>
      <c r="IHO314" s="80"/>
      <c r="IHP314" s="80"/>
      <c r="IHQ314" s="80"/>
      <c r="IHR314" s="80"/>
      <c r="IHS314" s="80"/>
      <c r="IHT314" s="80"/>
      <c r="IHU314" s="80"/>
      <c r="IHV314" s="80"/>
      <c r="IHW314" s="80"/>
      <c r="IHX314" s="80"/>
      <c r="IHY314" s="80"/>
      <c r="IHZ314" s="80"/>
      <c r="IIA314" s="80"/>
      <c r="IIB314" s="80"/>
      <c r="IIC314" s="80"/>
      <c r="IID314" s="80"/>
      <c r="IIE314" s="80"/>
      <c r="IIF314" s="80"/>
      <c r="IIG314" s="80"/>
      <c r="IIH314" s="80"/>
      <c r="III314" s="80"/>
      <c r="IIJ314" s="80"/>
      <c r="IIK314" s="80"/>
      <c r="IIL314" s="80"/>
      <c r="IIM314" s="80"/>
      <c r="IIN314" s="80"/>
      <c r="IIO314" s="80"/>
      <c r="IIP314" s="80"/>
      <c r="IIQ314" s="80"/>
      <c r="IIR314" s="80"/>
      <c r="IIS314" s="80"/>
      <c r="IIT314" s="80"/>
      <c r="IIU314" s="80"/>
      <c r="IIV314" s="80"/>
      <c r="IIW314" s="80"/>
      <c r="IIX314" s="80"/>
      <c r="IIY314" s="80"/>
      <c r="IIZ314" s="80"/>
      <c r="IJA314" s="80"/>
      <c r="IJB314" s="80"/>
      <c r="IJC314" s="80"/>
      <c r="IJD314" s="80"/>
      <c r="IJE314" s="80"/>
      <c r="IJF314" s="80"/>
      <c r="IJG314" s="80"/>
      <c r="IJH314" s="80"/>
      <c r="IJI314" s="80"/>
      <c r="IJJ314" s="80"/>
      <c r="IJK314" s="80"/>
      <c r="IJL314" s="80"/>
      <c r="IJM314" s="80"/>
      <c r="IJN314" s="80"/>
      <c r="IJO314" s="80"/>
      <c r="IJP314" s="80"/>
      <c r="IJQ314" s="80"/>
      <c r="IJR314" s="80"/>
      <c r="IJS314" s="80"/>
      <c r="IJT314" s="80"/>
      <c r="IJU314" s="80"/>
      <c r="IJV314" s="80"/>
      <c r="IJW314" s="80"/>
      <c r="IJX314" s="80"/>
      <c r="IJY314" s="80"/>
      <c r="IJZ314" s="80"/>
      <c r="IKA314" s="80"/>
      <c r="IKB314" s="80"/>
      <c r="IKC314" s="80"/>
      <c r="IKD314" s="80"/>
      <c r="IKE314" s="80"/>
      <c r="IKF314" s="80"/>
      <c r="IKG314" s="80"/>
      <c r="IKH314" s="80"/>
      <c r="IKI314" s="80"/>
      <c r="IKJ314" s="80"/>
      <c r="IKK314" s="80"/>
      <c r="IKL314" s="80"/>
      <c r="IKM314" s="80"/>
      <c r="IKN314" s="80"/>
      <c r="IKO314" s="80"/>
      <c r="IKP314" s="80"/>
      <c r="IKQ314" s="80"/>
      <c r="IKR314" s="80"/>
      <c r="IKS314" s="80"/>
      <c r="IKT314" s="80"/>
      <c r="IKU314" s="80"/>
      <c r="IKV314" s="80"/>
      <c r="IKW314" s="80"/>
      <c r="IKX314" s="80"/>
      <c r="IKY314" s="80"/>
      <c r="IKZ314" s="80"/>
      <c r="ILA314" s="80"/>
      <c r="ILB314" s="80"/>
      <c r="ILC314" s="80"/>
      <c r="ILD314" s="80"/>
      <c r="ILE314" s="80"/>
      <c r="ILF314" s="80"/>
      <c r="ILG314" s="80"/>
      <c r="ILH314" s="80"/>
      <c r="ILI314" s="80"/>
      <c r="ILJ314" s="80"/>
      <c r="ILK314" s="80"/>
      <c r="ILL314" s="80"/>
      <c r="ILM314" s="80"/>
      <c r="ILN314" s="80"/>
      <c r="ILO314" s="80"/>
      <c r="ILP314" s="80"/>
      <c r="ILQ314" s="80"/>
      <c r="ILR314" s="80"/>
      <c r="ILS314" s="80"/>
      <c r="ILT314" s="80"/>
      <c r="ILU314" s="80"/>
      <c r="ILV314" s="80"/>
      <c r="ILW314" s="80"/>
      <c r="ILX314" s="80"/>
      <c r="ILY314" s="80"/>
      <c r="ILZ314" s="80"/>
      <c r="IMA314" s="80"/>
      <c r="IMB314" s="80"/>
      <c r="IMC314" s="80"/>
      <c r="IMD314" s="80"/>
      <c r="IME314" s="80"/>
      <c r="IMF314" s="80"/>
      <c r="IMG314" s="80"/>
      <c r="IMH314" s="80"/>
      <c r="IMI314" s="80"/>
      <c r="IMJ314" s="80"/>
      <c r="IMK314" s="80"/>
      <c r="IML314" s="80"/>
      <c r="IMM314" s="80"/>
      <c r="IMN314" s="80"/>
      <c r="IMO314" s="80"/>
      <c r="IMP314" s="80"/>
      <c r="IMQ314" s="80"/>
      <c r="IMR314" s="80"/>
      <c r="IMS314" s="80"/>
      <c r="IMT314" s="80"/>
      <c r="IMU314" s="80"/>
      <c r="IMV314" s="80"/>
      <c r="IMW314" s="80"/>
      <c r="IMX314" s="80"/>
      <c r="IMY314" s="80"/>
      <c r="IMZ314" s="80"/>
      <c r="INA314" s="80"/>
      <c r="INB314" s="80"/>
      <c r="INC314" s="80"/>
      <c r="IND314" s="80"/>
      <c r="INE314" s="80"/>
      <c r="INF314" s="80"/>
      <c r="ING314" s="80"/>
      <c r="INH314" s="80"/>
      <c r="INI314" s="80"/>
      <c r="INJ314" s="80"/>
      <c r="INK314" s="80"/>
      <c r="INL314" s="80"/>
      <c r="INM314" s="80"/>
      <c r="INN314" s="80"/>
      <c r="INO314" s="80"/>
      <c r="INP314" s="80"/>
      <c r="INQ314" s="80"/>
      <c r="INR314" s="80"/>
      <c r="INS314" s="80"/>
      <c r="INT314" s="80"/>
      <c r="INU314" s="80"/>
      <c r="INV314" s="80"/>
      <c r="INW314" s="80"/>
      <c r="INX314" s="80"/>
      <c r="INY314" s="80"/>
      <c r="INZ314" s="80"/>
      <c r="IOA314" s="80"/>
      <c r="IOB314" s="80"/>
      <c r="IOC314" s="80"/>
      <c r="IOD314" s="80"/>
      <c r="IOE314" s="80"/>
      <c r="IOF314" s="80"/>
      <c r="IOG314" s="80"/>
      <c r="IOH314" s="80"/>
      <c r="IOI314" s="80"/>
      <c r="IOJ314" s="80"/>
      <c r="IOK314" s="80"/>
      <c r="IOL314" s="80"/>
      <c r="IOM314" s="80"/>
      <c r="ION314" s="80"/>
      <c r="IOO314" s="80"/>
      <c r="IOP314" s="80"/>
      <c r="IOQ314" s="80"/>
      <c r="IOR314" s="80"/>
      <c r="IOS314" s="80"/>
      <c r="IOT314" s="80"/>
      <c r="IOU314" s="80"/>
      <c r="IOV314" s="80"/>
      <c r="IOW314" s="80"/>
      <c r="IOX314" s="80"/>
      <c r="IOY314" s="80"/>
      <c r="IOZ314" s="80"/>
      <c r="IPA314" s="80"/>
      <c r="IPB314" s="80"/>
      <c r="IPC314" s="80"/>
      <c r="IPD314" s="80"/>
      <c r="IPE314" s="80"/>
      <c r="IPF314" s="80"/>
      <c r="IPG314" s="80"/>
      <c r="IPH314" s="80"/>
      <c r="IPI314" s="80"/>
      <c r="IPJ314" s="80"/>
      <c r="IPK314" s="80"/>
      <c r="IPL314" s="80"/>
      <c r="IPM314" s="80"/>
      <c r="IPN314" s="80"/>
      <c r="IPO314" s="80"/>
      <c r="IPP314" s="80"/>
      <c r="IPQ314" s="80"/>
      <c r="IPR314" s="80"/>
      <c r="IPS314" s="80"/>
      <c r="IPT314" s="80"/>
      <c r="IPU314" s="80"/>
      <c r="IPV314" s="80"/>
      <c r="IPW314" s="80"/>
      <c r="IPX314" s="80"/>
      <c r="IPY314" s="80"/>
      <c r="IPZ314" s="80"/>
      <c r="IQA314" s="80"/>
      <c r="IQB314" s="80"/>
      <c r="IQC314" s="80"/>
      <c r="IQD314" s="80"/>
      <c r="IQE314" s="80"/>
      <c r="IQF314" s="80"/>
      <c r="IQG314" s="80"/>
      <c r="IQH314" s="80"/>
      <c r="IQI314" s="80"/>
      <c r="IQJ314" s="80"/>
      <c r="IQK314" s="80"/>
      <c r="IQL314" s="80"/>
      <c r="IQM314" s="80"/>
      <c r="IQN314" s="80"/>
      <c r="IQO314" s="80"/>
      <c r="IQP314" s="80"/>
      <c r="IQQ314" s="80"/>
      <c r="IQR314" s="80"/>
      <c r="IQS314" s="80"/>
      <c r="IQT314" s="80"/>
      <c r="IQU314" s="80"/>
      <c r="IQV314" s="80"/>
      <c r="IQW314" s="80"/>
      <c r="IQX314" s="80"/>
      <c r="IQY314" s="80"/>
      <c r="IQZ314" s="80"/>
      <c r="IRA314" s="80"/>
      <c r="IRB314" s="80"/>
      <c r="IRC314" s="80"/>
      <c r="IRD314" s="80"/>
      <c r="IRE314" s="80"/>
      <c r="IRF314" s="80"/>
      <c r="IRG314" s="80"/>
      <c r="IRH314" s="80"/>
      <c r="IRI314" s="80"/>
      <c r="IRJ314" s="80"/>
      <c r="IRK314" s="80"/>
      <c r="IRL314" s="80"/>
      <c r="IRM314" s="80"/>
      <c r="IRN314" s="80"/>
      <c r="IRO314" s="80"/>
      <c r="IRP314" s="80"/>
      <c r="IRQ314" s="80"/>
      <c r="IRR314" s="80"/>
      <c r="IRS314" s="80"/>
      <c r="IRT314" s="80"/>
      <c r="IRU314" s="80"/>
      <c r="IRV314" s="80"/>
      <c r="IRW314" s="80"/>
      <c r="IRX314" s="80"/>
      <c r="IRY314" s="80"/>
      <c r="IRZ314" s="80"/>
      <c r="ISA314" s="80"/>
      <c r="ISB314" s="80"/>
      <c r="ISC314" s="80"/>
      <c r="ISD314" s="80"/>
      <c r="ISE314" s="80"/>
      <c r="ISF314" s="80"/>
      <c r="ISG314" s="80"/>
      <c r="ISH314" s="80"/>
      <c r="ISI314" s="80"/>
      <c r="ISJ314" s="80"/>
      <c r="ISK314" s="80"/>
      <c r="ISL314" s="80"/>
      <c r="ISM314" s="80"/>
      <c r="ISN314" s="80"/>
      <c r="ISO314" s="80"/>
      <c r="ISP314" s="80"/>
      <c r="ISQ314" s="80"/>
      <c r="ISR314" s="80"/>
      <c r="ISS314" s="80"/>
      <c r="IST314" s="80"/>
      <c r="ISU314" s="80"/>
      <c r="ISV314" s="80"/>
      <c r="ISW314" s="80"/>
      <c r="ISX314" s="80"/>
      <c r="ISY314" s="80"/>
      <c r="ISZ314" s="80"/>
      <c r="ITA314" s="80"/>
      <c r="ITB314" s="80"/>
      <c r="ITC314" s="80"/>
      <c r="ITD314" s="80"/>
      <c r="ITE314" s="80"/>
      <c r="ITF314" s="80"/>
      <c r="ITG314" s="80"/>
      <c r="ITH314" s="80"/>
      <c r="ITI314" s="80"/>
      <c r="ITJ314" s="80"/>
      <c r="ITK314" s="80"/>
      <c r="ITL314" s="80"/>
      <c r="ITM314" s="80"/>
      <c r="ITN314" s="80"/>
      <c r="ITO314" s="80"/>
      <c r="ITP314" s="80"/>
      <c r="ITQ314" s="80"/>
      <c r="ITR314" s="80"/>
      <c r="ITS314" s="80"/>
      <c r="ITT314" s="80"/>
      <c r="ITU314" s="80"/>
      <c r="ITV314" s="80"/>
      <c r="ITW314" s="80"/>
      <c r="ITX314" s="80"/>
      <c r="ITY314" s="80"/>
      <c r="ITZ314" s="80"/>
      <c r="IUA314" s="80"/>
      <c r="IUB314" s="80"/>
      <c r="IUC314" s="80"/>
      <c r="IUD314" s="80"/>
      <c r="IUE314" s="80"/>
      <c r="IUF314" s="80"/>
      <c r="IUG314" s="80"/>
      <c r="IUH314" s="80"/>
      <c r="IUI314" s="80"/>
      <c r="IUJ314" s="80"/>
      <c r="IUK314" s="80"/>
      <c r="IUL314" s="80"/>
      <c r="IUM314" s="80"/>
      <c r="IUN314" s="80"/>
      <c r="IUO314" s="80"/>
      <c r="IUP314" s="80"/>
      <c r="IUQ314" s="80"/>
      <c r="IUR314" s="80"/>
      <c r="IUS314" s="80"/>
      <c r="IUT314" s="80"/>
      <c r="IUU314" s="80"/>
      <c r="IUV314" s="80"/>
      <c r="IUW314" s="80"/>
      <c r="IUX314" s="80"/>
      <c r="IUY314" s="80"/>
      <c r="IUZ314" s="80"/>
      <c r="IVA314" s="80"/>
      <c r="IVB314" s="80"/>
      <c r="IVC314" s="80"/>
      <c r="IVD314" s="80"/>
      <c r="IVE314" s="80"/>
      <c r="IVF314" s="80"/>
      <c r="IVG314" s="80"/>
      <c r="IVH314" s="80"/>
      <c r="IVI314" s="80"/>
      <c r="IVJ314" s="80"/>
      <c r="IVK314" s="80"/>
      <c r="IVL314" s="80"/>
      <c r="IVM314" s="80"/>
      <c r="IVN314" s="80"/>
      <c r="IVO314" s="80"/>
      <c r="IVP314" s="80"/>
      <c r="IVQ314" s="80"/>
      <c r="IVR314" s="80"/>
      <c r="IVS314" s="80"/>
      <c r="IVT314" s="80"/>
      <c r="IVU314" s="80"/>
      <c r="IVV314" s="80"/>
      <c r="IVW314" s="80"/>
      <c r="IVX314" s="80"/>
      <c r="IVY314" s="80"/>
      <c r="IVZ314" s="80"/>
      <c r="IWA314" s="80"/>
      <c r="IWB314" s="80"/>
      <c r="IWC314" s="80"/>
      <c r="IWD314" s="80"/>
      <c r="IWE314" s="80"/>
      <c r="IWF314" s="80"/>
      <c r="IWG314" s="80"/>
      <c r="IWH314" s="80"/>
      <c r="IWI314" s="80"/>
      <c r="IWJ314" s="80"/>
      <c r="IWK314" s="80"/>
      <c r="IWL314" s="80"/>
      <c r="IWM314" s="80"/>
      <c r="IWN314" s="80"/>
      <c r="IWO314" s="80"/>
      <c r="IWP314" s="80"/>
      <c r="IWQ314" s="80"/>
      <c r="IWR314" s="80"/>
      <c r="IWS314" s="80"/>
      <c r="IWT314" s="80"/>
      <c r="IWU314" s="80"/>
      <c r="IWV314" s="80"/>
      <c r="IWW314" s="80"/>
      <c r="IWX314" s="80"/>
      <c r="IWY314" s="80"/>
      <c r="IWZ314" s="80"/>
      <c r="IXA314" s="80"/>
      <c r="IXB314" s="80"/>
      <c r="IXC314" s="80"/>
      <c r="IXD314" s="80"/>
      <c r="IXE314" s="80"/>
      <c r="IXF314" s="80"/>
      <c r="IXG314" s="80"/>
      <c r="IXH314" s="80"/>
      <c r="IXI314" s="80"/>
      <c r="IXJ314" s="80"/>
      <c r="IXK314" s="80"/>
      <c r="IXL314" s="80"/>
      <c r="IXM314" s="80"/>
      <c r="IXN314" s="80"/>
      <c r="IXO314" s="80"/>
      <c r="IXP314" s="80"/>
      <c r="IXQ314" s="80"/>
      <c r="IXR314" s="80"/>
      <c r="IXS314" s="80"/>
      <c r="IXT314" s="80"/>
      <c r="IXU314" s="80"/>
      <c r="IXV314" s="80"/>
      <c r="IXW314" s="80"/>
      <c r="IXX314" s="80"/>
      <c r="IXY314" s="80"/>
      <c r="IXZ314" s="80"/>
      <c r="IYA314" s="80"/>
      <c r="IYB314" s="80"/>
      <c r="IYC314" s="80"/>
      <c r="IYD314" s="80"/>
      <c r="IYE314" s="80"/>
      <c r="IYF314" s="80"/>
      <c r="IYG314" s="80"/>
      <c r="IYH314" s="80"/>
      <c r="IYI314" s="80"/>
      <c r="IYJ314" s="80"/>
      <c r="IYK314" s="80"/>
      <c r="IYL314" s="80"/>
      <c r="IYM314" s="80"/>
      <c r="IYN314" s="80"/>
      <c r="IYO314" s="80"/>
      <c r="IYP314" s="80"/>
      <c r="IYQ314" s="80"/>
      <c r="IYR314" s="80"/>
      <c r="IYS314" s="80"/>
      <c r="IYT314" s="80"/>
      <c r="IYU314" s="80"/>
      <c r="IYV314" s="80"/>
      <c r="IYW314" s="80"/>
      <c r="IYX314" s="80"/>
      <c r="IYY314" s="80"/>
      <c r="IYZ314" s="80"/>
      <c r="IZA314" s="80"/>
      <c r="IZB314" s="80"/>
      <c r="IZC314" s="80"/>
      <c r="IZD314" s="80"/>
      <c r="IZE314" s="80"/>
      <c r="IZF314" s="80"/>
      <c r="IZG314" s="80"/>
      <c r="IZH314" s="80"/>
      <c r="IZI314" s="80"/>
      <c r="IZJ314" s="80"/>
      <c r="IZK314" s="80"/>
      <c r="IZL314" s="80"/>
      <c r="IZM314" s="80"/>
      <c r="IZN314" s="80"/>
      <c r="IZO314" s="80"/>
      <c r="IZP314" s="80"/>
      <c r="IZQ314" s="80"/>
      <c r="IZR314" s="80"/>
      <c r="IZS314" s="80"/>
      <c r="IZT314" s="80"/>
      <c r="IZU314" s="80"/>
      <c r="IZV314" s="80"/>
      <c r="IZW314" s="80"/>
      <c r="IZX314" s="80"/>
      <c r="IZY314" s="80"/>
      <c r="IZZ314" s="80"/>
      <c r="JAA314" s="80"/>
      <c r="JAB314" s="80"/>
      <c r="JAC314" s="80"/>
      <c r="JAD314" s="80"/>
      <c r="JAE314" s="80"/>
      <c r="JAF314" s="80"/>
      <c r="JAG314" s="80"/>
      <c r="JAH314" s="80"/>
      <c r="JAI314" s="80"/>
      <c r="JAJ314" s="80"/>
      <c r="JAK314" s="80"/>
      <c r="JAL314" s="80"/>
      <c r="JAM314" s="80"/>
      <c r="JAN314" s="80"/>
      <c r="JAO314" s="80"/>
      <c r="JAP314" s="80"/>
      <c r="JAQ314" s="80"/>
      <c r="JAR314" s="80"/>
      <c r="JAS314" s="80"/>
      <c r="JAT314" s="80"/>
      <c r="JAU314" s="80"/>
      <c r="JAV314" s="80"/>
      <c r="JAW314" s="80"/>
      <c r="JAX314" s="80"/>
      <c r="JAY314" s="80"/>
      <c r="JAZ314" s="80"/>
      <c r="JBA314" s="80"/>
      <c r="JBB314" s="80"/>
      <c r="JBC314" s="80"/>
      <c r="JBD314" s="80"/>
      <c r="JBE314" s="80"/>
      <c r="JBF314" s="80"/>
      <c r="JBG314" s="80"/>
      <c r="JBH314" s="80"/>
      <c r="JBI314" s="80"/>
      <c r="JBJ314" s="80"/>
      <c r="JBK314" s="80"/>
      <c r="JBL314" s="80"/>
      <c r="JBM314" s="80"/>
      <c r="JBN314" s="80"/>
      <c r="JBO314" s="80"/>
      <c r="JBP314" s="80"/>
      <c r="JBQ314" s="80"/>
      <c r="JBR314" s="80"/>
      <c r="JBS314" s="80"/>
      <c r="JBT314" s="80"/>
      <c r="JBU314" s="80"/>
      <c r="JBV314" s="80"/>
      <c r="JBW314" s="80"/>
      <c r="JBX314" s="80"/>
      <c r="JBY314" s="80"/>
      <c r="JBZ314" s="80"/>
      <c r="JCA314" s="80"/>
      <c r="JCB314" s="80"/>
      <c r="JCC314" s="80"/>
      <c r="JCD314" s="80"/>
      <c r="JCE314" s="80"/>
      <c r="JCF314" s="80"/>
      <c r="JCG314" s="80"/>
      <c r="JCH314" s="80"/>
      <c r="JCI314" s="80"/>
      <c r="JCJ314" s="80"/>
      <c r="JCK314" s="80"/>
      <c r="JCL314" s="80"/>
      <c r="JCM314" s="80"/>
      <c r="JCN314" s="80"/>
      <c r="JCO314" s="80"/>
      <c r="JCP314" s="80"/>
      <c r="JCQ314" s="80"/>
      <c r="JCR314" s="80"/>
      <c r="JCS314" s="80"/>
      <c r="JCT314" s="80"/>
      <c r="JCU314" s="80"/>
      <c r="JCV314" s="80"/>
      <c r="JCW314" s="80"/>
      <c r="JCX314" s="80"/>
      <c r="JCY314" s="80"/>
      <c r="JCZ314" s="80"/>
      <c r="JDA314" s="80"/>
      <c r="JDB314" s="80"/>
      <c r="JDC314" s="80"/>
      <c r="JDD314" s="80"/>
      <c r="JDE314" s="80"/>
      <c r="JDF314" s="80"/>
      <c r="JDG314" s="80"/>
      <c r="JDH314" s="80"/>
      <c r="JDI314" s="80"/>
      <c r="JDJ314" s="80"/>
      <c r="JDK314" s="80"/>
      <c r="JDL314" s="80"/>
      <c r="JDM314" s="80"/>
      <c r="JDN314" s="80"/>
      <c r="JDO314" s="80"/>
      <c r="JDP314" s="80"/>
      <c r="JDQ314" s="80"/>
      <c r="JDR314" s="80"/>
      <c r="JDS314" s="80"/>
      <c r="JDT314" s="80"/>
      <c r="JDU314" s="80"/>
      <c r="JDV314" s="80"/>
      <c r="JDW314" s="80"/>
      <c r="JDX314" s="80"/>
      <c r="JDY314" s="80"/>
      <c r="JDZ314" s="80"/>
      <c r="JEA314" s="80"/>
      <c r="JEB314" s="80"/>
      <c r="JEC314" s="80"/>
      <c r="JED314" s="80"/>
      <c r="JEE314" s="80"/>
      <c r="JEF314" s="80"/>
      <c r="JEG314" s="80"/>
      <c r="JEH314" s="80"/>
      <c r="JEI314" s="80"/>
      <c r="JEJ314" s="80"/>
      <c r="JEK314" s="80"/>
      <c r="JEL314" s="80"/>
      <c r="JEM314" s="80"/>
      <c r="JEN314" s="80"/>
      <c r="JEO314" s="80"/>
      <c r="JEP314" s="80"/>
      <c r="JEQ314" s="80"/>
      <c r="JER314" s="80"/>
      <c r="JES314" s="80"/>
      <c r="JET314" s="80"/>
      <c r="JEU314" s="80"/>
      <c r="JEV314" s="80"/>
      <c r="JEW314" s="80"/>
      <c r="JEX314" s="80"/>
      <c r="JEY314" s="80"/>
      <c r="JEZ314" s="80"/>
      <c r="JFA314" s="80"/>
      <c r="JFB314" s="80"/>
      <c r="JFC314" s="80"/>
      <c r="JFD314" s="80"/>
      <c r="JFE314" s="80"/>
      <c r="JFF314" s="80"/>
      <c r="JFG314" s="80"/>
      <c r="JFH314" s="80"/>
      <c r="JFI314" s="80"/>
      <c r="JFJ314" s="80"/>
      <c r="JFK314" s="80"/>
      <c r="JFL314" s="80"/>
      <c r="JFM314" s="80"/>
      <c r="JFN314" s="80"/>
      <c r="JFO314" s="80"/>
      <c r="JFP314" s="80"/>
      <c r="JFQ314" s="80"/>
      <c r="JFR314" s="80"/>
      <c r="JFS314" s="80"/>
      <c r="JFT314" s="80"/>
      <c r="JFU314" s="80"/>
      <c r="JFV314" s="80"/>
      <c r="JFW314" s="80"/>
      <c r="JFX314" s="80"/>
      <c r="JFY314" s="80"/>
      <c r="JFZ314" s="80"/>
      <c r="JGA314" s="80"/>
      <c r="JGB314" s="80"/>
      <c r="JGC314" s="80"/>
      <c r="JGD314" s="80"/>
      <c r="JGE314" s="80"/>
      <c r="JGF314" s="80"/>
      <c r="JGG314" s="80"/>
      <c r="JGH314" s="80"/>
      <c r="JGI314" s="80"/>
      <c r="JGJ314" s="80"/>
      <c r="JGK314" s="80"/>
      <c r="JGL314" s="80"/>
      <c r="JGM314" s="80"/>
      <c r="JGN314" s="80"/>
      <c r="JGO314" s="80"/>
      <c r="JGP314" s="80"/>
      <c r="JGQ314" s="80"/>
      <c r="JGR314" s="80"/>
      <c r="JGS314" s="80"/>
      <c r="JGT314" s="80"/>
      <c r="JGU314" s="80"/>
      <c r="JGV314" s="80"/>
      <c r="JGW314" s="80"/>
      <c r="JGX314" s="80"/>
      <c r="JGY314" s="80"/>
      <c r="JGZ314" s="80"/>
      <c r="JHA314" s="80"/>
      <c r="JHB314" s="80"/>
      <c r="JHC314" s="80"/>
      <c r="JHD314" s="80"/>
      <c r="JHE314" s="80"/>
      <c r="JHF314" s="80"/>
      <c r="JHG314" s="80"/>
      <c r="JHH314" s="80"/>
      <c r="JHI314" s="80"/>
      <c r="JHJ314" s="80"/>
      <c r="JHK314" s="80"/>
      <c r="JHL314" s="80"/>
      <c r="JHM314" s="80"/>
      <c r="JHN314" s="80"/>
      <c r="JHO314" s="80"/>
      <c r="JHP314" s="80"/>
      <c r="JHQ314" s="80"/>
      <c r="JHR314" s="80"/>
      <c r="JHS314" s="80"/>
      <c r="JHT314" s="80"/>
      <c r="JHU314" s="80"/>
      <c r="JHV314" s="80"/>
      <c r="JHW314" s="80"/>
      <c r="JHX314" s="80"/>
      <c r="JHY314" s="80"/>
      <c r="JHZ314" s="80"/>
      <c r="JIA314" s="80"/>
      <c r="JIB314" s="80"/>
      <c r="JIC314" s="80"/>
      <c r="JID314" s="80"/>
      <c r="JIE314" s="80"/>
      <c r="JIF314" s="80"/>
      <c r="JIG314" s="80"/>
      <c r="JIH314" s="80"/>
      <c r="JII314" s="80"/>
      <c r="JIJ314" s="80"/>
      <c r="JIK314" s="80"/>
      <c r="JIL314" s="80"/>
      <c r="JIM314" s="80"/>
      <c r="JIN314" s="80"/>
      <c r="JIO314" s="80"/>
      <c r="JIP314" s="80"/>
      <c r="JIQ314" s="80"/>
      <c r="JIR314" s="80"/>
      <c r="JIS314" s="80"/>
      <c r="JIT314" s="80"/>
      <c r="JIU314" s="80"/>
      <c r="JIV314" s="80"/>
      <c r="JIW314" s="80"/>
      <c r="JIX314" s="80"/>
      <c r="JIY314" s="80"/>
      <c r="JIZ314" s="80"/>
      <c r="JJA314" s="80"/>
      <c r="JJB314" s="80"/>
      <c r="JJC314" s="80"/>
      <c r="JJD314" s="80"/>
      <c r="JJE314" s="80"/>
      <c r="JJF314" s="80"/>
      <c r="JJG314" s="80"/>
      <c r="JJH314" s="80"/>
      <c r="JJI314" s="80"/>
      <c r="JJJ314" s="80"/>
      <c r="JJK314" s="80"/>
      <c r="JJL314" s="80"/>
      <c r="JJM314" s="80"/>
      <c r="JJN314" s="80"/>
      <c r="JJO314" s="80"/>
      <c r="JJP314" s="80"/>
      <c r="JJQ314" s="80"/>
      <c r="JJR314" s="80"/>
      <c r="JJS314" s="80"/>
      <c r="JJT314" s="80"/>
      <c r="JJU314" s="80"/>
      <c r="JJV314" s="80"/>
      <c r="JJW314" s="80"/>
      <c r="JJX314" s="80"/>
      <c r="JJY314" s="80"/>
      <c r="JJZ314" s="80"/>
      <c r="JKA314" s="80"/>
      <c r="JKB314" s="80"/>
      <c r="JKC314" s="80"/>
      <c r="JKD314" s="80"/>
      <c r="JKE314" s="80"/>
      <c r="JKF314" s="80"/>
      <c r="JKG314" s="80"/>
      <c r="JKH314" s="80"/>
      <c r="JKI314" s="80"/>
      <c r="JKJ314" s="80"/>
      <c r="JKK314" s="80"/>
      <c r="JKL314" s="80"/>
      <c r="JKM314" s="80"/>
      <c r="JKN314" s="80"/>
      <c r="JKO314" s="80"/>
      <c r="JKP314" s="80"/>
      <c r="JKQ314" s="80"/>
      <c r="JKR314" s="80"/>
      <c r="JKS314" s="80"/>
      <c r="JKT314" s="80"/>
      <c r="JKU314" s="80"/>
      <c r="JKV314" s="80"/>
      <c r="JKW314" s="80"/>
      <c r="JKX314" s="80"/>
      <c r="JKY314" s="80"/>
      <c r="JKZ314" s="80"/>
      <c r="JLA314" s="80"/>
      <c r="JLB314" s="80"/>
      <c r="JLC314" s="80"/>
      <c r="JLD314" s="80"/>
      <c r="JLE314" s="80"/>
      <c r="JLF314" s="80"/>
      <c r="JLG314" s="80"/>
      <c r="JLH314" s="80"/>
      <c r="JLI314" s="80"/>
      <c r="JLJ314" s="80"/>
      <c r="JLK314" s="80"/>
      <c r="JLL314" s="80"/>
      <c r="JLM314" s="80"/>
      <c r="JLN314" s="80"/>
      <c r="JLO314" s="80"/>
      <c r="JLP314" s="80"/>
      <c r="JLQ314" s="80"/>
      <c r="JLR314" s="80"/>
      <c r="JLS314" s="80"/>
      <c r="JLT314" s="80"/>
      <c r="JLU314" s="80"/>
      <c r="JLV314" s="80"/>
      <c r="JLW314" s="80"/>
      <c r="JLX314" s="80"/>
      <c r="JLY314" s="80"/>
      <c r="JLZ314" s="80"/>
      <c r="JMA314" s="80"/>
      <c r="JMB314" s="80"/>
      <c r="JMC314" s="80"/>
      <c r="JMD314" s="80"/>
      <c r="JME314" s="80"/>
      <c r="JMF314" s="80"/>
      <c r="JMG314" s="80"/>
      <c r="JMH314" s="80"/>
      <c r="JMI314" s="80"/>
      <c r="JMJ314" s="80"/>
      <c r="JMK314" s="80"/>
      <c r="JML314" s="80"/>
      <c r="JMM314" s="80"/>
      <c r="JMN314" s="80"/>
      <c r="JMO314" s="80"/>
      <c r="JMP314" s="80"/>
      <c r="JMQ314" s="80"/>
      <c r="JMR314" s="80"/>
      <c r="JMS314" s="80"/>
      <c r="JMT314" s="80"/>
      <c r="JMU314" s="80"/>
      <c r="JMV314" s="80"/>
      <c r="JMW314" s="80"/>
      <c r="JMX314" s="80"/>
      <c r="JMY314" s="80"/>
      <c r="JMZ314" s="80"/>
      <c r="JNA314" s="80"/>
      <c r="JNB314" s="80"/>
      <c r="JNC314" s="80"/>
      <c r="JND314" s="80"/>
      <c r="JNE314" s="80"/>
      <c r="JNF314" s="80"/>
      <c r="JNG314" s="80"/>
      <c r="JNH314" s="80"/>
      <c r="JNI314" s="80"/>
      <c r="JNJ314" s="80"/>
      <c r="JNK314" s="80"/>
      <c r="JNL314" s="80"/>
      <c r="JNM314" s="80"/>
      <c r="JNN314" s="80"/>
      <c r="JNO314" s="80"/>
      <c r="JNP314" s="80"/>
      <c r="JNQ314" s="80"/>
      <c r="JNR314" s="80"/>
      <c r="JNS314" s="80"/>
      <c r="JNT314" s="80"/>
      <c r="JNU314" s="80"/>
      <c r="JNV314" s="80"/>
      <c r="JNW314" s="80"/>
      <c r="JNX314" s="80"/>
      <c r="JNY314" s="80"/>
      <c r="JNZ314" s="80"/>
      <c r="JOA314" s="80"/>
      <c r="JOB314" s="80"/>
      <c r="JOC314" s="80"/>
      <c r="JOD314" s="80"/>
      <c r="JOE314" s="80"/>
      <c r="JOF314" s="80"/>
      <c r="JOG314" s="80"/>
      <c r="JOH314" s="80"/>
      <c r="JOI314" s="80"/>
      <c r="JOJ314" s="80"/>
      <c r="JOK314" s="80"/>
      <c r="JOL314" s="80"/>
      <c r="JOM314" s="80"/>
      <c r="JON314" s="80"/>
      <c r="JOO314" s="80"/>
      <c r="JOP314" s="80"/>
      <c r="JOQ314" s="80"/>
      <c r="JOR314" s="80"/>
      <c r="JOS314" s="80"/>
      <c r="JOT314" s="80"/>
      <c r="JOU314" s="80"/>
      <c r="JOV314" s="80"/>
      <c r="JOW314" s="80"/>
      <c r="JOX314" s="80"/>
      <c r="JOY314" s="80"/>
      <c r="JOZ314" s="80"/>
      <c r="JPA314" s="80"/>
      <c r="JPB314" s="80"/>
      <c r="JPC314" s="80"/>
      <c r="JPD314" s="80"/>
      <c r="JPE314" s="80"/>
      <c r="JPF314" s="80"/>
      <c r="JPG314" s="80"/>
      <c r="JPH314" s="80"/>
      <c r="JPI314" s="80"/>
      <c r="JPJ314" s="80"/>
      <c r="JPK314" s="80"/>
      <c r="JPL314" s="80"/>
      <c r="JPM314" s="80"/>
      <c r="JPN314" s="80"/>
      <c r="JPO314" s="80"/>
      <c r="JPP314" s="80"/>
      <c r="JPQ314" s="80"/>
      <c r="JPR314" s="80"/>
      <c r="JPS314" s="80"/>
      <c r="JPT314" s="80"/>
      <c r="JPU314" s="80"/>
      <c r="JPV314" s="80"/>
      <c r="JPW314" s="80"/>
      <c r="JPX314" s="80"/>
      <c r="JPY314" s="80"/>
      <c r="JPZ314" s="80"/>
      <c r="JQA314" s="80"/>
      <c r="JQB314" s="80"/>
      <c r="JQC314" s="80"/>
      <c r="JQD314" s="80"/>
      <c r="JQE314" s="80"/>
      <c r="JQF314" s="80"/>
      <c r="JQG314" s="80"/>
      <c r="JQH314" s="80"/>
      <c r="JQI314" s="80"/>
      <c r="JQJ314" s="80"/>
      <c r="JQK314" s="80"/>
      <c r="JQL314" s="80"/>
      <c r="JQM314" s="80"/>
      <c r="JQN314" s="80"/>
      <c r="JQO314" s="80"/>
      <c r="JQP314" s="80"/>
      <c r="JQQ314" s="80"/>
      <c r="JQR314" s="80"/>
      <c r="JQS314" s="80"/>
      <c r="JQT314" s="80"/>
      <c r="JQU314" s="80"/>
      <c r="JQV314" s="80"/>
      <c r="JQW314" s="80"/>
      <c r="JQX314" s="80"/>
      <c r="JQY314" s="80"/>
      <c r="JQZ314" s="80"/>
      <c r="JRA314" s="80"/>
      <c r="JRB314" s="80"/>
      <c r="JRC314" s="80"/>
      <c r="JRD314" s="80"/>
      <c r="JRE314" s="80"/>
      <c r="JRF314" s="80"/>
      <c r="JRG314" s="80"/>
      <c r="JRH314" s="80"/>
      <c r="JRI314" s="80"/>
      <c r="JRJ314" s="80"/>
      <c r="JRK314" s="80"/>
      <c r="JRL314" s="80"/>
      <c r="JRM314" s="80"/>
      <c r="JRN314" s="80"/>
      <c r="JRO314" s="80"/>
      <c r="JRP314" s="80"/>
      <c r="JRQ314" s="80"/>
      <c r="JRR314" s="80"/>
      <c r="JRS314" s="80"/>
      <c r="JRT314" s="80"/>
      <c r="JRU314" s="80"/>
      <c r="JRV314" s="80"/>
      <c r="JRW314" s="80"/>
      <c r="JRX314" s="80"/>
      <c r="JRY314" s="80"/>
      <c r="JRZ314" s="80"/>
      <c r="JSA314" s="80"/>
      <c r="JSB314" s="80"/>
      <c r="JSC314" s="80"/>
      <c r="JSD314" s="80"/>
      <c r="JSE314" s="80"/>
      <c r="JSF314" s="80"/>
      <c r="JSG314" s="80"/>
      <c r="JSH314" s="80"/>
      <c r="JSI314" s="80"/>
      <c r="JSJ314" s="80"/>
      <c r="JSK314" s="80"/>
      <c r="JSL314" s="80"/>
      <c r="JSM314" s="80"/>
      <c r="JSN314" s="80"/>
      <c r="JSO314" s="80"/>
      <c r="JSP314" s="80"/>
      <c r="JSQ314" s="80"/>
      <c r="JSR314" s="80"/>
      <c r="JSS314" s="80"/>
      <c r="JST314" s="80"/>
      <c r="JSU314" s="80"/>
      <c r="JSV314" s="80"/>
      <c r="JSW314" s="80"/>
      <c r="JSX314" s="80"/>
      <c r="JSY314" s="80"/>
      <c r="JSZ314" s="80"/>
      <c r="JTA314" s="80"/>
      <c r="JTB314" s="80"/>
      <c r="JTC314" s="80"/>
      <c r="JTD314" s="80"/>
      <c r="JTE314" s="80"/>
      <c r="JTF314" s="80"/>
      <c r="JTG314" s="80"/>
      <c r="JTH314" s="80"/>
      <c r="JTI314" s="80"/>
      <c r="JTJ314" s="80"/>
      <c r="JTK314" s="80"/>
      <c r="JTL314" s="80"/>
      <c r="JTM314" s="80"/>
      <c r="JTN314" s="80"/>
      <c r="JTO314" s="80"/>
      <c r="JTP314" s="80"/>
      <c r="JTQ314" s="80"/>
      <c r="JTR314" s="80"/>
      <c r="JTS314" s="80"/>
      <c r="JTT314" s="80"/>
      <c r="JTU314" s="80"/>
      <c r="JTV314" s="80"/>
      <c r="JTW314" s="80"/>
      <c r="JTX314" s="80"/>
      <c r="JTY314" s="80"/>
      <c r="JTZ314" s="80"/>
      <c r="JUA314" s="80"/>
      <c r="JUB314" s="80"/>
      <c r="JUC314" s="80"/>
      <c r="JUD314" s="80"/>
      <c r="JUE314" s="80"/>
      <c r="JUF314" s="80"/>
      <c r="JUG314" s="80"/>
      <c r="JUH314" s="80"/>
      <c r="JUI314" s="80"/>
      <c r="JUJ314" s="80"/>
      <c r="JUK314" s="80"/>
      <c r="JUL314" s="80"/>
      <c r="JUM314" s="80"/>
      <c r="JUN314" s="80"/>
      <c r="JUO314" s="80"/>
      <c r="JUP314" s="80"/>
      <c r="JUQ314" s="80"/>
      <c r="JUR314" s="80"/>
      <c r="JUS314" s="80"/>
      <c r="JUT314" s="80"/>
      <c r="JUU314" s="80"/>
      <c r="JUV314" s="80"/>
      <c r="JUW314" s="80"/>
      <c r="JUX314" s="80"/>
      <c r="JUY314" s="80"/>
      <c r="JUZ314" s="80"/>
      <c r="JVA314" s="80"/>
      <c r="JVB314" s="80"/>
      <c r="JVC314" s="80"/>
      <c r="JVD314" s="80"/>
      <c r="JVE314" s="80"/>
      <c r="JVF314" s="80"/>
      <c r="JVG314" s="80"/>
      <c r="JVH314" s="80"/>
      <c r="JVI314" s="80"/>
      <c r="JVJ314" s="80"/>
      <c r="JVK314" s="80"/>
      <c r="JVL314" s="80"/>
      <c r="JVM314" s="80"/>
      <c r="JVN314" s="80"/>
      <c r="JVO314" s="80"/>
      <c r="JVP314" s="80"/>
      <c r="JVQ314" s="80"/>
      <c r="JVR314" s="80"/>
      <c r="JVS314" s="80"/>
      <c r="JVT314" s="80"/>
      <c r="JVU314" s="80"/>
      <c r="JVV314" s="80"/>
      <c r="JVW314" s="80"/>
      <c r="JVX314" s="80"/>
      <c r="JVY314" s="80"/>
      <c r="JVZ314" s="80"/>
      <c r="JWA314" s="80"/>
      <c r="JWB314" s="80"/>
      <c r="JWC314" s="80"/>
      <c r="JWD314" s="80"/>
      <c r="JWE314" s="80"/>
      <c r="JWF314" s="80"/>
      <c r="JWG314" s="80"/>
      <c r="JWH314" s="80"/>
      <c r="JWI314" s="80"/>
      <c r="JWJ314" s="80"/>
      <c r="JWK314" s="80"/>
      <c r="JWL314" s="80"/>
      <c r="JWM314" s="80"/>
      <c r="JWN314" s="80"/>
      <c r="JWO314" s="80"/>
      <c r="JWP314" s="80"/>
      <c r="JWQ314" s="80"/>
      <c r="JWR314" s="80"/>
      <c r="JWS314" s="80"/>
      <c r="JWT314" s="80"/>
      <c r="JWU314" s="80"/>
      <c r="JWV314" s="80"/>
      <c r="JWW314" s="80"/>
      <c r="JWX314" s="80"/>
      <c r="JWY314" s="80"/>
      <c r="JWZ314" s="80"/>
      <c r="JXA314" s="80"/>
      <c r="JXB314" s="80"/>
      <c r="JXC314" s="80"/>
      <c r="JXD314" s="80"/>
      <c r="JXE314" s="80"/>
      <c r="JXF314" s="80"/>
      <c r="JXG314" s="80"/>
      <c r="JXH314" s="80"/>
      <c r="JXI314" s="80"/>
      <c r="JXJ314" s="80"/>
      <c r="JXK314" s="80"/>
      <c r="JXL314" s="80"/>
      <c r="JXM314" s="80"/>
      <c r="JXN314" s="80"/>
      <c r="JXO314" s="80"/>
      <c r="JXP314" s="80"/>
      <c r="JXQ314" s="80"/>
      <c r="JXR314" s="80"/>
      <c r="JXS314" s="80"/>
      <c r="JXT314" s="80"/>
      <c r="JXU314" s="80"/>
      <c r="JXV314" s="80"/>
      <c r="JXW314" s="80"/>
      <c r="JXX314" s="80"/>
      <c r="JXY314" s="80"/>
      <c r="JXZ314" s="80"/>
      <c r="JYA314" s="80"/>
      <c r="JYB314" s="80"/>
      <c r="JYC314" s="80"/>
      <c r="JYD314" s="80"/>
      <c r="JYE314" s="80"/>
      <c r="JYF314" s="80"/>
      <c r="JYG314" s="80"/>
      <c r="JYH314" s="80"/>
      <c r="JYI314" s="80"/>
      <c r="JYJ314" s="80"/>
      <c r="JYK314" s="80"/>
      <c r="JYL314" s="80"/>
      <c r="JYM314" s="80"/>
      <c r="JYN314" s="80"/>
      <c r="JYO314" s="80"/>
      <c r="JYP314" s="80"/>
      <c r="JYQ314" s="80"/>
      <c r="JYR314" s="80"/>
      <c r="JYS314" s="80"/>
      <c r="JYT314" s="80"/>
      <c r="JYU314" s="80"/>
      <c r="JYV314" s="80"/>
      <c r="JYW314" s="80"/>
      <c r="JYX314" s="80"/>
      <c r="JYY314" s="80"/>
      <c r="JYZ314" s="80"/>
      <c r="JZA314" s="80"/>
      <c r="JZB314" s="80"/>
      <c r="JZC314" s="80"/>
      <c r="JZD314" s="80"/>
      <c r="JZE314" s="80"/>
      <c r="JZF314" s="80"/>
      <c r="JZG314" s="80"/>
      <c r="JZH314" s="80"/>
      <c r="JZI314" s="80"/>
      <c r="JZJ314" s="80"/>
      <c r="JZK314" s="80"/>
      <c r="JZL314" s="80"/>
      <c r="JZM314" s="80"/>
      <c r="JZN314" s="80"/>
      <c r="JZO314" s="80"/>
      <c r="JZP314" s="80"/>
      <c r="JZQ314" s="80"/>
      <c r="JZR314" s="80"/>
      <c r="JZS314" s="80"/>
      <c r="JZT314" s="80"/>
      <c r="JZU314" s="80"/>
      <c r="JZV314" s="80"/>
      <c r="JZW314" s="80"/>
      <c r="JZX314" s="80"/>
      <c r="JZY314" s="80"/>
      <c r="JZZ314" s="80"/>
      <c r="KAA314" s="80"/>
      <c r="KAB314" s="80"/>
      <c r="KAC314" s="80"/>
      <c r="KAD314" s="80"/>
      <c r="KAE314" s="80"/>
      <c r="KAF314" s="80"/>
      <c r="KAG314" s="80"/>
      <c r="KAH314" s="80"/>
      <c r="KAI314" s="80"/>
      <c r="KAJ314" s="80"/>
      <c r="KAK314" s="80"/>
      <c r="KAL314" s="80"/>
      <c r="KAM314" s="80"/>
      <c r="KAN314" s="80"/>
      <c r="KAO314" s="80"/>
      <c r="KAP314" s="80"/>
      <c r="KAQ314" s="80"/>
      <c r="KAR314" s="80"/>
      <c r="KAS314" s="80"/>
      <c r="KAT314" s="80"/>
      <c r="KAU314" s="80"/>
      <c r="KAV314" s="80"/>
      <c r="KAW314" s="80"/>
      <c r="KAX314" s="80"/>
      <c r="KAY314" s="80"/>
      <c r="KAZ314" s="80"/>
      <c r="KBA314" s="80"/>
      <c r="KBB314" s="80"/>
      <c r="KBC314" s="80"/>
      <c r="KBD314" s="80"/>
      <c r="KBE314" s="80"/>
      <c r="KBF314" s="80"/>
      <c r="KBG314" s="80"/>
      <c r="KBH314" s="80"/>
      <c r="KBI314" s="80"/>
      <c r="KBJ314" s="80"/>
      <c r="KBK314" s="80"/>
      <c r="KBL314" s="80"/>
      <c r="KBM314" s="80"/>
      <c r="KBN314" s="80"/>
      <c r="KBO314" s="80"/>
      <c r="KBP314" s="80"/>
      <c r="KBQ314" s="80"/>
      <c r="KBR314" s="80"/>
      <c r="KBS314" s="80"/>
      <c r="KBT314" s="80"/>
      <c r="KBU314" s="80"/>
      <c r="KBV314" s="80"/>
      <c r="KBW314" s="80"/>
      <c r="KBX314" s="80"/>
      <c r="KBY314" s="80"/>
      <c r="KBZ314" s="80"/>
      <c r="KCA314" s="80"/>
      <c r="KCB314" s="80"/>
      <c r="KCC314" s="80"/>
      <c r="KCD314" s="80"/>
      <c r="KCE314" s="80"/>
      <c r="KCF314" s="80"/>
      <c r="KCG314" s="80"/>
      <c r="KCH314" s="80"/>
      <c r="KCI314" s="80"/>
      <c r="KCJ314" s="80"/>
      <c r="KCK314" s="80"/>
      <c r="KCL314" s="80"/>
      <c r="KCM314" s="80"/>
      <c r="KCN314" s="80"/>
      <c r="KCO314" s="80"/>
      <c r="KCP314" s="80"/>
      <c r="KCQ314" s="80"/>
      <c r="KCR314" s="80"/>
      <c r="KCS314" s="80"/>
      <c r="KCT314" s="80"/>
      <c r="KCU314" s="80"/>
      <c r="KCV314" s="80"/>
      <c r="KCW314" s="80"/>
      <c r="KCX314" s="80"/>
      <c r="KCY314" s="80"/>
      <c r="KCZ314" s="80"/>
      <c r="KDA314" s="80"/>
      <c r="KDB314" s="80"/>
      <c r="KDC314" s="80"/>
      <c r="KDD314" s="80"/>
      <c r="KDE314" s="80"/>
      <c r="KDF314" s="80"/>
      <c r="KDG314" s="80"/>
      <c r="KDH314" s="80"/>
      <c r="KDI314" s="80"/>
      <c r="KDJ314" s="80"/>
      <c r="KDK314" s="80"/>
      <c r="KDL314" s="80"/>
      <c r="KDM314" s="80"/>
      <c r="KDN314" s="80"/>
      <c r="KDO314" s="80"/>
      <c r="KDP314" s="80"/>
      <c r="KDQ314" s="80"/>
      <c r="KDR314" s="80"/>
      <c r="KDS314" s="80"/>
      <c r="KDT314" s="80"/>
      <c r="KDU314" s="80"/>
      <c r="KDV314" s="80"/>
      <c r="KDW314" s="80"/>
      <c r="KDX314" s="80"/>
      <c r="KDY314" s="80"/>
      <c r="KDZ314" s="80"/>
      <c r="KEA314" s="80"/>
      <c r="KEB314" s="80"/>
      <c r="KEC314" s="80"/>
      <c r="KED314" s="80"/>
      <c r="KEE314" s="80"/>
      <c r="KEF314" s="80"/>
      <c r="KEG314" s="80"/>
      <c r="KEH314" s="80"/>
      <c r="KEI314" s="80"/>
      <c r="KEJ314" s="80"/>
      <c r="KEK314" s="80"/>
      <c r="KEL314" s="80"/>
      <c r="KEM314" s="80"/>
      <c r="KEN314" s="80"/>
      <c r="KEO314" s="80"/>
      <c r="KEP314" s="80"/>
      <c r="KEQ314" s="80"/>
      <c r="KER314" s="80"/>
      <c r="KES314" s="80"/>
      <c r="KET314" s="80"/>
      <c r="KEU314" s="80"/>
      <c r="KEV314" s="80"/>
      <c r="KEW314" s="80"/>
      <c r="KEX314" s="80"/>
      <c r="KEY314" s="80"/>
      <c r="KEZ314" s="80"/>
      <c r="KFA314" s="80"/>
      <c r="KFB314" s="80"/>
      <c r="KFC314" s="80"/>
      <c r="KFD314" s="80"/>
      <c r="KFE314" s="80"/>
      <c r="KFF314" s="80"/>
      <c r="KFG314" s="80"/>
      <c r="KFH314" s="80"/>
      <c r="KFI314" s="80"/>
      <c r="KFJ314" s="80"/>
      <c r="KFK314" s="80"/>
      <c r="KFL314" s="80"/>
      <c r="KFM314" s="80"/>
      <c r="KFN314" s="80"/>
      <c r="KFO314" s="80"/>
      <c r="KFP314" s="80"/>
      <c r="KFQ314" s="80"/>
      <c r="KFR314" s="80"/>
      <c r="KFS314" s="80"/>
      <c r="KFT314" s="80"/>
      <c r="KFU314" s="80"/>
      <c r="KFV314" s="80"/>
      <c r="KFW314" s="80"/>
      <c r="KFX314" s="80"/>
      <c r="KFY314" s="80"/>
      <c r="KFZ314" s="80"/>
      <c r="KGA314" s="80"/>
      <c r="KGB314" s="80"/>
      <c r="KGC314" s="80"/>
      <c r="KGD314" s="80"/>
      <c r="KGE314" s="80"/>
      <c r="KGF314" s="80"/>
      <c r="KGG314" s="80"/>
      <c r="KGH314" s="80"/>
      <c r="KGI314" s="80"/>
      <c r="KGJ314" s="80"/>
      <c r="KGK314" s="80"/>
      <c r="KGL314" s="80"/>
      <c r="KGM314" s="80"/>
      <c r="KGN314" s="80"/>
      <c r="KGO314" s="80"/>
      <c r="KGP314" s="80"/>
      <c r="KGQ314" s="80"/>
      <c r="KGR314" s="80"/>
      <c r="KGS314" s="80"/>
      <c r="KGT314" s="80"/>
      <c r="KGU314" s="80"/>
      <c r="KGV314" s="80"/>
      <c r="KGW314" s="80"/>
      <c r="KGX314" s="80"/>
      <c r="KGY314" s="80"/>
      <c r="KGZ314" s="80"/>
      <c r="KHA314" s="80"/>
      <c r="KHB314" s="80"/>
      <c r="KHC314" s="80"/>
      <c r="KHD314" s="80"/>
      <c r="KHE314" s="80"/>
      <c r="KHF314" s="80"/>
      <c r="KHG314" s="80"/>
      <c r="KHH314" s="80"/>
      <c r="KHI314" s="80"/>
      <c r="KHJ314" s="80"/>
      <c r="KHK314" s="80"/>
      <c r="KHL314" s="80"/>
      <c r="KHM314" s="80"/>
      <c r="KHN314" s="80"/>
      <c r="KHO314" s="80"/>
      <c r="KHP314" s="80"/>
      <c r="KHQ314" s="80"/>
      <c r="KHR314" s="80"/>
      <c r="KHS314" s="80"/>
      <c r="KHT314" s="80"/>
      <c r="KHU314" s="80"/>
      <c r="KHV314" s="80"/>
      <c r="KHW314" s="80"/>
      <c r="KHX314" s="80"/>
      <c r="KHY314" s="80"/>
      <c r="KHZ314" s="80"/>
      <c r="KIA314" s="80"/>
      <c r="KIB314" s="80"/>
      <c r="KIC314" s="80"/>
      <c r="KID314" s="80"/>
      <c r="KIE314" s="80"/>
      <c r="KIF314" s="80"/>
      <c r="KIG314" s="80"/>
      <c r="KIH314" s="80"/>
      <c r="KII314" s="80"/>
      <c r="KIJ314" s="80"/>
      <c r="KIK314" s="80"/>
      <c r="KIL314" s="80"/>
      <c r="KIM314" s="80"/>
      <c r="KIN314" s="80"/>
      <c r="KIO314" s="80"/>
      <c r="KIP314" s="80"/>
      <c r="KIQ314" s="80"/>
      <c r="KIR314" s="80"/>
      <c r="KIS314" s="80"/>
      <c r="KIT314" s="80"/>
      <c r="KIU314" s="80"/>
      <c r="KIV314" s="80"/>
      <c r="KIW314" s="80"/>
      <c r="KIX314" s="80"/>
      <c r="KIY314" s="80"/>
      <c r="KIZ314" s="80"/>
      <c r="KJA314" s="80"/>
      <c r="KJB314" s="80"/>
      <c r="KJC314" s="80"/>
      <c r="KJD314" s="80"/>
      <c r="KJE314" s="80"/>
      <c r="KJF314" s="80"/>
      <c r="KJG314" s="80"/>
      <c r="KJH314" s="80"/>
      <c r="KJI314" s="80"/>
      <c r="KJJ314" s="80"/>
      <c r="KJK314" s="80"/>
      <c r="KJL314" s="80"/>
      <c r="KJM314" s="80"/>
      <c r="KJN314" s="80"/>
      <c r="KJO314" s="80"/>
      <c r="KJP314" s="80"/>
      <c r="KJQ314" s="80"/>
      <c r="KJR314" s="80"/>
      <c r="KJS314" s="80"/>
      <c r="KJT314" s="80"/>
      <c r="KJU314" s="80"/>
      <c r="KJV314" s="80"/>
      <c r="KJW314" s="80"/>
      <c r="KJX314" s="80"/>
      <c r="KJY314" s="80"/>
      <c r="KJZ314" s="80"/>
      <c r="KKA314" s="80"/>
      <c r="KKB314" s="80"/>
      <c r="KKC314" s="80"/>
      <c r="KKD314" s="80"/>
      <c r="KKE314" s="80"/>
      <c r="KKF314" s="80"/>
      <c r="KKG314" s="80"/>
      <c r="KKH314" s="80"/>
      <c r="KKI314" s="80"/>
      <c r="KKJ314" s="80"/>
      <c r="KKK314" s="80"/>
      <c r="KKL314" s="80"/>
      <c r="KKM314" s="80"/>
      <c r="KKN314" s="80"/>
      <c r="KKO314" s="80"/>
      <c r="KKP314" s="80"/>
      <c r="KKQ314" s="80"/>
      <c r="KKR314" s="80"/>
      <c r="KKS314" s="80"/>
      <c r="KKT314" s="80"/>
      <c r="KKU314" s="80"/>
      <c r="KKV314" s="80"/>
      <c r="KKW314" s="80"/>
      <c r="KKX314" s="80"/>
      <c r="KKY314" s="80"/>
      <c r="KKZ314" s="80"/>
      <c r="KLA314" s="80"/>
      <c r="KLB314" s="80"/>
      <c r="KLC314" s="80"/>
      <c r="KLD314" s="80"/>
      <c r="KLE314" s="80"/>
      <c r="KLF314" s="80"/>
      <c r="KLG314" s="80"/>
      <c r="KLH314" s="80"/>
      <c r="KLI314" s="80"/>
      <c r="KLJ314" s="80"/>
      <c r="KLK314" s="80"/>
      <c r="KLL314" s="80"/>
      <c r="KLM314" s="80"/>
      <c r="KLN314" s="80"/>
      <c r="KLO314" s="80"/>
      <c r="KLP314" s="80"/>
      <c r="KLQ314" s="80"/>
      <c r="KLR314" s="80"/>
      <c r="KLS314" s="80"/>
      <c r="KLT314" s="80"/>
      <c r="KLU314" s="80"/>
      <c r="KLV314" s="80"/>
      <c r="KLW314" s="80"/>
      <c r="KLX314" s="80"/>
      <c r="KLY314" s="80"/>
      <c r="KLZ314" s="80"/>
      <c r="KMA314" s="80"/>
      <c r="KMB314" s="80"/>
      <c r="KMC314" s="80"/>
      <c r="KMD314" s="80"/>
      <c r="KME314" s="80"/>
      <c r="KMF314" s="80"/>
      <c r="KMG314" s="80"/>
      <c r="KMH314" s="80"/>
      <c r="KMI314" s="80"/>
      <c r="KMJ314" s="80"/>
      <c r="KMK314" s="80"/>
      <c r="KML314" s="80"/>
      <c r="KMM314" s="80"/>
      <c r="KMN314" s="80"/>
      <c r="KMO314" s="80"/>
      <c r="KMP314" s="80"/>
      <c r="KMQ314" s="80"/>
      <c r="KMR314" s="80"/>
      <c r="KMS314" s="80"/>
      <c r="KMT314" s="80"/>
      <c r="KMU314" s="80"/>
      <c r="KMV314" s="80"/>
      <c r="KMW314" s="80"/>
      <c r="KMX314" s="80"/>
      <c r="KMY314" s="80"/>
      <c r="KMZ314" s="80"/>
      <c r="KNA314" s="80"/>
      <c r="KNB314" s="80"/>
      <c r="KNC314" s="80"/>
      <c r="KND314" s="80"/>
      <c r="KNE314" s="80"/>
      <c r="KNF314" s="80"/>
      <c r="KNG314" s="80"/>
      <c r="KNH314" s="80"/>
      <c r="KNI314" s="80"/>
      <c r="KNJ314" s="80"/>
      <c r="KNK314" s="80"/>
      <c r="KNL314" s="80"/>
      <c r="KNM314" s="80"/>
      <c r="KNN314" s="80"/>
      <c r="KNO314" s="80"/>
      <c r="KNP314" s="80"/>
      <c r="KNQ314" s="80"/>
      <c r="KNR314" s="80"/>
      <c r="KNS314" s="80"/>
      <c r="KNT314" s="80"/>
      <c r="KNU314" s="80"/>
      <c r="KNV314" s="80"/>
      <c r="KNW314" s="80"/>
      <c r="KNX314" s="80"/>
      <c r="KNY314" s="80"/>
      <c r="KNZ314" s="80"/>
      <c r="KOA314" s="80"/>
      <c r="KOB314" s="80"/>
      <c r="KOC314" s="80"/>
      <c r="KOD314" s="80"/>
      <c r="KOE314" s="80"/>
      <c r="KOF314" s="80"/>
      <c r="KOG314" s="80"/>
      <c r="KOH314" s="80"/>
      <c r="KOI314" s="80"/>
      <c r="KOJ314" s="80"/>
      <c r="KOK314" s="80"/>
      <c r="KOL314" s="80"/>
      <c r="KOM314" s="80"/>
      <c r="KON314" s="80"/>
      <c r="KOO314" s="80"/>
      <c r="KOP314" s="80"/>
      <c r="KOQ314" s="80"/>
      <c r="KOR314" s="80"/>
      <c r="KOS314" s="80"/>
      <c r="KOT314" s="80"/>
      <c r="KOU314" s="80"/>
      <c r="KOV314" s="80"/>
      <c r="KOW314" s="80"/>
      <c r="KOX314" s="80"/>
      <c r="KOY314" s="80"/>
      <c r="KOZ314" s="80"/>
      <c r="KPA314" s="80"/>
      <c r="KPB314" s="80"/>
      <c r="KPC314" s="80"/>
      <c r="KPD314" s="80"/>
      <c r="KPE314" s="80"/>
      <c r="KPF314" s="80"/>
      <c r="KPG314" s="80"/>
      <c r="KPH314" s="80"/>
      <c r="KPI314" s="80"/>
      <c r="KPJ314" s="80"/>
      <c r="KPK314" s="80"/>
      <c r="KPL314" s="80"/>
      <c r="KPM314" s="80"/>
      <c r="KPN314" s="80"/>
      <c r="KPO314" s="80"/>
      <c r="KPP314" s="80"/>
      <c r="KPQ314" s="80"/>
      <c r="KPR314" s="80"/>
      <c r="KPS314" s="80"/>
      <c r="KPT314" s="80"/>
      <c r="KPU314" s="80"/>
      <c r="KPV314" s="80"/>
      <c r="KPW314" s="80"/>
      <c r="KPX314" s="80"/>
      <c r="KPY314" s="80"/>
      <c r="KPZ314" s="80"/>
      <c r="KQA314" s="80"/>
      <c r="KQB314" s="80"/>
      <c r="KQC314" s="80"/>
      <c r="KQD314" s="80"/>
      <c r="KQE314" s="80"/>
      <c r="KQF314" s="80"/>
      <c r="KQG314" s="80"/>
      <c r="KQH314" s="80"/>
      <c r="KQI314" s="80"/>
      <c r="KQJ314" s="80"/>
      <c r="KQK314" s="80"/>
      <c r="KQL314" s="80"/>
      <c r="KQM314" s="80"/>
      <c r="KQN314" s="80"/>
      <c r="KQO314" s="80"/>
      <c r="KQP314" s="80"/>
      <c r="KQQ314" s="80"/>
      <c r="KQR314" s="80"/>
      <c r="KQS314" s="80"/>
      <c r="KQT314" s="80"/>
      <c r="KQU314" s="80"/>
      <c r="KQV314" s="80"/>
      <c r="KQW314" s="80"/>
      <c r="KQX314" s="80"/>
      <c r="KQY314" s="80"/>
      <c r="KQZ314" s="80"/>
      <c r="KRA314" s="80"/>
      <c r="KRB314" s="80"/>
      <c r="KRC314" s="80"/>
      <c r="KRD314" s="80"/>
      <c r="KRE314" s="80"/>
      <c r="KRF314" s="80"/>
      <c r="KRG314" s="80"/>
      <c r="KRH314" s="80"/>
      <c r="KRI314" s="80"/>
      <c r="KRJ314" s="80"/>
      <c r="KRK314" s="80"/>
      <c r="KRL314" s="80"/>
      <c r="KRM314" s="80"/>
      <c r="KRN314" s="80"/>
      <c r="KRO314" s="80"/>
      <c r="KRP314" s="80"/>
      <c r="KRQ314" s="80"/>
      <c r="KRR314" s="80"/>
      <c r="KRS314" s="80"/>
      <c r="KRT314" s="80"/>
      <c r="KRU314" s="80"/>
      <c r="KRV314" s="80"/>
      <c r="KRW314" s="80"/>
      <c r="KRX314" s="80"/>
      <c r="KRY314" s="80"/>
      <c r="KRZ314" s="80"/>
      <c r="KSA314" s="80"/>
      <c r="KSB314" s="80"/>
      <c r="KSC314" s="80"/>
      <c r="KSD314" s="80"/>
      <c r="KSE314" s="80"/>
      <c r="KSF314" s="80"/>
      <c r="KSG314" s="80"/>
      <c r="KSH314" s="80"/>
      <c r="KSI314" s="80"/>
      <c r="KSJ314" s="80"/>
      <c r="KSK314" s="80"/>
      <c r="KSL314" s="80"/>
      <c r="KSM314" s="80"/>
      <c r="KSN314" s="80"/>
      <c r="KSO314" s="80"/>
      <c r="KSP314" s="80"/>
      <c r="KSQ314" s="80"/>
      <c r="KSR314" s="80"/>
      <c r="KSS314" s="80"/>
      <c r="KST314" s="80"/>
      <c r="KSU314" s="80"/>
      <c r="KSV314" s="80"/>
      <c r="KSW314" s="80"/>
      <c r="KSX314" s="80"/>
      <c r="KSY314" s="80"/>
      <c r="KSZ314" s="80"/>
      <c r="KTA314" s="80"/>
      <c r="KTB314" s="80"/>
      <c r="KTC314" s="80"/>
      <c r="KTD314" s="80"/>
      <c r="KTE314" s="80"/>
      <c r="KTF314" s="80"/>
      <c r="KTG314" s="80"/>
      <c r="KTH314" s="80"/>
      <c r="KTI314" s="80"/>
      <c r="KTJ314" s="80"/>
      <c r="KTK314" s="80"/>
      <c r="KTL314" s="80"/>
      <c r="KTM314" s="80"/>
      <c r="KTN314" s="80"/>
      <c r="KTO314" s="80"/>
      <c r="KTP314" s="80"/>
      <c r="KTQ314" s="80"/>
      <c r="KTR314" s="80"/>
      <c r="KTS314" s="80"/>
      <c r="KTT314" s="80"/>
      <c r="KTU314" s="80"/>
      <c r="KTV314" s="80"/>
      <c r="KTW314" s="80"/>
      <c r="KTX314" s="80"/>
      <c r="KTY314" s="80"/>
      <c r="KTZ314" s="80"/>
      <c r="KUA314" s="80"/>
      <c r="KUB314" s="80"/>
      <c r="KUC314" s="80"/>
      <c r="KUD314" s="80"/>
      <c r="KUE314" s="80"/>
      <c r="KUF314" s="80"/>
      <c r="KUG314" s="80"/>
      <c r="KUH314" s="80"/>
      <c r="KUI314" s="80"/>
      <c r="KUJ314" s="80"/>
      <c r="KUK314" s="80"/>
      <c r="KUL314" s="80"/>
      <c r="KUM314" s="80"/>
      <c r="KUN314" s="80"/>
      <c r="KUO314" s="80"/>
      <c r="KUP314" s="80"/>
      <c r="KUQ314" s="80"/>
      <c r="KUR314" s="80"/>
      <c r="KUS314" s="80"/>
      <c r="KUT314" s="80"/>
      <c r="KUU314" s="80"/>
      <c r="KUV314" s="80"/>
      <c r="KUW314" s="80"/>
      <c r="KUX314" s="80"/>
      <c r="KUY314" s="80"/>
      <c r="KUZ314" s="80"/>
      <c r="KVA314" s="80"/>
      <c r="KVB314" s="80"/>
      <c r="KVC314" s="80"/>
      <c r="KVD314" s="80"/>
      <c r="KVE314" s="80"/>
      <c r="KVF314" s="80"/>
      <c r="KVG314" s="80"/>
      <c r="KVH314" s="80"/>
      <c r="KVI314" s="80"/>
      <c r="KVJ314" s="80"/>
      <c r="KVK314" s="80"/>
      <c r="KVL314" s="80"/>
      <c r="KVM314" s="80"/>
      <c r="KVN314" s="80"/>
      <c r="KVO314" s="80"/>
      <c r="KVP314" s="80"/>
      <c r="KVQ314" s="80"/>
      <c r="KVR314" s="80"/>
      <c r="KVS314" s="80"/>
      <c r="KVT314" s="80"/>
      <c r="KVU314" s="80"/>
      <c r="KVV314" s="80"/>
      <c r="KVW314" s="80"/>
      <c r="KVX314" s="80"/>
      <c r="KVY314" s="80"/>
      <c r="KVZ314" s="80"/>
      <c r="KWA314" s="80"/>
      <c r="KWB314" s="80"/>
      <c r="KWC314" s="80"/>
      <c r="KWD314" s="80"/>
      <c r="KWE314" s="80"/>
      <c r="KWF314" s="80"/>
      <c r="KWG314" s="80"/>
      <c r="KWH314" s="80"/>
      <c r="KWI314" s="80"/>
      <c r="KWJ314" s="80"/>
      <c r="KWK314" s="80"/>
      <c r="KWL314" s="80"/>
      <c r="KWM314" s="80"/>
      <c r="KWN314" s="80"/>
      <c r="KWO314" s="80"/>
      <c r="KWP314" s="80"/>
      <c r="KWQ314" s="80"/>
      <c r="KWR314" s="80"/>
      <c r="KWS314" s="80"/>
      <c r="KWT314" s="80"/>
      <c r="KWU314" s="80"/>
      <c r="KWV314" s="80"/>
      <c r="KWW314" s="80"/>
      <c r="KWX314" s="80"/>
      <c r="KWY314" s="80"/>
      <c r="KWZ314" s="80"/>
      <c r="KXA314" s="80"/>
      <c r="KXB314" s="80"/>
      <c r="KXC314" s="80"/>
      <c r="KXD314" s="80"/>
      <c r="KXE314" s="80"/>
      <c r="KXF314" s="80"/>
      <c r="KXG314" s="80"/>
      <c r="KXH314" s="80"/>
      <c r="KXI314" s="80"/>
      <c r="KXJ314" s="80"/>
      <c r="KXK314" s="80"/>
      <c r="KXL314" s="80"/>
      <c r="KXM314" s="80"/>
      <c r="KXN314" s="80"/>
      <c r="KXO314" s="80"/>
      <c r="KXP314" s="80"/>
      <c r="KXQ314" s="80"/>
      <c r="KXR314" s="80"/>
      <c r="KXS314" s="80"/>
      <c r="KXT314" s="80"/>
      <c r="KXU314" s="80"/>
      <c r="KXV314" s="80"/>
      <c r="KXW314" s="80"/>
      <c r="KXX314" s="80"/>
      <c r="KXY314" s="80"/>
      <c r="KXZ314" s="80"/>
      <c r="KYA314" s="80"/>
      <c r="KYB314" s="80"/>
      <c r="KYC314" s="80"/>
      <c r="KYD314" s="80"/>
      <c r="KYE314" s="80"/>
      <c r="KYF314" s="80"/>
      <c r="KYG314" s="80"/>
      <c r="KYH314" s="80"/>
      <c r="KYI314" s="80"/>
      <c r="KYJ314" s="80"/>
      <c r="KYK314" s="80"/>
      <c r="KYL314" s="80"/>
      <c r="KYM314" s="80"/>
      <c r="KYN314" s="80"/>
      <c r="KYO314" s="80"/>
      <c r="KYP314" s="80"/>
      <c r="KYQ314" s="80"/>
      <c r="KYR314" s="80"/>
      <c r="KYS314" s="80"/>
      <c r="KYT314" s="80"/>
      <c r="KYU314" s="80"/>
      <c r="KYV314" s="80"/>
      <c r="KYW314" s="80"/>
      <c r="KYX314" s="80"/>
      <c r="KYY314" s="80"/>
      <c r="KYZ314" s="80"/>
      <c r="KZA314" s="80"/>
      <c r="KZB314" s="80"/>
      <c r="KZC314" s="80"/>
      <c r="KZD314" s="80"/>
      <c r="KZE314" s="80"/>
      <c r="KZF314" s="80"/>
      <c r="KZG314" s="80"/>
      <c r="KZH314" s="80"/>
      <c r="KZI314" s="80"/>
      <c r="KZJ314" s="80"/>
      <c r="KZK314" s="80"/>
      <c r="KZL314" s="80"/>
      <c r="KZM314" s="80"/>
      <c r="KZN314" s="80"/>
      <c r="KZO314" s="80"/>
      <c r="KZP314" s="80"/>
      <c r="KZQ314" s="80"/>
      <c r="KZR314" s="80"/>
      <c r="KZS314" s="80"/>
      <c r="KZT314" s="80"/>
      <c r="KZU314" s="80"/>
      <c r="KZV314" s="80"/>
      <c r="KZW314" s="80"/>
      <c r="KZX314" s="80"/>
      <c r="KZY314" s="80"/>
      <c r="KZZ314" s="80"/>
      <c r="LAA314" s="80"/>
      <c r="LAB314" s="80"/>
      <c r="LAC314" s="80"/>
      <c r="LAD314" s="80"/>
      <c r="LAE314" s="80"/>
      <c r="LAF314" s="80"/>
      <c r="LAG314" s="80"/>
      <c r="LAH314" s="80"/>
      <c r="LAI314" s="80"/>
      <c r="LAJ314" s="80"/>
      <c r="LAK314" s="80"/>
      <c r="LAL314" s="80"/>
      <c r="LAM314" s="80"/>
      <c r="LAN314" s="80"/>
      <c r="LAO314" s="80"/>
      <c r="LAP314" s="80"/>
      <c r="LAQ314" s="80"/>
      <c r="LAR314" s="80"/>
      <c r="LAS314" s="80"/>
      <c r="LAT314" s="80"/>
      <c r="LAU314" s="80"/>
      <c r="LAV314" s="80"/>
      <c r="LAW314" s="80"/>
      <c r="LAX314" s="80"/>
      <c r="LAY314" s="80"/>
      <c r="LAZ314" s="80"/>
      <c r="LBA314" s="80"/>
      <c r="LBB314" s="80"/>
      <c r="LBC314" s="80"/>
      <c r="LBD314" s="80"/>
      <c r="LBE314" s="80"/>
      <c r="LBF314" s="80"/>
      <c r="LBG314" s="80"/>
      <c r="LBH314" s="80"/>
      <c r="LBI314" s="80"/>
      <c r="LBJ314" s="80"/>
      <c r="LBK314" s="80"/>
      <c r="LBL314" s="80"/>
      <c r="LBM314" s="80"/>
      <c r="LBN314" s="80"/>
      <c r="LBO314" s="80"/>
      <c r="LBP314" s="80"/>
      <c r="LBQ314" s="80"/>
      <c r="LBR314" s="80"/>
      <c r="LBS314" s="80"/>
      <c r="LBT314" s="80"/>
      <c r="LBU314" s="80"/>
      <c r="LBV314" s="80"/>
      <c r="LBW314" s="80"/>
      <c r="LBX314" s="80"/>
      <c r="LBY314" s="80"/>
      <c r="LBZ314" s="80"/>
      <c r="LCA314" s="80"/>
      <c r="LCB314" s="80"/>
      <c r="LCC314" s="80"/>
      <c r="LCD314" s="80"/>
      <c r="LCE314" s="80"/>
      <c r="LCF314" s="80"/>
      <c r="LCG314" s="80"/>
      <c r="LCH314" s="80"/>
      <c r="LCI314" s="80"/>
      <c r="LCJ314" s="80"/>
      <c r="LCK314" s="80"/>
      <c r="LCL314" s="80"/>
      <c r="LCM314" s="80"/>
      <c r="LCN314" s="80"/>
      <c r="LCO314" s="80"/>
      <c r="LCP314" s="80"/>
      <c r="LCQ314" s="80"/>
      <c r="LCR314" s="80"/>
      <c r="LCS314" s="80"/>
      <c r="LCT314" s="80"/>
      <c r="LCU314" s="80"/>
      <c r="LCV314" s="80"/>
      <c r="LCW314" s="80"/>
      <c r="LCX314" s="80"/>
      <c r="LCY314" s="80"/>
      <c r="LCZ314" s="80"/>
      <c r="LDA314" s="80"/>
      <c r="LDB314" s="80"/>
      <c r="LDC314" s="80"/>
      <c r="LDD314" s="80"/>
      <c r="LDE314" s="80"/>
      <c r="LDF314" s="80"/>
      <c r="LDG314" s="80"/>
      <c r="LDH314" s="80"/>
      <c r="LDI314" s="80"/>
      <c r="LDJ314" s="80"/>
      <c r="LDK314" s="80"/>
      <c r="LDL314" s="80"/>
      <c r="LDM314" s="80"/>
      <c r="LDN314" s="80"/>
      <c r="LDO314" s="80"/>
      <c r="LDP314" s="80"/>
      <c r="LDQ314" s="80"/>
      <c r="LDR314" s="80"/>
      <c r="LDS314" s="80"/>
      <c r="LDT314" s="80"/>
      <c r="LDU314" s="80"/>
      <c r="LDV314" s="80"/>
      <c r="LDW314" s="80"/>
      <c r="LDX314" s="80"/>
      <c r="LDY314" s="80"/>
      <c r="LDZ314" s="80"/>
      <c r="LEA314" s="80"/>
      <c r="LEB314" s="80"/>
      <c r="LEC314" s="80"/>
      <c r="LED314" s="80"/>
      <c r="LEE314" s="80"/>
      <c r="LEF314" s="80"/>
      <c r="LEG314" s="80"/>
      <c r="LEH314" s="80"/>
      <c r="LEI314" s="80"/>
      <c r="LEJ314" s="80"/>
      <c r="LEK314" s="80"/>
      <c r="LEL314" s="80"/>
      <c r="LEM314" s="80"/>
      <c r="LEN314" s="80"/>
      <c r="LEO314" s="80"/>
      <c r="LEP314" s="80"/>
      <c r="LEQ314" s="80"/>
      <c r="LER314" s="80"/>
      <c r="LES314" s="80"/>
      <c r="LET314" s="80"/>
      <c r="LEU314" s="80"/>
      <c r="LEV314" s="80"/>
      <c r="LEW314" s="80"/>
      <c r="LEX314" s="80"/>
      <c r="LEY314" s="80"/>
      <c r="LEZ314" s="80"/>
      <c r="LFA314" s="80"/>
      <c r="LFB314" s="80"/>
      <c r="LFC314" s="80"/>
      <c r="LFD314" s="80"/>
      <c r="LFE314" s="80"/>
      <c r="LFF314" s="80"/>
      <c r="LFG314" s="80"/>
      <c r="LFH314" s="80"/>
      <c r="LFI314" s="80"/>
      <c r="LFJ314" s="80"/>
      <c r="LFK314" s="80"/>
      <c r="LFL314" s="80"/>
      <c r="LFM314" s="80"/>
      <c r="LFN314" s="80"/>
      <c r="LFO314" s="80"/>
      <c r="LFP314" s="80"/>
      <c r="LFQ314" s="80"/>
      <c r="LFR314" s="80"/>
      <c r="LFS314" s="80"/>
      <c r="LFT314" s="80"/>
      <c r="LFU314" s="80"/>
      <c r="LFV314" s="80"/>
      <c r="LFW314" s="80"/>
      <c r="LFX314" s="80"/>
      <c r="LFY314" s="80"/>
      <c r="LFZ314" s="80"/>
      <c r="LGA314" s="80"/>
      <c r="LGB314" s="80"/>
      <c r="LGC314" s="80"/>
      <c r="LGD314" s="80"/>
      <c r="LGE314" s="80"/>
      <c r="LGF314" s="80"/>
      <c r="LGG314" s="80"/>
      <c r="LGH314" s="80"/>
      <c r="LGI314" s="80"/>
      <c r="LGJ314" s="80"/>
      <c r="LGK314" s="80"/>
      <c r="LGL314" s="80"/>
      <c r="LGM314" s="80"/>
      <c r="LGN314" s="80"/>
      <c r="LGO314" s="80"/>
      <c r="LGP314" s="80"/>
      <c r="LGQ314" s="80"/>
      <c r="LGR314" s="80"/>
      <c r="LGS314" s="80"/>
      <c r="LGT314" s="80"/>
      <c r="LGU314" s="80"/>
      <c r="LGV314" s="80"/>
      <c r="LGW314" s="80"/>
      <c r="LGX314" s="80"/>
      <c r="LGY314" s="80"/>
      <c r="LGZ314" s="80"/>
      <c r="LHA314" s="80"/>
      <c r="LHB314" s="80"/>
      <c r="LHC314" s="80"/>
      <c r="LHD314" s="80"/>
      <c r="LHE314" s="80"/>
      <c r="LHF314" s="80"/>
      <c r="LHG314" s="80"/>
      <c r="LHH314" s="80"/>
      <c r="LHI314" s="80"/>
      <c r="LHJ314" s="80"/>
      <c r="LHK314" s="80"/>
      <c r="LHL314" s="80"/>
      <c r="LHM314" s="80"/>
      <c r="LHN314" s="80"/>
      <c r="LHO314" s="80"/>
      <c r="LHP314" s="80"/>
      <c r="LHQ314" s="80"/>
      <c r="LHR314" s="80"/>
      <c r="LHS314" s="80"/>
      <c r="LHT314" s="80"/>
      <c r="LHU314" s="80"/>
      <c r="LHV314" s="80"/>
      <c r="LHW314" s="80"/>
      <c r="LHX314" s="80"/>
      <c r="LHY314" s="80"/>
      <c r="LHZ314" s="80"/>
      <c r="LIA314" s="80"/>
      <c r="LIB314" s="80"/>
      <c r="LIC314" s="80"/>
      <c r="LID314" s="80"/>
      <c r="LIE314" s="80"/>
      <c r="LIF314" s="80"/>
      <c r="LIG314" s="80"/>
      <c r="LIH314" s="80"/>
      <c r="LII314" s="80"/>
      <c r="LIJ314" s="80"/>
      <c r="LIK314" s="80"/>
      <c r="LIL314" s="80"/>
      <c r="LIM314" s="80"/>
      <c r="LIN314" s="80"/>
      <c r="LIO314" s="80"/>
      <c r="LIP314" s="80"/>
      <c r="LIQ314" s="80"/>
      <c r="LIR314" s="80"/>
      <c r="LIS314" s="80"/>
      <c r="LIT314" s="80"/>
      <c r="LIU314" s="80"/>
      <c r="LIV314" s="80"/>
      <c r="LIW314" s="80"/>
      <c r="LIX314" s="80"/>
      <c r="LIY314" s="80"/>
      <c r="LIZ314" s="80"/>
      <c r="LJA314" s="80"/>
      <c r="LJB314" s="80"/>
      <c r="LJC314" s="80"/>
      <c r="LJD314" s="80"/>
      <c r="LJE314" s="80"/>
      <c r="LJF314" s="80"/>
      <c r="LJG314" s="80"/>
      <c r="LJH314" s="80"/>
      <c r="LJI314" s="80"/>
      <c r="LJJ314" s="80"/>
      <c r="LJK314" s="80"/>
      <c r="LJL314" s="80"/>
      <c r="LJM314" s="80"/>
      <c r="LJN314" s="80"/>
      <c r="LJO314" s="80"/>
      <c r="LJP314" s="80"/>
      <c r="LJQ314" s="80"/>
      <c r="LJR314" s="80"/>
      <c r="LJS314" s="80"/>
      <c r="LJT314" s="80"/>
      <c r="LJU314" s="80"/>
      <c r="LJV314" s="80"/>
      <c r="LJW314" s="80"/>
      <c r="LJX314" s="80"/>
      <c r="LJY314" s="80"/>
      <c r="LJZ314" s="80"/>
      <c r="LKA314" s="80"/>
      <c r="LKB314" s="80"/>
      <c r="LKC314" s="80"/>
      <c r="LKD314" s="80"/>
      <c r="LKE314" s="80"/>
      <c r="LKF314" s="80"/>
      <c r="LKG314" s="80"/>
      <c r="LKH314" s="80"/>
      <c r="LKI314" s="80"/>
      <c r="LKJ314" s="80"/>
      <c r="LKK314" s="80"/>
      <c r="LKL314" s="80"/>
      <c r="LKM314" s="80"/>
      <c r="LKN314" s="80"/>
      <c r="LKO314" s="80"/>
      <c r="LKP314" s="80"/>
      <c r="LKQ314" s="80"/>
      <c r="LKR314" s="80"/>
      <c r="LKS314" s="80"/>
      <c r="LKT314" s="80"/>
      <c r="LKU314" s="80"/>
      <c r="LKV314" s="80"/>
      <c r="LKW314" s="80"/>
      <c r="LKX314" s="80"/>
      <c r="LKY314" s="80"/>
      <c r="LKZ314" s="80"/>
      <c r="LLA314" s="80"/>
      <c r="LLB314" s="80"/>
      <c r="LLC314" s="80"/>
      <c r="LLD314" s="80"/>
      <c r="LLE314" s="80"/>
      <c r="LLF314" s="80"/>
      <c r="LLG314" s="80"/>
      <c r="LLH314" s="80"/>
      <c r="LLI314" s="80"/>
      <c r="LLJ314" s="80"/>
      <c r="LLK314" s="80"/>
      <c r="LLL314" s="80"/>
      <c r="LLM314" s="80"/>
      <c r="LLN314" s="80"/>
      <c r="LLO314" s="80"/>
      <c r="LLP314" s="80"/>
      <c r="LLQ314" s="80"/>
      <c r="LLR314" s="80"/>
      <c r="LLS314" s="80"/>
      <c r="LLT314" s="80"/>
      <c r="LLU314" s="80"/>
      <c r="LLV314" s="80"/>
      <c r="LLW314" s="80"/>
      <c r="LLX314" s="80"/>
      <c r="LLY314" s="80"/>
      <c r="LLZ314" s="80"/>
      <c r="LMA314" s="80"/>
      <c r="LMB314" s="80"/>
      <c r="LMC314" s="80"/>
      <c r="LMD314" s="80"/>
      <c r="LME314" s="80"/>
      <c r="LMF314" s="80"/>
      <c r="LMG314" s="80"/>
      <c r="LMH314" s="80"/>
      <c r="LMI314" s="80"/>
      <c r="LMJ314" s="80"/>
      <c r="LMK314" s="80"/>
      <c r="LML314" s="80"/>
      <c r="LMM314" s="80"/>
      <c r="LMN314" s="80"/>
      <c r="LMO314" s="80"/>
      <c r="LMP314" s="80"/>
      <c r="LMQ314" s="80"/>
      <c r="LMR314" s="80"/>
      <c r="LMS314" s="80"/>
      <c r="LMT314" s="80"/>
      <c r="LMU314" s="80"/>
      <c r="LMV314" s="80"/>
      <c r="LMW314" s="80"/>
      <c r="LMX314" s="80"/>
      <c r="LMY314" s="80"/>
      <c r="LMZ314" s="80"/>
      <c r="LNA314" s="80"/>
      <c r="LNB314" s="80"/>
      <c r="LNC314" s="80"/>
      <c r="LND314" s="80"/>
      <c r="LNE314" s="80"/>
      <c r="LNF314" s="80"/>
      <c r="LNG314" s="80"/>
      <c r="LNH314" s="80"/>
      <c r="LNI314" s="80"/>
      <c r="LNJ314" s="80"/>
      <c r="LNK314" s="80"/>
      <c r="LNL314" s="80"/>
      <c r="LNM314" s="80"/>
      <c r="LNN314" s="80"/>
      <c r="LNO314" s="80"/>
      <c r="LNP314" s="80"/>
      <c r="LNQ314" s="80"/>
      <c r="LNR314" s="80"/>
      <c r="LNS314" s="80"/>
      <c r="LNT314" s="80"/>
      <c r="LNU314" s="80"/>
      <c r="LNV314" s="80"/>
      <c r="LNW314" s="80"/>
      <c r="LNX314" s="80"/>
      <c r="LNY314" s="80"/>
      <c r="LNZ314" s="80"/>
      <c r="LOA314" s="80"/>
      <c r="LOB314" s="80"/>
      <c r="LOC314" s="80"/>
      <c r="LOD314" s="80"/>
      <c r="LOE314" s="80"/>
      <c r="LOF314" s="80"/>
      <c r="LOG314" s="80"/>
      <c r="LOH314" s="80"/>
      <c r="LOI314" s="80"/>
      <c r="LOJ314" s="80"/>
      <c r="LOK314" s="80"/>
      <c r="LOL314" s="80"/>
      <c r="LOM314" s="80"/>
      <c r="LON314" s="80"/>
      <c r="LOO314" s="80"/>
      <c r="LOP314" s="80"/>
      <c r="LOQ314" s="80"/>
      <c r="LOR314" s="80"/>
      <c r="LOS314" s="80"/>
      <c r="LOT314" s="80"/>
      <c r="LOU314" s="80"/>
      <c r="LOV314" s="80"/>
      <c r="LOW314" s="80"/>
      <c r="LOX314" s="80"/>
      <c r="LOY314" s="80"/>
      <c r="LOZ314" s="80"/>
      <c r="LPA314" s="80"/>
      <c r="LPB314" s="80"/>
      <c r="LPC314" s="80"/>
      <c r="LPD314" s="80"/>
      <c r="LPE314" s="80"/>
      <c r="LPF314" s="80"/>
      <c r="LPG314" s="80"/>
      <c r="LPH314" s="80"/>
      <c r="LPI314" s="80"/>
      <c r="LPJ314" s="80"/>
      <c r="LPK314" s="80"/>
      <c r="LPL314" s="80"/>
      <c r="LPM314" s="80"/>
      <c r="LPN314" s="80"/>
      <c r="LPO314" s="80"/>
      <c r="LPP314" s="80"/>
      <c r="LPQ314" s="80"/>
      <c r="LPR314" s="80"/>
      <c r="LPS314" s="80"/>
      <c r="LPT314" s="80"/>
      <c r="LPU314" s="80"/>
      <c r="LPV314" s="80"/>
      <c r="LPW314" s="80"/>
      <c r="LPX314" s="80"/>
      <c r="LPY314" s="80"/>
      <c r="LPZ314" s="80"/>
      <c r="LQA314" s="80"/>
      <c r="LQB314" s="80"/>
      <c r="LQC314" s="80"/>
      <c r="LQD314" s="80"/>
      <c r="LQE314" s="80"/>
      <c r="LQF314" s="80"/>
      <c r="LQG314" s="80"/>
      <c r="LQH314" s="80"/>
      <c r="LQI314" s="80"/>
      <c r="LQJ314" s="80"/>
      <c r="LQK314" s="80"/>
      <c r="LQL314" s="80"/>
      <c r="LQM314" s="80"/>
      <c r="LQN314" s="80"/>
      <c r="LQO314" s="80"/>
      <c r="LQP314" s="80"/>
      <c r="LQQ314" s="80"/>
      <c r="LQR314" s="80"/>
      <c r="LQS314" s="80"/>
      <c r="LQT314" s="80"/>
      <c r="LQU314" s="80"/>
      <c r="LQV314" s="80"/>
      <c r="LQW314" s="80"/>
      <c r="LQX314" s="80"/>
      <c r="LQY314" s="80"/>
      <c r="LQZ314" s="80"/>
      <c r="LRA314" s="80"/>
      <c r="LRB314" s="80"/>
      <c r="LRC314" s="80"/>
      <c r="LRD314" s="80"/>
      <c r="LRE314" s="80"/>
      <c r="LRF314" s="80"/>
      <c r="LRG314" s="80"/>
      <c r="LRH314" s="80"/>
      <c r="LRI314" s="80"/>
      <c r="LRJ314" s="80"/>
      <c r="LRK314" s="80"/>
      <c r="LRL314" s="80"/>
      <c r="LRM314" s="80"/>
      <c r="LRN314" s="80"/>
      <c r="LRO314" s="80"/>
      <c r="LRP314" s="80"/>
      <c r="LRQ314" s="80"/>
      <c r="LRR314" s="80"/>
      <c r="LRS314" s="80"/>
      <c r="LRT314" s="80"/>
      <c r="LRU314" s="80"/>
      <c r="LRV314" s="80"/>
      <c r="LRW314" s="80"/>
      <c r="LRX314" s="80"/>
      <c r="LRY314" s="80"/>
      <c r="LRZ314" s="80"/>
      <c r="LSA314" s="80"/>
      <c r="LSB314" s="80"/>
      <c r="LSC314" s="80"/>
      <c r="LSD314" s="80"/>
      <c r="LSE314" s="80"/>
      <c r="LSF314" s="80"/>
      <c r="LSG314" s="80"/>
      <c r="LSH314" s="80"/>
      <c r="LSI314" s="80"/>
      <c r="LSJ314" s="80"/>
      <c r="LSK314" s="80"/>
      <c r="LSL314" s="80"/>
      <c r="LSM314" s="80"/>
      <c r="LSN314" s="80"/>
      <c r="LSO314" s="80"/>
      <c r="LSP314" s="80"/>
      <c r="LSQ314" s="80"/>
      <c r="LSR314" s="80"/>
      <c r="LSS314" s="80"/>
      <c r="LST314" s="80"/>
      <c r="LSU314" s="80"/>
      <c r="LSV314" s="80"/>
      <c r="LSW314" s="80"/>
      <c r="LSX314" s="80"/>
      <c r="LSY314" s="80"/>
      <c r="LSZ314" s="80"/>
      <c r="LTA314" s="80"/>
      <c r="LTB314" s="80"/>
      <c r="LTC314" s="80"/>
      <c r="LTD314" s="80"/>
      <c r="LTE314" s="80"/>
      <c r="LTF314" s="80"/>
      <c r="LTG314" s="80"/>
      <c r="LTH314" s="80"/>
      <c r="LTI314" s="80"/>
      <c r="LTJ314" s="80"/>
      <c r="LTK314" s="80"/>
      <c r="LTL314" s="80"/>
      <c r="LTM314" s="80"/>
      <c r="LTN314" s="80"/>
      <c r="LTO314" s="80"/>
      <c r="LTP314" s="80"/>
      <c r="LTQ314" s="80"/>
      <c r="LTR314" s="80"/>
      <c r="LTS314" s="80"/>
      <c r="LTT314" s="80"/>
      <c r="LTU314" s="80"/>
      <c r="LTV314" s="80"/>
      <c r="LTW314" s="80"/>
      <c r="LTX314" s="80"/>
      <c r="LTY314" s="80"/>
      <c r="LTZ314" s="80"/>
      <c r="LUA314" s="80"/>
      <c r="LUB314" s="80"/>
      <c r="LUC314" s="80"/>
      <c r="LUD314" s="80"/>
      <c r="LUE314" s="80"/>
      <c r="LUF314" s="80"/>
      <c r="LUG314" s="80"/>
      <c r="LUH314" s="80"/>
      <c r="LUI314" s="80"/>
      <c r="LUJ314" s="80"/>
      <c r="LUK314" s="80"/>
      <c r="LUL314" s="80"/>
      <c r="LUM314" s="80"/>
      <c r="LUN314" s="80"/>
      <c r="LUO314" s="80"/>
      <c r="LUP314" s="80"/>
      <c r="LUQ314" s="80"/>
      <c r="LUR314" s="80"/>
      <c r="LUS314" s="80"/>
      <c r="LUT314" s="80"/>
      <c r="LUU314" s="80"/>
      <c r="LUV314" s="80"/>
      <c r="LUW314" s="80"/>
      <c r="LUX314" s="80"/>
      <c r="LUY314" s="80"/>
      <c r="LUZ314" s="80"/>
      <c r="LVA314" s="80"/>
      <c r="LVB314" s="80"/>
      <c r="LVC314" s="80"/>
      <c r="LVD314" s="80"/>
      <c r="LVE314" s="80"/>
      <c r="LVF314" s="80"/>
      <c r="LVG314" s="80"/>
      <c r="LVH314" s="80"/>
      <c r="LVI314" s="80"/>
      <c r="LVJ314" s="80"/>
      <c r="LVK314" s="80"/>
      <c r="LVL314" s="80"/>
      <c r="LVM314" s="80"/>
      <c r="LVN314" s="80"/>
      <c r="LVO314" s="80"/>
      <c r="LVP314" s="80"/>
      <c r="LVQ314" s="80"/>
      <c r="LVR314" s="80"/>
      <c r="LVS314" s="80"/>
      <c r="LVT314" s="80"/>
      <c r="LVU314" s="80"/>
      <c r="LVV314" s="80"/>
      <c r="LVW314" s="80"/>
      <c r="LVX314" s="80"/>
      <c r="LVY314" s="80"/>
      <c r="LVZ314" s="80"/>
      <c r="LWA314" s="80"/>
      <c r="LWB314" s="80"/>
      <c r="LWC314" s="80"/>
      <c r="LWD314" s="80"/>
      <c r="LWE314" s="80"/>
      <c r="LWF314" s="80"/>
      <c r="LWG314" s="80"/>
      <c r="LWH314" s="80"/>
      <c r="LWI314" s="80"/>
      <c r="LWJ314" s="80"/>
      <c r="LWK314" s="80"/>
      <c r="LWL314" s="80"/>
      <c r="LWM314" s="80"/>
      <c r="LWN314" s="80"/>
      <c r="LWO314" s="80"/>
      <c r="LWP314" s="80"/>
      <c r="LWQ314" s="80"/>
      <c r="LWR314" s="80"/>
      <c r="LWS314" s="80"/>
      <c r="LWT314" s="80"/>
      <c r="LWU314" s="80"/>
      <c r="LWV314" s="80"/>
      <c r="LWW314" s="80"/>
      <c r="LWX314" s="80"/>
      <c r="LWY314" s="80"/>
      <c r="LWZ314" s="80"/>
      <c r="LXA314" s="80"/>
      <c r="LXB314" s="80"/>
      <c r="LXC314" s="80"/>
      <c r="LXD314" s="80"/>
      <c r="LXE314" s="80"/>
      <c r="LXF314" s="80"/>
      <c r="LXG314" s="80"/>
      <c r="LXH314" s="80"/>
      <c r="LXI314" s="80"/>
      <c r="LXJ314" s="80"/>
      <c r="LXK314" s="80"/>
      <c r="LXL314" s="80"/>
      <c r="LXM314" s="80"/>
      <c r="LXN314" s="80"/>
      <c r="LXO314" s="80"/>
      <c r="LXP314" s="80"/>
      <c r="LXQ314" s="80"/>
      <c r="LXR314" s="80"/>
      <c r="LXS314" s="80"/>
      <c r="LXT314" s="80"/>
      <c r="LXU314" s="80"/>
      <c r="LXV314" s="80"/>
      <c r="LXW314" s="80"/>
      <c r="LXX314" s="80"/>
      <c r="LXY314" s="80"/>
      <c r="LXZ314" s="80"/>
      <c r="LYA314" s="80"/>
      <c r="LYB314" s="80"/>
      <c r="LYC314" s="80"/>
      <c r="LYD314" s="80"/>
      <c r="LYE314" s="80"/>
      <c r="LYF314" s="80"/>
      <c r="LYG314" s="80"/>
      <c r="LYH314" s="80"/>
      <c r="LYI314" s="80"/>
      <c r="LYJ314" s="80"/>
      <c r="LYK314" s="80"/>
      <c r="LYL314" s="80"/>
      <c r="LYM314" s="80"/>
      <c r="LYN314" s="80"/>
      <c r="LYO314" s="80"/>
      <c r="LYP314" s="80"/>
      <c r="LYQ314" s="80"/>
      <c r="LYR314" s="80"/>
      <c r="LYS314" s="80"/>
      <c r="LYT314" s="80"/>
      <c r="LYU314" s="80"/>
      <c r="LYV314" s="80"/>
      <c r="LYW314" s="80"/>
      <c r="LYX314" s="80"/>
      <c r="LYY314" s="80"/>
      <c r="LYZ314" s="80"/>
      <c r="LZA314" s="80"/>
      <c r="LZB314" s="80"/>
      <c r="LZC314" s="80"/>
      <c r="LZD314" s="80"/>
      <c r="LZE314" s="80"/>
      <c r="LZF314" s="80"/>
      <c r="LZG314" s="80"/>
      <c r="LZH314" s="80"/>
      <c r="LZI314" s="80"/>
      <c r="LZJ314" s="80"/>
      <c r="LZK314" s="80"/>
      <c r="LZL314" s="80"/>
      <c r="LZM314" s="80"/>
      <c r="LZN314" s="80"/>
      <c r="LZO314" s="80"/>
      <c r="LZP314" s="80"/>
      <c r="LZQ314" s="80"/>
      <c r="LZR314" s="80"/>
      <c r="LZS314" s="80"/>
      <c r="LZT314" s="80"/>
      <c r="LZU314" s="80"/>
      <c r="LZV314" s="80"/>
      <c r="LZW314" s="80"/>
      <c r="LZX314" s="80"/>
      <c r="LZY314" s="80"/>
      <c r="LZZ314" s="80"/>
      <c r="MAA314" s="80"/>
      <c r="MAB314" s="80"/>
      <c r="MAC314" s="80"/>
      <c r="MAD314" s="80"/>
      <c r="MAE314" s="80"/>
      <c r="MAF314" s="80"/>
      <c r="MAG314" s="80"/>
      <c r="MAH314" s="80"/>
      <c r="MAI314" s="80"/>
      <c r="MAJ314" s="80"/>
      <c r="MAK314" s="80"/>
      <c r="MAL314" s="80"/>
      <c r="MAM314" s="80"/>
      <c r="MAN314" s="80"/>
      <c r="MAO314" s="80"/>
      <c r="MAP314" s="80"/>
      <c r="MAQ314" s="80"/>
      <c r="MAR314" s="80"/>
      <c r="MAS314" s="80"/>
      <c r="MAT314" s="80"/>
      <c r="MAU314" s="80"/>
      <c r="MAV314" s="80"/>
      <c r="MAW314" s="80"/>
      <c r="MAX314" s="80"/>
      <c r="MAY314" s="80"/>
      <c r="MAZ314" s="80"/>
      <c r="MBA314" s="80"/>
      <c r="MBB314" s="80"/>
      <c r="MBC314" s="80"/>
      <c r="MBD314" s="80"/>
      <c r="MBE314" s="80"/>
      <c r="MBF314" s="80"/>
      <c r="MBG314" s="80"/>
      <c r="MBH314" s="80"/>
      <c r="MBI314" s="80"/>
      <c r="MBJ314" s="80"/>
      <c r="MBK314" s="80"/>
      <c r="MBL314" s="80"/>
      <c r="MBM314" s="80"/>
      <c r="MBN314" s="80"/>
      <c r="MBO314" s="80"/>
      <c r="MBP314" s="80"/>
      <c r="MBQ314" s="80"/>
      <c r="MBR314" s="80"/>
      <c r="MBS314" s="80"/>
      <c r="MBT314" s="80"/>
      <c r="MBU314" s="80"/>
      <c r="MBV314" s="80"/>
      <c r="MBW314" s="80"/>
      <c r="MBX314" s="80"/>
      <c r="MBY314" s="80"/>
      <c r="MBZ314" s="80"/>
      <c r="MCA314" s="80"/>
      <c r="MCB314" s="80"/>
      <c r="MCC314" s="80"/>
      <c r="MCD314" s="80"/>
      <c r="MCE314" s="80"/>
      <c r="MCF314" s="80"/>
      <c r="MCG314" s="80"/>
      <c r="MCH314" s="80"/>
      <c r="MCI314" s="80"/>
      <c r="MCJ314" s="80"/>
      <c r="MCK314" s="80"/>
      <c r="MCL314" s="80"/>
      <c r="MCM314" s="80"/>
      <c r="MCN314" s="80"/>
      <c r="MCO314" s="80"/>
      <c r="MCP314" s="80"/>
      <c r="MCQ314" s="80"/>
      <c r="MCR314" s="80"/>
      <c r="MCS314" s="80"/>
      <c r="MCT314" s="80"/>
      <c r="MCU314" s="80"/>
      <c r="MCV314" s="80"/>
      <c r="MCW314" s="80"/>
      <c r="MCX314" s="80"/>
      <c r="MCY314" s="80"/>
      <c r="MCZ314" s="80"/>
      <c r="MDA314" s="80"/>
      <c r="MDB314" s="80"/>
      <c r="MDC314" s="80"/>
      <c r="MDD314" s="80"/>
      <c r="MDE314" s="80"/>
      <c r="MDF314" s="80"/>
      <c r="MDG314" s="80"/>
      <c r="MDH314" s="80"/>
      <c r="MDI314" s="80"/>
      <c r="MDJ314" s="80"/>
      <c r="MDK314" s="80"/>
      <c r="MDL314" s="80"/>
      <c r="MDM314" s="80"/>
      <c r="MDN314" s="80"/>
      <c r="MDO314" s="80"/>
      <c r="MDP314" s="80"/>
      <c r="MDQ314" s="80"/>
      <c r="MDR314" s="80"/>
      <c r="MDS314" s="80"/>
      <c r="MDT314" s="80"/>
      <c r="MDU314" s="80"/>
      <c r="MDV314" s="80"/>
      <c r="MDW314" s="80"/>
      <c r="MDX314" s="80"/>
      <c r="MDY314" s="80"/>
      <c r="MDZ314" s="80"/>
      <c r="MEA314" s="80"/>
      <c r="MEB314" s="80"/>
      <c r="MEC314" s="80"/>
      <c r="MED314" s="80"/>
      <c r="MEE314" s="80"/>
      <c r="MEF314" s="80"/>
      <c r="MEG314" s="80"/>
      <c r="MEH314" s="80"/>
      <c r="MEI314" s="80"/>
      <c r="MEJ314" s="80"/>
      <c r="MEK314" s="80"/>
      <c r="MEL314" s="80"/>
      <c r="MEM314" s="80"/>
      <c r="MEN314" s="80"/>
      <c r="MEO314" s="80"/>
      <c r="MEP314" s="80"/>
      <c r="MEQ314" s="80"/>
      <c r="MER314" s="80"/>
      <c r="MES314" s="80"/>
      <c r="MET314" s="80"/>
      <c r="MEU314" s="80"/>
      <c r="MEV314" s="80"/>
      <c r="MEW314" s="80"/>
      <c r="MEX314" s="80"/>
      <c r="MEY314" s="80"/>
      <c r="MEZ314" s="80"/>
      <c r="MFA314" s="80"/>
      <c r="MFB314" s="80"/>
      <c r="MFC314" s="80"/>
      <c r="MFD314" s="80"/>
      <c r="MFE314" s="80"/>
      <c r="MFF314" s="80"/>
      <c r="MFG314" s="80"/>
      <c r="MFH314" s="80"/>
      <c r="MFI314" s="80"/>
      <c r="MFJ314" s="80"/>
      <c r="MFK314" s="80"/>
      <c r="MFL314" s="80"/>
      <c r="MFM314" s="80"/>
      <c r="MFN314" s="80"/>
      <c r="MFO314" s="80"/>
      <c r="MFP314" s="80"/>
      <c r="MFQ314" s="80"/>
      <c r="MFR314" s="80"/>
      <c r="MFS314" s="80"/>
      <c r="MFT314" s="80"/>
      <c r="MFU314" s="80"/>
      <c r="MFV314" s="80"/>
      <c r="MFW314" s="80"/>
      <c r="MFX314" s="80"/>
      <c r="MFY314" s="80"/>
      <c r="MFZ314" s="80"/>
      <c r="MGA314" s="80"/>
      <c r="MGB314" s="80"/>
      <c r="MGC314" s="80"/>
      <c r="MGD314" s="80"/>
      <c r="MGE314" s="80"/>
      <c r="MGF314" s="80"/>
      <c r="MGG314" s="80"/>
      <c r="MGH314" s="80"/>
      <c r="MGI314" s="80"/>
      <c r="MGJ314" s="80"/>
      <c r="MGK314" s="80"/>
      <c r="MGL314" s="80"/>
      <c r="MGM314" s="80"/>
      <c r="MGN314" s="80"/>
      <c r="MGO314" s="80"/>
      <c r="MGP314" s="80"/>
      <c r="MGQ314" s="80"/>
      <c r="MGR314" s="80"/>
      <c r="MGS314" s="80"/>
      <c r="MGT314" s="80"/>
      <c r="MGU314" s="80"/>
      <c r="MGV314" s="80"/>
      <c r="MGW314" s="80"/>
      <c r="MGX314" s="80"/>
      <c r="MGY314" s="80"/>
      <c r="MGZ314" s="80"/>
      <c r="MHA314" s="80"/>
      <c r="MHB314" s="80"/>
      <c r="MHC314" s="80"/>
      <c r="MHD314" s="80"/>
      <c r="MHE314" s="80"/>
      <c r="MHF314" s="80"/>
      <c r="MHG314" s="80"/>
      <c r="MHH314" s="80"/>
      <c r="MHI314" s="80"/>
      <c r="MHJ314" s="80"/>
      <c r="MHK314" s="80"/>
      <c r="MHL314" s="80"/>
      <c r="MHM314" s="80"/>
      <c r="MHN314" s="80"/>
      <c r="MHO314" s="80"/>
      <c r="MHP314" s="80"/>
      <c r="MHQ314" s="80"/>
      <c r="MHR314" s="80"/>
      <c r="MHS314" s="80"/>
      <c r="MHT314" s="80"/>
      <c r="MHU314" s="80"/>
      <c r="MHV314" s="80"/>
      <c r="MHW314" s="80"/>
      <c r="MHX314" s="80"/>
      <c r="MHY314" s="80"/>
      <c r="MHZ314" s="80"/>
      <c r="MIA314" s="80"/>
      <c r="MIB314" s="80"/>
      <c r="MIC314" s="80"/>
      <c r="MID314" s="80"/>
      <c r="MIE314" s="80"/>
      <c r="MIF314" s="80"/>
      <c r="MIG314" s="80"/>
      <c r="MIH314" s="80"/>
      <c r="MII314" s="80"/>
      <c r="MIJ314" s="80"/>
      <c r="MIK314" s="80"/>
      <c r="MIL314" s="80"/>
      <c r="MIM314" s="80"/>
      <c r="MIN314" s="80"/>
      <c r="MIO314" s="80"/>
      <c r="MIP314" s="80"/>
      <c r="MIQ314" s="80"/>
      <c r="MIR314" s="80"/>
      <c r="MIS314" s="80"/>
      <c r="MIT314" s="80"/>
      <c r="MIU314" s="80"/>
      <c r="MIV314" s="80"/>
      <c r="MIW314" s="80"/>
      <c r="MIX314" s="80"/>
      <c r="MIY314" s="80"/>
      <c r="MIZ314" s="80"/>
      <c r="MJA314" s="80"/>
      <c r="MJB314" s="80"/>
      <c r="MJC314" s="80"/>
      <c r="MJD314" s="80"/>
      <c r="MJE314" s="80"/>
      <c r="MJF314" s="80"/>
      <c r="MJG314" s="80"/>
      <c r="MJH314" s="80"/>
      <c r="MJI314" s="80"/>
      <c r="MJJ314" s="80"/>
      <c r="MJK314" s="80"/>
      <c r="MJL314" s="80"/>
      <c r="MJM314" s="80"/>
      <c r="MJN314" s="80"/>
      <c r="MJO314" s="80"/>
      <c r="MJP314" s="80"/>
      <c r="MJQ314" s="80"/>
      <c r="MJR314" s="80"/>
      <c r="MJS314" s="80"/>
      <c r="MJT314" s="80"/>
      <c r="MJU314" s="80"/>
      <c r="MJV314" s="80"/>
      <c r="MJW314" s="80"/>
      <c r="MJX314" s="80"/>
      <c r="MJY314" s="80"/>
      <c r="MJZ314" s="80"/>
      <c r="MKA314" s="80"/>
      <c r="MKB314" s="80"/>
      <c r="MKC314" s="80"/>
      <c r="MKD314" s="80"/>
      <c r="MKE314" s="80"/>
      <c r="MKF314" s="80"/>
      <c r="MKG314" s="80"/>
      <c r="MKH314" s="80"/>
      <c r="MKI314" s="80"/>
      <c r="MKJ314" s="80"/>
      <c r="MKK314" s="80"/>
      <c r="MKL314" s="80"/>
      <c r="MKM314" s="80"/>
      <c r="MKN314" s="80"/>
      <c r="MKO314" s="80"/>
      <c r="MKP314" s="80"/>
      <c r="MKQ314" s="80"/>
      <c r="MKR314" s="80"/>
      <c r="MKS314" s="80"/>
      <c r="MKT314" s="80"/>
      <c r="MKU314" s="80"/>
      <c r="MKV314" s="80"/>
      <c r="MKW314" s="80"/>
      <c r="MKX314" s="80"/>
      <c r="MKY314" s="80"/>
      <c r="MKZ314" s="80"/>
      <c r="MLA314" s="80"/>
      <c r="MLB314" s="80"/>
      <c r="MLC314" s="80"/>
      <c r="MLD314" s="80"/>
      <c r="MLE314" s="80"/>
      <c r="MLF314" s="80"/>
      <c r="MLG314" s="80"/>
      <c r="MLH314" s="80"/>
      <c r="MLI314" s="80"/>
      <c r="MLJ314" s="80"/>
      <c r="MLK314" s="80"/>
      <c r="MLL314" s="80"/>
      <c r="MLM314" s="80"/>
      <c r="MLN314" s="80"/>
      <c r="MLO314" s="80"/>
      <c r="MLP314" s="80"/>
      <c r="MLQ314" s="80"/>
      <c r="MLR314" s="80"/>
      <c r="MLS314" s="80"/>
      <c r="MLT314" s="80"/>
      <c r="MLU314" s="80"/>
      <c r="MLV314" s="80"/>
      <c r="MLW314" s="80"/>
      <c r="MLX314" s="80"/>
      <c r="MLY314" s="80"/>
      <c r="MLZ314" s="80"/>
      <c r="MMA314" s="80"/>
      <c r="MMB314" s="80"/>
      <c r="MMC314" s="80"/>
      <c r="MMD314" s="80"/>
      <c r="MME314" s="80"/>
      <c r="MMF314" s="80"/>
      <c r="MMG314" s="80"/>
      <c r="MMH314" s="80"/>
      <c r="MMI314" s="80"/>
      <c r="MMJ314" s="80"/>
      <c r="MMK314" s="80"/>
      <c r="MML314" s="80"/>
      <c r="MMM314" s="80"/>
      <c r="MMN314" s="80"/>
      <c r="MMO314" s="80"/>
      <c r="MMP314" s="80"/>
      <c r="MMQ314" s="80"/>
      <c r="MMR314" s="80"/>
      <c r="MMS314" s="80"/>
      <c r="MMT314" s="80"/>
      <c r="MMU314" s="80"/>
      <c r="MMV314" s="80"/>
      <c r="MMW314" s="80"/>
      <c r="MMX314" s="80"/>
      <c r="MMY314" s="80"/>
      <c r="MMZ314" s="80"/>
      <c r="MNA314" s="80"/>
      <c r="MNB314" s="80"/>
      <c r="MNC314" s="80"/>
      <c r="MND314" s="80"/>
      <c r="MNE314" s="80"/>
      <c r="MNF314" s="80"/>
      <c r="MNG314" s="80"/>
      <c r="MNH314" s="80"/>
      <c r="MNI314" s="80"/>
      <c r="MNJ314" s="80"/>
      <c r="MNK314" s="80"/>
      <c r="MNL314" s="80"/>
      <c r="MNM314" s="80"/>
      <c r="MNN314" s="80"/>
      <c r="MNO314" s="80"/>
      <c r="MNP314" s="80"/>
      <c r="MNQ314" s="80"/>
      <c r="MNR314" s="80"/>
      <c r="MNS314" s="80"/>
      <c r="MNT314" s="80"/>
      <c r="MNU314" s="80"/>
      <c r="MNV314" s="80"/>
      <c r="MNW314" s="80"/>
      <c r="MNX314" s="80"/>
      <c r="MNY314" s="80"/>
      <c r="MNZ314" s="80"/>
      <c r="MOA314" s="80"/>
      <c r="MOB314" s="80"/>
      <c r="MOC314" s="80"/>
      <c r="MOD314" s="80"/>
      <c r="MOE314" s="80"/>
      <c r="MOF314" s="80"/>
      <c r="MOG314" s="80"/>
      <c r="MOH314" s="80"/>
      <c r="MOI314" s="80"/>
      <c r="MOJ314" s="80"/>
      <c r="MOK314" s="80"/>
      <c r="MOL314" s="80"/>
      <c r="MOM314" s="80"/>
      <c r="MON314" s="80"/>
      <c r="MOO314" s="80"/>
      <c r="MOP314" s="80"/>
      <c r="MOQ314" s="80"/>
      <c r="MOR314" s="80"/>
      <c r="MOS314" s="80"/>
      <c r="MOT314" s="80"/>
      <c r="MOU314" s="80"/>
      <c r="MOV314" s="80"/>
      <c r="MOW314" s="80"/>
      <c r="MOX314" s="80"/>
      <c r="MOY314" s="80"/>
      <c r="MOZ314" s="80"/>
      <c r="MPA314" s="80"/>
      <c r="MPB314" s="80"/>
      <c r="MPC314" s="80"/>
      <c r="MPD314" s="80"/>
      <c r="MPE314" s="80"/>
      <c r="MPF314" s="80"/>
      <c r="MPG314" s="80"/>
      <c r="MPH314" s="80"/>
      <c r="MPI314" s="80"/>
      <c r="MPJ314" s="80"/>
      <c r="MPK314" s="80"/>
      <c r="MPL314" s="80"/>
      <c r="MPM314" s="80"/>
      <c r="MPN314" s="80"/>
      <c r="MPO314" s="80"/>
      <c r="MPP314" s="80"/>
      <c r="MPQ314" s="80"/>
      <c r="MPR314" s="80"/>
      <c r="MPS314" s="80"/>
      <c r="MPT314" s="80"/>
      <c r="MPU314" s="80"/>
      <c r="MPV314" s="80"/>
      <c r="MPW314" s="80"/>
      <c r="MPX314" s="80"/>
      <c r="MPY314" s="80"/>
      <c r="MPZ314" s="80"/>
      <c r="MQA314" s="80"/>
      <c r="MQB314" s="80"/>
      <c r="MQC314" s="80"/>
      <c r="MQD314" s="80"/>
      <c r="MQE314" s="80"/>
      <c r="MQF314" s="80"/>
      <c r="MQG314" s="80"/>
      <c r="MQH314" s="80"/>
      <c r="MQI314" s="80"/>
      <c r="MQJ314" s="80"/>
      <c r="MQK314" s="80"/>
      <c r="MQL314" s="80"/>
      <c r="MQM314" s="80"/>
      <c r="MQN314" s="80"/>
      <c r="MQO314" s="80"/>
      <c r="MQP314" s="80"/>
      <c r="MQQ314" s="80"/>
      <c r="MQR314" s="80"/>
      <c r="MQS314" s="80"/>
      <c r="MQT314" s="80"/>
      <c r="MQU314" s="80"/>
      <c r="MQV314" s="80"/>
      <c r="MQW314" s="80"/>
      <c r="MQX314" s="80"/>
      <c r="MQY314" s="80"/>
      <c r="MQZ314" s="80"/>
      <c r="MRA314" s="80"/>
      <c r="MRB314" s="80"/>
      <c r="MRC314" s="80"/>
      <c r="MRD314" s="80"/>
      <c r="MRE314" s="80"/>
      <c r="MRF314" s="80"/>
      <c r="MRG314" s="80"/>
      <c r="MRH314" s="80"/>
      <c r="MRI314" s="80"/>
      <c r="MRJ314" s="80"/>
      <c r="MRK314" s="80"/>
      <c r="MRL314" s="80"/>
      <c r="MRM314" s="80"/>
      <c r="MRN314" s="80"/>
      <c r="MRO314" s="80"/>
      <c r="MRP314" s="80"/>
      <c r="MRQ314" s="80"/>
      <c r="MRR314" s="80"/>
      <c r="MRS314" s="80"/>
      <c r="MRT314" s="80"/>
      <c r="MRU314" s="80"/>
      <c r="MRV314" s="80"/>
      <c r="MRW314" s="80"/>
      <c r="MRX314" s="80"/>
      <c r="MRY314" s="80"/>
      <c r="MRZ314" s="80"/>
      <c r="MSA314" s="80"/>
      <c r="MSB314" s="80"/>
      <c r="MSC314" s="80"/>
      <c r="MSD314" s="80"/>
      <c r="MSE314" s="80"/>
      <c r="MSF314" s="80"/>
      <c r="MSG314" s="80"/>
      <c r="MSH314" s="80"/>
      <c r="MSI314" s="80"/>
      <c r="MSJ314" s="80"/>
      <c r="MSK314" s="80"/>
      <c r="MSL314" s="80"/>
      <c r="MSM314" s="80"/>
      <c r="MSN314" s="80"/>
      <c r="MSO314" s="80"/>
      <c r="MSP314" s="80"/>
      <c r="MSQ314" s="80"/>
      <c r="MSR314" s="80"/>
      <c r="MSS314" s="80"/>
      <c r="MST314" s="80"/>
      <c r="MSU314" s="80"/>
      <c r="MSV314" s="80"/>
      <c r="MSW314" s="80"/>
      <c r="MSX314" s="80"/>
      <c r="MSY314" s="80"/>
      <c r="MSZ314" s="80"/>
      <c r="MTA314" s="80"/>
      <c r="MTB314" s="80"/>
      <c r="MTC314" s="80"/>
      <c r="MTD314" s="80"/>
      <c r="MTE314" s="80"/>
      <c r="MTF314" s="80"/>
      <c r="MTG314" s="80"/>
      <c r="MTH314" s="80"/>
      <c r="MTI314" s="80"/>
      <c r="MTJ314" s="80"/>
      <c r="MTK314" s="80"/>
      <c r="MTL314" s="80"/>
      <c r="MTM314" s="80"/>
      <c r="MTN314" s="80"/>
      <c r="MTO314" s="80"/>
      <c r="MTP314" s="80"/>
      <c r="MTQ314" s="80"/>
      <c r="MTR314" s="80"/>
      <c r="MTS314" s="80"/>
      <c r="MTT314" s="80"/>
      <c r="MTU314" s="80"/>
      <c r="MTV314" s="80"/>
      <c r="MTW314" s="80"/>
      <c r="MTX314" s="80"/>
      <c r="MTY314" s="80"/>
      <c r="MTZ314" s="80"/>
      <c r="MUA314" s="80"/>
      <c r="MUB314" s="80"/>
      <c r="MUC314" s="80"/>
      <c r="MUD314" s="80"/>
      <c r="MUE314" s="80"/>
      <c r="MUF314" s="80"/>
      <c r="MUG314" s="80"/>
      <c r="MUH314" s="80"/>
      <c r="MUI314" s="80"/>
      <c r="MUJ314" s="80"/>
      <c r="MUK314" s="80"/>
      <c r="MUL314" s="80"/>
      <c r="MUM314" s="80"/>
      <c r="MUN314" s="80"/>
      <c r="MUO314" s="80"/>
      <c r="MUP314" s="80"/>
      <c r="MUQ314" s="80"/>
      <c r="MUR314" s="80"/>
      <c r="MUS314" s="80"/>
      <c r="MUT314" s="80"/>
      <c r="MUU314" s="80"/>
      <c r="MUV314" s="80"/>
      <c r="MUW314" s="80"/>
      <c r="MUX314" s="80"/>
      <c r="MUY314" s="80"/>
      <c r="MUZ314" s="80"/>
      <c r="MVA314" s="80"/>
      <c r="MVB314" s="80"/>
      <c r="MVC314" s="80"/>
      <c r="MVD314" s="80"/>
      <c r="MVE314" s="80"/>
      <c r="MVF314" s="80"/>
      <c r="MVG314" s="80"/>
      <c r="MVH314" s="80"/>
      <c r="MVI314" s="80"/>
      <c r="MVJ314" s="80"/>
      <c r="MVK314" s="80"/>
      <c r="MVL314" s="80"/>
      <c r="MVM314" s="80"/>
      <c r="MVN314" s="80"/>
      <c r="MVO314" s="80"/>
      <c r="MVP314" s="80"/>
      <c r="MVQ314" s="80"/>
      <c r="MVR314" s="80"/>
      <c r="MVS314" s="80"/>
      <c r="MVT314" s="80"/>
      <c r="MVU314" s="80"/>
      <c r="MVV314" s="80"/>
      <c r="MVW314" s="80"/>
      <c r="MVX314" s="80"/>
      <c r="MVY314" s="80"/>
      <c r="MVZ314" s="80"/>
      <c r="MWA314" s="80"/>
      <c r="MWB314" s="80"/>
      <c r="MWC314" s="80"/>
      <c r="MWD314" s="80"/>
      <c r="MWE314" s="80"/>
      <c r="MWF314" s="80"/>
      <c r="MWG314" s="80"/>
      <c r="MWH314" s="80"/>
      <c r="MWI314" s="80"/>
      <c r="MWJ314" s="80"/>
      <c r="MWK314" s="80"/>
      <c r="MWL314" s="80"/>
      <c r="MWM314" s="80"/>
      <c r="MWN314" s="80"/>
      <c r="MWO314" s="80"/>
      <c r="MWP314" s="80"/>
      <c r="MWQ314" s="80"/>
      <c r="MWR314" s="80"/>
      <c r="MWS314" s="80"/>
      <c r="MWT314" s="80"/>
      <c r="MWU314" s="80"/>
      <c r="MWV314" s="80"/>
      <c r="MWW314" s="80"/>
      <c r="MWX314" s="80"/>
      <c r="MWY314" s="80"/>
      <c r="MWZ314" s="80"/>
      <c r="MXA314" s="80"/>
      <c r="MXB314" s="80"/>
      <c r="MXC314" s="80"/>
      <c r="MXD314" s="80"/>
      <c r="MXE314" s="80"/>
      <c r="MXF314" s="80"/>
      <c r="MXG314" s="80"/>
      <c r="MXH314" s="80"/>
      <c r="MXI314" s="80"/>
      <c r="MXJ314" s="80"/>
      <c r="MXK314" s="80"/>
      <c r="MXL314" s="80"/>
      <c r="MXM314" s="80"/>
      <c r="MXN314" s="80"/>
      <c r="MXO314" s="80"/>
      <c r="MXP314" s="80"/>
      <c r="MXQ314" s="80"/>
      <c r="MXR314" s="80"/>
      <c r="MXS314" s="80"/>
      <c r="MXT314" s="80"/>
      <c r="MXU314" s="80"/>
      <c r="MXV314" s="80"/>
      <c r="MXW314" s="80"/>
      <c r="MXX314" s="80"/>
      <c r="MXY314" s="80"/>
      <c r="MXZ314" s="80"/>
      <c r="MYA314" s="80"/>
      <c r="MYB314" s="80"/>
      <c r="MYC314" s="80"/>
      <c r="MYD314" s="80"/>
      <c r="MYE314" s="80"/>
      <c r="MYF314" s="80"/>
      <c r="MYG314" s="80"/>
      <c r="MYH314" s="80"/>
      <c r="MYI314" s="80"/>
      <c r="MYJ314" s="80"/>
      <c r="MYK314" s="80"/>
      <c r="MYL314" s="80"/>
      <c r="MYM314" s="80"/>
      <c r="MYN314" s="80"/>
      <c r="MYO314" s="80"/>
      <c r="MYP314" s="80"/>
      <c r="MYQ314" s="80"/>
      <c r="MYR314" s="80"/>
      <c r="MYS314" s="80"/>
      <c r="MYT314" s="80"/>
      <c r="MYU314" s="80"/>
      <c r="MYV314" s="80"/>
      <c r="MYW314" s="80"/>
      <c r="MYX314" s="80"/>
      <c r="MYY314" s="80"/>
      <c r="MYZ314" s="80"/>
      <c r="MZA314" s="80"/>
      <c r="MZB314" s="80"/>
      <c r="MZC314" s="80"/>
      <c r="MZD314" s="80"/>
      <c r="MZE314" s="80"/>
      <c r="MZF314" s="80"/>
      <c r="MZG314" s="80"/>
      <c r="MZH314" s="80"/>
      <c r="MZI314" s="80"/>
      <c r="MZJ314" s="80"/>
      <c r="MZK314" s="80"/>
      <c r="MZL314" s="80"/>
      <c r="MZM314" s="80"/>
      <c r="MZN314" s="80"/>
      <c r="MZO314" s="80"/>
      <c r="MZP314" s="80"/>
      <c r="MZQ314" s="80"/>
      <c r="MZR314" s="80"/>
      <c r="MZS314" s="80"/>
      <c r="MZT314" s="80"/>
      <c r="MZU314" s="80"/>
      <c r="MZV314" s="80"/>
      <c r="MZW314" s="80"/>
      <c r="MZX314" s="80"/>
      <c r="MZY314" s="80"/>
      <c r="MZZ314" s="80"/>
      <c r="NAA314" s="80"/>
      <c r="NAB314" s="80"/>
      <c r="NAC314" s="80"/>
      <c r="NAD314" s="80"/>
      <c r="NAE314" s="80"/>
      <c r="NAF314" s="80"/>
      <c r="NAG314" s="80"/>
      <c r="NAH314" s="80"/>
      <c r="NAI314" s="80"/>
      <c r="NAJ314" s="80"/>
      <c r="NAK314" s="80"/>
      <c r="NAL314" s="80"/>
      <c r="NAM314" s="80"/>
      <c r="NAN314" s="80"/>
      <c r="NAO314" s="80"/>
      <c r="NAP314" s="80"/>
      <c r="NAQ314" s="80"/>
      <c r="NAR314" s="80"/>
      <c r="NAS314" s="80"/>
      <c r="NAT314" s="80"/>
      <c r="NAU314" s="80"/>
      <c r="NAV314" s="80"/>
      <c r="NAW314" s="80"/>
      <c r="NAX314" s="80"/>
      <c r="NAY314" s="80"/>
      <c r="NAZ314" s="80"/>
      <c r="NBA314" s="80"/>
      <c r="NBB314" s="80"/>
      <c r="NBC314" s="80"/>
      <c r="NBD314" s="80"/>
      <c r="NBE314" s="80"/>
      <c r="NBF314" s="80"/>
      <c r="NBG314" s="80"/>
      <c r="NBH314" s="80"/>
      <c r="NBI314" s="80"/>
      <c r="NBJ314" s="80"/>
      <c r="NBK314" s="80"/>
      <c r="NBL314" s="80"/>
      <c r="NBM314" s="80"/>
      <c r="NBN314" s="80"/>
      <c r="NBO314" s="80"/>
      <c r="NBP314" s="80"/>
      <c r="NBQ314" s="80"/>
      <c r="NBR314" s="80"/>
      <c r="NBS314" s="80"/>
      <c r="NBT314" s="80"/>
      <c r="NBU314" s="80"/>
      <c r="NBV314" s="80"/>
      <c r="NBW314" s="80"/>
      <c r="NBX314" s="80"/>
      <c r="NBY314" s="80"/>
      <c r="NBZ314" s="80"/>
      <c r="NCA314" s="80"/>
      <c r="NCB314" s="80"/>
      <c r="NCC314" s="80"/>
      <c r="NCD314" s="80"/>
      <c r="NCE314" s="80"/>
      <c r="NCF314" s="80"/>
      <c r="NCG314" s="80"/>
      <c r="NCH314" s="80"/>
      <c r="NCI314" s="80"/>
      <c r="NCJ314" s="80"/>
      <c r="NCK314" s="80"/>
      <c r="NCL314" s="80"/>
      <c r="NCM314" s="80"/>
      <c r="NCN314" s="80"/>
      <c r="NCO314" s="80"/>
      <c r="NCP314" s="80"/>
      <c r="NCQ314" s="80"/>
      <c r="NCR314" s="80"/>
      <c r="NCS314" s="80"/>
      <c r="NCT314" s="80"/>
      <c r="NCU314" s="80"/>
      <c r="NCV314" s="80"/>
      <c r="NCW314" s="80"/>
      <c r="NCX314" s="80"/>
      <c r="NCY314" s="80"/>
      <c r="NCZ314" s="80"/>
      <c r="NDA314" s="80"/>
      <c r="NDB314" s="80"/>
      <c r="NDC314" s="80"/>
      <c r="NDD314" s="80"/>
      <c r="NDE314" s="80"/>
      <c r="NDF314" s="80"/>
      <c r="NDG314" s="80"/>
      <c r="NDH314" s="80"/>
      <c r="NDI314" s="80"/>
      <c r="NDJ314" s="80"/>
      <c r="NDK314" s="80"/>
      <c r="NDL314" s="80"/>
      <c r="NDM314" s="80"/>
      <c r="NDN314" s="80"/>
      <c r="NDO314" s="80"/>
      <c r="NDP314" s="80"/>
      <c r="NDQ314" s="80"/>
      <c r="NDR314" s="80"/>
      <c r="NDS314" s="80"/>
      <c r="NDT314" s="80"/>
      <c r="NDU314" s="80"/>
      <c r="NDV314" s="80"/>
      <c r="NDW314" s="80"/>
      <c r="NDX314" s="80"/>
      <c r="NDY314" s="80"/>
      <c r="NDZ314" s="80"/>
      <c r="NEA314" s="80"/>
      <c r="NEB314" s="80"/>
      <c r="NEC314" s="80"/>
      <c r="NED314" s="80"/>
      <c r="NEE314" s="80"/>
      <c r="NEF314" s="80"/>
      <c r="NEG314" s="80"/>
      <c r="NEH314" s="80"/>
      <c r="NEI314" s="80"/>
      <c r="NEJ314" s="80"/>
      <c r="NEK314" s="80"/>
      <c r="NEL314" s="80"/>
      <c r="NEM314" s="80"/>
      <c r="NEN314" s="80"/>
      <c r="NEO314" s="80"/>
      <c r="NEP314" s="80"/>
      <c r="NEQ314" s="80"/>
      <c r="NER314" s="80"/>
      <c r="NES314" s="80"/>
      <c r="NET314" s="80"/>
      <c r="NEU314" s="80"/>
      <c r="NEV314" s="80"/>
      <c r="NEW314" s="80"/>
      <c r="NEX314" s="80"/>
      <c r="NEY314" s="80"/>
      <c r="NEZ314" s="80"/>
      <c r="NFA314" s="80"/>
      <c r="NFB314" s="80"/>
      <c r="NFC314" s="80"/>
      <c r="NFD314" s="80"/>
      <c r="NFE314" s="80"/>
      <c r="NFF314" s="80"/>
      <c r="NFG314" s="80"/>
      <c r="NFH314" s="80"/>
      <c r="NFI314" s="80"/>
      <c r="NFJ314" s="80"/>
      <c r="NFK314" s="80"/>
      <c r="NFL314" s="80"/>
      <c r="NFM314" s="80"/>
      <c r="NFN314" s="80"/>
      <c r="NFO314" s="80"/>
      <c r="NFP314" s="80"/>
      <c r="NFQ314" s="80"/>
      <c r="NFR314" s="80"/>
      <c r="NFS314" s="80"/>
      <c r="NFT314" s="80"/>
      <c r="NFU314" s="80"/>
      <c r="NFV314" s="80"/>
      <c r="NFW314" s="80"/>
      <c r="NFX314" s="80"/>
      <c r="NFY314" s="80"/>
      <c r="NFZ314" s="80"/>
      <c r="NGA314" s="80"/>
      <c r="NGB314" s="80"/>
      <c r="NGC314" s="80"/>
      <c r="NGD314" s="80"/>
      <c r="NGE314" s="80"/>
      <c r="NGF314" s="80"/>
      <c r="NGG314" s="80"/>
      <c r="NGH314" s="80"/>
      <c r="NGI314" s="80"/>
      <c r="NGJ314" s="80"/>
      <c r="NGK314" s="80"/>
      <c r="NGL314" s="80"/>
      <c r="NGM314" s="80"/>
      <c r="NGN314" s="80"/>
      <c r="NGO314" s="80"/>
      <c r="NGP314" s="80"/>
      <c r="NGQ314" s="80"/>
      <c r="NGR314" s="80"/>
      <c r="NGS314" s="80"/>
      <c r="NGT314" s="80"/>
      <c r="NGU314" s="80"/>
      <c r="NGV314" s="80"/>
      <c r="NGW314" s="80"/>
      <c r="NGX314" s="80"/>
      <c r="NGY314" s="80"/>
      <c r="NGZ314" s="80"/>
      <c r="NHA314" s="80"/>
      <c r="NHB314" s="80"/>
      <c r="NHC314" s="80"/>
      <c r="NHD314" s="80"/>
      <c r="NHE314" s="80"/>
      <c r="NHF314" s="80"/>
      <c r="NHG314" s="80"/>
      <c r="NHH314" s="80"/>
      <c r="NHI314" s="80"/>
      <c r="NHJ314" s="80"/>
      <c r="NHK314" s="80"/>
      <c r="NHL314" s="80"/>
      <c r="NHM314" s="80"/>
      <c r="NHN314" s="80"/>
      <c r="NHO314" s="80"/>
      <c r="NHP314" s="80"/>
      <c r="NHQ314" s="80"/>
      <c r="NHR314" s="80"/>
      <c r="NHS314" s="80"/>
      <c r="NHT314" s="80"/>
      <c r="NHU314" s="80"/>
      <c r="NHV314" s="80"/>
      <c r="NHW314" s="80"/>
      <c r="NHX314" s="80"/>
      <c r="NHY314" s="80"/>
      <c r="NHZ314" s="80"/>
      <c r="NIA314" s="80"/>
      <c r="NIB314" s="80"/>
      <c r="NIC314" s="80"/>
      <c r="NID314" s="80"/>
      <c r="NIE314" s="80"/>
      <c r="NIF314" s="80"/>
      <c r="NIG314" s="80"/>
      <c r="NIH314" s="80"/>
      <c r="NII314" s="80"/>
      <c r="NIJ314" s="80"/>
      <c r="NIK314" s="80"/>
      <c r="NIL314" s="80"/>
      <c r="NIM314" s="80"/>
      <c r="NIN314" s="80"/>
      <c r="NIO314" s="80"/>
      <c r="NIP314" s="80"/>
      <c r="NIQ314" s="80"/>
      <c r="NIR314" s="80"/>
      <c r="NIS314" s="80"/>
      <c r="NIT314" s="80"/>
      <c r="NIU314" s="80"/>
      <c r="NIV314" s="80"/>
      <c r="NIW314" s="80"/>
      <c r="NIX314" s="80"/>
      <c r="NIY314" s="80"/>
      <c r="NIZ314" s="80"/>
      <c r="NJA314" s="80"/>
      <c r="NJB314" s="80"/>
      <c r="NJC314" s="80"/>
      <c r="NJD314" s="80"/>
      <c r="NJE314" s="80"/>
      <c r="NJF314" s="80"/>
      <c r="NJG314" s="80"/>
      <c r="NJH314" s="80"/>
      <c r="NJI314" s="80"/>
      <c r="NJJ314" s="80"/>
      <c r="NJK314" s="80"/>
      <c r="NJL314" s="80"/>
      <c r="NJM314" s="80"/>
      <c r="NJN314" s="80"/>
      <c r="NJO314" s="80"/>
      <c r="NJP314" s="80"/>
      <c r="NJQ314" s="80"/>
      <c r="NJR314" s="80"/>
      <c r="NJS314" s="80"/>
      <c r="NJT314" s="80"/>
      <c r="NJU314" s="80"/>
      <c r="NJV314" s="80"/>
      <c r="NJW314" s="80"/>
      <c r="NJX314" s="80"/>
      <c r="NJY314" s="80"/>
      <c r="NJZ314" s="80"/>
      <c r="NKA314" s="80"/>
      <c r="NKB314" s="80"/>
      <c r="NKC314" s="80"/>
      <c r="NKD314" s="80"/>
      <c r="NKE314" s="80"/>
      <c r="NKF314" s="80"/>
      <c r="NKG314" s="80"/>
      <c r="NKH314" s="80"/>
      <c r="NKI314" s="80"/>
      <c r="NKJ314" s="80"/>
      <c r="NKK314" s="80"/>
      <c r="NKL314" s="80"/>
      <c r="NKM314" s="80"/>
      <c r="NKN314" s="80"/>
      <c r="NKO314" s="80"/>
      <c r="NKP314" s="80"/>
      <c r="NKQ314" s="80"/>
      <c r="NKR314" s="80"/>
      <c r="NKS314" s="80"/>
      <c r="NKT314" s="80"/>
      <c r="NKU314" s="80"/>
      <c r="NKV314" s="80"/>
      <c r="NKW314" s="80"/>
      <c r="NKX314" s="80"/>
      <c r="NKY314" s="80"/>
      <c r="NKZ314" s="80"/>
      <c r="NLA314" s="80"/>
      <c r="NLB314" s="80"/>
      <c r="NLC314" s="80"/>
      <c r="NLD314" s="80"/>
      <c r="NLE314" s="80"/>
      <c r="NLF314" s="80"/>
      <c r="NLG314" s="80"/>
      <c r="NLH314" s="80"/>
      <c r="NLI314" s="80"/>
      <c r="NLJ314" s="80"/>
      <c r="NLK314" s="80"/>
      <c r="NLL314" s="80"/>
      <c r="NLM314" s="80"/>
      <c r="NLN314" s="80"/>
      <c r="NLO314" s="80"/>
      <c r="NLP314" s="80"/>
      <c r="NLQ314" s="80"/>
      <c r="NLR314" s="80"/>
      <c r="NLS314" s="80"/>
      <c r="NLT314" s="80"/>
      <c r="NLU314" s="80"/>
      <c r="NLV314" s="80"/>
      <c r="NLW314" s="80"/>
      <c r="NLX314" s="80"/>
      <c r="NLY314" s="80"/>
      <c r="NLZ314" s="80"/>
      <c r="NMA314" s="80"/>
      <c r="NMB314" s="80"/>
      <c r="NMC314" s="80"/>
      <c r="NMD314" s="80"/>
      <c r="NME314" s="80"/>
      <c r="NMF314" s="80"/>
      <c r="NMG314" s="80"/>
      <c r="NMH314" s="80"/>
      <c r="NMI314" s="80"/>
      <c r="NMJ314" s="80"/>
      <c r="NMK314" s="80"/>
      <c r="NML314" s="80"/>
      <c r="NMM314" s="80"/>
      <c r="NMN314" s="80"/>
      <c r="NMO314" s="80"/>
      <c r="NMP314" s="80"/>
      <c r="NMQ314" s="80"/>
      <c r="NMR314" s="80"/>
      <c r="NMS314" s="80"/>
      <c r="NMT314" s="80"/>
      <c r="NMU314" s="80"/>
      <c r="NMV314" s="80"/>
      <c r="NMW314" s="80"/>
      <c r="NMX314" s="80"/>
      <c r="NMY314" s="80"/>
      <c r="NMZ314" s="80"/>
      <c r="NNA314" s="80"/>
      <c r="NNB314" s="80"/>
      <c r="NNC314" s="80"/>
      <c r="NND314" s="80"/>
      <c r="NNE314" s="80"/>
      <c r="NNF314" s="80"/>
      <c r="NNG314" s="80"/>
      <c r="NNH314" s="80"/>
      <c r="NNI314" s="80"/>
      <c r="NNJ314" s="80"/>
      <c r="NNK314" s="80"/>
      <c r="NNL314" s="80"/>
      <c r="NNM314" s="80"/>
      <c r="NNN314" s="80"/>
      <c r="NNO314" s="80"/>
      <c r="NNP314" s="80"/>
      <c r="NNQ314" s="80"/>
      <c r="NNR314" s="80"/>
      <c r="NNS314" s="80"/>
      <c r="NNT314" s="80"/>
      <c r="NNU314" s="80"/>
      <c r="NNV314" s="80"/>
      <c r="NNW314" s="80"/>
      <c r="NNX314" s="80"/>
      <c r="NNY314" s="80"/>
      <c r="NNZ314" s="80"/>
      <c r="NOA314" s="80"/>
      <c r="NOB314" s="80"/>
      <c r="NOC314" s="80"/>
      <c r="NOD314" s="80"/>
      <c r="NOE314" s="80"/>
      <c r="NOF314" s="80"/>
      <c r="NOG314" s="80"/>
      <c r="NOH314" s="80"/>
      <c r="NOI314" s="80"/>
      <c r="NOJ314" s="80"/>
      <c r="NOK314" s="80"/>
      <c r="NOL314" s="80"/>
      <c r="NOM314" s="80"/>
      <c r="NON314" s="80"/>
      <c r="NOO314" s="80"/>
      <c r="NOP314" s="80"/>
      <c r="NOQ314" s="80"/>
      <c r="NOR314" s="80"/>
      <c r="NOS314" s="80"/>
      <c r="NOT314" s="80"/>
      <c r="NOU314" s="80"/>
      <c r="NOV314" s="80"/>
      <c r="NOW314" s="80"/>
      <c r="NOX314" s="80"/>
      <c r="NOY314" s="80"/>
      <c r="NOZ314" s="80"/>
      <c r="NPA314" s="80"/>
      <c r="NPB314" s="80"/>
      <c r="NPC314" s="80"/>
      <c r="NPD314" s="80"/>
      <c r="NPE314" s="80"/>
      <c r="NPF314" s="80"/>
      <c r="NPG314" s="80"/>
      <c r="NPH314" s="80"/>
      <c r="NPI314" s="80"/>
      <c r="NPJ314" s="80"/>
      <c r="NPK314" s="80"/>
      <c r="NPL314" s="80"/>
      <c r="NPM314" s="80"/>
      <c r="NPN314" s="80"/>
      <c r="NPO314" s="80"/>
      <c r="NPP314" s="80"/>
      <c r="NPQ314" s="80"/>
      <c r="NPR314" s="80"/>
      <c r="NPS314" s="80"/>
      <c r="NPT314" s="80"/>
      <c r="NPU314" s="80"/>
      <c r="NPV314" s="80"/>
      <c r="NPW314" s="80"/>
      <c r="NPX314" s="80"/>
      <c r="NPY314" s="80"/>
      <c r="NPZ314" s="80"/>
      <c r="NQA314" s="80"/>
      <c r="NQB314" s="80"/>
      <c r="NQC314" s="80"/>
      <c r="NQD314" s="80"/>
      <c r="NQE314" s="80"/>
      <c r="NQF314" s="80"/>
      <c r="NQG314" s="80"/>
      <c r="NQH314" s="80"/>
      <c r="NQI314" s="80"/>
      <c r="NQJ314" s="80"/>
      <c r="NQK314" s="80"/>
      <c r="NQL314" s="80"/>
      <c r="NQM314" s="80"/>
      <c r="NQN314" s="80"/>
      <c r="NQO314" s="80"/>
      <c r="NQP314" s="80"/>
      <c r="NQQ314" s="80"/>
      <c r="NQR314" s="80"/>
      <c r="NQS314" s="80"/>
      <c r="NQT314" s="80"/>
      <c r="NQU314" s="80"/>
      <c r="NQV314" s="80"/>
      <c r="NQW314" s="80"/>
      <c r="NQX314" s="80"/>
      <c r="NQY314" s="80"/>
      <c r="NQZ314" s="80"/>
      <c r="NRA314" s="80"/>
      <c r="NRB314" s="80"/>
      <c r="NRC314" s="80"/>
      <c r="NRD314" s="80"/>
      <c r="NRE314" s="80"/>
      <c r="NRF314" s="80"/>
      <c r="NRG314" s="80"/>
      <c r="NRH314" s="80"/>
      <c r="NRI314" s="80"/>
      <c r="NRJ314" s="80"/>
      <c r="NRK314" s="80"/>
      <c r="NRL314" s="80"/>
      <c r="NRM314" s="80"/>
      <c r="NRN314" s="80"/>
      <c r="NRO314" s="80"/>
      <c r="NRP314" s="80"/>
      <c r="NRQ314" s="80"/>
      <c r="NRR314" s="80"/>
      <c r="NRS314" s="80"/>
      <c r="NRT314" s="80"/>
      <c r="NRU314" s="80"/>
      <c r="NRV314" s="80"/>
      <c r="NRW314" s="80"/>
      <c r="NRX314" s="80"/>
      <c r="NRY314" s="80"/>
      <c r="NRZ314" s="80"/>
      <c r="NSA314" s="80"/>
      <c r="NSB314" s="80"/>
      <c r="NSC314" s="80"/>
      <c r="NSD314" s="80"/>
      <c r="NSE314" s="80"/>
      <c r="NSF314" s="80"/>
      <c r="NSG314" s="80"/>
      <c r="NSH314" s="80"/>
      <c r="NSI314" s="80"/>
      <c r="NSJ314" s="80"/>
      <c r="NSK314" s="80"/>
      <c r="NSL314" s="80"/>
      <c r="NSM314" s="80"/>
      <c r="NSN314" s="80"/>
      <c r="NSO314" s="80"/>
      <c r="NSP314" s="80"/>
      <c r="NSQ314" s="80"/>
      <c r="NSR314" s="80"/>
      <c r="NSS314" s="80"/>
      <c r="NST314" s="80"/>
      <c r="NSU314" s="80"/>
      <c r="NSV314" s="80"/>
      <c r="NSW314" s="80"/>
      <c r="NSX314" s="80"/>
      <c r="NSY314" s="80"/>
      <c r="NSZ314" s="80"/>
      <c r="NTA314" s="80"/>
      <c r="NTB314" s="80"/>
      <c r="NTC314" s="80"/>
      <c r="NTD314" s="80"/>
      <c r="NTE314" s="80"/>
      <c r="NTF314" s="80"/>
      <c r="NTG314" s="80"/>
      <c r="NTH314" s="80"/>
      <c r="NTI314" s="80"/>
      <c r="NTJ314" s="80"/>
      <c r="NTK314" s="80"/>
      <c r="NTL314" s="80"/>
      <c r="NTM314" s="80"/>
      <c r="NTN314" s="80"/>
      <c r="NTO314" s="80"/>
      <c r="NTP314" s="80"/>
      <c r="NTQ314" s="80"/>
      <c r="NTR314" s="80"/>
      <c r="NTS314" s="80"/>
      <c r="NTT314" s="80"/>
      <c r="NTU314" s="80"/>
      <c r="NTV314" s="80"/>
      <c r="NTW314" s="80"/>
      <c r="NTX314" s="80"/>
      <c r="NTY314" s="80"/>
      <c r="NTZ314" s="80"/>
      <c r="NUA314" s="80"/>
      <c r="NUB314" s="80"/>
      <c r="NUC314" s="80"/>
      <c r="NUD314" s="80"/>
      <c r="NUE314" s="80"/>
      <c r="NUF314" s="80"/>
      <c r="NUG314" s="80"/>
      <c r="NUH314" s="80"/>
      <c r="NUI314" s="80"/>
      <c r="NUJ314" s="80"/>
      <c r="NUK314" s="80"/>
      <c r="NUL314" s="80"/>
      <c r="NUM314" s="80"/>
      <c r="NUN314" s="80"/>
      <c r="NUO314" s="80"/>
      <c r="NUP314" s="80"/>
      <c r="NUQ314" s="80"/>
      <c r="NUR314" s="80"/>
      <c r="NUS314" s="80"/>
      <c r="NUT314" s="80"/>
      <c r="NUU314" s="80"/>
      <c r="NUV314" s="80"/>
      <c r="NUW314" s="80"/>
      <c r="NUX314" s="80"/>
      <c r="NUY314" s="80"/>
      <c r="NUZ314" s="80"/>
      <c r="NVA314" s="80"/>
      <c r="NVB314" s="80"/>
      <c r="NVC314" s="80"/>
      <c r="NVD314" s="80"/>
      <c r="NVE314" s="80"/>
      <c r="NVF314" s="80"/>
      <c r="NVG314" s="80"/>
      <c r="NVH314" s="80"/>
      <c r="NVI314" s="80"/>
      <c r="NVJ314" s="80"/>
      <c r="NVK314" s="80"/>
      <c r="NVL314" s="80"/>
      <c r="NVM314" s="80"/>
      <c r="NVN314" s="80"/>
      <c r="NVO314" s="80"/>
      <c r="NVP314" s="80"/>
      <c r="NVQ314" s="80"/>
      <c r="NVR314" s="80"/>
      <c r="NVS314" s="80"/>
      <c r="NVT314" s="80"/>
      <c r="NVU314" s="80"/>
      <c r="NVV314" s="80"/>
      <c r="NVW314" s="80"/>
      <c r="NVX314" s="80"/>
      <c r="NVY314" s="80"/>
      <c r="NVZ314" s="80"/>
      <c r="NWA314" s="80"/>
      <c r="NWB314" s="80"/>
      <c r="NWC314" s="80"/>
      <c r="NWD314" s="80"/>
      <c r="NWE314" s="80"/>
      <c r="NWF314" s="80"/>
      <c r="NWG314" s="80"/>
      <c r="NWH314" s="80"/>
      <c r="NWI314" s="80"/>
      <c r="NWJ314" s="80"/>
      <c r="NWK314" s="80"/>
      <c r="NWL314" s="80"/>
      <c r="NWM314" s="80"/>
      <c r="NWN314" s="80"/>
      <c r="NWO314" s="80"/>
      <c r="NWP314" s="80"/>
      <c r="NWQ314" s="80"/>
      <c r="NWR314" s="80"/>
      <c r="NWS314" s="80"/>
      <c r="NWT314" s="80"/>
      <c r="NWU314" s="80"/>
      <c r="NWV314" s="80"/>
      <c r="NWW314" s="80"/>
      <c r="NWX314" s="80"/>
      <c r="NWY314" s="80"/>
      <c r="NWZ314" s="80"/>
      <c r="NXA314" s="80"/>
      <c r="NXB314" s="80"/>
      <c r="NXC314" s="80"/>
      <c r="NXD314" s="80"/>
      <c r="NXE314" s="80"/>
      <c r="NXF314" s="80"/>
      <c r="NXG314" s="80"/>
      <c r="NXH314" s="80"/>
      <c r="NXI314" s="80"/>
      <c r="NXJ314" s="80"/>
      <c r="NXK314" s="80"/>
      <c r="NXL314" s="80"/>
      <c r="NXM314" s="80"/>
      <c r="NXN314" s="80"/>
      <c r="NXO314" s="80"/>
      <c r="NXP314" s="80"/>
      <c r="NXQ314" s="80"/>
      <c r="NXR314" s="80"/>
      <c r="NXS314" s="80"/>
      <c r="NXT314" s="80"/>
      <c r="NXU314" s="80"/>
      <c r="NXV314" s="80"/>
      <c r="NXW314" s="80"/>
      <c r="NXX314" s="80"/>
      <c r="NXY314" s="80"/>
      <c r="NXZ314" s="80"/>
      <c r="NYA314" s="80"/>
      <c r="NYB314" s="80"/>
      <c r="NYC314" s="80"/>
      <c r="NYD314" s="80"/>
      <c r="NYE314" s="80"/>
      <c r="NYF314" s="80"/>
      <c r="NYG314" s="80"/>
      <c r="NYH314" s="80"/>
      <c r="NYI314" s="80"/>
      <c r="NYJ314" s="80"/>
      <c r="NYK314" s="80"/>
      <c r="NYL314" s="80"/>
      <c r="NYM314" s="80"/>
      <c r="NYN314" s="80"/>
      <c r="NYO314" s="80"/>
      <c r="NYP314" s="80"/>
      <c r="NYQ314" s="80"/>
      <c r="NYR314" s="80"/>
      <c r="NYS314" s="80"/>
      <c r="NYT314" s="80"/>
      <c r="NYU314" s="80"/>
      <c r="NYV314" s="80"/>
      <c r="NYW314" s="80"/>
      <c r="NYX314" s="80"/>
      <c r="NYY314" s="80"/>
      <c r="NYZ314" s="80"/>
      <c r="NZA314" s="80"/>
      <c r="NZB314" s="80"/>
      <c r="NZC314" s="80"/>
      <c r="NZD314" s="80"/>
      <c r="NZE314" s="80"/>
      <c r="NZF314" s="80"/>
      <c r="NZG314" s="80"/>
      <c r="NZH314" s="80"/>
      <c r="NZI314" s="80"/>
      <c r="NZJ314" s="80"/>
      <c r="NZK314" s="80"/>
      <c r="NZL314" s="80"/>
      <c r="NZM314" s="80"/>
      <c r="NZN314" s="80"/>
      <c r="NZO314" s="80"/>
      <c r="NZP314" s="80"/>
      <c r="NZQ314" s="80"/>
      <c r="NZR314" s="80"/>
      <c r="NZS314" s="80"/>
      <c r="NZT314" s="80"/>
      <c r="NZU314" s="80"/>
      <c r="NZV314" s="80"/>
      <c r="NZW314" s="80"/>
      <c r="NZX314" s="80"/>
      <c r="NZY314" s="80"/>
      <c r="NZZ314" s="80"/>
      <c r="OAA314" s="80"/>
      <c r="OAB314" s="80"/>
      <c r="OAC314" s="80"/>
      <c r="OAD314" s="80"/>
      <c r="OAE314" s="80"/>
      <c r="OAF314" s="80"/>
      <c r="OAG314" s="80"/>
      <c r="OAH314" s="80"/>
      <c r="OAI314" s="80"/>
      <c r="OAJ314" s="80"/>
      <c r="OAK314" s="80"/>
      <c r="OAL314" s="80"/>
      <c r="OAM314" s="80"/>
      <c r="OAN314" s="80"/>
      <c r="OAO314" s="80"/>
      <c r="OAP314" s="80"/>
      <c r="OAQ314" s="80"/>
      <c r="OAR314" s="80"/>
      <c r="OAS314" s="80"/>
      <c r="OAT314" s="80"/>
      <c r="OAU314" s="80"/>
      <c r="OAV314" s="80"/>
      <c r="OAW314" s="80"/>
      <c r="OAX314" s="80"/>
      <c r="OAY314" s="80"/>
      <c r="OAZ314" s="80"/>
      <c r="OBA314" s="80"/>
      <c r="OBB314" s="80"/>
      <c r="OBC314" s="80"/>
      <c r="OBD314" s="80"/>
      <c r="OBE314" s="80"/>
      <c r="OBF314" s="80"/>
      <c r="OBG314" s="80"/>
      <c r="OBH314" s="80"/>
      <c r="OBI314" s="80"/>
      <c r="OBJ314" s="80"/>
      <c r="OBK314" s="80"/>
      <c r="OBL314" s="80"/>
      <c r="OBM314" s="80"/>
      <c r="OBN314" s="80"/>
      <c r="OBO314" s="80"/>
      <c r="OBP314" s="80"/>
      <c r="OBQ314" s="80"/>
      <c r="OBR314" s="80"/>
      <c r="OBS314" s="80"/>
      <c r="OBT314" s="80"/>
      <c r="OBU314" s="80"/>
      <c r="OBV314" s="80"/>
      <c r="OBW314" s="80"/>
      <c r="OBX314" s="80"/>
      <c r="OBY314" s="80"/>
      <c r="OBZ314" s="80"/>
      <c r="OCA314" s="80"/>
      <c r="OCB314" s="80"/>
      <c r="OCC314" s="80"/>
      <c r="OCD314" s="80"/>
      <c r="OCE314" s="80"/>
      <c r="OCF314" s="80"/>
      <c r="OCG314" s="80"/>
      <c r="OCH314" s="80"/>
      <c r="OCI314" s="80"/>
      <c r="OCJ314" s="80"/>
      <c r="OCK314" s="80"/>
      <c r="OCL314" s="80"/>
      <c r="OCM314" s="80"/>
      <c r="OCN314" s="80"/>
      <c r="OCO314" s="80"/>
      <c r="OCP314" s="80"/>
      <c r="OCQ314" s="80"/>
      <c r="OCR314" s="80"/>
      <c r="OCS314" s="80"/>
      <c r="OCT314" s="80"/>
      <c r="OCU314" s="80"/>
      <c r="OCV314" s="80"/>
      <c r="OCW314" s="80"/>
      <c r="OCX314" s="80"/>
      <c r="OCY314" s="80"/>
      <c r="OCZ314" s="80"/>
      <c r="ODA314" s="80"/>
      <c r="ODB314" s="80"/>
      <c r="ODC314" s="80"/>
      <c r="ODD314" s="80"/>
      <c r="ODE314" s="80"/>
      <c r="ODF314" s="80"/>
      <c r="ODG314" s="80"/>
      <c r="ODH314" s="80"/>
      <c r="ODI314" s="80"/>
      <c r="ODJ314" s="80"/>
      <c r="ODK314" s="80"/>
      <c r="ODL314" s="80"/>
      <c r="ODM314" s="80"/>
      <c r="ODN314" s="80"/>
      <c r="ODO314" s="80"/>
      <c r="ODP314" s="80"/>
      <c r="ODQ314" s="80"/>
      <c r="ODR314" s="80"/>
      <c r="ODS314" s="80"/>
      <c r="ODT314" s="80"/>
      <c r="ODU314" s="80"/>
      <c r="ODV314" s="80"/>
      <c r="ODW314" s="80"/>
      <c r="ODX314" s="80"/>
      <c r="ODY314" s="80"/>
      <c r="ODZ314" s="80"/>
      <c r="OEA314" s="80"/>
      <c r="OEB314" s="80"/>
      <c r="OEC314" s="80"/>
      <c r="OED314" s="80"/>
      <c r="OEE314" s="80"/>
      <c r="OEF314" s="80"/>
      <c r="OEG314" s="80"/>
      <c r="OEH314" s="80"/>
      <c r="OEI314" s="80"/>
      <c r="OEJ314" s="80"/>
      <c r="OEK314" s="80"/>
      <c r="OEL314" s="80"/>
      <c r="OEM314" s="80"/>
      <c r="OEN314" s="80"/>
      <c r="OEO314" s="80"/>
      <c r="OEP314" s="80"/>
      <c r="OEQ314" s="80"/>
      <c r="OER314" s="80"/>
      <c r="OES314" s="80"/>
      <c r="OET314" s="80"/>
      <c r="OEU314" s="80"/>
      <c r="OEV314" s="80"/>
      <c r="OEW314" s="80"/>
      <c r="OEX314" s="80"/>
      <c r="OEY314" s="80"/>
      <c r="OEZ314" s="80"/>
      <c r="OFA314" s="80"/>
      <c r="OFB314" s="80"/>
      <c r="OFC314" s="80"/>
      <c r="OFD314" s="80"/>
      <c r="OFE314" s="80"/>
      <c r="OFF314" s="80"/>
      <c r="OFG314" s="80"/>
      <c r="OFH314" s="80"/>
      <c r="OFI314" s="80"/>
      <c r="OFJ314" s="80"/>
      <c r="OFK314" s="80"/>
      <c r="OFL314" s="80"/>
      <c r="OFM314" s="80"/>
      <c r="OFN314" s="80"/>
      <c r="OFO314" s="80"/>
      <c r="OFP314" s="80"/>
      <c r="OFQ314" s="80"/>
      <c r="OFR314" s="80"/>
      <c r="OFS314" s="80"/>
      <c r="OFT314" s="80"/>
      <c r="OFU314" s="80"/>
      <c r="OFV314" s="80"/>
      <c r="OFW314" s="80"/>
      <c r="OFX314" s="80"/>
      <c r="OFY314" s="80"/>
      <c r="OFZ314" s="80"/>
      <c r="OGA314" s="80"/>
      <c r="OGB314" s="80"/>
      <c r="OGC314" s="80"/>
      <c r="OGD314" s="80"/>
      <c r="OGE314" s="80"/>
      <c r="OGF314" s="80"/>
      <c r="OGG314" s="80"/>
      <c r="OGH314" s="80"/>
      <c r="OGI314" s="80"/>
      <c r="OGJ314" s="80"/>
      <c r="OGK314" s="80"/>
      <c r="OGL314" s="80"/>
      <c r="OGM314" s="80"/>
      <c r="OGN314" s="80"/>
      <c r="OGO314" s="80"/>
      <c r="OGP314" s="80"/>
      <c r="OGQ314" s="80"/>
      <c r="OGR314" s="80"/>
      <c r="OGS314" s="80"/>
      <c r="OGT314" s="80"/>
      <c r="OGU314" s="80"/>
      <c r="OGV314" s="80"/>
      <c r="OGW314" s="80"/>
      <c r="OGX314" s="80"/>
      <c r="OGY314" s="80"/>
      <c r="OGZ314" s="80"/>
      <c r="OHA314" s="80"/>
      <c r="OHB314" s="80"/>
      <c r="OHC314" s="80"/>
      <c r="OHD314" s="80"/>
      <c r="OHE314" s="80"/>
      <c r="OHF314" s="80"/>
      <c r="OHG314" s="80"/>
      <c r="OHH314" s="80"/>
      <c r="OHI314" s="80"/>
      <c r="OHJ314" s="80"/>
      <c r="OHK314" s="80"/>
      <c r="OHL314" s="80"/>
      <c r="OHM314" s="80"/>
      <c r="OHN314" s="80"/>
      <c r="OHO314" s="80"/>
      <c r="OHP314" s="80"/>
      <c r="OHQ314" s="80"/>
      <c r="OHR314" s="80"/>
      <c r="OHS314" s="80"/>
      <c r="OHT314" s="80"/>
      <c r="OHU314" s="80"/>
      <c r="OHV314" s="80"/>
      <c r="OHW314" s="80"/>
      <c r="OHX314" s="80"/>
      <c r="OHY314" s="80"/>
      <c r="OHZ314" s="80"/>
      <c r="OIA314" s="80"/>
      <c r="OIB314" s="80"/>
      <c r="OIC314" s="80"/>
      <c r="OID314" s="80"/>
      <c r="OIE314" s="80"/>
      <c r="OIF314" s="80"/>
      <c r="OIG314" s="80"/>
      <c r="OIH314" s="80"/>
      <c r="OII314" s="80"/>
      <c r="OIJ314" s="80"/>
      <c r="OIK314" s="80"/>
      <c r="OIL314" s="80"/>
      <c r="OIM314" s="80"/>
      <c r="OIN314" s="80"/>
      <c r="OIO314" s="80"/>
      <c r="OIP314" s="80"/>
      <c r="OIQ314" s="80"/>
      <c r="OIR314" s="80"/>
      <c r="OIS314" s="80"/>
      <c r="OIT314" s="80"/>
      <c r="OIU314" s="80"/>
      <c r="OIV314" s="80"/>
      <c r="OIW314" s="80"/>
      <c r="OIX314" s="80"/>
      <c r="OIY314" s="80"/>
      <c r="OIZ314" s="80"/>
      <c r="OJA314" s="80"/>
      <c r="OJB314" s="80"/>
      <c r="OJC314" s="80"/>
      <c r="OJD314" s="80"/>
      <c r="OJE314" s="80"/>
      <c r="OJF314" s="80"/>
      <c r="OJG314" s="80"/>
      <c r="OJH314" s="80"/>
      <c r="OJI314" s="80"/>
      <c r="OJJ314" s="80"/>
      <c r="OJK314" s="80"/>
      <c r="OJL314" s="80"/>
      <c r="OJM314" s="80"/>
      <c r="OJN314" s="80"/>
      <c r="OJO314" s="80"/>
      <c r="OJP314" s="80"/>
      <c r="OJQ314" s="80"/>
      <c r="OJR314" s="80"/>
      <c r="OJS314" s="80"/>
      <c r="OJT314" s="80"/>
      <c r="OJU314" s="80"/>
      <c r="OJV314" s="80"/>
      <c r="OJW314" s="80"/>
      <c r="OJX314" s="80"/>
      <c r="OJY314" s="80"/>
      <c r="OJZ314" s="80"/>
      <c r="OKA314" s="80"/>
      <c r="OKB314" s="80"/>
      <c r="OKC314" s="80"/>
      <c r="OKD314" s="80"/>
      <c r="OKE314" s="80"/>
      <c r="OKF314" s="80"/>
      <c r="OKG314" s="80"/>
      <c r="OKH314" s="80"/>
      <c r="OKI314" s="80"/>
      <c r="OKJ314" s="80"/>
      <c r="OKK314" s="80"/>
      <c r="OKL314" s="80"/>
      <c r="OKM314" s="80"/>
      <c r="OKN314" s="80"/>
      <c r="OKO314" s="80"/>
      <c r="OKP314" s="80"/>
      <c r="OKQ314" s="80"/>
      <c r="OKR314" s="80"/>
      <c r="OKS314" s="80"/>
      <c r="OKT314" s="80"/>
      <c r="OKU314" s="80"/>
      <c r="OKV314" s="80"/>
      <c r="OKW314" s="80"/>
      <c r="OKX314" s="80"/>
      <c r="OKY314" s="80"/>
      <c r="OKZ314" s="80"/>
      <c r="OLA314" s="80"/>
      <c r="OLB314" s="80"/>
      <c r="OLC314" s="80"/>
      <c r="OLD314" s="80"/>
      <c r="OLE314" s="80"/>
      <c r="OLF314" s="80"/>
      <c r="OLG314" s="80"/>
      <c r="OLH314" s="80"/>
      <c r="OLI314" s="80"/>
      <c r="OLJ314" s="80"/>
      <c r="OLK314" s="80"/>
      <c r="OLL314" s="80"/>
      <c r="OLM314" s="80"/>
      <c r="OLN314" s="80"/>
      <c r="OLO314" s="80"/>
      <c r="OLP314" s="80"/>
      <c r="OLQ314" s="80"/>
      <c r="OLR314" s="80"/>
      <c r="OLS314" s="80"/>
      <c r="OLT314" s="80"/>
      <c r="OLU314" s="80"/>
      <c r="OLV314" s="80"/>
      <c r="OLW314" s="80"/>
      <c r="OLX314" s="80"/>
      <c r="OLY314" s="80"/>
      <c r="OLZ314" s="80"/>
      <c r="OMA314" s="80"/>
      <c r="OMB314" s="80"/>
      <c r="OMC314" s="80"/>
      <c r="OMD314" s="80"/>
      <c r="OME314" s="80"/>
      <c r="OMF314" s="80"/>
      <c r="OMG314" s="80"/>
      <c r="OMH314" s="80"/>
      <c r="OMI314" s="80"/>
      <c r="OMJ314" s="80"/>
      <c r="OMK314" s="80"/>
      <c r="OML314" s="80"/>
      <c r="OMM314" s="80"/>
      <c r="OMN314" s="80"/>
      <c r="OMO314" s="80"/>
      <c r="OMP314" s="80"/>
      <c r="OMQ314" s="80"/>
      <c r="OMR314" s="80"/>
      <c r="OMS314" s="80"/>
      <c r="OMT314" s="80"/>
      <c r="OMU314" s="80"/>
      <c r="OMV314" s="80"/>
      <c r="OMW314" s="80"/>
      <c r="OMX314" s="80"/>
      <c r="OMY314" s="80"/>
      <c r="OMZ314" s="80"/>
      <c r="ONA314" s="80"/>
      <c r="ONB314" s="80"/>
      <c r="ONC314" s="80"/>
      <c r="OND314" s="80"/>
      <c r="ONE314" s="80"/>
      <c r="ONF314" s="80"/>
      <c r="ONG314" s="80"/>
      <c r="ONH314" s="80"/>
      <c r="ONI314" s="80"/>
      <c r="ONJ314" s="80"/>
      <c r="ONK314" s="80"/>
      <c r="ONL314" s="80"/>
      <c r="ONM314" s="80"/>
      <c r="ONN314" s="80"/>
      <c r="ONO314" s="80"/>
      <c r="ONP314" s="80"/>
      <c r="ONQ314" s="80"/>
      <c r="ONR314" s="80"/>
      <c r="ONS314" s="80"/>
      <c r="ONT314" s="80"/>
      <c r="ONU314" s="80"/>
      <c r="ONV314" s="80"/>
      <c r="ONW314" s="80"/>
      <c r="ONX314" s="80"/>
      <c r="ONY314" s="80"/>
      <c r="ONZ314" s="80"/>
      <c r="OOA314" s="80"/>
      <c r="OOB314" s="80"/>
      <c r="OOC314" s="80"/>
      <c r="OOD314" s="80"/>
      <c r="OOE314" s="80"/>
      <c r="OOF314" s="80"/>
      <c r="OOG314" s="80"/>
      <c r="OOH314" s="80"/>
      <c r="OOI314" s="80"/>
      <c r="OOJ314" s="80"/>
      <c r="OOK314" s="80"/>
      <c r="OOL314" s="80"/>
      <c r="OOM314" s="80"/>
      <c r="OON314" s="80"/>
      <c r="OOO314" s="80"/>
      <c r="OOP314" s="80"/>
      <c r="OOQ314" s="80"/>
      <c r="OOR314" s="80"/>
      <c r="OOS314" s="80"/>
      <c r="OOT314" s="80"/>
      <c r="OOU314" s="80"/>
      <c r="OOV314" s="80"/>
      <c r="OOW314" s="80"/>
      <c r="OOX314" s="80"/>
      <c r="OOY314" s="80"/>
      <c r="OOZ314" s="80"/>
      <c r="OPA314" s="80"/>
      <c r="OPB314" s="80"/>
      <c r="OPC314" s="80"/>
      <c r="OPD314" s="80"/>
      <c r="OPE314" s="80"/>
      <c r="OPF314" s="80"/>
      <c r="OPG314" s="80"/>
      <c r="OPH314" s="80"/>
      <c r="OPI314" s="80"/>
      <c r="OPJ314" s="80"/>
      <c r="OPK314" s="80"/>
      <c r="OPL314" s="80"/>
      <c r="OPM314" s="80"/>
      <c r="OPN314" s="80"/>
      <c r="OPO314" s="80"/>
      <c r="OPP314" s="80"/>
      <c r="OPQ314" s="80"/>
      <c r="OPR314" s="80"/>
      <c r="OPS314" s="80"/>
      <c r="OPT314" s="80"/>
      <c r="OPU314" s="80"/>
      <c r="OPV314" s="80"/>
      <c r="OPW314" s="80"/>
      <c r="OPX314" s="80"/>
      <c r="OPY314" s="80"/>
      <c r="OPZ314" s="80"/>
      <c r="OQA314" s="80"/>
      <c r="OQB314" s="80"/>
      <c r="OQC314" s="80"/>
      <c r="OQD314" s="80"/>
      <c r="OQE314" s="80"/>
      <c r="OQF314" s="80"/>
      <c r="OQG314" s="80"/>
      <c r="OQH314" s="80"/>
      <c r="OQI314" s="80"/>
      <c r="OQJ314" s="80"/>
      <c r="OQK314" s="80"/>
      <c r="OQL314" s="80"/>
      <c r="OQM314" s="80"/>
      <c r="OQN314" s="80"/>
      <c r="OQO314" s="80"/>
      <c r="OQP314" s="80"/>
      <c r="OQQ314" s="80"/>
      <c r="OQR314" s="80"/>
      <c r="OQS314" s="80"/>
      <c r="OQT314" s="80"/>
      <c r="OQU314" s="80"/>
      <c r="OQV314" s="80"/>
      <c r="OQW314" s="80"/>
      <c r="OQX314" s="80"/>
      <c r="OQY314" s="80"/>
      <c r="OQZ314" s="80"/>
      <c r="ORA314" s="80"/>
      <c r="ORB314" s="80"/>
      <c r="ORC314" s="80"/>
      <c r="ORD314" s="80"/>
      <c r="ORE314" s="80"/>
      <c r="ORF314" s="80"/>
      <c r="ORG314" s="80"/>
      <c r="ORH314" s="80"/>
      <c r="ORI314" s="80"/>
      <c r="ORJ314" s="80"/>
      <c r="ORK314" s="80"/>
      <c r="ORL314" s="80"/>
      <c r="ORM314" s="80"/>
      <c r="ORN314" s="80"/>
      <c r="ORO314" s="80"/>
      <c r="ORP314" s="80"/>
      <c r="ORQ314" s="80"/>
      <c r="ORR314" s="80"/>
      <c r="ORS314" s="80"/>
      <c r="ORT314" s="80"/>
      <c r="ORU314" s="80"/>
      <c r="ORV314" s="80"/>
      <c r="ORW314" s="80"/>
      <c r="ORX314" s="80"/>
      <c r="ORY314" s="80"/>
      <c r="ORZ314" s="80"/>
      <c r="OSA314" s="80"/>
      <c r="OSB314" s="80"/>
      <c r="OSC314" s="80"/>
      <c r="OSD314" s="80"/>
      <c r="OSE314" s="80"/>
      <c r="OSF314" s="80"/>
      <c r="OSG314" s="80"/>
      <c r="OSH314" s="80"/>
      <c r="OSI314" s="80"/>
      <c r="OSJ314" s="80"/>
      <c r="OSK314" s="80"/>
      <c r="OSL314" s="80"/>
      <c r="OSM314" s="80"/>
      <c r="OSN314" s="80"/>
      <c r="OSO314" s="80"/>
      <c r="OSP314" s="80"/>
      <c r="OSQ314" s="80"/>
      <c r="OSR314" s="80"/>
      <c r="OSS314" s="80"/>
      <c r="OST314" s="80"/>
      <c r="OSU314" s="80"/>
      <c r="OSV314" s="80"/>
      <c r="OSW314" s="80"/>
      <c r="OSX314" s="80"/>
      <c r="OSY314" s="80"/>
      <c r="OSZ314" s="80"/>
      <c r="OTA314" s="80"/>
      <c r="OTB314" s="80"/>
      <c r="OTC314" s="80"/>
      <c r="OTD314" s="80"/>
      <c r="OTE314" s="80"/>
      <c r="OTF314" s="80"/>
      <c r="OTG314" s="80"/>
      <c r="OTH314" s="80"/>
      <c r="OTI314" s="80"/>
      <c r="OTJ314" s="80"/>
      <c r="OTK314" s="80"/>
      <c r="OTL314" s="80"/>
      <c r="OTM314" s="80"/>
      <c r="OTN314" s="80"/>
      <c r="OTO314" s="80"/>
      <c r="OTP314" s="80"/>
      <c r="OTQ314" s="80"/>
      <c r="OTR314" s="80"/>
      <c r="OTS314" s="80"/>
      <c r="OTT314" s="80"/>
      <c r="OTU314" s="80"/>
      <c r="OTV314" s="80"/>
      <c r="OTW314" s="80"/>
      <c r="OTX314" s="80"/>
      <c r="OTY314" s="80"/>
      <c r="OTZ314" s="80"/>
      <c r="OUA314" s="80"/>
      <c r="OUB314" s="80"/>
      <c r="OUC314" s="80"/>
      <c r="OUD314" s="80"/>
      <c r="OUE314" s="80"/>
      <c r="OUF314" s="80"/>
      <c r="OUG314" s="80"/>
      <c r="OUH314" s="80"/>
      <c r="OUI314" s="80"/>
      <c r="OUJ314" s="80"/>
      <c r="OUK314" s="80"/>
      <c r="OUL314" s="80"/>
      <c r="OUM314" s="80"/>
      <c r="OUN314" s="80"/>
      <c r="OUO314" s="80"/>
      <c r="OUP314" s="80"/>
      <c r="OUQ314" s="80"/>
      <c r="OUR314" s="80"/>
      <c r="OUS314" s="80"/>
      <c r="OUT314" s="80"/>
      <c r="OUU314" s="80"/>
      <c r="OUV314" s="80"/>
      <c r="OUW314" s="80"/>
      <c r="OUX314" s="80"/>
      <c r="OUY314" s="80"/>
      <c r="OUZ314" s="80"/>
      <c r="OVA314" s="80"/>
      <c r="OVB314" s="80"/>
      <c r="OVC314" s="80"/>
      <c r="OVD314" s="80"/>
      <c r="OVE314" s="80"/>
      <c r="OVF314" s="80"/>
      <c r="OVG314" s="80"/>
      <c r="OVH314" s="80"/>
      <c r="OVI314" s="80"/>
      <c r="OVJ314" s="80"/>
      <c r="OVK314" s="80"/>
      <c r="OVL314" s="80"/>
      <c r="OVM314" s="80"/>
      <c r="OVN314" s="80"/>
      <c r="OVO314" s="80"/>
      <c r="OVP314" s="80"/>
      <c r="OVQ314" s="80"/>
      <c r="OVR314" s="80"/>
      <c r="OVS314" s="80"/>
      <c r="OVT314" s="80"/>
      <c r="OVU314" s="80"/>
      <c r="OVV314" s="80"/>
      <c r="OVW314" s="80"/>
      <c r="OVX314" s="80"/>
      <c r="OVY314" s="80"/>
      <c r="OVZ314" s="80"/>
      <c r="OWA314" s="80"/>
      <c r="OWB314" s="80"/>
      <c r="OWC314" s="80"/>
      <c r="OWD314" s="80"/>
      <c r="OWE314" s="80"/>
      <c r="OWF314" s="80"/>
      <c r="OWG314" s="80"/>
      <c r="OWH314" s="80"/>
      <c r="OWI314" s="80"/>
      <c r="OWJ314" s="80"/>
      <c r="OWK314" s="80"/>
      <c r="OWL314" s="80"/>
      <c r="OWM314" s="80"/>
      <c r="OWN314" s="80"/>
      <c r="OWO314" s="80"/>
      <c r="OWP314" s="80"/>
      <c r="OWQ314" s="80"/>
      <c r="OWR314" s="80"/>
      <c r="OWS314" s="80"/>
      <c r="OWT314" s="80"/>
      <c r="OWU314" s="80"/>
      <c r="OWV314" s="80"/>
      <c r="OWW314" s="80"/>
      <c r="OWX314" s="80"/>
      <c r="OWY314" s="80"/>
      <c r="OWZ314" s="80"/>
      <c r="OXA314" s="80"/>
      <c r="OXB314" s="80"/>
      <c r="OXC314" s="80"/>
      <c r="OXD314" s="80"/>
      <c r="OXE314" s="80"/>
      <c r="OXF314" s="80"/>
      <c r="OXG314" s="80"/>
      <c r="OXH314" s="80"/>
      <c r="OXI314" s="80"/>
      <c r="OXJ314" s="80"/>
      <c r="OXK314" s="80"/>
      <c r="OXL314" s="80"/>
      <c r="OXM314" s="80"/>
      <c r="OXN314" s="80"/>
      <c r="OXO314" s="80"/>
      <c r="OXP314" s="80"/>
      <c r="OXQ314" s="80"/>
      <c r="OXR314" s="80"/>
      <c r="OXS314" s="80"/>
      <c r="OXT314" s="80"/>
      <c r="OXU314" s="80"/>
      <c r="OXV314" s="80"/>
      <c r="OXW314" s="80"/>
      <c r="OXX314" s="80"/>
      <c r="OXY314" s="80"/>
      <c r="OXZ314" s="80"/>
      <c r="OYA314" s="80"/>
      <c r="OYB314" s="80"/>
      <c r="OYC314" s="80"/>
      <c r="OYD314" s="80"/>
      <c r="OYE314" s="80"/>
      <c r="OYF314" s="80"/>
      <c r="OYG314" s="80"/>
      <c r="OYH314" s="80"/>
      <c r="OYI314" s="80"/>
      <c r="OYJ314" s="80"/>
      <c r="OYK314" s="80"/>
      <c r="OYL314" s="80"/>
      <c r="OYM314" s="80"/>
      <c r="OYN314" s="80"/>
      <c r="OYO314" s="80"/>
      <c r="OYP314" s="80"/>
      <c r="OYQ314" s="80"/>
      <c r="OYR314" s="80"/>
      <c r="OYS314" s="80"/>
      <c r="OYT314" s="80"/>
      <c r="OYU314" s="80"/>
      <c r="OYV314" s="80"/>
      <c r="OYW314" s="80"/>
      <c r="OYX314" s="80"/>
      <c r="OYY314" s="80"/>
      <c r="OYZ314" s="80"/>
      <c r="OZA314" s="80"/>
      <c r="OZB314" s="80"/>
      <c r="OZC314" s="80"/>
      <c r="OZD314" s="80"/>
      <c r="OZE314" s="80"/>
      <c r="OZF314" s="80"/>
      <c r="OZG314" s="80"/>
      <c r="OZH314" s="80"/>
      <c r="OZI314" s="80"/>
      <c r="OZJ314" s="80"/>
      <c r="OZK314" s="80"/>
      <c r="OZL314" s="80"/>
      <c r="OZM314" s="80"/>
      <c r="OZN314" s="80"/>
      <c r="OZO314" s="80"/>
      <c r="OZP314" s="80"/>
      <c r="OZQ314" s="80"/>
      <c r="OZR314" s="80"/>
      <c r="OZS314" s="80"/>
      <c r="OZT314" s="80"/>
      <c r="OZU314" s="80"/>
      <c r="OZV314" s="80"/>
      <c r="OZW314" s="80"/>
      <c r="OZX314" s="80"/>
      <c r="OZY314" s="80"/>
      <c r="OZZ314" s="80"/>
      <c r="PAA314" s="80"/>
      <c r="PAB314" s="80"/>
      <c r="PAC314" s="80"/>
      <c r="PAD314" s="80"/>
      <c r="PAE314" s="80"/>
      <c r="PAF314" s="80"/>
      <c r="PAG314" s="80"/>
      <c r="PAH314" s="80"/>
      <c r="PAI314" s="80"/>
      <c r="PAJ314" s="80"/>
      <c r="PAK314" s="80"/>
      <c r="PAL314" s="80"/>
      <c r="PAM314" s="80"/>
      <c r="PAN314" s="80"/>
      <c r="PAO314" s="80"/>
      <c r="PAP314" s="80"/>
      <c r="PAQ314" s="80"/>
      <c r="PAR314" s="80"/>
      <c r="PAS314" s="80"/>
      <c r="PAT314" s="80"/>
      <c r="PAU314" s="80"/>
      <c r="PAV314" s="80"/>
      <c r="PAW314" s="80"/>
      <c r="PAX314" s="80"/>
      <c r="PAY314" s="80"/>
      <c r="PAZ314" s="80"/>
      <c r="PBA314" s="80"/>
      <c r="PBB314" s="80"/>
      <c r="PBC314" s="80"/>
      <c r="PBD314" s="80"/>
      <c r="PBE314" s="80"/>
      <c r="PBF314" s="80"/>
      <c r="PBG314" s="80"/>
      <c r="PBH314" s="80"/>
      <c r="PBI314" s="80"/>
      <c r="PBJ314" s="80"/>
      <c r="PBK314" s="80"/>
      <c r="PBL314" s="80"/>
      <c r="PBM314" s="80"/>
      <c r="PBN314" s="80"/>
      <c r="PBO314" s="80"/>
      <c r="PBP314" s="80"/>
      <c r="PBQ314" s="80"/>
      <c r="PBR314" s="80"/>
      <c r="PBS314" s="80"/>
      <c r="PBT314" s="80"/>
      <c r="PBU314" s="80"/>
      <c r="PBV314" s="80"/>
      <c r="PBW314" s="80"/>
      <c r="PBX314" s="80"/>
      <c r="PBY314" s="80"/>
      <c r="PBZ314" s="80"/>
      <c r="PCA314" s="80"/>
      <c r="PCB314" s="80"/>
      <c r="PCC314" s="80"/>
      <c r="PCD314" s="80"/>
      <c r="PCE314" s="80"/>
      <c r="PCF314" s="80"/>
      <c r="PCG314" s="80"/>
      <c r="PCH314" s="80"/>
      <c r="PCI314" s="80"/>
      <c r="PCJ314" s="80"/>
      <c r="PCK314" s="80"/>
      <c r="PCL314" s="80"/>
      <c r="PCM314" s="80"/>
      <c r="PCN314" s="80"/>
      <c r="PCO314" s="80"/>
      <c r="PCP314" s="80"/>
      <c r="PCQ314" s="80"/>
      <c r="PCR314" s="80"/>
      <c r="PCS314" s="80"/>
      <c r="PCT314" s="80"/>
      <c r="PCU314" s="80"/>
      <c r="PCV314" s="80"/>
      <c r="PCW314" s="80"/>
      <c r="PCX314" s="80"/>
      <c r="PCY314" s="80"/>
      <c r="PCZ314" s="80"/>
      <c r="PDA314" s="80"/>
      <c r="PDB314" s="80"/>
      <c r="PDC314" s="80"/>
      <c r="PDD314" s="80"/>
      <c r="PDE314" s="80"/>
      <c r="PDF314" s="80"/>
      <c r="PDG314" s="80"/>
      <c r="PDH314" s="80"/>
      <c r="PDI314" s="80"/>
      <c r="PDJ314" s="80"/>
      <c r="PDK314" s="80"/>
      <c r="PDL314" s="80"/>
      <c r="PDM314" s="80"/>
      <c r="PDN314" s="80"/>
      <c r="PDO314" s="80"/>
      <c r="PDP314" s="80"/>
      <c r="PDQ314" s="80"/>
      <c r="PDR314" s="80"/>
      <c r="PDS314" s="80"/>
      <c r="PDT314" s="80"/>
      <c r="PDU314" s="80"/>
      <c r="PDV314" s="80"/>
      <c r="PDW314" s="80"/>
      <c r="PDX314" s="80"/>
      <c r="PDY314" s="80"/>
      <c r="PDZ314" s="80"/>
      <c r="PEA314" s="80"/>
      <c r="PEB314" s="80"/>
      <c r="PEC314" s="80"/>
      <c r="PED314" s="80"/>
      <c r="PEE314" s="80"/>
      <c r="PEF314" s="80"/>
      <c r="PEG314" s="80"/>
      <c r="PEH314" s="80"/>
      <c r="PEI314" s="80"/>
      <c r="PEJ314" s="80"/>
      <c r="PEK314" s="80"/>
      <c r="PEL314" s="80"/>
      <c r="PEM314" s="80"/>
      <c r="PEN314" s="80"/>
      <c r="PEO314" s="80"/>
      <c r="PEP314" s="80"/>
      <c r="PEQ314" s="80"/>
      <c r="PER314" s="80"/>
      <c r="PES314" s="80"/>
      <c r="PET314" s="80"/>
      <c r="PEU314" s="80"/>
      <c r="PEV314" s="80"/>
      <c r="PEW314" s="80"/>
      <c r="PEX314" s="80"/>
      <c r="PEY314" s="80"/>
      <c r="PEZ314" s="80"/>
      <c r="PFA314" s="80"/>
      <c r="PFB314" s="80"/>
      <c r="PFC314" s="80"/>
      <c r="PFD314" s="80"/>
      <c r="PFE314" s="80"/>
      <c r="PFF314" s="80"/>
      <c r="PFG314" s="80"/>
      <c r="PFH314" s="80"/>
      <c r="PFI314" s="80"/>
      <c r="PFJ314" s="80"/>
      <c r="PFK314" s="80"/>
      <c r="PFL314" s="80"/>
      <c r="PFM314" s="80"/>
      <c r="PFN314" s="80"/>
      <c r="PFO314" s="80"/>
      <c r="PFP314" s="80"/>
      <c r="PFQ314" s="80"/>
      <c r="PFR314" s="80"/>
      <c r="PFS314" s="80"/>
      <c r="PFT314" s="80"/>
      <c r="PFU314" s="80"/>
      <c r="PFV314" s="80"/>
      <c r="PFW314" s="80"/>
      <c r="PFX314" s="80"/>
      <c r="PFY314" s="80"/>
      <c r="PFZ314" s="80"/>
      <c r="PGA314" s="80"/>
      <c r="PGB314" s="80"/>
      <c r="PGC314" s="80"/>
      <c r="PGD314" s="80"/>
      <c r="PGE314" s="80"/>
      <c r="PGF314" s="80"/>
      <c r="PGG314" s="80"/>
      <c r="PGH314" s="80"/>
      <c r="PGI314" s="80"/>
      <c r="PGJ314" s="80"/>
      <c r="PGK314" s="80"/>
      <c r="PGL314" s="80"/>
      <c r="PGM314" s="80"/>
      <c r="PGN314" s="80"/>
      <c r="PGO314" s="80"/>
      <c r="PGP314" s="80"/>
      <c r="PGQ314" s="80"/>
      <c r="PGR314" s="80"/>
      <c r="PGS314" s="80"/>
      <c r="PGT314" s="80"/>
      <c r="PGU314" s="80"/>
      <c r="PGV314" s="80"/>
      <c r="PGW314" s="80"/>
      <c r="PGX314" s="80"/>
      <c r="PGY314" s="80"/>
      <c r="PGZ314" s="80"/>
      <c r="PHA314" s="80"/>
      <c r="PHB314" s="80"/>
      <c r="PHC314" s="80"/>
      <c r="PHD314" s="80"/>
      <c r="PHE314" s="80"/>
      <c r="PHF314" s="80"/>
      <c r="PHG314" s="80"/>
      <c r="PHH314" s="80"/>
      <c r="PHI314" s="80"/>
      <c r="PHJ314" s="80"/>
      <c r="PHK314" s="80"/>
      <c r="PHL314" s="80"/>
      <c r="PHM314" s="80"/>
      <c r="PHN314" s="80"/>
      <c r="PHO314" s="80"/>
      <c r="PHP314" s="80"/>
      <c r="PHQ314" s="80"/>
      <c r="PHR314" s="80"/>
      <c r="PHS314" s="80"/>
      <c r="PHT314" s="80"/>
      <c r="PHU314" s="80"/>
      <c r="PHV314" s="80"/>
      <c r="PHW314" s="80"/>
      <c r="PHX314" s="80"/>
      <c r="PHY314" s="80"/>
      <c r="PHZ314" s="80"/>
      <c r="PIA314" s="80"/>
      <c r="PIB314" s="80"/>
      <c r="PIC314" s="80"/>
      <c r="PID314" s="80"/>
      <c r="PIE314" s="80"/>
      <c r="PIF314" s="80"/>
      <c r="PIG314" s="80"/>
      <c r="PIH314" s="80"/>
      <c r="PII314" s="80"/>
      <c r="PIJ314" s="80"/>
      <c r="PIK314" s="80"/>
      <c r="PIL314" s="80"/>
      <c r="PIM314" s="80"/>
      <c r="PIN314" s="80"/>
      <c r="PIO314" s="80"/>
      <c r="PIP314" s="80"/>
      <c r="PIQ314" s="80"/>
      <c r="PIR314" s="80"/>
      <c r="PIS314" s="80"/>
      <c r="PIT314" s="80"/>
      <c r="PIU314" s="80"/>
      <c r="PIV314" s="80"/>
      <c r="PIW314" s="80"/>
      <c r="PIX314" s="80"/>
      <c r="PIY314" s="80"/>
      <c r="PIZ314" s="80"/>
      <c r="PJA314" s="80"/>
      <c r="PJB314" s="80"/>
      <c r="PJC314" s="80"/>
      <c r="PJD314" s="80"/>
      <c r="PJE314" s="80"/>
      <c r="PJF314" s="80"/>
      <c r="PJG314" s="80"/>
      <c r="PJH314" s="80"/>
      <c r="PJI314" s="80"/>
      <c r="PJJ314" s="80"/>
      <c r="PJK314" s="80"/>
      <c r="PJL314" s="80"/>
      <c r="PJM314" s="80"/>
      <c r="PJN314" s="80"/>
      <c r="PJO314" s="80"/>
      <c r="PJP314" s="80"/>
      <c r="PJQ314" s="80"/>
      <c r="PJR314" s="80"/>
      <c r="PJS314" s="80"/>
      <c r="PJT314" s="80"/>
      <c r="PJU314" s="80"/>
      <c r="PJV314" s="80"/>
      <c r="PJW314" s="80"/>
      <c r="PJX314" s="80"/>
      <c r="PJY314" s="80"/>
      <c r="PJZ314" s="80"/>
      <c r="PKA314" s="80"/>
      <c r="PKB314" s="80"/>
      <c r="PKC314" s="80"/>
      <c r="PKD314" s="80"/>
      <c r="PKE314" s="80"/>
      <c r="PKF314" s="80"/>
      <c r="PKG314" s="80"/>
      <c r="PKH314" s="80"/>
      <c r="PKI314" s="80"/>
      <c r="PKJ314" s="80"/>
      <c r="PKK314" s="80"/>
      <c r="PKL314" s="80"/>
      <c r="PKM314" s="80"/>
      <c r="PKN314" s="80"/>
      <c r="PKO314" s="80"/>
      <c r="PKP314" s="80"/>
      <c r="PKQ314" s="80"/>
      <c r="PKR314" s="80"/>
      <c r="PKS314" s="80"/>
      <c r="PKT314" s="80"/>
      <c r="PKU314" s="80"/>
      <c r="PKV314" s="80"/>
      <c r="PKW314" s="80"/>
      <c r="PKX314" s="80"/>
      <c r="PKY314" s="80"/>
      <c r="PKZ314" s="80"/>
      <c r="PLA314" s="80"/>
      <c r="PLB314" s="80"/>
      <c r="PLC314" s="80"/>
      <c r="PLD314" s="80"/>
      <c r="PLE314" s="80"/>
      <c r="PLF314" s="80"/>
      <c r="PLG314" s="80"/>
      <c r="PLH314" s="80"/>
      <c r="PLI314" s="80"/>
      <c r="PLJ314" s="80"/>
      <c r="PLK314" s="80"/>
      <c r="PLL314" s="80"/>
      <c r="PLM314" s="80"/>
      <c r="PLN314" s="80"/>
      <c r="PLO314" s="80"/>
      <c r="PLP314" s="80"/>
      <c r="PLQ314" s="80"/>
      <c r="PLR314" s="80"/>
      <c r="PLS314" s="80"/>
      <c r="PLT314" s="80"/>
      <c r="PLU314" s="80"/>
      <c r="PLV314" s="80"/>
      <c r="PLW314" s="80"/>
      <c r="PLX314" s="80"/>
      <c r="PLY314" s="80"/>
      <c r="PLZ314" s="80"/>
      <c r="PMA314" s="80"/>
      <c r="PMB314" s="80"/>
      <c r="PMC314" s="80"/>
      <c r="PMD314" s="80"/>
      <c r="PME314" s="80"/>
      <c r="PMF314" s="80"/>
      <c r="PMG314" s="80"/>
      <c r="PMH314" s="80"/>
      <c r="PMI314" s="80"/>
      <c r="PMJ314" s="80"/>
      <c r="PMK314" s="80"/>
      <c r="PML314" s="80"/>
      <c r="PMM314" s="80"/>
      <c r="PMN314" s="80"/>
      <c r="PMO314" s="80"/>
      <c r="PMP314" s="80"/>
      <c r="PMQ314" s="80"/>
      <c r="PMR314" s="80"/>
      <c r="PMS314" s="80"/>
      <c r="PMT314" s="80"/>
      <c r="PMU314" s="80"/>
      <c r="PMV314" s="80"/>
      <c r="PMW314" s="80"/>
      <c r="PMX314" s="80"/>
      <c r="PMY314" s="80"/>
      <c r="PMZ314" s="80"/>
      <c r="PNA314" s="80"/>
      <c r="PNB314" s="80"/>
      <c r="PNC314" s="80"/>
      <c r="PND314" s="80"/>
      <c r="PNE314" s="80"/>
      <c r="PNF314" s="80"/>
      <c r="PNG314" s="80"/>
      <c r="PNH314" s="80"/>
      <c r="PNI314" s="80"/>
      <c r="PNJ314" s="80"/>
      <c r="PNK314" s="80"/>
      <c r="PNL314" s="80"/>
      <c r="PNM314" s="80"/>
      <c r="PNN314" s="80"/>
      <c r="PNO314" s="80"/>
      <c r="PNP314" s="80"/>
      <c r="PNQ314" s="80"/>
      <c r="PNR314" s="80"/>
      <c r="PNS314" s="80"/>
      <c r="PNT314" s="80"/>
      <c r="PNU314" s="80"/>
      <c r="PNV314" s="80"/>
      <c r="PNW314" s="80"/>
      <c r="PNX314" s="80"/>
      <c r="PNY314" s="80"/>
      <c r="PNZ314" s="80"/>
      <c r="POA314" s="80"/>
      <c r="POB314" s="80"/>
      <c r="POC314" s="80"/>
      <c r="POD314" s="80"/>
      <c r="POE314" s="80"/>
      <c r="POF314" s="80"/>
      <c r="POG314" s="80"/>
      <c r="POH314" s="80"/>
      <c r="POI314" s="80"/>
      <c r="POJ314" s="80"/>
      <c r="POK314" s="80"/>
      <c r="POL314" s="80"/>
      <c r="POM314" s="80"/>
      <c r="PON314" s="80"/>
      <c r="POO314" s="80"/>
      <c r="POP314" s="80"/>
      <c r="POQ314" s="80"/>
      <c r="POR314" s="80"/>
      <c r="POS314" s="80"/>
      <c r="POT314" s="80"/>
      <c r="POU314" s="80"/>
      <c r="POV314" s="80"/>
      <c r="POW314" s="80"/>
      <c r="POX314" s="80"/>
      <c r="POY314" s="80"/>
      <c r="POZ314" s="80"/>
      <c r="PPA314" s="80"/>
      <c r="PPB314" s="80"/>
      <c r="PPC314" s="80"/>
      <c r="PPD314" s="80"/>
      <c r="PPE314" s="80"/>
      <c r="PPF314" s="80"/>
      <c r="PPG314" s="80"/>
      <c r="PPH314" s="80"/>
      <c r="PPI314" s="80"/>
      <c r="PPJ314" s="80"/>
      <c r="PPK314" s="80"/>
      <c r="PPL314" s="80"/>
      <c r="PPM314" s="80"/>
      <c r="PPN314" s="80"/>
      <c r="PPO314" s="80"/>
      <c r="PPP314" s="80"/>
      <c r="PPQ314" s="80"/>
      <c r="PPR314" s="80"/>
      <c r="PPS314" s="80"/>
      <c r="PPT314" s="80"/>
      <c r="PPU314" s="80"/>
      <c r="PPV314" s="80"/>
      <c r="PPW314" s="80"/>
      <c r="PPX314" s="80"/>
      <c r="PPY314" s="80"/>
      <c r="PPZ314" s="80"/>
      <c r="PQA314" s="80"/>
      <c r="PQB314" s="80"/>
      <c r="PQC314" s="80"/>
      <c r="PQD314" s="80"/>
      <c r="PQE314" s="80"/>
      <c r="PQF314" s="80"/>
      <c r="PQG314" s="80"/>
      <c r="PQH314" s="80"/>
      <c r="PQI314" s="80"/>
      <c r="PQJ314" s="80"/>
      <c r="PQK314" s="80"/>
      <c r="PQL314" s="80"/>
      <c r="PQM314" s="80"/>
      <c r="PQN314" s="80"/>
      <c r="PQO314" s="80"/>
      <c r="PQP314" s="80"/>
      <c r="PQQ314" s="80"/>
      <c r="PQR314" s="80"/>
      <c r="PQS314" s="80"/>
      <c r="PQT314" s="80"/>
      <c r="PQU314" s="80"/>
      <c r="PQV314" s="80"/>
      <c r="PQW314" s="80"/>
      <c r="PQX314" s="80"/>
      <c r="PQY314" s="80"/>
      <c r="PQZ314" s="80"/>
      <c r="PRA314" s="80"/>
      <c r="PRB314" s="80"/>
      <c r="PRC314" s="80"/>
      <c r="PRD314" s="80"/>
      <c r="PRE314" s="80"/>
      <c r="PRF314" s="80"/>
      <c r="PRG314" s="80"/>
      <c r="PRH314" s="80"/>
      <c r="PRI314" s="80"/>
      <c r="PRJ314" s="80"/>
      <c r="PRK314" s="80"/>
      <c r="PRL314" s="80"/>
      <c r="PRM314" s="80"/>
      <c r="PRN314" s="80"/>
      <c r="PRO314" s="80"/>
      <c r="PRP314" s="80"/>
      <c r="PRQ314" s="80"/>
      <c r="PRR314" s="80"/>
      <c r="PRS314" s="80"/>
      <c r="PRT314" s="80"/>
      <c r="PRU314" s="80"/>
      <c r="PRV314" s="80"/>
      <c r="PRW314" s="80"/>
      <c r="PRX314" s="80"/>
      <c r="PRY314" s="80"/>
      <c r="PRZ314" s="80"/>
      <c r="PSA314" s="80"/>
      <c r="PSB314" s="80"/>
      <c r="PSC314" s="80"/>
      <c r="PSD314" s="80"/>
      <c r="PSE314" s="80"/>
      <c r="PSF314" s="80"/>
      <c r="PSG314" s="80"/>
      <c r="PSH314" s="80"/>
      <c r="PSI314" s="80"/>
      <c r="PSJ314" s="80"/>
      <c r="PSK314" s="80"/>
      <c r="PSL314" s="80"/>
      <c r="PSM314" s="80"/>
      <c r="PSN314" s="80"/>
      <c r="PSO314" s="80"/>
      <c r="PSP314" s="80"/>
      <c r="PSQ314" s="80"/>
      <c r="PSR314" s="80"/>
      <c r="PSS314" s="80"/>
      <c r="PST314" s="80"/>
      <c r="PSU314" s="80"/>
      <c r="PSV314" s="80"/>
      <c r="PSW314" s="80"/>
      <c r="PSX314" s="80"/>
      <c r="PSY314" s="80"/>
      <c r="PSZ314" s="80"/>
      <c r="PTA314" s="80"/>
      <c r="PTB314" s="80"/>
      <c r="PTC314" s="80"/>
      <c r="PTD314" s="80"/>
      <c r="PTE314" s="80"/>
      <c r="PTF314" s="80"/>
      <c r="PTG314" s="80"/>
      <c r="PTH314" s="80"/>
      <c r="PTI314" s="80"/>
      <c r="PTJ314" s="80"/>
      <c r="PTK314" s="80"/>
      <c r="PTL314" s="80"/>
      <c r="PTM314" s="80"/>
      <c r="PTN314" s="80"/>
      <c r="PTO314" s="80"/>
      <c r="PTP314" s="80"/>
      <c r="PTQ314" s="80"/>
      <c r="PTR314" s="80"/>
      <c r="PTS314" s="80"/>
      <c r="PTT314" s="80"/>
      <c r="PTU314" s="80"/>
      <c r="PTV314" s="80"/>
      <c r="PTW314" s="80"/>
      <c r="PTX314" s="80"/>
      <c r="PTY314" s="80"/>
      <c r="PTZ314" s="80"/>
      <c r="PUA314" s="80"/>
      <c r="PUB314" s="80"/>
      <c r="PUC314" s="80"/>
      <c r="PUD314" s="80"/>
      <c r="PUE314" s="80"/>
      <c r="PUF314" s="80"/>
      <c r="PUG314" s="80"/>
      <c r="PUH314" s="80"/>
      <c r="PUI314" s="80"/>
      <c r="PUJ314" s="80"/>
      <c r="PUK314" s="80"/>
      <c r="PUL314" s="80"/>
      <c r="PUM314" s="80"/>
      <c r="PUN314" s="80"/>
      <c r="PUO314" s="80"/>
      <c r="PUP314" s="80"/>
      <c r="PUQ314" s="80"/>
      <c r="PUR314" s="80"/>
      <c r="PUS314" s="80"/>
      <c r="PUT314" s="80"/>
      <c r="PUU314" s="80"/>
      <c r="PUV314" s="80"/>
      <c r="PUW314" s="80"/>
      <c r="PUX314" s="80"/>
      <c r="PUY314" s="80"/>
      <c r="PUZ314" s="80"/>
      <c r="PVA314" s="80"/>
      <c r="PVB314" s="80"/>
      <c r="PVC314" s="80"/>
      <c r="PVD314" s="80"/>
      <c r="PVE314" s="80"/>
      <c r="PVF314" s="80"/>
      <c r="PVG314" s="80"/>
      <c r="PVH314" s="80"/>
      <c r="PVI314" s="80"/>
      <c r="PVJ314" s="80"/>
      <c r="PVK314" s="80"/>
      <c r="PVL314" s="80"/>
      <c r="PVM314" s="80"/>
      <c r="PVN314" s="80"/>
      <c r="PVO314" s="80"/>
      <c r="PVP314" s="80"/>
      <c r="PVQ314" s="80"/>
      <c r="PVR314" s="80"/>
      <c r="PVS314" s="80"/>
      <c r="PVT314" s="80"/>
      <c r="PVU314" s="80"/>
      <c r="PVV314" s="80"/>
      <c r="PVW314" s="80"/>
      <c r="PVX314" s="80"/>
      <c r="PVY314" s="80"/>
      <c r="PVZ314" s="80"/>
      <c r="PWA314" s="80"/>
      <c r="PWB314" s="80"/>
      <c r="PWC314" s="80"/>
      <c r="PWD314" s="80"/>
      <c r="PWE314" s="80"/>
      <c r="PWF314" s="80"/>
      <c r="PWG314" s="80"/>
      <c r="PWH314" s="80"/>
      <c r="PWI314" s="80"/>
      <c r="PWJ314" s="80"/>
      <c r="PWK314" s="80"/>
      <c r="PWL314" s="80"/>
      <c r="PWM314" s="80"/>
      <c r="PWN314" s="80"/>
      <c r="PWO314" s="80"/>
      <c r="PWP314" s="80"/>
      <c r="PWQ314" s="80"/>
      <c r="PWR314" s="80"/>
      <c r="PWS314" s="80"/>
      <c r="PWT314" s="80"/>
      <c r="PWU314" s="80"/>
      <c r="PWV314" s="80"/>
      <c r="PWW314" s="80"/>
      <c r="PWX314" s="80"/>
      <c r="PWY314" s="80"/>
      <c r="PWZ314" s="80"/>
      <c r="PXA314" s="80"/>
      <c r="PXB314" s="80"/>
      <c r="PXC314" s="80"/>
      <c r="PXD314" s="80"/>
      <c r="PXE314" s="80"/>
      <c r="PXF314" s="80"/>
      <c r="PXG314" s="80"/>
      <c r="PXH314" s="80"/>
      <c r="PXI314" s="80"/>
      <c r="PXJ314" s="80"/>
      <c r="PXK314" s="80"/>
      <c r="PXL314" s="80"/>
      <c r="PXM314" s="80"/>
      <c r="PXN314" s="80"/>
      <c r="PXO314" s="80"/>
      <c r="PXP314" s="80"/>
      <c r="PXQ314" s="80"/>
      <c r="PXR314" s="80"/>
      <c r="PXS314" s="80"/>
      <c r="PXT314" s="80"/>
      <c r="PXU314" s="80"/>
      <c r="PXV314" s="80"/>
      <c r="PXW314" s="80"/>
      <c r="PXX314" s="80"/>
      <c r="PXY314" s="80"/>
      <c r="PXZ314" s="80"/>
      <c r="PYA314" s="80"/>
      <c r="PYB314" s="80"/>
      <c r="PYC314" s="80"/>
      <c r="PYD314" s="80"/>
      <c r="PYE314" s="80"/>
      <c r="PYF314" s="80"/>
      <c r="PYG314" s="80"/>
      <c r="PYH314" s="80"/>
      <c r="PYI314" s="80"/>
      <c r="PYJ314" s="80"/>
      <c r="PYK314" s="80"/>
      <c r="PYL314" s="80"/>
      <c r="PYM314" s="80"/>
      <c r="PYN314" s="80"/>
      <c r="PYO314" s="80"/>
      <c r="PYP314" s="80"/>
      <c r="PYQ314" s="80"/>
      <c r="PYR314" s="80"/>
      <c r="PYS314" s="80"/>
      <c r="PYT314" s="80"/>
      <c r="PYU314" s="80"/>
      <c r="PYV314" s="80"/>
      <c r="PYW314" s="80"/>
      <c r="PYX314" s="80"/>
      <c r="PYY314" s="80"/>
      <c r="PYZ314" s="80"/>
      <c r="PZA314" s="80"/>
      <c r="PZB314" s="80"/>
      <c r="PZC314" s="80"/>
      <c r="PZD314" s="80"/>
      <c r="PZE314" s="80"/>
      <c r="PZF314" s="80"/>
      <c r="PZG314" s="80"/>
      <c r="PZH314" s="80"/>
      <c r="PZI314" s="80"/>
      <c r="PZJ314" s="80"/>
      <c r="PZK314" s="80"/>
      <c r="PZL314" s="80"/>
      <c r="PZM314" s="80"/>
      <c r="PZN314" s="80"/>
      <c r="PZO314" s="80"/>
      <c r="PZP314" s="80"/>
      <c r="PZQ314" s="80"/>
      <c r="PZR314" s="80"/>
      <c r="PZS314" s="80"/>
      <c r="PZT314" s="80"/>
      <c r="PZU314" s="80"/>
      <c r="PZV314" s="80"/>
      <c r="PZW314" s="80"/>
      <c r="PZX314" s="80"/>
      <c r="PZY314" s="80"/>
      <c r="PZZ314" s="80"/>
      <c r="QAA314" s="80"/>
      <c r="QAB314" s="80"/>
      <c r="QAC314" s="80"/>
      <c r="QAD314" s="80"/>
      <c r="QAE314" s="80"/>
      <c r="QAF314" s="80"/>
      <c r="QAG314" s="80"/>
      <c r="QAH314" s="80"/>
      <c r="QAI314" s="80"/>
      <c r="QAJ314" s="80"/>
      <c r="QAK314" s="80"/>
      <c r="QAL314" s="80"/>
      <c r="QAM314" s="80"/>
      <c r="QAN314" s="80"/>
      <c r="QAO314" s="80"/>
      <c r="QAP314" s="80"/>
      <c r="QAQ314" s="80"/>
      <c r="QAR314" s="80"/>
      <c r="QAS314" s="80"/>
      <c r="QAT314" s="80"/>
      <c r="QAU314" s="80"/>
      <c r="QAV314" s="80"/>
      <c r="QAW314" s="80"/>
      <c r="QAX314" s="80"/>
      <c r="QAY314" s="80"/>
      <c r="QAZ314" s="80"/>
      <c r="QBA314" s="80"/>
      <c r="QBB314" s="80"/>
      <c r="QBC314" s="80"/>
      <c r="QBD314" s="80"/>
      <c r="QBE314" s="80"/>
      <c r="QBF314" s="80"/>
      <c r="QBG314" s="80"/>
      <c r="QBH314" s="80"/>
      <c r="QBI314" s="80"/>
      <c r="QBJ314" s="80"/>
      <c r="QBK314" s="80"/>
      <c r="QBL314" s="80"/>
      <c r="QBM314" s="80"/>
      <c r="QBN314" s="80"/>
      <c r="QBO314" s="80"/>
      <c r="QBP314" s="80"/>
      <c r="QBQ314" s="80"/>
      <c r="QBR314" s="80"/>
      <c r="QBS314" s="80"/>
      <c r="QBT314" s="80"/>
      <c r="QBU314" s="80"/>
      <c r="QBV314" s="80"/>
      <c r="QBW314" s="80"/>
      <c r="QBX314" s="80"/>
      <c r="QBY314" s="80"/>
      <c r="QBZ314" s="80"/>
      <c r="QCA314" s="80"/>
      <c r="QCB314" s="80"/>
      <c r="QCC314" s="80"/>
      <c r="QCD314" s="80"/>
      <c r="QCE314" s="80"/>
      <c r="QCF314" s="80"/>
      <c r="QCG314" s="80"/>
      <c r="QCH314" s="80"/>
      <c r="QCI314" s="80"/>
      <c r="QCJ314" s="80"/>
      <c r="QCK314" s="80"/>
      <c r="QCL314" s="80"/>
      <c r="QCM314" s="80"/>
      <c r="QCN314" s="80"/>
      <c r="QCO314" s="80"/>
      <c r="QCP314" s="80"/>
      <c r="QCQ314" s="80"/>
      <c r="QCR314" s="80"/>
      <c r="QCS314" s="80"/>
      <c r="QCT314" s="80"/>
      <c r="QCU314" s="80"/>
      <c r="QCV314" s="80"/>
      <c r="QCW314" s="80"/>
      <c r="QCX314" s="80"/>
      <c r="QCY314" s="80"/>
      <c r="QCZ314" s="80"/>
      <c r="QDA314" s="80"/>
      <c r="QDB314" s="80"/>
      <c r="QDC314" s="80"/>
      <c r="QDD314" s="80"/>
      <c r="QDE314" s="80"/>
      <c r="QDF314" s="80"/>
      <c r="QDG314" s="80"/>
      <c r="QDH314" s="80"/>
      <c r="QDI314" s="80"/>
      <c r="QDJ314" s="80"/>
      <c r="QDK314" s="80"/>
      <c r="QDL314" s="80"/>
      <c r="QDM314" s="80"/>
      <c r="QDN314" s="80"/>
      <c r="QDO314" s="80"/>
      <c r="QDP314" s="80"/>
      <c r="QDQ314" s="80"/>
      <c r="QDR314" s="80"/>
      <c r="QDS314" s="80"/>
      <c r="QDT314" s="80"/>
      <c r="QDU314" s="80"/>
      <c r="QDV314" s="80"/>
      <c r="QDW314" s="80"/>
      <c r="QDX314" s="80"/>
      <c r="QDY314" s="80"/>
      <c r="QDZ314" s="80"/>
      <c r="QEA314" s="80"/>
      <c r="QEB314" s="80"/>
      <c r="QEC314" s="80"/>
      <c r="QED314" s="80"/>
      <c r="QEE314" s="80"/>
      <c r="QEF314" s="80"/>
      <c r="QEG314" s="80"/>
      <c r="QEH314" s="80"/>
      <c r="QEI314" s="80"/>
      <c r="QEJ314" s="80"/>
      <c r="QEK314" s="80"/>
      <c r="QEL314" s="80"/>
      <c r="QEM314" s="80"/>
      <c r="QEN314" s="80"/>
      <c r="QEO314" s="80"/>
      <c r="QEP314" s="80"/>
      <c r="QEQ314" s="80"/>
      <c r="QER314" s="80"/>
      <c r="QES314" s="80"/>
      <c r="QET314" s="80"/>
      <c r="QEU314" s="80"/>
      <c r="QEV314" s="80"/>
      <c r="QEW314" s="80"/>
      <c r="QEX314" s="80"/>
      <c r="QEY314" s="80"/>
      <c r="QEZ314" s="80"/>
      <c r="QFA314" s="80"/>
      <c r="QFB314" s="80"/>
      <c r="QFC314" s="80"/>
      <c r="QFD314" s="80"/>
      <c r="QFE314" s="80"/>
      <c r="QFF314" s="80"/>
      <c r="QFG314" s="80"/>
      <c r="QFH314" s="80"/>
      <c r="QFI314" s="80"/>
      <c r="QFJ314" s="80"/>
      <c r="QFK314" s="80"/>
      <c r="QFL314" s="80"/>
      <c r="QFM314" s="80"/>
      <c r="QFN314" s="80"/>
      <c r="QFO314" s="80"/>
      <c r="QFP314" s="80"/>
      <c r="QFQ314" s="80"/>
      <c r="QFR314" s="80"/>
      <c r="QFS314" s="80"/>
      <c r="QFT314" s="80"/>
      <c r="QFU314" s="80"/>
      <c r="QFV314" s="80"/>
      <c r="QFW314" s="80"/>
      <c r="QFX314" s="80"/>
      <c r="QFY314" s="80"/>
      <c r="QFZ314" s="80"/>
      <c r="QGA314" s="80"/>
      <c r="QGB314" s="80"/>
      <c r="QGC314" s="80"/>
      <c r="QGD314" s="80"/>
      <c r="QGE314" s="80"/>
      <c r="QGF314" s="80"/>
      <c r="QGG314" s="80"/>
      <c r="QGH314" s="80"/>
      <c r="QGI314" s="80"/>
      <c r="QGJ314" s="80"/>
      <c r="QGK314" s="80"/>
      <c r="QGL314" s="80"/>
      <c r="QGM314" s="80"/>
      <c r="QGN314" s="80"/>
      <c r="QGO314" s="80"/>
      <c r="QGP314" s="80"/>
      <c r="QGQ314" s="80"/>
      <c r="QGR314" s="80"/>
      <c r="QGS314" s="80"/>
      <c r="QGT314" s="80"/>
      <c r="QGU314" s="80"/>
      <c r="QGV314" s="80"/>
      <c r="QGW314" s="80"/>
      <c r="QGX314" s="80"/>
      <c r="QGY314" s="80"/>
      <c r="QGZ314" s="80"/>
      <c r="QHA314" s="80"/>
      <c r="QHB314" s="80"/>
      <c r="QHC314" s="80"/>
      <c r="QHD314" s="80"/>
      <c r="QHE314" s="80"/>
      <c r="QHF314" s="80"/>
      <c r="QHG314" s="80"/>
      <c r="QHH314" s="80"/>
      <c r="QHI314" s="80"/>
      <c r="QHJ314" s="80"/>
      <c r="QHK314" s="80"/>
      <c r="QHL314" s="80"/>
      <c r="QHM314" s="80"/>
      <c r="QHN314" s="80"/>
      <c r="QHO314" s="80"/>
      <c r="QHP314" s="80"/>
      <c r="QHQ314" s="80"/>
      <c r="QHR314" s="80"/>
      <c r="QHS314" s="80"/>
      <c r="QHT314" s="80"/>
      <c r="QHU314" s="80"/>
      <c r="QHV314" s="80"/>
      <c r="QHW314" s="80"/>
      <c r="QHX314" s="80"/>
      <c r="QHY314" s="80"/>
      <c r="QHZ314" s="80"/>
      <c r="QIA314" s="80"/>
      <c r="QIB314" s="80"/>
      <c r="QIC314" s="80"/>
      <c r="QID314" s="80"/>
      <c r="QIE314" s="80"/>
      <c r="QIF314" s="80"/>
      <c r="QIG314" s="80"/>
      <c r="QIH314" s="80"/>
      <c r="QII314" s="80"/>
      <c r="QIJ314" s="80"/>
      <c r="QIK314" s="80"/>
      <c r="QIL314" s="80"/>
      <c r="QIM314" s="80"/>
      <c r="QIN314" s="80"/>
      <c r="QIO314" s="80"/>
      <c r="QIP314" s="80"/>
      <c r="QIQ314" s="80"/>
      <c r="QIR314" s="80"/>
      <c r="QIS314" s="80"/>
      <c r="QIT314" s="80"/>
      <c r="QIU314" s="80"/>
      <c r="QIV314" s="80"/>
      <c r="QIW314" s="80"/>
      <c r="QIX314" s="80"/>
      <c r="QIY314" s="80"/>
      <c r="QIZ314" s="80"/>
      <c r="QJA314" s="80"/>
      <c r="QJB314" s="80"/>
      <c r="QJC314" s="80"/>
      <c r="QJD314" s="80"/>
      <c r="QJE314" s="80"/>
      <c r="QJF314" s="80"/>
      <c r="QJG314" s="80"/>
      <c r="QJH314" s="80"/>
      <c r="QJI314" s="80"/>
      <c r="QJJ314" s="80"/>
      <c r="QJK314" s="80"/>
      <c r="QJL314" s="80"/>
      <c r="QJM314" s="80"/>
      <c r="QJN314" s="80"/>
      <c r="QJO314" s="80"/>
      <c r="QJP314" s="80"/>
      <c r="QJQ314" s="80"/>
      <c r="QJR314" s="80"/>
      <c r="QJS314" s="80"/>
      <c r="QJT314" s="80"/>
      <c r="QJU314" s="80"/>
      <c r="QJV314" s="80"/>
      <c r="QJW314" s="80"/>
      <c r="QJX314" s="80"/>
      <c r="QJY314" s="80"/>
      <c r="QJZ314" s="80"/>
      <c r="QKA314" s="80"/>
      <c r="QKB314" s="80"/>
      <c r="QKC314" s="80"/>
      <c r="QKD314" s="80"/>
      <c r="QKE314" s="80"/>
      <c r="QKF314" s="80"/>
      <c r="QKG314" s="80"/>
      <c r="QKH314" s="80"/>
      <c r="QKI314" s="80"/>
      <c r="QKJ314" s="80"/>
      <c r="QKK314" s="80"/>
      <c r="QKL314" s="80"/>
      <c r="QKM314" s="80"/>
      <c r="QKN314" s="80"/>
      <c r="QKO314" s="80"/>
      <c r="QKP314" s="80"/>
      <c r="QKQ314" s="80"/>
      <c r="QKR314" s="80"/>
      <c r="QKS314" s="80"/>
      <c r="QKT314" s="80"/>
      <c r="QKU314" s="80"/>
      <c r="QKV314" s="80"/>
      <c r="QKW314" s="80"/>
      <c r="QKX314" s="80"/>
      <c r="QKY314" s="80"/>
      <c r="QKZ314" s="80"/>
      <c r="QLA314" s="80"/>
      <c r="QLB314" s="80"/>
      <c r="QLC314" s="80"/>
      <c r="QLD314" s="80"/>
      <c r="QLE314" s="80"/>
      <c r="QLF314" s="80"/>
      <c r="QLG314" s="80"/>
      <c r="QLH314" s="80"/>
      <c r="QLI314" s="80"/>
      <c r="QLJ314" s="80"/>
      <c r="QLK314" s="80"/>
      <c r="QLL314" s="80"/>
      <c r="QLM314" s="80"/>
      <c r="QLN314" s="80"/>
      <c r="QLO314" s="80"/>
      <c r="QLP314" s="80"/>
      <c r="QLQ314" s="80"/>
      <c r="QLR314" s="80"/>
      <c r="QLS314" s="80"/>
      <c r="QLT314" s="80"/>
      <c r="QLU314" s="80"/>
      <c r="QLV314" s="80"/>
      <c r="QLW314" s="80"/>
      <c r="QLX314" s="80"/>
      <c r="QLY314" s="80"/>
      <c r="QLZ314" s="80"/>
      <c r="QMA314" s="80"/>
      <c r="QMB314" s="80"/>
      <c r="QMC314" s="80"/>
      <c r="QMD314" s="80"/>
      <c r="QME314" s="80"/>
      <c r="QMF314" s="80"/>
      <c r="QMG314" s="80"/>
      <c r="QMH314" s="80"/>
      <c r="QMI314" s="80"/>
      <c r="QMJ314" s="80"/>
      <c r="QMK314" s="80"/>
      <c r="QML314" s="80"/>
      <c r="QMM314" s="80"/>
      <c r="QMN314" s="80"/>
      <c r="QMO314" s="80"/>
      <c r="QMP314" s="80"/>
      <c r="QMQ314" s="80"/>
      <c r="QMR314" s="80"/>
      <c r="QMS314" s="80"/>
      <c r="QMT314" s="80"/>
      <c r="QMU314" s="80"/>
      <c r="QMV314" s="80"/>
      <c r="QMW314" s="80"/>
      <c r="QMX314" s="80"/>
      <c r="QMY314" s="80"/>
      <c r="QMZ314" s="80"/>
      <c r="QNA314" s="80"/>
      <c r="QNB314" s="80"/>
      <c r="QNC314" s="80"/>
      <c r="QND314" s="80"/>
      <c r="QNE314" s="80"/>
      <c r="QNF314" s="80"/>
      <c r="QNG314" s="80"/>
      <c r="QNH314" s="80"/>
      <c r="QNI314" s="80"/>
      <c r="QNJ314" s="80"/>
      <c r="QNK314" s="80"/>
      <c r="QNL314" s="80"/>
      <c r="QNM314" s="80"/>
      <c r="QNN314" s="80"/>
      <c r="QNO314" s="80"/>
      <c r="QNP314" s="80"/>
      <c r="QNQ314" s="80"/>
      <c r="QNR314" s="80"/>
      <c r="QNS314" s="80"/>
      <c r="QNT314" s="80"/>
      <c r="QNU314" s="80"/>
      <c r="QNV314" s="80"/>
      <c r="QNW314" s="80"/>
      <c r="QNX314" s="80"/>
      <c r="QNY314" s="80"/>
      <c r="QNZ314" s="80"/>
      <c r="QOA314" s="80"/>
      <c r="QOB314" s="80"/>
      <c r="QOC314" s="80"/>
      <c r="QOD314" s="80"/>
      <c r="QOE314" s="80"/>
      <c r="QOF314" s="80"/>
      <c r="QOG314" s="80"/>
      <c r="QOH314" s="80"/>
      <c r="QOI314" s="80"/>
      <c r="QOJ314" s="80"/>
      <c r="QOK314" s="80"/>
      <c r="QOL314" s="80"/>
      <c r="QOM314" s="80"/>
      <c r="QON314" s="80"/>
      <c r="QOO314" s="80"/>
      <c r="QOP314" s="80"/>
      <c r="QOQ314" s="80"/>
      <c r="QOR314" s="80"/>
      <c r="QOS314" s="80"/>
      <c r="QOT314" s="80"/>
      <c r="QOU314" s="80"/>
      <c r="QOV314" s="80"/>
      <c r="QOW314" s="80"/>
      <c r="QOX314" s="80"/>
      <c r="QOY314" s="80"/>
      <c r="QOZ314" s="80"/>
      <c r="QPA314" s="80"/>
      <c r="QPB314" s="80"/>
      <c r="QPC314" s="80"/>
      <c r="QPD314" s="80"/>
      <c r="QPE314" s="80"/>
      <c r="QPF314" s="80"/>
      <c r="QPG314" s="80"/>
      <c r="QPH314" s="80"/>
      <c r="QPI314" s="80"/>
      <c r="QPJ314" s="80"/>
      <c r="QPK314" s="80"/>
      <c r="QPL314" s="80"/>
      <c r="QPM314" s="80"/>
      <c r="QPN314" s="80"/>
      <c r="QPO314" s="80"/>
      <c r="QPP314" s="80"/>
      <c r="QPQ314" s="80"/>
      <c r="QPR314" s="80"/>
      <c r="QPS314" s="80"/>
      <c r="QPT314" s="80"/>
      <c r="QPU314" s="80"/>
      <c r="QPV314" s="80"/>
      <c r="QPW314" s="80"/>
      <c r="QPX314" s="80"/>
      <c r="QPY314" s="80"/>
      <c r="QPZ314" s="80"/>
      <c r="QQA314" s="80"/>
      <c r="QQB314" s="80"/>
      <c r="QQC314" s="80"/>
      <c r="QQD314" s="80"/>
      <c r="QQE314" s="80"/>
      <c r="QQF314" s="80"/>
      <c r="QQG314" s="80"/>
      <c r="QQH314" s="80"/>
      <c r="QQI314" s="80"/>
      <c r="QQJ314" s="80"/>
      <c r="QQK314" s="80"/>
      <c r="QQL314" s="80"/>
      <c r="QQM314" s="80"/>
      <c r="QQN314" s="80"/>
      <c r="QQO314" s="80"/>
      <c r="QQP314" s="80"/>
      <c r="QQQ314" s="80"/>
      <c r="QQR314" s="80"/>
      <c r="QQS314" s="80"/>
      <c r="QQT314" s="80"/>
      <c r="QQU314" s="80"/>
      <c r="QQV314" s="80"/>
      <c r="QQW314" s="80"/>
      <c r="QQX314" s="80"/>
      <c r="QQY314" s="80"/>
      <c r="QQZ314" s="80"/>
      <c r="QRA314" s="80"/>
      <c r="QRB314" s="80"/>
      <c r="QRC314" s="80"/>
      <c r="QRD314" s="80"/>
      <c r="QRE314" s="80"/>
      <c r="QRF314" s="80"/>
      <c r="QRG314" s="80"/>
      <c r="QRH314" s="80"/>
      <c r="QRI314" s="80"/>
      <c r="QRJ314" s="80"/>
      <c r="QRK314" s="80"/>
      <c r="QRL314" s="80"/>
      <c r="QRM314" s="80"/>
      <c r="QRN314" s="80"/>
      <c r="QRO314" s="80"/>
      <c r="QRP314" s="80"/>
      <c r="QRQ314" s="80"/>
      <c r="QRR314" s="80"/>
      <c r="QRS314" s="80"/>
      <c r="QRT314" s="80"/>
      <c r="QRU314" s="80"/>
      <c r="QRV314" s="80"/>
      <c r="QRW314" s="80"/>
      <c r="QRX314" s="80"/>
      <c r="QRY314" s="80"/>
      <c r="QRZ314" s="80"/>
      <c r="QSA314" s="80"/>
      <c r="QSB314" s="80"/>
      <c r="QSC314" s="80"/>
      <c r="QSD314" s="80"/>
      <c r="QSE314" s="80"/>
      <c r="QSF314" s="80"/>
      <c r="QSG314" s="80"/>
      <c r="QSH314" s="80"/>
      <c r="QSI314" s="80"/>
      <c r="QSJ314" s="80"/>
      <c r="QSK314" s="80"/>
      <c r="QSL314" s="80"/>
      <c r="QSM314" s="80"/>
      <c r="QSN314" s="80"/>
      <c r="QSO314" s="80"/>
      <c r="QSP314" s="80"/>
      <c r="QSQ314" s="80"/>
      <c r="QSR314" s="80"/>
      <c r="QSS314" s="80"/>
      <c r="QST314" s="80"/>
      <c r="QSU314" s="80"/>
      <c r="QSV314" s="80"/>
      <c r="QSW314" s="80"/>
      <c r="QSX314" s="80"/>
      <c r="QSY314" s="80"/>
      <c r="QSZ314" s="80"/>
      <c r="QTA314" s="80"/>
      <c r="QTB314" s="80"/>
      <c r="QTC314" s="80"/>
      <c r="QTD314" s="80"/>
      <c r="QTE314" s="80"/>
      <c r="QTF314" s="80"/>
      <c r="QTG314" s="80"/>
      <c r="QTH314" s="80"/>
      <c r="QTI314" s="80"/>
      <c r="QTJ314" s="80"/>
      <c r="QTK314" s="80"/>
      <c r="QTL314" s="80"/>
      <c r="QTM314" s="80"/>
      <c r="QTN314" s="80"/>
      <c r="QTO314" s="80"/>
      <c r="QTP314" s="80"/>
      <c r="QTQ314" s="80"/>
      <c r="QTR314" s="80"/>
      <c r="QTS314" s="80"/>
      <c r="QTT314" s="80"/>
      <c r="QTU314" s="80"/>
      <c r="QTV314" s="80"/>
      <c r="QTW314" s="80"/>
      <c r="QTX314" s="80"/>
      <c r="QTY314" s="80"/>
      <c r="QTZ314" s="80"/>
      <c r="QUA314" s="80"/>
      <c r="QUB314" s="80"/>
      <c r="QUC314" s="80"/>
      <c r="QUD314" s="80"/>
      <c r="QUE314" s="80"/>
      <c r="QUF314" s="80"/>
      <c r="QUG314" s="80"/>
      <c r="QUH314" s="80"/>
      <c r="QUI314" s="80"/>
      <c r="QUJ314" s="80"/>
      <c r="QUK314" s="80"/>
      <c r="QUL314" s="80"/>
      <c r="QUM314" s="80"/>
      <c r="QUN314" s="80"/>
      <c r="QUO314" s="80"/>
      <c r="QUP314" s="80"/>
      <c r="QUQ314" s="80"/>
      <c r="QUR314" s="80"/>
      <c r="QUS314" s="80"/>
      <c r="QUT314" s="80"/>
      <c r="QUU314" s="80"/>
      <c r="QUV314" s="80"/>
      <c r="QUW314" s="80"/>
      <c r="QUX314" s="80"/>
      <c r="QUY314" s="80"/>
      <c r="QUZ314" s="80"/>
      <c r="QVA314" s="80"/>
      <c r="QVB314" s="80"/>
      <c r="QVC314" s="80"/>
      <c r="QVD314" s="80"/>
      <c r="QVE314" s="80"/>
      <c r="QVF314" s="80"/>
      <c r="QVG314" s="80"/>
      <c r="QVH314" s="80"/>
      <c r="QVI314" s="80"/>
      <c r="QVJ314" s="80"/>
      <c r="QVK314" s="80"/>
      <c r="QVL314" s="80"/>
      <c r="QVM314" s="80"/>
      <c r="QVN314" s="80"/>
      <c r="QVO314" s="80"/>
      <c r="QVP314" s="80"/>
      <c r="QVQ314" s="80"/>
      <c r="QVR314" s="80"/>
      <c r="QVS314" s="80"/>
      <c r="QVT314" s="80"/>
      <c r="QVU314" s="80"/>
      <c r="QVV314" s="80"/>
      <c r="QVW314" s="80"/>
      <c r="QVX314" s="80"/>
      <c r="QVY314" s="80"/>
      <c r="QVZ314" s="80"/>
      <c r="QWA314" s="80"/>
      <c r="QWB314" s="80"/>
      <c r="QWC314" s="80"/>
      <c r="QWD314" s="80"/>
      <c r="QWE314" s="80"/>
      <c r="QWF314" s="80"/>
      <c r="QWG314" s="80"/>
      <c r="QWH314" s="80"/>
      <c r="QWI314" s="80"/>
      <c r="QWJ314" s="80"/>
      <c r="QWK314" s="80"/>
      <c r="QWL314" s="80"/>
      <c r="QWM314" s="80"/>
      <c r="QWN314" s="80"/>
      <c r="QWO314" s="80"/>
      <c r="QWP314" s="80"/>
      <c r="QWQ314" s="80"/>
      <c r="QWR314" s="80"/>
      <c r="QWS314" s="80"/>
      <c r="QWT314" s="80"/>
      <c r="QWU314" s="80"/>
      <c r="QWV314" s="80"/>
      <c r="QWW314" s="80"/>
      <c r="QWX314" s="80"/>
      <c r="QWY314" s="80"/>
      <c r="QWZ314" s="80"/>
      <c r="QXA314" s="80"/>
      <c r="QXB314" s="80"/>
      <c r="QXC314" s="80"/>
      <c r="QXD314" s="80"/>
      <c r="QXE314" s="80"/>
      <c r="QXF314" s="80"/>
      <c r="QXG314" s="80"/>
      <c r="QXH314" s="80"/>
      <c r="QXI314" s="80"/>
      <c r="QXJ314" s="80"/>
      <c r="QXK314" s="80"/>
      <c r="QXL314" s="80"/>
      <c r="QXM314" s="80"/>
      <c r="QXN314" s="80"/>
      <c r="QXO314" s="80"/>
      <c r="QXP314" s="80"/>
      <c r="QXQ314" s="80"/>
      <c r="QXR314" s="80"/>
      <c r="QXS314" s="80"/>
      <c r="QXT314" s="80"/>
      <c r="QXU314" s="80"/>
      <c r="QXV314" s="80"/>
      <c r="QXW314" s="80"/>
      <c r="QXX314" s="80"/>
      <c r="QXY314" s="80"/>
      <c r="QXZ314" s="80"/>
      <c r="QYA314" s="80"/>
      <c r="QYB314" s="80"/>
      <c r="QYC314" s="80"/>
      <c r="QYD314" s="80"/>
      <c r="QYE314" s="80"/>
      <c r="QYF314" s="80"/>
      <c r="QYG314" s="80"/>
      <c r="QYH314" s="80"/>
      <c r="QYI314" s="80"/>
      <c r="QYJ314" s="80"/>
      <c r="QYK314" s="80"/>
      <c r="QYL314" s="80"/>
      <c r="QYM314" s="80"/>
      <c r="QYN314" s="80"/>
      <c r="QYO314" s="80"/>
      <c r="QYP314" s="80"/>
      <c r="QYQ314" s="80"/>
      <c r="QYR314" s="80"/>
      <c r="QYS314" s="80"/>
      <c r="QYT314" s="80"/>
      <c r="QYU314" s="80"/>
      <c r="QYV314" s="80"/>
      <c r="QYW314" s="80"/>
      <c r="QYX314" s="80"/>
      <c r="QYY314" s="80"/>
      <c r="QYZ314" s="80"/>
      <c r="QZA314" s="80"/>
      <c r="QZB314" s="80"/>
      <c r="QZC314" s="80"/>
      <c r="QZD314" s="80"/>
      <c r="QZE314" s="80"/>
      <c r="QZF314" s="80"/>
      <c r="QZG314" s="80"/>
      <c r="QZH314" s="80"/>
      <c r="QZI314" s="80"/>
      <c r="QZJ314" s="80"/>
      <c r="QZK314" s="80"/>
      <c r="QZL314" s="80"/>
      <c r="QZM314" s="80"/>
      <c r="QZN314" s="80"/>
      <c r="QZO314" s="80"/>
      <c r="QZP314" s="80"/>
      <c r="QZQ314" s="80"/>
      <c r="QZR314" s="80"/>
      <c r="QZS314" s="80"/>
      <c r="QZT314" s="80"/>
      <c r="QZU314" s="80"/>
      <c r="QZV314" s="80"/>
      <c r="QZW314" s="80"/>
      <c r="QZX314" s="80"/>
      <c r="QZY314" s="80"/>
      <c r="QZZ314" s="80"/>
      <c r="RAA314" s="80"/>
      <c r="RAB314" s="80"/>
      <c r="RAC314" s="80"/>
      <c r="RAD314" s="80"/>
      <c r="RAE314" s="80"/>
      <c r="RAF314" s="80"/>
      <c r="RAG314" s="80"/>
      <c r="RAH314" s="80"/>
      <c r="RAI314" s="80"/>
      <c r="RAJ314" s="80"/>
      <c r="RAK314" s="80"/>
      <c r="RAL314" s="80"/>
      <c r="RAM314" s="80"/>
      <c r="RAN314" s="80"/>
      <c r="RAO314" s="80"/>
      <c r="RAP314" s="80"/>
      <c r="RAQ314" s="80"/>
      <c r="RAR314" s="80"/>
      <c r="RAS314" s="80"/>
      <c r="RAT314" s="80"/>
      <c r="RAU314" s="80"/>
      <c r="RAV314" s="80"/>
      <c r="RAW314" s="80"/>
      <c r="RAX314" s="80"/>
      <c r="RAY314" s="80"/>
      <c r="RAZ314" s="80"/>
      <c r="RBA314" s="80"/>
      <c r="RBB314" s="80"/>
      <c r="RBC314" s="80"/>
      <c r="RBD314" s="80"/>
      <c r="RBE314" s="80"/>
      <c r="RBF314" s="80"/>
      <c r="RBG314" s="80"/>
      <c r="RBH314" s="80"/>
      <c r="RBI314" s="80"/>
      <c r="RBJ314" s="80"/>
      <c r="RBK314" s="80"/>
      <c r="RBL314" s="80"/>
      <c r="RBM314" s="80"/>
      <c r="RBN314" s="80"/>
      <c r="RBO314" s="80"/>
      <c r="RBP314" s="80"/>
      <c r="RBQ314" s="80"/>
      <c r="RBR314" s="80"/>
      <c r="RBS314" s="80"/>
      <c r="RBT314" s="80"/>
      <c r="RBU314" s="80"/>
      <c r="RBV314" s="80"/>
      <c r="RBW314" s="80"/>
      <c r="RBX314" s="80"/>
      <c r="RBY314" s="80"/>
      <c r="RBZ314" s="80"/>
      <c r="RCA314" s="80"/>
      <c r="RCB314" s="80"/>
      <c r="RCC314" s="80"/>
      <c r="RCD314" s="80"/>
      <c r="RCE314" s="80"/>
      <c r="RCF314" s="80"/>
      <c r="RCG314" s="80"/>
      <c r="RCH314" s="80"/>
      <c r="RCI314" s="80"/>
      <c r="RCJ314" s="80"/>
      <c r="RCK314" s="80"/>
      <c r="RCL314" s="80"/>
      <c r="RCM314" s="80"/>
      <c r="RCN314" s="80"/>
      <c r="RCO314" s="80"/>
      <c r="RCP314" s="80"/>
      <c r="RCQ314" s="80"/>
      <c r="RCR314" s="80"/>
      <c r="RCS314" s="80"/>
      <c r="RCT314" s="80"/>
      <c r="RCU314" s="80"/>
      <c r="RCV314" s="80"/>
      <c r="RCW314" s="80"/>
      <c r="RCX314" s="80"/>
      <c r="RCY314" s="80"/>
      <c r="RCZ314" s="80"/>
      <c r="RDA314" s="80"/>
      <c r="RDB314" s="80"/>
      <c r="RDC314" s="80"/>
      <c r="RDD314" s="80"/>
      <c r="RDE314" s="80"/>
      <c r="RDF314" s="80"/>
      <c r="RDG314" s="80"/>
      <c r="RDH314" s="80"/>
      <c r="RDI314" s="80"/>
      <c r="RDJ314" s="80"/>
      <c r="RDK314" s="80"/>
      <c r="RDL314" s="80"/>
      <c r="RDM314" s="80"/>
      <c r="RDN314" s="80"/>
      <c r="RDO314" s="80"/>
      <c r="RDP314" s="80"/>
      <c r="RDQ314" s="80"/>
      <c r="RDR314" s="80"/>
      <c r="RDS314" s="80"/>
      <c r="RDT314" s="80"/>
      <c r="RDU314" s="80"/>
      <c r="RDV314" s="80"/>
      <c r="RDW314" s="80"/>
      <c r="RDX314" s="80"/>
      <c r="RDY314" s="80"/>
      <c r="RDZ314" s="80"/>
      <c r="REA314" s="80"/>
      <c r="REB314" s="80"/>
      <c r="REC314" s="80"/>
      <c r="RED314" s="80"/>
      <c r="REE314" s="80"/>
      <c r="REF314" s="80"/>
      <c r="REG314" s="80"/>
      <c r="REH314" s="80"/>
      <c r="REI314" s="80"/>
      <c r="REJ314" s="80"/>
      <c r="REK314" s="80"/>
      <c r="REL314" s="80"/>
      <c r="REM314" s="80"/>
      <c r="REN314" s="80"/>
      <c r="REO314" s="80"/>
      <c r="REP314" s="80"/>
      <c r="REQ314" s="80"/>
      <c r="RER314" s="80"/>
      <c r="RES314" s="80"/>
      <c r="RET314" s="80"/>
      <c r="REU314" s="80"/>
      <c r="REV314" s="80"/>
      <c r="REW314" s="80"/>
      <c r="REX314" s="80"/>
      <c r="REY314" s="80"/>
      <c r="REZ314" s="80"/>
      <c r="RFA314" s="80"/>
      <c r="RFB314" s="80"/>
      <c r="RFC314" s="80"/>
      <c r="RFD314" s="80"/>
      <c r="RFE314" s="80"/>
      <c r="RFF314" s="80"/>
      <c r="RFG314" s="80"/>
      <c r="RFH314" s="80"/>
      <c r="RFI314" s="80"/>
      <c r="RFJ314" s="80"/>
      <c r="RFK314" s="80"/>
      <c r="RFL314" s="80"/>
      <c r="RFM314" s="80"/>
      <c r="RFN314" s="80"/>
      <c r="RFO314" s="80"/>
      <c r="RFP314" s="80"/>
      <c r="RFQ314" s="80"/>
      <c r="RFR314" s="80"/>
      <c r="RFS314" s="80"/>
      <c r="RFT314" s="80"/>
      <c r="RFU314" s="80"/>
      <c r="RFV314" s="80"/>
      <c r="RFW314" s="80"/>
      <c r="RFX314" s="80"/>
      <c r="RFY314" s="80"/>
      <c r="RFZ314" s="80"/>
      <c r="RGA314" s="80"/>
      <c r="RGB314" s="80"/>
      <c r="RGC314" s="80"/>
      <c r="RGD314" s="80"/>
      <c r="RGE314" s="80"/>
      <c r="RGF314" s="80"/>
      <c r="RGG314" s="80"/>
      <c r="RGH314" s="80"/>
      <c r="RGI314" s="80"/>
      <c r="RGJ314" s="80"/>
      <c r="RGK314" s="80"/>
      <c r="RGL314" s="80"/>
      <c r="RGM314" s="80"/>
      <c r="RGN314" s="80"/>
      <c r="RGO314" s="80"/>
      <c r="RGP314" s="80"/>
      <c r="RGQ314" s="80"/>
      <c r="RGR314" s="80"/>
      <c r="RGS314" s="80"/>
      <c r="RGT314" s="80"/>
      <c r="RGU314" s="80"/>
      <c r="RGV314" s="80"/>
      <c r="RGW314" s="80"/>
      <c r="RGX314" s="80"/>
      <c r="RGY314" s="80"/>
      <c r="RGZ314" s="80"/>
      <c r="RHA314" s="80"/>
      <c r="RHB314" s="80"/>
      <c r="RHC314" s="80"/>
      <c r="RHD314" s="80"/>
      <c r="RHE314" s="80"/>
      <c r="RHF314" s="80"/>
      <c r="RHG314" s="80"/>
      <c r="RHH314" s="80"/>
      <c r="RHI314" s="80"/>
      <c r="RHJ314" s="80"/>
      <c r="RHK314" s="80"/>
      <c r="RHL314" s="80"/>
      <c r="RHM314" s="80"/>
      <c r="RHN314" s="80"/>
      <c r="RHO314" s="80"/>
      <c r="RHP314" s="80"/>
      <c r="RHQ314" s="80"/>
      <c r="RHR314" s="80"/>
      <c r="RHS314" s="80"/>
      <c r="RHT314" s="80"/>
      <c r="RHU314" s="80"/>
      <c r="RHV314" s="80"/>
      <c r="RHW314" s="80"/>
      <c r="RHX314" s="80"/>
      <c r="RHY314" s="80"/>
      <c r="RHZ314" s="80"/>
      <c r="RIA314" s="80"/>
      <c r="RIB314" s="80"/>
      <c r="RIC314" s="80"/>
      <c r="RID314" s="80"/>
      <c r="RIE314" s="80"/>
      <c r="RIF314" s="80"/>
      <c r="RIG314" s="80"/>
      <c r="RIH314" s="80"/>
      <c r="RII314" s="80"/>
      <c r="RIJ314" s="80"/>
      <c r="RIK314" s="80"/>
      <c r="RIL314" s="80"/>
      <c r="RIM314" s="80"/>
      <c r="RIN314" s="80"/>
      <c r="RIO314" s="80"/>
      <c r="RIP314" s="80"/>
      <c r="RIQ314" s="80"/>
      <c r="RIR314" s="80"/>
      <c r="RIS314" s="80"/>
      <c r="RIT314" s="80"/>
      <c r="RIU314" s="80"/>
      <c r="RIV314" s="80"/>
      <c r="RIW314" s="80"/>
      <c r="RIX314" s="80"/>
      <c r="RIY314" s="80"/>
      <c r="RIZ314" s="80"/>
      <c r="RJA314" s="80"/>
      <c r="RJB314" s="80"/>
      <c r="RJC314" s="80"/>
      <c r="RJD314" s="80"/>
      <c r="RJE314" s="80"/>
      <c r="RJF314" s="80"/>
      <c r="RJG314" s="80"/>
      <c r="RJH314" s="80"/>
      <c r="RJI314" s="80"/>
      <c r="RJJ314" s="80"/>
      <c r="RJK314" s="80"/>
      <c r="RJL314" s="80"/>
      <c r="RJM314" s="80"/>
      <c r="RJN314" s="80"/>
      <c r="RJO314" s="80"/>
      <c r="RJP314" s="80"/>
      <c r="RJQ314" s="80"/>
      <c r="RJR314" s="80"/>
      <c r="RJS314" s="80"/>
      <c r="RJT314" s="80"/>
      <c r="RJU314" s="80"/>
      <c r="RJV314" s="80"/>
      <c r="RJW314" s="80"/>
      <c r="RJX314" s="80"/>
      <c r="RJY314" s="80"/>
      <c r="RJZ314" s="80"/>
      <c r="RKA314" s="80"/>
      <c r="RKB314" s="80"/>
      <c r="RKC314" s="80"/>
      <c r="RKD314" s="80"/>
      <c r="RKE314" s="80"/>
      <c r="RKF314" s="80"/>
      <c r="RKG314" s="80"/>
      <c r="RKH314" s="80"/>
      <c r="RKI314" s="80"/>
      <c r="RKJ314" s="80"/>
      <c r="RKK314" s="80"/>
      <c r="RKL314" s="80"/>
      <c r="RKM314" s="80"/>
      <c r="RKN314" s="80"/>
      <c r="RKO314" s="80"/>
      <c r="RKP314" s="80"/>
      <c r="RKQ314" s="80"/>
      <c r="RKR314" s="80"/>
      <c r="RKS314" s="80"/>
      <c r="RKT314" s="80"/>
      <c r="RKU314" s="80"/>
      <c r="RKV314" s="80"/>
      <c r="RKW314" s="80"/>
      <c r="RKX314" s="80"/>
      <c r="RKY314" s="80"/>
      <c r="RKZ314" s="80"/>
      <c r="RLA314" s="80"/>
      <c r="RLB314" s="80"/>
      <c r="RLC314" s="80"/>
      <c r="RLD314" s="80"/>
      <c r="RLE314" s="80"/>
      <c r="RLF314" s="80"/>
      <c r="RLG314" s="80"/>
      <c r="RLH314" s="80"/>
      <c r="RLI314" s="80"/>
      <c r="RLJ314" s="80"/>
      <c r="RLK314" s="80"/>
      <c r="RLL314" s="80"/>
      <c r="RLM314" s="80"/>
      <c r="RLN314" s="80"/>
      <c r="RLO314" s="80"/>
      <c r="RLP314" s="80"/>
      <c r="RLQ314" s="80"/>
      <c r="RLR314" s="80"/>
      <c r="RLS314" s="80"/>
      <c r="RLT314" s="80"/>
      <c r="RLU314" s="80"/>
      <c r="RLV314" s="80"/>
      <c r="RLW314" s="80"/>
      <c r="RLX314" s="80"/>
      <c r="RLY314" s="80"/>
      <c r="RLZ314" s="80"/>
      <c r="RMA314" s="80"/>
      <c r="RMB314" s="80"/>
      <c r="RMC314" s="80"/>
      <c r="RMD314" s="80"/>
      <c r="RME314" s="80"/>
      <c r="RMF314" s="80"/>
      <c r="RMG314" s="80"/>
      <c r="RMH314" s="80"/>
      <c r="RMI314" s="80"/>
      <c r="RMJ314" s="80"/>
      <c r="RMK314" s="80"/>
      <c r="RML314" s="80"/>
      <c r="RMM314" s="80"/>
      <c r="RMN314" s="80"/>
      <c r="RMO314" s="80"/>
      <c r="RMP314" s="80"/>
      <c r="RMQ314" s="80"/>
      <c r="RMR314" s="80"/>
      <c r="RMS314" s="80"/>
      <c r="RMT314" s="80"/>
      <c r="RMU314" s="80"/>
      <c r="RMV314" s="80"/>
      <c r="RMW314" s="80"/>
      <c r="RMX314" s="80"/>
      <c r="RMY314" s="80"/>
      <c r="RMZ314" s="80"/>
      <c r="RNA314" s="80"/>
      <c r="RNB314" s="80"/>
      <c r="RNC314" s="80"/>
      <c r="RND314" s="80"/>
      <c r="RNE314" s="80"/>
      <c r="RNF314" s="80"/>
      <c r="RNG314" s="80"/>
      <c r="RNH314" s="80"/>
      <c r="RNI314" s="80"/>
      <c r="RNJ314" s="80"/>
      <c r="RNK314" s="80"/>
      <c r="RNL314" s="80"/>
      <c r="RNM314" s="80"/>
      <c r="RNN314" s="80"/>
      <c r="RNO314" s="80"/>
      <c r="RNP314" s="80"/>
      <c r="RNQ314" s="80"/>
      <c r="RNR314" s="80"/>
      <c r="RNS314" s="80"/>
      <c r="RNT314" s="80"/>
      <c r="RNU314" s="80"/>
      <c r="RNV314" s="80"/>
      <c r="RNW314" s="80"/>
      <c r="RNX314" s="80"/>
      <c r="RNY314" s="80"/>
      <c r="RNZ314" s="80"/>
      <c r="ROA314" s="80"/>
      <c r="ROB314" s="80"/>
      <c r="ROC314" s="80"/>
      <c r="ROD314" s="80"/>
      <c r="ROE314" s="80"/>
      <c r="ROF314" s="80"/>
      <c r="ROG314" s="80"/>
      <c r="ROH314" s="80"/>
      <c r="ROI314" s="80"/>
      <c r="ROJ314" s="80"/>
      <c r="ROK314" s="80"/>
      <c r="ROL314" s="80"/>
      <c r="ROM314" s="80"/>
      <c r="RON314" s="80"/>
      <c r="ROO314" s="80"/>
      <c r="ROP314" s="80"/>
      <c r="ROQ314" s="80"/>
      <c r="ROR314" s="80"/>
      <c r="ROS314" s="80"/>
      <c r="ROT314" s="80"/>
      <c r="ROU314" s="80"/>
      <c r="ROV314" s="80"/>
      <c r="ROW314" s="80"/>
      <c r="ROX314" s="80"/>
      <c r="ROY314" s="80"/>
      <c r="ROZ314" s="80"/>
      <c r="RPA314" s="80"/>
      <c r="RPB314" s="80"/>
      <c r="RPC314" s="80"/>
      <c r="RPD314" s="80"/>
      <c r="RPE314" s="80"/>
      <c r="RPF314" s="80"/>
      <c r="RPG314" s="80"/>
      <c r="RPH314" s="80"/>
      <c r="RPI314" s="80"/>
      <c r="RPJ314" s="80"/>
      <c r="RPK314" s="80"/>
      <c r="RPL314" s="80"/>
      <c r="RPM314" s="80"/>
      <c r="RPN314" s="80"/>
      <c r="RPO314" s="80"/>
      <c r="RPP314" s="80"/>
      <c r="RPQ314" s="80"/>
      <c r="RPR314" s="80"/>
      <c r="RPS314" s="80"/>
      <c r="RPT314" s="80"/>
      <c r="RPU314" s="80"/>
      <c r="RPV314" s="80"/>
      <c r="RPW314" s="80"/>
      <c r="RPX314" s="80"/>
      <c r="RPY314" s="80"/>
      <c r="RPZ314" s="80"/>
      <c r="RQA314" s="80"/>
      <c r="RQB314" s="80"/>
      <c r="RQC314" s="80"/>
      <c r="RQD314" s="80"/>
      <c r="RQE314" s="80"/>
      <c r="RQF314" s="80"/>
      <c r="RQG314" s="80"/>
      <c r="RQH314" s="80"/>
      <c r="RQI314" s="80"/>
      <c r="RQJ314" s="80"/>
      <c r="RQK314" s="80"/>
      <c r="RQL314" s="80"/>
      <c r="RQM314" s="80"/>
      <c r="RQN314" s="80"/>
      <c r="RQO314" s="80"/>
      <c r="RQP314" s="80"/>
      <c r="RQQ314" s="80"/>
      <c r="RQR314" s="80"/>
      <c r="RQS314" s="80"/>
      <c r="RQT314" s="80"/>
      <c r="RQU314" s="80"/>
      <c r="RQV314" s="80"/>
      <c r="RQW314" s="80"/>
      <c r="RQX314" s="80"/>
      <c r="RQY314" s="80"/>
      <c r="RQZ314" s="80"/>
      <c r="RRA314" s="80"/>
      <c r="RRB314" s="80"/>
      <c r="RRC314" s="80"/>
      <c r="RRD314" s="80"/>
      <c r="RRE314" s="80"/>
      <c r="RRF314" s="80"/>
      <c r="RRG314" s="80"/>
      <c r="RRH314" s="80"/>
      <c r="RRI314" s="80"/>
      <c r="RRJ314" s="80"/>
      <c r="RRK314" s="80"/>
      <c r="RRL314" s="80"/>
      <c r="RRM314" s="80"/>
      <c r="RRN314" s="80"/>
      <c r="RRO314" s="80"/>
      <c r="RRP314" s="80"/>
      <c r="RRQ314" s="80"/>
      <c r="RRR314" s="80"/>
      <c r="RRS314" s="80"/>
      <c r="RRT314" s="80"/>
      <c r="RRU314" s="80"/>
      <c r="RRV314" s="80"/>
      <c r="RRW314" s="80"/>
      <c r="RRX314" s="80"/>
      <c r="RRY314" s="80"/>
      <c r="RRZ314" s="80"/>
      <c r="RSA314" s="80"/>
      <c r="RSB314" s="80"/>
      <c r="RSC314" s="80"/>
      <c r="RSD314" s="80"/>
      <c r="RSE314" s="80"/>
      <c r="RSF314" s="80"/>
      <c r="RSG314" s="80"/>
      <c r="RSH314" s="80"/>
      <c r="RSI314" s="80"/>
      <c r="RSJ314" s="80"/>
      <c r="RSK314" s="80"/>
      <c r="RSL314" s="80"/>
      <c r="RSM314" s="80"/>
      <c r="RSN314" s="80"/>
      <c r="RSO314" s="80"/>
      <c r="RSP314" s="80"/>
      <c r="RSQ314" s="80"/>
      <c r="RSR314" s="80"/>
      <c r="RSS314" s="80"/>
      <c r="RST314" s="80"/>
      <c r="RSU314" s="80"/>
      <c r="RSV314" s="80"/>
      <c r="RSW314" s="80"/>
      <c r="RSX314" s="80"/>
      <c r="RSY314" s="80"/>
      <c r="RSZ314" s="80"/>
      <c r="RTA314" s="80"/>
      <c r="RTB314" s="80"/>
      <c r="RTC314" s="80"/>
      <c r="RTD314" s="80"/>
      <c r="RTE314" s="80"/>
      <c r="RTF314" s="80"/>
      <c r="RTG314" s="80"/>
      <c r="RTH314" s="80"/>
      <c r="RTI314" s="80"/>
      <c r="RTJ314" s="80"/>
      <c r="RTK314" s="80"/>
      <c r="RTL314" s="80"/>
      <c r="RTM314" s="80"/>
      <c r="RTN314" s="80"/>
      <c r="RTO314" s="80"/>
      <c r="RTP314" s="80"/>
      <c r="RTQ314" s="80"/>
      <c r="RTR314" s="80"/>
      <c r="RTS314" s="80"/>
      <c r="RTT314" s="80"/>
      <c r="RTU314" s="80"/>
      <c r="RTV314" s="80"/>
      <c r="RTW314" s="80"/>
      <c r="RTX314" s="80"/>
      <c r="RTY314" s="80"/>
      <c r="RTZ314" s="80"/>
      <c r="RUA314" s="80"/>
      <c r="RUB314" s="80"/>
      <c r="RUC314" s="80"/>
      <c r="RUD314" s="80"/>
      <c r="RUE314" s="80"/>
      <c r="RUF314" s="80"/>
      <c r="RUG314" s="80"/>
      <c r="RUH314" s="80"/>
      <c r="RUI314" s="80"/>
      <c r="RUJ314" s="80"/>
      <c r="RUK314" s="80"/>
      <c r="RUL314" s="80"/>
      <c r="RUM314" s="80"/>
      <c r="RUN314" s="80"/>
      <c r="RUO314" s="80"/>
      <c r="RUP314" s="80"/>
      <c r="RUQ314" s="80"/>
      <c r="RUR314" s="80"/>
      <c r="RUS314" s="80"/>
      <c r="RUT314" s="80"/>
      <c r="RUU314" s="80"/>
      <c r="RUV314" s="80"/>
      <c r="RUW314" s="80"/>
      <c r="RUX314" s="80"/>
      <c r="RUY314" s="80"/>
      <c r="RUZ314" s="80"/>
      <c r="RVA314" s="80"/>
      <c r="RVB314" s="80"/>
      <c r="RVC314" s="80"/>
      <c r="RVD314" s="80"/>
      <c r="RVE314" s="80"/>
      <c r="RVF314" s="80"/>
      <c r="RVG314" s="80"/>
      <c r="RVH314" s="80"/>
      <c r="RVI314" s="80"/>
      <c r="RVJ314" s="80"/>
      <c r="RVK314" s="80"/>
      <c r="RVL314" s="80"/>
      <c r="RVM314" s="80"/>
      <c r="RVN314" s="80"/>
      <c r="RVO314" s="80"/>
      <c r="RVP314" s="80"/>
      <c r="RVQ314" s="80"/>
      <c r="RVR314" s="80"/>
      <c r="RVS314" s="80"/>
      <c r="RVT314" s="80"/>
      <c r="RVU314" s="80"/>
      <c r="RVV314" s="80"/>
      <c r="RVW314" s="80"/>
      <c r="RVX314" s="80"/>
      <c r="RVY314" s="80"/>
      <c r="RVZ314" s="80"/>
      <c r="RWA314" s="80"/>
      <c r="RWB314" s="80"/>
      <c r="RWC314" s="80"/>
      <c r="RWD314" s="80"/>
      <c r="RWE314" s="80"/>
      <c r="RWF314" s="80"/>
      <c r="RWG314" s="80"/>
      <c r="RWH314" s="80"/>
      <c r="RWI314" s="80"/>
      <c r="RWJ314" s="80"/>
      <c r="RWK314" s="80"/>
      <c r="RWL314" s="80"/>
      <c r="RWM314" s="80"/>
      <c r="RWN314" s="80"/>
      <c r="RWO314" s="80"/>
      <c r="RWP314" s="80"/>
      <c r="RWQ314" s="80"/>
      <c r="RWR314" s="80"/>
      <c r="RWS314" s="80"/>
      <c r="RWT314" s="80"/>
      <c r="RWU314" s="80"/>
      <c r="RWV314" s="80"/>
      <c r="RWW314" s="80"/>
      <c r="RWX314" s="80"/>
      <c r="RWY314" s="80"/>
      <c r="RWZ314" s="80"/>
      <c r="RXA314" s="80"/>
      <c r="RXB314" s="80"/>
      <c r="RXC314" s="80"/>
      <c r="RXD314" s="80"/>
      <c r="RXE314" s="80"/>
      <c r="RXF314" s="80"/>
      <c r="RXG314" s="80"/>
      <c r="RXH314" s="80"/>
      <c r="RXI314" s="80"/>
      <c r="RXJ314" s="80"/>
      <c r="RXK314" s="80"/>
      <c r="RXL314" s="80"/>
      <c r="RXM314" s="80"/>
      <c r="RXN314" s="80"/>
      <c r="RXO314" s="80"/>
      <c r="RXP314" s="80"/>
      <c r="RXQ314" s="80"/>
      <c r="RXR314" s="80"/>
      <c r="RXS314" s="80"/>
      <c r="RXT314" s="80"/>
      <c r="RXU314" s="80"/>
      <c r="RXV314" s="80"/>
      <c r="RXW314" s="80"/>
      <c r="RXX314" s="80"/>
      <c r="RXY314" s="80"/>
      <c r="RXZ314" s="80"/>
      <c r="RYA314" s="80"/>
      <c r="RYB314" s="80"/>
      <c r="RYC314" s="80"/>
      <c r="RYD314" s="80"/>
      <c r="RYE314" s="80"/>
      <c r="RYF314" s="80"/>
      <c r="RYG314" s="80"/>
      <c r="RYH314" s="80"/>
      <c r="RYI314" s="80"/>
      <c r="RYJ314" s="80"/>
      <c r="RYK314" s="80"/>
      <c r="RYL314" s="80"/>
      <c r="RYM314" s="80"/>
      <c r="RYN314" s="80"/>
      <c r="RYO314" s="80"/>
      <c r="RYP314" s="80"/>
      <c r="RYQ314" s="80"/>
      <c r="RYR314" s="80"/>
      <c r="RYS314" s="80"/>
      <c r="RYT314" s="80"/>
      <c r="RYU314" s="80"/>
      <c r="RYV314" s="80"/>
      <c r="RYW314" s="80"/>
      <c r="RYX314" s="80"/>
      <c r="RYY314" s="80"/>
      <c r="RYZ314" s="80"/>
      <c r="RZA314" s="80"/>
      <c r="RZB314" s="80"/>
      <c r="RZC314" s="80"/>
      <c r="RZD314" s="80"/>
      <c r="RZE314" s="80"/>
      <c r="RZF314" s="80"/>
      <c r="RZG314" s="80"/>
      <c r="RZH314" s="80"/>
      <c r="RZI314" s="80"/>
      <c r="RZJ314" s="80"/>
      <c r="RZK314" s="80"/>
      <c r="RZL314" s="80"/>
      <c r="RZM314" s="80"/>
      <c r="RZN314" s="80"/>
      <c r="RZO314" s="80"/>
      <c r="RZP314" s="80"/>
      <c r="RZQ314" s="80"/>
      <c r="RZR314" s="80"/>
      <c r="RZS314" s="80"/>
      <c r="RZT314" s="80"/>
      <c r="RZU314" s="80"/>
      <c r="RZV314" s="80"/>
      <c r="RZW314" s="80"/>
      <c r="RZX314" s="80"/>
      <c r="RZY314" s="80"/>
      <c r="RZZ314" s="80"/>
      <c r="SAA314" s="80"/>
      <c r="SAB314" s="80"/>
      <c r="SAC314" s="80"/>
      <c r="SAD314" s="80"/>
      <c r="SAE314" s="80"/>
      <c r="SAF314" s="80"/>
      <c r="SAG314" s="80"/>
      <c r="SAH314" s="80"/>
      <c r="SAI314" s="80"/>
      <c r="SAJ314" s="80"/>
      <c r="SAK314" s="80"/>
      <c r="SAL314" s="80"/>
      <c r="SAM314" s="80"/>
      <c r="SAN314" s="80"/>
      <c r="SAO314" s="80"/>
      <c r="SAP314" s="80"/>
      <c r="SAQ314" s="80"/>
      <c r="SAR314" s="80"/>
      <c r="SAS314" s="80"/>
      <c r="SAT314" s="80"/>
      <c r="SAU314" s="80"/>
      <c r="SAV314" s="80"/>
      <c r="SAW314" s="80"/>
      <c r="SAX314" s="80"/>
      <c r="SAY314" s="80"/>
      <c r="SAZ314" s="80"/>
      <c r="SBA314" s="80"/>
      <c r="SBB314" s="80"/>
      <c r="SBC314" s="80"/>
      <c r="SBD314" s="80"/>
      <c r="SBE314" s="80"/>
      <c r="SBF314" s="80"/>
      <c r="SBG314" s="80"/>
      <c r="SBH314" s="80"/>
      <c r="SBI314" s="80"/>
      <c r="SBJ314" s="80"/>
      <c r="SBK314" s="80"/>
      <c r="SBL314" s="80"/>
      <c r="SBM314" s="80"/>
      <c r="SBN314" s="80"/>
      <c r="SBO314" s="80"/>
      <c r="SBP314" s="80"/>
      <c r="SBQ314" s="80"/>
      <c r="SBR314" s="80"/>
      <c r="SBS314" s="80"/>
      <c r="SBT314" s="80"/>
      <c r="SBU314" s="80"/>
      <c r="SBV314" s="80"/>
      <c r="SBW314" s="80"/>
      <c r="SBX314" s="80"/>
      <c r="SBY314" s="80"/>
      <c r="SBZ314" s="80"/>
      <c r="SCA314" s="80"/>
      <c r="SCB314" s="80"/>
      <c r="SCC314" s="80"/>
      <c r="SCD314" s="80"/>
      <c r="SCE314" s="80"/>
      <c r="SCF314" s="80"/>
      <c r="SCG314" s="80"/>
      <c r="SCH314" s="80"/>
      <c r="SCI314" s="80"/>
      <c r="SCJ314" s="80"/>
      <c r="SCK314" s="80"/>
      <c r="SCL314" s="80"/>
      <c r="SCM314" s="80"/>
      <c r="SCN314" s="80"/>
      <c r="SCO314" s="80"/>
      <c r="SCP314" s="80"/>
      <c r="SCQ314" s="80"/>
      <c r="SCR314" s="80"/>
      <c r="SCS314" s="80"/>
      <c r="SCT314" s="80"/>
      <c r="SCU314" s="80"/>
      <c r="SCV314" s="80"/>
      <c r="SCW314" s="80"/>
      <c r="SCX314" s="80"/>
      <c r="SCY314" s="80"/>
      <c r="SCZ314" s="80"/>
      <c r="SDA314" s="80"/>
      <c r="SDB314" s="80"/>
      <c r="SDC314" s="80"/>
      <c r="SDD314" s="80"/>
      <c r="SDE314" s="80"/>
      <c r="SDF314" s="80"/>
      <c r="SDG314" s="80"/>
      <c r="SDH314" s="80"/>
      <c r="SDI314" s="80"/>
      <c r="SDJ314" s="80"/>
      <c r="SDK314" s="80"/>
      <c r="SDL314" s="80"/>
      <c r="SDM314" s="80"/>
      <c r="SDN314" s="80"/>
      <c r="SDO314" s="80"/>
      <c r="SDP314" s="80"/>
      <c r="SDQ314" s="80"/>
      <c r="SDR314" s="80"/>
      <c r="SDS314" s="80"/>
      <c r="SDT314" s="80"/>
      <c r="SDU314" s="80"/>
      <c r="SDV314" s="80"/>
      <c r="SDW314" s="80"/>
      <c r="SDX314" s="80"/>
      <c r="SDY314" s="80"/>
      <c r="SDZ314" s="80"/>
      <c r="SEA314" s="80"/>
      <c r="SEB314" s="80"/>
      <c r="SEC314" s="80"/>
      <c r="SED314" s="80"/>
      <c r="SEE314" s="80"/>
      <c r="SEF314" s="80"/>
      <c r="SEG314" s="80"/>
      <c r="SEH314" s="80"/>
      <c r="SEI314" s="80"/>
      <c r="SEJ314" s="80"/>
      <c r="SEK314" s="80"/>
      <c r="SEL314" s="80"/>
      <c r="SEM314" s="80"/>
      <c r="SEN314" s="80"/>
      <c r="SEO314" s="80"/>
      <c r="SEP314" s="80"/>
      <c r="SEQ314" s="80"/>
      <c r="SER314" s="80"/>
      <c r="SES314" s="80"/>
      <c r="SET314" s="80"/>
      <c r="SEU314" s="80"/>
      <c r="SEV314" s="80"/>
      <c r="SEW314" s="80"/>
      <c r="SEX314" s="80"/>
      <c r="SEY314" s="80"/>
      <c r="SEZ314" s="80"/>
      <c r="SFA314" s="80"/>
      <c r="SFB314" s="80"/>
      <c r="SFC314" s="80"/>
      <c r="SFD314" s="80"/>
      <c r="SFE314" s="80"/>
      <c r="SFF314" s="80"/>
      <c r="SFG314" s="80"/>
      <c r="SFH314" s="80"/>
      <c r="SFI314" s="80"/>
      <c r="SFJ314" s="80"/>
      <c r="SFK314" s="80"/>
      <c r="SFL314" s="80"/>
      <c r="SFM314" s="80"/>
      <c r="SFN314" s="80"/>
      <c r="SFO314" s="80"/>
      <c r="SFP314" s="80"/>
      <c r="SFQ314" s="80"/>
      <c r="SFR314" s="80"/>
      <c r="SFS314" s="80"/>
      <c r="SFT314" s="80"/>
      <c r="SFU314" s="80"/>
      <c r="SFV314" s="80"/>
      <c r="SFW314" s="80"/>
      <c r="SFX314" s="80"/>
      <c r="SFY314" s="80"/>
      <c r="SFZ314" s="80"/>
      <c r="SGA314" s="80"/>
      <c r="SGB314" s="80"/>
      <c r="SGC314" s="80"/>
      <c r="SGD314" s="80"/>
      <c r="SGE314" s="80"/>
      <c r="SGF314" s="80"/>
      <c r="SGG314" s="80"/>
      <c r="SGH314" s="80"/>
      <c r="SGI314" s="80"/>
      <c r="SGJ314" s="80"/>
      <c r="SGK314" s="80"/>
      <c r="SGL314" s="80"/>
      <c r="SGM314" s="80"/>
      <c r="SGN314" s="80"/>
      <c r="SGO314" s="80"/>
      <c r="SGP314" s="80"/>
      <c r="SGQ314" s="80"/>
      <c r="SGR314" s="80"/>
      <c r="SGS314" s="80"/>
      <c r="SGT314" s="80"/>
      <c r="SGU314" s="80"/>
      <c r="SGV314" s="80"/>
      <c r="SGW314" s="80"/>
      <c r="SGX314" s="80"/>
      <c r="SGY314" s="80"/>
      <c r="SGZ314" s="80"/>
      <c r="SHA314" s="80"/>
      <c r="SHB314" s="80"/>
      <c r="SHC314" s="80"/>
      <c r="SHD314" s="80"/>
      <c r="SHE314" s="80"/>
      <c r="SHF314" s="80"/>
      <c r="SHG314" s="80"/>
      <c r="SHH314" s="80"/>
      <c r="SHI314" s="80"/>
      <c r="SHJ314" s="80"/>
      <c r="SHK314" s="80"/>
      <c r="SHL314" s="80"/>
      <c r="SHM314" s="80"/>
      <c r="SHN314" s="80"/>
      <c r="SHO314" s="80"/>
      <c r="SHP314" s="80"/>
      <c r="SHQ314" s="80"/>
      <c r="SHR314" s="80"/>
      <c r="SHS314" s="80"/>
      <c r="SHT314" s="80"/>
      <c r="SHU314" s="80"/>
      <c r="SHV314" s="80"/>
      <c r="SHW314" s="80"/>
      <c r="SHX314" s="80"/>
      <c r="SHY314" s="80"/>
      <c r="SHZ314" s="80"/>
      <c r="SIA314" s="80"/>
      <c r="SIB314" s="80"/>
      <c r="SIC314" s="80"/>
      <c r="SID314" s="80"/>
      <c r="SIE314" s="80"/>
      <c r="SIF314" s="80"/>
      <c r="SIG314" s="80"/>
      <c r="SIH314" s="80"/>
      <c r="SII314" s="80"/>
      <c r="SIJ314" s="80"/>
      <c r="SIK314" s="80"/>
      <c r="SIL314" s="80"/>
      <c r="SIM314" s="80"/>
      <c r="SIN314" s="80"/>
      <c r="SIO314" s="80"/>
      <c r="SIP314" s="80"/>
      <c r="SIQ314" s="80"/>
      <c r="SIR314" s="80"/>
      <c r="SIS314" s="80"/>
      <c r="SIT314" s="80"/>
      <c r="SIU314" s="80"/>
      <c r="SIV314" s="80"/>
      <c r="SIW314" s="80"/>
      <c r="SIX314" s="80"/>
      <c r="SIY314" s="80"/>
      <c r="SIZ314" s="80"/>
      <c r="SJA314" s="80"/>
      <c r="SJB314" s="80"/>
      <c r="SJC314" s="80"/>
      <c r="SJD314" s="80"/>
      <c r="SJE314" s="80"/>
      <c r="SJF314" s="80"/>
      <c r="SJG314" s="80"/>
      <c r="SJH314" s="80"/>
      <c r="SJI314" s="80"/>
      <c r="SJJ314" s="80"/>
      <c r="SJK314" s="80"/>
      <c r="SJL314" s="80"/>
      <c r="SJM314" s="80"/>
      <c r="SJN314" s="80"/>
      <c r="SJO314" s="80"/>
      <c r="SJP314" s="80"/>
      <c r="SJQ314" s="80"/>
      <c r="SJR314" s="80"/>
      <c r="SJS314" s="80"/>
      <c r="SJT314" s="80"/>
      <c r="SJU314" s="80"/>
      <c r="SJV314" s="80"/>
      <c r="SJW314" s="80"/>
      <c r="SJX314" s="80"/>
      <c r="SJY314" s="80"/>
      <c r="SJZ314" s="80"/>
      <c r="SKA314" s="80"/>
      <c r="SKB314" s="80"/>
      <c r="SKC314" s="80"/>
      <c r="SKD314" s="80"/>
      <c r="SKE314" s="80"/>
      <c r="SKF314" s="80"/>
      <c r="SKG314" s="80"/>
      <c r="SKH314" s="80"/>
      <c r="SKI314" s="80"/>
      <c r="SKJ314" s="80"/>
      <c r="SKK314" s="80"/>
      <c r="SKL314" s="80"/>
      <c r="SKM314" s="80"/>
      <c r="SKN314" s="80"/>
      <c r="SKO314" s="80"/>
      <c r="SKP314" s="80"/>
      <c r="SKQ314" s="80"/>
      <c r="SKR314" s="80"/>
      <c r="SKS314" s="80"/>
      <c r="SKT314" s="80"/>
      <c r="SKU314" s="80"/>
      <c r="SKV314" s="80"/>
      <c r="SKW314" s="80"/>
      <c r="SKX314" s="80"/>
      <c r="SKY314" s="80"/>
      <c r="SKZ314" s="80"/>
      <c r="SLA314" s="80"/>
      <c r="SLB314" s="80"/>
      <c r="SLC314" s="80"/>
      <c r="SLD314" s="80"/>
      <c r="SLE314" s="80"/>
      <c r="SLF314" s="80"/>
      <c r="SLG314" s="80"/>
      <c r="SLH314" s="80"/>
      <c r="SLI314" s="80"/>
      <c r="SLJ314" s="80"/>
      <c r="SLK314" s="80"/>
      <c r="SLL314" s="80"/>
      <c r="SLM314" s="80"/>
      <c r="SLN314" s="80"/>
      <c r="SLO314" s="80"/>
      <c r="SLP314" s="80"/>
      <c r="SLQ314" s="80"/>
      <c r="SLR314" s="80"/>
      <c r="SLS314" s="80"/>
      <c r="SLT314" s="80"/>
      <c r="SLU314" s="80"/>
      <c r="SLV314" s="80"/>
      <c r="SLW314" s="80"/>
      <c r="SLX314" s="80"/>
      <c r="SLY314" s="80"/>
      <c r="SLZ314" s="80"/>
      <c r="SMA314" s="80"/>
      <c r="SMB314" s="80"/>
      <c r="SMC314" s="80"/>
      <c r="SMD314" s="80"/>
      <c r="SME314" s="80"/>
      <c r="SMF314" s="80"/>
      <c r="SMG314" s="80"/>
      <c r="SMH314" s="80"/>
      <c r="SMI314" s="80"/>
      <c r="SMJ314" s="80"/>
      <c r="SMK314" s="80"/>
      <c r="SML314" s="80"/>
      <c r="SMM314" s="80"/>
      <c r="SMN314" s="80"/>
      <c r="SMO314" s="80"/>
      <c r="SMP314" s="80"/>
      <c r="SMQ314" s="80"/>
      <c r="SMR314" s="80"/>
      <c r="SMS314" s="80"/>
      <c r="SMT314" s="80"/>
      <c r="SMU314" s="80"/>
      <c r="SMV314" s="80"/>
      <c r="SMW314" s="80"/>
      <c r="SMX314" s="80"/>
      <c r="SMY314" s="80"/>
      <c r="SMZ314" s="80"/>
      <c r="SNA314" s="80"/>
      <c r="SNB314" s="80"/>
      <c r="SNC314" s="80"/>
      <c r="SND314" s="80"/>
      <c r="SNE314" s="80"/>
      <c r="SNF314" s="80"/>
      <c r="SNG314" s="80"/>
      <c r="SNH314" s="80"/>
      <c r="SNI314" s="80"/>
      <c r="SNJ314" s="80"/>
      <c r="SNK314" s="80"/>
      <c r="SNL314" s="80"/>
      <c r="SNM314" s="80"/>
      <c r="SNN314" s="80"/>
      <c r="SNO314" s="80"/>
      <c r="SNP314" s="80"/>
      <c r="SNQ314" s="80"/>
      <c r="SNR314" s="80"/>
      <c r="SNS314" s="80"/>
      <c r="SNT314" s="80"/>
      <c r="SNU314" s="80"/>
      <c r="SNV314" s="80"/>
      <c r="SNW314" s="80"/>
      <c r="SNX314" s="80"/>
      <c r="SNY314" s="80"/>
      <c r="SNZ314" s="80"/>
      <c r="SOA314" s="80"/>
      <c r="SOB314" s="80"/>
      <c r="SOC314" s="80"/>
      <c r="SOD314" s="80"/>
      <c r="SOE314" s="80"/>
      <c r="SOF314" s="80"/>
      <c r="SOG314" s="80"/>
      <c r="SOH314" s="80"/>
      <c r="SOI314" s="80"/>
      <c r="SOJ314" s="80"/>
      <c r="SOK314" s="80"/>
      <c r="SOL314" s="80"/>
      <c r="SOM314" s="80"/>
      <c r="SON314" s="80"/>
      <c r="SOO314" s="80"/>
      <c r="SOP314" s="80"/>
      <c r="SOQ314" s="80"/>
      <c r="SOR314" s="80"/>
      <c r="SOS314" s="80"/>
      <c r="SOT314" s="80"/>
      <c r="SOU314" s="80"/>
      <c r="SOV314" s="80"/>
      <c r="SOW314" s="80"/>
      <c r="SOX314" s="80"/>
      <c r="SOY314" s="80"/>
      <c r="SOZ314" s="80"/>
      <c r="SPA314" s="80"/>
      <c r="SPB314" s="80"/>
      <c r="SPC314" s="80"/>
      <c r="SPD314" s="80"/>
      <c r="SPE314" s="80"/>
      <c r="SPF314" s="80"/>
      <c r="SPG314" s="80"/>
      <c r="SPH314" s="80"/>
      <c r="SPI314" s="80"/>
      <c r="SPJ314" s="80"/>
      <c r="SPK314" s="80"/>
      <c r="SPL314" s="80"/>
      <c r="SPM314" s="80"/>
      <c r="SPN314" s="80"/>
      <c r="SPO314" s="80"/>
      <c r="SPP314" s="80"/>
      <c r="SPQ314" s="80"/>
      <c r="SPR314" s="80"/>
      <c r="SPS314" s="80"/>
      <c r="SPT314" s="80"/>
      <c r="SPU314" s="80"/>
      <c r="SPV314" s="80"/>
      <c r="SPW314" s="80"/>
      <c r="SPX314" s="80"/>
      <c r="SPY314" s="80"/>
      <c r="SPZ314" s="80"/>
      <c r="SQA314" s="80"/>
      <c r="SQB314" s="80"/>
      <c r="SQC314" s="80"/>
      <c r="SQD314" s="80"/>
      <c r="SQE314" s="80"/>
      <c r="SQF314" s="80"/>
      <c r="SQG314" s="80"/>
      <c r="SQH314" s="80"/>
      <c r="SQI314" s="80"/>
      <c r="SQJ314" s="80"/>
      <c r="SQK314" s="80"/>
      <c r="SQL314" s="80"/>
      <c r="SQM314" s="80"/>
      <c r="SQN314" s="80"/>
      <c r="SQO314" s="80"/>
      <c r="SQP314" s="80"/>
      <c r="SQQ314" s="80"/>
      <c r="SQR314" s="80"/>
      <c r="SQS314" s="80"/>
      <c r="SQT314" s="80"/>
      <c r="SQU314" s="80"/>
      <c r="SQV314" s="80"/>
      <c r="SQW314" s="80"/>
      <c r="SQX314" s="80"/>
      <c r="SQY314" s="80"/>
      <c r="SQZ314" s="80"/>
      <c r="SRA314" s="80"/>
      <c r="SRB314" s="80"/>
      <c r="SRC314" s="80"/>
      <c r="SRD314" s="80"/>
      <c r="SRE314" s="80"/>
      <c r="SRF314" s="80"/>
      <c r="SRG314" s="80"/>
      <c r="SRH314" s="80"/>
      <c r="SRI314" s="80"/>
      <c r="SRJ314" s="80"/>
      <c r="SRK314" s="80"/>
      <c r="SRL314" s="80"/>
      <c r="SRM314" s="80"/>
      <c r="SRN314" s="80"/>
      <c r="SRO314" s="80"/>
      <c r="SRP314" s="80"/>
      <c r="SRQ314" s="80"/>
      <c r="SRR314" s="80"/>
      <c r="SRS314" s="80"/>
      <c r="SRT314" s="80"/>
      <c r="SRU314" s="80"/>
      <c r="SRV314" s="80"/>
      <c r="SRW314" s="80"/>
      <c r="SRX314" s="80"/>
      <c r="SRY314" s="80"/>
      <c r="SRZ314" s="80"/>
      <c r="SSA314" s="80"/>
      <c r="SSB314" s="80"/>
      <c r="SSC314" s="80"/>
      <c r="SSD314" s="80"/>
      <c r="SSE314" s="80"/>
      <c r="SSF314" s="80"/>
      <c r="SSG314" s="80"/>
      <c r="SSH314" s="80"/>
      <c r="SSI314" s="80"/>
      <c r="SSJ314" s="80"/>
      <c r="SSK314" s="80"/>
      <c r="SSL314" s="80"/>
      <c r="SSM314" s="80"/>
      <c r="SSN314" s="80"/>
      <c r="SSO314" s="80"/>
      <c r="SSP314" s="80"/>
      <c r="SSQ314" s="80"/>
      <c r="SSR314" s="80"/>
      <c r="SSS314" s="80"/>
      <c r="SST314" s="80"/>
      <c r="SSU314" s="80"/>
      <c r="SSV314" s="80"/>
      <c r="SSW314" s="80"/>
      <c r="SSX314" s="80"/>
      <c r="SSY314" s="80"/>
      <c r="SSZ314" s="80"/>
      <c r="STA314" s="80"/>
      <c r="STB314" s="80"/>
      <c r="STC314" s="80"/>
      <c r="STD314" s="80"/>
      <c r="STE314" s="80"/>
      <c r="STF314" s="80"/>
      <c r="STG314" s="80"/>
      <c r="STH314" s="80"/>
      <c r="STI314" s="80"/>
      <c r="STJ314" s="80"/>
      <c r="STK314" s="80"/>
      <c r="STL314" s="80"/>
      <c r="STM314" s="80"/>
      <c r="STN314" s="80"/>
      <c r="STO314" s="80"/>
      <c r="STP314" s="80"/>
      <c r="STQ314" s="80"/>
      <c r="STR314" s="80"/>
      <c r="STS314" s="80"/>
      <c r="STT314" s="80"/>
      <c r="STU314" s="80"/>
      <c r="STV314" s="80"/>
      <c r="STW314" s="80"/>
      <c r="STX314" s="80"/>
      <c r="STY314" s="80"/>
      <c r="STZ314" s="80"/>
      <c r="SUA314" s="80"/>
      <c r="SUB314" s="80"/>
      <c r="SUC314" s="80"/>
      <c r="SUD314" s="80"/>
      <c r="SUE314" s="80"/>
      <c r="SUF314" s="80"/>
      <c r="SUG314" s="80"/>
      <c r="SUH314" s="80"/>
      <c r="SUI314" s="80"/>
      <c r="SUJ314" s="80"/>
      <c r="SUK314" s="80"/>
      <c r="SUL314" s="80"/>
      <c r="SUM314" s="80"/>
      <c r="SUN314" s="80"/>
      <c r="SUO314" s="80"/>
      <c r="SUP314" s="80"/>
      <c r="SUQ314" s="80"/>
      <c r="SUR314" s="80"/>
      <c r="SUS314" s="80"/>
      <c r="SUT314" s="80"/>
      <c r="SUU314" s="80"/>
      <c r="SUV314" s="80"/>
      <c r="SUW314" s="80"/>
      <c r="SUX314" s="80"/>
      <c r="SUY314" s="80"/>
      <c r="SUZ314" s="80"/>
      <c r="SVA314" s="80"/>
      <c r="SVB314" s="80"/>
      <c r="SVC314" s="80"/>
      <c r="SVD314" s="80"/>
      <c r="SVE314" s="80"/>
      <c r="SVF314" s="80"/>
      <c r="SVG314" s="80"/>
      <c r="SVH314" s="80"/>
      <c r="SVI314" s="80"/>
      <c r="SVJ314" s="80"/>
      <c r="SVK314" s="80"/>
      <c r="SVL314" s="80"/>
      <c r="SVM314" s="80"/>
      <c r="SVN314" s="80"/>
      <c r="SVO314" s="80"/>
      <c r="SVP314" s="80"/>
      <c r="SVQ314" s="80"/>
      <c r="SVR314" s="80"/>
      <c r="SVS314" s="80"/>
      <c r="SVT314" s="80"/>
      <c r="SVU314" s="80"/>
      <c r="SVV314" s="80"/>
      <c r="SVW314" s="80"/>
      <c r="SVX314" s="80"/>
      <c r="SVY314" s="80"/>
      <c r="SVZ314" s="80"/>
      <c r="SWA314" s="80"/>
      <c r="SWB314" s="80"/>
      <c r="SWC314" s="80"/>
      <c r="SWD314" s="80"/>
      <c r="SWE314" s="80"/>
      <c r="SWF314" s="80"/>
      <c r="SWG314" s="80"/>
      <c r="SWH314" s="80"/>
      <c r="SWI314" s="80"/>
      <c r="SWJ314" s="80"/>
      <c r="SWK314" s="80"/>
      <c r="SWL314" s="80"/>
      <c r="SWM314" s="80"/>
      <c r="SWN314" s="80"/>
      <c r="SWO314" s="80"/>
      <c r="SWP314" s="80"/>
      <c r="SWQ314" s="80"/>
      <c r="SWR314" s="80"/>
      <c r="SWS314" s="80"/>
      <c r="SWT314" s="80"/>
      <c r="SWU314" s="80"/>
      <c r="SWV314" s="80"/>
      <c r="SWW314" s="80"/>
      <c r="SWX314" s="80"/>
      <c r="SWY314" s="80"/>
      <c r="SWZ314" s="80"/>
      <c r="SXA314" s="80"/>
      <c r="SXB314" s="80"/>
      <c r="SXC314" s="80"/>
      <c r="SXD314" s="80"/>
      <c r="SXE314" s="80"/>
      <c r="SXF314" s="80"/>
      <c r="SXG314" s="80"/>
      <c r="SXH314" s="80"/>
      <c r="SXI314" s="80"/>
      <c r="SXJ314" s="80"/>
      <c r="SXK314" s="80"/>
      <c r="SXL314" s="80"/>
      <c r="SXM314" s="80"/>
      <c r="SXN314" s="80"/>
      <c r="SXO314" s="80"/>
      <c r="SXP314" s="80"/>
      <c r="SXQ314" s="80"/>
      <c r="SXR314" s="80"/>
      <c r="SXS314" s="80"/>
      <c r="SXT314" s="80"/>
      <c r="SXU314" s="80"/>
      <c r="SXV314" s="80"/>
      <c r="SXW314" s="80"/>
      <c r="SXX314" s="80"/>
      <c r="SXY314" s="80"/>
      <c r="SXZ314" s="80"/>
      <c r="SYA314" s="80"/>
      <c r="SYB314" s="80"/>
      <c r="SYC314" s="80"/>
      <c r="SYD314" s="80"/>
      <c r="SYE314" s="80"/>
      <c r="SYF314" s="80"/>
      <c r="SYG314" s="80"/>
      <c r="SYH314" s="80"/>
      <c r="SYI314" s="80"/>
      <c r="SYJ314" s="80"/>
      <c r="SYK314" s="80"/>
      <c r="SYL314" s="80"/>
      <c r="SYM314" s="80"/>
      <c r="SYN314" s="80"/>
      <c r="SYO314" s="80"/>
      <c r="SYP314" s="80"/>
      <c r="SYQ314" s="80"/>
      <c r="SYR314" s="80"/>
      <c r="SYS314" s="80"/>
      <c r="SYT314" s="80"/>
      <c r="SYU314" s="80"/>
      <c r="SYV314" s="80"/>
      <c r="SYW314" s="80"/>
      <c r="SYX314" s="80"/>
      <c r="SYY314" s="80"/>
      <c r="SYZ314" s="80"/>
      <c r="SZA314" s="80"/>
      <c r="SZB314" s="80"/>
      <c r="SZC314" s="80"/>
      <c r="SZD314" s="80"/>
      <c r="SZE314" s="80"/>
      <c r="SZF314" s="80"/>
      <c r="SZG314" s="80"/>
      <c r="SZH314" s="80"/>
      <c r="SZI314" s="80"/>
      <c r="SZJ314" s="80"/>
      <c r="SZK314" s="80"/>
      <c r="SZL314" s="80"/>
      <c r="SZM314" s="80"/>
      <c r="SZN314" s="80"/>
      <c r="SZO314" s="80"/>
      <c r="SZP314" s="80"/>
      <c r="SZQ314" s="80"/>
      <c r="SZR314" s="80"/>
      <c r="SZS314" s="80"/>
      <c r="SZT314" s="80"/>
      <c r="SZU314" s="80"/>
      <c r="SZV314" s="80"/>
      <c r="SZW314" s="80"/>
      <c r="SZX314" s="80"/>
      <c r="SZY314" s="80"/>
      <c r="SZZ314" s="80"/>
      <c r="TAA314" s="80"/>
      <c r="TAB314" s="80"/>
      <c r="TAC314" s="80"/>
      <c r="TAD314" s="80"/>
      <c r="TAE314" s="80"/>
      <c r="TAF314" s="80"/>
      <c r="TAG314" s="80"/>
      <c r="TAH314" s="80"/>
      <c r="TAI314" s="80"/>
      <c r="TAJ314" s="80"/>
      <c r="TAK314" s="80"/>
      <c r="TAL314" s="80"/>
      <c r="TAM314" s="80"/>
      <c r="TAN314" s="80"/>
      <c r="TAO314" s="80"/>
      <c r="TAP314" s="80"/>
      <c r="TAQ314" s="80"/>
      <c r="TAR314" s="80"/>
      <c r="TAS314" s="80"/>
      <c r="TAT314" s="80"/>
      <c r="TAU314" s="80"/>
      <c r="TAV314" s="80"/>
      <c r="TAW314" s="80"/>
      <c r="TAX314" s="80"/>
      <c r="TAY314" s="80"/>
      <c r="TAZ314" s="80"/>
      <c r="TBA314" s="80"/>
      <c r="TBB314" s="80"/>
      <c r="TBC314" s="80"/>
      <c r="TBD314" s="80"/>
      <c r="TBE314" s="80"/>
      <c r="TBF314" s="80"/>
      <c r="TBG314" s="80"/>
      <c r="TBH314" s="80"/>
      <c r="TBI314" s="80"/>
      <c r="TBJ314" s="80"/>
      <c r="TBK314" s="80"/>
      <c r="TBL314" s="80"/>
      <c r="TBM314" s="80"/>
      <c r="TBN314" s="80"/>
      <c r="TBO314" s="80"/>
      <c r="TBP314" s="80"/>
      <c r="TBQ314" s="80"/>
      <c r="TBR314" s="80"/>
      <c r="TBS314" s="80"/>
      <c r="TBT314" s="80"/>
      <c r="TBU314" s="80"/>
      <c r="TBV314" s="80"/>
      <c r="TBW314" s="80"/>
      <c r="TBX314" s="80"/>
      <c r="TBY314" s="80"/>
      <c r="TBZ314" s="80"/>
      <c r="TCA314" s="80"/>
      <c r="TCB314" s="80"/>
      <c r="TCC314" s="80"/>
      <c r="TCD314" s="80"/>
      <c r="TCE314" s="80"/>
      <c r="TCF314" s="80"/>
      <c r="TCG314" s="80"/>
      <c r="TCH314" s="80"/>
      <c r="TCI314" s="80"/>
      <c r="TCJ314" s="80"/>
      <c r="TCK314" s="80"/>
      <c r="TCL314" s="80"/>
      <c r="TCM314" s="80"/>
      <c r="TCN314" s="80"/>
      <c r="TCO314" s="80"/>
      <c r="TCP314" s="80"/>
      <c r="TCQ314" s="80"/>
      <c r="TCR314" s="80"/>
      <c r="TCS314" s="80"/>
      <c r="TCT314" s="80"/>
      <c r="TCU314" s="80"/>
      <c r="TCV314" s="80"/>
      <c r="TCW314" s="80"/>
      <c r="TCX314" s="80"/>
      <c r="TCY314" s="80"/>
      <c r="TCZ314" s="80"/>
      <c r="TDA314" s="80"/>
      <c r="TDB314" s="80"/>
      <c r="TDC314" s="80"/>
      <c r="TDD314" s="80"/>
      <c r="TDE314" s="80"/>
      <c r="TDF314" s="80"/>
      <c r="TDG314" s="80"/>
      <c r="TDH314" s="80"/>
      <c r="TDI314" s="80"/>
      <c r="TDJ314" s="80"/>
      <c r="TDK314" s="80"/>
      <c r="TDL314" s="80"/>
      <c r="TDM314" s="80"/>
      <c r="TDN314" s="80"/>
      <c r="TDO314" s="80"/>
      <c r="TDP314" s="80"/>
      <c r="TDQ314" s="80"/>
      <c r="TDR314" s="80"/>
      <c r="TDS314" s="80"/>
      <c r="TDT314" s="80"/>
      <c r="TDU314" s="80"/>
      <c r="TDV314" s="80"/>
      <c r="TDW314" s="80"/>
      <c r="TDX314" s="80"/>
      <c r="TDY314" s="80"/>
      <c r="TDZ314" s="80"/>
      <c r="TEA314" s="80"/>
      <c r="TEB314" s="80"/>
      <c r="TEC314" s="80"/>
      <c r="TED314" s="80"/>
      <c r="TEE314" s="80"/>
      <c r="TEF314" s="80"/>
      <c r="TEG314" s="80"/>
      <c r="TEH314" s="80"/>
      <c r="TEI314" s="80"/>
      <c r="TEJ314" s="80"/>
      <c r="TEK314" s="80"/>
      <c r="TEL314" s="80"/>
      <c r="TEM314" s="80"/>
      <c r="TEN314" s="80"/>
      <c r="TEO314" s="80"/>
      <c r="TEP314" s="80"/>
      <c r="TEQ314" s="80"/>
      <c r="TER314" s="80"/>
      <c r="TES314" s="80"/>
      <c r="TET314" s="80"/>
      <c r="TEU314" s="80"/>
      <c r="TEV314" s="80"/>
      <c r="TEW314" s="80"/>
      <c r="TEX314" s="80"/>
      <c r="TEY314" s="80"/>
      <c r="TEZ314" s="80"/>
      <c r="TFA314" s="80"/>
      <c r="TFB314" s="80"/>
      <c r="TFC314" s="80"/>
      <c r="TFD314" s="80"/>
      <c r="TFE314" s="80"/>
      <c r="TFF314" s="80"/>
      <c r="TFG314" s="80"/>
      <c r="TFH314" s="80"/>
      <c r="TFI314" s="80"/>
      <c r="TFJ314" s="80"/>
      <c r="TFK314" s="80"/>
      <c r="TFL314" s="80"/>
      <c r="TFM314" s="80"/>
      <c r="TFN314" s="80"/>
      <c r="TFO314" s="80"/>
      <c r="TFP314" s="80"/>
      <c r="TFQ314" s="80"/>
      <c r="TFR314" s="80"/>
      <c r="TFS314" s="80"/>
      <c r="TFT314" s="80"/>
      <c r="TFU314" s="80"/>
      <c r="TFV314" s="80"/>
      <c r="TFW314" s="80"/>
      <c r="TFX314" s="80"/>
      <c r="TFY314" s="80"/>
      <c r="TFZ314" s="80"/>
      <c r="TGA314" s="80"/>
      <c r="TGB314" s="80"/>
      <c r="TGC314" s="80"/>
      <c r="TGD314" s="80"/>
      <c r="TGE314" s="80"/>
      <c r="TGF314" s="80"/>
      <c r="TGG314" s="80"/>
      <c r="TGH314" s="80"/>
      <c r="TGI314" s="80"/>
      <c r="TGJ314" s="80"/>
      <c r="TGK314" s="80"/>
      <c r="TGL314" s="80"/>
      <c r="TGM314" s="80"/>
      <c r="TGN314" s="80"/>
      <c r="TGO314" s="80"/>
      <c r="TGP314" s="80"/>
      <c r="TGQ314" s="80"/>
      <c r="TGR314" s="80"/>
      <c r="TGS314" s="80"/>
      <c r="TGT314" s="80"/>
      <c r="TGU314" s="80"/>
      <c r="TGV314" s="80"/>
      <c r="TGW314" s="80"/>
      <c r="TGX314" s="80"/>
      <c r="TGY314" s="80"/>
      <c r="TGZ314" s="80"/>
      <c r="THA314" s="80"/>
      <c r="THB314" s="80"/>
      <c r="THC314" s="80"/>
      <c r="THD314" s="80"/>
      <c r="THE314" s="80"/>
      <c r="THF314" s="80"/>
      <c r="THG314" s="80"/>
      <c r="THH314" s="80"/>
      <c r="THI314" s="80"/>
      <c r="THJ314" s="80"/>
      <c r="THK314" s="80"/>
      <c r="THL314" s="80"/>
      <c r="THM314" s="80"/>
      <c r="THN314" s="80"/>
      <c r="THO314" s="80"/>
      <c r="THP314" s="80"/>
      <c r="THQ314" s="80"/>
      <c r="THR314" s="80"/>
      <c r="THS314" s="80"/>
      <c r="THT314" s="80"/>
      <c r="THU314" s="80"/>
      <c r="THV314" s="80"/>
      <c r="THW314" s="80"/>
      <c r="THX314" s="80"/>
      <c r="THY314" s="80"/>
      <c r="THZ314" s="80"/>
      <c r="TIA314" s="80"/>
      <c r="TIB314" s="80"/>
      <c r="TIC314" s="80"/>
      <c r="TID314" s="80"/>
      <c r="TIE314" s="80"/>
      <c r="TIF314" s="80"/>
      <c r="TIG314" s="80"/>
      <c r="TIH314" s="80"/>
      <c r="TII314" s="80"/>
      <c r="TIJ314" s="80"/>
      <c r="TIK314" s="80"/>
      <c r="TIL314" s="80"/>
      <c r="TIM314" s="80"/>
      <c r="TIN314" s="80"/>
      <c r="TIO314" s="80"/>
      <c r="TIP314" s="80"/>
      <c r="TIQ314" s="80"/>
      <c r="TIR314" s="80"/>
      <c r="TIS314" s="80"/>
      <c r="TIT314" s="80"/>
      <c r="TIU314" s="80"/>
      <c r="TIV314" s="80"/>
      <c r="TIW314" s="80"/>
      <c r="TIX314" s="80"/>
      <c r="TIY314" s="80"/>
      <c r="TIZ314" s="80"/>
      <c r="TJA314" s="80"/>
      <c r="TJB314" s="80"/>
      <c r="TJC314" s="80"/>
      <c r="TJD314" s="80"/>
      <c r="TJE314" s="80"/>
      <c r="TJF314" s="80"/>
      <c r="TJG314" s="80"/>
      <c r="TJH314" s="80"/>
      <c r="TJI314" s="80"/>
      <c r="TJJ314" s="80"/>
      <c r="TJK314" s="80"/>
      <c r="TJL314" s="80"/>
      <c r="TJM314" s="80"/>
      <c r="TJN314" s="80"/>
      <c r="TJO314" s="80"/>
      <c r="TJP314" s="80"/>
      <c r="TJQ314" s="80"/>
      <c r="TJR314" s="80"/>
      <c r="TJS314" s="80"/>
      <c r="TJT314" s="80"/>
      <c r="TJU314" s="80"/>
      <c r="TJV314" s="80"/>
      <c r="TJW314" s="80"/>
      <c r="TJX314" s="80"/>
      <c r="TJY314" s="80"/>
      <c r="TJZ314" s="80"/>
      <c r="TKA314" s="80"/>
      <c r="TKB314" s="80"/>
      <c r="TKC314" s="80"/>
      <c r="TKD314" s="80"/>
      <c r="TKE314" s="80"/>
      <c r="TKF314" s="80"/>
      <c r="TKG314" s="80"/>
      <c r="TKH314" s="80"/>
      <c r="TKI314" s="80"/>
      <c r="TKJ314" s="80"/>
      <c r="TKK314" s="80"/>
      <c r="TKL314" s="80"/>
      <c r="TKM314" s="80"/>
      <c r="TKN314" s="80"/>
      <c r="TKO314" s="80"/>
      <c r="TKP314" s="80"/>
      <c r="TKQ314" s="80"/>
      <c r="TKR314" s="80"/>
      <c r="TKS314" s="80"/>
      <c r="TKT314" s="80"/>
      <c r="TKU314" s="80"/>
      <c r="TKV314" s="80"/>
      <c r="TKW314" s="80"/>
      <c r="TKX314" s="80"/>
      <c r="TKY314" s="80"/>
      <c r="TKZ314" s="80"/>
      <c r="TLA314" s="80"/>
      <c r="TLB314" s="80"/>
      <c r="TLC314" s="80"/>
      <c r="TLD314" s="80"/>
      <c r="TLE314" s="80"/>
      <c r="TLF314" s="80"/>
      <c r="TLG314" s="80"/>
      <c r="TLH314" s="80"/>
      <c r="TLI314" s="80"/>
      <c r="TLJ314" s="80"/>
      <c r="TLK314" s="80"/>
      <c r="TLL314" s="80"/>
      <c r="TLM314" s="80"/>
      <c r="TLN314" s="80"/>
      <c r="TLO314" s="80"/>
      <c r="TLP314" s="80"/>
      <c r="TLQ314" s="80"/>
      <c r="TLR314" s="80"/>
      <c r="TLS314" s="80"/>
      <c r="TLT314" s="80"/>
      <c r="TLU314" s="80"/>
      <c r="TLV314" s="80"/>
      <c r="TLW314" s="80"/>
      <c r="TLX314" s="80"/>
      <c r="TLY314" s="80"/>
      <c r="TLZ314" s="80"/>
      <c r="TMA314" s="80"/>
      <c r="TMB314" s="80"/>
      <c r="TMC314" s="80"/>
      <c r="TMD314" s="80"/>
      <c r="TME314" s="80"/>
      <c r="TMF314" s="80"/>
      <c r="TMG314" s="80"/>
      <c r="TMH314" s="80"/>
      <c r="TMI314" s="80"/>
      <c r="TMJ314" s="80"/>
      <c r="TMK314" s="80"/>
      <c r="TML314" s="80"/>
      <c r="TMM314" s="80"/>
      <c r="TMN314" s="80"/>
      <c r="TMO314" s="80"/>
      <c r="TMP314" s="80"/>
      <c r="TMQ314" s="80"/>
      <c r="TMR314" s="80"/>
      <c r="TMS314" s="80"/>
      <c r="TMT314" s="80"/>
      <c r="TMU314" s="80"/>
      <c r="TMV314" s="80"/>
      <c r="TMW314" s="80"/>
      <c r="TMX314" s="80"/>
      <c r="TMY314" s="80"/>
      <c r="TMZ314" s="80"/>
      <c r="TNA314" s="80"/>
      <c r="TNB314" s="80"/>
      <c r="TNC314" s="80"/>
      <c r="TND314" s="80"/>
      <c r="TNE314" s="80"/>
      <c r="TNF314" s="80"/>
      <c r="TNG314" s="80"/>
      <c r="TNH314" s="80"/>
      <c r="TNI314" s="80"/>
      <c r="TNJ314" s="80"/>
      <c r="TNK314" s="80"/>
      <c r="TNL314" s="80"/>
      <c r="TNM314" s="80"/>
      <c r="TNN314" s="80"/>
      <c r="TNO314" s="80"/>
      <c r="TNP314" s="80"/>
      <c r="TNQ314" s="80"/>
      <c r="TNR314" s="80"/>
      <c r="TNS314" s="80"/>
      <c r="TNT314" s="80"/>
      <c r="TNU314" s="80"/>
      <c r="TNV314" s="80"/>
      <c r="TNW314" s="80"/>
      <c r="TNX314" s="80"/>
      <c r="TNY314" s="80"/>
      <c r="TNZ314" s="80"/>
      <c r="TOA314" s="80"/>
      <c r="TOB314" s="80"/>
      <c r="TOC314" s="80"/>
      <c r="TOD314" s="80"/>
      <c r="TOE314" s="80"/>
      <c r="TOF314" s="80"/>
      <c r="TOG314" s="80"/>
      <c r="TOH314" s="80"/>
      <c r="TOI314" s="80"/>
      <c r="TOJ314" s="80"/>
      <c r="TOK314" s="80"/>
      <c r="TOL314" s="80"/>
      <c r="TOM314" s="80"/>
      <c r="TON314" s="80"/>
      <c r="TOO314" s="80"/>
      <c r="TOP314" s="80"/>
      <c r="TOQ314" s="80"/>
      <c r="TOR314" s="80"/>
      <c r="TOS314" s="80"/>
      <c r="TOT314" s="80"/>
      <c r="TOU314" s="80"/>
      <c r="TOV314" s="80"/>
      <c r="TOW314" s="80"/>
      <c r="TOX314" s="80"/>
      <c r="TOY314" s="80"/>
      <c r="TOZ314" s="80"/>
      <c r="TPA314" s="80"/>
      <c r="TPB314" s="80"/>
      <c r="TPC314" s="80"/>
      <c r="TPD314" s="80"/>
      <c r="TPE314" s="80"/>
      <c r="TPF314" s="80"/>
      <c r="TPG314" s="80"/>
      <c r="TPH314" s="80"/>
      <c r="TPI314" s="80"/>
      <c r="TPJ314" s="80"/>
      <c r="TPK314" s="80"/>
      <c r="TPL314" s="80"/>
      <c r="TPM314" s="80"/>
      <c r="TPN314" s="80"/>
      <c r="TPO314" s="80"/>
      <c r="TPP314" s="80"/>
      <c r="TPQ314" s="80"/>
      <c r="TPR314" s="80"/>
      <c r="TPS314" s="80"/>
      <c r="TPT314" s="80"/>
      <c r="TPU314" s="80"/>
      <c r="TPV314" s="80"/>
      <c r="TPW314" s="80"/>
      <c r="TPX314" s="80"/>
      <c r="TPY314" s="80"/>
      <c r="TPZ314" s="80"/>
      <c r="TQA314" s="80"/>
      <c r="TQB314" s="80"/>
      <c r="TQC314" s="80"/>
      <c r="TQD314" s="80"/>
      <c r="TQE314" s="80"/>
      <c r="TQF314" s="80"/>
      <c r="TQG314" s="80"/>
      <c r="TQH314" s="80"/>
      <c r="TQI314" s="80"/>
      <c r="TQJ314" s="80"/>
      <c r="TQK314" s="80"/>
      <c r="TQL314" s="80"/>
      <c r="TQM314" s="80"/>
      <c r="TQN314" s="80"/>
      <c r="TQO314" s="80"/>
      <c r="TQP314" s="80"/>
      <c r="TQQ314" s="80"/>
      <c r="TQR314" s="80"/>
      <c r="TQS314" s="80"/>
      <c r="TQT314" s="80"/>
      <c r="TQU314" s="80"/>
      <c r="TQV314" s="80"/>
      <c r="TQW314" s="80"/>
      <c r="TQX314" s="80"/>
      <c r="TQY314" s="80"/>
      <c r="TQZ314" s="80"/>
      <c r="TRA314" s="80"/>
      <c r="TRB314" s="80"/>
      <c r="TRC314" s="80"/>
      <c r="TRD314" s="80"/>
      <c r="TRE314" s="80"/>
      <c r="TRF314" s="80"/>
      <c r="TRG314" s="80"/>
      <c r="TRH314" s="80"/>
      <c r="TRI314" s="80"/>
      <c r="TRJ314" s="80"/>
      <c r="TRK314" s="80"/>
      <c r="TRL314" s="80"/>
      <c r="TRM314" s="80"/>
      <c r="TRN314" s="80"/>
      <c r="TRO314" s="80"/>
      <c r="TRP314" s="80"/>
      <c r="TRQ314" s="80"/>
      <c r="TRR314" s="80"/>
      <c r="TRS314" s="80"/>
      <c r="TRT314" s="80"/>
      <c r="TRU314" s="80"/>
      <c r="TRV314" s="80"/>
      <c r="TRW314" s="80"/>
      <c r="TRX314" s="80"/>
      <c r="TRY314" s="80"/>
      <c r="TRZ314" s="80"/>
      <c r="TSA314" s="80"/>
      <c r="TSB314" s="80"/>
      <c r="TSC314" s="80"/>
      <c r="TSD314" s="80"/>
      <c r="TSE314" s="80"/>
      <c r="TSF314" s="80"/>
      <c r="TSG314" s="80"/>
      <c r="TSH314" s="80"/>
      <c r="TSI314" s="80"/>
      <c r="TSJ314" s="80"/>
      <c r="TSK314" s="80"/>
      <c r="TSL314" s="80"/>
      <c r="TSM314" s="80"/>
      <c r="TSN314" s="80"/>
      <c r="TSO314" s="80"/>
      <c r="TSP314" s="80"/>
      <c r="TSQ314" s="80"/>
      <c r="TSR314" s="80"/>
      <c r="TSS314" s="80"/>
      <c r="TST314" s="80"/>
      <c r="TSU314" s="80"/>
      <c r="TSV314" s="80"/>
      <c r="TSW314" s="80"/>
      <c r="TSX314" s="80"/>
      <c r="TSY314" s="80"/>
      <c r="TSZ314" s="80"/>
      <c r="TTA314" s="80"/>
      <c r="TTB314" s="80"/>
      <c r="TTC314" s="80"/>
      <c r="TTD314" s="80"/>
      <c r="TTE314" s="80"/>
      <c r="TTF314" s="80"/>
      <c r="TTG314" s="80"/>
      <c r="TTH314" s="80"/>
      <c r="TTI314" s="80"/>
      <c r="TTJ314" s="80"/>
      <c r="TTK314" s="80"/>
      <c r="TTL314" s="80"/>
      <c r="TTM314" s="80"/>
      <c r="TTN314" s="80"/>
      <c r="TTO314" s="80"/>
      <c r="TTP314" s="80"/>
      <c r="TTQ314" s="80"/>
      <c r="TTR314" s="80"/>
      <c r="TTS314" s="80"/>
      <c r="TTT314" s="80"/>
      <c r="TTU314" s="80"/>
      <c r="TTV314" s="80"/>
      <c r="TTW314" s="80"/>
      <c r="TTX314" s="80"/>
      <c r="TTY314" s="80"/>
      <c r="TTZ314" s="80"/>
      <c r="TUA314" s="80"/>
      <c r="TUB314" s="80"/>
      <c r="TUC314" s="80"/>
      <c r="TUD314" s="80"/>
      <c r="TUE314" s="80"/>
      <c r="TUF314" s="80"/>
      <c r="TUG314" s="80"/>
      <c r="TUH314" s="80"/>
      <c r="TUI314" s="80"/>
      <c r="TUJ314" s="80"/>
      <c r="TUK314" s="80"/>
      <c r="TUL314" s="80"/>
      <c r="TUM314" s="80"/>
      <c r="TUN314" s="80"/>
      <c r="TUO314" s="80"/>
      <c r="TUP314" s="80"/>
      <c r="TUQ314" s="80"/>
      <c r="TUR314" s="80"/>
      <c r="TUS314" s="80"/>
      <c r="TUT314" s="80"/>
      <c r="TUU314" s="80"/>
      <c r="TUV314" s="80"/>
      <c r="TUW314" s="80"/>
      <c r="TUX314" s="80"/>
      <c r="TUY314" s="80"/>
      <c r="TUZ314" s="80"/>
      <c r="TVA314" s="80"/>
      <c r="TVB314" s="80"/>
      <c r="TVC314" s="80"/>
      <c r="TVD314" s="80"/>
      <c r="TVE314" s="80"/>
      <c r="TVF314" s="80"/>
      <c r="TVG314" s="80"/>
      <c r="TVH314" s="80"/>
      <c r="TVI314" s="80"/>
      <c r="TVJ314" s="80"/>
      <c r="TVK314" s="80"/>
      <c r="TVL314" s="80"/>
      <c r="TVM314" s="80"/>
      <c r="TVN314" s="80"/>
      <c r="TVO314" s="80"/>
      <c r="TVP314" s="80"/>
      <c r="TVQ314" s="80"/>
      <c r="TVR314" s="80"/>
      <c r="TVS314" s="80"/>
      <c r="TVT314" s="80"/>
      <c r="TVU314" s="80"/>
      <c r="TVV314" s="80"/>
      <c r="TVW314" s="80"/>
      <c r="TVX314" s="80"/>
      <c r="TVY314" s="80"/>
      <c r="TVZ314" s="80"/>
      <c r="TWA314" s="80"/>
      <c r="TWB314" s="80"/>
      <c r="TWC314" s="80"/>
      <c r="TWD314" s="80"/>
      <c r="TWE314" s="80"/>
      <c r="TWF314" s="80"/>
      <c r="TWG314" s="80"/>
      <c r="TWH314" s="80"/>
      <c r="TWI314" s="80"/>
      <c r="TWJ314" s="80"/>
      <c r="TWK314" s="80"/>
      <c r="TWL314" s="80"/>
      <c r="TWM314" s="80"/>
      <c r="TWN314" s="80"/>
      <c r="TWO314" s="80"/>
      <c r="TWP314" s="80"/>
      <c r="TWQ314" s="80"/>
      <c r="TWR314" s="80"/>
      <c r="TWS314" s="80"/>
      <c r="TWT314" s="80"/>
      <c r="TWU314" s="80"/>
      <c r="TWV314" s="80"/>
      <c r="TWW314" s="80"/>
      <c r="TWX314" s="80"/>
      <c r="TWY314" s="80"/>
      <c r="TWZ314" s="80"/>
      <c r="TXA314" s="80"/>
      <c r="TXB314" s="80"/>
      <c r="TXC314" s="80"/>
      <c r="TXD314" s="80"/>
      <c r="TXE314" s="80"/>
      <c r="TXF314" s="80"/>
      <c r="TXG314" s="80"/>
      <c r="TXH314" s="80"/>
      <c r="TXI314" s="80"/>
      <c r="TXJ314" s="80"/>
      <c r="TXK314" s="80"/>
      <c r="TXL314" s="80"/>
      <c r="TXM314" s="80"/>
      <c r="TXN314" s="80"/>
      <c r="TXO314" s="80"/>
      <c r="TXP314" s="80"/>
      <c r="TXQ314" s="80"/>
      <c r="TXR314" s="80"/>
      <c r="TXS314" s="80"/>
      <c r="TXT314" s="80"/>
      <c r="TXU314" s="80"/>
      <c r="TXV314" s="80"/>
      <c r="TXW314" s="80"/>
      <c r="TXX314" s="80"/>
      <c r="TXY314" s="80"/>
      <c r="TXZ314" s="80"/>
      <c r="TYA314" s="80"/>
      <c r="TYB314" s="80"/>
      <c r="TYC314" s="80"/>
      <c r="TYD314" s="80"/>
      <c r="TYE314" s="80"/>
      <c r="TYF314" s="80"/>
      <c r="TYG314" s="80"/>
      <c r="TYH314" s="80"/>
      <c r="TYI314" s="80"/>
      <c r="TYJ314" s="80"/>
      <c r="TYK314" s="80"/>
      <c r="TYL314" s="80"/>
      <c r="TYM314" s="80"/>
      <c r="TYN314" s="80"/>
      <c r="TYO314" s="80"/>
      <c r="TYP314" s="80"/>
      <c r="TYQ314" s="80"/>
      <c r="TYR314" s="80"/>
      <c r="TYS314" s="80"/>
      <c r="TYT314" s="80"/>
      <c r="TYU314" s="80"/>
      <c r="TYV314" s="80"/>
      <c r="TYW314" s="80"/>
      <c r="TYX314" s="80"/>
      <c r="TYY314" s="80"/>
      <c r="TYZ314" s="80"/>
      <c r="TZA314" s="80"/>
      <c r="TZB314" s="80"/>
      <c r="TZC314" s="80"/>
      <c r="TZD314" s="80"/>
      <c r="TZE314" s="80"/>
      <c r="TZF314" s="80"/>
      <c r="TZG314" s="80"/>
      <c r="TZH314" s="80"/>
      <c r="TZI314" s="80"/>
      <c r="TZJ314" s="80"/>
      <c r="TZK314" s="80"/>
      <c r="TZL314" s="80"/>
      <c r="TZM314" s="80"/>
      <c r="TZN314" s="80"/>
      <c r="TZO314" s="80"/>
      <c r="TZP314" s="80"/>
      <c r="TZQ314" s="80"/>
      <c r="TZR314" s="80"/>
      <c r="TZS314" s="80"/>
      <c r="TZT314" s="80"/>
      <c r="TZU314" s="80"/>
      <c r="TZV314" s="80"/>
      <c r="TZW314" s="80"/>
      <c r="TZX314" s="80"/>
      <c r="TZY314" s="80"/>
      <c r="TZZ314" s="80"/>
      <c r="UAA314" s="80"/>
      <c r="UAB314" s="80"/>
      <c r="UAC314" s="80"/>
      <c r="UAD314" s="80"/>
      <c r="UAE314" s="80"/>
      <c r="UAF314" s="80"/>
      <c r="UAG314" s="80"/>
      <c r="UAH314" s="80"/>
      <c r="UAI314" s="80"/>
      <c r="UAJ314" s="80"/>
      <c r="UAK314" s="80"/>
      <c r="UAL314" s="80"/>
      <c r="UAM314" s="80"/>
      <c r="UAN314" s="80"/>
      <c r="UAO314" s="80"/>
      <c r="UAP314" s="80"/>
      <c r="UAQ314" s="80"/>
      <c r="UAR314" s="80"/>
      <c r="UAS314" s="80"/>
      <c r="UAT314" s="80"/>
      <c r="UAU314" s="80"/>
      <c r="UAV314" s="80"/>
      <c r="UAW314" s="80"/>
      <c r="UAX314" s="80"/>
      <c r="UAY314" s="80"/>
      <c r="UAZ314" s="80"/>
      <c r="UBA314" s="80"/>
      <c r="UBB314" s="80"/>
      <c r="UBC314" s="80"/>
      <c r="UBD314" s="80"/>
      <c r="UBE314" s="80"/>
      <c r="UBF314" s="80"/>
      <c r="UBG314" s="80"/>
      <c r="UBH314" s="80"/>
      <c r="UBI314" s="80"/>
      <c r="UBJ314" s="80"/>
      <c r="UBK314" s="80"/>
      <c r="UBL314" s="80"/>
      <c r="UBM314" s="80"/>
      <c r="UBN314" s="80"/>
      <c r="UBO314" s="80"/>
      <c r="UBP314" s="80"/>
      <c r="UBQ314" s="80"/>
      <c r="UBR314" s="80"/>
      <c r="UBS314" s="80"/>
      <c r="UBT314" s="80"/>
      <c r="UBU314" s="80"/>
      <c r="UBV314" s="80"/>
      <c r="UBW314" s="80"/>
      <c r="UBX314" s="80"/>
      <c r="UBY314" s="80"/>
      <c r="UBZ314" s="80"/>
      <c r="UCA314" s="80"/>
      <c r="UCB314" s="80"/>
      <c r="UCC314" s="80"/>
      <c r="UCD314" s="80"/>
      <c r="UCE314" s="80"/>
      <c r="UCF314" s="80"/>
      <c r="UCG314" s="80"/>
      <c r="UCH314" s="80"/>
      <c r="UCI314" s="80"/>
      <c r="UCJ314" s="80"/>
      <c r="UCK314" s="80"/>
      <c r="UCL314" s="80"/>
      <c r="UCM314" s="80"/>
      <c r="UCN314" s="80"/>
      <c r="UCO314" s="80"/>
      <c r="UCP314" s="80"/>
      <c r="UCQ314" s="80"/>
      <c r="UCR314" s="80"/>
      <c r="UCS314" s="80"/>
      <c r="UCT314" s="80"/>
      <c r="UCU314" s="80"/>
      <c r="UCV314" s="80"/>
      <c r="UCW314" s="80"/>
      <c r="UCX314" s="80"/>
      <c r="UCY314" s="80"/>
      <c r="UCZ314" s="80"/>
      <c r="UDA314" s="80"/>
      <c r="UDB314" s="80"/>
      <c r="UDC314" s="80"/>
      <c r="UDD314" s="80"/>
      <c r="UDE314" s="80"/>
      <c r="UDF314" s="80"/>
      <c r="UDG314" s="80"/>
      <c r="UDH314" s="80"/>
      <c r="UDI314" s="80"/>
      <c r="UDJ314" s="80"/>
      <c r="UDK314" s="80"/>
      <c r="UDL314" s="80"/>
      <c r="UDM314" s="80"/>
      <c r="UDN314" s="80"/>
      <c r="UDO314" s="80"/>
      <c r="UDP314" s="80"/>
      <c r="UDQ314" s="80"/>
      <c r="UDR314" s="80"/>
      <c r="UDS314" s="80"/>
      <c r="UDT314" s="80"/>
      <c r="UDU314" s="80"/>
      <c r="UDV314" s="80"/>
      <c r="UDW314" s="80"/>
      <c r="UDX314" s="80"/>
      <c r="UDY314" s="80"/>
      <c r="UDZ314" s="80"/>
      <c r="UEA314" s="80"/>
      <c r="UEB314" s="80"/>
      <c r="UEC314" s="80"/>
      <c r="UED314" s="80"/>
      <c r="UEE314" s="80"/>
      <c r="UEF314" s="80"/>
      <c r="UEG314" s="80"/>
      <c r="UEH314" s="80"/>
      <c r="UEI314" s="80"/>
      <c r="UEJ314" s="80"/>
      <c r="UEK314" s="80"/>
      <c r="UEL314" s="80"/>
      <c r="UEM314" s="80"/>
      <c r="UEN314" s="80"/>
      <c r="UEO314" s="80"/>
      <c r="UEP314" s="80"/>
      <c r="UEQ314" s="80"/>
      <c r="UER314" s="80"/>
      <c r="UES314" s="80"/>
      <c r="UET314" s="80"/>
      <c r="UEU314" s="80"/>
      <c r="UEV314" s="80"/>
      <c r="UEW314" s="80"/>
      <c r="UEX314" s="80"/>
      <c r="UEY314" s="80"/>
      <c r="UEZ314" s="80"/>
      <c r="UFA314" s="80"/>
      <c r="UFB314" s="80"/>
      <c r="UFC314" s="80"/>
      <c r="UFD314" s="80"/>
      <c r="UFE314" s="80"/>
      <c r="UFF314" s="80"/>
      <c r="UFG314" s="80"/>
      <c r="UFH314" s="80"/>
      <c r="UFI314" s="80"/>
      <c r="UFJ314" s="80"/>
      <c r="UFK314" s="80"/>
      <c r="UFL314" s="80"/>
      <c r="UFM314" s="80"/>
      <c r="UFN314" s="80"/>
      <c r="UFO314" s="80"/>
      <c r="UFP314" s="80"/>
      <c r="UFQ314" s="80"/>
      <c r="UFR314" s="80"/>
      <c r="UFS314" s="80"/>
      <c r="UFT314" s="80"/>
      <c r="UFU314" s="80"/>
      <c r="UFV314" s="80"/>
      <c r="UFW314" s="80"/>
      <c r="UFX314" s="80"/>
      <c r="UFY314" s="80"/>
      <c r="UFZ314" s="80"/>
      <c r="UGA314" s="80"/>
      <c r="UGB314" s="80"/>
      <c r="UGC314" s="80"/>
      <c r="UGD314" s="80"/>
      <c r="UGE314" s="80"/>
      <c r="UGF314" s="80"/>
      <c r="UGG314" s="80"/>
      <c r="UGH314" s="80"/>
      <c r="UGI314" s="80"/>
      <c r="UGJ314" s="80"/>
      <c r="UGK314" s="80"/>
      <c r="UGL314" s="80"/>
      <c r="UGM314" s="80"/>
      <c r="UGN314" s="80"/>
      <c r="UGO314" s="80"/>
      <c r="UGP314" s="80"/>
      <c r="UGQ314" s="80"/>
      <c r="UGR314" s="80"/>
      <c r="UGS314" s="80"/>
      <c r="UGT314" s="80"/>
      <c r="UGU314" s="80"/>
      <c r="UGV314" s="80"/>
      <c r="UGW314" s="80"/>
      <c r="UGX314" s="80"/>
      <c r="UGY314" s="80"/>
      <c r="UGZ314" s="80"/>
      <c r="UHA314" s="80"/>
      <c r="UHB314" s="80"/>
      <c r="UHC314" s="80"/>
      <c r="UHD314" s="80"/>
      <c r="UHE314" s="80"/>
      <c r="UHF314" s="80"/>
      <c r="UHG314" s="80"/>
      <c r="UHH314" s="80"/>
      <c r="UHI314" s="80"/>
      <c r="UHJ314" s="80"/>
      <c r="UHK314" s="80"/>
      <c r="UHL314" s="80"/>
      <c r="UHM314" s="80"/>
      <c r="UHN314" s="80"/>
      <c r="UHO314" s="80"/>
      <c r="UHP314" s="80"/>
      <c r="UHQ314" s="80"/>
      <c r="UHR314" s="80"/>
      <c r="UHS314" s="80"/>
      <c r="UHT314" s="80"/>
      <c r="UHU314" s="80"/>
      <c r="UHV314" s="80"/>
      <c r="UHW314" s="80"/>
      <c r="UHX314" s="80"/>
      <c r="UHY314" s="80"/>
      <c r="UHZ314" s="80"/>
      <c r="UIA314" s="80"/>
      <c r="UIB314" s="80"/>
      <c r="UIC314" s="80"/>
      <c r="UID314" s="80"/>
      <c r="UIE314" s="80"/>
      <c r="UIF314" s="80"/>
      <c r="UIG314" s="80"/>
      <c r="UIH314" s="80"/>
      <c r="UII314" s="80"/>
      <c r="UIJ314" s="80"/>
      <c r="UIK314" s="80"/>
      <c r="UIL314" s="80"/>
      <c r="UIM314" s="80"/>
      <c r="UIN314" s="80"/>
      <c r="UIO314" s="80"/>
      <c r="UIP314" s="80"/>
      <c r="UIQ314" s="80"/>
      <c r="UIR314" s="80"/>
      <c r="UIS314" s="80"/>
      <c r="UIT314" s="80"/>
      <c r="UIU314" s="80"/>
      <c r="UIV314" s="80"/>
      <c r="UIW314" s="80"/>
      <c r="UIX314" s="80"/>
      <c r="UIY314" s="80"/>
      <c r="UIZ314" s="80"/>
      <c r="UJA314" s="80"/>
      <c r="UJB314" s="80"/>
      <c r="UJC314" s="80"/>
      <c r="UJD314" s="80"/>
      <c r="UJE314" s="80"/>
      <c r="UJF314" s="80"/>
      <c r="UJG314" s="80"/>
      <c r="UJH314" s="80"/>
      <c r="UJI314" s="80"/>
      <c r="UJJ314" s="80"/>
      <c r="UJK314" s="80"/>
      <c r="UJL314" s="80"/>
      <c r="UJM314" s="80"/>
      <c r="UJN314" s="80"/>
      <c r="UJO314" s="80"/>
      <c r="UJP314" s="80"/>
      <c r="UJQ314" s="80"/>
      <c r="UJR314" s="80"/>
      <c r="UJS314" s="80"/>
      <c r="UJT314" s="80"/>
      <c r="UJU314" s="80"/>
      <c r="UJV314" s="80"/>
      <c r="UJW314" s="80"/>
      <c r="UJX314" s="80"/>
      <c r="UJY314" s="80"/>
      <c r="UJZ314" s="80"/>
      <c r="UKA314" s="80"/>
      <c r="UKB314" s="80"/>
      <c r="UKC314" s="80"/>
      <c r="UKD314" s="80"/>
      <c r="UKE314" s="80"/>
      <c r="UKF314" s="80"/>
      <c r="UKG314" s="80"/>
      <c r="UKH314" s="80"/>
      <c r="UKI314" s="80"/>
      <c r="UKJ314" s="80"/>
      <c r="UKK314" s="80"/>
      <c r="UKL314" s="80"/>
      <c r="UKM314" s="80"/>
      <c r="UKN314" s="80"/>
      <c r="UKO314" s="80"/>
      <c r="UKP314" s="80"/>
      <c r="UKQ314" s="80"/>
      <c r="UKR314" s="80"/>
      <c r="UKS314" s="80"/>
      <c r="UKT314" s="80"/>
      <c r="UKU314" s="80"/>
      <c r="UKV314" s="80"/>
      <c r="UKW314" s="80"/>
      <c r="UKX314" s="80"/>
      <c r="UKY314" s="80"/>
      <c r="UKZ314" s="80"/>
      <c r="ULA314" s="80"/>
      <c r="ULB314" s="80"/>
      <c r="ULC314" s="80"/>
      <c r="ULD314" s="80"/>
      <c r="ULE314" s="80"/>
      <c r="ULF314" s="80"/>
      <c r="ULG314" s="80"/>
      <c r="ULH314" s="80"/>
      <c r="ULI314" s="80"/>
      <c r="ULJ314" s="80"/>
      <c r="ULK314" s="80"/>
      <c r="ULL314" s="80"/>
      <c r="ULM314" s="80"/>
      <c r="ULN314" s="80"/>
      <c r="ULO314" s="80"/>
      <c r="ULP314" s="80"/>
      <c r="ULQ314" s="80"/>
      <c r="ULR314" s="80"/>
      <c r="ULS314" s="80"/>
      <c r="ULT314" s="80"/>
      <c r="ULU314" s="80"/>
      <c r="ULV314" s="80"/>
      <c r="ULW314" s="80"/>
      <c r="ULX314" s="80"/>
      <c r="ULY314" s="80"/>
      <c r="ULZ314" s="80"/>
      <c r="UMA314" s="80"/>
      <c r="UMB314" s="80"/>
      <c r="UMC314" s="80"/>
      <c r="UMD314" s="80"/>
      <c r="UME314" s="80"/>
      <c r="UMF314" s="80"/>
      <c r="UMG314" s="80"/>
      <c r="UMH314" s="80"/>
      <c r="UMI314" s="80"/>
      <c r="UMJ314" s="80"/>
      <c r="UMK314" s="80"/>
      <c r="UML314" s="80"/>
      <c r="UMM314" s="80"/>
      <c r="UMN314" s="80"/>
      <c r="UMO314" s="80"/>
      <c r="UMP314" s="80"/>
      <c r="UMQ314" s="80"/>
      <c r="UMR314" s="80"/>
      <c r="UMS314" s="80"/>
      <c r="UMT314" s="80"/>
      <c r="UMU314" s="80"/>
      <c r="UMV314" s="80"/>
      <c r="UMW314" s="80"/>
      <c r="UMX314" s="80"/>
      <c r="UMY314" s="80"/>
      <c r="UMZ314" s="80"/>
      <c r="UNA314" s="80"/>
      <c r="UNB314" s="80"/>
      <c r="UNC314" s="80"/>
      <c r="UND314" s="80"/>
      <c r="UNE314" s="80"/>
      <c r="UNF314" s="80"/>
      <c r="UNG314" s="80"/>
      <c r="UNH314" s="80"/>
      <c r="UNI314" s="80"/>
      <c r="UNJ314" s="80"/>
      <c r="UNK314" s="80"/>
      <c r="UNL314" s="80"/>
      <c r="UNM314" s="80"/>
      <c r="UNN314" s="80"/>
      <c r="UNO314" s="80"/>
      <c r="UNP314" s="80"/>
      <c r="UNQ314" s="80"/>
      <c r="UNR314" s="80"/>
      <c r="UNS314" s="80"/>
      <c r="UNT314" s="80"/>
      <c r="UNU314" s="80"/>
      <c r="UNV314" s="80"/>
      <c r="UNW314" s="80"/>
      <c r="UNX314" s="80"/>
      <c r="UNY314" s="80"/>
      <c r="UNZ314" s="80"/>
      <c r="UOA314" s="80"/>
      <c r="UOB314" s="80"/>
      <c r="UOC314" s="80"/>
      <c r="UOD314" s="80"/>
      <c r="UOE314" s="80"/>
      <c r="UOF314" s="80"/>
      <c r="UOG314" s="80"/>
      <c r="UOH314" s="80"/>
      <c r="UOI314" s="80"/>
      <c r="UOJ314" s="80"/>
      <c r="UOK314" s="80"/>
      <c r="UOL314" s="80"/>
      <c r="UOM314" s="80"/>
      <c r="UON314" s="80"/>
      <c r="UOO314" s="80"/>
      <c r="UOP314" s="80"/>
      <c r="UOQ314" s="80"/>
      <c r="UOR314" s="80"/>
      <c r="UOS314" s="80"/>
      <c r="UOT314" s="80"/>
      <c r="UOU314" s="80"/>
      <c r="UOV314" s="80"/>
      <c r="UOW314" s="80"/>
      <c r="UOX314" s="80"/>
      <c r="UOY314" s="80"/>
      <c r="UOZ314" s="80"/>
      <c r="UPA314" s="80"/>
      <c r="UPB314" s="80"/>
      <c r="UPC314" s="80"/>
      <c r="UPD314" s="80"/>
      <c r="UPE314" s="80"/>
      <c r="UPF314" s="80"/>
      <c r="UPG314" s="80"/>
      <c r="UPH314" s="80"/>
      <c r="UPI314" s="80"/>
      <c r="UPJ314" s="80"/>
      <c r="UPK314" s="80"/>
      <c r="UPL314" s="80"/>
      <c r="UPM314" s="80"/>
      <c r="UPN314" s="80"/>
      <c r="UPO314" s="80"/>
      <c r="UPP314" s="80"/>
      <c r="UPQ314" s="80"/>
      <c r="UPR314" s="80"/>
      <c r="UPS314" s="80"/>
      <c r="UPT314" s="80"/>
      <c r="UPU314" s="80"/>
      <c r="UPV314" s="80"/>
      <c r="UPW314" s="80"/>
      <c r="UPX314" s="80"/>
      <c r="UPY314" s="80"/>
      <c r="UPZ314" s="80"/>
      <c r="UQA314" s="80"/>
      <c r="UQB314" s="80"/>
      <c r="UQC314" s="80"/>
      <c r="UQD314" s="80"/>
      <c r="UQE314" s="80"/>
      <c r="UQF314" s="80"/>
      <c r="UQG314" s="80"/>
      <c r="UQH314" s="80"/>
      <c r="UQI314" s="80"/>
      <c r="UQJ314" s="80"/>
      <c r="UQK314" s="80"/>
      <c r="UQL314" s="80"/>
      <c r="UQM314" s="80"/>
      <c r="UQN314" s="80"/>
      <c r="UQO314" s="80"/>
      <c r="UQP314" s="80"/>
      <c r="UQQ314" s="80"/>
      <c r="UQR314" s="80"/>
      <c r="UQS314" s="80"/>
      <c r="UQT314" s="80"/>
      <c r="UQU314" s="80"/>
      <c r="UQV314" s="80"/>
      <c r="UQW314" s="80"/>
      <c r="UQX314" s="80"/>
      <c r="UQY314" s="80"/>
      <c r="UQZ314" s="80"/>
      <c r="URA314" s="80"/>
      <c r="URB314" s="80"/>
      <c r="URC314" s="80"/>
      <c r="URD314" s="80"/>
      <c r="URE314" s="80"/>
      <c r="URF314" s="80"/>
      <c r="URG314" s="80"/>
      <c r="URH314" s="80"/>
      <c r="URI314" s="80"/>
      <c r="URJ314" s="80"/>
      <c r="URK314" s="80"/>
      <c r="URL314" s="80"/>
      <c r="URM314" s="80"/>
      <c r="URN314" s="80"/>
      <c r="URO314" s="80"/>
      <c r="URP314" s="80"/>
      <c r="URQ314" s="80"/>
      <c r="URR314" s="80"/>
      <c r="URS314" s="80"/>
      <c r="URT314" s="80"/>
      <c r="URU314" s="80"/>
      <c r="URV314" s="80"/>
      <c r="URW314" s="80"/>
      <c r="URX314" s="80"/>
      <c r="URY314" s="80"/>
      <c r="URZ314" s="80"/>
      <c r="USA314" s="80"/>
      <c r="USB314" s="80"/>
      <c r="USC314" s="80"/>
      <c r="USD314" s="80"/>
      <c r="USE314" s="80"/>
      <c r="USF314" s="80"/>
      <c r="USG314" s="80"/>
      <c r="USH314" s="80"/>
      <c r="USI314" s="80"/>
      <c r="USJ314" s="80"/>
      <c r="USK314" s="80"/>
      <c r="USL314" s="80"/>
      <c r="USM314" s="80"/>
      <c r="USN314" s="80"/>
      <c r="USO314" s="80"/>
      <c r="USP314" s="80"/>
      <c r="USQ314" s="80"/>
      <c r="USR314" s="80"/>
      <c r="USS314" s="80"/>
      <c r="UST314" s="80"/>
      <c r="USU314" s="80"/>
      <c r="USV314" s="80"/>
      <c r="USW314" s="80"/>
      <c r="USX314" s="80"/>
      <c r="USY314" s="80"/>
      <c r="USZ314" s="80"/>
      <c r="UTA314" s="80"/>
      <c r="UTB314" s="80"/>
      <c r="UTC314" s="80"/>
      <c r="UTD314" s="80"/>
      <c r="UTE314" s="80"/>
      <c r="UTF314" s="80"/>
      <c r="UTG314" s="80"/>
      <c r="UTH314" s="80"/>
      <c r="UTI314" s="80"/>
      <c r="UTJ314" s="80"/>
      <c r="UTK314" s="80"/>
      <c r="UTL314" s="80"/>
      <c r="UTM314" s="80"/>
      <c r="UTN314" s="80"/>
      <c r="UTO314" s="80"/>
      <c r="UTP314" s="80"/>
      <c r="UTQ314" s="80"/>
      <c r="UTR314" s="80"/>
      <c r="UTS314" s="80"/>
      <c r="UTT314" s="80"/>
      <c r="UTU314" s="80"/>
      <c r="UTV314" s="80"/>
      <c r="UTW314" s="80"/>
      <c r="UTX314" s="80"/>
      <c r="UTY314" s="80"/>
      <c r="UTZ314" s="80"/>
      <c r="UUA314" s="80"/>
      <c r="UUB314" s="80"/>
      <c r="UUC314" s="80"/>
      <c r="UUD314" s="80"/>
      <c r="UUE314" s="80"/>
      <c r="UUF314" s="80"/>
      <c r="UUG314" s="80"/>
      <c r="UUH314" s="80"/>
      <c r="UUI314" s="80"/>
      <c r="UUJ314" s="80"/>
      <c r="UUK314" s="80"/>
      <c r="UUL314" s="80"/>
      <c r="UUM314" s="80"/>
      <c r="UUN314" s="80"/>
      <c r="UUO314" s="80"/>
      <c r="UUP314" s="80"/>
      <c r="UUQ314" s="80"/>
      <c r="UUR314" s="80"/>
      <c r="UUS314" s="80"/>
      <c r="UUT314" s="80"/>
      <c r="UUU314" s="80"/>
      <c r="UUV314" s="80"/>
      <c r="UUW314" s="80"/>
      <c r="UUX314" s="80"/>
      <c r="UUY314" s="80"/>
      <c r="UUZ314" s="80"/>
      <c r="UVA314" s="80"/>
      <c r="UVB314" s="80"/>
      <c r="UVC314" s="80"/>
      <c r="UVD314" s="80"/>
      <c r="UVE314" s="80"/>
      <c r="UVF314" s="80"/>
      <c r="UVG314" s="80"/>
      <c r="UVH314" s="80"/>
      <c r="UVI314" s="80"/>
      <c r="UVJ314" s="80"/>
      <c r="UVK314" s="80"/>
      <c r="UVL314" s="80"/>
      <c r="UVM314" s="80"/>
      <c r="UVN314" s="80"/>
      <c r="UVO314" s="80"/>
      <c r="UVP314" s="80"/>
      <c r="UVQ314" s="80"/>
      <c r="UVR314" s="80"/>
      <c r="UVS314" s="80"/>
      <c r="UVT314" s="80"/>
      <c r="UVU314" s="80"/>
      <c r="UVV314" s="80"/>
      <c r="UVW314" s="80"/>
      <c r="UVX314" s="80"/>
      <c r="UVY314" s="80"/>
      <c r="UVZ314" s="80"/>
      <c r="UWA314" s="80"/>
      <c r="UWB314" s="80"/>
      <c r="UWC314" s="80"/>
      <c r="UWD314" s="80"/>
      <c r="UWE314" s="80"/>
      <c r="UWF314" s="80"/>
      <c r="UWG314" s="80"/>
      <c r="UWH314" s="80"/>
      <c r="UWI314" s="80"/>
      <c r="UWJ314" s="80"/>
      <c r="UWK314" s="80"/>
      <c r="UWL314" s="80"/>
      <c r="UWM314" s="80"/>
      <c r="UWN314" s="80"/>
      <c r="UWO314" s="80"/>
      <c r="UWP314" s="80"/>
      <c r="UWQ314" s="80"/>
      <c r="UWR314" s="80"/>
      <c r="UWS314" s="80"/>
      <c r="UWT314" s="80"/>
      <c r="UWU314" s="80"/>
      <c r="UWV314" s="80"/>
      <c r="UWW314" s="80"/>
      <c r="UWX314" s="80"/>
      <c r="UWY314" s="80"/>
      <c r="UWZ314" s="80"/>
      <c r="UXA314" s="80"/>
      <c r="UXB314" s="80"/>
      <c r="UXC314" s="80"/>
      <c r="UXD314" s="80"/>
      <c r="UXE314" s="80"/>
      <c r="UXF314" s="80"/>
      <c r="UXG314" s="80"/>
      <c r="UXH314" s="80"/>
      <c r="UXI314" s="80"/>
      <c r="UXJ314" s="80"/>
      <c r="UXK314" s="80"/>
      <c r="UXL314" s="80"/>
      <c r="UXM314" s="80"/>
      <c r="UXN314" s="80"/>
      <c r="UXO314" s="80"/>
      <c r="UXP314" s="80"/>
      <c r="UXQ314" s="80"/>
      <c r="UXR314" s="80"/>
      <c r="UXS314" s="80"/>
      <c r="UXT314" s="80"/>
      <c r="UXU314" s="80"/>
      <c r="UXV314" s="80"/>
      <c r="UXW314" s="80"/>
      <c r="UXX314" s="80"/>
      <c r="UXY314" s="80"/>
      <c r="UXZ314" s="80"/>
      <c r="UYA314" s="80"/>
      <c r="UYB314" s="80"/>
      <c r="UYC314" s="80"/>
      <c r="UYD314" s="80"/>
      <c r="UYE314" s="80"/>
      <c r="UYF314" s="80"/>
      <c r="UYG314" s="80"/>
      <c r="UYH314" s="80"/>
      <c r="UYI314" s="80"/>
      <c r="UYJ314" s="80"/>
      <c r="UYK314" s="80"/>
      <c r="UYL314" s="80"/>
      <c r="UYM314" s="80"/>
      <c r="UYN314" s="80"/>
      <c r="UYO314" s="80"/>
      <c r="UYP314" s="80"/>
      <c r="UYQ314" s="80"/>
      <c r="UYR314" s="80"/>
      <c r="UYS314" s="80"/>
      <c r="UYT314" s="80"/>
      <c r="UYU314" s="80"/>
      <c r="UYV314" s="80"/>
      <c r="UYW314" s="80"/>
      <c r="UYX314" s="80"/>
      <c r="UYY314" s="80"/>
      <c r="UYZ314" s="80"/>
      <c r="UZA314" s="80"/>
      <c r="UZB314" s="80"/>
      <c r="UZC314" s="80"/>
      <c r="UZD314" s="80"/>
      <c r="UZE314" s="80"/>
      <c r="UZF314" s="80"/>
      <c r="UZG314" s="80"/>
      <c r="UZH314" s="80"/>
      <c r="UZI314" s="80"/>
      <c r="UZJ314" s="80"/>
      <c r="UZK314" s="80"/>
      <c r="UZL314" s="80"/>
      <c r="UZM314" s="80"/>
      <c r="UZN314" s="80"/>
      <c r="UZO314" s="80"/>
      <c r="UZP314" s="80"/>
      <c r="UZQ314" s="80"/>
      <c r="UZR314" s="80"/>
      <c r="UZS314" s="80"/>
      <c r="UZT314" s="80"/>
      <c r="UZU314" s="80"/>
      <c r="UZV314" s="80"/>
      <c r="UZW314" s="80"/>
      <c r="UZX314" s="80"/>
      <c r="UZY314" s="80"/>
      <c r="UZZ314" s="80"/>
      <c r="VAA314" s="80"/>
      <c r="VAB314" s="80"/>
      <c r="VAC314" s="80"/>
      <c r="VAD314" s="80"/>
      <c r="VAE314" s="80"/>
      <c r="VAF314" s="80"/>
      <c r="VAG314" s="80"/>
      <c r="VAH314" s="80"/>
      <c r="VAI314" s="80"/>
      <c r="VAJ314" s="80"/>
      <c r="VAK314" s="80"/>
      <c r="VAL314" s="80"/>
      <c r="VAM314" s="80"/>
      <c r="VAN314" s="80"/>
      <c r="VAO314" s="80"/>
      <c r="VAP314" s="80"/>
      <c r="VAQ314" s="80"/>
      <c r="VAR314" s="80"/>
      <c r="VAS314" s="80"/>
      <c r="VAT314" s="80"/>
      <c r="VAU314" s="80"/>
      <c r="VAV314" s="80"/>
      <c r="VAW314" s="80"/>
      <c r="VAX314" s="80"/>
      <c r="VAY314" s="80"/>
      <c r="VAZ314" s="80"/>
      <c r="VBA314" s="80"/>
      <c r="VBB314" s="80"/>
      <c r="VBC314" s="80"/>
      <c r="VBD314" s="80"/>
      <c r="VBE314" s="80"/>
      <c r="VBF314" s="80"/>
      <c r="VBG314" s="80"/>
      <c r="VBH314" s="80"/>
      <c r="VBI314" s="80"/>
      <c r="VBJ314" s="80"/>
      <c r="VBK314" s="80"/>
      <c r="VBL314" s="80"/>
      <c r="VBM314" s="80"/>
      <c r="VBN314" s="80"/>
      <c r="VBO314" s="80"/>
      <c r="VBP314" s="80"/>
      <c r="VBQ314" s="80"/>
      <c r="VBR314" s="80"/>
      <c r="VBS314" s="80"/>
      <c r="VBT314" s="80"/>
      <c r="VBU314" s="80"/>
      <c r="VBV314" s="80"/>
      <c r="VBW314" s="80"/>
      <c r="VBX314" s="80"/>
      <c r="VBY314" s="80"/>
      <c r="VBZ314" s="80"/>
      <c r="VCA314" s="80"/>
      <c r="VCB314" s="80"/>
      <c r="VCC314" s="80"/>
      <c r="VCD314" s="80"/>
      <c r="VCE314" s="80"/>
      <c r="VCF314" s="80"/>
      <c r="VCG314" s="80"/>
      <c r="VCH314" s="80"/>
      <c r="VCI314" s="80"/>
      <c r="VCJ314" s="80"/>
      <c r="VCK314" s="80"/>
      <c r="VCL314" s="80"/>
      <c r="VCM314" s="80"/>
      <c r="VCN314" s="80"/>
      <c r="VCO314" s="80"/>
      <c r="VCP314" s="80"/>
      <c r="VCQ314" s="80"/>
      <c r="VCR314" s="80"/>
      <c r="VCS314" s="80"/>
      <c r="VCT314" s="80"/>
      <c r="VCU314" s="80"/>
      <c r="VCV314" s="80"/>
      <c r="VCW314" s="80"/>
      <c r="VCX314" s="80"/>
      <c r="VCY314" s="80"/>
      <c r="VCZ314" s="80"/>
      <c r="VDA314" s="80"/>
      <c r="VDB314" s="80"/>
      <c r="VDC314" s="80"/>
      <c r="VDD314" s="80"/>
      <c r="VDE314" s="80"/>
      <c r="VDF314" s="80"/>
      <c r="VDG314" s="80"/>
      <c r="VDH314" s="80"/>
      <c r="VDI314" s="80"/>
      <c r="VDJ314" s="80"/>
      <c r="VDK314" s="80"/>
      <c r="VDL314" s="80"/>
      <c r="VDM314" s="80"/>
      <c r="VDN314" s="80"/>
      <c r="VDO314" s="80"/>
      <c r="VDP314" s="80"/>
      <c r="VDQ314" s="80"/>
      <c r="VDR314" s="80"/>
      <c r="VDS314" s="80"/>
      <c r="VDT314" s="80"/>
      <c r="VDU314" s="80"/>
      <c r="VDV314" s="80"/>
      <c r="VDW314" s="80"/>
      <c r="VDX314" s="80"/>
      <c r="VDY314" s="80"/>
      <c r="VDZ314" s="80"/>
      <c r="VEA314" s="80"/>
      <c r="VEB314" s="80"/>
      <c r="VEC314" s="80"/>
      <c r="VED314" s="80"/>
      <c r="VEE314" s="80"/>
      <c r="VEF314" s="80"/>
      <c r="VEG314" s="80"/>
      <c r="VEH314" s="80"/>
      <c r="VEI314" s="80"/>
      <c r="VEJ314" s="80"/>
      <c r="VEK314" s="80"/>
      <c r="VEL314" s="80"/>
      <c r="VEM314" s="80"/>
      <c r="VEN314" s="80"/>
      <c r="VEO314" s="80"/>
      <c r="VEP314" s="80"/>
      <c r="VEQ314" s="80"/>
      <c r="VER314" s="80"/>
      <c r="VES314" s="80"/>
      <c r="VET314" s="80"/>
      <c r="VEU314" s="80"/>
      <c r="VEV314" s="80"/>
      <c r="VEW314" s="80"/>
      <c r="VEX314" s="80"/>
      <c r="VEY314" s="80"/>
      <c r="VEZ314" s="80"/>
      <c r="VFA314" s="80"/>
      <c r="VFB314" s="80"/>
      <c r="VFC314" s="80"/>
      <c r="VFD314" s="80"/>
      <c r="VFE314" s="80"/>
      <c r="VFF314" s="80"/>
      <c r="VFG314" s="80"/>
      <c r="VFH314" s="80"/>
      <c r="VFI314" s="80"/>
      <c r="VFJ314" s="80"/>
      <c r="VFK314" s="80"/>
      <c r="VFL314" s="80"/>
      <c r="VFM314" s="80"/>
      <c r="VFN314" s="80"/>
      <c r="VFO314" s="80"/>
      <c r="VFP314" s="80"/>
      <c r="VFQ314" s="80"/>
      <c r="VFR314" s="80"/>
      <c r="VFS314" s="80"/>
      <c r="VFT314" s="80"/>
      <c r="VFU314" s="80"/>
      <c r="VFV314" s="80"/>
      <c r="VFW314" s="80"/>
      <c r="VFX314" s="80"/>
      <c r="VFY314" s="80"/>
      <c r="VFZ314" s="80"/>
      <c r="VGA314" s="80"/>
      <c r="VGB314" s="80"/>
      <c r="VGC314" s="80"/>
      <c r="VGD314" s="80"/>
      <c r="VGE314" s="80"/>
      <c r="VGF314" s="80"/>
      <c r="VGG314" s="80"/>
      <c r="VGH314" s="80"/>
      <c r="VGI314" s="80"/>
      <c r="VGJ314" s="80"/>
      <c r="VGK314" s="80"/>
      <c r="VGL314" s="80"/>
      <c r="VGM314" s="80"/>
      <c r="VGN314" s="80"/>
      <c r="VGO314" s="80"/>
      <c r="VGP314" s="80"/>
      <c r="VGQ314" s="80"/>
      <c r="VGR314" s="80"/>
      <c r="VGS314" s="80"/>
      <c r="VGT314" s="80"/>
      <c r="VGU314" s="80"/>
      <c r="VGV314" s="80"/>
      <c r="VGW314" s="80"/>
      <c r="VGX314" s="80"/>
      <c r="VGY314" s="80"/>
      <c r="VGZ314" s="80"/>
      <c r="VHA314" s="80"/>
      <c r="VHB314" s="80"/>
      <c r="VHC314" s="80"/>
      <c r="VHD314" s="80"/>
      <c r="VHE314" s="80"/>
      <c r="VHF314" s="80"/>
      <c r="VHG314" s="80"/>
      <c r="VHH314" s="80"/>
      <c r="VHI314" s="80"/>
      <c r="VHJ314" s="80"/>
      <c r="VHK314" s="80"/>
      <c r="VHL314" s="80"/>
      <c r="VHM314" s="80"/>
      <c r="VHN314" s="80"/>
      <c r="VHO314" s="80"/>
      <c r="VHP314" s="80"/>
      <c r="VHQ314" s="80"/>
      <c r="VHR314" s="80"/>
      <c r="VHS314" s="80"/>
      <c r="VHT314" s="80"/>
      <c r="VHU314" s="80"/>
      <c r="VHV314" s="80"/>
      <c r="VHW314" s="80"/>
      <c r="VHX314" s="80"/>
      <c r="VHY314" s="80"/>
      <c r="VHZ314" s="80"/>
      <c r="VIA314" s="80"/>
      <c r="VIB314" s="80"/>
      <c r="VIC314" s="80"/>
      <c r="VID314" s="80"/>
      <c r="VIE314" s="80"/>
      <c r="VIF314" s="80"/>
      <c r="VIG314" s="80"/>
      <c r="VIH314" s="80"/>
      <c r="VII314" s="80"/>
      <c r="VIJ314" s="80"/>
      <c r="VIK314" s="80"/>
      <c r="VIL314" s="80"/>
      <c r="VIM314" s="80"/>
      <c r="VIN314" s="80"/>
      <c r="VIO314" s="80"/>
      <c r="VIP314" s="80"/>
      <c r="VIQ314" s="80"/>
      <c r="VIR314" s="80"/>
      <c r="VIS314" s="80"/>
      <c r="VIT314" s="80"/>
      <c r="VIU314" s="80"/>
      <c r="VIV314" s="80"/>
      <c r="VIW314" s="80"/>
      <c r="VIX314" s="80"/>
      <c r="VIY314" s="80"/>
      <c r="VIZ314" s="80"/>
      <c r="VJA314" s="80"/>
      <c r="VJB314" s="80"/>
      <c r="VJC314" s="80"/>
      <c r="VJD314" s="80"/>
      <c r="VJE314" s="80"/>
      <c r="VJF314" s="80"/>
      <c r="VJG314" s="80"/>
      <c r="VJH314" s="80"/>
      <c r="VJI314" s="80"/>
      <c r="VJJ314" s="80"/>
      <c r="VJK314" s="80"/>
      <c r="VJL314" s="80"/>
      <c r="VJM314" s="80"/>
      <c r="VJN314" s="80"/>
      <c r="VJO314" s="80"/>
      <c r="VJP314" s="80"/>
      <c r="VJQ314" s="80"/>
      <c r="VJR314" s="80"/>
      <c r="VJS314" s="80"/>
      <c r="VJT314" s="80"/>
      <c r="VJU314" s="80"/>
      <c r="VJV314" s="80"/>
      <c r="VJW314" s="80"/>
      <c r="VJX314" s="80"/>
      <c r="VJY314" s="80"/>
      <c r="VJZ314" s="80"/>
      <c r="VKA314" s="80"/>
      <c r="VKB314" s="80"/>
      <c r="VKC314" s="80"/>
      <c r="VKD314" s="80"/>
      <c r="VKE314" s="80"/>
      <c r="VKF314" s="80"/>
      <c r="VKG314" s="80"/>
      <c r="VKH314" s="80"/>
      <c r="VKI314" s="80"/>
      <c r="VKJ314" s="80"/>
      <c r="VKK314" s="80"/>
      <c r="VKL314" s="80"/>
      <c r="VKM314" s="80"/>
      <c r="VKN314" s="80"/>
      <c r="VKO314" s="80"/>
      <c r="VKP314" s="80"/>
      <c r="VKQ314" s="80"/>
      <c r="VKR314" s="80"/>
      <c r="VKS314" s="80"/>
      <c r="VKT314" s="80"/>
      <c r="VKU314" s="80"/>
      <c r="VKV314" s="80"/>
      <c r="VKW314" s="80"/>
      <c r="VKX314" s="80"/>
      <c r="VKY314" s="80"/>
      <c r="VKZ314" s="80"/>
      <c r="VLA314" s="80"/>
      <c r="VLB314" s="80"/>
      <c r="VLC314" s="80"/>
      <c r="VLD314" s="80"/>
      <c r="VLE314" s="80"/>
      <c r="VLF314" s="80"/>
      <c r="VLG314" s="80"/>
      <c r="VLH314" s="80"/>
      <c r="VLI314" s="80"/>
      <c r="VLJ314" s="80"/>
      <c r="VLK314" s="80"/>
      <c r="VLL314" s="80"/>
      <c r="VLM314" s="80"/>
      <c r="VLN314" s="80"/>
      <c r="VLO314" s="80"/>
      <c r="VLP314" s="80"/>
      <c r="VLQ314" s="80"/>
      <c r="VLR314" s="80"/>
      <c r="VLS314" s="80"/>
      <c r="VLT314" s="80"/>
      <c r="VLU314" s="80"/>
      <c r="VLV314" s="80"/>
      <c r="VLW314" s="80"/>
      <c r="VLX314" s="80"/>
      <c r="VLY314" s="80"/>
      <c r="VLZ314" s="80"/>
      <c r="VMA314" s="80"/>
      <c r="VMB314" s="80"/>
      <c r="VMC314" s="80"/>
      <c r="VMD314" s="80"/>
      <c r="VME314" s="80"/>
      <c r="VMF314" s="80"/>
      <c r="VMG314" s="80"/>
      <c r="VMH314" s="80"/>
      <c r="VMI314" s="80"/>
      <c r="VMJ314" s="80"/>
      <c r="VMK314" s="80"/>
      <c r="VML314" s="80"/>
      <c r="VMM314" s="80"/>
      <c r="VMN314" s="80"/>
      <c r="VMO314" s="80"/>
      <c r="VMP314" s="80"/>
      <c r="VMQ314" s="80"/>
      <c r="VMR314" s="80"/>
      <c r="VMS314" s="80"/>
      <c r="VMT314" s="80"/>
      <c r="VMU314" s="80"/>
      <c r="VMV314" s="80"/>
      <c r="VMW314" s="80"/>
      <c r="VMX314" s="80"/>
      <c r="VMY314" s="80"/>
      <c r="VMZ314" s="80"/>
      <c r="VNA314" s="80"/>
      <c r="VNB314" s="80"/>
      <c r="VNC314" s="80"/>
      <c r="VND314" s="80"/>
      <c r="VNE314" s="80"/>
      <c r="VNF314" s="80"/>
      <c r="VNG314" s="80"/>
      <c r="VNH314" s="80"/>
      <c r="VNI314" s="80"/>
      <c r="VNJ314" s="80"/>
      <c r="VNK314" s="80"/>
      <c r="VNL314" s="80"/>
      <c r="VNM314" s="80"/>
      <c r="VNN314" s="80"/>
      <c r="VNO314" s="80"/>
      <c r="VNP314" s="80"/>
      <c r="VNQ314" s="80"/>
      <c r="VNR314" s="80"/>
      <c r="VNS314" s="80"/>
      <c r="VNT314" s="80"/>
      <c r="VNU314" s="80"/>
      <c r="VNV314" s="80"/>
      <c r="VNW314" s="80"/>
      <c r="VNX314" s="80"/>
      <c r="VNY314" s="80"/>
      <c r="VNZ314" s="80"/>
      <c r="VOA314" s="80"/>
      <c r="VOB314" s="80"/>
      <c r="VOC314" s="80"/>
      <c r="VOD314" s="80"/>
      <c r="VOE314" s="80"/>
      <c r="VOF314" s="80"/>
      <c r="VOG314" s="80"/>
      <c r="VOH314" s="80"/>
      <c r="VOI314" s="80"/>
      <c r="VOJ314" s="80"/>
      <c r="VOK314" s="80"/>
      <c r="VOL314" s="80"/>
      <c r="VOM314" s="80"/>
      <c r="VON314" s="80"/>
      <c r="VOO314" s="80"/>
      <c r="VOP314" s="80"/>
      <c r="VOQ314" s="80"/>
      <c r="VOR314" s="80"/>
      <c r="VOS314" s="80"/>
      <c r="VOT314" s="80"/>
      <c r="VOU314" s="80"/>
      <c r="VOV314" s="80"/>
      <c r="VOW314" s="80"/>
      <c r="VOX314" s="80"/>
      <c r="VOY314" s="80"/>
      <c r="VOZ314" s="80"/>
      <c r="VPA314" s="80"/>
      <c r="VPB314" s="80"/>
      <c r="VPC314" s="80"/>
      <c r="VPD314" s="80"/>
      <c r="VPE314" s="80"/>
      <c r="VPF314" s="80"/>
      <c r="VPG314" s="80"/>
      <c r="VPH314" s="80"/>
      <c r="VPI314" s="80"/>
      <c r="VPJ314" s="80"/>
      <c r="VPK314" s="80"/>
      <c r="VPL314" s="80"/>
      <c r="VPM314" s="80"/>
      <c r="VPN314" s="80"/>
      <c r="VPO314" s="80"/>
      <c r="VPP314" s="80"/>
      <c r="VPQ314" s="80"/>
      <c r="VPR314" s="80"/>
      <c r="VPS314" s="80"/>
      <c r="VPT314" s="80"/>
      <c r="VPU314" s="80"/>
      <c r="VPV314" s="80"/>
      <c r="VPW314" s="80"/>
      <c r="VPX314" s="80"/>
      <c r="VPY314" s="80"/>
      <c r="VPZ314" s="80"/>
      <c r="VQA314" s="80"/>
      <c r="VQB314" s="80"/>
      <c r="VQC314" s="80"/>
      <c r="VQD314" s="80"/>
      <c r="VQE314" s="80"/>
      <c r="VQF314" s="80"/>
      <c r="VQG314" s="80"/>
      <c r="VQH314" s="80"/>
      <c r="VQI314" s="80"/>
      <c r="VQJ314" s="80"/>
      <c r="VQK314" s="80"/>
      <c r="VQL314" s="80"/>
      <c r="VQM314" s="80"/>
      <c r="VQN314" s="80"/>
      <c r="VQO314" s="80"/>
      <c r="VQP314" s="80"/>
      <c r="VQQ314" s="80"/>
      <c r="VQR314" s="80"/>
      <c r="VQS314" s="80"/>
      <c r="VQT314" s="80"/>
      <c r="VQU314" s="80"/>
      <c r="VQV314" s="80"/>
      <c r="VQW314" s="80"/>
      <c r="VQX314" s="80"/>
      <c r="VQY314" s="80"/>
      <c r="VQZ314" s="80"/>
      <c r="VRA314" s="80"/>
      <c r="VRB314" s="80"/>
      <c r="VRC314" s="80"/>
      <c r="VRD314" s="80"/>
      <c r="VRE314" s="80"/>
      <c r="VRF314" s="80"/>
      <c r="VRG314" s="80"/>
      <c r="VRH314" s="80"/>
      <c r="VRI314" s="80"/>
      <c r="VRJ314" s="80"/>
      <c r="VRK314" s="80"/>
      <c r="VRL314" s="80"/>
      <c r="VRM314" s="80"/>
      <c r="VRN314" s="80"/>
      <c r="VRO314" s="80"/>
      <c r="VRP314" s="80"/>
      <c r="VRQ314" s="80"/>
      <c r="VRR314" s="80"/>
      <c r="VRS314" s="80"/>
      <c r="VRT314" s="80"/>
      <c r="VRU314" s="80"/>
      <c r="VRV314" s="80"/>
      <c r="VRW314" s="80"/>
      <c r="VRX314" s="80"/>
      <c r="VRY314" s="80"/>
      <c r="VRZ314" s="80"/>
      <c r="VSA314" s="80"/>
      <c r="VSB314" s="80"/>
      <c r="VSC314" s="80"/>
      <c r="VSD314" s="80"/>
      <c r="VSE314" s="80"/>
      <c r="VSF314" s="80"/>
      <c r="VSG314" s="80"/>
      <c r="VSH314" s="80"/>
      <c r="VSI314" s="80"/>
      <c r="VSJ314" s="80"/>
      <c r="VSK314" s="80"/>
      <c r="VSL314" s="80"/>
      <c r="VSM314" s="80"/>
      <c r="VSN314" s="80"/>
      <c r="VSO314" s="80"/>
      <c r="VSP314" s="80"/>
      <c r="VSQ314" s="80"/>
      <c r="VSR314" s="80"/>
      <c r="VSS314" s="80"/>
      <c r="VST314" s="80"/>
      <c r="VSU314" s="80"/>
      <c r="VSV314" s="80"/>
      <c r="VSW314" s="80"/>
      <c r="VSX314" s="80"/>
      <c r="VSY314" s="80"/>
      <c r="VSZ314" s="80"/>
      <c r="VTA314" s="80"/>
      <c r="VTB314" s="80"/>
      <c r="VTC314" s="80"/>
      <c r="VTD314" s="80"/>
      <c r="VTE314" s="80"/>
      <c r="VTF314" s="80"/>
      <c r="VTG314" s="80"/>
      <c r="VTH314" s="80"/>
      <c r="VTI314" s="80"/>
      <c r="VTJ314" s="80"/>
      <c r="VTK314" s="80"/>
      <c r="VTL314" s="80"/>
      <c r="VTM314" s="80"/>
      <c r="VTN314" s="80"/>
      <c r="VTO314" s="80"/>
      <c r="VTP314" s="80"/>
      <c r="VTQ314" s="80"/>
      <c r="VTR314" s="80"/>
      <c r="VTS314" s="80"/>
      <c r="VTT314" s="80"/>
      <c r="VTU314" s="80"/>
      <c r="VTV314" s="80"/>
      <c r="VTW314" s="80"/>
      <c r="VTX314" s="80"/>
      <c r="VTY314" s="80"/>
      <c r="VTZ314" s="80"/>
      <c r="VUA314" s="80"/>
      <c r="VUB314" s="80"/>
      <c r="VUC314" s="80"/>
      <c r="VUD314" s="80"/>
      <c r="VUE314" s="80"/>
      <c r="VUF314" s="80"/>
      <c r="VUG314" s="80"/>
      <c r="VUH314" s="80"/>
      <c r="VUI314" s="80"/>
      <c r="VUJ314" s="80"/>
      <c r="VUK314" s="80"/>
      <c r="VUL314" s="80"/>
      <c r="VUM314" s="80"/>
      <c r="VUN314" s="80"/>
      <c r="VUO314" s="80"/>
      <c r="VUP314" s="80"/>
      <c r="VUQ314" s="80"/>
      <c r="VUR314" s="80"/>
      <c r="VUS314" s="80"/>
      <c r="VUT314" s="80"/>
      <c r="VUU314" s="80"/>
      <c r="VUV314" s="80"/>
      <c r="VUW314" s="80"/>
      <c r="VUX314" s="80"/>
      <c r="VUY314" s="80"/>
      <c r="VUZ314" s="80"/>
      <c r="VVA314" s="80"/>
      <c r="VVB314" s="80"/>
      <c r="VVC314" s="80"/>
      <c r="VVD314" s="80"/>
      <c r="VVE314" s="80"/>
      <c r="VVF314" s="80"/>
      <c r="VVG314" s="80"/>
      <c r="VVH314" s="80"/>
      <c r="VVI314" s="80"/>
      <c r="VVJ314" s="80"/>
      <c r="VVK314" s="80"/>
      <c r="VVL314" s="80"/>
      <c r="VVM314" s="80"/>
      <c r="VVN314" s="80"/>
      <c r="VVO314" s="80"/>
      <c r="VVP314" s="80"/>
      <c r="VVQ314" s="80"/>
      <c r="VVR314" s="80"/>
      <c r="VVS314" s="80"/>
      <c r="VVT314" s="80"/>
      <c r="VVU314" s="80"/>
      <c r="VVV314" s="80"/>
      <c r="VVW314" s="80"/>
      <c r="VVX314" s="80"/>
      <c r="VVY314" s="80"/>
      <c r="VVZ314" s="80"/>
      <c r="VWA314" s="80"/>
      <c r="VWB314" s="80"/>
      <c r="VWC314" s="80"/>
      <c r="VWD314" s="80"/>
      <c r="VWE314" s="80"/>
      <c r="VWF314" s="80"/>
      <c r="VWG314" s="80"/>
      <c r="VWH314" s="80"/>
      <c r="VWI314" s="80"/>
      <c r="VWJ314" s="80"/>
      <c r="VWK314" s="80"/>
      <c r="VWL314" s="80"/>
      <c r="VWM314" s="80"/>
      <c r="VWN314" s="80"/>
      <c r="VWO314" s="80"/>
      <c r="VWP314" s="80"/>
      <c r="VWQ314" s="80"/>
      <c r="VWR314" s="80"/>
      <c r="VWS314" s="80"/>
      <c r="VWT314" s="80"/>
      <c r="VWU314" s="80"/>
      <c r="VWV314" s="80"/>
      <c r="VWW314" s="80"/>
      <c r="VWX314" s="80"/>
      <c r="VWY314" s="80"/>
      <c r="VWZ314" s="80"/>
      <c r="VXA314" s="80"/>
      <c r="VXB314" s="80"/>
      <c r="VXC314" s="80"/>
      <c r="VXD314" s="80"/>
      <c r="VXE314" s="80"/>
      <c r="VXF314" s="80"/>
      <c r="VXG314" s="80"/>
      <c r="VXH314" s="80"/>
      <c r="VXI314" s="80"/>
      <c r="VXJ314" s="80"/>
      <c r="VXK314" s="80"/>
      <c r="VXL314" s="80"/>
      <c r="VXM314" s="80"/>
      <c r="VXN314" s="80"/>
      <c r="VXO314" s="80"/>
      <c r="VXP314" s="80"/>
      <c r="VXQ314" s="80"/>
      <c r="VXR314" s="80"/>
      <c r="VXS314" s="80"/>
      <c r="VXT314" s="80"/>
      <c r="VXU314" s="80"/>
      <c r="VXV314" s="80"/>
      <c r="VXW314" s="80"/>
      <c r="VXX314" s="80"/>
      <c r="VXY314" s="80"/>
      <c r="VXZ314" s="80"/>
      <c r="VYA314" s="80"/>
      <c r="VYB314" s="80"/>
      <c r="VYC314" s="80"/>
      <c r="VYD314" s="80"/>
      <c r="VYE314" s="80"/>
      <c r="VYF314" s="80"/>
      <c r="VYG314" s="80"/>
      <c r="VYH314" s="80"/>
      <c r="VYI314" s="80"/>
      <c r="VYJ314" s="80"/>
      <c r="VYK314" s="80"/>
      <c r="VYL314" s="80"/>
      <c r="VYM314" s="80"/>
      <c r="VYN314" s="80"/>
      <c r="VYO314" s="80"/>
      <c r="VYP314" s="80"/>
      <c r="VYQ314" s="80"/>
      <c r="VYR314" s="80"/>
      <c r="VYS314" s="80"/>
      <c r="VYT314" s="80"/>
      <c r="VYU314" s="80"/>
      <c r="VYV314" s="80"/>
      <c r="VYW314" s="80"/>
      <c r="VYX314" s="80"/>
      <c r="VYY314" s="80"/>
      <c r="VYZ314" s="80"/>
      <c r="VZA314" s="80"/>
      <c r="VZB314" s="80"/>
      <c r="VZC314" s="80"/>
      <c r="VZD314" s="80"/>
      <c r="VZE314" s="80"/>
      <c r="VZF314" s="80"/>
      <c r="VZG314" s="80"/>
      <c r="VZH314" s="80"/>
      <c r="VZI314" s="80"/>
      <c r="VZJ314" s="80"/>
      <c r="VZK314" s="80"/>
      <c r="VZL314" s="80"/>
      <c r="VZM314" s="80"/>
      <c r="VZN314" s="80"/>
      <c r="VZO314" s="80"/>
      <c r="VZP314" s="80"/>
      <c r="VZQ314" s="80"/>
      <c r="VZR314" s="80"/>
      <c r="VZS314" s="80"/>
      <c r="VZT314" s="80"/>
      <c r="VZU314" s="80"/>
      <c r="VZV314" s="80"/>
      <c r="VZW314" s="80"/>
      <c r="VZX314" s="80"/>
      <c r="VZY314" s="80"/>
      <c r="VZZ314" s="80"/>
      <c r="WAA314" s="80"/>
      <c r="WAB314" s="80"/>
      <c r="WAC314" s="80"/>
      <c r="WAD314" s="80"/>
      <c r="WAE314" s="80"/>
      <c r="WAF314" s="80"/>
      <c r="WAG314" s="80"/>
      <c r="WAH314" s="80"/>
      <c r="WAI314" s="80"/>
      <c r="WAJ314" s="80"/>
      <c r="WAK314" s="80"/>
      <c r="WAL314" s="80"/>
      <c r="WAM314" s="80"/>
      <c r="WAN314" s="80"/>
      <c r="WAO314" s="80"/>
      <c r="WAP314" s="80"/>
      <c r="WAQ314" s="80"/>
      <c r="WAR314" s="80"/>
      <c r="WAS314" s="80"/>
      <c r="WAT314" s="80"/>
      <c r="WAU314" s="80"/>
      <c r="WAV314" s="80"/>
      <c r="WAW314" s="80"/>
      <c r="WAX314" s="80"/>
      <c r="WAY314" s="80"/>
      <c r="WAZ314" s="80"/>
      <c r="WBA314" s="80"/>
      <c r="WBB314" s="80"/>
      <c r="WBC314" s="80"/>
      <c r="WBD314" s="80"/>
      <c r="WBE314" s="80"/>
      <c r="WBF314" s="80"/>
      <c r="WBG314" s="80"/>
      <c r="WBH314" s="80"/>
      <c r="WBI314" s="80"/>
      <c r="WBJ314" s="80"/>
      <c r="WBK314" s="80"/>
      <c r="WBL314" s="80"/>
      <c r="WBM314" s="80"/>
      <c r="WBN314" s="80"/>
      <c r="WBO314" s="80"/>
      <c r="WBP314" s="80"/>
      <c r="WBQ314" s="80"/>
      <c r="WBR314" s="80"/>
      <c r="WBS314" s="80"/>
      <c r="WBT314" s="80"/>
      <c r="WBU314" s="80"/>
      <c r="WBV314" s="80"/>
      <c r="WBW314" s="80"/>
      <c r="WBX314" s="80"/>
      <c r="WBY314" s="80"/>
      <c r="WBZ314" s="80"/>
      <c r="WCA314" s="80"/>
      <c r="WCB314" s="80"/>
      <c r="WCC314" s="80"/>
      <c r="WCD314" s="80"/>
      <c r="WCE314" s="80"/>
      <c r="WCF314" s="80"/>
      <c r="WCG314" s="80"/>
      <c r="WCH314" s="80"/>
      <c r="WCI314" s="80"/>
      <c r="WCJ314" s="80"/>
      <c r="WCK314" s="80"/>
      <c r="WCL314" s="80"/>
      <c r="WCM314" s="80"/>
      <c r="WCN314" s="80"/>
      <c r="WCO314" s="80"/>
      <c r="WCP314" s="80"/>
      <c r="WCQ314" s="80"/>
      <c r="WCR314" s="80"/>
      <c r="WCS314" s="80"/>
      <c r="WCT314" s="80"/>
      <c r="WCU314" s="80"/>
      <c r="WCV314" s="80"/>
      <c r="WCW314" s="80"/>
      <c r="WCX314" s="80"/>
      <c r="WCY314" s="80"/>
      <c r="WCZ314" s="80"/>
      <c r="WDA314" s="80"/>
      <c r="WDB314" s="80"/>
      <c r="WDC314" s="80"/>
      <c r="WDD314" s="80"/>
      <c r="WDE314" s="80"/>
      <c r="WDF314" s="80"/>
      <c r="WDG314" s="80"/>
      <c r="WDH314" s="80"/>
      <c r="WDI314" s="80"/>
      <c r="WDJ314" s="80"/>
      <c r="WDK314" s="80"/>
      <c r="WDL314" s="80"/>
      <c r="WDM314" s="80"/>
      <c r="WDN314" s="80"/>
      <c r="WDO314" s="80"/>
      <c r="WDP314" s="80"/>
      <c r="WDQ314" s="80"/>
      <c r="WDR314" s="80"/>
      <c r="WDS314" s="80"/>
      <c r="WDT314" s="80"/>
      <c r="WDU314" s="80"/>
      <c r="WDV314" s="80"/>
      <c r="WDW314" s="80"/>
      <c r="WDX314" s="80"/>
      <c r="WDY314" s="80"/>
      <c r="WDZ314" s="80"/>
      <c r="WEA314" s="80"/>
      <c r="WEB314" s="80"/>
      <c r="WEC314" s="80"/>
      <c r="WED314" s="80"/>
      <c r="WEE314" s="80"/>
      <c r="WEF314" s="80"/>
      <c r="WEG314" s="80"/>
      <c r="WEH314" s="80"/>
      <c r="WEI314" s="80"/>
      <c r="WEJ314" s="80"/>
      <c r="WEK314" s="80"/>
      <c r="WEL314" s="80"/>
      <c r="WEM314" s="80"/>
      <c r="WEN314" s="80"/>
      <c r="WEO314" s="80"/>
      <c r="WEP314" s="80"/>
      <c r="WEQ314" s="80"/>
      <c r="WER314" s="80"/>
      <c r="WES314" s="80"/>
      <c r="WET314" s="80"/>
      <c r="WEU314" s="80"/>
      <c r="WEV314" s="80"/>
      <c r="WEW314" s="80"/>
      <c r="WEX314" s="80"/>
      <c r="WEY314" s="80"/>
      <c r="WEZ314" s="80"/>
      <c r="WFA314" s="80"/>
      <c r="WFB314" s="80"/>
      <c r="WFC314" s="80"/>
      <c r="WFD314" s="80"/>
      <c r="WFE314" s="80"/>
      <c r="WFF314" s="80"/>
      <c r="WFG314" s="80"/>
      <c r="WFH314" s="80"/>
      <c r="WFI314" s="80"/>
      <c r="WFJ314" s="80"/>
      <c r="WFK314" s="80"/>
      <c r="WFL314" s="80"/>
      <c r="WFM314" s="80"/>
      <c r="WFN314" s="80"/>
      <c r="WFO314" s="80"/>
      <c r="WFP314" s="80"/>
      <c r="WFQ314" s="80"/>
      <c r="WFR314" s="80"/>
      <c r="WFS314" s="80"/>
      <c r="WFT314" s="80"/>
      <c r="WFU314" s="80"/>
      <c r="WFV314" s="80"/>
      <c r="WFW314" s="80"/>
      <c r="WFX314" s="80"/>
      <c r="WFY314" s="80"/>
      <c r="WFZ314" s="80"/>
      <c r="WGA314" s="80"/>
      <c r="WGB314" s="80"/>
      <c r="WGC314" s="80"/>
      <c r="WGD314" s="80"/>
      <c r="WGE314" s="80"/>
      <c r="WGF314" s="80"/>
      <c r="WGG314" s="80"/>
      <c r="WGH314" s="80"/>
      <c r="WGI314" s="80"/>
      <c r="WGJ314" s="80"/>
      <c r="WGK314" s="80"/>
      <c r="WGL314" s="80"/>
      <c r="WGM314" s="80"/>
      <c r="WGN314" s="80"/>
      <c r="WGO314" s="80"/>
      <c r="WGP314" s="80"/>
      <c r="WGQ314" s="80"/>
      <c r="WGR314" s="80"/>
      <c r="WGS314" s="80"/>
      <c r="WGT314" s="80"/>
      <c r="WGU314" s="80"/>
      <c r="WGV314" s="80"/>
      <c r="WGW314" s="80"/>
      <c r="WGX314" s="80"/>
      <c r="WGY314" s="80"/>
      <c r="WGZ314" s="80"/>
      <c r="WHA314" s="80"/>
      <c r="WHB314" s="80"/>
      <c r="WHC314" s="80"/>
      <c r="WHD314" s="80"/>
      <c r="WHE314" s="80"/>
      <c r="WHF314" s="80"/>
      <c r="WHG314" s="80"/>
      <c r="WHH314" s="80"/>
      <c r="WHI314" s="80"/>
      <c r="WHJ314" s="80"/>
      <c r="WHK314" s="80"/>
      <c r="WHL314" s="80"/>
      <c r="WHM314" s="80"/>
      <c r="WHN314" s="80"/>
      <c r="WHO314" s="80"/>
      <c r="WHP314" s="80"/>
      <c r="WHQ314" s="80"/>
      <c r="WHR314" s="80"/>
      <c r="WHS314" s="80"/>
      <c r="WHT314" s="80"/>
      <c r="WHU314" s="80"/>
      <c r="WHV314" s="80"/>
      <c r="WHW314" s="80"/>
      <c r="WHX314" s="80"/>
      <c r="WHY314" s="80"/>
      <c r="WHZ314" s="80"/>
      <c r="WIA314" s="80"/>
      <c r="WIB314" s="80"/>
      <c r="WIC314" s="80"/>
      <c r="WID314" s="80"/>
      <c r="WIE314" s="80"/>
      <c r="WIF314" s="80"/>
      <c r="WIG314" s="80"/>
      <c r="WIH314" s="80"/>
      <c r="WII314" s="80"/>
      <c r="WIJ314" s="80"/>
      <c r="WIK314" s="80"/>
      <c r="WIL314" s="80"/>
      <c r="WIM314" s="80"/>
      <c r="WIN314" s="80"/>
      <c r="WIO314" s="80"/>
      <c r="WIP314" s="80"/>
      <c r="WIQ314" s="80"/>
      <c r="WIR314" s="80"/>
      <c r="WIS314" s="80"/>
      <c r="WIT314" s="80"/>
      <c r="WIU314" s="80"/>
      <c r="WIV314" s="80"/>
      <c r="WIW314" s="80"/>
      <c r="WIX314" s="80"/>
      <c r="WIY314" s="80"/>
      <c r="WIZ314" s="80"/>
      <c r="WJA314" s="80"/>
      <c r="WJB314" s="80"/>
      <c r="WJC314" s="80"/>
      <c r="WJD314" s="80"/>
      <c r="WJE314" s="80"/>
      <c r="WJF314" s="80"/>
      <c r="WJG314" s="80"/>
      <c r="WJH314" s="80"/>
      <c r="WJI314" s="80"/>
      <c r="WJJ314" s="80"/>
      <c r="WJK314" s="80"/>
      <c r="WJL314" s="80"/>
      <c r="WJM314" s="80"/>
      <c r="WJN314" s="80"/>
      <c r="WJO314" s="80"/>
      <c r="WJP314" s="80"/>
      <c r="WJQ314" s="80"/>
      <c r="WJR314" s="80"/>
      <c r="WJS314" s="80"/>
      <c r="WJT314" s="80"/>
      <c r="WJU314" s="80"/>
      <c r="WJV314" s="80"/>
      <c r="WJW314" s="80"/>
      <c r="WJX314" s="80"/>
      <c r="WJY314" s="80"/>
      <c r="WJZ314" s="80"/>
      <c r="WKA314" s="80"/>
      <c r="WKB314" s="80"/>
      <c r="WKC314" s="80"/>
      <c r="WKD314" s="80"/>
      <c r="WKE314" s="80"/>
      <c r="WKF314" s="80"/>
      <c r="WKG314" s="80"/>
      <c r="WKH314" s="80"/>
      <c r="WKI314" s="80"/>
      <c r="WKJ314" s="80"/>
      <c r="WKK314" s="80"/>
      <c r="WKL314" s="80"/>
      <c r="WKM314" s="80"/>
      <c r="WKN314" s="80"/>
      <c r="WKO314" s="80"/>
      <c r="WKP314" s="80"/>
      <c r="WKQ314" s="80"/>
      <c r="WKR314" s="80"/>
      <c r="WKS314" s="80"/>
      <c r="WKT314" s="80"/>
      <c r="WKU314" s="80"/>
      <c r="WKV314" s="80"/>
      <c r="WKW314" s="80"/>
      <c r="WKX314" s="80"/>
      <c r="WKY314" s="80"/>
      <c r="WKZ314" s="80"/>
      <c r="WLA314" s="80"/>
      <c r="WLB314" s="80"/>
      <c r="WLC314" s="80"/>
      <c r="WLD314" s="80"/>
      <c r="WLE314" s="80"/>
      <c r="WLF314" s="80"/>
      <c r="WLG314" s="80"/>
      <c r="WLH314" s="80"/>
      <c r="WLI314" s="80"/>
      <c r="WLJ314" s="80"/>
      <c r="WLK314" s="80"/>
      <c r="WLL314" s="80"/>
      <c r="WLM314" s="80"/>
      <c r="WLN314" s="80"/>
      <c r="WLO314" s="80"/>
      <c r="WLP314" s="80"/>
      <c r="WLQ314" s="80"/>
      <c r="WLR314" s="80"/>
      <c r="WLS314" s="80"/>
      <c r="WLT314" s="80"/>
      <c r="WLU314" s="80"/>
      <c r="WLV314" s="80"/>
      <c r="WLW314" s="80"/>
      <c r="WLX314" s="80"/>
      <c r="WLY314" s="80"/>
      <c r="WLZ314" s="80"/>
      <c r="WMA314" s="80"/>
      <c r="WMB314" s="80"/>
      <c r="WMC314" s="80"/>
      <c r="WMD314" s="80"/>
      <c r="WME314" s="80"/>
      <c r="WMF314" s="80"/>
      <c r="WMG314" s="80"/>
      <c r="WMH314" s="80"/>
      <c r="WMI314" s="80"/>
      <c r="WMJ314" s="80"/>
      <c r="WMK314" s="80"/>
      <c r="WML314" s="80"/>
      <c r="WMM314" s="80"/>
      <c r="WMN314" s="80"/>
      <c r="WMO314" s="80"/>
      <c r="WMP314" s="80"/>
      <c r="WMQ314" s="80"/>
      <c r="WMR314" s="80"/>
      <c r="WMS314" s="80"/>
      <c r="WMT314" s="80"/>
      <c r="WMU314" s="80"/>
      <c r="WMV314" s="80"/>
      <c r="WMW314" s="80"/>
      <c r="WMX314" s="80"/>
      <c r="WMY314" s="80"/>
      <c r="WMZ314" s="80"/>
      <c r="WNA314" s="80"/>
      <c r="WNB314" s="80"/>
      <c r="WNC314" s="80"/>
      <c r="WND314" s="80"/>
      <c r="WNE314" s="80"/>
      <c r="WNF314" s="80"/>
      <c r="WNG314" s="80"/>
      <c r="WNH314" s="80"/>
      <c r="WNI314" s="80"/>
      <c r="WNJ314" s="80"/>
      <c r="WNK314" s="80"/>
      <c r="WNL314" s="80"/>
      <c r="WNM314" s="80"/>
      <c r="WNN314" s="80"/>
      <c r="WNO314" s="80"/>
      <c r="WNP314" s="80"/>
      <c r="WNQ314" s="80"/>
      <c r="WNR314" s="80"/>
      <c r="WNS314" s="80"/>
      <c r="WNT314" s="80"/>
      <c r="WNU314" s="80"/>
      <c r="WNV314" s="80"/>
      <c r="WNW314" s="80"/>
      <c r="WNX314" s="80"/>
      <c r="WNY314" s="80"/>
      <c r="WNZ314" s="80"/>
      <c r="WOA314" s="80"/>
      <c r="WOB314" s="80"/>
      <c r="WOC314" s="80"/>
      <c r="WOD314" s="80"/>
      <c r="WOE314" s="80"/>
      <c r="WOF314" s="80"/>
      <c r="WOG314" s="80"/>
      <c r="WOH314" s="80"/>
      <c r="WOI314" s="80"/>
      <c r="WOJ314" s="80"/>
      <c r="WOK314" s="80"/>
      <c r="WOL314" s="80"/>
      <c r="WOM314" s="80"/>
      <c r="WON314" s="80"/>
      <c r="WOO314" s="80"/>
      <c r="WOP314" s="80"/>
      <c r="WOQ314" s="80"/>
      <c r="WOR314" s="80"/>
      <c r="WOS314" s="80"/>
      <c r="WOT314" s="80"/>
      <c r="WOU314" s="80"/>
      <c r="WOV314" s="80"/>
      <c r="WOW314" s="80"/>
      <c r="WOX314" s="80"/>
      <c r="WOY314" s="80"/>
      <c r="WOZ314" s="80"/>
      <c r="WPA314" s="80"/>
      <c r="WPB314" s="80"/>
      <c r="WPC314" s="80"/>
      <c r="WPD314" s="80"/>
      <c r="WPE314" s="80"/>
      <c r="WPF314" s="80"/>
      <c r="WPG314" s="80"/>
      <c r="WPH314" s="80"/>
      <c r="WPI314" s="80"/>
      <c r="WPJ314" s="80"/>
      <c r="WPK314" s="80"/>
      <c r="WPL314" s="80"/>
      <c r="WPM314" s="80"/>
      <c r="WPN314" s="80"/>
      <c r="WPO314" s="80"/>
      <c r="WPP314" s="80"/>
      <c r="WPQ314" s="80"/>
      <c r="WPR314" s="80"/>
      <c r="WPS314" s="80"/>
      <c r="WPT314" s="80"/>
      <c r="WPU314" s="80"/>
      <c r="WPV314" s="80"/>
      <c r="WPW314" s="80"/>
      <c r="WPX314" s="80"/>
      <c r="WPY314" s="80"/>
      <c r="WPZ314" s="80"/>
      <c r="WQA314" s="80"/>
      <c r="WQB314" s="80"/>
      <c r="WQC314" s="80"/>
      <c r="WQD314" s="80"/>
      <c r="WQE314" s="80"/>
      <c r="WQF314" s="80"/>
      <c r="WQG314" s="80"/>
      <c r="WQH314" s="80"/>
      <c r="WQI314" s="80"/>
      <c r="WQJ314" s="80"/>
      <c r="WQK314" s="80"/>
      <c r="WQL314" s="80"/>
      <c r="WQM314" s="80"/>
      <c r="WQN314" s="80"/>
      <c r="WQO314" s="80"/>
      <c r="WQP314" s="80"/>
      <c r="WQQ314" s="80"/>
      <c r="WQR314" s="80"/>
      <c r="WQS314" s="80"/>
      <c r="WQT314" s="80"/>
      <c r="WQU314" s="80"/>
      <c r="WQV314" s="80"/>
      <c r="WQW314" s="80"/>
      <c r="WQX314" s="80"/>
      <c r="WQY314" s="80"/>
      <c r="WQZ314" s="80"/>
      <c r="WRA314" s="80"/>
      <c r="WRB314" s="80"/>
      <c r="WRC314" s="80"/>
      <c r="WRD314" s="80"/>
      <c r="WRE314" s="80"/>
      <c r="WRF314" s="80"/>
      <c r="WRG314" s="80"/>
      <c r="WRH314" s="80"/>
      <c r="WRI314" s="80"/>
      <c r="WRJ314" s="80"/>
      <c r="WRK314" s="80"/>
      <c r="WRL314" s="80"/>
      <c r="WRM314" s="80"/>
      <c r="WRN314" s="80"/>
      <c r="WRO314" s="80"/>
      <c r="WRP314" s="80"/>
      <c r="WRQ314" s="80"/>
      <c r="WRR314" s="80"/>
      <c r="WRS314" s="80"/>
      <c r="WRT314" s="80"/>
      <c r="WRU314" s="80"/>
      <c r="WRV314" s="80"/>
      <c r="WRW314" s="80"/>
      <c r="WRX314" s="80"/>
      <c r="WRY314" s="80"/>
      <c r="WRZ314" s="80"/>
      <c r="WSA314" s="80"/>
      <c r="WSB314" s="80"/>
      <c r="WSC314" s="80"/>
      <c r="WSD314" s="80"/>
      <c r="WSE314" s="80"/>
      <c r="WSF314" s="80"/>
      <c r="WSG314" s="80"/>
      <c r="WSH314" s="80"/>
      <c r="WSI314" s="80"/>
      <c r="WSJ314" s="80"/>
      <c r="WSK314" s="80"/>
      <c r="WSL314" s="80"/>
      <c r="WSM314" s="80"/>
      <c r="WSN314" s="80"/>
      <c r="WSO314" s="80"/>
      <c r="WSP314" s="80"/>
      <c r="WSQ314" s="80"/>
      <c r="WSR314" s="80"/>
      <c r="WSS314" s="80"/>
      <c r="WST314" s="80"/>
      <c r="WSU314" s="80"/>
      <c r="WSV314" s="80"/>
      <c r="WSW314" s="80"/>
      <c r="WSX314" s="80"/>
      <c r="WSY314" s="80"/>
      <c r="WSZ314" s="80"/>
      <c r="WTA314" s="80"/>
      <c r="WTB314" s="80"/>
      <c r="WTC314" s="80"/>
      <c r="WTD314" s="80"/>
      <c r="WTE314" s="80"/>
      <c r="WTF314" s="80"/>
      <c r="WTG314" s="80"/>
      <c r="WTH314" s="80"/>
      <c r="WTI314" s="80"/>
      <c r="WTJ314" s="80"/>
      <c r="WTK314" s="80"/>
      <c r="WTL314" s="80"/>
      <c r="WTM314" s="80"/>
      <c r="WTN314" s="80"/>
      <c r="WTO314" s="80"/>
      <c r="WTP314" s="80"/>
      <c r="WTQ314" s="80"/>
      <c r="WTR314" s="80"/>
      <c r="WTS314" s="80"/>
      <c r="WTT314" s="80"/>
      <c r="WTU314" s="80"/>
      <c r="WTV314" s="80"/>
      <c r="WTW314" s="80"/>
      <c r="WTX314" s="80"/>
      <c r="WTY314" s="80"/>
      <c r="WTZ314" s="80"/>
      <c r="WUA314" s="80"/>
      <c r="WUB314" s="80"/>
      <c r="WUC314" s="80"/>
      <c r="WUD314" s="80"/>
      <c r="WUE314" s="80"/>
      <c r="WUF314" s="80"/>
      <c r="WUG314" s="80"/>
      <c r="WUH314" s="80"/>
      <c r="WUI314" s="80"/>
      <c r="WUJ314" s="80"/>
      <c r="WUK314" s="80"/>
      <c r="WUL314" s="80"/>
      <c r="WUM314" s="80"/>
      <c r="WUN314" s="80"/>
      <c r="WUO314" s="80"/>
      <c r="WUP314" s="80"/>
      <c r="WUQ314" s="80"/>
      <c r="WUR314" s="80"/>
      <c r="WUS314" s="80"/>
      <c r="WUT314" s="80"/>
      <c r="WUU314" s="80"/>
      <c r="WUV314" s="80"/>
      <c r="WUW314" s="80"/>
      <c r="WUX314" s="80"/>
      <c r="WUY314" s="80"/>
      <c r="WUZ314" s="80"/>
      <c r="WVA314" s="80"/>
      <c r="WVB314" s="80"/>
      <c r="WVC314" s="80"/>
      <c r="WVD314" s="80"/>
      <c r="WVE314" s="80"/>
      <c r="WVF314" s="80"/>
      <c r="WVG314" s="80"/>
      <c r="WVH314" s="80"/>
      <c r="WVI314" s="80"/>
      <c r="WVJ314" s="80"/>
      <c r="WVK314" s="80"/>
      <c r="WVL314" s="80"/>
      <c r="WVM314" s="80"/>
      <c r="WVN314" s="80"/>
      <c r="WVO314" s="80"/>
      <c r="WVP314" s="80"/>
      <c r="WVQ314" s="80"/>
      <c r="WVR314" s="80"/>
      <c r="WVS314" s="80"/>
      <c r="WVT314" s="80"/>
      <c r="WVU314" s="80"/>
      <c r="WVV314" s="80"/>
      <c r="WVW314" s="80"/>
      <c r="WVX314" s="80"/>
      <c r="WVY314" s="80"/>
      <c r="WVZ314" s="80"/>
      <c r="WWA314" s="80"/>
      <c r="WWB314" s="80"/>
      <c r="WWC314" s="80"/>
      <c r="WWD314" s="80"/>
      <c r="WWE314" s="80"/>
      <c r="WWF314" s="80"/>
      <c r="WWG314" s="80"/>
      <c r="WWH314" s="80"/>
      <c r="WWI314" s="80"/>
      <c r="WWJ314" s="80"/>
      <c r="WWK314" s="80"/>
      <c r="WWL314" s="80"/>
      <c r="WWM314" s="80"/>
      <c r="WWN314" s="80"/>
      <c r="WWO314" s="80"/>
      <c r="WWP314" s="80"/>
      <c r="WWQ314" s="80"/>
      <c r="WWR314" s="80"/>
      <c r="WWS314" s="80"/>
      <c r="WWT314" s="80"/>
      <c r="WWU314" s="80"/>
      <c r="WWV314" s="80"/>
      <c r="WWW314" s="80"/>
      <c r="WWX314" s="80"/>
      <c r="WWY314" s="80"/>
      <c r="WWZ314" s="80"/>
      <c r="WXA314" s="80"/>
      <c r="WXB314" s="80"/>
      <c r="WXC314" s="80"/>
      <c r="WXD314" s="80"/>
      <c r="WXE314" s="80"/>
      <c r="WXF314" s="80"/>
      <c r="WXG314" s="80"/>
      <c r="WXH314" s="80"/>
      <c r="WXI314" s="80"/>
      <c r="WXJ314" s="80"/>
      <c r="WXK314" s="80"/>
      <c r="WXL314" s="80"/>
      <c r="WXM314" s="80"/>
      <c r="WXN314" s="80"/>
      <c r="WXO314" s="80"/>
      <c r="WXP314" s="80"/>
      <c r="WXQ314" s="80"/>
      <c r="WXR314" s="80"/>
      <c r="WXS314" s="80"/>
      <c r="WXT314" s="80"/>
      <c r="WXU314" s="80"/>
      <c r="WXV314" s="80"/>
      <c r="WXW314" s="80"/>
      <c r="WXX314" s="80"/>
      <c r="WXY314" s="80"/>
      <c r="WXZ314" s="80"/>
      <c r="WYA314" s="80"/>
      <c r="WYB314" s="80"/>
      <c r="WYC314" s="80"/>
      <c r="WYD314" s="80"/>
      <c r="WYE314" s="80"/>
      <c r="WYF314" s="80"/>
      <c r="WYG314" s="80"/>
      <c r="WYH314" s="80"/>
      <c r="WYI314" s="80"/>
      <c r="WYJ314" s="80"/>
      <c r="WYK314" s="80"/>
      <c r="WYL314" s="80"/>
      <c r="WYM314" s="80"/>
      <c r="WYN314" s="80"/>
      <c r="WYO314" s="80"/>
      <c r="WYP314" s="80"/>
      <c r="WYQ314" s="80"/>
      <c r="WYR314" s="80"/>
      <c r="WYS314" s="80"/>
      <c r="WYT314" s="80"/>
      <c r="WYU314" s="80"/>
      <c r="WYV314" s="80"/>
      <c r="WYW314" s="80"/>
      <c r="WYX314" s="80"/>
      <c r="WYY314" s="80"/>
      <c r="WYZ314" s="80"/>
      <c r="WZA314" s="80"/>
      <c r="WZB314" s="80"/>
      <c r="WZC314" s="80"/>
      <c r="WZD314" s="80"/>
      <c r="WZE314" s="80"/>
      <c r="WZF314" s="80"/>
      <c r="WZG314" s="80"/>
      <c r="WZH314" s="80"/>
      <c r="WZI314" s="80"/>
      <c r="WZJ314" s="80"/>
      <c r="WZK314" s="80"/>
      <c r="WZL314" s="80"/>
      <c r="WZM314" s="80"/>
      <c r="WZN314" s="80"/>
      <c r="WZO314" s="80"/>
      <c r="WZP314" s="80"/>
      <c r="WZQ314" s="80"/>
      <c r="WZR314" s="80"/>
      <c r="WZS314" s="80"/>
      <c r="WZT314" s="80"/>
      <c r="WZU314" s="80"/>
      <c r="WZV314" s="80"/>
      <c r="WZW314" s="80"/>
      <c r="WZX314" s="80"/>
      <c r="WZY314" s="80"/>
      <c r="WZZ314" s="80"/>
      <c r="XAA314" s="80"/>
      <c r="XAB314" s="80"/>
      <c r="XAC314" s="80"/>
      <c r="XAD314" s="80"/>
      <c r="XAE314" s="80"/>
      <c r="XAF314" s="80"/>
      <c r="XAG314" s="80"/>
      <c r="XAH314" s="80"/>
      <c r="XAI314" s="80"/>
      <c r="XAJ314" s="80"/>
      <c r="XAK314" s="80"/>
      <c r="XAL314" s="80"/>
      <c r="XAM314" s="80"/>
      <c r="XAN314" s="80"/>
      <c r="XAO314" s="80"/>
      <c r="XAP314" s="80"/>
      <c r="XAQ314" s="80"/>
      <c r="XAR314" s="80"/>
      <c r="XAS314" s="80"/>
      <c r="XAT314" s="80"/>
      <c r="XAU314" s="80"/>
      <c r="XAV314" s="80"/>
      <c r="XAW314" s="80"/>
      <c r="XAX314" s="80"/>
      <c r="XAY314" s="80"/>
      <c r="XAZ314" s="80"/>
      <c r="XBA314" s="80"/>
      <c r="XBB314" s="80"/>
      <c r="XBC314" s="80"/>
      <c r="XBD314" s="80"/>
      <c r="XBE314" s="80"/>
      <c r="XBF314" s="80"/>
      <c r="XBG314" s="80"/>
      <c r="XBH314" s="80"/>
      <c r="XBI314" s="80"/>
      <c r="XBJ314" s="80"/>
      <c r="XBK314" s="80"/>
      <c r="XBL314" s="80"/>
      <c r="XBM314" s="80"/>
      <c r="XBN314" s="80"/>
      <c r="XBO314" s="80"/>
      <c r="XBP314" s="80"/>
      <c r="XBQ314" s="80"/>
      <c r="XBR314" s="80"/>
      <c r="XBS314" s="80"/>
      <c r="XBT314" s="80"/>
      <c r="XBU314" s="80"/>
      <c r="XBV314" s="80"/>
      <c r="XBW314" s="80"/>
      <c r="XBX314" s="80"/>
      <c r="XBY314" s="80"/>
      <c r="XBZ314" s="80"/>
      <c r="XCA314" s="80"/>
      <c r="XCB314" s="80"/>
      <c r="XCC314" s="80"/>
      <c r="XCD314" s="80"/>
      <c r="XCE314" s="80"/>
      <c r="XCF314" s="80"/>
      <c r="XCG314" s="80"/>
      <c r="XCH314" s="80"/>
      <c r="XCI314" s="80"/>
      <c r="XCJ314" s="80"/>
      <c r="XCK314" s="80"/>
      <c r="XCL314" s="80"/>
      <c r="XCM314" s="80"/>
      <c r="XCN314" s="80"/>
      <c r="XCO314" s="80"/>
      <c r="XCP314" s="80"/>
      <c r="XCQ314" s="80"/>
      <c r="XCR314" s="80"/>
      <c r="XCS314" s="80"/>
      <c r="XCT314" s="80"/>
      <c r="XCU314" s="80"/>
      <c r="XCV314" s="80"/>
      <c r="XCW314" s="80"/>
      <c r="XCX314" s="80"/>
      <c r="XCY314" s="80"/>
      <c r="XCZ314" s="80"/>
      <c r="XDA314" s="80"/>
      <c r="XDB314" s="80"/>
      <c r="XDC314" s="80"/>
      <c r="XDD314" s="80"/>
      <c r="XDE314" s="80"/>
      <c r="XDF314" s="80"/>
      <c r="XDG314" s="80"/>
      <c r="XDH314" s="80"/>
      <c r="XDI314" s="80"/>
      <c r="XDJ314" s="80"/>
      <c r="XDK314" s="80"/>
      <c r="XDL314" s="80"/>
      <c r="XDM314" s="80"/>
      <c r="XDN314" s="80"/>
      <c r="XDO314" s="80"/>
      <c r="XDP314" s="80"/>
      <c r="XDQ314" s="80"/>
      <c r="XDR314" s="80"/>
      <c r="XDS314" s="80"/>
      <c r="XDT314" s="80"/>
      <c r="XDU314" s="80"/>
      <c r="XDV314" s="80"/>
      <c r="XDW314" s="80"/>
      <c r="XDX314" s="80"/>
      <c r="XDY314" s="80"/>
      <c r="XDZ314" s="80"/>
      <c r="XEA314" s="80"/>
      <c r="XEB314" s="80"/>
      <c r="XEC314" s="80"/>
      <c r="XED314" s="80"/>
      <c r="XEE314" s="80"/>
      <c r="XEF314" s="80"/>
      <c r="XEG314" s="80"/>
      <c r="XEH314" s="80"/>
      <c r="XEI314" s="80"/>
      <c r="XEJ314" s="80"/>
      <c r="XEK314" s="80"/>
      <c r="XEL314" s="80"/>
      <c r="XEM314" s="80"/>
      <c r="XEN314" s="80"/>
      <c r="XEO314" s="80"/>
      <c r="XEP314" s="80"/>
      <c r="XEQ314" s="80"/>
      <c r="XER314" s="80"/>
      <c r="XES314" s="80"/>
      <c r="XET314" s="80"/>
      <c r="XEU314" s="80"/>
      <c r="XEV314" s="80"/>
      <c r="XEW314" s="80"/>
      <c r="XEX314" s="80"/>
      <c r="XEY314" s="80"/>
      <c r="XEZ314" s="80"/>
    </row>
    <row r="315" spans="1:16380" s="84" customFormat="1" x14ac:dyDescent="0.2">
      <c r="A315" s="76"/>
      <c r="B315" s="80"/>
      <c r="C315" s="80"/>
      <c r="D315" s="80"/>
      <c r="E315" s="80"/>
      <c r="F315" s="80"/>
      <c r="G315" s="24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  <c r="BM315" s="80"/>
      <c r="BN315" s="80"/>
      <c r="BO315" s="80"/>
      <c r="BP315" s="80"/>
      <c r="BQ315" s="80"/>
      <c r="BR315" s="80"/>
      <c r="BS315" s="80"/>
      <c r="BT315" s="80"/>
      <c r="BU315" s="80"/>
      <c r="BV315" s="80"/>
      <c r="BW315" s="80"/>
      <c r="BX315" s="80"/>
      <c r="BY315" s="80"/>
      <c r="BZ315" s="80"/>
      <c r="CA315" s="80"/>
      <c r="CB315" s="80"/>
      <c r="CC315" s="80"/>
      <c r="CD315" s="80"/>
      <c r="CE315" s="80"/>
      <c r="CF315" s="80"/>
      <c r="CG315" s="80"/>
      <c r="CH315" s="80"/>
      <c r="CI315" s="80"/>
      <c r="CJ315" s="80"/>
      <c r="CK315" s="80"/>
      <c r="CL315" s="80"/>
      <c r="CM315" s="80"/>
      <c r="CN315" s="80"/>
      <c r="CO315" s="80"/>
      <c r="CP315" s="80"/>
      <c r="CQ315" s="80"/>
      <c r="CR315" s="80"/>
      <c r="CS315" s="80"/>
      <c r="CT315" s="80"/>
      <c r="CU315" s="80"/>
      <c r="CV315" s="80"/>
      <c r="CW315" s="80"/>
      <c r="CX315" s="80"/>
      <c r="CY315" s="80"/>
      <c r="CZ315" s="80"/>
      <c r="DA315" s="80"/>
      <c r="DB315" s="80"/>
      <c r="DC315" s="80"/>
      <c r="DD315" s="80"/>
      <c r="DE315" s="80"/>
      <c r="DF315" s="80"/>
      <c r="DG315" s="80"/>
      <c r="DH315" s="80"/>
      <c r="DI315" s="80"/>
      <c r="DJ315" s="80"/>
      <c r="DK315" s="80"/>
      <c r="DL315" s="80"/>
      <c r="DM315" s="80"/>
      <c r="DN315" s="80"/>
      <c r="DO315" s="80"/>
      <c r="DP315" s="80"/>
      <c r="DQ315" s="80"/>
      <c r="DR315" s="80"/>
      <c r="DS315" s="80"/>
      <c r="DT315" s="80"/>
      <c r="DU315" s="80"/>
      <c r="DV315" s="80"/>
      <c r="DW315" s="80"/>
      <c r="DX315" s="80"/>
      <c r="DY315" s="80"/>
      <c r="DZ315" s="80"/>
      <c r="EA315" s="80"/>
      <c r="EB315" s="80"/>
      <c r="EC315" s="80"/>
      <c r="ED315" s="80"/>
      <c r="EE315" s="80"/>
      <c r="EF315" s="80"/>
      <c r="EG315" s="80"/>
      <c r="EH315" s="80"/>
      <c r="EI315" s="80"/>
      <c r="EJ315" s="80"/>
      <c r="EK315" s="80"/>
      <c r="EL315" s="80"/>
      <c r="EM315" s="80"/>
      <c r="EN315" s="80"/>
      <c r="EO315" s="80"/>
      <c r="EP315" s="80"/>
      <c r="EQ315" s="80"/>
      <c r="ER315" s="80"/>
      <c r="ES315" s="80"/>
      <c r="ET315" s="80"/>
      <c r="EU315" s="80"/>
      <c r="EV315" s="80"/>
      <c r="EW315" s="80"/>
      <c r="EX315" s="80"/>
      <c r="EY315" s="80"/>
      <c r="EZ315" s="80"/>
      <c r="FA315" s="80"/>
      <c r="FB315" s="80"/>
      <c r="FC315" s="80"/>
      <c r="FD315" s="80"/>
      <c r="FE315" s="80"/>
      <c r="FF315" s="80"/>
      <c r="FG315" s="80"/>
      <c r="FH315" s="80"/>
      <c r="FI315" s="80"/>
      <c r="FJ315" s="80"/>
      <c r="FK315" s="80"/>
      <c r="FL315" s="80"/>
      <c r="FM315" s="80"/>
      <c r="FN315" s="80"/>
      <c r="FO315" s="80"/>
      <c r="FP315" s="80"/>
      <c r="FQ315" s="80"/>
      <c r="FR315" s="80"/>
      <c r="FS315" s="80"/>
      <c r="FT315" s="80"/>
      <c r="FU315" s="80"/>
      <c r="FV315" s="80"/>
      <c r="FW315" s="80"/>
      <c r="FX315" s="80"/>
      <c r="FY315" s="80"/>
      <c r="FZ315" s="80"/>
      <c r="GA315" s="80"/>
      <c r="GB315" s="80"/>
      <c r="GC315" s="80"/>
      <c r="GD315" s="80"/>
      <c r="GE315" s="80"/>
      <c r="GF315" s="80"/>
      <c r="GG315" s="80"/>
      <c r="GH315" s="80"/>
      <c r="GI315" s="80"/>
      <c r="GJ315" s="80"/>
      <c r="GK315" s="80"/>
      <c r="GL315" s="80"/>
      <c r="GM315" s="80"/>
      <c r="GN315" s="80"/>
      <c r="GO315" s="80"/>
      <c r="GP315" s="80"/>
      <c r="GQ315" s="80"/>
      <c r="GR315" s="80"/>
      <c r="GS315" s="80"/>
      <c r="GT315" s="80"/>
      <c r="GU315" s="80"/>
      <c r="GV315" s="80"/>
      <c r="GW315" s="80"/>
      <c r="GX315" s="80"/>
      <c r="GY315" s="80"/>
      <c r="GZ315" s="80"/>
      <c r="HA315" s="80"/>
      <c r="HB315" s="80"/>
      <c r="HC315" s="80"/>
      <c r="HD315" s="80"/>
      <c r="HE315" s="80"/>
      <c r="HF315" s="80"/>
      <c r="HG315" s="80"/>
      <c r="HH315" s="80"/>
      <c r="HI315" s="80"/>
      <c r="HJ315" s="80"/>
      <c r="HK315" s="80"/>
      <c r="HL315" s="80"/>
      <c r="HM315" s="80"/>
      <c r="HN315" s="80"/>
      <c r="HO315" s="80"/>
      <c r="HP315" s="80"/>
      <c r="HQ315" s="80"/>
      <c r="HR315" s="80"/>
      <c r="HS315" s="80"/>
      <c r="HT315" s="80"/>
      <c r="HU315" s="80"/>
      <c r="HV315" s="80"/>
      <c r="HW315" s="80"/>
      <c r="HX315" s="80"/>
      <c r="HY315" s="80"/>
      <c r="HZ315" s="80"/>
      <c r="IA315" s="80"/>
      <c r="IB315" s="80"/>
      <c r="IC315" s="80"/>
      <c r="ID315" s="80"/>
      <c r="IE315" s="80"/>
      <c r="IF315" s="80"/>
      <c r="IG315" s="80"/>
      <c r="IH315" s="80"/>
      <c r="II315" s="80"/>
      <c r="IJ315" s="80"/>
      <c r="IK315" s="80"/>
      <c r="IL315" s="80"/>
      <c r="IM315" s="80"/>
      <c r="IN315" s="80"/>
      <c r="IO315" s="80"/>
      <c r="IP315" s="80"/>
      <c r="IQ315" s="80"/>
      <c r="IR315" s="80"/>
      <c r="IS315" s="80"/>
      <c r="IT315" s="80"/>
      <c r="IU315" s="80"/>
      <c r="IV315" s="80"/>
      <c r="IW315" s="80"/>
      <c r="IX315" s="80"/>
      <c r="IY315" s="80"/>
      <c r="IZ315" s="80"/>
      <c r="JA315" s="80"/>
      <c r="JB315" s="80"/>
      <c r="JC315" s="80"/>
      <c r="JD315" s="80"/>
      <c r="JE315" s="80"/>
      <c r="JF315" s="80"/>
      <c r="JG315" s="80"/>
      <c r="JH315" s="80"/>
      <c r="JI315" s="80"/>
      <c r="JJ315" s="80"/>
      <c r="JK315" s="80"/>
      <c r="JL315" s="80"/>
      <c r="JM315" s="80"/>
      <c r="JN315" s="80"/>
      <c r="JO315" s="80"/>
      <c r="JP315" s="80"/>
      <c r="JQ315" s="80"/>
      <c r="JR315" s="80"/>
      <c r="JS315" s="80"/>
      <c r="JT315" s="80"/>
      <c r="JU315" s="80"/>
      <c r="JV315" s="80"/>
      <c r="JW315" s="80"/>
      <c r="JX315" s="80"/>
      <c r="JY315" s="80"/>
      <c r="JZ315" s="80"/>
      <c r="KA315" s="80"/>
      <c r="KB315" s="80"/>
      <c r="KC315" s="80"/>
      <c r="KD315" s="80"/>
      <c r="KE315" s="80"/>
      <c r="KF315" s="80"/>
      <c r="KG315" s="80"/>
      <c r="KH315" s="80"/>
      <c r="KI315" s="80"/>
      <c r="KJ315" s="80"/>
      <c r="KK315" s="80"/>
      <c r="KL315" s="80"/>
      <c r="KM315" s="80"/>
      <c r="KN315" s="80"/>
      <c r="KO315" s="80"/>
      <c r="KP315" s="80"/>
      <c r="KQ315" s="80"/>
      <c r="KR315" s="80"/>
      <c r="KS315" s="80"/>
      <c r="KT315" s="80"/>
      <c r="KU315" s="80"/>
      <c r="KV315" s="80"/>
      <c r="KW315" s="80"/>
      <c r="KX315" s="80"/>
      <c r="KY315" s="80"/>
      <c r="KZ315" s="80"/>
      <c r="LA315" s="80"/>
      <c r="LB315" s="80"/>
      <c r="LC315" s="80"/>
      <c r="LD315" s="80"/>
      <c r="LE315" s="80"/>
      <c r="LF315" s="80"/>
      <c r="LG315" s="80"/>
      <c r="LH315" s="80"/>
      <c r="LI315" s="80"/>
      <c r="LJ315" s="80"/>
      <c r="LK315" s="80"/>
      <c r="LL315" s="80"/>
      <c r="LM315" s="80"/>
      <c r="LN315" s="80"/>
      <c r="LO315" s="80"/>
      <c r="LP315" s="80"/>
      <c r="LQ315" s="80"/>
      <c r="LR315" s="80"/>
      <c r="LS315" s="80"/>
      <c r="LT315" s="80"/>
      <c r="LU315" s="80"/>
      <c r="LV315" s="80"/>
      <c r="LW315" s="80"/>
      <c r="LX315" s="80"/>
      <c r="LY315" s="80"/>
      <c r="LZ315" s="80"/>
      <c r="MA315" s="80"/>
      <c r="MB315" s="80"/>
      <c r="MC315" s="80"/>
      <c r="MD315" s="80"/>
      <c r="ME315" s="80"/>
      <c r="MF315" s="80"/>
      <c r="MG315" s="80"/>
      <c r="MH315" s="80"/>
      <c r="MI315" s="80"/>
      <c r="MJ315" s="80"/>
      <c r="MK315" s="80"/>
      <c r="ML315" s="80"/>
      <c r="MM315" s="80"/>
      <c r="MN315" s="80"/>
      <c r="MO315" s="80"/>
      <c r="MP315" s="80"/>
      <c r="MQ315" s="80"/>
      <c r="MR315" s="80"/>
      <c r="MS315" s="80"/>
      <c r="MT315" s="80"/>
      <c r="MU315" s="80"/>
      <c r="MV315" s="80"/>
      <c r="MW315" s="80"/>
      <c r="MX315" s="80"/>
      <c r="MY315" s="80"/>
      <c r="MZ315" s="80"/>
      <c r="NA315" s="80"/>
      <c r="NB315" s="80"/>
      <c r="NC315" s="80"/>
      <c r="ND315" s="80"/>
      <c r="NE315" s="80"/>
      <c r="NF315" s="80"/>
      <c r="NG315" s="80"/>
      <c r="NH315" s="80"/>
      <c r="NI315" s="80"/>
      <c r="NJ315" s="80"/>
      <c r="NK315" s="80"/>
      <c r="NL315" s="80"/>
      <c r="NM315" s="80"/>
      <c r="NN315" s="80"/>
      <c r="NO315" s="80"/>
      <c r="NP315" s="80"/>
      <c r="NQ315" s="80"/>
      <c r="NR315" s="80"/>
      <c r="NS315" s="80"/>
      <c r="NT315" s="80"/>
      <c r="NU315" s="80"/>
      <c r="NV315" s="80"/>
      <c r="NW315" s="80"/>
      <c r="NX315" s="80"/>
      <c r="NY315" s="80"/>
      <c r="NZ315" s="80"/>
      <c r="OA315" s="80"/>
      <c r="OB315" s="80"/>
      <c r="OC315" s="80"/>
      <c r="OD315" s="80"/>
      <c r="OE315" s="80"/>
      <c r="OF315" s="80"/>
      <c r="OG315" s="80"/>
      <c r="OH315" s="80"/>
      <c r="OI315" s="80"/>
      <c r="OJ315" s="80"/>
      <c r="OK315" s="80"/>
      <c r="OL315" s="80"/>
      <c r="OM315" s="80"/>
      <c r="ON315" s="80"/>
      <c r="OO315" s="80"/>
      <c r="OP315" s="80"/>
      <c r="OQ315" s="80"/>
      <c r="OR315" s="80"/>
      <c r="OS315" s="80"/>
      <c r="OT315" s="80"/>
      <c r="OU315" s="80"/>
      <c r="OV315" s="80"/>
      <c r="OW315" s="80"/>
      <c r="OX315" s="80"/>
      <c r="OY315" s="80"/>
      <c r="OZ315" s="80"/>
      <c r="PA315" s="80"/>
      <c r="PB315" s="80"/>
      <c r="PC315" s="80"/>
      <c r="PD315" s="80"/>
      <c r="PE315" s="80"/>
      <c r="PF315" s="80"/>
      <c r="PG315" s="80"/>
      <c r="PH315" s="80"/>
      <c r="PI315" s="80"/>
      <c r="PJ315" s="80"/>
      <c r="PK315" s="80"/>
      <c r="PL315" s="80"/>
      <c r="PM315" s="80"/>
      <c r="PN315" s="80"/>
      <c r="PO315" s="80"/>
      <c r="PP315" s="80"/>
      <c r="PQ315" s="80"/>
      <c r="PR315" s="80"/>
      <c r="PS315" s="80"/>
      <c r="PT315" s="80"/>
      <c r="PU315" s="80"/>
      <c r="PV315" s="80"/>
      <c r="PW315" s="80"/>
      <c r="PX315" s="80"/>
      <c r="PY315" s="80"/>
      <c r="PZ315" s="80"/>
      <c r="QA315" s="80"/>
      <c r="QB315" s="80"/>
      <c r="QC315" s="80"/>
      <c r="QD315" s="80"/>
      <c r="QE315" s="80"/>
      <c r="QF315" s="80"/>
      <c r="QG315" s="80"/>
      <c r="QH315" s="80"/>
      <c r="QI315" s="80"/>
      <c r="QJ315" s="80"/>
      <c r="QK315" s="80"/>
      <c r="QL315" s="80"/>
      <c r="QM315" s="80"/>
      <c r="QN315" s="80"/>
      <c r="QO315" s="80"/>
      <c r="QP315" s="80"/>
      <c r="QQ315" s="80"/>
      <c r="QR315" s="80"/>
      <c r="QS315" s="80"/>
      <c r="QT315" s="80"/>
      <c r="QU315" s="80"/>
      <c r="QV315" s="80"/>
      <c r="QW315" s="80"/>
      <c r="QX315" s="80"/>
      <c r="QY315" s="80"/>
      <c r="QZ315" s="80"/>
      <c r="RA315" s="80"/>
      <c r="RB315" s="80"/>
      <c r="RC315" s="80"/>
      <c r="RD315" s="80"/>
      <c r="RE315" s="80"/>
      <c r="RF315" s="80"/>
      <c r="RG315" s="80"/>
      <c r="RH315" s="80"/>
      <c r="RI315" s="80"/>
      <c r="RJ315" s="80"/>
      <c r="RK315" s="80"/>
      <c r="RL315" s="80"/>
      <c r="RM315" s="80"/>
      <c r="RN315" s="80"/>
      <c r="RO315" s="80"/>
      <c r="RP315" s="80"/>
      <c r="RQ315" s="80"/>
      <c r="RR315" s="80"/>
      <c r="RS315" s="80"/>
      <c r="RT315" s="80"/>
      <c r="RU315" s="80"/>
      <c r="RV315" s="80"/>
      <c r="RW315" s="80"/>
      <c r="RX315" s="80"/>
      <c r="RY315" s="80"/>
      <c r="RZ315" s="80"/>
      <c r="SA315" s="80"/>
      <c r="SB315" s="80"/>
      <c r="SC315" s="80"/>
      <c r="SD315" s="80"/>
      <c r="SE315" s="80"/>
      <c r="SF315" s="80"/>
      <c r="SG315" s="80"/>
      <c r="SH315" s="80"/>
      <c r="SI315" s="80"/>
      <c r="SJ315" s="80"/>
      <c r="SK315" s="80"/>
      <c r="SL315" s="80"/>
      <c r="SM315" s="80"/>
      <c r="SN315" s="80"/>
      <c r="SO315" s="80"/>
      <c r="SP315" s="80"/>
      <c r="SQ315" s="80"/>
      <c r="SR315" s="80"/>
      <c r="SS315" s="80"/>
      <c r="ST315" s="80"/>
      <c r="SU315" s="80"/>
      <c r="SV315" s="80"/>
      <c r="SW315" s="80"/>
      <c r="SX315" s="80"/>
      <c r="SY315" s="80"/>
      <c r="SZ315" s="80"/>
      <c r="TA315" s="80"/>
      <c r="TB315" s="80"/>
      <c r="TC315" s="80"/>
      <c r="TD315" s="80"/>
      <c r="TE315" s="80"/>
      <c r="TF315" s="80"/>
      <c r="TG315" s="80"/>
      <c r="TH315" s="80"/>
      <c r="TI315" s="80"/>
      <c r="TJ315" s="80"/>
      <c r="TK315" s="80"/>
      <c r="TL315" s="80"/>
      <c r="TM315" s="80"/>
      <c r="TN315" s="80"/>
      <c r="TO315" s="80"/>
      <c r="TP315" s="80"/>
      <c r="TQ315" s="80"/>
      <c r="TR315" s="80"/>
      <c r="TS315" s="80"/>
      <c r="TT315" s="80"/>
      <c r="TU315" s="80"/>
      <c r="TV315" s="80"/>
      <c r="TW315" s="80"/>
      <c r="TX315" s="80"/>
      <c r="TY315" s="80"/>
      <c r="TZ315" s="80"/>
      <c r="UA315" s="80"/>
      <c r="UB315" s="80"/>
      <c r="UC315" s="80"/>
      <c r="UD315" s="80"/>
      <c r="UE315" s="80"/>
      <c r="UF315" s="80"/>
      <c r="UG315" s="80"/>
      <c r="UH315" s="80"/>
      <c r="UI315" s="80"/>
      <c r="UJ315" s="80"/>
      <c r="UK315" s="80"/>
      <c r="UL315" s="80"/>
      <c r="UM315" s="80"/>
      <c r="UN315" s="80"/>
      <c r="UO315" s="80"/>
      <c r="UP315" s="80"/>
      <c r="UQ315" s="80"/>
      <c r="UR315" s="80"/>
      <c r="US315" s="80"/>
      <c r="UT315" s="80"/>
      <c r="UU315" s="80"/>
      <c r="UV315" s="80"/>
      <c r="UW315" s="80"/>
      <c r="UX315" s="80"/>
      <c r="UY315" s="80"/>
      <c r="UZ315" s="80"/>
      <c r="VA315" s="80"/>
      <c r="VB315" s="80"/>
      <c r="VC315" s="80"/>
      <c r="VD315" s="80"/>
      <c r="VE315" s="80"/>
      <c r="VF315" s="80"/>
      <c r="VG315" s="80"/>
      <c r="VH315" s="80"/>
      <c r="VI315" s="80"/>
      <c r="VJ315" s="80"/>
      <c r="VK315" s="80"/>
      <c r="VL315" s="80"/>
      <c r="VM315" s="80"/>
      <c r="VN315" s="80"/>
      <c r="VO315" s="80"/>
      <c r="VP315" s="80"/>
      <c r="VQ315" s="80"/>
      <c r="VR315" s="80"/>
      <c r="VS315" s="80"/>
      <c r="VT315" s="80"/>
      <c r="VU315" s="80"/>
      <c r="VV315" s="80"/>
      <c r="VW315" s="80"/>
      <c r="VX315" s="80"/>
      <c r="VY315" s="80"/>
      <c r="VZ315" s="80"/>
      <c r="WA315" s="80"/>
      <c r="WB315" s="80"/>
      <c r="WC315" s="80"/>
      <c r="WD315" s="80"/>
      <c r="WE315" s="80"/>
      <c r="WF315" s="80"/>
      <c r="WG315" s="80"/>
      <c r="WH315" s="80"/>
      <c r="WI315" s="80"/>
      <c r="WJ315" s="80"/>
      <c r="WK315" s="80"/>
      <c r="WL315" s="80"/>
      <c r="WM315" s="80"/>
      <c r="WN315" s="80"/>
      <c r="WO315" s="80"/>
      <c r="WP315" s="80"/>
      <c r="WQ315" s="80"/>
      <c r="WR315" s="80"/>
      <c r="WS315" s="80"/>
      <c r="WT315" s="80"/>
      <c r="WU315" s="80"/>
      <c r="WV315" s="80"/>
      <c r="WW315" s="80"/>
      <c r="WX315" s="80"/>
      <c r="WY315" s="80"/>
      <c r="WZ315" s="80"/>
      <c r="XA315" s="80"/>
      <c r="XB315" s="80"/>
      <c r="XC315" s="80"/>
      <c r="XD315" s="80"/>
      <c r="XE315" s="80"/>
      <c r="XF315" s="80"/>
      <c r="XG315" s="80"/>
      <c r="XH315" s="80"/>
      <c r="XI315" s="80"/>
      <c r="XJ315" s="80"/>
      <c r="XK315" s="80"/>
      <c r="XL315" s="80"/>
      <c r="XM315" s="80"/>
      <c r="XN315" s="80"/>
      <c r="XO315" s="80"/>
      <c r="XP315" s="80"/>
      <c r="XQ315" s="80"/>
      <c r="XR315" s="80"/>
      <c r="XS315" s="80"/>
      <c r="XT315" s="80"/>
      <c r="XU315" s="80"/>
      <c r="XV315" s="80"/>
      <c r="XW315" s="80"/>
      <c r="XX315" s="80"/>
      <c r="XY315" s="80"/>
      <c r="XZ315" s="80"/>
      <c r="YA315" s="80"/>
      <c r="YB315" s="80"/>
      <c r="YC315" s="80"/>
      <c r="YD315" s="80"/>
      <c r="YE315" s="80"/>
      <c r="YF315" s="80"/>
      <c r="YG315" s="80"/>
      <c r="YH315" s="80"/>
      <c r="YI315" s="80"/>
      <c r="YJ315" s="80"/>
      <c r="YK315" s="80"/>
      <c r="YL315" s="80"/>
      <c r="YM315" s="80"/>
      <c r="YN315" s="80"/>
      <c r="YO315" s="80"/>
      <c r="YP315" s="80"/>
      <c r="YQ315" s="80"/>
      <c r="YR315" s="80"/>
      <c r="YS315" s="80"/>
      <c r="YT315" s="80"/>
      <c r="YU315" s="80"/>
      <c r="YV315" s="80"/>
      <c r="YW315" s="80"/>
      <c r="YX315" s="80"/>
      <c r="YY315" s="80"/>
      <c r="YZ315" s="80"/>
      <c r="ZA315" s="80"/>
      <c r="ZB315" s="80"/>
      <c r="ZC315" s="80"/>
      <c r="ZD315" s="80"/>
      <c r="ZE315" s="80"/>
      <c r="ZF315" s="80"/>
      <c r="ZG315" s="80"/>
      <c r="ZH315" s="80"/>
      <c r="ZI315" s="80"/>
      <c r="ZJ315" s="80"/>
      <c r="ZK315" s="80"/>
      <c r="ZL315" s="80"/>
      <c r="ZM315" s="80"/>
      <c r="ZN315" s="80"/>
      <c r="ZO315" s="80"/>
      <c r="ZP315" s="80"/>
      <c r="ZQ315" s="80"/>
      <c r="ZR315" s="80"/>
      <c r="ZS315" s="80"/>
      <c r="ZT315" s="80"/>
      <c r="ZU315" s="80"/>
      <c r="ZV315" s="80"/>
      <c r="ZW315" s="80"/>
      <c r="ZX315" s="80"/>
      <c r="ZY315" s="80"/>
      <c r="ZZ315" s="80"/>
      <c r="AAA315" s="80"/>
      <c r="AAB315" s="80"/>
      <c r="AAC315" s="80"/>
      <c r="AAD315" s="80"/>
      <c r="AAE315" s="80"/>
      <c r="AAF315" s="80"/>
      <c r="AAG315" s="80"/>
      <c r="AAH315" s="80"/>
      <c r="AAI315" s="80"/>
      <c r="AAJ315" s="80"/>
      <c r="AAK315" s="80"/>
      <c r="AAL315" s="80"/>
      <c r="AAM315" s="80"/>
      <c r="AAN315" s="80"/>
      <c r="AAO315" s="80"/>
      <c r="AAP315" s="80"/>
      <c r="AAQ315" s="80"/>
      <c r="AAR315" s="80"/>
      <c r="AAS315" s="80"/>
      <c r="AAT315" s="80"/>
      <c r="AAU315" s="80"/>
      <c r="AAV315" s="80"/>
      <c r="AAW315" s="80"/>
      <c r="AAX315" s="80"/>
      <c r="AAY315" s="80"/>
      <c r="AAZ315" s="80"/>
      <c r="ABA315" s="80"/>
      <c r="ABB315" s="80"/>
      <c r="ABC315" s="80"/>
      <c r="ABD315" s="80"/>
      <c r="ABE315" s="80"/>
      <c r="ABF315" s="80"/>
      <c r="ABG315" s="80"/>
      <c r="ABH315" s="80"/>
      <c r="ABI315" s="80"/>
      <c r="ABJ315" s="80"/>
      <c r="ABK315" s="80"/>
      <c r="ABL315" s="80"/>
      <c r="ABM315" s="80"/>
      <c r="ABN315" s="80"/>
      <c r="ABO315" s="80"/>
      <c r="ABP315" s="80"/>
      <c r="ABQ315" s="80"/>
      <c r="ABR315" s="80"/>
      <c r="ABS315" s="80"/>
      <c r="ABT315" s="80"/>
      <c r="ABU315" s="80"/>
      <c r="ABV315" s="80"/>
      <c r="ABW315" s="80"/>
      <c r="ABX315" s="80"/>
      <c r="ABY315" s="80"/>
      <c r="ABZ315" s="80"/>
      <c r="ACA315" s="80"/>
      <c r="ACB315" s="80"/>
      <c r="ACC315" s="80"/>
      <c r="ACD315" s="80"/>
      <c r="ACE315" s="80"/>
      <c r="ACF315" s="80"/>
      <c r="ACG315" s="80"/>
      <c r="ACH315" s="80"/>
      <c r="ACI315" s="80"/>
      <c r="ACJ315" s="80"/>
      <c r="ACK315" s="80"/>
      <c r="ACL315" s="80"/>
      <c r="ACM315" s="80"/>
      <c r="ACN315" s="80"/>
      <c r="ACO315" s="80"/>
      <c r="ACP315" s="80"/>
      <c r="ACQ315" s="80"/>
      <c r="ACR315" s="80"/>
      <c r="ACS315" s="80"/>
      <c r="ACT315" s="80"/>
      <c r="ACU315" s="80"/>
      <c r="ACV315" s="80"/>
      <c r="ACW315" s="80"/>
      <c r="ACX315" s="80"/>
      <c r="ACY315" s="80"/>
      <c r="ACZ315" s="80"/>
      <c r="ADA315" s="80"/>
      <c r="ADB315" s="80"/>
      <c r="ADC315" s="80"/>
      <c r="ADD315" s="80"/>
      <c r="ADE315" s="80"/>
      <c r="ADF315" s="80"/>
      <c r="ADG315" s="80"/>
      <c r="ADH315" s="80"/>
      <c r="ADI315" s="80"/>
      <c r="ADJ315" s="80"/>
      <c r="ADK315" s="80"/>
      <c r="ADL315" s="80"/>
      <c r="ADM315" s="80"/>
      <c r="ADN315" s="80"/>
      <c r="ADO315" s="80"/>
      <c r="ADP315" s="80"/>
      <c r="ADQ315" s="80"/>
      <c r="ADR315" s="80"/>
      <c r="ADS315" s="80"/>
      <c r="ADT315" s="80"/>
      <c r="ADU315" s="80"/>
      <c r="ADV315" s="80"/>
      <c r="ADW315" s="80"/>
      <c r="ADX315" s="80"/>
      <c r="ADY315" s="80"/>
      <c r="ADZ315" s="80"/>
      <c r="AEA315" s="80"/>
      <c r="AEB315" s="80"/>
      <c r="AEC315" s="80"/>
      <c r="AED315" s="80"/>
      <c r="AEE315" s="80"/>
      <c r="AEF315" s="80"/>
      <c r="AEG315" s="80"/>
      <c r="AEH315" s="80"/>
      <c r="AEI315" s="80"/>
      <c r="AEJ315" s="80"/>
      <c r="AEK315" s="80"/>
      <c r="AEL315" s="80"/>
      <c r="AEM315" s="80"/>
      <c r="AEN315" s="80"/>
      <c r="AEO315" s="80"/>
      <c r="AEP315" s="80"/>
      <c r="AEQ315" s="80"/>
      <c r="AER315" s="80"/>
      <c r="AES315" s="80"/>
      <c r="AET315" s="80"/>
      <c r="AEU315" s="80"/>
      <c r="AEV315" s="80"/>
      <c r="AEW315" s="80"/>
      <c r="AEX315" s="80"/>
      <c r="AEY315" s="80"/>
      <c r="AEZ315" s="80"/>
      <c r="AFA315" s="80"/>
      <c r="AFB315" s="80"/>
      <c r="AFC315" s="80"/>
      <c r="AFD315" s="80"/>
      <c r="AFE315" s="80"/>
      <c r="AFF315" s="80"/>
      <c r="AFG315" s="80"/>
      <c r="AFH315" s="80"/>
      <c r="AFI315" s="80"/>
      <c r="AFJ315" s="80"/>
      <c r="AFK315" s="80"/>
      <c r="AFL315" s="80"/>
      <c r="AFM315" s="80"/>
      <c r="AFN315" s="80"/>
      <c r="AFO315" s="80"/>
      <c r="AFP315" s="80"/>
      <c r="AFQ315" s="80"/>
      <c r="AFR315" s="80"/>
      <c r="AFS315" s="80"/>
      <c r="AFT315" s="80"/>
      <c r="AFU315" s="80"/>
      <c r="AFV315" s="80"/>
      <c r="AFW315" s="80"/>
      <c r="AFX315" s="80"/>
      <c r="AFY315" s="80"/>
      <c r="AFZ315" s="80"/>
      <c r="AGA315" s="80"/>
      <c r="AGB315" s="80"/>
      <c r="AGC315" s="80"/>
      <c r="AGD315" s="80"/>
      <c r="AGE315" s="80"/>
      <c r="AGF315" s="80"/>
      <c r="AGG315" s="80"/>
      <c r="AGH315" s="80"/>
      <c r="AGI315" s="80"/>
      <c r="AGJ315" s="80"/>
      <c r="AGK315" s="80"/>
      <c r="AGL315" s="80"/>
      <c r="AGM315" s="80"/>
      <c r="AGN315" s="80"/>
      <c r="AGO315" s="80"/>
      <c r="AGP315" s="80"/>
      <c r="AGQ315" s="80"/>
      <c r="AGR315" s="80"/>
      <c r="AGS315" s="80"/>
      <c r="AGT315" s="80"/>
      <c r="AGU315" s="80"/>
      <c r="AGV315" s="80"/>
      <c r="AGW315" s="80"/>
      <c r="AGX315" s="80"/>
      <c r="AGY315" s="80"/>
      <c r="AGZ315" s="80"/>
      <c r="AHA315" s="80"/>
      <c r="AHB315" s="80"/>
      <c r="AHC315" s="80"/>
      <c r="AHD315" s="80"/>
      <c r="AHE315" s="80"/>
      <c r="AHF315" s="80"/>
      <c r="AHG315" s="80"/>
      <c r="AHH315" s="80"/>
      <c r="AHI315" s="80"/>
      <c r="AHJ315" s="80"/>
      <c r="AHK315" s="80"/>
      <c r="AHL315" s="80"/>
      <c r="AHM315" s="80"/>
      <c r="AHN315" s="80"/>
      <c r="AHO315" s="80"/>
      <c r="AHP315" s="80"/>
      <c r="AHQ315" s="80"/>
      <c r="AHR315" s="80"/>
      <c r="AHS315" s="80"/>
      <c r="AHT315" s="80"/>
      <c r="AHU315" s="80"/>
      <c r="AHV315" s="80"/>
      <c r="AHW315" s="80"/>
      <c r="AHX315" s="80"/>
      <c r="AHY315" s="80"/>
      <c r="AHZ315" s="80"/>
      <c r="AIA315" s="80"/>
      <c r="AIB315" s="80"/>
      <c r="AIC315" s="80"/>
      <c r="AID315" s="80"/>
      <c r="AIE315" s="80"/>
      <c r="AIF315" s="80"/>
      <c r="AIG315" s="80"/>
      <c r="AIH315" s="80"/>
      <c r="AII315" s="80"/>
      <c r="AIJ315" s="80"/>
      <c r="AIK315" s="80"/>
      <c r="AIL315" s="80"/>
      <c r="AIM315" s="80"/>
      <c r="AIN315" s="80"/>
      <c r="AIO315" s="80"/>
      <c r="AIP315" s="80"/>
      <c r="AIQ315" s="80"/>
      <c r="AIR315" s="80"/>
      <c r="AIS315" s="80"/>
      <c r="AIT315" s="80"/>
      <c r="AIU315" s="80"/>
      <c r="AIV315" s="80"/>
      <c r="AIW315" s="80"/>
      <c r="AIX315" s="80"/>
      <c r="AIY315" s="80"/>
      <c r="AIZ315" s="80"/>
      <c r="AJA315" s="80"/>
      <c r="AJB315" s="80"/>
      <c r="AJC315" s="80"/>
      <c r="AJD315" s="80"/>
      <c r="AJE315" s="80"/>
      <c r="AJF315" s="80"/>
      <c r="AJG315" s="80"/>
      <c r="AJH315" s="80"/>
      <c r="AJI315" s="80"/>
      <c r="AJJ315" s="80"/>
      <c r="AJK315" s="80"/>
      <c r="AJL315" s="80"/>
      <c r="AJM315" s="80"/>
      <c r="AJN315" s="80"/>
      <c r="AJO315" s="80"/>
      <c r="AJP315" s="80"/>
      <c r="AJQ315" s="80"/>
      <c r="AJR315" s="80"/>
      <c r="AJS315" s="80"/>
      <c r="AJT315" s="80"/>
      <c r="AJU315" s="80"/>
      <c r="AJV315" s="80"/>
      <c r="AJW315" s="80"/>
      <c r="AJX315" s="80"/>
      <c r="AJY315" s="80"/>
      <c r="AJZ315" s="80"/>
      <c r="AKA315" s="80"/>
      <c r="AKB315" s="80"/>
      <c r="AKC315" s="80"/>
      <c r="AKD315" s="80"/>
      <c r="AKE315" s="80"/>
      <c r="AKF315" s="80"/>
      <c r="AKG315" s="80"/>
      <c r="AKH315" s="80"/>
      <c r="AKI315" s="80"/>
      <c r="AKJ315" s="80"/>
      <c r="AKK315" s="80"/>
      <c r="AKL315" s="80"/>
      <c r="AKM315" s="80"/>
      <c r="AKN315" s="80"/>
      <c r="AKO315" s="80"/>
      <c r="AKP315" s="80"/>
      <c r="AKQ315" s="80"/>
      <c r="AKR315" s="80"/>
      <c r="AKS315" s="80"/>
      <c r="AKT315" s="80"/>
      <c r="AKU315" s="80"/>
      <c r="AKV315" s="80"/>
      <c r="AKW315" s="80"/>
      <c r="AKX315" s="80"/>
      <c r="AKY315" s="80"/>
      <c r="AKZ315" s="80"/>
      <c r="ALA315" s="80"/>
      <c r="ALB315" s="80"/>
      <c r="ALC315" s="80"/>
      <c r="ALD315" s="80"/>
      <c r="ALE315" s="80"/>
      <c r="ALF315" s="80"/>
      <c r="ALG315" s="80"/>
      <c r="ALH315" s="80"/>
      <c r="ALI315" s="80"/>
      <c r="ALJ315" s="80"/>
      <c r="ALK315" s="80"/>
      <c r="ALL315" s="80"/>
      <c r="ALM315" s="80"/>
      <c r="ALN315" s="80"/>
      <c r="ALO315" s="80"/>
      <c r="ALP315" s="80"/>
      <c r="ALQ315" s="80"/>
      <c r="ALR315" s="80"/>
      <c r="ALS315" s="80"/>
      <c r="ALT315" s="80"/>
      <c r="ALU315" s="80"/>
      <c r="ALV315" s="80"/>
      <c r="ALW315" s="80"/>
      <c r="ALX315" s="80"/>
      <c r="ALY315" s="80"/>
      <c r="ALZ315" s="80"/>
      <c r="AMA315" s="80"/>
      <c r="AMB315" s="80"/>
      <c r="AMC315" s="80"/>
      <c r="AMD315" s="80"/>
      <c r="AME315" s="80"/>
      <c r="AMF315" s="80"/>
      <c r="AMG315" s="80"/>
      <c r="AMH315" s="80"/>
      <c r="AMI315" s="80"/>
      <c r="AMJ315" s="80"/>
      <c r="AMK315" s="80"/>
      <c r="AML315" s="80"/>
      <c r="AMM315" s="80"/>
      <c r="AMN315" s="80"/>
      <c r="AMO315" s="80"/>
      <c r="AMP315" s="80"/>
      <c r="AMQ315" s="80"/>
      <c r="AMR315" s="80"/>
      <c r="AMS315" s="80"/>
      <c r="AMT315" s="80"/>
      <c r="AMU315" s="80"/>
      <c r="AMV315" s="80"/>
      <c r="AMW315" s="80"/>
      <c r="AMX315" s="80"/>
      <c r="AMY315" s="80"/>
      <c r="AMZ315" s="80"/>
      <c r="ANA315" s="80"/>
      <c r="ANB315" s="80"/>
      <c r="ANC315" s="80"/>
      <c r="AND315" s="80"/>
      <c r="ANE315" s="80"/>
      <c r="ANF315" s="80"/>
      <c r="ANG315" s="80"/>
      <c r="ANH315" s="80"/>
      <c r="ANI315" s="80"/>
      <c r="ANJ315" s="80"/>
      <c r="ANK315" s="80"/>
      <c r="ANL315" s="80"/>
      <c r="ANM315" s="80"/>
      <c r="ANN315" s="80"/>
      <c r="ANO315" s="80"/>
      <c r="ANP315" s="80"/>
      <c r="ANQ315" s="80"/>
      <c r="ANR315" s="80"/>
      <c r="ANS315" s="80"/>
      <c r="ANT315" s="80"/>
      <c r="ANU315" s="80"/>
      <c r="ANV315" s="80"/>
      <c r="ANW315" s="80"/>
      <c r="ANX315" s="80"/>
      <c r="ANY315" s="80"/>
      <c r="ANZ315" s="80"/>
      <c r="AOA315" s="80"/>
      <c r="AOB315" s="80"/>
      <c r="AOC315" s="80"/>
      <c r="AOD315" s="80"/>
      <c r="AOE315" s="80"/>
      <c r="AOF315" s="80"/>
      <c r="AOG315" s="80"/>
      <c r="AOH315" s="80"/>
      <c r="AOI315" s="80"/>
      <c r="AOJ315" s="80"/>
      <c r="AOK315" s="80"/>
      <c r="AOL315" s="80"/>
      <c r="AOM315" s="80"/>
      <c r="AON315" s="80"/>
      <c r="AOO315" s="80"/>
      <c r="AOP315" s="80"/>
      <c r="AOQ315" s="80"/>
      <c r="AOR315" s="80"/>
      <c r="AOS315" s="80"/>
      <c r="AOT315" s="80"/>
      <c r="AOU315" s="80"/>
      <c r="AOV315" s="80"/>
      <c r="AOW315" s="80"/>
      <c r="AOX315" s="80"/>
      <c r="AOY315" s="80"/>
      <c r="AOZ315" s="80"/>
      <c r="APA315" s="80"/>
      <c r="APB315" s="80"/>
      <c r="APC315" s="80"/>
      <c r="APD315" s="80"/>
      <c r="APE315" s="80"/>
      <c r="APF315" s="80"/>
      <c r="APG315" s="80"/>
      <c r="APH315" s="80"/>
      <c r="API315" s="80"/>
      <c r="APJ315" s="80"/>
      <c r="APK315" s="80"/>
      <c r="APL315" s="80"/>
      <c r="APM315" s="80"/>
      <c r="APN315" s="80"/>
      <c r="APO315" s="80"/>
      <c r="APP315" s="80"/>
      <c r="APQ315" s="80"/>
      <c r="APR315" s="80"/>
      <c r="APS315" s="80"/>
      <c r="APT315" s="80"/>
      <c r="APU315" s="80"/>
      <c r="APV315" s="80"/>
      <c r="APW315" s="80"/>
      <c r="APX315" s="80"/>
      <c r="APY315" s="80"/>
      <c r="APZ315" s="80"/>
      <c r="AQA315" s="80"/>
      <c r="AQB315" s="80"/>
      <c r="AQC315" s="80"/>
      <c r="AQD315" s="80"/>
      <c r="AQE315" s="80"/>
      <c r="AQF315" s="80"/>
      <c r="AQG315" s="80"/>
      <c r="AQH315" s="80"/>
      <c r="AQI315" s="80"/>
      <c r="AQJ315" s="80"/>
      <c r="AQK315" s="80"/>
      <c r="AQL315" s="80"/>
      <c r="AQM315" s="80"/>
      <c r="AQN315" s="80"/>
      <c r="AQO315" s="80"/>
      <c r="AQP315" s="80"/>
      <c r="AQQ315" s="80"/>
      <c r="AQR315" s="80"/>
      <c r="AQS315" s="80"/>
      <c r="AQT315" s="80"/>
      <c r="AQU315" s="80"/>
      <c r="AQV315" s="80"/>
      <c r="AQW315" s="80"/>
      <c r="AQX315" s="80"/>
      <c r="AQY315" s="80"/>
      <c r="AQZ315" s="80"/>
      <c r="ARA315" s="80"/>
      <c r="ARB315" s="80"/>
      <c r="ARC315" s="80"/>
      <c r="ARD315" s="80"/>
      <c r="ARE315" s="80"/>
      <c r="ARF315" s="80"/>
      <c r="ARG315" s="80"/>
      <c r="ARH315" s="80"/>
      <c r="ARI315" s="80"/>
      <c r="ARJ315" s="80"/>
      <c r="ARK315" s="80"/>
      <c r="ARL315" s="80"/>
      <c r="ARM315" s="80"/>
      <c r="ARN315" s="80"/>
      <c r="ARO315" s="80"/>
      <c r="ARP315" s="80"/>
      <c r="ARQ315" s="80"/>
      <c r="ARR315" s="80"/>
      <c r="ARS315" s="80"/>
      <c r="ART315" s="80"/>
      <c r="ARU315" s="80"/>
      <c r="ARV315" s="80"/>
      <c r="ARW315" s="80"/>
      <c r="ARX315" s="80"/>
      <c r="ARY315" s="80"/>
      <c r="ARZ315" s="80"/>
      <c r="ASA315" s="80"/>
      <c r="ASB315" s="80"/>
      <c r="ASC315" s="80"/>
      <c r="ASD315" s="80"/>
      <c r="ASE315" s="80"/>
      <c r="ASF315" s="80"/>
      <c r="ASG315" s="80"/>
      <c r="ASH315" s="80"/>
      <c r="ASI315" s="80"/>
      <c r="ASJ315" s="80"/>
      <c r="ASK315" s="80"/>
      <c r="ASL315" s="80"/>
      <c r="ASM315" s="80"/>
      <c r="ASN315" s="80"/>
      <c r="ASO315" s="80"/>
      <c r="ASP315" s="80"/>
      <c r="ASQ315" s="80"/>
      <c r="ASR315" s="80"/>
      <c r="ASS315" s="80"/>
      <c r="AST315" s="80"/>
      <c r="ASU315" s="80"/>
      <c r="ASV315" s="80"/>
      <c r="ASW315" s="80"/>
      <c r="ASX315" s="80"/>
      <c r="ASY315" s="80"/>
      <c r="ASZ315" s="80"/>
      <c r="ATA315" s="80"/>
      <c r="ATB315" s="80"/>
      <c r="ATC315" s="80"/>
      <c r="ATD315" s="80"/>
      <c r="ATE315" s="80"/>
      <c r="ATF315" s="80"/>
      <c r="ATG315" s="80"/>
      <c r="ATH315" s="80"/>
      <c r="ATI315" s="80"/>
      <c r="ATJ315" s="80"/>
      <c r="ATK315" s="80"/>
      <c r="ATL315" s="80"/>
      <c r="ATM315" s="80"/>
      <c r="ATN315" s="80"/>
      <c r="ATO315" s="80"/>
      <c r="ATP315" s="80"/>
      <c r="ATQ315" s="80"/>
      <c r="ATR315" s="80"/>
      <c r="ATS315" s="80"/>
      <c r="ATT315" s="80"/>
      <c r="ATU315" s="80"/>
      <c r="ATV315" s="80"/>
      <c r="ATW315" s="80"/>
      <c r="ATX315" s="80"/>
      <c r="ATY315" s="80"/>
      <c r="ATZ315" s="80"/>
      <c r="AUA315" s="80"/>
      <c r="AUB315" s="80"/>
      <c r="AUC315" s="80"/>
      <c r="AUD315" s="80"/>
      <c r="AUE315" s="80"/>
      <c r="AUF315" s="80"/>
      <c r="AUG315" s="80"/>
      <c r="AUH315" s="80"/>
      <c r="AUI315" s="80"/>
      <c r="AUJ315" s="80"/>
      <c r="AUK315" s="80"/>
      <c r="AUL315" s="80"/>
      <c r="AUM315" s="80"/>
      <c r="AUN315" s="80"/>
      <c r="AUO315" s="80"/>
      <c r="AUP315" s="80"/>
      <c r="AUQ315" s="80"/>
      <c r="AUR315" s="80"/>
      <c r="AUS315" s="80"/>
      <c r="AUT315" s="80"/>
      <c r="AUU315" s="80"/>
      <c r="AUV315" s="80"/>
      <c r="AUW315" s="80"/>
      <c r="AUX315" s="80"/>
      <c r="AUY315" s="80"/>
      <c r="AUZ315" s="80"/>
      <c r="AVA315" s="80"/>
      <c r="AVB315" s="80"/>
      <c r="AVC315" s="80"/>
      <c r="AVD315" s="80"/>
      <c r="AVE315" s="80"/>
      <c r="AVF315" s="80"/>
      <c r="AVG315" s="80"/>
      <c r="AVH315" s="80"/>
      <c r="AVI315" s="80"/>
      <c r="AVJ315" s="80"/>
      <c r="AVK315" s="80"/>
      <c r="AVL315" s="80"/>
      <c r="AVM315" s="80"/>
      <c r="AVN315" s="80"/>
      <c r="AVO315" s="80"/>
      <c r="AVP315" s="80"/>
      <c r="AVQ315" s="80"/>
      <c r="AVR315" s="80"/>
      <c r="AVS315" s="80"/>
      <c r="AVT315" s="80"/>
      <c r="AVU315" s="80"/>
      <c r="AVV315" s="80"/>
      <c r="AVW315" s="80"/>
      <c r="AVX315" s="80"/>
      <c r="AVY315" s="80"/>
      <c r="AVZ315" s="80"/>
      <c r="AWA315" s="80"/>
      <c r="AWB315" s="80"/>
      <c r="AWC315" s="80"/>
      <c r="AWD315" s="80"/>
      <c r="AWE315" s="80"/>
      <c r="AWF315" s="80"/>
      <c r="AWG315" s="80"/>
      <c r="AWH315" s="80"/>
      <c r="AWI315" s="80"/>
      <c r="AWJ315" s="80"/>
      <c r="AWK315" s="80"/>
      <c r="AWL315" s="80"/>
      <c r="AWM315" s="80"/>
      <c r="AWN315" s="80"/>
      <c r="AWO315" s="80"/>
      <c r="AWP315" s="80"/>
      <c r="AWQ315" s="80"/>
      <c r="AWR315" s="80"/>
      <c r="AWS315" s="80"/>
      <c r="AWT315" s="80"/>
      <c r="AWU315" s="80"/>
      <c r="AWV315" s="80"/>
      <c r="AWW315" s="80"/>
      <c r="AWX315" s="80"/>
      <c r="AWY315" s="80"/>
      <c r="AWZ315" s="80"/>
      <c r="AXA315" s="80"/>
      <c r="AXB315" s="80"/>
      <c r="AXC315" s="80"/>
      <c r="AXD315" s="80"/>
      <c r="AXE315" s="80"/>
      <c r="AXF315" s="80"/>
      <c r="AXG315" s="80"/>
      <c r="AXH315" s="80"/>
      <c r="AXI315" s="80"/>
      <c r="AXJ315" s="80"/>
      <c r="AXK315" s="80"/>
      <c r="AXL315" s="80"/>
      <c r="AXM315" s="80"/>
      <c r="AXN315" s="80"/>
      <c r="AXO315" s="80"/>
      <c r="AXP315" s="80"/>
      <c r="AXQ315" s="80"/>
      <c r="AXR315" s="80"/>
      <c r="AXS315" s="80"/>
      <c r="AXT315" s="80"/>
      <c r="AXU315" s="80"/>
      <c r="AXV315" s="80"/>
      <c r="AXW315" s="80"/>
      <c r="AXX315" s="80"/>
      <c r="AXY315" s="80"/>
      <c r="AXZ315" s="80"/>
      <c r="AYA315" s="80"/>
      <c r="AYB315" s="80"/>
      <c r="AYC315" s="80"/>
      <c r="AYD315" s="80"/>
      <c r="AYE315" s="80"/>
      <c r="AYF315" s="80"/>
      <c r="AYG315" s="80"/>
      <c r="AYH315" s="80"/>
      <c r="AYI315" s="80"/>
      <c r="AYJ315" s="80"/>
      <c r="AYK315" s="80"/>
      <c r="AYL315" s="80"/>
      <c r="AYM315" s="80"/>
      <c r="AYN315" s="80"/>
      <c r="AYO315" s="80"/>
      <c r="AYP315" s="80"/>
      <c r="AYQ315" s="80"/>
      <c r="AYR315" s="80"/>
      <c r="AYS315" s="80"/>
      <c r="AYT315" s="80"/>
      <c r="AYU315" s="80"/>
      <c r="AYV315" s="80"/>
      <c r="AYW315" s="80"/>
      <c r="AYX315" s="80"/>
      <c r="AYY315" s="80"/>
      <c r="AYZ315" s="80"/>
      <c r="AZA315" s="80"/>
      <c r="AZB315" s="80"/>
      <c r="AZC315" s="80"/>
      <c r="AZD315" s="80"/>
      <c r="AZE315" s="80"/>
      <c r="AZF315" s="80"/>
      <c r="AZG315" s="80"/>
      <c r="AZH315" s="80"/>
      <c r="AZI315" s="80"/>
      <c r="AZJ315" s="80"/>
      <c r="AZK315" s="80"/>
      <c r="AZL315" s="80"/>
      <c r="AZM315" s="80"/>
      <c r="AZN315" s="80"/>
      <c r="AZO315" s="80"/>
      <c r="AZP315" s="80"/>
      <c r="AZQ315" s="80"/>
      <c r="AZR315" s="80"/>
      <c r="AZS315" s="80"/>
      <c r="AZT315" s="80"/>
      <c r="AZU315" s="80"/>
      <c r="AZV315" s="80"/>
      <c r="AZW315" s="80"/>
      <c r="AZX315" s="80"/>
      <c r="AZY315" s="80"/>
      <c r="AZZ315" s="80"/>
      <c r="BAA315" s="80"/>
      <c r="BAB315" s="80"/>
      <c r="BAC315" s="80"/>
      <c r="BAD315" s="80"/>
      <c r="BAE315" s="80"/>
      <c r="BAF315" s="80"/>
      <c r="BAG315" s="80"/>
      <c r="BAH315" s="80"/>
      <c r="BAI315" s="80"/>
      <c r="BAJ315" s="80"/>
      <c r="BAK315" s="80"/>
      <c r="BAL315" s="80"/>
      <c r="BAM315" s="80"/>
      <c r="BAN315" s="80"/>
      <c r="BAO315" s="80"/>
      <c r="BAP315" s="80"/>
      <c r="BAQ315" s="80"/>
      <c r="BAR315" s="80"/>
      <c r="BAS315" s="80"/>
      <c r="BAT315" s="80"/>
      <c r="BAU315" s="80"/>
      <c r="BAV315" s="80"/>
      <c r="BAW315" s="80"/>
      <c r="BAX315" s="80"/>
      <c r="BAY315" s="80"/>
      <c r="BAZ315" s="80"/>
      <c r="BBA315" s="80"/>
      <c r="BBB315" s="80"/>
      <c r="BBC315" s="80"/>
      <c r="BBD315" s="80"/>
      <c r="BBE315" s="80"/>
      <c r="BBF315" s="80"/>
      <c r="BBG315" s="80"/>
      <c r="BBH315" s="80"/>
      <c r="BBI315" s="80"/>
      <c r="BBJ315" s="80"/>
      <c r="BBK315" s="80"/>
      <c r="BBL315" s="80"/>
      <c r="BBM315" s="80"/>
      <c r="BBN315" s="80"/>
      <c r="BBO315" s="80"/>
      <c r="BBP315" s="80"/>
      <c r="BBQ315" s="80"/>
      <c r="BBR315" s="80"/>
      <c r="BBS315" s="80"/>
      <c r="BBT315" s="80"/>
      <c r="BBU315" s="80"/>
      <c r="BBV315" s="80"/>
      <c r="BBW315" s="80"/>
      <c r="BBX315" s="80"/>
      <c r="BBY315" s="80"/>
      <c r="BBZ315" s="80"/>
      <c r="BCA315" s="80"/>
      <c r="BCB315" s="80"/>
      <c r="BCC315" s="80"/>
      <c r="BCD315" s="80"/>
      <c r="BCE315" s="80"/>
      <c r="BCF315" s="80"/>
      <c r="BCG315" s="80"/>
      <c r="BCH315" s="80"/>
      <c r="BCI315" s="80"/>
      <c r="BCJ315" s="80"/>
      <c r="BCK315" s="80"/>
      <c r="BCL315" s="80"/>
      <c r="BCM315" s="80"/>
      <c r="BCN315" s="80"/>
      <c r="BCO315" s="80"/>
      <c r="BCP315" s="80"/>
      <c r="BCQ315" s="80"/>
      <c r="BCR315" s="80"/>
      <c r="BCS315" s="80"/>
      <c r="BCT315" s="80"/>
      <c r="BCU315" s="80"/>
      <c r="BCV315" s="80"/>
      <c r="BCW315" s="80"/>
      <c r="BCX315" s="80"/>
      <c r="BCY315" s="80"/>
      <c r="BCZ315" s="80"/>
      <c r="BDA315" s="80"/>
      <c r="BDB315" s="80"/>
      <c r="BDC315" s="80"/>
      <c r="BDD315" s="80"/>
      <c r="BDE315" s="80"/>
      <c r="BDF315" s="80"/>
      <c r="BDG315" s="80"/>
      <c r="BDH315" s="80"/>
      <c r="BDI315" s="80"/>
      <c r="BDJ315" s="80"/>
      <c r="BDK315" s="80"/>
      <c r="BDL315" s="80"/>
      <c r="BDM315" s="80"/>
      <c r="BDN315" s="80"/>
      <c r="BDO315" s="80"/>
      <c r="BDP315" s="80"/>
      <c r="BDQ315" s="80"/>
      <c r="BDR315" s="80"/>
      <c r="BDS315" s="80"/>
      <c r="BDT315" s="80"/>
      <c r="BDU315" s="80"/>
      <c r="BDV315" s="80"/>
      <c r="BDW315" s="80"/>
      <c r="BDX315" s="80"/>
      <c r="BDY315" s="80"/>
      <c r="BDZ315" s="80"/>
      <c r="BEA315" s="80"/>
      <c r="BEB315" s="80"/>
      <c r="BEC315" s="80"/>
      <c r="BED315" s="80"/>
      <c r="BEE315" s="80"/>
      <c r="BEF315" s="80"/>
      <c r="BEG315" s="80"/>
      <c r="BEH315" s="80"/>
      <c r="BEI315" s="80"/>
      <c r="BEJ315" s="80"/>
      <c r="BEK315" s="80"/>
      <c r="BEL315" s="80"/>
      <c r="BEM315" s="80"/>
      <c r="BEN315" s="80"/>
      <c r="BEO315" s="80"/>
      <c r="BEP315" s="80"/>
      <c r="BEQ315" s="80"/>
      <c r="BER315" s="80"/>
      <c r="BES315" s="80"/>
      <c r="BET315" s="80"/>
      <c r="BEU315" s="80"/>
      <c r="BEV315" s="80"/>
      <c r="BEW315" s="80"/>
      <c r="BEX315" s="80"/>
      <c r="BEY315" s="80"/>
      <c r="BEZ315" s="80"/>
      <c r="BFA315" s="80"/>
      <c r="BFB315" s="80"/>
      <c r="BFC315" s="80"/>
      <c r="BFD315" s="80"/>
      <c r="BFE315" s="80"/>
      <c r="BFF315" s="80"/>
      <c r="BFG315" s="80"/>
      <c r="BFH315" s="80"/>
      <c r="BFI315" s="80"/>
      <c r="BFJ315" s="80"/>
      <c r="BFK315" s="80"/>
      <c r="BFL315" s="80"/>
      <c r="BFM315" s="80"/>
      <c r="BFN315" s="80"/>
      <c r="BFO315" s="80"/>
      <c r="BFP315" s="80"/>
      <c r="BFQ315" s="80"/>
      <c r="BFR315" s="80"/>
      <c r="BFS315" s="80"/>
      <c r="BFT315" s="80"/>
      <c r="BFU315" s="80"/>
      <c r="BFV315" s="80"/>
      <c r="BFW315" s="80"/>
      <c r="BFX315" s="80"/>
      <c r="BFY315" s="80"/>
      <c r="BFZ315" s="80"/>
      <c r="BGA315" s="80"/>
      <c r="BGB315" s="80"/>
      <c r="BGC315" s="80"/>
      <c r="BGD315" s="80"/>
      <c r="BGE315" s="80"/>
      <c r="BGF315" s="80"/>
      <c r="BGG315" s="80"/>
      <c r="BGH315" s="80"/>
      <c r="BGI315" s="80"/>
      <c r="BGJ315" s="80"/>
      <c r="BGK315" s="80"/>
      <c r="BGL315" s="80"/>
      <c r="BGM315" s="80"/>
      <c r="BGN315" s="80"/>
      <c r="BGO315" s="80"/>
      <c r="BGP315" s="80"/>
      <c r="BGQ315" s="80"/>
      <c r="BGR315" s="80"/>
      <c r="BGS315" s="80"/>
      <c r="BGT315" s="80"/>
      <c r="BGU315" s="80"/>
      <c r="BGV315" s="80"/>
      <c r="BGW315" s="80"/>
      <c r="BGX315" s="80"/>
      <c r="BGY315" s="80"/>
      <c r="BGZ315" s="80"/>
      <c r="BHA315" s="80"/>
      <c r="BHB315" s="80"/>
      <c r="BHC315" s="80"/>
      <c r="BHD315" s="80"/>
      <c r="BHE315" s="80"/>
      <c r="BHF315" s="80"/>
      <c r="BHG315" s="80"/>
      <c r="BHH315" s="80"/>
      <c r="BHI315" s="80"/>
      <c r="BHJ315" s="80"/>
      <c r="BHK315" s="80"/>
      <c r="BHL315" s="80"/>
      <c r="BHM315" s="80"/>
      <c r="BHN315" s="80"/>
      <c r="BHO315" s="80"/>
      <c r="BHP315" s="80"/>
      <c r="BHQ315" s="80"/>
      <c r="BHR315" s="80"/>
      <c r="BHS315" s="80"/>
      <c r="BHT315" s="80"/>
      <c r="BHU315" s="80"/>
      <c r="BHV315" s="80"/>
      <c r="BHW315" s="80"/>
      <c r="BHX315" s="80"/>
      <c r="BHY315" s="80"/>
      <c r="BHZ315" s="80"/>
      <c r="BIA315" s="80"/>
      <c r="BIB315" s="80"/>
      <c r="BIC315" s="80"/>
      <c r="BID315" s="80"/>
      <c r="BIE315" s="80"/>
      <c r="BIF315" s="80"/>
      <c r="BIG315" s="80"/>
      <c r="BIH315" s="80"/>
      <c r="BII315" s="80"/>
      <c r="BIJ315" s="80"/>
      <c r="BIK315" s="80"/>
      <c r="BIL315" s="80"/>
      <c r="BIM315" s="80"/>
      <c r="BIN315" s="80"/>
      <c r="BIO315" s="80"/>
      <c r="BIP315" s="80"/>
      <c r="BIQ315" s="80"/>
      <c r="BIR315" s="80"/>
      <c r="BIS315" s="80"/>
      <c r="BIT315" s="80"/>
      <c r="BIU315" s="80"/>
      <c r="BIV315" s="80"/>
      <c r="BIW315" s="80"/>
      <c r="BIX315" s="80"/>
      <c r="BIY315" s="80"/>
      <c r="BIZ315" s="80"/>
      <c r="BJA315" s="80"/>
      <c r="BJB315" s="80"/>
      <c r="BJC315" s="80"/>
      <c r="BJD315" s="80"/>
      <c r="BJE315" s="80"/>
      <c r="BJF315" s="80"/>
      <c r="BJG315" s="80"/>
      <c r="BJH315" s="80"/>
      <c r="BJI315" s="80"/>
      <c r="BJJ315" s="80"/>
      <c r="BJK315" s="80"/>
      <c r="BJL315" s="80"/>
      <c r="BJM315" s="80"/>
      <c r="BJN315" s="80"/>
      <c r="BJO315" s="80"/>
      <c r="BJP315" s="80"/>
      <c r="BJQ315" s="80"/>
      <c r="BJR315" s="80"/>
      <c r="BJS315" s="80"/>
      <c r="BJT315" s="80"/>
      <c r="BJU315" s="80"/>
      <c r="BJV315" s="80"/>
      <c r="BJW315" s="80"/>
      <c r="BJX315" s="80"/>
      <c r="BJY315" s="80"/>
      <c r="BJZ315" s="80"/>
      <c r="BKA315" s="80"/>
      <c r="BKB315" s="80"/>
      <c r="BKC315" s="80"/>
      <c r="BKD315" s="80"/>
      <c r="BKE315" s="80"/>
      <c r="BKF315" s="80"/>
      <c r="BKG315" s="80"/>
      <c r="BKH315" s="80"/>
      <c r="BKI315" s="80"/>
      <c r="BKJ315" s="80"/>
      <c r="BKK315" s="80"/>
      <c r="BKL315" s="80"/>
      <c r="BKM315" s="80"/>
      <c r="BKN315" s="80"/>
      <c r="BKO315" s="80"/>
      <c r="BKP315" s="80"/>
      <c r="BKQ315" s="80"/>
      <c r="BKR315" s="80"/>
      <c r="BKS315" s="80"/>
      <c r="BKT315" s="80"/>
      <c r="BKU315" s="80"/>
      <c r="BKV315" s="80"/>
      <c r="BKW315" s="80"/>
      <c r="BKX315" s="80"/>
      <c r="BKY315" s="80"/>
      <c r="BKZ315" s="80"/>
      <c r="BLA315" s="80"/>
      <c r="BLB315" s="80"/>
      <c r="BLC315" s="80"/>
      <c r="BLD315" s="80"/>
      <c r="BLE315" s="80"/>
      <c r="BLF315" s="80"/>
      <c r="BLG315" s="80"/>
      <c r="BLH315" s="80"/>
      <c r="BLI315" s="80"/>
      <c r="BLJ315" s="80"/>
      <c r="BLK315" s="80"/>
      <c r="BLL315" s="80"/>
      <c r="BLM315" s="80"/>
      <c r="BLN315" s="80"/>
      <c r="BLO315" s="80"/>
      <c r="BLP315" s="80"/>
      <c r="BLQ315" s="80"/>
      <c r="BLR315" s="80"/>
      <c r="BLS315" s="80"/>
      <c r="BLT315" s="80"/>
      <c r="BLU315" s="80"/>
      <c r="BLV315" s="80"/>
      <c r="BLW315" s="80"/>
      <c r="BLX315" s="80"/>
      <c r="BLY315" s="80"/>
      <c r="BLZ315" s="80"/>
      <c r="BMA315" s="80"/>
      <c r="BMB315" s="80"/>
      <c r="BMC315" s="80"/>
      <c r="BMD315" s="80"/>
      <c r="BME315" s="80"/>
      <c r="BMF315" s="80"/>
      <c r="BMG315" s="80"/>
      <c r="BMH315" s="80"/>
      <c r="BMI315" s="80"/>
      <c r="BMJ315" s="80"/>
      <c r="BMK315" s="80"/>
      <c r="BML315" s="80"/>
      <c r="BMM315" s="80"/>
      <c r="BMN315" s="80"/>
      <c r="BMO315" s="80"/>
      <c r="BMP315" s="80"/>
      <c r="BMQ315" s="80"/>
      <c r="BMR315" s="80"/>
      <c r="BMS315" s="80"/>
      <c r="BMT315" s="80"/>
      <c r="BMU315" s="80"/>
      <c r="BMV315" s="80"/>
      <c r="BMW315" s="80"/>
      <c r="BMX315" s="80"/>
      <c r="BMY315" s="80"/>
      <c r="BMZ315" s="80"/>
      <c r="BNA315" s="80"/>
      <c r="BNB315" s="80"/>
      <c r="BNC315" s="80"/>
      <c r="BND315" s="80"/>
      <c r="BNE315" s="80"/>
      <c r="BNF315" s="80"/>
      <c r="BNG315" s="80"/>
      <c r="BNH315" s="80"/>
      <c r="BNI315" s="80"/>
      <c r="BNJ315" s="80"/>
      <c r="BNK315" s="80"/>
      <c r="BNL315" s="80"/>
      <c r="BNM315" s="80"/>
      <c r="BNN315" s="80"/>
      <c r="BNO315" s="80"/>
      <c r="BNP315" s="80"/>
      <c r="BNQ315" s="80"/>
      <c r="BNR315" s="80"/>
      <c r="BNS315" s="80"/>
      <c r="BNT315" s="80"/>
      <c r="BNU315" s="80"/>
      <c r="BNV315" s="80"/>
      <c r="BNW315" s="80"/>
      <c r="BNX315" s="80"/>
      <c r="BNY315" s="80"/>
      <c r="BNZ315" s="80"/>
      <c r="BOA315" s="80"/>
      <c r="BOB315" s="80"/>
      <c r="BOC315" s="80"/>
      <c r="BOD315" s="80"/>
      <c r="BOE315" s="80"/>
      <c r="BOF315" s="80"/>
      <c r="BOG315" s="80"/>
      <c r="BOH315" s="80"/>
      <c r="BOI315" s="80"/>
      <c r="BOJ315" s="80"/>
      <c r="BOK315" s="80"/>
      <c r="BOL315" s="80"/>
      <c r="BOM315" s="80"/>
      <c r="BON315" s="80"/>
      <c r="BOO315" s="80"/>
      <c r="BOP315" s="80"/>
      <c r="BOQ315" s="80"/>
      <c r="BOR315" s="80"/>
      <c r="BOS315" s="80"/>
      <c r="BOT315" s="80"/>
      <c r="BOU315" s="80"/>
      <c r="BOV315" s="80"/>
      <c r="BOW315" s="80"/>
      <c r="BOX315" s="80"/>
      <c r="BOY315" s="80"/>
      <c r="BOZ315" s="80"/>
      <c r="BPA315" s="80"/>
      <c r="BPB315" s="80"/>
      <c r="BPC315" s="80"/>
      <c r="BPD315" s="80"/>
      <c r="BPE315" s="80"/>
      <c r="BPF315" s="80"/>
      <c r="BPG315" s="80"/>
      <c r="BPH315" s="80"/>
      <c r="BPI315" s="80"/>
      <c r="BPJ315" s="80"/>
      <c r="BPK315" s="80"/>
      <c r="BPL315" s="80"/>
      <c r="BPM315" s="80"/>
      <c r="BPN315" s="80"/>
      <c r="BPO315" s="80"/>
      <c r="BPP315" s="80"/>
      <c r="BPQ315" s="80"/>
      <c r="BPR315" s="80"/>
      <c r="BPS315" s="80"/>
      <c r="BPT315" s="80"/>
      <c r="BPU315" s="80"/>
      <c r="BPV315" s="80"/>
      <c r="BPW315" s="80"/>
      <c r="BPX315" s="80"/>
      <c r="BPY315" s="80"/>
      <c r="BPZ315" s="80"/>
      <c r="BQA315" s="80"/>
      <c r="BQB315" s="80"/>
      <c r="BQC315" s="80"/>
      <c r="BQD315" s="80"/>
      <c r="BQE315" s="80"/>
      <c r="BQF315" s="80"/>
      <c r="BQG315" s="80"/>
      <c r="BQH315" s="80"/>
      <c r="BQI315" s="80"/>
      <c r="BQJ315" s="80"/>
      <c r="BQK315" s="80"/>
      <c r="BQL315" s="80"/>
      <c r="BQM315" s="80"/>
      <c r="BQN315" s="80"/>
      <c r="BQO315" s="80"/>
      <c r="BQP315" s="80"/>
      <c r="BQQ315" s="80"/>
      <c r="BQR315" s="80"/>
      <c r="BQS315" s="80"/>
      <c r="BQT315" s="80"/>
      <c r="BQU315" s="80"/>
      <c r="BQV315" s="80"/>
      <c r="BQW315" s="80"/>
      <c r="BQX315" s="80"/>
      <c r="BQY315" s="80"/>
      <c r="BQZ315" s="80"/>
      <c r="BRA315" s="80"/>
      <c r="BRB315" s="80"/>
      <c r="BRC315" s="80"/>
      <c r="BRD315" s="80"/>
      <c r="BRE315" s="80"/>
      <c r="BRF315" s="80"/>
      <c r="BRG315" s="80"/>
      <c r="BRH315" s="80"/>
      <c r="BRI315" s="80"/>
      <c r="BRJ315" s="80"/>
      <c r="BRK315" s="80"/>
      <c r="BRL315" s="80"/>
      <c r="BRM315" s="80"/>
      <c r="BRN315" s="80"/>
      <c r="BRO315" s="80"/>
      <c r="BRP315" s="80"/>
      <c r="BRQ315" s="80"/>
      <c r="BRR315" s="80"/>
      <c r="BRS315" s="80"/>
      <c r="BRT315" s="80"/>
      <c r="BRU315" s="80"/>
      <c r="BRV315" s="80"/>
      <c r="BRW315" s="80"/>
      <c r="BRX315" s="80"/>
      <c r="BRY315" s="80"/>
      <c r="BRZ315" s="80"/>
      <c r="BSA315" s="80"/>
      <c r="BSB315" s="80"/>
      <c r="BSC315" s="80"/>
      <c r="BSD315" s="80"/>
      <c r="BSE315" s="80"/>
      <c r="BSF315" s="80"/>
      <c r="BSG315" s="80"/>
      <c r="BSH315" s="80"/>
      <c r="BSI315" s="80"/>
      <c r="BSJ315" s="80"/>
      <c r="BSK315" s="80"/>
      <c r="BSL315" s="80"/>
      <c r="BSM315" s="80"/>
      <c r="BSN315" s="80"/>
      <c r="BSO315" s="80"/>
      <c r="BSP315" s="80"/>
      <c r="BSQ315" s="80"/>
      <c r="BSR315" s="80"/>
      <c r="BSS315" s="80"/>
      <c r="BST315" s="80"/>
      <c r="BSU315" s="80"/>
      <c r="BSV315" s="80"/>
      <c r="BSW315" s="80"/>
      <c r="BSX315" s="80"/>
      <c r="BSY315" s="80"/>
      <c r="BSZ315" s="80"/>
      <c r="BTA315" s="80"/>
      <c r="BTB315" s="80"/>
      <c r="BTC315" s="80"/>
      <c r="BTD315" s="80"/>
      <c r="BTE315" s="80"/>
      <c r="BTF315" s="80"/>
      <c r="BTG315" s="80"/>
      <c r="BTH315" s="80"/>
      <c r="BTI315" s="80"/>
      <c r="BTJ315" s="80"/>
      <c r="BTK315" s="80"/>
      <c r="BTL315" s="80"/>
      <c r="BTM315" s="80"/>
      <c r="BTN315" s="80"/>
      <c r="BTO315" s="80"/>
      <c r="BTP315" s="80"/>
      <c r="BTQ315" s="80"/>
      <c r="BTR315" s="80"/>
      <c r="BTS315" s="80"/>
      <c r="BTT315" s="80"/>
      <c r="BTU315" s="80"/>
      <c r="BTV315" s="80"/>
      <c r="BTW315" s="80"/>
      <c r="BTX315" s="80"/>
      <c r="BTY315" s="80"/>
      <c r="BTZ315" s="80"/>
      <c r="BUA315" s="80"/>
      <c r="BUB315" s="80"/>
      <c r="BUC315" s="80"/>
      <c r="BUD315" s="80"/>
      <c r="BUE315" s="80"/>
      <c r="BUF315" s="80"/>
      <c r="BUG315" s="80"/>
      <c r="BUH315" s="80"/>
      <c r="BUI315" s="80"/>
      <c r="BUJ315" s="80"/>
      <c r="BUK315" s="80"/>
      <c r="BUL315" s="80"/>
      <c r="BUM315" s="80"/>
      <c r="BUN315" s="80"/>
      <c r="BUO315" s="80"/>
      <c r="BUP315" s="80"/>
      <c r="BUQ315" s="80"/>
      <c r="BUR315" s="80"/>
      <c r="BUS315" s="80"/>
      <c r="BUT315" s="80"/>
      <c r="BUU315" s="80"/>
      <c r="BUV315" s="80"/>
      <c r="BUW315" s="80"/>
      <c r="BUX315" s="80"/>
      <c r="BUY315" s="80"/>
      <c r="BUZ315" s="80"/>
      <c r="BVA315" s="80"/>
      <c r="BVB315" s="80"/>
      <c r="BVC315" s="80"/>
      <c r="BVD315" s="80"/>
      <c r="BVE315" s="80"/>
      <c r="BVF315" s="80"/>
      <c r="BVG315" s="80"/>
      <c r="BVH315" s="80"/>
      <c r="BVI315" s="80"/>
      <c r="BVJ315" s="80"/>
      <c r="BVK315" s="80"/>
      <c r="BVL315" s="80"/>
      <c r="BVM315" s="80"/>
      <c r="BVN315" s="80"/>
      <c r="BVO315" s="80"/>
      <c r="BVP315" s="80"/>
      <c r="BVQ315" s="80"/>
      <c r="BVR315" s="80"/>
      <c r="BVS315" s="80"/>
      <c r="BVT315" s="80"/>
      <c r="BVU315" s="80"/>
      <c r="BVV315" s="80"/>
      <c r="BVW315" s="80"/>
      <c r="BVX315" s="80"/>
      <c r="BVY315" s="80"/>
      <c r="BVZ315" s="80"/>
      <c r="BWA315" s="80"/>
      <c r="BWB315" s="80"/>
      <c r="BWC315" s="80"/>
      <c r="BWD315" s="80"/>
      <c r="BWE315" s="80"/>
      <c r="BWF315" s="80"/>
      <c r="BWG315" s="80"/>
      <c r="BWH315" s="80"/>
      <c r="BWI315" s="80"/>
      <c r="BWJ315" s="80"/>
      <c r="BWK315" s="80"/>
      <c r="BWL315" s="80"/>
      <c r="BWM315" s="80"/>
      <c r="BWN315" s="80"/>
      <c r="BWO315" s="80"/>
      <c r="BWP315" s="80"/>
      <c r="BWQ315" s="80"/>
      <c r="BWR315" s="80"/>
      <c r="BWS315" s="80"/>
      <c r="BWT315" s="80"/>
      <c r="BWU315" s="80"/>
      <c r="BWV315" s="80"/>
      <c r="BWW315" s="80"/>
      <c r="BWX315" s="80"/>
      <c r="BWY315" s="80"/>
      <c r="BWZ315" s="80"/>
      <c r="BXA315" s="80"/>
      <c r="BXB315" s="80"/>
      <c r="BXC315" s="80"/>
      <c r="BXD315" s="80"/>
      <c r="BXE315" s="80"/>
      <c r="BXF315" s="80"/>
      <c r="BXG315" s="80"/>
      <c r="BXH315" s="80"/>
      <c r="BXI315" s="80"/>
      <c r="BXJ315" s="80"/>
      <c r="BXK315" s="80"/>
      <c r="BXL315" s="80"/>
      <c r="BXM315" s="80"/>
      <c r="BXN315" s="80"/>
      <c r="BXO315" s="80"/>
      <c r="BXP315" s="80"/>
      <c r="BXQ315" s="80"/>
      <c r="BXR315" s="80"/>
      <c r="BXS315" s="80"/>
      <c r="BXT315" s="80"/>
      <c r="BXU315" s="80"/>
      <c r="BXV315" s="80"/>
      <c r="BXW315" s="80"/>
      <c r="BXX315" s="80"/>
      <c r="BXY315" s="80"/>
      <c r="BXZ315" s="80"/>
      <c r="BYA315" s="80"/>
      <c r="BYB315" s="80"/>
      <c r="BYC315" s="80"/>
      <c r="BYD315" s="80"/>
      <c r="BYE315" s="80"/>
      <c r="BYF315" s="80"/>
      <c r="BYG315" s="80"/>
      <c r="BYH315" s="80"/>
      <c r="BYI315" s="80"/>
      <c r="BYJ315" s="80"/>
      <c r="BYK315" s="80"/>
      <c r="BYL315" s="80"/>
      <c r="BYM315" s="80"/>
      <c r="BYN315" s="80"/>
      <c r="BYO315" s="80"/>
      <c r="BYP315" s="80"/>
      <c r="BYQ315" s="80"/>
      <c r="BYR315" s="80"/>
      <c r="BYS315" s="80"/>
      <c r="BYT315" s="80"/>
      <c r="BYU315" s="80"/>
      <c r="BYV315" s="80"/>
      <c r="BYW315" s="80"/>
      <c r="BYX315" s="80"/>
      <c r="BYY315" s="80"/>
      <c r="BYZ315" s="80"/>
      <c r="BZA315" s="80"/>
      <c r="BZB315" s="80"/>
      <c r="BZC315" s="80"/>
      <c r="BZD315" s="80"/>
      <c r="BZE315" s="80"/>
      <c r="BZF315" s="80"/>
      <c r="BZG315" s="80"/>
      <c r="BZH315" s="80"/>
      <c r="BZI315" s="80"/>
      <c r="BZJ315" s="80"/>
      <c r="BZK315" s="80"/>
      <c r="BZL315" s="80"/>
      <c r="BZM315" s="80"/>
      <c r="BZN315" s="80"/>
      <c r="BZO315" s="80"/>
      <c r="BZP315" s="80"/>
      <c r="BZQ315" s="80"/>
      <c r="BZR315" s="80"/>
      <c r="BZS315" s="80"/>
      <c r="BZT315" s="80"/>
      <c r="BZU315" s="80"/>
      <c r="BZV315" s="80"/>
      <c r="BZW315" s="80"/>
      <c r="BZX315" s="80"/>
      <c r="BZY315" s="80"/>
      <c r="BZZ315" s="80"/>
      <c r="CAA315" s="80"/>
      <c r="CAB315" s="80"/>
      <c r="CAC315" s="80"/>
      <c r="CAD315" s="80"/>
      <c r="CAE315" s="80"/>
      <c r="CAF315" s="80"/>
      <c r="CAG315" s="80"/>
      <c r="CAH315" s="80"/>
      <c r="CAI315" s="80"/>
      <c r="CAJ315" s="80"/>
      <c r="CAK315" s="80"/>
      <c r="CAL315" s="80"/>
      <c r="CAM315" s="80"/>
      <c r="CAN315" s="80"/>
      <c r="CAO315" s="80"/>
      <c r="CAP315" s="80"/>
      <c r="CAQ315" s="80"/>
      <c r="CAR315" s="80"/>
      <c r="CAS315" s="80"/>
      <c r="CAT315" s="80"/>
      <c r="CAU315" s="80"/>
      <c r="CAV315" s="80"/>
      <c r="CAW315" s="80"/>
      <c r="CAX315" s="80"/>
      <c r="CAY315" s="80"/>
      <c r="CAZ315" s="80"/>
      <c r="CBA315" s="80"/>
      <c r="CBB315" s="80"/>
      <c r="CBC315" s="80"/>
      <c r="CBD315" s="80"/>
      <c r="CBE315" s="80"/>
      <c r="CBF315" s="80"/>
      <c r="CBG315" s="80"/>
      <c r="CBH315" s="80"/>
      <c r="CBI315" s="80"/>
      <c r="CBJ315" s="80"/>
      <c r="CBK315" s="80"/>
      <c r="CBL315" s="80"/>
      <c r="CBM315" s="80"/>
      <c r="CBN315" s="80"/>
      <c r="CBO315" s="80"/>
      <c r="CBP315" s="80"/>
      <c r="CBQ315" s="80"/>
      <c r="CBR315" s="80"/>
      <c r="CBS315" s="80"/>
      <c r="CBT315" s="80"/>
      <c r="CBU315" s="80"/>
      <c r="CBV315" s="80"/>
      <c r="CBW315" s="80"/>
      <c r="CBX315" s="80"/>
      <c r="CBY315" s="80"/>
      <c r="CBZ315" s="80"/>
      <c r="CCA315" s="80"/>
      <c r="CCB315" s="80"/>
      <c r="CCC315" s="80"/>
      <c r="CCD315" s="80"/>
      <c r="CCE315" s="80"/>
      <c r="CCF315" s="80"/>
      <c r="CCG315" s="80"/>
      <c r="CCH315" s="80"/>
      <c r="CCI315" s="80"/>
      <c r="CCJ315" s="80"/>
      <c r="CCK315" s="80"/>
      <c r="CCL315" s="80"/>
      <c r="CCM315" s="80"/>
      <c r="CCN315" s="80"/>
      <c r="CCO315" s="80"/>
      <c r="CCP315" s="80"/>
      <c r="CCQ315" s="80"/>
      <c r="CCR315" s="80"/>
      <c r="CCS315" s="80"/>
      <c r="CCT315" s="80"/>
      <c r="CCU315" s="80"/>
      <c r="CCV315" s="80"/>
      <c r="CCW315" s="80"/>
      <c r="CCX315" s="80"/>
      <c r="CCY315" s="80"/>
      <c r="CCZ315" s="80"/>
      <c r="CDA315" s="80"/>
      <c r="CDB315" s="80"/>
      <c r="CDC315" s="80"/>
      <c r="CDD315" s="80"/>
      <c r="CDE315" s="80"/>
      <c r="CDF315" s="80"/>
      <c r="CDG315" s="80"/>
      <c r="CDH315" s="80"/>
      <c r="CDI315" s="80"/>
      <c r="CDJ315" s="80"/>
      <c r="CDK315" s="80"/>
      <c r="CDL315" s="80"/>
      <c r="CDM315" s="80"/>
      <c r="CDN315" s="80"/>
      <c r="CDO315" s="80"/>
      <c r="CDP315" s="80"/>
      <c r="CDQ315" s="80"/>
      <c r="CDR315" s="80"/>
      <c r="CDS315" s="80"/>
      <c r="CDT315" s="80"/>
      <c r="CDU315" s="80"/>
      <c r="CDV315" s="80"/>
      <c r="CDW315" s="80"/>
      <c r="CDX315" s="80"/>
      <c r="CDY315" s="80"/>
      <c r="CDZ315" s="80"/>
      <c r="CEA315" s="80"/>
      <c r="CEB315" s="80"/>
      <c r="CEC315" s="80"/>
      <c r="CED315" s="80"/>
      <c r="CEE315" s="80"/>
      <c r="CEF315" s="80"/>
      <c r="CEG315" s="80"/>
      <c r="CEH315" s="80"/>
      <c r="CEI315" s="80"/>
      <c r="CEJ315" s="80"/>
      <c r="CEK315" s="80"/>
      <c r="CEL315" s="80"/>
      <c r="CEM315" s="80"/>
      <c r="CEN315" s="80"/>
      <c r="CEO315" s="80"/>
      <c r="CEP315" s="80"/>
      <c r="CEQ315" s="80"/>
      <c r="CER315" s="80"/>
      <c r="CES315" s="80"/>
      <c r="CET315" s="80"/>
      <c r="CEU315" s="80"/>
      <c r="CEV315" s="80"/>
      <c r="CEW315" s="80"/>
      <c r="CEX315" s="80"/>
      <c r="CEY315" s="80"/>
      <c r="CEZ315" s="80"/>
      <c r="CFA315" s="80"/>
      <c r="CFB315" s="80"/>
      <c r="CFC315" s="80"/>
      <c r="CFD315" s="80"/>
      <c r="CFE315" s="80"/>
      <c r="CFF315" s="80"/>
      <c r="CFG315" s="80"/>
      <c r="CFH315" s="80"/>
      <c r="CFI315" s="80"/>
      <c r="CFJ315" s="80"/>
      <c r="CFK315" s="80"/>
      <c r="CFL315" s="80"/>
      <c r="CFM315" s="80"/>
      <c r="CFN315" s="80"/>
      <c r="CFO315" s="80"/>
      <c r="CFP315" s="80"/>
      <c r="CFQ315" s="80"/>
      <c r="CFR315" s="80"/>
      <c r="CFS315" s="80"/>
      <c r="CFT315" s="80"/>
      <c r="CFU315" s="80"/>
      <c r="CFV315" s="80"/>
      <c r="CFW315" s="80"/>
      <c r="CFX315" s="80"/>
      <c r="CFY315" s="80"/>
      <c r="CFZ315" s="80"/>
      <c r="CGA315" s="80"/>
      <c r="CGB315" s="80"/>
      <c r="CGC315" s="80"/>
      <c r="CGD315" s="80"/>
      <c r="CGE315" s="80"/>
      <c r="CGF315" s="80"/>
      <c r="CGG315" s="80"/>
      <c r="CGH315" s="80"/>
      <c r="CGI315" s="80"/>
      <c r="CGJ315" s="80"/>
      <c r="CGK315" s="80"/>
      <c r="CGL315" s="80"/>
      <c r="CGM315" s="80"/>
      <c r="CGN315" s="80"/>
      <c r="CGO315" s="80"/>
      <c r="CGP315" s="80"/>
      <c r="CGQ315" s="80"/>
      <c r="CGR315" s="80"/>
      <c r="CGS315" s="80"/>
      <c r="CGT315" s="80"/>
      <c r="CGU315" s="80"/>
      <c r="CGV315" s="80"/>
      <c r="CGW315" s="80"/>
      <c r="CGX315" s="80"/>
      <c r="CGY315" s="80"/>
      <c r="CGZ315" s="80"/>
      <c r="CHA315" s="80"/>
      <c r="CHB315" s="80"/>
      <c r="CHC315" s="80"/>
      <c r="CHD315" s="80"/>
      <c r="CHE315" s="80"/>
      <c r="CHF315" s="80"/>
      <c r="CHG315" s="80"/>
      <c r="CHH315" s="80"/>
      <c r="CHI315" s="80"/>
      <c r="CHJ315" s="80"/>
      <c r="CHK315" s="80"/>
      <c r="CHL315" s="80"/>
      <c r="CHM315" s="80"/>
      <c r="CHN315" s="80"/>
      <c r="CHO315" s="80"/>
      <c r="CHP315" s="80"/>
      <c r="CHQ315" s="80"/>
      <c r="CHR315" s="80"/>
      <c r="CHS315" s="80"/>
      <c r="CHT315" s="80"/>
      <c r="CHU315" s="80"/>
      <c r="CHV315" s="80"/>
      <c r="CHW315" s="80"/>
      <c r="CHX315" s="80"/>
      <c r="CHY315" s="80"/>
      <c r="CHZ315" s="80"/>
      <c r="CIA315" s="80"/>
      <c r="CIB315" s="80"/>
      <c r="CIC315" s="80"/>
      <c r="CID315" s="80"/>
      <c r="CIE315" s="80"/>
      <c r="CIF315" s="80"/>
      <c r="CIG315" s="80"/>
      <c r="CIH315" s="80"/>
      <c r="CII315" s="80"/>
      <c r="CIJ315" s="80"/>
      <c r="CIK315" s="80"/>
      <c r="CIL315" s="80"/>
      <c r="CIM315" s="80"/>
      <c r="CIN315" s="80"/>
      <c r="CIO315" s="80"/>
      <c r="CIP315" s="80"/>
      <c r="CIQ315" s="80"/>
      <c r="CIR315" s="80"/>
      <c r="CIS315" s="80"/>
      <c r="CIT315" s="80"/>
      <c r="CIU315" s="80"/>
      <c r="CIV315" s="80"/>
      <c r="CIW315" s="80"/>
      <c r="CIX315" s="80"/>
      <c r="CIY315" s="80"/>
      <c r="CIZ315" s="80"/>
      <c r="CJA315" s="80"/>
      <c r="CJB315" s="80"/>
      <c r="CJC315" s="80"/>
      <c r="CJD315" s="80"/>
      <c r="CJE315" s="80"/>
      <c r="CJF315" s="80"/>
      <c r="CJG315" s="80"/>
      <c r="CJH315" s="80"/>
      <c r="CJI315" s="80"/>
      <c r="CJJ315" s="80"/>
      <c r="CJK315" s="80"/>
      <c r="CJL315" s="80"/>
      <c r="CJM315" s="80"/>
      <c r="CJN315" s="80"/>
      <c r="CJO315" s="80"/>
      <c r="CJP315" s="80"/>
      <c r="CJQ315" s="80"/>
      <c r="CJR315" s="80"/>
      <c r="CJS315" s="80"/>
      <c r="CJT315" s="80"/>
      <c r="CJU315" s="80"/>
      <c r="CJV315" s="80"/>
      <c r="CJW315" s="80"/>
      <c r="CJX315" s="80"/>
      <c r="CJY315" s="80"/>
      <c r="CJZ315" s="80"/>
      <c r="CKA315" s="80"/>
      <c r="CKB315" s="80"/>
      <c r="CKC315" s="80"/>
      <c r="CKD315" s="80"/>
      <c r="CKE315" s="80"/>
      <c r="CKF315" s="80"/>
      <c r="CKG315" s="80"/>
      <c r="CKH315" s="80"/>
      <c r="CKI315" s="80"/>
      <c r="CKJ315" s="80"/>
      <c r="CKK315" s="80"/>
      <c r="CKL315" s="80"/>
      <c r="CKM315" s="80"/>
      <c r="CKN315" s="80"/>
      <c r="CKO315" s="80"/>
      <c r="CKP315" s="80"/>
      <c r="CKQ315" s="80"/>
      <c r="CKR315" s="80"/>
      <c r="CKS315" s="80"/>
      <c r="CKT315" s="80"/>
      <c r="CKU315" s="80"/>
      <c r="CKV315" s="80"/>
      <c r="CKW315" s="80"/>
      <c r="CKX315" s="80"/>
      <c r="CKY315" s="80"/>
      <c r="CKZ315" s="80"/>
      <c r="CLA315" s="80"/>
      <c r="CLB315" s="80"/>
      <c r="CLC315" s="80"/>
      <c r="CLD315" s="80"/>
      <c r="CLE315" s="80"/>
      <c r="CLF315" s="80"/>
      <c r="CLG315" s="80"/>
      <c r="CLH315" s="80"/>
      <c r="CLI315" s="80"/>
      <c r="CLJ315" s="80"/>
      <c r="CLK315" s="80"/>
      <c r="CLL315" s="80"/>
      <c r="CLM315" s="80"/>
      <c r="CLN315" s="80"/>
      <c r="CLO315" s="80"/>
      <c r="CLP315" s="80"/>
      <c r="CLQ315" s="80"/>
      <c r="CLR315" s="80"/>
      <c r="CLS315" s="80"/>
      <c r="CLT315" s="80"/>
      <c r="CLU315" s="80"/>
      <c r="CLV315" s="80"/>
      <c r="CLW315" s="80"/>
      <c r="CLX315" s="80"/>
      <c r="CLY315" s="80"/>
      <c r="CLZ315" s="80"/>
      <c r="CMA315" s="80"/>
      <c r="CMB315" s="80"/>
      <c r="CMC315" s="80"/>
      <c r="CMD315" s="80"/>
      <c r="CME315" s="80"/>
      <c r="CMF315" s="80"/>
      <c r="CMG315" s="80"/>
      <c r="CMH315" s="80"/>
      <c r="CMI315" s="80"/>
      <c r="CMJ315" s="80"/>
      <c r="CMK315" s="80"/>
      <c r="CML315" s="80"/>
      <c r="CMM315" s="80"/>
      <c r="CMN315" s="80"/>
      <c r="CMO315" s="80"/>
      <c r="CMP315" s="80"/>
      <c r="CMQ315" s="80"/>
      <c r="CMR315" s="80"/>
      <c r="CMS315" s="80"/>
      <c r="CMT315" s="80"/>
      <c r="CMU315" s="80"/>
      <c r="CMV315" s="80"/>
      <c r="CMW315" s="80"/>
      <c r="CMX315" s="80"/>
      <c r="CMY315" s="80"/>
      <c r="CMZ315" s="80"/>
      <c r="CNA315" s="80"/>
      <c r="CNB315" s="80"/>
      <c r="CNC315" s="80"/>
      <c r="CND315" s="80"/>
      <c r="CNE315" s="80"/>
      <c r="CNF315" s="80"/>
      <c r="CNG315" s="80"/>
      <c r="CNH315" s="80"/>
      <c r="CNI315" s="80"/>
      <c r="CNJ315" s="80"/>
      <c r="CNK315" s="80"/>
      <c r="CNL315" s="80"/>
      <c r="CNM315" s="80"/>
      <c r="CNN315" s="80"/>
      <c r="CNO315" s="80"/>
      <c r="CNP315" s="80"/>
      <c r="CNQ315" s="80"/>
      <c r="CNR315" s="80"/>
      <c r="CNS315" s="80"/>
      <c r="CNT315" s="80"/>
      <c r="CNU315" s="80"/>
      <c r="CNV315" s="80"/>
      <c r="CNW315" s="80"/>
      <c r="CNX315" s="80"/>
      <c r="CNY315" s="80"/>
      <c r="CNZ315" s="80"/>
      <c r="COA315" s="80"/>
      <c r="COB315" s="80"/>
      <c r="COC315" s="80"/>
      <c r="COD315" s="80"/>
      <c r="COE315" s="80"/>
      <c r="COF315" s="80"/>
      <c r="COG315" s="80"/>
      <c r="COH315" s="80"/>
      <c r="COI315" s="80"/>
      <c r="COJ315" s="80"/>
      <c r="COK315" s="80"/>
      <c r="COL315" s="80"/>
      <c r="COM315" s="80"/>
      <c r="CON315" s="80"/>
      <c r="COO315" s="80"/>
      <c r="COP315" s="80"/>
      <c r="COQ315" s="80"/>
      <c r="COR315" s="80"/>
      <c r="COS315" s="80"/>
      <c r="COT315" s="80"/>
      <c r="COU315" s="80"/>
      <c r="COV315" s="80"/>
      <c r="COW315" s="80"/>
      <c r="COX315" s="80"/>
      <c r="COY315" s="80"/>
      <c r="COZ315" s="80"/>
      <c r="CPA315" s="80"/>
      <c r="CPB315" s="80"/>
      <c r="CPC315" s="80"/>
      <c r="CPD315" s="80"/>
      <c r="CPE315" s="80"/>
      <c r="CPF315" s="80"/>
      <c r="CPG315" s="80"/>
      <c r="CPH315" s="80"/>
      <c r="CPI315" s="80"/>
      <c r="CPJ315" s="80"/>
      <c r="CPK315" s="80"/>
      <c r="CPL315" s="80"/>
      <c r="CPM315" s="80"/>
      <c r="CPN315" s="80"/>
      <c r="CPO315" s="80"/>
      <c r="CPP315" s="80"/>
      <c r="CPQ315" s="80"/>
      <c r="CPR315" s="80"/>
      <c r="CPS315" s="80"/>
      <c r="CPT315" s="80"/>
      <c r="CPU315" s="80"/>
      <c r="CPV315" s="80"/>
      <c r="CPW315" s="80"/>
      <c r="CPX315" s="80"/>
      <c r="CPY315" s="80"/>
      <c r="CPZ315" s="80"/>
      <c r="CQA315" s="80"/>
      <c r="CQB315" s="80"/>
      <c r="CQC315" s="80"/>
      <c r="CQD315" s="80"/>
      <c r="CQE315" s="80"/>
      <c r="CQF315" s="80"/>
      <c r="CQG315" s="80"/>
      <c r="CQH315" s="80"/>
      <c r="CQI315" s="80"/>
      <c r="CQJ315" s="80"/>
      <c r="CQK315" s="80"/>
      <c r="CQL315" s="80"/>
      <c r="CQM315" s="80"/>
      <c r="CQN315" s="80"/>
      <c r="CQO315" s="80"/>
      <c r="CQP315" s="80"/>
      <c r="CQQ315" s="80"/>
      <c r="CQR315" s="80"/>
      <c r="CQS315" s="80"/>
      <c r="CQT315" s="80"/>
      <c r="CQU315" s="80"/>
      <c r="CQV315" s="80"/>
      <c r="CQW315" s="80"/>
      <c r="CQX315" s="80"/>
      <c r="CQY315" s="80"/>
      <c r="CQZ315" s="80"/>
      <c r="CRA315" s="80"/>
      <c r="CRB315" s="80"/>
      <c r="CRC315" s="80"/>
      <c r="CRD315" s="80"/>
      <c r="CRE315" s="80"/>
      <c r="CRF315" s="80"/>
      <c r="CRG315" s="80"/>
      <c r="CRH315" s="80"/>
      <c r="CRI315" s="80"/>
      <c r="CRJ315" s="80"/>
      <c r="CRK315" s="80"/>
      <c r="CRL315" s="80"/>
      <c r="CRM315" s="80"/>
      <c r="CRN315" s="80"/>
      <c r="CRO315" s="80"/>
      <c r="CRP315" s="80"/>
      <c r="CRQ315" s="80"/>
      <c r="CRR315" s="80"/>
      <c r="CRS315" s="80"/>
      <c r="CRT315" s="80"/>
      <c r="CRU315" s="80"/>
      <c r="CRV315" s="80"/>
      <c r="CRW315" s="80"/>
      <c r="CRX315" s="80"/>
      <c r="CRY315" s="80"/>
      <c r="CRZ315" s="80"/>
      <c r="CSA315" s="80"/>
      <c r="CSB315" s="80"/>
      <c r="CSC315" s="80"/>
      <c r="CSD315" s="80"/>
      <c r="CSE315" s="80"/>
      <c r="CSF315" s="80"/>
      <c r="CSG315" s="80"/>
      <c r="CSH315" s="80"/>
      <c r="CSI315" s="80"/>
      <c r="CSJ315" s="80"/>
      <c r="CSK315" s="80"/>
      <c r="CSL315" s="80"/>
      <c r="CSM315" s="80"/>
      <c r="CSN315" s="80"/>
      <c r="CSO315" s="80"/>
      <c r="CSP315" s="80"/>
      <c r="CSQ315" s="80"/>
      <c r="CSR315" s="80"/>
      <c r="CSS315" s="80"/>
      <c r="CST315" s="80"/>
      <c r="CSU315" s="80"/>
      <c r="CSV315" s="80"/>
      <c r="CSW315" s="80"/>
      <c r="CSX315" s="80"/>
      <c r="CSY315" s="80"/>
      <c r="CSZ315" s="80"/>
      <c r="CTA315" s="80"/>
      <c r="CTB315" s="80"/>
      <c r="CTC315" s="80"/>
      <c r="CTD315" s="80"/>
      <c r="CTE315" s="80"/>
      <c r="CTF315" s="80"/>
      <c r="CTG315" s="80"/>
      <c r="CTH315" s="80"/>
      <c r="CTI315" s="80"/>
      <c r="CTJ315" s="80"/>
      <c r="CTK315" s="80"/>
      <c r="CTL315" s="80"/>
      <c r="CTM315" s="80"/>
      <c r="CTN315" s="80"/>
      <c r="CTO315" s="80"/>
      <c r="CTP315" s="80"/>
      <c r="CTQ315" s="80"/>
      <c r="CTR315" s="80"/>
      <c r="CTS315" s="80"/>
      <c r="CTT315" s="80"/>
      <c r="CTU315" s="80"/>
      <c r="CTV315" s="80"/>
      <c r="CTW315" s="80"/>
      <c r="CTX315" s="80"/>
      <c r="CTY315" s="80"/>
      <c r="CTZ315" s="80"/>
      <c r="CUA315" s="80"/>
      <c r="CUB315" s="80"/>
      <c r="CUC315" s="80"/>
      <c r="CUD315" s="80"/>
      <c r="CUE315" s="80"/>
      <c r="CUF315" s="80"/>
      <c r="CUG315" s="80"/>
      <c r="CUH315" s="80"/>
      <c r="CUI315" s="80"/>
      <c r="CUJ315" s="80"/>
      <c r="CUK315" s="80"/>
      <c r="CUL315" s="80"/>
      <c r="CUM315" s="80"/>
      <c r="CUN315" s="80"/>
      <c r="CUO315" s="80"/>
      <c r="CUP315" s="80"/>
      <c r="CUQ315" s="80"/>
      <c r="CUR315" s="80"/>
      <c r="CUS315" s="80"/>
      <c r="CUT315" s="80"/>
      <c r="CUU315" s="80"/>
      <c r="CUV315" s="80"/>
      <c r="CUW315" s="80"/>
      <c r="CUX315" s="80"/>
      <c r="CUY315" s="80"/>
      <c r="CUZ315" s="80"/>
      <c r="CVA315" s="80"/>
      <c r="CVB315" s="80"/>
      <c r="CVC315" s="80"/>
      <c r="CVD315" s="80"/>
      <c r="CVE315" s="80"/>
      <c r="CVF315" s="80"/>
      <c r="CVG315" s="80"/>
      <c r="CVH315" s="80"/>
      <c r="CVI315" s="80"/>
      <c r="CVJ315" s="80"/>
      <c r="CVK315" s="80"/>
      <c r="CVL315" s="80"/>
      <c r="CVM315" s="80"/>
      <c r="CVN315" s="80"/>
      <c r="CVO315" s="80"/>
      <c r="CVP315" s="80"/>
      <c r="CVQ315" s="80"/>
      <c r="CVR315" s="80"/>
      <c r="CVS315" s="80"/>
      <c r="CVT315" s="80"/>
      <c r="CVU315" s="80"/>
      <c r="CVV315" s="80"/>
      <c r="CVW315" s="80"/>
      <c r="CVX315" s="80"/>
      <c r="CVY315" s="80"/>
      <c r="CVZ315" s="80"/>
      <c r="CWA315" s="80"/>
      <c r="CWB315" s="80"/>
      <c r="CWC315" s="80"/>
      <c r="CWD315" s="80"/>
      <c r="CWE315" s="80"/>
      <c r="CWF315" s="80"/>
      <c r="CWG315" s="80"/>
      <c r="CWH315" s="80"/>
      <c r="CWI315" s="80"/>
      <c r="CWJ315" s="80"/>
      <c r="CWK315" s="80"/>
      <c r="CWL315" s="80"/>
      <c r="CWM315" s="80"/>
      <c r="CWN315" s="80"/>
      <c r="CWO315" s="80"/>
      <c r="CWP315" s="80"/>
      <c r="CWQ315" s="80"/>
      <c r="CWR315" s="80"/>
      <c r="CWS315" s="80"/>
      <c r="CWT315" s="80"/>
      <c r="CWU315" s="80"/>
      <c r="CWV315" s="80"/>
      <c r="CWW315" s="80"/>
      <c r="CWX315" s="80"/>
      <c r="CWY315" s="80"/>
      <c r="CWZ315" s="80"/>
      <c r="CXA315" s="80"/>
      <c r="CXB315" s="80"/>
      <c r="CXC315" s="80"/>
      <c r="CXD315" s="80"/>
      <c r="CXE315" s="80"/>
      <c r="CXF315" s="80"/>
      <c r="CXG315" s="80"/>
      <c r="CXH315" s="80"/>
      <c r="CXI315" s="80"/>
      <c r="CXJ315" s="80"/>
      <c r="CXK315" s="80"/>
      <c r="CXL315" s="80"/>
      <c r="CXM315" s="80"/>
      <c r="CXN315" s="80"/>
      <c r="CXO315" s="80"/>
      <c r="CXP315" s="80"/>
      <c r="CXQ315" s="80"/>
      <c r="CXR315" s="80"/>
      <c r="CXS315" s="80"/>
      <c r="CXT315" s="80"/>
      <c r="CXU315" s="80"/>
      <c r="CXV315" s="80"/>
      <c r="CXW315" s="80"/>
      <c r="CXX315" s="80"/>
      <c r="CXY315" s="80"/>
      <c r="CXZ315" s="80"/>
      <c r="CYA315" s="80"/>
      <c r="CYB315" s="80"/>
      <c r="CYC315" s="80"/>
      <c r="CYD315" s="80"/>
      <c r="CYE315" s="80"/>
      <c r="CYF315" s="80"/>
      <c r="CYG315" s="80"/>
      <c r="CYH315" s="80"/>
      <c r="CYI315" s="80"/>
      <c r="CYJ315" s="80"/>
      <c r="CYK315" s="80"/>
      <c r="CYL315" s="80"/>
      <c r="CYM315" s="80"/>
      <c r="CYN315" s="80"/>
      <c r="CYO315" s="80"/>
      <c r="CYP315" s="80"/>
      <c r="CYQ315" s="80"/>
      <c r="CYR315" s="80"/>
      <c r="CYS315" s="80"/>
      <c r="CYT315" s="80"/>
      <c r="CYU315" s="80"/>
      <c r="CYV315" s="80"/>
      <c r="CYW315" s="80"/>
      <c r="CYX315" s="80"/>
      <c r="CYY315" s="80"/>
      <c r="CYZ315" s="80"/>
      <c r="CZA315" s="80"/>
      <c r="CZB315" s="80"/>
      <c r="CZC315" s="80"/>
      <c r="CZD315" s="80"/>
      <c r="CZE315" s="80"/>
      <c r="CZF315" s="80"/>
      <c r="CZG315" s="80"/>
      <c r="CZH315" s="80"/>
      <c r="CZI315" s="80"/>
      <c r="CZJ315" s="80"/>
      <c r="CZK315" s="80"/>
      <c r="CZL315" s="80"/>
      <c r="CZM315" s="80"/>
      <c r="CZN315" s="80"/>
      <c r="CZO315" s="80"/>
      <c r="CZP315" s="80"/>
      <c r="CZQ315" s="80"/>
      <c r="CZR315" s="80"/>
      <c r="CZS315" s="80"/>
      <c r="CZT315" s="80"/>
      <c r="CZU315" s="80"/>
      <c r="CZV315" s="80"/>
      <c r="CZW315" s="80"/>
      <c r="CZX315" s="80"/>
      <c r="CZY315" s="80"/>
      <c r="CZZ315" s="80"/>
      <c r="DAA315" s="80"/>
      <c r="DAB315" s="80"/>
      <c r="DAC315" s="80"/>
      <c r="DAD315" s="80"/>
      <c r="DAE315" s="80"/>
      <c r="DAF315" s="80"/>
      <c r="DAG315" s="80"/>
      <c r="DAH315" s="80"/>
      <c r="DAI315" s="80"/>
      <c r="DAJ315" s="80"/>
      <c r="DAK315" s="80"/>
      <c r="DAL315" s="80"/>
      <c r="DAM315" s="80"/>
      <c r="DAN315" s="80"/>
      <c r="DAO315" s="80"/>
      <c r="DAP315" s="80"/>
      <c r="DAQ315" s="80"/>
      <c r="DAR315" s="80"/>
      <c r="DAS315" s="80"/>
      <c r="DAT315" s="80"/>
      <c r="DAU315" s="80"/>
      <c r="DAV315" s="80"/>
      <c r="DAW315" s="80"/>
      <c r="DAX315" s="80"/>
      <c r="DAY315" s="80"/>
      <c r="DAZ315" s="80"/>
      <c r="DBA315" s="80"/>
      <c r="DBB315" s="80"/>
      <c r="DBC315" s="80"/>
      <c r="DBD315" s="80"/>
      <c r="DBE315" s="80"/>
      <c r="DBF315" s="80"/>
      <c r="DBG315" s="80"/>
      <c r="DBH315" s="80"/>
      <c r="DBI315" s="80"/>
      <c r="DBJ315" s="80"/>
      <c r="DBK315" s="80"/>
      <c r="DBL315" s="80"/>
      <c r="DBM315" s="80"/>
      <c r="DBN315" s="80"/>
      <c r="DBO315" s="80"/>
      <c r="DBP315" s="80"/>
      <c r="DBQ315" s="80"/>
      <c r="DBR315" s="80"/>
      <c r="DBS315" s="80"/>
      <c r="DBT315" s="80"/>
      <c r="DBU315" s="80"/>
      <c r="DBV315" s="80"/>
      <c r="DBW315" s="80"/>
      <c r="DBX315" s="80"/>
      <c r="DBY315" s="80"/>
      <c r="DBZ315" s="80"/>
      <c r="DCA315" s="80"/>
      <c r="DCB315" s="80"/>
      <c r="DCC315" s="80"/>
      <c r="DCD315" s="80"/>
      <c r="DCE315" s="80"/>
      <c r="DCF315" s="80"/>
      <c r="DCG315" s="80"/>
      <c r="DCH315" s="80"/>
      <c r="DCI315" s="80"/>
      <c r="DCJ315" s="80"/>
      <c r="DCK315" s="80"/>
      <c r="DCL315" s="80"/>
      <c r="DCM315" s="80"/>
      <c r="DCN315" s="80"/>
      <c r="DCO315" s="80"/>
      <c r="DCP315" s="80"/>
      <c r="DCQ315" s="80"/>
      <c r="DCR315" s="80"/>
      <c r="DCS315" s="80"/>
      <c r="DCT315" s="80"/>
      <c r="DCU315" s="80"/>
      <c r="DCV315" s="80"/>
      <c r="DCW315" s="80"/>
      <c r="DCX315" s="80"/>
      <c r="DCY315" s="80"/>
      <c r="DCZ315" s="80"/>
      <c r="DDA315" s="80"/>
      <c r="DDB315" s="80"/>
      <c r="DDC315" s="80"/>
      <c r="DDD315" s="80"/>
      <c r="DDE315" s="80"/>
      <c r="DDF315" s="80"/>
      <c r="DDG315" s="80"/>
      <c r="DDH315" s="80"/>
      <c r="DDI315" s="80"/>
      <c r="DDJ315" s="80"/>
      <c r="DDK315" s="80"/>
      <c r="DDL315" s="80"/>
      <c r="DDM315" s="80"/>
      <c r="DDN315" s="80"/>
      <c r="DDO315" s="80"/>
      <c r="DDP315" s="80"/>
      <c r="DDQ315" s="80"/>
      <c r="DDR315" s="80"/>
      <c r="DDS315" s="80"/>
      <c r="DDT315" s="80"/>
      <c r="DDU315" s="80"/>
      <c r="DDV315" s="80"/>
      <c r="DDW315" s="80"/>
      <c r="DDX315" s="80"/>
      <c r="DDY315" s="80"/>
      <c r="DDZ315" s="80"/>
      <c r="DEA315" s="80"/>
      <c r="DEB315" s="80"/>
      <c r="DEC315" s="80"/>
      <c r="DED315" s="80"/>
      <c r="DEE315" s="80"/>
      <c r="DEF315" s="80"/>
      <c r="DEG315" s="80"/>
      <c r="DEH315" s="80"/>
      <c r="DEI315" s="80"/>
      <c r="DEJ315" s="80"/>
      <c r="DEK315" s="80"/>
      <c r="DEL315" s="80"/>
      <c r="DEM315" s="80"/>
      <c r="DEN315" s="80"/>
      <c r="DEO315" s="80"/>
      <c r="DEP315" s="80"/>
      <c r="DEQ315" s="80"/>
      <c r="DER315" s="80"/>
      <c r="DES315" s="80"/>
      <c r="DET315" s="80"/>
      <c r="DEU315" s="80"/>
      <c r="DEV315" s="80"/>
      <c r="DEW315" s="80"/>
      <c r="DEX315" s="80"/>
      <c r="DEY315" s="80"/>
      <c r="DEZ315" s="80"/>
      <c r="DFA315" s="80"/>
      <c r="DFB315" s="80"/>
      <c r="DFC315" s="80"/>
      <c r="DFD315" s="80"/>
      <c r="DFE315" s="80"/>
      <c r="DFF315" s="80"/>
      <c r="DFG315" s="80"/>
      <c r="DFH315" s="80"/>
      <c r="DFI315" s="80"/>
      <c r="DFJ315" s="80"/>
      <c r="DFK315" s="80"/>
      <c r="DFL315" s="80"/>
      <c r="DFM315" s="80"/>
      <c r="DFN315" s="80"/>
      <c r="DFO315" s="80"/>
      <c r="DFP315" s="80"/>
      <c r="DFQ315" s="80"/>
      <c r="DFR315" s="80"/>
      <c r="DFS315" s="80"/>
      <c r="DFT315" s="80"/>
      <c r="DFU315" s="80"/>
      <c r="DFV315" s="80"/>
      <c r="DFW315" s="80"/>
      <c r="DFX315" s="80"/>
      <c r="DFY315" s="80"/>
      <c r="DFZ315" s="80"/>
      <c r="DGA315" s="80"/>
      <c r="DGB315" s="80"/>
      <c r="DGC315" s="80"/>
      <c r="DGD315" s="80"/>
      <c r="DGE315" s="80"/>
      <c r="DGF315" s="80"/>
      <c r="DGG315" s="80"/>
      <c r="DGH315" s="80"/>
      <c r="DGI315" s="80"/>
      <c r="DGJ315" s="80"/>
      <c r="DGK315" s="80"/>
      <c r="DGL315" s="80"/>
      <c r="DGM315" s="80"/>
      <c r="DGN315" s="80"/>
      <c r="DGO315" s="80"/>
      <c r="DGP315" s="80"/>
      <c r="DGQ315" s="80"/>
      <c r="DGR315" s="80"/>
      <c r="DGS315" s="80"/>
      <c r="DGT315" s="80"/>
      <c r="DGU315" s="80"/>
      <c r="DGV315" s="80"/>
      <c r="DGW315" s="80"/>
      <c r="DGX315" s="80"/>
      <c r="DGY315" s="80"/>
      <c r="DGZ315" s="80"/>
      <c r="DHA315" s="80"/>
      <c r="DHB315" s="80"/>
      <c r="DHC315" s="80"/>
      <c r="DHD315" s="80"/>
      <c r="DHE315" s="80"/>
      <c r="DHF315" s="80"/>
      <c r="DHG315" s="80"/>
      <c r="DHH315" s="80"/>
      <c r="DHI315" s="80"/>
      <c r="DHJ315" s="80"/>
      <c r="DHK315" s="80"/>
      <c r="DHL315" s="80"/>
      <c r="DHM315" s="80"/>
      <c r="DHN315" s="80"/>
      <c r="DHO315" s="80"/>
      <c r="DHP315" s="80"/>
      <c r="DHQ315" s="80"/>
      <c r="DHR315" s="80"/>
      <c r="DHS315" s="80"/>
      <c r="DHT315" s="80"/>
      <c r="DHU315" s="80"/>
      <c r="DHV315" s="80"/>
      <c r="DHW315" s="80"/>
      <c r="DHX315" s="80"/>
      <c r="DHY315" s="80"/>
      <c r="DHZ315" s="80"/>
      <c r="DIA315" s="80"/>
      <c r="DIB315" s="80"/>
      <c r="DIC315" s="80"/>
      <c r="DID315" s="80"/>
      <c r="DIE315" s="80"/>
      <c r="DIF315" s="80"/>
      <c r="DIG315" s="80"/>
      <c r="DIH315" s="80"/>
      <c r="DII315" s="80"/>
      <c r="DIJ315" s="80"/>
      <c r="DIK315" s="80"/>
      <c r="DIL315" s="80"/>
      <c r="DIM315" s="80"/>
      <c r="DIN315" s="80"/>
      <c r="DIO315" s="80"/>
      <c r="DIP315" s="80"/>
      <c r="DIQ315" s="80"/>
      <c r="DIR315" s="80"/>
      <c r="DIS315" s="80"/>
      <c r="DIT315" s="80"/>
      <c r="DIU315" s="80"/>
      <c r="DIV315" s="80"/>
      <c r="DIW315" s="80"/>
      <c r="DIX315" s="80"/>
      <c r="DIY315" s="80"/>
      <c r="DIZ315" s="80"/>
      <c r="DJA315" s="80"/>
      <c r="DJB315" s="80"/>
      <c r="DJC315" s="80"/>
      <c r="DJD315" s="80"/>
      <c r="DJE315" s="80"/>
      <c r="DJF315" s="80"/>
      <c r="DJG315" s="80"/>
      <c r="DJH315" s="80"/>
      <c r="DJI315" s="80"/>
      <c r="DJJ315" s="80"/>
      <c r="DJK315" s="80"/>
      <c r="DJL315" s="80"/>
      <c r="DJM315" s="80"/>
      <c r="DJN315" s="80"/>
      <c r="DJO315" s="80"/>
      <c r="DJP315" s="80"/>
      <c r="DJQ315" s="80"/>
      <c r="DJR315" s="80"/>
      <c r="DJS315" s="80"/>
      <c r="DJT315" s="80"/>
      <c r="DJU315" s="80"/>
      <c r="DJV315" s="80"/>
      <c r="DJW315" s="80"/>
      <c r="DJX315" s="80"/>
      <c r="DJY315" s="80"/>
      <c r="DJZ315" s="80"/>
      <c r="DKA315" s="80"/>
      <c r="DKB315" s="80"/>
      <c r="DKC315" s="80"/>
      <c r="DKD315" s="80"/>
      <c r="DKE315" s="80"/>
      <c r="DKF315" s="80"/>
      <c r="DKG315" s="80"/>
      <c r="DKH315" s="80"/>
      <c r="DKI315" s="80"/>
      <c r="DKJ315" s="80"/>
      <c r="DKK315" s="80"/>
      <c r="DKL315" s="80"/>
      <c r="DKM315" s="80"/>
      <c r="DKN315" s="80"/>
      <c r="DKO315" s="80"/>
      <c r="DKP315" s="80"/>
      <c r="DKQ315" s="80"/>
      <c r="DKR315" s="80"/>
      <c r="DKS315" s="80"/>
      <c r="DKT315" s="80"/>
      <c r="DKU315" s="80"/>
      <c r="DKV315" s="80"/>
      <c r="DKW315" s="80"/>
      <c r="DKX315" s="80"/>
      <c r="DKY315" s="80"/>
      <c r="DKZ315" s="80"/>
      <c r="DLA315" s="80"/>
      <c r="DLB315" s="80"/>
      <c r="DLC315" s="80"/>
      <c r="DLD315" s="80"/>
      <c r="DLE315" s="80"/>
      <c r="DLF315" s="80"/>
      <c r="DLG315" s="80"/>
      <c r="DLH315" s="80"/>
      <c r="DLI315" s="80"/>
      <c r="DLJ315" s="80"/>
      <c r="DLK315" s="80"/>
      <c r="DLL315" s="80"/>
      <c r="DLM315" s="80"/>
      <c r="DLN315" s="80"/>
      <c r="DLO315" s="80"/>
      <c r="DLP315" s="80"/>
      <c r="DLQ315" s="80"/>
      <c r="DLR315" s="80"/>
      <c r="DLS315" s="80"/>
      <c r="DLT315" s="80"/>
      <c r="DLU315" s="80"/>
      <c r="DLV315" s="80"/>
      <c r="DLW315" s="80"/>
      <c r="DLX315" s="80"/>
      <c r="DLY315" s="80"/>
      <c r="DLZ315" s="80"/>
      <c r="DMA315" s="80"/>
      <c r="DMB315" s="80"/>
      <c r="DMC315" s="80"/>
      <c r="DMD315" s="80"/>
      <c r="DME315" s="80"/>
      <c r="DMF315" s="80"/>
      <c r="DMG315" s="80"/>
      <c r="DMH315" s="80"/>
      <c r="DMI315" s="80"/>
      <c r="DMJ315" s="80"/>
      <c r="DMK315" s="80"/>
      <c r="DML315" s="80"/>
      <c r="DMM315" s="80"/>
      <c r="DMN315" s="80"/>
      <c r="DMO315" s="80"/>
      <c r="DMP315" s="80"/>
      <c r="DMQ315" s="80"/>
      <c r="DMR315" s="80"/>
      <c r="DMS315" s="80"/>
      <c r="DMT315" s="80"/>
      <c r="DMU315" s="80"/>
      <c r="DMV315" s="80"/>
      <c r="DMW315" s="80"/>
      <c r="DMX315" s="80"/>
      <c r="DMY315" s="80"/>
      <c r="DMZ315" s="80"/>
      <c r="DNA315" s="80"/>
      <c r="DNB315" s="80"/>
      <c r="DNC315" s="80"/>
      <c r="DND315" s="80"/>
      <c r="DNE315" s="80"/>
      <c r="DNF315" s="80"/>
      <c r="DNG315" s="80"/>
      <c r="DNH315" s="80"/>
      <c r="DNI315" s="80"/>
      <c r="DNJ315" s="80"/>
      <c r="DNK315" s="80"/>
      <c r="DNL315" s="80"/>
      <c r="DNM315" s="80"/>
      <c r="DNN315" s="80"/>
      <c r="DNO315" s="80"/>
      <c r="DNP315" s="80"/>
      <c r="DNQ315" s="80"/>
      <c r="DNR315" s="80"/>
      <c r="DNS315" s="80"/>
      <c r="DNT315" s="80"/>
      <c r="DNU315" s="80"/>
      <c r="DNV315" s="80"/>
      <c r="DNW315" s="80"/>
      <c r="DNX315" s="80"/>
      <c r="DNY315" s="80"/>
      <c r="DNZ315" s="80"/>
      <c r="DOA315" s="80"/>
      <c r="DOB315" s="80"/>
      <c r="DOC315" s="80"/>
      <c r="DOD315" s="80"/>
      <c r="DOE315" s="80"/>
      <c r="DOF315" s="80"/>
      <c r="DOG315" s="80"/>
      <c r="DOH315" s="80"/>
      <c r="DOI315" s="80"/>
      <c r="DOJ315" s="80"/>
      <c r="DOK315" s="80"/>
      <c r="DOL315" s="80"/>
      <c r="DOM315" s="80"/>
      <c r="DON315" s="80"/>
      <c r="DOO315" s="80"/>
      <c r="DOP315" s="80"/>
      <c r="DOQ315" s="80"/>
      <c r="DOR315" s="80"/>
      <c r="DOS315" s="80"/>
      <c r="DOT315" s="80"/>
      <c r="DOU315" s="80"/>
      <c r="DOV315" s="80"/>
      <c r="DOW315" s="80"/>
      <c r="DOX315" s="80"/>
      <c r="DOY315" s="80"/>
      <c r="DOZ315" s="80"/>
      <c r="DPA315" s="80"/>
      <c r="DPB315" s="80"/>
      <c r="DPC315" s="80"/>
      <c r="DPD315" s="80"/>
      <c r="DPE315" s="80"/>
      <c r="DPF315" s="80"/>
      <c r="DPG315" s="80"/>
      <c r="DPH315" s="80"/>
      <c r="DPI315" s="80"/>
      <c r="DPJ315" s="80"/>
      <c r="DPK315" s="80"/>
      <c r="DPL315" s="80"/>
      <c r="DPM315" s="80"/>
      <c r="DPN315" s="80"/>
      <c r="DPO315" s="80"/>
      <c r="DPP315" s="80"/>
      <c r="DPQ315" s="80"/>
      <c r="DPR315" s="80"/>
      <c r="DPS315" s="80"/>
      <c r="DPT315" s="80"/>
      <c r="DPU315" s="80"/>
      <c r="DPV315" s="80"/>
      <c r="DPW315" s="80"/>
      <c r="DPX315" s="80"/>
      <c r="DPY315" s="80"/>
      <c r="DPZ315" s="80"/>
      <c r="DQA315" s="80"/>
      <c r="DQB315" s="80"/>
      <c r="DQC315" s="80"/>
      <c r="DQD315" s="80"/>
      <c r="DQE315" s="80"/>
      <c r="DQF315" s="80"/>
      <c r="DQG315" s="80"/>
      <c r="DQH315" s="80"/>
      <c r="DQI315" s="80"/>
      <c r="DQJ315" s="80"/>
      <c r="DQK315" s="80"/>
      <c r="DQL315" s="80"/>
      <c r="DQM315" s="80"/>
      <c r="DQN315" s="80"/>
      <c r="DQO315" s="80"/>
      <c r="DQP315" s="80"/>
      <c r="DQQ315" s="80"/>
      <c r="DQR315" s="80"/>
      <c r="DQS315" s="80"/>
      <c r="DQT315" s="80"/>
      <c r="DQU315" s="80"/>
      <c r="DQV315" s="80"/>
      <c r="DQW315" s="80"/>
      <c r="DQX315" s="80"/>
      <c r="DQY315" s="80"/>
      <c r="DQZ315" s="80"/>
      <c r="DRA315" s="80"/>
      <c r="DRB315" s="80"/>
      <c r="DRC315" s="80"/>
      <c r="DRD315" s="80"/>
      <c r="DRE315" s="80"/>
      <c r="DRF315" s="80"/>
      <c r="DRG315" s="80"/>
      <c r="DRH315" s="80"/>
      <c r="DRI315" s="80"/>
      <c r="DRJ315" s="80"/>
      <c r="DRK315" s="80"/>
      <c r="DRL315" s="80"/>
      <c r="DRM315" s="80"/>
      <c r="DRN315" s="80"/>
      <c r="DRO315" s="80"/>
      <c r="DRP315" s="80"/>
      <c r="DRQ315" s="80"/>
      <c r="DRR315" s="80"/>
      <c r="DRS315" s="80"/>
      <c r="DRT315" s="80"/>
      <c r="DRU315" s="80"/>
      <c r="DRV315" s="80"/>
      <c r="DRW315" s="80"/>
      <c r="DRX315" s="80"/>
      <c r="DRY315" s="80"/>
      <c r="DRZ315" s="80"/>
      <c r="DSA315" s="80"/>
      <c r="DSB315" s="80"/>
      <c r="DSC315" s="80"/>
      <c r="DSD315" s="80"/>
      <c r="DSE315" s="80"/>
      <c r="DSF315" s="80"/>
      <c r="DSG315" s="80"/>
      <c r="DSH315" s="80"/>
      <c r="DSI315" s="80"/>
      <c r="DSJ315" s="80"/>
      <c r="DSK315" s="80"/>
      <c r="DSL315" s="80"/>
      <c r="DSM315" s="80"/>
      <c r="DSN315" s="80"/>
      <c r="DSO315" s="80"/>
      <c r="DSP315" s="80"/>
      <c r="DSQ315" s="80"/>
      <c r="DSR315" s="80"/>
      <c r="DSS315" s="80"/>
      <c r="DST315" s="80"/>
      <c r="DSU315" s="80"/>
      <c r="DSV315" s="80"/>
      <c r="DSW315" s="80"/>
      <c r="DSX315" s="80"/>
      <c r="DSY315" s="80"/>
      <c r="DSZ315" s="80"/>
      <c r="DTA315" s="80"/>
      <c r="DTB315" s="80"/>
      <c r="DTC315" s="80"/>
      <c r="DTD315" s="80"/>
      <c r="DTE315" s="80"/>
      <c r="DTF315" s="80"/>
      <c r="DTG315" s="80"/>
      <c r="DTH315" s="80"/>
      <c r="DTI315" s="80"/>
      <c r="DTJ315" s="80"/>
      <c r="DTK315" s="80"/>
      <c r="DTL315" s="80"/>
      <c r="DTM315" s="80"/>
      <c r="DTN315" s="80"/>
      <c r="DTO315" s="80"/>
      <c r="DTP315" s="80"/>
      <c r="DTQ315" s="80"/>
      <c r="DTR315" s="80"/>
      <c r="DTS315" s="80"/>
      <c r="DTT315" s="80"/>
      <c r="DTU315" s="80"/>
      <c r="DTV315" s="80"/>
      <c r="DTW315" s="80"/>
      <c r="DTX315" s="80"/>
      <c r="DTY315" s="80"/>
      <c r="DTZ315" s="80"/>
      <c r="DUA315" s="80"/>
      <c r="DUB315" s="80"/>
      <c r="DUC315" s="80"/>
      <c r="DUD315" s="80"/>
      <c r="DUE315" s="80"/>
      <c r="DUF315" s="80"/>
      <c r="DUG315" s="80"/>
      <c r="DUH315" s="80"/>
      <c r="DUI315" s="80"/>
      <c r="DUJ315" s="80"/>
      <c r="DUK315" s="80"/>
      <c r="DUL315" s="80"/>
      <c r="DUM315" s="80"/>
      <c r="DUN315" s="80"/>
      <c r="DUO315" s="80"/>
      <c r="DUP315" s="80"/>
      <c r="DUQ315" s="80"/>
      <c r="DUR315" s="80"/>
      <c r="DUS315" s="80"/>
      <c r="DUT315" s="80"/>
      <c r="DUU315" s="80"/>
      <c r="DUV315" s="80"/>
      <c r="DUW315" s="80"/>
      <c r="DUX315" s="80"/>
      <c r="DUY315" s="80"/>
      <c r="DUZ315" s="80"/>
      <c r="DVA315" s="80"/>
      <c r="DVB315" s="80"/>
      <c r="DVC315" s="80"/>
      <c r="DVD315" s="80"/>
      <c r="DVE315" s="80"/>
      <c r="DVF315" s="80"/>
      <c r="DVG315" s="80"/>
      <c r="DVH315" s="80"/>
      <c r="DVI315" s="80"/>
      <c r="DVJ315" s="80"/>
      <c r="DVK315" s="80"/>
      <c r="DVL315" s="80"/>
      <c r="DVM315" s="80"/>
      <c r="DVN315" s="80"/>
      <c r="DVO315" s="80"/>
      <c r="DVP315" s="80"/>
      <c r="DVQ315" s="80"/>
      <c r="DVR315" s="80"/>
      <c r="DVS315" s="80"/>
      <c r="DVT315" s="80"/>
      <c r="DVU315" s="80"/>
      <c r="DVV315" s="80"/>
      <c r="DVW315" s="80"/>
      <c r="DVX315" s="80"/>
      <c r="DVY315" s="80"/>
      <c r="DVZ315" s="80"/>
      <c r="DWA315" s="80"/>
      <c r="DWB315" s="80"/>
      <c r="DWC315" s="80"/>
      <c r="DWD315" s="80"/>
      <c r="DWE315" s="80"/>
      <c r="DWF315" s="80"/>
      <c r="DWG315" s="80"/>
      <c r="DWH315" s="80"/>
      <c r="DWI315" s="80"/>
      <c r="DWJ315" s="80"/>
      <c r="DWK315" s="80"/>
      <c r="DWL315" s="80"/>
      <c r="DWM315" s="80"/>
      <c r="DWN315" s="80"/>
      <c r="DWO315" s="80"/>
      <c r="DWP315" s="80"/>
      <c r="DWQ315" s="80"/>
      <c r="DWR315" s="80"/>
      <c r="DWS315" s="80"/>
      <c r="DWT315" s="80"/>
      <c r="DWU315" s="80"/>
      <c r="DWV315" s="80"/>
      <c r="DWW315" s="80"/>
      <c r="DWX315" s="80"/>
      <c r="DWY315" s="80"/>
      <c r="DWZ315" s="80"/>
      <c r="DXA315" s="80"/>
      <c r="DXB315" s="80"/>
      <c r="DXC315" s="80"/>
      <c r="DXD315" s="80"/>
      <c r="DXE315" s="80"/>
      <c r="DXF315" s="80"/>
      <c r="DXG315" s="80"/>
      <c r="DXH315" s="80"/>
      <c r="DXI315" s="80"/>
      <c r="DXJ315" s="80"/>
      <c r="DXK315" s="80"/>
      <c r="DXL315" s="80"/>
      <c r="DXM315" s="80"/>
      <c r="DXN315" s="80"/>
      <c r="DXO315" s="80"/>
      <c r="DXP315" s="80"/>
      <c r="DXQ315" s="80"/>
      <c r="DXR315" s="80"/>
      <c r="DXS315" s="80"/>
      <c r="DXT315" s="80"/>
      <c r="DXU315" s="80"/>
      <c r="DXV315" s="80"/>
      <c r="DXW315" s="80"/>
      <c r="DXX315" s="80"/>
      <c r="DXY315" s="80"/>
      <c r="DXZ315" s="80"/>
      <c r="DYA315" s="80"/>
      <c r="DYB315" s="80"/>
      <c r="DYC315" s="80"/>
      <c r="DYD315" s="80"/>
      <c r="DYE315" s="80"/>
      <c r="DYF315" s="80"/>
      <c r="DYG315" s="80"/>
      <c r="DYH315" s="80"/>
      <c r="DYI315" s="80"/>
      <c r="DYJ315" s="80"/>
      <c r="DYK315" s="80"/>
      <c r="DYL315" s="80"/>
      <c r="DYM315" s="80"/>
      <c r="DYN315" s="80"/>
      <c r="DYO315" s="80"/>
      <c r="DYP315" s="80"/>
      <c r="DYQ315" s="80"/>
      <c r="DYR315" s="80"/>
      <c r="DYS315" s="80"/>
      <c r="DYT315" s="80"/>
      <c r="DYU315" s="80"/>
      <c r="DYV315" s="80"/>
      <c r="DYW315" s="80"/>
      <c r="DYX315" s="80"/>
      <c r="DYY315" s="80"/>
      <c r="DYZ315" s="80"/>
      <c r="DZA315" s="80"/>
      <c r="DZB315" s="80"/>
      <c r="DZC315" s="80"/>
      <c r="DZD315" s="80"/>
      <c r="DZE315" s="80"/>
      <c r="DZF315" s="80"/>
      <c r="DZG315" s="80"/>
      <c r="DZH315" s="80"/>
      <c r="DZI315" s="80"/>
      <c r="DZJ315" s="80"/>
      <c r="DZK315" s="80"/>
      <c r="DZL315" s="80"/>
      <c r="DZM315" s="80"/>
      <c r="DZN315" s="80"/>
      <c r="DZO315" s="80"/>
      <c r="DZP315" s="80"/>
      <c r="DZQ315" s="80"/>
      <c r="DZR315" s="80"/>
      <c r="DZS315" s="80"/>
      <c r="DZT315" s="80"/>
      <c r="DZU315" s="80"/>
      <c r="DZV315" s="80"/>
      <c r="DZW315" s="80"/>
      <c r="DZX315" s="80"/>
      <c r="DZY315" s="80"/>
      <c r="DZZ315" s="80"/>
      <c r="EAA315" s="80"/>
      <c r="EAB315" s="80"/>
      <c r="EAC315" s="80"/>
      <c r="EAD315" s="80"/>
      <c r="EAE315" s="80"/>
      <c r="EAF315" s="80"/>
      <c r="EAG315" s="80"/>
      <c r="EAH315" s="80"/>
      <c r="EAI315" s="80"/>
      <c r="EAJ315" s="80"/>
      <c r="EAK315" s="80"/>
      <c r="EAL315" s="80"/>
      <c r="EAM315" s="80"/>
      <c r="EAN315" s="80"/>
      <c r="EAO315" s="80"/>
      <c r="EAP315" s="80"/>
      <c r="EAQ315" s="80"/>
      <c r="EAR315" s="80"/>
      <c r="EAS315" s="80"/>
      <c r="EAT315" s="80"/>
      <c r="EAU315" s="80"/>
      <c r="EAV315" s="80"/>
      <c r="EAW315" s="80"/>
      <c r="EAX315" s="80"/>
      <c r="EAY315" s="80"/>
      <c r="EAZ315" s="80"/>
      <c r="EBA315" s="80"/>
      <c r="EBB315" s="80"/>
      <c r="EBC315" s="80"/>
      <c r="EBD315" s="80"/>
      <c r="EBE315" s="80"/>
      <c r="EBF315" s="80"/>
      <c r="EBG315" s="80"/>
      <c r="EBH315" s="80"/>
      <c r="EBI315" s="80"/>
      <c r="EBJ315" s="80"/>
      <c r="EBK315" s="80"/>
      <c r="EBL315" s="80"/>
      <c r="EBM315" s="80"/>
      <c r="EBN315" s="80"/>
      <c r="EBO315" s="80"/>
      <c r="EBP315" s="80"/>
      <c r="EBQ315" s="80"/>
      <c r="EBR315" s="80"/>
      <c r="EBS315" s="80"/>
      <c r="EBT315" s="80"/>
      <c r="EBU315" s="80"/>
      <c r="EBV315" s="80"/>
      <c r="EBW315" s="80"/>
      <c r="EBX315" s="80"/>
      <c r="EBY315" s="80"/>
      <c r="EBZ315" s="80"/>
      <c r="ECA315" s="80"/>
      <c r="ECB315" s="80"/>
      <c r="ECC315" s="80"/>
      <c r="ECD315" s="80"/>
      <c r="ECE315" s="80"/>
      <c r="ECF315" s="80"/>
      <c r="ECG315" s="80"/>
      <c r="ECH315" s="80"/>
      <c r="ECI315" s="80"/>
      <c r="ECJ315" s="80"/>
      <c r="ECK315" s="80"/>
      <c r="ECL315" s="80"/>
      <c r="ECM315" s="80"/>
      <c r="ECN315" s="80"/>
      <c r="ECO315" s="80"/>
      <c r="ECP315" s="80"/>
      <c r="ECQ315" s="80"/>
      <c r="ECR315" s="80"/>
      <c r="ECS315" s="80"/>
      <c r="ECT315" s="80"/>
      <c r="ECU315" s="80"/>
      <c r="ECV315" s="80"/>
      <c r="ECW315" s="80"/>
      <c r="ECX315" s="80"/>
      <c r="ECY315" s="80"/>
      <c r="ECZ315" s="80"/>
      <c r="EDA315" s="80"/>
      <c r="EDB315" s="80"/>
      <c r="EDC315" s="80"/>
      <c r="EDD315" s="80"/>
      <c r="EDE315" s="80"/>
      <c r="EDF315" s="80"/>
      <c r="EDG315" s="80"/>
      <c r="EDH315" s="80"/>
      <c r="EDI315" s="80"/>
      <c r="EDJ315" s="80"/>
      <c r="EDK315" s="80"/>
      <c r="EDL315" s="80"/>
      <c r="EDM315" s="80"/>
      <c r="EDN315" s="80"/>
      <c r="EDO315" s="80"/>
      <c r="EDP315" s="80"/>
      <c r="EDQ315" s="80"/>
      <c r="EDR315" s="80"/>
      <c r="EDS315" s="80"/>
      <c r="EDT315" s="80"/>
      <c r="EDU315" s="80"/>
      <c r="EDV315" s="80"/>
      <c r="EDW315" s="80"/>
      <c r="EDX315" s="80"/>
      <c r="EDY315" s="80"/>
      <c r="EDZ315" s="80"/>
      <c r="EEA315" s="80"/>
      <c r="EEB315" s="80"/>
      <c r="EEC315" s="80"/>
      <c r="EED315" s="80"/>
      <c r="EEE315" s="80"/>
      <c r="EEF315" s="80"/>
      <c r="EEG315" s="80"/>
      <c r="EEH315" s="80"/>
      <c r="EEI315" s="80"/>
      <c r="EEJ315" s="80"/>
      <c r="EEK315" s="80"/>
      <c r="EEL315" s="80"/>
      <c r="EEM315" s="80"/>
      <c r="EEN315" s="80"/>
      <c r="EEO315" s="80"/>
      <c r="EEP315" s="80"/>
      <c r="EEQ315" s="80"/>
      <c r="EER315" s="80"/>
      <c r="EES315" s="80"/>
      <c r="EET315" s="80"/>
      <c r="EEU315" s="80"/>
      <c r="EEV315" s="80"/>
      <c r="EEW315" s="80"/>
      <c r="EEX315" s="80"/>
      <c r="EEY315" s="80"/>
      <c r="EEZ315" s="80"/>
      <c r="EFA315" s="80"/>
      <c r="EFB315" s="80"/>
      <c r="EFC315" s="80"/>
      <c r="EFD315" s="80"/>
      <c r="EFE315" s="80"/>
      <c r="EFF315" s="80"/>
      <c r="EFG315" s="80"/>
      <c r="EFH315" s="80"/>
      <c r="EFI315" s="80"/>
      <c r="EFJ315" s="80"/>
      <c r="EFK315" s="80"/>
      <c r="EFL315" s="80"/>
      <c r="EFM315" s="80"/>
      <c r="EFN315" s="80"/>
      <c r="EFO315" s="80"/>
      <c r="EFP315" s="80"/>
      <c r="EFQ315" s="80"/>
      <c r="EFR315" s="80"/>
      <c r="EFS315" s="80"/>
      <c r="EFT315" s="80"/>
      <c r="EFU315" s="80"/>
      <c r="EFV315" s="80"/>
      <c r="EFW315" s="80"/>
      <c r="EFX315" s="80"/>
      <c r="EFY315" s="80"/>
      <c r="EFZ315" s="80"/>
      <c r="EGA315" s="80"/>
      <c r="EGB315" s="80"/>
      <c r="EGC315" s="80"/>
      <c r="EGD315" s="80"/>
      <c r="EGE315" s="80"/>
      <c r="EGF315" s="80"/>
      <c r="EGG315" s="80"/>
      <c r="EGH315" s="80"/>
      <c r="EGI315" s="80"/>
      <c r="EGJ315" s="80"/>
      <c r="EGK315" s="80"/>
      <c r="EGL315" s="80"/>
      <c r="EGM315" s="80"/>
      <c r="EGN315" s="80"/>
      <c r="EGO315" s="80"/>
      <c r="EGP315" s="80"/>
      <c r="EGQ315" s="80"/>
      <c r="EGR315" s="80"/>
      <c r="EGS315" s="80"/>
      <c r="EGT315" s="80"/>
      <c r="EGU315" s="80"/>
      <c r="EGV315" s="80"/>
      <c r="EGW315" s="80"/>
      <c r="EGX315" s="80"/>
      <c r="EGY315" s="80"/>
      <c r="EGZ315" s="80"/>
      <c r="EHA315" s="80"/>
      <c r="EHB315" s="80"/>
      <c r="EHC315" s="80"/>
      <c r="EHD315" s="80"/>
      <c r="EHE315" s="80"/>
      <c r="EHF315" s="80"/>
      <c r="EHG315" s="80"/>
      <c r="EHH315" s="80"/>
      <c r="EHI315" s="80"/>
      <c r="EHJ315" s="80"/>
      <c r="EHK315" s="80"/>
      <c r="EHL315" s="80"/>
      <c r="EHM315" s="80"/>
      <c r="EHN315" s="80"/>
      <c r="EHO315" s="80"/>
      <c r="EHP315" s="80"/>
      <c r="EHQ315" s="80"/>
      <c r="EHR315" s="80"/>
      <c r="EHS315" s="80"/>
      <c r="EHT315" s="80"/>
      <c r="EHU315" s="80"/>
      <c r="EHV315" s="80"/>
      <c r="EHW315" s="80"/>
      <c r="EHX315" s="80"/>
      <c r="EHY315" s="80"/>
      <c r="EHZ315" s="80"/>
      <c r="EIA315" s="80"/>
      <c r="EIB315" s="80"/>
      <c r="EIC315" s="80"/>
      <c r="EID315" s="80"/>
      <c r="EIE315" s="80"/>
      <c r="EIF315" s="80"/>
      <c r="EIG315" s="80"/>
      <c r="EIH315" s="80"/>
      <c r="EII315" s="80"/>
      <c r="EIJ315" s="80"/>
      <c r="EIK315" s="80"/>
      <c r="EIL315" s="80"/>
      <c r="EIM315" s="80"/>
      <c r="EIN315" s="80"/>
      <c r="EIO315" s="80"/>
      <c r="EIP315" s="80"/>
      <c r="EIQ315" s="80"/>
      <c r="EIR315" s="80"/>
      <c r="EIS315" s="80"/>
      <c r="EIT315" s="80"/>
      <c r="EIU315" s="80"/>
      <c r="EIV315" s="80"/>
      <c r="EIW315" s="80"/>
      <c r="EIX315" s="80"/>
      <c r="EIY315" s="80"/>
      <c r="EIZ315" s="80"/>
      <c r="EJA315" s="80"/>
      <c r="EJB315" s="80"/>
      <c r="EJC315" s="80"/>
      <c r="EJD315" s="80"/>
      <c r="EJE315" s="80"/>
      <c r="EJF315" s="80"/>
      <c r="EJG315" s="80"/>
      <c r="EJH315" s="80"/>
      <c r="EJI315" s="80"/>
      <c r="EJJ315" s="80"/>
      <c r="EJK315" s="80"/>
      <c r="EJL315" s="80"/>
      <c r="EJM315" s="80"/>
      <c r="EJN315" s="80"/>
      <c r="EJO315" s="80"/>
      <c r="EJP315" s="80"/>
      <c r="EJQ315" s="80"/>
      <c r="EJR315" s="80"/>
      <c r="EJS315" s="80"/>
      <c r="EJT315" s="80"/>
      <c r="EJU315" s="80"/>
      <c r="EJV315" s="80"/>
      <c r="EJW315" s="80"/>
      <c r="EJX315" s="80"/>
      <c r="EJY315" s="80"/>
      <c r="EJZ315" s="80"/>
      <c r="EKA315" s="80"/>
      <c r="EKB315" s="80"/>
      <c r="EKC315" s="80"/>
      <c r="EKD315" s="80"/>
      <c r="EKE315" s="80"/>
      <c r="EKF315" s="80"/>
      <c r="EKG315" s="80"/>
      <c r="EKH315" s="80"/>
      <c r="EKI315" s="80"/>
      <c r="EKJ315" s="80"/>
      <c r="EKK315" s="80"/>
      <c r="EKL315" s="80"/>
      <c r="EKM315" s="80"/>
      <c r="EKN315" s="80"/>
      <c r="EKO315" s="80"/>
      <c r="EKP315" s="80"/>
      <c r="EKQ315" s="80"/>
      <c r="EKR315" s="80"/>
      <c r="EKS315" s="80"/>
      <c r="EKT315" s="80"/>
      <c r="EKU315" s="80"/>
      <c r="EKV315" s="80"/>
      <c r="EKW315" s="80"/>
      <c r="EKX315" s="80"/>
      <c r="EKY315" s="80"/>
      <c r="EKZ315" s="80"/>
      <c r="ELA315" s="80"/>
      <c r="ELB315" s="80"/>
      <c r="ELC315" s="80"/>
      <c r="ELD315" s="80"/>
      <c r="ELE315" s="80"/>
      <c r="ELF315" s="80"/>
      <c r="ELG315" s="80"/>
      <c r="ELH315" s="80"/>
      <c r="ELI315" s="80"/>
      <c r="ELJ315" s="80"/>
      <c r="ELK315" s="80"/>
      <c r="ELL315" s="80"/>
      <c r="ELM315" s="80"/>
      <c r="ELN315" s="80"/>
      <c r="ELO315" s="80"/>
      <c r="ELP315" s="80"/>
      <c r="ELQ315" s="80"/>
      <c r="ELR315" s="80"/>
      <c r="ELS315" s="80"/>
      <c r="ELT315" s="80"/>
      <c r="ELU315" s="80"/>
      <c r="ELV315" s="80"/>
      <c r="ELW315" s="80"/>
      <c r="ELX315" s="80"/>
      <c r="ELY315" s="80"/>
      <c r="ELZ315" s="80"/>
      <c r="EMA315" s="80"/>
      <c r="EMB315" s="80"/>
      <c r="EMC315" s="80"/>
      <c r="EMD315" s="80"/>
      <c r="EME315" s="80"/>
      <c r="EMF315" s="80"/>
      <c r="EMG315" s="80"/>
      <c r="EMH315" s="80"/>
      <c r="EMI315" s="80"/>
      <c r="EMJ315" s="80"/>
      <c r="EMK315" s="80"/>
      <c r="EML315" s="80"/>
      <c r="EMM315" s="80"/>
      <c r="EMN315" s="80"/>
      <c r="EMO315" s="80"/>
      <c r="EMP315" s="80"/>
      <c r="EMQ315" s="80"/>
      <c r="EMR315" s="80"/>
      <c r="EMS315" s="80"/>
      <c r="EMT315" s="80"/>
      <c r="EMU315" s="80"/>
      <c r="EMV315" s="80"/>
      <c r="EMW315" s="80"/>
      <c r="EMX315" s="80"/>
      <c r="EMY315" s="80"/>
      <c r="EMZ315" s="80"/>
      <c r="ENA315" s="80"/>
      <c r="ENB315" s="80"/>
      <c r="ENC315" s="80"/>
      <c r="END315" s="80"/>
      <c r="ENE315" s="80"/>
      <c r="ENF315" s="80"/>
      <c r="ENG315" s="80"/>
      <c r="ENH315" s="80"/>
      <c r="ENI315" s="80"/>
      <c r="ENJ315" s="80"/>
      <c r="ENK315" s="80"/>
      <c r="ENL315" s="80"/>
      <c r="ENM315" s="80"/>
      <c r="ENN315" s="80"/>
      <c r="ENO315" s="80"/>
      <c r="ENP315" s="80"/>
      <c r="ENQ315" s="80"/>
      <c r="ENR315" s="80"/>
      <c r="ENS315" s="80"/>
      <c r="ENT315" s="80"/>
      <c r="ENU315" s="80"/>
      <c r="ENV315" s="80"/>
      <c r="ENW315" s="80"/>
      <c r="ENX315" s="80"/>
      <c r="ENY315" s="80"/>
      <c r="ENZ315" s="80"/>
      <c r="EOA315" s="80"/>
      <c r="EOB315" s="80"/>
      <c r="EOC315" s="80"/>
      <c r="EOD315" s="80"/>
      <c r="EOE315" s="80"/>
      <c r="EOF315" s="80"/>
      <c r="EOG315" s="80"/>
      <c r="EOH315" s="80"/>
      <c r="EOI315" s="80"/>
      <c r="EOJ315" s="80"/>
      <c r="EOK315" s="80"/>
      <c r="EOL315" s="80"/>
      <c r="EOM315" s="80"/>
      <c r="EON315" s="80"/>
      <c r="EOO315" s="80"/>
      <c r="EOP315" s="80"/>
      <c r="EOQ315" s="80"/>
      <c r="EOR315" s="80"/>
      <c r="EOS315" s="80"/>
      <c r="EOT315" s="80"/>
      <c r="EOU315" s="80"/>
      <c r="EOV315" s="80"/>
      <c r="EOW315" s="80"/>
      <c r="EOX315" s="80"/>
      <c r="EOY315" s="80"/>
      <c r="EOZ315" s="80"/>
      <c r="EPA315" s="80"/>
      <c r="EPB315" s="80"/>
      <c r="EPC315" s="80"/>
      <c r="EPD315" s="80"/>
      <c r="EPE315" s="80"/>
      <c r="EPF315" s="80"/>
      <c r="EPG315" s="80"/>
      <c r="EPH315" s="80"/>
      <c r="EPI315" s="80"/>
      <c r="EPJ315" s="80"/>
      <c r="EPK315" s="80"/>
      <c r="EPL315" s="80"/>
      <c r="EPM315" s="80"/>
      <c r="EPN315" s="80"/>
      <c r="EPO315" s="80"/>
      <c r="EPP315" s="80"/>
      <c r="EPQ315" s="80"/>
      <c r="EPR315" s="80"/>
      <c r="EPS315" s="80"/>
      <c r="EPT315" s="80"/>
      <c r="EPU315" s="80"/>
      <c r="EPV315" s="80"/>
      <c r="EPW315" s="80"/>
      <c r="EPX315" s="80"/>
      <c r="EPY315" s="80"/>
      <c r="EPZ315" s="80"/>
      <c r="EQA315" s="80"/>
      <c r="EQB315" s="80"/>
      <c r="EQC315" s="80"/>
      <c r="EQD315" s="80"/>
      <c r="EQE315" s="80"/>
      <c r="EQF315" s="80"/>
      <c r="EQG315" s="80"/>
      <c r="EQH315" s="80"/>
      <c r="EQI315" s="80"/>
      <c r="EQJ315" s="80"/>
      <c r="EQK315" s="80"/>
      <c r="EQL315" s="80"/>
      <c r="EQM315" s="80"/>
      <c r="EQN315" s="80"/>
      <c r="EQO315" s="80"/>
      <c r="EQP315" s="80"/>
      <c r="EQQ315" s="80"/>
      <c r="EQR315" s="80"/>
      <c r="EQS315" s="80"/>
      <c r="EQT315" s="80"/>
      <c r="EQU315" s="80"/>
      <c r="EQV315" s="80"/>
      <c r="EQW315" s="80"/>
      <c r="EQX315" s="80"/>
      <c r="EQY315" s="80"/>
      <c r="EQZ315" s="80"/>
      <c r="ERA315" s="80"/>
      <c r="ERB315" s="80"/>
      <c r="ERC315" s="80"/>
      <c r="ERD315" s="80"/>
      <c r="ERE315" s="80"/>
      <c r="ERF315" s="80"/>
      <c r="ERG315" s="80"/>
      <c r="ERH315" s="80"/>
      <c r="ERI315" s="80"/>
      <c r="ERJ315" s="80"/>
      <c r="ERK315" s="80"/>
      <c r="ERL315" s="80"/>
      <c r="ERM315" s="80"/>
      <c r="ERN315" s="80"/>
      <c r="ERO315" s="80"/>
      <c r="ERP315" s="80"/>
      <c r="ERQ315" s="80"/>
      <c r="ERR315" s="80"/>
      <c r="ERS315" s="80"/>
      <c r="ERT315" s="80"/>
      <c r="ERU315" s="80"/>
      <c r="ERV315" s="80"/>
      <c r="ERW315" s="80"/>
      <c r="ERX315" s="80"/>
      <c r="ERY315" s="80"/>
      <c r="ERZ315" s="80"/>
      <c r="ESA315" s="80"/>
      <c r="ESB315" s="80"/>
      <c r="ESC315" s="80"/>
      <c r="ESD315" s="80"/>
      <c r="ESE315" s="80"/>
      <c r="ESF315" s="80"/>
      <c r="ESG315" s="80"/>
      <c r="ESH315" s="80"/>
      <c r="ESI315" s="80"/>
      <c r="ESJ315" s="80"/>
      <c r="ESK315" s="80"/>
      <c r="ESL315" s="80"/>
      <c r="ESM315" s="80"/>
      <c r="ESN315" s="80"/>
      <c r="ESO315" s="80"/>
      <c r="ESP315" s="80"/>
      <c r="ESQ315" s="80"/>
      <c r="ESR315" s="80"/>
      <c r="ESS315" s="80"/>
      <c r="EST315" s="80"/>
      <c r="ESU315" s="80"/>
      <c r="ESV315" s="80"/>
      <c r="ESW315" s="80"/>
      <c r="ESX315" s="80"/>
      <c r="ESY315" s="80"/>
      <c r="ESZ315" s="80"/>
      <c r="ETA315" s="80"/>
      <c r="ETB315" s="80"/>
      <c r="ETC315" s="80"/>
      <c r="ETD315" s="80"/>
      <c r="ETE315" s="80"/>
      <c r="ETF315" s="80"/>
      <c r="ETG315" s="80"/>
      <c r="ETH315" s="80"/>
      <c r="ETI315" s="80"/>
      <c r="ETJ315" s="80"/>
      <c r="ETK315" s="80"/>
      <c r="ETL315" s="80"/>
      <c r="ETM315" s="80"/>
      <c r="ETN315" s="80"/>
      <c r="ETO315" s="80"/>
      <c r="ETP315" s="80"/>
      <c r="ETQ315" s="80"/>
      <c r="ETR315" s="80"/>
      <c r="ETS315" s="80"/>
      <c r="ETT315" s="80"/>
      <c r="ETU315" s="80"/>
      <c r="ETV315" s="80"/>
      <c r="ETW315" s="80"/>
      <c r="ETX315" s="80"/>
      <c r="ETY315" s="80"/>
      <c r="ETZ315" s="80"/>
      <c r="EUA315" s="80"/>
      <c r="EUB315" s="80"/>
      <c r="EUC315" s="80"/>
      <c r="EUD315" s="80"/>
      <c r="EUE315" s="80"/>
      <c r="EUF315" s="80"/>
      <c r="EUG315" s="80"/>
      <c r="EUH315" s="80"/>
      <c r="EUI315" s="80"/>
      <c r="EUJ315" s="80"/>
      <c r="EUK315" s="80"/>
      <c r="EUL315" s="80"/>
      <c r="EUM315" s="80"/>
      <c r="EUN315" s="80"/>
      <c r="EUO315" s="80"/>
      <c r="EUP315" s="80"/>
      <c r="EUQ315" s="80"/>
      <c r="EUR315" s="80"/>
      <c r="EUS315" s="80"/>
      <c r="EUT315" s="80"/>
      <c r="EUU315" s="80"/>
      <c r="EUV315" s="80"/>
      <c r="EUW315" s="80"/>
      <c r="EUX315" s="80"/>
      <c r="EUY315" s="80"/>
      <c r="EUZ315" s="80"/>
      <c r="EVA315" s="80"/>
      <c r="EVB315" s="80"/>
      <c r="EVC315" s="80"/>
      <c r="EVD315" s="80"/>
      <c r="EVE315" s="80"/>
      <c r="EVF315" s="80"/>
      <c r="EVG315" s="80"/>
      <c r="EVH315" s="80"/>
      <c r="EVI315" s="80"/>
      <c r="EVJ315" s="80"/>
      <c r="EVK315" s="80"/>
      <c r="EVL315" s="80"/>
      <c r="EVM315" s="80"/>
      <c r="EVN315" s="80"/>
      <c r="EVO315" s="80"/>
      <c r="EVP315" s="80"/>
      <c r="EVQ315" s="80"/>
      <c r="EVR315" s="80"/>
      <c r="EVS315" s="80"/>
      <c r="EVT315" s="80"/>
      <c r="EVU315" s="80"/>
      <c r="EVV315" s="80"/>
      <c r="EVW315" s="80"/>
      <c r="EVX315" s="80"/>
      <c r="EVY315" s="80"/>
      <c r="EVZ315" s="80"/>
      <c r="EWA315" s="80"/>
      <c r="EWB315" s="80"/>
      <c r="EWC315" s="80"/>
      <c r="EWD315" s="80"/>
      <c r="EWE315" s="80"/>
      <c r="EWF315" s="80"/>
      <c r="EWG315" s="80"/>
      <c r="EWH315" s="80"/>
      <c r="EWI315" s="80"/>
      <c r="EWJ315" s="80"/>
      <c r="EWK315" s="80"/>
      <c r="EWL315" s="80"/>
      <c r="EWM315" s="80"/>
      <c r="EWN315" s="80"/>
      <c r="EWO315" s="80"/>
      <c r="EWP315" s="80"/>
      <c r="EWQ315" s="80"/>
      <c r="EWR315" s="80"/>
      <c r="EWS315" s="80"/>
      <c r="EWT315" s="80"/>
      <c r="EWU315" s="80"/>
      <c r="EWV315" s="80"/>
      <c r="EWW315" s="80"/>
      <c r="EWX315" s="80"/>
      <c r="EWY315" s="80"/>
      <c r="EWZ315" s="80"/>
      <c r="EXA315" s="80"/>
      <c r="EXB315" s="80"/>
      <c r="EXC315" s="80"/>
      <c r="EXD315" s="80"/>
      <c r="EXE315" s="80"/>
      <c r="EXF315" s="80"/>
      <c r="EXG315" s="80"/>
      <c r="EXH315" s="80"/>
      <c r="EXI315" s="80"/>
      <c r="EXJ315" s="80"/>
      <c r="EXK315" s="80"/>
      <c r="EXL315" s="80"/>
      <c r="EXM315" s="80"/>
      <c r="EXN315" s="80"/>
      <c r="EXO315" s="80"/>
      <c r="EXP315" s="80"/>
      <c r="EXQ315" s="80"/>
      <c r="EXR315" s="80"/>
      <c r="EXS315" s="80"/>
      <c r="EXT315" s="80"/>
      <c r="EXU315" s="80"/>
      <c r="EXV315" s="80"/>
      <c r="EXW315" s="80"/>
      <c r="EXX315" s="80"/>
      <c r="EXY315" s="80"/>
      <c r="EXZ315" s="80"/>
      <c r="EYA315" s="80"/>
      <c r="EYB315" s="80"/>
      <c r="EYC315" s="80"/>
      <c r="EYD315" s="80"/>
      <c r="EYE315" s="80"/>
      <c r="EYF315" s="80"/>
      <c r="EYG315" s="80"/>
      <c r="EYH315" s="80"/>
      <c r="EYI315" s="80"/>
      <c r="EYJ315" s="80"/>
      <c r="EYK315" s="80"/>
      <c r="EYL315" s="80"/>
      <c r="EYM315" s="80"/>
      <c r="EYN315" s="80"/>
      <c r="EYO315" s="80"/>
      <c r="EYP315" s="80"/>
      <c r="EYQ315" s="80"/>
      <c r="EYR315" s="80"/>
      <c r="EYS315" s="80"/>
      <c r="EYT315" s="80"/>
      <c r="EYU315" s="80"/>
      <c r="EYV315" s="80"/>
      <c r="EYW315" s="80"/>
      <c r="EYX315" s="80"/>
      <c r="EYY315" s="80"/>
      <c r="EYZ315" s="80"/>
      <c r="EZA315" s="80"/>
      <c r="EZB315" s="80"/>
      <c r="EZC315" s="80"/>
      <c r="EZD315" s="80"/>
      <c r="EZE315" s="80"/>
      <c r="EZF315" s="80"/>
      <c r="EZG315" s="80"/>
      <c r="EZH315" s="80"/>
      <c r="EZI315" s="80"/>
      <c r="EZJ315" s="80"/>
      <c r="EZK315" s="80"/>
      <c r="EZL315" s="80"/>
      <c r="EZM315" s="80"/>
      <c r="EZN315" s="80"/>
      <c r="EZO315" s="80"/>
      <c r="EZP315" s="80"/>
      <c r="EZQ315" s="80"/>
      <c r="EZR315" s="80"/>
      <c r="EZS315" s="80"/>
      <c r="EZT315" s="80"/>
      <c r="EZU315" s="80"/>
      <c r="EZV315" s="80"/>
      <c r="EZW315" s="80"/>
      <c r="EZX315" s="80"/>
      <c r="EZY315" s="80"/>
      <c r="EZZ315" s="80"/>
      <c r="FAA315" s="80"/>
      <c r="FAB315" s="80"/>
      <c r="FAC315" s="80"/>
      <c r="FAD315" s="80"/>
      <c r="FAE315" s="80"/>
      <c r="FAF315" s="80"/>
      <c r="FAG315" s="80"/>
      <c r="FAH315" s="80"/>
      <c r="FAI315" s="80"/>
      <c r="FAJ315" s="80"/>
      <c r="FAK315" s="80"/>
      <c r="FAL315" s="80"/>
      <c r="FAM315" s="80"/>
      <c r="FAN315" s="80"/>
      <c r="FAO315" s="80"/>
      <c r="FAP315" s="80"/>
      <c r="FAQ315" s="80"/>
      <c r="FAR315" s="80"/>
      <c r="FAS315" s="80"/>
      <c r="FAT315" s="80"/>
      <c r="FAU315" s="80"/>
      <c r="FAV315" s="80"/>
      <c r="FAW315" s="80"/>
      <c r="FAX315" s="80"/>
      <c r="FAY315" s="80"/>
      <c r="FAZ315" s="80"/>
      <c r="FBA315" s="80"/>
      <c r="FBB315" s="80"/>
      <c r="FBC315" s="80"/>
      <c r="FBD315" s="80"/>
      <c r="FBE315" s="80"/>
      <c r="FBF315" s="80"/>
      <c r="FBG315" s="80"/>
      <c r="FBH315" s="80"/>
      <c r="FBI315" s="80"/>
      <c r="FBJ315" s="80"/>
      <c r="FBK315" s="80"/>
      <c r="FBL315" s="80"/>
      <c r="FBM315" s="80"/>
      <c r="FBN315" s="80"/>
      <c r="FBO315" s="80"/>
      <c r="FBP315" s="80"/>
      <c r="FBQ315" s="80"/>
      <c r="FBR315" s="80"/>
      <c r="FBS315" s="80"/>
      <c r="FBT315" s="80"/>
      <c r="FBU315" s="80"/>
      <c r="FBV315" s="80"/>
      <c r="FBW315" s="80"/>
      <c r="FBX315" s="80"/>
      <c r="FBY315" s="80"/>
      <c r="FBZ315" s="80"/>
      <c r="FCA315" s="80"/>
      <c r="FCB315" s="80"/>
      <c r="FCC315" s="80"/>
      <c r="FCD315" s="80"/>
      <c r="FCE315" s="80"/>
      <c r="FCF315" s="80"/>
      <c r="FCG315" s="80"/>
      <c r="FCH315" s="80"/>
      <c r="FCI315" s="80"/>
      <c r="FCJ315" s="80"/>
      <c r="FCK315" s="80"/>
      <c r="FCL315" s="80"/>
      <c r="FCM315" s="80"/>
      <c r="FCN315" s="80"/>
      <c r="FCO315" s="80"/>
      <c r="FCP315" s="80"/>
      <c r="FCQ315" s="80"/>
      <c r="FCR315" s="80"/>
      <c r="FCS315" s="80"/>
      <c r="FCT315" s="80"/>
      <c r="FCU315" s="80"/>
      <c r="FCV315" s="80"/>
      <c r="FCW315" s="80"/>
      <c r="FCX315" s="80"/>
      <c r="FCY315" s="80"/>
      <c r="FCZ315" s="80"/>
      <c r="FDA315" s="80"/>
      <c r="FDB315" s="80"/>
      <c r="FDC315" s="80"/>
      <c r="FDD315" s="80"/>
      <c r="FDE315" s="80"/>
      <c r="FDF315" s="80"/>
      <c r="FDG315" s="80"/>
      <c r="FDH315" s="80"/>
      <c r="FDI315" s="80"/>
      <c r="FDJ315" s="80"/>
      <c r="FDK315" s="80"/>
      <c r="FDL315" s="80"/>
      <c r="FDM315" s="80"/>
      <c r="FDN315" s="80"/>
      <c r="FDO315" s="80"/>
      <c r="FDP315" s="80"/>
      <c r="FDQ315" s="80"/>
      <c r="FDR315" s="80"/>
      <c r="FDS315" s="80"/>
      <c r="FDT315" s="80"/>
      <c r="FDU315" s="80"/>
      <c r="FDV315" s="80"/>
      <c r="FDW315" s="80"/>
      <c r="FDX315" s="80"/>
      <c r="FDY315" s="80"/>
      <c r="FDZ315" s="80"/>
      <c r="FEA315" s="80"/>
      <c r="FEB315" s="80"/>
      <c r="FEC315" s="80"/>
      <c r="FED315" s="80"/>
      <c r="FEE315" s="80"/>
      <c r="FEF315" s="80"/>
      <c r="FEG315" s="80"/>
      <c r="FEH315" s="80"/>
      <c r="FEI315" s="80"/>
      <c r="FEJ315" s="80"/>
      <c r="FEK315" s="80"/>
      <c r="FEL315" s="80"/>
      <c r="FEM315" s="80"/>
      <c r="FEN315" s="80"/>
      <c r="FEO315" s="80"/>
      <c r="FEP315" s="80"/>
      <c r="FEQ315" s="80"/>
      <c r="FER315" s="80"/>
      <c r="FES315" s="80"/>
      <c r="FET315" s="80"/>
      <c r="FEU315" s="80"/>
      <c r="FEV315" s="80"/>
      <c r="FEW315" s="80"/>
      <c r="FEX315" s="80"/>
      <c r="FEY315" s="80"/>
      <c r="FEZ315" s="80"/>
      <c r="FFA315" s="80"/>
      <c r="FFB315" s="80"/>
      <c r="FFC315" s="80"/>
      <c r="FFD315" s="80"/>
      <c r="FFE315" s="80"/>
      <c r="FFF315" s="80"/>
      <c r="FFG315" s="80"/>
      <c r="FFH315" s="80"/>
      <c r="FFI315" s="80"/>
      <c r="FFJ315" s="80"/>
      <c r="FFK315" s="80"/>
      <c r="FFL315" s="80"/>
      <c r="FFM315" s="80"/>
      <c r="FFN315" s="80"/>
      <c r="FFO315" s="80"/>
      <c r="FFP315" s="80"/>
      <c r="FFQ315" s="80"/>
      <c r="FFR315" s="80"/>
      <c r="FFS315" s="80"/>
      <c r="FFT315" s="80"/>
      <c r="FFU315" s="80"/>
      <c r="FFV315" s="80"/>
      <c r="FFW315" s="80"/>
      <c r="FFX315" s="80"/>
      <c r="FFY315" s="80"/>
      <c r="FFZ315" s="80"/>
      <c r="FGA315" s="80"/>
      <c r="FGB315" s="80"/>
      <c r="FGC315" s="80"/>
      <c r="FGD315" s="80"/>
      <c r="FGE315" s="80"/>
      <c r="FGF315" s="80"/>
      <c r="FGG315" s="80"/>
      <c r="FGH315" s="80"/>
      <c r="FGI315" s="80"/>
      <c r="FGJ315" s="80"/>
      <c r="FGK315" s="80"/>
      <c r="FGL315" s="80"/>
      <c r="FGM315" s="80"/>
      <c r="FGN315" s="80"/>
      <c r="FGO315" s="80"/>
      <c r="FGP315" s="80"/>
      <c r="FGQ315" s="80"/>
      <c r="FGR315" s="80"/>
      <c r="FGS315" s="80"/>
      <c r="FGT315" s="80"/>
      <c r="FGU315" s="80"/>
      <c r="FGV315" s="80"/>
      <c r="FGW315" s="80"/>
      <c r="FGX315" s="80"/>
      <c r="FGY315" s="80"/>
      <c r="FGZ315" s="80"/>
      <c r="FHA315" s="80"/>
      <c r="FHB315" s="80"/>
      <c r="FHC315" s="80"/>
      <c r="FHD315" s="80"/>
      <c r="FHE315" s="80"/>
      <c r="FHF315" s="80"/>
      <c r="FHG315" s="80"/>
      <c r="FHH315" s="80"/>
      <c r="FHI315" s="80"/>
      <c r="FHJ315" s="80"/>
      <c r="FHK315" s="80"/>
      <c r="FHL315" s="80"/>
      <c r="FHM315" s="80"/>
      <c r="FHN315" s="80"/>
      <c r="FHO315" s="80"/>
      <c r="FHP315" s="80"/>
      <c r="FHQ315" s="80"/>
      <c r="FHR315" s="80"/>
      <c r="FHS315" s="80"/>
      <c r="FHT315" s="80"/>
      <c r="FHU315" s="80"/>
      <c r="FHV315" s="80"/>
      <c r="FHW315" s="80"/>
      <c r="FHX315" s="80"/>
      <c r="FHY315" s="80"/>
      <c r="FHZ315" s="80"/>
      <c r="FIA315" s="80"/>
      <c r="FIB315" s="80"/>
      <c r="FIC315" s="80"/>
      <c r="FID315" s="80"/>
      <c r="FIE315" s="80"/>
      <c r="FIF315" s="80"/>
      <c r="FIG315" s="80"/>
      <c r="FIH315" s="80"/>
      <c r="FII315" s="80"/>
      <c r="FIJ315" s="80"/>
      <c r="FIK315" s="80"/>
      <c r="FIL315" s="80"/>
      <c r="FIM315" s="80"/>
      <c r="FIN315" s="80"/>
      <c r="FIO315" s="80"/>
      <c r="FIP315" s="80"/>
      <c r="FIQ315" s="80"/>
      <c r="FIR315" s="80"/>
      <c r="FIS315" s="80"/>
      <c r="FIT315" s="80"/>
      <c r="FIU315" s="80"/>
      <c r="FIV315" s="80"/>
      <c r="FIW315" s="80"/>
      <c r="FIX315" s="80"/>
      <c r="FIY315" s="80"/>
      <c r="FIZ315" s="80"/>
      <c r="FJA315" s="80"/>
      <c r="FJB315" s="80"/>
      <c r="FJC315" s="80"/>
      <c r="FJD315" s="80"/>
      <c r="FJE315" s="80"/>
      <c r="FJF315" s="80"/>
      <c r="FJG315" s="80"/>
      <c r="FJH315" s="80"/>
      <c r="FJI315" s="80"/>
      <c r="FJJ315" s="80"/>
      <c r="FJK315" s="80"/>
      <c r="FJL315" s="80"/>
      <c r="FJM315" s="80"/>
      <c r="FJN315" s="80"/>
      <c r="FJO315" s="80"/>
      <c r="FJP315" s="80"/>
      <c r="FJQ315" s="80"/>
      <c r="FJR315" s="80"/>
      <c r="FJS315" s="80"/>
      <c r="FJT315" s="80"/>
      <c r="FJU315" s="80"/>
      <c r="FJV315" s="80"/>
      <c r="FJW315" s="80"/>
      <c r="FJX315" s="80"/>
      <c r="FJY315" s="80"/>
      <c r="FJZ315" s="80"/>
      <c r="FKA315" s="80"/>
      <c r="FKB315" s="80"/>
      <c r="FKC315" s="80"/>
      <c r="FKD315" s="80"/>
      <c r="FKE315" s="80"/>
      <c r="FKF315" s="80"/>
      <c r="FKG315" s="80"/>
      <c r="FKH315" s="80"/>
      <c r="FKI315" s="80"/>
      <c r="FKJ315" s="80"/>
      <c r="FKK315" s="80"/>
      <c r="FKL315" s="80"/>
      <c r="FKM315" s="80"/>
      <c r="FKN315" s="80"/>
      <c r="FKO315" s="80"/>
      <c r="FKP315" s="80"/>
      <c r="FKQ315" s="80"/>
      <c r="FKR315" s="80"/>
      <c r="FKS315" s="80"/>
      <c r="FKT315" s="80"/>
      <c r="FKU315" s="80"/>
      <c r="FKV315" s="80"/>
      <c r="FKW315" s="80"/>
      <c r="FKX315" s="80"/>
      <c r="FKY315" s="80"/>
      <c r="FKZ315" s="80"/>
      <c r="FLA315" s="80"/>
      <c r="FLB315" s="80"/>
      <c r="FLC315" s="80"/>
      <c r="FLD315" s="80"/>
      <c r="FLE315" s="80"/>
      <c r="FLF315" s="80"/>
      <c r="FLG315" s="80"/>
      <c r="FLH315" s="80"/>
      <c r="FLI315" s="80"/>
      <c r="FLJ315" s="80"/>
      <c r="FLK315" s="80"/>
      <c r="FLL315" s="80"/>
      <c r="FLM315" s="80"/>
      <c r="FLN315" s="80"/>
      <c r="FLO315" s="80"/>
      <c r="FLP315" s="80"/>
      <c r="FLQ315" s="80"/>
      <c r="FLR315" s="80"/>
      <c r="FLS315" s="80"/>
      <c r="FLT315" s="80"/>
      <c r="FLU315" s="80"/>
      <c r="FLV315" s="80"/>
      <c r="FLW315" s="80"/>
      <c r="FLX315" s="80"/>
      <c r="FLY315" s="80"/>
      <c r="FLZ315" s="80"/>
      <c r="FMA315" s="80"/>
      <c r="FMB315" s="80"/>
      <c r="FMC315" s="80"/>
      <c r="FMD315" s="80"/>
      <c r="FME315" s="80"/>
      <c r="FMF315" s="80"/>
      <c r="FMG315" s="80"/>
      <c r="FMH315" s="80"/>
      <c r="FMI315" s="80"/>
      <c r="FMJ315" s="80"/>
      <c r="FMK315" s="80"/>
      <c r="FML315" s="80"/>
      <c r="FMM315" s="80"/>
      <c r="FMN315" s="80"/>
      <c r="FMO315" s="80"/>
      <c r="FMP315" s="80"/>
      <c r="FMQ315" s="80"/>
      <c r="FMR315" s="80"/>
      <c r="FMS315" s="80"/>
      <c r="FMT315" s="80"/>
      <c r="FMU315" s="80"/>
      <c r="FMV315" s="80"/>
      <c r="FMW315" s="80"/>
      <c r="FMX315" s="80"/>
      <c r="FMY315" s="80"/>
      <c r="FMZ315" s="80"/>
      <c r="FNA315" s="80"/>
      <c r="FNB315" s="80"/>
      <c r="FNC315" s="80"/>
      <c r="FND315" s="80"/>
      <c r="FNE315" s="80"/>
      <c r="FNF315" s="80"/>
      <c r="FNG315" s="80"/>
      <c r="FNH315" s="80"/>
      <c r="FNI315" s="80"/>
      <c r="FNJ315" s="80"/>
      <c r="FNK315" s="80"/>
      <c r="FNL315" s="80"/>
      <c r="FNM315" s="80"/>
      <c r="FNN315" s="80"/>
      <c r="FNO315" s="80"/>
      <c r="FNP315" s="80"/>
      <c r="FNQ315" s="80"/>
      <c r="FNR315" s="80"/>
      <c r="FNS315" s="80"/>
      <c r="FNT315" s="80"/>
      <c r="FNU315" s="80"/>
      <c r="FNV315" s="80"/>
      <c r="FNW315" s="80"/>
      <c r="FNX315" s="80"/>
      <c r="FNY315" s="80"/>
      <c r="FNZ315" s="80"/>
      <c r="FOA315" s="80"/>
      <c r="FOB315" s="80"/>
      <c r="FOC315" s="80"/>
      <c r="FOD315" s="80"/>
      <c r="FOE315" s="80"/>
      <c r="FOF315" s="80"/>
      <c r="FOG315" s="80"/>
      <c r="FOH315" s="80"/>
      <c r="FOI315" s="80"/>
      <c r="FOJ315" s="80"/>
      <c r="FOK315" s="80"/>
      <c r="FOL315" s="80"/>
      <c r="FOM315" s="80"/>
      <c r="FON315" s="80"/>
      <c r="FOO315" s="80"/>
      <c r="FOP315" s="80"/>
      <c r="FOQ315" s="80"/>
      <c r="FOR315" s="80"/>
      <c r="FOS315" s="80"/>
      <c r="FOT315" s="80"/>
      <c r="FOU315" s="80"/>
      <c r="FOV315" s="80"/>
      <c r="FOW315" s="80"/>
      <c r="FOX315" s="80"/>
      <c r="FOY315" s="80"/>
      <c r="FOZ315" s="80"/>
      <c r="FPA315" s="80"/>
      <c r="FPB315" s="80"/>
      <c r="FPC315" s="80"/>
      <c r="FPD315" s="80"/>
      <c r="FPE315" s="80"/>
      <c r="FPF315" s="80"/>
      <c r="FPG315" s="80"/>
      <c r="FPH315" s="80"/>
      <c r="FPI315" s="80"/>
      <c r="FPJ315" s="80"/>
      <c r="FPK315" s="80"/>
      <c r="FPL315" s="80"/>
      <c r="FPM315" s="80"/>
      <c r="FPN315" s="80"/>
      <c r="FPO315" s="80"/>
      <c r="FPP315" s="80"/>
      <c r="FPQ315" s="80"/>
      <c r="FPR315" s="80"/>
      <c r="FPS315" s="80"/>
      <c r="FPT315" s="80"/>
      <c r="FPU315" s="80"/>
      <c r="FPV315" s="80"/>
      <c r="FPW315" s="80"/>
      <c r="FPX315" s="80"/>
      <c r="FPY315" s="80"/>
      <c r="FPZ315" s="80"/>
      <c r="FQA315" s="80"/>
      <c r="FQB315" s="80"/>
      <c r="FQC315" s="80"/>
      <c r="FQD315" s="80"/>
      <c r="FQE315" s="80"/>
      <c r="FQF315" s="80"/>
      <c r="FQG315" s="80"/>
      <c r="FQH315" s="80"/>
      <c r="FQI315" s="80"/>
      <c r="FQJ315" s="80"/>
      <c r="FQK315" s="80"/>
      <c r="FQL315" s="80"/>
      <c r="FQM315" s="80"/>
      <c r="FQN315" s="80"/>
      <c r="FQO315" s="80"/>
      <c r="FQP315" s="80"/>
      <c r="FQQ315" s="80"/>
      <c r="FQR315" s="80"/>
      <c r="FQS315" s="80"/>
      <c r="FQT315" s="80"/>
      <c r="FQU315" s="80"/>
      <c r="FQV315" s="80"/>
      <c r="FQW315" s="80"/>
      <c r="FQX315" s="80"/>
      <c r="FQY315" s="80"/>
      <c r="FQZ315" s="80"/>
      <c r="FRA315" s="80"/>
      <c r="FRB315" s="80"/>
      <c r="FRC315" s="80"/>
      <c r="FRD315" s="80"/>
      <c r="FRE315" s="80"/>
      <c r="FRF315" s="80"/>
      <c r="FRG315" s="80"/>
      <c r="FRH315" s="80"/>
      <c r="FRI315" s="80"/>
      <c r="FRJ315" s="80"/>
      <c r="FRK315" s="80"/>
      <c r="FRL315" s="80"/>
      <c r="FRM315" s="80"/>
      <c r="FRN315" s="80"/>
      <c r="FRO315" s="80"/>
      <c r="FRP315" s="80"/>
      <c r="FRQ315" s="80"/>
      <c r="FRR315" s="80"/>
      <c r="FRS315" s="80"/>
      <c r="FRT315" s="80"/>
      <c r="FRU315" s="80"/>
      <c r="FRV315" s="80"/>
      <c r="FRW315" s="80"/>
      <c r="FRX315" s="80"/>
      <c r="FRY315" s="80"/>
      <c r="FRZ315" s="80"/>
      <c r="FSA315" s="80"/>
      <c r="FSB315" s="80"/>
      <c r="FSC315" s="80"/>
      <c r="FSD315" s="80"/>
      <c r="FSE315" s="80"/>
      <c r="FSF315" s="80"/>
      <c r="FSG315" s="80"/>
      <c r="FSH315" s="80"/>
      <c r="FSI315" s="80"/>
      <c r="FSJ315" s="80"/>
      <c r="FSK315" s="80"/>
      <c r="FSL315" s="80"/>
      <c r="FSM315" s="80"/>
      <c r="FSN315" s="80"/>
      <c r="FSO315" s="80"/>
      <c r="FSP315" s="80"/>
      <c r="FSQ315" s="80"/>
      <c r="FSR315" s="80"/>
      <c r="FSS315" s="80"/>
      <c r="FST315" s="80"/>
      <c r="FSU315" s="80"/>
      <c r="FSV315" s="80"/>
      <c r="FSW315" s="80"/>
      <c r="FSX315" s="80"/>
      <c r="FSY315" s="80"/>
      <c r="FSZ315" s="80"/>
      <c r="FTA315" s="80"/>
      <c r="FTB315" s="80"/>
      <c r="FTC315" s="80"/>
      <c r="FTD315" s="80"/>
      <c r="FTE315" s="80"/>
      <c r="FTF315" s="80"/>
      <c r="FTG315" s="80"/>
      <c r="FTH315" s="80"/>
      <c r="FTI315" s="80"/>
      <c r="FTJ315" s="80"/>
      <c r="FTK315" s="80"/>
      <c r="FTL315" s="80"/>
      <c r="FTM315" s="80"/>
      <c r="FTN315" s="80"/>
      <c r="FTO315" s="80"/>
      <c r="FTP315" s="80"/>
      <c r="FTQ315" s="80"/>
      <c r="FTR315" s="80"/>
      <c r="FTS315" s="80"/>
      <c r="FTT315" s="80"/>
      <c r="FTU315" s="80"/>
      <c r="FTV315" s="80"/>
      <c r="FTW315" s="80"/>
      <c r="FTX315" s="80"/>
      <c r="FTY315" s="80"/>
      <c r="FTZ315" s="80"/>
      <c r="FUA315" s="80"/>
      <c r="FUB315" s="80"/>
      <c r="FUC315" s="80"/>
      <c r="FUD315" s="80"/>
      <c r="FUE315" s="80"/>
      <c r="FUF315" s="80"/>
      <c r="FUG315" s="80"/>
      <c r="FUH315" s="80"/>
      <c r="FUI315" s="80"/>
      <c r="FUJ315" s="80"/>
      <c r="FUK315" s="80"/>
      <c r="FUL315" s="80"/>
      <c r="FUM315" s="80"/>
      <c r="FUN315" s="80"/>
      <c r="FUO315" s="80"/>
      <c r="FUP315" s="80"/>
      <c r="FUQ315" s="80"/>
      <c r="FUR315" s="80"/>
      <c r="FUS315" s="80"/>
      <c r="FUT315" s="80"/>
      <c r="FUU315" s="80"/>
      <c r="FUV315" s="80"/>
      <c r="FUW315" s="80"/>
      <c r="FUX315" s="80"/>
      <c r="FUY315" s="80"/>
      <c r="FUZ315" s="80"/>
      <c r="FVA315" s="80"/>
      <c r="FVB315" s="80"/>
      <c r="FVC315" s="80"/>
      <c r="FVD315" s="80"/>
      <c r="FVE315" s="80"/>
      <c r="FVF315" s="80"/>
      <c r="FVG315" s="80"/>
      <c r="FVH315" s="80"/>
      <c r="FVI315" s="80"/>
      <c r="FVJ315" s="80"/>
      <c r="FVK315" s="80"/>
      <c r="FVL315" s="80"/>
      <c r="FVM315" s="80"/>
      <c r="FVN315" s="80"/>
      <c r="FVO315" s="80"/>
      <c r="FVP315" s="80"/>
      <c r="FVQ315" s="80"/>
      <c r="FVR315" s="80"/>
      <c r="FVS315" s="80"/>
      <c r="FVT315" s="80"/>
      <c r="FVU315" s="80"/>
      <c r="FVV315" s="80"/>
      <c r="FVW315" s="80"/>
      <c r="FVX315" s="80"/>
      <c r="FVY315" s="80"/>
      <c r="FVZ315" s="80"/>
      <c r="FWA315" s="80"/>
      <c r="FWB315" s="80"/>
      <c r="FWC315" s="80"/>
      <c r="FWD315" s="80"/>
      <c r="FWE315" s="80"/>
      <c r="FWF315" s="80"/>
      <c r="FWG315" s="80"/>
      <c r="FWH315" s="80"/>
      <c r="FWI315" s="80"/>
      <c r="FWJ315" s="80"/>
      <c r="FWK315" s="80"/>
      <c r="FWL315" s="80"/>
      <c r="FWM315" s="80"/>
      <c r="FWN315" s="80"/>
      <c r="FWO315" s="80"/>
      <c r="FWP315" s="80"/>
      <c r="FWQ315" s="80"/>
      <c r="FWR315" s="80"/>
      <c r="FWS315" s="80"/>
      <c r="FWT315" s="80"/>
      <c r="FWU315" s="80"/>
      <c r="FWV315" s="80"/>
      <c r="FWW315" s="80"/>
      <c r="FWX315" s="80"/>
      <c r="FWY315" s="80"/>
      <c r="FWZ315" s="80"/>
      <c r="FXA315" s="80"/>
      <c r="FXB315" s="80"/>
      <c r="FXC315" s="80"/>
      <c r="FXD315" s="80"/>
      <c r="FXE315" s="80"/>
      <c r="FXF315" s="80"/>
      <c r="FXG315" s="80"/>
      <c r="FXH315" s="80"/>
      <c r="FXI315" s="80"/>
      <c r="FXJ315" s="80"/>
      <c r="FXK315" s="80"/>
      <c r="FXL315" s="80"/>
      <c r="FXM315" s="80"/>
      <c r="FXN315" s="80"/>
      <c r="FXO315" s="80"/>
      <c r="FXP315" s="80"/>
      <c r="FXQ315" s="80"/>
      <c r="FXR315" s="80"/>
      <c r="FXS315" s="80"/>
      <c r="FXT315" s="80"/>
      <c r="FXU315" s="80"/>
      <c r="FXV315" s="80"/>
      <c r="FXW315" s="80"/>
      <c r="FXX315" s="80"/>
      <c r="FXY315" s="80"/>
      <c r="FXZ315" s="80"/>
      <c r="FYA315" s="80"/>
      <c r="FYB315" s="80"/>
      <c r="FYC315" s="80"/>
      <c r="FYD315" s="80"/>
      <c r="FYE315" s="80"/>
      <c r="FYF315" s="80"/>
      <c r="FYG315" s="80"/>
      <c r="FYH315" s="80"/>
      <c r="FYI315" s="80"/>
      <c r="FYJ315" s="80"/>
      <c r="FYK315" s="80"/>
      <c r="FYL315" s="80"/>
      <c r="FYM315" s="80"/>
      <c r="FYN315" s="80"/>
      <c r="FYO315" s="80"/>
      <c r="FYP315" s="80"/>
      <c r="FYQ315" s="80"/>
      <c r="FYR315" s="80"/>
      <c r="FYS315" s="80"/>
      <c r="FYT315" s="80"/>
      <c r="FYU315" s="80"/>
      <c r="FYV315" s="80"/>
      <c r="FYW315" s="80"/>
      <c r="FYX315" s="80"/>
      <c r="FYY315" s="80"/>
      <c r="FYZ315" s="80"/>
      <c r="FZA315" s="80"/>
      <c r="FZB315" s="80"/>
      <c r="FZC315" s="80"/>
      <c r="FZD315" s="80"/>
      <c r="FZE315" s="80"/>
      <c r="FZF315" s="80"/>
      <c r="FZG315" s="80"/>
      <c r="FZH315" s="80"/>
      <c r="FZI315" s="80"/>
      <c r="FZJ315" s="80"/>
      <c r="FZK315" s="80"/>
      <c r="FZL315" s="80"/>
      <c r="FZM315" s="80"/>
      <c r="FZN315" s="80"/>
      <c r="FZO315" s="80"/>
      <c r="FZP315" s="80"/>
      <c r="FZQ315" s="80"/>
      <c r="FZR315" s="80"/>
      <c r="FZS315" s="80"/>
      <c r="FZT315" s="80"/>
      <c r="FZU315" s="80"/>
      <c r="FZV315" s="80"/>
      <c r="FZW315" s="80"/>
      <c r="FZX315" s="80"/>
      <c r="FZY315" s="80"/>
      <c r="FZZ315" s="80"/>
      <c r="GAA315" s="80"/>
      <c r="GAB315" s="80"/>
      <c r="GAC315" s="80"/>
      <c r="GAD315" s="80"/>
      <c r="GAE315" s="80"/>
      <c r="GAF315" s="80"/>
      <c r="GAG315" s="80"/>
      <c r="GAH315" s="80"/>
      <c r="GAI315" s="80"/>
      <c r="GAJ315" s="80"/>
      <c r="GAK315" s="80"/>
      <c r="GAL315" s="80"/>
      <c r="GAM315" s="80"/>
      <c r="GAN315" s="80"/>
      <c r="GAO315" s="80"/>
      <c r="GAP315" s="80"/>
      <c r="GAQ315" s="80"/>
      <c r="GAR315" s="80"/>
      <c r="GAS315" s="80"/>
      <c r="GAT315" s="80"/>
      <c r="GAU315" s="80"/>
      <c r="GAV315" s="80"/>
      <c r="GAW315" s="80"/>
      <c r="GAX315" s="80"/>
      <c r="GAY315" s="80"/>
      <c r="GAZ315" s="80"/>
      <c r="GBA315" s="80"/>
      <c r="GBB315" s="80"/>
      <c r="GBC315" s="80"/>
      <c r="GBD315" s="80"/>
      <c r="GBE315" s="80"/>
      <c r="GBF315" s="80"/>
      <c r="GBG315" s="80"/>
      <c r="GBH315" s="80"/>
      <c r="GBI315" s="80"/>
      <c r="GBJ315" s="80"/>
      <c r="GBK315" s="80"/>
      <c r="GBL315" s="80"/>
      <c r="GBM315" s="80"/>
      <c r="GBN315" s="80"/>
      <c r="GBO315" s="80"/>
      <c r="GBP315" s="80"/>
      <c r="GBQ315" s="80"/>
      <c r="GBR315" s="80"/>
      <c r="GBS315" s="80"/>
      <c r="GBT315" s="80"/>
      <c r="GBU315" s="80"/>
      <c r="GBV315" s="80"/>
      <c r="GBW315" s="80"/>
      <c r="GBX315" s="80"/>
      <c r="GBY315" s="80"/>
      <c r="GBZ315" s="80"/>
      <c r="GCA315" s="80"/>
      <c r="GCB315" s="80"/>
      <c r="GCC315" s="80"/>
      <c r="GCD315" s="80"/>
      <c r="GCE315" s="80"/>
      <c r="GCF315" s="80"/>
      <c r="GCG315" s="80"/>
      <c r="GCH315" s="80"/>
      <c r="GCI315" s="80"/>
      <c r="GCJ315" s="80"/>
      <c r="GCK315" s="80"/>
      <c r="GCL315" s="80"/>
      <c r="GCM315" s="80"/>
      <c r="GCN315" s="80"/>
      <c r="GCO315" s="80"/>
      <c r="GCP315" s="80"/>
      <c r="GCQ315" s="80"/>
      <c r="GCR315" s="80"/>
      <c r="GCS315" s="80"/>
      <c r="GCT315" s="80"/>
      <c r="GCU315" s="80"/>
      <c r="GCV315" s="80"/>
      <c r="GCW315" s="80"/>
      <c r="GCX315" s="80"/>
      <c r="GCY315" s="80"/>
      <c r="GCZ315" s="80"/>
      <c r="GDA315" s="80"/>
      <c r="GDB315" s="80"/>
      <c r="GDC315" s="80"/>
      <c r="GDD315" s="80"/>
      <c r="GDE315" s="80"/>
      <c r="GDF315" s="80"/>
      <c r="GDG315" s="80"/>
      <c r="GDH315" s="80"/>
      <c r="GDI315" s="80"/>
      <c r="GDJ315" s="80"/>
      <c r="GDK315" s="80"/>
      <c r="GDL315" s="80"/>
      <c r="GDM315" s="80"/>
      <c r="GDN315" s="80"/>
      <c r="GDO315" s="80"/>
      <c r="GDP315" s="80"/>
      <c r="GDQ315" s="80"/>
      <c r="GDR315" s="80"/>
      <c r="GDS315" s="80"/>
      <c r="GDT315" s="80"/>
      <c r="GDU315" s="80"/>
      <c r="GDV315" s="80"/>
      <c r="GDW315" s="80"/>
      <c r="GDX315" s="80"/>
      <c r="GDY315" s="80"/>
      <c r="GDZ315" s="80"/>
      <c r="GEA315" s="80"/>
      <c r="GEB315" s="80"/>
      <c r="GEC315" s="80"/>
      <c r="GED315" s="80"/>
      <c r="GEE315" s="80"/>
      <c r="GEF315" s="80"/>
      <c r="GEG315" s="80"/>
      <c r="GEH315" s="80"/>
      <c r="GEI315" s="80"/>
      <c r="GEJ315" s="80"/>
      <c r="GEK315" s="80"/>
      <c r="GEL315" s="80"/>
      <c r="GEM315" s="80"/>
      <c r="GEN315" s="80"/>
      <c r="GEO315" s="80"/>
      <c r="GEP315" s="80"/>
      <c r="GEQ315" s="80"/>
      <c r="GER315" s="80"/>
      <c r="GES315" s="80"/>
      <c r="GET315" s="80"/>
      <c r="GEU315" s="80"/>
      <c r="GEV315" s="80"/>
      <c r="GEW315" s="80"/>
      <c r="GEX315" s="80"/>
      <c r="GEY315" s="80"/>
      <c r="GEZ315" s="80"/>
      <c r="GFA315" s="80"/>
      <c r="GFB315" s="80"/>
      <c r="GFC315" s="80"/>
      <c r="GFD315" s="80"/>
      <c r="GFE315" s="80"/>
      <c r="GFF315" s="80"/>
      <c r="GFG315" s="80"/>
      <c r="GFH315" s="80"/>
      <c r="GFI315" s="80"/>
      <c r="GFJ315" s="80"/>
      <c r="GFK315" s="80"/>
      <c r="GFL315" s="80"/>
      <c r="GFM315" s="80"/>
      <c r="GFN315" s="80"/>
      <c r="GFO315" s="80"/>
      <c r="GFP315" s="80"/>
      <c r="GFQ315" s="80"/>
      <c r="GFR315" s="80"/>
      <c r="GFS315" s="80"/>
      <c r="GFT315" s="80"/>
      <c r="GFU315" s="80"/>
      <c r="GFV315" s="80"/>
      <c r="GFW315" s="80"/>
      <c r="GFX315" s="80"/>
      <c r="GFY315" s="80"/>
      <c r="GFZ315" s="80"/>
      <c r="GGA315" s="80"/>
      <c r="GGB315" s="80"/>
      <c r="GGC315" s="80"/>
      <c r="GGD315" s="80"/>
      <c r="GGE315" s="80"/>
      <c r="GGF315" s="80"/>
      <c r="GGG315" s="80"/>
      <c r="GGH315" s="80"/>
      <c r="GGI315" s="80"/>
      <c r="GGJ315" s="80"/>
      <c r="GGK315" s="80"/>
      <c r="GGL315" s="80"/>
      <c r="GGM315" s="80"/>
      <c r="GGN315" s="80"/>
      <c r="GGO315" s="80"/>
      <c r="GGP315" s="80"/>
      <c r="GGQ315" s="80"/>
      <c r="GGR315" s="80"/>
      <c r="GGS315" s="80"/>
      <c r="GGT315" s="80"/>
      <c r="GGU315" s="80"/>
      <c r="GGV315" s="80"/>
      <c r="GGW315" s="80"/>
      <c r="GGX315" s="80"/>
      <c r="GGY315" s="80"/>
      <c r="GGZ315" s="80"/>
      <c r="GHA315" s="80"/>
      <c r="GHB315" s="80"/>
      <c r="GHC315" s="80"/>
      <c r="GHD315" s="80"/>
      <c r="GHE315" s="80"/>
      <c r="GHF315" s="80"/>
      <c r="GHG315" s="80"/>
      <c r="GHH315" s="80"/>
      <c r="GHI315" s="80"/>
      <c r="GHJ315" s="80"/>
      <c r="GHK315" s="80"/>
      <c r="GHL315" s="80"/>
      <c r="GHM315" s="80"/>
      <c r="GHN315" s="80"/>
      <c r="GHO315" s="80"/>
      <c r="GHP315" s="80"/>
      <c r="GHQ315" s="80"/>
      <c r="GHR315" s="80"/>
      <c r="GHS315" s="80"/>
      <c r="GHT315" s="80"/>
      <c r="GHU315" s="80"/>
      <c r="GHV315" s="80"/>
      <c r="GHW315" s="80"/>
      <c r="GHX315" s="80"/>
      <c r="GHY315" s="80"/>
      <c r="GHZ315" s="80"/>
      <c r="GIA315" s="80"/>
      <c r="GIB315" s="80"/>
      <c r="GIC315" s="80"/>
      <c r="GID315" s="80"/>
      <c r="GIE315" s="80"/>
      <c r="GIF315" s="80"/>
      <c r="GIG315" s="80"/>
      <c r="GIH315" s="80"/>
      <c r="GII315" s="80"/>
      <c r="GIJ315" s="80"/>
      <c r="GIK315" s="80"/>
      <c r="GIL315" s="80"/>
      <c r="GIM315" s="80"/>
      <c r="GIN315" s="80"/>
      <c r="GIO315" s="80"/>
      <c r="GIP315" s="80"/>
      <c r="GIQ315" s="80"/>
      <c r="GIR315" s="80"/>
      <c r="GIS315" s="80"/>
      <c r="GIT315" s="80"/>
      <c r="GIU315" s="80"/>
      <c r="GIV315" s="80"/>
      <c r="GIW315" s="80"/>
      <c r="GIX315" s="80"/>
      <c r="GIY315" s="80"/>
      <c r="GIZ315" s="80"/>
      <c r="GJA315" s="80"/>
      <c r="GJB315" s="80"/>
      <c r="GJC315" s="80"/>
      <c r="GJD315" s="80"/>
      <c r="GJE315" s="80"/>
      <c r="GJF315" s="80"/>
      <c r="GJG315" s="80"/>
      <c r="GJH315" s="80"/>
      <c r="GJI315" s="80"/>
      <c r="GJJ315" s="80"/>
      <c r="GJK315" s="80"/>
      <c r="GJL315" s="80"/>
      <c r="GJM315" s="80"/>
      <c r="GJN315" s="80"/>
      <c r="GJO315" s="80"/>
      <c r="GJP315" s="80"/>
      <c r="GJQ315" s="80"/>
      <c r="GJR315" s="80"/>
      <c r="GJS315" s="80"/>
      <c r="GJT315" s="80"/>
      <c r="GJU315" s="80"/>
      <c r="GJV315" s="80"/>
      <c r="GJW315" s="80"/>
      <c r="GJX315" s="80"/>
      <c r="GJY315" s="80"/>
      <c r="GJZ315" s="80"/>
      <c r="GKA315" s="80"/>
      <c r="GKB315" s="80"/>
      <c r="GKC315" s="80"/>
      <c r="GKD315" s="80"/>
      <c r="GKE315" s="80"/>
      <c r="GKF315" s="80"/>
      <c r="GKG315" s="80"/>
      <c r="GKH315" s="80"/>
      <c r="GKI315" s="80"/>
      <c r="GKJ315" s="80"/>
      <c r="GKK315" s="80"/>
      <c r="GKL315" s="80"/>
      <c r="GKM315" s="80"/>
      <c r="GKN315" s="80"/>
      <c r="GKO315" s="80"/>
      <c r="GKP315" s="80"/>
      <c r="GKQ315" s="80"/>
      <c r="GKR315" s="80"/>
      <c r="GKS315" s="80"/>
      <c r="GKT315" s="80"/>
      <c r="GKU315" s="80"/>
      <c r="GKV315" s="80"/>
      <c r="GKW315" s="80"/>
      <c r="GKX315" s="80"/>
      <c r="GKY315" s="80"/>
      <c r="GKZ315" s="80"/>
      <c r="GLA315" s="80"/>
      <c r="GLB315" s="80"/>
      <c r="GLC315" s="80"/>
      <c r="GLD315" s="80"/>
      <c r="GLE315" s="80"/>
      <c r="GLF315" s="80"/>
      <c r="GLG315" s="80"/>
      <c r="GLH315" s="80"/>
      <c r="GLI315" s="80"/>
      <c r="GLJ315" s="80"/>
      <c r="GLK315" s="80"/>
      <c r="GLL315" s="80"/>
      <c r="GLM315" s="80"/>
      <c r="GLN315" s="80"/>
      <c r="GLO315" s="80"/>
      <c r="GLP315" s="80"/>
      <c r="GLQ315" s="80"/>
      <c r="GLR315" s="80"/>
      <c r="GLS315" s="80"/>
      <c r="GLT315" s="80"/>
      <c r="GLU315" s="80"/>
      <c r="GLV315" s="80"/>
      <c r="GLW315" s="80"/>
      <c r="GLX315" s="80"/>
      <c r="GLY315" s="80"/>
      <c r="GLZ315" s="80"/>
      <c r="GMA315" s="80"/>
      <c r="GMB315" s="80"/>
      <c r="GMC315" s="80"/>
      <c r="GMD315" s="80"/>
      <c r="GME315" s="80"/>
      <c r="GMF315" s="80"/>
      <c r="GMG315" s="80"/>
      <c r="GMH315" s="80"/>
      <c r="GMI315" s="80"/>
      <c r="GMJ315" s="80"/>
      <c r="GMK315" s="80"/>
      <c r="GML315" s="80"/>
      <c r="GMM315" s="80"/>
      <c r="GMN315" s="80"/>
      <c r="GMO315" s="80"/>
      <c r="GMP315" s="80"/>
      <c r="GMQ315" s="80"/>
      <c r="GMR315" s="80"/>
      <c r="GMS315" s="80"/>
      <c r="GMT315" s="80"/>
      <c r="GMU315" s="80"/>
      <c r="GMV315" s="80"/>
      <c r="GMW315" s="80"/>
      <c r="GMX315" s="80"/>
      <c r="GMY315" s="80"/>
      <c r="GMZ315" s="80"/>
      <c r="GNA315" s="80"/>
      <c r="GNB315" s="80"/>
      <c r="GNC315" s="80"/>
      <c r="GND315" s="80"/>
      <c r="GNE315" s="80"/>
      <c r="GNF315" s="80"/>
      <c r="GNG315" s="80"/>
      <c r="GNH315" s="80"/>
      <c r="GNI315" s="80"/>
      <c r="GNJ315" s="80"/>
      <c r="GNK315" s="80"/>
      <c r="GNL315" s="80"/>
      <c r="GNM315" s="80"/>
      <c r="GNN315" s="80"/>
      <c r="GNO315" s="80"/>
      <c r="GNP315" s="80"/>
      <c r="GNQ315" s="80"/>
      <c r="GNR315" s="80"/>
      <c r="GNS315" s="80"/>
      <c r="GNT315" s="80"/>
      <c r="GNU315" s="80"/>
      <c r="GNV315" s="80"/>
      <c r="GNW315" s="80"/>
      <c r="GNX315" s="80"/>
      <c r="GNY315" s="80"/>
      <c r="GNZ315" s="80"/>
      <c r="GOA315" s="80"/>
      <c r="GOB315" s="80"/>
      <c r="GOC315" s="80"/>
      <c r="GOD315" s="80"/>
      <c r="GOE315" s="80"/>
      <c r="GOF315" s="80"/>
      <c r="GOG315" s="80"/>
      <c r="GOH315" s="80"/>
      <c r="GOI315" s="80"/>
      <c r="GOJ315" s="80"/>
      <c r="GOK315" s="80"/>
      <c r="GOL315" s="80"/>
      <c r="GOM315" s="80"/>
      <c r="GON315" s="80"/>
      <c r="GOO315" s="80"/>
      <c r="GOP315" s="80"/>
      <c r="GOQ315" s="80"/>
      <c r="GOR315" s="80"/>
      <c r="GOS315" s="80"/>
      <c r="GOT315" s="80"/>
      <c r="GOU315" s="80"/>
      <c r="GOV315" s="80"/>
      <c r="GOW315" s="80"/>
      <c r="GOX315" s="80"/>
      <c r="GOY315" s="80"/>
      <c r="GOZ315" s="80"/>
      <c r="GPA315" s="80"/>
      <c r="GPB315" s="80"/>
      <c r="GPC315" s="80"/>
      <c r="GPD315" s="80"/>
      <c r="GPE315" s="80"/>
      <c r="GPF315" s="80"/>
      <c r="GPG315" s="80"/>
      <c r="GPH315" s="80"/>
      <c r="GPI315" s="80"/>
      <c r="GPJ315" s="80"/>
      <c r="GPK315" s="80"/>
      <c r="GPL315" s="80"/>
      <c r="GPM315" s="80"/>
      <c r="GPN315" s="80"/>
      <c r="GPO315" s="80"/>
      <c r="GPP315" s="80"/>
      <c r="GPQ315" s="80"/>
      <c r="GPR315" s="80"/>
      <c r="GPS315" s="80"/>
      <c r="GPT315" s="80"/>
      <c r="GPU315" s="80"/>
      <c r="GPV315" s="80"/>
      <c r="GPW315" s="80"/>
      <c r="GPX315" s="80"/>
      <c r="GPY315" s="80"/>
      <c r="GPZ315" s="80"/>
      <c r="GQA315" s="80"/>
      <c r="GQB315" s="80"/>
      <c r="GQC315" s="80"/>
      <c r="GQD315" s="80"/>
      <c r="GQE315" s="80"/>
      <c r="GQF315" s="80"/>
      <c r="GQG315" s="80"/>
      <c r="GQH315" s="80"/>
      <c r="GQI315" s="80"/>
      <c r="GQJ315" s="80"/>
      <c r="GQK315" s="80"/>
      <c r="GQL315" s="80"/>
      <c r="GQM315" s="80"/>
      <c r="GQN315" s="80"/>
      <c r="GQO315" s="80"/>
      <c r="GQP315" s="80"/>
      <c r="GQQ315" s="80"/>
      <c r="GQR315" s="80"/>
      <c r="GQS315" s="80"/>
      <c r="GQT315" s="80"/>
      <c r="GQU315" s="80"/>
      <c r="GQV315" s="80"/>
      <c r="GQW315" s="80"/>
      <c r="GQX315" s="80"/>
      <c r="GQY315" s="80"/>
      <c r="GQZ315" s="80"/>
      <c r="GRA315" s="80"/>
      <c r="GRB315" s="80"/>
      <c r="GRC315" s="80"/>
      <c r="GRD315" s="80"/>
      <c r="GRE315" s="80"/>
      <c r="GRF315" s="80"/>
      <c r="GRG315" s="80"/>
      <c r="GRH315" s="80"/>
      <c r="GRI315" s="80"/>
      <c r="GRJ315" s="80"/>
      <c r="GRK315" s="80"/>
      <c r="GRL315" s="80"/>
      <c r="GRM315" s="80"/>
      <c r="GRN315" s="80"/>
      <c r="GRO315" s="80"/>
      <c r="GRP315" s="80"/>
      <c r="GRQ315" s="80"/>
      <c r="GRR315" s="80"/>
      <c r="GRS315" s="80"/>
      <c r="GRT315" s="80"/>
      <c r="GRU315" s="80"/>
      <c r="GRV315" s="80"/>
      <c r="GRW315" s="80"/>
      <c r="GRX315" s="80"/>
      <c r="GRY315" s="80"/>
      <c r="GRZ315" s="80"/>
      <c r="GSA315" s="80"/>
      <c r="GSB315" s="80"/>
      <c r="GSC315" s="80"/>
      <c r="GSD315" s="80"/>
      <c r="GSE315" s="80"/>
      <c r="GSF315" s="80"/>
      <c r="GSG315" s="80"/>
      <c r="GSH315" s="80"/>
      <c r="GSI315" s="80"/>
      <c r="GSJ315" s="80"/>
      <c r="GSK315" s="80"/>
      <c r="GSL315" s="80"/>
      <c r="GSM315" s="80"/>
      <c r="GSN315" s="80"/>
      <c r="GSO315" s="80"/>
      <c r="GSP315" s="80"/>
      <c r="GSQ315" s="80"/>
      <c r="GSR315" s="80"/>
      <c r="GSS315" s="80"/>
      <c r="GST315" s="80"/>
      <c r="GSU315" s="80"/>
      <c r="GSV315" s="80"/>
      <c r="GSW315" s="80"/>
      <c r="GSX315" s="80"/>
      <c r="GSY315" s="80"/>
      <c r="GSZ315" s="80"/>
      <c r="GTA315" s="80"/>
      <c r="GTB315" s="80"/>
      <c r="GTC315" s="80"/>
      <c r="GTD315" s="80"/>
      <c r="GTE315" s="80"/>
      <c r="GTF315" s="80"/>
      <c r="GTG315" s="80"/>
      <c r="GTH315" s="80"/>
      <c r="GTI315" s="80"/>
      <c r="GTJ315" s="80"/>
      <c r="GTK315" s="80"/>
      <c r="GTL315" s="80"/>
      <c r="GTM315" s="80"/>
      <c r="GTN315" s="80"/>
      <c r="GTO315" s="80"/>
      <c r="GTP315" s="80"/>
      <c r="GTQ315" s="80"/>
      <c r="GTR315" s="80"/>
      <c r="GTS315" s="80"/>
      <c r="GTT315" s="80"/>
      <c r="GTU315" s="80"/>
      <c r="GTV315" s="80"/>
      <c r="GTW315" s="80"/>
      <c r="GTX315" s="80"/>
      <c r="GTY315" s="80"/>
      <c r="GTZ315" s="80"/>
      <c r="GUA315" s="80"/>
      <c r="GUB315" s="80"/>
      <c r="GUC315" s="80"/>
      <c r="GUD315" s="80"/>
      <c r="GUE315" s="80"/>
      <c r="GUF315" s="80"/>
      <c r="GUG315" s="80"/>
      <c r="GUH315" s="80"/>
      <c r="GUI315" s="80"/>
      <c r="GUJ315" s="80"/>
      <c r="GUK315" s="80"/>
      <c r="GUL315" s="80"/>
      <c r="GUM315" s="80"/>
      <c r="GUN315" s="80"/>
      <c r="GUO315" s="80"/>
      <c r="GUP315" s="80"/>
      <c r="GUQ315" s="80"/>
      <c r="GUR315" s="80"/>
      <c r="GUS315" s="80"/>
      <c r="GUT315" s="80"/>
      <c r="GUU315" s="80"/>
      <c r="GUV315" s="80"/>
      <c r="GUW315" s="80"/>
      <c r="GUX315" s="80"/>
      <c r="GUY315" s="80"/>
      <c r="GUZ315" s="80"/>
      <c r="GVA315" s="80"/>
      <c r="GVB315" s="80"/>
      <c r="GVC315" s="80"/>
      <c r="GVD315" s="80"/>
      <c r="GVE315" s="80"/>
      <c r="GVF315" s="80"/>
      <c r="GVG315" s="80"/>
      <c r="GVH315" s="80"/>
      <c r="GVI315" s="80"/>
      <c r="GVJ315" s="80"/>
      <c r="GVK315" s="80"/>
      <c r="GVL315" s="80"/>
      <c r="GVM315" s="80"/>
      <c r="GVN315" s="80"/>
      <c r="GVO315" s="80"/>
      <c r="GVP315" s="80"/>
      <c r="GVQ315" s="80"/>
      <c r="GVR315" s="80"/>
      <c r="GVS315" s="80"/>
      <c r="GVT315" s="80"/>
      <c r="GVU315" s="80"/>
      <c r="GVV315" s="80"/>
      <c r="GVW315" s="80"/>
      <c r="GVX315" s="80"/>
      <c r="GVY315" s="80"/>
      <c r="GVZ315" s="80"/>
      <c r="GWA315" s="80"/>
      <c r="GWB315" s="80"/>
      <c r="GWC315" s="80"/>
      <c r="GWD315" s="80"/>
      <c r="GWE315" s="80"/>
      <c r="GWF315" s="80"/>
      <c r="GWG315" s="80"/>
      <c r="GWH315" s="80"/>
      <c r="GWI315" s="80"/>
      <c r="GWJ315" s="80"/>
      <c r="GWK315" s="80"/>
      <c r="GWL315" s="80"/>
      <c r="GWM315" s="80"/>
      <c r="GWN315" s="80"/>
      <c r="GWO315" s="80"/>
      <c r="GWP315" s="80"/>
      <c r="GWQ315" s="80"/>
      <c r="GWR315" s="80"/>
      <c r="GWS315" s="80"/>
      <c r="GWT315" s="80"/>
      <c r="GWU315" s="80"/>
      <c r="GWV315" s="80"/>
      <c r="GWW315" s="80"/>
      <c r="GWX315" s="80"/>
      <c r="GWY315" s="80"/>
      <c r="GWZ315" s="80"/>
      <c r="GXA315" s="80"/>
      <c r="GXB315" s="80"/>
      <c r="GXC315" s="80"/>
      <c r="GXD315" s="80"/>
      <c r="GXE315" s="80"/>
      <c r="GXF315" s="80"/>
      <c r="GXG315" s="80"/>
      <c r="GXH315" s="80"/>
      <c r="GXI315" s="80"/>
      <c r="GXJ315" s="80"/>
      <c r="GXK315" s="80"/>
      <c r="GXL315" s="80"/>
      <c r="GXM315" s="80"/>
      <c r="GXN315" s="80"/>
      <c r="GXO315" s="80"/>
      <c r="GXP315" s="80"/>
      <c r="GXQ315" s="80"/>
      <c r="GXR315" s="80"/>
      <c r="GXS315" s="80"/>
      <c r="GXT315" s="80"/>
      <c r="GXU315" s="80"/>
      <c r="GXV315" s="80"/>
      <c r="GXW315" s="80"/>
      <c r="GXX315" s="80"/>
      <c r="GXY315" s="80"/>
      <c r="GXZ315" s="80"/>
      <c r="GYA315" s="80"/>
      <c r="GYB315" s="80"/>
      <c r="GYC315" s="80"/>
      <c r="GYD315" s="80"/>
      <c r="GYE315" s="80"/>
      <c r="GYF315" s="80"/>
      <c r="GYG315" s="80"/>
      <c r="GYH315" s="80"/>
      <c r="GYI315" s="80"/>
      <c r="GYJ315" s="80"/>
      <c r="GYK315" s="80"/>
      <c r="GYL315" s="80"/>
      <c r="GYM315" s="80"/>
      <c r="GYN315" s="80"/>
      <c r="GYO315" s="80"/>
      <c r="GYP315" s="80"/>
      <c r="GYQ315" s="80"/>
      <c r="GYR315" s="80"/>
      <c r="GYS315" s="80"/>
      <c r="GYT315" s="80"/>
      <c r="GYU315" s="80"/>
      <c r="GYV315" s="80"/>
      <c r="GYW315" s="80"/>
      <c r="GYX315" s="80"/>
      <c r="GYY315" s="80"/>
      <c r="GYZ315" s="80"/>
      <c r="GZA315" s="80"/>
      <c r="GZB315" s="80"/>
      <c r="GZC315" s="80"/>
      <c r="GZD315" s="80"/>
      <c r="GZE315" s="80"/>
      <c r="GZF315" s="80"/>
      <c r="GZG315" s="80"/>
      <c r="GZH315" s="80"/>
      <c r="GZI315" s="80"/>
      <c r="GZJ315" s="80"/>
      <c r="GZK315" s="80"/>
      <c r="GZL315" s="80"/>
      <c r="GZM315" s="80"/>
      <c r="GZN315" s="80"/>
      <c r="GZO315" s="80"/>
      <c r="GZP315" s="80"/>
      <c r="GZQ315" s="80"/>
      <c r="GZR315" s="80"/>
      <c r="GZS315" s="80"/>
      <c r="GZT315" s="80"/>
      <c r="GZU315" s="80"/>
      <c r="GZV315" s="80"/>
      <c r="GZW315" s="80"/>
      <c r="GZX315" s="80"/>
      <c r="GZY315" s="80"/>
      <c r="GZZ315" s="80"/>
      <c r="HAA315" s="80"/>
      <c r="HAB315" s="80"/>
      <c r="HAC315" s="80"/>
      <c r="HAD315" s="80"/>
      <c r="HAE315" s="80"/>
      <c r="HAF315" s="80"/>
      <c r="HAG315" s="80"/>
      <c r="HAH315" s="80"/>
      <c r="HAI315" s="80"/>
      <c r="HAJ315" s="80"/>
      <c r="HAK315" s="80"/>
      <c r="HAL315" s="80"/>
      <c r="HAM315" s="80"/>
      <c r="HAN315" s="80"/>
      <c r="HAO315" s="80"/>
      <c r="HAP315" s="80"/>
      <c r="HAQ315" s="80"/>
      <c r="HAR315" s="80"/>
      <c r="HAS315" s="80"/>
      <c r="HAT315" s="80"/>
      <c r="HAU315" s="80"/>
      <c r="HAV315" s="80"/>
      <c r="HAW315" s="80"/>
      <c r="HAX315" s="80"/>
      <c r="HAY315" s="80"/>
      <c r="HAZ315" s="80"/>
      <c r="HBA315" s="80"/>
      <c r="HBB315" s="80"/>
      <c r="HBC315" s="80"/>
      <c r="HBD315" s="80"/>
      <c r="HBE315" s="80"/>
      <c r="HBF315" s="80"/>
      <c r="HBG315" s="80"/>
      <c r="HBH315" s="80"/>
      <c r="HBI315" s="80"/>
      <c r="HBJ315" s="80"/>
      <c r="HBK315" s="80"/>
      <c r="HBL315" s="80"/>
      <c r="HBM315" s="80"/>
      <c r="HBN315" s="80"/>
      <c r="HBO315" s="80"/>
      <c r="HBP315" s="80"/>
      <c r="HBQ315" s="80"/>
      <c r="HBR315" s="80"/>
      <c r="HBS315" s="80"/>
      <c r="HBT315" s="80"/>
      <c r="HBU315" s="80"/>
      <c r="HBV315" s="80"/>
      <c r="HBW315" s="80"/>
      <c r="HBX315" s="80"/>
      <c r="HBY315" s="80"/>
      <c r="HBZ315" s="80"/>
      <c r="HCA315" s="80"/>
      <c r="HCB315" s="80"/>
      <c r="HCC315" s="80"/>
      <c r="HCD315" s="80"/>
      <c r="HCE315" s="80"/>
      <c r="HCF315" s="80"/>
      <c r="HCG315" s="80"/>
      <c r="HCH315" s="80"/>
      <c r="HCI315" s="80"/>
      <c r="HCJ315" s="80"/>
      <c r="HCK315" s="80"/>
      <c r="HCL315" s="80"/>
      <c r="HCM315" s="80"/>
      <c r="HCN315" s="80"/>
      <c r="HCO315" s="80"/>
      <c r="HCP315" s="80"/>
      <c r="HCQ315" s="80"/>
      <c r="HCR315" s="80"/>
      <c r="HCS315" s="80"/>
      <c r="HCT315" s="80"/>
      <c r="HCU315" s="80"/>
      <c r="HCV315" s="80"/>
      <c r="HCW315" s="80"/>
      <c r="HCX315" s="80"/>
      <c r="HCY315" s="80"/>
      <c r="HCZ315" s="80"/>
      <c r="HDA315" s="80"/>
      <c r="HDB315" s="80"/>
      <c r="HDC315" s="80"/>
      <c r="HDD315" s="80"/>
      <c r="HDE315" s="80"/>
      <c r="HDF315" s="80"/>
      <c r="HDG315" s="80"/>
      <c r="HDH315" s="80"/>
      <c r="HDI315" s="80"/>
      <c r="HDJ315" s="80"/>
      <c r="HDK315" s="80"/>
      <c r="HDL315" s="80"/>
      <c r="HDM315" s="80"/>
      <c r="HDN315" s="80"/>
      <c r="HDO315" s="80"/>
      <c r="HDP315" s="80"/>
      <c r="HDQ315" s="80"/>
      <c r="HDR315" s="80"/>
      <c r="HDS315" s="80"/>
      <c r="HDT315" s="80"/>
      <c r="HDU315" s="80"/>
      <c r="HDV315" s="80"/>
      <c r="HDW315" s="80"/>
      <c r="HDX315" s="80"/>
      <c r="HDY315" s="80"/>
      <c r="HDZ315" s="80"/>
      <c r="HEA315" s="80"/>
      <c r="HEB315" s="80"/>
      <c r="HEC315" s="80"/>
      <c r="HED315" s="80"/>
      <c r="HEE315" s="80"/>
      <c r="HEF315" s="80"/>
      <c r="HEG315" s="80"/>
      <c r="HEH315" s="80"/>
      <c r="HEI315" s="80"/>
      <c r="HEJ315" s="80"/>
      <c r="HEK315" s="80"/>
      <c r="HEL315" s="80"/>
      <c r="HEM315" s="80"/>
      <c r="HEN315" s="80"/>
      <c r="HEO315" s="80"/>
      <c r="HEP315" s="80"/>
      <c r="HEQ315" s="80"/>
      <c r="HER315" s="80"/>
      <c r="HES315" s="80"/>
      <c r="HET315" s="80"/>
      <c r="HEU315" s="80"/>
      <c r="HEV315" s="80"/>
      <c r="HEW315" s="80"/>
      <c r="HEX315" s="80"/>
      <c r="HEY315" s="80"/>
      <c r="HEZ315" s="80"/>
      <c r="HFA315" s="80"/>
      <c r="HFB315" s="80"/>
      <c r="HFC315" s="80"/>
      <c r="HFD315" s="80"/>
      <c r="HFE315" s="80"/>
      <c r="HFF315" s="80"/>
      <c r="HFG315" s="80"/>
      <c r="HFH315" s="80"/>
      <c r="HFI315" s="80"/>
      <c r="HFJ315" s="80"/>
      <c r="HFK315" s="80"/>
      <c r="HFL315" s="80"/>
      <c r="HFM315" s="80"/>
      <c r="HFN315" s="80"/>
      <c r="HFO315" s="80"/>
      <c r="HFP315" s="80"/>
      <c r="HFQ315" s="80"/>
      <c r="HFR315" s="80"/>
      <c r="HFS315" s="80"/>
      <c r="HFT315" s="80"/>
      <c r="HFU315" s="80"/>
      <c r="HFV315" s="80"/>
      <c r="HFW315" s="80"/>
      <c r="HFX315" s="80"/>
      <c r="HFY315" s="80"/>
      <c r="HFZ315" s="80"/>
      <c r="HGA315" s="80"/>
      <c r="HGB315" s="80"/>
      <c r="HGC315" s="80"/>
      <c r="HGD315" s="80"/>
      <c r="HGE315" s="80"/>
      <c r="HGF315" s="80"/>
      <c r="HGG315" s="80"/>
      <c r="HGH315" s="80"/>
      <c r="HGI315" s="80"/>
      <c r="HGJ315" s="80"/>
      <c r="HGK315" s="80"/>
      <c r="HGL315" s="80"/>
      <c r="HGM315" s="80"/>
      <c r="HGN315" s="80"/>
      <c r="HGO315" s="80"/>
      <c r="HGP315" s="80"/>
      <c r="HGQ315" s="80"/>
      <c r="HGR315" s="80"/>
      <c r="HGS315" s="80"/>
      <c r="HGT315" s="80"/>
      <c r="HGU315" s="80"/>
      <c r="HGV315" s="80"/>
      <c r="HGW315" s="80"/>
      <c r="HGX315" s="80"/>
      <c r="HGY315" s="80"/>
      <c r="HGZ315" s="80"/>
      <c r="HHA315" s="80"/>
      <c r="HHB315" s="80"/>
      <c r="HHC315" s="80"/>
      <c r="HHD315" s="80"/>
      <c r="HHE315" s="80"/>
      <c r="HHF315" s="80"/>
      <c r="HHG315" s="80"/>
      <c r="HHH315" s="80"/>
      <c r="HHI315" s="80"/>
      <c r="HHJ315" s="80"/>
      <c r="HHK315" s="80"/>
      <c r="HHL315" s="80"/>
      <c r="HHM315" s="80"/>
      <c r="HHN315" s="80"/>
      <c r="HHO315" s="80"/>
      <c r="HHP315" s="80"/>
      <c r="HHQ315" s="80"/>
      <c r="HHR315" s="80"/>
      <c r="HHS315" s="80"/>
      <c r="HHT315" s="80"/>
      <c r="HHU315" s="80"/>
      <c r="HHV315" s="80"/>
      <c r="HHW315" s="80"/>
      <c r="HHX315" s="80"/>
      <c r="HHY315" s="80"/>
      <c r="HHZ315" s="80"/>
      <c r="HIA315" s="80"/>
      <c r="HIB315" s="80"/>
      <c r="HIC315" s="80"/>
      <c r="HID315" s="80"/>
      <c r="HIE315" s="80"/>
      <c r="HIF315" s="80"/>
      <c r="HIG315" s="80"/>
      <c r="HIH315" s="80"/>
      <c r="HII315" s="80"/>
      <c r="HIJ315" s="80"/>
      <c r="HIK315" s="80"/>
      <c r="HIL315" s="80"/>
      <c r="HIM315" s="80"/>
      <c r="HIN315" s="80"/>
      <c r="HIO315" s="80"/>
      <c r="HIP315" s="80"/>
      <c r="HIQ315" s="80"/>
      <c r="HIR315" s="80"/>
      <c r="HIS315" s="80"/>
      <c r="HIT315" s="80"/>
      <c r="HIU315" s="80"/>
      <c r="HIV315" s="80"/>
      <c r="HIW315" s="80"/>
      <c r="HIX315" s="80"/>
      <c r="HIY315" s="80"/>
      <c r="HIZ315" s="80"/>
      <c r="HJA315" s="80"/>
      <c r="HJB315" s="80"/>
      <c r="HJC315" s="80"/>
      <c r="HJD315" s="80"/>
      <c r="HJE315" s="80"/>
      <c r="HJF315" s="80"/>
      <c r="HJG315" s="80"/>
      <c r="HJH315" s="80"/>
      <c r="HJI315" s="80"/>
      <c r="HJJ315" s="80"/>
      <c r="HJK315" s="80"/>
      <c r="HJL315" s="80"/>
      <c r="HJM315" s="80"/>
      <c r="HJN315" s="80"/>
      <c r="HJO315" s="80"/>
      <c r="HJP315" s="80"/>
      <c r="HJQ315" s="80"/>
      <c r="HJR315" s="80"/>
      <c r="HJS315" s="80"/>
      <c r="HJT315" s="80"/>
      <c r="HJU315" s="80"/>
      <c r="HJV315" s="80"/>
      <c r="HJW315" s="80"/>
      <c r="HJX315" s="80"/>
      <c r="HJY315" s="80"/>
      <c r="HJZ315" s="80"/>
      <c r="HKA315" s="80"/>
      <c r="HKB315" s="80"/>
      <c r="HKC315" s="80"/>
      <c r="HKD315" s="80"/>
      <c r="HKE315" s="80"/>
      <c r="HKF315" s="80"/>
      <c r="HKG315" s="80"/>
      <c r="HKH315" s="80"/>
      <c r="HKI315" s="80"/>
      <c r="HKJ315" s="80"/>
      <c r="HKK315" s="80"/>
      <c r="HKL315" s="80"/>
      <c r="HKM315" s="80"/>
      <c r="HKN315" s="80"/>
      <c r="HKO315" s="80"/>
      <c r="HKP315" s="80"/>
      <c r="HKQ315" s="80"/>
      <c r="HKR315" s="80"/>
      <c r="HKS315" s="80"/>
      <c r="HKT315" s="80"/>
      <c r="HKU315" s="80"/>
      <c r="HKV315" s="80"/>
      <c r="HKW315" s="80"/>
      <c r="HKX315" s="80"/>
      <c r="HKY315" s="80"/>
      <c r="HKZ315" s="80"/>
      <c r="HLA315" s="80"/>
      <c r="HLB315" s="80"/>
      <c r="HLC315" s="80"/>
      <c r="HLD315" s="80"/>
      <c r="HLE315" s="80"/>
      <c r="HLF315" s="80"/>
      <c r="HLG315" s="80"/>
      <c r="HLH315" s="80"/>
      <c r="HLI315" s="80"/>
      <c r="HLJ315" s="80"/>
      <c r="HLK315" s="80"/>
      <c r="HLL315" s="80"/>
      <c r="HLM315" s="80"/>
      <c r="HLN315" s="80"/>
      <c r="HLO315" s="80"/>
      <c r="HLP315" s="80"/>
      <c r="HLQ315" s="80"/>
      <c r="HLR315" s="80"/>
      <c r="HLS315" s="80"/>
      <c r="HLT315" s="80"/>
      <c r="HLU315" s="80"/>
      <c r="HLV315" s="80"/>
      <c r="HLW315" s="80"/>
      <c r="HLX315" s="80"/>
      <c r="HLY315" s="80"/>
      <c r="HLZ315" s="80"/>
      <c r="HMA315" s="80"/>
      <c r="HMB315" s="80"/>
      <c r="HMC315" s="80"/>
      <c r="HMD315" s="80"/>
      <c r="HME315" s="80"/>
      <c r="HMF315" s="80"/>
      <c r="HMG315" s="80"/>
      <c r="HMH315" s="80"/>
      <c r="HMI315" s="80"/>
      <c r="HMJ315" s="80"/>
      <c r="HMK315" s="80"/>
      <c r="HML315" s="80"/>
      <c r="HMM315" s="80"/>
      <c r="HMN315" s="80"/>
      <c r="HMO315" s="80"/>
      <c r="HMP315" s="80"/>
      <c r="HMQ315" s="80"/>
      <c r="HMR315" s="80"/>
      <c r="HMS315" s="80"/>
      <c r="HMT315" s="80"/>
      <c r="HMU315" s="80"/>
      <c r="HMV315" s="80"/>
      <c r="HMW315" s="80"/>
      <c r="HMX315" s="80"/>
      <c r="HMY315" s="80"/>
      <c r="HMZ315" s="80"/>
      <c r="HNA315" s="80"/>
      <c r="HNB315" s="80"/>
      <c r="HNC315" s="80"/>
      <c r="HND315" s="80"/>
      <c r="HNE315" s="80"/>
      <c r="HNF315" s="80"/>
      <c r="HNG315" s="80"/>
      <c r="HNH315" s="80"/>
      <c r="HNI315" s="80"/>
      <c r="HNJ315" s="80"/>
      <c r="HNK315" s="80"/>
      <c r="HNL315" s="80"/>
      <c r="HNM315" s="80"/>
      <c r="HNN315" s="80"/>
      <c r="HNO315" s="80"/>
      <c r="HNP315" s="80"/>
      <c r="HNQ315" s="80"/>
      <c r="HNR315" s="80"/>
      <c r="HNS315" s="80"/>
      <c r="HNT315" s="80"/>
      <c r="HNU315" s="80"/>
      <c r="HNV315" s="80"/>
      <c r="HNW315" s="80"/>
      <c r="HNX315" s="80"/>
      <c r="HNY315" s="80"/>
      <c r="HNZ315" s="80"/>
      <c r="HOA315" s="80"/>
      <c r="HOB315" s="80"/>
      <c r="HOC315" s="80"/>
      <c r="HOD315" s="80"/>
      <c r="HOE315" s="80"/>
      <c r="HOF315" s="80"/>
      <c r="HOG315" s="80"/>
      <c r="HOH315" s="80"/>
      <c r="HOI315" s="80"/>
      <c r="HOJ315" s="80"/>
      <c r="HOK315" s="80"/>
      <c r="HOL315" s="80"/>
      <c r="HOM315" s="80"/>
      <c r="HON315" s="80"/>
      <c r="HOO315" s="80"/>
      <c r="HOP315" s="80"/>
      <c r="HOQ315" s="80"/>
      <c r="HOR315" s="80"/>
      <c r="HOS315" s="80"/>
      <c r="HOT315" s="80"/>
      <c r="HOU315" s="80"/>
      <c r="HOV315" s="80"/>
      <c r="HOW315" s="80"/>
      <c r="HOX315" s="80"/>
      <c r="HOY315" s="80"/>
      <c r="HOZ315" s="80"/>
      <c r="HPA315" s="80"/>
      <c r="HPB315" s="80"/>
      <c r="HPC315" s="80"/>
      <c r="HPD315" s="80"/>
      <c r="HPE315" s="80"/>
      <c r="HPF315" s="80"/>
      <c r="HPG315" s="80"/>
      <c r="HPH315" s="80"/>
      <c r="HPI315" s="80"/>
      <c r="HPJ315" s="80"/>
      <c r="HPK315" s="80"/>
      <c r="HPL315" s="80"/>
      <c r="HPM315" s="80"/>
      <c r="HPN315" s="80"/>
      <c r="HPO315" s="80"/>
      <c r="HPP315" s="80"/>
      <c r="HPQ315" s="80"/>
      <c r="HPR315" s="80"/>
      <c r="HPS315" s="80"/>
      <c r="HPT315" s="80"/>
      <c r="HPU315" s="80"/>
      <c r="HPV315" s="80"/>
      <c r="HPW315" s="80"/>
      <c r="HPX315" s="80"/>
      <c r="HPY315" s="80"/>
      <c r="HPZ315" s="80"/>
      <c r="HQA315" s="80"/>
      <c r="HQB315" s="80"/>
      <c r="HQC315" s="80"/>
      <c r="HQD315" s="80"/>
      <c r="HQE315" s="80"/>
      <c r="HQF315" s="80"/>
      <c r="HQG315" s="80"/>
      <c r="HQH315" s="80"/>
      <c r="HQI315" s="80"/>
      <c r="HQJ315" s="80"/>
      <c r="HQK315" s="80"/>
      <c r="HQL315" s="80"/>
      <c r="HQM315" s="80"/>
      <c r="HQN315" s="80"/>
      <c r="HQO315" s="80"/>
      <c r="HQP315" s="80"/>
      <c r="HQQ315" s="80"/>
      <c r="HQR315" s="80"/>
      <c r="HQS315" s="80"/>
      <c r="HQT315" s="80"/>
      <c r="HQU315" s="80"/>
      <c r="HQV315" s="80"/>
      <c r="HQW315" s="80"/>
      <c r="HQX315" s="80"/>
      <c r="HQY315" s="80"/>
      <c r="HQZ315" s="80"/>
      <c r="HRA315" s="80"/>
      <c r="HRB315" s="80"/>
      <c r="HRC315" s="80"/>
      <c r="HRD315" s="80"/>
      <c r="HRE315" s="80"/>
      <c r="HRF315" s="80"/>
      <c r="HRG315" s="80"/>
      <c r="HRH315" s="80"/>
      <c r="HRI315" s="80"/>
      <c r="HRJ315" s="80"/>
      <c r="HRK315" s="80"/>
      <c r="HRL315" s="80"/>
      <c r="HRM315" s="80"/>
      <c r="HRN315" s="80"/>
      <c r="HRO315" s="80"/>
      <c r="HRP315" s="80"/>
      <c r="HRQ315" s="80"/>
      <c r="HRR315" s="80"/>
      <c r="HRS315" s="80"/>
      <c r="HRT315" s="80"/>
      <c r="HRU315" s="80"/>
      <c r="HRV315" s="80"/>
      <c r="HRW315" s="80"/>
      <c r="HRX315" s="80"/>
      <c r="HRY315" s="80"/>
      <c r="HRZ315" s="80"/>
      <c r="HSA315" s="80"/>
      <c r="HSB315" s="80"/>
      <c r="HSC315" s="80"/>
      <c r="HSD315" s="80"/>
      <c r="HSE315" s="80"/>
      <c r="HSF315" s="80"/>
      <c r="HSG315" s="80"/>
      <c r="HSH315" s="80"/>
      <c r="HSI315" s="80"/>
      <c r="HSJ315" s="80"/>
      <c r="HSK315" s="80"/>
      <c r="HSL315" s="80"/>
      <c r="HSM315" s="80"/>
      <c r="HSN315" s="80"/>
      <c r="HSO315" s="80"/>
      <c r="HSP315" s="80"/>
      <c r="HSQ315" s="80"/>
      <c r="HSR315" s="80"/>
      <c r="HSS315" s="80"/>
      <c r="HST315" s="80"/>
      <c r="HSU315" s="80"/>
      <c r="HSV315" s="80"/>
      <c r="HSW315" s="80"/>
      <c r="HSX315" s="80"/>
      <c r="HSY315" s="80"/>
      <c r="HSZ315" s="80"/>
      <c r="HTA315" s="80"/>
      <c r="HTB315" s="80"/>
      <c r="HTC315" s="80"/>
      <c r="HTD315" s="80"/>
      <c r="HTE315" s="80"/>
      <c r="HTF315" s="80"/>
      <c r="HTG315" s="80"/>
      <c r="HTH315" s="80"/>
      <c r="HTI315" s="80"/>
      <c r="HTJ315" s="80"/>
      <c r="HTK315" s="80"/>
      <c r="HTL315" s="80"/>
      <c r="HTM315" s="80"/>
      <c r="HTN315" s="80"/>
      <c r="HTO315" s="80"/>
      <c r="HTP315" s="80"/>
      <c r="HTQ315" s="80"/>
      <c r="HTR315" s="80"/>
      <c r="HTS315" s="80"/>
      <c r="HTT315" s="80"/>
      <c r="HTU315" s="80"/>
      <c r="HTV315" s="80"/>
      <c r="HTW315" s="80"/>
      <c r="HTX315" s="80"/>
      <c r="HTY315" s="80"/>
      <c r="HTZ315" s="80"/>
      <c r="HUA315" s="80"/>
      <c r="HUB315" s="80"/>
      <c r="HUC315" s="80"/>
      <c r="HUD315" s="80"/>
      <c r="HUE315" s="80"/>
      <c r="HUF315" s="80"/>
      <c r="HUG315" s="80"/>
      <c r="HUH315" s="80"/>
      <c r="HUI315" s="80"/>
      <c r="HUJ315" s="80"/>
      <c r="HUK315" s="80"/>
      <c r="HUL315" s="80"/>
      <c r="HUM315" s="80"/>
      <c r="HUN315" s="80"/>
      <c r="HUO315" s="80"/>
      <c r="HUP315" s="80"/>
      <c r="HUQ315" s="80"/>
      <c r="HUR315" s="80"/>
      <c r="HUS315" s="80"/>
      <c r="HUT315" s="80"/>
      <c r="HUU315" s="80"/>
      <c r="HUV315" s="80"/>
      <c r="HUW315" s="80"/>
      <c r="HUX315" s="80"/>
      <c r="HUY315" s="80"/>
      <c r="HUZ315" s="80"/>
      <c r="HVA315" s="80"/>
      <c r="HVB315" s="80"/>
      <c r="HVC315" s="80"/>
      <c r="HVD315" s="80"/>
      <c r="HVE315" s="80"/>
      <c r="HVF315" s="80"/>
      <c r="HVG315" s="80"/>
      <c r="HVH315" s="80"/>
      <c r="HVI315" s="80"/>
      <c r="HVJ315" s="80"/>
      <c r="HVK315" s="80"/>
      <c r="HVL315" s="80"/>
      <c r="HVM315" s="80"/>
      <c r="HVN315" s="80"/>
      <c r="HVO315" s="80"/>
      <c r="HVP315" s="80"/>
      <c r="HVQ315" s="80"/>
      <c r="HVR315" s="80"/>
      <c r="HVS315" s="80"/>
      <c r="HVT315" s="80"/>
      <c r="HVU315" s="80"/>
      <c r="HVV315" s="80"/>
      <c r="HVW315" s="80"/>
      <c r="HVX315" s="80"/>
      <c r="HVY315" s="80"/>
      <c r="HVZ315" s="80"/>
      <c r="HWA315" s="80"/>
      <c r="HWB315" s="80"/>
      <c r="HWC315" s="80"/>
      <c r="HWD315" s="80"/>
      <c r="HWE315" s="80"/>
      <c r="HWF315" s="80"/>
      <c r="HWG315" s="80"/>
      <c r="HWH315" s="80"/>
      <c r="HWI315" s="80"/>
      <c r="HWJ315" s="80"/>
      <c r="HWK315" s="80"/>
      <c r="HWL315" s="80"/>
      <c r="HWM315" s="80"/>
      <c r="HWN315" s="80"/>
      <c r="HWO315" s="80"/>
      <c r="HWP315" s="80"/>
      <c r="HWQ315" s="80"/>
      <c r="HWR315" s="80"/>
      <c r="HWS315" s="80"/>
      <c r="HWT315" s="80"/>
      <c r="HWU315" s="80"/>
      <c r="HWV315" s="80"/>
      <c r="HWW315" s="80"/>
      <c r="HWX315" s="80"/>
      <c r="HWY315" s="80"/>
      <c r="HWZ315" s="80"/>
      <c r="HXA315" s="80"/>
      <c r="HXB315" s="80"/>
      <c r="HXC315" s="80"/>
      <c r="HXD315" s="80"/>
      <c r="HXE315" s="80"/>
      <c r="HXF315" s="80"/>
      <c r="HXG315" s="80"/>
      <c r="HXH315" s="80"/>
      <c r="HXI315" s="80"/>
      <c r="HXJ315" s="80"/>
      <c r="HXK315" s="80"/>
      <c r="HXL315" s="80"/>
      <c r="HXM315" s="80"/>
      <c r="HXN315" s="80"/>
      <c r="HXO315" s="80"/>
      <c r="HXP315" s="80"/>
      <c r="HXQ315" s="80"/>
      <c r="HXR315" s="80"/>
      <c r="HXS315" s="80"/>
      <c r="HXT315" s="80"/>
      <c r="HXU315" s="80"/>
      <c r="HXV315" s="80"/>
      <c r="HXW315" s="80"/>
      <c r="HXX315" s="80"/>
      <c r="HXY315" s="80"/>
      <c r="HXZ315" s="80"/>
      <c r="HYA315" s="80"/>
      <c r="HYB315" s="80"/>
      <c r="HYC315" s="80"/>
      <c r="HYD315" s="80"/>
      <c r="HYE315" s="80"/>
      <c r="HYF315" s="80"/>
      <c r="HYG315" s="80"/>
      <c r="HYH315" s="80"/>
      <c r="HYI315" s="80"/>
      <c r="HYJ315" s="80"/>
      <c r="HYK315" s="80"/>
      <c r="HYL315" s="80"/>
      <c r="HYM315" s="80"/>
      <c r="HYN315" s="80"/>
      <c r="HYO315" s="80"/>
      <c r="HYP315" s="80"/>
      <c r="HYQ315" s="80"/>
      <c r="HYR315" s="80"/>
      <c r="HYS315" s="80"/>
      <c r="HYT315" s="80"/>
      <c r="HYU315" s="80"/>
      <c r="HYV315" s="80"/>
      <c r="HYW315" s="80"/>
      <c r="HYX315" s="80"/>
      <c r="HYY315" s="80"/>
      <c r="HYZ315" s="80"/>
      <c r="HZA315" s="80"/>
      <c r="HZB315" s="80"/>
      <c r="HZC315" s="80"/>
      <c r="HZD315" s="80"/>
      <c r="HZE315" s="80"/>
      <c r="HZF315" s="80"/>
      <c r="HZG315" s="80"/>
      <c r="HZH315" s="80"/>
      <c r="HZI315" s="80"/>
      <c r="HZJ315" s="80"/>
      <c r="HZK315" s="80"/>
      <c r="HZL315" s="80"/>
      <c r="HZM315" s="80"/>
      <c r="HZN315" s="80"/>
      <c r="HZO315" s="80"/>
      <c r="HZP315" s="80"/>
      <c r="HZQ315" s="80"/>
      <c r="HZR315" s="80"/>
      <c r="HZS315" s="80"/>
      <c r="HZT315" s="80"/>
      <c r="HZU315" s="80"/>
      <c r="HZV315" s="80"/>
      <c r="HZW315" s="80"/>
      <c r="HZX315" s="80"/>
      <c r="HZY315" s="80"/>
      <c r="HZZ315" s="80"/>
      <c r="IAA315" s="80"/>
      <c r="IAB315" s="80"/>
      <c r="IAC315" s="80"/>
      <c r="IAD315" s="80"/>
      <c r="IAE315" s="80"/>
      <c r="IAF315" s="80"/>
      <c r="IAG315" s="80"/>
      <c r="IAH315" s="80"/>
      <c r="IAI315" s="80"/>
      <c r="IAJ315" s="80"/>
      <c r="IAK315" s="80"/>
      <c r="IAL315" s="80"/>
      <c r="IAM315" s="80"/>
      <c r="IAN315" s="80"/>
      <c r="IAO315" s="80"/>
      <c r="IAP315" s="80"/>
      <c r="IAQ315" s="80"/>
      <c r="IAR315" s="80"/>
      <c r="IAS315" s="80"/>
      <c r="IAT315" s="80"/>
      <c r="IAU315" s="80"/>
      <c r="IAV315" s="80"/>
      <c r="IAW315" s="80"/>
      <c r="IAX315" s="80"/>
      <c r="IAY315" s="80"/>
      <c r="IAZ315" s="80"/>
      <c r="IBA315" s="80"/>
      <c r="IBB315" s="80"/>
      <c r="IBC315" s="80"/>
      <c r="IBD315" s="80"/>
      <c r="IBE315" s="80"/>
      <c r="IBF315" s="80"/>
      <c r="IBG315" s="80"/>
      <c r="IBH315" s="80"/>
      <c r="IBI315" s="80"/>
      <c r="IBJ315" s="80"/>
      <c r="IBK315" s="80"/>
      <c r="IBL315" s="80"/>
      <c r="IBM315" s="80"/>
      <c r="IBN315" s="80"/>
      <c r="IBO315" s="80"/>
      <c r="IBP315" s="80"/>
      <c r="IBQ315" s="80"/>
      <c r="IBR315" s="80"/>
      <c r="IBS315" s="80"/>
      <c r="IBT315" s="80"/>
      <c r="IBU315" s="80"/>
      <c r="IBV315" s="80"/>
      <c r="IBW315" s="80"/>
      <c r="IBX315" s="80"/>
      <c r="IBY315" s="80"/>
      <c r="IBZ315" s="80"/>
      <c r="ICA315" s="80"/>
      <c r="ICB315" s="80"/>
      <c r="ICC315" s="80"/>
      <c r="ICD315" s="80"/>
      <c r="ICE315" s="80"/>
      <c r="ICF315" s="80"/>
      <c r="ICG315" s="80"/>
      <c r="ICH315" s="80"/>
      <c r="ICI315" s="80"/>
      <c r="ICJ315" s="80"/>
      <c r="ICK315" s="80"/>
      <c r="ICL315" s="80"/>
      <c r="ICM315" s="80"/>
      <c r="ICN315" s="80"/>
      <c r="ICO315" s="80"/>
      <c r="ICP315" s="80"/>
      <c r="ICQ315" s="80"/>
      <c r="ICR315" s="80"/>
      <c r="ICS315" s="80"/>
      <c r="ICT315" s="80"/>
      <c r="ICU315" s="80"/>
      <c r="ICV315" s="80"/>
      <c r="ICW315" s="80"/>
      <c r="ICX315" s="80"/>
      <c r="ICY315" s="80"/>
      <c r="ICZ315" s="80"/>
      <c r="IDA315" s="80"/>
      <c r="IDB315" s="80"/>
      <c r="IDC315" s="80"/>
      <c r="IDD315" s="80"/>
      <c r="IDE315" s="80"/>
      <c r="IDF315" s="80"/>
      <c r="IDG315" s="80"/>
      <c r="IDH315" s="80"/>
      <c r="IDI315" s="80"/>
      <c r="IDJ315" s="80"/>
      <c r="IDK315" s="80"/>
      <c r="IDL315" s="80"/>
      <c r="IDM315" s="80"/>
      <c r="IDN315" s="80"/>
      <c r="IDO315" s="80"/>
      <c r="IDP315" s="80"/>
      <c r="IDQ315" s="80"/>
      <c r="IDR315" s="80"/>
      <c r="IDS315" s="80"/>
      <c r="IDT315" s="80"/>
      <c r="IDU315" s="80"/>
      <c r="IDV315" s="80"/>
      <c r="IDW315" s="80"/>
      <c r="IDX315" s="80"/>
      <c r="IDY315" s="80"/>
      <c r="IDZ315" s="80"/>
      <c r="IEA315" s="80"/>
      <c r="IEB315" s="80"/>
      <c r="IEC315" s="80"/>
      <c r="IED315" s="80"/>
      <c r="IEE315" s="80"/>
      <c r="IEF315" s="80"/>
      <c r="IEG315" s="80"/>
      <c r="IEH315" s="80"/>
      <c r="IEI315" s="80"/>
      <c r="IEJ315" s="80"/>
      <c r="IEK315" s="80"/>
      <c r="IEL315" s="80"/>
      <c r="IEM315" s="80"/>
      <c r="IEN315" s="80"/>
      <c r="IEO315" s="80"/>
      <c r="IEP315" s="80"/>
      <c r="IEQ315" s="80"/>
      <c r="IER315" s="80"/>
      <c r="IES315" s="80"/>
      <c r="IET315" s="80"/>
      <c r="IEU315" s="80"/>
      <c r="IEV315" s="80"/>
      <c r="IEW315" s="80"/>
      <c r="IEX315" s="80"/>
      <c r="IEY315" s="80"/>
      <c r="IEZ315" s="80"/>
      <c r="IFA315" s="80"/>
      <c r="IFB315" s="80"/>
      <c r="IFC315" s="80"/>
      <c r="IFD315" s="80"/>
      <c r="IFE315" s="80"/>
      <c r="IFF315" s="80"/>
      <c r="IFG315" s="80"/>
      <c r="IFH315" s="80"/>
      <c r="IFI315" s="80"/>
      <c r="IFJ315" s="80"/>
      <c r="IFK315" s="80"/>
      <c r="IFL315" s="80"/>
      <c r="IFM315" s="80"/>
      <c r="IFN315" s="80"/>
      <c r="IFO315" s="80"/>
      <c r="IFP315" s="80"/>
      <c r="IFQ315" s="80"/>
      <c r="IFR315" s="80"/>
      <c r="IFS315" s="80"/>
      <c r="IFT315" s="80"/>
      <c r="IFU315" s="80"/>
      <c r="IFV315" s="80"/>
      <c r="IFW315" s="80"/>
      <c r="IFX315" s="80"/>
      <c r="IFY315" s="80"/>
      <c r="IFZ315" s="80"/>
      <c r="IGA315" s="80"/>
      <c r="IGB315" s="80"/>
      <c r="IGC315" s="80"/>
      <c r="IGD315" s="80"/>
      <c r="IGE315" s="80"/>
      <c r="IGF315" s="80"/>
      <c r="IGG315" s="80"/>
      <c r="IGH315" s="80"/>
      <c r="IGI315" s="80"/>
      <c r="IGJ315" s="80"/>
      <c r="IGK315" s="80"/>
      <c r="IGL315" s="80"/>
      <c r="IGM315" s="80"/>
      <c r="IGN315" s="80"/>
      <c r="IGO315" s="80"/>
      <c r="IGP315" s="80"/>
      <c r="IGQ315" s="80"/>
      <c r="IGR315" s="80"/>
      <c r="IGS315" s="80"/>
      <c r="IGT315" s="80"/>
      <c r="IGU315" s="80"/>
      <c r="IGV315" s="80"/>
      <c r="IGW315" s="80"/>
      <c r="IGX315" s="80"/>
      <c r="IGY315" s="80"/>
      <c r="IGZ315" s="80"/>
      <c r="IHA315" s="80"/>
      <c r="IHB315" s="80"/>
      <c r="IHC315" s="80"/>
      <c r="IHD315" s="80"/>
      <c r="IHE315" s="80"/>
      <c r="IHF315" s="80"/>
      <c r="IHG315" s="80"/>
      <c r="IHH315" s="80"/>
      <c r="IHI315" s="80"/>
      <c r="IHJ315" s="80"/>
      <c r="IHK315" s="80"/>
      <c r="IHL315" s="80"/>
      <c r="IHM315" s="80"/>
      <c r="IHN315" s="80"/>
      <c r="IHO315" s="80"/>
      <c r="IHP315" s="80"/>
      <c r="IHQ315" s="80"/>
      <c r="IHR315" s="80"/>
      <c r="IHS315" s="80"/>
      <c r="IHT315" s="80"/>
      <c r="IHU315" s="80"/>
      <c r="IHV315" s="80"/>
      <c r="IHW315" s="80"/>
      <c r="IHX315" s="80"/>
      <c r="IHY315" s="80"/>
      <c r="IHZ315" s="80"/>
      <c r="IIA315" s="80"/>
      <c r="IIB315" s="80"/>
      <c r="IIC315" s="80"/>
      <c r="IID315" s="80"/>
      <c r="IIE315" s="80"/>
      <c r="IIF315" s="80"/>
      <c r="IIG315" s="80"/>
      <c r="IIH315" s="80"/>
      <c r="III315" s="80"/>
      <c r="IIJ315" s="80"/>
      <c r="IIK315" s="80"/>
      <c r="IIL315" s="80"/>
      <c r="IIM315" s="80"/>
      <c r="IIN315" s="80"/>
      <c r="IIO315" s="80"/>
      <c r="IIP315" s="80"/>
      <c r="IIQ315" s="80"/>
      <c r="IIR315" s="80"/>
      <c r="IIS315" s="80"/>
      <c r="IIT315" s="80"/>
      <c r="IIU315" s="80"/>
      <c r="IIV315" s="80"/>
      <c r="IIW315" s="80"/>
      <c r="IIX315" s="80"/>
      <c r="IIY315" s="80"/>
      <c r="IIZ315" s="80"/>
      <c r="IJA315" s="80"/>
      <c r="IJB315" s="80"/>
      <c r="IJC315" s="80"/>
      <c r="IJD315" s="80"/>
      <c r="IJE315" s="80"/>
      <c r="IJF315" s="80"/>
      <c r="IJG315" s="80"/>
      <c r="IJH315" s="80"/>
      <c r="IJI315" s="80"/>
      <c r="IJJ315" s="80"/>
      <c r="IJK315" s="80"/>
      <c r="IJL315" s="80"/>
      <c r="IJM315" s="80"/>
      <c r="IJN315" s="80"/>
      <c r="IJO315" s="80"/>
      <c r="IJP315" s="80"/>
      <c r="IJQ315" s="80"/>
      <c r="IJR315" s="80"/>
      <c r="IJS315" s="80"/>
      <c r="IJT315" s="80"/>
      <c r="IJU315" s="80"/>
      <c r="IJV315" s="80"/>
      <c r="IJW315" s="80"/>
      <c r="IJX315" s="80"/>
      <c r="IJY315" s="80"/>
      <c r="IJZ315" s="80"/>
      <c r="IKA315" s="80"/>
      <c r="IKB315" s="80"/>
      <c r="IKC315" s="80"/>
      <c r="IKD315" s="80"/>
      <c r="IKE315" s="80"/>
      <c r="IKF315" s="80"/>
      <c r="IKG315" s="80"/>
      <c r="IKH315" s="80"/>
      <c r="IKI315" s="80"/>
      <c r="IKJ315" s="80"/>
      <c r="IKK315" s="80"/>
      <c r="IKL315" s="80"/>
      <c r="IKM315" s="80"/>
      <c r="IKN315" s="80"/>
      <c r="IKO315" s="80"/>
      <c r="IKP315" s="80"/>
      <c r="IKQ315" s="80"/>
      <c r="IKR315" s="80"/>
      <c r="IKS315" s="80"/>
      <c r="IKT315" s="80"/>
      <c r="IKU315" s="80"/>
      <c r="IKV315" s="80"/>
      <c r="IKW315" s="80"/>
      <c r="IKX315" s="80"/>
      <c r="IKY315" s="80"/>
      <c r="IKZ315" s="80"/>
      <c r="ILA315" s="80"/>
      <c r="ILB315" s="80"/>
      <c r="ILC315" s="80"/>
      <c r="ILD315" s="80"/>
      <c r="ILE315" s="80"/>
      <c r="ILF315" s="80"/>
      <c r="ILG315" s="80"/>
      <c r="ILH315" s="80"/>
      <c r="ILI315" s="80"/>
      <c r="ILJ315" s="80"/>
      <c r="ILK315" s="80"/>
      <c r="ILL315" s="80"/>
      <c r="ILM315" s="80"/>
      <c r="ILN315" s="80"/>
      <c r="ILO315" s="80"/>
      <c r="ILP315" s="80"/>
      <c r="ILQ315" s="80"/>
      <c r="ILR315" s="80"/>
      <c r="ILS315" s="80"/>
      <c r="ILT315" s="80"/>
      <c r="ILU315" s="80"/>
      <c r="ILV315" s="80"/>
      <c r="ILW315" s="80"/>
      <c r="ILX315" s="80"/>
      <c r="ILY315" s="80"/>
      <c r="ILZ315" s="80"/>
      <c r="IMA315" s="80"/>
      <c r="IMB315" s="80"/>
      <c r="IMC315" s="80"/>
      <c r="IMD315" s="80"/>
      <c r="IME315" s="80"/>
      <c r="IMF315" s="80"/>
      <c r="IMG315" s="80"/>
      <c r="IMH315" s="80"/>
      <c r="IMI315" s="80"/>
      <c r="IMJ315" s="80"/>
      <c r="IMK315" s="80"/>
      <c r="IML315" s="80"/>
      <c r="IMM315" s="80"/>
      <c r="IMN315" s="80"/>
      <c r="IMO315" s="80"/>
      <c r="IMP315" s="80"/>
      <c r="IMQ315" s="80"/>
      <c r="IMR315" s="80"/>
      <c r="IMS315" s="80"/>
      <c r="IMT315" s="80"/>
      <c r="IMU315" s="80"/>
      <c r="IMV315" s="80"/>
      <c r="IMW315" s="80"/>
      <c r="IMX315" s="80"/>
      <c r="IMY315" s="80"/>
      <c r="IMZ315" s="80"/>
      <c r="INA315" s="80"/>
      <c r="INB315" s="80"/>
      <c r="INC315" s="80"/>
      <c r="IND315" s="80"/>
      <c r="INE315" s="80"/>
      <c r="INF315" s="80"/>
      <c r="ING315" s="80"/>
      <c r="INH315" s="80"/>
      <c r="INI315" s="80"/>
      <c r="INJ315" s="80"/>
      <c r="INK315" s="80"/>
      <c r="INL315" s="80"/>
      <c r="INM315" s="80"/>
      <c r="INN315" s="80"/>
      <c r="INO315" s="80"/>
      <c r="INP315" s="80"/>
      <c r="INQ315" s="80"/>
      <c r="INR315" s="80"/>
      <c r="INS315" s="80"/>
      <c r="INT315" s="80"/>
      <c r="INU315" s="80"/>
      <c r="INV315" s="80"/>
      <c r="INW315" s="80"/>
      <c r="INX315" s="80"/>
      <c r="INY315" s="80"/>
      <c r="INZ315" s="80"/>
      <c r="IOA315" s="80"/>
      <c r="IOB315" s="80"/>
      <c r="IOC315" s="80"/>
      <c r="IOD315" s="80"/>
      <c r="IOE315" s="80"/>
      <c r="IOF315" s="80"/>
      <c r="IOG315" s="80"/>
      <c r="IOH315" s="80"/>
      <c r="IOI315" s="80"/>
      <c r="IOJ315" s="80"/>
      <c r="IOK315" s="80"/>
      <c r="IOL315" s="80"/>
      <c r="IOM315" s="80"/>
      <c r="ION315" s="80"/>
      <c r="IOO315" s="80"/>
      <c r="IOP315" s="80"/>
      <c r="IOQ315" s="80"/>
      <c r="IOR315" s="80"/>
      <c r="IOS315" s="80"/>
      <c r="IOT315" s="80"/>
      <c r="IOU315" s="80"/>
      <c r="IOV315" s="80"/>
      <c r="IOW315" s="80"/>
      <c r="IOX315" s="80"/>
      <c r="IOY315" s="80"/>
      <c r="IOZ315" s="80"/>
      <c r="IPA315" s="80"/>
      <c r="IPB315" s="80"/>
      <c r="IPC315" s="80"/>
      <c r="IPD315" s="80"/>
      <c r="IPE315" s="80"/>
      <c r="IPF315" s="80"/>
      <c r="IPG315" s="80"/>
      <c r="IPH315" s="80"/>
      <c r="IPI315" s="80"/>
      <c r="IPJ315" s="80"/>
      <c r="IPK315" s="80"/>
      <c r="IPL315" s="80"/>
      <c r="IPM315" s="80"/>
      <c r="IPN315" s="80"/>
      <c r="IPO315" s="80"/>
      <c r="IPP315" s="80"/>
      <c r="IPQ315" s="80"/>
      <c r="IPR315" s="80"/>
      <c r="IPS315" s="80"/>
      <c r="IPT315" s="80"/>
      <c r="IPU315" s="80"/>
      <c r="IPV315" s="80"/>
      <c r="IPW315" s="80"/>
      <c r="IPX315" s="80"/>
      <c r="IPY315" s="80"/>
      <c r="IPZ315" s="80"/>
      <c r="IQA315" s="80"/>
      <c r="IQB315" s="80"/>
      <c r="IQC315" s="80"/>
      <c r="IQD315" s="80"/>
      <c r="IQE315" s="80"/>
      <c r="IQF315" s="80"/>
      <c r="IQG315" s="80"/>
      <c r="IQH315" s="80"/>
      <c r="IQI315" s="80"/>
      <c r="IQJ315" s="80"/>
      <c r="IQK315" s="80"/>
      <c r="IQL315" s="80"/>
      <c r="IQM315" s="80"/>
      <c r="IQN315" s="80"/>
      <c r="IQO315" s="80"/>
      <c r="IQP315" s="80"/>
      <c r="IQQ315" s="80"/>
      <c r="IQR315" s="80"/>
      <c r="IQS315" s="80"/>
      <c r="IQT315" s="80"/>
      <c r="IQU315" s="80"/>
      <c r="IQV315" s="80"/>
      <c r="IQW315" s="80"/>
      <c r="IQX315" s="80"/>
      <c r="IQY315" s="80"/>
      <c r="IQZ315" s="80"/>
      <c r="IRA315" s="80"/>
      <c r="IRB315" s="80"/>
      <c r="IRC315" s="80"/>
      <c r="IRD315" s="80"/>
      <c r="IRE315" s="80"/>
      <c r="IRF315" s="80"/>
      <c r="IRG315" s="80"/>
      <c r="IRH315" s="80"/>
      <c r="IRI315" s="80"/>
      <c r="IRJ315" s="80"/>
      <c r="IRK315" s="80"/>
      <c r="IRL315" s="80"/>
      <c r="IRM315" s="80"/>
      <c r="IRN315" s="80"/>
      <c r="IRO315" s="80"/>
      <c r="IRP315" s="80"/>
      <c r="IRQ315" s="80"/>
      <c r="IRR315" s="80"/>
      <c r="IRS315" s="80"/>
      <c r="IRT315" s="80"/>
      <c r="IRU315" s="80"/>
      <c r="IRV315" s="80"/>
      <c r="IRW315" s="80"/>
      <c r="IRX315" s="80"/>
      <c r="IRY315" s="80"/>
      <c r="IRZ315" s="80"/>
      <c r="ISA315" s="80"/>
      <c r="ISB315" s="80"/>
      <c r="ISC315" s="80"/>
      <c r="ISD315" s="80"/>
      <c r="ISE315" s="80"/>
      <c r="ISF315" s="80"/>
      <c r="ISG315" s="80"/>
      <c r="ISH315" s="80"/>
      <c r="ISI315" s="80"/>
      <c r="ISJ315" s="80"/>
      <c r="ISK315" s="80"/>
      <c r="ISL315" s="80"/>
      <c r="ISM315" s="80"/>
      <c r="ISN315" s="80"/>
      <c r="ISO315" s="80"/>
      <c r="ISP315" s="80"/>
      <c r="ISQ315" s="80"/>
      <c r="ISR315" s="80"/>
      <c r="ISS315" s="80"/>
      <c r="IST315" s="80"/>
      <c r="ISU315" s="80"/>
      <c r="ISV315" s="80"/>
      <c r="ISW315" s="80"/>
      <c r="ISX315" s="80"/>
      <c r="ISY315" s="80"/>
      <c r="ISZ315" s="80"/>
      <c r="ITA315" s="80"/>
      <c r="ITB315" s="80"/>
      <c r="ITC315" s="80"/>
      <c r="ITD315" s="80"/>
      <c r="ITE315" s="80"/>
      <c r="ITF315" s="80"/>
      <c r="ITG315" s="80"/>
      <c r="ITH315" s="80"/>
      <c r="ITI315" s="80"/>
      <c r="ITJ315" s="80"/>
      <c r="ITK315" s="80"/>
      <c r="ITL315" s="80"/>
      <c r="ITM315" s="80"/>
      <c r="ITN315" s="80"/>
      <c r="ITO315" s="80"/>
      <c r="ITP315" s="80"/>
      <c r="ITQ315" s="80"/>
      <c r="ITR315" s="80"/>
      <c r="ITS315" s="80"/>
      <c r="ITT315" s="80"/>
      <c r="ITU315" s="80"/>
      <c r="ITV315" s="80"/>
      <c r="ITW315" s="80"/>
      <c r="ITX315" s="80"/>
      <c r="ITY315" s="80"/>
      <c r="ITZ315" s="80"/>
      <c r="IUA315" s="80"/>
      <c r="IUB315" s="80"/>
      <c r="IUC315" s="80"/>
      <c r="IUD315" s="80"/>
      <c r="IUE315" s="80"/>
      <c r="IUF315" s="80"/>
      <c r="IUG315" s="80"/>
      <c r="IUH315" s="80"/>
      <c r="IUI315" s="80"/>
      <c r="IUJ315" s="80"/>
      <c r="IUK315" s="80"/>
      <c r="IUL315" s="80"/>
      <c r="IUM315" s="80"/>
      <c r="IUN315" s="80"/>
      <c r="IUO315" s="80"/>
      <c r="IUP315" s="80"/>
      <c r="IUQ315" s="80"/>
      <c r="IUR315" s="80"/>
      <c r="IUS315" s="80"/>
      <c r="IUT315" s="80"/>
      <c r="IUU315" s="80"/>
      <c r="IUV315" s="80"/>
      <c r="IUW315" s="80"/>
      <c r="IUX315" s="80"/>
      <c r="IUY315" s="80"/>
      <c r="IUZ315" s="80"/>
      <c r="IVA315" s="80"/>
      <c r="IVB315" s="80"/>
      <c r="IVC315" s="80"/>
      <c r="IVD315" s="80"/>
      <c r="IVE315" s="80"/>
      <c r="IVF315" s="80"/>
      <c r="IVG315" s="80"/>
      <c r="IVH315" s="80"/>
      <c r="IVI315" s="80"/>
      <c r="IVJ315" s="80"/>
      <c r="IVK315" s="80"/>
      <c r="IVL315" s="80"/>
      <c r="IVM315" s="80"/>
      <c r="IVN315" s="80"/>
      <c r="IVO315" s="80"/>
      <c r="IVP315" s="80"/>
      <c r="IVQ315" s="80"/>
      <c r="IVR315" s="80"/>
      <c r="IVS315" s="80"/>
      <c r="IVT315" s="80"/>
      <c r="IVU315" s="80"/>
      <c r="IVV315" s="80"/>
      <c r="IVW315" s="80"/>
      <c r="IVX315" s="80"/>
      <c r="IVY315" s="80"/>
      <c r="IVZ315" s="80"/>
      <c r="IWA315" s="80"/>
      <c r="IWB315" s="80"/>
      <c r="IWC315" s="80"/>
      <c r="IWD315" s="80"/>
      <c r="IWE315" s="80"/>
      <c r="IWF315" s="80"/>
      <c r="IWG315" s="80"/>
      <c r="IWH315" s="80"/>
      <c r="IWI315" s="80"/>
      <c r="IWJ315" s="80"/>
      <c r="IWK315" s="80"/>
      <c r="IWL315" s="80"/>
      <c r="IWM315" s="80"/>
      <c r="IWN315" s="80"/>
      <c r="IWO315" s="80"/>
      <c r="IWP315" s="80"/>
      <c r="IWQ315" s="80"/>
      <c r="IWR315" s="80"/>
      <c r="IWS315" s="80"/>
      <c r="IWT315" s="80"/>
      <c r="IWU315" s="80"/>
      <c r="IWV315" s="80"/>
      <c r="IWW315" s="80"/>
      <c r="IWX315" s="80"/>
      <c r="IWY315" s="80"/>
      <c r="IWZ315" s="80"/>
      <c r="IXA315" s="80"/>
      <c r="IXB315" s="80"/>
      <c r="IXC315" s="80"/>
      <c r="IXD315" s="80"/>
      <c r="IXE315" s="80"/>
      <c r="IXF315" s="80"/>
      <c r="IXG315" s="80"/>
      <c r="IXH315" s="80"/>
      <c r="IXI315" s="80"/>
      <c r="IXJ315" s="80"/>
      <c r="IXK315" s="80"/>
      <c r="IXL315" s="80"/>
      <c r="IXM315" s="80"/>
      <c r="IXN315" s="80"/>
      <c r="IXO315" s="80"/>
      <c r="IXP315" s="80"/>
      <c r="IXQ315" s="80"/>
      <c r="IXR315" s="80"/>
      <c r="IXS315" s="80"/>
      <c r="IXT315" s="80"/>
      <c r="IXU315" s="80"/>
      <c r="IXV315" s="80"/>
      <c r="IXW315" s="80"/>
      <c r="IXX315" s="80"/>
      <c r="IXY315" s="80"/>
      <c r="IXZ315" s="80"/>
      <c r="IYA315" s="80"/>
      <c r="IYB315" s="80"/>
      <c r="IYC315" s="80"/>
      <c r="IYD315" s="80"/>
      <c r="IYE315" s="80"/>
      <c r="IYF315" s="80"/>
      <c r="IYG315" s="80"/>
      <c r="IYH315" s="80"/>
      <c r="IYI315" s="80"/>
      <c r="IYJ315" s="80"/>
      <c r="IYK315" s="80"/>
      <c r="IYL315" s="80"/>
      <c r="IYM315" s="80"/>
      <c r="IYN315" s="80"/>
      <c r="IYO315" s="80"/>
      <c r="IYP315" s="80"/>
      <c r="IYQ315" s="80"/>
      <c r="IYR315" s="80"/>
      <c r="IYS315" s="80"/>
      <c r="IYT315" s="80"/>
      <c r="IYU315" s="80"/>
      <c r="IYV315" s="80"/>
      <c r="IYW315" s="80"/>
      <c r="IYX315" s="80"/>
      <c r="IYY315" s="80"/>
      <c r="IYZ315" s="80"/>
      <c r="IZA315" s="80"/>
      <c r="IZB315" s="80"/>
      <c r="IZC315" s="80"/>
      <c r="IZD315" s="80"/>
      <c r="IZE315" s="80"/>
      <c r="IZF315" s="80"/>
      <c r="IZG315" s="80"/>
      <c r="IZH315" s="80"/>
      <c r="IZI315" s="80"/>
      <c r="IZJ315" s="80"/>
      <c r="IZK315" s="80"/>
      <c r="IZL315" s="80"/>
      <c r="IZM315" s="80"/>
      <c r="IZN315" s="80"/>
      <c r="IZO315" s="80"/>
      <c r="IZP315" s="80"/>
      <c r="IZQ315" s="80"/>
      <c r="IZR315" s="80"/>
      <c r="IZS315" s="80"/>
      <c r="IZT315" s="80"/>
      <c r="IZU315" s="80"/>
      <c r="IZV315" s="80"/>
      <c r="IZW315" s="80"/>
      <c r="IZX315" s="80"/>
      <c r="IZY315" s="80"/>
      <c r="IZZ315" s="80"/>
      <c r="JAA315" s="80"/>
      <c r="JAB315" s="80"/>
      <c r="JAC315" s="80"/>
      <c r="JAD315" s="80"/>
      <c r="JAE315" s="80"/>
      <c r="JAF315" s="80"/>
      <c r="JAG315" s="80"/>
      <c r="JAH315" s="80"/>
      <c r="JAI315" s="80"/>
      <c r="JAJ315" s="80"/>
      <c r="JAK315" s="80"/>
      <c r="JAL315" s="80"/>
      <c r="JAM315" s="80"/>
      <c r="JAN315" s="80"/>
      <c r="JAO315" s="80"/>
      <c r="JAP315" s="80"/>
      <c r="JAQ315" s="80"/>
      <c r="JAR315" s="80"/>
      <c r="JAS315" s="80"/>
      <c r="JAT315" s="80"/>
      <c r="JAU315" s="80"/>
      <c r="JAV315" s="80"/>
      <c r="JAW315" s="80"/>
      <c r="JAX315" s="80"/>
      <c r="JAY315" s="80"/>
      <c r="JAZ315" s="80"/>
      <c r="JBA315" s="80"/>
      <c r="JBB315" s="80"/>
      <c r="JBC315" s="80"/>
      <c r="JBD315" s="80"/>
      <c r="JBE315" s="80"/>
      <c r="JBF315" s="80"/>
      <c r="JBG315" s="80"/>
      <c r="JBH315" s="80"/>
      <c r="JBI315" s="80"/>
      <c r="JBJ315" s="80"/>
      <c r="JBK315" s="80"/>
      <c r="JBL315" s="80"/>
      <c r="JBM315" s="80"/>
      <c r="JBN315" s="80"/>
      <c r="JBO315" s="80"/>
      <c r="JBP315" s="80"/>
      <c r="JBQ315" s="80"/>
      <c r="JBR315" s="80"/>
      <c r="JBS315" s="80"/>
      <c r="JBT315" s="80"/>
      <c r="JBU315" s="80"/>
      <c r="JBV315" s="80"/>
      <c r="JBW315" s="80"/>
      <c r="JBX315" s="80"/>
      <c r="JBY315" s="80"/>
      <c r="JBZ315" s="80"/>
      <c r="JCA315" s="80"/>
      <c r="JCB315" s="80"/>
      <c r="JCC315" s="80"/>
      <c r="JCD315" s="80"/>
      <c r="JCE315" s="80"/>
      <c r="JCF315" s="80"/>
      <c r="JCG315" s="80"/>
      <c r="JCH315" s="80"/>
      <c r="JCI315" s="80"/>
      <c r="JCJ315" s="80"/>
      <c r="JCK315" s="80"/>
      <c r="JCL315" s="80"/>
      <c r="JCM315" s="80"/>
      <c r="JCN315" s="80"/>
      <c r="JCO315" s="80"/>
      <c r="JCP315" s="80"/>
      <c r="JCQ315" s="80"/>
      <c r="JCR315" s="80"/>
      <c r="JCS315" s="80"/>
      <c r="JCT315" s="80"/>
      <c r="JCU315" s="80"/>
      <c r="JCV315" s="80"/>
      <c r="JCW315" s="80"/>
      <c r="JCX315" s="80"/>
      <c r="JCY315" s="80"/>
      <c r="JCZ315" s="80"/>
      <c r="JDA315" s="80"/>
      <c r="JDB315" s="80"/>
      <c r="JDC315" s="80"/>
      <c r="JDD315" s="80"/>
      <c r="JDE315" s="80"/>
      <c r="JDF315" s="80"/>
      <c r="JDG315" s="80"/>
      <c r="JDH315" s="80"/>
      <c r="JDI315" s="80"/>
      <c r="JDJ315" s="80"/>
      <c r="JDK315" s="80"/>
      <c r="JDL315" s="80"/>
      <c r="JDM315" s="80"/>
      <c r="JDN315" s="80"/>
      <c r="JDO315" s="80"/>
      <c r="JDP315" s="80"/>
      <c r="JDQ315" s="80"/>
      <c r="JDR315" s="80"/>
      <c r="JDS315" s="80"/>
      <c r="JDT315" s="80"/>
      <c r="JDU315" s="80"/>
      <c r="JDV315" s="80"/>
      <c r="JDW315" s="80"/>
      <c r="JDX315" s="80"/>
      <c r="JDY315" s="80"/>
      <c r="JDZ315" s="80"/>
      <c r="JEA315" s="80"/>
      <c r="JEB315" s="80"/>
      <c r="JEC315" s="80"/>
      <c r="JED315" s="80"/>
      <c r="JEE315" s="80"/>
      <c r="JEF315" s="80"/>
      <c r="JEG315" s="80"/>
      <c r="JEH315" s="80"/>
      <c r="JEI315" s="80"/>
      <c r="JEJ315" s="80"/>
      <c r="JEK315" s="80"/>
      <c r="JEL315" s="80"/>
      <c r="JEM315" s="80"/>
      <c r="JEN315" s="80"/>
      <c r="JEO315" s="80"/>
      <c r="JEP315" s="80"/>
      <c r="JEQ315" s="80"/>
      <c r="JER315" s="80"/>
      <c r="JES315" s="80"/>
      <c r="JET315" s="80"/>
      <c r="JEU315" s="80"/>
      <c r="JEV315" s="80"/>
      <c r="JEW315" s="80"/>
      <c r="JEX315" s="80"/>
      <c r="JEY315" s="80"/>
      <c r="JEZ315" s="80"/>
      <c r="JFA315" s="80"/>
      <c r="JFB315" s="80"/>
      <c r="JFC315" s="80"/>
      <c r="JFD315" s="80"/>
      <c r="JFE315" s="80"/>
      <c r="JFF315" s="80"/>
      <c r="JFG315" s="80"/>
      <c r="JFH315" s="80"/>
      <c r="JFI315" s="80"/>
      <c r="JFJ315" s="80"/>
      <c r="JFK315" s="80"/>
      <c r="JFL315" s="80"/>
      <c r="JFM315" s="80"/>
      <c r="JFN315" s="80"/>
      <c r="JFO315" s="80"/>
      <c r="JFP315" s="80"/>
      <c r="JFQ315" s="80"/>
      <c r="JFR315" s="80"/>
      <c r="JFS315" s="80"/>
      <c r="JFT315" s="80"/>
      <c r="JFU315" s="80"/>
      <c r="JFV315" s="80"/>
      <c r="JFW315" s="80"/>
      <c r="JFX315" s="80"/>
      <c r="JFY315" s="80"/>
      <c r="JFZ315" s="80"/>
      <c r="JGA315" s="80"/>
      <c r="JGB315" s="80"/>
      <c r="JGC315" s="80"/>
      <c r="JGD315" s="80"/>
      <c r="JGE315" s="80"/>
      <c r="JGF315" s="80"/>
      <c r="JGG315" s="80"/>
      <c r="JGH315" s="80"/>
      <c r="JGI315" s="80"/>
      <c r="JGJ315" s="80"/>
      <c r="JGK315" s="80"/>
      <c r="JGL315" s="80"/>
      <c r="JGM315" s="80"/>
      <c r="JGN315" s="80"/>
      <c r="JGO315" s="80"/>
      <c r="JGP315" s="80"/>
      <c r="JGQ315" s="80"/>
      <c r="JGR315" s="80"/>
      <c r="JGS315" s="80"/>
      <c r="JGT315" s="80"/>
      <c r="JGU315" s="80"/>
      <c r="JGV315" s="80"/>
      <c r="JGW315" s="80"/>
      <c r="JGX315" s="80"/>
      <c r="JGY315" s="80"/>
      <c r="JGZ315" s="80"/>
      <c r="JHA315" s="80"/>
      <c r="JHB315" s="80"/>
      <c r="JHC315" s="80"/>
      <c r="JHD315" s="80"/>
      <c r="JHE315" s="80"/>
      <c r="JHF315" s="80"/>
      <c r="JHG315" s="80"/>
      <c r="JHH315" s="80"/>
      <c r="JHI315" s="80"/>
      <c r="JHJ315" s="80"/>
      <c r="JHK315" s="80"/>
      <c r="JHL315" s="80"/>
      <c r="JHM315" s="80"/>
      <c r="JHN315" s="80"/>
      <c r="JHO315" s="80"/>
      <c r="JHP315" s="80"/>
      <c r="JHQ315" s="80"/>
      <c r="JHR315" s="80"/>
      <c r="JHS315" s="80"/>
      <c r="JHT315" s="80"/>
      <c r="JHU315" s="80"/>
      <c r="JHV315" s="80"/>
      <c r="JHW315" s="80"/>
      <c r="JHX315" s="80"/>
      <c r="JHY315" s="80"/>
      <c r="JHZ315" s="80"/>
      <c r="JIA315" s="80"/>
      <c r="JIB315" s="80"/>
      <c r="JIC315" s="80"/>
      <c r="JID315" s="80"/>
      <c r="JIE315" s="80"/>
      <c r="JIF315" s="80"/>
      <c r="JIG315" s="80"/>
      <c r="JIH315" s="80"/>
      <c r="JII315" s="80"/>
      <c r="JIJ315" s="80"/>
      <c r="JIK315" s="80"/>
      <c r="JIL315" s="80"/>
      <c r="JIM315" s="80"/>
      <c r="JIN315" s="80"/>
      <c r="JIO315" s="80"/>
      <c r="JIP315" s="80"/>
      <c r="JIQ315" s="80"/>
      <c r="JIR315" s="80"/>
      <c r="JIS315" s="80"/>
      <c r="JIT315" s="80"/>
      <c r="JIU315" s="80"/>
      <c r="JIV315" s="80"/>
      <c r="JIW315" s="80"/>
      <c r="JIX315" s="80"/>
      <c r="JIY315" s="80"/>
      <c r="JIZ315" s="80"/>
      <c r="JJA315" s="80"/>
      <c r="JJB315" s="80"/>
      <c r="JJC315" s="80"/>
      <c r="JJD315" s="80"/>
      <c r="JJE315" s="80"/>
      <c r="JJF315" s="80"/>
      <c r="JJG315" s="80"/>
      <c r="JJH315" s="80"/>
      <c r="JJI315" s="80"/>
      <c r="JJJ315" s="80"/>
      <c r="JJK315" s="80"/>
      <c r="JJL315" s="80"/>
      <c r="JJM315" s="80"/>
      <c r="JJN315" s="80"/>
      <c r="JJO315" s="80"/>
      <c r="JJP315" s="80"/>
      <c r="JJQ315" s="80"/>
      <c r="JJR315" s="80"/>
      <c r="JJS315" s="80"/>
      <c r="JJT315" s="80"/>
      <c r="JJU315" s="80"/>
      <c r="JJV315" s="80"/>
      <c r="JJW315" s="80"/>
      <c r="JJX315" s="80"/>
      <c r="JJY315" s="80"/>
      <c r="JJZ315" s="80"/>
      <c r="JKA315" s="80"/>
      <c r="JKB315" s="80"/>
      <c r="JKC315" s="80"/>
      <c r="JKD315" s="80"/>
      <c r="JKE315" s="80"/>
      <c r="JKF315" s="80"/>
      <c r="JKG315" s="80"/>
      <c r="JKH315" s="80"/>
      <c r="JKI315" s="80"/>
      <c r="JKJ315" s="80"/>
      <c r="JKK315" s="80"/>
      <c r="JKL315" s="80"/>
      <c r="JKM315" s="80"/>
      <c r="JKN315" s="80"/>
      <c r="JKO315" s="80"/>
      <c r="JKP315" s="80"/>
      <c r="JKQ315" s="80"/>
      <c r="JKR315" s="80"/>
      <c r="JKS315" s="80"/>
      <c r="JKT315" s="80"/>
      <c r="JKU315" s="80"/>
      <c r="JKV315" s="80"/>
      <c r="JKW315" s="80"/>
      <c r="JKX315" s="80"/>
      <c r="JKY315" s="80"/>
      <c r="JKZ315" s="80"/>
      <c r="JLA315" s="80"/>
      <c r="JLB315" s="80"/>
      <c r="JLC315" s="80"/>
      <c r="JLD315" s="80"/>
      <c r="JLE315" s="80"/>
      <c r="JLF315" s="80"/>
      <c r="JLG315" s="80"/>
      <c r="JLH315" s="80"/>
      <c r="JLI315" s="80"/>
      <c r="JLJ315" s="80"/>
      <c r="JLK315" s="80"/>
      <c r="JLL315" s="80"/>
      <c r="JLM315" s="80"/>
      <c r="JLN315" s="80"/>
      <c r="JLO315" s="80"/>
      <c r="JLP315" s="80"/>
      <c r="JLQ315" s="80"/>
      <c r="JLR315" s="80"/>
      <c r="JLS315" s="80"/>
      <c r="JLT315" s="80"/>
      <c r="JLU315" s="80"/>
      <c r="JLV315" s="80"/>
      <c r="JLW315" s="80"/>
      <c r="JLX315" s="80"/>
      <c r="JLY315" s="80"/>
      <c r="JLZ315" s="80"/>
      <c r="JMA315" s="80"/>
      <c r="JMB315" s="80"/>
      <c r="JMC315" s="80"/>
      <c r="JMD315" s="80"/>
      <c r="JME315" s="80"/>
      <c r="JMF315" s="80"/>
      <c r="JMG315" s="80"/>
      <c r="JMH315" s="80"/>
      <c r="JMI315" s="80"/>
      <c r="JMJ315" s="80"/>
      <c r="JMK315" s="80"/>
      <c r="JML315" s="80"/>
      <c r="JMM315" s="80"/>
      <c r="JMN315" s="80"/>
      <c r="JMO315" s="80"/>
      <c r="JMP315" s="80"/>
      <c r="JMQ315" s="80"/>
      <c r="JMR315" s="80"/>
      <c r="JMS315" s="80"/>
      <c r="JMT315" s="80"/>
      <c r="JMU315" s="80"/>
      <c r="JMV315" s="80"/>
      <c r="JMW315" s="80"/>
      <c r="JMX315" s="80"/>
      <c r="JMY315" s="80"/>
      <c r="JMZ315" s="80"/>
      <c r="JNA315" s="80"/>
      <c r="JNB315" s="80"/>
      <c r="JNC315" s="80"/>
      <c r="JND315" s="80"/>
      <c r="JNE315" s="80"/>
      <c r="JNF315" s="80"/>
      <c r="JNG315" s="80"/>
      <c r="JNH315" s="80"/>
      <c r="JNI315" s="80"/>
      <c r="JNJ315" s="80"/>
      <c r="JNK315" s="80"/>
      <c r="JNL315" s="80"/>
      <c r="JNM315" s="80"/>
      <c r="JNN315" s="80"/>
      <c r="JNO315" s="80"/>
      <c r="JNP315" s="80"/>
      <c r="JNQ315" s="80"/>
      <c r="JNR315" s="80"/>
      <c r="JNS315" s="80"/>
      <c r="JNT315" s="80"/>
      <c r="JNU315" s="80"/>
      <c r="JNV315" s="80"/>
      <c r="JNW315" s="80"/>
      <c r="JNX315" s="80"/>
      <c r="JNY315" s="80"/>
      <c r="JNZ315" s="80"/>
      <c r="JOA315" s="80"/>
      <c r="JOB315" s="80"/>
      <c r="JOC315" s="80"/>
      <c r="JOD315" s="80"/>
      <c r="JOE315" s="80"/>
      <c r="JOF315" s="80"/>
      <c r="JOG315" s="80"/>
      <c r="JOH315" s="80"/>
      <c r="JOI315" s="80"/>
      <c r="JOJ315" s="80"/>
      <c r="JOK315" s="80"/>
      <c r="JOL315" s="80"/>
      <c r="JOM315" s="80"/>
      <c r="JON315" s="80"/>
      <c r="JOO315" s="80"/>
      <c r="JOP315" s="80"/>
      <c r="JOQ315" s="80"/>
      <c r="JOR315" s="80"/>
      <c r="JOS315" s="80"/>
      <c r="JOT315" s="80"/>
      <c r="JOU315" s="80"/>
      <c r="JOV315" s="80"/>
      <c r="JOW315" s="80"/>
      <c r="JOX315" s="80"/>
      <c r="JOY315" s="80"/>
      <c r="JOZ315" s="80"/>
      <c r="JPA315" s="80"/>
      <c r="JPB315" s="80"/>
      <c r="JPC315" s="80"/>
      <c r="JPD315" s="80"/>
      <c r="JPE315" s="80"/>
      <c r="JPF315" s="80"/>
      <c r="JPG315" s="80"/>
      <c r="JPH315" s="80"/>
      <c r="JPI315" s="80"/>
      <c r="JPJ315" s="80"/>
      <c r="JPK315" s="80"/>
      <c r="JPL315" s="80"/>
      <c r="JPM315" s="80"/>
      <c r="JPN315" s="80"/>
      <c r="JPO315" s="80"/>
      <c r="JPP315" s="80"/>
      <c r="JPQ315" s="80"/>
      <c r="JPR315" s="80"/>
      <c r="JPS315" s="80"/>
      <c r="JPT315" s="80"/>
      <c r="JPU315" s="80"/>
      <c r="JPV315" s="80"/>
      <c r="JPW315" s="80"/>
      <c r="JPX315" s="80"/>
      <c r="JPY315" s="80"/>
      <c r="JPZ315" s="80"/>
      <c r="JQA315" s="80"/>
      <c r="JQB315" s="80"/>
      <c r="JQC315" s="80"/>
      <c r="JQD315" s="80"/>
      <c r="JQE315" s="80"/>
      <c r="JQF315" s="80"/>
      <c r="JQG315" s="80"/>
      <c r="JQH315" s="80"/>
      <c r="JQI315" s="80"/>
      <c r="JQJ315" s="80"/>
      <c r="JQK315" s="80"/>
      <c r="JQL315" s="80"/>
      <c r="JQM315" s="80"/>
      <c r="JQN315" s="80"/>
      <c r="JQO315" s="80"/>
      <c r="JQP315" s="80"/>
      <c r="JQQ315" s="80"/>
      <c r="JQR315" s="80"/>
      <c r="JQS315" s="80"/>
      <c r="JQT315" s="80"/>
      <c r="JQU315" s="80"/>
      <c r="JQV315" s="80"/>
      <c r="JQW315" s="80"/>
      <c r="JQX315" s="80"/>
      <c r="JQY315" s="80"/>
      <c r="JQZ315" s="80"/>
      <c r="JRA315" s="80"/>
      <c r="JRB315" s="80"/>
      <c r="JRC315" s="80"/>
      <c r="JRD315" s="80"/>
      <c r="JRE315" s="80"/>
      <c r="JRF315" s="80"/>
      <c r="JRG315" s="80"/>
      <c r="JRH315" s="80"/>
      <c r="JRI315" s="80"/>
      <c r="JRJ315" s="80"/>
      <c r="JRK315" s="80"/>
      <c r="JRL315" s="80"/>
      <c r="JRM315" s="80"/>
      <c r="JRN315" s="80"/>
      <c r="JRO315" s="80"/>
      <c r="JRP315" s="80"/>
      <c r="JRQ315" s="80"/>
      <c r="JRR315" s="80"/>
      <c r="JRS315" s="80"/>
      <c r="JRT315" s="80"/>
      <c r="JRU315" s="80"/>
      <c r="JRV315" s="80"/>
      <c r="JRW315" s="80"/>
      <c r="JRX315" s="80"/>
      <c r="JRY315" s="80"/>
      <c r="JRZ315" s="80"/>
      <c r="JSA315" s="80"/>
      <c r="JSB315" s="80"/>
      <c r="JSC315" s="80"/>
      <c r="JSD315" s="80"/>
      <c r="JSE315" s="80"/>
      <c r="JSF315" s="80"/>
      <c r="JSG315" s="80"/>
      <c r="JSH315" s="80"/>
      <c r="JSI315" s="80"/>
      <c r="JSJ315" s="80"/>
      <c r="JSK315" s="80"/>
      <c r="JSL315" s="80"/>
      <c r="JSM315" s="80"/>
      <c r="JSN315" s="80"/>
      <c r="JSO315" s="80"/>
      <c r="JSP315" s="80"/>
      <c r="JSQ315" s="80"/>
      <c r="JSR315" s="80"/>
      <c r="JSS315" s="80"/>
      <c r="JST315" s="80"/>
      <c r="JSU315" s="80"/>
      <c r="JSV315" s="80"/>
      <c r="JSW315" s="80"/>
      <c r="JSX315" s="80"/>
      <c r="JSY315" s="80"/>
      <c r="JSZ315" s="80"/>
      <c r="JTA315" s="80"/>
      <c r="JTB315" s="80"/>
      <c r="JTC315" s="80"/>
      <c r="JTD315" s="80"/>
      <c r="JTE315" s="80"/>
      <c r="JTF315" s="80"/>
      <c r="JTG315" s="80"/>
      <c r="JTH315" s="80"/>
      <c r="JTI315" s="80"/>
      <c r="JTJ315" s="80"/>
      <c r="JTK315" s="80"/>
      <c r="JTL315" s="80"/>
      <c r="JTM315" s="80"/>
      <c r="JTN315" s="80"/>
      <c r="JTO315" s="80"/>
      <c r="JTP315" s="80"/>
      <c r="JTQ315" s="80"/>
      <c r="JTR315" s="80"/>
      <c r="JTS315" s="80"/>
      <c r="JTT315" s="80"/>
      <c r="JTU315" s="80"/>
      <c r="JTV315" s="80"/>
      <c r="JTW315" s="80"/>
      <c r="JTX315" s="80"/>
      <c r="JTY315" s="80"/>
      <c r="JTZ315" s="80"/>
      <c r="JUA315" s="80"/>
      <c r="JUB315" s="80"/>
      <c r="JUC315" s="80"/>
      <c r="JUD315" s="80"/>
      <c r="JUE315" s="80"/>
      <c r="JUF315" s="80"/>
      <c r="JUG315" s="80"/>
      <c r="JUH315" s="80"/>
      <c r="JUI315" s="80"/>
      <c r="JUJ315" s="80"/>
      <c r="JUK315" s="80"/>
      <c r="JUL315" s="80"/>
      <c r="JUM315" s="80"/>
      <c r="JUN315" s="80"/>
      <c r="JUO315" s="80"/>
      <c r="JUP315" s="80"/>
      <c r="JUQ315" s="80"/>
      <c r="JUR315" s="80"/>
      <c r="JUS315" s="80"/>
      <c r="JUT315" s="80"/>
      <c r="JUU315" s="80"/>
      <c r="JUV315" s="80"/>
      <c r="JUW315" s="80"/>
      <c r="JUX315" s="80"/>
      <c r="JUY315" s="80"/>
      <c r="JUZ315" s="80"/>
      <c r="JVA315" s="80"/>
      <c r="JVB315" s="80"/>
      <c r="JVC315" s="80"/>
      <c r="JVD315" s="80"/>
      <c r="JVE315" s="80"/>
      <c r="JVF315" s="80"/>
      <c r="JVG315" s="80"/>
      <c r="JVH315" s="80"/>
      <c r="JVI315" s="80"/>
      <c r="JVJ315" s="80"/>
      <c r="JVK315" s="80"/>
      <c r="JVL315" s="80"/>
      <c r="JVM315" s="80"/>
      <c r="JVN315" s="80"/>
      <c r="JVO315" s="80"/>
      <c r="JVP315" s="80"/>
      <c r="JVQ315" s="80"/>
      <c r="JVR315" s="80"/>
      <c r="JVS315" s="80"/>
      <c r="JVT315" s="80"/>
      <c r="JVU315" s="80"/>
      <c r="JVV315" s="80"/>
      <c r="JVW315" s="80"/>
      <c r="JVX315" s="80"/>
      <c r="JVY315" s="80"/>
      <c r="JVZ315" s="80"/>
      <c r="JWA315" s="80"/>
      <c r="JWB315" s="80"/>
      <c r="JWC315" s="80"/>
      <c r="JWD315" s="80"/>
      <c r="JWE315" s="80"/>
      <c r="JWF315" s="80"/>
      <c r="JWG315" s="80"/>
      <c r="JWH315" s="80"/>
      <c r="JWI315" s="80"/>
      <c r="JWJ315" s="80"/>
      <c r="JWK315" s="80"/>
      <c r="JWL315" s="80"/>
      <c r="JWM315" s="80"/>
      <c r="JWN315" s="80"/>
      <c r="JWO315" s="80"/>
      <c r="JWP315" s="80"/>
      <c r="JWQ315" s="80"/>
      <c r="JWR315" s="80"/>
      <c r="JWS315" s="80"/>
      <c r="JWT315" s="80"/>
      <c r="JWU315" s="80"/>
      <c r="JWV315" s="80"/>
      <c r="JWW315" s="80"/>
      <c r="JWX315" s="80"/>
      <c r="JWY315" s="80"/>
      <c r="JWZ315" s="80"/>
      <c r="JXA315" s="80"/>
      <c r="JXB315" s="80"/>
      <c r="JXC315" s="80"/>
      <c r="JXD315" s="80"/>
      <c r="JXE315" s="80"/>
      <c r="JXF315" s="80"/>
      <c r="JXG315" s="80"/>
      <c r="JXH315" s="80"/>
      <c r="JXI315" s="80"/>
      <c r="JXJ315" s="80"/>
      <c r="JXK315" s="80"/>
      <c r="JXL315" s="80"/>
      <c r="JXM315" s="80"/>
      <c r="JXN315" s="80"/>
      <c r="JXO315" s="80"/>
      <c r="JXP315" s="80"/>
      <c r="JXQ315" s="80"/>
      <c r="JXR315" s="80"/>
      <c r="JXS315" s="80"/>
      <c r="JXT315" s="80"/>
      <c r="JXU315" s="80"/>
      <c r="JXV315" s="80"/>
      <c r="JXW315" s="80"/>
      <c r="JXX315" s="80"/>
      <c r="JXY315" s="80"/>
      <c r="JXZ315" s="80"/>
      <c r="JYA315" s="80"/>
      <c r="JYB315" s="80"/>
      <c r="JYC315" s="80"/>
      <c r="JYD315" s="80"/>
      <c r="JYE315" s="80"/>
      <c r="JYF315" s="80"/>
      <c r="JYG315" s="80"/>
      <c r="JYH315" s="80"/>
      <c r="JYI315" s="80"/>
      <c r="JYJ315" s="80"/>
      <c r="JYK315" s="80"/>
      <c r="JYL315" s="80"/>
      <c r="JYM315" s="80"/>
      <c r="JYN315" s="80"/>
      <c r="JYO315" s="80"/>
      <c r="JYP315" s="80"/>
      <c r="JYQ315" s="80"/>
      <c r="JYR315" s="80"/>
      <c r="JYS315" s="80"/>
      <c r="JYT315" s="80"/>
      <c r="JYU315" s="80"/>
      <c r="JYV315" s="80"/>
      <c r="JYW315" s="80"/>
      <c r="JYX315" s="80"/>
      <c r="JYY315" s="80"/>
      <c r="JYZ315" s="80"/>
      <c r="JZA315" s="80"/>
      <c r="JZB315" s="80"/>
      <c r="JZC315" s="80"/>
      <c r="JZD315" s="80"/>
      <c r="JZE315" s="80"/>
      <c r="JZF315" s="80"/>
      <c r="JZG315" s="80"/>
      <c r="JZH315" s="80"/>
      <c r="JZI315" s="80"/>
      <c r="JZJ315" s="80"/>
      <c r="JZK315" s="80"/>
      <c r="JZL315" s="80"/>
      <c r="JZM315" s="80"/>
      <c r="JZN315" s="80"/>
      <c r="JZO315" s="80"/>
      <c r="JZP315" s="80"/>
      <c r="JZQ315" s="80"/>
      <c r="JZR315" s="80"/>
      <c r="JZS315" s="80"/>
      <c r="JZT315" s="80"/>
      <c r="JZU315" s="80"/>
      <c r="JZV315" s="80"/>
      <c r="JZW315" s="80"/>
      <c r="JZX315" s="80"/>
      <c r="JZY315" s="80"/>
      <c r="JZZ315" s="80"/>
      <c r="KAA315" s="80"/>
      <c r="KAB315" s="80"/>
      <c r="KAC315" s="80"/>
      <c r="KAD315" s="80"/>
      <c r="KAE315" s="80"/>
      <c r="KAF315" s="80"/>
      <c r="KAG315" s="80"/>
      <c r="KAH315" s="80"/>
      <c r="KAI315" s="80"/>
      <c r="KAJ315" s="80"/>
      <c r="KAK315" s="80"/>
      <c r="KAL315" s="80"/>
      <c r="KAM315" s="80"/>
      <c r="KAN315" s="80"/>
      <c r="KAO315" s="80"/>
      <c r="KAP315" s="80"/>
      <c r="KAQ315" s="80"/>
      <c r="KAR315" s="80"/>
      <c r="KAS315" s="80"/>
      <c r="KAT315" s="80"/>
      <c r="KAU315" s="80"/>
      <c r="KAV315" s="80"/>
      <c r="KAW315" s="80"/>
      <c r="KAX315" s="80"/>
      <c r="KAY315" s="80"/>
      <c r="KAZ315" s="80"/>
      <c r="KBA315" s="80"/>
      <c r="KBB315" s="80"/>
      <c r="KBC315" s="80"/>
      <c r="KBD315" s="80"/>
      <c r="KBE315" s="80"/>
      <c r="KBF315" s="80"/>
      <c r="KBG315" s="80"/>
      <c r="KBH315" s="80"/>
      <c r="KBI315" s="80"/>
      <c r="KBJ315" s="80"/>
      <c r="KBK315" s="80"/>
      <c r="KBL315" s="80"/>
      <c r="KBM315" s="80"/>
      <c r="KBN315" s="80"/>
      <c r="KBO315" s="80"/>
      <c r="KBP315" s="80"/>
      <c r="KBQ315" s="80"/>
      <c r="KBR315" s="80"/>
      <c r="KBS315" s="80"/>
      <c r="KBT315" s="80"/>
      <c r="KBU315" s="80"/>
      <c r="KBV315" s="80"/>
      <c r="KBW315" s="80"/>
      <c r="KBX315" s="80"/>
      <c r="KBY315" s="80"/>
      <c r="KBZ315" s="80"/>
      <c r="KCA315" s="80"/>
      <c r="KCB315" s="80"/>
      <c r="KCC315" s="80"/>
      <c r="KCD315" s="80"/>
      <c r="KCE315" s="80"/>
      <c r="KCF315" s="80"/>
      <c r="KCG315" s="80"/>
      <c r="KCH315" s="80"/>
      <c r="KCI315" s="80"/>
      <c r="KCJ315" s="80"/>
      <c r="KCK315" s="80"/>
      <c r="KCL315" s="80"/>
      <c r="KCM315" s="80"/>
      <c r="KCN315" s="80"/>
      <c r="KCO315" s="80"/>
      <c r="KCP315" s="80"/>
      <c r="KCQ315" s="80"/>
      <c r="KCR315" s="80"/>
      <c r="KCS315" s="80"/>
      <c r="KCT315" s="80"/>
      <c r="KCU315" s="80"/>
      <c r="KCV315" s="80"/>
      <c r="KCW315" s="80"/>
      <c r="KCX315" s="80"/>
      <c r="KCY315" s="80"/>
      <c r="KCZ315" s="80"/>
      <c r="KDA315" s="80"/>
      <c r="KDB315" s="80"/>
      <c r="KDC315" s="80"/>
      <c r="KDD315" s="80"/>
      <c r="KDE315" s="80"/>
      <c r="KDF315" s="80"/>
      <c r="KDG315" s="80"/>
      <c r="KDH315" s="80"/>
      <c r="KDI315" s="80"/>
      <c r="KDJ315" s="80"/>
      <c r="KDK315" s="80"/>
      <c r="KDL315" s="80"/>
      <c r="KDM315" s="80"/>
      <c r="KDN315" s="80"/>
      <c r="KDO315" s="80"/>
      <c r="KDP315" s="80"/>
      <c r="KDQ315" s="80"/>
      <c r="KDR315" s="80"/>
      <c r="KDS315" s="80"/>
      <c r="KDT315" s="80"/>
      <c r="KDU315" s="80"/>
      <c r="KDV315" s="80"/>
      <c r="KDW315" s="80"/>
      <c r="KDX315" s="80"/>
      <c r="KDY315" s="80"/>
      <c r="KDZ315" s="80"/>
      <c r="KEA315" s="80"/>
      <c r="KEB315" s="80"/>
      <c r="KEC315" s="80"/>
      <c r="KED315" s="80"/>
      <c r="KEE315" s="80"/>
      <c r="KEF315" s="80"/>
      <c r="KEG315" s="80"/>
      <c r="KEH315" s="80"/>
      <c r="KEI315" s="80"/>
      <c r="KEJ315" s="80"/>
      <c r="KEK315" s="80"/>
      <c r="KEL315" s="80"/>
      <c r="KEM315" s="80"/>
      <c r="KEN315" s="80"/>
      <c r="KEO315" s="80"/>
      <c r="KEP315" s="80"/>
      <c r="KEQ315" s="80"/>
      <c r="KER315" s="80"/>
      <c r="KES315" s="80"/>
      <c r="KET315" s="80"/>
      <c r="KEU315" s="80"/>
      <c r="KEV315" s="80"/>
      <c r="KEW315" s="80"/>
      <c r="KEX315" s="80"/>
      <c r="KEY315" s="80"/>
      <c r="KEZ315" s="80"/>
      <c r="KFA315" s="80"/>
      <c r="KFB315" s="80"/>
      <c r="KFC315" s="80"/>
      <c r="KFD315" s="80"/>
      <c r="KFE315" s="80"/>
      <c r="KFF315" s="80"/>
      <c r="KFG315" s="80"/>
      <c r="KFH315" s="80"/>
      <c r="KFI315" s="80"/>
      <c r="KFJ315" s="80"/>
      <c r="KFK315" s="80"/>
      <c r="KFL315" s="80"/>
      <c r="KFM315" s="80"/>
      <c r="KFN315" s="80"/>
      <c r="KFO315" s="80"/>
      <c r="KFP315" s="80"/>
      <c r="KFQ315" s="80"/>
      <c r="KFR315" s="80"/>
      <c r="KFS315" s="80"/>
      <c r="KFT315" s="80"/>
      <c r="KFU315" s="80"/>
      <c r="KFV315" s="80"/>
      <c r="KFW315" s="80"/>
      <c r="KFX315" s="80"/>
      <c r="KFY315" s="80"/>
      <c r="KFZ315" s="80"/>
      <c r="KGA315" s="80"/>
      <c r="KGB315" s="80"/>
      <c r="KGC315" s="80"/>
      <c r="KGD315" s="80"/>
      <c r="KGE315" s="80"/>
      <c r="KGF315" s="80"/>
      <c r="KGG315" s="80"/>
      <c r="KGH315" s="80"/>
      <c r="KGI315" s="80"/>
      <c r="KGJ315" s="80"/>
      <c r="KGK315" s="80"/>
      <c r="KGL315" s="80"/>
      <c r="KGM315" s="80"/>
      <c r="KGN315" s="80"/>
      <c r="KGO315" s="80"/>
      <c r="KGP315" s="80"/>
      <c r="KGQ315" s="80"/>
      <c r="KGR315" s="80"/>
      <c r="KGS315" s="80"/>
      <c r="KGT315" s="80"/>
      <c r="KGU315" s="80"/>
      <c r="KGV315" s="80"/>
      <c r="KGW315" s="80"/>
      <c r="KGX315" s="80"/>
      <c r="KGY315" s="80"/>
      <c r="KGZ315" s="80"/>
      <c r="KHA315" s="80"/>
      <c r="KHB315" s="80"/>
      <c r="KHC315" s="80"/>
      <c r="KHD315" s="80"/>
      <c r="KHE315" s="80"/>
      <c r="KHF315" s="80"/>
      <c r="KHG315" s="80"/>
      <c r="KHH315" s="80"/>
      <c r="KHI315" s="80"/>
      <c r="KHJ315" s="80"/>
      <c r="KHK315" s="80"/>
      <c r="KHL315" s="80"/>
      <c r="KHM315" s="80"/>
      <c r="KHN315" s="80"/>
      <c r="KHO315" s="80"/>
      <c r="KHP315" s="80"/>
      <c r="KHQ315" s="80"/>
      <c r="KHR315" s="80"/>
      <c r="KHS315" s="80"/>
      <c r="KHT315" s="80"/>
      <c r="KHU315" s="80"/>
      <c r="KHV315" s="80"/>
      <c r="KHW315" s="80"/>
      <c r="KHX315" s="80"/>
      <c r="KHY315" s="80"/>
      <c r="KHZ315" s="80"/>
      <c r="KIA315" s="80"/>
      <c r="KIB315" s="80"/>
      <c r="KIC315" s="80"/>
      <c r="KID315" s="80"/>
      <c r="KIE315" s="80"/>
      <c r="KIF315" s="80"/>
      <c r="KIG315" s="80"/>
      <c r="KIH315" s="80"/>
      <c r="KII315" s="80"/>
      <c r="KIJ315" s="80"/>
      <c r="KIK315" s="80"/>
      <c r="KIL315" s="80"/>
      <c r="KIM315" s="80"/>
      <c r="KIN315" s="80"/>
      <c r="KIO315" s="80"/>
      <c r="KIP315" s="80"/>
      <c r="KIQ315" s="80"/>
      <c r="KIR315" s="80"/>
      <c r="KIS315" s="80"/>
      <c r="KIT315" s="80"/>
      <c r="KIU315" s="80"/>
      <c r="KIV315" s="80"/>
      <c r="KIW315" s="80"/>
      <c r="KIX315" s="80"/>
      <c r="KIY315" s="80"/>
      <c r="KIZ315" s="80"/>
      <c r="KJA315" s="80"/>
      <c r="KJB315" s="80"/>
      <c r="KJC315" s="80"/>
      <c r="KJD315" s="80"/>
      <c r="KJE315" s="80"/>
      <c r="KJF315" s="80"/>
      <c r="KJG315" s="80"/>
      <c r="KJH315" s="80"/>
      <c r="KJI315" s="80"/>
      <c r="KJJ315" s="80"/>
      <c r="KJK315" s="80"/>
      <c r="KJL315" s="80"/>
      <c r="KJM315" s="80"/>
      <c r="KJN315" s="80"/>
      <c r="KJO315" s="80"/>
      <c r="KJP315" s="80"/>
      <c r="KJQ315" s="80"/>
      <c r="KJR315" s="80"/>
      <c r="KJS315" s="80"/>
      <c r="KJT315" s="80"/>
      <c r="KJU315" s="80"/>
      <c r="KJV315" s="80"/>
      <c r="KJW315" s="80"/>
      <c r="KJX315" s="80"/>
      <c r="KJY315" s="80"/>
      <c r="KJZ315" s="80"/>
      <c r="KKA315" s="80"/>
      <c r="KKB315" s="80"/>
      <c r="KKC315" s="80"/>
      <c r="KKD315" s="80"/>
      <c r="KKE315" s="80"/>
      <c r="KKF315" s="80"/>
      <c r="KKG315" s="80"/>
      <c r="KKH315" s="80"/>
      <c r="KKI315" s="80"/>
      <c r="KKJ315" s="80"/>
      <c r="KKK315" s="80"/>
      <c r="KKL315" s="80"/>
      <c r="KKM315" s="80"/>
      <c r="KKN315" s="80"/>
      <c r="KKO315" s="80"/>
      <c r="KKP315" s="80"/>
      <c r="KKQ315" s="80"/>
      <c r="KKR315" s="80"/>
      <c r="KKS315" s="80"/>
      <c r="KKT315" s="80"/>
      <c r="KKU315" s="80"/>
      <c r="KKV315" s="80"/>
      <c r="KKW315" s="80"/>
      <c r="KKX315" s="80"/>
      <c r="KKY315" s="80"/>
      <c r="KKZ315" s="80"/>
      <c r="KLA315" s="80"/>
      <c r="KLB315" s="80"/>
      <c r="KLC315" s="80"/>
      <c r="KLD315" s="80"/>
      <c r="KLE315" s="80"/>
      <c r="KLF315" s="80"/>
      <c r="KLG315" s="80"/>
      <c r="KLH315" s="80"/>
      <c r="KLI315" s="80"/>
      <c r="KLJ315" s="80"/>
      <c r="KLK315" s="80"/>
      <c r="KLL315" s="80"/>
      <c r="KLM315" s="80"/>
      <c r="KLN315" s="80"/>
      <c r="KLO315" s="80"/>
      <c r="KLP315" s="80"/>
      <c r="KLQ315" s="80"/>
      <c r="KLR315" s="80"/>
      <c r="KLS315" s="80"/>
      <c r="KLT315" s="80"/>
      <c r="KLU315" s="80"/>
      <c r="KLV315" s="80"/>
      <c r="KLW315" s="80"/>
      <c r="KLX315" s="80"/>
      <c r="KLY315" s="80"/>
      <c r="KLZ315" s="80"/>
      <c r="KMA315" s="80"/>
      <c r="KMB315" s="80"/>
      <c r="KMC315" s="80"/>
      <c r="KMD315" s="80"/>
      <c r="KME315" s="80"/>
      <c r="KMF315" s="80"/>
      <c r="KMG315" s="80"/>
      <c r="KMH315" s="80"/>
      <c r="KMI315" s="80"/>
      <c r="KMJ315" s="80"/>
      <c r="KMK315" s="80"/>
      <c r="KML315" s="80"/>
      <c r="KMM315" s="80"/>
      <c r="KMN315" s="80"/>
      <c r="KMO315" s="80"/>
      <c r="KMP315" s="80"/>
      <c r="KMQ315" s="80"/>
      <c r="KMR315" s="80"/>
      <c r="KMS315" s="80"/>
      <c r="KMT315" s="80"/>
      <c r="KMU315" s="80"/>
      <c r="KMV315" s="80"/>
      <c r="KMW315" s="80"/>
      <c r="KMX315" s="80"/>
      <c r="KMY315" s="80"/>
      <c r="KMZ315" s="80"/>
      <c r="KNA315" s="80"/>
      <c r="KNB315" s="80"/>
      <c r="KNC315" s="80"/>
      <c r="KND315" s="80"/>
      <c r="KNE315" s="80"/>
      <c r="KNF315" s="80"/>
      <c r="KNG315" s="80"/>
      <c r="KNH315" s="80"/>
      <c r="KNI315" s="80"/>
      <c r="KNJ315" s="80"/>
      <c r="KNK315" s="80"/>
      <c r="KNL315" s="80"/>
      <c r="KNM315" s="80"/>
      <c r="KNN315" s="80"/>
      <c r="KNO315" s="80"/>
      <c r="KNP315" s="80"/>
      <c r="KNQ315" s="80"/>
      <c r="KNR315" s="80"/>
      <c r="KNS315" s="80"/>
      <c r="KNT315" s="80"/>
      <c r="KNU315" s="80"/>
      <c r="KNV315" s="80"/>
      <c r="KNW315" s="80"/>
      <c r="KNX315" s="80"/>
      <c r="KNY315" s="80"/>
      <c r="KNZ315" s="80"/>
      <c r="KOA315" s="80"/>
      <c r="KOB315" s="80"/>
      <c r="KOC315" s="80"/>
      <c r="KOD315" s="80"/>
      <c r="KOE315" s="80"/>
      <c r="KOF315" s="80"/>
      <c r="KOG315" s="80"/>
      <c r="KOH315" s="80"/>
      <c r="KOI315" s="80"/>
      <c r="KOJ315" s="80"/>
      <c r="KOK315" s="80"/>
      <c r="KOL315" s="80"/>
      <c r="KOM315" s="80"/>
      <c r="KON315" s="80"/>
      <c r="KOO315" s="80"/>
      <c r="KOP315" s="80"/>
      <c r="KOQ315" s="80"/>
      <c r="KOR315" s="80"/>
      <c r="KOS315" s="80"/>
      <c r="KOT315" s="80"/>
      <c r="KOU315" s="80"/>
      <c r="KOV315" s="80"/>
      <c r="KOW315" s="80"/>
      <c r="KOX315" s="80"/>
      <c r="KOY315" s="80"/>
      <c r="KOZ315" s="80"/>
      <c r="KPA315" s="80"/>
      <c r="KPB315" s="80"/>
      <c r="KPC315" s="80"/>
      <c r="KPD315" s="80"/>
      <c r="KPE315" s="80"/>
      <c r="KPF315" s="80"/>
      <c r="KPG315" s="80"/>
      <c r="KPH315" s="80"/>
      <c r="KPI315" s="80"/>
      <c r="KPJ315" s="80"/>
      <c r="KPK315" s="80"/>
      <c r="KPL315" s="80"/>
      <c r="KPM315" s="80"/>
      <c r="KPN315" s="80"/>
      <c r="KPO315" s="80"/>
      <c r="KPP315" s="80"/>
      <c r="KPQ315" s="80"/>
      <c r="KPR315" s="80"/>
      <c r="KPS315" s="80"/>
      <c r="KPT315" s="80"/>
      <c r="KPU315" s="80"/>
      <c r="KPV315" s="80"/>
      <c r="KPW315" s="80"/>
      <c r="KPX315" s="80"/>
      <c r="KPY315" s="80"/>
      <c r="KPZ315" s="80"/>
      <c r="KQA315" s="80"/>
      <c r="KQB315" s="80"/>
      <c r="KQC315" s="80"/>
      <c r="KQD315" s="80"/>
      <c r="KQE315" s="80"/>
      <c r="KQF315" s="80"/>
      <c r="KQG315" s="80"/>
      <c r="KQH315" s="80"/>
      <c r="KQI315" s="80"/>
      <c r="KQJ315" s="80"/>
      <c r="KQK315" s="80"/>
      <c r="KQL315" s="80"/>
      <c r="KQM315" s="80"/>
      <c r="KQN315" s="80"/>
      <c r="KQO315" s="80"/>
      <c r="KQP315" s="80"/>
      <c r="KQQ315" s="80"/>
      <c r="KQR315" s="80"/>
      <c r="KQS315" s="80"/>
      <c r="KQT315" s="80"/>
      <c r="KQU315" s="80"/>
      <c r="KQV315" s="80"/>
      <c r="KQW315" s="80"/>
      <c r="KQX315" s="80"/>
      <c r="KQY315" s="80"/>
      <c r="KQZ315" s="80"/>
      <c r="KRA315" s="80"/>
      <c r="KRB315" s="80"/>
      <c r="KRC315" s="80"/>
      <c r="KRD315" s="80"/>
      <c r="KRE315" s="80"/>
      <c r="KRF315" s="80"/>
      <c r="KRG315" s="80"/>
      <c r="KRH315" s="80"/>
      <c r="KRI315" s="80"/>
      <c r="KRJ315" s="80"/>
      <c r="KRK315" s="80"/>
      <c r="KRL315" s="80"/>
      <c r="KRM315" s="80"/>
      <c r="KRN315" s="80"/>
      <c r="KRO315" s="80"/>
      <c r="KRP315" s="80"/>
      <c r="KRQ315" s="80"/>
      <c r="KRR315" s="80"/>
      <c r="KRS315" s="80"/>
      <c r="KRT315" s="80"/>
      <c r="KRU315" s="80"/>
      <c r="KRV315" s="80"/>
      <c r="KRW315" s="80"/>
      <c r="KRX315" s="80"/>
      <c r="KRY315" s="80"/>
      <c r="KRZ315" s="80"/>
      <c r="KSA315" s="80"/>
      <c r="KSB315" s="80"/>
      <c r="KSC315" s="80"/>
      <c r="KSD315" s="80"/>
      <c r="KSE315" s="80"/>
      <c r="KSF315" s="80"/>
      <c r="KSG315" s="80"/>
      <c r="KSH315" s="80"/>
      <c r="KSI315" s="80"/>
      <c r="KSJ315" s="80"/>
      <c r="KSK315" s="80"/>
      <c r="KSL315" s="80"/>
      <c r="KSM315" s="80"/>
      <c r="KSN315" s="80"/>
      <c r="KSO315" s="80"/>
      <c r="KSP315" s="80"/>
      <c r="KSQ315" s="80"/>
      <c r="KSR315" s="80"/>
      <c r="KSS315" s="80"/>
      <c r="KST315" s="80"/>
      <c r="KSU315" s="80"/>
      <c r="KSV315" s="80"/>
      <c r="KSW315" s="80"/>
      <c r="KSX315" s="80"/>
      <c r="KSY315" s="80"/>
      <c r="KSZ315" s="80"/>
      <c r="KTA315" s="80"/>
      <c r="KTB315" s="80"/>
      <c r="KTC315" s="80"/>
      <c r="KTD315" s="80"/>
      <c r="KTE315" s="80"/>
      <c r="KTF315" s="80"/>
      <c r="KTG315" s="80"/>
      <c r="KTH315" s="80"/>
      <c r="KTI315" s="80"/>
      <c r="KTJ315" s="80"/>
      <c r="KTK315" s="80"/>
      <c r="KTL315" s="80"/>
      <c r="KTM315" s="80"/>
      <c r="KTN315" s="80"/>
      <c r="KTO315" s="80"/>
      <c r="KTP315" s="80"/>
      <c r="KTQ315" s="80"/>
      <c r="KTR315" s="80"/>
      <c r="KTS315" s="80"/>
      <c r="KTT315" s="80"/>
      <c r="KTU315" s="80"/>
      <c r="KTV315" s="80"/>
      <c r="KTW315" s="80"/>
      <c r="KTX315" s="80"/>
      <c r="KTY315" s="80"/>
      <c r="KTZ315" s="80"/>
      <c r="KUA315" s="80"/>
      <c r="KUB315" s="80"/>
      <c r="KUC315" s="80"/>
      <c r="KUD315" s="80"/>
      <c r="KUE315" s="80"/>
      <c r="KUF315" s="80"/>
      <c r="KUG315" s="80"/>
      <c r="KUH315" s="80"/>
      <c r="KUI315" s="80"/>
      <c r="KUJ315" s="80"/>
      <c r="KUK315" s="80"/>
      <c r="KUL315" s="80"/>
      <c r="KUM315" s="80"/>
      <c r="KUN315" s="80"/>
      <c r="KUO315" s="80"/>
      <c r="KUP315" s="80"/>
      <c r="KUQ315" s="80"/>
      <c r="KUR315" s="80"/>
      <c r="KUS315" s="80"/>
      <c r="KUT315" s="80"/>
      <c r="KUU315" s="80"/>
      <c r="KUV315" s="80"/>
      <c r="KUW315" s="80"/>
      <c r="KUX315" s="80"/>
      <c r="KUY315" s="80"/>
      <c r="KUZ315" s="80"/>
      <c r="KVA315" s="80"/>
      <c r="KVB315" s="80"/>
      <c r="KVC315" s="80"/>
      <c r="KVD315" s="80"/>
      <c r="KVE315" s="80"/>
      <c r="KVF315" s="80"/>
      <c r="KVG315" s="80"/>
      <c r="KVH315" s="80"/>
      <c r="KVI315" s="80"/>
      <c r="KVJ315" s="80"/>
      <c r="KVK315" s="80"/>
      <c r="KVL315" s="80"/>
      <c r="KVM315" s="80"/>
      <c r="KVN315" s="80"/>
      <c r="KVO315" s="80"/>
      <c r="KVP315" s="80"/>
      <c r="KVQ315" s="80"/>
      <c r="KVR315" s="80"/>
      <c r="KVS315" s="80"/>
      <c r="KVT315" s="80"/>
      <c r="KVU315" s="80"/>
      <c r="KVV315" s="80"/>
      <c r="KVW315" s="80"/>
      <c r="KVX315" s="80"/>
      <c r="KVY315" s="80"/>
      <c r="KVZ315" s="80"/>
      <c r="KWA315" s="80"/>
      <c r="KWB315" s="80"/>
      <c r="KWC315" s="80"/>
      <c r="KWD315" s="80"/>
      <c r="KWE315" s="80"/>
      <c r="KWF315" s="80"/>
      <c r="KWG315" s="80"/>
      <c r="KWH315" s="80"/>
      <c r="KWI315" s="80"/>
      <c r="KWJ315" s="80"/>
      <c r="KWK315" s="80"/>
      <c r="KWL315" s="80"/>
      <c r="KWM315" s="80"/>
      <c r="KWN315" s="80"/>
      <c r="KWO315" s="80"/>
      <c r="KWP315" s="80"/>
      <c r="KWQ315" s="80"/>
      <c r="KWR315" s="80"/>
      <c r="KWS315" s="80"/>
      <c r="KWT315" s="80"/>
      <c r="KWU315" s="80"/>
      <c r="KWV315" s="80"/>
      <c r="KWW315" s="80"/>
      <c r="KWX315" s="80"/>
      <c r="KWY315" s="80"/>
      <c r="KWZ315" s="80"/>
      <c r="KXA315" s="80"/>
      <c r="KXB315" s="80"/>
      <c r="KXC315" s="80"/>
      <c r="KXD315" s="80"/>
      <c r="KXE315" s="80"/>
      <c r="KXF315" s="80"/>
      <c r="KXG315" s="80"/>
      <c r="KXH315" s="80"/>
      <c r="KXI315" s="80"/>
      <c r="KXJ315" s="80"/>
      <c r="KXK315" s="80"/>
      <c r="KXL315" s="80"/>
      <c r="KXM315" s="80"/>
      <c r="KXN315" s="80"/>
      <c r="KXO315" s="80"/>
      <c r="KXP315" s="80"/>
      <c r="KXQ315" s="80"/>
      <c r="KXR315" s="80"/>
      <c r="KXS315" s="80"/>
      <c r="KXT315" s="80"/>
      <c r="KXU315" s="80"/>
      <c r="KXV315" s="80"/>
      <c r="KXW315" s="80"/>
      <c r="KXX315" s="80"/>
      <c r="KXY315" s="80"/>
      <c r="KXZ315" s="80"/>
      <c r="KYA315" s="80"/>
      <c r="KYB315" s="80"/>
      <c r="KYC315" s="80"/>
      <c r="KYD315" s="80"/>
      <c r="KYE315" s="80"/>
      <c r="KYF315" s="80"/>
      <c r="KYG315" s="80"/>
      <c r="KYH315" s="80"/>
      <c r="KYI315" s="80"/>
      <c r="KYJ315" s="80"/>
      <c r="KYK315" s="80"/>
      <c r="KYL315" s="80"/>
      <c r="KYM315" s="80"/>
      <c r="KYN315" s="80"/>
      <c r="KYO315" s="80"/>
      <c r="KYP315" s="80"/>
      <c r="KYQ315" s="80"/>
      <c r="KYR315" s="80"/>
      <c r="KYS315" s="80"/>
      <c r="KYT315" s="80"/>
      <c r="KYU315" s="80"/>
      <c r="KYV315" s="80"/>
      <c r="KYW315" s="80"/>
      <c r="KYX315" s="80"/>
      <c r="KYY315" s="80"/>
      <c r="KYZ315" s="80"/>
      <c r="KZA315" s="80"/>
      <c r="KZB315" s="80"/>
      <c r="KZC315" s="80"/>
      <c r="KZD315" s="80"/>
      <c r="KZE315" s="80"/>
      <c r="KZF315" s="80"/>
      <c r="KZG315" s="80"/>
      <c r="KZH315" s="80"/>
      <c r="KZI315" s="80"/>
      <c r="KZJ315" s="80"/>
      <c r="KZK315" s="80"/>
      <c r="KZL315" s="80"/>
      <c r="KZM315" s="80"/>
      <c r="KZN315" s="80"/>
      <c r="KZO315" s="80"/>
      <c r="KZP315" s="80"/>
      <c r="KZQ315" s="80"/>
      <c r="KZR315" s="80"/>
      <c r="KZS315" s="80"/>
      <c r="KZT315" s="80"/>
      <c r="KZU315" s="80"/>
      <c r="KZV315" s="80"/>
      <c r="KZW315" s="80"/>
      <c r="KZX315" s="80"/>
      <c r="KZY315" s="80"/>
      <c r="KZZ315" s="80"/>
      <c r="LAA315" s="80"/>
      <c r="LAB315" s="80"/>
      <c r="LAC315" s="80"/>
      <c r="LAD315" s="80"/>
      <c r="LAE315" s="80"/>
      <c r="LAF315" s="80"/>
      <c r="LAG315" s="80"/>
      <c r="LAH315" s="80"/>
      <c r="LAI315" s="80"/>
      <c r="LAJ315" s="80"/>
      <c r="LAK315" s="80"/>
      <c r="LAL315" s="80"/>
      <c r="LAM315" s="80"/>
      <c r="LAN315" s="80"/>
      <c r="LAO315" s="80"/>
      <c r="LAP315" s="80"/>
      <c r="LAQ315" s="80"/>
      <c r="LAR315" s="80"/>
      <c r="LAS315" s="80"/>
      <c r="LAT315" s="80"/>
      <c r="LAU315" s="80"/>
      <c r="LAV315" s="80"/>
      <c r="LAW315" s="80"/>
      <c r="LAX315" s="80"/>
      <c r="LAY315" s="80"/>
      <c r="LAZ315" s="80"/>
      <c r="LBA315" s="80"/>
      <c r="LBB315" s="80"/>
      <c r="LBC315" s="80"/>
      <c r="LBD315" s="80"/>
      <c r="LBE315" s="80"/>
      <c r="LBF315" s="80"/>
      <c r="LBG315" s="80"/>
      <c r="LBH315" s="80"/>
      <c r="LBI315" s="80"/>
      <c r="LBJ315" s="80"/>
      <c r="LBK315" s="80"/>
      <c r="LBL315" s="80"/>
      <c r="LBM315" s="80"/>
      <c r="LBN315" s="80"/>
      <c r="LBO315" s="80"/>
      <c r="LBP315" s="80"/>
      <c r="LBQ315" s="80"/>
      <c r="LBR315" s="80"/>
      <c r="LBS315" s="80"/>
      <c r="LBT315" s="80"/>
      <c r="LBU315" s="80"/>
      <c r="LBV315" s="80"/>
      <c r="LBW315" s="80"/>
      <c r="LBX315" s="80"/>
      <c r="LBY315" s="80"/>
      <c r="LBZ315" s="80"/>
      <c r="LCA315" s="80"/>
      <c r="LCB315" s="80"/>
      <c r="LCC315" s="80"/>
      <c r="LCD315" s="80"/>
      <c r="LCE315" s="80"/>
      <c r="LCF315" s="80"/>
      <c r="LCG315" s="80"/>
      <c r="LCH315" s="80"/>
      <c r="LCI315" s="80"/>
      <c r="LCJ315" s="80"/>
      <c r="LCK315" s="80"/>
      <c r="LCL315" s="80"/>
      <c r="LCM315" s="80"/>
      <c r="LCN315" s="80"/>
      <c r="LCO315" s="80"/>
      <c r="LCP315" s="80"/>
      <c r="LCQ315" s="80"/>
      <c r="LCR315" s="80"/>
      <c r="LCS315" s="80"/>
      <c r="LCT315" s="80"/>
      <c r="LCU315" s="80"/>
      <c r="LCV315" s="80"/>
      <c r="LCW315" s="80"/>
      <c r="LCX315" s="80"/>
      <c r="LCY315" s="80"/>
      <c r="LCZ315" s="80"/>
      <c r="LDA315" s="80"/>
      <c r="LDB315" s="80"/>
      <c r="LDC315" s="80"/>
      <c r="LDD315" s="80"/>
      <c r="LDE315" s="80"/>
      <c r="LDF315" s="80"/>
      <c r="LDG315" s="80"/>
      <c r="LDH315" s="80"/>
      <c r="LDI315" s="80"/>
      <c r="LDJ315" s="80"/>
      <c r="LDK315" s="80"/>
      <c r="LDL315" s="80"/>
      <c r="LDM315" s="80"/>
      <c r="LDN315" s="80"/>
      <c r="LDO315" s="80"/>
      <c r="LDP315" s="80"/>
      <c r="LDQ315" s="80"/>
      <c r="LDR315" s="80"/>
      <c r="LDS315" s="80"/>
      <c r="LDT315" s="80"/>
      <c r="LDU315" s="80"/>
      <c r="LDV315" s="80"/>
      <c r="LDW315" s="80"/>
      <c r="LDX315" s="80"/>
      <c r="LDY315" s="80"/>
      <c r="LDZ315" s="80"/>
      <c r="LEA315" s="80"/>
      <c r="LEB315" s="80"/>
      <c r="LEC315" s="80"/>
      <c r="LED315" s="80"/>
      <c r="LEE315" s="80"/>
      <c r="LEF315" s="80"/>
      <c r="LEG315" s="80"/>
      <c r="LEH315" s="80"/>
      <c r="LEI315" s="80"/>
      <c r="LEJ315" s="80"/>
      <c r="LEK315" s="80"/>
      <c r="LEL315" s="80"/>
      <c r="LEM315" s="80"/>
      <c r="LEN315" s="80"/>
      <c r="LEO315" s="80"/>
      <c r="LEP315" s="80"/>
      <c r="LEQ315" s="80"/>
      <c r="LER315" s="80"/>
      <c r="LES315" s="80"/>
      <c r="LET315" s="80"/>
      <c r="LEU315" s="80"/>
      <c r="LEV315" s="80"/>
      <c r="LEW315" s="80"/>
      <c r="LEX315" s="80"/>
      <c r="LEY315" s="80"/>
      <c r="LEZ315" s="80"/>
      <c r="LFA315" s="80"/>
      <c r="LFB315" s="80"/>
      <c r="LFC315" s="80"/>
      <c r="LFD315" s="80"/>
      <c r="LFE315" s="80"/>
      <c r="LFF315" s="80"/>
      <c r="LFG315" s="80"/>
      <c r="LFH315" s="80"/>
      <c r="LFI315" s="80"/>
      <c r="LFJ315" s="80"/>
      <c r="LFK315" s="80"/>
      <c r="LFL315" s="80"/>
      <c r="LFM315" s="80"/>
      <c r="LFN315" s="80"/>
      <c r="LFO315" s="80"/>
      <c r="LFP315" s="80"/>
      <c r="LFQ315" s="80"/>
      <c r="LFR315" s="80"/>
      <c r="LFS315" s="80"/>
      <c r="LFT315" s="80"/>
      <c r="LFU315" s="80"/>
      <c r="LFV315" s="80"/>
      <c r="LFW315" s="80"/>
      <c r="LFX315" s="80"/>
      <c r="LFY315" s="80"/>
      <c r="LFZ315" s="80"/>
      <c r="LGA315" s="80"/>
      <c r="LGB315" s="80"/>
      <c r="LGC315" s="80"/>
      <c r="LGD315" s="80"/>
      <c r="LGE315" s="80"/>
      <c r="LGF315" s="80"/>
      <c r="LGG315" s="80"/>
      <c r="LGH315" s="80"/>
      <c r="LGI315" s="80"/>
      <c r="LGJ315" s="80"/>
      <c r="LGK315" s="80"/>
      <c r="LGL315" s="80"/>
      <c r="LGM315" s="80"/>
      <c r="LGN315" s="80"/>
      <c r="LGO315" s="80"/>
      <c r="LGP315" s="80"/>
      <c r="LGQ315" s="80"/>
      <c r="LGR315" s="80"/>
      <c r="LGS315" s="80"/>
      <c r="LGT315" s="80"/>
      <c r="LGU315" s="80"/>
      <c r="LGV315" s="80"/>
      <c r="LGW315" s="80"/>
      <c r="LGX315" s="80"/>
      <c r="LGY315" s="80"/>
      <c r="LGZ315" s="80"/>
      <c r="LHA315" s="80"/>
      <c r="LHB315" s="80"/>
      <c r="LHC315" s="80"/>
      <c r="LHD315" s="80"/>
      <c r="LHE315" s="80"/>
      <c r="LHF315" s="80"/>
      <c r="LHG315" s="80"/>
      <c r="LHH315" s="80"/>
      <c r="LHI315" s="80"/>
      <c r="LHJ315" s="80"/>
      <c r="LHK315" s="80"/>
      <c r="LHL315" s="80"/>
      <c r="LHM315" s="80"/>
      <c r="LHN315" s="80"/>
      <c r="LHO315" s="80"/>
      <c r="LHP315" s="80"/>
      <c r="LHQ315" s="80"/>
      <c r="LHR315" s="80"/>
      <c r="LHS315" s="80"/>
      <c r="LHT315" s="80"/>
      <c r="LHU315" s="80"/>
      <c r="LHV315" s="80"/>
      <c r="LHW315" s="80"/>
      <c r="LHX315" s="80"/>
      <c r="LHY315" s="80"/>
      <c r="LHZ315" s="80"/>
      <c r="LIA315" s="80"/>
      <c r="LIB315" s="80"/>
      <c r="LIC315" s="80"/>
      <c r="LID315" s="80"/>
      <c r="LIE315" s="80"/>
      <c r="LIF315" s="80"/>
      <c r="LIG315" s="80"/>
      <c r="LIH315" s="80"/>
      <c r="LII315" s="80"/>
      <c r="LIJ315" s="80"/>
      <c r="LIK315" s="80"/>
      <c r="LIL315" s="80"/>
      <c r="LIM315" s="80"/>
      <c r="LIN315" s="80"/>
      <c r="LIO315" s="80"/>
      <c r="LIP315" s="80"/>
      <c r="LIQ315" s="80"/>
      <c r="LIR315" s="80"/>
      <c r="LIS315" s="80"/>
      <c r="LIT315" s="80"/>
      <c r="LIU315" s="80"/>
      <c r="LIV315" s="80"/>
      <c r="LIW315" s="80"/>
      <c r="LIX315" s="80"/>
      <c r="LIY315" s="80"/>
      <c r="LIZ315" s="80"/>
      <c r="LJA315" s="80"/>
      <c r="LJB315" s="80"/>
      <c r="LJC315" s="80"/>
      <c r="LJD315" s="80"/>
      <c r="LJE315" s="80"/>
      <c r="LJF315" s="80"/>
      <c r="LJG315" s="80"/>
      <c r="LJH315" s="80"/>
      <c r="LJI315" s="80"/>
      <c r="LJJ315" s="80"/>
      <c r="LJK315" s="80"/>
      <c r="LJL315" s="80"/>
      <c r="LJM315" s="80"/>
      <c r="LJN315" s="80"/>
      <c r="LJO315" s="80"/>
      <c r="LJP315" s="80"/>
      <c r="LJQ315" s="80"/>
      <c r="LJR315" s="80"/>
      <c r="LJS315" s="80"/>
      <c r="LJT315" s="80"/>
      <c r="LJU315" s="80"/>
      <c r="LJV315" s="80"/>
      <c r="LJW315" s="80"/>
      <c r="LJX315" s="80"/>
      <c r="LJY315" s="80"/>
      <c r="LJZ315" s="80"/>
      <c r="LKA315" s="80"/>
      <c r="LKB315" s="80"/>
      <c r="LKC315" s="80"/>
      <c r="LKD315" s="80"/>
      <c r="LKE315" s="80"/>
      <c r="LKF315" s="80"/>
      <c r="LKG315" s="80"/>
      <c r="LKH315" s="80"/>
      <c r="LKI315" s="80"/>
      <c r="LKJ315" s="80"/>
      <c r="LKK315" s="80"/>
      <c r="LKL315" s="80"/>
      <c r="LKM315" s="80"/>
      <c r="LKN315" s="80"/>
      <c r="LKO315" s="80"/>
      <c r="LKP315" s="80"/>
      <c r="LKQ315" s="80"/>
      <c r="LKR315" s="80"/>
      <c r="LKS315" s="80"/>
      <c r="LKT315" s="80"/>
      <c r="LKU315" s="80"/>
      <c r="LKV315" s="80"/>
      <c r="LKW315" s="80"/>
      <c r="LKX315" s="80"/>
      <c r="LKY315" s="80"/>
      <c r="LKZ315" s="80"/>
      <c r="LLA315" s="80"/>
      <c r="LLB315" s="80"/>
      <c r="LLC315" s="80"/>
      <c r="LLD315" s="80"/>
      <c r="LLE315" s="80"/>
      <c r="LLF315" s="80"/>
      <c r="LLG315" s="80"/>
      <c r="LLH315" s="80"/>
      <c r="LLI315" s="80"/>
      <c r="LLJ315" s="80"/>
      <c r="LLK315" s="80"/>
      <c r="LLL315" s="80"/>
      <c r="LLM315" s="80"/>
      <c r="LLN315" s="80"/>
      <c r="LLO315" s="80"/>
      <c r="LLP315" s="80"/>
      <c r="LLQ315" s="80"/>
      <c r="LLR315" s="80"/>
      <c r="LLS315" s="80"/>
      <c r="LLT315" s="80"/>
      <c r="LLU315" s="80"/>
      <c r="LLV315" s="80"/>
      <c r="LLW315" s="80"/>
      <c r="LLX315" s="80"/>
      <c r="LLY315" s="80"/>
      <c r="LLZ315" s="80"/>
      <c r="LMA315" s="80"/>
      <c r="LMB315" s="80"/>
      <c r="LMC315" s="80"/>
      <c r="LMD315" s="80"/>
      <c r="LME315" s="80"/>
      <c r="LMF315" s="80"/>
      <c r="LMG315" s="80"/>
      <c r="LMH315" s="80"/>
      <c r="LMI315" s="80"/>
      <c r="LMJ315" s="80"/>
      <c r="LMK315" s="80"/>
      <c r="LML315" s="80"/>
      <c r="LMM315" s="80"/>
      <c r="LMN315" s="80"/>
      <c r="LMO315" s="80"/>
      <c r="LMP315" s="80"/>
      <c r="LMQ315" s="80"/>
      <c r="LMR315" s="80"/>
      <c r="LMS315" s="80"/>
      <c r="LMT315" s="80"/>
      <c r="LMU315" s="80"/>
      <c r="LMV315" s="80"/>
      <c r="LMW315" s="80"/>
      <c r="LMX315" s="80"/>
      <c r="LMY315" s="80"/>
      <c r="LMZ315" s="80"/>
      <c r="LNA315" s="80"/>
      <c r="LNB315" s="80"/>
      <c r="LNC315" s="80"/>
      <c r="LND315" s="80"/>
      <c r="LNE315" s="80"/>
      <c r="LNF315" s="80"/>
      <c r="LNG315" s="80"/>
      <c r="LNH315" s="80"/>
      <c r="LNI315" s="80"/>
      <c r="LNJ315" s="80"/>
      <c r="LNK315" s="80"/>
      <c r="LNL315" s="80"/>
      <c r="LNM315" s="80"/>
      <c r="LNN315" s="80"/>
      <c r="LNO315" s="80"/>
      <c r="LNP315" s="80"/>
      <c r="LNQ315" s="80"/>
      <c r="LNR315" s="80"/>
      <c r="LNS315" s="80"/>
      <c r="LNT315" s="80"/>
      <c r="LNU315" s="80"/>
      <c r="LNV315" s="80"/>
      <c r="LNW315" s="80"/>
      <c r="LNX315" s="80"/>
      <c r="LNY315" s="80"/>
      <c r="LNZ315" s="80"/>
      <c r="LOA315" s="80"/>
      <c r="LOB315" s="80"/>
      <c r="LOC315" s="80"/>
      <c r="LOD315" s="80"/>
      <c r="LOE315" s="80"/>
      <c r="LOF315" s="80"/>
      <c r="LOG315" s="80"/>
      <c r="LOH315" s="80"/>
      <c r="LOI315" s="80"/>
      <c r="LOJ315" s="80"/>
      <c r="LOK315" s="80"/>
      <c r="LOL315" s="80"/>
      <c r="LOM315" s="80"/>
      <c r="LON315" s="80"/>
      <c r="LOO315" s="80"/>
      <c r="LOP315" s="80"/>
      <c r="LOQ315" s="80"/>
      <c r="LOR315" s="80"/>
      <c r="LOS315" s="80"/>
      <c r="LOT315" s="80"/>
      <c r="LOU315" s="80"/>
      <c r="LOV315" s="80"/>
      <c r="LOW315" s="80"/>
      <c r="LOX315" s="80"/>
      <c r="LOY315" s="80"/>
      <c r="LOZ315" s="80"/>
      <c r="LPA315" s="80"/>
      <c r="LPB315" s="80"/>
      <c r="LPC315" s="80"/>
      <c r="LPD315" s="80"/>
      <c r="LPE315" s="80"/>
      <c r="LPF315" s="80"/>
      <c r="LPG315" s="80"/>
      <c r="LPH315" s="80"/>
      <c r="LPI315" s="80"/>
      <c r="LPJ315" s="80"/>
      <c r="LPK315" s="80"/>
      <c r="LPL315" s="80"/>
      <c r="LPM315" s="80"/>
      <c r="LPN315" s="80"/>
      <c r="LPO315" s="80"/>
      <c r="LPP315" s="80"/>
      <c r="LPQ315" s="80"/>
      <c r="LPR315" s="80"/>
      <c r="LPS315" s="80"/>
      <c r="LPT315" s="80"/>
      <c r="LPU315" s="80"/>
      <c r="LPV315" s="80"/>
      <c r="LPW315" s="80"/>
      <c r="LPX315" s="80"/>
      <c r="LPY315" s="80"/>
      <c r="LPZ315" s="80"/>
      <c r="LQA315" s="80"/>
      <c r="LQB315" s="80"/>
      <c r="LQC315" s="80"/>
      <c r="LQD315" s="80"/>
      <c r="LQE315" s="80"/>
      <c r="LQF315" s="80"/>
      <c r="LQG315" s="80"/>
      <c r="LQH315" s="80"/>
      <c r="LQI315" s="80"/>
      <c r="LQJ315" s="80"/>
      <c r="LQK315" s="80"/>
      <c r="LQL315" s="80"/>
      <c r="LQM315" s="80"/>
      <c r="LQN315" s="80"/>
      <c r="LQO315" s="80"/>
      <c r="LQP315" s="80"/>
      <c r="LQQ315" s="80"/>
      <c r="LQR315" s="80"/>
      <c r="LQS315" s="80"/>
      <c r="LQT315" s="80"/>
      <c r="LQU315" s="80"/>
      <c r="LQV315" s="80"/>
      <c r="LQW315" s="80"/>
      <c r="LQX315" s="80"/>
      <c r="LQY315" s="80"/>
      <c r="LQZ315" s="80"/>
      <c r="LRA315" s="80"/>
      <c r="LRB315" s="80"/>
      <c r="LRC315" s="80"/>
      <c r="LRD315" s="80"/>
      <c r="LRE315" s="80"/>
      <c r="LRF315" s="80"/>
      <c r="LRG315" s="80"/>
      <c r="LRH315" s="80"/>
      <c r="LRI315" s="80"/>
      <c r="LRJ315" s="80"/>
      <c r="LRK315" s="80"/>
      <c r="LRL315" s="80"/>
      <c r="LRM315" s="80"/>
      <c r="LRN315" s="80"/>
      <c r="LRO315" s="80"/>
      <c r="LRP315" s="80"/>
      <c r="LRQ315" s="80"/>
      <c r="LRR315" s="80"/>
      <c r="LRS315" s="80"/>
      <c r="LRT315" s="80"/>
      <c r="LRU315" s="80"/>
      <c r="LRV315" s="80"/>
      <c r="LRW315" s="80"/>
      <c r="LRX315" s="80"/>
      <c r="LRY315" s="80"/>
      <c r="LRZ315" s="80"/>
      <c r="LSA315" s="80"/>
      <c r="LSB315" s="80"/>
      <c r="LSC315" s="80"/>
      <c r="LSD315" s="80"/>
      <c r="LSE315" s="80"/>
      <c r="LSF315" s="80"/>
      <c r="LSG315" s="80"/>
      <c r="LSH315" s="80"/>
      <c r="LSI315" s="80"/>
      <c r="LSJ315" s="80"/>
      <c r="LSK315" s="80"/>
      <c r="LSL315" s="80"/>
      <c r="LSM315" s="80"/>
      <c r="LSN315" s="80"/>
      <c r="LSO315" s="80"/>
      <c r="LSP315" s="80"/>
      <c r="LSQ315" s="80"/>
      <c r="LSR315" s="80"/>
      <c r="LSS315" s="80"/>
      <c r="LST315" s="80"/>
      <c r="LSU315" s="80"/>
      <c r="LSV315" s="80"/>
      <c r="LSW315" s="80"/>
      <c r="LSX315" s="80"/>
      <c r="LSY315" s="80"/>
      <c r="LSZ315" s="80"/>
      <c r="LTA315" s="80"/>
      <c r="LTB315" s="80"/>
      <c r="LTC315" s="80"/>
      <c r="LTD315" s="80"/>
      <c r="LTE315" s="80"/>
      <c r="LTF315" s="80"/>
      <c r="LTG315" s="80"/>
      <c r="LTH315" s="80"/>
      <c r="LTI315" s="80"/>
      <c r="LTJ315" s="80"/>
      <c r="LTK315" s="80"/>
      <c r="LTL315" s="80"/>
      <c r="LTM315" s="80"/>
      <c r="LTN315" s="80"/>
      <c r="LTO315" s="80"/>
      <c r="LTP315" s="80"/>
      <c r="LTQ315" s="80"/>
      <c r="LTR315" s="80"/>
      <c r="LTS315" s="80"/>
      <c r="LTT315" s="80"/>
      <c r="LTU315" s="80"/>
      <c r="LTV315" s="80"/>
      <c r="LTW315" s="80"/>
      <c r="LTX315" s="80"/>
      <c r="LTY315" s="80"/>
      <c r="LTZ315" s="80"/>
      <c r="LUA315" s="80"/>
      <c r="LUB315" s="80"/>
      <c r="LUC315" s="80"/>
      <c r="LUD315" s="80"/>
      <c r="LUE315" s="80"/>
      <c r="LUF315" s="80"/>
      <c r="LUG315" s="80"/>
      <c r="LUH315" s="80"/>
      <c r="LUI315" s="80"/>
      <c r="LUJ315" s="80"/>
      <c r="LUK315" s="80"/>
      <c r="LUL315" s="80"/>
      <c r="LUM315" s="80"/>
      <c r="LUN315" s="80"/>
      <c r="LUO315" s="80"/>
      <c r="LUP315" s="80"/>
      <c r="LUQ315" s="80"/>
      <c r="LUR315" s="80"/>
      <c r="LUS315" s="80"/>
      <c r="LUT315" s="80"/>
      <c r="LUU315" s="80"/>
      <c r="LUV315" s="80"/>
      <c r="LUW315" s="80"/>
      <c r="LUX315" s="80"/>
      <c r="LUY315" s="80"/>
      <c r="LUZ315" s="80"/>
      <c r="LVA315" s="80"/>
      <c r="LVB315" s="80"/>
      <c r="LVC315" s="80"/>
      <c r="LVD315" s="80"/>
      <c r="LVE315" s="80"/>
      <c r="LVF315" s="80"/>
      <c r="LVG315" s="80"/>
      <c r="LVH315" s="80"/>
      <c r="LVI315" s="80"/>
      <c r="LVJ315" s="80"/>
      <c r="LVK315" s="80"/>
      <c r="LVL315" s="80"/>
      <c r="LVM315" s="80"/>
      <c r="LVN315" s="80"/>
      <c r="LVO315" s="80"/>
      <c r="LVP315" s="80"/>
      <c r="LVQ315" s="80"/>
      <c r="LVR315" s="80"/>
      <c r="LVS315" s="80"/>
      <c r="LVT315" s="80"/>
      <c r="LVU315" s="80"/>
      <c r="LVV315" s="80"/>
      <c r="LVW315" s="80"/>
      <c r="LVX315" s="80"/>
      <c r="LVY315" s="80"/>
      <c r="LVZ315" s="80"/>
      <c r="LWA315" s="80"/>
      <c r="LWB315" s="80"/>
      <c r="LWC315" s="80"/>
      <c r="LWD315" s="80"/>
      <c r="LWE315" s="80"/>
      <c r="LWF315" s="80"/>
      <c r="LWG315" s="80"/>
      <c r="LWH315" s="80"/>
      <c r="LWI315" s="80"/>
      <c r="LWJ315" s="80"/>
      <c r="LWK315" s="80"/>
      <c r="LWL315" s="80"/>
      <c r="LWM315" s="80"/>
      <c r="LWN315" s="80"/>
      <c r="LWO315" s="80"/>
      <c r="LWP315" s="80"/>
      <c r="LWQ315" s="80"/>
      <c r="LWR315" s="80"/>
      <c r="LWS315" s="80"/>
      <c r="LWT315" s="80"/>
      <c r="LWU315" s="80"/>
      <c r="LWV315" s="80"/>
      <c r="LWW315" s="80"/>
      <c r="LWX315" s="80"/>
      <c r="LWY315" s="80"/>
      <c r="LWZ315" s="80"/>
      <c r="LXA315" s="80"/>
      <c r="LXB315" s="80"/>
      <c r="LXC315" s="80"/>
      <c r="LXD315" s="80"/>
      <c r="LXE315" s="80"/>
      <c r="LXF315" s="80"/>
      <c r="LXG315" s="80"/>
      <c r="LXH315" s="80"/>
      <c r="LXI315" s="80"/>
      <c r="LXJ315" s="80"/>
      <c r="LXK315" s="80"/>
      <c r="LXL315" s="80"/>
      <c r="LXM315" s="80"/>
      <c r="LXN315" s="80"/>
      <c r="LXO315" s="80"/>
      <c r="LXP315" s="80"/>
      <c r="LXQ315" s="80"/>
      <c r="LXR315" s="80"/>
      <c r="LXS315" s="80"/>
      <c r="LXT315" s="80"/>
      <c r="LXU315" s="80"/>
      <c r="LXV315" s="80"/>
      <c r="LXW315" s="80"/>
      <c r="LXX315" s="80"/>
      <c r="LXY315" s="80"/>
      <c r="LXZ315" s="80"/>
      <c r="LYA315" s="80"/>
      <c r="LYB315" s="80"/>
      <c r="LYC315" s="80"/>
      <c r="LYD315" s="80"/>
      <c r="LYE315" s="80"/>
      <c r="LYF315" s="80"/>
      <c r="LYG315" s="80"/>
      <c r="LYH315" s="80"/>
      <c r="LYI315" s="80"/>
      <c r="LYJ315" s="80"/>
      <c r="LYK315" s="80"/>
      <c r="LYL315" s="80"/>
      <c r="LYM315" s="80"/>
      <c r="LYN315" s="80"/>
      <c r="LYO315" s="80"/>
      <c r="LYP315" s="80"/>
      <c r="LYQ315" s="80"/>
      <c r="LYR315" s="80"/>
      <c r="LYS315" s="80"/>
      <c r="LYT315" s="80"/>
      <c r="LYU315" s="80"/>
      <c r="LYV315" s="80"/>
      <c r="LYW315" s="80"/>
      <c r="LYX315" s="80"/>
      <c r="LYY315" s="80"/>
      <c r="LYZ315" s="80"/>
      <c r="LZA315" s="80"/>
      <c r="LZB315" s="80"/>
      <c r="LZC315" s="80"/>
      <c r="LZD315" s="80"/>
      <c r="LZE315" s="80"/>
      <c r="LZF315" s="80"/>
      <c r="LZG315" s="80"/>
      <c r="LZH315" s="80"/>
      <c r="LZI315" s="80"/>
      <c r="LZJ315" s="80"/>
      <c r="LZK315" s="80"/>
      <c r="LZL315" s="80"/>
      <c r="LZM315" s="80"/>
      <c r="LZN315" s="80"/>
      <c r="LZO315" s="80"/>
      <c r="LZP315" s="80"/>
      <c r="LZQ315" s="80"/>
      <c r="LZR315" s="80"/>
      <c r="LZS315" s="80"/>
      <c r="LZT315" s="80"/>
      <c r="LZU315" s="80"/>
      <c r="LZV315" s="80"/>
      <c r="LZW315" s="80"/>
      <c r="LZX315" s="80"/>
      <c r="LZY315" s="80"/>
      <c r="LZZ315" s="80"/>
      <c r="MAA315" s="80"/>
      <c r="MAB315" s="80"/>
      <c r="MAC315" s="80"/>
      <c r="MAD315" s="80"/>
      <c r="MAE315" s="80"/>
      <c r="MAF315" s="80"/>
      <c r="MAG315" s="80"/>
      <c r="MAH315" s="80"/>
      <c r="MAI315" s="80"/>
      <c r="MAJ315" s="80"/>
      <c r="MAK315" s="80"/>
      <c r="MAL315" s="80"/>
      <c r="MAM315" s="80"/>
      <c r="MAN315" s="80"/>
      <c r="MAO315" s="80"/>
      <c r="MAP315" s="80"/>
      <c r="MAQ315" s="80"/>
      <c r="MAR315" s="80"/>
      <c r="MAS315" s="80"/>
      <c r="MAT315" s="80"/>
      <c r="MAU315" s="80"/>
      <c r="MAV315" s="80"/>
      <c r="MAW315" s="80"/>
      <c r="MAX315" s="80"/>
      <c r="MAY315" s="80"/>
      <c r="MAZ315" s="80"/>
      <c r="MBA315" s="80"/>
      <c r="MBB315" s="80"/>
      <c r="MBC315" s="80"/>
      <c r="MBD315" s="80"/>
      <c r="MBE315" s="80"/>
      <c r="MBF315" s="80"/>
      <c r="MBG315" s="80"/>
      <c r="MBH315" s="80"/>
      <c r="MBI315" s="80"/>
      <c r="MBJ315" s="80"/>
      <c r="MBK315" s="80"/>
      <c r="MBL315" s="80"/>
      <c r="MBM315" s="80"/>
      <c r="MBN315" s="80"/>
      <c r="MBO315" s="80"/>
      <c r="MBP315" s="80"/>
      <c r="MBQ315" s="80"/>
      <c r="MBR315" s="80"/>
      <c r="MBS315" s="80"/>
      <c r="MBT315" s="80"/>
      <c r="MBU315" s="80"/>
      <c r="MBV315" s="80"/>
      <c r="MBW315" s="80"/>
      <c r="MBX315" s="80"/>
      <c r="MBY315" s="80"/>
      <c r="MBZ315" s="80"/>
      <c r="MCA315" s="80"/>
      <c r="MCB315" s="80"/>
      <c r="MCC315" s="80"/>
      <c r="MCD315" s="80"/>
      <c r="MCE315" s="80"/>
      <c r="MCF315" s="80"/>
      <c r="MCG315" s="80"/>
      <c r="MCH315" s="80"/>
      <c r="MCI315" s="80"/>
      <c r="MCJ315" s="80"/>
      <c r="MCK315" s="80"/>
      <c r="MCL315" s="80"/>
      <c r="MCM315" s="80"/>
      <c r="MCN315" s="80"/>
      <c r="MCO315" s="80"/>
      <c r="MCP315" s="80"/>
      <c r="MCQ315" s="80"/>
      <c r="MCR315" s="80"/>
      <c r="MCS315" s="80"/>
      <c r="MCT315" s="80"/>
      <c r="MCU315" s="80"/>
      <c r="MCV315" s="80"/>
      <c r="MCW315" s="80"/>
      <c r="MCX315" s="80"/>
      <c r="MCY315" s="80"/>
      <c r="MCZ315" s="80"/>
      <c r="MDA315" s="80"/>
      <c r="MDB315" s="80"/>
      <c r="MDC315" s="80"/>
      <c r="MDD315" s="80"/>
      <c r="MDE315" s="80"/>
      <c r="MDF315" s="80"/>
      <c r="MDG315" s="80"/>
      <c r="MDH315" s="80"/>
      <c r="MDI315" s="80"/>
      <c r="MDJ315" s="80"/>
      <c r="MDK315" s="80"/>
      <c r="MDL315" s="80"/>
      <c r="MDM315" s="80"/>
      <c r="MDN315" s="80"/>
      <c r="MDO315" s="80"/>
      <c r="MDP315" s="80"/>
      <c r="MDQ315" s="80"/>
      <c r="MDR315" s="80"/>
      <c r="MDS315" s="80"/>
      <c r="MDT315" s="80"/>
      <c r="MDU315" s="80"/>
      <c r="MDV315" s="80"/>
      <c r="MDW315" s="80"/>
      <c r="MDX315" s="80"/>
      <c r="MDY315" s="80"/>
      <c r="MDZ315" s="80"/>
      <c r="MEA315" s="80"/>
      <c r="MEB315" s="80"/>
      <c r="MEC315" s="80"/>
      <c r="MED315" s="80"/>
      <c r="MEE315" s="80"/>
      <c r="MEF315" s="80"/>
      <c r="MEG315" s="80"/>
      <c r="MEH315" s="80"/>
      <c r="MEI315" s="80"/>
      <c r="MEJ315" s="80"/>
      <c r="MEK315" s="80"/>
      <c r="MEL315" s="80"/>
      <c r="MEM315" s="80"/>
      <c r="MEN315" s="80"/>
      <c r="MEO315" s="80"/>
      <c r="MEP315" s="80"/>
      <c r="MEQ315" s="80"/>
      <c r="MER315" s="80"/>
      <c r="MES315" s="80"/>
      <c r="MET315" s="80"/>
      <c r="MEU315" s="80"/>
      <c r="MEV315" s="80"/>
      <c r="MEW315" s="80"/>
      <c r="MEX315" s="80"/>
      <c r="MEY315" s="80"/>
      <c r="MEZ315" s="80"/>
      <c r="MFA315" s="80"/>
      <c r="MFB315" s="80"/>
      <c r="MFC315" s="80"/>
      <c r="MFD315" s="80"/>
      <c r="MFE315" s="80"/>
      <c r="MFF315" s="80"/>
      <c r="MFG315" s="80"/>
      <c r="MFH315" s="80"/>
      <c r="MFI315" s="80"/>
      <c r="MFJ315" s="80"/>
      <c r="MFK315" s="80"/>
      <c r="MFL315" s="80"/>
      <c r="MFM315" s="80"/>
      <c r="MFN315" s="80"/>
      <c r="MFO315" s="80"/>
      <c r="MFP315" s="80"/>
      <c r="MFQ315" s="80"/>
      <c r="MFR315" s="80"/>
      <c r="MFS315" s="80"/>
      <c r="MFT315" s="80"/>
      <c r="MFU315" s="80"/>
      <c r="MFV315" s="80"/>
      <c r="MFW315" s="80"/>
      <c r="MFX315" s="80"/>
      <c r="MFY315" s="80"/>
      <c r="MFZ315" s="80"/>
      <c r="MGA315" s="80"/>
      <c r="MGB315" s="80"/>
      <c r="MGC315" s="80"/>
      <c r="MGD315" s="80"/>
      <c r="MGE315" s="80"/>
      <c r="MGF315" s="80"/>
      <c r="MGG315" s="80"/>
      <c r="MGH315" s="80"/>
      <c r="MGI315" s="80"/>
      <c r="MGJ315" s="80"/>
      <c r="MGK315" s="80"/>
      <c r="MGL315" s="80"/>
      <c r="MGM315" s="80"/>
      <c r="MGN315" s="80"/>
      <c r="MGO315" s="80"/>
      <c r="MGP315" s="80"/>
      <c r="MGQ315" s="80"/>
      <c r="MGR315" s="80"/>
      <c r="MGS315" s="80"/>
      <c r="MGT315" s="80"/>
      <c r="MGU315" s="80"/>
      <c r="MGV315" s="80"/>
      <c r="MGW315" s="80"/>
      <c r="MGX315" s="80"/>
      <c r="MGY315" s="80"/>
      <c r="MGZ315" s="80"/>
      <c r="MHA315" s="80"/>
      <c r="MHB315" s="80"/>
      <c r="MHC315" s="80"/>
      <c r="MHD315" s="80"/>
      <c r="MHE315" s="80"/>
      <c r="MHF315" s="80"/>
      <c r="MHG315" s="80"/>
      <c r="MHH315" s="80"/>
      <c r="MHI315" s="80"/>
      <c r="MHJ315" s="80"/>
      <c r="MHK315" s="80"/>
      <c r="MHL315" s="80"/>
      <c r="MHM315" s="80"/>
      <c r="MHN315" s="80"/>
      <c r="MHO315" s="80"/>
      <c r="MHP315" s="80"/>
      <c r="MHQ315" s="80"/>
      <c r="MHR315" s="80"/>
      <c r="MHS315" s="80"/>
      <c r="MHT315" s="80"/>
      <c r="MHU315" s="80"/>
      <c r="MHV315" s="80"/>
      <c r="MHW315" s="80"/>
      <c r="MHX315" s="80"/>
      <c r="MHY315" s="80"/>
      <c r="MHZ315" s="80"/>
      <c r="MIA315" s="80"/>
      <c r="MIB315" s="80"/>
      <c r="MIC315" s="80"/>
      <c r="MID315" s="80"/>
      <c r="MIE315" s="80"/>
      <c r="MIF315" s="80"/>
      <c r="MIG315" s="80"/>
      <c r="MIH315" s="80"/>
      <c r="MII315" s="80"/>
      <c r="MIJ315" s="80"/>
      <c r="MIK315" s="80"/>
      <c r="MIL315" s="80"/>
      <c r="MIM315" s="80"/>
      <c r="MIN315" s="80"/>
      <c r="MIO315" s="80"/>
      <c r="MIP315" s="80"/>
      <c r="MIQ315" s="80"/>
      <c r="MIR315" s="80"/>
      <c r="MIS315" s="80"/>
      <c r="MIT315" s="80"/>
      <c r="MIU315" s="80"/>
      <c r="MIV315" s="80"/>
      <c r="MIW315" s="80"/>
      <c r="MIX315" s="80"/>
      <c r="MIY315" s="80"/>
      <c r="MIZ315" s="80"/>
      <c r="MJA315" s="80"/>
      <c r="MJB315" s="80"/>
      <c r="MJC315" s="80"/>
      <c r="MJD315" s="80"/>
      <c r="MJE315" s="80"/>
      <c r="MJF315" s="80"/>
      <c r="MJG315" s="80"/>
      <c r="MJH315" s="80"/>
      <c r="MJI315" s="80"/>
      <c r="MJJ315" s="80"/>
      <c r="MJK315" s="80"/>
      <c r="MJL315" s="80"/>
      <c r="MJM315" s="80"/>
      <c r="MJN315" s="80"/>
      <c r="MJO315" s="80"/>
      <c r="MJP315" s="80"/>
      <c r="MJQ315" s="80"/>
      <c r="MJR315" s="80"/>
      <c r="MJS315" s="80"/>
      <c r="MJT315" s="80"/>
      <c r="MJU315" s="80"/>
      <c r="MJV315" s="80"/>
      <c r="MJW315" s="80"/>
      <c r="MJX315" s="80"/>
      <c r="MJY315" s="80"/>
      <c r="MJZ315" s="80"/>
      <c r="MKA315" s="80"/>
      <c r="MKB315" s="80"/>
      <c r="MKC315" s="80"/>
      <c r="MKD315" s="80"/>
      <c r="MKE315" s="80"/>
      <c r="MKF315" s="80"/>
      <c r="MKG315" s="80"/>
      <c r="MKH315" s="80"/>
      <c r="MKI315" s="80"/>
      <c r="MKJ315" s="80"/>
      <c r="MKK315" s="80"/>
      <c r="MKL315" s="80"/>
      <c r="MKM315" s="80"/>
      <c r="MKN315" s="80"/>
      <c r="MKO315" s="80"/>
      <c r="MKP315" s="80"/>
      <c r="MKQ315" s="80"/>
      <c r="MKR315" s="80"/>
      <c r="MKS315" s="80"/>
      <c r="MKT315" s="80"/>
      <c r="MKU315" s="80"/>
      <c r="MKV315" s="80"/>
      <c r="MKW315" s="80"/>
      <c r="MKX315" s="80"/>
      <c r="MKY315" s="80"/>
      <c r="MKZ315" s="80"/>
      <c r="MLA315" s="80"/>
      <c r="MLB315" s="80"/>
      <c r="MLC315" s="80"/>
      <c r="MLD315" s="80"/>
      <c r="MLE315" s="80"/>
      <c r="MLF315" s="80"/>
      <c r="MLG315" s="80"/>
      <c r="MLH315" s="80"/>
      <c r="MLI315" s="80"/>
      <c r="MLJ315" s="80"/>
      <c r="MLK315" s="80"/>
      <c r="MLL315" s="80"/>
      <c r="MLM315" s="80"/>
      <c r="MLN315" s="80"/>
      <c r="MLO315" s="80"/>
      <c r="MLP315" s="80"/>
      <c r="MLQ315" s="80"/>
      <c r="MLR315" s="80"/>
      <c r="MLS315" s="80"/>
      <c r="MLT315" s="80"/>
      <c r="MLU315" s="80"/>
      <c r="MLV315" s="80"/>
      <c r="MLW315" s="80"/>
      <c r="MLX315" s="80"/>
      <c r="MLY315" s="80"/>
      <c r="MLZ315" s="80"/>
      <c r="MMA315" s="80"/>
      <c r="MMB315" s="80"/>
      <c r="MMC315" s="80"/>
      <c r="MMD315" s="80"/>
      <c r="MME315" s="80"/>
      <c r="MMF315" s="80"/>
      <c r="MMG315" s="80"/>
      <c r="MMH315" s="80"/>
      <c r="MMI315" s="80"/>
      <c r="MMJ315" s="80"/>
      <c r="MMK315" s="80"/>
      <c r="MML315" s="80"/>
      <c r="MMM315" s="80"/>
      <c r="MMN315" s="80"/>
      <c r="MMO315" s="80"/>
      <c r="MMP315" s="80"/>
      <c r="MMQ315" s="80"/>
      <c r="MMR315" s="80"/>
      <c r="MMS315" s="80"/>
      <c r="MMT315" s="80"/>
      <c r="MMU315" s="80"/>
      <c r="MMV315" s="80"/>
      <c r="MMW315" s="80"/>
      <c r="MMX315" s="80"/>
      <c r="MMY315" s="80"/>
      <c r="MMZ315" s="80"/>
      <c r="MNA315" s="80"/>
      <c r="MNB315" s="80"/>
      <c r="MNC315" s="80"/>
      <c r="MND315" s="80"/>
      <c r="MNE315" s="80"/>
      <c r="MNF315" s="80"/>
      <c r="MNG315" s="80"/>
      <c r="MNH315" s="80"/>
      <c r="MNI315" s="80"/>
      <c r="MNJ315" s="80"/>
      <c r="MNK315" s="80"/>
      <c r="MNL315" s="80"/>
      <c r="MNM315" s="80"/>
      <c r="MNN315" s="80"/>
      <c r="MNO315" s="80"/>
      <c r="MNP315" s="80"/>
      <c r="MNQ315" s="80"/>
      <c r="MNR315" s="80"/>
      <c r="MNS315" s="80"/>
      <c r="MNT315" s="80"/>
      <c r="MNU315" s="80"/>
      <c r="MNV315" s="80"/>
      <c r="MNW315" s="80"/>
      <c r="MNX315" s="80"/>
      <c r="MNY315" s="80"/>
      <c r="MNZ315" s="80"/>
      <c r="MOA315" s="80"/>
      <c r="MOB315" s="80"/>
      <c r="MOC315" s="80"/>
      <c r="MOD315" s="80"/>
      <c r="MOE315" s="80"/>
      <c r="MOF315" s="80"/>
      <c r="MOG315" s="80"/>
      <c r="MOH315" s="80"/>
      <c r="MOI315" s="80"/>
      <c r="MOJ315" s="80"/>
      <c r="MOK315" s="80"/>
      <c r="MOL315" s="80"/>
      <c r="MOM315" s="80"/>
      <c r="MON315" s="80"/>
      <c r="MOO315" s="80"/>
      <c r="MOP315" s="80"/>
      <c r="MOQ315" s="80"/>
      <c r="MOR315" s="80"/>
      <c r="MOS315" s="80"/>
      <c r="MOT315" s="80"/>
      <c r="MOU315" s="80"/>
      <c r="MOV315" s="80"/>
      <c r="MOW315" s="80"/>
      <c r="MOX315" s="80"/>
      <c r="MOY315" s="80"/>
      <c r="MOZ315" s="80"/>
      <c r="MPA315" s="80"/>
      <c r="MPB315" s="80"/>
      <c r="MPC315" s="80"/>
      <c r="MPD315" s="80"/>
      <c r="MPE315" s="80"/>
      <c r="MPF315" s="80"/>
      <c r="MPG315" s="80"/>
      <c r="MPH315" s="80"/>
      <c r="MPI315" s="80"/>
      <c r="MPJ315" s="80"/>
      <c r="MPK315" s="80"/>
      <c r="MPL315" s="80"/>
      <c r="MPM315" s="80"/>
      <c r="MPN315" s="80"/>
      <c r="MPO315" s="80"/>
      <c r="MPP315" s="80"/>
      <c r="MPQ315" s="80"/>
      <c r="MPR315" s="80"/>
      <c r="MPS315" s="80"/>
      <c r="MPT315" s="80"/>
      <c r="MPU315" s="80"/>
      <c r="MPV315" s="80"/>
      <c r="MPW315" s="80"/>
      <c r="MPX315" s="80"/>
      <c r="MPY315" s="80"/>
      <c r="MPZ315" s="80"/>
      <c r="MQA315" s="80"/>
      <c r="MQB315" s="80"/>
      <c r="MQC315" s="80"/>
      <c r="MQD315" s="80"/>
      <c r="MQE315" s="80"/>
      <c r="MQF315" s="80"/>
      <c r="MQG315" s="80"/>
      <c r="MQH315" s="80"/>
      <c r="MQI315" s="80"/>
      <c r="MQJ315" s="80"/>
      <c r="MQK315" s="80"/>
      <c r="MQL315" s="80"/>
      <c r="MQM315" s="80"/>
      <c r="MQN315" s="80"/>
      <c r="MQO315" s="80"/>
      <c r="MQP315" s="80"/>
      <c r="MQQ315" s="80"/>
      <c r="MQR315" s="80"/>
      <c r="MQS315" s="80"/>
      <c r="MQT315" s="80"/>
      <c r="MQU315" s="80"/>
      <c r="MQV315" s="80"/>
      <c r="MQW315" s="80"/>
      <c r="MQX315" s="80"/>
      <c r="MQY315" s="80"/>
      <c r="MQZ315" s="80"/>
      <c r="MRA315" s="80"/>
      <c r="MRB315" s="80"/>
      <c r="MRC315" s="80"/>
      <c r="MRD315" s="80"/>
      <c r="MRE315" s="80"/>
      <c r="MRF315" s="80"/>
      <c r="MRG315" s="80"/>
      <c r="MRH315" s="80"/>
      <c r="MRI315" s="80"/>
      <c r="MRJ315" s="80"/>
      <c r="MRK315" s="80"/>
      <c r="MRL315" s="80"/>
      <c r="MRM315" s="80"/>
      <c r="MRN315" s="80"/>
      <c r="MRO315" s="80"/>
      <c r="MRP315" s="80"/>
      <c r="MRQ315" s="80"/>
      <c r="MRR315" s="80"/>
      <c r="MRS315" s="80"/>
      <c r="MRT315" s="80"/>
      <c r="MRU315" s="80"/>
      <c r="MRV315" s="80"/>
      <c r="MRW315" s="80"/>
      <c r="MRX315" s="80"/>
      <c r="MRY315" s="80"/>
      <c r="MRZ315" s="80"/>
      <c r="MSA315" s="80"/>
      <c r="MSB315" s="80"/>
      <c r="MSC315" s="80"/>
      <c r="MSD315" s="80"/>
      <c r="MSE315" s="80"/>
      <c r="MSF315" s="80"/>
      <c r="MSG315" s="80"/>
      <c r="MSH315" s="80"/>
      <c r="MSI315" s="80"/>
      <c r="MSJ315" s="80"/>
      <c r="MSK315" s="80"/>
      <c r="MSL315" s="80"/>
      <c r="MSM315" s="80"/>
      <c r="MSN315" s="80"/>
      <c r="MSO315" s="80"/>
      <c r="MSP315" s="80"/>
      <c r="MSQ315" s="80"/>
      <c r="MSR315" s="80"/>
      <c r="MSS315" s="80"/>
      <c r="MST315" s="80"/>
      <c r="MSU315" s="80"/>
      <c r="MSV315" s="80"/>
      <c r="MSW315" s="80"/>
      <c r="MSX315" s="80"/>
      <c r="MSY315" s="80"/>
      <c r="MSZ315" s="80"/>
      <c r="MTA315" s="80"/>
      <c r="MTB315" s="80"/>
      <c r="MTC315" s="80"/>
      <c r="MTD315" s="80"/>
      <c r="MTE315" s="80"/>
      <c r="MTF315" s="80"/>
      <c r="MTG315" s="80"/>
      <c r="MTH315" s="80"/>
      <c r="MTI315" s="80"/>
      <c r="MTJ315" s="80"/>
      <c r="MTK315" s="80"/>
      <c r="MTL315" s="80"/>
      <c r="MTM315" s="80"/>
      <c r="MTN315" s="80"/>
      <c r="MTO315" s="80"/>
      <c r="MTP315" s="80"/>
      <c r="MTQ315" s="80"/>
      <c r="MTR315" s="80"/>
      <c r="MTS315" s="80"/>
      <c r="MTT315" s="80"/>
      <c r="MTU315" s="80"/>
      <c r="MTV315" s="80"/>
      <c r="MTW315" s="80"/>
      <c r="MTX315" s="80"/>
      <c r="MTY315" s="80"/>
      <c r="MTZ315" s="80"/>
      <c r="MUA315" s="80"/>
      <c r="MUB315" s="80"/>
      <c r="MUC315" s="80"/>
      <c r="MUD315" s="80"/>
      <c r="MUE315" s="80"/>
      <c r="MUF315" s="80"/>
      <c r="MUG315" s="80"/>
      <c r="MUH315" s="80"/>
      <c r="MUI315" s="80"/>
      <c r="MUJ315" s="80"/>
      <c r="MUK315" s="80"/>
      <c r="MUL315" s="80"/>
      <c r="MUM315" s="80"/>
      <c r="MUN315" s="80"/>
      <c r="MUO315" s="80"/>
      <c r="MUP315" s="80"/>
      <c r="MUQ315" s="80"/>
      <c r="MUR315" s="80"/>
      <c r="MUS315" s="80"/>
      <c r="MUT315" s="80"/>
      <c r="MUU315" s="80"/>
      <c r="MUV315" s="80"/>
      <c r="MUW315" s="80"/>
      <c r="MUX315" s="80"/>
      <c r="MUY315" s="80"/>
      <c r="MUZ315" s="80"/>
      <c r="MVA315" s="80"/>
      <c r="MVB315" s="80"/>
      <c r="MVC315" s="80"/>
      <c r="MVD315" s="80"/>
      <c r="MVE315" s="80"/>
      <c r="MVF315" s="80"/>
      <c r="MVG315" s="80"/>
      <c r="MVH315" s="80"/>
      <c r="MVI315" s="80"/>
      <c r="MVJ315" s="80"/>
      <c r="MVK315" s="80"/>
      <c r="MVL315" s="80"/>
      <c r="MVM315" s="80"/>
      <c r="MVN315" s="80"/>
      <c r="MVO315" s="80"/>
      <c r="MVP315" s="80"/>
      <c r="MVQ315" s="80"/>
      <c r="MVR315" s="80"/>
      <c r="MVS315" s="80"/>
      <c r="MVT315" s="80"/>
      <c r="MVU315" s="80"/>
      <c r="MVV315" s="80"/>
      <c r="MVW315" s="80"/>
      <c r="MVX315" s="80"/>
      <c r="MVY315" s="80"/>
      <c r="MVZ315" s="80"/>
      <c r="MWA315" s="80"/>
      <c r="MWB315" s="80"/>
      <c r="MWC315" s="80"/>
      <c r="MWD315" s="80"/>
      <c r="MWE315" s="80"/>
      <c r="MWF315" s="80"/>
      <c r="MWG315" s="80"/>
      <c r="MWH315" s="80"/>
      <c r="MWI315" s="80"/>
      <c r="MWJ315" s="80"/>
      <c r="MWK315" s="80"/>
      <c r="MWL315" s="80"/>
      <c r="MWM315" s="80"/>
      <c r="MWN315" s="80"/>
      <c r="MWO315" s="80"/>
      <c r="MWP315" s="80"/>
      <c r="MWQ315" s="80"/>
      <c r="MWR315" s="80"/>
      <c r="MWS315" s="80"/>
      <c r="MWT315" s="80"/>
      <c r="MWU315" s="80"/>
      <c r="MWV315" s="80"/>
      <c r="MWW315" s="80"/>
      <c r="MWX315" s="80"/>
      <c r="MWY315" s="80"/>
      <c r="MWZ315" s="80"/>
      <c r="MXA315" s="80"/>
      <c r="MXB315" s="80"/>
      <c r="MXC315" s="80"/>
      <c r="MXD315" s="80"/>
      <c r="MXE315" s="80"/>
      <c r="MXF315" s="80"/>
      <c r="MXG315" s="80"/>
      <c r="MXH315" s="80"/>
      <c r="MXI315" s="80"/>
      <c r="MXJ315" s="80"/>
      <c r="MXK315" s="80"/>
      <c r="MXL315" s="80"/>
      <c r="MXM315" s="80"/>
      <c r="MXN315" s="80"/>
      <c r="MXO315" s="80"/>
      <c r="MXP315" s="80"/>
      <c r="MXQ315" s="80"/>
      <c r="MXR315" s="80"/>
      <c r="MXS315" s="80"/>
      <c r="MXT315" s="80"/>
      <c r="MXU315" s="80"/>
      <c r="MXV315" s="80"/>
      <c r="MXW315" s="80"/>
      <c r="MXX315" s="80"/>
      <c r="MXY315" s="80"/>
      <c r="MXZ315" s="80"/>
      <c r="MYA315" s="80"/>
      <c r="MYB315" s="80"/>
      <c r="MYC315" s="80"/>
      <c r="MYD315" s="80"/>
      <c r="MYE315" s="80"/>
      <c r="MYF315" s="80"/>
      <c r="MYG315" s="80"/>
      <c r="MYH315" s="80"/>
      <c r="MYI315" s="80"/>
      <c r="MYJ315" s="80"/>
      <c r="MYK315" s="80"/>
      <c r="MYL315" s="80"/>
      <c r="MYM315" s="80"/>
      <c r="MYN315" s="80"/>
      <c r="MYO315" s="80"/>
      <c r="MYP315" s="80"/>
      <c r="MYQ315" s="80"/>
      <c r="MYR315" s="80"/>
      <c r="MYS315" s="80"/>
      <c r="MYT315" s="80"/>
      <c r="MYU315" s="80"/>
      <c r="MYV315" s="80"/>
      <c r="MYW315" s="80"/>
      <c r="MYX315" s="80"/>
      <c r="MYY315" s="80"/>
      <c r="MYZ315" s="80"/>
      <c r="MZA315" s="80"/>
      <c r="MZB315" s="80"/>
      <c r="MZC315" s="80"/>
      <c r="MZD315" s="80"/>
      <c r="MZE315" s="80"/>
      <c r="MZF315" s="80"/>
      <c r="MZG315" s="80"/>
      <c r="MZH315" s="80"/>
      <c r="MZI315" s="80"/>
      <c r="MZJ315" s="80"/>
      <c r="MZK315" s="80"/>
      <c r="MZL315" s="80"/>
      <c r="MZM315" s="80"/>
      <c r="MZN315" s="80"/>
      <c r="MZO315" s="80"/>
      <c r="MZP315" s="80"/>
      <c r="MZQ315" s="80"/>
      <c r="MZR315" s="80"/>
      <c r="MZS315" s="80"/>
      <c r="MZT315" s="80"/>
      <c r="MZU315" s="80"/>
      <c r="MZV315" s="80"/>
      <c r="MZW315" s="80"/>
      <c r="MZX315" s="80"/>
      <c r="MZY315" s="80"/>
      <c r="MZZ315" s="80"/>
      <c r="NAA315" s="80"/>
      <c r="NAB315" s="80"/>
      <c r="NAC315" s="80"/>
      <c r="NAD315" s="80"/>
      <c r="NAE315" s="80"/>
      <c r="NAF315" s="80"/>
      <c r="NAG315" s="80"/>
      <c r="NAH315" s="80"/>
      <c r="NAI315" s="80"/>
      <c r="NAJ315" s="80"/>
      <c r="NAK315" s="80"/>
      <c r="NAL315" s="80"/>
      <c r="NAM315" s="80"/>
      <c r="NAN315" s="80"/>
      <c r="NAO315" s="80"/>
      <c r="NAP315" s="80"/>
      <c r="NAQ315" s="80"/>
      <c r="NAR315" s="80"/>
      <c r="NAS315" s="80"/>
      <c r="NAT315" s="80"/>
      <c r="NAU315" s="80"/>
      <c r="NAV315" s="80"/>
      <c r="NAW315" s="80"/>
      <c r="NAX315" s="80"/>
      <c r="NAY315" s="80"/>
      <c r="NAZ315" s="80"/>
      <c r="NBA315" s="80"/>
      <c r="NBB315" s="80"/>
      <c r="NBC315" s="80"/>
      <c r="NBD315" s="80"/>
      <c r="NBE315" s="80"/>
      <c r="NBF315" s="80"/>
      <c r="NBG315" s="80"/>
      <c r="NBH315" s="80"/>
      <c r="NBI315" s="80"/>
      <c r="NBJ315" s="80"/>
      <c r="NBK315" s="80"/>
      <c r="NBL315" s="80"/>
      <c r="NBM315" s="80"/>
      <c r="NBN315" s="80"/>
      <c r="NBO315" s="80"/>
      <c r="NBP315" s="80"/>
      <c r="NBQ315" s="80"/>
      <c r="NBR315" s="80"/>
      <c r="NBS315" s="80"/>
      <c r="NBT315" s="80"/>
      <c r="NBU315" s="80"/>
      <c r="NBV315" s="80"/>
      <c r="NBW315" s="80"/>
      <c r="NBX315" s="80"/>
      <c r="NBY315" s="80"/>
      <c r="NBZ315" s="80"/>
      <c r="NCA315" s="80"/>
      <c r="NCB315" s="80"/>
      <c r="NCC315" s="80"/>
      <c r="NCD315" s="80"/>
      <c r="NCE315" s="80"/>
      <c r="NCF315" s="80"/>
      <c r="NCG315" s="80"/>
      <c r="NCH315" s="80"/>
      <c r="NCI315" s="80"/>
      <c r="NCJ315" s="80"/>
      <c r="NCK315" s="80"/>
      <c r="NCL315" s="80"/>
      <c r="NCM315" s="80"/>
      <c r="NCN315" s="80"/>
      <c r="NCO315" s="80"/>
      <c r="NCP315" s="80"/>
      <c r="NCQ315" s="80"/>
      <c r="NCR315" s="80"/>
      <c r="NCS315" s="80"/>
      <c r="NCT315" s="80"/>
      <c r="NCU315" s="80"/>
      <c r="NCV315" s="80"/>
      <c r="NCW315" s="80"/>
      <c r="NCX315" s="80"/>
      <c r="NCY315" s="80"/>
      <c r="NCZ315" s="80"/>
      <c r="NDA315" s="80"/>
      <c r="NDB315" s="80"/>
      <c r="NDC315" s="80"/>
      <c r="NDD315" s="80"/>
      <c r="NDE315" s="80"/>
      <c r="NDF315" s="80"/>
      <c r="NDG315" s="80"/>
      <c r="NDH315" s="80"/>
      <c r="NDI315" s="80"/>
      <c r="NDJ315" s="80"/>
      <c r="NDK315" s="80"/>
      <c r="NDL315" s="80"/>
      <c r="NDM315" s="80"/>
      <c r="NDN315" s="80"/>
      <c r="NDO315" s="80"/>
      <c r="NDP315" s="80"/>
      <c r="NDQ315" s="80"/>
      <c r="NDR315" s="80"/>
      <c r="NDS315" s="80"/>
      <c r="NDT315" s="80"/>
      <c r="NDU315" s="80"/>
      <c r="NDV315" s="80"/>
      <c r="NDW315" s="80"/>
      <c r="NDX315" s="80"/>
      <c r="NDY315" s="80"/>
      <c r="NDZ315" s="80"/>
      <c r="NEA315" s="80"/>
      <c r="NEB315" s="80"/>
      <c r="NEC315" s="80"/>
      <c r="NED315" s="80"/>
      <c r="NEE315" s="80"/>
      <c r="NEF315" s="80"/>
      <c r="NEG315" s="80"/>
      <c r="NEH315" s="80"/>
      <c r="NEI315" s="80"/>
      <c r="NEJ315" s="80"/>
      <c r="NEK315" s="80"/>
      <c r="NEL315" s="80"/>
      <c r="NEM315" s="80"/>
      <c r="NEN315" s="80"/>
      <c r="NEO315" s="80"/>
      <c r="NEP315" s="80"/>
      <c r="NEQ315" s="80"/>
      <c r="NER315" s="80"/>
      <c r="NES315" s="80"/>
      <c r="NET315" s="80"/>
      <c r="NEU315" s="80"/>
      <c r="NEV315" s="80"/>
      <c r="NEW315" s="80"/>
      <c r="NEX315" s="80"/>
      <c r="NEY315" s="80"/>
      <c r="NEZ315" s="80"/>
      <c r="NFA315" s="80"/>
      <c r="NFB315" s="80"/>
      <c r="NFC315" s="80"/>
      <c r="NFD315" s="80"/>
      <c r="NFE315" s="80"/>
      <c r="NFF315" s="80"/>
      <c r="NFG315" s="80"/>
      <c r="NFH315" s="80"/>
      <c r="NFI315" s="80"/>
      <c r="NFJ315" s="80"/>
      <c r="NFK315" s="80"/>
      <c r="NFL315" s="80"/>
      <c r="NFM315" s="80"/>
      <c r="NFN315" s="80"/>
      <c r="NFO315" s="80"/>
      <c r="NFP315" s="80"/>
      <c r="NFQ315" s="80"/>
      <c r="NFR315" s="80"/>
      <c r="NFS315" s="80"/>
      <c r="NFT315" s="80"/>
      <c r="NFU315" s="80"/>
      <c r="NFV315" s="80"/>
      <c r="NFW315" s="80"/>
      <c r="NFX315" s="80"/>
      <c r="NFY315" s="80"/>
      <c r="NFZ315" s="80"/>
      <c r="NGA315" s="80"/>
      <c r="NGB315" s="80"/>
      <c r="NGC315" s="80"/>
      <c r="NGD315" s="80"/>
      <c r="NGE315" s="80"/>
      <c r="NGF315" s="80"/>
      <c r="NGG315" s="80"/>
      <c r="NGH315" s="80"/>
      <c r="NGI315" s="80"/>
      <c r="NGJ315" s="80"/>
      <c r="NGK315" s="80"/>
      <c r="NGL315" s="80"/>
      <c r="NGM315" s="80"/>
      <c r="NGN315" s="80"/>
      <c r="NGO315" s="80"/>
      <c r="NGP315" s="80"/>
      <c r="NGQ315" s="80"/>
      <c r="NGR315" s="80"/>
      <c r="NGS315" s="80"/>
      <c r="NGT315" s="80"/>
      <c r="NGU315" s="80"/>
      <c r="NGV315" s="80"/>
      <c r="NGW315" s="80"/>
      <c r="NGX315" s="80"/>
      <c r="NGY315" s="80"/>
      <c r="NGZ315" s="80"/>
      <c r="NHA315" s="80"/>
      <c r="NHB315" s="80"/>
      <c r="NHC315" s="80"/>
      <c r="NHD315" s="80"/>
      <c r="NHE315" s="80"/>
      <c r="NHF315" s="80"/>
      <c r="NHG315" s="80"/>
      <c r="NHH315" s="80"/>
      <c r="NHI315" s="80"/>
      <c r="NHJ315" s="80"/>
      <c r="NHK315" s="80"/>
      <c r="NHL315" s="80"/>
      <c r="NHM315" s="80"/>
      <c r="NHN315" s="80"/>
      <c r="NHO315" s="80"/>
      <c r="NHP315" s="80"/>
      <c r="NHQ315" s="80"/>
      <c r="NHR315" s="80"/>
      <c r="NHS315" s="80"/>
      <c r="NHT315" s="80"/>
      <c r="NHU315" s="80"/>
      <c r="NHV315" s="80"/>
      <c r="NHW315" s="80"/>
      <c r="NHX315" s="80"/>
      <c r="NHY315" s="80"/>
      <c r="NHZ315" s="80"/>
      <c r="NIA315" s="80"/>
      <c r="NIB315" s="80"/>
      <c r="NIC315" s="80"/>
      <c r="NID315" s="80"/>
      <c r="NIE315" s="80"/>
      <c r="NIF315" s="80"/>
      <c r="NIG315" s="80"/>
      <c r="NIH315" s="80"/>
      <c r="NII315" s="80"/>
      <c r="NIJ315" s="80"/>
      <c r="NIK315" s="80"/>
      <c r="NIL315" s="80"/>
      <c r="NIM315" s="80"/>
      <c r="NIN315" s="80"/>
      <c r="NIO315" s="80"/>
      <c r="NIP315" s="80"/>
      <c r="NIQ315" s="80"/>
      <c r="NIR315" s="80"/>
      <c r="NIS315" s="80"/>
      <c r="NIT315" s="80"/>
      <c r="NIU315" s="80"/>
      <c r="NIV315" s="80"/>
      <c r="NIW315" s="80"/>
      <c r="NIX315" s="80"/>
      <c r="NIY315" s="80"/>
      <c r="NIZ315" s="80"/>
      <c r="NJA315" s="80"/>
      <c r="NJB315" s="80"/>
      <c r="NJC315" s="80"/>
      <c r="NJD315" s="80"/>
      <c r="NJE315" s="80"/>
      <c r="NJF315" s="80"/>
      <c r="NJG315" s="80"/>
      <c r="NJH315" s="80"/>
      <c r="NJI315" s="80"/>
      <c r="NJJ315" s="80"/>
      <c r="NJK315" s="80"/>
      <c r="NJL315" s="80"/>
      <c r="NJM315" s="80"/>
      <c r="NJN315" s="80"/>
      <c r="NJO315" s="80"/>
      <c r="NJP315" s="80"/>
      <c r="NJQ315" s="80"/>
      <c r="NJR315" s="80"/>
      <c r="NJS315" s="80"/>
      <c r="NJT315" s="80"/>
      <c r="NJU315" s="80"/>
      <c r="NJV315" s="80"/>
      <c r="NJW315" s="80"/>
      <c r="NJX315" s="80"/>
      <c r="NJY315" s="80"/>
      <c r="NJZ315" s="80"/>
      <c r="NKA315" s="80"/>
      <c r="NKB315" s="80"/>
      <c r="NKC315" s="80"/>
      <c r="NKD315" s="80"/>
      <c r="NKE315" s="80"/>
      <c r="NKF315" s="80"/>
      <c r="NKG315" s="80"/>
      <c r="NKH315" s="80"/>
      <c r="NKI315" s="80"/>
      <c r="NKJ315" s="80"/>
      <c r="NKK315" s="80"/>
      <c r="NKL315" s="80"/>
      <c r="NKM315" s="80"/>
      <c r="NKN315" s="80"/>
      <c r="NKO315" s="80"/>
      <c r="NKP315" s="80"/>
      <c r="NKQ315" s="80"/>
      <c r="NKR315" s="80"/>
      <c r="NKS315" s="80"/>
      <c r="NKT315" s="80"/>
      <c r="NKU315" s="80"/>
      <c r="NKV315" s="80"/>
      <c r="NKW315" s="80"/>
      <c r="NKX315" s="80"/>
      <c r="NKY315" s="80"/>
      <c r="NKZ315" s="80"/>
      <c r="NLA315" s="80"/>
      <c r="NLB315" s="80"/>
      <c r="NLC315" s="80"/>
      <c r="NLD315" s="80"/>
      <c r="NLE315" s="80"/>
      <c r="NLF315" s="80"/>
      <c r="NLG315" s="80"/>
      <c r="NLH315" s="80"/>
      <c r="NLI315" s="80"/>
      <c r="NLJ315" s="80"/>
      <c r="NLK315" s="80"/>
      <c r="NLL315" s="80"/>
      <c r="NLM315" s="80"/>
      <c r="NLN315" s="80"/>
      <c r="NLO315" s="80"/>
      <c r="NLP315" s="80"/>
      <c r="NLQ315" s="80"/>
      <c r="NLR315" s="80"/>
      <c r="NLS315" s="80"/>
      <c r="NLT315" s="80"/>
      <c r="NLU315" s="80"/>
      <c r="NLV315" s="80"/>
      <c r="NLW315" s="80"/>
      <c r="NLX315" s="80"/>
      <c r="NLY315" s="80"/>
      <c r="NLZ315" s="80"/>
      <c r="NMA315" s="80"/>
      <c r="NMB315" s="80"/>
      <c r="NMC315" s="80"/>
      <c r="NMD315" s="80"/>
      <c r="NME315" s="80"/>
      <c r="NMF315" s="80"/>
      <c r="NMG315" s="80"/>
      <c r="NMH315" s="80"/>
      <c r="NMI315" s="80"/>
      <c r="NMJ315" s="80"/>
      <c r="NMK315" s="80"/>
      <c r="NML315" s="80"/>
      <c r="NMM315" s="80"/>
      <c r="NMN315" s="80"/>
      <c r="NMO315" s="80"/>
      <c r="NMP315" s="80"/>
      <c r="NMQ315" s="80"/>
      <c r="NMR315" s="80"/>
      <c r="NMS315" s="80"/>
      <c r="NMT315" s="80"/>
      <c r="NMU315" s="80"/>
      <c r="NMV315" s="80"/>
      <c r="NMW315" s="80"/>
      <c r="NMX315" s="80"/>
      <c r="NMY315" s="80"/>
      <c r="NMZ315" s="80"/>
      <c r="NNA315" s="80"/>
      <c r="NNB315" s="80"/>
      <c r="NNC315" s="80"/>
      <c r="NND315" s="80"/>
      <c r="NNE315" s="80"/>
      <c r="NNF315" s="80"/>
      <c r="NNG315" s="80"/>
      <c r="NNH315" s="80"/>
      <c r="NNI315" s="80"/>
      <c r="NNJ315" s="80"/>
      <c r="NNK315" s="80"/>
      <c r="NNL315" s="80"/>
      <c r="NNM315" s="80"/>
      <c r="NNN315" s="80"/>
      <c r="NNO315" s="80"/>
      <c r="NNP315" s="80"/>
      <c r="NNQ315" s="80"/>
      <c r="NNR315" s="80"/>
      <c r="NNS315" s="80"/>
      <c r="NNT315" s="80"/>
      <c r="NNU315" s="80"/>
      <c r="NNV315" s="80"/>
      <c r="NNW315" s="80"/>
      <c r="NNX315" s="80"/>
      <c r="NNY315" s="80"/>
      <c r="NNZ315" s="80"/>
      <c r="NOA315" s="80"/>
      <c r="NOB315" s="80"/>
      <c r="NOC315" s="80"/>
      <c r="NOD315" s="80"/>
      <c r="NOE315" s="80"/>
      <c r="NOF315" s="80"/>
      <c r="NOG315" s="80"/>
      <c r="NOH315" s="80"/>
      <c r="NOI315" s="80"/>
      <c r="NOJ315" s="80"/>
      <c r="NOK315" s="80"/>
      <c r="NOL315" s="80"/>
      <c r="NOM315" s="80"/>
      <c r="NON315" s="80"/>
      <c r="NOO315" s="80"/>
      <c r="NOP315" s="80"/>
      <c r="NOQ315" s="80"/>
      <c r="NOR315" s="80"/>
      <c r="NOS315" s="80"/>
      <c r="NOT315" s="80"/>
      <c r="NOU315" s="80"/>
      <c r="NOV315" s="80"/>
      <c r="NOW315" s="80"/>
      <c r="NOX315" s="80"/>
      <c r="NOY315" s="80"/>
      <c r="NOZ315" s="80"/>
      <c r="NPA315" s="80"/>
      <c r="NPB315" s="80"/>
      <c r="NPC315" s="80"/>
      <c r="NPD315" s="80"/>
      <c r="NPE315" s="80"/>
      <c r="NPF315" s="80"/>
      <c r="NPG315" s="80"/>
      <c r="NPH315" s="80"/>
      <c r="NPI315" s="80"/>
      <c r="NPJ315" s="80"/>
      <c r="NPK315" s="80"/>
      <c r="NPL315" s="80"/>
      <c r="NPM315" s="80"/>
      <c r="NPN315" s="80"/>
      <c r="NPO315" s="80"/>
      <c r="NPP315" s="80"/>
      <c r="NPQ315" s="80"/>
      <c r="NPR315" s="80"/>
      <c r="NPS315" s="80"/>
      <c r="NPT315" s="80"/>
      <c r="NPU315" s="80"/>
      <c r="NPV315" s="80"/>
      <c r="NPW315" s="80"/>
      <c r="NPX315" s="80"/>
      <c r="NPY315" s="80"/>
      <c r="NPZ315" s="80"/>
      <c r="NQA315" s="80"/>
      <c r="NQB315" s="80"/>
      <c r="NQC315" s="80"/>
      <c r="NQD315" s="80"/>
      <c r="NQE315" s="80"/>
      <c r="NQF315" s="80"/>
      <c r="NQG315" s="80"/>
      <c r="NQH315" s="80"/>
      <c r="NQI315" s="80"/>
      <c r="NQJ315" s="80"/>
      <c r="NQK315" s="80"/>
      <c r="NQL315" s="80"/>
      <c r="NQM315" s="80"/>
      <c r="NQN315" s="80"/>
      <c r="NQO315" s="80"/>
      <c r="NQP315" s="80"/>
      <c r="NQQ315" s="80"/>
      <c r="NQR315" s="80"/>
      <c r="NQS315" s="80"/>
      <c r="NQT315" s="80"/>
      <c r="NQU315" s="80"/>
      <c r="NQV315" s="80"/>
      <c r="NQW315" s="80"/>
      <c r="NQX315" s="80"/>
      <c r="NQY315" s="80"/>
      <c r="NQZ315" s="80"/>
      <c r="NRA315" s="80"/>
      <c r="NRB315" s="80"/>
      <c r="NRC315" s="80"/>
      <c r="NRD315" s="80"/>
      <c r="NRE315" s="80"/>
      <c r="NRF315" s="80"/>
      <c r="NRG315" s="80"/>
      <c r="NRH315" s="80"/>
      <c r="NRI315" s="80"/>
      <c r="NRJ315" s="80"/>
      <c r="NRK315" s="80"/>
      <c r="NRL315" s="80"/>
      <c r="NRM315" s="80"/>
      <c r="NRN315" s="80"/>
      <c r="NRO315" s="80"/>
      <c r="NRP315" s="80"/>
      <c r="NRQ315" s="80"/>
      <c r="NRR315" s="80"/>
      <c r="NRS315" s="80"/>
      <c r="NRT315" s="80"/>
      <c r="NRU315" s="80"/>
      <c r="NRV315" s="80"/>
      <c r="NRW315" s="80"/>
      <c r="NRX315" s="80"/>
      <c r="NRY315" s="80"/>
      <c r="NRZ315" s="80"/>
      <c r="NSA315" s="80"/>
      <c r="NSB315" s="80"/>
      <c r="NSC315" s="80"/>
      <c r="NSD315" s="80"/>
      <c r="NSE315" s="80"/>
      <c r="NSF315" s="80"/>
      <c r="NSG315" s="80"/>
      <c r="NSH315" s="80"/>
      <c r="NSI315" s="80"/>
      <c r="NSJ315" s="80"/>
      <c r="NSK315" s="80"/>
      <c r="NSL315" s="80"/>
      <c r="NSM315" s="80"/>
      <c r="NSN315" s="80"/>
      <c r="NSO315" s="80"/>
      <c r="NSP315" s="80"/>
      <c r="NSQ315" s="80"/>
      <c r="NSR315" s="80"/>
      <c r="NSS315" s="80"/>
      <c r="NST315" s="80"/>
      <c r="NSU315" s="80"/>
      <c r="NSV315" s="80"/>
      <c r="NSW315" s="80"/>
      <c r="NSX315" s="80"/>
      <c r="NSY315" s="80"/>
      <c r="NSZ315" s="80"/>
      <c r="NTA315" s="80"/>
      <c r="NTB315" s="80"/>
      <c r="NTC315" s="80"/>
      <c r="NTD315" s="80"/>
      <c r="NTE315" s="80"/>
      <c r="NTF315" s="80"/>
      <c r="NTG315" s="80"/>
      <c r="NTH315" s="80"/>
      <c r="NTI315" s="80"/>
      <c r="NTJ315" s="80"/>
      <c r="NTK315" s="80"/>
      <c r="NTL315" s="80"/>
      <c r="NTM315" s="80"/>
      <c r="NTN315" s="80"/>
      <c r="NTO315" s="80"/>
      <c r="NTP315" s="80"/>
      <c r="NTQ315" s="80"/>
      <c r="NTR315" s="80"/>
      <c r="NTS315" s="80"/>
      <c r="NTT315" s="80"/>
      <c r="NTU315" s="80"/>
      <c r="NTV315" s="80"/>
      <c r="NTW315" s="80"/>
      <c r="NTX315" s="80"/>
      <c r="NTY315" s="80"/>
      <c r="NTZ315" s="80"/>
      <c r="NUA315" s="80"/>
      <c r="NUB315" s="80"/>
      <c r="NUC315" s="80"/>
      <c r="NUD315" s="80"/>
      <c r="NUE315" s="80"/>
      <c r="NUF315" s="80"/>
      <c r="NUG315" s="80"/>
      <c r="NUH315" s="80"/>
      <c r="NUI315" s="80"/>
      <c r="NUJ315" s="80"/>
      <c r="NUK315" s="80"/>
      <c r="NUL315" s="80"/>
      <c r="NUM315" s="80"/>
      <c r="NUN315" s="80"/>
      <c r="NUO315" s="80"/>
      <c r="NUP315" s="80"/>
      <c r="NUQ315" s="80"/>
      <c r="NUR315" s="80"/>
      <c r="NUS315" s="80"/>
      <c r="NUT315" s="80"/>
      <c r="NUU315" s="80"/>
      <c r="NUV315" s="80"/>
      <c r="NUW315" s="80"/>
      <c r="NUX315" s="80"/>
      <c r="NUY315" s="80"/>
      <c r="NUZ315" s="80"/>
      <c r="NVA315" s="80"/>
      <c r="NVB315" s="80"/>
      <c r="NVC315" s="80"/>
      <c r="NVD315" s="80"/>
      <c r="NVE315" s="80"/>
      <c r="NVF315" s="80"/>
      <c r="NVG315" s="80"/>
      <c r="NVH315" s="80"/>
      <c r="NVI315" s="80"/>
      <c r="NVJ315" s="80"/>
      <c r="NVK315" s="80"/>
      <c r="NVL315" s="80"/>
      <c r="NVM315" s="80"/>
      <c r="NVN315" s="80"/>
      <c r="NVO315" s="80"/>
      <c r="NVP315" s="80"/>
      <c r="NVQ315" s="80"/>
      <c r="NVR315" s="80"/>
      <c r="NVS315" s="80"/>
      <c r="NVT315" s="80"/>
      <c r="NVU315" s="80"/>
      <c r="NVV315" s="80"/>
      <c r="NVW315" s="80"/>
      <c r="NVX315" s="80"/>
      <c r="NVY315" s="80"/>
      <c r="NVZ315" s="80"/>
      <c r="NWA315" s="80"/>
      <c r="NWB315" s="80"/>
      <c r="NWC315" s="80"/>
      <c r="NWD315" s="80"/>
      <c r="NWE315" s="80"/>
      <c r="NWF315" s="80"/>
      <c r="NWG315" s="80"/>
      <c r="NWH315" s="80"/>
      <c r="NWI315" s="80"/>
      <c r="NWJ315" s="80"/>
      <c r="NWK315" s="80"/>
      <c r="NWL315" s="80"/>
      <c r="NWM315" s="80"/>
      <c r="NWN315" s="80"/>
      <c r="NWO315" s="80"/>
      <c r="NWP315" s="80"/>
      <c r="NWQ315" s="80"/>
      <c r="NWR315" s="80"/>
      <c r="NWS315" s="80"/>
      <c r="NWT315" s="80"/>
      <c r="NWU315" s="80"/>
      <c r="NWV315" s="80"/>
      <c r="NWW315" s="80"/>
      <c r="NWX315" s="80"/>
      <c r="NWY315" s="80"/>
      <c r="NWZ315" s="80"/>
      <c r="NXA315" s="80"/>
      <c r="NXB315" s="80"/>
      <c r="NXC315" s="80"/>
      <c r="NXD315" s="80"/>
      <c r="NXE315" s="80"/>
      <c r="NXF315" s="80"/>
      <c r="NXG315" s="80"/>
      <c r="NXH315" s="80"/>
      <c r="NXI315" s="80"/>
      <c r="NXJ315" s="80"/>
      <c r="NXK315" s="80"/>
      <c r="NXL315" s="80"/>
      <c r="NXM315" s="80"/>
      <c r="NXN315" s="80"/>
      <c r="NXO315" s="80"/>
      <c r="NXP315" s="80"/>
      <c r="NXQ315" s="80"/>
      <c r="NXR315" s="80"/>
      <c r="NXS315" s="80"/>
      <c r="NXT315" s="80"/>
      <c r="NXU315" s="80"/>
      <c r="NXV315" s="80"/>
      <c r="NXW315" s="80"/>
      <c r="NXX315" s="80"/>
      <c r="NXY315" s="80"/>
      <c r="NXZ315" s="80"/>
      <c r="NYA315" s="80"/>
      <c r="NYB315" s="80"/>
      <c r="NYC315" s="80"/>
      <c r="NYD315" s="80"/>
      <c r="NYE315" s="80"/>
      <c r="NYF315" s="80"/>
      <c r="NYG315" s="80"/>
      <c r="NYH315" s="80"/>
      <c r="NYI315" s="80"/>
      <c r="NYJ315" s="80"/>
      <c r="NYK315" s="80"/>
      <c r="NYL315" s="80"/>
      <c r="NYM315" s="80"/>
      <c r="NYN315" s="80"/>
      <c r="NYO315" s="80"/>
      <c r="NYP315" s="80"/>
      <c r="NYQ315" s="80"/>
      <c r="NYR315" s="80"/>
      <c r="NYS315" s="80"/>
      <c r="NYT315" s="80"/>
      <c r="NYU315" s="80"/>
      <c r="NYV315" s="80"/>
      <c r="NYW315" s="80"/>
      <c r="NYX315" s="80"/>
      <c r="NYY315" s="80"/>
      <c r="NYZ315" s="80"/>
      <c r="NZA315" s="80"/>
      <c r="NZB315" s="80"/>
      <c r="NZC315" s="80"/>
      <c r="NZD315" s="80"/>
      <c r="NZE315" s="80"/>
      <c r="NZF315" s="80"/>
      <c r="NZG315" s="80"/>
      <c r="NZH315" s="80"/>
      <c r="NZI315" s="80"/>
      <c r="NZJ315" s="80"/>
      <c r="NZK315" s="80"/>
      <c r="NZL315" s="80"/>
      <c r="NZM315" s="80"/>
      <c r="NZN315" s="80"/>
      <c r="NZO315" s="80"/>
      <c r="NZP315" s="80"/>
      <c r="NZQ315" s="80"/>
      <c r="NZR315" s="80"/>
      <c r="NZS315" s="80"/>
      <c r="NZT315" s="80"/>
      <c r="NZU315" s="80"/>
      <c r="NZV315" s="80"/>
      <c r="NZW315" s="80"/>
      <c r="NZX315" s="80"/>
      <c r="NZY315" s="80"/>
      <c r="NZZ315" s="80"/>
      <c r="OAA315" s="80"/>
      <c r="OAB315" s="80"/>
      <c r="OAC315" s="80"/>
      <c r="OAD315" s="80"/>
      <c r="OAE315" s="80"/>
      <c r="OAF315" s="80"/>
      <c r="OAG315" s="80"/>
      <c r="OAH315" s="80"/>
      <c r="OAI315" s="80"/>
      <c r="OAJ315" s="80"/>
      <c r="OAK315" s="80"/>
      <c r="OAL315" s="80"/>
      <c r="OAM315" s="80"/>
      <c r="OAN315" s="80"/>
      <c r="OAO315" s="80"/>
      <c r="OAP315" s="80"/>
      <c r="OAQ315" s="80"/>
      <c r="OAR315" s="80"/>
      <c r="OAS315" s="80"/>
      <c r="OAT315" s="80"/>
      <c r="OAU315" s="80"/>
      <c r="OAV315" s="80"/>
      <c r="OAW315" s="80"/>
      <c r="OAX315" s="80"/>
      <c r="OAY315" s="80"/>
      <c r="OAZ315" s="80"/>
      <c r="OBA315" s="80"/>
      <c r="OBB315" s="80"/>
      <c r="OBC315" s="80"/>
      <c r="OBD315" s="80"/>
      <c r="OBE315" s="80"/>
      <c r="OBF315" s="80"/>
      <c r="OBG315" s="80"/>
      <c r="OBH315" s="80"/>
      <c r="OBI315" s="80"/>
      <c r="OBJ315" s="80"/>
      <c r="OBK315" s="80"/>
      <c r="OBL315" s="80"/>
      <c r="OBM315" s="80"/>
      <c r="OBN315" s="80"/>
      <c r="OBO315" s="80"/>
      <c r="OBP315" s="80"/>
      <c r="OBQ315" s="80"/>
      <c r="OBR315" s="80"/>
      <c r="OBS315" s="80"/>
      <c r="OBT315" s="80"/>
      <c r="OBU315" s="80"/>
      <c r="OBV315" s="80"/>
      <c r="OBW315" s="80"/>
      <c r="OBX315" s="80"/>
      <c r="OBY315" s="80"/>
      <c r="OBZ315" s="80"/>
      <c r="OCA315" s="80"/>
      <c r="OCB315" s="80"/>
      <c r="OCC315" s="80"/>
      <c r="OCD315" s="80"/>
      <c r="OCE315" s="80"/>
      <c r="OCF315" s="80"/>
      <c r="OCG315" s="80"/>
      <c r="OCH315" s="80"/>
      <c r="OCI315" s="80"/>
      <c r="OCJ315" s="80"/>
      <c r="OCK315" s="80"/>
      <c r="OCL315" s="80"/>
      <c r="OCM315" s="80"/>
      <c r="OCN315" s="80"/>
      <c r="OCO315" s="80"/>
      <c r="OCP315" s="80"/>
      <c r="OCQ315" s="80"/>
      <c r="OCR315" s="80"/>
      <c r="OCS315" s="80"/>
      <c r="OCT315" s="80"/>
      <c r="OCU315" s="80"/>
      <c r="OCV315" s="80"/>
      <c r="OCW315" s="80"/>
      <c r="OCX315" s="80"/>
      <c r="OCY315" s="80"/>
      <c r="OCZ315" s="80"/>
      <c r="ODA315" s="80"/>
      <c r="ODB315" s="80"/>
      <c r="ODC315" s="80"/>
      <c r="ODD315" s="80"/>
      <c r="ODE315" s="80"/>
      <c r="ODF315" s="80"/>
      <c r="ODG315" s="80"/>
      <c r="ODH315" s="80"/>
      <c r="ODI315" s="80"/>
      <c r="ODJ315" s="80"/>
      <c r="ODK315" s="80"/>
      <c r="ODL315" s="80"/>
      <c r="ODM315" s="80"/>
      <c r="ODN315" s="80"/>
      <c r="ODO315" s="80"/>
      <c r="ODP315" s="80"/>
      <c r="ODQ315" s="80"/>
      <c r="ODR315" s="80"/>
      <c r="ODS315" s="80"/>
      <c r="ODT315" s="80"/>
      <c r="ODU315" s="80"/>
      <c r="ODV315" s="80"/>
      <c r="ODW315" s="80"/>
      <c r="ODX315" s="80"/>
      <c r="ODY315" s="80"/>
      <c r="ODZ315" s="80"/>
      <c r="OEA315" s="80"/>
      <c r="OEB315" s="80"/>
      <c r="OEC315" s="80"/>
      <c r="OED315" s="80"/>
      <c r="OEE315" s="80"/>
      <c r="OEF315" s="80"/>
      <c r="OEG315" s="80"/>
      <c r="OEH315" s="80"/>
      <c r="OEI315" s="80"/>
      <c r="OEJ315" s="80"/>
      <c r="OEK315" s="80"/>
      <c r="OEL315" s="80"/>
      <c r="OEM315" s="80"/>
      <c r="OEN315" s="80"/>
      <c r="OEO315" s="80"/>
      <c r="OEP315" s="80"/>
      <c r="OEQ315" s="80"/>
      <c r="OER315" s="80"/>
      <c r="OES315" s="80"/>
      <c r="OET315" s="80"/>
      <c r="OEU315" s="80"/>
      <c r="OEV315" s="80"/>
      <c r="OEW315" s="80"/>
      <c r="OEX315" s="80"/>
      <c r="OEY315" s="80"/>
      <c r="OEZ315" s="80"/>
      <c r="OFA315" s="80"/>
      <c r="OFB315" s="80"/>
      <c r="OFC315" s="80"/>
      <c r="OFD315" s="80"/>
      <c r="OFE315" s="80"/>
      <c r="OFF315" s="80"/>
      <c r="OFG315" s="80"/>
      <c r="OFH315" s="80"/>
      <c r="OFI315" s="80"/>
      <c r="OFJ315" s="80"/>
      <c r="OFK315" s="80"/>
      <c r="OFL315" s="80"/>
      <c r="OFM315" s="80"/>
      <c r="OFN315" s="80"/>
      <c r="OFO315" s="80"/>
      <c r="OFP315" s="80"/>
      <c r="OFQ315" s="80"/>
      <c r="OFR315" s="80"/>
      <c r="OFS315" s="80"/>
      <c r="OFT315" s="80"/>
      <c r="OFU315" s="80"/>
      <c r="OFV315" s="80"/>
      <c r="OFW315" s="80"/>
      <c r="OFX315" s="80"/>
      <c r="OFY315" s="80"/>
      <c r="OFZ315" s="80"/>
      <c r="OGA315" s="80"/>
      <c r="OGB315" s="80"/>
      <c r="OGC315" s="80"/>
      <c r="OGD315" s="80"/>
      <c r="OGE315" s="80"/>
      <c r="OGF315" s="80"/>
      <c r="OGG315" s="80"/>
      <c r="OGH315" s="80"/>
      <c r="OGI315" s="80"/>
      <c r="OGJ315" s="80"/>
      <c r="OGK315" s="80"/>
      <c r="OGL315" s="80"/>
      <c r="OGM315" s="80"/>
      <c r="OGN315" s="80"/>
      <c r="OGO315" s="80"/>
      <c r="OGP315" s="80"/>
      <c r="OGQ315" s="80"/>
      <c r="OGR315" s="80"/>
      <c r="OGS315" s="80"/>
      <c r="OGT315" s="80"/>
      <c r="OGU315" s="80"/>
      <c r="OGV315" s="80"/>
      <c r="OGW315" s="80"/>
      <c r="OGX315" s="80"/>
      <c r="OGY315" s="80"/>
      <c r="OGZ315" s="80"/>
      <c r="OHA315" s="80"/>
      <c r="OHB315" s="80"/>
      <c r="OHC315" s="80"/>
      <c r="OHD315" s="80"/>
      <c r="OHE315" s="80"/>
      <c r="OHF315" s="80"/>
      <c r="OHG315" s="80"/>
      <c r="OHH315" s="80"/>
      <c r="OHI315" s="80"/>
      <c r="OHJ315" s="80"/>
      <c r="OHK315" s="80"/>
      <c r="OHL315" s="80"/>
      <c r="OHM315" s="80"/>
      <c r="OHN315" s="80"/>
      <c r="OHO315" s="80"/>
      <c r="OHP315" s="80"/>
      <c r="OHQ315" s="80"/>
      <c r="OHR315" s="80"/>
      <c r="OHS315" s="80"/>
      <c r="OHT315" s="80"/>
      <c r="OHU315" s="80"/>
      <c r="OHV315" s="80"/>
      <c r="OHW315" s="80"/>
      <c r="OHX315" s="80"/>
      <c r="OHY315" s="80"/>
      <c r="OHZ315" s="80"/>
      <c r="OIA315" s="80"/>
      <c r="OIB315" s="80"/>
      <c r="OIC315" s="80"/>
      <c r="OID315" s="80"/>
      <c r="OIE315" s="80"/>
      <c r="OIF315" s="80"/>
      <c r="OIG315" s="80"/>
      <c r="OIH315" s="80"/>
      <c r="OII315" s="80"/>
      <c r="OIJ315" s="80"/>
      <c r="OIK315" s="80"/>
      <c r="OIL315" s="80"/>
      <c r="OIM315" s="80"/>
      <c r="OIN315" s="80"/>
      <c r="OIO315" s="80"/>
      <c r="OIP315" s="80"/>
      <c r="OIQ315" s="80"/>
      <c r="OIR315" s="80"/>
      <c r="OIS315" s="80"/>
      <c r="OIT315" s="80"/>
      <c r="OIU315" s="80"/>
      <c r="OIV315" s="80"/>
      <c r="OIW315" s="80"/>
      <c r="OIX315" s="80"/>
      <c r="OIY315" s="80"/>
      <c r="OIZ315" s="80"/>
      <c r="OJA315" s="80"/>
      <c r="OJB315" s="80"/>
      <c r="OJC315" s="80"/>
      <c r="OJD315" s="80"/>
      <c r="OJE315" s="80"/>
      <c r="OJF315" s="80"/>
      <c r="OJG315" s="80"/>
      <c r="OJH315" s="80"/>
      <c r="OJI315" s="80"/>
      <c r="OJJ315" s="80"/>
      <c r="OJK315" s="80"/>
      <c r="OJL315" s="80"/>
      <c r="OJM315" s="80"/>
      <c r="OJN315" s="80"/>
      <c r="OJO315" s="80"/>
      <c r="OJP315" s="80"/>
      <c r="OJQ315" s="80"/>
      <c r="OJR315" s="80"/>
      <c r="OJS315" s="80"/>
      <c r="OJT315" s="80"/>
      <c r="OJU315" s="80"/>
      <c r="OJV315" s="80"/>
      <c r="OJW315" s="80"/>
      <c r="OJX315" s="80"/>
      <c r="OJY315" s="80"/>
      <c r="OJZ315" s="80"/>
      <c r="OKA315" s="80"/>
      <c r="OKB315" s="80"/>
      <c r="OKC315" s="80"/>
      <c r="OKD315" s="80"/>
      <c r="OKE315" s="80"/>
      <c r="OKF315" s="80"/>
      <c r="OKG315" s="80"/>
      <c r="OKH315" s="80"/>
      <c r="OKI315" s="80"/>
      <c r="OKJ315" s="80"/>
      <c r="OKK315" s="80"/>
      <c r="OKL315" s="80"/>
      <c r="OKM315" s="80"/>
      <c r="OKN315" s="80"/>
      <c r="OKO315" s="80"/>
      <c r="OKP315" s="80"/>
      <c r="OKQ315" s="80"/>
      <c r="OKR315" s="80"/>
      <c r="OKS315" s="80"/>
      <c r="OKT315" s="80"/>
      <c r="OKU315" s="80"/>
      <c r="OKV315" s="80"/>
      <c r="OKW315" s="80"/>
      <c r="OKX315" s="80"/>
      <c r="OKY315" s="80"/>
      <c r="OKZ315" s="80"/>
      <c r="OLA315" s="80"/>
      <c r="OLB315" s="80"/>
      <c r="OLC315" s="80"/>
      <c r="OLD315" s="80"/>
      <c r="OLE315" s="80"/>
      <c r="OLF315" s="80"/>
      <c r="OLG315" s="80"/>
      <c r="OLH315" s="80"/>
      <c r="OLI315" s="80"/>
      <c r="OLJ315" s="80"/>
      <c r="OLK315" s="80"/>
      <c r="OLL315" s="80"/>
      <c r="OLM315" s="80"/>
      <c r="OLN315" s="80"/>
      <c r="OLO315" s="80"/>
      <c r="OLP315" s="80"/>
      <c r="OLQ315" s="80"/>
      <c r="OLR315" s="80"/>
      <c r="OLS315" s="80"/>
      <c r="OLT315" s="80"/>
      <c r="OLU315" s="80"/>
      <c r="OLV315" s="80"/>
      <c r="OLW315" s="80"/>
      <c r="OLX315" s="80"/>
      <c r="OLY315" s="80"/>
      <c r="OLZ315" s="80"/>
      <c r="OMA315" s="80"/>
      <c r="OMB315" s="80"/>
      <c r="OMC315" s="80"/>
      <c r="OMD315" s="80"/>
      <c r="OME315" s="80"/>
      <c r="OMF315" s="80"/>
      <c r="OMG315" s="80"/>
      <c r="OMH315" s="80"/>
      <c r="OMI315" s="80"/>
      <c r="OMJ315" s="80"/>
      <c r="OMK315" s="80"/>
      <c r="OML315" s="80"/>
      <c r="OMM315" s="80"/>
      <c r="OMN315" s="80"/>
      <c r="OMO315" s="80"/>
      <c r="OMP315" s="80"/>
      <c r="OMQ315" s="80"/>
      <c r="OMR315" s="80"/>
      <c r="OMS315" s="80"/>
      <c r="OMT315" s="80"/>
      <c r="OMU315" s="80"/>
      <c r="OMV315" s="80"/>
      <c r="OMW315" s="80"/>
      <c r="OMX315" s="80"/>
      <c r="OMY315" s="80"/>
      <c r="OMZ315" s="80"/>
      <c r="ONA315" s="80"/>
      <c r="ONB315" s="80"/>
      <c r="ONC315" s="80"/>
      <c r="OND315" s="80"/>
      <c r="ONE315" s="80"/>
      <c r="ONF315" s="80"/>
      <c r="ONG315" s="80"/>
      <c r="ONH315" s="80"/>
      <c r="ONI315" s="80"/>
      <c r="ONJ315" s="80"/>
      <c r="ONK315" s="80"/>
      <c r="ONL315" s="80"/>
      <c r="ONM315" s="80"/>
      <c r="ONN315" s="80"/>
      <c r="ONO315" s="80"/>
      <c r="ONP315" s="80"/>
      <c r="ONQ315" s="80"/>
      <c r="ONR315" s="80"/>
      <c r="ONS315" s="80"/>
      <c r="ONT315" s="80"/>
      <c r="ONU315" s="80"/>
      <c r="ONV315" s="80"/>
      <c r="ONW315" s="80"/>
      <c r="ONX315" s="80"/>
      <c r="ONY315" s="80"/>
      <c r="ONZ315" s="80"/>
      <c r="OOA315" s="80"/>
      <c r="OOB315" s="80"/>
      <c r="OOC315" s="80"/>
      <c r="OOD315" s="80"/>
      <c r="OOE315" s="80"/>
      <c r="OOF315" s="80"/>
      <c r="OOG315" s="80"/>
      <c r="OOH315" s="80"/>
      <c r="OOI315" s="80"/>
      <c r="OOJ315" s="80"/>
      <c r="OOK315" s="80"/>
      <c r="OOL315" s="80"/>
      <c r="OOM315" s="80"/>
      <c r="OON315" s="80"/>
      <c r="OOO315" s="80"/>
      <c r="OOP315" s="80"/>
      <c r="OOQ315" s="80"/>
      <c r="OOR315" s="80"/>
      <c r="OOS315" s="80"/>
      <c r="OOT315" s="80"/>
      <c r="OOU315" s="80"/>
      <c r="OOV315" s="80"/>
      <c r="OOW315" s="80"/>
      <c r="OOX315" s="80"/>
      <c r="OOY315" s="80"/>
      <c r="OOZ315" s="80"/>
      <c r="OPA315" s="80"/>
      <c r="OPB315" s="80"/>
      <c r="OPC315" s="80"/>
      <c r="OPD315" s="80"/>
      <c r="OPE315" s="80"/>
      <c r="OPF315" s="80"/>
      <c r="OPG315" s="80"/>
      <c r="OPH315" s="80"/>
      <c r="OPI315" s="80"/>
      <c r="OPJ315" s="80"/>
      <c r="OPK315" s="80"/>
      <c r="OPL315" s="80"/>
      <c r="OPM315" s="80"/>
      <c r="OPN315" s="80"/>
      <c r="OPO315" s="80"/>
      <c r="OPP315" s="80"/>
      <c r="OPQ315" s="80"/>
      <c r="OPR315" s="80"/>
      <c r="OPS315" s="80"/>
      <c r="OPT315" s="80"/>
      <c r="OPU315" s="80"/>
      <c r="OPV315" s="80"/>
      <c r="OPW315" s="80"/>
      <c r="OPX315" s="80"/>
      <c r="OPY315" s="80"/>
      <c r="OPZ315" s="80"/>
      <c r="OQA315" s="80"/>
      <c r="OQB315" s="80"/>
      <c r="OQC315" s="80"/>
      <c r="OQD315" s="80"/>
      <c r="OQE315" s="80"/>
      <c r="OQF315" s="80"/>
      <c r="OQG315" s="80"/>
      <c r="OQH315" s="80"/>
      <c r="OQI315" s="80"/>
      <c r="OQJ315" s="80"/>
      <c r="OQK315" s="80"/>
      <c r="OQL315" s="80"/>
      <c r="OQM315" s="80"/>
      <c r="OQN315" s="80"/>
      <c r="OQO315" s="80"/>
      <c r="OQP315" s="80"/>
      <c r="OQQ315" s="80"/>
      <c r="OQR315" s="80"/>
      <c r="OQS315" s="80"/>
      <c r="OQT315" s="80"/>
      <c r="OQU315" s="80"/>
      <c r="OQV315" s="80"/>
      <c r="OQW315" s="80"/>
      <c r="OQX315" s="80"/>
      <c r="OQY315" s="80"/>
      <c r="OQZ315" s="80"/>
      <c r="ORA315" s="80"/>
      <c r="ORB315" s="80"/>
      <c r="ORC315" s="80"/>
      <c r="ORD315" s="80"/>
      <c r="ORE315" s="80"/>
      <c r="ORF315" s="80"/>
      <c r="ORG315" s="80"/>
      <c r="ORH315" s="80"/>
      <c r="ORI315" s="80"/>
      <c r="ORJ315" s="80"/>
      <c r="ORK315" s="80"/>
      <c r="ORL315" s="80"/>
      <c r="ORM315" s="80"/>
      <c r="ORN315" s="80"/>
      <c r="ORO315" s="80"/>
      <c r="ORP315" s="80"/>
      <c r="ORQ315" s="80"/>
      <c r="ORR315" s="80"/>
      <c r="ORS315" s="80"/>
      <c r="ORT315" s="80"/>
      <c r="ORU315" s="80"/>
      <c r="ORV315" s="80"/>
      <c r="ORW315" s="80"/>
      <c r="ORX315" s="80"/>
      <c r="ORY315" s="80"/>
      <c r="ORZ315" s="80"/>
      <c r="OSA315" s="80"/>
      <c r="OSB315" s="80"/>
      <c r="OSC315" s="80"/>
      <c r="OSD315" s="80"/>
      <c r="OSE315" s="80"/>
      <c r="OSF315" s="80"/>
      <c r="OSG315" s="80"/>
      <c r="OSH315" s="80"/>
      <c r="OSI315" s="80"/>
      <c r="OSJ315" s="80"/>
      <c r="OSK315" s="80"/>
      <c r="OSL315" s="80"/>
      <c r="OSM315" s="80"/>
      <c r="OSN315" s="80"/>
      <c r="OSO315" s="80"/>
      <c r="OSP315" s="80"/>
      <c r="OSQ315" s="80"/>
      <c r="OSR315" s="80"/>
      <c r="OSS315" s="80"/>
      <c r="OST315" s="80"/>
      <c r="OSU315" s="80"/>
      <c r="OSV315" s="80"/>
      <c r="OSW315" s="80"/>
      <c r="OSX315" s="80"/>
      <c r="OSY315" s="80"/>
      <c r="OSZ315" s="80"/>
      <c r="OTA315" s="80"/>
      <c r="OTB315" s="80"/>
      <c r="OTC315" s="80"/>
      <c r="OTD315" s="80"/>
      <c r="OTE315" s="80"/>
      <c r="OTF315" s="80"/>
      <c r="OTG315" s="80"/>
      <c r="OTH315" s="80"/>
      <c r="OTI315" s="80"/>
      <c r="OTJ315" s="80"/>
      <c r="OTK315" s="80"/>
      <c r="OTL315" s="80"/>
      <c r="OTM315" s="80"/>
      <c r="OTN315" s="80"/>
      <c r="OTO315" s="80"/>
      <c r="OTP315" s="80"/>
      <c r="OTQ315" s="80"/>
      <c r="OTR315" s="80"/>
      <c r="OTS315" s="80"/>
      <c r="OTT315" s="80"/>
      <c r="OTU315" s="80"/>
      <c r="OTV315" s="80"/>
      <c r="OTW315" s="80"/>
      <c r="OTX315" s="80"/>
      <c r="OTY315" s="80"/>
      <c r="OTZ315" s="80"/>
      <c r="OUA315" s="80"/>
      <c r="OUB315" s="80"/>
      <c r="OUC315" s="80"/>
      <c r="OUD315" s="80"/>
      <c r="OUE315" s="80"/>
      <c r="OUF315" s="80"/>
      <c r="OUG315" s="80"/>
      <c r="OUH315" s="80"/>
      <c r="OUI315" s="80"/>
      <c r="OUJ315" s="80"/>
      <c r="OUK315" s="80"/>
      <c r="OUL315" s="80"/>
      <c r="OUM315" s="80"/>
      <c r="OUN315" s="80"/>
      <c r="OUO315" s="80"/>
      <c r="OUP315" s="80"/>
      <c r="OUQ315" s="80"/>
      <c r="OUR315" s="80"/>
      <c r="OUS315" s="80"/>
      <c r="OUT315" s="80"/>
      <c r="OUU315" s="80"/>
      <c r="OUV315" s="80"/>
      <c r="OUW315" s="80"/>
      <c r="OUX315" s="80"/>
      <c r="OUY315" s="80"/>
      <c r="OUZ315" s="80"/>
      <c r="OVA315" s="80"/>
      <c r="OVB315" s="80"/>
      <c r="OVC315" s="80"/>
      <c r="OVD315" s="80"/>
      <c r="OVE315" s="80"/>
      <c r="OVF315" s="80"/>
      <c r="OVG315" s="80"/>
      <c r="OVH315" s="80"/>
      <c r="OVI315" s="80"/>
      <c r="OVJ315" s="80"/>
      <c r="OVK315" s="80"/>
      <c r="OVL315" s="80"/>
      <c r="OVM315" s="80"/>
      <c r="OVN315" s="80"/>
      <c r="OVO315" s="80"/>
      <c r="OVP315" s="80"/>
      <c r="OVQ315" s="80"/>
      <c r="OVR315" s="80"/>
      <c r="OVS315" s="80"/>
      <c r="OVT315" s="80"/>
      <c r="OVU315" s="80"/>
      <c r="OVV315" s="80"/>
      <c r="OVW315" s="80"/>
      <c r="OVX315" s="80"/>
      <c r="OVY315" s="80"/>
      <c r="OVZ315" s="80"/>
      <c r="OWA315" s="80"/>
      <c r="OWB315" s="80"/>
      <c r="OWC315" s="80"/>
      <c r="OWD315" s="80"/>
      <c r="OWE315" s="80"/>
      <c r="OWF315" s="80"/>
      <c r="OWG315" s="80"/>
      <c r="OWH315" s="80"/>
      <c r="OWI315" s="80"/>
      <c r="OWJ315" s="80"/>
      <c r="OWK315" s="80"/>
      <c r="OWL315" s="80"/>
      <c r="OWM315" s="80"/>
      <c r="OWN315" s="80"/>
      <c r="OWO315" s="80"/>
      <c r="OWP315" s="80"/>
      <c r="OWQ315" s="80"/>
      <c r="OWR315" s="80"/>
      <c r="OWS315" s="80"/>
      <c r="OWT315" s="80"/>
      <c r="OWU315" s="80"/>
      <c r="OWV315" s="80"/>
      <c r="OWW315" s="80"/>
      <c r="OWX315" s="80"/>
      <c r="OWY315" s="80"/>
      <c r="OWZ315" s="80"/>
      <c r="OXA315" s="80"/>
      <c r="OXB315" s="80"/>
      <c r="OXC315" s="80"/>
      <c r="OXD315" s="80"/>
      <c r="OXE315" s="80"/>
      <c r="OXF315" s="80"/>
      <c r="OXG315" s="80"/>
      <c r="OXH315" s="80"/>
      <c r="OXI315" s="80"/>
      <c r="OXJ315" s="80"/>
      <c r="OXK315" s="80"/>
      <c r="OXL315" s="80"/>
      <c r="OXM315" s="80"/>
      <c r="OXN315" s="80"/>
      <c r="OXO315" s="80"/>
      <c r="OXP315" s="80"/>
      <c r="OXQ315" s="80"/>
      <c r="OXR315" s="80"/>
      <c r="OXS315" s="80"/>
      <c r="OXT315" s="80"/>
      <c r="OXU315" s="80"/>
      <c r="OXV315" s="80"/>
      <c r="OXW315" s="80"/>
      <c r="OXX315" s="80"/>
      <c r="OXY315" s="80"/>
      <c r="OXZ315" s="80"/>
      <c r="OYA315" s="80"/>
      <c r="OYB315" s="80"/>
      <c r="OYC315" s="80"/>
      <c r="OYD315" s="80"/>
      <c r="OYE315" s="80"/>
      <c r="OYF315" s="80"/>
      <c r="OYG315" s="80"/>
      <c r="OYH315" s="80"/>
      <c r="OYI315" s="80"/>
      <c r="OYJ315" s="80"/>
      <c r="OYK315" s="80"/>
      <c r="OYL315" s="80"/>
      <c r="OYM315" s="80"/>
      <c r="OYN315" s="80"/>
      <c r="OYO315" s="80"/>
      <c r="OYP315" s="80"/>
      <c r="OYQ315" s="80"/>
      <c r="OYR315" s="80"/>
      <c r="OYS315" s="80"/>
      <c r="OYT315" s="80"/>
      <c r="OYU315" s="80"/>
      <c r="OYV315" s="80"/>
      <c r="OYW315" s="80"/>
      <c r="OYX315" s="80"/>
      <c r="OYY315" s="80"/>
      <c r="OYZ315" s="80"/>
      <c r="OZA315" s="80"/>
      <c r="OZB315" s="80"/>
      <c r="OZC315" s="80"/>
      <c r="OZD315" s="80"/>
      <c r="OZE315" s="80"/>
      <c r="OZF315" s="80"/>
      <c r="OZG315" s="80"/>
      <c r="OZH315" s="80"/>
      <c r="OZI315" s="80"/>
      <c r="OZJ315" s="80"/>
      <c r="OZK315" s="80"/>
      <c r="OZL315" s="80"/>
      <c r="OZM315" s="80"/>
      <c r="OZN315" s="80"/>
      <c r="OZO315" s="80"/>
      <c r="OZP315" s="80"/>
      <c r="OZQ315" s="80"/>
      <c r="OZR315" s="80"/>
      <c r="OZS315" s="80"/>
      <c r="OZT315" s="80"/>
      <c r="OZU315" s="80"/>
      <c r="OZV315" s="80"/>
      <c r="OZW315" s="80"/>
      <c r="OZX315" s="80"/>
      <c r="OZY315" s="80"/>
      <c r="OZZ315" s="80"/>
      <c r="PAA315" s="80"/>
      <c r="PAB315" s="80"/>
      <c r="PAC315" s="80"/>
      <c r="PAD315" s="80"/>
      <c r="PAE315" s="80"/>
      <c r="PAF315" s="80"/>
      <c r="PAG315" s="80"/>
      <c r="PAH315" s="80"/>
      <c r="PAI315" s="80"/>
      <c r="PAJ315" s="80"/>
      <c r="PAK315" s="80"/>
      <c r="PAL315" s="80"/>
      <c r="PAM315" s="80"/>
      <c r="PAN315" s="80"/>
      <c r="PAO315" s="80"/>
      <c r="PAP315" s="80"/>
      <c r="PAQ315" s="80"/>
      <c r="PAR315" s="80"/>
      <c r="PAS315" s="80"/>
      <c r="PAT315" s="80"/>
      <c r="PAU315" s="80"/>
      <c r="PAV315" s="80"/>
      <c r="PAW315" s="80"/>
      <c r="PAX315" s="80"/>
      <c r="PAY315" s="80"/>
      <c r="PAZ315" s="80"/>
      <c r="PBA315" s="80"/>
      <c r="PBB315" s="80"/>
      <c r="PBC315" s="80"/>
      <c r="PBD315" s="80"/>
      <c r="PBE315" s="80"/>
      <c r="PBF315" s="80"/>
      <c r="PBG315" s="80"/>
      <c r="PBH315" s="80"/>
      <c r="PBI315" s="80"/>
      <c r="PBJ315" s="80"/>
      <c r="PBK315" s="80"/>
      <c r="PBL315" s="80"/>
      <c r="PBM315" s="80"/>
      <c r="PBN315" s="80"/>
      <c r="PBO315" s="80"/>
      <c r="PBP315" s="80"/>
      <c r="PBQ315" s="80"/>
      <c r="PBR315" s="80"/>
      <c r="PBS315" s="80"/>
      <c r="PBT315" s="80"/>
      <c r="PBU315" s="80"/>
      <c r="PBV315" s="80"/>
      <c r="PBW315" s="80"/>
      <c r="PBX315" s="80"/>
      <c r="PBY315" s="80"/>
      <c r="PBZ315" s="80"/>
      <c r="PCA315" s="80"/>
      <c r="PCB315" s="80"/>
      <c r="PCC315" s="80"/>
      <c r="PCD315" s="80"/>
      <c r="PCE315" s="80"/>
      <c r="PCF315" s="80"/>
      <c r="PCG315" s="80"/>
      <c r="PCH315" s="80"/>
      <c r="PCI315" s="80"/>
      <c r="PCJ315" s="80"/>
      <c r="PCK315" s="80"/>
      <c r="PCL315" s="80"/>
      <c r="PCM315" s="80"/>
      <c r="PCN315" s="80"/>
      <c r="PCO315" s="80"/>
      <c r="PCP315" s="80"/>
      <c r="PCQ315" s="80"/>
      <c r="PCR315" s="80"/>
      <c r="PCS315" s="80"/>
      <c r="PCT315" s="80"/>
      <c r="PCU315" s="80"/>
      <c r="PCV315" s="80"/>
      <c r="PCW315" s="80"/>
      <c r="PCX315" s="80"/>
      <c r="PCY315" s="80"/>
      <c r="PCZ315" s="80"/>
      <c r="PDA315" s="80"/>
      <c r="PDB315" s="80"/>
      <c r="PDC315" s="80"/>
      <c r="PDD315" s="80"/>
      <c r="PDE315" s="80"/>
      <c r="PDF315" s="80"/>
      <c r="PDG315" s="80"/>
      <c r="PDH315" s="80"/>
      <c r="PDI315" s="80"/>
      <c r="PDJ315" s="80"/>
      <c r="PDK315" s="80"/>
      <c r="PDL315" s="80"/>
      <c r="PDM315" s="80"/>
      <c r="PDN315" s="80"/>
      <c r="PDO315" s="80"/>
      <c r="PDP315" s="80"/>
      <c r="PDQ315" s="80"/>
      <c r="PDR315" s="80"/>
      <c r="PDS315" s="80"/>
      <c r="PDT315" s="80"/>
      <c r="PDU315" s="80"/>
      <c r="PDV315" s="80"/>
      <c r="PDW315" s="80"/>
      <c r="PDX315" s="80"/>
      <c r="PDY315" s="80"/>
      <c r="PDZ315" s="80"/>
      <c r="PEA315" s="80"/>
      <c r="PEB315" s="80"/>
      <c r="PEC315" s="80"/>
      <c r="PED315" s="80"/>
      <c r="PEE315" s="80"/>
      <c r="PEF315" s="80"/>
      <c r="PEG315" s="80"/>
      <c r="PEH315" s="80"/>
      <c r="PEI315" s="80"/>
      <c r="PEJ315" s="80"/>
      <c r="PEK315" s="80"/>
      <c r="PEL315" s="80"/>
      <c r="PEM315" s="80"/>
      <c r="PEN315" s="80"/>
      <c r="PEO315" s="80"/>
      <c r="PEP315" s="80"/>
      <c r="PEQ315" s="80"/>
      <c r="PER315" s="80"/>
      <c r="PES315" s="80"/>
      <c r="PET315" s="80"/>
      <c r="PEU315" s="80"/>
      <c r="PEV315" s="80"/>
      <c r="PEW315" s="80"/>
      <c r="PEX315" s="80"/>
      <c r="PEY315" s="80"/>
      <c r="PEZ315" s="80"/>
      <c r="PFA315" s="80"/>
      <c r="PFB315" s="80"/>
      <c r="PFC315" s="80"/>
      <c r="PFD315" s="80"/>
      <c r="PFE315" s="80"/>
      <c r="PFF315" s="80"/>
      <c r="PFG315" s="80"/>
      <c r="PFH315" s="80"/>
      <c r="PFI315" s="80"/>
      <c r="PFJ315" s="80"/>
      <c r="PFK315" s="80"/>
      <c r="PFL315" s="80"/>
      <c r="PFM315" s="80"/>
      <c r="PFN315" s="80"/>
      <c r="PFO315" s="80"/>
      <c r="PFP315" s="80"/>
      <c r="PFQ315" s="80"/>
      <c r="PFR315" s="80"/>
      <c r="PFS315" s="80"/>
      <c r="PFT315" s="80"/>
      <c r="PFU315" s="80"/>
      <c r="PFV315" s="80"/>
      <c r="PFW315" s="80"/>
      <c r="PFX315" s="80"/>
      <c r="PFY315" s="80"/>
      <c r="PFZ315" s="80"/>
      <c r="PGA315" s="80"/>
      <c r="PGB315" s="80"/>
      <c r="PGC315" s="80"/>
      <c r="PGD315" s="80"/>
      <c r="PGE315" s="80"/>
      <c r="PGF315" s="80"/>
      <c r="PGG315" s="80"/>
      <c r="PGH315" s="80"/>
      <c r="PGI315" s="80"/>
      <c r="PGJ315" s="80"/>
      <c r="PGK315" s="80"/>
      <c r="PGL315" s="80"/>
      <c r="PGM315" s="80"/>
      <c r="PGN315" s="80"/>
      <c r="PGO315" s="80"/>
      <c r="PGP315" s="80"/>
      <c r="PGQ315" s="80"/>
      <c r="PGR315" s="80"/>
      <c r="PGS315" s="80"/>
      <c r="PGT315" s="80"/>
      <c r="PGU315" s="80"/>
      <c r="PGV315" s="80"/>
      <c r="PGW315" s="80"/>
      <c r="PGX315" s="80"/>
      <c r="PGY315" s="80"/>
      <c r="PGZ315" s="80"/>
      <c r="PHA315" s="80"/>
      <c r="PHB315" s="80"/>
      <c r="PHC315" s="80"/>
      <c r="PHD315" s="80"/>
      <c r="PHE315" s="80"/>
      <c r="PHF315" s="80"/>
      <c r="PHG315" s="80"/>
      <c r="PHH315" s="80"/>
      <c r="PHI315" s="80"/>
      <c r="PHJ315" s="80"/>
      <c r="PHK315" s="80"/>
      <c r="PHL315" s="80"/>
      <c r="PHM315" s="80"/>
      <c r="PHN315" s="80"/>
      <c r="PHO315" s="80"/>
      <c r="PHP315" s="80"/>
      <c r="PHQ315" s="80"/>
      <c r="PHR315" s="80"/>
      <c r="PHS315" s="80"/>
      <c r="PHT315" s="80"/>
      <c r="PHU315" s="80"/>
      <c r="PHV315" s="80"/>
      <c r="PHW315" s="80"/>
      <c r="PHX315" s="80"/>
      <c r="PHY315" s="80"/>
      <c r="PHZ315" s="80"/>
      <c r="PIA315" s="80"/>
      <c r="PIB315" s="80"/>
      <c r="PIC315" s="80"/>
      <c r="PID315" s="80"/>
      <c r="PIE315" s="80"/>
      <c r="PIF315" s="80"/>
      <c r="PIG315" s="80"/>
      <c r="PIH315" s="80"/>
      <c r="PII315" s="80"/>
      <c r="PIJ315" s="80"/>
      <c r="PIK315" s="80"/>
      <c r="PIL315" s="80"/>
      <c r="PIM315" s="80"/>
      <c r="PIN315" s="80"/>
      <c r="PIO315" s="80"/>
      <c r="PIP315" s="80"/>
      <c r="PIQ315" s="80"/>
      <c r="PIR315" s="80"/>
      <c r="PIS315" s="80"/>
      <c r="PIT315" s="80"/>
      <c r="PIU315" s="80"/>
      <c r="PIV315" s="80"/>
      <c r="PIW315" s="80"/>
      <c r="PIX315" s="80"/>
      <c r="PIY315" s="80"/>
      <c r="PIZ315" s="80"/>
      <c r="PJA315" s="80"/>
      <c r="PJB315" s="80"/>
      <c r="PJC315" s="80"/>
      <c r="PJD315" s="80"/>
      <c r="PJE315" s="80"/>
      <c r="PJF315" s="80"/>
      <c r="PJG315" s="80"/>
      <c r="PJH315" s="80"/>
      <c r="PJI315" s="80"/>
      <c r="PJJ315" s="80"/>
      <c r="PJK315" s="80"/>
      <c r="PJL315" s="80"/>
      <c r="PJM315" s="80"/>
      <c r="PJN315" s="80"/>
      <c r="PJO315" s="80"/>
      <c r="PJP315" s="80"/>
      <c r="PJQ315" s="80"/>
      <c r="PJR315" s="80"/>
      <c r="PJS315" s="80"/>
      <c r="PJT315" s="80"/>
      <c r="PJU315" s="80"/>
      <c r="PJV315" s="80"/>
      <c r="PJW315" s="80"/>
      <c r="PJX315" s="80"/>
      <c r="PJY315" s="80"/>
      <c r="PJZ315" s="80"/>
      <c r="PKA315" s="80"/>
      <c r="PKB315" s="80"/>
      <c r="PKC315" s="80"/>
      <c r="PKD315" s="80"/>
      <c r="PKE315" s="80"/>
      <c r="PKF315" s="80"/>
      <c r="PKG315" s="80"/>
      <c r="PKH315" s="80"/>
      <c r="PKI315" s="80"/>
      <c r="PKJ315" s="80"/>
      <c r="PKK315" s="80"/>
      <c r="PKL315" s="80"/>
      <c r="PKM315" s="80"/>
      <c r="PKN315" s="80"/>
      <c r="PKO315" s="80"/>
      <c r="PKP315" s="80"/>
      <c r="PKQ315" s="80"/>
      <c r="PKR315" s="80"/>
      <c r="PKS315" s="80"/>
      <c r="PKT315" s="80"/>
      <c r="PKU315" s="80"/>
      <c r="PKV315" s="80"/>
      <c r="PKW315" s="80"/>
      <c r="PKX315" s="80"/>
      <c r="PKY315" s="80"/>
      <c r="PKZ315" s="80"/>
      <c r="PLA315" s="80"/>
      <c r="PLB315" s="80"/>
      <c r="PLC315" s="80"/>
      <c r="PLD315" s="80"/>
      <c r="PLE315" s="80"/>
      <c r="PLF315" s="80"/>
      <c r="PLG315" s="80"/>
      <c r="PLH315" s="80"/>
      <c r="PLI315" s="80"/>
      <c r="PLJ315" s="80"/>
      <c r="PLK315" s="80"/>
      <c r="PLL315" s="80"/>
      <c r="PLM315" s="80"/>
      <c r="PLN315" s="80"/>
      <c r="PLO315" s="80"/>
      <c r="PLP315" s="80"/>
      <c r="PLQ315" s="80"/>
      <c r="PLR315" s="80"/>
      <c r="PLS315" s="80"/>
      <c r="PLT315" s="80"/>
      <c r="PLU315" s="80"/>
      <c r="PLV315" s="80"/>
      <c r="PLW315" s="80"/>
      <c r="PLX315" s="80"/>
      <c r="PLY315" s="80"/>
      <c r="PLZ315" s="80"/>
      <c r="PMA315" s="80"/>
      <c r="PMB315" s="80"/>
      <c r="PMC315" s="80"/>
      <c r="PMD315" s="80"/>
      <c r="PME315" s="80"/>
      <c r="PMF315" s="80"/>
      <c r="PMG315" s="80"/>
      <c r="PMH315" s="80"/>
      <c r="PMI315" s="80"/>
      <c r="PMJ315" s="80"/>
      <c r="PMK315" s="80"/>
      <c r="PML315" s="80"/>
      <c r="PMM315" s="80"/>
      <c r="PMN315" s="80"/>
      <c r="PMO315" s="80"/>
      <c r="PMP315" s="80"/>
      <c r="PMQ315" s="80"/>
      <c r="PMR315" s="80"/>
      <c r="PMS315" s="80"/>
      <c r="PMT315" s="80"/>
      <c r="PMU315" s="80"/>
      <c r="PMV315" s="80"/>
      <c r="PMW315" s="80"/>
      <c r="PMX315" s="80"/>
      <c r="PMY315" s="80"/>
      <c r="PMZ315" s="80"/>
      <c r="PNA315" s="80"/>
      <c r="PNB315" s="80"/>
      <c r="PNC315" s="80"/>
      <c r="PND315" s="80"/>
      <c r="PNE315" s="80"/>
      <c r="PNF315" s="80"/>
      <c r="PNG315" s="80"/>
      <c r="PNH315" s="80"/>
      <c r="PNI315" s="80"/>
      <c r="PNJ315" s="80"/>
      <c r="PNK315" s="80"/>
      <c r="PNL315" s="80"/>
      <c r="PNM315" s="80"/>
      <c r="PNN315" s="80"/>
      <c r="PNO315" s="80"/>
      <c r="PNP315" s="80"/>
      <c r="PNQ315" s="80"/>
      <c r="PNR315" s="80"/>
      <c r="PNS315" s="80"/>
      <c r="PNT315" s="80"/>
      <c r="PNU315" s="80"/>
      <c r="PNV315" s="80"/>
      <c r="PNW315" s="80"/>
      <c r="PNX315" s="80"/>
      <c r="PNY315" s="80"/>
      <c r="PNZ315" s="80"/>
      <c r="POA315" s="80"/>
      <c r="POB315" s="80"/>
      <c r="POC315" s="80"/>
      <c r="POD315" s="80"/>
      <c r="POE315" s="80"/>
      <c r="POF315" s="80"/>
      <c r="POG315" s="80"/>
      <c r="POH315" s="80"/>
      <c r="POI315" s="80"/>
      <c r="POJ315" s="80"/>
      <c r="POK315" s="80"/>
      <c r="POL315" s="80"/>
      <c r="POM315" s="80"/>
      <c r="PON315" s="80"/>
      <c r="POO315" s="80"/>
      <c r="POP315" s="80"/>
      <c r="POQ315" s="80"/>
      <c r="POR315" s="80"/>
      <c r="POS315" s="80"/>
      <c r="POT315" s="80"/>
      <c r="POU315" s="80"/>
      <c r="POV315" s="80"/>
      <c r="POW315" s="80"/>
      <c r="POX315" s="80"/>
      <c r="POY315" s="80"/>
      <c r="POZ315" s="80"/>
      <c r="PPA315" s="80"/>
      <c r="PPB315" s="80"/>
      <c r="PPC315" s="80"/>
      <c r="PPD315" s="80"/>
      <c r="PPE315" s="80"/>
      <c r="PPF315" s="80"/>
      <c r="PPG315" s="80"/>
      <c r="PPH315" s="80"/>
      <c r="PPI315" s="80"/>
      <c r="PPJ315" s="80"/>
      <c r="PPK315" s="80"/>
      <c r="PPL315" s="80"/>
      <c r="PPM315" s="80"/>
      <c r="PPN315" s="80"/>
      <c r="PPO315" s="80"/>
      <c r="PPP315" s="80"/>
      <c r="PPQ315" s="80"/>
      <c r="PPR315" s="80"/>
      <c r="PPS315" s="80"/>
      <c r="PPT315" s="80"/>
      <c r="PPU315" s="80"/>
      <c r="PPV315" s="80"/>
      <c r="PPW315" s="80"/>
      <c r="PPX315" s="80"/>
      <c r="PPY315" s="80"/>
      <c r="PPZ315" s="80"/>
      <c r="PQA315" s="80"/>
      <c r="PQB315" s="80"/>
      <c r="PQC315" s="80"/>
      <c r="PQD315" s="80"/>
      <c r="PQE315" s="80"/>
      <c r="PQF315" s="80"/>
      <c r="PQG315" s="80"/>
      <c r="PQH315" s="80"/>
      <c r="PQI315" s="80"/>
      <c r="PQJ315" s="80"/>
      <c r="PQK315" s="80"/>
      <c r="PQL315" s="80"/>
      <c r="PQM315" s="80"/>
      <c r="PQN315" s="80"/>
      <c r="PQO315" s="80"/>
      <c r="PQP315" s="80"/>
      <c r="PQQ315" s="80"/>
      <c r="PQR315" s="80"/>
      <c r="PQS315" s="80"/>
      <c r="PQT315" s="80"/>
      <c r="PQU315" s="80"/>
      <c r="PQV315" s="80"/>
      <c r="PQW315" s="80"/>
      <c r="PQX315" s="80"/>
      <c r="PQY315" s="80"/>
      <c r="PQZ315" s="80"/>
      <c r="PRA315" s="80"/>
      <c r="PRB315" s="80"/>
      <c r="PRC315" s="80"/>
      <c r="PRD315" s="80"/>
      <c r="PRE315" s="80"/>
      <c r="PRF315" s="80"/>
      <c r="PRG315" s="80"/>
      <c r="PRH315" s="80"/>
      <c r="PRI315" s="80"/>
      <c r="PRJ315" s="80"/>
      <c r="PRK315" s="80"/>
      <c r="PRL315" s="80"/>
      <c r="PRM315" s="80"/>
      <c r="PRN315" s="80"/>
      <c r="PRO315" s="80"/>
      <c r="PRP315" s="80"/>
      <c r="PRQ315" s="80"/>
      <c r="PRR315" s="80"/>
      <c r="PRS315" s="80"/>
      <c r="PRT315" s="80"/>
      <c r="PRU315" s="80"/>
      <c r="PRV315" s="80"/>
      <c r="PRW315" s="80"/>
      <c r="PRX315" s="80"/>
      <c r="PRY315" s="80"/>
      <c r="PRZ315" s="80"/>
      <c r="PSA315" s="80"/>
      <c r="PSB315" s="80"/>
      <c r="PSC315" s="80"/>
      <c r="PSD315" s="80"/>
      <c r="PSE315" s="80"/>
      <c r="PSF315" s="80"/>
      <c r="PSG315" s="80"/>
      <c r="PSH315" s="80"/>
      <c r="PSI315" s="80"/>
      <c r="PSJ315" s="80"/>
      <c r="PSK315" s="80"/>
      <c r="PSL315" s="80"/>
      <c r="PSM315" s="80"/>
      <c r="PSN315" s="80"/>
      <c r="PSO315" s="80"/>
      <c r="PSP315" s="80"/>
      <c r="PSQ315" s="80"/>
      <c r="PSR315" s="80"/>
      <c r="PSS315" s="80"/>
      <c r="PST315" s="80"/>
      <c r="PSU315" s="80"/>
      <c r="PSV315" s="80"/>
      <c r="PSW315" s="80"/>
      <c r="PSX315" s="80"/>
      <c r="PSY315" s="80"/>
      <c r="PSZ315" s="80"/>
      <c r="PTA315" s="80"/>
      <c r="PTB315" s="80"/>
      <c r="PTC315" s="80"/>
      <c r="PTD315" s="80"/>
      <c r="PTE315" s="80"/>
      <c r="PTF315" s="80"/>
      <c r="PTG315" s="80"/>
      <c r="PTH315" s="80"/>
      <c r="PTI315" s="80"/>
      <c r="PTJ315" s="80"/>
      <c r="PTK315" s="80"/>
      <c r="PTL315" s="80"/>
      <c r="PTM315" s="80"/>
      <c r="PTN315" s="80"/>
      <c r="PTO315" s="80"/>
      <c r="PTP315" s="80"/>
      <c r="PTQ315" s="80"/>
      <c r="PTR315" s="80"/>
      <c r="PTS315" s="80"/>
      <c r="PTT315" s="80"/>
      <c r="PTU315" s="80"/>
      <c r="PTV315" s="80"/>
      <c r="PTW315" s="80"/>
      <c r="PTX315" s="80"/>
      <c r="PTY315" s="80"/>
      <c r="PTZ315" s="80"/>
      <c r="PUA315" s="80"/>
      <c r="PUB315" s="80"/>
      <c r="PUC315" s="80"/>
      <c r="PUD315" s="80"/>
      <c r="PUE315" s="80"/>
      <c r="PUF315" s="80"/>
      <c r="PUG315" s="80"/>
      <c r="PUH315" s="80"/>
      <c r="PUI315" s="80"/>
      <c r="PUJ315" s="80"/>
      <c r="PUK315" s="80"/>
      <c r="PUL315" s="80"/>
      <c r="PUM315" s="80"/>
      <c r="PUN315" s="80"/>
      <c r="PUO315" s="80"/>
      <c r="PUP315" s="80"/>
      <c r="PUQ315" s="80"/>
      <c r="PUR315" s="80"/>
      <c r="PUS315" s="80"/>
      <c r="PUT315" s="80"/>
      <c r="PUU315" s="80"/>
      <c r="PUV315" s="80"/>
      <c r="PUW315" s="80"/>
      <c r="PUX315" s="80"/>
      <c r="PUY315" s="80"/>
      <c r="PUZ315" s="80"/>
      <c r="PVA315" s="80"/>
      <c r="PVB315" s="80"/>
      <c r="PVC315" s="80"/>
      <c r="PVD315" s="80"/>
      <c r="PVE315" s="80"/>
      <c r="PVF315" s="80"/>
      <c r="PVG315" s="80"/>
      <c r="PVH315" s="80"/>
      <c r="PVI315" s="80"/>
      <c r="PVJ315" s="80"/>
      <c r="PVK315" s="80"/>
      <c r="PVL315" s="80"/>
      <c r="PVM315" s="80"/>
      <c r="PVN315" s="80"/>
      <c r="PVO315" s="80"/>
      <c r="PVP315" s="80"/>
      <c r="PVQ315" s="80"/>
      <c r="PVR315" s="80"/>
      <c r="PVS315" s="80"/>
      <c r="PVT315" s="80"/>
      <c r="PVU315" s="80"/>
      <c r="PVV315" s="80"/>
      <c r="PVW315" s="80"/>
      <c r="PVX315" s="80"/>
      <c r="PVY315" s="80"/>
      <c r="PVZ315" s="80"/>
      <c r="PWA315" s="80"/>
      <c r="PWB315" s="80"/>
      <c r="PWC315" s="80"/>
      <c r="PWD315" s="80"/>
      <c r="PWE315" s="80"/>
      <c r="PWF315" s="80"/>
      <c r="PWG315" s="80"/>
      <c r="PWH315" s="80"/>
      <c r="PWI315" s="80"/>
      <c r="PWJ315" s="80"/>
      <c r="PWK315" s="80"/>
      <c r="PWL315" s="80"/>
      <c r="PWM315" s="80"/>
      <c r="PWN315" s="80"/>
      <c r="PWO315" s="80"/>
      <c r="PWP315" s="80"/>
      <c r="PWQ315" s="80"/>
      <c r="PWR315" s="80"/>
      <c r="PWS315" s="80"/>
      <c r="PWT315" s="80"/>
      <c r="PWU315" s="80"/>
      <c r="PWV315" s="80"/>
      <c r="PWW315" s="80"/>
      <c r="PWX315" s="80"/>
      <c r="PWY315" s="80"/>
      <c r="PWZ315" s="80"/>
      <c r="PXA315" s="80"/>
      <c r="PXB315" s="80"/>
      <c r="PXC315" s="80"/>
      <c r="PXD315" s="80"/>
      <c r="PXE315" s="80"/>
      <c r="PXF315" s="80"/>
      <c r="PXG315" s="80"/>
      <c r="PXH315" s="80"/>
      <c r="PXI315" s="80"/>
      <c r="PXJ315" s="80"/>
      <c r="PXK315" s="80"/>
      <c r="PXL315" s="80"/>
      <c r="PXM315" s="80"/>
      <c r="PXN315" s="80"/>
      <c r="PXO315" s="80"/>
      <c r="PXP315" s="80"/>
      <c r="PXQ315" s="80"/>
      <c r="PXR315" s="80"/>
      <c r="PXS315" s="80"/>
      <c r="PXT315" s="80"/>
      <c r="PXU315" s="80"/>
      <c r="PXV315" s="80"/>
      <c r="PXW315" s="80"/>
      <c r="PXX315" s="80"/>
      <c r="PXY315" s="80"/>
      <c r="PXZ315" s="80"/>
      <c r="PYA315" s="80"/>
      <c r="PYB315" s="80"/>
      <c r="PYC315" s="80"/>
      <c r="PYD315" s="80"/>
      <c r="PYE315" s="80"/>
      <c r="PYF315" s="80"/>
      <c r="PYG315" s="80"/>
      <c r="PYH315" s="80"/>
      <c r="PYI315" s="80"/>
      <c r="PYJ315" s="80"/>
      <c r="PYK315" s="80"/>
      <c r="PYL315" s="80"/>
      <c r="PYM315" s="80"/>
      <c r="PYN315" s="80"/>
      <c r="PYO315" s="80"/>
      <c r="PYP315" s="80"/>
      <c r="PYQ315" s="80"/>
      <c r="PYR315" s="80"/>
      <c r="PYS315" s="80"/>
      <c r="PYT315" s="80"/>
      <c r="PYU315" s="80"/>
      <c r="PYV315" s="80"/>
      <c r="PYW315" s="80"/>
      <c r="PYX315" s="80"/>
      <c r="PYY315" s="80"/>
      <c r="PYZ315" s="80"/>
      <c r="PZA315" s="80"/>
      <c r="PZB315" s="80"/>
      <c r="PZC315" s="80"/>
      <c r="PZD315" s="80"/>
      <c r="PZE315" s="80"/>
      <c r="PZF315" s="80"/>
      <c r="PZG315" s="80"/>
      <c r="PZH315" s="80"/>
      <c r="PZI315" s="80"/>
      <c r="PZJ315" s="80"/>
      <c r="PZK315" s="80"/>
      <c r="PZL315" s="80"/>
      <c r="PZM315" s="80"/>
      <c r="PZN315" s="80"/>
      <c r="PZO315" s="80"/>
      <c r="PZP315" s="80"/>
      <c r="PZQ315" s="80"/>
      <c r="PZR315" s="80"/>
      <c r="PZS315" s="80"/>
      <c r="PZT315" s="80"/>
      <c r="PZU315" s="80"/>
      <c r="PZV315" s="80"/>
      <c r="PZW315" s="80"/>
      <c r="PZX315" s="80"/>
      <c r="PZY315" s="80"/>
      <c r="PZZ315" s="80"/>
      <c r="QAA315" s="80"/>
      <c r="QAB315" s="80"/>
      <c r="QAC315" s="80"/>
      <c r="QAD315" s="80"/>
      <c r="QAE315" s="80"/>
      <c r="QAF315" s="80"/>
      <c r="QAG315" s="80"/>
      <c r="QAH315" s="80"/>
      <c r="QAI315" s="80"/>
      <c r="QAJ315" s="80"/>
      <c r="QAK315" s="80"/>
      <c r="QAL315" s="80"/>
      <c r="QAM315" s="80"/>
      <c r="QAN315" s="80"/>
      <c r="QAO315" s="80"/>
      <c r="QAP315" s="80"/>
      <c r="QAQ315" s="80"/>
      <c r="QAR315" s="80"/>
      <c r="QAS315" s="80"/>
      <c r="QAT315" s="80"/>
      <c r="QAU315" s="80"/>
      <c r="QAV315" s="80"/>
      <c r="QAW315" s="80"/>
      <c r="QAX315" s="80"/>
      <c r="QAY315" s="80"/>
      <c r="QAZ315" s="80"/>
      <c r="QBA315" s="80"/>
      <c r="QBB315" s="80"/>
      <c r="QBC315" s="80"/>
      <c r="QBD315" s="80"/>
      <c r="QBE315" s="80"/>
      <c r="QBF315" s="80"/>
      <c r="QBG315" s="80"/>
      <c r="QBH315" s="80"/>
      <c r="QBI315" s="80"/>
      <c r="QBJ315" s="80"/>
      <c r="QBK315" s="80"/>
      <c r="QBL315" s="80"/>
      <c r="QBM315" s="80"/>
      <c r="QBN315" s="80"/>
      <c r="QBO315" s="80"/>
      <c r="QBP315" s="80"/>
      <c r="QBQ315" s="80"/>
      <c r="QBR315" s="80"/>
      <c r="QBS315" s="80"/>
      <c r="QBT315" s="80"/>
      <c r="QBU315" s="80"/>
      <c r="QBV315" s="80"/>
      <c r="QBW315" s="80"/>
      <c r="QBX315" s="80"/>
      <c r="QBY315" s="80"/>
      <c r="QBZ315" s="80"/>
      <c r="QCA315" s="80"/>
      <c r="QCB315" s="80"/>
      <c r="QCC315" s="80"/>
      <c r="QCD315" s="80"/>
      <c r="QCE315" s="80"/>
      <c r="QCF315" s="80"/>
      <c r="QCG315" s="80"/>
      <c r="QCH315" s="80"/>
      <c r="QCI315" s="80"/>
      <c r="QCJ315" s="80"/>
      <c r="QCK315" s="80"/>
      <c r="QCL315" s="80"/>
      <c r="QCM315" s="80"/>
      <c r="QCN315" s="80"/>
      <c r="QCO315" s="80"/>
      <c r="QCP315" s="80"/>
      <c r="QCQ315" s="80"/>
      <c r="QCR315" s="80"/>
      <c r="QCS315" s="80"/>
      <c r="QCT315" s="80"/>
      <c r="QCU315" s="80"/>
      <c r="QCV315" s="80"/>
      <c r="QCW315" s="80"/>
      <c r="QCX315" s="80"/>
      <c r="QCY315" s="80"/>
      <c r="QCZ315" s="80"/>
      <c r="QDA315" s="80"/>
      <c r="QDB315" s="80"/>
      <c r="QDC315" s="80"/>
      <c r="QDD315" s="80"/>
      <c r="QDE315" s="80"/>
      <c r="QDF315" s="80"/>
      <c r="QDG315" s="80"/>
      <c r="QDH315" s="80"/>
      <c r="QDI315" s="80"/>
      <c r="QDJ315" s="80"/>
      <c r="QDK315" s="80"/>
      <c r="QDL315" s="80"/>
      <c r="QDM315" s="80"/>
      <c r="QDN315" s="80"/>
      <c r="QDO315" s="80"/>
      <c r="QDP315" s="80"/>
      <c r="QDQ315" s="80"/>
      <c r="QDR315" s="80"/>
      <c r="QDS315" s="80"/>
      <c r="QDT315" s="80"/>
      <c r="QDU315" s="80"/>
      <c r="QDV315" s="80"/>
      <c r="QDW315" s="80"/>
      <c r="QDX315" s="80"/>
      <c r="QDY315" s="80"/>
      <c r="QDZ315" s="80"/>
      <c r="QEA315" s="80"/>
      <c r="QEB315" s="80"/>
      <c r="QEC315" s="80"/>
      <c r="QED315" s="80"/>
      <c r="QEE315" s="80"/>
      <c r="QEF315" s="80"/>
      <c r="QEG315" s="80"/>
      <c r="QEH315" s="80"/>
      <c r="QEI315" s="80"/>
      <c r="QEJ315" s="80"/>
      <c r="QEK315" s="80"/>
      <c r="QEL315" s="80"/>
      <c r="QEM315" s="80"/>
      <c r="QEN315" s="80"/>
      <c r="QEO315" s="80"/>
      <c r="QEP315" s="80"/>
      <c r="QEQ315" s="80"/>
      <c r="QER315" s="80"/>
      <c r="QES315" s="80"/>
      <c r="QET315" s="80"/>
      <c r="QEU315" s="80"/>
      <c r="QEV315" s="80"/>
      <c r="QEW315" s="80"/>
      <c r="QEX315" s="80"/>
      <c r="QEY315" s="80"/>
      <c r="QEZ315" s="80"/>
      <c r="QFA315" s="80"/>
      <c r="QFB315" s="80"/>
      <c r="QFC315" s="80"/>
      <c r="QFD315" s="80"/>
      <c r="QFE315" s="80"/>
      <c r="QFF315" s="80"/>
      <c r="QFG315" s="80"/>
      <c r="QFH315" s="80"/>
      <c r="QFI315" s="80"/>
      <c r="QFJ315" s="80"/>
      <c r="QFK315" s="80"/>
      <c r="QFL315" s="80"/>
      <c r="QFM315" s="80"/>
      <c r="QFN315" s="80"/>
      <c r="QFO315" s="80"/>
      <c r="QFP315" s="80"/>
      <c r="QFQ315" s="80"/>
      <c r="QFR315" s="80"/>
      <c r="QFS315" s="80"/>
      <c r="QFT315" s="80"/>
      <c r="QFU315" s="80"/>
      <c r="QFV315" s="80"/>
      <c r="QFW315" s="80"/>
      <c r="QFX315" s="80"/>
      <c r="QFY315" s="80"/>
      <c r="QFZ315" s="80"/>
      <c r="QGA315" s="80"/>
      <c r="QGB315" s="80"/>
      <c r="QGC315" s="80"/>
      <c r="QGD315" s="80"/>
      <c r="QGE315" s="80"/>
      <c r="QGF315" s="80"/>
      <c r="QGG315" s="80"/>
      <c r="QGH315" s="80"/>
      <c r="QGI315" s="80"/>
      <c r="QGJ315" s="80"/>
      <c r="QGK315" s="80"/>
      <c r="QGL315" s="80"/>
      <c r="QGM315" s="80"/>
      <c r="QGN315" s="80"/>
      <c r="QGO315" s="80"/>
      <c r="QGP315" s="80"/>
      <c r="QGQ315" s="80"/>
      <c r="QGR315" s="80"/>
      <c r="QGS315" s="80"/>
      <c r="QGT315" s="80"/>
      <c r="QGU315" s="80"/>
      <c r="QGV315" s="80"/>
      <c r="QGW315" s="80"/>
      <c r="QGX315" s="80"/>
      <c r="QGY315" s="80"/>
      <c r="QGZ315" s="80"/>
      <c r="QHA315" s="80"/>
      <c r="QHB315" s="80"/>
      <c r="QHC315" s="80"/>
      <c r="QHD315" s="80"/>
      <c r="QHE315" s="80"/>
      <c r="QHF315" s="80"/>
      <c r="QHG315" s="80"/>
      <c r="QHH315" s="80"/>
      <c r="QHI315" s="80"/>
      <c r="QHJ315" s="80"/>
      <c r="QHK315" s="80"/>
      <c r="QHL315" s="80"/>
      <c r="QHM315" s="80"/>
      <c r="QHN315" s="80"/>
      <c r="QHO315" s="80"/>
      <c r="QHP315" s="80"/>
      <c r="QHQ315" s="80"/>
      <c r="QHR315" s="80"/>
      <c r="QHS315" s="80"/>
      <c r="QHT315" s="80"/>
      <c r="QHU315" s="80"/>
      <c r="QHV315" s="80"/>
      <c r="QHW315" s="80"/>
      <c r="QHX315" s="80"/>
      <c r="QHY315" s="80"/>
      <c r="QHZ315" s="80"/>
      <c r="QIA315" s="80"/>
      <c r="QIB315" s="80"/>
      <c r="QIC315" s="80"/>
      <c r="QID315" s="80"/>
      <c r="QIE315" s="80"/>
      <c r="QIF315" s="80"/>
      <c r="QIG315" s="80"/>
      <c r="QIH315" s="80"/>
      <c r="QII315" s="80"/>
      <c r="QIJ315" s="80"/>
      <c r="QIK315" s="80"/>
      <c r="QIL315" s="80"/>
      <c r="QIM315" s="80"/>
      <c r="QIN315" s="80"/>
      <c r="QIO315" s="80"/>
      <c r="QIP315" s="80"/>
      <c r="QIQ315" s="80"/>
      <c r="QIR315" s="80"/>
      <c r="QIS315" s="80"/>
      <c r="QIT315" s="80"/>
      <c r="QIU315" s="80"/>
      <c r="QIV315" s="80"/>
      <c r="QIW315" s="80"/>
      <c r="QIX315" s="80"/>
      <c r="QIY315" s="80"/>
      <c r="QIZ315" s="80"/>
      <c r="QJA315" s="80"/>
      <c r="QJB315" s="80"/>
      <c r="QJC315" s="80"/>
      <c r="QJD315" s="80"/>
      <c r="QJE315" s="80"/>
      <c r="QJF315" s="80"/>
      <c r="QJG315" s="80"/>
      <c r="QJH315" s="80"/>
      <c r="QJI315" s="80"/>
      <c r="QJJ315" s="80"/>
      <c r="QJK315" s="80"/>
      <c r="QJL315" s="80"/>
      <c r="QJM315" s="80"/>
      <c r="QJN315" s="80"/>
      <c r="QJO315" s="80"/>
      <c r="QJP315" s="80"/>
      <c r="QJQ315" s="80"/>
      <c r="QJR315" s="80"/>
      <c r="QJS315" s="80"/>
      <c r="QJT315" s="80"/>
      <c r="QJU315" s="80"/>
      <c r="QJV315" s="80"/>
      <c r="QJW315" s="80"/>
      <c r="QJX315" s="80"/>
      <c r="QJY315" s="80"/>
      <c r="QJZ315" s="80"/>
      <c r="QKA315" s="80"/>
      <c r="QKB315" s="80"/>
      <c r="QKC315" s="80"/>
      <c r="QKD315" s="80"/>
      <c r="QKE315" s="80"/>
      <c r="QKF315" s="80"/>
      <c r="QKG315" s="80"/>
      <c r="QKH315" s="80"/>
      <c r="QKI315" s="80"/>
      <c r="QKJ315" s="80"/>
      <c r="QKK315" s="80"/>
      <c r="QKL315" s="80"/>
      <c r="QKM315" s="80"/>
      <c r="QKN315" s="80"/>
      <c r="QKO315" s="80"/>
      <c r="QKP315" s="80"/>
      <c r="QKQ315" s="80"/>
      <c r="QKR315" s="80"/>
      <c r="QKS315" s="80"/>
      <c r="QKT315" s="80"/>
      <c r="QKU315" s="80"/>
      <c r="QKV315" s="80"/>
      <c r="QKW315" s="80"/>
      <c r="QKX315" s="80"/>
      <c r="QKY315" s="80"/>
      <c r="QKZ315" s="80"/>
      <c r="QLA315" s="80"/>
      <c r="QLB315" s="80"/>
      <c r="QLC315" s="80"/>
      <c r="QLD315" s="80"/>
      <c r="QLE315" s="80"/>
      <c r="QLF315" s="80"/>
      <c r="QLG315" s="80"/>
      <c r="QLH315" s="80"/>
      <c r="QLI315" s="80"/>
      <c r="QLJ315" s="80"/>
      <c r="QLK315" s="80"/>
      <c r="QLL315" s="80"/>
      <c r="QLM315" s="80"/>
      <c r="QLN315" s="80"/>
      <c r="QLO315" s="80"/>
      <c r="QLP315" s="80"/>
      <c r="QLQ315" s="80"/>
      <c r="QLR315" s="80"/>
      <c r="QLS315" s="80"/>
      <c r="QLT315" s="80"/>
      <c r="QLU315" s="80"/>
      <c r="QLV315" s="80"/>
      <c r="QLW315" s="80"/>
      <c r="QLX315" s="80"/>
      <c r="QLY315" s="80"/>
      <c r="QLZ315" s="80"/>
      <c r="QMA315" s="80"/>
      <c r="QMB315" s="80"/>
      <c r="QMC315" s="80"/>
      <c r="QMD315" s="80"/>
      <c r="QME315" s="80"/>
      <c r="QMF315" s="80"/>
      <c r="QMG315" s="80"/>
      <c r="QMH315" s="80"/>
      <c r="QMI315" s="80"/>
      <c r="QMJ315" s="80"/>
      <c r="QMK315" s="80"/>
      <c r="QML315" s="80"/>
      <c r="QMM315" s="80"/>
      <c r="QMN315" s="80"/>
      <c r="QMO315" s="80"/>
      <c r="QMP315" s="80"/>
      <c r="QMQ315" s="80"/>
      <c r="QMR315" s="80"/>
      <c r="QMS315" s="80"/>
      <c r="QMT315" s="80"/>
      <c r="QMU315" s="80"/>
      <c r="QMV315" s="80"/>
      <c r="QMW315" s="80"/>
      <c r="QMX315" s="80"/>
      <c r="QMY315" s="80"/>
      <c r="QMZ315" s="80"/>
      <c r="QNA315" s="80"/>
      <c r="QNB315" s="80"/>
      <c r="QNC315" s="80"/>
      <c r="QND315" s="80"/>
      <c r="QNE315" s="80"/>
      <c r="QNF315" s="80"/>
      <c r="QNG315" s="80"/>
      <c r="QNH315" s="80"/>
      <c r="QNI315" s="80"/>
      <c r="QNJ315" s="80"/>
      <c r="QNK315" s="80"/>
      <c r="QNL315" s="80"/>
      <c r="QNM315" s="80"/>
      <c r="QNN315" s="80"/>
      <c r="QNO315" s="80"/>
      <c r="QNP315" s="80"/>
      <c r="QNQ315" s="80"/>
      <c r="QNR315" s="80"/>
      <c r="QNS315" s="80"/>
      <c r="QNT315" s="80"/>
      <c r="QNU315" s="80"/>
      <c r="QNV315" s="80"/>
      <c r="QNW315" s="80"/>
      <c r="QNX315" s="80"/>
      <c r="QNY315" s="80"/>
      <c r="QNZ315" s="80"/>
      <c r="QOA315" s="80"/>
      <c r="QOB315" s="80"/>
      <c r="QOC315" s="80"/>
      <c r="QOD315" s="80"/>
      <c r="QOE315" s="80"/>
      <c r="QOF315" s="80"/>
      <c r="QOG315" s="80"/>
      <c r="QOH315" s="80"/>
      <c r="QOI315" s="80"/>
      <c r="QOJ315" s="80"/>
      <c r="QOK315" s="80"/>
      <c r="QOL315" s="80"/>
      <c r="QOM315" s="80"/>
      <c r="QON315" s="80"/>
      <c r="QOO315" s="80"/>
      <c r="QOP315" s="80"/>
      <c r="QOQ315" s="80"/>
      <c r="QOR315" s="80"/>
      <c r="QOS315" s="80"/>
      <c r="QOT315" s="80"/>
      <c r="QOU315" s="80"/>
      <c r="QOV315" s="80"/>
      <c r="QOW315" s="80"/>
      <c r="QOX315" s="80"/>
      <c r="QOY315" s="80"/>
      <c r="QOZ315" s="80"/>
      <c r="QPA315" s="80"/>
      <c r="QPB315" s="80"/>
      <c r="QPC315" s="80"/>
      <c r="QPD315" s="80"/>
      <c r="QPE315" s="80"/>
      <c r="QPF315" s="80"/>
      <c r="QPG315" s="80"/>
      <c r="QPH315" s="80"/>
      <c r="QPI315" s="80"/>
      <c r="QPJ315" s="80"/>
      <c r="QPK315" s="80"/>
      <c r="QPL315" s="80"/>
      <c r="QPM315" s="80"/>
      <c r="QPN315" s="80"/>
      <c r="QPO315" s="80"/>
      <c r="QPP315" s="80"/>
      <c r="QPQ315" s="80"/>
      <c r="QPR315" s="80"/>
      <c r="QPS315" s="80"/>
      <c r="QPT315" s="80"/>
      <c r="QPU315" s="80"/>
      <c r="QPV315" s="80"/>
      <c r="QPW315" s="80"/>
      <c r="QPX315" s="80"/>
      <c r="QPY315" s="80"/>
      <c r="QPZ315" s="80"/>
      <c r="QQA315" s="80"/>
      <c r="QQB315" s="80"/>
      <c r="QQC315" s="80"/>
      <c r="QQD315" s="80"/>
      <c r="QQE315" s="80"/>
      <c r="QQF315" s="80"/>
      <c r="QQG315" s="80"/>
      <c r="QQH315" s="80"/>
      <c r="QQI315" s="80"/>
      <c r="QQJ315" s="80"/>
      <c r="QQK315" s="80"/>
      <c r="QQL315" s="80"/>
      <c r="QQM315" s="80"/>
      <c r="QQN315" s="80"/>
      <c r="QQO315" s="80"/>
      <c r="QQP315" s="80"/>
      <c r="QQQ315" s="80"/>
      <c r="QQR315" s="80"/>
      <c r="QQS315" s="80"/>
      <c r="QQT315" s="80"/>
      <c r="QQU315" s="80"/>
      <c r="QQV315" s="80"/>
      <c r="QQW315" s="80"/>
      <c r="QQX315" s="80"/>
      <c r="QQY315" s="80"/>
      <c r="QQZ315" s="80"/>
      <c r="QRA315" s="80"/>
      <c r="QRB315" s="80"/>
      <c r="QRC315" s="80"/>
      <c r="QRD315" s="80"/>
      <c r="QRE315" s="80"/>
      <c r="QRF315" s="80"/>
      <c r="QRG315" s="80"/>
      <c r="QRH315" s="80"/>
      <c r="QRI315" s="80"/>
      <c r="QRJ315" s="80"/>
      <c r="QRK315" s="80"/>
      <c r="QRL315" s="80"/>
      <c r="QRM315" s="80"/>
      <c r="QRN315" s="80"/>
      <c r="QRO315" s="80"/>
      <c r="QRP315" s="80"/>
      <c r="QRQ315" s="80"/>
      <c r="QRR315" s="80"/>
      <c r="QRS315" s="80"/>
      <c r="QRT315" s="80"/>
      <c r="QRU315" s="80"/>
      <c r="QRV315" s="80"/>
      <c r="QRW315" s="80"/>
      <c r="QRX315" s="80"/>
      <c r="QRY315" s="80"/>
      <c r="QRZ315" s="80"/>
      <c r="QSA315" s="80"/>
      <c r="QSB315" s="80"/>
      <c r="QSC315" s="80"/>
      <c r="QSD315" s="80"/>
      <c r="QSE315" s="80"/>
      <c r="QSF315" s="80"/>
      <c r="QSG315" s="80"/>
      <c r="QSH315" s="80"/>
      <c r="QSI315" s="80"/>
      <c r="QSJ315" s="80"/>
      <c r="QSK315" s="80"/>
      <c r="QSL315" s="80"/>
      <c r="QSM315" s="80"/>
      <c r="QSN315" s="80"/>
      <c r="QSO315" s="80"/>
      <c r="QSP315" s="80"/>
      <c r="QSQ315" s="80"/>
      <c r="QSR315" s="80"/>
      <c r="QSS315" s="80"/>
      <c r="QST315" s="80"/>
      <c r="QSU315" s="80"/>
      <c r="QSV315" s="80"/>
      <c r="QSW315" s="80"/>
      <c r="QSX315" s="80"/>
      <c r="QSY315" s="80"/>
      <c r="QSZ315" s="80"/>
      <c r="QTA315" s="80"/>
      <c r="QTB315" s="80"/>
      <c r="QTC315" s="80"/>
      <c r="QTD315" s="80"/>
      <c r="QTE315" s="80"/>
      <c r="QTF315" s="80"/>
      <c r="QTG315" s="80"/>
      <c r="QTH315" s="80"/>
      <c r="QTI315" s="80"/>
      <c r="QTJ315" s="80"/>
      <c r="QTK315" s="80"/>
      <c r="QTL315" s="80"/>
      <c r="QTM315" s="80"/>
      <c r="QTN315" s="80"/>
      <c r="QTO315" s="80"/>
      <c r="QTP315" s="80"/>
      <c r="QTQ315" s="80"/>
      <c r="QTR315" s="80"/>
      <c r="QTS315" s="80"/>
      <c r="QTT315" s="80"/>
      <c r="QTU315" s="80"/>
      <c r="QTV315" s="80"/>
      <c r="QTW315" s="80"/>
      <c r="QTX315" s="80"/>
      <c r="QTY315" s="80"/>
      <c r="QTZ315" s="80"/>
      <c r="QUA315" s="80"/>
      <c r="QUB315" s="80"/>
      <c r="QUC315" s="80"/>
      <c r="QUD315" s="80"/>
      <c r="QUE315" s="80"/>
      <c r="QUF315" s="80"/>
      <c r="QUG315" s="80"/>
      <c r="QUH315" s="80"/>
      <c r="QUI315" s="80"/>
      <c r="QUJ315" s="80"/>
      <c r="QUK315" s="80"/>
      <c r="QUL315" s="80"/>
      <c r="QUM315" s="80"/>
      <c r="QUN315" s="80"/>
      <c r="QUO315" s="80"/>
      <c r="QUP315" s="80"/>
      <c r="QUQ315" s="80"/>
      <c r="QUR315" s="80"/>
      <c r="QUS315" s="80"/>
      <c r="QUT315" s="80"/>
      <c r="QUU315" s="80"/>
      <c r="QUV315" s="80"/>
      <c r="QUW315" s="80"/>
      <c r="QUX315" s="80"/>
      <c r="QUY315" s="80"/>
      <c r="QUZ315" s="80"/>
      <c r="QVA315" s="80"/>
      <c r="QVB315" s="80"/>
      <c r="QVC315" s="80"/>
      <c r="QVD315" s="80"/>
      <c r="QVE315" s="80"/>
      <c r="QVF315" s="80"/>
      <c r="QVG315" s="80"/>
      <c r="QVH315" s="80"/>
      <c r="QVI315" s="80"/>
      <c r="QVJ315" s="80"/>
      <c r="QVK315" s="80"/>
      <c r="QVL315" s="80"/>
      <c r="QVM315" s="80"/>
      <c r="QVN315" s="80"/>
      <c r="QVO315" s="80"/>
      <c r="QVP315" s="80"/>
      <c r="QVQ315" s="80"/>
      <c r="QVR315" s="80"/>
      <c r="QVS315" s="80"/>
      <c r="QVT315" s="80"/>
      <c r="QVU315" s="80"/>
      <c r="QVV315" s="80"/>
      <c r="QVW315" s="80"/>
      <c r="QVX315" s="80"/>
      <c r="QVY315" s="80"/>
      <c r="QVZ315" s="80"/>
      <c r="QWA315" s="80"/>
      <c r="QWB315" s="80"/>
      <c r="QWC315" s="80"/>
      <c r="QWD315" s="80"/>
      <c r="QWE315" s="80"/>
      <c r="QWF315" s="80"/>
      <c r="QWG315" s="80"/>
      <c r="QWH315" s="80"/>
      <c r="QWI315" s="80"/>
      <c r="QWJ315" s="80"/>
      <c r="QWK315" s="80"/>
      <c r="QWL315" s="80"/>
      <c r="QWM315" s="80"/>
      <c r="QWN315" s="80"/>
      <c r="QWO315" s="80"/>
      <c r="QWP315" s="80"/>
      <c r="QWQ315" s="80"/>
      <c r="QWR315" s="80"/>
      <c r="QWS315" s="80"/>
      <c r="QWT315" s="80"/>
      <c r="QWU315" s="80"/>
      <c r="QWV315" s="80"/>
      <c r="QWW315" s="80"/>
      <c r="QWX315" s="80"/>
      <c r="QWY315" s="80"/>
      <c r="QWZ315" s="80"/>
      <c r="QXA315" s="80"/>
      <c r="QXB315" s="80"/>
      <c r="QXC315" s="80"/>
      <c r="QXD315" s="80"/>
      <c r="QXE315" s="80"/>
      <c r="QXF315" s="80"/>
      <c r="QXG315" s="80"/>
      <c r="QXH315" s="80"/>
      <c r="QXI315" s="80"/>
      <c r="QXJ315" s="80"/>
      <c r="QXK315" s="80"/>
      <c r="QXL315" s="80"/>
      <c r="QXM315" s="80"/>
      <c r="QXN315" s="80"/>
      <c r="QXO315" s="80"/>
      <c r="QXP315" s="80"/>
      <c r="QXQ315" s="80"/>
      <c r="QXR315" s="80"/>
      <c r="QXS315" s="80"/>
      <c r="QXT315" s="80"/>
      <c r="QXU315" s="80"/>
      <c r="QXV315" s="80"/>
      <c r="QXW315" s="80"/>
      <c r="QXX315" s="80"/>
      <c r="QXY315" s="80"/>
      <c r="QXZ315" s="80"/>
      <c r="QYA315" s="80"/>
      <c r="QYB315" s="80"/>
      <c r="QYC315" s="80"/>
      <c r="QYD315" s="80"/>
      <c r="QYE315" s="80"/>
      <c r="QYF315" s="80"/>
      <c r="QYG315" s="80"/>
      <c r="QYH315" s="80"/>
      <c r="QYI315" s="80"/>
      <c r="QYJ315" s="80"/>
      <c r="QYK315" s="80"/>
      <c r="QYL315" s="80"/>
      <c r="QYM315" s="80"/>
      <c r="QYN315" s="80"/>
      <c r="QYO315" s="80"/>
      <c r="QYP315" s="80"/>
      <c r="QYQ315" s="80"/>
      <c r="QYR315" s="80"/>
      <c r="QYS315" s="80"/>
      <c r="QYT315" s="80"/>
      <c r="QYU315" s="80"/>
      <c r="QYV315" s="80"/>
      <c r="QYW315" s="80"/>
      <c r="QYX315" s="80"/>
      <c r="QYY315" s="80"/>
      <c r="QYZ315" s="80"/>
      <c r="QZA315" s="80"/>
      <c r="QZB315" s="80"/>
      <c r="QZC315" s="80"/>
      <c r="QZD315" s="80"/>
      <c r="QZE315" s="80"/>
      <c r="QZF315" s="80"/>
      <c r="QZG315" s="80"/>
      <c r="QZH315" s="80"/>
      <c r="QZI315" s="80"/>
      <c r="QZJ315" s="80"/>
      <c r="QZK315" s="80"/>
      <c r="QZL315" s="80"/>
      <c r="QZM315" s="80"/>
      <c r="QZN315" s="80"/>
      <c r="QZO315" s="80"/>
      <c r="QZP315" s="80"/>
      <c r="QZQ315" s="80"/>
      <c r="QZR315" s="80"/>
      <c r="QZS315" s="80"/>
      <c r="QZT315" s="80"/>
      <c r="QZU315" s="80"/>
      <c r="QZV315" s="80"/>
      <c r="QZW315" s="80"/>
      <c r="QZX315" s="80"/>
      <c r="QZY315" s="80"/>
      <c r="QZZ315" s="80"/>
      <c r="RAA315" s="80"/>
      <c r="RAB315" s="80"/>
      <c r="RAC315" s="80"/>
      <c r="RAD315" s="80"/>
      <c r="RAE315" s="80"/>
      <c r="RAF315" s="80"/>
      <c r="RAG315" s="80"/>
      <c r="RAH315" s="80"/>
      <c r="RAI315" s="80"/>
      <c r="RAJ315" s="80"/>
      <c r="RAK315" s="80"/>
      <c r="RAL315" s="80"/>
      <c r="RAM315" s="80"/>
      <c r="RAN315" s="80"/>
      <c r="RAO315" s="80"/>
      <c r="RAP315" s="80"/>
      <c r="RAQ315" s="80"/>
      <c r="RAR315" s="80"/>
      <c r="RAS315" s="80"/>
      <c r="RAT315" s="80"/>
      <c r="RAU315" s="80"/>
      <c r="RAV315" s="80"/>
      <c r="RAW315" s="80"/>
      <c r="RAX315" s="80"/>
      <c r="RAY315" s="80"/>
      <c r="RAZ315" s="80"/>
      <c r="RBA315" s="80"/>
      <c r="RBB315" s="80"/>
      <c r="RBC315" s="80"/>
      <c r="RBD315" s="80"/>
      <c r="RBE315" s="80"/>
      <c r="RBF315" s="80"/>
      <c r="RBG315" s="80"/>
      <c r="RBH315" s="80"/>
      <c r="RBI315" s="80"/>
      <c r="RBJ315" s="80"/>
      <c r="RBK315" s="80"/>
      <c r="RBL315" s="80"/>
      <c r="RBM315" s="80"/>
      <c r="RBN315" s="80"/>
      <c r="RBO315" s="80"/>
      <c r="RBP315" s="80"/>
      <c r="RBQ315" s="80"/>
      <c r="RBR315" s="80"/>
      <c r="RBS315" s="80"/>
      <c r="RBT315" s="80"/>
      <c r="RBU315" s="80"/>
      <c r="RBV315" s="80"/>
      <c r="RBW315" s="80"/>
      <c r="RBX315" s="80"/>
      <c r="RBY315" s="80"/>
      <c r="RBZ315" s="80"/>
      <c r="RCA315" s="80"/>
      <c r="RCB315" s="80"/>
      <c r="RCC315" s="80"/>
      <c r="RCD315" s="80"/>
      <c r="RCE315" s="80"/>
      <c r="RCF315" s="80"/>
      <c r="RCG315" s="80"/>
      <c r="RCH315" s="80"/>
      <c r="RCI315" s="80"/>
      <c r="RCJ315" s="80"/>
      <c r="RCK315" s="80"/>
      <c r="RCL315" s="80"/>
      <c r="RCM315" s="80"/>
      <c r="RCN315" s="80"/>
      <c r="RCO315" s="80"/>
      <c r="RCP315" s="80"/>
      <c r="RCQ315" s="80"/>
      <c r="RCR315" s="80"/>
      <c r="RCS315" s="80"/>
      <c r="RCT315" s="80"/>
      <c r="RCU315" s="80"/>
      <c r="RCV315" s="80"/>
      <c r="RCW315" s="80"/>
      <c r="RCX315" s="80"/>
      <c r="RCY315" s="80"/>
      <c r="RCZ315" s="80"/>
      <c r="RDA315" s="80"/>
      <c r="RDB315" s="80"/>
      <c r="RDC315" s="80"/>
      <c r="RDD315" s="80"/>
      <c r="RDE315" s="80"/>
      <c r="RDF315" s="80"/>
      <c r="RDG315" s="80"/>
      <c r="RDH315" s="80"/>
      <c r="RDI315" s="80"/>
      <c r="RDJ315" s="80"/>
      <c r="RDK315" s="80"/>
      <c r="RDL315" s="80"/>
      <c r="RDM315" s="80"/>
      <c r="RDN315" s="80"/>
      <c r="RDO315" s="80"/>
      <c r="RDP315" s="80"/>
      <c r="RDQ315" s="80"/>
      <c r="RDR315" s="80"/>
      <c r="RDS315" s="80"/>
      <c r="RDT315" s="80"/>
      <c r="RDU315" s="80"/>
      <c r="RDV315" s="80"/>
      <c r="RDW315" s="80"/>
      <c r="RDX315" s="80"/>
      <c r="RDY315" s="80"/>
      <c r="RDZ315" s="80"/>
      <c r="REA315" s="80"/>
      <c r="REB315" s="80"/>
      <c r="REC315" s="80"/>
      <c r="RED315" s="80"/>
      <c r="REE315" s="80"/>
      <c r="REF315" s="80"/>
      <c r="REG315" s="80"/>
      <c r="REH315" s="80"/>
      <c r="REI315" s="80"/>
      <c r="REJ315" s="80"/>
      <c r="REK315" s="80"/>
      <c r="REL315" s="80"/>
      <c r="REM315" s="80"/>
      <c r="REN315" s="80"/>
      <c r="REO315" s="80"/>
      <c r="REP315" s="80"/>
      <c r="REQ315" s="80"/>
      <c r="RER315" s="80"/>
      <c r="RES315" s="80"/>
      <c r="RET315" s="80"/>
      <c r="REU315" s="80"/>
      <c r="REV315" s="80"/>
      <c r="REW315" s="80"/>
      <c r="REX315" s="80"/>
      <c r="REY315" s="80"/>
      <c r="REZ315" s="80"/>
      <c r="RFA315" s="80"/>
      <c r="RFB315" s="80"/>
      <c r="RFC315" s="80"/>
      <c r="RFD315" s="80"/>
      <c r="RFE315" s="80"/>
      <c r="RFF315" s="80"/>
      <c r="RFG315" s="80"/>
      <c r="RFH315" s="80"/>
      <c r="RFI315" s="80"/>
      <c r="RFJ315" s="80"/>
      <c r="RFK315" s="80"/>
      <c r="RFL315" s="80"/>
      <c r="RFM315" s="80"/>
      <c r="RFN315" s="80"/>
      <c r="RFO315" s="80"/>
      <c r="RFP315" s="80"/>
      <c r="RFQ315" s="80"/>
      <c r="RFR315" s="80"/>
      <c r="RFS315" s="80"/>
      <c r="RFT315" s="80"/>
      <c r="RFU315" s="80"/>
      <c r="RFV315" s="80"/>
      <c r="RFW315" s="80"/>
      <c r="RFX315" s="80"/>
      <c r="RFY315" s="80"/>
      <c r="RFZ315" s="80"/>
      <c r="RGA315" s="80"/>
      <c r="RGB315" s="80"/>
      <c r="RGC315" s="80"/>
      <c r="RGD315" s="80"/>
      <c r="RGE315" s="80"/>
      <c r="RGF315" s="80"/>
      <c r="RGG315" s="80"/>
      <c r="RGH315" s="80"/>
      <c r="RGI315" s="80"/>
      <c r="RGJ315" s="80"/>
      <c r="RGK315" s="80"/>
      <c r="RGL315" s="80"/>
      <c r="RGM315" s="80"/>
      <c r="RGN315" s="80"/>
      <c r="RGO315" s="80"/>
      <c r="RGP315" s="80"/>
      <c r="RGQ315" s="80"/>
      <c r="RGR315" s="80"/>
      <c r="RGS315" s="80"/>
      <c r="RGT315" s="80"/>
      <c r="RGU315" s="80"/>
      <c r="RGV315" s="80"/>
      <c r="RGW315" s="80"/>
      <c r="RGX315" s="80"/>
      <c r="RGY315" s="80"/>
      <c r="RGZ315" s="80"/>
      <c r="RHA315" s="80"/>
      <c r="RHB315" s="80"/>
      <c r="RHC315" s="80"/>
      <c r="RHD315" s="80"/>
      <c r="RHE315" s="80"/>
      <c r="RHF315" s="80"/>
      <c r="RHG315" s="80"/>
      <c r="RHH315" s="80"/>
      <c r="RHI315" s="80"/>
      <c r="RHJ315" s="80"/>
      <c r="RHK315" s="80"/>
      <c r="RHL315" s="80"/>
      <c r="RHM315" s="80"/>
      <c r="RHN315" s="80"/>
      <c r="RHO315" s="80"/>
      <c r="RHP315" s="80"/>
      <c r="RHQ315" s="80"/>
      <c r="RHR315" s="80"/>
      <c r="RHS315" s="80"/>
      <c r="RHT315" s="80"/>
      <c r="RHU315" s="80"/>
      <c r="RHV315" s="80"/>
      <c r="RHW315" s="80"/>
      <c r="RHX315" s="80"/>
      <c r="RHY315" s="80"/>
      <c r="RHZ315" s="80"/>
      <c r="RIA315" s="80"/>
      <c r="RIB315" s="80"/>
      <c r="RIC315" s="80"/>
      <c r="RID315" s="80"/>
      <c r="RIE315" s="80"/>
      <c r="RIF315" s="80"/>
      <c r="RIG315" s="80"/>
      <c r="RIH315" s="80"/>
      <c r="RII315" s="80"/>
      <c r="RIJ315" s="80"/>
      <c r="RIK315" s="80"/>
      <c r="RIL315" s="80"/>
      <c r="RIM315" s="80"/>
      <c r="RIN315" s="80"/>
      <c r="RIO315" s="80"/>
      <c r="RIP315" s="80"/>
      <c r="RIQ315" s="80"/>
      <c r="RIR315" s="80"/>
      <c r="RIS315" s="80"/>
      <c r="RIT315" s="80"/>
      <c r="RIU315" s="80"/>
      <c r="RIV315" s="80"/>
      <c r="RIW315" s="80"/>
      <c r="RIX315" s="80"/>
      <c r="RIY315" s="80"/>
      <c r="RIZ315" s="80"/>
      <c r="RJA315" s="80"/>
      <c r="RJB315" s="80"/>
      <c r="RJC315" s="80"/>
      <c r="RJD315" s="80"/>
      <c r="RJE315" s="80"/>
      <c r="RJF315" s="80"/>
      <c r="RJG315" s="80"/>
      <c r="RJH315" s="80"/>
      <c r="RJI315" s="80"/>
      <c r="RJJ315" s="80"/>
      <c r="RJK315" s="80"/>
      <c r="RJL315" s="80"/>
      <c r="RJM315" s="80"/>
      <c r="RJN315" s="80"/>
      <c r="RJO315" s="80"/>
      <c r="RJP315" s="80"/>
      <c r="RJQ315" s="80"/>
      <c r="RJR315" s="80"/>
      <c r="RJS315" s="80"/>
      <c r="RJT315" s="80"/>
      <c r="RJU315" s="80"/>
      <c r="RJV315" s="80"/>
      <c r="RJW315" s="80"/>
      <c r="RJX315" s="80"/>
      <c r="RJY315" s="80"/>
      <c r="RJZ315" s="80"/>
      <c r="RKA315" s="80"/>
      <c r="RKB315" s="80"/>
      <c r="RKC315" s="80"/>
      <c r="RKD315" s="80"/>
      <c r="RKE315" s="80"/>
      <c r="RKF315" s="80"/>
      <c r="RKG315" s="80"/>
      <c r="RKH315" s="80"/>
      <c r="RKI315" s="80"/>
      <c r="RKJ315" s="80"/>
      <c r="RKK315" s="80"/>
      <c r="RKL315" s="80"/>
      <c r="RKM315" s="80"/>
      <c r="RKN315" s="80"/>
      <c r="RKO315" s="80"/>
      <c r="RKP315" s="80"/>
      <c r="RKQ315" s="80"/>
      <c r="RKR315" s="80"/>
      <c r="RKS315" s="80"/>
      <c r="RKT315" s="80"/>
      <c r="RKU315" s="80"/>
      <c r="RKV315" s="80"/>
      <c r="RKW315" s="80"/>
      <c r="RKX315" s="80"/>
      <c r="RKY315" s="80"/>
      <c r="RKZ315" s="80"/>
      <c r="RLA315" s="80"/>
      <c r="RLB315" s="80"/>
      <c r="RLC315" s="80"/>
      <c r="RLD315" s="80"/>
      <c r="RLE315" s="80"/>
      <c r="RLF315" s="80"/>
      <c r="RLG315" s="80"/>
      <c r="RLH315" s="80"/>
      <c r="RLI315" s="80"/>
      <c r="RLJ315" s="80"/>
      <c r="RLK315" s="80"/>
      <c r="RLL315" s="80"/>
      <c r="RLM315" s="80"/>
      <c r="RLN315" s="80"/>
      <c r="RLO315" s="80"/>
      <c r="RLP315" s="80"/>
      <c r="RLQ315" s="80"/>
      <c r="RLR315" s="80"/>
      <c r="RLS315" s="80"/>
      <c r="RLT315" s="80"/>
      <c r="RLU315" s="80"/>
      <c r="RLV315" s="80"/>
      <c r="RLW315" s="80"/>
      <c r="RLX315" s="80"/>
      <c r="RLY315" s="80"/>
      <c r="RLZ315" s="80"/>
      <c r="RMA315" s="80"/>
      <c r="RMB315" s="80"/>
      <c r="RMC315" s="80"/>
      <c r="RMD315" s="80"/>
      <c r="RME315" s="80"/>
      <c r="RMF315" s="80"/>
      <c r="RMG315" s="80"/>
      <c r="RMH315" s="80"/>
      <c r="RMI315" s="80"/>
      <c r="RMJ315" s="80"/>
      <c r="RMK315" s="80"/>
      <c r="RML315" s="80"/>
      <c r="RMM315" s="80"/>
      <c r="RMN315" s="80"/>
      <c r="RMO315" s="80"/>
      <c r="RMP315" s="80"/>
      <c r="RMQ315" s="80"/>
      <c r="RMR315" s="80"/>
      <c r="RMS315" s="80"/>
      <c r="RMT315" s="80"/>
      <c r="RMU315" s="80"/>
      <c r="RMV315" s="80"/>
      <c r="RMW315" s="80"/>
      <c r="RMX315" s="80"/>
      <c r="RMY315" s="80"/>
      <c r="RMZ315" s="80"/>
      <c r="RNA315" s="80"/>
      <c r="RNB315" s="80"/>
      <c r="RNC315" s="80"/>
      <c r="RND315" s="80"/>
      <c r="RNE315" s="80"/>
      <c r="RNF315" s="80"/>
      <c r="RNG315" s="80"/>
      <c r="RNH315" s="80"/>
      <c r="RNI315" s="80"/>
      <c r="RNJ315" s="80"/>
      <c r="RNK315" s="80"/>
      <c r="RNL315" s="80"/>
      <c r="RNM315" s="80"/>
      <c r="RNN315" s="80"/>
      <c r="RNO315" s="80"/>
      <c r="RNP315" s="80"/>
      <c r="RNQ315" s="80"/>
      <c r="RNR315" s="80"/>
      <c r="RNS315" s="80"/>
      <c r="RNT315" s="80"/>
      <c r="RNU315" s="80"/>
      <c r="RNV315" s="80"/>
      <c r="RNW315" s="80"/>
      <c r="RNX315" s="80"/>
      <c r="RNY315" s="80"/>
      <c r="RNZ315" s="80"/>
      <c r="ROA315" s="80"/>
      <c r="ROB315" s="80"/>
      <c r="ROC315" s="80"/>
      <c r="ROD315" s="80"/>
      <c r="ROE315" s="80"/>
      <c r="ROF315" s="80"/>
      <c r="ROG315" s="80"/>
      <c r="ROH315" s="80"/>
      <c r="ROI315" s="80"/>
      <c r="ROJ315" s="80"/>
      <c r="ROK315" s="80"/>
      <c r="ROL315" s="80"/>
      <c r="ROM315" s="80"/>
      <c r="RON315" s="80"/>
      <c r="ROO315" s="80"/>
      <c r="ROP315" s="80"/>
      <c r="ROQ315" s="80"/>
      <c r="ROR315" s="80"/>
      <c r="ROS315" s="80"/>
      <c r="ROT315" s="80"/>
      <c r="ROU315" s="80"/>
      <c r="ROV315" s="80"/>
      <c r="ROW315" s="80"/>
      <c r="ROX315" s="80"/>
      <c r="ROY315" s="80"/>
      <c r="ROZ315" s="80"/>
      <c r="RPA315" s="80"/>
      <c r="RPB315" s="80"/>
      <c r="RPC315" s="80"/>
      <c r="RPD315" s="80"/>
      <c r="RPE315" s="80"/>
      <c r="RPF315" s="80"/>
      <c r="RPG315" s="80"/>
      <c r="RPH315" s="80"/>
      <c r="RPI315" s="80"/>
      <c r="RPJ315" s="80"/>
      <c r="RPK315" s="80"/>
      <c r="RPL315" s="80"/>
      <c r="RPM315" s="80"/>
      <c r="RPN315" s="80"/>
      <c r="RPO315" s="80"/>
      <c r="RPP315" s="80"/>
      <c r="RPQ315" s="80"/>
      <c r="RPR315" s="80"/>
      <c r="RPS315" s="80"/>
      <c r="RPT315" s="80"/>
      <c r="RPU315" s="80"/>
      <c r="RPV315" s="80"/>
      <c r="RPW315" s="80"/>
      <c r="RPX315" s="80"/>
      <c r="RPY315" s="80"/>
      <c r="RPZ315" s="80"/>
      <c r="RQA315" s="80"/>
      <c r="RQB315" s="80"/>
      <c r="RQC315" s="80"/>
      <c r="RQD315" s="80"/>
      <c r="RQE315" s="80"/>
      <c r="RQF315" s="80"/>
      <c r="RQG315" s="80"/>
      <c r="RQH315" s="80"/>
      <c r="RQI315" s="80"/>
      <c r="RQJ315" s="80"/>
      <c r="RQK315" s="80"/>
      <c r="RQL315" s="80"/>
      <c r="RQM315" s="80"/>
      <c r="RQN315" s="80"/>
      <c r="RQO315" s="80"/>
      <c r="RQP315" s="80"/>
      <c r="RQQ315" s="80"/>
      <c r="RQR315" s="80"/>
      <c r="RQS315" s="80"/>
      <c r="RQT315" s="80"/>
      <c r="RQU315" s="80"/>
      <c r="RQV315" s="80"/>
      <c r="RQW315" s="80"/>
      <c r="RQX315" s="80"/>
      <c r="RQY315" s="80"/>
      <c r="RQZ315" s="80"/>
      <c r="RRA315" s="80"/>
      <c r="RRB315" s="80"/>
      <c r="RRC315" s="80"/>
      <c r="RRD315" s="80"/>
      <c r="RRE315" s="80"/>
      <c r="RRF315" s="80"/>
      <c r="RRG315" s="80"/>
      <c r="RRH315" s="80"/>
      <c r="RRI315" s="80"/>
      <c r="RRJ315" s="80"/>
      <c r="RRK315" s="80"/>
      <c r="RRL315" s="80"/>
      <c r="RRM315" s="80"/>
      <c r="RRN315" s="80"/>
      <c r="RRO315" s="80"/>
      <c r="RRP315" s="80"/>
      <c r="RRQ315" s="80"/>
      <c r="RRR315" s="80"/>
      <c r="RRS315" s="80"/>
      <c r="RRT315" s="80"/>
      <c r="RRU315" s="80"/>
      <c r="RRV315" s="80"/>
      <c r="RRW315" s="80"/>
      <c r="RRX315" s="80"/>
      <c r="RRY315" s="80"/>
      <c r="RRZ315" s="80"/>
      <c r="RSA315" s="80"/>
      <c r="RSB315" s="80"/>
      <c r="RSC315" s="80"/>
      <c r="RSD315" s="80"/>
      <c r="RSE315" s="80"/>
      <c r="RSF315" s="80"/>
      <c r="RSG315" s="80"/>
      <c r="RSH315" s="80"/>
      <c r="RSI315" s="80"/>
      <c r="RSJ315" s="80"/>
      <c r="RSK315" s="80"/>
      <c r="RSL315" s="80"/>
      <c r="RSM315" s="80"/>
      <c r="RSN315" s="80"/>
      <c r="RSO315" s="80"/>
      <c r="RSP315" s="80"/>
      <c r="RSQ315" s="80"/>
      <c r="RSR315" s="80"/>
      <c r="RSS315" s="80"/>
      <c r="RST315" s="80"/>
      <c r="RSU315" s="80"/>
      <c r="RSV315" s="80"/>
      <c r="RSW315" s="80"/>
      <c r="RSX315" s="80"/>
      <c r="RSY315" s="80"/>
      <c r="RSZ315" s="80"/>
      <c r="RTA315" s="80"/>
      <c r="RTB315" s="80"/>
      <c r="RTC315" s="80"/>
      <c r="RTD315" s="80"/>
      <c r="RTE315" s="80"/>
      <c r="RTF315" s="80"/>
      <c r="RTG315" s="80"/>
      <c r="RTH315" s="80"/>
      <c r="RTI315" s="80"/>
      <c r="RTJ315" s="80"/>
      <c r="RTK315" s="80"/>
      <c r="RTL315" s="80"/>
      <c r="RTM315" s="80"/>
      <c r="RTN315" s="80"/>
      <c r="RTO315" s="80"/>
      <c r="RTP315" s="80"/>
      <c r="RTQ315" s="80"/>
      <c r="RTR315" s="80"/>
      <c r="RTS315" s="80"/>
      <c r="RTT315" s="80"/>
      <c r="RTU315" s="80"/>
      <c r="RTV315" s="80"/>
      <c r="RTW315" s="80"/>
      <c r="RTX315" s="80"/>
      <c r="RTY315" s="80"/>
      <c r="RTZ315" s="80"/>
      <c r="RUA315" s="80"/>
      <c r="RUB315" s="80"/>
      <c r="RUC315" s="80"/>
      <c r="RUD315" s="80"/>
      <c r="RUE315" s="80"/>
      <c r="RUF315" s="80"/>
      <c r="RUG315" s="80"/>
      <c r="RUH315" s="80"/>
      <c r="RUI315" s="80"/>
      <c r="RUJ315" s="80"/>
      <c r="RUK315" s="80"/>
      <c r="RUL315" s="80"/>
      <c r="RUM315" s="80"/>
      <c r="RUN315" s="80"/>
      <c r="RUO315" s="80"/>
      <c r="RUP315" s="80"/>
      <c r="RUQ315" s="80"/>
      <c r="RUR315" s="80"/>
      <c r="RUS315" s="80"/>
      <c r="RUT315" s="80"/>
      <c r="RUU315" s="80"/>
      <c r="RUV315" s="80"/>
      <c r="RUW315" s="80"/>
      <c r="RUX315" s="80"/>
      <c r="RUY315" s="80"/>
      <c r="RUZ315" s="80"/>
      <c r="RVA315" s="80"/>
      <c r="RVB315" s="80"/>
      <c r="RVC315" s="80"/>
      <c r="RVD315" s="80"/>
      <c r="RVE315" s="80"/>
      <c r="RVF315" s="80"/>
      <c r="RVG315" s="80"/>
      <c r="RVH315" s="80"/>
      <c r="RVI315" s="80"/>
      <c r="RVJ315" s="80"/>
      <c r="RVK315" s="80"/>
      <c r="RVL315" s="80"/>
      <c r="RVM315" s="80"/>
      <c r="RVN315" s="80"/>
      <c r="RVO315" s="80"/>
      <c r="RVP315" s="80"/>
      <c r="RVQ315" s="80"/>
      <c r="RVR315" s="80"/>
      <c r="RVS315" s="80"/>
      <c r="RVT315" s="80"/>
      <c r="RVU315" s="80"/>
      <c r="RVV315" s="80"/>
      <c r="RVW315" s="80"/>
      <c r="RVX315" s="80"/>
      <c r="RVY315" s="80"/>
      <c r="RVZ315" s="80"/>
      <c r="RWA315" s="80"/>
      <c r="RWB315" s="80"/>
      <c r="RWC315" s="80"/>
      <c r="RWD315" s="80"/>
      <c r="RWE315" s="80"/>
      <c r="RWF315" s="80"/>
      <c r="RWG315" s="80"/>
      <c r="RWH315" s="80"/>
      <c r="RWI315" s="80"/>
      <c r="RWJ315" s="80"/>
      <c r="RWK315" s="80"/>
      <c r="RWL315" s="80"/>
      <c r="RWM315" s="80"/>
      <c r="RWN315" s="80"/>
      <c r="RWO315" s="80"/>
      <c r="RWP315" s="80"/>
      <c r="RWQ315" s="80"/>
      <c r="RWR315" s="80"/>
      <c r="RWS315" s="80"/>
      <c r="RWT315" s="80"/>
      <c r="RWU315" s="80"/>
      <c r="RWV315" s="80"/>
      <c r="RWW315" s="80"/>
      <c r="RWX315" s="80"/>
      <c r="RWY315" s="80"/>
      <c r="RWZ315" s="80"/>
      <c r="RXA315" s="80"/>
      <c r="RXB315" s="80"/>
      <c r="RXC315" s="80"/>
      <c r="RXD315" s="80"/>
      <c r="RXE315" s="80"/>
      <c r="RXF315" s="80"/>
      <c r="RXG315" s="80"/>
      <c r="RXH315" s="80"/>
      <c r="RXI315" s="80"/>
      <c r="RXJ315" s="80"/>
      <c r="RXK315" s="80"/>
      <c r="RXL315" s="80"/>
      <c r="RXM315" s="80"/>
      <c r="RXN315" s="80"/>
      <c r="RXO315" s="80"/>
      <c r="RXP315" s="80"/>
      <c r="RXQ315" s="80"/>
      <c r="RXR315" s="80"/>
      <c r="RXS315" s="80"/>
      <c r="RXT315" s="80"/>
      <c r="RXU315" s="80"/>
      <c r="RXV315" s="80"/>
      <c r="RXW315" s="80"/>
      <c r="RXX315" s="80"/>
      <c r="RXY315" s="80"/>
      <c r="RXZ315" s="80"/>
      <c r="RYA315" s="80"/>
      <c r="RYB315" s="80"/>
      <c r="RYC315" s="80"/>
      <c r="RYD315" s="80"/>
      <c r="RYE315" s="80"/>
      <c r="RYF315" s="80"/>
      <c r="RYG315" s="80"/>
      <c r="RYH315" s="80"/>
      <c r="RYI315" s="80"/>
      <c r="RYJ315" s="80"/>
      <c r="RYK315" s="80"/>
      <c r="RYL315" s="80"/>
      <c r="RYM315" s="80"/>
      <c r="RYN315" s="80"/>
      <c r="RYO315" s="80"/>
      <c r="RYP315" s="80"/>
      <c r="RYQ315" s="80"/>
      <c r="RYR315" s="80"/>
      <c r="RYS315" s="80"/>
      <c r="RYT315" s="80"/>
      <c r="RYU315" s="80"/>
      <c r="RYV315" s="80"/>
      <c r="RYW315" s="80"/>
      <c r="RYX315" s="80"/>
      <c r="RYY315" s="80"/>
      <c r="RYZ315" s="80"/>
      <c r="RZA315" s="80"/>
      <c r="RZB315" s="80"/>
      <c r="RZC315" s="80"/>
      <c r="RZD315" s="80"/>
      <c r="RZE315" s="80"/>
      <c r="RZF315" s="80"/>
      <c r="RZG315" s="80"/>
      <c r="RZH315" s="80"/>
      <c r="RZI315" s="80"/>
      <c r="RZJ315" s="80"/>
      <c r="RZK315" s="80"/>
      <c r="RZL315" s="80"/>
      <c r="RZM315" s="80"/>
      <c r="RZN315" s="80"/>
      <c r="RZO315" s="80"/>
      <c r="RZP315" s="80"/>
      <c r="RZQ315" s="80"/>
      <c r="RZR315" s="80"/>
      <c r="RZS315" s="80"/>
      <c r="RZT315" s="80"/>
      <c r="RZU315" s="80"/>
      <c r="RZV315" s="80"/>
      <c r="RZW315" s="80"/>
      <c r="RZX315" s="80"/>
      <c r="RZY315" s="80"/>
      <c r="RZZ315" s="80"/>
      <c r="SAA315" s="80"/>
      <c r="SAB315" s="80"/>
      <c r="SAC315" s="80"/>
      <c r="SAD315" s="80"/>
      <c r="SAE315" s="80"/>
      <c r="SAF315" s="80"/>
      <c r="SAG315" s="80"/>
      <c r="SAH315" s="80"/>
      <c r="SAI315" s="80"/>
      <c r="SAJ315" s="80"/>
      <c r="SAK315" s="80"/>
      <c r="SAL315" s="80"/>
      <c r="SAM315" s="80"/>
      <c r="SAN315" s="80"/>
      <c r="SAO315" s="80"/>
      <c r="SAP315" s="80"/>
      <c r="SAQ315" s="80"/>
      <c r="SAR315" s="80"/>
      <c r="SAS315" s="80"/>
      <c r="SAT315" s="80"/>
      <c r="SAU315" s="80"/>
      <c r="SAV315" s="80"/>
      <c r="SAW315" s="80"/>
      <c r="SAX315" s="80"/>
      <c r="SAY315" s="80"/>
      <c r="SAZ315" s="80"/>
      <c r="SBA315" s="80"/>
      <c r="SBB315" s="80"/>
      <c r="SBC315" s="80"/>
      <c r="SBD315" s="80"/>
      <c r="SBE315" s="80"/>
      <c r="SBF315" s="80"/>
      <c r="SBG315" s="80"/>
      <c r="SBH315" s="80"/>
      <c r="SBI315" s="80"/>
      <c r="SBJ315" s="80"/>
      <c r="SBK315" s="80"/>
      <c r="SBL315" s="80"/>
      <c r="SBM315" s="80"/>
      <c r="SBN315" s="80"/>
      <c r="SBO315" s="80"/>
      <c r="SBP315" s="80"/>
      <c r="SBQ315" s="80"/>
      <c r="SBR315" s="80"/>
      <c r="SBS315" s="80"/>
      <c r="SBT315" s="80"/>
      <c r="SBU315" s="80"/>
      <c r="SBV315" s="80"/>
      <c r="SBW315" s="80"/>
      <c r="SBX315" s="80"/>
      <c r="SBY315" s="80"/>
      <c r="SBZ315" s="80"/>
      <c r="SCA315" s="80"/>
      <c r="SCB315" s="80"/>
      <c r="SCC315" s="80"/>
      <c r="SCD315" s="80"/>
      <c r="SCE315" s="80"/>
      <c r="SCF315" s="80"/>
      <c r="SCG315" s="80"/>
      <c r="SCH315" s="80"/>
      <c r="SCI315" s="80"/>
      <c r="SCJ315" s="80"/>
      <c r="SCK315" s="80"/>
      <c r="SCL315" s="80"/>
      <c r="SCM315" s="80"/>
      <c r="SCN315" s="80"/>
      <c r="SCO315" s="80"/>
      <c r="SCP315" s="80"/>
      <c r="SCQ315" s="80"/>
      <c r="SCR315" s="80"/>
      <c r="SCS315" s="80"/>
      <c r="SCT315" s="80"/>
      <c r="SCU315" s="80"/>
      <c r="SCV315" s="80"/>
      <c r="SCW315" s="80"/>
      <c r="SCX315" s="80"/>
      <c r="SCY315" s="80"/>
      <c r="SCZ315" s="80"/>
      <c r="SDA315" s="80"/>
      <c r="SDB315" s="80"/>
      <c r="SDC315" s="80"/>
      <c r="SDD315" s="80"/>
      <c r="SDE315" s="80"/>
      <c r="SDF315" s="80"/>
      <c r="SDG315" s="80"/>
      <c r="SDH315" s="80"/>
      <c r="SDI315" s="80"/>
      <c r="SDJ315" s="80"/>
      <c r="SDK315" s="80"/>
      <c r="SDL315" s="80"/>
      <c r="SDM315" s="80"/>
      <c r="SDN315" s="80"/>
      <c r="SDO315" s="80"/>
      <c r="SDP315" s="80"/>
      <c r="SDQ315" s="80"/>
      <c r="SDR315" s="80"/>
      <c r="SDS315" s="80"/>
      <c r="SDT315" s="80"/>
      <c r="SDU315" s="80"/>
      <c r="SDV315" s="80"/>
      <c r="SDW315" s="80"/>
      <c r="SDX315" s="80"/>
      <c r="SDY315" s="80"/>
      <c r="SDZ315" s="80"/>
      <c r="SEA315" s="80"/>
      <c r="SEB315" s="80"/>
      <c r="SEC315" s="80"/>
      <c r="SED315" s="80"/>
      <c r="SEE315" s="80"/>
      <c r="SEF315" s="80"/>
      <c r="SEG315" s="80"/>
      <c r="SEH315" s="80"/>
      <c r="SEI315" s="80"/>
      <c r="SEJ315" s="80"/>
      <c r="SEK315" s="80"/>
      <c r="SEL315" s="80"/>
      <c r="SEM315" s="80"/>
      <c r="SEN315" s="80"/>
      <c r="SEO315" s="80"/>
      <c r="SEP315" s="80"/>
      <c r="SEQ315" s="80"/>
      <c r="SER315" s="80"/>
      <c r="SES315" s="80"/>
      <c r="SET315" s="80"/>
      <c r="SEU315" s="80"/>
      <c r="SEV315" s="80"/>
      <c r="SEW315" s="80"/>
      <c r="SEX315" s="80"/>
      <c r="SEY315" s="80"/>
      <c r="SEZ315" s="80"/>
      <c r="SFA315" s="80"/>
      <c r="SFB315" s="80"/>
      <c r="SFC315" s="80"/>
      <c r="SFD315" s="80"/>
      <c r="SFE315" s="80"/>
      <c r="SFF315" s="80"/>
      <c r="SFG315" s="80"/>
      <c r="SFH315" s="80"/>
      <c r="SFI315" s="80"/>
      <c r="SFJ315" s="80"/>
      <c r="SFK315" s="80"/>
      <c r="SFL315" s="80"/>
      <c r="SFM315" s="80"/>
      <c r="SFN315" s="80"/>
      <c r="SFO315" s="80"/>
      <c r="SFP315" s="80"/>
      <c r="SFQ315" s="80"/>
      <c r="SFR315" s="80"/>
      <c r="SFS315" s="80"/>
      <c r="SFT315" s="80"/>
      <c r="SFU315" s="80"/>
      <c r="SFV315" s="80"/>
      <c r="SFW315" s="80"/>
      <c r="SFX315" s="80"/>
      <c r="SFY315" s="80"/>
      <c r="SFZ315" s="80"/>
      <c r="SGA315" s="80"/>
      <c r="SGB315" s="80"/>
      <c r="SGC315" s="80"/>
      <c r="SGD315" s="80"/>
      <c r="SGE315" s="80"/>
      <c r="SGF315" s="80"/>
      <c r="SGG315" s="80"/>
      <c r="SGH315" s="80"/>
      <c r="SGI315" s="80"/>
      <c r="SGJ315" s="80"/>
      <c r="SGK315" s="80"/>
      <c r="SGL315" s="80"/>
      <c r="SGM315" s="80"/>
      <c r="SGN315" s="80"/>
      <c r="SGO315" s="80"/>
      <c r="SGP315" s="80"/>
      <c r="SGQ315" s="80"/>
      <c r="SGR315" s="80"/>
      <c r="SGS315" s="80"/>
      <c r="SGT315" s="80"/>
      <c r="SGU315" s="80"/>
      <c r="SGV315" s="80"/>
      <c r="SGW315" s="80"/>
      <c r="SGX315" s="80"/>
      <c r="SGY315" s="80"/>
      <c r="SGZ315" s="80"/>
      <c r="SHA315" s="80"/>
      <c r="SHB315" s="80"/>
      <c r="SHC315" s="80"/>
      <c r="SHD315" s="80"/>
      <c r="SHE315" s="80"/>
      <c r="SHF315" s="80"/>
      <c r="SHG315" s="80"/>
      <c r="SHH315" s="80"/>
      <c r="SHI315" s="80"/>
      <c r="SHJ315" s="80"/>
      <c r="SHK315" s="80"/>
      <c r="SHL315" s="80"/>
      <c r="SHM315" s="80"/>
      <c r="SHN315" s="80"/>
      <c r="SHO315" s="80"/>
      <c r="SHP315" s="80"/>
      <c r="SHQ315" s="80"/>
      <c r="SHR315" s="80"/>
      <c r="SHS315" s="80"/>
      <c r="SHT315" s="80"/>
      <c r="SHU315" s="80"/>
      <c r="SHV315" s="80"/>
      <c r="SHW315" s="80"/>
      <c r="SHX315" s="80"/>
      <c r="SHY315" s="80"/>
      <c r="SHZ315" s="80"/>
      <c r="SIA315" s="80"/>
      <c r="SIB315" s="80"/>
      <c r="SIC315" s="80"/>
      <c r="SID315" s="80"/>
      <c r="SIE315" s="80"/>
      <c r="SIF315" s="80"/>
      <c r="SIG315" s="80"/>
      <c r="SIH315" s="80"/>
      <c r="SII315" s="80"/>
      <c r="SIJ315" s="80"/>
      <c r="SIK315" s="80"/>
      <c r="SIL315" s="80"/>
      <c r="SIM315" s="80"/>
      <c r="SIN315" s="80"/>
      <c r="SIO315" s="80"/>
      <c r="SIP315" s="80"/>
      <c r="SIQ315" s="80"/>
      <c r="SIR315" s="80"/>
      <c r="SIS315" s="80"/>
      <c r="SIT315" s="80"/>
      <c r="SIU315" s="80"/>
      <c r="SIV315" s="80"/>
      <c r="SIW315" s="80"/>
      <c r="SIX315" s="80"/>
      <c r="SIY315" s="80"/>
      <c r="SIZ315" s="80"/>
      <c r="SJA315" s="80"/>
      <c r="SJB315" s="80"/>
      <c r="SJC315" s="80"/>
      <c r="SJD315" s="80"/>
      <c r="SJE315" s="80"/>
      <c r="SJF315" s="80"/>
      <c r="SJG315" s="80"/>
      <c r="SJH315" s="80"/>
      <c r="SJI315" s="80"/>
      <c r="SJJ315" s="80"/>
      <c r="SJK315" s="80"/>
      <c r="SJL315" s="80"/>
      <c r="SJM315" s="80"/>
      <c r="SJN315" s="80"/>
      <c r="SJO315" s="80"/>
      <c r="SJP315" s="80"/>
      <c r="SJQ315" s="80"/>
      <c r="SJR315" s="80"/>
      <c r="SJS315" s="80"/>
      <c r="SJT315" s="80"/>
      <c r="SJU315" s="80"/>
      <c r="SJV315" s="80"/>
      <c r="SJW315" s="80"/>
      <c r="SJX315" s="80"/>
      <c r="SJY315" s="80"/>
      <c r="SJZ315" s="80"/>
      <c r="SKA315" s="80"/>
      <c r="SKB315" s="80"/>
      <c r="SKC315" s="80"/>
      <c r="SKD315" s="80"/>
      <c r="SKE315" s="80"/>
      <c r="SKF315" s="80"/>
      <c r="SKG315" s="80"/>
      <c r="SKH315" s="80"/>
      <c r="SKI315" s="80"/>
      <c r="SKJ315" s="80"/>
      <c r="SKK315" s="80"/>
      <c r="SKL315" s="80"/>
      <c r="SKM315" s="80"/>
      <c r="SKN315" s="80"/>
      <c r="SKO315" s="80"/>
      <c r="SKP315" s="80"/>
      <c r="SKQ315" s="80"/>
      <c r="SKR315" s="80"/>
      <c r="SKS315" s="80"/>
      <c r="SKT315" s="80"/>
      <c r="SKU315" s="80"/>
      <c r="SKV315" s="80"/>
      <c r="SKW315" s="80"/>
      <c r="SKX315" s="80"/>
      <c r="SKY315" s="80"/>
      <c r="SKZ315" s="80"/>
      <c r="SLA315" s="80"/>
      <c r="SLB315" s="80"/>
      <c r="SLC315" s="80"/>
      <c r="SLD315" s="80"/>
      <c r="SLE315" s="80"/>
      <c r="SLF315" s="80"/>
      <c r="SLG315" s="80"/>
      <c r="SLH315" s="80"/>
      <c r="SLI315" s="80"/>
      <c r="SLJ315" s="80"/>
      <c r="SLK315" s="80"/>
      <c r="SLL315" s="80"/>
      <c r="SLM315" s="80"/>
      <c r="SLN315" s="80"/>
      <c r="SLO315" s="80"/>
      <c r="SLP315" s="80"/>
      <c r="SLQ315" s="80"/>
      <c r="SLR315" s="80"/>
      <c r="SLS315" s="80"/>
      <c r="SLT315" s="80"/>
      <c r="SLU315" s="80"/>
      <c r="SLV315" s="80"/>
      <c r="SLW315" s="80"/>
      <c r="SLX315" s="80"/>
      <c r="SLY315" s="80"/>
      <c r="SLZ315" s="80"/>
      <c r="SMA315" s="80"/>
      <c r="SMB315" s="80"/>
      <c r="SMC315" s="80"/>
      <c r="SMD315" s="80"/>
      <c r="SME315" s="80"/>
      <c r="SMF315" s="80"/>
      <c r="SMG315" s="80"/>
      <c r="SMH315" s="80"/>
      <c r="SMI315" s="80"/>
      <c r="SMJ315" s="80"/>
      <c r="SMK315" s="80"/>
      <c r="SML315" s="80"/>
      <c r="SMM315" s="80"/>
      <c r="SMN315" s="80"/>
      <c r="SMO315" s="80"/>
      <c r="SMP315" s="80"/>
      <c r="SMQ315" s="80"/>
      <c r="SMR315" s="80"/>
      <c r="SMS315" s="80"/>
      <c r="SMT315" s="80"/>
      <c r="SMU315" s="80"/>
      <c r="SMV315" s="80"/>
      <c r="SMW315" s="80"/>
      <c r="SMX315" s="80"/>
      <c r="SMY315" s="80"/>
      <c r="SMZ315" s="80"/>
      <c r="SNA315" s="80"/>
      <c r="SNB315" s="80"/>
      <c r="SNC315" s="80"/>
      <c r="SND315" s="80"/>
      <c r="SNE315" s="80"/>
      <c r="SNF315" s="80"/>
      <c r="SNG315" s="80"/>
      <c r="SNH315" s="80"/>
      <c r="SNI315" s="80"/>
      <c r="SNJ315" s="80"/>
      <c r="SNK315" s="80"/>
      <c r="SNL315" s="80"/>
      <c r="SNM315" s="80"/>
      <c r="SNN315" s="80"/>
      <c r="SNO315" s="80"/>
      <c r="SNP315" s="80"/>
      <c r="SNQ315" s="80"/>
      <c r="SNR315" s="80"/>
      <c r="SNS315" s="80"/>
      <c r="SNT315" s="80"/>
      <c r="SNU315" s="80"/>
      <c r="SNV315" s="80"/>
      <c r="SNW315" s="80"/>
      <c r="SNX315" s="80"/>
      <c r="SNY315" s="80"/>
      <c r="SNZ315" s="80"/>
      <c r="SOA315" s="80"/>
      <c r="SOB315" s="80"/>
      <c r="SOC315" s="80"/>
      <c r="SOD315" s="80"/>
      <c r="SOE315" s="80"/>
      <c r="SOF315" s="80"/>
      <c r="SOG315" s="80"/>
      <c r="SOH315" s="80"/>
      <c r="SOI315" s="80"/>
      <c r="SOJ315" s="80"/>
      <c r="SOK315" s="80"/>
      <c r="SOL315" s="80"/>
      <c r="SOM315" s="80"/>
      <c r="SON315" s="80"/>
      <c r="SOO315" s="80"/>
      <c r="SOP315" s="80"/>
      <c r="SOQ315" s="80"/>
      <c r="SOR315" s="80"/>
      <c r="SOS315" s="80"/>
      <c r="SOT315" s="80"/>
      <c r="SOU315" s="80"/>
      <c r="SOV315" s="80"/>
      <c r="SOW315" s="80"/>
      <c r="SOX315" s="80"/>
      <c r="SOY315" s="80"/>
      <c r="SOZ315" s="80"/>
      <c r="SPA315" s="80"/>
      <c r="SPB315" s="80"/>
      <c r="SPC315" s="80"/>
      <c r="SPD315" s="80"/>
      <c r="SPE315" s="80"/>
      <c r="SPF315" s="80"/>
      <c r="SPG315" s="80"/>
      <c r="SPH315" s="80"/>
      <c r="SPI315" s="80"/>
      <c r="SPJ315" s="80"/>
      <c r="SPK315" s="80"/>
      <c r="SPL315" s="80"/>
      <c r="SPM315" s="80"/>
      <c r="SPN315" s="80"/>
      <c r="SPO315" s="80"/>
      <c r="SPP315" s="80"/>
      <c r="SPQ315" s="80"/>
      <c r="SPR315" s="80"/>
      <c r="SPS315" s="80"/>
      <c r="SPT315" s="80"/>
      <c r="SPU315" s="80"/>
      <c r="SPV315" s="80"/>
      <c r="SPW315" s="80"/>
      <c r="SPX315" s="80"/>
      <c r="SPY315" s="80"/>
      <c r="SPZ315" s="80"/>
      <c r="SQA315" s="80"/>
      <c r="SQB315" s="80"/>
      <c r="SQC315" s="80"/>
      <c r="SQD315" s="80"/>
      <c r="SQE315" s="80"/>
      <c r="SQF315" s="80"/>
      <c r="SQG315" s="80"/>
      <c r="SQH315" s="80"/>
      <c r="SQI315" s="80"/>
      <c r="SQJ315" s="80"/>
      <c r="SQK315" s="80"/>
      <c r="SQL315" s="80"/>
      <c r="SQM315" s="80"/>
      <c r="SQN315" s="80"/>
      <c r="SQO315" s="80"/>
      <c r="SQP315" s="80"/>
      <c r="SQQ315" s="80"/>
      <c r="SQR315" s="80"/>
      <c r="SQS315" s="80"/>
      <c r="SQT315" s="80"/>
      <c r="SQU315" s="80"/>
      <c r="SQV315" s="80"/>
      <c r="SQW315" s="80"/>
      <c r="SQX315" s="80"/>
      <c r="SQY315" s="80"/>
      <c r="SQZ315" s="80"/>
      <c r="SRA315" s="80"/>
      <c r="SRB315" s="80"/>
      <c r="SRC315" s="80"/>
      <c r="SRD315" s="80"/>
      <c r="SRE315" s="80"/>
      <c r="SRF315" s="80"/>
      <c r="SRG315" s="80"/>
      <c r="SRH315" s="80"/>
      <c r="SRI315" s="80"/>
      <c r="SRJ315" s="80"/>
      <c r="SRK315" s="80"/>
      <c r="SRL315" s="80"/>
      <c r="SRM315" s="80"/>
      <c r="SRN315" s="80"/>
      <c r="SRO315" s="80"/>
      <c r="SRP315" s="80"/>
      <c r="SRQ315" s="80"/>
      <c r="SRR315" s="80"/>
      <c r="SRS315" s="80"/>
      <c r="SRT315" s="80"/>
      <c r="SRU315" s="80"/>
      <c r="SRV315" s="80"/>
      <c r="SRW315" s="80"/>
      <c r="SRX315" s="80"/>
      <c r="SRY315" s="80"/>
      <c r="SRZ315" s="80"/>
      <c r="SSA315" s="80"/>
      <c r="SSB315" s="80"/>
      <c r="SSC315" s="80"/>
      <c r="SSD315" s="80"/>
      <c r="SSE315" s="80"/>
      <c r="SSF315" s="80"/>
      <c r="SSG315" s="80"/>
      <c r="SSH315" s="80"/>
      <c r="SSI315" s="80"/>
      <c r="SSJ315" s="80"/>
      <c r="SSK315" s="80"/>
      <c r="SSL315" s="80"/>
      <c r="SSM315" s="80"/>
      <c r="SSN315" s="80"/>
      <c r="SSO315" s="80"/>
      <c r="SSP315" s="80"/>
      <c r="SSQ315" s="80"/>
      <c r="SSR315" s="80"/>
      <c r="SSS315" s="80"/>
      <c r="SST315" s="80"/>
      <c r="SSU315" s="80"/>
      <c r="SSV315" s="80"/>
      <c r="SSW315" s="80"/>
      <c r="SSX315" s="80"/>
      <c r="SSY315" s="80"/>
      <c r="SSZ315" s="80"/>
      <c r="STA315" s="80"/>
      <c r="STB315" s="80"/>
      <c r="STC315" s="80"/>
      <c r="STD315" s="80"/>
      <c r="STE315" s="80"/>
      <c r="STF315" s="80"/>
      <c r="STG315" s="80"/>
      <c r="STH315" s="80"/>
      <c r="STI315" s="80"/>
      <c r="STJ315" s="80"/>
      <c r="STK315" s="80"/>
      <c r="STL315" s="80"/>
      <c r="STM315" s="80"/>
      <c r="STN315" s="80"/>
      <c r="STO315" s="80"/>
      <c r="STP315" s="80"/>
      <c r="STQ315" s="80"/>
      <c r="STR315" s="80"/>
      <c r="STS315" s="80"/>
      <c r="STT315" s="80"/>
      <c r="STU315" s="80"/>
      <c r="STV315" s="80"/>
      <c r="STW315" s="80"/>
      <c r="STX315" s="80"/>
      <c r="STY315" s="80"/>
      <c r="STZ315" s="80"/>
      <c r="SUA315" s="80"/>
      <c r="SUB315" s="80"/>
      <c r="SUC315" s="80"/>
      <c r="SUD315" s="80"/>
      <c r="SUE315" s="80"/>
      <c r="SUF315" s="80"/>
      <c r="SUG315" s="80"/>
      <c r="SUH315" s="80"/>
      <c r="SUI315" s="80"/>
      <c r="SUJ315" s="80"/>
      <c r="SUK315" s="80"/>
      <c r="SUL315" s="80"/>
      <c r="SUM315" s="80"/>
      <c r="SUN315" s="80"/>
      <c r="SUO315" s="80"/>
      <c r="SUP315" s="80"/>
      <c r="SUQ315" s="80"/>
      <c r="SUR315" s="80"/>
      <c r="SUS315" s="80"/>
      <c r="SUT315" s="80"/>
      <c r="SUU315" s="80"/>
      <c r="SUV315" s="80"/>
      <c r="SUW315" s="80"/>
      <c r="SUX315" s="80"/>
      <c r="SUY315" s="80"/>
      <c r="SUZ315" s="80"/>
      <c r="SVA315" s="80"/>
      <c r="SVB315" s="80"/>
      <c r="SVC315" s="80"/>
      <c r="SVD315" s="80"/>
      <c r="SVE315" s="80"/>
      <c r="SVF315" s="80"/>
      <c r="SVG315" s="80"/>
      <c r="SVH315" s="80"/>
      <c r="SVI315" s="80"/>
      <c r="SVJ315" s="80"/>
      <c r="SVK315" s="80"/>
      <c r="SVL315" s="80"/>
      <c r="SVM315" s="80"/>
      <c r="SVN315" s="80"/>
      <c r="SVO315" s="80"/>
      <c r="SVP315" s="80"/>
      <c r="SVQ315" s="80"/>
      <c r="SVR315" s="80"/>
      <c r="SVS315" s="80"/>
      <c r="SVT315" s="80"/>
      <c r="SVU315" s="80"/>
      <c r="SVV315" s="80"/>
      <c r="SVW315" s="80"/>
      <c r="SVX315" s="80"/>
      <c r="SVY315" s="80"/>
      <c r="SVZ315" s="80"/>
      <c r="SWA315" s="80"/>
      <c r="SWB315" s="80"/>
      <c r="SWC315" s="80"/>
      <c r="SWD315" s="80"/>
      <c r="SWE315" s="80"/>
      <c r="SWF315" s="80"/>
      <c r="SWG315" s="80"/>
      <c r="SWH315" s="80"/>
      <c r="SWI315" s="80"/>
      <c r="SWJ315" s="80"/>
      <c r="SWK315" s="80"/>
      <c r="SWL315" s="80"/>
      <c r="SWM315" s="80"/>
      <c r="SWN315" s="80"/>
      <c r="SWO315" s="80"/>
      <c r="SWP315" s="80"/>
      <c r="SWQ315" s="80"/>
      <c r="SWR315" s="80"/>
      <c r="SWS315" s="80"/>
      <c r="SWT315" s="80"/>
      <c r="SWU315" s="80"/>
      <c r="SWV315" s="80"/>
      <c r="SWW315" s="80"/>
      <c r="SWX315" s="80"/>
      <c r="SWY315" s="80"/>
      <c r="SWZ315" s="80"/>
      <c r="SXA315" s="80"/>
      <c r="SXB315" s="80"/>
      <c r="SXC315" s="80"/>
      <c r="SXD315" s="80"/>
      <c r="SXE315" s="80"/>
      <c r="SXF315" s="80"/>
      <c r="SXG315" s="80"/>
      <c r="SXH315" s="80"/>
      <c r="SXI315" s="80"/>
      <c r="SXJ315" s="80"/>
      <c r="SXK315" s="80"/>
      <c r="SXL315" s="80"/>
      <c r="SXM315" s="80"/>
      <c r="SXN315" s="80"/>
      <c r="SXO315" s="80"/>
      <c r="SXP315" s="80"/>
      <c r="SXQ315" s="80"/>
      <c r="SXR315" s="80"/>
      <c r="SXS315" s="80"/>
      <c r="SXT315" s="80"/>
      <c r="SXU315" s="80"/>
      <c r="SXV315" s="80"/>
      <c r="SXW315" s="80"/>
      <c r="SXX315" s="80"/>
      <c r="SXY315" s="80"/>
      <c r="SXZ315" s="80"/>
      <c r="SYA315" s="80"/>
      <c r="SYB315" s="80"/>
      <c r="SYC315" s="80"/>
      <c r="SYD315" s="80"/>
      <c r="SYE315" s="80"/>
      <c r="SYF315" s="80"/>
      <c r="SYG315" s="80"/>
      <c r="SYH315" s="80"/>
      <c r="SYI315" s="80"/>
      <c r="SYJ315" s="80"/>
      <c r="SYK315" s="80"/>
      <c r="SYL315" s="80"/>
      <c r="SYM315" s="80"/>
      <c r="SYN315" s="80"/>
      <c r="SYO315" s="80"/>
      <c r="SYP315" s="80"/>
      <c r="SYQ315" s="80"/>
      <c r="SYR315" s="80"/>
      <c r="SYS315" s="80"/>
      <c r="SYT315" s="80"/>
      <c r="SYU315" s="80"/>
      <c r="SYV315" s="80"/>
      <c r="SYW315" s="80"/>
      <c r="SYX315" s="80"/>
      <c r="SYY315" s="80"/>
      <c r="SYZ315" s="80"/>
      <c r="SZA315" s="80"/>
      <c r="SZB315" s="80"/>
      <c r="SZC315" s="80"/>
      <c r="SZD315" s="80"/>
      <c r="SZE315" s="80"/>
      <c r="SZF315" s="80"/>
      <c r="SZG315" s="80"/>
      <c r="SZH315" s="80"/>
      <c r="SZI315" s="80"/>
      <c r="SZJ315" s="80"/>
      <c r="SZK315" s="80"/>
      <c r="SZL315" s="80"/>
      <c r="SZM315" s="80"/>
      <c r="SZN315" s="80"/>
      <c r="SZO315" s="80"/>
      <c r="SZP315" s="80"/>
      <c r="SZQ315" s="80"/>
      <c r="SZR315" s="80"/>
      <c r="SZS315" s="80"/>
      <c r="SZT315" s="80"/>
      <c r="SZU315" s="80"/>
      <c r="SZV315" s="80"/>
      <c r="SZW315" s="80"/>
      <c r="SZX315" s="80"/>
      <c r="SZY315" s="80"/>
      <c r="SZZ315" s="80"/>
      <c r="TAA315" s="80"/>
      <c r="TAB315" s="80"/>
      <c r="TAC315" s="80"/>
      <c r="TAD315" s="80"/>
      <c r="TAE315" s="80"/>
      <c r="TAF315" s="80"/>
      <c r="TAG315" s="80"/>
      <c r="TAH315" s="80"/>
      <c r="TAI315" s="80"/>
      <c r="TAJ315" s="80"/>
      <c r="TAK315" s="80"/>
      <c r="TAL315" s="80"/>
      <c r="TAM315" s="80"/>
      <c r="TAN315" s="80"/>
      <c r="TAO315" s="80"/>
      <c r="TAP315" s="80"/>
      <c r="TAQ315" s="80"/>
      <c r="TAR315" s="80"/>
      <c r="TAS315" s="80"/>
      <c r="TAT315" s="80"/>
      <c r="TAU315" s="80"/>
      <c r="TAV315" s="80"/>
      <c r="TAW315" s="80"/>
      <c r="TAX315" s="80"/>
      <c r="TAY315" s="80"/>
      <c r="TAZ315" s="80"/>
      <c r="TBA315" s="80"/>
      <c r="TBB315" s="80"/>
      <c r="TBC315" s="80"/>
      <c r="TBD315" s="80"/>
      <c r="TBE315" s="80"/>
      <c r="TBF315" s="80"/>
      <c r="TBG315" s="80"/>
      <c r="TBH315" s="80"/>
      <c r="TBI315" s="80"/>
      <c r="TBJ315" s="80"/>
      <c r="TBK315" s="80"/>
      <c r="TBL315" s="80"/>
      <c r="TBM315" s="80"/>
      <c r="TBN315" s="80"/>
      <c r="TBO315" s="80"/>
      <c r="TBP315" s="80"/>
      <c r="TBQ315" s="80"/>
      <c r="TBR315" s="80"/>
      <c r="TBS315" s="80"/>
      <c r="TBT315" s="80"/>
      <c r="TBU315" s="80"/>
      <c r="TBV315" s="80"/>
      <c r="TBW315" s="80"/>
      <c r="TBX315" s="80"/>
      <c r="TBY315" s="80"/>
      <c r="TBZ315" s="80"/>
      <c r="TCA315" s="80"/>
      <c r="TCB315" s="80"/>
      <c r="TCC315" s="80"/>
      <c r="TCD315" s="80"/>
      <c r="TCE315" s="80"/>
      <c r="TCF315" s="80"/>
      <c r="TCG315" s="80"/>
      <c r="TCH315" s="80"/>
      <c r="TCI315" s="80"/>
      <c r="TCJ315" s="80"/>
      <c r="TCK315" s="80"/>
      <c r="TCL315" s="80"/>
      <c r="TCM315" s="80"/>
      <c r="TCN315" s="80"/>
      <c r="TCO315" s="80"/>
      <c r="TCP315" s="80"/>
      <c r="TCQ315" s="80"/>
      <c r="TCR315" s="80"/>
      <c r="TCS315" s="80"/>
      <c r="TCT315" s="80"/>
      <c r="TCU315" s="80"/>
      <c r="TCV315" s="80"/>
      <c r="TCW315" s="80"/>
      <c r="TCX315" s="80"/>
      <c r="TCY315" s="80"/>
      <c r="TCZ315" s="80"/>
      <c r="TDA315" s="80"/>
      <c r="TDB315" s="80"/>
      <c r="TDC315" s="80"/>
      <c r="TDD315" s="80"/>
      <c r="TDE315" s="80"/>
      <c r="TDF315" s="80"/>
      <c r="TDG315" s="80"/>
      <c r="TDH315" s="80"/>
      <c r="TDI315" s="80"/>
      <c r="TDJ315" s="80"/>
      <c r="TDK315" s="80"/>
      <c r="TDL315" s="80"/>
      <c r="TDM315" s="80"/>
      <c r="TDN315" s="80"/>
      <c r="TDO315" s="80"/>
      <c r="TDP315" s="80"/>
      <c r="TDQ315" s="80"/>
      <c r="TDR315" s="80"/>
      <c r="TDS315" s="80"/>
      <c r="TDT315" s="80"/>
      <c r="TDU315" s="80"/>
      <c r="TDV315" s="80"/>
      <c r="TDW315" s="80"/>
      <c r="TDX315" s="80"/>
      <c r="TDY315" s="80"/>
      <c r="TDZ315" s="80"/>
      <c r="TEA315" s="80"/>
      <c r="TEB315" s="80"/>
      <c r="TEC315" s="80"/>
      <c r="TED315" s="80"/>
      <c r="TEE315" s="80"/>
      <c r="TEF315" s="80"/>
      <c r="TEG315" s="80"/>
      <c r="TEH315" s="80"/>
      <c r="TEI315" s="80"/>
      <c r="TEJ315" s="80"/>
      <c r="TEK315" s="80"/>
      <c r="TEL315" s="80"/>
      <c r="TEM315" s="80"/>
      <c r="TEN315" s="80"/>
      <c r="TEO315" s="80"/>
      <c r="TEP315" s="80"/>
      <c r="TEQ315" s="80"/>
      <c r="TER315" s="80"/>
      <c r="TES315" s="80"/>
      <c r="TET315" s="80"/>
      <c r="TEU315" s="80"/>
      <c r="TEV315" s="80"/>
      <c r="TEW315" s="80"/>
      <c r="TEX315" s="80"/>
      <c r="TEY315" s="80"/>
      <c r="TEZ315" s="80"/>
      <c r="TFA315" s="80"/>
      <c r="TFB315" s="80"/>
      <c r="TFC315" s="80"/>
      <c r="TFD315" s="80"/>
      <c r="TFE315" s="80"/>
      <c r="TFF315" s="80"/>
      <c r="TFG315" s="80"/>
      <c r="TFH315" s="80"/>
      <c r="TFI315" s="80"/>
      <c r="TFJ315" s="80"/>
      <c r="TFK315" s="80"/>
      <c r="TFL315" s="80"/>
      <c r="TFM315" s="80"/>
      <c r="TFN315" s="80"/>
      <c r="TFO315" s="80"/>
      <c r="TFP315" s="80"/>
      <c r="TFQ315" s="80"/>
      <c r="TFR315" s="80"/>
      <c r="TFS315" s="80"/>
      <c r="TFT315" s="80"/>
      <c r="TFU315" s="80"/>
      <c r="TFV315" s="80"/>
      <c r="TFW315" s="80"/>
      <c r="TFX315" s="80"/>
      <c r="TFY315" s="80"/>
      <c r="TFZ315" s="80"/>
      <c r="TGA315" s="80"/>
      <c r="TGB315" s="80"/>
      <c r="TGC315" s="80"/>
      <c r="TGD315" s="80"/>
      <c r="TGE315" s="80"/>
      <c r="TGF315" s="80"/>
      <c r="TGG315" s="80"/>
      <c r="TGH315" s="80"/>
      <c r="TGI315" s="80"/>
      <c r="TGJ315" s="80"/>
      <c r="TGK315" s="80"/>
      <c r="TGL315" s="80"/>
      <c r="TGM315" s="80"/>
      <c r="TGN315" s="80"/>
      <c r="TGO315" s="80"/>
      <c r="TGP315" s="80"/>
      <c r="TGQ315" s="80"/>
      <c r="TGR315" s="80"/>
      <c r="TGS315" s="80"/>
      <c r="TGT315" s="80"/>
      <c r="TGU315" s="80"/>
      <c r="TGV315" s="80"/>
      <c r="TGW315" s="80"/>
      <c r="TGX315" s="80"/>
      <c r="TGY315" s="80"/>
      <c r="TGZ315" s="80"/>
      <c r="THA315" s="80"/>
      <c r="THB315" s="80"/>
      <c r="THC315" s="80"/>
      <c r="THD315" s="80"/>
      <c r="THE315" s="80"/>
      <c r="THF315" s="80"/>
      <c r="THG315" s="80"/>
      <c r="THH315" s="80"/>
      <c r="THI315" s="80"/>
      <c r="THJ315" s="80"/>
      <c r="THK315" s="80"/>
      <c r="THL315" s="80"/>
      <c r="THM315" s="80"/>
      <c r="THN315" s="80"/>
      <c r="THO315" s="80"/>
      <c r="THP315" s="80"/>
      <c r="THQ315" s="80"/>
      <c r="THR315" s="80"/>
      <c r="THS315" s="80"/>
      <c r="THT315" s="80"/>
      <c r="THU315" s="80"/>
      <c r="THV315" s="80"/>
      <c r="THW315" s="80"/>
      <c r="THX315" s="80"/>
      <c r="THY315" s="80"/>
      <c r="THZ315" s="80"/>
      <c r="TIA315" s="80"/>
      <c r="TIB315" s="80"/>
      <c r="TIC315" s="80"/>
      <c r="TID315" s="80"/>
      <c r="TIE315" s="80"/>
      <c r="TIF315" s="80"/>
      <c r="TIG315" s="80"/>
      <c r="TIH315" s="80"/>
      <c r="TII315" s="80"/>
      <c r="TIJ315" s="80"/>
      <c r="TIK315" s="80"/>
      <c r="TIL315" s="80"/>
      <c r="TIM315" s="80"/>
      <c r="TIN315" s="80"/>
      <c r="TIO315" s="80"/>
      <c r="TIP315" s="80"/>
      <c r="TIQ315" s="80"/>
      <c r="TIR315" s="80"/>
      <c r="TIS315" s="80"/>
      <c r="TIT315" s="80"/>
      <c r="TIU315" s="80"/>
      <c r="TIV315" s="80"/>
      <c r="TIW315" s="80"/>
      <c r="TIX315" s="80"/>
      <c r="TIY315" s="80"/>
      <c r="TIZ315" s="80"/>
      <c r="TJA315" s="80"/>
      <c r="TJB315" s="80"/>
      <c r="TJC315" s="80"/>
      <c r="TJD315" s="80"/>
      <c r="TJE315" s="80"/>
      <c r="TJF315" s="80"/>
      <c r="TJG315" s="80"/>
      <c r="TJH315" s="80"/>
      <c r="TJI315" s="80"/>
      <c r="TJJ315" s="80"/>
      <c r="TJK315" s="80"/>
      <c r="TJL315" s="80"/>
      <c r="TJM315" s="80"/>
      <c r="TJN315" s="80"/>
      <c r="TJO315" s="80"/>
      <c r="TJP315" s="80"/>
      <c r="TJQ315" s="80"/>
      <c r="TJR315" s="80"/>
      <c r="TJS315" s="80"/>
      <c r="TJT315" s="80"/>
      <c r="TJU315" s="80"/>
      <c r="TJV315" s="80"/>
      <c r="TJW315" s="80"/>
      <c r="TJX315" s="80"/>
      <c r="TJY315" s="80"/>
      <c r="TJZ315" s="80"/>
      <c r="TKA315" s="80"/>
      <c r="TKB315" s="80"/>
      <c r="TKC315" s="80"/>
      <c r="TKD315" s="80"/>
      <c r="TKE315" s="80"/>
      <c r="TKF315" s="80"/>
      <c r="TKG315" s="80"/>
      <c r="TKH315" s="80"/>
      <c r="TKI315" s="80"/>
      <c r="TKJ315" s="80"/>
      <c r="TKK315" s="80"/>
      <c r="TKL315" s="80"/>
      <c r="TKM315" s="80"/>
      <c r="TKN315" s="80"/>
      <c r="TKO315" s="80"/>
      <c r="TKP315" s="80"/>
      <c r="TKQ315" s="80"/>
      <c r="TKR315" s="80"/>
      <c r="TKS315" s="80"/>
      <c r="TKT315" s="80"/>
      <c r="TKU315" s="80"/>
      <c r="TKV315" s="80"/>
      <c r="TKW315" s="80"/>
      <c r="TKX315" s="80"/>
      <c r="TKY315" s="80"/>
      <c r="TKZ315" s="80"/>
      <c r="TLA315" s="80"/>
      <c r="TLB315" s="80"/>
      <c r="TLC315" s="80"/>
      <c r="TLD315" s="80"/>
      <c r="TLE315" s="80"/>
      <c r="TLF315" s="80"/>
      <c r="TLG315" s="80"/>
      <c r="TLH315" s="80"/>
      <c r="TLI315" s="80"/>
      <c r="TLJ315" s="80"/>
      <c r="TLK315" s="80"/>
      <c r="TLL315" s="80"/>
      <c r="TLM315" s="80"/>
      <c r="TLN315" s="80"/>
      <c r="TLO315" s="80"/>
      <c r="TLP315" s="80"/>
      <c r="TLQ315" s="80"/>
      <c r="TLR315" s="80"/>
      <c r="TLS315" s="80"/>
      <c r="TLT315" s="80"/>
      <c r="TLU315" s="80"/>
      <c r="TLV315" s="80"/>
      <c r="TLW315" s="80"/>
      <c r="TLX315" s="80"/>
      <c r="TLY315" s="80"/>
      <c r="TLZ315" s="80"/>
      <c r="TMA315" s="80"/>
      <c r="TMB315" s="80"/>
      <c r="TMC315" s="80"/>
      <c r="TMD315" s="80"/>
      <c r="TME315" s="80"/>
      <c r="TMF315" s="80"/>
      <c r="TMG315" s="80"/>
      <c r="TMH315" s="80"/>
      <c r="TMI315" s="80"/>
      <c r="TMJ315" s="80"/>
      <c r="TMK315" s="80"/>
      <c r="TML315" s="80"/>
      <c r="TMM315" s="80"/>
      <c r="TMN315" s="80"/>
      <c r="TMO315" s="80"/>
      <c r="TMP315" s="80"/>
      <c r="TMQ315" s="80"/>
      <c r="TMR315" s="80"/>
      <c r="TMS315" s="80"/>
      <c r="TMT315" s="80"/>
      <c r="TMU315" s="80"/>
      <c r="TMV315" s="80"/>
      <c r="TMW315" s="80"/>
      <c r="TMX315" s="80"/>
      <c r="TMY315" s="80"/>
      <c r="TMZ315" s="80"/>
      <c r="TNA315" s="80"/>
      <c r="TNB315" s="80"/>
      <c r="TNC315" s="80"/>
      <c r="TND315" s="80"/>
      <c r="TNE315" s="80"/>
      <c r="TNF315" s="80"/>
      <c r="TNG315" s="80"/>
      <c r="TNH315" s="80"/>
      <c r="TNI315" s="80"/>
      <c r="TNJ315" s="80"/>
      <c r="TNK315" s="80"/>
      <c r="TNL315" s="80"/>
      <c r="TNM315" s="80"/>
      <c r="TNN315" s="80"/>
      <c r="TNO315" s="80"/>
      <c r="TNP315" s="80"/>
      <c r="TNQ315" s="80"/>
      <c r="TNR315" s="80"/>
      <c r="TNS315" s="80"/>
      <c r="TNT315" s="80"/>
      <c r="TNU315" s="80"/>
      <c r="TNV315" s="80"/>
      <c r="TNW315" s="80"/>
      <c r="TNX315" s="80"/>
      <c r="TNY315" s="80"/>
      <c r="TNZ315" s="80"/>
      <c r="TOA315" s="80"/>
      <c r="TOB315" s="80"/>
      <c r="TOC315" s="80"/>
      <c r="TOD315" s="80"/>
      <c r="TOE315" s="80"/>
      <c r="TOF315" s="80"/>
      <c r="TOG315" s="80"/>
      <c r="TOH315" s="80"/>
      <c r="TOI315" s="80"/>
      <c r="TOJ315" s="80"/>
      <c r="TOK315" s="80"/>
      <c r="TOL315" s="80"/>
      <c r="TOM315" s="80"/>
      <c r="TON315" s="80"/>
      <c r="TOO315" s="80"/>
      <c r="TOP315" s="80"/>
      <c r="TOQ315" s="80"/>
      <c r="TOR315" s="80"/>
      <c r="TOS315" s="80"/>
      <c r="TOT315" s="80"/>
      <c r="TOU315" s="80"/>
      <c r="TOV315" s="80"/>
      <c r="TOW315" s="80"/>
      <c r="TOX315" s="80"/>
      <c r="TOY315" s="80"/>
      <c r="TOZ315" s="80"/>
      <c r="TPA315" s="80"/>
      <c r="TPB315" s="80"/>
      <c r="TPC315" s="80"/>
      <c r="TPD315" s="80"/>
      <c r="TPE315" s="80"/>
      <c r="TPF315" s="80"/>
      <c r="TPG315" s="80"/>
      <c r="TPH315" s="80"/>
      <c r="TPI315" s="80"/>
      <c r="TPJ315" s="80"/>
      <c r="TPK315" s="80"/>
      <c r="TPL315" s="80"/>
      <c r="TPM315" s="80"/>
      <c r="TPN315" s="80"/>
      <c r="TPO315" s="80"/>
      <c r="TPP315" s="80"/>
      <c r="TPQ315" s="80"/>
      <c r="TPR315" s="80"/>
      <c r="TPS315" s="80"/>
      <c r="TPT315" s="80"/>
      <c r="TPU315" s="80"/>
      <c r="TPV315" s="80"/>
      <c r="TPW315" s="80"/>
      <c r="TPX315" s="80"/>
      <c r="TPY315" s="80"/>
      <c r="TPZ315" s="80"/>
      <c r="TQA315" s="80"/>
      <c r="TQB315" s="80"/>
      <c r="TQC315" s="80"/>
      <c r="TQD315" s="80"/>
      <c r="TQE315" s="80"/>
      <c r="TQF315" s="80"/>
      <c r="TQG315" s="80"/>
      <c r="TQH315" s="80"/>
      <c r="TQI315" s="80"/>
      <c r="TQJ315" s="80"/>
      <c r="TQK315" s="80"/>
      <c r="TQL315" s="80"/>
      <c r="TQM315" s="80"/>
      <c r="TQN315" s="80"/>
      <c r="TQO315" s="80"/>
      <c r="TQP315" s="80"/>
      <c r="TQQ315" s="80"/>
      <c r="TQR315" s="80"/>
      <c r="TQS315" s="80"/>
      <c r="TQT315" s="80"/>
      <c r="TQU315" s="80"/>
      <c r="TQV315" s="80"/>
      <c r="TQW315" s="80"/>
      <c r="TQX315" s="80"/>
      <c r="TQY315" s="80"/>
      <c r="TQZ315" s="80"/>
      <c r="TRA315" s="80"/>
      <c r="TRB315" s="80"/>
      <c r="TRC315" s="80"/>
      <c r="TRD315" s="80"/>
      <c r="TRE315" s="80"/>
      <c r="TRF315" s="80"/>
      <c r="TRG315" s="80"/>
      <c r="TRH315" s="80"/>
      <c r="TRI315" s="80"/>
      <c r="TRJ315" s="80"/>
      <c r="TRK315" s="80"/>
      <c r="TRL315" s="80"/>
      <c r="TRM315" s="80"/>
      <c r="TRN315" s="80"/>
      <c r="TRO315" s="80"/>
      <c r="TRP315" s="80"/>
      <c r="TRQ315" s="80"/>
      <c r="TRR315" s="80"/>
      <c r="TRS315" s="80"/>
      <c r="TRT315" s="80"/>
      <c r="TRU315" s="80"/>
      <c r="TRV315" s="80"/>
      <c r="TRW315" s="80"/>
      <c r="TRX315" s="80"/>
      <c r="TRY315" s="80"/>
      <c r="TRZ315" s="80"/>
      <c r="TSA315" s="80"/>
      <c r="TSB315" s="80"/>
      <c r="TSC315" s="80"/>
      <c r="TSD315" s="80"/>
      <c r="TSE315" s="80"/>
      <c r="TSF315" s="80"/>
      <c r="TSG315" s="80"/>
      <c r="TSH315" s="80"/>
      <c r="TSI315" s="80"/>
      <c r="TSJ315" s="80"/>
      <c r="TSK315" s="80"/>
      <c r="TSL315" s="80"/>
      <c r="TSM315" s="80"/>
      <c r="TSN315" s="80"/>
      <c r="TSO315" s="80"/>
      <c r="TSP315" s="80"/>
      <c r="TSQ315" s="80"/>
      <c r="TSR315" s="80"/>
      <c r="TSS315" s="80"/>
      <c r="TST315" s="80"/>
      <c r="TSU315" s="80"/>
      <c r="TSV315" s="80"/>
      <c r="TSW315" s="80"/>
      <c r="TSX315" s="80"/>
      <c r="TSY315" s="80"/>
      <c r="TSZ315" s="80"/>
      <c r="TTA315" s="80"/>
      <c r="TTB315" s="80"/>
      <c r="TTC315" s="80"/>
      <c r="TTD315" s="80"/>
      <c r="TTE315" s="80"/>
      <c r="TTF315" s="80"/>
      <c r="TTG315" s="80"/>
      <c r="TTH315" s="80"/>
      <c r="TTI315" s="80"/>
      <c r="TTJ315" s="80"/>
      <c r="TTK315" s="80"/>
      <c r="TTL315" s="80"/>
      <c r="TTM315" s="80"/>
      <c r="TTN315" s="80"/>
      <c r="TTO315" s="80"/>
      <c r="TTP315" s="80"/>
      <c r="TTQ315" s="80"/>
      <c r="TTR315" s="80"/>
      <c r="TTS315" s="80"/>
      <c r="TTT315" s="80"/>
      <c r="TTU315" s="80"/>
      <c r="TTV315" s="80"/>
      <c r="TTW315" s="80"/>
      <c r="TTX315" s="80"/>
      <c r="TTY315" s="80"/>
      <c r="TTZ315" s="80"/>
      <c r="TUA315" s="80"/>
      <c r="TUB315" s="80"/>
      <c r="TUC315" s="80"/>
      <c r="TUD315" s="80"/>
      <c r="TUE315" s="80"/>
      <c r="TUF315" s="80"/>
      <c r="TUG315" s="80"/>
      <c r="TUH315" s="80"/>
      <c r="TUI315" s="80"/>
      <c r="TUJ315" s="80"/>
      <c r="TUK315" s="80"/>
      <c r="TUL315" s="80"/>
      <c r="TUM315" s="80"/>
      <c r="TUN315" s="80"/>
      <c r="TUO315" s="80"/>
      <c r="TUP315" s="80"/>
      <c r="TUQ315" s="80"/>
      <c r="TUR315" s="80"/>
      <c r="TUS315" s="80"/>
      <c r="TUT315" s="80"/>
      <c r="TUU315" s="80"/>
      <c r="TUV315" s="80"/>
      <c r="TUW315" s="80"/>
      <c r="TUX315" s="80"/>
      <c r="TUY315" s="80"/>
      <c r="TUZ315" s="80"/>
      <c r="TVA315" s="80"/>
      <c r="TVB315" s="80"/>
      <c r="TVC315" s="80"/>
      <c r="TVD315" s="80"/>
      <c r="TVE315" s="80"/>
      <c r="TVF315" s="80"/>
      <c r="TVG315" s="80"/>
      <c r="TVH315" s="80"/>
      <c r="TVI315" s="80"/>
      <c r="TVJ315" s="80"/>
      <c r="TVK315" s="80"/>
      <c r="TVL315" s="80"/>
      <c r="TVM315" s="80"/>
      <c r="TVN315" s="80"/>
      <c r="TVO315" s="80"/>
      <c r="TVP315" s="80"/>
      <c r="TVQ315" s="80"/>
      <c r="TVR315" s="80"/>
      <c r="TVS315" s="80"/>
      <c r="TVT315" s="80"/>
      <c r="TVU315" s="80"/>
      <c r="TVV315" s="80"/>
      <c r="TVW315" s="80"/>
      <c r="TVX315" s="80"/>
      <c r="TVY315" s="80"/>
      <c r="TVZ315" s="80"/>
      <c r="TWA315" s="80"/>
      <c r="TWB315" s="80"/>
      <c r="TWC315" s="80"/>
      <c r="TWD315" s="80"/>
      <c r="TWE315" s="80"/>
      <c r="TWF315" s="80"/>
      <c r="TWG315" s="80"/>
      <c r="TWH315" s="80"/>
      <c r="TWI315" s="80"/>
      <c r="TWJ315" s="80"/>
      <c r="TWK315" s="80"/>
      <c r="TWL315" s="80"/>
      <c r="TWM315" s="80"/>
      <c r="TWN315" s="80"/>
      <c r="TWO315" s="80"/>
      <c r="TWP315" s="80"/>
      <c r="TWQ315" s="80"/>
      <c r="TWR315" s="80"/>
      <c r="TWS315" s="80"/>
      <c r="TWT315" s="80"/>
      <c r="TWU315" s="80"/>
      <c r="TWV315" s="80"/>
      <c r="TWW315" s="80"/>
      <c r="TWX315" s="80"/>
      <c r="TWY315" s="80"/>
      <c r="TWZ315" s="80"/>
      <c r="TXA315" s="80"/>
      <c r="TXB315" s="80"/>
      <c r="TXC315" s="80"/>
      <c r="TXD315" s="80"/>
      <c r="TXE315" s="80"/>
      <c r="TXF315" s="80"/>
      <c r="TXG315" s="80"/>
      <c r="TXH315" s="80"/>
      <c r="TXI315" s="80"/>
      <c r="TXJ315" s="80"/>
      <c r="TXK315" s="80"/>
      <c r="TXL315" s="80"/>
      <c r="TXM315" s="80"/>
      <c r="TXN315" s="80"/>
      <c r="TXO315" s="80"/>
      <c r="TXP315" s="80"/>
      <c r="TXQ315" s="80"/>
      <c r="TXR315" s="80"/>
      <c r="TXS315" s="80"/>
      <c r="TXT315" s="80"/>
      <c r="TXU315" s="80"/>
      <c r="TXV315" s="80"/>
      <c r="TXW315" s="80"/>
      <c r="TXX315" s="80"/>
      <c r="TXY315" s="80"/>
      <c r="TXZ315" s="80"/>
      <c r="TYA315" s="80"/>
      <c r="TYB315" s="80"/>
      <c r="TYC315" s="80"/>
      <c r="TYD315" s="80"/>
      <c r="TYE315" s="80"/>
      <c r="TYF315" s="80"/>
      <c r="TYG315" s="80"/>
      <c r="TYH315" s="80"/>
      <c r="TYI315" s="80"/>
      <c r="TYJ315" s="80"/>
      <c r="TYK315" s="80"/>
      <c r="TYL315" s="80"/>
      <c r="TYM315" s="80"/>
      <c r="TYN315" s="80"/>
      <c r="TYO315" s="80"/>
      <c r="TYP315" s="80"/>
      <c r="TYQ315" s="80"/>
      <c r="TYR315" s="80"/>
      <c r="TYS315" s="80"/>
      <c r="TYT315" s="80"/>
      <c r="TYU315" s="80"/>
      <c r="TYV315" s="80"/>
      <c r="TYW315" s="80"/>
      <c r="TYX315" s="80"/>
      <c r="TYY315" s="80"/>
      <c r="TYZ315" s="80"/>
      <c r="TZA315" s="80"/>
      <c r="TZB315" s="80"/>
      <c r="TZC315" s="80"/>
      <c r="TZD315" s="80"/>
      <c r="TZE315" s="80"/>
      <c r="TZF315" s="80"/>
      <c r="TZG315" s="80"/>
      <c r="TZH315" s="80"/>
      <c r="TZI315" s="80"/>
      <c r="TZJ315" s="80"/>
      <c r="TZK315" s="80"/>
      <c r="TZL315" s="80"/>
      <c r="TZM315" s="80"/>
      <c r="TZN315" s="80"/>
      <c r="TZO315" s="80"/>
      <c r="TZP315" s="80"/>
      <c r="TZQ315" s="80"/>
      <c r="TZR315" s="80"/>
      <c r="TZS315" s="80"/>
      <c r="TZT315" s="80"/>
      <c r="TZU315" s="80"/>
      <c r="TZV315" s="80"/>
      <c r="TZW315" s="80"/>
      <c r="TZX315" s="80"/>
      <c r="TZY315" s="80"/>
      <c r="TZZ315" s="80"/>
      <c r="UAA315" s="80"/>
      <c r="UAB315" s="80"/>
      <c r="UAC315" s="80"/>
      <c r="UAD315" s="80"/>
      <c r="UAE315" s="80"/>
      <c r="UAF315" s="80"/>
      <c r="UAG315" s="80"/>
      <c r="UAH315" s="80"/>
      <c r="UAI315" s="80"/>
      <c r="UAJ315" s="80"/>
      <c r="UAK315" s="80"/>
      <c r="UAL315" s="80"/>
      <c r="UAM315" s="80"/>
      <c r="UAN315" s="80"/>
      <c r="UAO315" s="80"/>
      <c r="UAP315" s="80"/>
      <c r="UAQ315" s="80"/>
      <c r="UAR315" s="80"/>
      <c r="UAS315" s="80"/>
      <c r="UAT315" s="80"/>
      <c r="UAU315" s="80"/>
      <c r="UAV315" s="80"/>
      <c r="UAW315" s="80"/>
      <c r="UAX315" s="80"/>
      <c r="UAY315" s="80"/>
      <c r="UAZ315" s="80"/>
      <c r="UBA315" s="80"/>
      <c r="UBB315" s="80"/>
      <c r="UBC315" s="80"/>
      <c r="UBD315" s="80"/>
      <c r="UBE315" s="80"/>
      <c r="UBF315" s="80"/>
      <c r="UBG315" s="80"/>
      <c r="UBH315" s="80"/>
      <c r="UBI315" s="80"/>
      <c r="UBJ315" s="80"/>
      <c r="UBK315" s="80"/>
      <c r="UBL315" s="80"/>
      <c r="UBM315" s="80"/>
      <c r="UBN315" s="80"/>
      <c r="UBO315" s="80"/>
      <c r="UBP315" s="80"/>
      <c r="UBQ315" s="80"/>
      <c r="UBR315" s="80"/>
      <c r="UBS315" s="80"/>
      <c r="UBT315" s="80"/>
      <c r="UBU315" s="80"/>
      <c r="UBV315" s="80"/>
      <c r="UBW315" s="80"/>
      <c r="UBX315" s="80"/>
      <c r="UBY315" s="80"/>
      <c r="UBZ315" s="80"/>
      <c r="UCA315" s="80"/>
      <c r="UCB315" s="80"/>
      <c r="UCC315" s="80"/>
      <c r="UCD315" s="80"/>
      <c r="UCE315" s="80"/>
      <c r="UCF315" s="80"/>
      <c r="UCG315" s="80"/>
      <c r="UCH315" s="80"/>
      <c r="UCI315" s="80"/>
      <c r="UCJ315" s="80"/>
      <c r="UCK315" s="80"/>
      <c r="UCL315" s="80"/>
      <c r="UCM315" s="80"/>
      <c r="UCN315" s="80"/>
      <c r="UCO315" s="80"/>
      <c r="UCP315" s="80"/>
      <c r="UCQ315" s="80"/>
      <c r="UCR315" s="80"/>
      <c r="UCS315" s="80"/>
      <c r="UCT315" s="80"/>
      <c r="UCU315" s="80"/>
      <c r="UCV315" s="80"/>
      <c r="UCW315" s="80"/>
      <c r="UCX315" s="80"/>
      <c r="UCY315" s="80"/>
      <c r="UCZ315" s="80"/>
      <c r="UDA315" s="80"/>
      <c r="UDB315" s="80"/>
      <c r="UDC315" s="80"/>
      <c r="UDD315" s="80"/>
      <c r="UDE315" s="80"/>
      <c r="UDF315" s="80"/>
      <c r="UDG315" s="80"/>
      <c r="UDH315" s="80"/>
      <c r="UDI315" s="80"/>
      <c r="UDJ315" s="80"/>
      <c r="UDK315" s="80"/>
      <c r="UDL315" s="80"/>
      <c r="UDM315" s="80"/>
      <c r="UDN315" s="80"/>
      <c r="UDO315" s="80"/>
      <c r="UDP315" s="80"/>
      <c r="UDQ315" s="80"/>
      <c r="UDR315" s="80"/>
      <c r="UDS315" s="80"/>
      <c r="UDT315" s="80"/>
      <c r="UDU315" s="80"/>
      <c r="UDV315" s="80"/>
      <c r="UDW315" s="80"/>
      <c r="UDX315" s="80"/>
      <c r="UDY315" s="80"/>
      <c r="UDZ315" s="80"/>
      <c r="UEA315" s="80"/>
      <c r="UEB315" s="80"/>
      <c r="UEC315" s="80"/>
      <c r="UED315" s="80"/>
      <c r="UEE315" s="80"/>
      <c r="UEF315" s="80"/>
      <c r="UEG315" s="80"/>
      <c r="UEH315" s="80"/>
      <c r="UEI315" s="80"/>
      <c r="UEJ315" s="80"/>
      <c r="UEK315" s="80"/>
      <c r="UEL315" s="80"/>
      <c r="UEM315" s="80"/>
      <c r="UEN315" s="80"/>
      <c r="UEO315" s="80"/>
      <c r="UEP315" s="80"/>
      <c r="UEQ315" s="80"/>
      <c r="UER315" s="80"/>
      <c r="UES315" s="80"/>
      <c r="UET315" s="80"/>
      <c r="UEU315" s="80"/>
      <c r="UEV315" s="80"/>
      <c r="UEW315" s="80"/>
      <c r="UEX315" s="80"/>
      <c r="UEY315" s="80"/>
      <c r="UEZ315" s="80"/>
      <c r="UFA315" s="80"/>
      <c r="UFB315" s="80"/>
      <c r="UFC315" s="80"/>
      <c r="UFD315" s="80"/>
      <c r="UFE315" s="80"/>
      <c r="UFF315" s="80"/>
      <c r="UFG315" s="80"/>
      <c r="UFH315" s="80"/>
      <c r="UFI315" s="80"/>
      <c r="UFJ315" s="80"/>
      <c r="UFK315" s="80"/>
      <c r="UFL315" s="80"/>
      <c r="UFM315" s="80"/>
      <c r="UFN315" s="80"/>
      <c r="UFO315" s="80"/>
      <c r="UFP315" s="80"/>
      <c r="UFQ315" s="80"/>
      <c r="UFR315" s="80"/>
      <c r="UFS315" s="80"/>
      <c r="UFT315" s="80"/>
      <c r="UFU315" s="80"/>
      <c r="UFV315" s="80"/>
      <c r="UFW315" s="80"/>
      <c r="UFX315" s="80"/>
      <c r="UFY315" s="80"/>
      <c r="UFZ315" s="80"/>
      <c r="UGA315" s="80"/>
      <c r="UGB315" s="80"/>
      <c r="UGC315" s="80"/>
      <c r="UGD315" s="80"/>
      <c r="UGE315" s="80"/>
      <c r="UGF315" s="80"/>
      <c r="UGG315" s="80"/>
      <c r="UGH315" s="80"/>
      <c r="UGI315" s="80"/>
      <c r="UGJ315" s="80"/>
      <c r="UGK315" s="80"/>
      <c r="UGL315" s="80"/>
      <c r="UGM315" s="80"/>
      <c r="UGN315" s="80"/>
      <c r="UGO315" s="80"/>
      <c r="UGP315" s="80"/>
      <c r="UGQ315" s="80"/>
      <c r="UGR315" s="80"/>
      <c r="UGS315" s="80"/>
      <c r="UGT315" s="80"/>
      <c r="UGU315" s="80"/>
      <c r="UGV315" s="80"/>
      <c r="UGW315" s="80"/>
      <c r="UGX315" s="80"/>
      <c r="UGY315" s="80"/>
      <c r="UGZ315" s="80"/>
      <c r="UHA315" s="80"/>
      <c r="UHB315" s="80"/>
      <c r="UHC315" s="80"/>
      <c r="UHD315" s="80"/>
      <c r="UHE315" s="80"/>
      <c r="UHF315" s="80"/>
      <c r="UHG315" s="80"/>
      <c r="UHH315" s="80"/>
      <c r="UHI315" s="80"/>
      <c r="UHJ315" s="80"/>
      <c r="UHK315" s="80"/>
      <c r="UHL315" s="80"/>
      <c r="UHM315" s="80"/>
      <c r="UHN315" s="80"/>
      <c r="UHO315" s="80"/>
      <c r="UHP315" s="80"/>
      <c r="UHQ315" s="80"/>
      <c r="UHR315" s="80"/>
      <c r="UHS315" s="80"/>
      <c r="UHT315" s="80"/>
      <c r="UHU315" s="80"/>
      <c r="UHV315" s="80"/>
      <c r="UHW315" s="80"/>
      <c r="UHX315" s="80"/>
      <c r="UHY315" s="80"/>
      <c r="UHZ315" s="80"/>
      <c r="UIA315" s="80"/>
      <c r="UIB315" s="80"/>
      <c r="UIC315" s="80"/>
      <c r="UID315" s="80"/>
      <c r="UIE315" s="80"/>
      <c r="UIF315" s="80"/>
      <c r="UIG315" s="80"/>
      <c r="UIH315" s="80"/>
      <c r="UII315" s="80"/>
      <c r="UIJ315" s="80"/>
      <c r="UIK315" s="80"/>
      <c r="UIL315" s="80"/>
      <c r="UIM315" s="80"/>
      <c r="UIN315" s="80"/>
      <c r="UIO315" s="80"/>
      <c r="UIP315" s="80"/>
      <c r="UIQ315" s="80"/>
      <c r="UIR315" s="80"/>
      <c r="UIS315" s="80"/>
      <c r="UIT315" s="80"/>
      <c r="UIU315" s="80"/>
      <c r="UIV315" s="80"/>
      <c r="UIW315" s="80"/>
      <c r="UIX315" s="80"/>
      <c r="UIY315" s="80"/>
      <c r="UIZ315" s="80"/>
      <c r="UJA315" s="80"/>
      <c r="UJB315" s="80"/>
      <c r="UJC315" s="80"/>
      <c r="UJD315" s="80"/>
      <c r="UJE315" s="80"/>
      <c r="UJF315" s="80"/>
      <c r="UJG315" s="80"/>
      <c r="UJH315" s="80"/>
      <c r="UJI315" s="80"/>
      <c r="UJJ315" s="80"/>
      <c r="UJK315" s="80"/>
      <c r="UJL315" s="80"/>
      <c r="UJM315" s="80"/>
      <c r="UJN315" s="80"/>
      <c r="UJO315" s="80"/>
      <c r="UJP315" s="80"/>
      <c r="UJQ315" s="80"/>
      <c r="UJR315" s="80"/>
      <c r="UJS315" s="80"/>
      <c r="UJT315" s="80"/>
      <c r="UJU315" s="80"/>
      <c r="UJV315" s="80"/>
      <c r="UJW315" s="80"/>
      <c r="UJX315" s="80"/>
      <c r="UJY315" s="80"/>
      <c r="UJZ315" s="80"/>
      <c r="UKA315" s="80"/>
      <c r="UKB315" s="80"/>
      <c r="UKC315" s="80"/>
      <c r="UKD315" s="80"/>
      <c r="UKE315" s="80"/>
      <c r="UKF315" s="80"/>
      <c r="UKG315" s="80"/>
      <c r="UKH315" s="80"/>
      <c r="UKI315" s="80"/>
      <c r="UKJ315" s="80"/>
      <c r="UKK315" s="80"/>
      <c r="UKL315" s="80"/>
      <c r="UKM315" s="80"/>
      <c r="UKN315" s="80"/>
      <c r="UKO315" s="80"/>
      <c r="UKP315" s="80"/>
      <c r="UKQ315" s="80"/>
      <c r="UKR315" s="80"/>
      <c r="UKS315" s="80"/>
      <c r="UKT315" s="80"/>
      <c r="UKU315" s="80"/>
      <c r="UKV315" s="80"/>
      <c r="UKW315" s="80"/>
      <c r="UKX315" s="80"/>
      <c r="UKY315" s="80"/>
      <c r="UKZ315" s="80"/>
      <c r="ULA315" s="80"/>
      <c r="ULB315" s="80"/>
      <c r="ULC315" s="80"/>
      <c r="ULD315" s="80"/>
      <c r="ULE315" s="80"/>
      <c r="ULF315" s="80"/>
      <c r="ULG315" s="80"/>
      <c r="ULH315" s="80"/>
      <c r="ULI315" s="80"/>
      <c r="ULJ315" s="80"/>
      <c r="ULK315" s="80"/>
      <c r="ULL315" s="80"/>
      <c r="ULM315" s="80"/>
      <c r="ULN315" s="80"/>
      <c r="ULO315" s="80"/>
      <c r="ULP315" s="80"/>
      <c r="ULQ315" s="80"/>
      <c r="ULR315" s="80"/>
      <c r="ULS315" s="80"/>
      <c r="ULT315" s="80"/>
      <c r="ULU315" s="80"/>
      <c r="ULV315" s="80"/>
      <c r="ULW315" s="80"/>
      <c r="ULX315" s="80"/>
      <c r="ULY315" s="80"/>
      <c r="ULZ315" s="80"/>
      <c r="UMA315" s="80"/>
      <c r="UMB315" s="80"/>
      <c r="UMC315" s="80"/>
      <c r="UMD315" s="80"/>
      <c r="UME315" s="80"/>
      <c r="UMF315" s="80"/>
      <c r="UMG315" s="80"/>
      <c r="UMH315" s="80"/>
      <c r="UMI315" s="80"/>
      <c r="UMJ315" s="80"/>
      <c r="UMK315" s="80"/>
      <c r="UML315" s="80"/>
      <c r="UMM315" s="80"/>
      <c r="UMN315" s="80"/>
      <c r="UMO315" s="80"/>
      <c r="UMP315" s="80"/>
      <c r="UMQ315" s="80"/>
      <c r="UMR315" s="80"/>
      <c r="UMS315" s="80"/>
      <c r="UMT315" s="80"/>
      <c r="UMU315" s="80"/>
      <c r="UMV315" s="80"/>
      <c r="UMW315" s="80"/>
      <c r="UMX315" s="80"/>
      <c r="UMY315" s="80"/>
      <c r="UMZ315" s="80"/>
      <c r="UNA315" s="80"/>
      <c r="UNB315" s="80"/>
      <c r="UNC315" s="80"/>
      <c r="UND315" s="80"/>
      <c r="UNE315" s="80"/>
      <c r="UNF315" s="80"/>
      <c r="UNG315" s="80"/>
      <c r="UNH315" s="80"/>
      <c r="UNI315" s="80"/>
      <c r="UNJ315" s="80"/>
      <c r="UNK315" s="80"/>
      <c r="UNL315" s="80"/>
      <c r="UNM315" s="80"/>
      <c r="UNN315" s="80"/>
      <c r="UNO315" s="80"/>
      <c r="UNP315" s="80"/>
      <c r="UNQ315" s="80"/>
      <c r="UNR315" s="80"/>
      <c r="UNS315" s="80"/>
      <c r="UNT315" s="80"/>
      <c r="UNU315" s="80"/>
      <c r="UNV315" s="80"/>
      <c r="UNW315" s="80"/>
      <c r="UNX315" s="80"/>
      <c r="UNY315" s="80"/>
      <c r="UNZ315" s="80"/>
      <c r="UOA315" s="80"/>
      <c r="UOB315" s="80"/>
      <c r="UOC315" s="80"/>
      <c r="UOD315" s="80"/>
      <c r="UOE315" s="80"/>
      <c r="UOF315" s="80"/>
      <c r="UOG315" s="80"/>
      <c r="UOH315" s="80"/>
      <c r="UOI315" s="80"/>
      <c r="UOJ315" s="80"/>
      <c r="UOK315" s="80"/>
      <c r="UOL315" s="80"/>
      <c r="UOM315" s="80"/>
      <c r="UON315" s="80"/>
      <c r="UOO315" s="80"/>
      <c r="UOP315" s="80"/>
      <c r="UOQ315" s="80"/>
      <c r="UOR315" s="80"/>
      <c r="UOS315" s="80"/>
      <c r="UOT315" s="80"/>
      <c r="UOU315" s="80"/>
      <c r="UOV315" s="80"/>
      <c r="UOW315" s="80"/>
      <c r="UOX315" s="80"/>
      <c r="UOY315" s="80"/>
      <c r="UOZ315" s="80"/>
      <c r="UPA315" s="80"/>
      <c r="UPB315" s="80"/>
      <c r="UPC315" s="80"/>
      <c r="UPD315" s="80"/>
      <c r="UPE315" s="80"/>
      <c r="UPF315" s="80"/>
      <c r="UPG315" s="80"/>
      <c r="UPH315" s="80"/>
      <c r="UPI315" s="80"/>
      <c r="UPJ315" s="80"/>
      <c r="UPK315" s="80"/>
      <c r="UPL315" s="80"/>
      <c r="UPM315" s="80"/>
      <c r="UPN315" s="80"/>
      <c r="UPO315" s="80"/>
      <c r="UPP315" s="80"/>
      <c r="UPQ315" s="80"/>
      <c r="UPR315" s="80"/>
      <c r="UPS315" s="80"/>
      <c r="UPT315" s="80"/>
      <c r="UPU315" s="80"/>
      <c r="UPV315" s="80"/>
      <c r="UPW315" s="80"/>
      <c r="UPX315" s="80"/>
      <c r="UPY315" s="80"/>
      <c r="UPZ315" s="80"/>
      <c r="UQA315" s="80"/>
      <c r="UQB315" s="80"/>
      <c r="UQC315" s="80"/>
      <c r="UQD315" s="80"/>
      <c r="UQE315" s="80"/>
      <c r="UQF315" s="80"/>
      <c r="UQG315" s="80"/>
      <c r="UQH315" s="80"/>
      <c r="UQI315" s="80"/>
      <c r="UQJ315" s="80"/>
      <c r="UQK315" s="80"/>
      <c r="UQL315" s="80"/>
      <c r="UQM315" s="80"/>
      <c r="UQN315" s="80"/>
      <c r="UQO315" s="80"/>
      <c r="UQP315" s="80"/>
      <c r="UQQ315" s="80"/>
      <c r="UQR315" s="80"/>
      <c r="UQS315" s="80"/>
      <c r="UQT315" s="80"/>
      <c r="UQU315" s="80"/>
      <c r="UQV315" s="80"/>
      <c r="UQW315" s="80"/>
      <c r="UQX315" s="80"/>
      <c r="UQY315" s="80"/>
      <c r="UQZ315" s="80"/>
      <c r="URA315" s="80"/>
      <c r="URB315" s="80"/>
      <c r="URC315" s="80"/>
      <c r="URD315" s="80"/>
      <c r="URE315" s="80"/>
      <c r="URF315" s="80"/>
      <c r="URG315" s="80"/>
      <c r="URH315" s="80"/>
      <c r="URI315" s="80"/>
      <c r="URJ315" s="80"/>
      <c r="URK315" s="80"/>
      <c r="URL315" s="80"/>
      <c r="URM315" s="80"/>
      <c r="URN315" s="80"/>
      <c r="URO315" s="80"/>
      <c r="URP315" s="80"/>
      <c r="URQ315" s="80"/>
      <c r="URR315" s="80"/>
      <c r="URS315" s="80"/>
      <c r="URT315" s="80"/>
      <c r="URU315" s="80"/>
      <c r="URV315" s="80"/>
      <c r="URW315" s="80"/>
      <c r="URX315" s="80"/>
      <c r="URY315" s="80"/>
      <c r="URZ315" s="80"/>
      <c r="USA315" s="80"/>
      <c r="USB315" s="80"/>
      <c r="USC315" s="80"/>
      <c r="USD315" s="80"/>
      <c r="USE315" s="80"/>
      <c r="USF315" s="80"/>
      <c r="USG315" s="80"/>
      <c r="USH315" s="80"/>
      <c r="USI315" s="80"/>
      <c r="USJ315" s="80"/>
      <c r="USK315" s="80"/>
      <c r="USL315" s="80"/>
      <c r="USM315" s="80"/>
      <c r="USN315" s="80"/>
      <c r="USO315" s="80"/>
      <c r="USP315" s="80"/>
      <c r="USQ315" s="80"/>
      <c r="USR315" s="80"/>
      <c r="USS315" s="80"/>
      <c r="UST315" s="80"/>
      <c r="USU315" s="80"/>
      <c r="USV315" s="80"/>
      <c r="USW315" s="80"/>
      <c r="USX315" s="80"/>
      <c r="USY315" s="80"/>
      <c r="USZ315" s="80"/>
      <c r="UTA315" s="80"/>
      <c r="UTB315" s="80"/>
      <c r="UTC315" s="80"/>
      <c r="UTD315" s="80"/>
      <c r="UTE315" s="80"/>
      <c r="UTF315" s="80"/>
      <c r="UTG315" s="80"/>
      <c r="UTH315" s="80"/>
      <c r="UTI315" s="80"/>
      <c r="UTJ315" s="80"/>
      <c r="UTK315" s="80"/>
      <c r="UTL315" s="80"/>
      <c r="UTM315" s="80"/>
      <c r="UTN315" s="80"/>
      <c r="UTO315" s="80"/>
      <c r="UTP315" s="80"/>
      <c r="UTQ315" s="80"/>
      <c r="UTR315" s="80"/>
      <c r="UTS315" s="80"/>
      <c r="UTT315" s="80"/>
      <c r="UTU315" s="80"/>
      <c r="UTV315" s="80"/>
      <c r="UTW315" s="80"/>
      <c r="UTX315" s="80"/>
      <c r="UTY315" s="80"/>
      <c r="UTZ315" s="80"/>
      <c r="UUA315" s="80"/>
      <c r="UUB315" s="80"/>
      <c r="UUC315" s="80"/>
      <c r="UUD315" s="80"/>
      <c r="UUE315" s="80"/>
      <c r="UUF315" s="80"/>
      <c r="UUG315" s="80"/>
      <c r="UUH315" s="80"/>
      <c r="UUI315" s="80"/>
      <c r="UUJ315" s="80"/>
      <c r="UUK315" s="80"/>
      <c r="UUL315" s="80"/>
      <c r="UUM315" s="80"/>
      <c r="UUN315" s="80"/>
      <c r="UUO315" s="80"/>
      <c r="UUP315" s="80"/>
      <c r="UUQ315" s="80"/>
      <c r="UUR315" s="80"/>
      <c r="UUS315" s="80"/>
      <c r="UUT315" s="80"/>
      <c r="UUU315" s="80"/>
      <c r="UUV315" s="80"/>
      <c r="UUW315" s="80"/>
      <c r="UUX315" s="80"/>
      <c r="UUY315" s="80"/>
      <c r="UUZ315" s="80"/>
      <c r="UVA315" s="80"/>
      <c r="UVB315" s="80"/>
      <c r="UVC315" s="80"/>
      <c r="UVD315" s="80"/>
      <c r="UVE315" s="80"/>
      <c r="UVF315" s="80"/>
      <c r="UVG315" s="80"/>
      <c r="UVH315" s="80"/>
      <c r="UVI315" s="80"/>
      <c r="UVJ315" s="80"/>
      <c r="UVK315" s="80"/>
      <c r="UVL315" s="80"/>
      <c r="UVM315" s="80"/>
      <c r="UVN315" s="80"/>
      <c r="UVO315" s="80"/>
      <c r="UVP315" s="80"/>
      <c r="UVQ315" s="80"/>
      <c r="UVR315" s="80"/>
      <c r="UVS315" s="80"/>
      <c r="UVT315" s="80"/>
      <c r="UVU315" s="80"/>
      <c r="UVV315" s="80"/>
      <c r="UVW315" s="80"/>
      <c r="UVX315" s="80"/>
      <c r="UVY315" s="80"/>
      <c r="UVZ315" s="80"/>
      <c r="UWA315" s="80"/>
      <c r="UWB315" s="80"/>
      <c r="UWC315" s="80"/>
      <c r="UWD315" s="80"/>
      <c r="UWE315" s="80"/>
      <c r="UWF315" s="80"/>
      <c r="UWG315" s="80"/>
      <c r="UWH315" s="80"/>
      <c r="UWI315" s="80"/>
      <c r="UWJ315" s="80"/>
      <c r="UWK315" s="80"/>
      <c r="UWL315" s="80"/>
      <c r="UWM315" s="80"/>
      <c r="UWN315" s="80"/>
      <c r="UWO315" s="80"/>
      <c r="UWP315" s="80"/>
      <c r="UWQ315" s="80"/>
      <c r="UWR315" s="80"/>
      <c r="UWS315" s="80"/>
      <c r="UWT315" s="80"/>
      <c r="UWU315" s="80"/>
      <c r="UWV315" s="80"/>
      <c r="UWW315" s="80"/>
      <c r="UWX315" s="80"/>
      <c r="UWY315" s="80"/>
      <c r="UWZ315" s="80"/>
      <c r="UXA315" s="80"/>
      <c r="UXB315" s="80"/>
      <c r="UXC315" s="80"/>
      <c r="UXD315" s="80"/>
      <c r="UXE315" s="80"/>
      <c r="UXF315" s="80"/>
      <c r="UXG315" s="80"/>
      <c r="UXH315" s="80"/>
      <c r="UXI315" s="80"/>
      <c r="UXJ315" s="80"/>
      <c r="UXK315" s="80"/>
      <c r="UXL315" s="80"/>
      <c r="UXM315" s="80"/>
      <c r="UXN315" s="80"/>
      <c r="UXO315" s="80"/>
      <c r="UXP315" s="80"/>
      <c r="UXQ315" s="80"/>
      <c r="UXR315" s="80"/>
      <c r="UXS315" s="80"/>
      <c r="UXT315" s="80"/>
      <c r="UXU315" s="80"/>
      <c r="UXV315" s="80"/>
      <c r="UXW315" s="80"/>
      <c r="UXX315" s="80"/>
      <c r="UXY315" s="80"/>
      <c r="UXZ315" s="80"/>
      <c r="UYA315" s="80"/>
      <c r="UYB315" s="80"/>
      <c r="UYC315" s="80"/>
      <c r="UYD315" s="80"/>
      <c r="UYE315" s="80"/>
      <c r="UYF315" s="80"/>
      <c r="UYG315" s="80"/>
      <c r="UYH315" s="80"/>
      <c r="UYI315" s="80"/>
      <c r="UYJ315" s="80"/>
      <c r="UYK315" s="80"/>
      <c r="UYL315" s="80"/>
      <c r="UYM315" s="80"/>
      <c r="UYN315" s="80"/>
      <c r="UYO315" s="80"/>
      <c r="UYP315" s="80"/>
      <c r="UYQ315" s="80"/>
      <c r="UYR315" s="80"/>
      <c r="UYS315" s="80"/>
      <c r="UYT315" s="80"/>
      <c r="UYU315" s="80"/>
      <c r="UYV315" s="80"/>
      <c r="UYW315" s="80"/>
      <c r="UYX315" s="80"/>
      <c r="UYY315" s="80"/>
      <c r="UYZ315" s="80"/>
      <c r="UZA315" s="80"/>
      <c r="UZB315" s="80"/>
      <c r="UZC315" s="80"/>
      <c r="UZD315" s="80"/>
      <c r="UZE315" s="80"/>
      <c r="UZF315" s="80"/>
      <c r="UZG315" s="80"/>
      <c r="UZH315" s="80"/>
      <c r="UZI315" s="80"/>
      <c r="UZJ315" s="80"/>
      <c r="UZK315" s="80"/>
      <c r="UZL315" s="80"/>
      <c r="UZM315" s="80"/>
      <c r="UZN315" s="80"/>
      <c r="UZO315" s="80"/>
      <c r="UZP315" s="80"/>
      <c r="UZQ315" s="80"/>
      <c r="UZR315" s="80"/>
      <c r="UZS315" s="80"/>
      <c r="UZT315" s="80"/>
      <c r="UZU315" s="80"/>
      <c r="UZV315" s="80"/>
      <c r="UZW315" s="80"/>
      <c r="UZX315" s="80"/>
      <c r="UZY315" s="80"/>
      <c r="UZZ315" s="80"/>
      <c r="VAA315" s="80"/>
      <c r="VAB315" s="80"/>
      <c r="VAC315" s="80"/>
      <c r="VAD315" s="80"/>
      <c r="VAE315" s="80"/>
      <c r="VAF315" s="80"/>
      <c r="VAG315" s="80"/>
      <c r="VAH315" s="80"/>
      <c r="VAI315" s="80"/>
      <c r="VAJ315" s="80"/>
      <c r="VAK315" s="80"/>
      <c r="VAL315" s="80"/>
      <c r="VAM315" s="80"/>
      <c r="VAN315" s="80"/>
      <c r="VAO315" s="80"/>
      <c r="VAP315" s="80"/>
      <c r="VAQ315" s="80"/>
      <c r="VAR315" s="80"/>
      <c r="VAS315" s="80"/>
      <c r="VAT315" s="80"/>
      <c r="VAU315" s="80"/>
      <c r="VAV315" s="80"/>
      <c r="VAW315" s="80"/>
      <c r="VAX315" s="80"/>
      <c r="VAY315" s="80"/>
      <c r="VAZ315" s="80"/>
      <c r="VBA315" s="80"/>
      <c r="VBB315" s="80"/>
      <c r="VBC315" s="80"/>
      <c r="VBD315" s="80"/>
      <c r="VBE315" s="80"/>
      <c r="VBF315" s="80"/>
      <c r="VBG315" s="80"/>
      <c r="VBH315" s="80"/>
      <c r="VBI315" s="80"/>
      <c r="VBJ315" s="80"/>
      <c r="VBK315" s="80"/>
      <c r="VBL315" s="80"/>
      <c r="VBM315" s="80"/>
      <c r="VBN315" s="80"/>
      <c r="VBO315" s="80"/>
      <c r="VBP315" s="80"/>
      <c r="VBQ315" s="80"/>
      <c r="VBR315" s="80"/>
      <c r="VBS315" s="80"/>
      <c r="VBT315" s="80"/>
      <c r="VBU315" s="80"/>
      <c r="VBV315" s="80"/>
      <c r="VBW315" s="80"/>
      <c r="VBX315" s="80"/>
      <c r="VBY315" s="80"/>
      <c r="VBZ315" s="80"/>
      <c r="VCA315" s="80"/>
      <c r="VCB315" s="80"/>
      <c r="VCC315" s="80"/>
      <c r="VCD315" s="80"/>
      <c r="VCE315" s="80"/>
      <c r="VCF315" s="80"/>
      <c r="VCG315" s="80"/>
      <c r="VCH315" s="80"/>
      <c r="VCI315" s="80"/>
      <c r="VCJ315" s="80"/>
      <c r="VCK315" s="80"/>
      <c r="VCL315" s="80"/>
      <c r="VCM315" s="80"/>
      <c r="VCN315" s="80"/>
      <c r="VCO315" s="80"/>
      <c r="VCP315" s="80"/>
      <c r="VCQ315" s="80"/>
      <c r="VCR315" s="80"/>
      <c r="VCS315" s="80"/>
      <c r="VCT315" s="80"/>
      <c r="VCU315" s="80"/>
      <c r="VCV315" s="80"/>
      <c r="VCW315" s="80"/>
      <c r="VCX315" s="80"/>
      <c r="VCY315" s="80"/>
      <c r="VCZ315" s="80"/>
      <c r="VDA315" s="80"/>
      <c r="VDB315" s="80"/>
      <c r="VDC315" s="80"/>
      <c r="VDD315" s="80"/>
      <c r="VDE315" s="80"/>
      <c r="VDF315" s="80"/>
      <c r="VDG315" s="80"/>
      <c r="VDH315" s="80"/>
      <c r="VDI315" s="80"/>
      <c r="VDJ315" s="80"/>
      <c r="VDK315" s="80"/>
      <c r="VDL315" s="80"/>
      <c r="VDM315" s="80"/>
      <c r="VDN315" s="80"/>
      <c r="VDO315" s="80"/>
      <c r="VDP315" s="80"/>
      <c r="VDQ315" s="80"/>
      <c r="VDR315" s="80"/>
      <c r="VDS315" s="80"/>
      <c r="VDT315" s="80"/>
      <c r="VDU315" s="80"/>
      <c r="VDV315" s="80"/>
      <c r="VDW315" s="80"/>
      <c r="VDX315" s="80"/>
      <c r="VDY315" s="80"/>
      <c r="VDZ315" s="80"/>
      <c r="VEA315" s="80"/>
      <c r="VEB315" s="80"/>
      <c r="VEC315" s="80"/>
      <c r="VED315" s="80"/>
      <c r="VEE315" s="80"/>
      <c r="VEF315" s="80"/>
      <c r="VEG315" s="80"/>
      <c r="VEH315" s="80"/>
      <c r="VEI315" s="80"/>
      <c r="VEJ315" s="80"/>
      <c r="VEK315" s="80"/>
      <c r="VEL315" s="80"/>
      <c r="VEM315" s="80"/>
      <c r="VEN315" s="80"/>
      <c r="VEO315" s="80"/>
      <c r="VEP315" s="80"/>
      <c r="VEQ315" s="80"/>
      <c r="VER315" s="80"/>
      <c r="VES315" s="80"/>
      <c r="VET315" s="80"/>
      <c r="VEU315" s="80"/>
      <c r="VEV315" s="80"/>
      <c r="VEW315" s="80"/>
      <c r="VEX315" s="80"/>
      <c r="VEY315" s="80"/>
      <c r="VEZ315" s="80"/>
      <c r="VFA315" s="80"/>
      <c r="VFB315" s="80"/>
      <c r="VFC315" s="80"/>
      <c r="VFD315" s="80"/>
      <c r="VFE315" s="80"/>
      <c r="VFF315" s="80"/>
      <c r="VFG315" s="80"/>
      <c r="VFH315" s="80"/>
      <c r="VFI315" s="80"/>
      <c r="VFJ315" s="80"/>
      <c r="VFK315" s="80"/>
      <c r="VFL315" s="80"/>
      <c r="VFM315" s="80"/>
      <c r="VFN315" s="80"/>
      <c r="VFO315" s="80"/>
      <c r="VFP315" s="80"/>
      <c r="VFQ315" s="80"/>
      <c r="VFR315" s="80"/>
      <c r="VFS315" s="80"/>
      <c r="VFT315" s="80"/>
      <c r="VFU315" s="80"/>
      <c r="VFV315" s="80"/>
      <c r="VFW315" s="80"/>
      <c r="VFX315" s="80"/>
      <c r="VFY315" s="80"/>
      <c r="VFZ315" s="80"/>
      <c r="VGA315" s="80"/>
      <c r="VGB315" s="80"/>
      <c r="VGC315" s="80"/>
      <c r="VGD315" s="80"/>
      <c r="VGE315" s="80"/>
      <c r="VGF315" s="80"/>
      <c r="VGG315" s="80"/>
      <c r="VGH315" s="80"/>
      <c r="VGI315" s="80"/>
      <c r="VGJ315" s="80"/>
      <c r="VGK315" s="80"/>
      <c r="VGL315" s="80"/>
      <c r="VGM315" s="80"/>
      <c r="VGN315" s="80"/>
      <c r="VGO315" s="80"/>
      <c r="VGP315" s="80"/>
      <c r="VGQ315" s="80"/>
      <c r="VGR315" s="80"/>
      <c r="VGS315" s="80"/>
      <c r="VGT315" s="80"/>
      <c r="VGU315" s="80"/>
      <c r="VGV315" s="80"/>
      <c r="VGW315" s="80"/>
      <c r="VGX315" s="80"/>
      <c r="VGY315" s="80"/>
      <c r="VGZ315" s="80"/>
      <c r="VHA315" s="80"/>
      <c r="VHB315" s="80"/>
      <c r="VHC315" s="80"/>
      <c r="VHD315" s="80"/>
      <c r="VHE315" s="80"/>
      <c r="VHF315" s="80"/>
      <c r="VHG315" s="80"/>
      <c r="VHH315" s="80"/>
      <c r="VHI315" s="80"/>
      <c r="VHJ315" s="80"/>
      <c r="VHK315" s="80"/>
      <c r="VHL315" s="80"/>
      <c r="VHM315" s="80"/>
      <c r="VHN315" s="80"/>
      <c r="VHO315" s="80"/>
      <c r="VHP315" s="80"/>
      <c r="VHQ315" s="80"/>
      <c r="VHR315" s="80"/>
      <c r="VHS315" s="80"/>
      <c r="VHT315" s="80"/>
      <c r="VHU315" s="80"/>
      <c r="VHV315" s="80"/>
      <c r="VHW315" s="80"/>
      <c r="VHX315" s="80"/>
      <c r="VHY315" s="80"/>
      <c r="VHZ315" s="80"/>
      <c r="VIA315" s="80"/>
      <c r="VIB315" s="80"/>
      <c r="VIC315" s="80"/>
      <c r="VID315" s="80"/>
      <c r="VIE315" s="80"/>
      <c r="VIF315" s="80"/>
      <c r="VIG315" s="80"/>
      <c r="VIH315" s="80"/>
      <c r="VII315" s="80"/>
      <c r="VIJ315" s="80"/>
      <c r="VIK315" s="80"/>
      <c r="VIL315" s="80"/>
      <c r="VIM315" s="80"/>
      <c r="VIN315" s="80"/>
      <c r="VIO315" s="80"/>
      <c r="VIP315" s="80"/>
      <c r="VIQ315" s="80"/>
      <c r="VIR315" s="80"/>
      <c r="VIS315" s="80"/>
      <c r="VIT315" s="80"/>
      <c r="VIU315" s="80"/>
      <c r="VIV315" s="80"/>
      <c r="VIW315" s="80"/>
      <c r="VIX315" s="80"/>
      <c r="VIY315" s="80"/>
      <c r="VIZ315" s="80"/>
      <c r="VJA315" s="80"/>
      <c r="VJB315" s="80"/>
      <c r="VJC315" s="80"/>
      <c r="VJD315" s="80"/>
      <c r="VJE315" s="80"/>
      <c r="VJF315" s="80"/>
      <c r="VJG315" s="80"/>
      <c r="VJH315" s="80"/>
      <c r="VJI315" s="80"/>
      <c r="VJJ315" s="80"/>
      <c r="VJK315" s="80"/>
      <c r="VJL315" s="80"/>
      <c r="VJM315" s="80"/>
      <c r="VJN315" s="80"/>
      <c r="VJO315" s="80"/>
      <c r="VJP315" s="80"/>
      <c r="VJQ315" s="80"/>
      <c r="VJR315" s="80"/>
      <c r="VJS315" s="80"/>
      <c r="VJT315" s="80"/>
      <c r="VJU315" s="80"/>
      <c r="VJV315" s="80"/>
      <c r="VJW315" s="80"/>
      <c r="VJX315" s="80"/>
      <c r="VJY315" s="80"/>
      <c r="VJZ315" s="80"/>
      <c r="VKA315" s="80"/>
      <c r="VKB315" s="80"/>
      <c r="VKC315" s="80"/>
      <c r="VKD315" s="80"/>
      <c r="VKE315" s="80"/>
      <c r="VKF315" s="80"/>
      <c r="VKG315" s="80"/>
      <c r="VKH315" s="80"/>
      <c r="VKI315" s="80"/>
      <c r="VKJ315" s="80"/>
      <c r="VKK315" s="80"/>
      <c r="VKL315" s="80"/>
      <c r="VKM315" s="80"/>
      <c r="VKN315" s="80"/>
      <c r="VKO315" s="80"/>
      <c r="VKP315" s="80"/>
      <c r="VKQ315" s="80"/>
      <c r="VKR315" s="80"/>
      <c r="VKS315" s="80"/>
      <c r="VKT315" s="80"/>
      <c r="VKU315" s="80"/>
      <c r="VKV315" s="80"/>
      <c r="VKW315" s="80"/>
      <c r="VKX315" s="80"/>
      <c r="VKY315" s="80"/>
      <c r="VKZ315" s="80"/>
      <c r="VLA315" s="80"/>
      <c r="VLB315" s="80"/>
      <c r="VLC315" s="80"/>
      <c r="VLD315" s="80"/>
      <c r="VLE315" s="80"/>
      <c r="VLF315" s="80"/>
      <c r="VLG315" s="80"/>
      <c r="VLH315" s="80"/>
      <c r="VLI315" s="80"/>
      <c r="VLJ315" s="80"/>
      <c r="VLK315" s="80"/>
      <c r="VLL315" s="80"/>
      <c r="VLM315" s="80"/>
      <c r="VLN315" s="80"/>
      <c r="VLO315" s="80"/>
      <c r="VLP315" s="80"/>
      <c r="VLQ315" s="80"/>
      <c r="VLR315" s="80"/>
      <c r="VLS315" s="80"/>
      <c r="VLT315" s="80"/>
      <c r="VLU315" s="80"/>
      <c r="VLV315" s="80"/>
      <c r="VLW315" s="80"/>
      <c r="VLX315" s="80"/>
      <c r="VLY315" s="80"/>
      <c r="VLZ315" s="80"/>
      <c r="VMA315" s="80"/>
      <c r="VMB315" s="80"/>
      <c r="VMC315" s="80"/>
      <c r="VMD315" s="80"/>
      <c r="VME315" s="80"/>
      <c r="VMF315" s="80"/>
      <c r="VMG315" s="80"/>
      <c r="VMH315" s="80"/>
      <c r="VMI315" s="80"/>
      <c r="VMJ315" s="80"/>
      <c r="VMK315" s="80"/>
      <c r="VML315" s="80"/>
      <c r="VMM315" s="80"/>
      <c r="VMN315" s="80"/>
      <c r="VMO315" s="80"/>
      <c r="VMP315" s="80"/>
      <c r="VMQ315" s="80"/>
      <c r="VMR315" s="80"/>
      <c r="VMS315" s="80"/>
      <c r="VMT315" s="80"/>
      <c r="VMU315" s="80"/>
      <c r="VMV315" s="80"/>
      <c r="VMW315" s="80"/>
      <c r="VMX315" s="80"/>
      <c r="VMY315" s="80"/>
      <c r="VMZ315" s="80"/>
      <c r="VNA315" s="80"/>
      <c r="VNB315" s="80"/>
      <c r="VNC315" s="80"/>
      <c r="VND315" s="80"/>
      <c r="VNE315" s="80"/>
      <c r="VNF315" s="80"/>
      <c r="VNG315" s="80"/>
      <c r="VNH315" s="80"/>
      <c r="VNI315" s="80"/>
      <c r="VNJ315" s="80"/>
      <c r="VNK315" s="80"/>
      <c r="VNL315" s="80"/>
      <c r="VNM315" s="80"/>
      <c r="VNN315" s="80"/>
      <c r="VNO315" s="80"/>
      <c r="VNP315" s="80"/>
      <c r="VNQ315" s="80"/>
      <c r="VNR315" s="80"/>
      <c r="VNS315" s="80"/>
      <c r="VNT315" s="80"/>
      <c r="VNU315" s="80"/>
      <c r="VNV315" s="80"/>
      <c r="VNW315" s="80"/>
      <c r="VNX315" s="80"/>
      <c r="VNY315" s="80"/>
      <c r="VNZ315" s="80"/>
      <c r="VOA315" s="80"/>
      <c r="VOB315" s="80"/>
      <c r="VOC315" s="80"/>
      <c r="VOD315" s="80"/>
      <c r="VOE315" s="80"/>
      <c r="VOF315" s="80"/>
      <c r="VOG315" s="80"/>
      <c r="VOH315" s="80"/>
      <c r="VOI315" s="80"/>
      <c r="VOJ315" s="80"/>
      <c r="VOK315" s="80"/>
      <c r="VOL315" s="80"/>
      <c r="VOM315" s="80"/>
      <c r="VON315" s="80"/>
      <c r="VOO315" s="80"/>
      <c r="VOP315" s="80"/>
      <c r="VOQ315" s="80"/>
      <c r="VOR315" s="80"/>
      <c r="VOS315" s="80"/>
      <c r="VOT315" s="80"/>
      <c r="VOU315" s="80"/>
      <c r="VOV315" s="80"/>
      <c r="VOW315" s="80"/>
      <c r="VOX315" s="80"/>
      <c r="VOY315" s="80"/>
      <c r="VOZ315" s="80"/>
      <c r="VPA315" s="80"/>
      <c r="VPB315" s="80"/>
      <c r="VPC315" s="80"/>
      <c r="VPD315" s="80"/>
      <c r="VPE315" s="80"/>
      <c r="VPF315" s="80"/>
      <c r="VPG315" s="80"/>
      <c r="VPH315" s="80"/>
      <c r="VPI315" s="80"/>
      <c r="VPJ315" s="80"/>
      <c r="VPK315" s="80"/>
      <c r="VPL315" s="80"/>
      <c r="VPM315" s="80"/>
      <c r="VPN315" s="80"/>
      <c r="VPO315" s="80"/>
      <c r="VPP315" s="80"/>
      <c r="VPQ315" s="80"/>
      <c r="VPR315" s="80"/>
      <c r="VPS315" s="80"/>
      <c r="VPT315" s="80"/>
      <c r="VPU315" s="80"/>
      <c r="VPV315" s="80"/>
      <c r="VPW315" s="80"/>
      <c r="VPX315" s="80"/>
      <c r="VPY315" s="80"/>
      <c r="VPZ315" s="80"/>
      <c r="VQA315" s="80"/>
      <c r="VQB315" s="80"/>
      <c r="VQC315" s="80"/>
      <c r="VQD315" s="80"/>
      <c r="VQE315" s="80"/>
      <c r="VQF315" s="80"/>
      <c r="VQG315" s="80"/>
      <c r="VQH315" s="80"/>
      <c r="VQI315" s="80"/>
      <c r="VQJ315" s="80"/>
      <c r="VQK315" s="80"/>
      <c r="VQL315" s="80"/>
      <c r="VQM315" s="80"/>
      <c r="VQN315" s="80"/>
      <c r="VQO315" s="80"/>
      <c r="VQP315" s="80"/>
      <c r="VQQ315" s="80"/>
      <c r="VQR315" s="80"/>
      <c r="VQS315" s="80"/>
      <c r="VQT315" s="80"/>
      <c r="VQU315" s="80"/>
      <c r="VQV315" s="80"/>
      <c r="VQW315" s="80"/>
      <c r="VQX315" s="80"/>
      <c r="VQY315" s="80"/>
      <c r="VQZ315" s="80"/>
      <c r="VRA315" s="80"/>
      <c r="VRB315" s="80"/>
      <c r="VRC315" s="80"/>
      <c r="VRD315" s="80"/>
      <c r="VRE315" s="80"/>
      <c r="VRF315" s="80"/>
      <c r="VRG315" s="80"/>
      <c r="VRH315" s="80"/>
      <c r="VRI315" s="80"/>
      <c r="VRJ315" s="80"/>
      <c r="VRK315" s="80"/>
      <c r="VRL315" s="80"/>
      <c r="VRM315" s="80"/>
      <c r="VRN315" s="80"/>
      <c r="VRO315" s="80"/>
      <c r="VRP315" s="80"/>
      <c r="VRQ315" s="80"/>
      <c r="VRR315" s="80"/>
      <c r="VRS315" s="80"/>
      <c r="VRT315" s="80"/>
      <c r="VRU315" s="80"/>
      <c r="VRV315" s="80"/>
      <c r="VRW315" s="80"/>
      <c r="VRX315" s="80"/>
      <c r="VRY315" s="80"/>
      <c r="VRZ315" s="80"/>
      <c r="VSA315" s="80"/>
      <c r="VSB315" s="80"/>
      <c r="VSC315" s="80"/>
      <c r="VSD315" s="80"/>
      <c r="VSE315" s="80"/>
      <c r="VSF315" s="80"/>
      <c r="VSG315" s="80"/>
      <c r="VSH315" s="80"/>
      <c r="VSI315" s="80"/>
      <c r="VSJ315" s="80"/>
      <c r="VSK315" s="80"/>
      <c r="VSL315" s="80"/>
      <c r="VSM315" s="80"/>
      <c r="VSN315" s="80"/>
      <c r="VSO315" s="80"/>
      <c r="VSP315" s="80"/>
      <c r="VSQ315" s="80"/>
      <c r="VSR315" s="80"/>
      <c r="VSS315" s="80"/>
      <c r="VST315" s="80"/>
      <c r="VSU315" s="80"/>
      <c r="VSV315" s="80"/>
      <c r="VSW315" s="80"/>
      <c r="VSX315" s="80"/>
      <c r="VSY315" s="80"/>
      <c r="VSZ315" s="80"/>
      <c r="VTA315" s="80"/>
      <c r="VTB315" s="80"/>
      <c r="VTC315" s="80"/>
      <c r="VTD315" s="80"/>
      <c r="VTE315" s="80"/>
      <c r="VTF315" s="80"/>
      <c r="VTG315" s="80"/>
      <c r="VTH315" s="80"/>
      <c r="VTI315" s="80"/>
      <c r="VTJ315" s="80"/>
      <c r="VTK315" s="80"/>
      <c r="VTL315" s="80"/>
      <c r="VTM315" s="80"/>
      <c r="VTN315" s="80"/>
      <c r="VTO315" s="80"/>
      <c r="VTP315" s="80"/>
      <c r="VTQ315" s="80"/>
      <c r="VTR315" s="80"/>
      <c r="VTS315" s="80"/>
      <c r="VTT315" s="80"/>
      <c r="VTU315" s="80"/>
      <c r="VTV315" s="80"/>
      <c r="VTW315" s="80"/>
      <c r="VTX315" s="80"/>
      <c r="VTY315" s="80"/>
      <c r="VTZ315" s="80"/>
      <c r="VUA315" s="80"/>
      <c r="VUB315" s="80"/>
      <c r="VUC315" s="80"/>
      <c r="VUD315" s="80"/>
      <c r="VUE315" s="80"/>
      <c r="VUF315" s="80"/>
      <c r="VUG315" s="80"/>
      <c r="VUH315" s="80"/>
      <c r="VUI315" s="80"/>
      <c r="VUJ315" s="80"/>
      <c r="VUK315" s="80"/>
      <c r="VUL315" s="80"/>
      <c r="VUM315" s="80"/>
      <c r="VUN315" s="80"/>
      <c r="VUO315" s="80"/>
      <c r="VUP315" s="80"/>
      <c r="VUQ315" s="80"/>
      <c r="VUR315" s="80"/>
      <c r="VUS315" s="80"/>
      <c r="VUT315" s="80"/>
      <c r="VUU315" s="80"/>
      <c r="VUV315" s="80"/>
      <c r="VUW315" s="80"/>
      <c r="VUX315" s="80"/>
      <c r="VUY315" s="80"/>
      <c r="VUZ315" s="80"/>
      <c r="VVA315" s="80"/>
      <c r="VVB315" s="80"/>
      <c r="VVC315" s="80"/>
      <c r="VVD315" s="80"/>
      <c r="VVE315" s="80"/>
      <c r="VVF315" s="80"/>
      <c r="VVG315" s="80"/>
      <c r="VVH315" s="80"/>
      <c r="VVI315" s="80"/>
      <c r="VVJ315" s="80"/>
      <c r="VVK315" s="80"/>
      <c r="VVL315" s="80"/>
      <c r="VVM315" s="80"/>
      <c r="VVN315" s="80"/>
      <c r="VVO315" s="80"/>
      <c r="VVP315" s="80"/>
      <c r="VVQ315" s="80"/>
      <c r="VVR315" s="80"/>
      <c r="VVS315" s="80"/>
      <c r="VVT315" s="80"/>
      <c r="VVU315" s="80"/>
      <c r="VVV315" s="80"/>
      <c r="VVW315" s="80"/>
      <c r="VVX315" s="80"/>
      <c r="VVY315" s="80"/>
      <c r="VVZ315" s="80"/>
      <c r="VWA315" s="80"/>
      <c r="VWB315" s="80"/>
      <c r="VWC315" s="80"/>
      <c r="VWD315" s="80"/>
      <c r="VWE315" s="80"/>
      <c r="VWF315" s="80"/>
      <c r="VWG315" s="80"/>
      <c r="VWH315" s="80"/>
      <c r="VWI315" s="80"/>
      <c r="VWJ315" s="80"/>
      <c r="VWK315" s="80"/>
      <c r="VWL315" s="80"/>
      <c r="VWM315" s="80"/>
      <c r="VWN315" s="80"/>
      <c r="VWO315" s="80"/>
      <c r="VWP315" s="80"/>
      <c r="VWQ315" s="80"/>
      <c r="VWR315" s="80"/>
      <c r="VWS315" s="80"/>
      <c r="VWT315" s="80"/>
      <c r="VWU315" s="80"/>
      <c r="VWV315" s="80"/>
      <c r="VWW315" s="80"/>
      <c r="VWX315" s="80"/>
      <c r="VWY315" s="80"/>
      <c r="VWZ315" s="80"/>
      <c r="VXA315" s="80"/>
      <c r="VXB315" s="80"/>
      <c r="VXC315" s="80"/>
      <c r="VXD315" s="80"/>
      <c r="VXE315" s="80"/>
      <c r="VXF315" s="80"/>
      <c r="VXG315" s="80"/>
      <c r="VXH315" s="80"/>
      <c r="VXI315" s="80"/>
      <c r="VXJ315" s="80"/>
      <c r="VXK315" s="80"/>
      <c r="VXL315" s="80"/>
      <c r="VXM315" s="80"/>
      <c r="VXN315" s="80"/>
      <c r="VXO315" s="80"/>
      <c r="VXP315" s="80"/>
      <c r="VXQ315" s="80"/>
      <c r="VXR315" s="80"/>
      <c r="VXS315" s="80"/>
      <c r="VXT315" s="80"/>
      <c r="VXU315" s="80"/>
      <c r="VXV315" s="80"/>
      <c r="VXW315" s="80"/>
      <c r="VXX315" s="80"/>
      <c r="VXY315" s="80"/>
      <c r="VXZ315" s="80"/>
      <c r="VYA315" s="80"/>
      <c r="VYB315" s="80"/>
      <c r="VYC315" s="80"/>
      <c r="VYD315" s="80"/>
      <c r="VYE315" s="80"/>
      <c r="VYF315" s="80"/>
      <c r="VYG315" s="80"/>
      <c r="VYH315" s="80"/>
      <c r="VYI315" s="80"/>
      <c r="VYJ315" s="80"/>
      <c r="VYK315" s="80"/>
      <c r="VYL315" s="80"/>
      <c r="VYM315" s="80"/>
      <c r="VYN315" s="80"/>
      <c r="VYO315" s="80"/>
      <c r="VYP315" s="80"/>
      <c r="VYQ315" s="80"/>
      <c r="VYR315" s="80"/>
      <c r="VYS315" s="80"/>
      <c r="VYT315" s="80"/>
      <c r="VYU315" s="80"/>
      <c r="VYV315" s="80"/>
      <c r="VYW315" s="80"/>
      <c r="VYX315" s="80"/>
      <c r="VYY315" s="80"/>
      <c r="VYZ315" s="80"/>
      <c r="VZA315" s="80"/>
      <c r="VZB315" s="80"/>
      <c r="VZC315" s="80"/>
      <c r="VZD315" s="80"/>
      <c r="VZE315" s="80"/>
      <c r="VZF315" s="80"/>
      <c r="VZG315" s="80"/>
      <c r="VZH315" s="80"/>
      <c r="VZI315" s="80"/>
      <c r="VZJ315" s="80"/>
      <c r="VZK315" s="80"/>
      <c r="VZL315" s="80"/>
      <c r="VZM315" s="80"/>
      <c r="VZN315" s="80"/>
      <c r="VZO315" s="80"/>
      <c r="VZP315" s="80"/>
      <c r="VZQ315" s="80"/>
      <c r="VZR315" s="80"/>
      <c r="VZS315" s="80"/>
      <c r="VZT315" s="80"/>
      <c r="VZU315" s="80"/>
      <c r="VZV315" s="80"/>
      <c r="VZW315" s="80"/>
      <c r="VZX315" s="80"/>
      <c r="VZY315" s="80"/>
      <c r="VZZ315" s="80"/>
      <c r="WAA315" s="80"/>
      <c r="WAB315" s="80"/>
      <c r="WAC315" s="80"/>
      <c r="WAD315" s="80"/>
      <c r="WAE315" s="80"/>
      <c r="WAF315" s="80"/>
      <c r="WAG315" s="80"/>
      <c r="WAH315" s="80"/>
      <c r="WAI315" s="80"/>
      <c r="WAJ315" s="80"/>
      <c r="WAK315" s="80"/>
      <c r="WAL315" s="80"/>
      <c r="WAM315" s="80"/>
      <c r="WAN315" s="80"/>
      <c r="WAO315" s="80"/>
      <c r="WAP315" s="80"/>
      <c r="WAQ315" s="80"/>
      <c r="WAR315" s="80"/>
      <c r="WAS315" s="80"/>
      <c r="WAT315" s="80"/>
      <c r="WAU315" s="80"/>
      <c r="WAV315" s="80"/>
      <c r="WAW315" s="80"/>
      <c r="WAX315" s="80"/>
      <c r="WAY315" s="80"/>
      <c r="WAZ315" s="80"/>
      <c r="WBA315" s="80"/>
      <c r="WBB315" s="80"/>
      <c r="WBC315" s="80"/>
      <c r="WBD315" s="80"/>
      <c r="WBE315" s="80"/>
      <c r="WBF315" s="80"/>
      <c r="WBG315" s="80"/>
      <c r="WBH315" s="80"/>
      <c r="WBI315" s="80"/>
      <c r="WBJ315" s="80"/>
      <c r="WBK315" s="80"/>
      <c r="WBL315" s="80"/>
      <c r="WBM315" s="80"/>
      <c r="WBN315" s="80"/>
      <c r="WBO315" s="80"/>
      <c r="WBP315" s="80"/>
      <c r="WBQ315" s="80"/>
      <c r="WBR315" s="80"/>
      <c r="WBS315" s="80"/>
      <c r="WBT315" s="80"/>
      <c r="WBU315" s="80"/>
      <c r="WBV315" s="80"/>
      <c r="WBW315" s="80"/>
      <c r="WBX315" s="80"/>
      <c r="WBY315" s="80"/>
      <c r="WBZ315" s="80"/>
      <c r="WCA315" s="80"/>
      <c r="WCB315" s="80"/>
      <c r="WCC315" s="80"/>
      <c r="WCD315" s="80"/>
      <c r="WCE315" s="80"/>
      <c r="WCF315" s="80"/>
      <c r="WCG315" s="80"/>
      <c r="WCH315" s="80"/>
      <c r="WCI315" s="80"/>
      <c r="WCJ315" s="80"/>
      <c r="WCK315" s="80"/>
      <c r="WCL315" s="80"/>
      <c r="WCM315" s="80"/>
      <c r="WCN315" s="80"/>
      <c r="WCO315" s="80"/>
      <c r="WCP315" s="80"/>
      <c r="WCQ315" s="80"/>
      <c r="WCR315" s="80"/>
      <c r="WCS315" s="80"/>
      <c r="WCT315" s="80"/>
      <c r="WCU315" s="80"/>
      <c r="WCV315" s="80"/>
      <c r="WCW315" s="80"/>
      <c r="WCX315" s="80"/>
      <c r="WCY315" s="80"/>
      <c r="WCZ315" s="80"/>
      <c r="WDA315" s="80"/>
      <c r="WDB315" s="80"/>
      <c r="WDC315" s="80"/>
      <c r="WDD315" s="80"/>
      <c r="WDE315" s="80"/>
      <c r="WDF315" s="80"/>
      <c r="WDG315" s="80"/>
      <c r="WDH315" s="80"/>
      <c r="WDI315" s="80"/>
      <c r="WDJ315" s="80"/>
      <c r="WDK315" s="80"/>
      <c r="WDL315" s="80"/>
      <c r="WDM315" s="80"/>
      <c r="WDN315" s="80"/>
      <c r="WDO315" s="80"/>
      <c r="WDP315" s="80"/>
      <c r="WDQ315" s="80"/>
      <c r="WDR315" s="80"/>
      <c r="WDS315" s="80"/>
      <c r="WDT315" s="80"/>
      <c r="WDU315" s="80"/>
      <c r="WDV315" s="80"/>
      <c r="WDW315" s="80"/>
      <c r="WDX315" s="80"/>
      <c r="WDY315" s="80"/>
      <c r="WDZ315" s="80"/>
      <c r="WEA315" s="80"/>
      <c r="WEB315" s="80"/>
      <c r="WEC315" s="80"/>
      <c r="WED315" s="80"/>
      <c r="WEE315" s="80"/>
      <c r="WEF315" s="80"/>
      <c r="WEG315" s="80"/>
      <c r="WEH315" s="80"/>
      <c r="WEI315" s="80"/>
      <c r="WEJ315" s="80"/>
      <c r="WEK315" s="80"/>
      <c r="WEL315" s="80"/>
      <c r="WEM315" s="80"/>
      <c r="WEN315" s="80"/>
      <c r="WEO315" s="80"/>
      <c r="WEP315" s="80"/>
      <c r="WEQ315" s="80"/>
      <c r="WER315" s="80"/>
      <c r="WES315" s="80"/>
      <c r="WET315" s="80"/>
      <c r="WEU315" s="80"/>
      <c r="WEV315" s="80"/>
      <c r="WEW315" s="80"/>
      <c r="WEX315" s="80"/>
      <c r="WEY315" s="80"/>
      <c r="WEZ315" s="80"/>
      <c r="WFA315" s="80"/>
      <c r="WFB315" s="80"/>
      <c r="WFC315" s="80"/>
      <c r="WFD315" s="80"/>
      <c r="WFE315" s="80"/>
      <c r="WFF315" s="80"/>
      <c r="WFG315" s="80"/>
      <c r="WFH315" s="80"/>
      <c r="WFI315" s="80"/>
      <c r="WFJ315" s="80"/>
      <c r="WFK315" s="80"/>
      <c r="WFL315" s="80"/>
      <c r="WFM315" s="80"/>
      <c r="WFN315" s="80"/>
      <c r="WFO315" s="80"/>
      <c r="WFP315" s="80"/>
      <c r="WFQ315" s="80"/>
      <c r="WFR315" s="80"/>
      <c r="WFS315" s="80"/>
      <c r="WFT315" s="80"/>
      <c r="WFU315" s="80"/>
      <c r="WFV315" s="80"/>
      <c r="WFW315" s="80"/>
      <c r="WFX315" s="80"/>
      <c r="WFY315" s="80"/>
      <c r="WFZ315" s="80"/>
      <c r="WGA315" s="80"/>
      <c r="WGB315" s="80"/>
      <c r="WGC315" s="80"/>
      <c r="WGD315" s="80"/>
      <c r="WGE315" s="80"/>
      <c r="WGF315" s="80"/>
      <c r="WGG315" s="80"/>
      <c r="WGH315" s="80"/>
      <c r="WGI315" s="80"/>
      <c r="WGJ315" s="80"/>
      <c r="WGK315" s="80"/>
      <c r="WGL315" s="80"/>
      <c r="WGM315" s="80"/>
      <c r="WGN315" s="80"/>
      <c r="WGO315" s="80"/>
      <c r="WGP315" s="80"/>
      <c r="WGQ315" s="80"/>
      <c r="WGR315" s="80"/>
      <c r="WGS315" s="80"/>
      <c r="WGT315" s="80"/>
      <c r="WGU315" s="80"/>
      <c r="WGV315" s="80"/>
      <c r="WGW315" s="80"/>
      <c r="WGX315" s="80"/>
      <c r="WGY315" s="80"/>
      <c r="WGZ315" s="80"/>
      <c r="WHA315" s="80"/>
      <c r="WHB315" s="80"/>
      <c r="WHC315" s="80"/>
      <c r="WHD315" s="80"/>
      <c r="WHE315" s="80"/>
      <c r="WHF315" s="80"/>
      <c r="WHG315" s="80"/>
      <c r="WHH315" s="80"/>
      <c r="WHI315" s="80"/>
      <c r="WHJ315" s="80"/>
      <c r="WHK315" s="80"/>
      <c r="WHL315" s="80"/>
      <c r="WHM315" s="80"/>
      <c r="WHN315" s="80"/>
      <c r="WHO315" s="80"/>
      <c r="WHP315" s="80"/>
      <c r="WHQ315" s="80"/>
      <c r="WHR315" s="80"/>
      <c r="WHS315" s="80"/>
      <c r="WHT315" s="80"/>
      <c r="WHU315" s="80"/>
      <c r="WHV315" s="80"/>
      <c r="WHW315" s="80"/>
      <c r="WHX315" s="80"/>
      <c r="WHY315" s="80"/>
      <c r="WHZ315" s="80"/>
      <c r="WIA315" s="80"/>
      <c r="WIB315" s="80"/>
      <c r="WIC315" s="80"/>
      <c r="WID315" s="80"/>
      <c r="WIE315" s="80"/>
      <c r="WIF315" s="80"/>
      <c r="WIG315" s="80"/>
      <c r="WIH315" s="80"/>
      <c r="WII315" s="80"/>
      <c r="WIJ315" s="80"/>
      <c r="WIK315" s="80"/>
      <c r="WIL315" s="80"/>
      <c r="WIM315" s="80"/>
      <c r="WIN315" s="80"/>
      <c r="WIO315" s="80"/>
      <c r="WIP315" s="80"/>
      <c r="WIQ315" s="80"/>
      <c r="WIR315" s="80"/>
      <c r="WIS315" s="80"/>
      <c r="WIT315" s="80"/>
      <c r="WIU315" s="80"/>
      <c r="WIV315" s="80"/>
      <c r="WIW315" s="80"/>
      <c r="WIX315" s="80"/>
      <c r="WIY315" s="80"/>
      <c r="WIZ315" s="80"/>
      <c r="WJA315" s="80"/>
      <c r="WJB315" s="80"/>
      <c r="WJC315" s="80"/>
      <c r="WJD315" s="80"/>
      <c r="WJE315" s="80"/>
      <c r="WJF315" s="80"/>
      <c r="WJG315" s="80"/>
      <c r="WJH315" s="80"/>
      <c r="WJI315" s="80"/>
      <c r="WJJ315" s="80"/>
      <c r="WJK315" s="80"/>
      <c r="WJL315" s="80"/>
      <c r="WJM315" s="80"/>
      <c r="WJN315" s="80"/>
      <c r="WJO315" s="80"/>
      <c r="WJP315" s="80"/>
      <c r="WJQ315" s="80"/>
      <c r="WJR315" s="80"/>
      <c r="WJS315" s="80"/>
      <c r="WJT315" s="80"/>
      <c r="WJU315" s="80"/>
      <c r="WJV315" s="80"/>
      <c r="WJW315" s="80"/>
      <c r="WJX315" s="80"/>
      <c r="WJY315" s="80"/>
      <c r="WJZ315" s="80"/>
      <c r="WKA315" s="80"/>
      <c r="WKB315" s="80"/>
      <c r="WKC315" s="80"/>
      <c r="WKD315" s="80"/>
      <c r="WKE315" s="80"/>
      <c r="WKF315" s="80"/>
      <c r="WKG315" s="80"/>
      <c r="WKH315" s="80"/>
      <c r="WKI315" s="80"/>
      <c r="WKJ315" s="80"/>
      <c r="WKK315" s="80"/>
      <c r="WKL315" s="80"/>
      <c r="WKM315" s="80"/>
      <c r="WKN315" s="80"/>
      <c r="WKO315" s="80"/>
      <c r="WKP315" s="80"/>
      <c r="WKQ315" s="80"/>
      <c r="WKR315" s="80"/>
      <c r="WKS315" s="80"/>
      <c r="WKT315" s="80"/>
      <c r="WKU315" s="80"/>
      <c r="WKV315" s="80"/>
      <c r="WKW315" s="80"/>
      <c r="WKX315" s="80"/>
      <c r="WKY315" s="80"/>
      <c r="WKZ315" s="80"/>
      <c r="WLA315" s="80"/>
      <c r="WLB315" s="80"/>
      <c r="WLC315" s="80"/>
      <c r="WLD315" s="80"/>
      <c r="WLE315" s="80"/>
      <c r="WLF315" s="80"/>
      <c r="WLG315" s="80"/>
      <c r="WLH315" s="80"/>
      <c r="WLI315" s="80"/>
      <c r="WLJ315" s="80"/>
      <c r="WLK315" s="80"/>
      <c r="WLL315" s="80"/>
      <c r="WLM315" s="80"/>
      <c r="WLN315" s="80"/>
      <c r="WLO315" s="80"/>
      <c r="WLP315" s="80"/>
      <c r="WLQ315" s="80"/>
      <c r="WLR315" s="80"/>
      <c r="WLS315" s="80"/>
      <c r="WLT315" s="80"/>
      <c r="WLU315" s="80"/>
      <c r="WLV315" s="80"/>
      <c r="WLW315" s="80"/>
      <c r="WLX315" s="80"/>
      <c r="WLY315" s="80"/>
      <c r="WLZ315" s="80"/>
      <c r="WMA315" s="80"/>
      <c r="WMB315" s="80"/>
      <c r="WMC315" s="80"/>
      <c r="WMD315" s="80"/>
      <c r="WME315" s="80"/>
      <c r="WMF315" s="80"/>
      <c r="WMG315" s="80"/>
      <c r="WMH315" s="80"/>
      <c r="WMI315" s="80"/>
      <c r="WMJ315" s="80"/>
      <c r="WMK315" s="80"/>
      <c r="WML315" s="80"/>
      <c r="WMM315" s="80"/>
      <c r="WMN315" s="80"/>
      <c r="WMO315" s="80"/>
      <c r="WMP315" s="80"/>
      <c r="WMQ315" s="80"/>
      <c r="WMR315" s="80"/>
      <c r="WMS315" s="80"/>
      <c r="WMT315" s="80"/>
      <c r="WMU315" s="80"/>
      <c r="WMV315" s="80"/>
      <c r="WMW315" s="80"/>
      <c r="WMX315" s="80"/>
      <c r="WMY315" s="80"/>
      <c r="WMZ315" s="80"/>
      <c r="WNA315" s="80"/>
      <c r="WNB315" s="80"/>
      <c r="WNC315" s="80"/>
      <c r="WND315" s="80"/>
      <c r="WNE315" s="80"/>
      <c r="WNF315" s="80"/>
      <c r="WNG315" s="80"/>
      <c r="WNH315" s="80"/>
      <c r="WNI315" s="80"/>
      <c r="WNJ315" s="80"/>
      <c r="WNK315" s="80"/>
      <c r="WNL315" s="80"/>
      <c r="WNM315" s="80"/>
      <c r="WNN315" s="80"/>
      <c r="WNO315" s="80"/>
      <c r="WNP315" s="80"/>
      <c r="WNQ315" s="80"/>
      <c r="WNR315" s="80"/>
      <c r="WNS315" s="80"/>
      <c r="WNT315" s="80"/>
      <c r="WNU315" s="80"/>
      <c r="WNV315" s="80"/>
      <c r="WNW315" s="80"/>
      <c r="WNX315" s="80"/>
      <c r="WNY315" s="80"/>
      <c r="WNZ315" s="80"/>
      <c r="WOA315" s="80"/>
      <c r="WOB315" s="80"/>
      <c r="WOC315" s="80"/>
      <c r="WOD315" s="80"/>
      <c r="WOE315" s="80"/>
      <c r="WOF315" s="80"/>
      <c r="WOG315" s="80"/>
      <c r="WOH315" s="80"/>
      <c r="WOI315" s="80"/>
      <c r="WOJ315" s="80"/>
      <c r="WOK315" s="80"/>
      <c r="WOL315" s="80"/>
      <c r="WOM315" s="80"/>
      <c r="WON315" s="80"/>
      <c r="WOO315" s="80"/>
      <c r="WOP315" s="80"/>
      <c r="WOQ315" s="80"/>
      <c r="WOR315" s="80"/>
      <c r="WOS315" s="80"/>
      <c r="WOT315" s="80"/>
      <c r="WOU315" s="80"/>
      <c r="WOV315" s="80"/>
      <c r="WOW315" s="80"/>
      <c r="WOX315" s="80"/>
      <c r="WOY315" s="80"/>
      <c r="WOZ315" s="80"/>
      <c r="WPA315" s="80"/>
      <c r="WPB315" s="80"/>
      <c r="WPC315" s="80"/>
      <c r="WPD315" s="80"/>
      <c r="WPE315" s="80"/>
      <c r="WPF315" s="80"/>
      <c r="WPG315" s="80"/>
      <c r="WPH315" s="80"/>
      <c r="WPI315" s="80"/>
      <c r="WPJ315" s="80"/>
      <c r="WPK315" s="80"/>
      <c r="WPL315" s="80"/>
      <c r="WPM315" s="80"/>
      <c r="WPN315" s="80"/>
      <c r="WPO315" s="80"/>
      <c r="WPP315" s="80"/>
      <c r="WPQ315" s="80"/>
      <c r="WPR315" s="80"/>
      <c r="WPS315" s="80"/>
      <c r="WPT315" s="80"/>
      <c r="WPU315" s="80"/>
      <c r="WPV315" s="80"/>
      <c r="WPW315" s="80"/>
      <c r="WPX315" s="80"/>
      <c r="WPY315" s="80"/>
      <c r="WPZ315" s="80"/>
      <c r="WQA315" s="80"/>
      <c r="WQB315" s="80"/>
      <c r="WQC315" s="80"/>
      <c r="WQD315" s="80"/>
      <c r="WQE315" s="80"/>
      <c r="WQF315" s="80"/>
      <c r="WQG315" s="80"/>
      <c r="WQH315" s="80"/>
      <c r="WQI315" s="80"/>
      <c r="WQJ315" s="80"/>
      <c r="WQK315" s="80"/>
      <c r="WQL315" s="80"/>
      <c r="WQM315" s="80"/>
      <c r="WQN315" s="80"/>
      <c r="WQO315" s="80"/>
      <c r="WQP315" s="80"/>
      <c r="WQQ315" s="80"/>
      <c r="WQR315" s="80"/>
      <c r="WQS315" s="80"/>
      <c r="WQT315" s="80"/>
      <c r="WQU315" s="80"/>
      <c r="WQV315" s="80"/>
      <c r="WQW315" s="80"/>
      <c r="WQX315" s="80"/>
      <c r="WQY315" s="80"/>
      <c r="WQZ315" s="80"/>
      <c r="WRA315" s="80"/>
      <c r="WRB315" s="80"/>
      <c r="WRC315" s="80"/>
      <c r="WRD315" s="80"/>
      <c r="WRE315" s="80"/>
      <c r="WRF315" s="80"/>
      <c r="WRG315" s="80"/>
      <c r="WRH315" s="80"/>
      <c r="WRI315" s="80"/>
      <c r="WRJ315" s="80"/>
      <c r="WRK315" s="80"/>
      <c r="WRL315" s="80"/>
      <c r="WRM315" s="80"/>
      <c r="WRN315" s="80"/>
      <c r="WRO315" s="80"/>
      <c r="WRP315" s="80"/>
      <c r="WRQ315" s="80"/>
      <c r="WRR315" s="80"/>
      <c r="WRS315" s="80"/>
      <c r="WRT315" s="80"/>
      <c r="WRU315" s="80"/>
      <c r="WRV315" s="80"/>
      <c r="WRW315" s="80"/>
      <c r="WRX315" s="80"/>
      <c r="WRY315" s="80"/>
      <c r="WRZ315" s="80"/>
      <c r="WSA315" s="80"/>
      <c r="WSB315" s="80"/>
      <c r="WSC315" s="80"/>
      <c r="WSD315" s="80"/>
      <c r="WSE315" s="80"/>
      <c r="WSF315" s="80"/>
      <c r="WSG315" s="80"/>
      <c r="WSH315" s="80"/>
      <c r="WSI315" s="80"/>
      <c r="WSJ315" s="80"/>
      <c r="WSK315" s="80"/>
      <c r="WSL315" s="80"/>
      <c r="WSM315" s="80"/>
      <c r="WSN315" s="80"/>
      <c r="WSO315" s="80"/>
      <c r="WSP315" s="80"/>
      <c r="WSQ315" s="80"/>
      <c r="WSR315" s="80"/>
      <c r="WSS315" s="80"/>
      <c r="WST315" s="80"/>
      <c r="WSU315" s="80"/>
      <c r="WSV315" s="80"/>
      <c r="WSW315" s="80"/>
      <c r="WSX315" s="80"/>
      <c r="WSY315" s="80"/>
      <c r="WSZ315" s="80"/>
      <c r="WTA315" s="80"/>
      <c r="WTB315" s="80"/>
      <c r="WTC315" s="80"/>
      <c r="WTD315" s="80"/>
      <c r="WTE315" s="80"/>
      <c r="WTF315" s="80"/>
      <c r="WTG315" s="80"/>
      <c r="WTH315" s="80"/>
      <c r="WTI315" s="80"/>
      <c r="WTJ315" s="80"/>
      <c r="WTK315" s="80"/>
      <c r="WTL315" s="80"/>
      <c r="WTM315" s="80"/>
      <c r="WTN315" s="80"/>
      <c r="WTO315" s="80"/>
      <c r="WTP315" s="80"/>
      <c r="WTQ315" s="80"/>
      <c r="WTR315" s="80"/>
      <c r="WTS315" s="80"/>
      <c r="WTT315" s="80"/>
      <c r="WTU315" s="80"/>
      <c r="WTV315" s="80"/>
      <c r="WTW315" s="80"/>
      <c r="WTX315" s="80"/>
      <c r="WTY315" s="80"/>
      <c r="WTZ315" s="80"/>
      <c r="WUA315" s="80"/>
      <c r="WUB315" s="80"/>
      <c r="WUC315" s="80"/>
      <c r="WUD315" s="80"/>
      <c r="WUE315" s="80"/>
      <c r="WUF315" s="80"/>
      <c r="WUG315" s="80"/>
      <c r="WUH315" s="80"/>
      <c r="WUI315" s="80"/>
      <c r="WUJ315" s="80"/>
      <c r="WUK315" s="80"/>
      <c r="WUL315" s="80"/>
      <c r="WUM315" s="80"/>
      <c r="WUN315" s="80"/>
      <c r="WUO315" s="80"/>
      <c r="WUP315" s="80"/>
      <c r="WUQ315" s="80"/>
      <c r="WUR315" s="80"/>
      <c r="WUS315" s="80"/>
      <c r="WUT315" s="80"/>
      <c r="WUU315" s="80"/>
      <c r="WUV315" s="80"/>
      <c r="WUW315" s="80"/>
      <c r="WUX315" s="80"/>
      <c r="WUY315" s="80"/>
      <c r="WUZ315" s="80"/>
      <c r="WVA315" s="80"/>
      <c r="WVB315" s="80"/>
      <c r="WVC315" s="80"/>
      <c r="WVD315" s="80"/>
      <c r="WVE315" s="80"/>
      <c r="WVF315" s="80"/>
      <c r="WVG315" s="80"/>
      <c r="WVH315" s="80"/>
      <c r="WVI315" s="80"/>
      <c r="WVJ315" s="80"/>
      <c r="WVK315" s="80"/>
      <c r="WVL315" s="80"/>
      <c r="WVM315" s="80"/>
      <c r="WVN315" s="80"/>
      <c r="WVO315" s="80"/>
      <c r="WVP315" s="80"/>
      <c r="WVQ315" s="80"/>
      <c r="WVR315" s="80"/>
      <c r="WVS315" s="80"/>
      <c r="WVT315" s="80"/>
      <c r="WVU315" s="80"/>
      <c r="WVV315" s="80"/>
      <c r="WVW315" s="80"/>
      <c r="WVX315" s="80"/>
      <c r="WVY315" s="80"/>
      <c r="WVZ315" s="80"/>
      <c r="WWA315" s="80"/>
      <c r="WWB315" s="80"/>
      <c r="WWC315" s="80"/>
      <c r="WWD315" s="80"/>
      <c r="WWE315" s="80"/>
      <c r="WWF315" s="80"/>
      <c r="WWG315" s="80"/>
      <c r="WWH315" s="80"/>
      <c r="WWI315" s="80"/>
      <c r="WWJ315" s="80"/>
      <c r="WWK315" s="80"/>
      <c r="WWL315" s="80"/>
      <c r="WWM315" s="80"/>
      <c r="WWN315" s="80"/>
      <c r="WWO315" s="80"/>
      <c r="WWP315" s="80"/>
      <c r="WWQ315" s="80"/>
      <c r="WWR315" s="80"/>
      <c r="WWS315" s="80"/>
      <c r="WWT315" s="80"/>
      <c r="WWU315" s="80"/>
      <c r="WWV315" s="80"/>
      <c r="WWW315" s="80"/>
      <c r="WWX315" s="80"/>
      <c r="WWY315" s="80"/>
      <c r="WWZ315" s="80"/>
      <c r="WXA315" s="80"/>
      <c r="WXB315" s="80"/>
      <c r="WXC315" s="80"/>
      <c r="WXD315" s="80"/>
      <c r="WXE315" s="80"/>
      <c r="WXF315" s="80"/>
      <c r="WXG315" s="80"/>
      <c r="WXH315" s="80"/>
      <c r="WXI315" s="80"/>
      <c r="WXJ315" s="80"/>
      <c r="WXK315" s="80"/>
      <c r="WXL315" s="80"/>
      <c r="WXM315" s="80"/>
      <c r="WXN315" s="80"/>
      <c r="WXO315" s="80"/>
      <c r="WXP315" s="80"/>
      <c r="WXQ315" s="80"/>
      <c r="WXR315" s="80"/>
      <c r="WXS315" s="80"/>
      <c r="WXT315" s="80"/>
      <c r="WXU315" s="80"/>
      <c r="WXV315" s="80"/>
      <c r="WXW315" s="80"/>
      <c r="WXX315" s="80"/>
      <c r="WXY315" s="80"/>
      <c r="WXZ315" s="80"/>
      <c r="WYA315" s="80"/>
      <c r="WYB315" s="80"/>
      <c r="WYC315" s="80"/>
      <c r="WYD315" s="80"/>
      <c r="WYE315" s="80"/>
      <c r="WYF315" s="80"/>
      <c r="WYG315" s="80"/>
      <c r="WYH315" s="80"/>
      <c r="WYI315" s="80"/>
      <c r="WYJ315" s="80"/>
      <c r="WYK315" s="80"/>
      <c r="WYL315" s="80"/>
      <c r="WYM315" s="80"/>
      <c r="WYN315" s="80"/>
      <c r="WYO315" s="80"/>
      <c r="WYP315" s="80"/>
      <c r="WYQ315" s="80"/>
      <c r="WYR315" s="80"/>
      <c r="WYS315" s="80"/>
      <c r="WYT315" s="80"/>
      <c r="WYU315" s="80"/>
      <c r="WYV315" s="80"/>
      <c r="WYW315" s="80"/>
      <c r="WYX315" s="80"/>
      <c r="WYY315" s="80"/>
      <c r="WYZ315" s="80"/>
      <c r="WZA315" s="80"/>
      <c r="WZB315" s="80"/>
      <c r="WZC315" s="80"/>
      <c r="WZD315" s="80"/>
      <c r="WZE315" s="80"/>
      <c r="WZF315" s="80"/>
      <c r="WZG315" s="80"/>
      <c r="WZH315" s="80"/>
      <c r="WZI315" s="80"/>
      <c r="WZJ315" s="80"/>
      <c r="WZK315" s="80"/>
      <c r="WZL315" s="80"/>
      <c r="WZM315" s="80"/>
      <c r="WZN315" s="80"/>
      <c r="WZO315" s="80"/>
      <c r="WZP315" s="80"/>
      <c r="WZQ315" s="80"/>
      <c r="WZR315" s="80"/>
      <c r="WZS315" s="80"/>
      <c r="WZT315" s="80"/>
      <c r="WZU315" s="80"/>
      <c r="WZV315" s="80"/>
      <c r="WZW315" s="80"/>
      <c r="WZX315" s="80"/>
      <c r="WZY315" s="80"/>
      <c r="WZZ315" s="80"/>
      <c r="XAA315" s="80"/>
      <c r="XAB315" s="80"/>
      <c r="XAC315" s="80"/>
      <c r="XAD315" s="80"/>
      <c r="XAE315" s="80"/>
      <c r="XAF315" s="80"/>
      <c r="XAG315" s="80"/>
      <c r="XAH315" s="80"/>
      <c r="XAI315" s="80"/>
      <c r="XAJ315" s="80"/>
      <c r="XAK315" s="80"/>
      <c r="XAL315" s="80"/>
      <c r="XAM315" s="80"/>
      <c r="XAN315" s="80"/>
      <c r="XAO315" s="80"/>
      <c r="XAP315" s="80"/>
      <c r="XAQ315" s="80"/>
      <c r="XAR315" s="80"/>
      <c r="XAS315" s="80"/>
      <c r="XAT315" s="80"/>
      <c r="XAU315" s="80"/>
      <c r="XAV315" s="80"/>
      <c r="XAW315" s="80"/>
      <c r="XAX315" s="80"/>
      <c r="XAY315" s="80"/>
      <c r="XAZ315" s="80"/>
      <c r="XBA315" s="80"/>
      <c r="XBB315" s="80"/>
      <c r="XBC315" s="80"/>
      <c r="XBD315" s="80"/>
      <c r="XBE315" s="80"/>
      <c r="XBF315" s="80"/>
      <c r="XBG315" s="80"/>
      <c r="XBH315" s="80"/>
      <c r="XBI315" s="80"/>
      <c r="XBJ315" s="80"/>
      <c r="XBK315" s="80"/>
      <c r="XBL315" s="80"/>
      <c r="XBM315" s="80"/>
      <c r="XBN315" s="80"/>
      <c r="XBO315" s="80"/>
      <c r="XBP315" s="80"/>
      <c r="XBQ315" s="80"/>
      <c r="XBR315" s="80"/>
      <c r="XBS315" s="80"/>
      <c r="XBT315" s="80"/>
      <c r="XBU315" s="80"/>
      <c r="XBV315" s="80"/>
      <c r="XBW315" s="80"/>
      <c r="XBX315" s="80"/>
      <c r="XBY315" s="80"/>
      <c r="XBZ315" s="80"/>
      <c r="XCA315" s="80"/>
      <c r="XCB315" s="80"/>
      <c r="XCC315" s="80"/>
      <c r="XCD315" s="80"/>
      <c r="XCE315" s="80"/>
      <c r="XCF315" s="80"/>
      <c r="XCG315" s="80"/>
      <c r="XCH315" s="80"/>
      <c r="XCI315" s="80"/>
      <c r="XCJ315" s="80"/>
      <c r="XCK315" s="80"/>
      <c r="XCL315" s="80"/>
      <c r="XCM315" s="80"/>
      <c r="XCN315" s="80"/>
      <c r="XCO315" s="80"/>
      <c r="XCP315" s="80"/>
      <c r="XCQ315" s="80"/>
      <c r="XCR315" s="80"/>
      <c r="XCS315" s="80"/>
      <c r="XCT315" s="80"/>
      <c r="XCU315" s="80"/>
      <c r="XCV315" s="80"/>
      <c r="XCW315" s="80"/>
      <c r="XCX315" s="80"/>
      <c r="XCY315" s="80"/>
      <c r="XCZ315" s="80"/>
      <c r="XDA315" s="80"/>
      <c r="XDB315" s="80"/>
      <c r="XDC315" s="80"/>
      <c r="XDD315" s="80"/>
      <c r="XDE315" s="80"/>
      <c r="XDF315" s="80"/>
      <c r="XDG315" s="80"/>
      <c r="XDH315" s="80"/>
      <c r="XDI315" s="80"/>
      <c r="XDJ315" s="80"/>
      <c r="XDK315" s="80"/>
      <c r="XDL315" s="80"/>
      <c r="XDM315" s="80"/>
      <c r="XDN315" s="80"/>
      <c r="XDO315" s="80"/>
      <c r="XDP315" s="80"/>
      <c r="XDQ315" s="80"/>
      <c r="XDR315" s="80"/>
      <c r="XDS315" s="80"/>
      <c r="XDT315" s="80"/>
      <c r="XDU315" s="80"/>
      <c r="XDV315" s="80"/>
      <c r="XDW315" s="80"/>
      <c r="XDX315" s="80"/>
      <c r="XDY315" s="80"/>
      <c r="XDZ315" s="80"/>
      <c r="XEA315" s="80"/>
      <c r="XEB315" s="80"/>
      <c r="XEC315" s="80"/>
      <c r="XED315" s="80"/>
      <c r="XEE315" s="80"/>
      <c r="XEF315" s="80"/>
      <c r="XEG315" s="80"/>
      <c r="XEH315" s="80"/>
      <c r="XEI315" s="80"/>
      <c r="XEJ315" s="80"/>
      <c r="XEK315" s="80"/>
      <c r="XEL315" s="80"/>
      <c r="XEM315" s="80"/>
      <c r="XEN315" s="80"/>
      <c r="XEO315" s="80"/>
      <c r="XEP315" s="80"/>
      <c r="XEQ315" s="80"/>
      <c r="XER315" s="80"/>
      <c r="XES315" s="80"/>
      <c r="XET315" s="80"/>
      <c r="XEU315" s="80"/>
      <c r="XEV315" s="80"/>
      <c r="XEW315" s="80"/>
      <c r="XEX315" s="80"/>
      <c r="XEY315" s="80"/>
      <c r="XEZ315" s="80"/>
    </row>
  </sheetData>
  <mergeCells count="45">
    <mergeCell ref="K17:O18"/>
    <mergeCell ref="D18:D20"/>
    <mergeCell ref="E18:E20"/>
    <mergeCell ref="F18:F20"/>
    <mergeCell ref="G18:G20"/>
    <mergeCell ref="K19:K20"/>
    <mergeCell ref="M19:M20"/>
    <mergeCell ref="N19:N20"/>
    <mergeCell ref="O19:O20"/>
    <mergeCell ref="L19:L20"/>
    <mergeCell ref="A1:H13"/>
    <mergeCell ref="A15:H15"/>
    <mergeCell ref="A17:A20"/>
    <mergeCell ref="B17:B20"/>
    <mergeCell ref="C17:C20"/>
    <mergeCell ref="D17:G17"/>
    <mergeCell ref="H17:H20"/>
    <mergeCell ref="A244:H244"/>
    <mergeCell ref="B155:C155"/>
    <mergeCell ref="A156:H156"/>
    <mergeCell ref="B161:C161"/>
    <mergeCell ref="A162:H162"/>
    <mergeCell ref="B228:C228"/>
    <mergeCell ref="A229:H229"/>
    <mergeCell ref="B237:C237"/>
    <mergeCell ref="B238:C238"/>
    <mergeCell ref="A239:H239"/>
    <mergeCell ref="B241:C241"/>
    <mergeCell ref="B243:C243"/>
    <mergeCell ref="A22:H22"/>
    <mergeCell ref="B28:C28"/>
    <mergeCell ref="A29:H29"/>
    <mergeCell ref="B134:C134"/>
    <mergeCell ref="A135:H135"/>
    <mergeCell ref="B278:C278"/>
    <mergeCell ref="A279:H279"/>
    <mergeCell ref="B281:C281"/>
    <mergeCell ref="B282:C282"/>
    <mergeCell ref="A283:C283"/>
    <mergeCell ref="B277:C277"/>
    <mergeCell ref="B266:C266"/>
    <mergeCell ref="B267:C267"/>
    <mergeCell ref="A268:H268"/>
    <mergeCell ref="B270:C270"/>
    <mergeCell ref="A271:H271"/>
  </mergeCells>
  <pageMargins left="0.7" right="0.7" top="0.75" bottom="0.75" header="0.3" footer="0.3"/>
  <pageSetup paperSize="9" scale="90" fitToHeight="0" orientation="landscape" r:id="rId1"/>
  <headerFooter alignWithMargins="0">
    <oddFooter>&amp;RСтраница &amp;P</oddFooter>
  </headerFooter>
  <rowBreaks count="2" manualBreakCount="2">
    <brk id="155" max="7" man="1"/>
    <brk id="265" max="7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XFD116"/>
  <sheetViews>
    <sheetView showGridLines="0" view="pageBreakPreview" topLeftCell="A79" zoomScale="85" zoomScaleNormal="85" zoomScaleSheetLayoutView="85" workbookViewId="0">
      <selection activeCell="D85" sqref="D85"/>
    </sheetView>
  </sheetViews>
  <sheetFormatPr defaultColWidth="9.140625" defaultRowHeight="12.75" x14ac:dyDescent="0.2"/>
  <cols>
    <col min="1" max="1" width="5" style="76" customWidth="1"/>
    <col min="2" max="2" width="19.28515625" style="77" customWidth="1"/>
    <col min="3" max="3" width="51.28515625" style="77" customWidth="1"/>
    <col min="4" max="4" width="13.140625" style="84" customWidth="1"/>
    <col min="5" max="5" width="13" style="84" customWidth="1"/>
    <col min="6" max="6" width="14.42578125" style="84" customWidth="1"/>
    <col min="7" max="8" width="15.85546875" style="84" customWidth="1"/>
    <col min="9" max="9" width="14.5703125" style="80" hidden="1" customWidth="1"/>
    <col min="10" max="10" width="12.7109375" style="80" hidden="1" customWidth="1"/>
    <col min="11" max="11" width="13.28515625" style="80" bestFit="1" customWidth="1"/>
    <col min="12" max="15" width="9.140625" style="80"/>
    <col min="16" max="16" width="17" style="80" bestFit="1" customWidth="1"/>
    <col min="17" max="17" width="14.85546875" style="80" customWidth="1"/>
    <col min="18" max="16384" width="9.140625" style="80"/>
  </cols>
  <sheetData>
    <row r="1" spans="1:8" x14ac:dyDescent="0.2">
      <c r="D1" s="78"/>
      <c r="E1" s="78"/>
      <c r="F1" s="78"/>
      <c r="G1" s="78"/>
      <c r="H1" s="79" t="s">
        <v>5</v>
      </c>
    </row>
    <row r="2" spans="1:8" s="4" customFormat="1" x14ac:dyDescent="0.2">
      <c r="A2" s="1"/>
      <c r="B2" s="2" t="s">
        <v>7</v>
      </c>
      <c r="C2" s="6" t="s">
        <v>220</v>
      </c>
      <c r="D2" s="72"/>
      <c r="E2" s="72"/>
      <c r="F2" s="72"/>
      <c r="G2" s="72"/>
      <c r="H2" s="3"/>
    </row>
    <row r="3" spans="1:8" x14ac:dyDescent="0.2">
      <c r="D3" s="83" t="s">
        <v>8</v>
      </c>
      <c r="F3" s="78"/>
      <c r="G3" s="78"/>
      <c r="H3" s="78"/>
    </row>
    <row r="4" spans="1:8" x14ac:dyDescent="0.2">
      <c r="B4" s="77" t="s">
        <v>62</v>
      </c>
      <c r="C4" s="85"/>
      <c r="D4" s="78"/>
      <c r="E4" s="83"/>
      <c r="F4" s="78"/>
      <c r="G4" s="78"/>
      <c r="H4" s="78"/>
    </row>
    <row r="5" spans="1:8" x14ac:dyDescent="0.2">
      <c r="D5" s="78"/>
      <c r="E5" s="83"/>
      <c r="F5" s="78"/>
      <c r="G5" s="78"/>
      <c r="H5" s="78"/>
    </row>
    <row r="6" spans="1:8" x14ac:dyDescent="0.2">
      <c r="B6" s="86" t="s">
        <v>201</v>
      </c>
      <c r="D6" s="78"/>
      <c r="E6" s="83"/>
      <c r="F6" s="78"/>
      <c r="G6" s="78"/>
      <c r="H6" s="78"/>
    </row>
    <row r="7" spans="1:8" x14ac:dyDescent="0.2">
      <c r="B7" s="87" t="s">
        <v>202</v>
      </c>
      <c r="D7" s="78"/>
      <c r="E7" s="78"/>
      <c r="F7" s="78"/>
      <c r="G7" s="78"/>
      <c r="H7" s="78"/>
    </row>
    <row r="8" spans="1:8" x14ac:dyDescent="0.2">
      <c r="B8" s="81"/>
      <c r="C8" s="81"/>
      <c r="D8" s="82"/>
      <c r="E8" s="88"/>
      <c r="F8" s="82"/>
      <c r="G8" s="82"/>
      <c r="H8" s="78"/>
    </row>
    <row r="9" spans="1:8" x14ac:dyDescent="0.2">
      <c r="D9" s="83" t="s">
        <v>9</v>
      </c>
      <c r="F9" s="78"/>
      <c r="G9" s="78"/>
      <c r="H9" s="78"/>
    </row>
    <row r="10" spans="1:8" x14ac:dyDescent="0.2">
      <c r="D10" s="78"/>
      <c r="E10" s="83"/>
      <c r="F10" s="78"/>
      <c r="G10" s="78"/>
      <c r="H10" s="78"/>
    </row>
    <row r="11" spans="1:8" x14ac:dyDescent="0.2">
      <c r="B11" s="77" t="s">
        <v>63</v>
      </c>
      <c r="H11" s="78"/>
    </row>
    <row r="12" spans="1:8" x14ac:dyDescent="0.2">
      <c r="G12" s="78"/>
      <c r="H12" s="78"/>
    </row>
    <row r="13" spans="1:8" x14ac:dyDescent="0.2">
      <c r="D13" s="89" t="s">
        <v>6</v>
      </c>
      <c r="F13" s="78"/>
      <c r="G13" s="78"/>
      <c r="H13" s="78"/>
    </row>
    <row r="14" spans="1:8" x14ac:dyDescent="0.2">
      <c r="D14" s="90"/>
      <c r="F14" s="78"/>
      <c r="G14" s="78"/>
      <c r="H14" s="78"/>
    </row>
    <row r="15" spans="1:8" ht="30.75" customHeight="1" x14ac:dyDescent="0.2">
      <c r="B15" s="852" t="s">
        <v>203</v>
      </c>
      <c r="C15" s="853"/>
      <c r="D15" s="853"/>
      <c r="E15" s="853"/>
      <c r="F15" s="853"/>
      <c r="G15" s="853"/>
      <c r="H15" s="78"/>
    </row>
    <row r="16" spans="1:8" x14ac:dyDescent="0.2">
      <c r="D16" s="91" t="s">
        <v>0</v>
      </c>
      <c r="F16" s="78"/>
      <c r="G16" s="78"/>
      <c r="H16" s="78"/>
    </row>
    <row r="17" spans="1:8" ht="7.5" customHeight="1" x14ac:dyDescent="0.2">
      <c r="H17" s="78"/>
    </row>
    <row r="18" spans="1:8" x14ac:dyDescent="0.2">
      <c r="B18" s="77" t="s">
        <v>64</v>
      </c>
      <c r="D18" s="90"/>
      <c r="E18" s="78"/>
      <c r="F18" s="78"/>
      <c r="G18" s="78"/>
      <c r="H18" s="78"/>
    </row>
    <row r="19" spans="1:8" x14ac:dyDescent="0.2">
      <c r="D19" s="90"/>
      <c r="E19" s="78"/>
      <c r="F19" s="78"/>
      <c r="G19" s="78"/>
      <c r="H19" s="78"/>
    </row>
    <row r="20" spans="1:8" ht="12.75" customHeight="1" x14ac:dyDescent="0.2">
      <c r="A20" s="854" t="s">
        <v>1</v>
      </c>
      <c r="B20" s="855" t="s">
        <v>10</v>
      </c>
      <c r="C20" s="855" t="s">
        <v>11</v>
      </c>
      <c r="D20" s="856" t="s">
        <v>13</v>
      </c>
      <c r="E20" s="856"/>
      <c r="F20" s="856"/>
      <c r="G20" s="856"/>
      <c r="H20" s="854" t="s">
        <v>14</v>
      </c>
    </row>
    <row r="21" spans="1:8" x14ac:dyDescent="0.2">
      <c r="A21" s="854"/>
      <c r="B21" s="855"/>
      <c r="C21" s="855"/>
      <c r="D21" s="854" t="s">
        <v>12</v>
      </c>
      <c r="E21" s="854" t="s">
        <v>2</v>
      </c>
      <c r="F21" s="854" t="s">
        <v>3</v>
      </c>
      <c r="G21" s="854" t="s">
        <v>4</v>
      </c>
      <c r="H21" s="854"/>
    </row>
    <row r="22" spans="1:8" x14ac:dyDescent="0.2">
      <c r="A22" s="854"/>
      <c r="B22" s="855"/>
      <c r="C22" s="855"/>
      <c r="D22" s="854"/>
      <c r="E22" s="854"/>
      <c r="F22" s="854"/>
      <c r="G22" s="854"/>
      <c r="H22" s="854"/>
    </row>
    <row r="23" spans="1:8" x14ac:dyDescent="0.2">
      <c r="A23" s="854"/>
      <c r="B23" s="855"/>
      <c r="C23" s="855"/>
      <c r="D23" s="854"/>
      <c r="E23" s="854"/>
      <c r="F23" s="854"/>
      <c r="G23" s="854"/>
      <c r="H23" s="854"/>
    </row>
    <row r="24" spans="1:8" x14ac:dyDescent="0.2">
      <c r="A24" s="92">
        <v>1</v>
      </c>
      <c r="B24" s="93">
        <v>2</v>
      </c>
      <c r="C24" s="93">
        <v>3</v>
      </c>
      <c r="D24" s="92">
        <v>4</v>
      </c>
      <c r="E24" s="92">
        <v>5</v>
      </c>
      <c r="F24" s="92">
        <v>6</v>
      </c>
      <c r="G24" s="92">
        <v>7</v>
      </c>
      <c r="H24" s="92">
        <v>8</v>
      </c>
    </row>
    <row r="25" spans="1:8" x14ac:dyDescent="0.2">
      <c r="A25" s="830" t="s">
        <v>15</v>
      </c>
      <c r="B25" s="831"/>
      <c r="C25" s="831"/>
      <c r="D25" s="832"/>
      <c r="E25" s="832"/>
      <c r="F25" s="832"/>
      <c r="G25" s="832"/>
      <c r="H25" s="832"/>
    </row>
    <row r="26" spans="1:8" x14ac:dyDescent="0.2">
      <c r="A26" s="94">
        <v>1</v>
      </c>
      <c r="B26" s="7" t="s">
        <v>16</v>
      </c>
      <c r="C26" s="7" t="s">
        <v>204</v>
      </c>
      <c r="D26" s="95"/>
      <c r="E26" s="95"/>
      <c r="F26" s="95"/>
      <c r="G26" s="73">
        <f>ROUND([15]геодезия!$J$40/1000,2)</f>
        <v>242.28</v>
      </c>
      <c r="H26" s="73">
        <f>SUM(D26:G26)</f>
        <v>242.28</v>
      </c>
    </row>
    <row r="27" spans="1:8" x14ac:dyDescent="0.2">
      <c r="A27" s="94">
        <v>2</v>
      </c>
      <c r="B27" s="7" t="s">
        <v>65</v>
      </c>
      <c r="C27" s="7" t="s">
        <v>17</v>
      </c>
      <c r="D27" s="73">
        <f>ROUND('[1]Объектная смета'!$D$27,2)</f>
        <v>282.52999999999997</v>
      </c>
      <c r="E27" s="95"/>
      <c r="F27" s="95"/>
      <c r="G27" s="95"/>
      <c r="H27" s="73">
        <f>SUM(D27:G27)</f>
        <v>282.52999999999997</v>
      </c>
    </row>
    <row r="28" spans="1:8" ht="23.25" customHeight="1" x14ac:dyDescent="0.2">
      <c r="A28" s="96">
        <v>3</v>
      </c>
      <c r="B28" s="857" t="s">
        <v>18</v>
      </c>
      <c r="C28" s="860"/>
      <c r="D28" s="97">
        <f>SUM(D26:D27)</f>
        <v>282.52999999999997</v>
      </c>
      <c r="E28" s="98">
        <f t="shared" ref="E28:F28" si="0">SUM(E26:E27)</f>
        <v>0</v>
      </c>
      <c r="F28" s="98">
        <f t="shared" si="0"/>
        <v>0</v>
      </c>
      <c r="G28" s="97">
        <f t="shared" ref="G28:H28" si="1">SUM(G26:G27)</f>
        <v>242.28</v>
      </c>
      <c r="H28" s="97">
        <f t="shared" si="1"/>
        <v>524.80999999999995</v>
      </c>
    </row>
    <row r="29" spans="1:8" x14ac:dyDescent="0.2">
      <c r="A29" s="830" t="s">
        <v>19</v>
      </c>
      <c r="B29" s="831"/>
      <c r="C29" s="831"/>
      <c r="D29" s="832"/>
      <c r="E29" s="832"/>
      <c r="F29" s="832"/>
      <c r="G29" s="832"/>
      <c r="H29" s="832"/>
    </row>
    <row r="30" spans="1:8" x14ac:dyDescent="0.2">
      <c r="A30" s="94">
        <v>4</v>
      </c>
      <c r="B30" s="7" t="s">
        <v>20</v>
      </c>
      <c r="C30" s="7" t="s">
        <v>66</v>
      </c>
      <c r="D30" s="74">
        <f>ROUND('[16]Объектная смета'!$D$41,2)</f>
        <v>16220.57</v>
      </c>
      <c r="E30" s="74">
        <f>ROUND('[16]Объектная смета'!$E$41,2)</f>
        <v>1108.95</v>
      </c>
      <c r="F30" s="73">
        <f>ROUND('[16]Объектная смета'!$F$41,2)</f>
        <v>5672.65</v>
      </c>
      <c r="G30" s="95"/>
      <c r="H30" s="75">
        <f>SUM(D30:G30)</f>
        <v>23002.17</v>
      </c>
    </row>
    <row r="31" spans="1:8" x14ac:dyDescent="0.2">
      <c r="A31" s="94">
        <v>5</v>
      </c>
      <c r="B31" s="7" t="s">
        <v>22</v>
      </c>
      <c r="C31" s="7" t="s">
        <v>67</v>
      </c>
      <c r="D31" s="74">
        <f>ROUND('[17]Объектная смета'!$D$39,2)</f>
        <v>11223.91</v>
      </c>
      <c r="E31" s="74">
        <f>ROUND('[17]Объектная смета'!$E$39,2)</f>
        <v>1551.33</v>
      </c>
      <c r="F31" s="73">
        <f>ROUND('[17]Объектная смета'!$F$39,2)</f>
        <v>5475.04</v>
      </c>
      <c r="G31" s="95"/>
      <c r="H31" s="75">
        <f t="shared" ref="H31:H32" si="2">SUM(D31:G31)</f>
        <v>18250.28</v>
      </c>
    </row>
    <row r="32" spans="1:8" x14ac:dyDescent="0.2">
      <c r="A32" s="94">
        <v>6</v>
      </c>
      <c r="B32" s="7" t="s">
        <v>23</v>
      </c>
      <c r="C32" s="7" t="s">
        <v>21</v>
      </c>
      <c r="D32" s="74">
        <f>ROUND('[18]Объектная смета'!$D$28,2)</f>
        <v>13288.11</v>
      </c>
      <c r="E32" s="74">
        <f>ROUND('[18]Объектная смета'!$E$28,2)</f>
        <v>5809.85</v>
      </c>
      <c r="F32" s="73">
        <f>ROUND('[18]Объектная смета'!$F$28,2)</f>
        <v>876290.83</v>
      </c>
      <c r="G32" s="95"/>
      <c r="H32" s="75">
        <f t="shared" si="2"/>
        <v>895388.79</v>
      </c>
    </row>
    <row r="33" spans="1:8" ht="27.95" customHeight="1" x14ac:dyDescent="0.2">
      <c r="A33" s="96">
        <v>7</v>
      </c>
      <c r="B33" s="857" t="s">
        <v>24</v>
      </c>
      <c r="C33" s="860"/>
      <c r="D33" s="99">
        <f>SUM(D30:D32)</f>
        <v>40732.589999999997</v>
      </c>
      <c r="E33" s="99">
        <f t="shared" ref="E33:H33" si="3">SUM(E30:E32)</f>
        <v>8470.1299999999992</v>
      </c>
      <c r="F33" s="99">
        <f t="shared" si="3"/>
        <v>887438.52</v>
      </c>
      <c r="G33" s="98">
        <v>0</v>
      </c>
      <c r="H33" s="99">
        <f t="shared" si="3"/>
        <v>936641.24</v>
      </c>
    </row>
    <row r="34" spans="1:8" x14ac:dyDescent="0.2">
      <c r="A34" s="830" t="s">
        <v>25</v>
      </c>
      <c r="B34" s="831"/>
      <c r="C34" s="831"/>
      <c r="D34" s="832"/>
      <c r="E34" s="832"/>
      <c r="F34" s="832"/>
      <c r="G34" s="832"/>
      <c r="H34" s="832"/>
    </row>
    <row r="35" spans="1:8" x14ac:dyDescent="0.2">
      <c r="A35" s="94">
        <v>8</v>
      </c>
      <c r="B35" s="7" t="s">
        <v>205</v>
      </c>
      <c r="C35" s="7" t="s">
        <v>69</v>
      </c>
      <c r="D35" s="74">
        <f>ROUND('[19]Объектная смета'!$D$27,2)</f>
        <v>80.87</v>
      </c>
      <c r="E35" s="74">
        <f>ROUND('[19]Объектная смета'!$E$27,2)</f>
        <v>1671.8</v>
      </c>
      <c r="F35" s="100">
        <f>ROUND('[19]Объектная смета'!$F$27,2)</f>
        <v>4592.7</v>
      </c>
      <c r="G35" s="95"/>
      <c r="H35" s="75">
        <f>SUM(D35:G35)</f>
        <v>6345.37</v>
      </c>
    </row>
    <row r="36" spans="1:8" x14ac:dyDescent="0.2">
      <c r="A36" s="94">
        <v>9</v>
      </c>
      <c r="B36" s="7" t="s">
        <v>206</v>
      </c>
      <c r="C36" s="7" t="s">
        <v>68</v>
      </c>
      <c r="D36" s="74">
        <f>ROUND('[20]Объектная смета'!$D$26,2)</f>
        <v>316.45</v>
      </c>
      <c r="E36" s="74">
        <f>ROUND('[20]Объектная смета'!$E$26,2)</f>
        <v>18780.47</v>
      </c>
      <c r="F36" s="73"/>
      <c r="G36" s="95"/>
      <c r="H36" s="75">
        <f>SUM(D36:G36)</f>
        <v>19096.919999999998</v>
      </c>
    </row>
    <row r="37" spans="1:8" x14ac:dyDescent="0.2">
      <c r="A37" s="94">
        <v>10</v>
      </c>
      <c r="B37" s="7" t="s">
        <v>207</v>
      </c>
      <c r="C37" s="7" t="s">
        <v>129</v>
      </c>
      <c r="D37" s="74">
        <f>ROUND('[2]Объектная смета'!$D$25,2)</f>
        <v>115.76</v>
      </c>
      <c r="E37" s="74">
        <f>ROUND('[2]Объектная смета'!$E$25,2)</f>
        <v>1107.5999999999999</v>
      </c>
      <c r="F37" s="73"/>
      <c r="G37" s="95"/>
      <c r="H37" s="75">
        <f>SUM(D37:G37)</f>
        <v>1223.3599999999999</v>
      </c>
    </row>
    <row r="38" spans="1:8" ht="27.95" customHeight="1" x14ac:dyDescent="0.2">
      <c r="A38" s="96">
        <v>11</v>
      </c>
      <c r="B38" s="857" t="s">
        <v>26</v>
      </c>
      <c r="C38" s="860"/>
      <c r="D38" s="99">
        <f>SUM(D35:D37)</f>
        <v>513.08000000000004</v>
      </c>
      <c r="E38" s="99">
        <f t="shared" ref="E38:F38" si="4">SUM(E35:E37)</f>
        <v>21559.87</v>
      </c>
      <c r="F38" s="99">
        <f t="shared" si="4"/>
        <v>4592.7</v>
      </c>
      <c r="G38" s="98">
        <v>0</v>
      </c>
      <c r="H38" s="99">
        <f>SUM(H35:H37)</f>
        <v>26665.65</v>
      </c>
    </row>
    <row r="39" spans="1:8" x14ac:dyDescent="0.2">
      <c r="A39" s="830" t="s">
        <v>27</v>
      </c>
      <c r="B39" s="831"/>
      <c r="C39" s="831"/>
      <c r="D39" s="832"/>
      <c r="E39" s="832"/>
      <c r="F39" s="832"/>
      <c r="G39" s="832"/>
      <c r="H39" s="832"/>
    </row>
    <row r="40" spans="1:8" x14ac:dyDescent="0.2">
      <c r="A40" s="94">
        <v>12</v>
      </c>
      <c r="B40" s="7" t="s">
        <v>208</v>
      </c>
      <c r="C40" s="7" t="s">
        <v>28</v>
      </c>
      <c r="D40" s="74">
        <f>ROUND('[3]Объектная смета'!$D$25,2)</f>
        <v>1716.97</v>
      </c>
      <c r="E40" s="74">
        <f>ROUND('[3]Объектная смета'!$E$25,2)</f>
        <v>1010.26</v>
      </c>
      <c r="F40" s="73"/>
      <c r="G40" s="95"/>
      <c r="H40" s="75">
        <f>SUM(D40:G40)</f>
        <v>2727.23</v>
      </c>
    </row>
    <row r="41" spans="1:8" ht="25.5" x14ac:dyDescent="0.2">
      <c r="A41" s="94">
        <v>13</v>
      </c>
      <c r="B41" s="7" t="s">
        <v>217</v>
      </c>
      <c r="C41" s="7" t="s">
        <v>70</v>
      </c>
      <c r="D41" s="74">
        <f>ROUND('[4]Объектная смета'!$D$25,2)</f>
        <v>57.75</v>
      </c>
      <c r="E41" s="74">
        <f>ROUND('[4]Объектная смета'!$E$25,2)</f>
        <v>98.88</v>
      </c>
      <c r="F41" s="74">
        <f>ROUND('[4]Объектная смета'!$F$25,2)</f>
        <v>2836.36</v>
      </c>
      <c r="G41" s="95"/>
      <c r="H41" s="75">
        <f t="shared" ref="H41" si="5">SUM(D41:G41)</f>
        <v>2992.99</v>
      </c>
    </row>
    <row r="42" spans="1:8" ht="27.95" customHeight="1" x14ac:dyDescent="0.2">
      <c r="A42" s="101">
        <v>14</v>
      </c>
      <c r="B42" s="857" t="s">
        <v>29</v>
      </c>
      <c r="C42" s="860"/>
      <c r="D42" s="99">
        <f>SUM(D40:D41)</f>
        <v>1774.72</v>
      </c>
      <c r="E42" s="99">
        <f>SUM(E40:E41)</f>
        <v>1109.1400000000001</v>
      </c>
      <c r="F42" s="99">
        <f>SUM(F40:F41)</f>
        <v>2836.36</v>
      </c>
      <c r="G42" s="98">
        <f>SUM(G40:G41)</f>
        <v>0</v>
      </c>
      <c r="H42" s="99">
        <f>SUM(H40:H41)</f>
        <v>5720.22</v>
      </c>
    </row>
    <row r="43" spans="1:8" x14ac:dyDescent="0.2">
      <c r="A43" s="830" t="s">
        <v>30</v>
      </c>
      <c r="B43" s="831"/>
      <c r="C43" s="831"/>
      <c r="D43" s="832"/>
      <c r="E43" s="832"/>
      <c r="F43" s="832"/>
      <c r="G43" s="832"/>
      <c r="H43" s="832"/>
    </row>
    <row r="44" spans="1:8" x14ac:dyDescent="0.2">
      <c r="A44" s="94">
        <v>15</v>
      </c>
      <c r="B44" s="7" t="s">
        <v>76</v>
      </c>
      <c r="C44" s="7" t="s">
        <v>71</v>
      </c>
      <c r="D44" s="74">
        <f>ROUND('[5]Объектная смета'!$D$29,2)</f>
        <v>2944.92</v>
      </c>
      <c r="E44" s="74">
        <f>ROUND('[5]Объектная смета'!$E$29,2)</f>
        <v>115.63</v>
      </c>
      <c r="F44" s="73">
        <f>ROUND('[5]Объектная смета'!$F$29,2)</f>
        <v>613.38</v>
      </c>
      <c r="G44" s="95"/>
      <c r="H44" s="75">
        <f t="shared" ref="H44" si="6">SUM(D44:G44)</f>
        <v>3673.93</v>
      </c>
    </row>
    <row r="45" spans="1:8" x14ac:dyDescent="0.2">
      <c r="A45" s="94">
        <v>16</v>
      </c>
      <c r="B45" s="7" t="s">
        <v>77</v>
      </c>
      <c r="C45" s="7" t="s">
        <v>72</v>
      </c>
      <c r="D45" s="74">
        <f>ROUND('[6]Объектная смета'!$D$37,2)</f>
        <v>5114.7299999999996</v>
      </c>
      <c r="E45" s="74">
        <f>ROUND('[6]Объектная смета'!$E$37,2)</f>
        <v>577.75</v>
      </c>
      <c r="F45" s="73">
        <f>ROUND('[6]Объектная смета'!$F$37,2)</f>
        <v>8830.9500000000007</v>
      </c>
      <c r="G45" s="95"/>
      <c r="H45" s="75">
        <f t="shared" ref="H45" si="7">SUM(D45:G45)</f>
        <v>14523.43</v>
      </c>
    </row>
    <row r="46" spans="1:8" x14ac:dyDescent="0.2">
      <c r="A46" s="94">
        <v>17</v>
      </c>
      <c r="B46" s="7" t="s">
        <v>78</v>
      </c>
      <c r="C46" s="7" t="s">
        <v>73</v>
      </c>
      <c r="D46" s="74">
        <f>ROUND('[7]Объектная смета'!$D$26,2)</f>
        <v>3346.01</v>
      </c>
      <c r="E46" s="74"/>
      <c r="F46" s="73"/>
      <c r="G46" s="95"/>
      <c r="H46" s="75">
        <f t="shared" ref="H46:H47" si="8">SUM(D46:G46)</f>
        <v>3346.01</v>
      </c>
    </row>
    <row r="47" spans="1:8" x14ac:dyDescent="0.2">
      <c r="A47" s="94">
        <v>18</v>
      </c>
      <c r="B47" s="7" t="s">
        <v>32</v>
      </c>
      <c r="C47" s="7" t="s">
        <v>31</v>
      </c>
      <c r="D47" s="74">
        <f>ROUND('[8]Объектная смета'!$D$27,2)</f>
        <v>8474.44</v>
      </c>
      <c r="E47" s="74">
        <f>ROUND('[8]Объектная смета'!$E$27,2)</f>
        <v>166.1</v>
      </c>
      <c r="F47" s="74">
        <f>ROUND('[8]Объектная смета'!$F$27,2)</f>
        <v>2624.98</v>
      </c>
      <c r="G47" s="95"/>
      <c r="H47" s="75">
        <f t="shared" si="8"/>
        <v>11265.52</v>
      </c>
    </row>
    <row r="48" spans="1:8" x14ac:dyDescent="0.2">
      <c r="A48" s="94">
        <v>19</v>
      </c>
      <c r="B48" s="7" t="s">
        <v>75</v>
      </c>
      <c r="C48" s="7" t="s">
        <v>74</v>
      </c>
      <c r="D48" s="74">
        <f>ROUND('[9]Объектная смета'!$D$25,2)</f>
        <v>2947.19</v>
      </c>
      <c r="E48" s="74">
        <f>ROUND('[9]Объектная смета'!$E$25,2)</f>
        <v>15.14</v>
      </c>
      <c r="F48" s="74">
        <f>ROUND('[9]Объектная смета'!$F$25,2)</f>
        <v>1784.81</v>
      </c>
      <c r="G48" s="95"/>
      <c r="H48" s="75">
        <f t="shared" ref="H48" si="9">SUM(D48:G48)</f>
        <v>4747.1400000000003</v>
      </c>
    </row>
    <row r="49" spans="1:9" ht="27.95" customHeight="1" x14ac:dyDescent="0.2">
      <c r="A49" s="96">
        <v>20</v>
      </c>
      <c r="B49" s="857" t="s">
        <v>33</v>
      </c>
      <c r="C49" s="860"/>
      <c r="D49" s="99">
        <f>SUM(D44:D48)</f>
        <v>22827.29</v>
      </c>
      <c r="E49" s="99">
        <f t="shared" ref="E49:G49" si="10">SUM(E44:E48)</f>
        <v>874.62</v>
      </c>
      <c r="F49" s="99">
        <f t="shared" si="10"/>
        <v>13854.12</v>
      </c>
      <c r="G49" s="98">
        <f t="shared" si="10"/>
        <v>0</v>
      </c>
      <c r="H49" s="99">
        <f>SUM(H44:H48)</f>
        <v>37556.03</v>
      </c>
    </row>
    <row r="50" spans="1:9" x14ac:dyDescent="0.2">
      <c r="A50" s="830" t="s">
        <v>34</v>
      </c>
      <c r="B50" s="831"/>
      <c r="C50" s="831"/>
      <c r="D50" s="832"/>
      <c r="E50" s="832"/>
      <c r="F50" s="832"/>
      <c r="G50" s="832"/>
      <c r="H50" s="832"/>
    </row>
    <row r="51" spans="1:9" x14ac:dyDescent="0.2">
      <c r="A51" s="94">
        <v>21</v>
      </c>
      <c r="B51" s="7" t="s">
        <v>218</v>
      </c>
      <c r="C51" s="7" t="s">
        <v>35</v>
      </c>
      <c r="D51" s="74">
        <f>ROUND('[10]Объектная смета'!$D$30,2)</f>
        <v>2427.7199999999998</v>
      </c>
      <c r="E51" s="74"/>
      <c r="F51" s="74"/>
      <c r="G51" s="95"/>
      <c r="H51" s="75">
        <f t="shared" ref="H51" si="11">SUM(D51:G51)</f>
        <v>2427.7199999999998</v>
      </c>
    </row>
    <row r="52" spans="1:9" ht="27.95" customHeight="1" x14ac:dyDescent="0.2">
      <c r="A52" s="101">
        <v>22</v>
      </c>
      <c r="B52" s="857" t="s">
        <v>36</v>
      </c>
      <c r="C52" s="860"/>
      <c r="D52" s="99">
        <f>SUM(D51)</f>
        <v>2427.7199999999998</v>
      </c>
      <c r="E52" s="98">
        <f t="shared" ref="E52:G52" si="12">SUM(E51)</f>
        <v>0</v>
      </c>
      <c r="F52" s="98">
        <f t="shared" si="12"/>
        <v>0</v>
      </c>
      <c r="G52" s="98">
        <f t="shared" si="12"/>
        <v>0</v>
      </c>
      <c r="H52" s="99">
        <f>SUM(H51)</f>
        <v>2427.7199999999998</v>
      </c>
    </row>
    <row r="53" spans="1:9" x14ac:dyDescent="0.2">
      <c r="A53" s="101">
        <v>23</v>
      </c>
      <c r="B53" s="857" t="s">
        <v>37</v>
      </c>
      <c r="C53" s="858"/>
      <c r="D53" s="99">
        <f>D28+D33+D38+D42+D49+D52</f>
        <v>68557.929999999993</v>
      </c>
      <c r="E53" s="99">
        <f t="shared" ref="E53:G53" si="13">E28+E33+E38+E42+E49+E52</f>
        <v>32013.759999999998</v>
      </c>
      <c r="F53" s="99">
        <f>F28+F33+F38+F42+F49+F52</f>
        <v>908721.7</v>
      </c>
      <c r="G53" s="99">
        <f t="shared" si="13"/>
        <v>242.28</v>
      </c>
      <c r="H53" s="99">
        <f>SUM(D53:G53)</f>
        <v>1009535.67</v>
      </c>
    </row>
    <row r="54" spans="1:9" x14ac:dyDescent="0.2">
      <c r="A54" s="830" t="s">
        <v>38</v>
      </c>
      <c r="B54" s="831"/>
      <c r="C54" s="831"/>
      <c r="D54" s="832"/>
      <c r="E54" s="832"/>
      <c r="F54" s="832"/>
      <c r="G54" s="832"/>
      <c r="H54" s="832"/>
    </row>
    <row r="55" spans="1:9" ht="25.5" x14ac:dyDescent="0.2">
      <c r="A55" s="94">
        <v>24</v>
      </c>
      <c r="B55" s="7" t="s">
        <v>39</v>
      </c>
      <c r="C55" s="7" t="s">
        <v>79</v>
      </c>
      <c r="D55" s="75">
        <f>ROUND(D53*2.3%,2)</f>
        <v>1576.83</v>
      </c>
      <c r="E55" s="75">
        <f>ROUND(E53*2.3%,2)</f>
        <v>736.32</v>
      </c>
      <c r="F55" s="95"/>
      <c r="G55" s="95"/>
      <c r="H55" s="75">
        <f>SUM(D55:G55)</f>
        <v>2313.15</v>
      </c>
    </row>
    <row r="56" spans="1:9" x14ac:dyDescent="0.2">
      <c r="A56" s="101">
        <v>25</v>
      </c>
      <c r="B56" s="857" t="s">
        <v>40</v>
      </c>
      <c r="C56" s="860"/>
      <c r="D56" s="99">
        <f>SUM(D55:D55)</f>
        <v>1576.83</v>
      </c>
      <c r="E56" s="99">
        <f>SUM(E55:E55)</f>
        <v>736.32</v>
      </c>
      <c r="F56" s="98">
        <f t="shared" ref="F56:G56" si="14">SUM(F55:F55)</f>
        <v>0</v>
      </c>
      <c r="G56" s="98">
        <f t="shared" si="14"/>
        <v>0</v>
      </c>
      <c r="H56" s="99">
        <f>SUM(H55:H55)</f>
        <v>2313.15</v>
      </c>
    </row>
    <row r="57" spans="1:9" x14ac:dyDescent="0.2">
      <c r="A57" s="94">
        <v>26</v>
      </c>
      <c r="B57" s="7"/>
      <c r="C57" s="102" t="s">
        <v>59</v>
      </c>
      <c r="D57" s="103">
        <f>D55*0.15</f>
        <v>236.52</v>
      </c>
      <c r="E57" s="104">
        <f>E55*0.15</f>
        <v>110.45</v>
      </c>
      <c r="F57" s="105"/>
      <c r="G57" s="105"/>
      <c r="H57" s="103">
        <f>SUM(D57:G57)</f>
        <v>346.97</v>
      </c>
    </row>
    <row r="58" spans="1:9" x14ac:dyDescent="0.2">
      <c r="A58" s="101"/>
      <c r="B58" s="857" t="s">
        <v>41</v>
      </c>
      <c r="C58" s="858"/>
      <c r="D58" s="99">
        <f>D53+D56</f>
        <v>70134.759999999995</v>
      </c>
      <c r="E58" s="99">
        <f>E53+E56</f>
        <v>32750.080000000002</v>
      </c>
      <c r="F58" s="99">
        <f>F53+F56</f>
        <v>908721.7</v>
      </c>
      <c r="G58" s="99">
        <f>G53+G56</f>
        <v>242.28</v>
      </c>
      <c r="H58" s="99">
        <f>H53+H56</f>
        <v>1011848.82</v>
      </c>
    </row>
    <row r="59" spans="1:9" x14ac:dyDescent="0.2">
      <c r="A59" s="830" t="s">
        <v>42</v>
      </c>
      <c r="B59" s="831"/>
      <c r="C59" s="831"/>
      <c r="D59" s="832"/>
      <c r="E59" s="832"/>
      <c r="F59" s="832"/>
      <c r="G59" s="832"/>
      <c r="H59" s="832"/>
    </row>
    <row r="60" spans="1:9" ht="25.5" x14ac:dyDescent="0.2">
      <c r="A60" s="94">
        <v>27</v>
      </c>
      <c r="B60" s="7" t="s">
        <v>43</v>
      </c>
      <c r="C60" s="7" t="s">
        <v>80</v>
      </c>
      <c r="D60" s="75">
        <f>ROUND(D58*0.5%,2)</f>
        <v>350.67</v>
      </c>
      <c r="E60" s="75">
        <f>ROUND(E58*0.5%,2)</f>
        <v>163.75</v>
      </c>
      <c r="F60" s="95"/>
      <c r="G60" s="95"/>
      <c r="H60" s="75">
        <f>SUM(D60:G60)</f>
        <v>514.41999999999996</v>
      </c>
    </row>
    <row r="61" spans="1:9" x14ac:dyDescent="0.2">
      <c r="A61" s="94">
        <v>28</v>
      </c>
      <c r="B61" s="7" t="s">
        <v>219</v>
      </c>
      <c r="C61" s="7" t="s">
        <v>44</v>
      </c>
      <c r="D61" s="95"/>
      <c r="E61" s="95"/>
      <c r="F61" s="95"/>
      <c r="G61" s="74">
        <f>ROUND([11]ГЕОДЕЗ!$L$30/1000,2)</f>
        <v>401.76</v>
      </c>
      <c r="H61" s="75">
        <f t="shared" ref="H61:H67" si="15">SUM(D61:G61)</f>
        <v>401.76</v>
      </c>
      <c r="I61" s="80">
        <v>1.266</v>
      </c>
    </row>
    <row r="62" spans="1:9" ht="25.5" x14ac:dyDescent="0.2">
      <c r="A62" s="94">
        <v>29</v>
      </c>
      <c r="B62" s="7" t="s">
        <v>45</v>
      </c>
      <c r="C62" s="7" t="s">
        <v>179</v>
      </c>
      <c r="D62" s="95"/>
      <c r="E62" s="95"/>
      <c r="F62" s="95"/>
      <c r="G62" s="74">
        <f>ROUND('Расчет 1 (команд.)'!E16/1000,2)</f>
        <v>4527.12</v>
      </c>
      <c r="H62" s="75">
        <f t="shared" si="15"/>
        <v>4527.12</v>
      </c>
    </row>
    <row r="63" spans="1:9" x14ac:dyDescent="0.2">
      <c r="A63" s="94">
        <v>30</v>
      </c>
      <c r="B63" s="7" t="s">
        <v>46</v>
      </c>
      <c r="C63" s="7" t="s">
        <v>180</v>
      </c>
      <c r="D63" s="95"/>
      <c r="E63" s="95"/>
      <c r="F63" s="95"/>
      <c r="G63" s="75">
        <f>ROUND('Расчет №2 (перевозка)'!F38/1000,2)</f>
        <v>241.06</v>
      </c>
      <c r="H63" s="75">
        <f t="shared" si="15"/>
        <v>241.06</v>
      </c>
    </row>
    <row r="64" spans="1:9" ht="63.75" x14ac:dyDescent="0.2">
      <c r="A64" s="94">
        <v>31</v>
      </c>
      <c r="B64" s="7" t="s">
        <v>47</v>
      </c>
      <c r="C64" s="7" t="s">
        <v>194</v>
      </c>
      <c r="D64" s="95"/>
      <c r="E64" s="95"/>
      <c r="F64" s="95"/>
      <c r="G64" s="73">
        <f>ROUND((9281.861+121917.81)/1000/10.51,2)</f>
        <v>12.48</v>
      </c>
      <c r="H64" s="75">
        <f t="shared" si="15"/>
        <v>12.48</v>
      </c>
      <c r="I64" s="80" t="s">
        <v>189</v>
      </c>
    </row>
    <row r="65" spans="1:11" ht="38.25" x14ac:dyDescent="0.2">
      <c r="A65" s="94">
        <v>32</v>
      </c>
      <c r="B65" s="7"/>
      <c r="C65" s="7" t="s">
        <v>193</v>
      </c>
      <c r="D65" s="95"/>
      <c r="E65" s="95"/>
      <c r="F65" s="95"/>
      <c r="G65" s="73">
        <f>ROUND(92821.28 /1000/10.51,2)</f>
        <v>8.83</v>
      </c>
      <c r="H65" s="75">
        <f t="shared" si="15"/>
        <v>8.83</v>
      </c>
      <c r="I65" s="80" t="s">
        <v>189</v>
      </c>
      <c r="J65" s="80">
        <v>8.83</v>
      </c>
    </row>
    <row r="66" spans="1:11" x14ac:dyDescent="0.2">
      <c r="A66" s="94">
        <v>33</v>
      </c>
      <c r="B66" s="7" t="s">
        <v>134</v>
      </c>
      <c r="C66" s="7" t="s">
        <v>48</v>
      </c>
      <c r="D66" s="95"/>
      <c r="E66" s="95"/>
      <c r="F66" s="95"/>
      <c r="G66" s="95">
        <f>ROUND('[12]Объектная смета'!$G$36,2)</f>
        <v>294.82</v>
      </c>
      <c r="H66" s="75">
        <f t="shared" si="15"/>
        <v>294.82</v>
      </c>
    </row>
    <row r="67" spans="1:11" x14ac:dyDescent="0.2">
      <c r="A67" s="94">
        <v>34</v>
      </c>
      <c r="B67" s="7" t="s">
        <v>137</v>
      </c>
      <c r="C67" s="7" t="s">
        <v>85</v>
      </c>
      <c r="D67" s="95"/>
      <c r="E67" s="95"/>
      <c r="F67" s="95"/>
      <c r="G67" s="75">
        <f>ROUND([13]авиа!$E$21/1000,2)</f>
        <v>784.97</v>
      </c>
      <c r="H67" s="75">
        <f t="shared" si="15"/>
        <v>784.97</v>
      </c>
    </row>
    <row r="68" spans="1:11" x14ac:dyDescent="0.2">
      <c r="A68" s="101">
        <v>35</v>
      </c>
      <c r="B68" s="857" t="s">
        <v>49</v>
      </c>
      <c r="C68" s="858"/>
      <c r="D68" s="99">
        <f>SUM(D60:D67)</f>
        <v>350.67</v>
      </c>
      <c r="E68" s="99">
        <f>SUM(E60:E67)</f>
        <v>163.75</v>
      </c>
      <c r="F68" s="98">
        <f>SUM(F60:F67)</f>
        <v>0</v>
      </c>
      <c r="G68" s="99">
        <f>SUM(G60:G67)</f>
        <v>6271.04</v>
      </c>
      <c r="H68" s="99">
        <f>SUM(D68:G68)</f>
        <v>6785.46</v>
      </c>
    </row>
    <row r="69" spans="1:11" x14ac:dyDescent="0.2">
      <c r="A69" s="101">
        <v>36</v>
      </c>
      <c r="B69" s="857" t="s">
        <v>50</v>
      </c>
      <c r="C69" s="858"/>
      <c r="D69" s="99">
        <f>D58+D68</f>
        <v>70485.429999999993</v>
      </c>
      <c r="E69" s="99">
        <f>E58+E68</f>
        <v>32913.83</v>
      </c>
      <c r="F69" s="99">
        <f>F58+F68</f>
        <v>908721.7</v>
      </c>
      <c r="G69" s="99">
        <f>G58+G68</f>
        <v>6513.32</v>
      </c>
      <c r="H69" s="99">
        <f>SUM(D69:G69)</f>
        <v>1018634.28</v>
      </c>
      <c r="I69" s="80">
        <v>1018629.57</v>
      </c>
    </row>
    <row r="70" spans="1:11" x14ac:dyDescent="0.2">
      <c r="A70" s="830" t="s">
        <v>51</v>
      </c>
      <c r="B70" s="831"/>
      <c r="C70" s="831"/>
      <c r="D70" s="832"/>
      <c r="E70" s="832"/>
      <c r="F70" s="832"/>
      <c r="G70" s="832"/>
      <c r="H70" s="832"/>
    </row>
    <row r="71" spans="1:11" ht="25.5" x14ac:dyDescent="0.2">
      <c r="A71" s="94">
        <v>37</v>
      </c>
      <c r="B71" s="7" t="s">
        <v>138</v>
      </c>
      <c r="C71" s="7" t="s">
        <v>195</v>
      </c>
      <c r="D71" s="95"/>
      <c r="E71" s="95"/>
      <c r="F71" s="95"/>
      <c r="G71" s="74">
        <f>ROUND(стройконтроль!D10,2)</f>
        <v>10984.06</v>
      </c>
      <c r="H71" s="75">
        <f>SUM(G71)</f>
        <v>10984.06</v>
      </c>
      <c r="I71" s="106"/>
    </row>
    <row r="72" spans="1:11" ht="27.95" customHeight="1" x14ac:dyDescent="0.2">
      <c r="A72" s="101">
        <v>38</v>
      </c>
      <c r="B72" s="857" t="s">
        <v>52</v>
      </c>
      <c r="C72" s="860"/>
      <c r="D72" s="107"/>
      <c r="E72" s="107"/>
      <c r="F72" s="107"/>
      <c r="G72" s="99">
        <f>SUM(G71)</f>
        <v>10984.06</v>
      </c>
      <c r="H72" s="99">
        <f>SUM(H71)</f>
        <v>10984.06</v>
      </c>
    </row>
    <row r="73" spans="1:11" ht="56.25" customHeight="1" x14ac:dyDescent="0.2">
      <c r="A73" s="830" t="s">
        <v>197</v>
      </c>
      <c r="B73" s="831"/>
      <c r="C73" s="831"/>
      <c r="D73" s="832"/>
      <c r="E73" s="832"/>
      <c r="F73" s="832"/>
      <c r="G73" s="832"/>
      <c r="H73" s="832"/>
    </row>
    <row r="74" spans="1:11" x14ac:dyDescent="0.2">
      <c r="A74" s="94">
        <v>39</v>
      </c>
      <c r="B74" s="7" t="s">
        <v>16</v>
      </c>
      <c r="C74" s="7" t="s">
        <v>130</v>
      </c>
      <c r="D74" s="95"/>
      <c r="E74" s="95"/>
      <c r="F74" s="95"/>
      <c r="G74" s="74">
        <f>ROUND('[14]Cводная смета ПИР'!$G$18/1000,2)</f>
        <v>2342.33</v>
      </c>
      <c r="H74" s="74">
        <f>SUM(D74:G74)</f>
        <v>2342.33</v>
      </c>
      <c r="I74" s="108"/>
    </row>
    <row r="75" spans="1:11" x14ac:dyDescent="0.2">
      <c r="A75" s="94">
        <v>40</v>
      </c>
      <c r="B75" s="7" t="s">
        <v>16</v>
      </c>
      <c r="C75" s="7" t="s">
        <v>131</v>
      </c>
      <c r="D75" s="95"/>
      <c r="E75" s="95"/>
      <c r="F75" s="95"/>
      <c r="G75" s="74">
        <f>ROUND('[14]Cводная смета ПИР'!$G$20/1000,2)</f>
        <v>6039.24</v>
      </c>
      <c r="H75" s="74">
        <f t="shared" ref="H75:H77" si="16">SUM(D75:G75)</f>
        <v>6039.24</v>
      </c>
    </row>
    <row r="76" spans="1:11" x14ac:dyDescent="0.2">
      <c r="A76" s="94">
        <v>41</v>
      </c>
      <c r="B76" s="7" t="s">
        <v>16</v>
      </c>
      <c r="C76" s="7" t="s">
        <v>132</v>
      </c>
      <c r="D76" s="95"/>
      <c r="E76" s="95"/>
      <c r="F76" s="95"/>
      <c r="G76" s="74">
        <f>ROUND('[14]Cводная смета ПИР'!$G$21/1000,2)</f>
        <v>8700.76</v>
      </c>
      <c r="H76" s="74">
        <f t="shared" si="16"/>
        <v>8700.76</v>
      </c>
      <c r="I76" s="108">
        <f>G74*1.266*1000</f>
        <v>2965389.78</v>
      </c>
    </row>
    <row r="77" spans="1:11" ht="40.5" customHeight="1" x14ac:dyDescent="0.2">
      <c r="A77" s="94">
        <v>42</v>
      </c>
      <c r="B77" s="7" t="s">
        <v>190</v>
      </c>
      <c r="C77" s="7" t="s">
        <v>200</v>
      </c>
      <c r="D77" s="95"/>
      <c r="E77" s="95"/>
      <c r="F77" s="95"/>
      <c r="G77" s="74">
        <f>ROUND((2342.33+6039.24)*0.0615,2)</f>
        <v>515.47</v>
      </c>
      <c r="H77" s="74">
        <f t="shared" si="16"/>
        <v>515.47</v>
      </c>
      <c r="I77" s="108">
        <f>(G75*1.19)*1000</f>
        <v>7186695.5999999996</v>
      </c>
      <c r="K77" s="80">
        <v>6.1499999999999999E-2</v>
      </c>
    </row>
    <row r="78" spans="1:11" ht="119.25" customHeight="1" x14ac:dyDescent="0.2">
      <c r="A78" s="101">
        <v>43</v>
      </c>
      <c r="B78" s="857" t="s">
        <v>196</v>
      </c>
      <c r="C78" s="858"/>
      <c r="D78" s="107"/>
      <c r="E78" s="107"/>
      <c r="F78" s="107"/>
      <c r="G78" s="99">
        <f>SUM(G74:G77)</f>
        <v>17597.8</v>
      </c>
      <c r="H78" s="99">
        <f>SUM(H74:H77)</f>
        <v>17597.8</v>
      </c>
    </row>
    <row r="79" spans="1:11" x14ac:dyDescent="0.2">
      <c r="A79" s="101">
        <v>44</v>
      </c>
      <c r="B79" s="857" t="s">
        <v>53</v>
      </c>
      <c r="C79" s="858"/>
      <c r="D79" s="99">
        <f>D69+D72+D78</f>
        <v>70485.429999999993</v>
      </c>
      <c r="E79" s="99">
        <f>E69+E72+E78</f>
        <v>32913.83</v>
      </c>
      <c r="F79" s="99">
        <f>F69+F72+F78</f>
        <v>908721.7</v>
      </c>
      <c r="G79" s="99">
        <f>G69+G72+G78</f>
        <v>35095.18</v>
      </c>
      <c r="H79" s="99">
        <f>SUM(D79:G79)</f>
        <v>1047216.14</v>
      </c>
    </row>
    <row r="80" spans="1:11" x14ac:dyDescent="0.2">
      <c r="A80" s="830" t="s">
        <v>54</v>
      </c>
      <c r="B80" s="831"/>
      <c r="C80" s="831"/>
      <c r="D80" s="832"/>
      <c r="E80" s="832"/>
      <c r="F80" s="832"/>
      <c r="G80" s="832"/>
      <c r="H80" s="832"/>
    </row>
    <row r="81" spans="1:11" ht="25.5" x14ac:dyDescent="0.2">
      <c r="A81" s="94">
        <v>45</v>
      </c>
      <c r="B81" s="7" t="s">
        <v>55</v>
      </c>
      <c r="C81" s="7" t="s">
        <v>191</v>
      </c>
      <c r="D81" s="75">
        <f>ROUND(D79*2%,2)</f>
        <v>1409.71</v>
      </c>
      <c r="E81" s="75">
        <f t="shared" ref="E81:G81" si="17">ROUND(E79*2%,2)</f>
        <v>658.28</v>
      </c>
      <c r="F81" s="75">
        <f t="shared" si="17"/>
        <v>18174.43</v>
      </c>
      <c r="G81" s="75">
        <f t="shared" si="17"/>
        <v>701.9</v>
      </c>
      <c r="H81" s="75">
        <f>SUM(D81:G81)</f>
        <v>20944.32</v>
      </c>
    </row>
    <row r="82" spans="1:11" x14ac:dyDescent="0.2">
      <c r="A82" s="101">
        <v>46</v>
      </c>
      <c r="B82" s="857" t="s">
        <v>56</v>
      </c>
      <c r="C82" s="858"/>
      <c r="D82" s="99">
        <f>D81</f>
        <v>1409.71</v>
      </c>
      <c r="E82" s="99">
        <f t="shared" ref="E82:G82" si="18">E81</f>
        <v>658.28</v>
      </c>
      <c r="F82" s="99">
        <f t="shared" si="18"/>
        <v>18174.43</v>
      </c>
      <c r="G82" s="99">
        <f t="shared" si="18"/>
        <v>701.9</v>
      </c>
      <c r="H82" s="99">
        <f>SUM(D82:G82)</f>
        <v>20944.32</v>
      </c>
    </row>
    <row r="83" spans="1:11" x14ac:dyDescent="0.2">
      <c r="A83" s="101">
        <v>47</v>
      </c>
      <c r="B83" s="857" t="s">
        <v>57</v>
      </c>
      <c r="C83" s="858"/>
      <c r="D83" s="99">
        <f>D79+D82</f>
        <v>71895.14</v>
      </c>
      <c r="E83" s="99">
        <f t="shared" ref="E83:G83" si="19">E79+E82</f>
        <v>33572.11</v>
      </c>
      <c r="F83" s="99">
        <f t="shared" si="19"/>
        <v>926896.13</v>
      </c>
      <c r="G83" s="99">
        <f t="shared" si="19"/>
        <v>35797.08</v>
      </c>
      <c r="H83" s="99">
        <f>SUM(D83:G83)</f>
        <v>1068160.46</v>
      </c>
    </row>
    <row r="84" spans="1:11" ht="45.75" customHeight="1" x14ac:dyDescent="0.2">
      <c r="A84" s="830" t="s">
        <v>216</v>
      </c>
      <c r="B84" s="859"/>
      <c r="C84" s="859"/>
      <c r="D84" s="859"/>
      <c r="E84" s="859"/>
      <c r="F84" s="859"/>
      <c r="G84" s="859"/>
      <c r="H84" s="859"/>
      <c r="I84" s="80" t="s">
        <v>214</v>
      </c>
    </row>
    <row r="85" spans="1:11" ht="15" customHeight="1" x14ac:dyDescent="0.2">
      <c r="A85" s="94">
        <v>48</v>
      </c>
      <c r="B85" s="109"/>
      <c r="C85" s="7" t="s">
        <v>81</v>
      </c>
      <c r="D85" s="75">
        <f>ROUND(D83*6.86,2)</f>
        <v>493200.66</v>
      </c>
      <c r="E85" s="75">
        <f>ROUND(E83*6.86,2)</f>
        <v>230304.67</v>
      </c>
      <c r="F85" s="95"/>
      <c r="G85" s="95"/>
      <c r="H85" s="75">
        <f>SUM(D85:G85)</f>
        <v>723505.33</v>
      </c>
      <c r="I85" s="106" t="s">
        <v>215</v>
      </c>
      <c r="K85" s="106"/>
    </row>
    <row r="86" spans="1:11" ht="15" customHeight="1" x14ac:dyDescent="0.2">
      <c r="A86" s="94">
        <v>49</v>
      </c>
      <c r="B86" s="109"/>
      <c r="C86" s="7" t="s">
        <v>128</v>
      </c>
      <c r="D86" s="95"/>
      <c r="E86" s="95"/>
      <c r="F86" s="75">
        <f>ROUND(F83*3.98,2)</f>
        <v>3689046.6</v>
      </c>
      <c r="G86" s="95"/>
      <c r="H86" s="75">
        <f t="shared" ref="H86:H87" si="20">SUM(D86:G86)</f>
        <v>3689046.6</v>
      </c>
      <c r="I86" s="106"/>
    </row>
    <row r="87" spans="1:11" ht="15" customHeight="1" x14ac:dyDescent="0.2">
      <c r="A87" s="94">
        <v>50</v>
      </c>
      <c r="B87" s="109"/>
      <c r="C87" s="7" t="s">
        <v>58</v>
      </c>
      <c r="D87" s="95"/>
      <c r="E87" s="95"/>
      <c r="F87" s="95"/>
      <c r="G87" s="75">
        <f>ROUND(G66*13.48*1.02,2)</f>
        <v>4053.66</v>
      </c>
      <c r="H87" s="75">
        <f t="shared" si="20"/>
        <v>4053.66</v>
      </c>
      <c r="I87" s="75">
        <f>ROUND(G26*1.266*4.23*1.02+G61*1.266*4.23*1.02+(G62+G63+G64+G65+G67)*10.51*1.02+G66*13.48*1.02+G71*10.51*1.02+G74*1.266*4.23*1.02+(G75+G76)*1.19*4.15*1.02+(G74*1.266+G75*1.19)*0.0615*5.29*1.02,2)</f>
        <v>275494.95</v>
      </c>
    </row>
    <row r="88" spans="1:11" ht="38.25" x14ac:dyDescent="0.2">
      <c r="A88" s="94">
        <v>51</v>
      </c>
      <c r="B88" s="109"/>
      <c r="C88" s="7" t="s">
        <v>135</v>
      </c>
      <c r="D88" s="95"/>
      <c r="E88" s="95"/>
      <c r="F88" s="95"/>
      <c r="G88" s="74">
        <f>ROUND((G26+G61)*4.23*1.266*1.02,2)</f>
        <v>3517.93</v>
      </c>
      <c r="H88" s="74">
        <f>SUM(D88:G88)</f>
        <v>3517.93</v>
      </c>
    </row>
    <row r="89" spans="1:11" x14ac:dyDescent="0.2">
      <c r="A89" s="94">
        <v>52</v>
      </c>
      <c r="B89" s="109"/>
      <c r="C89" s="7" t="s">
        <v>198</v>
      </c>
      <c r="D89" s="95"/>
      <c r="E89" s="95"/>
      <c r="F89" s="95"/>
      <c r="G89" s="75">
        <f>ROUND((G62+G63+G64+G65+G67+G71)*10.51*1.02,2)</f>
        <v>177510.65</v>
      </c>
      <c r="H89" s="74">
        <f t="shared" ref="H89:H93" si="21">SUM(D89:G89)</f>
        <v>177510.65</v>
      </c>
    </row>
    <row r="90" spans="1:11" ht="15" customHeight="1" x14ac:dyDescent="0.2">
      <c r="A90" s="94">
        <v>53</v>
      </c>
      <c r="B90" s="109"/>
      <c r="C90" s="7" t="s">
        <v>192</v>
      </c>
      <c r="D90" s="95"/>
      <c r="E90" s="95"/>
      <c r="F90" s="95"/>
      <c r="G90" s="75">
        <f>ROUND(G75*4.15*1.19*1.02,2)</f>
        <v>30421.279999999999</v>
      </c>
      <c r="H90" s="74">
        <f t="shared" si="21"/>
        <v>30421.279999999999</v>
      </c>
    </row>
    <row r="91" spans="1:11" ht="15" customHeight="1" x14ac:dyDescent="0.2">
      <c r="A91" s="94">
        <v>54</v>
      </c>
      <c r="B91" s="109"/>
      <c r="C91" s="7" t="s">
        <v>82</v>
      </c>
      <c r="D91" s="95"/>
      <c r="E91" s="95"/>
      <c r="F91" s="95"/>
      <c r="G91" s="75">
        <f>ROUND(G74*4.23*1.266*1.02,2)</f>
        <v>12794.47</v>
      </c>
      <c r="H91" s="74">
        <f t="shared" si="21"/>
        <v>12794.47</v>
      </c>
    </row>
    <row r="92" spans="1:11" ht="15" customHeight="1" x14ac:dyDescent="0.2">
      <c r="A92" s="94">
        <v>55</v>
      </c>
      <c r="B92" s="109"/>
      <c r="C92" s="7" t="s">
        <v>136</v>
      </c>
      <c r="D92" s="95"/>
      <c r="E92" s="95"/>
      <c r="F92" s="95"/>
      <c r="G92" s="75">
        <f>ROUND((G74*1.266+G75*1.19)*0.0615*5.29*1.02,2)</f>
        <v>3368.89</v>
      </c>
      <c r="H92" s="74">
        <f t="shared" si="21"/>
        <v>3368.89</v>
      </c>
    </row>
    <row r="93" spans="1:11" ht="25.5" x14ac:dyDescent="0.2">
      <c r="A93" s="94">
        <v>56</v>
      </c>
      <c r="B93" s="109"/>
      <c r="C93" s="7" t="s">
        <v>199</v>
      </c>
      <c r="D93" s="95"/>
      <c r="E93" s="95"/>
      <c r="F93" s="95"/>
      <c r="G93" s="75">
        <f>ROUND(G76*4.15*1.19*1.02,2)</f>
        <v>43828.08</v>
      </c>
      <c r="H93" s="74">
        <f t="shared" si="21"/>
        <v>43828.08</v>
      </c>
    </row>
    <row r="94" spans="1:11" ht="25.5" x14ac:dyDescent="0.2">
      <c r="A94" s="94">
        <v>57</v>
      </c>
      <c r="B94" s="109"/>
      <c r="C94" s="110" t="s">
        <v>83</v>
      </c>
      <c r="D94" s="99">
        <f>SUM(D85:D93)</f>
        <v>493200.66</v>
      </c>
      <c r="E94" s="99">
        <f t="shared" ref="E94:H94" si="22">SUM(E85:E93)</f>
        <v>230304.67</v>
      </c>
      <c r="F94" s="99">
        <f t="shared" si="22"/>
        <v>3689046.6</v>
      </c>
      <c r="G94" s="99">
        <f>SUM(G85:G93)</f>
        <v>275494.96000000002</v>
      </c>
      <c r="H94" s="99">
        <f t="shared" si="22"/>
        <v>4688046.8899999997</v>
      </c>
    </row>
    <row r="95" spans="1:11" x14ac:dyDescent="0.2">
      <c r="A95" s="94">
        <v>58</v>
      </c>
      <c r="B95" s="109"/>
      <c r="C95" s="7" t="s">
        <v>212</v>
      </c>
      <c r="D95" s="75">
        <f>ROUND(D94*0.2,2)</f>
        <v>98640.13</v>
      </c>
      <c r="E95" s="75">
        <f>ROUND(E94*0.2,2)</f>
        <v>46060.93</v>
      </c>
      <c r="F95" s="75">
        <f t="shared" ref="F95:G95" si="23">ROUND(F94*0.2,2)</f>
        <v>737809.32</v>
      </c>
      <c r="G95" s="75">
        <f t="shared" si="23"/>
        <v>55098.99</v>
      </c>
      <c r="H95" s="74">
        <f>SUM(D95:G95)</f>
        <v>937609.37</v>
      </c>
    </row>
    <row r="96" spans="1:11" ht="25.5" x14ac:dyDescent="0.2">
      <c r="A96" s="94">
        <v>59</v>
      </c>
      <c r="B96" s="109"/>
      <c r="C96" s="110" t="s">
        <v>84</v>
      </c>
      <c r="D96" s="99">
        <f>SUM(D94:D95)</f>
        <v>591840.79</v>
      </c>
      <c r="E96" s="99">
        <f t="shared" ref="E96:G96" si="24">SUM(E94:E95)</f>
        <v>276365.59999999998</v>
      </c>
      <c r="F96" s="99">
        <f t="shared" si="24"/>
        <v>4426855.92</v>
      </c>
      <c r="G96" s="99">
        <f t="shared" si="24"/>
        <v>330593.95</v>
      </c>
      <c r="H96" s="99">
        <f>SUM(D96:G96)</f>
        <v>5625656.2599999998</v>
      </c>
    </row>
    <row r="97" spans="1:16384" ht="25.5" x14ac:dyDescent="0.2">
      <c r="A97" s="94">
        <v>60</v>
      </c>
      <c r="B97" s="109"/>
      <c r="C97" s="102" t="s">
        <v>209</v>
      </c>
      <c r="D97" s="111">
        <f>ROUND(D57,2)</f>
        <v>236.52</v>
      </c>
      <c r="E97" s="111">
        <f>ROUND(E57,2)</f>
        <v>110.45</v>
      </c>
      <c r="F97" s="112"/>
      <c r="G97" s="112"/>
      <c r="H97" s="112">
        <f>SUM(D97:G97)</f>
        <v>346.97</v>
      </c>
    </row>
    <row r="98" spans="1:16384" ht="15" customHeight="1" x14ac:dyDescent="0.2">
      <c r="A98" s="94">
        <v>61</v>
      </c>
      <c r="B98" s="109"/>
      <c r="C98" s="102" t="s">
        <v>210</v>
      </c>
      <c r="D98" s="111">
        <f>ROUND(D57*6.86*1.2,2)</f>
        <v>1947.03</v>
      </c>
      <c r="E98" s="111">
        <f>ROUND(E57*6.86*1.2,2)</f>
        <v>909.22</v>
      </c>
      <c r="F98" s="105"/>
      <c r="G98" s="105"/>
      <c r="H98" s="112">
        <f>SUM(D98:G98)</f>
        <v>2856.25</v>
      </c>
    </row>
    <row r="99" spans="1:16384" s="115" customFormat="1" ht="25.5" x14ac:dyDescent="0.2">
      <c r="A99" s="94">
        <v>62</v>
      </c>
      <c r="B99" s="113"/>
      <c r="C99" s="102" t="s">
        <v>211</v>
      </c>
      <c r="D99" s="105"/>
      <c r="E99" s="105"/>
      <c r="F99" s="105"/>
      <c r="G99" s="114">
        <f>G74+G75+G76</f>
        <v>17082.330000000002</v>
      </c>
      <c r="H99" s="112">
        <f t="shared" ref="H99:H100" si="25">SUM(D99:G99)</f>
        <v>17082.330000000002</v>
      </c>
    </row>
    <row r="100" spans="1:16384" s="115" customFormat="1" ht="25.5" x14ac:dyDescent="0.2">
      <c r="A100" s="94">
        <v>63</v>
      </c>
      <c r="B100" s="113"/>
      <c r="C100" s="102" t="s">
        <v>213</v>
      </c>
      <c r="D100" s="105"/>
      <c r="E100" s="105"/>
      <c r="F100" s="105"/>
      <c r="G100" s="114">
        <f>ROUND((G90+G91+G93)/1.02*1.2,2)</f>
        <v>102404.51</v>
      </c>
      <c r="H100" s="112">
        <f t="shared" si="25"/>
        <v>102404.51</v>
      </c>
      <c r="I100" s="116"/>
      <c r="J100" s="87"/>
      <c r="K100" s="87"/>
      <c r="L100" s="117"/>
      <c r="M100" s="117"/>
      <c r="N100" s="117"/>
      <c r="O100" s="117"/>
      <c r="P100" s="117"/>
      <c r="Q100" s="116"/>
      <c r="R100" s="87"/>
      <c r="S100" s="87"/>
      <c r="T100" s="117"/>
      <c r="U100" s="117"/>
      <c r="V100" s="117"/>
      <c r="W100" s="117"/>
      <c r="X100" s="117"/>
      <c r="Y100" s="116"/>
      <c r="Z100" s="87"/>
      <c r="AA100" s="87"/>
      <c r="AB100" s="117"/>
      <c r="AC100" s="117"/>
      <c r="AD100" s="117"/>
      <c r="AE100" s="117"/>
      <c r="AF100" s="117"/>
      <c r="AG100" s="116"/>
      <c r="AH100" s="87"/>
      <c r="AI100" s="87"/>
      <c r="AJ100" s="117"/>
      <c r="AK100" s="117"/>
      <c r="AL100" s="117"/>
      <c r="AM100" s="117"/>
      <c r="AN100" s="117"/>
      <c r="AO100" s="116"/>
      <c r="AP100" s="87"/>
      <c r="AQ100" s="87"/>
      <c r="AR100" s="117"/>
      <c r="AS100" s="117"/>
      <c r="AT100" s="117"/>
      <c r="AU100" s="117"/>
      <c r="AV100" s="117"/>
      <c r="AW100" s="116"/>
      <c r="AX100" s="87"/>
      <c r="AY100" s="87"/>
      <c r="AZ100" s="117"/>
      <c r="BA100" s="117"/>
      <c r="BB100" s="117"/>
      <c r="BC100" s="117"/>
      <c r="BD100" s="117"/>
      <c r="BE100" s="116"/>
      <c r="BF100" s="87"/>
      <c r="BG100" s="87"/>
      <c r="BH100" s="117"/>
      <c r="BI100" s="117"/>
      <c r="BJ100" s="117"/>
      <c r="BK100" s="117"/>
      <c r="BL100" s="117"/>
      <c r="BM100" s="116"/>
      <c r="BN100" s="87"/>
      <c r="BO100" s="87"/>
      <c r="BP100" s="117"/>
      <c r="BQ100" s="117"/>
      <c r="BR100" s="117"/>
      <c r="BS100" s="117"/>
      <c r="BT100" s="117"/>
      <c r="BU100" s="116"/>
      <c r="BV100" s="87"/>
      <c r="BW100" s="87"/>
      <c r="BX100" s="117"/>
      <c r="BY100" s="117"/>
      <c r="BZ100" s="117"/>
      <c r="CA100" s="117"/>
      <c r="CB100" s="117"/>
      <c r="CC100" s="116"/>
      <c r="CD100" s="87"/>
      <c r="CE100" s="87"/>
      <c r="CF100" s="117"/>
      <c r="CG100" s="117"/>
      <c r="CH100" s="117"/>
      <c r="CI100" s="117"/>
      <c r="CJ100" s="117"/>
      <c r="CK100" s="116"/>
      <c r="CL100" s="87"/>
      <c r="CM100" s="87"/>
      <c r="CN100" s="117"/>
      <c r="CO100" s="117"/>
      <c r="CP100" s="117"/>
      <c r="CQ100" s="117"/>
      <c r="CR100" s="117"/>
      <c r="CS100" s="116"/>
      <c r="CT100" s="87"/>
      <c r="CU100" s="87"/>
      <c r="CV100" s="117"/>
      <c r="CW100" s="117"/>
      <c r="CX100" s="117"/>
      <c r="CY100" s="117"/>
      <c r="CZ100" s="117"/>
      <c r="DA100" s="116"/>
      <c r="DB100" s="87"/>
      <c r="DC100" s="87"/>
      <c r="DD100" s="117"/>
      <c r="DE100" s="117"/>
      <c r="DF100" s="117"/>
      <c r="DG100" s="117"/>
      <c r="DH100" s="117"/>
      <c r="DI100" s="116"/>
      <c r="DJ100" s="87"/>
      <c r="DK100" s="87"/>
      <c r="DL100" s="117"/>
      <c r="DM100" s="117"/>
      <c r="DN100" s="117"/>
      <c r="DO100" s="117"/>
      <c r="DP100" s="117"/>
      <c r="DQ100" s="116"/>
      <c r="DR100" s="87"/>
      <c r="DS100" s="87"/>
      <c r="DT100" s="117"/>
      <c r="DU100" s="117"/>
      <c r="DV100" s="117"/>
      <c r="DW100" s="117"/>
      <c r="DX100" s="117"/>
      <c r="DY100" s="116"/>
      <c r="DZ100" s="87"/>
      <c r="EA100" s="87"/>
      <c r="EB100" s="117"/>
      <c r="EC100" s="117"/>
      <c r="ED100" s="117"/>
      <c r="EE100" s="117"/>
      <c r="EF100" s="117"/>
      <c r="EG100" s="116"/>
      <c r="EH100" s="87"/>
      <c r="EI100" s="87"/>
      <c r="EJ100" s="117"/>
      <c r="EK100" s="117"/>
      <c r="EL100" s="117"/>
      <c r="EM100" s="117"/>
      <c r="EN100" s="117"/>
      <c r="EO100" s="116"/>
      <c r="EP100" s="87"/>
      <c r="EQ100" s="87"/>
      <c r="ER100" s="117"/>
      <c r="ES100" s="117"/>
      <c r="ET100" s="117"/>
      <c r="EU100" s="117"/>
      <c r="EV100" s="117"/>
      <c r="EW100" s="116"/>
      <c r="EX100" s="87"/>
      <c r="EY100" s="87"/>
      <c r="EZ100" s="117"/>
      <c r="FA100" s="117"/>
      <c r="FB100" s="117"/>
      <c r="FC100" s="117"/>
      <c r="FD100" s="117"/>
      <c r="FE100" s="116"/>
      <c r="FF100" s="87"/>
      <c r="FG100" s="87"/>
      <c r="FH100" s="117"/>
      <c r="FI100" s="117"/>
      <c r="FJ100" s="117"/>
      <c r="FK100" s="117"/>
      <c r="FL100" s="117"/>
      <c r="FM100" s="116"/>
      <c r="FN100" s="87"/>
      <c r="FO100" s="87"/>
      <c r="FP100" s="117"/>
      <c r="FQ100" s="117"/>
      <c r="FR100" s="117"/>
      <c r="FS100" s="117"/>
      <c r="FT100" s="117"/>
      <c r="FU100" s="116"/>
      <c r="FV100" s="87"/>
      <c r="FW100" s="87"/>
      <c r="FX100" s="117"/>
      <c r="FY100" s="117"/>
      <c r="FZ100" s="117"/>
      <c r="GA100" s="117"/>
      <c r="GB100" s="117"/>
      <c r="GC100" s="116"/>
      <c r="GD100" s="87"/>
      <c r="GE100" s="87"/>
      <c r="GF100" s="117"/>
      <c r="GG100" s="117"/>
      <c r="GH100" s="117"/>
      <c r="GI100" s="117"/>
      <c r="GJ100" s="117"/>
      <c r="GK100" s="116"/>
      <c r="GL100" s="87"/>
      <c r="GM100" s="87"/>
      <c r="GN100" s="117"/>
      <c r="GO100" s="117"/>
      <c r="GP100" s="117"/>
      <c r="GQ100" s="117"/>
      <c r="GR100" s="117"/>
      <c r="GS100" s="116"/>
      <c r="GT100" s="87"/>
      <c r="GU100" s="87"/>
      <c r="GV100" s="117"/>
      <c r="GW100" s="117"/>
      <c r="GX100" s="117"/>
      <c r="GY100" s="117"/>
      <c r="GZ100" s="117"/>
      <c r="HA100" s="116"/>
      <c r="HB100" s="87"/>
      <c r="HC100" s="87"/>
      <c r="HD100" s="117"/>
      <c r="HE100" s="117"/>
      <c r="HF100" s="117"/>
      <c r="HG100" s="117"/>
      <c r="HH100" s="117"/>
      <c r="HI100" s="116"/>
      <c r="HJ100" s="87"/>
      <c r="HK100" s="87"/>
      <c r="HL100" s="117"/>
      <c r="HM100" s="117"/>
      <c r="HN100" s="117"/>
      <c r="HO100" s="117"/>
      <c r="HP100" s="117"/>
      <c r="HQ100" s="116"/>
      <c r="HR100" s="87"/>
      <c r="HS100" s="87"/>
      <c r="HT100" s="117"/>
      <c r="HU100" s="117"/>
      <c r="HV100" s="117"/>
      <c r="HW100" s="117"/>
      <c r="HX100" s="117"/>
      <c r="HY100" s="116"/>
      <c r="HZ100" s="87"/>
      <c r="IA100" s="87"/>
      <c r="IB100" s="117"/>
      <c r="IC100" s="117"/>
      <c r="ID100" s="117"/>
      <c r="IE100" s="117"/>
      <c r="IF100" s="117"/>
      <c r="IG100" s="116"/>
      <c r="IH100" s="87"/>
      <c r="II100" s="87"/>
      <c r="IJ100" s="117"/>
      <c r="IK100" s="117"/>
      <c r="IL100" s="117"/>
      <c r="IM100" s="117"/>
      <c r="IN100" s="117"/>
      <c r="IO100" s="116"/>
      <c r="IP100" s="87"/>
      <c r="IQ100" s="87"/>
      <c r="IR100" s="117"/>
      <c r="IS100" s="117"/>
      <c r="IT100" s="117"/>
      <c r="IU100" s="117"/>
      <c r="IV100" s="117"/>
      <c r="IW100" s="116"/>
      <c r="IX100" s="87"/>
      <c r="IY100" s="87"/>
      <c r="IZ100" s="117"/>
      <c r="JA100" s="117"/>
      <c r="JB100" s="117"/>
      <c r="JC100" s="117"/>
      <c r="JD100" s="117"/>
      <c r="JE100" s="116"/>
      <c r="JF100" s="87"/>
      <c r="JG100" s="87"/>
      <c r="JH100" s="117"/>
      <c r="JI100" s="117"/>
      <c r="JJ100" s="117"/>
      <c r="JK100" s="117"/>
      <c r="JL100" s="117"/>
      <c r="JM100" s="116"/>
      <c r="JN100" s="87"/>
      <c r="JO100" s="87"/>
      <c r="JP100" s="117"/>
      <c r="JQ100" s="117"/>
      <c r="JR100" s="117"/>
      <c r="JS100" s="117"/>
      <c r="JT100" s="117"/>
      <c r="JU100" s="116"/>
      <c r="JV100" s="87"/>
      <c r="JW100" s="87"/>
      <c r="JX100" s="117"/>
      <c r="JY100" s="117"/>
      <c r="JZ100" s="117"/>
      <c r="KA100" s="117"/>
      <c r="KB100" s="117"/>
      <c r="KC100" s="116"/>
      <c r="KD100" s="87"/>
      <c r="KE100" s="87"/>
      <c r="KF100" s="117"/>
      <c r="KG100" s="117"/>
      <c r="KH100" s="117"/>
      <c r="KI100" s="117"/>
      <c r="KJ100" s="117"/>
      <c r="KK100" s="116"/>
      <c r="KL100" s="87"/>
      <c r="KM100" s="87"/>
      <c r="KN100" s="117"/>
      <c r="KO100" s="117"/>
      <c r="KP100" s="117"/>
      <c r="KQ100" s="117"/>
      <c r="KR100" s="117"/>
      <c r="KS100" s="116"/>
      <c r="KT100" s="87"/>
      <c r="KU100" s="87"/>
      <c r="KV100" s="117"/>
      <c r="KW100" s="117"/>
      <c r="KX100" s="117"/>
      <c r="KY100" s="117"/>
      <c r="KZ100" s="117"/>
      <c r="LA100" s="116"/>
      <c r="LB100" s="87"/>
      <c r="LC100" s="87"/>
      <c r="LD100" s="117"/>
      <c r="LE100" s="117"/>
      <c r="LF100" s="117"/>
      <c r="LG100" s="117"/>
      <c r="LH100" s="117"/>
      <c r="LI100" s="116"/>
      <c r="LJ100" s="87"/>
      <c r="LK100" s="87"/>
      <c r="LL100" s="117"/>
      <c r="LM100" s="117"/>
      <c r="LN100" s="117"/>
      <c r="LO100" s="117"/>
      <c r="LP100" s="117"/>
      <c r="LQ100" s="116"/>
      <c r="LR100" s="87"/>
      <c r="LS100" s="87"/>
      <c r="LT100" s="117"/>
      <c r="LU100" s="117"/>
      <c r="LV100" s="117"/>
      <c r="LW100" s="117"/>
      <c r="LX100" s="117"/>
      <c r="LY100" s="116"/>
      <c r="LZ100" s="87"/>
      <c r="MA100" s="87"/>
      <c r="MB100" s="117"/>
      <c r="MC100" s="117"/>
      <c r="MD100" s="117"/>
      <c r="ME100" s="117"/>
      <c r="MF100" s="117"/>
      <c r="MG100" s="116"/>
      <c r="MH100" s="87"/>
      <c r="MI100" s="87"/>
      <c r="MJ100" s="117"/>
      <c r="MK100" s="117"/>
      <c r="ML100" s="117"/>
      <c r="MM100" s="117"/>
      <c r="MN100" s="117"/>
      <c r="MO100" s="116"/>
      <c r="MP100" s="87"/>
      <c r="MQ100" s="87"/>
      <c r="MR100" s="117"/>
      <c r="MS100" s="117"/>
      <c r="MT100" s="117"/>
      <c r="MU100" s="117"/>
      <c r="MV100" s="117"/>
      <c r="MW100" s="116"/>
      <c r="MX100" s="87"/>
      <c r="MY100" s="87"/>
      <c r="MZ100" s="117"/>
      <c r="NA100" s="117"/>
      <c r="NB100" s="117"/>
      <c r="NC100" s="117"/>
      <c r="ND100" s="117"/>
      <c r="NE100" s="116"/>
      <c r="NF100" s="87"/>
      <c r="NG100" s="87"/>
      <c r="NH100" s="117"/>
      <c r="NI100" s="117"/>
      <c r="NJ100" s="117"/>
      <c r="NK100" s="117"/>
      <c r="NL100" s="117"/>
      <c r="NM100" s="116"/>
      <c r="NN100" s="87"/>
      <c r="NO100" s="87"/>
      <c r="NP100" s="117"/>
      <c r="NQ100" s="117"/>
      <c r="NR100" s="117"/>
      <c r="NS100" s="117"/>
      <c r="NT100" s="117"/>
      <c r="NU100" s="116"/>
      <c r="NV100" s="87"/>
      <c r="NW100" s="87"/>
      <c r="NX100" s="117"/>
      <c r="NY100" s="117"/>
      <c r="NZ100" s="117"/>
      <c r="OA100" s="117"/>
      <c r="OB100" s="117"/>
      <c r="OC100" s="116"/>
      <c r="OD100" s="87"/>
      <c r="OE100" s="87"/>
      <c r="OF100" s="117"/>
      <c r="OG100" s="117"/>
      <c r="OH100" s="117"/>
      <c r="OI100" s="117"/>
      <c r="OJ100" s="117"/>
      <c r="OK100" s="116"/>
      <c r="OL100" s="87"/>
      <c r="OM100" s="87"/>
      <c r="ON100" s="117"/>
      <c r="OO100" s="117"/>
      <c r="OP100" s="117"/>
      <c r="OQ100" s="117"/>
      <c r="OR100" s="117"/>
      <c r="OS100" s="116"/>
      <c r="OT100" s="87"/>
      <c r="OU100" s="87"/>
      <c r="OV100" s="117"/>
      <c r="OW100" s="117"/>
      <c r="OX100" s="117"/>
      <c r="OY100" s="117"/>
      <c r="OZ100" s="117"/>
      <c r="PA100" s="116"/>
      <c r="PB100" s="87"/>
      <c r="PC100" s="87"/>
      <c r="PD100" s="117"/>
      <c r="PE100" s="117"/>
      <c r="PF100" s="117"/>
      <c r="PG100" s="117"/>
      <c r="PH100" s="117"/>
      <c r="PI100" s="116"/>
      <c r="PJ100" s="87"/>
      <c r="PK100" s="87"/>
      <c r="PL100" s="117"/>
      <c r="PM100" s="117"/>
      <c r="PN100" s="117"/>
      <c r="PO100" s="117"/>
      <c r="PP100" s="117"/>
      <c r="PQ100" s="116"/>
      <c r="PR100" s="87"/>
      <c r="PS100" s="87"/>
      <c r="PT100" s="117"/>
      <c r="PU100" s="117"/>
      <c r="PV100" s="117"/>
      <c r="PW100" s="117"/>
      <c r="PX100" s="117"/>
      <c r="PY100" s="116"/>
      <c r="PZ100" s="87"/>
      <c r="QA100" s="87"/>
      <c r="QB100" s="117"/>
      <c r="QC100" s="117"/>
      <c r="QD100" s="117"/>
      <c r="QE100" s="117"/>
      <c r="QF100" s="117"/>
      <c r="QG100" s="116"/>
      <c r="QH100" s="87"/>
      <c r="QI100" s="87"/>
      <c r="QJ100" s="117"/>
      <c r="QK100" s="117"/>
      <c r="QL100" s="117"/>
      <c r="QM100" s="117"/>
      <c r="QN100" s="117"/>
      <c r="QO100" s="116"/>
      <c r="QP100" s="87"/>
      <c r="QQ100" s="87"/>
      <c r="QR100" s="117"/>
      <c r="QS100" s="117"/>
      <c r="QT100" s="117"/>
      <c r="QU100" s="117"/>
      <c r="QV100" s="117"/>
      <c r="QW100" s="116"/>
      <c r="QX100" s="87"/>
      <c r="QY100" s="87"/>
      <c r="QZ100" s="117"/>
      <c r="RA100" s="117"/>
      <c r="RB100" s="117"/>
      <c r="RC100" s="117"/>
      <c r="RD100" s="117"/>
      <c r="RE100" s="116"/>
      <c r="RF100" s="87"/>
      <c r="RG100" s="87"/>
      <c r="RH100" s="117"/>
      <c r="RI100" s="117"/>
      <c r="RJ100" s="117"/>
      <c r="RK100" s="117"/>
      <c r="RL100" s="117"/>
      <c r="RM100" s="116"/>
      <c r="RN100" s="87"/>
      <c r="RO100" s="87"/>
      <c r="RP100" s="117"/>
      <c r="RQ100" s="117"/>
      <c r="RR100" s="117"/>
      <c r="RS100" s="117"/>
      <c r="RT100" s="117"/>
      <c r="RU100" s="116"/>
      <c r="RV100" s="87"/>
      <c r="RW100" s="87"/>
      <c r="RX100" s="117"/>
      <c r="RY100" s="117"/>
      <c r="RZ100" s="117"/>
      <c r="SA100" s="117"/>
      <c r="SB100" s="117"/>
      <c r="SC100" s="116"/>
      <c r="SD100" s="87"/>
      <c r="SE100" s="87"/>
      <c r="SF100" s="117"/>
      <c r="SG100" s="117"/>
      <c r="SH100" s="117"/>
      <c r="SI100" s="117"/>
      <c r="SJ100" s="117"/>
      <c r="SK100" s="116"/>
      <c r="SL100" s="87"/>
      <c r="SM100" s="87"/>
      <c r="SN100" s="117"/>
      <c r="SO100" s="117"/>
      <c r="SP100" s="117"/>
      <c r="SQ100" s="117"/>
      <c r="SR100" s="117"/>
      <c r="SS100" s="116"/>
      <c r="ST100" s="87"/>
      <c r="SU100" s="87"/>
      <c r="SV100" s="117"/>
      <c r="SW100" s="117"/>
      <c r="SX100" s="117"/>
      <c r="SY100" s="117"/>
      <c r="SZ100" s="117"/>
      <c r="TA100" s="116"/>
      <c r="TB100" s="87"/>
      <c r="TC100" s="87"/>
      <c r="TD100" s="117"/>
      <c r="TE100" s="117"/>
      <c r="TF100" s="117"/>
      <c r="TG100" s="117"/>
      <c r="TH100" s="117"/>
      <c r="TI100" s="116"/>
      <c r="TJ100" s="87"/>
      <c r="TK100" s="87"/>
      <c r="TL100" s="117"/>
      <c r="TM100" s="117"/>
      <c r="TN100" s="117"/>
      <c r="TO100" s="117"/>
      <c r="TP100" s="117"/>
      <c r="TQ100" s="116"/>
      <c r="TR100" s="87"/>
      <c r="TS100" s="87"/>
      <c r="TT100" s="117"/>
      <c r="TU100" s="117"/>
      <c r="TV100" s="117"/>
      <c r="TW100" s="117"/>
      <c r="TX100" s="117"/>
      <c r="TY100" s="116"/>
      <c r="TZ100" s="87"/>
      <c r="UA100" s="87"/>
      <c r="UB100" s="117"/>
      <c r="UC100" s="117"/>
      <c r="UD100" s="117"/>
      <c r="UE100" s="117"/>
      <c r="UF100" s="117"/>
      <c r="UG100" s="116"/>
      <c r="UH100" s="87"/>
      <c r="UI100" s="87"/>
      <c r="UJ100" s="117"/>
      <c r="UK100" s="117"/>
      <c r="UL100" s="117"/>
      <c r="UM100" s="117"/>
      <c r="UN100" s="117"/>
      <c r="UO100" s="116"/>
      <c r="UP100" s="87"/>
      <c r="UQ100" s="87"/>
      <c r="UR100" s="117"/>
      <c r="US100" s="117"/>
      <c r="UT100" s="117"/>
      <c r="UU100" s="117"/>
      <c r="UV100" s="117"/>
      <c r="UW100" s="116"/>
      <c r="UX100" s="87"/>
      <c r="UY100" s="87"/>
      <c r="UZ100" s="117"/>
      <c r="VA100" s="117"/>
      <c r="VB100" s="117"/>
      <c r="VC100" s="117"/>
      <c r="VD100" s="117"/>
      <c r="VE100" s="116"/>
      <c r="VF100" s="87"/>
      <c r="VG100" s="87"/>
      <c r="VH100" s="117"/>
      <c r="VI100" s="117"/>
      <c r="VJ100" s="117"/>
      <c r="VK100" s="117"/>
      <c r="VL100" s="117"/>
      <c r="VM100" s="116"/>
      <c r="VN100" s="87"/>
      <c r="VO100" s="87"/>
      <c r="VP100" s="117"/>
      <c r="VQ100" s="117"/>
      <c r="VR100" s="117"/>
      <c r="VS100" s="117"/>
      <c r="VT100" s="117"/>
      <c r="VU100" s="116"/>
      <c r="VV100" s="87"/>
      <c r="VW100" s="87"/>
      <c r="VX100" s="117"/>
      <c r="VY100" s="117"/>
      <c r="VZ100" s="117"/>
      <c r="WA100" s="117"/>
      <c r="WB100" s="117"/>
      <c r="WC100" s="116"/>
      <c r="WD100" s="87"/>
      <c r="WE100" s="87"/>
      <c r="WF100" s="117"/>
      <c r="WG100" s="117"/>
      <c r="WH100" s="117"/>
      <c r="WI100" s="117"/>
      <c r="WJ100" s="117"/>
      <c r="WK100" s="116"/>
      <c r="WL100" s="87"/>
      <c r="WM100" s="87"/>
      <c r="WN100" s="117"/>
      <c r="WO100" s="117"/>
      <c r="WP100" s="117"/>
      <c r="WQ100" s="117"/>
      <c r="WR100" s="117"/>
      <c r="WS100" s="116"/>
      <c r="WT100" s="87"/>
      <c r="WU100" s="87"/>
      <c r="WV100" s="117"/>
      <c r="WW100" s="117"/>
      <c r="WX100" s="117"/>
      <c r="WY100" s="117"/>
      <c r="WZ100" s="117"/>
      <c r="XA100" s="116"/>
      <c r="XB100" s="87"/>
      <c r="XC100" s="87"/>
      <c r="XD100" s="117"/>
      <c r="XE100" s="117"/>
      <c r="XF100" s="117"/>
      <c r="XG100" s="117"/>
      <c r="XH100" s="117"/>
      <c r="XI100" s="116"/>
      <c r="XJ100" s="87"/>
      <c r="XK100" s="87"/>
      <c r="XL100" s="117"/>
      <c r="XM100" s="117"/>
      <c r="XN100" s="117"/>
      <c r="XO100" s="117"/>
      <c r="XP100" s="117"/>
      <c r="XQ100" s="116"/>
      <c r="XR100" s="87"/>
      <c r="XS100" s="87"/>
      <c r="XT100" s="117"/>
      <c r="XU100" s="117"/>
      <c r="XV100" s="117"/>
      <c r="XW100" s="117"/>
      <c r="XX100" s="117"/>
      <c r="XY100" s="116"/>
      <c r="XZ100" s="87"/>
      <c r="YA100" s="87"/>
      <c r="YB100" s="117"/>
      <c r="YC100" s="117"/>
      <c r="YD100" s="117"/>
      <c r="YE100" s="117"/>
      <c r="YF100" s="117"/>
      <c r="YG100" s="116"/>
      <c r="YH100" s="87"/>
      <c r="YI100" s="87"/>
      <c r="YJ100" s="117"/>
      <c r="YK100" s="117"/>
      <c r="YL100" s="117"/>
      <c r="YM100" s="117"/>
      <c r="YN100" s="117"/>
      <c r="YO100" s="116"/>
      <c r="YP100" s="87"/>
      <c r="YQ100" s="87"/>
      <c r="YR100" s="117"/>
      <c r="YS100" s="117"/>
      <c r="YT100" s="117"/>
      <c r="YU100" s="117"/>
      <c r="YV100" s="117"/>
      <c r="YW100" s="116"/>
      <c r="YX100" s="87"/>
      <c r="YY100" s="87"/>
      <c r="YZ100" s="117"/>
      <c r="ZA100" s="117"/>
      <c r="ZB100" s="117"/>
      <c r="ZC100" s="117"/>
      <c r="ZD100" s="117"/>
      <c r="ZE100" s="116"/>
      <c r="ZF100" s="87"/>
      <c r="ZG100" s="87"/>
      <c r="ZH100" s="117"/>
      <c r="ZI100" s="117"/>
      <c r="ZJ100" s="117"/>
      <c r="ZK100" s="117"/>
      <c r="ZL100" s="117"/>
      <c r="ZM100" s="116"/>
      <c r="ZN100" s="87"/>
      <c r="ZO100" s="87"/>
      <c r="ZP100" s="117"/>
      <c r="ZQ100" s="117"/>
      <c r="ZR100" s="117"/>
      <c r="ZS100" s="117"/>
      <c r="ZT100" s="117"/>
      <c r="ZU100" s="116"/>
      <c r="ZV100" s="87"/>
      <c r="ZW100" s="87"/>
      <c r="ZX100" s="117"/>
      <c r="ZY100" s="117"/>
      <c r="ZZ100" s="117"/>
      <c r="AAA100" s="117"/>
      <c r="AAB100" s="117"/>
      <c r="AAC100" s="116"/>
      <c r="AAD100" s="87"/>
      <c r="AAE100" s="87"/>
      <c r="AAF100" s="117"/>
      <c r="AAG100" s="117"/>
      <c r="AAH100" s="117"/>
      <c r="AAI100" s="117"/>
      <c r="AAJ100" s="117"/>
      <c r="AAK100" s="116"/>
      <c r="AAL100" s="87"/>
      <c r="AAM100" s="87"/>
      <c r="AAN100" s="117"/>
      <c r="AAO100" s="117"/>
      <c r="AAP100" s="117"/>
      <c r="AAQ100" s="117"/>
      <c r="AAR100" s="117"/>
      <c r="AAS100" s="116"/>
      <c r="AAT100" s="87"/>
      <c r="AAU100" s="87"/>
      <c r="AAV100" s="117"/>
      <c r="AAW100" s="117"/>
      <c r="AAX100" s="117"/>
      <c r="AAY100" s="117"/>
      <c r="AAZ100" s="117"/>
      <c r="ABA100" s="116"/>
      <c r="ABB100" s="87"/>
      <c r="ABC100" s="87"/>
      <c r="ABD100" s="117"/>
      <c r="ABE100" s="117"/>
      <c r="ABF100" s="117"/>
      <c r="ABG100" s="117"/>
      <c r="ABH100" s="117"/>
      <c r="ABI100" s="116"/>
      <c r="ABJ100" s="87"/>
      <c r="ABK100" s="87"/>
      <c r="ABL100" s="117"/>
      <c r="ABM100" s="117"/>
      <c r="ABN100" s="117"/>
      <c r="ABO100" s="117"/>
      <c r="ABP100" s="117"/>
      <c r="ABQ100" s="116"/>
      <c r="ABR100" s="87"/>
      <c r="ABS100" s="87"/>
      <c r="ABT100" s="117"/>
      <c r="ABU100" s="117"/>
      <c r="ABV100" s="117"/>
      <c r="ABW100" s="117"/>
      <c r="ABX100" s="117"/>
      <c r="ABY100" s="116"/>
      <c r="ABZ100" s="87"/>
      <c r="ACA100" s="87"/>
      <c r="ACB100" s="117"/>
      <c r="ACC100" s="117"/>
      <c r="ACD100" s="117"/>
      <c r="ACE100" s="117"/>
      <c r="ACF100" s="117"/>
      <c r="ACG100" s="116"/>
      <c r="ACH100" s="87"/>
      <c r="ACI100" s="87"/>
      <c r="ACJ100" s="117"/>
      <c r="ACK100" s="117"/>
      <c r="ACL100" s="117"/>
      <c r="ACM100" s="117"/>
      <c r="ACN100" s="117"/>
      <c r="ACO100" s="116"/>
      <c r="ACP100" s="87"/>
      <c r="ACQ100" s="87"/>
      <c r="ACR100" s="117"/>
      <c r="ACS100" s="117"/>
      <c r="ACT100" s="117"/>
      <c r="ACU100" s="117"/>
      <c r="ACV100" s="117"/>
      <c r="ACW100" s="116"/>
      <c r="ACX100" s="87"/>
      <c r="ACY100" s="87"/>
      <c r="ACZ100" s="117"/>
      <c r="ADA100" s="117"/>
      <c r="ADB100" s="117"/>
      <c r="ADC100" s="117"/>
      <c r="ADD100" s="117"/>
      <c r="ADE100" s="116"/>
      <c r="ADF100" s="87"/>
      <c r="ADG100" s="87"/>
      <c r="ADH100" s="117"/>
      <c r="ADI100" s="117"/>
      <c r="ADJ100" s="117"/>
      <c r="ADK100" s="117"/>
      <c r="ADL100" s="117"/>
      <c r="ADM100" s="116"/>
      <c r="ADN100" s="87"/>
      <c r="ADO100" s="87"/>
      <c r="ADP100" s="117"/>
      <c r="ADQ100" s="117"/>
      <c r="ADR100" s="117"/>
      <c r="ADS100" s="117"/>
      <c r="ADT100" s="117"/>
      <c r="ADU100" s="116"/>
      <c r="ADV100" s="87"/>
      <c r="ADW100" s="87"/>
      <c r="ADX100" s="117"/>
      <c r="ADY100" s="117"/>
      <c r="ADZ100" s="117"/>
      <c r="AEA100" s="117"/>
      <c r="AEB100" s="117"/>
      <c r="AEC100" s="116"/>
      <c r="AED100" s="87"/>
      <c r="AEE100" s="87"/>
      <c r="AEF100" s="117"/>
      <c r="AEG100" s="117"/>
      <c r="AEH100" s="117"/>
      <c r="AEI100" s="117"/>
      <c r="AEJ100" s="117"/>
      <c r="AEK100" s="116"/>
      <c r="AEL100" s="87"/>
      <c r="AEM100" s="87"/>
      <c r="AEN100" s="117"/>
      <c r="AEO100" s="117"/>
      <c r="AEP100" s="117"/>
      <c r="AEQ100" s="117"/>
      <c r="AER100" s="117"/>
      <c r="AES100" s="116"/>
      <c r="AET100" s="87"/>
      <c r="AEU100" s="87"/>
      <c r="AEV100" s="117"/>
      <c r="AEW100" s="117"/>
      <c r="AEX100" s="117"/>
      <c r="AEY100" s="117"/>
      <c r="AEZ100" s="117"/>
      <c r="AFA100" s="116"/>
      <c r="AFB100" s="87"/>
      <c r="AFC100" s="87"/>
      <c r="AFD100" s="117"/>
      <c r="AFE100" s="117"/>
      <c r="AFF100" s="117"/>
      <c r="AFG100" s="117"/>
      <c r="AFH100" s="117"/>
      <c r="AFI100" s="116"/>
      <c r="AFJ100" s="87"/>
      <c r="AFK100" s="87"/>
      <c r="AFL100" s="117"/>
      <c r="AFM100" s="117"/>
      <c r="AFN100" s="117"/>
      <c r="AFO100" s="117"/>
      <c r="AFP100" s="117"/>
      <c r="AFQ100" s="116"/>
      <c r="AFR100" s="87"/>
      <c r="AFS100" s="87"/>
      <c r="AFT100" s="117"/>
      <c r="AFU100" s="117"/>
      <c r="AFV100" s="117"/>
      <c r="AFW100" s="117"/>
      <c r="AFX100" s="117"/>
      <c r="AFY100" s="116"/>
      <c r="AFZ100" s="87"/>
      <c r="AGA100" s="87"/>
      <c r="AGB100" s="117"/>
      <c r="AGC100" s="117"/>
      <c r="AGD100" s="117"/>
      <c r="AGE100" s="117"/>
      <c r="AGF100" s="117"/>
      <c r="AGG100" s="116"/>
      <c r="AGH100" s="87"/>
      <c r="AGI100" s="87"/>
      <c r="AGJ100" s="117"/>
      <c r="AGK100" s="117"/>
      <c r="AGL100" s="117"/>
      <c r="AGM100" s="117"/>
      <c r="AGN100" s="117"/>
      <c r="AGO100" s="116"/>
      <c r="AGP100" s="87"/>
      <c r="AGQ100" s="87"/>
      <c r="AGR100" s="117"/>
      <c r="AGS100" s="117"/>
      <c r="AGT100" s="117"/>
      <c r="AGU100" s="117"/>
      <c r="AGV100" s="117"/>
      <c r="AGW100" s="116"/>
      <c r="AGX100" s="87"/>
      <c r="AGY100" s="87"/>
      <c r="AGZ100" s="117"/>
      <c r="AHA100" s="117"/>
      <c r="AHB100" s="117"/>
      <c r="AHC100" s="117"/>
      <c r="AHD100" s="117"/>
      <c r="AHE100" s="116"/>
      <c r="AHF100" s="87"/>
      <c r="AHG100" s="87"/>
      <c r="AHH100" s="117"/>
      <c r="AHI100" s="117"/>
      <c r="AHJ100" s="117"/>
      <c r="AHK100" s="117"/>
      <c r="AHL100" s="117"/>
      <c r="AHM100" s="116"/>
      <c r="AHN100" s="87"/>
      <c r="AHO100" s="87"/>
      <c r="AHP100" s="117"/>
      <c r="AHQ100" s="117"/>
      <c r="AHR100" s="117"/>
      <c r="AHS100" s="117"/>
      <c r="AHT100" s="117"/>
      <c r="AHU100" s="116"/>
      <c r="AHV100" s="87"/>
      <c r="AHW100" s="87"/>
      <c r="AHX100" s="117"/>
      <c r="AHY100" s="117"/>
      <c r="AHZ100" s="117"/>
      <c r="AIA100" s="117"/>
      <c r="AIB100" s="117"/>
      <c r="AIC100" s="116"/>
      <c r="AID100" s="87"/>
      <c r="AIE100" s="87"/>
      <c r="AIF100" s="117"/>
      <c r="AIG100" s="117"/>
      <c r="AIH100" s="117"/>
      <c r="AII100" s="117"/>
      <c r="AIJ100" s="117"/>
      <c r="AIK100" s="116"/>
      <c r="AIL100" s="87"/>
      <c r="AIM100" s="87"/>
      <c r="AIN100" s="117"/>
      <c r="AIO100" s="117"/>
      <c r="AIP100" s="117"/>
      <c r="AIQ100" s="117"/>
      <c r="AIR100" s="117"/>
      <c r="AIS100" s="116"/>
      <c r="AIT100" s="87"/>
      <c r="AIU100" s="87"/>
      <c r="AIV100" s="117"/>
      <c r="AIW100" s="117"/>
      <c r="AIX100" s="117"/>
      <c r="AIY100" s="117"/>
      <c r="AIZ100" s="117"/>
      <c r="AJA100" s="116"/>
      <c r="AJB100" s="87"/>
      <c r="AJC100" s="87"/>
      <c r="AJD100" s="117"/>
      <c r="AJE100" s="117"/>
      <c r="AJF100" s="117"/>
      <c r="AJG100" s="117"/>
      <c r="AJH100" s="117"/>
      <c r="AJI100" s="116"/>
      <c r="AJJ100" s="87"/>
      <c r="AJK100" s="87"/>
      <c r="AJL100" s="117"/>
      <c r="AJM100" s="117"/>
      <c r="AJN100" s="117"/>
      <c r="AJO100" s="117"/>
      <c r="AJP100" s="117"/>
      <c r="AJQ100" s="116"/>
      <c r="AJR100" s="87"/>
      <c r="AJS100" s="87"/>
      <c r="AJT100" s="117"/>
      <c r="AJU100" s="117"/>
      <c r="AJV100" s="117"/>
      <c r="AJW100" s="117"/>
      <c r="AJX100" s="117"/>
      <c r="AJY100" s="116"/>
      <c r="AJZ100" s="87"/>
      <c r="AKA100" s="87"/>
      <c r="AKB100" s="117"/>
      <c r="AKC100" s="117"/>
      <c r="AKD100" s="117"/>
      <c r="AKE100" s="117"/>
      <c r="AKF100" s="117"/>
      <c r="AKG100" s="116"/>
      <c r="AKH100" s="87"/>
      <c r="AKI100" s="87"/>
      <c r="AKJ100" s="117"/>
      <c r="AKK100" s="117"/>
      <c r="AKL100" s="117"/>
      <c r="AKM100" s="117"/>
      <c r="AKN100" s="117"/>
      <c r="AKO100" s="116"/>
      <c r="AKP100" s="87"/>
      <c r="AKQ100" s="87"/>
      <c r="AKR100" s="117"/>
      <c r="AKS100" s="117"/>
      <c r="AKT100" s="117"/>
      <c r="AKU100" s="117"/>
      <c r="AKV100" s="117"/>
      <c r="AKW100" s="116"/>
      <c r="AKX100" s="87"/>
      <c r="AKY100" s="87"/>
      <c r="AKZ100" s="117"/>
      <c r="ALA100" s="117"/>
      <c r="ALB100" s="117"/>
      <c r="ALC100" s="117"/>
      <c r="ALD100" s="117"/>
      <c r="ALE100" s="116"/>
      <c r="ALF100" s="87"/>
      <c r="ALG100" s="87"/>
      <c r="ALH100" s="117"/>
      <c r="ALI100" s="117"/>
      <c r="ALJ100" s="117"/>
      <c r="ALK100" s="117"/>
      <c r="ALL100" s="117"/>
      <c r="ALM100" s="116"/>
      <c r="ALN100" s="87"/>
      <c r="ALO100" s="87"/>
      <c r="ALP100" s="117"/>
      <c r="ALQ100" s="117"/>
      <c r="ALR100" s="117"/>
      <c r="ALS100" s="117"/>
      <c r="ALT100" s="117"/>
      <c r="ALU100" s="116"/>
      <c r="ALV100" s="87"/>
      <c r="ALW100" s="87"/>
      <c r="ALX100" s="117"/>
      <c r="ALY100" s="117"/>
      <c r="ALZ100" s="117"/>
      <c r="AMA100" s="117"/>
      <c r="AMB100" s="117"/>
      <c r="AMC100" s="116"/>
      <c r="AMD100" s="87"/>
      <c r="AME100" s="87"/>
      <c r="AMF100" s="117"/>
      <c r="AMG100" s="117"/>
      <c r="AMH100" s="117"/>
      <c r="AMI100" s="117"/>
      <c r="AMJ100" s="117"/>
      <c r="AMK100" s="116"/>
      <c r="AML100" s="87"/>
      <c r="AMM100" s="87"/>
      <c r="AMN100" s="117"/>
      <c r="AMO100" s="117"/>
      <c r="AMP100" s="117"/>
      <c r="AMQ100" s="117"/>
      <c r="AMR100" s="117"/>
      <c r="AMS100" s="116"/>
      <c r="AMT100" s="87"/>
      <c r="AMU100" s="87"/>
      <c r="AMV100" s="117"/>
      <c r="AMW100" s="117"/>
      <c r="AMX100" s="117"/>
      <c r="AMY100" s="117"/>
      <c r="AMZ100" s="117"/>
      <c r="ANA100" s="116"/>
      <c r="ANB100" s="87"/>
      <c r="ANC100" s="87"/>
      <c r="AND100" s="117"/>
      <c r="ANE100" s="117"/>
      <c r="ANF100" s="117"/>
      <c r="ANG100" s="117"/>
      <c r="ANH100" s="117"/>
      <c r="ANI100" s="116"/>
      <c r="ANJ100" s="87"/>
      <c r="ANK100" s="87"/>
      <c r="ANL100" s="117"/>
      <c r="ANM100" s="117"/>
      <c r="ANN100" s="117"/>
      <c r="ANO100" s="117"/>
      <c r="ANP100" s="117"/>
      <c r="ANQ100" s="116"/>
      <c r="ANR100" s="87"/>
      <c r="ANS100" s="87"/>
      <c r="ANT100" s="117"/>
      <c r="ANU100" s="117"/>
      <c r="ANV100" s="117"/>
      <c r="ANW100" s="117"/>
      <c r="ANX100" s="117"/>
      <c r="ANY100" s="116"/>
      <c r="ANZ100" s="87"/>
      <c r="AOA100" s="87"/>
      <c r="AOB100" s="117"/>
      <c r="AOC100" s="117"/>
      <c r="AOD100" s="117"/>
      <c r="AOE100" s="117"/>
      <c r="AOF100" s="117"/>
      <c r="AOG100" s="116"/>
      <c r="AOH100" s="87"/>
      <c r="AOI100" s="87"/>
      <c r="AOJ100" s="117"/>
      <c r="AOK100" s="117"/>
      <c r="AOL100" s="117"/>
      <c r="AOM100" s="117"/>
      <c r="AON100" s="117"/>
      <c r="AOO100" s="116"/>
      <c r="AOP100" s="87"/>
      <c r="AOQ100" s="87"/>
      <c r="AOR100" s="117"/>
      <c r="AOS100" s="117"/>
      <c r="AOT100" s="117"/>
      <c r="AOU100" s="117"/>
      <c r="AOV100" s="117"/>
      <c r="AOW100" s="116"/>
      <c r="AOX100" s="87"/>
      <c r="AOY100" s="87"/>
      <c r="AOZ100" s="117"/>
      <c r="APA100" s="117"/>
      <c r="APB100" s="117"/>
      <c r="APC100" s="117"/>
      <c r="APD100" s="117"/>
      <c r="APE100" s="116"/>
      <c r="APF100" s="87"/>
      <c r="APG100" s="87"/>
      <c r="APH100" s="117"/>
      <c r="API100" s="117"/>
      <c r="APJ100" s="117"/>
      <c r="APK100" s="117"/>
      <c r="APL100" s="117"/>
      <c r="APM100" s="116"/>
      <c r="APN100" s="87"/>
      <c r="APO100" s="87"/>
      <c r="APP100" s="117"/>
      <c r="APQ100" s="117"/>
      <c r="APR100" s="117"/>
      <c r="APS100" s="117"/>
      <c r="APT100" s="117"/>
      <c r="APU100" s="116"/>
      <c r="APV100" s="87"/>
      <c r="APW100" s="87"/>
      <c r="APX100" s="117"/>
      <c r="APY100" s="117"/>
      <c r="APZ100" s="117"/>
      <c r="AQA100" s="117"/>
      <c r="AQB100" s="117"/>
      <c r="AQC100" s="116"/>
      <c r="AQD100" s="87"/>
      <c r="AQE100" s="87"/>
      <c r="AQF100" s="117"/>
      <c r="AQG100" s="117"/>
      <c r="AQH100" s="117"/>
      <c r="AQI100" s="117"/>
      <c r="AQJ100" s="117"/>
      <c r="AQK100" s="116"/>
      <c r="AQL100" s="87"/>
      <c r="AQM100" s="87"/>
      <c r="AQN100" s="117"/>
      <c r="AQO100" s="117"/>
      <c r="AQP100" s="117"/>
      <c r="AQQ100" s="117"/>
      <c r="AQR100" s="117"/>
      <c r="AQS100" s="116"/>
      <c r="AQT100" s="87"/>
      <c r="AQU100" s="87"/>
      <c r="AQV100" s="117"/>
      <c r="AQW100" s="117"/>
      <c r="AQX100" s="117"/>
      <c r="AQY100" s="117"/>
      <c r="AQZ100" s="117"/>
      <c r="ARA100" s="116"/>
      <c r="ARB100" s="87"/>
      <c r="ARC100" s="87"/>
      <c r="ARD100" s="117"/>
      <c r="ARE100" s="117"/>
      <c r="ARF100" s="117"/>
      <c r="ARG100" s="117"/>
      <c r="ARH100" s="117"/>
      <c r="ARI100" s="116"/>
      <c r="ARJ100" s="87"/>
      <c r="ARK100" s="87"/>
      <c r="ARL100" s="117"/>
      <c r="ARM100" s="117"/>
      <c r="ARN100" s="117"/>
      <c r="ARO100" s="117"/>
      <c r="ARP100" s="117"/>
      <c r="ARQ100" s="116"/>
      <c r="ARR100" s="87"/>
      <c r="ARS100" s="87"/>
      <c r="ART100" s="117"/>
      <c r="ARU100" s="117"/>
      <c r="ARV100" s="117"/>
      <c r="ARW100" s="117"/>
      <c r="ARX100" s="117"/>
      <c r="ARY100" s="116"/>
      <c r="ARZ100" s="87"/>
      <c r="ASA100" s="87"/>
      <c r="ASB100" s="117"/>
      <c r="ASC100" s="117"/>
      <c r="ASD100" s="117"/>
      <c r="ASE100" s="117"/>
      <c r="ASF100" s="117"/>
      <c r="ASG100" s="116"/>
      <c r="ASH100" s="87"/>
      <c r="ASI100" s="87"/>
      <c r="ASJ100" s="117"/>
      <c r="ASK100" s="117"/>
      <c r="ASL100" s="117"/>
      <c r="ASM100" s="117"/>
      <c r="ASN100" s="117"/>
      <c r="ASO100" s="116"/>
      <c r="ASP100" s="87"/>
      <c r="ASQ100" s="87"/>
      <c r="ASR100" s="117"/>
      <c r="ASS100" s="117"/>
      <c r="AST100" s="117"/>
      <c r="ASU100" s="117"/>
      <c r="ASV100" s="117"/>
      <c r="ASW100" s="116"/>
      <c r="ASX100" s="87"/>
      <c r="ASY100" s="87"/>
      <c r="ASZ100" s="117"/>
      <c r="ATA100" s="117"/>
      <c r="ATB100" s="117"/>
      <c r="ATC100" s="117"/>
      <c r="ATD100" s="117"/>
      <c r="ATE100" s="116"/>
      <c r="ATF100" s="87"/>
      <c r="ATG100" s="87"/>
      <c r="ATH100" s="117"/>
      <c r="ATI100" s="117"/>
      <c r="ATJ100" s="117"/>
      <c r="ATK100" s="117"/>
      <c r="ATL100" s="117"/>
      <c r="ATM100" s="116"/>
      <c r="ATN100" s="87"/>
      <c r="ATO100" s="87"/>
      <c r="ATP100" s="117"/>
      <c r="ATQ100" s="117"/>
      <c r="ATR100" s="117"/>
      <c r="ATS100" s="117"/>
      <c r="ATT100" s="117"/>
      <c r="ATU100" s="116"/>
      <c r="ATV100" s="87"/>
      <c r="ATW100" s="87"/>
      <c r="ATX100" s="117"/>
      <c r="ATY100" s="117"/>
      <c r="ATZ100" s="117"/>
      <c r="AUA100" s="117"/>
      <c r="AUB100" s="117"/>
      <c r="AUC100" s="116"/>
      <c r="AUD100" s="87"/>
      <c r="AUE100" s="87"/>
      <c r="AUF100" s="117"/>
      <c r="AUG100" s="117"/>
      <c r="AUH100" s="117"/>
      <c r="AUI100" s="117"/>
      <c r="AUJ100" s="117"/>
      <c r="AUK100" s="116"/>
      <c r="AUL100" s="87"/>
      <c r="AUM100" s="87"/>
      <c r="AUN100" s="117"/>
      <c r="AUO100" s="117"/>
      <c r="AUP100" s="117"/>
      <c r="AUQ100" s="117"/>
      <c r="AUR100" s="117"/>
      <c r="AUS100" s="116"/>
      <c r="AUT100" s="87"/>
      <c r="AUU100" s="87"/>
      <c r="AUV100" s="117"/>
      <c r="AUW100" s="117"/>
      <c r="AUX100" s="117"/>
      <c r="AUY100" s="117"/>
      <c r="AUZ100" s="117"/>
      <c r="AVA100" s="116"/>
      <c r="AVB100" s="87"/>
      <c r="AVC100" s="87"/>
      <c r="AVD100" s="117"/>
      <c r="AVE100" s="117"/>
      <c r="AVF100" s="117"/>
      <c r="AVG100" s="117"/>
      <c r="AVH100" s="117"/>
      <c r="AVI100" s="116"/>
      <c r="AVJ100" s="87"/>
      <c r="AVK100" s="87"/>
      <c r="AVL100" s="117"/>
      <c r="AVM100" s="117"/>
      <c r="AVN100" s="117"/>
      <c r="AVO100" s="117"/>
      <c r="AVP100" s="117"/>
      <c r="AVQ100" s="116"/>
      <c r="AVR100" s="87"/>
      <c r="AVS100" s="87"/>
      <c r="AVT100" s="117"/>
      <c r="AVU100" s="117"/>
      <c r="AVV100" s="117"/>
      <c r="AVW100" s="117"/>
      <c r="AVX100" s="117"/>
      <c r="AVY100" s="116"/>
      <c r="AVZ100" s="87"/>
      <c r="AWA100" s="87"/>
      <c r="AWB100" s="117"/>
      <c r="AWC100" s="117"/>
      <c r="AWD100" s="117"/>
      <c r="AWE100" s="117"/>
      <c r="AWF100" s="117"/>
      <c r="AWG100" s="116"/>
      <c r="AWH100" s="87"/>
      <c r="AWI100" s="87"/>
      <c r="AWJ100" s="117"/>
      <c r="AWK100" s="117"/>
      <c r="AWL100" s="117"/>
      <c r="AWM100" s="117"/>
      <c r="AWN100" s="117"/>
      <c r="AWO100" s="116"/>
      <c r="AWP100" s="87"/>
      <c r="AWQ100" s="87"/>
      <c r="AWR100" s="117"/>
      <c r="AWS100" s="117"/>
      <c r="AWT100" s="117"/>
      <c r="AWU100" s="117"/>
      <c r="AWV100" s="117"/>
      <c r="AWW100" s="116"/>
      <c r="AWX100" s="87"/>
      <c r="AWY100" s="87"/>
      <c r="AWZ100" s="117"/>
      <c r="AXA100" s="117"/>
      <c r="AXB100" s="117"/>
      <c r="AXC100" s="117"/>
      <c r="AXD100" s="117"/>
      <c r="AXE100" s="116"/>
      <c r="AXF100" s="87"/>
      <c r="AXG100" s="87"/>
      <c r="AXH100" s="117"/>
      <c r="AXI100" s="117"/>
      <c r="AXJ100" s="117"/>
      <c r="AXK100" s="117"/>
      <c r="AXL100" s="117"/>
      <c r="AXM100" s="116"/>
      <c r="AXN100" s="87"/>
      <c r="AXO100" s="87"/>
      <c r="AXP100" s="117"/>
      <c r="AXQ100" s="117"/>
      <c r="AXR100" s="117"/>
      <c r="AXS100" s="117"/>
      <c r="AXT100" s="117"/>
      <c r="AXU100" s="116"/>
      <c r="AXV100" s="87"/>
      <c r="AXW100" s="87"/>
      <c r="AXX100" s="117"/>
      <c r="AXY100" s="117"/>
      <c r="AXZ100" s="117"/>
      <c r="AYA100" s="117"/>
      <c r="AYB100" s="117"/>
      <c r="AYC100" s="116"/>
      <c r="AYD100" s="87"/>
      <c r="AYE100" s="87"/>
      <c r="AYF100" s="117"/>
      <c r="AYG100" s="117"/>
      <c r="AYH100" s="117"/>
      <c r="AYI100" s="117"/>
      <c r="AYJ100" s="117"/>
      <c r="AYK100" s="116"/>
      <c r="AYL100" s="87"/>
      <c r="AYM100" s="87"/>
      <c r="AYN100" s="117"/>
      <c r="AYO100" s="117"/>
      <c r="AYP100" s="117"/>
      <c r="AYQ100" s="117"/>
      <c r="AYR100" s="117"/>
      <c r="AYS100" s="116"/>
      <c r="AYT100" s="87"/>
      <c r="AYU100" s="87"/>
      <c r="AYV100" s="117"/>
      <c r="AYW100" s="117"/>
      <c r="AYX100" s="117"/>
      <c r="AYY100" s="117"/>
      <c r="AYZ100" s="117"/>
      <c r="AZA100" s="116"/>
      <c r="AZB100" s="87"/>
      <c r="AZC100" s="87"/>
      <c r="AZD100" s="117"/>
      <c r="AZE100" s="117"/>
      <c r="AZF100" s="117"/>
      <c r="AZG100" s="117"/>
      <c r="AZH100" s="117"/>
      <c r="AZI100" s="116"/>
      <c r="AZJ100" s="87"/>
      <c r="AZK100" s="87"/>
      <c r="AZL100" s="117"/>
      <c r="AZM100" s="117"/>
      <c r="AZN100" s="117"/>
      <c r="AZO100" s="117"/>
      <c r="AZP100" s="117"/>
      <c r="AZQ100" s="116"/>
      <c r="AZR100" s="87"/>
      <c r="AZS100" s="87"/>
      <c r="AZT100" s="117"/>
      <c r="AZU100" s="117"/>
      <c r="AZV100" s="117"/>
      <c r="AZW100" s="117"/>
      <c r="AZX100" s="117"/>
      <c r="AZY100" s="116"/>
      <c r="AZZ100" s="87"/>
      <c r="BAA100" s="87"/>
      <c r="BAB100" s="117"/>
      <c r="BAC100" s="117"/>
      <c r="BAD100" s="117"/>
      <c r="BAE100" s="117"/>
      <c r="BAF100" s="117"/>
      <c r="BAG100" s="116"/>
      <c r="BAH100" s="87"/>
      <c r="BAI100" s="87"/>
      <c r="BAJ100" s="117"/>
      <c r="BAK100" s="117"/>
      <c r="BAL100" s="117"/>
      <c r="BAM100" s="117"/>
      <c r="BAN100" s="117"/>
      <c r="BAO100" s="116"/>
      <c r="BAP100" s="87"/>
      <c r="BAQ100" s="87"/>
      <c r="BAR100" s="117"/>
      <c r="BAS100" s="117"/>
      <c r="BAT100" s="117"/>
      <c r="BAU100" s="117"/>
      <c r="BAV100" s="117"/>
      <c r="BAW100" s="116"/>
      <c r="BAX100" s="87"/>
      <c r="BAY100" s="87"/>
      <c r="BAZ100" s="117"/>
      <c r="BBA100" s="117"/>
      <c r="BBB100" s="117"/>
      <c r="BBC100" s="117"/>
      <c r="BBD100" s="117"/>
      <c r="BBE100" s="116"/>
      <c r="BBF100" s="87"/>
      <c r="BBG100" s="87"/>
      <c r="BBH100" s="117"/>
      <c r="BBI100" s="117"/>
      <c r="BBJ100" s="117"/>
      <c r="BBK100" s="117"/>
      <c r="BBL100" s="117"/>
      <c r="BBM100" s="116"/>
      <c r="BBN100" s="87"/>
      <c r="BBO100" s="87"/>
      <c r="BBP100" s="117"/>
      <c r="BBQ100" s="117"/>
      <c r="BBR100" s="117"/>
      <c r="BBS100" s="117"/>
      <c r="BBT100" s="117"/>
      <c r="BBU100" s="116"/>
      <c r="BBV100" s="87"/>
      <c r="BBW100" s="87"/>
      <c r="BBX100" s="117"/>
      <c r="BBY100" s="117"/>
      <c r="BBZ100" s="117"/>
      <c r="BCA100" s="117"/>
      <c r="BCB100" s="117"/>
      <c r="BCC100" s="116"/>
      <c r="BCD100" s="87"/>
      <c r="BCE100" s="87"/>
      <c r="BCF100" s="117"/>
      <c r="BCG100" s="117"/>
      <c r="BCH100" s="117"/>
      <c r="BCI100" s="117"/>
      <c r="BCJ100" s="117"/>
      <c r="BCK100" s="116"/>
      <c r="BCL100" s="87"/>
      <c r="BCM100" s="87"/>
      <c r="BCN100" s="117"/>
      <c r="BCO100" s="117"/>
      <c r="BCP100" s="117"/>
      <c r="BCQ100" s="117"/>
      <c r="BCR100" s="117"/>
      <c r="BCS100" s="116"/>
      <c r="BCT100" s="87"/>
      <c r="BCU100" s="87"/>
      <c r="BCV100" s="117"/>
      <c r="BCW100" s="117"/>
      <c r="BCX100" s="117"/>
      <c r="BCY100" s="117"/>
      <c r="BCZ100" s="117"/>
      <c r="BDA100" s="116"/>
      <c r="BDB100" s="87"/>
      <c r="BDC100" s="87"/>
      <c r="BDD100" s="117"/>
      <c r="BDE100" s="117"/>
      <c r="BDF100" s="117"/>
      <c r="BDG100" s="117"/>
      <c r="BDH100" s="117"/>
      <c r="BDI100" s="116"/>
      <c r="BDJ100" s="87"/>
      <c r="BDK100" s="87"/>
      <c r="BDL100" s="117"/>
      <c r="BDM100" s="117"/>
      <c r="BDN100" s="117"/>
      <c r="BDO100" s="117"/>
      <c r="BDP100" s="117"/>
      <c r="BDQ100" s="116"/>
      <c r="BDR100" s="87"/>
      <c r="BDS100" s="87"/>
      <c r="BDT100" s="117"/>
      <c r="BDU100" s="117"/>
      <c r="BDV100" s="117"/>
      <c r="BDW100" s="117"/>
      <c r="BDX100" s="117"/>
      <c r="BDY100" s="116"/>
      <c r="BDZ100" s="87"/>
      <c r="BEA100" s="87"/>
      <c r="BEB100" s="117"/>
      <c r="BEC100" s="117"/>
      <c r="BED100" s="117"/>
      <c r="BEE100" s="117"/>
      <c r="BEF100" s="117"/>
      <c r="BEG100" s="116"/>
      <c r="BEH100" s="87"/>
      <c r="BEI100" s="87"/>
      <c r="BEJ100" s="117"/>
      <c r="BEK100" s="117"/>
      <c r="BEL100" s="117"/>
      <c r="BEM100" s="117"/>
      <c r="BEN100" s="117"/>
      <c r="BEO100" s="116"/>
      <c r="BEP100" s="87"/>
      <c r="BEQ100" s="87"/>
      <c r="BER100" s="117"/>
      <c r="BES100" s="117"/>
      <c r="BET100" s="117"/>
      <c r="BEU100" s="117"/>
      <c r="BEV100" s="117"/>
      <c r="BEW100" s="116"/>
      <c r="BEX100" s="87"/>
      <c r="BEY100" s="87"/>
      <c r="BEZ100" s="117"/>
      <c r="BFA100" s="117"/>
      <c r="BFB100" s="117"/>
      <c r="BFC100" s="117"/>
      <c r="BFD100" s="117"/>
      <c r="BFE100" s="116"/>
      <c r="BFF100" s="87"/>
      <c r="BFG100" s="87"/>
      <c r="BFH100" s="117"/>
      <c r="BFI100" s="117"/>
      <c r="BFJ100" s="117"/>
      <c r="BFK100" s="117"/>
      <c r="BFL100" s="117"/>
      <c r="BFM100" s="116"/>
      <c r="BFN100" s="87"/>
      <c r="BFO100" s="87"/>
      <c r="BFP100" s="117"/>
      <c r="BFQ100" s="117"/>
      <c r="BFR100" s="117"/>
      <c r="BFS100" s="117"/>
      <c r="BFT100" s="117"/>
      <c r="BFU100" s="116"/>
      <c r="BFV100" s="87"/>
      <c r="BFW100" s="87"/>
      <c r="BFX100" s="117"/>
      <c r="BFY100" s="117"/>
      <c r="BFZ100" s="117"/>
      <c r="BGA100" s="117"/>
      <c r="BGB100" s="117"/>
      <c r="BGC100" s="116"/>
      <c r="BGD100" s="87"/>
      <c r="BGE100" s="87"/>
      <c r="BGF100" s="117"/>
      <c r="BGG100" s="117"/>
      <c r="BGH100" s="117"/>
      <c r="BGI100" s="117"/>
      <c r="BGJ100" s="117"/>
      <c r="BGK100" s="116"/>
      <c r="BGL100" s="87"/>
      <c r="BGM100" s="87"/>
      <c r="BGN100" s="117"/>
      <c r="BGO100" s="117"/>
      <c r="BGP100" s="117"/>
      <c r="BGQ100" s="117"/>
      <c r="BGR100" s="117"/>
      <c r="BGS100" s="116"/>
      <c r="BGT100" s="87"/>
      <c r="BGU100" s="87"/>
      <c r="BGV100" s="117"/>
      <c r="BGW100" s="117"/>
      <c r="BGX100" s="117"/>
      <c r="BGY100" s="117"/>
      <c r="BGZ100" s="117"/>
      <c r="BHA100" s="116"/>
      <c r="BHB100" s="87"/>
      <c r="BHC100" s="87"/>
      <c r="BHD100" s="117"/>
      <c r="BHE100" s="117"/>
      <c r="BHF100" s="117"/>
      <c r="BHG100" s="117"/>
      <c r="BHH100" s="117"/>
      <c r="BHI100" s="116"/>
      <c r="BHJ100" s="87"/>
      <c r="BHK100" s="87"/>
      <c r="BHL100" s="117"/>
      <c r="BHM100" s="117"/>
      <c r="BHN100" s="117"/>
      <c r="BHO100" s="117"/>
      <c r="BHP100" s="117"/>
      <c r="BHQ100" s="116"/>
      <c r="BHR100" s="87"/>
      <c r="BHS100" s="87"/>
      <c r="BHT100" s="117"/>
      <c r="BHU100" s="117"/>
      <c r="BHV100" s="117"/>
      <c r="BHW100" s="117"/>
      <c r="BHX100" s="117"/>
      <c r="BHY100" s="116"/>
      <c r="BHZ100" s="87"/>
      <c r="BIA100" s="87"/>
      <c r="BIB100" s="117"/>
      <c r="BIC100" s="117"/>
      <c r="BID100" s="117"/>
      <c r="BIE100" s="117"/>
      <c r="BIF100" s="117"/>
      <c r="BIG100" s="116"/>
      <c r="BIH100" s="87"/>
      <c r="BII100" s="87"/>
      <c r="BIJ100" s="117"/>
      <c r="BIK100" s="117"/>
      <c r="BIL100" s="117"/>
      <c r="BIM100" s="117"/>
      <c r="BIN100" s="117"/>
      <c r="BIO100" s="116"/>
      <c r="BIP100" s="87"/>
      <c r="BIQ100" s="87"/>
      <c r="BIR100" s="117"/>
      <c r="BIS100" s="117"/>
      <c r="BIT100" s="117"/>
      <c r="BIU100" s="117"/>
      <c r="BIV100" s="117"/>
      <c r="BIW100" s="116"/>
      <c r="BIX100" s="87"/>
      <c r="BIY100" s="87"/>
      <c r="BIZ100" s="117"/>
      <c r="BJA100" s="117"/>
      <c r="BJB100" s="117"/>
      <c r="BJC100" s="117"/>
      <c r="BJD100" s="117"/>
      <c r="BJE100" s="116"/>
      <c r="BJF100" s="87"/>
      <c r="BJG100" s="87"/>
      <c r="BJH100" s="117"/>
      <c r="BJI100" s="117"/>
      <c r="BJJ100" s="117"/>
      <c r="BJK100" s="117"/>
      <c r="BJL100" s="117"/>
      <c r="BJM100" s="116"/>
      <c r="BJN100" s="87"/>
      <c r="BJO100" s="87"/>
      <c r="BJP100" s="117"/>
      <c r="BJQ100" s="117"/>
      <c r="BJR100" s="117"/>
      <c r="BJS100" s="117"/>
      <c r="BJT100" s="117"/>
      <c r="BJU100" s="116"/>
      <c r="BJV100" s="87"/>
      <c r="BJW100" s="87"/>
      <c r="BJX100" s="117"/>
      <c r="BJY100" s="117"/>
      <c r="BJZ100" s="117"/>
      <c r="BKA100" s="117"/>
      <c r="BKB100" s="117"/>
      <c r="BKC100" s="116"/>
      <c r="BKD100" s="87"/>
      <c r="BKE100" s="87"/>
      <c r="BKF100" s="117"/>
      <c r="BKG100" s="117"/>
      <c r="BKH100" s="117"/>
      <c r="BKI100" s="117"/>
      <c r="BKJ100" s="117"/>
      <c r="BKK100" s="116"/>
      <c r="BKL100" s="87"/>
      <c r="BKM100" s="87"/>
      <c r="BKN100" s="117"/>
      <c r="BKO100" s="117"/>
      <c r="BKP100" s="117"/>
      <c r="BKQ100" s="117"/>
      <c r="BKR100" s="117"/>
      <c r="BKS100" s="116"/>
      <c r="BKT100" s="87"/>
      <c r="BKU100" s="87"/>
      <c r="BKV100" s="117"/>
      <c r="BKW100" s="117"/>
      <c r="BKX100" s="117"/>
      <c r="BKY100" s="117"/>
      <c r="BKZ100" s="117"/>
      <c r="BLA100" s="116"/>
      <c r="BLB100" s="87"/>
      <c r="BLC100" s="87"/>
      <c r="BLD100" s="117"/>
      <c r="BLE100" s="117"/>
      <c r="BLF100" s="117"/>
      <c r="BLG100" s="117"/>
      <c r="BLH100" s="117"/>
      <c r="BLI100" s="116"/>
      <c r="BLJ100" s="87"/>
      <c r="BLK100" s="87"/>
      <c r="BLL100" s="117"/>
      <c r="BLM100" s="117"/>
      <c r="BLN100" s="117"/>
      <c r="BLO100" s="117"/>
      <c r="BLP100" s="117"/>
      <c r="BLQ100" s="116"/>
      <c r="BLR100" s="87"/>
      <c r="BLS100" s="87"/>
      <c r="BLT100" s="117"/>
      <c r="BLU100" s="117"/>
      <c r="BLV100" s="117"/>
      <c r="BLW100" s="117"/>
      <c r="BLX100" s="117"/>
      <c r="BLY100" s="116"/>
      <c r="BLZ100" s="87"/>
      <c r="BMA100" s="87"/>
      <c r="BMB100" s="117"/>
      <c r="BMC100" s="117"/>
      <c r="BMD100" s="117"/>
      <c r="BME100" s="117"/>
      <c r="BMF100" s="117"/>
      <c r="BMG100" s="116"/>
      <c r="BMH100" s="87"/>
      <c r="BMI100" s="87"/>
      <c r="BMJ100" s="117"/>
      <c r="BMK100" s="117"/>
      <c r="BML100" s="117"/>
      <c r="BMM100" s="117"/>
      <c r="BMN100" s="117"/>
      <c r="BMO100" s="116"/>
      <c r="BMP100" s="87"/>
      <c r="BMQ100" s="87"/>
      <c r="BMR100" s="117"/>
      <c r="BMS100" s="117"/>
      <c r="BMT100" s="117"/>
      <c r="BMU100" s="117"/>
      <c r="BMV100" s="117"/>
      <c r="BMW100" s="116"/>
      <c r="BMX100" s="87"/>
      <c r="BMY100" s="87"/>
      <c r="BMZ100" s="117"/>
      <c r="BNA100" s="117"/>
      <c r="BNB100" s="117"/>
      <c r="BNC100" s="117"/>
      <c r="BND100" s="117"/>
      <c r="BNE100" s="116"/>
      <c r="BNF100" s="87"/>
      <c r="BNG100" s="87"/>
      <c r="BNH100" s="117"/>
      <c r="BNI100" s="117"/>
      <c r="BNJ100" s="117"/>
      <c r="BNK100" s="117"/>
      <c r="BNL100" s="117"/>
      <c r="BNM100" s="116"/>
      <c r="BNN100" s="87"/>
      <c r="BNO100" s="87"/>
      <c r="BNP100" s="117"/>
      <c r="BNQ100" s="117"/>
      <c r="BNR100" s="117"/>
      <c r="BNS100" s="117"/>
      <c r="BNT100" s="117"/>
      <c r="BNU100" s="116"/>
      <c r="BNV100" s="87"/>
      <c r="BNW100" s="87"/>
      <c r="BNX100" s="117"/>
      <c r="BNY100" s="117"/>
      <c r="BNZ100" s="117"/>
      <c r="BOA100" s="117"/>
      <c r="BOB100" s="117"/>
      <c r="BOC100" s="116"/>
      <c r="BOD100" s="87"/>
      <c r="BOE100" s="87"/>
      <c r="BOF100" s="117"/>
      <c r="BOG100" s="117"/>
      <c r="BOH100" s="117"/>
      <c r="BOI100" s="117"/>
      <c r="BOJ100" s="117"/>
      <c r="BOK100" s="116"/>
      <c r="BOL100" s="87"/>
      <c r="BOM100" s="87"/>
      <c r="BON100" s="117"/>
      <c r="BOO100" s="117"/>
      <c r="BOP100" s="117"/>
      <c r="BOQ100" s="117"/>
      <c r="BOR100" s="117"/>
      <c r="BOS100" s="116"/>
      <c r="BOT100" s="87"/>
      <c r="BOU100" s="87"/>
      <c r="BOV100" s="117"/>
      <c r="BOW100" s="117"/>
      <c r="BOX100" s="117"/>
      <c r="BOY100" s="117"/>
      <c r="BOZ100" s="117"/>
      <c r="BPA100" s="116"/>
      <c r="BPB100" s="87"/>
      <c r="BPC100" s="87"/>
      <c r="BPD100" s="117"/>
      <c r="BPE100" s="117"/>
      <c r="BPF100" s="117"/>
      <c r="BPG100" s="117"/>
      <c r="BPH100" s="117"/>
      <c r="BPI100" s="116"/>
      <c r="BPJ100" s="87"/>
      <c r="BPK100" s="87"/>
      <c r="BPL100" s="117"/>
      <c r="BPM100" s="117"/>
      <c r="BPN100" s="117"/>
      <c r="BPO100" s="117"/>
      <c r="BPP100" s="117"/>
      <c r="BPQ100" s="116"/>
      <c r="BPR100" s="87"/>
      <c r="BPS100" s="87"/>
      <c r="BPT100" s="117"/>
      <c r="BPU100" s="117"/>
      <c r="BPV100" s="117"/>
      <c r="BPW100" s="117"/>
      <c r="BPX100" s="117"/>
      <c r="BPY100" s="116"/>
      <c r="BPZ100" s="87"/>
      <c r="BQA100" s="87"/>
      <c r="BQB100" s="117"/>
      <c r="BQC100" s="117"/>
      <c r="BQD100" s="117"/>
      <c r="BQE100" s="117"/>
      <c r="BQF100" s="117"/>
      <c r="BQG100" s="116"/>
      <c r="BQH100" s="87"/>
      <c r="BQI100" s="87"/>
      <c r="BQJ100" s="117"/>
      <c r="BQK100" s="117"/>
      <c r="BQL100" s="117"/>
      <c r="BQM100" s="117"/>
      <c r="BQN100" s="117"/>
      <c r="BQO100" s="116"/>
      <c r="BQP100" s="87"/>
      <c r="BQQ100" s="87"/>
      <c r="BQR100" s="117"/>
      <c r="BQS100" s="117"/>
      <c r="BQT100" s="117"/>
      <c r="BQU100" s="117"/>
      <c r="BQV100" s="117"/>
      <c r="BQW100" s="116"/>
      <c r="BQX100" s="87"/>
      <c r="BQY100" s="87"/>
      <c r="BQZ100" s="117"/>
      <c r="BRA100" s="117"/>
      <c r="BRB100" s="117"/>
      <c r="BRC100" s="117"/>
      <c r="BRD100" s="117"/>
      <c r="BRE100" s="116"/>
      <c r="BRF100" s="87"/>
      <c r="BRG100" s="87"/>
      <c r="BRH100" s="117"/>
      <c r="BRI100" s="117"/>
      <c r="BRJ100" s="117"/>
      <c r="BRK100" s="117"/>
      <c r="BRL100" s="117"/>
      <c r="BRM100" s="116"/>
      <c r="BRN100" s="87"/>
      <c r="BRO100" s="87"/>
      <c r="BRP100" s="117"/>
      <c r="BRQ100" s="117"/>
      <c r="BRR100" s="117"/>
      <c r="BRS100" s="117"/>
      <c r="BRT100" s="117"/>
      <c r="BRU100" s="116"/>
      <c r="BRV100" s="87"/>
      <c r="BRW100" s="87"/>
      <c r="BRX100" s="117"/>
      <c r="BRY100" s="117"/>
      <c r="BRZ100" s="117"/>
      <c r="BSA100" s="117"/>
      <c r="BSB100" s="117"/>
      <c r="BSC100" s="116"/>
      <c r="BSD100" s="87"/>
      <c r="BSE100" s="87"/>
      <c r="BSF100" s="117"/>
      <c r="BSG100" s="117"/>
      <c r="BSH100" s="117"/>
      <c r="BSI100" s="117"/>
      <c r="BSJ100" s="117"/>
      <c r="BSK100" s="116"/>
      <c r="BSL100" s="87"/>
      <c r="BSM100" s="87"/>
      <c r="BSN100" s="117"/>
      <c r="BSO100" s="117"/>
      <c r="BSP100" s="117"/>
      <c r="BSQ100" s="117"/>
      <c r="BSR100" s="117"/>
      <c r="BSS100" s="116"/>
      <c r="BST100" s="87"/>
      <c r="BSU100" s="87"/>
      <c r="BSV100" s="117"/>
      <c r="BSW100" s="117"/>
      <c r="BSX100" s="117"/>
      <c r="BSY100" s="117"/>
      <c r="BSZ100" s="117"/>
      <c r="BTA100" s="116"/>
      <c r="BTB100" s="87"/>
      <c r="BTC100" s="87"/>
      <c r="BTD100" s="117"/>
      <c r="BTE100" s="117"/>
      <c r="BTF100" s="117"/>
      <c r="BTG100" s="117"/>
      <c r="BTH100" s="117"/>
      <c r="BTI100" s="116"/>
      <c r="BTJ100" s="87"/>
      <c r="BTK100" s="87"/>
      <c r="BTL100" s="117"/>
      <c r="BTM100" s="117"/>
      <c r="BTN100" s="117"/>
      <c r="BTO100" s="117"/>
      <c r="BTP100" s="117"/>
      <c r="BTQ100" s="116"/>
      <c r="BTR100" s="87"/>
      <c r="BTS100" s="87"/>
      <c r="BTT100" s="117"/>
      <c r="BTU100" s="117"/>
      <c r="BTV100" s="117"/>
      <c r="BTW100" s="117"/>
      <c r="BTX100" s="117"/>
      <c r="BTY100" s="116"/>
      <c r="BTZ100" s="87"/>
      <c r="BUA100" s="87"/>
      <c r="BUB100" s="117"/>
      <c r="BUC100" s="117"/>
      <c r="BUD100" s="117"/>
      <c r="BUE100" s="117"/>
      <c r="BUF100" s="117"/>
      <c r="BUG100" s="116"/>
      <c r="BUH100" s="87"/>
      <c r="BUI100" s="87"/>
      <c r="BUJ100" s="117"/>
      <c r="BUK100" s="117"/>
      <c r="BUL100" s="117"/>
      <c r="BUM100" s="117"/>
      <c r="BUN100" s="117"/>
      <c r="BUO100" s="116"/>
      <c r="BUP100" s="87"/>
      <c r="BUQ100" s="87"/>
      <c r="BUR100" s="117"/>
      <c r="BUS100" s="117"/>
      <c r="BUT100" s="117"/>
      <c r="BUU100" s="117"/>
      <c r="BUV100" s="117"/>
      <c r="BUW100" s="116"/>
      <c r="BUX100" s="87"/>
      <c r="BUY100" s="87"/>
      <c r="BUZ100" s="117"/>
      <c r="BVA100" s="117"/>
      <c r="BVB100" s="117"/>
      <c r="BVC100" s="117"/>
      <c r="BVD100" s="117"/>
      <c r="BVE100" s="116"/>
      <c r="BVF100" s="87"/>
      <c r="BVG100" s="87"/>
      <c r="BVH100" s="117"/>
      <c r="BVI100" s="117"/>
      <c r="BVJ100" s="117"/>
      <c r="BVK100" s="117"/>
      <c r="BVL100" s="117"/>
      <c r="BVM100" s="116"/>
      <c r="BVN100" s="87"/>
      <c r="BVO100" s="87"/>
      <c r="BVP100" s="117"/>
      <c r="BVQ100" s="117"/>
      <c r="BVR100" s="117"/>
      <c r="BVS100" s="117"/>
      <c r="BVT100" s="117"/>
      <c r="BVU100" s="116"/>
      <c r="BVV100" s="87"/>
      <c r="BVW100" s="87"/>
      <c r="BVX100" s="117"/>
      <c r="BVY100" s="117"/>
      <c r="BVZ100" s="117"/>
      <c r="BWA100" s="117"/>
      <c r="BWB100" s="117"/>
      <c r="BWC100" s="116"/>
      <c r="BWD100" s="87"/>
      <c r="BWE100" s="87"/>
      <c r="BWF100" s="117"/>
      <c r="BWG100" s="117"/>
      <c r="BWH100" s="117"/>
      <c r="BWI100" s="117"/>
      <c r="BWJ100" s="117"/>
      <c r="BWK100" s="116"/>
      <c r="BWL100" s="87"/>
      <c r="BWM100" s="87"/>
      <c r="BWN100" s="117"/>
      <c r="BWO100" s="117"/>
      <c r="BWP100" s="117"/>
      <c r="BWQ100" s="117"/>
      <c r="BWR100" s="117"/>
      <c r="BWS100" s="116"/>
      <c r="BWT100" s="87"/>
      <c r="BWU100" s="87"/>
      <c r="BWV100" s="117"/>
      <c r="BWW100" s="117"/>
      <c r="BWX100" s="117"/>
      <c r="BWY100" s="117"/>
      <c r="BWZ100" s="117"/>
      <c r="BXA100" s="116"/>
      <c r="BXB100" s="87"/>
      <c r="BXC100" s="87"/>
      <c r="BXD100" s="117"/>
      <c r="BXE100" s="117"/>
      <c r="BXF100" s="117"/>
      <c r="BXG100" s="117"/>
      <c r="BXH100" s="117"/>
      <c r="BXI100" s="116"/>
      <c r="BXJ100" s="87"/>
      <c r="BXK100" s="87"/>
      <c r="BXL100" s="117"/>
      <c r="BXM100" s="117"/>
      <c r="BXN100" s="117"/>
      <c r="BXO100" s="117"/>
      <c r="BXP100" s="117"/>
      <c r="BXQ100" s="116"/>
      <c r="BXR100" s="87"/>
      <c r="BXS100" s="87"/>
      <c r="BXT100" s="117"/>
      <c r="BXU100" s="117"/>
      <c r="BXV100" s="117"/>
      <c r="BXW100" s="117"/>
      <c r="BXX100" s="117"/>
      <c r="BXY100" s="116"/>
      <c r="BXZ100" s="87"/>
      <c r="BYA100" s="87"/>
      <c r="BYB100" s="117"/>
      <c r="BYC100" s="117"/>
      <c r="BYD100" s="117"/>
      <c r="BYE100" s="117"/>
      <c r="BYF100" s="117"/>
      <c r="BYG100" s="116"/>
      <c r="BYH100" s="87"/>
      <c r="BYI100" s="87"/>
      <c r="BYJ100" s="117"/>
      <c r="BYK100" s="117"/>
      <c r="BYL100" s="117"/>
      <c r="BYM100" s="117"/>
      <c r="BYN100" s="117"/>
      <c r="BYO100" s="116"/>
      <c r="BYP100" s="87"/>
      <c r="BYQ100" s="87"/>
      <c r="BYR100" s="117"/>
      <c r="BYS100" s="117"/>
      <c r="BYT100" s="117"/>
      <c r="BYU100" s="117"/>
      <c r="BYV100" s="117"/>
      <c r="BYW100" s="116"/>
      <c r="BYX100" s="87"/>
      <c r="BYY100" s="87"/>
      <c r="BYZ100" s="117"/>
      <c r="BZA100" s="117"/>
      <c r="BZB100" s="117"/>
      <c r="BZC100" s="117"/>
      <c r="BZD100" s="117"/>
      <c r="BZE100" s="116"/>
      <c r="BZF100" s="87"/>
      <c r="BZG100" s="87"/>
      <c r="BZH100" s="117"/>
      <c r="BZI100" s="117"/>
      <c r="BZJ100" s="117"/>
      <c r="BZK100" s="117"/>
      <c r="BZL100" s="117"/>
      <c r="BZM100" s="116"/>
      <c r="BZN100" s="87"/>
      <c r="BZO100" s="87"/>
      <c r="BZP100" s="117"/>
      <c r="BZQ100" s="117"/>
      <c r="BZR100" s="117"/>
      <c r="BZS100" s="117"/>
      <c r="BZT100" s="117"/>
      <c r="BZU100" s="116"/>
      <c r="BZV100" s="87"/>
      <c r="BZW100" s="87"/>
      <c r="BZX100" s="117"/>
      <c r="BZY100" s="117"/>
      <c r="BZZ100" s="117"/>
      <c r="CAA100" s="117"/>
      <c r="CAB100" s="117"/>
      <c r="CAC100" s="116"/>
      <c r="CAD100" s="87"/>
      <c r="CAE100" s="87"/>
      <c r="CAF100" s="117"/>
      <c r="CAG100" s="117"/>
      <c r="CAH100" s="117"/>
      <c r="CAI100" s="117"/>
      <c r="CAJ100" s="117"/>
      <c r="CAK100" s="116"/>
      <c r="CAL100" s="87"/>
      <c r="CAM100" s="87"/>
      <c r="CAN100" s="117"/>
      <c r="CAO100" s="117"/>
      <c r="CAP100" s="117"/>
      <c r="CAQ100" s="117"/>
      <c r="CAR100" s="117"/>
      <c r="CAS100" s="116"/>
      <c r="CAT100" s="87"/>
      <c r="CAU100" s="87"/>
      <c r="CAV100" s="117"/>
      <c r="CAW100" s="117"/>
      <c r="CAX100" s="117"/>
      <c r="CAY100" s="117"/>
      <c r="CAZ100" s="117"/>
      <c r="CBA100" s="116"/>
      <c r="CBB100" s="87"/>
      <c r="CBC100" s="87"/>
      <c r="CBD100" s="117"/>
      <c r="CBE100" s="117"/>
      <c r="CBF100" s="117"/>
      <c r="CBG100" s="117"/>
      <c r="CBH100" s="117"/>
      <c r="CBI100" s="116"/>
      <c r="CBJ100" s="87"/>
      <c r="CBK100" s="87"/>
      <c r="CBL100" s="117"/>
      <c r="CBM100" s="117"/>
      <c r="CBN100" s="117"/>
      <c r="CBO100" s="117"/>
      <c r="CBP100" s="117"/>
      <c r="CBQ100" s="116"/>
      <c r="CBR100" s="87"/>
      <c r="CBS100" s="87"/>
      <c r="CBT100" s="117"/>
      <c r="CBU100" s="117"/>
      <c r="CBV100" s="117"/>
      <c r="CBW100" s="117"/>
      <c r="CBX100" s="117"/>
      <c r="CBY100" s="116"/>
      <c r="CBZ100" s="87"/>
      <c r="CCA100" s="87"/>
      <c r="CCB100" s="117"/>
      <c r="CCC100" s="117"/>
      <c r="CCD100" s="117"/>
      <c r="CCE100" s="117"/>
      <c r="CCF100" s="117"/>
      <c r="CCG100" s="116"/>
      <c r="CCH100" s="87"/>
      <c r="CCI100" s="87"/>
      <c r="CCJ100" s="117"/>
      <c r="CCK100" s="117"/>
      <c r="CCL100" s="117"/>
      <c r="CCM100" s="117"/>
      <c r="CCN100" s="117"/>
      <c r="CCO100" s="116"/>
      <c r="CCP100" s="87"/>
      <c r="CCQ100" s="87"/>
      <c r="CCR100" s="117"/>
      <c r="CCS100" s="117"/>
      <c r="CCT100" s="117"/>
      <c r="CCU100" s="117"/>
      <c r="CCV100" s="117"/>
      <c r="CCW100" s="116"/>
      <c r="CCX100" s="87"/>
      <c r="CCY100" s="87"/>
      <c r="CCZ100" s="117"/>
      <c r="CDA100" s="117"/>
      <c r="CDB100" s="117"/>
      <c r="CDC100" s="117"/>
      <c r="CDD100" s="117"/>
      <c r="CDE100" s="116"/>
      <c r="CDF100" s="87"/>
      <c r="CDG100" s="87"/>
      <c r="CDH100" s="117"/>
      <c r="CDI100" s="117"/>
      <c r="CDJ100" s="117"/>
      <c r="CDK100" s="117"/>
      <c r="CDL100" s="117"/>
      <c r="CDM100" s="116"/>
      <c r="CDN100" s="87"/>
      <c r="CDO100" s="87"/>
      <c r="CDP100" s="117"/>
      <c r="CDQ100" s="117"/>
      <c r="CDR100" s="117"/>
      <c r="CDS100" s="117"/>
      <c r="CDT100" s="117"/>
      <c r="CDU100" s="116"/>
      <c r="CDV100" s="87"/>
      <c r="CDW100" s="87"/>
      <c r="CDX100" s="117"/>
      <c r="CDY100" s="117"/>
      <c r="CDZ100" s="117"/>
      <c r="CEA100" s="117"/>
      <c r="CEB100" s="117"/>
      <c r="CEC100" s="116"/>
      <c r="CED100" s="87"/>
      <c r="CEE100" s="87"/>
      <c r="CEF100" s="117"/>
      <c r="CEG100" s="117"/>
      <c r="CEH100" s="117"/>
      <c r="CEI100" s="117"/>
      <c r="CEJ100" s="117"/>
      <c r="CEK100" s="116"/>
      <c r="CEL100" s="87"/>
      <c r="CEM100" s="87"/>
      <c r="CEN100" s="117"/>
      <c r="CEO100" s="117"/>
      <c r="CEP100" s="117"/>
      <c r="CEQ100" s="117"/>
      <c r="CER100" s="117"/>
      <c r="CES100" s="116"/>
      <c r="CET100" s="87"/>
      <c r="CEU100" s="87"/>
      <c r="CEV100" s="117"/>
      <c r="CEW100" s="117"/>
      <c r="CEX100" s="117"/>
      <c r="CEY100" s="117"/>
      <c r="CEZ100" s="117"/>
      <c r="CFA100" s="116"/>
      <c r="CFB100" s="87"/>
      <c r="CFC100" s="87"/>
      <c r="CFD100" s="117"/>
      <c r="CFE100" s="117"/>
      <c r="CFF100" s="117"/>
      <c r="CFG100" s="117"/>
      <c r="CFH100" s="117"/>
      <c r="CFI100" s="116"/>
      <c r="CFJ100" s="87"/>
      <c r="CFK100" s="87"/>
      <c r="CFL100" s="117"/>
      <c r="CFM100" s="117"/>
      <c r="CFN100" s="117"/>
      <c r="CFO100" s="117"/>
      <c r="CFP100" s="117"/>
      <c r="CFQ100" s="116"/>
      <c r="CFR100" s="87"/>
      <c r="CFS100" s="87"/>
      <c r="CFT100" s="117"/>
      <c r="CFU100" s="117"/>
      <c r="CFV100" s="117"/>
      <c r="CFW100" s="117"/>
      <c r="CFX100" s="117"/>
      <c r="CFY100" s="116"/>
      <c r="CFZ100" s="87"/>
      <c r="CGA100" s="87"/>
      <c r="CGB100" s="117"/>
      <c r="CGC100" s="117"/>
      <c r="CGD100" s="117"/>
      <c r="CGE100" s="117"/>
      <c r="CGF100" s="117"/>
      <c r="CGG100" s="116"/>
      <c r="CGH100" s="87"/>
      <c r="CGI100" s="87"/>
      <c r="CGJ100" s="117"/>
      <c r="CGK100" s="117"/>
      <c r="CGL100" s="117"/>
      <c r="CGM100" s="117"/>
      <c r="CGN100" s="117"/>
      <c r="CGO100" s="116"/>
      <c r="CGP100" s="87"/>
      <c r="CGQ100" s="87"/>
      <c r="CGR100" s="117"/>
      <c r="CGS100" s="117"/>
      <c r="CGT100" s="117"/>
      <c r="CGU100" s="117"/>
      <c r="CGV100" s="117"/>
      <c r="CGW100" s="116"/>
      <c r="CGX100" s="87"/>
      <c r="CGY100" s="87"/>
      <c r="CGZ100" s="117"/>
      <c r="CHA100" s="117"/>
      <c r="CHB100" s="117"/>
      <c r="CHC100" s="117"/>
      <c r="CHD100" s="117"/>
      <c r="CHE100" s="116"/>
      <c r="CHF100" s="87"/>
      <c r="CHG100" s="87"/>
      <c r="CHH100" s="117"/>
      <c r="CHI100" s="117"/>
      <c r="CHJ100" s="117"/>
      <c r="CHK100" s="117"/>
      <c r="CHL100" s="117"/>
      <c r="CHM100" s="116"/>
      <c r="CHN100" s="87"/>
      <c r="CHO100" s="87"/>
      <c r="CHP100" s="117"/>
      <c r="CHQ100" s="117"/>
      <c r="CHR100" s="117"/>
      <c r="CHS100" s="117"/>
      <c r="CHT100" s="117"/>
      <c r="CHU100" s="116"/>
      <c r="CHV100" s="87"/>
      <c r="CHW100" s="87"/>
      <c r="CHX100" s="117"/>
      <c r="CHY100" s="117"/>
      <c r="CHZ100" s="117"/>
      <c r="CIA100" s="117"/>
      <c r="CIB100" s="117"/>
      <c r="CIC100" s="116"/>
      <c r="CID100" s="87"/>
      <c r="CIE100" s="87"/>
      <c r="CIF100" s="117"/>
      <c r="CIG100" s="117"/>
      <c r="CIH100" s="117"/>
      <c r="CII100" s="117"/>
      <c r="CIJ100" s="117"/>
      <c r="CIK100" s="116"/>
      <c r="CIL100" s="87"/>
      <c r="CIM100" s="87"/>
      <c r="CIN100" s="117"/>
      <c r="CIO100" s="117"/>
      <c r="CIP100" s="117"/>
      <c r="CIQ100" s="117"/>
      <c r="CIR100" s="117"/>
      <c r="CIS100" s="116"/>
      <c r="CIT100" s="87"/>
      <c r="CIU100" s="87"/>
      <c r="CIV100" s="117"/>
      <c r="CIW100" s="117"/>
      <c r="CIX100" s="117"/>
      <c r="CIY100" s="117"/>
      <c r="CIZ100" s="117"/>
      <c r="CJA100" s="116"/>
      <c r="CJB100" s="87"/>
      <c r="CJC100" s="87"/>
      <c r="CJD100" s="117"/>
      <c r="CJE100" s="117"/>
      <c r="CJF100" s="117"/>
      <c r="CJG100" s="117"/>
      <c r="CJH100" s="117"/>
      <c r="CJI100" s="116"/>
      <c r="CJJ100" s="87"/>
      <c r="CJK100" s="87"/>
      <c r="CJL100" s="117"/>
      <c r="CJM100" s="117"/>
      <c r="CJN100" s="117"/>
      <c r="CJO100" s="117"/>
      <c r="CJP100" s="117"/>
      <c r="CJQ100" s="116"/>
      <c r="CJR100" s="87"/>
      <c r="CJS100" s="87"/>
      <c r="CJT100" s="117"/>
      <c r="CJU100" s="117"/>
      <c r="CJV100" s="117"/>
      <c r="CJW100" s="117"/>
      <c r="CJX100" s="117"/>
      <c r="CJY100" s="116"/>
      <c r="CJZ100" s="87"/>
      <c r="CKA100" s="87"/>
      <c r="CKB100" s="117"/>
      <c r="CKC100" s="117"/>
      <c r="CKD100" s="117"/>
      <c r="CKE100" s="117"/>
      <c r="CKF100" s="117"/>
      <c r="CKG100" s="116"/>
      <c r="CKH100" s="87"/>
      <c r="CKI100" s="87"/>
      <c r="CKJ100" s="117"/>
      <c r="CKK100" s="117"/>
      <c r="CKL100" s="117"/>
      <c r="CKM100" s="117"/>
      <c r="CKN100" s="117"/>
      <c r="CKO100" s="116"/>
      <c r="CKP100" s="87"/>
      <c r="CKQ100" s="87"/>
      <c r="CKR100" s="117"/>
      <c r="CKS100" s="117"/>
      <c r="CKT100" s="117"/>
      <c r="CKU100" s="117"/>
      <c r="CKV100" s="117"/>
      <c r="CKW100" s="116"/>
      <c r="CKX100" s="87"/>
      <c r="CKY100" s="87"/>
      <c r="CKZ100" s="117"/>
      <c r="CLA100" s="117"/>
      <c r="CLB100" s="117"/>
      <c r="CLC100" s="117"/>
      <c r="CLD100" s="117"/>
      <c r="CLE100" s="116"/>
      <c r="CLF100" s="87"/>
      <c r="CLG100" s="87"/>
      <c r="CLH100" s="117"/>
      <c r="CLI100" s="117"/>
      <c r="CLJ100" s="117"/>
      <c r="CLK100" s="117"/>
      <c r="CLL100" s="117"/>
      <c r="CLM100" s="116"/>
      <c r="CLN100" s="87"/>
      <c r="CLO100" s="87"/>
      <c r="CLP100" s="117"/>
      <c r="CLQ100" s="117"/>
      <c r="CLR100" s="117"/>
      <c r="CLS100" s="117"/>
      <c r="CLT100" s="117"/>
      <c r="CLU100" s="116"/>
      <c r="CLV100" s="87"/>
      <c r="CLW100" s="87"/>
      <c r="CLX100" s="117"/>
      <c r="CLY100" s="117"/>
      <c r="CLZ100" s="117"/>
      <c r="CMA100" s="117"/>
      <c r="CMB100" s="117"/>
      <c r="CMC100" s="116"/>
      <c r="CMD100" s="87"/>
      <c r="CME100" s="87"/>
      <c r="CMF100" s="117"/>
      <c r="CMG100" s="117"/>
      <c r="CMH100" s="117"/>
      <c r="CMI100" s="117"/>
      <c r="CMJ100" s="117"/>
      <c r="CMK100" s="116"/>
      <c r="CML100" s="87"/>
      <c r="CMM100" s="87"/>
      <c r="CMN100" s="117"/>
      <c r="CMO100" s="117"/>
      <c r="CMP100" s="117"/>
      <c r="CMQ100" s="117"/>
      <c r="CMR100" s="117"/>
      <c r="CMS100" s="116"/>
      <c r="CMT100" s="87"/>
      <c r="CMU100" s="87"/>
      <c r="CMV100" s="117"/>
      <c r="CMW100" s="117"/>
      <c r="CMX100" s="117"/>
      <c r="CMY100" s="117"/>
      <c r="CMZ100" s="117"/>
      <c r="CNA100" s="116"/>
      <c r="CNB100" s="87"/>
      <c r="CNC100" s="87"/>
      <c r="CND100" s="117"/>
      <c r="CNE100" s="117"/>
      <c r="CNF100" s="117"/>
      <c r="CNG100" s="117"/>
      <c r="CNH100" s="117"/>
      <c r="CNI100" s="116"/>
      <c r="CNJ100" s="87"/>
      <c r="CNK100" s="87"/>
      <c r="CNL100" s="117"/>
      <c r="CNM100" s="117"/>
      <c r="CNN100" s="117"/>
      <c r="CNO100" s="117"/>
      <c r="CNP100" s="117"/>
      <c r="CNQ100" s="116"/>
      <c r="CNR100" s="87"/>
      <c r="CNS100" s="87"/>
      <c r="CNT100" s="117"/>
      <c r="CNU100" s="117"/>
      <c r="CNV100" s="117"/>
      <c r="CNW100" s="117"/>
      <c r="CNX100" s="117"/>
      <c r="CNY100" s="116"/>
      <c r="CNZ100" s="87"/>
      <c r="COA100" s="87"/>
      <c r="COB100" s="117"/>
      <c r="COC100" s="117"/>
      <c r="COD100" s="117"/>
      <c r="COE100" s="117"/>
      <c r="COF100" s="117"/>
      <c r="COG100" s="116"/>
      <c r="COH100" s="87"/>
      <c r="COI100" s="87"/>
      <c r="COJ100" s="117"/>
      <c r="COK100" s="117"/>
      <c r="COL100" s="117"/>
      <c r="COM100" s="117"/>
      <c r="CON100" s="117"/>
      <c r="COO100" s="116"/>
      <c r="COP100" s="87"/>
      <c r="COQ100" s="87"/>
      <c r="COR100" s="117"/>
      <c r="COS100" s="117"/>
      <c r="COT100" s="117"/>
      <c r="COU100" s="117"/>
      <c r="COV100" s="117"/>
      <c r="COW100" s="116"/>
      <c r="COX100" s="87"/>
      <c r="COY100" s="87"/>
      <c r="COZ100" s="117"/>
      <c r="CPA100" s="117"/>
      <c r="CPB100" s="117"/>
      <c r="CPC100" s="117"/>
      <c r="CPD100" s="117"/>
      <c r="CPE100" s="116"/>
      <c r="CPF100" s="87"/>
      <c r="CPG100" s="87"/>
      <c r="CPH100" s="117"/>
      <c r="CPI100" s="117"/>
      <c r="CPJ100" s="117"/>
      <c r="CPK100" s="117"/>
      <c r="CPL100" s="117"/>
      <c r="CPM100" s="116"/>
      <c r="CPN100" s="87"/>
      <c r="CPO100" s="87"/>
      <c r="CPP100" s="117"/>
      <c r="CPQ100" s="117"/>
      <c r="CPR100" s="117"/>
      <c r="CPS100" s="117"/>
      <c r="CPT100" s="117"/>
      <c r="CPU100" s="116"/>
      <c r="CPV100" s="87"/>
      <c r="CPW100" s="87"/>
      <c r="CPX100" s="117"/>
      <c r="CPY100" s="117"/>
      <c r="CPZ100" s="117"/>
      <c r="CQA100" s="117"/>
      <c r="CQB100" s="117"/>
      <c r="CQC100" s="116"/>
      <c r="CQD100" s="87"/>
      <c r="CQE100" s="87"/>
      <c r="CQF100" s="117"/>
      <c r="CQG100" s="117"/>
      <c r="CQH100" s="117"/>
      <c r="CQI100" s="117"/>
      <c r="CQJ100" s="117"/>
      <c r="CQK100" s="116"/>
      <c r="CQL100" s="87"/>
      <c r="CQM100" s="87"/>
      <c r="CQN100" s="117"/>
      <c r="CQO100" s="117"/>
      <c r="CQP100" s="117"/>
      <c r="CQQ100" s="117"/>
      <c r="CQR100" s="117"/>
      <c r="CQS100" s="116"/>
      <c r="CQT100" s="87"/>
      <c r="CQU100" s="87"/>
      <c r="CQV100" s="117"/>
      <c r="CQW100" s="117"/>
      <c r="CQX100" s="117"/>
      <c r="CQY100" s="117"/>
      <c r="CQZ100" s="117"/>
      <c r="CRA100" s="116"/>
      <c r="CRB100" s="87"/>
      <c r="CRC100" s="87"/>
      <c r="CRD100" s="117"/>
      <c r="CRE100" s="117"/>
      <c r="CRF100" s="117"/>
      <c r="CRG100" s="117"/>
      <c r="CRH100" s="117"/>
      <c r="CRI100" s="116"/>
      <c r="CRJ100" s="87"/>
      <c r="CRK100" s="87"/>
      <c r="CRL100" s="117"/>
      <c r="CRM100" s="117"/>
      <c r="CRN100" s="117"/>
      <c r="CRO100" s="117"/>
      <c r="CRP100" s="117"/>
      <c r="CRQ100" s="116"/>
      <c r="CRR100" s="87"/>
      <c r="CRS100" s="87"/>
      <c r="CRT100" s="117"/>
      <c r="CRU100" s="117"/>
      <c r="CRV100" s="117"/>
      <c r="CRW100" s="117"/>
      <c r="CRX100" s="117"/>
      <c r="CRY100" s="116"/>
      <c r="CRZ100" s="87"/>
      <c r="CSA100" s="87"/>
      <c r="CSB100" s="117"/>
      <c r="CSC100" s="117"/>
      <c r="CSD100" s="117"/>
      <c r="CSE100" s="117"/>
      <c r="CSF100" s="117"/>
      <c r="CSG100" s="116"/>
      <c r="CSH100" s="87"/>
      <c r="CSI100" s="87"/>
      <c r="CSJ100" s="117"/>
      <c r="CSK100" s="117"/>
      <c r="CSL100" s="117"/>
      <c r="CSM100" s="117"/>
      <c r="CSN100" s="117"/>
      <c r="CSO100" s="116"/>
      <c r="CSP100" s="87"/>
      <c r="CSQ100" s="87"/>
      <c r="CSR100" s="117"/>
      <c r="CSS100" s="117"/>
      <c r="CST100" s="117"/>
      <c r="CSU100" s="117"/>
      <c r="CSV100" s="117"/>
      <c r="CSW100" s="116"/>
      <c r="CSX100" s="87"/>
      <c r="CSY100" s="87"/>
      <c r="CSZ100" s="117"/>
      <c r="CTA100" s="117"/>
      <c r="CTB100" s="117"/>
      <c r="CTC100" s="117"/>
      <c r="CTD100" s="117"/>
      <c r="CTE100" s="116"/>
      <c r="CTF100" s="87"/>
      <c r="CTG100" s="87"/>
      <c r="CTH100" s="117"/>
      <c r="CTI100" s="117"/>
      <c r="CTJ100" s="117"/>
      <c r="CTK100" s="117"/>
      <c r="CTL100" s="117"/>
      <c r="CTM100" s="116"/>
      <c r="CTN100" s="87"/>
      <c r="CTO100" s="87"/>
      <c r="CTP100" s="117"/>
      <c r="CTQ100" s="117"/>
      <c r="CTR100" s="117"/>
      <c r="CTS100" s="117"/>
      <c r="CTT100" s="117"/>
      <c r="CTU100" s="116"/>
      <c r="CTV100" s="87"/>
      <c r="CTW100" s="87"/>
      <c r="CTX100" s="117"/>
      <c r="CTY100" s="117"/>
      <c r="CTZ100" s="117"/>
      <c r="CUA100" s="117"/>
      <c r="CUB100" s="117"/>
      <c r="CUC100" s="116"/>
      <c r="CUD100" s="87"/>
      <c r="CUE100" s="87"/>
      <c r="CUF100" s="117"/>
      <c r="CUG100" s="117"/>
      <c r="CUH100" s="117"/>
      <c r="CUI100" s="117"/>
      <c r="CUJ100" s="117"/>
      <c r="CUK100" s="116"/>
      <c r="CUL100" s="87"/>
      <c r="CUM100" s="87"/>
      <c r="CUN100" s="117"/>
      <c r="CUO100" s="117"/>
      <c r="CUP100" s="117"/>
      <c r="CUQ100" s="117"/>
      <c r="CUR100" s="117"/>
      <c r="CUS100" s="116"/>
      <c r="CUT100" s="87"/>
      <c r="CUU100" s="87"/>
      <c r="CUV100" s="117"/>
      <c r="CUW100" s="117"/>
      <c r="CUX100" s="117"/>
      <c r="CUY100" s="117"/>
      <c r="CUZ100" s="117"/>
      <c r="CVA100" s="116"/>
      <c r="CVB100" s="87"/>
      <c r="CVC100" s="87"/>
      <c r="CVD100" s="117"/>
      <c r="CVE100" s="117"/>
      <c r="CVF100" s="117"/>
      <c r="CVG100" s="117"/>
      <c r="CVH100" s="117"/>
      <c r="CVI100" s="116"/>
      <c r="CVJ100" s="87"/>
      <c r="CVK100" s="87"/>
      <c r="CVL100" s="117"/>
      <c r="CVM100" s="117"/>
      <c r="CVN100" s="117"/>
      <c r="CVO100" s="117"/>
      <c r="CVP100" s="117"/>
      <c r="CVQ100" s="116"/>
      <c r="CVR100" s="87"/>
      <c r="CVS100" s="87"/>
      <c r="CVT100" s="117"/>
      <c r="CVU100" s="117"/>
      <c r="CVV100" s="117"/>
      <c r="CVW100" s="117"/>
      <c r="CVX100" s="117"/>
      <c r="CVY100" s="116"/>
      <c r="CVZ100" s="87"/>
      <c r="CWA100" s="87"/>
      <c r="CWB100" s="117"/>
      <c r="CWC100" s="117"/>
      <c r="CWD100" s="117"/>
      <c r="CWE100" s="117"/>
      <c r="CWF100" s="117"/>
      <c r="CWG100" s="116"/>
      <c r="CWH100" s="87"/>
      <c r="CWI100" s="87"/>
      <c r="CWJ100" s="117"/>
      <c r="CWK100" s="117"/>
      <c r="CWL100" s="117"/>
      <c r="CWM100" s="117"/>
      <c r="CWN100" s="117"/>
      <c r="CWO100" s="116"/>
      <c r="CWP100" s="87"/>
      <c r="CWQ100" s="87"/>
      <c r="CWR100" s="117"/>
      <c r="CWS100" s="117"/>
      <c r="CWT100" s="117"/>
      <c r="CWU100" s="117"/>
      <c r="CWV100" s="117"/>
      <c r="CWW100" s="116"/>
      <c r="CWX100" s="87"/>
      <c r="CWY100" s="87"/>
      <c r="CWZ100" s="117"/>
      <c r="CXA100" s="117"/>
      <c r="CXB100" s="117"/>
      <c r="CXC100" s="117"/>
      <c r="CXD100" s="117"/>
      <c r="CXE100" s="116"/>
      <c r="CXF100" s="87"/>
      <c r="CXG100" s="87"/>
      <c r="CXH100" s="117"/>
      <c r="CXI100" s="117"/>
      <c r="CXJ100" s="117"/>
      <c r="CXK100" s="117"/>
      <c r="CXL100" s="117"/>
      <c r="CXM100" s="116"/>
      <c r="CXN100" s="87"/>
      <c r="CXO100" s="87"/>
      <c r="CXP100" s="117"/>
      <c r="CXQ100" s="117"/>
      <c r="CXR100" s="117"/>
      <c r="CXS100" s="117"/>
      <c r="CXT100" s="117"/>
      <c r="CXU100" s="116"/>
      <c r="CXV100" s="87"/>
      <c r="CXW100" s="87"/>
      <c r="CXX100" s="117"/>
      <c r="CXY100" s="117"/>
      <c r="CXZ100" s="117"/>
      <c r="CYA100" s="117"/>
      <c r="CYB100" s="117"/>
      <c r="CYC100" s="116"/>
      <c r="CYD100" s="87"/>
      <c r="CYE100" s="87"/>
      <c r="CYF100" s="117"/>
      <c r="CYG100" s="117"/>
      <c r="CYH100" s="117"/>
      <c r="CYI100" s="117"/>
      <c r="CYJ100" s="117"/>
      <c r="CYK100" s="116"/>
      <c r="CYL100" s="87"/>
      <c r="CYM100" s="87"/>
      <c r="CYN100" s="117"/>
      <c r="CYO100" s="117"/>
      <c r="CYP100" s="117"/>
      <c r="CYQ100" s="117"/>
      <c r="CYR100" s="117"/>
      <c r="CYS100" s="116"/>
      <c r="CYT100" s="87"/>
      <c r="CYU100" s="87"/>
      <c r="CYV100" s="117"/>
      <c r="CYW100" s="117"/>
      <c r="CYX100" s="117"/>
      <c r="CYY100" s="117"/>
      <c r="CYZ100" s="117"/>
      <c r="CZA100" s="116"/>
      <c r="CZB100" s="87"/>
      <c r="CZC100" s="87"/>
      <c r="CZD100" s="117"/>
      <c r="CZE100" s="117"/>
      <c r="CZF100" s="117"/>
      <c r="CZG100" s="117"/>
      <c r="CZH100" s="117"/>
      <c r="CZI100" s="116"/>
      <c r="CZJ100" s="87"/>
      <c r="CZK100" s="87"/>
      <c r="CZL100" s="117"/>
      <c r="CZM100" s="117"/>
      <c r="CZN100" s="117"/>
      <c r="CZO100" s="117"/>
      <c r="CZP100" s="117"/>
      <c r="CZQ100" s="116"/>
      <c r="CZR100" s="87"/>
      <c r="CZS100" s="87"/>
      <c r="CZT100" s="117"/>
      <c r="CZU100" s="117"/>
      <c r="CZV100" s="117"/>
      <c r="CZW100" s="117"/>
      <c r="CZX100" s="117"/>
      <c r="CZY100" s="116"/>
      <c r="CZZ100" s="87"/>
      <c r="DAA100" s="87"/>
      <c r="DAB100" s="117"/>
      <c r="DAC100" s="117"/>
      <c r="DAD100" s="117"/>
      <c r="DAE100" s="117"/>
      <c r="DAF100" s="117"/>
      <c r="DAG100" s="116"/>
      <c r="DAH100" s="87"/>
      <c r="DAI100" s="87"/>
      <c r="DAJ100" s="117"/>
      <c r="DAK100" s="117"/>
      <c r="DAL100" s="117"/>
      <c r="DAM100" s="117"/>
      <c r="DAN100" s="117"/>
      <c r="DAO100" s="116"/>
      <c r="DAP100" s="87"/>
      <c r="DAQ100" s="87"/>
      <c r="DAR100" s="117"/>
      <c r="DAS100" s="117"/>
      <c r="DAT100" s="117"/>
      <c r="DAU100" s="117"/>
      <c r="DAV100" s="117"/>
      <c r="DAW100" s="116"/>
      <c r="DAX100" s="87"/>
      <c r="DAY100" s="87"/>
      <c r="DAZ100" s="117"/>
      <c r="DBA100" s="117"/>
      <c r="DBB100" s="117"/>
      <c r="DBC100" s="117"/>
      <c r="DBD100" s="117"/>
      <c r="DBE100" s="116"/>
      <c r="DBF100" s="87"/>
      <c r="DBG100" s="87"/>
      <c r="DBH100" s="117"/>
      <c r="DBI100" s="117"/>
      <c r="DBJ100" s="117"/>
      <c r="DBK100" s="117"/>
      <c r="DBL100" s="117"/>
      <c r="DBM100" s="116"/>
      <c r="DBN100" s="87"/>
      <c r="DBO100" s="87"/>
      <c r="DBP100" s="117"/>
      <c r="DBQ100" s="117"/>
      <c r="DBR100" s="117"/>
      <c r="DBS100" s="117"/>
      <c r="DBT100" s="117"/>
      <c r="DBU100" s="116"/>
      <c r="DBV100" s="87"/>
      <c r="DBW100" s="87"/>
      <c r="DBX100" s="117"/>
      <c r="DBY100" s="117"/>
      <c r="DBZ100" s="117"/>
      <c r="DCA100" s="117"/>
      <c r="DCB100" s="117"/>
      <c r="DCC100" s="116"/>
      <c r="DCD100" s="87"/>
      <c r="DCE100" s="87"/>
      <c r="DCF100" s="117"/>
      <c r="DCG100" s="117"/>
      <c r="DCH100" s="117"/>
      <c r="DCI100" s="117"/>
      <c r="DCJ100" s="117"/>
      <c r="DCK100" s="116"/>
      <c r="DCL100" s="87"/>
      <c r="DCM100" s="87"/>
      <c r="DCN100" s="117"/>
      <c r="DCO100" s="117"/>
      <c r="DCP100" s="117"/>
      <c r="DCQ100" s="117"/>
      <c r="DCR100" s="117"/>
      <c r="DCS100" s="116"/>
      <c r="DCT100" s="87"/>
      <c r="DCU100" s="87"/>
      <c r="DCV100" s="117"/>
      <c r="DCW100" s="117"/>
      <c r="DCX100" s="117"/>
      <c r="DCY100" s="117"/>
      <c r="DCZ100" s="117"/>
      <c r="DDA100" s="116"/>
      <c r="DDB100" s="87"/>
      <c r="DDC100" s="87"/>
      <c r="DDD100" s="117"/>
      <c r="DDE100" s="117"/>
      <c r="DDF100" s="117"/>
      <c r="DDG100" s="117"/>
      <c r="DDH100" s="117"/>
      <c r="DDI100" s="116"/>
      <c r="DDJ100" s="87"/>
      <c r="DDK100" s="87"/>
      <c r="DDL100" s="117"/>
      <c r="DDM100" s="117"/>
      <c r="DDN100" s="117"/>
      <c r="DDO100" s="117"/>
      <c r="DDP100" s="117"/>
      <c r="DDQ100" s="116"/>
      <c r="DDR100" s="87"/>
      <c r="DDS100" s="87"/>
      <c r="DDT100" s="117"/>
      <c r="DDU100" s="117"/>
      <c r="DDV100" s="117"/>
      <c r="DDW100" s="117"/>
      <c r="DDX100" s="117"/>
      <c r="DDY100" s="116"/>
      <c r="DDZ100" s="87"/>
      <c r="DEA100" s="87"/>
      <c r="DEB100" s="117"/>
      <c r="DEC100" s="117"/>
      <c r="DED100" s="117"/>
      <c r="DEE100" s="117"/>
      <c r="DEF100" s="117"/>
      <c r="DEG100" s="116"/>
      <c r="DEH100" s="87"/>
      <c r="DEI100" s="87"/>
      <c r="DEJ100" s="117"/>
      <c r="DEK100" s="117"/>
      <c r="DEL100" s="117"/>
      <c r="DEM100" s="117"/>
      <c r="DEN100" s="117"/>
      <c r="DEO100" s="116"/>
      <c r="DEP100" s="87"/>
      <c r="DEQ100" s="87"/>
      <c r="DER100" s="117"/>
      <c r="DES100" s="117"/>
      <c r="DET100" s="117"/>
      <c r="DEU100" s="117"/>
      <c r="DEV100" s="117"/>
      <c r="DEW100" s="116"/>
      <c r="DEX100" s="87"/>
      <c r="DEY100" s="87"/>
      <c r="DEZ100" s="117"/>
      <c r="DFA100" s="117"/>
      <c r="DFB100" s="117"/>
      <c r="DFC100" s="117"/>
      <c r="DFD100" s="117"/>
      <c r="DFE100" s="116"/>
      <c r="DFF100" s="87"/>
      <c r="DFG100" s="87"/>
      <c r="DFH100" s="117"/>
      <c r="DFI100" s="117"/>
      <c r="DFJ100" s="117"/>
      <c r="DFK100" s="117"/>
      <c r="DFL100" s="117"/>
      <c r="DFM100" s="116"/>
      <c r="DFN100" s="87"/>
      <c r="DFO100" s="87"/>
      <c r="DFP100" s="117"/>
      <c r="DFQ100" s="117"/>
      <c r="DFR100" s="117"/>
      <c r="DFS100" s="117"/>
      <c r="DFT100" s="117"/>
      <c r="DFU100" s="116"/>
      <c r="DFV100" s="87"/>
      <c r="DFW100" s="87"/>
      <c r="DFX100" s="117"/>
      <c r="DFY100" s="117"/>
      <c r="DFZ100" s="117"/>
      <c r="DGA100" s="117"/>
      <c r="DGB100" s="117"/>
      <c r="DGC100" s="116"/>
      <c r="DGD100" s="87"/>
      <c r="DGE100" s="87"/>
      <c r="DGF100" s="117"/>
      <c r="DGG100" s="117"/>
      <c r="DGH100" s="117"/>
      <c r="DGI100" s="117"/>
      <c r="DGJ100" s="117"/>
      <c r="DGK100" s="116"/>
      <c r="DGL100" s="87"/>
      <c r="DGM100" s="87"/>
      <c r="DGN100" s="117"/>
      <c r="DGO100" s="117"/>
      <c r="DGP100" s="117"/>
      <c r="DGQ100" s="117"/>
      <c r="DGR100" s="117"/>
      <c r="DGS100" s="116"/>
      <c r="DGT100" s="87"/>
      <c r="DGU100" s="87"/>
      <c r="DGV100" s="117"/>
      <c r="DGW100" s="117"/>
      <c r="DGX100" s="117"/>
      <c r="DGY100" s="117"/>
      <c r="DGZ100" s="117"/>
      <c r="DHA100" s="116"/>
      <c r="DHB100" s="87"/>
      <c r="DHC100" s="87"/>
      <c r="DHD100" s="117"/>
      <c r="DHE100" s="117"/>
      <c r="DHF100" s="117"/>
      <c r="DHG100" s="117"/>
      <c r="DHH100" s="117"/>
      <c r="DHI100" s="116"/>
      <c r="DHJ100" s="87"/>
      <c r="DHK100" s="87"/>
      <c r="DHL100" s="117"/>
      <c r="DHM100" s="117"/>
      <c r="DHN100" s="117"/>
      <c r="DHO100" s="117"/>
      <c r="DHP100" s="117"/>
      <c r="DHQ100" s="116"/>
      <c r="DHR100" s="87"/>
      <c r="DHS100" s="87"/>
      <c r="DHT100" s="117"/>
      <c r="DHU100" s="117"/>
      <c r="DHV100" s="117"/>
      <c r="DHW100" s="117"/>
      <c r="DHX100" s="117"/>
      <c r="DHY100" s="116"/>
      <c r="DHZ100" s="87"/>
      <c r="DIA100" s="87"/>
      <c r="DIB100" s="117"/>
      <c r="DIC100" s="117"/>
      <c r="DID100" s="117"/>
      <c r="DIE100" s="117"/>
      <c r="DIF100" s="117"/>
      <c r="DIG100" s="116"/>
      <c r="DIH100" s="87"/>
      <c r="DII100" s="87"/>
      <c r="DIJ100" s="117"/>
      <c r="DIK100" s="117"/>
      <c r="DIL100" s="117"/>
      <c r="DIM100" s="117"/>
      <c r="DIN100" s="117"/>
      <c r="DIO100" s="116"/>
      <c r="DIP100" s="87"/>
      <c r="DIQ100" s="87"/>
      <c r="DIR100" s="117"/>
      <c r="DIS100" s="117"/>
      <c r="DIT100" s="117"/>
      <c r="DIU100" s="117"/>
      <c r="DIV100" s="117"/>
      <c r="DIW100" s="116"/>
      <c r="DIX100" s="87"/>
      <c r="DIY100" s="87"/>
      <c r="DIZ100" s="117"/>
      <c r="DJA100" s="117"/>
      <c r="DJB100" s="117"/>
      <c r="DJC100" s="117"/>
      <c r="DJD100" s="117"/>
      <c r="DJE100" s="116"/>
      <c r="DJF100" s="87"/>
      <c r="DJG100" s="87"/>
      <c r="DJH100" s="117"/>
      <c r="DJI100" s="117"/>
      <c r="DJJ100" s="117"/>
      <c r="DJK100" s="117"/>
      <c r="DJL100" s="117"/>
      <c r="DJM100" s="116"/>
      <c r="DJN100" s="87"/>
      <c r="DJO100" s="87"/>
      <c r="DJP100" s="117"/>
      <c r="DJQ100" s="117"/>
      <c r="DJR100" s="117"/>
      <c r="DJS100" s="117"/>
      <c r="DJT100" s="117"/>
      <c r="DJU100" s="116"/>
      <c r="DJV100" s="87"/>
      <c r="DJW100" s="87"/>
      <c r="DJX100" s="117"/>
      <c r="DJY100" s="117"/>
      <c r="DJZ100" s="117"/>
      <c r="DKA100" s="117"/>
      <c r="DKB100" s="117"/>
      <c r="DKC100" s="116"/>
      <c r="DKD100" s="87"/>
      <c r="DKE100" s="87"/>
      <c r="DKF100" s="117"/>
      <c r="DKG100" s="117"/>
      <c r="DKH100" s="117"/>
      <c r="DKI100" s="117"/>
      <c r="DKJ100" s="117"/>
      <c r="DKK100" s="116"/>
      <c r="DKL100" s="87"/>
      <c r="DKM100" s="87"/>
      <c r="DKN100" s="117"/>
      <c r="DKO100" s="117"/>
      <c r="DKP100" s="117"/>
      <c r="DKQ100" s="117"/>
      <c r="DKR100" s="117"/>
      <c r="DKS100" s="116"/>
      <c r="DKT100" s="87"/>
      <c r="DKU100" s="87"/>
      <c r="DKV100" s="117"/>
      <c r="DKW100" s="117"/>
      <c r="DKX100" s="117"/>
      <c r="DKY100" s="117"/>
      <c r="DKZ100" s="117"/>
      <c r="DLA100" s="116"/>
      <c r="DLB100" s="87"/>
      <c r="DLC100" s="87"/>
      <c r="DLD100" s="117"/>
      <c r="DLE100" s="117"/>
      <c r="DLF100" s="117"/>
      <c r="DLG100" s="117"/>
      <c r="DLH100" s="117"/>
      <c r="DLI100" s="116"/>
      <c r="DLJ100" s="87"/>
      <c r="DLK100" s="87"/>
      <c r="DLL100" s="117"/>
      <c r="DLM100" s="117"/>
      <c r="DLN100" s="117"/>
      <c r="DLO100" s="117"/>
      <c r="DLP100" s="117"/>
      <c r="DLQ100" s="116"/>
      <c r="DLR100" s="87"/>
      <c r="DLS100" s="87"/>
      <c r="DLT100" s="117"/>
      <c r="DLU100" s="117"/>
      <c r="DLV100" s="117"/>
      <c r="DLW100" s="117"/>
      <c r="DLX100" s="117"/>
      <c r="DLY100" s="116"/>
      <c r="DLZ100" s="87"/>
      <c r="DMA100" s="87"/>
      <c r="DMB100" s="117"/>
      <c r="DMC100" s="117"/>
      <c r="DMD100" s="117"/>
      <c r="DME100" s="117"/>
      <c r="DMF100" s="117"/>
      <c r="DMG100" s="116"/>
      <c r="DMH100" s="87"/>
      <c r="DMI100" s="87"/>
      <c r="DMJ100" s="117"/>
      <c r="DMK100" s="117"/>
      <c r="DML100" s="117"/>
      <c r="DMM100" s="117"/>
      <c r="DMN100" s="117"/>
      <c r="DMO100" s="116"/>
      <c r="DMP100" s="87"/>
      <c r="DMQ100" s="87"/>
      <c r="DMR100" s="117"/>
      <c r="DMS100" s="117"/>
      <c r="DMT100" s="117"/>
      <c r="DMU100" s="117"/>
      <c r="DMV100" s="117"/>
      <c r="DMW100" s="116"/>
      <c r="DMX100" s="87"/>
      <c r="DMY100" s="87"/>
      <c r="DMZ100" s="117"/>
      <c r="DNA100" s="117"/>
      <c r="DNB100" s="117"/>
      <c r="DNC100" s="117"/>
      <c r="DND100" s="117"/>
      <c r="DNE100" s="116"/>
      <c r="DNF100" s="87"/>
      <c r="DNG100" s="87"/>
      <c r="DNH100" s="117"/>
      <c r="DNI100" s="117"/>
      <c r="DNJ100" s="117"/>
      <c r="DNK100" s="117"/>
      <c r="DNL100" s="117"/>
      <c r="DNM100" s="116"/>
      <c r="DNN100" s="87"/>
      <c r="DNO100" s="87"/>
      <c r="DNP100" s="117"/>
      <c r="DNQ100" s="117"/>
      <c r="DNR100" s="117"/>
      <c r="DNS100" s="117"/>
      <c r="DNT100" s="117"/>
      <c r="DNU100" s="116"/>
      <c r="DNV100" s="87"/>
      <c r="DNW100" s="87"/>
      <c r="DNX100" s="117"/>
      <c r="DNY100" s="117"/>
      <c r="DNZ100" s="117"/>
      <c r="DOA100" s="117"/>
      <c r="DOB100" s="117"/>
      <c r="DOC100" s="116"/>
      <c r="DOD100" s="87"/>
      <c r="DOE100" s="87"/>
      <c r="DOF100" s="117"/>
      <c r="DOG100" s="117"/>
      <c r="DOH100" s="117"/>
      <c r="DOI100" s="117"/>
      <c r="DOJ100" s="117"/>
      <c r="DOK100" s="116"/>
      <c r="DOL100" s="87"/>
      <c r="DOM100" s="87"/>
      <c r="DON100" s="117"/>
      <c r="DOO100" s="117"/>
      <c r="DOP100" s="117"/>
      <c r="DOQ100" s="117"/>
      <c r="DOR100" s="117"/>
      <c r="DOS100" s="116"/>
      <c r="DOT100" s="87"/>
      <c r="DOU100" s="87"/>
      <c r="DOV100" s="117"/>
      <c r="DOW100" s="117"/>
      <c r="DOX100" s="117"/>
      <c r="DOY100" s="117"/>
      <c r="DOZ100" s="117"/>
      <c r="DPA100" s="116"/>
      <c r="DPB100" s="87"/>
      <c r="DPC100" s="87"/>
      <c r="DPD100" s="117"/>
      <c r="DPE100" s="117"/>
      <c r="DPF100" s="117"/>
      <c r="DPG100" s="117"/>
      <c r="DPH100" s="117"/>
      <c r="DPI100" s="116"/>
      <c r="DPJ100" s="87"/>
      <c r="DPK100" s="87"/>
      <c r="DPL100" s="117"/>
      <c r="DPM100" s="117"/>
      <c r="DPN100" s="117"/>
      <c r="DPO100" s="117"/>
      <c r="DPP100" s="117"/>
      <c r="DPQ100" s="116"/>
      <c r="DPR100" s="87"/>
      <c r="DPS100" s="87"/>
      <c r="DPT100" s="117"/>
      <c r="DPU100" s="117"/>
      <c r="DPV100" s="117"/>
      <c r="DPW100" s="117"/>
      <c r="DPX100" s="117"/>
      <c r="DPY100" s="116"/>
      <c r="DPZ100" s="87"/>
      <c r="DQA100" s="87"/>
      <c r="DQB100" s="117"/>
      <c r="DQC100" s="117"/>
      <c r="DQD100" s="117"/>
      <c r="DQE100" s="117"/>
      <c r="DQF100" s="117"/>
      <c r="DQG100" s="116"/>
      <c r="DQH100" s="87"/>
      <c r="DQI100" s="87"/>
      <c r="DQJ100" s="117"/>
      <c r="DQK100" s="117"/>
      <c r="DQL100" s="117"/>
      <c r="DQM100" s="117"/>
      <c r="DQN100" s="117"/>
      <c r="DQO100" s="116"/>
      <c r="DQP100" s="87"/>
      <c r="DQQ100" s="87"/>
      <c r="DQR100" s="117"/>
      <c r="DQS100" s="117"/>
      <c r="DQT100" s="117"/>
      <c r="DQU100" s="117"/>
      <c r="DQV100" s="117"/>
      <c r="DQW100" s="116"/>
      <c r="DQX100" s="87"/>
      <c r="DQY100" s="87"/>
      <c r="DQZ100" s="117"/>
      <c r="DRA100" s="117"/>
      <c r="DRB100" s="117"/>
      <c r="DRC100" s="117"/>
      <c r="DRD100" s="117"/>
      <c r="DRE100" s="116"/>
      <c r="DRF100" s="87"/>
      <c r="DRG100" s="87"/>
      <c r="DRH100" s="117"/>
      <c r="DRI100" s="117"/>
      <c r="DRJ100" s="117"/>
      <c r="DRK100" s="117"/>
      <c r="DRL100" s="117"/>
      <c r="DRM100" s="116"/>
      <c r="DRN100" s="87"/>
      <c r="DRO100" s="87"/>
      <c r="DRP100" s="117"/>
      <c r="DRQ100" s="117"/>
      <c r="DRR100" s="117"/>
      <c r="DRS100" s="117"/>
      <c r="DRT100" s="117"/>
      <c r="DRU100" s="116"/>
      <c r="DRV100" s="87"/>
      <c r="DRW100" s="87"/>
      <c r="DRX100" s="117"/>
      <c r="DRY100" s="117"/>
      <c r="DRZ100" s="117"/>
      <c r="DSA100" s="117"/>
      <c r="DSB100" s="117"/>
      <c r="DSC100" s="116"/>
      <c r="DSD100" s="87"/>
      <c r="DSE100" s="87"/>
      <c r="DSF100" s="117"/>
      <c r="DSG100" s="117"/>
      <c r="DSH100" s="117"/>
      <c r="DSI100" s="117"/>
      <c r="DSJ100" s="117"/>
      <c r="DSK100" s="116"/>
      <c r="DSL100" s="87"/>
      <c r="DSM100" s="87"/>
      <c r="DSN100" s="117"/>
      <c r="DSO100" s="117"/>
      <c r="DSP100" s="117"/>
      <c r="DSQ100" s="117"/>
      <c r="DSR100" s="117"/>
      <c r="DSS100" s="116"/>
      <c r="DST100" s="87"/>
      <c r="DSU100" s="87"/>
      <c r="DSV100" s="117"/>
      <c r="DSW100" s="117"/>
      <c r="DSX100" s="117"/>
      <c r="DSY100" s="117"/>
      <c r="DSZ100" s="117"/>
      <c r="DTA100" s="116"/>
      <c r="DTB100" s="87"/>
      <c r="DTC100" s="87"/>
      <c r="DTD100" s="117"/>
      <c r="DTE100" s="117"/>
      <c r="DTF100" s="117"/>
      <c r="DTG100" s="117"/>
      <c r="DTH100" s="117"/>
      <c r="DTI100" s="116"/>
      <c r="DTJ100" s="87"/>
      <c r="DTK100" s="87"/>
      <c r="DTL100" s="117"/>
      <c r="DTM100" s="117"/>
      <c r="DTN100" s="117"/>
      <c r="DTO100" s="117"/>
      <c r="DTP100" s="117"/>
      <c r="DTQ100" s="116"/>
      <c r="DTR100" s="87"/>
      <c r="DTS100" s="87"/>
      <c r="DTT100" s="117"/>
      <c r="DTU100" s="117"/>
      <c r="DTV100" s="117"/>
      <c r="DTW100" s="117"/>
      <c r="DTX100" s="117"/>
      <c r="DTY100" s="116"/>
      <c r="DTZ100" s="87"/>
      <c r="DUA100" s="87"/>
      <c r="DUB100" s="117"/>
      <c r="DUC100" s="117"/>
      <c r="DUD100" s="117"/>
      <c r="DUE100" s="117"/>
      <c r="DUF100" s="117"/>
      <c r="DUG100" s="116"/>
      <c r="DUH100" s="87"/>
      <c r="DUI100" s="87"/>
      <c r="DUJ100" s="117"/>
      <c r="DUK100" s="117"/>
      <c r="DUL100" s="117"/>
      <c r="DUM100" s="117"/>
      <c r="DUN100" s="117"/>
      <c r="DUO100" s="116"/>
      <c r="DUP100" s="87"/>
      <c r="DUQ100" s="87"/>
      <c r="DUR100" s="117"/>
      <c r="DUS100" s="117"/>
      <c r="DUT100" s="117"/>
      <c r="DUU100" s="117"/>
      <c r="DUV100" s="117"/>
      <c r="DUW100" s="116"/>
      <c r="DUX100" s="87"/>
      <c r="DUY100" s="87"/>
      <c r="DUZ100" s="117"/>
      <c r="DVA100" s="117"/>
      <c r="DVB100" s="117"/>
      <c r="DVC100" s="117"/>
      <c r="DVD100" s="117"/>
      <c r="DVE100" s="116"/>
      <c r="DVF100" s="87"/>
      <c r="DVG100" s="87"/>
      <c r="DVH100" s="117"/>
      <c r="DVI100" s="117"/>
      <c r="DVJ100" s="117"/>
      <c r="DVK100" s="117"/>
      <c r="DVL100" s="117"/>
      <c r="DVM100" s="116"/>
      <c r="DVN100" s="87"/>
      <c r="DVO100" s="87"/>
      <c r="DVP100" s="117"/>
      <c r="DVQ100" s="117"/>
      <c r="DVR100" s="117"/>
      <c r="DVS100" s="117"/>
      <c r="DVT100" s="117"/>
      <c r="DVU100" s="116"/>
      <c r="DVV100" s="87"/>
      <c r="DVW100" s="87"/>
      <c r="DVX100" s="117"/>
      <c r="DVY100" s="117"/>
      <c r="DVZ100" s="117"/>
      <c r="DWA100" s="117"/>
      <c r="DWB100" s="117"/>
      <c r="DWC100" s="116"/>
      <c r="DWD100" s="87"/>
      <c r="DWE100" s="87"/>
      <c r="DWF100" s="117"/>
      <c r="DWG100" s="117"/>
      <c r="DWH100" s="117"/>
      <c r="DWI100" s="117"/>
      <c r="DWJ100" s="117"/>
      <c r="DWK100" s="116"/>
      <c r="DWL100" s="87"/>
      <c r="DWM100" s="87"/>
      <c r="DWN100" s="117"/>
      <c r="DWO100" s="117"/>
      <c r="DWP100" s="117"/>
      <c r="DWQ100" s="117"/>
      <c r="DWR100" s="117"/>
      <c r="DWS100" s="116"/>
      <c r="DWT100" s="87"/>
      <c r="DWU100" s="87"/>
      <c r="DWV100" s="117"/>
      <c r="DWW100" s="117"/>
      <c r="DWX100" s="117"/>
      <c r="DWY100" s="117"/>
      <c r="DWZ100" s="117"/>
      <c r="DXA100" s="116"/>
      <c r="DXB100" s="87"/>
      <c r="DXC100" s="87"/>
      <c r="DXD100" s="117"/>
      <c r="DXE100" s="117"/>
      <c r="DXF100" s="117"/>
      <c r="DXG100" s="117"/>
      <c r="DXH100" s="117"/>
      <c r="DXI100" s="116"/>
      <c r="DXJ100" s="87"/>
      <c r="DXK100" s="87"/>
      <c r="DXL100" s="117"/>
      <c r="DXM100" s="117"/>
      <c r="DXN100" s="117"/>
      <c r="DXO100" s="117"/>
      <c r="DXP100" s="117"/>
      <c r="DXQ100" s="116"/>
      <c r="DXR100" s="87"/>
      <c r="DXS100" s="87"/>
      <c r="DXT100" s="117"/>
      <c r="DXU100" s="117"/>
      <c r="DXV100" s="117"/>
      <c r="DXW100" s="117"/>
      <c r="DXX100" s="117"/>
      <c r="DXY100" s="116"/>
      <c r="DXZ100" s="87"/>
      <c r="DYA100" s="87"/>
      <c r="DYB100" s="117"/>
      <c r="DYC100" s="117"/>
      <c r="DYD100" s="117"/>
      <c r="DYE100" s="117"/>
      <c r="DYF100" s="117"/>
      <c r="DYG100" s="116"/>
      <c r="DYH100" s="87"/>
      <c r="DYI100" s="87"/>
      <c r="DYJ100" s="117"/>
      <c r="DYK100" s="117"/>
      <c r="DYL100" s="117"/>
      <c r="DYM100" s="117"/>
      <c r="DYN100" s="117"/>
      <c r="DYO100" s="116"/>
      <c r="DYP100" s="87"/>
      <c r="DYQ100" s="87"/>
      <c r="DYR100" s="117"/>
      <c r="DYS100" s="117"/>
      <c r="DYT100" s="117"/>
      <c r="DYU100" s="117"/>
      <c r="DYV100" s="117"/>
      <c r="DYW100" s="116"/>
      <c r="DYX100" s="87"/>
      <c r="DYY100" s="87"/>
      <c r="DYZ100" s="117"/>
      <c r="DZA100" s="117"/>
      <c r="DZB100" s="117"/>
      <c r="DZC100" s="117"/>
      <c r="DZD100" s="117"/>
      <c r="DZE100" s="116"/>
      <c r="DZF100" s="87"/>
      <c r="DZG100" s="87"/>
      <c r="DZH100" s="117"/>
      <c r="DZI100" s="117"/>
      <c r="DZJ100" s="117"/>
      <c r="DZK100" s="117"/>
      <c r="DZL100" s="117"/>
      <c r="DZM100" s="116"/>
      <c r="DZN100" s="87"/>
      <c r="DZO100" s="87"/>
      <c r="DZP100" s="117"/>
      <c r="DZQ100" s="117"/>
      <c r="DZR100" s="117"/>
      <c r="DZS100" s="117"/>
      <c r="DZT100" s="117"/>
      <c r="DZU100" s="116"/>
      <c r="DZV100" s="87"/>
      <c r="DZW100" s="87"/>
      <c r="DZX100" s="117"/>
      <c r="DZY100" s="117"/>
      <c r="DZZ100" s="117"/>
      <c r="EAA100" s="117"/>
      <c r="EAB100" s="117"/>
      <c r="EAC100" s="116"/>
      <c r="EAD100" s="87"/>
      <c r="EAE100" s="87"/>
      <c r="EAF100" s="117"/>
      <c r="EAG100" s="117"/>
      <c r="EAH100" s="117"/>
      <c r="EAI100" s="117"/>
      <c r="EAJ100" s="117"/>
      <c r="EAK100" s="116"/>
      <c r="EAL100" s="87"/>
      <c r="EAM100" s="87"/>
      <c r="EAN100" s="117"/>
      <c r="EAO100" s="117"/>
      <c r="EAP100" s="117"/>
      <c r="EAQ100" s="117"/>
      <c r="EAR100" s="117"/>
      <c r="EAS100" s="116"/>
      <c r="EAT100" s="87"/>
      <c r="EAU100" s="87"/>
      <c r="EAV100" s="117"/>
      <c r="EAW100" s="117"/>
      <c r="EAX100" s="117"/>
      <c r="EAY100" s="117"/>
      <c r="EAZ100" s="117"/>
      <c r="EBA100" s="116"/>
      <c r="EBB100" s="87"/>
      <c r="EBC100" s="87"/>
      <c r="EBD100" s="117"/>
      <c r="EBE100" s="117"/>
      <c r="EBF100" s="117"/>
      <c r="EBG100" s="117"/>
      <c r="EBH100" s="117"/>
      <c r="EBI100" s="116"/>
      <c r="EBJ100" s="87"/>
      <c r="EBK100" s="87"/>
      <c r="EBL100" s="117"/>
      <c r="EBM100" s="117"/>
      <c r="EBN100" s="117"/>
      <c r="EBO100" s="117"/>
      <c r="EBP100" s="117"/>
      <c r="EBQ100" s="116"/>
      <c r="EBR100" s="87"/>
      <c r="EBS100" s="87"/>
      <c r="EBT100" s="117"/>
      <c r="EBU100" s="117"/>
      <c r="EBV100" s="117"/>
      <c r="EBW100" s="117"/>
      <c r="EBX100" s="117"/>
      <c r="EBY100" s="116"/>
      <c r="EBZ100" s="87"/>
      <c r="ECA100" s="87"/>
      <c r="ECB100" s="117"/>
      <c r="ECC100" s="117"/>
      <c r="ECD100" s="117"/>
      <c r="ECE100" s="117"/>
      <c r="ECF100" s="117"/>
      <c r="ECG100" s="116"/>
      <c r="ECH100" s="87"/>
      <c r="ECI100" s="87"/>
      <c r="ECJ100" s="117"/>
      <c r="ECK100" s="117"/>
      <c r="ECL100" s="117"/>
      <c r="ECM100" s="117"/>
      <c r="ECN100" s="117"/>
      <c r="ECO100" s="116"/>
      <c r="ECP100" s="87"/>
      <c r="ECQ100" s="87"/>
      <c r="ECR100" s="117"/>
      <c r="ECS100" s="117"/>
      <c r="ECT100" s="117"/>
      <c r="ECU100" s="117"/>
      <c r="ECV100" s="117"/>
      <c r="ECW100" s="116"/>
      <c r="ECX100" s="87"/>
      <c r="ECY100" s="87"/>
      <c r="ECZ100" s="117"/>
      <c r="EDA100" s="117"/>
      <c r="EDB100" s="117"/>
      <c r="EDC100" s="117"/>
      <c r="EDD100" s="117"/>
      <c r="EDE100" s="116"/>
      <c r="EDF100" s="87"/>
      <c r="EDG100" s="87"/>
      <c r="EDH100" s="117"/>
      <c r="EDI100" s="117"/>
      <c r="EDJ100" s="117"/>
      <c r="EDK100" s="117"/>
      <c r="EDL100" s="117"/>
      <c r="EDM100" s="116"/>
      <c r="EDN100" s="87"/>
      <c r="EDO100" s="87"/>
      <c r="EDP100" s="117"/>
      <c r="EDQ100" s="117"/>
      <c r="EDR100" s="117"/>
      <c r="EDS100" s="117"/>
      <c r="EDT100" s="117"/>
      <c r="EDU100" s="116"/>
      <c r="EDV100" s="87"/>
      <c r="EDW100" s="87"/>
      <c r="EDX100" s="117"/>
      <c r="EDY100" s="117"/>
      <c r="EDZ100" s="117"/>
      <c r="EEA100" s="117"/>
      <c r="EEB100" s="117"/>
      <c r="EEC100" s="116"/>
      <c r="EED100" s="87"/>
      <c r="EEE100" s="87"/>
      <c r="EEF100" s="117"/>
      <c r="EEG100" s="117"/>
      <c r="EEH100" s="117"/>
      <c r="EEI100" s="117"/>
      <c r="EEJ100" s="117"/>
      <c r="EEK100" s="116"/>
      <c r="EEL100" s="87"/>
      <c r="EEM100" s="87"/>
      <c r="EEN100" s="117"/>
      <c r="EEO100" s="117"/>
      <c r="EEP100" s="117"/>
      <c r="EEQ100" s="117"/>
      <c r="EER100" s="117"/>
      <c r="EES100" s="116"/>
      <c r="EET100" s="87"/>
      <c r="EEU100" s="87"/>
      <c r="EEV100" s="117"/>
      <c r="EEW100" s="117"/>
      <c r="EEX100" s="117"/>
      <c r="EEY100" s="117"/>
      <c r="EEZ100" s="117"/>
      <c r="EFA100" s="116"/>
      <c r="EFB100" s="87"/>
      <c r="EFC100" s="87"/>
      <c r="EFD100" s="117"/>
      <c r="EFE100" s="117"/>
      <c r="EFF100" s="117"/>
      <c r="EFG100" s="117"/>
      <c r="EFH100" s="117"/>
      <c r="EFI100" s="116"/>
      <c r="EFJ100" s="87"/>
      <c r="EFK100" s="87"/>
      <c r="EFL100" s="117"/>
      <c r="EFM100" s="117"/>
      <c r="EFN100" s="117"/>
      <c r="EFO100" s="117"/>
      <c r="EFP100" s="117"/>
      <c r="EFQ100" s="116"/>
      <c r="EFR100" s="87"/>
      <c r="EFS100" s="87"/>
      <c r="EFT100" s="117"/>
      <c r="EFU100" s="117"/>
      <c r="EFV100" s="117"/>
      <c r="EFW100" s="117"/>
      <c r="EFX100" s="117"/>
      <c r="EFY100" s="116"/>
      <c r="EFZ100" s="87"/>
      <c r="EGA100" s="87"/>
      <c r="EGB100" s="117"/>
      <c r="EGC100" s="117"/>
      <c r="EGD100" s="117"/>
      <c r="EGE100" s="117"/>
      <c r="EGF100" s="117"/>
      <c r="EGG100" s="116"/>
      <c r="EGH100" s="87"/>
      <c r="EGI100" s="87"/>
      <c r="EGJ100" s="117"/>
      <c r="EGK100" s="117"/>
      <c r="EGL100" s="117"/>
      <c r="EGM100" s="117"/>
      <c r="EGN100" s="117"/>
      <c r="EGO100" s="116"/>
      <c r="EGP100" s="87"/>
      <c r="EGQ100" s="87"/>
      <c r="EGR100" s="117"/>
      <c r="EGS100" s="117"/>
      <c r="EGT100" s="117"/>
      <c r="EGU100" s="117"/>
      <c r="EGV100" s="117"/>
      <c r="EGW100" s="116"/>
      <c r="EGX100" s="87"/>
      <c r="EGY100" s="87"/>
      <c r="EGZ100" s="117"/>
      <c r="EHA100" s="117"/>
      <c r="EHB100" s="117"/>
      <c r="EHC100" s="117"/>
      <c r="EHD100" s="117"/>
      <c r="EHE100" s="116"/>
      <c r="EHF100" s="87"/>
      <c r="EHG100" s="87"/>
      <c r="EHH100" s="117"/>
      <c r="EHI100" s="117"/>
      <c r="EHJ100" s="117"/>
      <c r="EHK100" s="117"/>
      <c r="EHL100" s="117"/>
      <c r="EHM100" s="116"/>
      <c r="EHN100" s="87"/>
      <c r="EHO100" s="87"/>
      <c r="EHP100" s="117"/>
      <c r="EHQ100" s="117"/>
      <c r="EHR100" s="117"/>
      <c r="EHS100" s="117"/>
      <c r="EHT100" s="117"/>
      <c r="EHU100" s="116"/>
      <c r="EHV100" s="87"/>
      <c r="EHW100" s="87"/>
      <c r="EHX100" s="117"/>
      <c r="EHY100" s="117"/>
      <c r="EHZ100" s="117"/>
      <c r="EIA100" s="117"/>
      <c r="EIB100" s="117"/>
      <c r="EIC100" s="116"/>
      <c r="EID100" s="87"/>
      <c r="EIE100" s="87"/>
      <c r="EIF100" s="117"/>
      <c r="EIG100" s="117"/>
      <c r="EIH100" s="117"/>
      <c r="EII100" s="117"/>
      <c r="EIJ100" s="117"/>
      <c r="EIK100" s="116"/>
      <c r="EIL100" s="87"/>
      <c r="EIM100" s="87"/>
      <c r="EIN100" s="117"/>
      <c r="EIO100" s="117"/>
      <c r="EIP100" s="117"/>
      <c r="EIQ100" s="117"/>
      <c r="EIR100" s="117"/>
      <c r="EIS100" s="116"/>
      <c r="EIT100" s="87"/>
      <c r="EIU100" s="87"/>
      <c r="EIV100" s="117"/>
      <c r="EIW100" s="117"/>
      <c r="EIX100" s="117"/>
      <c r="EIY100" s="117"/>
      <c r="EIZ100" s="117"/>
      <c r="EJA100" s="116"/>
      <c r="EJB100" s="87"/>
      <c r="EJC100" s="87"/>
      <c r="EJD100" s="117"/>
      <c r="EJE100" s="117"/>
      <c r="EJF100" s="117"/>
      <c r="EJG100" s="117"/>
      <c r="EJH100" s="117"/>
      <c r="EJI100" s="116"/>
      <c r="EJJ100" s="87"/>
      <c r="EJK100" s="87"/>
      <c r="EJL100" s="117"/>
      <c r="EJM100" s="117"/>
      <c r="EJN100" s="117"/>
      <c r="EJO100" s="117"/>
      <c r="EJP100" s="117"/>
      <c r="EJQ100" s="116"/>
      <c r="EJR100" s="87"/>
      <c r="EJS100" s="87"/>
      <c r="EJT100" s="117"/>
      <c r="EJU100" s="117"/>
      <c r="EJV100" s="117"/>
      <c r="EJW100" s="117"/>
      <c r="EJX100" s="117"/>
      <c r="EJY100" s="116"/>
      <c r="EJZ100" s="87"/>
      <c r="EKA100" s="87"/>
      <c r="EKB100" s="117"/>
      <c r="EKC100" s="117"/>
      <c r="EKD100" s="117"/>
      <c r="EKE100" s="117"/>
      <c r="EKF100" s="117"/>
      <c r="EKG100" s="116"/>
      <c r="EKH100" s="87"/>
      <c r="EKI100" s="87"/>
      <c r="EKJ100" s="117"/>
      <c r="EKK100" s="117"/>
      <c r="EKL100" s="117"/>
      <c r="EKM100" s="117"/>
      <c r="EKN100" s="117"/>
      <c r="EKO100" s="116"/>
      <c r="EKP100" s="87"/>
      <c r="EKQ100" s="87"/>
      <c r="EKR100" s="117"/>
      <c r="EKS100" s="117"/>
      <c r="EKT100" s="117"/>
      <c r="EKU100" s="117"/>
      <c r="EKV100" s="117"/>
      <c r="EKW100" s="116"/>
      <c r="EKX100" s="87"/>
      <c r="EKY100" s="87"/>
      <c r="EKZ100" s="117"/>
      <c r="ELA100" s="117"/>
      <c r="ELB100" s="117"/>
      <c r="ELC100" s="117"/>
      <c r="ELD100" s="117"/>
      <c r="ELE100" s="116"/>
      <c r="ELF100" s="87"/>
      <c r="ELG100" s="87"/>
      <c r="ELH100" s="117"/>
      <c r="ELI100" s="117"/>
      <c r="ELJ100" s="117"/>
      <c r="ELK100" s="117"/>
      <c r="ELL100" s="117"/>
      <c r="ELM100" s="116"/>
      <c r="ELN100" s="87"/>
      <c r="ELO100" s="87"/>
      <c r="ELP100" s="117"/>
      <c r="ELQ100" s="117"/>
      <c r="ELR100" s="117"/>
      <c r="ELS100" s="117"/>
      <c r="ELT100" s="117"/>
      <c r="ELU100" s="116"/>
      <c r="ELV100" s="87"/>
      <c r="ELW100" s="87"/>
      <c r="ELX100" s="117"/>
      <c r="ELY100" s="117"/>
      <c r="ELZ100" s="117"/>
      <c r="EMA100" s="117"/>
      <c r="EMB100" s="117"/>
      <c r="EMC100" s="116"/>
      <c r="EMD100" s="87"/>
      <c r="EME100" s="87"/>
      <c r="EMF100" s="117"/>
      <c r="EMG100" s="117"/>
      <c r="EMH100" s="117"/>
      <c r="EMI100" s="117"/>
      <c r="EMJ100" s="117"/>
      <c r="EMK100" s="116"/>
      <c r="EML100" s="87"/>
      <c r="EMM100" s="87"/>
      <c r="EMN100" s="117"/>
      <c r="EMO100" s="117"/>
      <c r="EMP100" s="117"/>
      <c r="EMQ100" s="117"/>
      <c r="EMR100" s="117"/>
      <c r="EMS100" s="116"/>
      <c r="EMT100" s="87"/>
      <c r="EMU100" s="87"/>
      <c r="EMV100" s="117"/>
      <c r="EMW100" s="117"/>
      <c r="EMX100" s="117"/>
      <c r="EMY100" s="117"/>
      <c r="EMZ100" s="117"/>
      <c r="ENA100" s="116"/>
      <c r="ENB100" s="87"/>
      <c r="ENC100" s="87"/>
      <c r="END100" s="117"/>
      <c r="ENE100" s="117"/>
      <c r="ENF100" s="117"/>
      <c r="ENG100" s="117"/>
      <c r="ENH100" s="117"/>
      <c r="ENI100" s="116"/>
      <c r="ENJ100" s="87"/>
      <c r="ENK100" s="87"/>
      <c r="ENL100" s="117"/>
      <c r="ENM100" s="117"/>
      <c r="ENN100" s="117"/>
      <c r="ENO100" s="117"/>
      <c r="ENP100" s="117"/>
      <c r="ENQ100" s="116"/>
      <c r="ENR100" s="87"/>
      <c r="ENS100" s="87"/>
      <c r="ENT100" s="117"/>
      <c r="ENU100" s="117"/>
      <c r="ENV100" s="117"/>
      <c r="ENW100" s="117"/>
      <c r="ENX100" s="117"/>
      <c r="ENY100" s="116"/>
      <c r="ENZ100" s="87"/>
      <c r="EOA100" s="87"/>
      <c r="EOB100" s="117"/>
      <c r="EOC100" s="117"/>
      <c r="EOD100" s="117"/>
      <c r="EOE100" s="117"/>
      <c r="EOF100" s="117"/>
      <c r="EOG100" s="116"/>
      <c r="EOH100" s="87"/>
      <c r="EOI100" s="87"/>
      <c r="EOJ100" s="117"/>
      <c r="EOK100" s="117"/>
      <c r="EOL100" s="117"/>
      <c r="EOM100" s="117"/>
      <c r="EON100" s="117"/>
      <c r="EOO100" s="116"/>
      <c r="EOP100" s="87"/>
      <c r="EOQ100" s="87"/>
      <c r="EOR100" s="117"/>
      <c r="EOS100" s="117"/>
      <c r="EOT100" s="117"/>
      <c r="EOU100" s="117"/>
      <c r="EOV100" s="117"/>
      <c r="EOW100" s="116"/>
      <c r="EOX100" s="87"/>
      <c r="EOY100" s="87"/>
      <c r="EOZ100" s="117"/>
      <c r="EPA100" s="117"/>
      <c r="EPB100" s="117"/>
      <c r="EPC100" s="117"/>
      <c r="EPD100" s="117"/>
      <c r="EPE100" s="116"/>
      <c r="EPF100" s="87"/>
      <c r="EPG100" s="87"/>
      <c r="EPH100" s="117"/>
      <c r="EPI100" s="117"/>
      <c r="EPJ100" s="117"/>
      <c r="EPK100" s="117"/>
      <c r="EPL100" s="117"/>
      <c r="EPM100" s="116"/>
      <c r="EPN100" s="87"/>
      <c r="EPO100" s="87"/>
      <c r="EPP100" s="117"/>
      <c r="EPQ100" s="117"/>
      <c r="EPR100" s="117"/>
      <c r="EPS100" s="117"/>
      <c r="EPT100" s="117"/>
      <c r="EPU100" s="116"/>
      <c r="EPV100" s="87"/>
      <c r="EPW100" s="87"/>
      <c r="EPX100" s="117"/>
      <c r="EPY100" s="117"/>
      <c r="EPZ100" s="117"/>
      <c r="EQA100" s="117"/>
      <c r="EQB100" s="117"/>
      <c r="EQC100" s="116"/>
      <c r="EQD100" s="87"/>
      <c r="EQE100" s="87"/>
      <c r="EQF100" s="117"/>
      <c r="EQG100" s="117"/>
      <c r="EQH100" s="117"/>
      <c r="EQI100" s="117"/>
      <c r="EQJ100" s="117"/>
      <c r="EQK100" s="116"/>
      <c r="EQL100" s="87"/>
      <c r="EQM100" s="87"/>
      <c r="EQN100" s="117"/>
      <c r="EQO100" s="117"/>
      <c r="EQP100" s="117"/>
      <c r="EQQ100" s="117"/>
      <c r="EQR100" s="117"/>
      <c r="EQS100" s="116"/>
      <c r="EQT100" s="87"/>
      <c r="EQU100" s="87"/>
      <c r="EQV100" s="117"/>
      <c r="EQW100" s="117"/>
      <c r="EQX100" s="117"/>
      <c r="EQY100" s="117"/>
      <c r="EQZ100" s="117"/>
      <c r="ERA100" s="116"/>
      <c r="ERB100" s="87"/>
      <c r="ERC100" s="87"/>
      <c r="ERD100" s="117"/>
      <c r="ERE100" s="117"/>
      <c r="ERF100" s="117"/>
      <c r="ERG100" s="117"/>
      <c r="ERH100" s="117"/>
      <c r="ERI100" s="116"/>
      <c r="ERJ100" s="87"/>
      <c r="ERK100" s="87"/>
      <c r="ERL100" s="117"/>
      <c r="ERM100" s="117"/>
      <c r="ERN100" s="117"/>
      <c r="ERO100" s="117"/>
      <c r="ERP100" s="117"/>
      <c r="ERQ100" s="116"/>
      <c r="ERR100" s="87"/>
      <c r="ERS100" s="87"/>
      <c r="ERT100" s="117"/>
      <c r="ERU100" s="117"/>
      <c r="ERV100" s="117"/>
      <c r="ERW100" s="117"/>
      <c r="ERX100" s="117"/>
      <c r="ERY100" s="116"/>
      <c r="ERZ100" s="87"/>
      <c r="ESA100" s="87"/>
      <c r="ESB100" s="117"/>
      <c r="ESC100" s="117"/>
      <c r="ESD100" s="117"/>
      <c r="ESE100" s="117"/>
      <c r="ESF100" s="117"/>
      <c r="ESG100" s="116"/>
      <c r="ESH100" s="87"/>
      <c r="ESI100" s="87"/>
      <c r="ESJ100" s="117"/>
      <c r="ESK100" s="117"/>
      <c r="ESL100" s="117"/>
      <c r="ESM100" s="117"/>
      <c r="ESN100" s="117"/>
      <c r="ESO100" s="116"/>
      <c r="ESP100" s="87"/>
      <c r="ESQ100" s="87"/>
      <c r="ESR100" s="117"/>
      <c r="ESS100" s="117"/>
      <c r="EST100" s="117"/>
      <c r="ESU100" s="117"/>
      <c r="ESV100" s="117"/>
      <c r="ESW100" s="116"/>
      <c r="ESX100" s="87"/>
      <c r="ESY100" s="87"/>
      <c r="ESZ100" s="117"/>
      <c r="ETA100" s="117"/>
      <c r="ETB100" s="117"/>
      <c r="ETC100" s="117"/>
      <c r="ETD100" s="117"/>
      <c r="ETE100" s="116"/>
      <c r="ETF100" s="87"/>
      <c r="ETG100" s="87"/>
      <c r="ETH100" s="117"/>
      <c r="ETI100" s="117"/>
      <c r="ETJ100" s="117"/>
      <c r="ETK100" s="117"/>
      <c r="ETL100" s="117"/>
      <c r="ETM100" s="116"/>
      <c r="ETN100" s="87"/>
      <c r="ETO100" s="87"/>
      <c r="ETP100" s="117"/>
      <c r="ETQ100" s="117"/>
      <c r="ETR100" s="117"/>
      <c r="ETS100" s="117"/>
      <c r="ETT100" s="117"/>
      <c r="ETU100" s="116"/>
      <c r="ETV100" s="87"/>
      <c r="ETW100" s="87"/>
      <c r="ETX100" s="117"/>
      <c r="ETY100" s="117"/>
      <c r="ETZ100" s="117"/>
      <c r="EUA100" s="117"/>
      <c r="EUB100" s="117"/>
      <c r="EUC100" s="116"/>
      <c r="EUD100" s="87"/>
      <c r="EUE100" s="87"/>
      <c r="EUF100" s="117"/>
      <c r="EUG100" s="117"/>
      <c r="EUH100" s="117"/>
      <c r="EUI100" s="117"/>
      <c r="EUJ100" s="117"/>
      <c r="EUK100" s="116"/>
      <c r="EUL100" s="87"/>
      <c r="EUM100" s="87"/>
      <c r="EUN100" s="117"/>
      <c r="EUO100" s="117"/>
      <c r="EUP100" s="117"/>
      <c r="EUQ100" s="117"/>
      <c r="EUR100" s="117"/>
      <c r="EUS100" s="116"/>
      <c r="EUT100" s="87"/>
      <c r="EUU100" s="87"/>
      <c r="EUV100" s="117"/>
      <c r="EUW100" s="117"/>
      <c r="EUX100" s="117"/>
      <c r="EUY100" s="117"/>
      <c r="EUZ100" s="117"/>
      <c r="EVA100" s="116"/>
      <c r="EVB100" s="87"/>
      <c r="EVC100" s="87"/>
      <c r="EVD100" s="117"/>
      <c r="EVE100" s="117"/>
      <c r="EVF100" s="117"/>
      <c r="EVG100" s="117"/>
      <c r="EVH100" s="117"/>
      <c r="EVI100" s="116"/>
      <c r="EVJ100" s="87"/>
      <c r="EVK100" s="87"/>
      <c r="EVL100" s="117"/>
      <c r="EVM100" s="117"/>
      <c r="EVN100" s="117"/>
      <c r="EVO100" s="117"/>
      <c r="EVP100" s="117"/>
      <c r="EVQ100" s="116"/>
      <c r="EVR100" s="87"/>
      <c r="EVS100" s="87"/>
      <c r="EVT100" s="117"/>
      <c r="EVU100" s="117"/>
      <c r="EVV100" s="117"/>
      <c r="EVW100" s="117"/>
      <c r="EVX100" s="117"/>
      <c r="EVY100" s="116"/>
      <c r="EVZ100" s="87"/>
      <c r="EWA100" s="87"/>
      <c r="EWB100" s="117"/>
      <c r="EWC100" s="117"/>
      <c r="EWD100" s="117"/>
      <c r="EWE100" s="117"/>
      <c r="EWF100" s="117"/>
      <c r="EWG100" s="116"/>
      <c r="EWH100" s="87"/>
      <c r="EWI100" s="87"/>
      <c r="EWJ100" s="117"/>
      <c r="EWK100" s="117"/>
      <c r="EWL100" s="117"/>
      <c r="EWM100" s="117"/>
      <c r="EWN100" s="117"/>
      <c r="EWO100" s="116"/>
      <c r="EWP100" s="87"/>
      <c r="EWQ100" s="87"/>
      <c r="EWR100" s="117"/>
      <c r="EWS100" s="117"/>
      <c r="EWT100" s="117"/>
      <c r="EWU100" s="117"/>
      <c r="EWV100" s="117"/>
      <c r="EWW100" s="116"/>
      <c r="EWX100" s="87"/>
      <c r="EWY100" s="87"/>
      <c r="EWZ100" s="117"/>
      <c r="EXA100" s="117"/>
      <c r="EXB100" s="117"/>
      <c r="EXC100" s="117"/>
      <c r="EXD100" s="117"/>
      <c r="EXE100" s="116"/>
      <c r="EXF100" s="87"/>
      <c r="EXG100" s="87"/>
      <c r="EXH100" s="117"/>
      <c r="EXI100" s="117"/>
      <c r="EXJ100" s="117"/>
      <c r="EXK100" s="117"/>
      <c r="EXL100" s="117"/>
      <c r="EXM100" s="116"/>
      <c r="EXN100" s="87"/>
      <c r="EXO100" s="87"/>
      <c r="EXP100" s="117"/>
      <c r="EXQ100" s="117"/>
      <c r="EXR100" s="117"/>
      <c r="EXS100" s="117"/>
      <c r="EXT100" s="117"/>
      <c r="EXU100" s="116"/>
      <c r="EXV100" s="87"/>
      <c r="EXW100" s="87"/>
      <c r="EXX100" s="117"/>
      <c r="EXY100" s="117"/>
      <c r="EXZ100" s="117"/>
      <c r="EYA100" s="117"/>
      <c r="EYB100" s="117"/>
      <c r="EYC100" s="116"/>
      <c r="EYD100" s="87"/>
      <c r="EYE100" s="87"/>
      <c r="EYF100" s="117"/>
      <c r="EYG100" s="117"/>
      <c r="EYH100" s="117"/>
      <c r="EYI100" s="117"/>
      <c r="EYJ100" s="117"/>
      <c r="EYK100" s="116"/>
      <c r="EYL100" s="87"/>
      <c r="EYM100" s="87"/>
      <c r="EYN100" s="117"/>
      <c r="EYO100" s="117"/>
      <c r="EYP100" s="117"/>
      <c r="EYQ100" s="117"/>
      <c r="EYR100" s="117"/>
      <c r="EYS100" s="116"/>
      <c r="EYT100" s="87"/>
      <c r="EYU100" s="87"/>
      <c r="EYV100" s="117"/>
      <c r="EYW100" s="117"/>
      <c r="EYX100" s="117"/>
      <c r="EYY100" s="117"/>
      <c r="EYZ100" s="117"/>
      <c r="EZA100" s="116"/>
      <c r="EZB100" s="87"/>
      <c r="EZC100" s="87"/>
      <c r="EZD100" s="117"/>
      <c r="EZE100" s="117"/>
      <c r="EZF100" s="117"/>
      <c r="EZG100" s="117"/>
      <c r="EZH100" s="117"/>
      <c r="EZI100" s="116"/>
      <c r="EZJ100" s="87"/>
      <c r="EZK100" s="87"/>
      <c r="EZL100" s="117"/>
      <c r="EZM100" s="117"/>
      <c r="EZN100" s="117"/>
      <c r="EZO100" s="117"/>
      <c r="EZP100" s="117"/>
      <c r="EZQ100" s="116"/>
      <c r="EZR100" s="87"/>
      <c r="EZS100" s="87"/>
      <c r="EZT100" s="117"/>
      <c r="EZU100" s="117"/>
      <c r="EZV100" s="117"/>
      <c r="EZW100" s="117"/>
      <c r="EZX100" s="117"/>
      <c r="EZY100" s="116"/>
      <c r="EZZ100" s="87"/>
      <c r="FAA100" s="87"/>
      <c r="FAB100" s="117"/>
      <c r="FAC100" s="117"/>
      <c r="FAD100" s="117"/>
      <c r="FAE100" s="117"/>
      <c r="FAF100" s="117"/>
      <c r="FAG100" s="116"/>
      <c r="FAH100" s="87"/>
      <c r="FAI100" s="87"/>
      <c r="FAJ100" s="117"/>
      <c r="FAK100" s="117"/>
      <c r="FAL100" s="117"/>
      <c r="FAM100" s="117"/>
      <c r="FAN100" s="117"/>
      <c r="FAO100" s="116"/>
      <c r="FAP100" s="87"/>
      <c r="FAQ100" s="87"/>
      <c r="FAR100" s="117"/>
      <c r="FAS100" s="117"/>
      <c r="FAT100" s="117"/>
      <c r="FAU100" s="117"/>
      <c r="FAV100" s="117"/>
      <c r="FAW100" s="116"/>
      <c r="FAX100" s="87"/>
      <c r="FAY100" s="87"/>
      <c r="FAZ100" s="117"/>
      <c r="FBA100" s="117"/>
      <c r="FBB100" s="117"/>
      <c r="FBC100" s="117"/>
      <c r="FBD100" s="117"/>
      <c r="FBE100" s="116"/>
      <c r="FBF100" s="87"/>
      <c r="FBG100" s="87"/>
      <c r="FBH100" s="117"/>
      <c r="FBI100" s="117"/>
      <c r="FBJ100" s="117"/>
      <c r="FBK100" s="117"/>
      <c r="FBL100" s="117"/>
      <c r="FBM100" s="116"/>
      <c r="FBN100" s="87"/>
      <c r="FBO100" s="87"/>
      <c r="FBP100" s="117"/>
      <c r="FBQ100" s="117"/>
      <c r="FBR100" s="117"/>
      <c r="FBS100" s="117"/>
      <c r="FBT100" s="117"/>
      <c r="FBU100" s="116"/>
      <c r="FBV100" s="87"/>
      <c r="FBW100" s="87"/>
      <c r="FBX100" s="117"/>
      <c r="FBY100" s="117"/>
      <c r="FBZ100" s="117"/>
      <c r="FCA100" s="117"/>
      <c r="FCB100" s="117"/>
      <c r="FCC100" s="116"/>
      <c r="FCD100" s="87"/>
      <c r="FCE100" s="87"/>
      <c r="FCF100" s="117"/>
      <c r="FCG100" s="117"/>
      <c r="FCH100" s="117"/>
      <c r="FCI100" s="117"/>
      <c r="FCJ100" s="117"/>
      <c r="FCK100" s="116"/>
      <c r="FCL100" s="87"/>
      <c r="FCM100" s="87"/>
      <c r="FCN100" s="117"/>
      <c r="FCO100" s="117"/>
      <c r="FCP100" s="117"/>
      <c r="FCQ100" s="117"/>
      <c r="FCR100" s="117"/>
      <c r="FCS100" s="116"/>
      <c r="FCT100" s="87"/>
      <c r="FCU100" s="87"/>
      <c r="FCV100" s="117"/>
      <c r="FCW100" s="117"/>
      <c r="FCX100" s="117"/>
      <c r="FCY100" s="117"/>
      <c r="FCZ100" s="117"/>
      <c r="FDA100" s="116"/>
      <c r="FDB100" s="87"/>
      <c r="FDC100" s="87"/>
      <c r="FDD100" s="117"/>
      <c r="FDE100" s="117"/>
      <c r="FDF100" s="117"/>
      <c r="FDG100" s="117"/>
      <c r="FDH100" s="117"/>
      <c r="FDI100" s="116"/>
      <c r="FDJ100" s="87"/>
      <c r="FDK100" s="87"/>
      <c r="FDL100" s="117"/>
      <c r="FDM100" s="117"/>
      <c r="FDN100" s="117"/>
      <c r="FDO100" s="117"/>
      <c r="FDP100" s="117"/>
      <c r="FDQ100" s="116"/>
      <c r="FDR100" s="87"/>
      <c r="FDS100" s="87"/>
      <c r="FDT100" s="117"/>
      <c r="FDU100" s="117"/>
      <c r="FDV100" s="117"/>
      <c r="FDW100" s="117"/>
      <c r="FDX100" s="117"/>
      <c r="FDY100" s="116"/>
      <c r="FDZ100" s="87"/>
      <c r="FEA100" s="87"/>
      <c r="FEB100" s="117"/>
      <c r="FEC100" s="117"/>
      <c r="FED100" s="117"/>
      <c r="FEE100" s="117"/>
      <c r="FEF100" s="117"/>
      <c r="FEG100" s="116"/>
      <c r="FEH100" s="87"/>
      <c r="FEI100" s="87"/>
      <c r="FEJ100" s="117"/>
      <c r="FEK100" s="117"/>
      <c r="FEL100" s="117"/>
      <c r="FEM100" s="117"/>
      <c r="FEN100" s="117"/>
      <c r="FEO100" s="116"/>
      <c r="FEP100" s="87"/>
      <c r="FEQ100" s="87"/>
      <c r="FER100" s="117"/>
      <c r="FES100" s="117"/>
      <c r="FET100" s="117"/>
      <c r="FEU100" s="117"/>
      <c r="FEV100" s="117"/>
      <c r="FEW100" s="116"/>
      <c r="FEX100" s="87"/>
      <c r="FEY100" s="87"/>
      <c r="FEZ100" s="117"/>
      <c r="FFA100" s="117"/>
      <c r="FFB100" s="117"/>
      <c r="FFC100" s="117"/>
      <c r="FFD100" s="117"/>
      <c r="FFE100" s="116"/>
      <c r="FFF100" s="87"/>
      <c r="FFG100" s="87"/>
      <c r="FFH100" s="117"/>
      <c r="FFI100" s="117"/>
      <c r="FFJ100" s="117"/>
      <c r="FFK100" s="117"/>
      <c r="FFL100" s="117"/>
      <c r="FFM100" s="116"/>
      <c r="FFN100" s="87"/>
      <c r="FFO100" s="87"/>
      <c r="FFP100" s="117"/>
      <c r="FFQ100" s="117"/>
      <c r="FFR100" s="117"/>
      <c r="FFS100" s="117"/>
      <c r="FFT100" s="117"/>
      <c r="FFU100" s="116"/>
      <c r="FFV100" s="87"/>
      <c r="FFW100" s="87"/>
      <c r="FFX100" s="117"/>
      <c r="FFY100" s="117"/>
      <c r="FFZ100" s="117"/>
      <c r="FGA100" s="117"/>
      <c r="FGB100" s="117"/>
      <c r="FGC100" s="116"/>
      <c r="FGD100" s="87"/>
      <c r="FGE100" s="87"/>
      <c r="FGF100" s="117"/>
      <c r="FGG100" s="117"/>
      <c r="FGH100" s="117"/>
      <c r="FGI100" s="117"/>
      <c r="FGJ100" s="117"/>
      <c r="FGK100" s="116"/>
      <c r="FGL100" s="87"/>
      <c r="FGM100" s="87"/>
      <c r="FGN100" s="117"/>
      <c r="FGO100" s="117"/>
      <c r="FGP100" s="117"/>
      <c r="FGQ100" s="117"/>
      <c r="FGR100" s="117"/>
      <c r="FGS100" s="116"/>
      <c r="FGT100" s="87"/>
      <c r="FGU100" s="87"/>
      <c r="FGV100" s="117"/>
      <c r="FGW100" s="117"/>
      <c r="FGX100" s="117"/>
      <c r="FGY100" s="117"/>
      <c r="FGZ100" s="117"/>
      <c r="FHA100" s="116"/>
      <c r="FHB100" s="87"/>
      <c r="FHC100" s="87"/>
      <c r="FHD100" s="117"/>
      <c r="FHE100" s="117"/>
      <c r="FHF100" s="117"/>
      <c r="FHG100" s="117"/>
      <c r="FHH100" s="117"/>
      <c r="FHI100" s="116"/>
      <c r="FHJ100" s="87"/>
      <c r="FHK100" s="87"/>
      <c r="FHL100" s="117"/>
      <c r="FHM100" s="117"/>
      <c r="FHN100" s="117"/>
      <c r="FHO100" s="117"/>
      <c r="FHP100" s="117"/>
      <c r="FHQ100" s="116"/>
      <c r="FHR100" s="87"/>
      <c r="FHS100" s="87"/>
      <c r="FHT100" s="117"/>
      <c r="FHU100" s="117"/>
      <c r="FHV100" s="117"/>
      <c r="FHW100" s="117"/>
      <c r="FHX100" s="117"/>
      <c r="FHY100" s="116"/>
      <c r="FHZ100" s="87"/>
      <c r="FIA100" s="87"/>
      <c r="FIB100" s="117"/>
      <c r="FIC100" s="117"/>
      <c r="FID100" s="117"/>
      <c r="FIE100" s="117"/>
      <c r="FIF100" s="117"/>
      <c r="FIG100" s="116"/>
      <c r="FIH100" s="87"/>
      <c r="FII100" s="87"/>
      <c r="FIJ100" s="117"/>
      <c r="FIK100" s="117"/>
      <c r="FIL100" s="117"/>
      <c r="FIM100" s="117"/>
      <c r="FIN100" s="117"/>
      <c r="FIO100" s="116"/>
      <c r="FIP100" s="87"/>
      <c r="FIQ100" s="87"/>
      <c r="FIR100" s="117"/>
      <c r="FIS100" s="117"/>
      <c r="FIT100" s="117"/>
      <c r="FIU100" s="117"/>
      <c r="FIV100" s="117"/>
      <c r="FIW100" s="116"/>
      <c r="FIX100" s="87"/>
      <c r="FIY100" s="87"/>
      <c r="FIZ100" s="117"/>
      <c r="FJA100" s="117"/>
      <c r="FJB100" s="117"/>
      <c r="FJC100" s="117"/>
      <c r="FJD100" s="117"/>
      <c r="FJE100" s="116"/>
      <c r="FJF100" s="87"/>
      <c r="FJG100" s="87"/>
      <c r="FJH100" s="117"/>
      <c r="FJI100" s="117"/>
      <c r="FJJ100" s="117"/>
      <c r="FJK100" s="117"/>
      <c r="FJL100" s="117"/>
      <c r="FJM100" s="116"/>
      <c r="FJN100" s="87"/>
      <c r="FJO100" s="87"/>
      <c r="FJP100" s="117"/>
      <c r="FJQ100" s="117"/>
      <c r="FJR100" s="117"/>
      <c r="FJS100" s="117"/>
      <c r="FJT100" s="117"/>
      <c r="FJU100" s="116"/>
      <c r="FJV100" s="87"/>
      <c r="FJW100" s="87"/>
      <c r="FJX100" s="117"/>
      <c r="FJY100" s="117"/>
      <c r="FJZ100" s="117"/>
      <c r="FKA100" s="117"/>
      <c r="FKB100" s="117"/>
      <c r="FKC100" s="116"/>
      <c r="FKD100" s="87"/>
      <c r="FKE100" s="87"/>
      <c r="FKF100" s="117"/>
      <c r="FKG100" s="117"/>
      <c r="FKH100" s="117"/>
      <c r="FKI100" s="117"/>
      <c r="FKJ100" s="117"/>
      <c r="FKK100" s="116"/>
      <c r="FKL100" s="87"/>
      <c r="FKM100" s="87"/>
      <c r="FKN100" s="117"/>
      <c r="FKO100" s="117"/>
      <c r="FKP100" s="117"/>
      <c r="FKQ100" s="117"/>
      <c r="FKR100" s="117"/>
      <c r="FKS100" s="116"/>
      <c r="FKT100" s="87"/>
      <c r="FKU100" s="87"/>
      <c r="FKV100" s="117"/>
      <c r="FKW100" s="117"/>
      <c r="FKX100" s="117"/>
      <c r="FKY100" s="117"/>
      <c r="FKZ100" s="117"/>
      <c r="FLA100" s="116"/>
      <c r="FLB100" s="87"/>
      <c r="FLC100" s="87"/>
      <c r="FLD100" s="117"/>
      <c r="FLE100" s="117"/>
      <c r="FLF100" s="117"/>
      <c r="FLG100" s="117"/>
      <c r="FLH100" s="117"/>
      <c r="FLI100" s="116"/>
      <c r="FLJ100" s="87"/>
      <c r="FLK100" s="87"/>
      <c r="FLL100" s="117"/>
      <c r="FLM100" s="117"/>
      <c r="FLN100" s="117"/>
      <c r="FLO100" s="117"/>
      <c r="FLP100" s="117"/>
      <c r="FLQ100" s="116"/>
      <c r="FLR100" s="87"/>
      <c r="FLS100" s="87"/>
      <c r="FLT100" s="117"/>
      <c r="FLU100" s="117"/>
      <c r="FLV100" s="117"/>
      <c r="FLW100" s="117"/>
      <c r="FLX100" s="117"/>
      <c r="FLY100" s="116"/>
      <c r="FLZ100" s="87"/>
      <c r="FMA100" s="87"/>
      <c r="FMB100" s="117"/>
      <c r="FMC100" s="117"/>
      <c r="FMD100" s="117"/>
      <c r="FME100" s="117"/>
      <c r="FMF100" s="117"/>
      <c r="FMG100" s="116"/>
      <c r="FMH100" s="87"/>
      <c r="FMI100" s="87"/>
      <c r="FMJ100" s="117"/>
      <c r="FMK100" s="117"/>
      <c r="FML100" s="117"/>
      <c r="FMM100" s="117"/>
      <c r="FMN100" s="117"/>
      <c r="FMO100" s="116"/>
      <c r="FMP100" s="87"/>
      <c r="FMQ100" s="87"/>
      <c r="FMR100" s="117"/>
      <c r="FMS100" s="117"/>
      <c r="FMT100" s="117"/>
      <c r="FMU100" s="117"/>
      <c r="FMV100" s="117"/>
      <c r="FMW100" s="116"/>
      <c r="FMX100" s="87"/>
      <c r="FMY100" s="87"/>
      <c r="FMZ100" s="117"/>
      <c r="FNA100" s="117"/>
      <c r="FNB100" s="117"/>
      <c r="FNC100" s="117"/>
      <c r="FND100" s="117"/>
      <c r="FNE100" s="116"/>
      <c r="FNF100" s="87"/>
      <c r="FNG100" s="87"/>
      <c r="FNH100" s="117"/>
      <c r="FNI100" s="117"/>
      <c r="FNJ100" s="117"/>
      <c r="FNK100" s="117"/>
      <c r="FNL100" s="117"/>
      <c r="FNM100" s="116"/>
      <c r="FNN100" s="87"/>
      <c r="FNO100" s="87"/>
      <c r="FNP100" s="117"/>
      <c r="FNQ100" s="117"/>
      <c r="FNR100" s="117"/>
      <c r="FNS100" s="117"/>
      <c r="FNT100" s="117"/>
      <c r="FNU100" s="116"/>
      <c r="FNV100" s="87"/>
      <c r="FNW100" s="87"/>
      <c r="FNX100" s="117"/>
      <c r="FNY100" s="117"/>
      <c r="FNZ100" s="117"/>
      <c r="FOA100" s="117"/>
      <c r="FOB100" s="117"/>
      <c r="FOC100" s="116"/>
      <c r="FOD100" s="87"/>
      <c r="FOE100" s="87"/>
      <c r="FOF100" s="117"/>
      <c r="FOG100" s="117"/>
      <c r="FOH100" s="117"/>
      <c r="FOI100" s="117"/>
      <c r="FOJ100" s="117"/>
      <c r="FOK100" s="116"/>
      <c r="FOL100" s="87"/>
      <c r="FOM100" s="87"/>
      <c r="FON100" s="117"/>
      <c r="FOO100" s="117"/>
      <c r="FOP100" s="117"/>
      <c r="FOQ100" s="117"/>
      <c r="FOR100" s="117"/>
      <c r="FOS100" s="116"/>
      <c r="FOT100" s="87"/>
      <c r="FOU100" s="87"/>
      <c r="FOV100" s="117"/>
      <c r="FOW100" s="117"/>
      <c r="FOX100" s="117"/>
      <c r="FOY100" s="117"/>
      <c r="FOZ100" s="117"/>
      <c r="FPA100" s="116"/>
      <c r="FPB100" s="87"/>
      <c r="FPC100" s="87"/>
      <c r="FPD100" s="117"/>
      <c r="FPE100" s="117"/>
      <c r="FPF100" s="117"/>
      <c r="FPG100" s="117"/>
      <c r="FPH100" s="117"/>
      <c r="FPI100" s="116"/>
      <c r="FPJ100" s="87"/>
      <c r="FPK100" s="87"/>
      <c r="FPL100" s="117"/>
      <c r="FPM100" s="117"/>
      <c r="FPN100" s="117"/>
      <c r="FPO100" s="117"/>
      <c r="FPP100" s="117"/>
      <c r="FPQ100" s="116"/>
      <c r="FPR100" s="87"/>
      <c r="FPS100" s="87"/>
      <c r="FPT100" s="117"/>
      <c r="FPU100" s="117"/>
      <c r="FPV100" s="117"/>
      <c r="FPW100" s="117"/>
      <c r="FPX100" s="117"/>
      <c r="FPY100" s="116"/>
      <c r="FPZ100" s="87"/>
      <c r="FQA100" s="87"/>
      <c r="FQB100" s="117"/>
      <c r="FQC100" s="117"/>
      <c r="FQD100" s="117"/>
      <c r="FQE100" s="117"/>
      <c r="FQF100" s="117"/>
      <c r="FQG100" s="116"/>
      <c r="FQH100" s="87"/>
      <c r="FQI100" s="87"/>
      <c r="FQJ100" s="117"/>
      <c r="FQK100" s="117"/>
      <c r="FQL100" s="117"/>
      <c r="FQM100" s="117"/>
      <c r="FQN100" s="117"/>
      <c r="FQO100" s="116"/>
      <c r="FQP100" s="87"/>
      <c r="FQQ100" s="87"/>
      <c r="FQR100" s="117"/>
      <c r="FQS100" s="117"/>
      <c r="FQT100" s="117"/>
      <c r="FQU100" s="117"/>
      <c r="FQV100" s="117"/>
      <c r="FQW100" s="116"/>
      <c r="FQX100" s="87"/>
      <c r="FQY100" s="87"/>
      <c r="FQZ100" s="117"/>
      <c r="FRA100" s="117"/>
      <c r="FRB100" s="117"/>
      <c r="FRC100" s="117"/>
      <c r="FRD100" s="117"/>
      <c r="FRE100" s="116"/>
      <c r="FRF100" s="87"/>
      <c r="FRG100" s="87"/>
      <c r="FRH100" s="117"/>
      <c r="FRI100" s="117"/>
      <c r="FRJ100" s="117"/>
      <c r="FRK100" s="117"/>
      <c r="FRL100" s="117"/>
      <c r="FRM100" s="116"/>
      <c r="FRN100" s="87"/>
      <c r="FRO100" s="87"/>
      <c r="FRP100" s="117"/>
      <c r="FRQ100" s="117"/>
      <c r="FRR100" s="117"/>
      <c r="FRS100" s="117"/>
      <c r="FRT100" s="117"/>
      <c r="FRU100" s="116"/>
      <c r="FRV100" s="87"/>
      <c r="FRW100" s="87"/>
      <c r="FRX100" s="117"/>
      <c r="FRY100" s="117"/>
      <c r="FRZ100" s="117"/>
      <c r="FSA100" s="117"/>
      <c r="FSB100" s="117"/>
      <c r="FSC100" s="116"/>
      <c r="FSD100" s="87"/>
      <c r="FSE100" s="87"/>
      <c r="FSF100" s="117"/>
      <c r="FSG100" s="117"/>
      <c r="FSH100" s="117"/>
      <c r="FSI100" s="117"/>
      <c r="FSJ100" s="117"/>
      <c r="FSK100" s="116"/>
      <c r="FSL100" s="87"/>
      <c r="FSM100" s="87"/>
      <c r="FSN100" s="117"/>
      <c r="FSO100" s="117"/>
      <c r="FSP100" s="117"/>
      <c r="FSQ100" s="117"/>
      <c r="FSR100" s="117"/>
      <c r="FSS100" s="116"/>
      <c r="FST100" s="87"/>
      <c r="FSU100" s="87"/>
      <c r="FSV100" s="117"/>
      <c r="FSW100" s="117"/>
      <c r="FSX100" s="117"/>
      <c r="FSY100" s="117"/>
      <c r="FSZ100" s="117"/>
      <c r="FTA100" s="116"/>
      <c r="FTB100" s="87"/>
      <c r="FTC100" s="87"/>
      <c r="FTD100" s="117"/>
      <c r="FTE100" s="117"/>
      <c r="FTF100" s="117"/>
      <c r="FTG100" s="117"/>
      <c r="FTH100" s="117"/>
      <c r="FTI100" s="116"/>
      <c r="FTJ100" s="87"/>
      <c r="FTK100" s="87"/>
      <c r="FTL100" s="117"/>
      <c r="FTM100" s="117"/>
      <c r="FTN100" s="117"/>
      <c r="FTO100" s="117"/>
      <c r="FTP100" s="117"/>
      <c r="FTQ100" s="116"/>
      <c r="FTR100" s="87"/>
      <c r="FTS100" s="87"/>
      <c r="FTT100" s="117"/>
      <c r="FTU100" s="117"/>
      <c r="FTV100" s="117"/>
      <c r="FTW100" s="117"/>
      <c r="FTX100" s="117"/>
      <c r="FTY100" s="116"/>
      <c r="FTZ100" s="87"/>
      <c r="FUA100" s="87"/>
      <c r="FUB100" s="117"/>
      <c r="FUC100" s="117"/>
      <c r="FUD100" s="117"/>
      <c r="FUE100" s="117"/>
      <c r="FUF100" s="117"/>
      <c r="FUG100" s="116"/>
      <c r="FUH100" s="87"/>
      <c r="FUI100" s="87"/>
      <c r="FUJ100" s="117"/>
      <c r="FUK100" s="117"/>
      <c r="FUL100" s="117"/>
      <c r="FUM100" s="117"/>
      <c r="FUN100" s="117"/>
      <c r="FUO100" s="116"/>
      <c r="FUP100" s="87"/>
      <c r="FUQ100" s="87"/>
      <c r="FUR100" s="117"/>
      <c r="FUS100" s="117"/>
      <c r="FUT100" s="117"/>
      <c r="FUU100" s="117"/>
      <c r="FUV100" s="117"/>
      <c r="FUW100" s="116"/>
      <c r="FUX100" s="87"/>
      <c r="FUY100" s="87"/>
      <c r="FUZ100" s="117"/>
      <c r="FVA100" s="117"/>
      <c r="FVB100" s="117"/>
      <c r="FVC100" s="117"/>
      <c r="FVD100" s="117"/>
      <c r="FVE100" s="116"/>
      <c r="FVF100" s="87"/>
      <c r="FVG100" s="87"/>
      <c r="FVH100" s="117"/>
      <c r="FVI100" s="117"/>
      <c r="FVJ100" s="117"/>
      <c r="FVK100" s="117"/>
      <c r="FVL100" s="117"/>
      <c r="FVM100" s="116"/>
      <c r="FVN100" s="87"/>
      <c r="FVO100" s="87"/>
      <c r="FVP100" s="117"/>
      <c r="FVQ100" s="117"/>
      <c r="FVR100" s="117"/>
      <c r="FVS100" s="117"/>
      <c r="FVT100" s="117"/>
      <c r="FVU100" s="116"/>
      <c r="FVV100" s="87"/>
      <c r="FVW100" s="87"/>
      <c r="FVX100" s="117"/>
      <c r="FVY100" s="117"/>
      <c r="FVZ100" s="117"/>
      <c r="FWA100" s="117"/>
      <c r="FWB100" s="117"/>
      <c r="FWC100" s="116"/>
      <c r="FWD100" s="87"/>
      <c r="FWE100" s="87"/>
      <c r="FWF100" s="117"/>
      <c r="FWG100" s="117"/>
      <c r="FWH100" s="117"/>
      <c r="FWI100" s="117"/>
      <c r="FWJ100" s="117"/>
      <c r="FWK100" s="116"/>
      <c r="FWL100" s="87"/>
      <c r="FWM100" s="87"/>
      <c r="FWN100" s="117"/>
      <c r="FWO100" s="117"/>
      <c r="FWP100" s="117"/>
      <c r="FWQ100" s="117"/>
      <c r="FWR100" s="117"/>
      <c r="FWS100" s="116"/>
      <c r="FWT100" s="87"/>
      <c r="FWU100" s="87"/>
      <c r="FWV100" s="117"/>
      <c r="FWW100" s="117"/>
      <c r="FWX100" s="117"/>
      <c r="FWY100" s="117"/>
      <c r="FWZ100" s="117"/>
      <c r="FXA100" s="116"/>
      <c r="FXB100" s="87"/>
      <c r="FXC100" s="87"/>
      <c r="FXD100" s="117"/>
      <c r="FXE100" s="117"/>
      <c r="FXF100" s="117"/>
      <c r="FXG100" s="117"/>
      <c r="FXH100" s="117"/>
      <c r="FXI100" s="116"/>
      <c r="FXJ100" s="87"/>
      <c r="FXK100" s="87"/>
      <c r="FXL100" s="117"/>
      <c r="FXM100" s="117"/>
      <c r="FXN100" s="117"/>
      <c r="FXO100" s="117"/>
      <c r="FXP100" s="117"/>
      <c r="FXQ100" s="116"/>
      <c r="FXR100" s="87"/>
      <c r="FXS100" s="87"/>
      <c r="FXT100" s="117"/>
      <c r="FXU100" s="117"/>
      <c r="FXV100" s="117"/>
      <c r="FXW100" s="117"/>
      <c r="FXX100" s="117"/>
      <c r="FXY100" s="116"/>
      <c r="FXZ100" s="87"/>
      <c r="FYA100" s="87"/>
      <c r="FYB100" s="117"/>
      <c r="FYC100" s="117"/>
      <c r="FYD100" s="117"/>
      <c r="FYE100" s="117"/>
      <c r="FYF100" s="117"/>
      <c r="FYG100" s="116"/>
      <c r="FYH100" s="87"/>
      <c r="FYI100" s="87"/>
      <c r="FYJ100" s="117"/>
      <c r="FYK100" s="117"/>
      <c r="FYL100" s="117"/>
      <c r="FYM100" s="117"/>
      <c r="FYN100" s="117"/>
      <c r="FYO100" s="116"/>
      <c r="FYP100" s="87"/>
      <c r="FYQ100" s="87"/>
      <c r="FYR100" s="117"/>
      <c r="FYS100" s="117"/>
      <c r="FYT100" s="117"/>
      <c r="FYU100" s="117"/>
      <c r="FYV100" s="117"/>
      <c r="FYW100" s="116"/>
      <c r="FYX100" s="87"/>
      <c r="FYY100" s="87"/>
      <c r="FYZ100" s="117"/>
      <c r="FZA100" s="117"/>
      <c r="FZB100" s="117"/>
      <c r="FZC100" s="117"/>
      <c r="FZD100" s="117"/>
      <c r="FZE100" s="116"/>
      <c r="FZF100" s="87"/>
      <c r="FZG100" s="87"/>
      <c r="FZH100" s="117"/>
      <c r="FZI100" s="117"/>
      <c r="FZJ100" s="117"/>
      <c r="FZK100" s="117"/>
      <c r="FZL100" s="117"/>
      <c r="FZM100" s="116"/>
      <c r="FZN100" s="87"/>
      <c r="FZO100" s="87"/>
      <c r="FZP100" s="117"/>
      <c r="FZQ100" s="117"/>
      <c r="FZR100" s="117"/>
      <c r="FZS100" s="117"/>
      <c r="FZT100" s="117"/>
      <c r="FZU100" s="116"/>
      <c r="FZV100" s="87"/>
      <c r="FZW100" s="87"/>
      <c r="FZX100" s="117"/>
      <c r="FZY100" s="117"/>
      <c r="FZZ100" s="117"/>
      <c r="GAA100" s="117"/>
      <c r="GAB100" s="117"/>
      <c r="GAC100" s="116"/>
      <c r="GAD100" s="87"/>
      <c r="GAE100" s="87"/>
      <c r="GAF100" s="117"/>
      <c r="GAG100" s="117"/>
      <c r="GAH100" s="117"/>
      <c r="GAI100" s="117"/>
      <c r="GAJ100" s="117"/>
      <c r="GAK100" s="116"/>
      <c r="GAL100" s="87"/>
      <c r="GAM100" s="87"/>
      <c r="GAN100" s="117"/>
      <c r="GAO100" s="117"/>
      <c r="GAP100" s="117"/>
      <c r="GAQ100" s="117"/>
      <c r="GAR100" s="117"/>
      <c r="GAS100" s="116"/>
      <c r="GAT100" s="87"/>
      <c r="GAU100" s="87"/>
      <c r="GAV100" s="117"/>
      <c r="GAW100" s="117"/>
      <c r="GAX100" s="117"/>
      <c r="GAY100" s="117"/>
      <c r="GAZ100" s="117"/>
      <c r="GBA100" s="116"/>
      <c r="GBB100" s="87"/>
      <c r="GBC100" s="87"/>
      <c r="GBD100" s="117"/>
      <c r="GBE100" s="117"/>
      <c r="GBF100" s="117"/>
      <c r="GBG100" s="117"/>
      <c r="GBH100" s="117"/>
      <c r="GBI100" s="116"/>
      <c r="GBJ100" s="87"/>
      <c r="GBK100" s="87"/>
      <c r="GBL100" s="117"/>
      <c r="GBM100" s="117"/>
      <c r="GBN100" s="117"/>
      <c r="GBO100" s="117"/>
      <c r="GBP100" s="117"/>
      <c r="GBQ100" s="116"/>
      <c r="GBR100" s="87"/>
      <c r="GBS100" s="87"/>
      <c r="GBT100" s="117"/>
      <c r="GBU100" s="117"/>
      <c r="GBV100" s="117"/>
      <c r="GBW100" s="117"/>
      <c r="GBX100" s="117"/>
      <c r="GBY100" s="116"/>
      <c r="GBZ100" s="87"/>
      <c r="GCA100" s="87"/>
      <c r="GCB100" s="117"/>
      <c r="GCC100" s="117"/>
      <c r="GCD100" s="117"/>
      <c r="GCE100" s="117"/>
      <c r="GCF100" s="117"/>
      <c r="GCG100" s="116"/>
      <c r="GCH100" s="87"/>
      <c r="GCI100" s="87"/>
      <c r="GCJ100" s="117"/>
      <c r="GCK100" s="117"/>
      <c r="GCL100" s="117"/>
      <c r="GCM100" s="117"/>
      <c r="GCN100" s="117"/>
      <c r="GCO100" s="116"/>
      <c r="GCP100" s="87"/>
      <c r="GCQ100" s="87"/>
      <c r="GCR100" s="117"/>
      <c r="GCS100" s="117"/>
      <c r="GCT100" s="117"/>
      <c r="GCU100" s="117"/>
      <c r="GCV100" s="117"/>
      <c r="GCW100" s="116"/>
      <c r="GCX100" s="87"/>
      <c r="GCY100" s="87"/>
      <c r="GCZ100" s="117"/>
      <c r="GDA100" s="117"/>
      <c r="GDB100" s="117"/>
      <c r="GDC100" s="117"/>
      <c r="GDD100" s="117"/>
      <c r="GDE100" s="116"/>
      <c r="GDF100" s="87"/>
      <c r="GDG100" s="87"/>
      <c r="GDH100" s="117"/>
      <c r="GDI100" s="117"/>
      <c r="GDJ100" s="117"/>
      <c r="GDK100" s="117"/>
      <c r="GDL100" s="117"/>
      <c r="GDM100" s="116"/>
      <c r="GDN100" s="87"/>
      <c r="GDO100" s="87"/>
      <c r="GDP100" s="117"/>
      <c r="GDQ100" s="117"/>
      <c r="GDR100" s="117"/>
      <c r="GDS100" s="117"/>
      <c r="GDT100" s="117"/>
      <c r="GDU100" s="116"/>
      <c r="GDV100" s="87"/>
      <c r="GDW100" s="87"/>
      <c r="GDX100" s="117"/>
      <c r="GDY100" s="117"/>
      <c r="GDZ100" s="117"/>
      <c r="GEA100" s="117"/>
      <c r="GEB100" s="117"/>
      <c r="GEC100" s="116"/>
      <c r="GED100" s="87"/>
      <c r="GEE100" s="87"/>
      <c r="GEF100" s="117"/>
      <c r="GEG100" s="117"/>
      <c r="GEH100" s="117"/>
      <c r="GEI100" s="117"/>
      <c r="GEJ100" s="117"/>
      <c r="GEK100" s="116"/>
      <c r="GEL100" s="87"/>
      <c r="GEM100" s="87"/>
      <c r="GEN100" s="117"/>
      <c r="GEO100" s="117"/>
      <c r="GEP100" s="117"/>
      <c r="GEQ100" s="117"/>
      <c r="GER100" s="117"/>
      <c r="GES100" s="116"/>
      <c r="GET100" s="87"/>
      <c r="GEU100" s="87"/>
      <c r="GEV100" s="117"/>
      <c r="GEW100" s="117"/>
      <c r="GEX100" s="117"/>
      <c r="GEY100" s="117"/>
      <c r="GEZ100" s="117"/>
      <c r="GFA100" s="116"/>
      <c r="GFB100" s="87"/>
      <c r="GFC100" s="87"/>
      <c r="GFD100" s="117"/>
      <c r="GFE100" s="117"/>
      <c r="GFF100" s="117"/>
      <c r="GFG100" s="117"/>
      <c r="GFH100" s="117"/>
      <c r="GFI100" s="116"/>
      <c r="GFJ100" s="87"/>
      <c r="GFK100" s="87"/>
      <c r="GFL100" s="117"/>
      <c r="GFM100" s="117"/>
      <c r="GFN100" s="117"/>
      <c r="GFO100" s="117"/>
      <c r="GFP100" s="117"/>
      <c r="GFQ100" s="116"/>
      <c r="GFR100" s="87"/>
      <c r="GFS100" s="87"/>
      <c r="GFT100" s="117"/>
      <c r="GFU100" s="117"/>
      <c r="GFV100" s="117"/>
      <c r="GFW100" s="117"/>
      <c r="GFX100" s="117"/>
      <c r="GFY100" s="116"/>
      <c r="GFZ100" s="87"/>
      <c r="GGA100" s="87"/>
      <c r="GGB100" s="117"/>
      <c r="GGC100" s="117"/>
      <c r="GGD100" s="117"/>
      <c r="GGE100" s="117"/>
      <c r="GGF100" s="117"/>
      <c r="GGG100" s="116"/>
      <c r="GGH100" s="87"/>
      <c r="GGI100" s="87"/>
      <c r="GGJ100" s="117"/>
      <c r="GGK100" s="117"/>
      <c r="GGL100" s="117"/>
      <c r="GGM100" s="117"/>
      <c r="GGN100" s="117"/>
      <c r="GGO100" s="116"/>
      <c r="GGP100" s="87"/>
      <c r="GGQ100" s="87"/>
      <c r="GGR100" s="117"/>
      <c r="GGS100" s="117"/>
      <c r="GGT100" s="117"/>
      <c r="GGU100" s="117"/>
      <c r="GGV100" s="117"/>
      <c r="GGW100" s="116"/>
      <c r="GGX100" s="87"/>
      <c r="GGY100" s="87"/>
      <c r="GGZ100" s="117"/>
      <c r="GHA100" s="117"/>
      <c r="GHB100" s="117"/>
      <c r="GHC100" s="117"/>
      <c r="GHD100" s="117"/>
      <c r="GHE100" s="116"/>
      <c r="GHF100" s="87"/>
      <c r="GHG100" s="87"/>
      <c r="GHH100" s="117"/>
      <c r="GHI100" s="117"/>
      <c r="GHJ100" s="117"/>
      <c r="GHK100" s="117"/>
      <c r="GHL100" s="117"/>
      <c r="GHM100" s="116"/>
      <c r="GHN100" s="87"/>
      <c r="GHO100" s="87"/>
      <c r="GHP100" s="117"/>
      <c r="GHQ100" s="117"/>
      <c r="GHR100" s="117"/>
      <c r="GHS100" s="117"/>
      <c r="GHT100" s="117"/>
      <c r="GHU100" s="116"/>
      <c r="GHV100" s="87"/>
      <c r="GHW100" s="87"/>
      <c r="GHX100" s="117"/>
      <c r="GHY100" s="117"/>
      <c r="GHZ100" s="117"/>
      <c r="GIA100" s="117"/>
      <c r="GIB100" s="117"/>
      <c r="GIC100" s="116"/>
      <c r="GID100" s="87"/>
      <c r="GIE100" s="87"/>
      <c r="GIF100" s="117"/>
      <c r="GIG100" s="117"/>
      <c r="GIH100" s="117"/>
      <c r="GII100" s="117"/>
      <c r="GIJ100" s="117"/>
      <c r="GIK100" s="116"/>
      <c r="GIL100" s="87"/>
      <c r="GIM100" s="87"/>
      <c r="GIN100" s="117"/>
      <c r="GIO100" s="117"/>
      <c r="GIP100" s="117"/>
      <c r="GIQ100" s="117"/>
      <c r="GIR100" s="117"/>
      <c r="GIS100" s="116"/>
      <c r="GIT100" s="87"/>
      <c r="GIU100" s="87"/>
      <c r="GIV100" s="117"/>
      <c r="GIW100" s="117"/>
      <c r="GIX100" s="117"/>
      <c r="GIY100" s="117"/>
      <c r="GIZ100" s="117"/>
      <c r="GJA100" s="116"/>
      <c r="GJB100" s="87"/>
      <c r="GJC100" s="87"/>
      <c r="GJD100" s="117"/>
      <c r="GJE100" s="117"/>
      <c r="GJF100" s="117"/>
      <c r="GJG100" s="117"/>
      <c r="GJH100" s="117"/>
      <c r="GJI100" s="116"/>
      <c r="GJJ100" s="87"/>
      <c r="GJK100" s="87"/>
      <c r="GJL100" s="117"/>
      <c r="GJM100" s="117"/>
      <c r="GJN100" s="117"/>
      <c r="GJO100" s="117"/>
      <c r="GJP100" s="117"/>
      <c r="GJQ100" s="116"/>
      <c r="GJR100" s="87"/>
      <c r="GJS100" s="87"/>
      <c r="GJT100" s="117"/>
      <c r="GJU100" s="117"/>
      <c r="GJV100" s="117"/>
      <c r="GJW100" s="117"/>
      <c r="GJX100" s="117"/>
      <c r="GJY100" s="116"/>
      <c r="GJZ100" s="87"/>
      <c r="GKA100" s="87"/>
      <c r="GKB100" s="117"/>
      <c r="GKC100" s="117"/>
      <c r="GKD100" s="117"/>
      <c r="GKE100" s="117"/>
      <c r="GKF100" s="117"/>
      <c r="GKG100" s="116"/>
      <c r="GKH100" s="87"/>
      <c r="GKI100" s="87"/>
      <c r="GKJ100" s="117"/>
      <c r="GKK100" s="117"/>
      <c r="GKL100" s="117"/>
      <c r="GKM100" s="117"/>
      <c r="GKN100" s="117"/>
      <c r="GKO100" s="116"/>
      <c r="GKP100" s="87"/>
      <c r="GKQ100" s="87"/>
      <c r="GKR100" s="117"/>
      <c r="GKS100" s="117"/>
      <c r="GKT100" s="117"/>
      <c r="GKU100" s="117"/>
      <c r="GKV100" s="117"/>
      <c r="GKW100" s="116"/>
      <c r="GKX100" s="87"/>
      <c r="GKY100" s="87"/>
      <c r="GKZ100" s="117"/>
      <c r="GLA100" s="117"/>
      <c r="GLB100" s="117"/>
      <c r="GLC100" s="117"/>
      <c r="GLD100" s="117"/>
      <c r="GLE100" s="116"/>
      <c r="GLF100" s="87"/>
      <c r="GLG100" s="87"/>
      <c r="GLH100" s="117"/>
      <c r="GLI100" s="117"/>
      <c r="GLJ100" s="117"/>
      <c r="GLK100" s="117"/>
      <c r="GLL100" s="117"/>
      <c r="GLM100" s="116"/>
      <c r="GLN100" s="87"/>
      <c r="GLO100" s="87"/>
      <c r="GLP100" s="117"/>
      <c r="GLQ100" s="117"/>
      <c r="GLR100" s="117"/>
      <c r="GLS100" s="117"/>
      <c r="GLT100" s="117"/>
      <c r="GLU100" s="116"/>
      <c r="GLV100" s="87"/>
      <c r="GLW100" s="87"/>
      <c r="GLX100" s="117"/>
      <c r="GLY100" s="117"/>
      <c r="GLZ100" s="117"/>
      <c r="GMA100" s="117"/>
      <c r="GMB100" s="117"/>
      <c r="GMC100" s="116"/>
      <c r="GMD100" s="87"/>
      <c r="GME100" s="87"/>
      <c r="GMF100" s="117"/>
      <c r="GMG100" s="117"/>
      <c r="GMH100" s="117"/>
      <c r="GMI100" s="117"/>
      <c r="GMJ100" s="117"/>
      <c r="GMK100" s="116"/>
      <c r="GML100" s="87"/>
      <c r="GMM100" s="87"/>
      <c r="GMN100" s="117"/>
      <c r="GMO100" s="117"/>
      <c r="GMP100" s="117"/>
      <c r="GMQ100" s="117"/>
      <c r="GMR100" s="117"/>
      <c r="GMS100" s="116"/>
      <c r="GMT100" s="87"/>
      <c r="GMU100" s="87"/>
      <c r="GMV100" s="117"/>
      <c r="GMW100" s="117"/>
      <c r="GMX100" s="117"/>
      <c r="GMY100" s="117"/>
      <c r="GMZ100" s="117"/>
      <c r="GNA100" s="116"/>
      <c r="GNB100" s="87"/>
      <c r="GNC100" s="87"/>
      <c r="GND100" s="117"/>
      <c r="GNE100" s="117"/>
      <c r="GNF100" s="117"/>
      <c r="GNG100" s="117"/>
      <c r="GNH100" s="117"/>
      <c r="GNI100" s="116"/>
      <c r="GNJ100" s="87"/>
      <c r="GNK100" s="87"/>
      <c r="GNL100" s="117"/>
      <c r="GNM100" s="117"/>
      <c r="GNN100" s="117"/>
      <c r="GNO100" s="117"/>
      <c r="GNP100" s="117"/>
      <c r="GNQ100" s="116"/>
      <c r="GNR100" s="87"/>
      <c r="GNS100" s="87"/>
      <c r="GNT100" s="117"/>
      <c r="GNU100" s="117"/>
      <c r="GNV100" s="117"/>
      <c r="GNW100" s="117"/>
      <c r="GNX100" s="117"/>
      <c r="GNY100" s="116"/>
      <c r="GNZ100" s="87"/>
      <c r="GOA100" s="87"/>
      <c r="GOB100" s="117"/>
      <c r="GOC100" s="117"/>
      <c r="GOD100" s="117"/>
      <c r="GOE100" s="117"/>
      <c r="GOF100" s="117"/>
      <c r="GOG100" s="116"/>
      <c r="GOH100" s="87"/>
      <c r="GOI100" s="87"/>
      <c r="GOJ100" s="117"/>
      <c r="GOK100" s="117"/>
      <c r="GOL100" s="117"/>
      <c r="GOM100" s="117"/>
      <c r="GON100" s="117"/>
      <c r="GOO100" s="116"/>
      <c r="GOP100" s="87"/>
      <c r="GOQ100" s="87"/>
      <c r="GOR100" s="117"/>
      <c r="GOS100" s="117"/>
      <c r="GOT100" s="117"/>
      <c r="GOU100" s="117"/>
      <c r="GOV100" s="117"/>
      <c r="GOW100" s="116"/>
      <c r="GOX100" s="87"/>
      <c r="GOY100" s="87"/>
      <c r="GOZ100" s="117"/>
      <c r="GPA100" s="117"/>
      <c r="GPB100" s="117"/>
      <c r="GPC100" s="117"/>
      <c r="GPD100" s="117"/>
      <c r="GPE100" s="116"/>
      <c r="GPF100" s="87"/>
      <c r="GPG100" s="87"/>
      <c r="GPH100" s="117"/>
      <c r="GPI100" s="117"/>
      <c r="GPJ100" s="117"/>
      <c r="GPK100" s="117"/>
      <c r="GPL100" s="117"/>
      <c r="GPM100" s="116"/>
      <c r="GPN100" s="87"/>
      <c r="GPO100" s="87"/>
      <c r="GPP100" s="117"/>
      <c r="GPQ100" s="117"/>
      <c r="GPR100" s="117"/>
      <c r="GPS100" s="117"/>
      <c r="GPT100" s="117"/>
      <c r="GPU100" s="116"/>
      <c r="GPV100" s="87"/>
      <c r="GPW100" s="87"/>
      <c r="GPX100" s="117"/>
      <c r="GPY100" s="117"/>
      <c r="GPZ100" s="117"/>
      <c r="GQA100" s="117"/>
      <c r="GQB100" s="117"/>
      <c r="GQC100" s="116"/>
      <c r="GQD100" s="87"/>
      <c r="GQE100" s="87"/>
      <c r="GQF100" s="117"/>
      <c r="GQG100" s="117"/>
      <c r="GQH100" s="117"/>
      <c r="GQI100" s="117"/>
      <c r="GQJ100" s="117"/>
      <c r="GQK100" s="116"/>
      <c r="GQL100" s="87"/>
      <c r="GQM100" s="87"/>
      <c r="GQN100" s="117"/>
      <c r="GQO100" s="117"/>
      <c r="GQP100" s="117"/>
      <c r="GQQ100" s="117"/>
      <c r="GQR100" s="117"/>
      <c r="GQS100" s="116"/>
      <c r="GQT100" s="87"/>
      <c r="GQU100" s="87"/>
      <c r="GQV100" s="117"/>
      <c r="GQW100" s="117"/>
      <c r="GQX100" s="117"/>
      <c r="GQY100" s="117"/>
      <c r="GQZ100" s="117"/>
      <c r="GRA100" s="116"/>
      <c r="GRB100" s="87"/>
      <c r="GRC100" s="87"/>
      <c r="GRD100" s="117"/>
      <c r="GRE100" s="117"/>
      <c r="GRF100" s="117"/>
      <c r="GRG100" s="117"/>
      <c r="GRH100" s="117"/>
      <c r="GRI100" s="116"/>
      <c r="GRJ100" s="87"/>
      <c r="GRK100" s="87"/>
      <c r="GRL100" s="117"/>
      <c r="GRM100" s="117"/>
      <c r="GRN100" s="117"/>
      <c r="GRO100" s="117"/>
      <c r="GRP100" s="117"/>
      <c r="GRQ100" s="116"/>
      <c r="GRR100" s="87"/>
      <c r="GRS100" s="87"/>
      <c r="GRT100" s="117"/>
      <c r="GRU100" s="117"/>
      <c r="GRV100" s="117"/>
      <c r="GRW100" s="117"/>
      <c r="GRX100" s="117"/>
      <c r="GRY100" s="116"/>
      <c r="GRZ100" s="87"/>
      <c r="GSA100" s="87"/>
      <c r="GSB100" s="117"/>
      <c r="GSC100" s="117"/>
      <c r="GSD100" s="117"/>
      <c r="GSE100" s="117"/>
      <c r="GSF100" s="117"/>
      <c r="GSG100" s="116"/>
      <c r="GSH100" s="87"/>
      <c r="GSI100" s="87"/>
      <c r="GSJ100" s="117"/>
      <c r="GSK100" s="117"/>
      <c r="GSL100" s="117"/>
      <c r="GSM100" s="117"/>
      <c r="GSN100" s="117"/>
      <c r="GSO100" s="116"/>
      <c r="GSP100" s="87"/>
      <c r="GSQ100" s="87"/>
      <c r="GSR100" s="117"/>
      <c r="GSS100" s="117"/>
      <c r="GST100" s="117"/>
      <c r="GSU100" s="117"/>
      <c r="GSV100" s="117"/>
      <c r="GSW100" s="116"/>
      <c r="GSX100" s="87"/>
      <c r="GSY100" s="87"/>
      <c r="GSZ100" s="117"/>
      <c r="GTA100" s="117"/>
      <c r="GTB100" s="117"/>
      <c r="GTC100" s="117"/>
      <c r="GTD100" s="117"/>
      <c r="GTE100" s="116"/>
      <c r="GTF100" s="87"/>
      <c r="GTG100" s="87"/>
      <c r="GTH100" s="117"/>
      <c r="GTI100" s="117"/>
      <c r="GTJ100" s="117"/>
      <c r="GTK100" s="117"/>
      <c r="GTL100" s="117"/>
      <c r="GTM100" s="116"/>
      <c r="GTN100" s="87"/>
      <c r="GTO100" s="87"/>
      <c r="GTP100" s="117"/>
      <c r="GTQ100" s="117"/>
      <c r="GTR100" s="117"/>
      <c r="GTS100" s="117"/>
      <c r="GTT100" s="117"/>
      <c r="GTU100" s="116"/>
      <c r="GTV100" s="87"/>
      <c r="GTW100" s="87"/>
      <c r="GTX100" s="117"/>
      <c r="GTY100" s="117"/>
      <c r="GTZ100" s="117"/>
      <c r="GUA100" s="117"/>
      <c r="GUB100" s="117"/>
      <c r="GUC100" s="116"/>
      <c r="GUD100" s="87"/>
      <c r="GUE100" s="87"/>
      <c r="GUF100" s="117"/>
      <c r="GUG100" s="117"/>
      <c r="GUH100" s="117"/>
      <c r="GUI100" s="117"/>
      <c r="GUJ100" s="117"/>
      <c r="GUK100" s="116"/>
      <c r="GUL100" s="87"/>
      <c r="GUM100" s="87"/>
      <c r="GUN100" s="117"/>
      <c r="GUO100" s="117"/>
      <c r="GUP100" s="117"/>
      <c r="GUQ100" s="117"/>
      <c r="GUR100" s="117"/>
      <c r="GUS100" s="116"/>
      <c r="GUT100" s="87"/>
      <c r="GUU100" s="87"/>
      <c r="GUV100" s="117"/>
      <c r="GUW100" s="117"/>
      <c r="GUX100" s="117"/>
      <c r="GUY100" s="117"/>
      <c r="GUZ100" s="117"/>
      <c r="GVA100" s="116"/>
      <c r="GVB100" s="87"/>
      <c r="GVC100" s="87"/>
      <c r="GVD100" s="117"/>
      <c r="GVE100" s="117"/>
      <c r="GVF100" s="117"/>
      <c r="GVG100" s="117"/>
      <c r="GVH100" s="117"/>
      <c r="GVI100" s="116"/>
      <c r="GVJ100" s="87"/>
      <c r="GVK100" s="87"/>
      <c r="GVL100" s="117"/>
      <c r="GVM100" s="117"/>
      <c r="GVN100" s="117"/>
      <c r="GVO100" s="117"/>
      <c r="GVP100" s="117"/>
      <c r="GVQ100" s="116"/>
      <c r="GVR100" s="87"/>
      <c r="GVS100" s="87"/>
      <c r="GVT100" s="117"/>
      <c r="GVU100" s="117"/>
      <c r="GVV100" s="117"/>
      <c r="GVW100" s="117"/>
      <c r="GVX100" s="117"/>
      <c r="GVY100" s="116"/>
      <c r="GVZ100" s="87"/>
      <c r="GWA100" s="87"/>
      <c r="GWB100" s="117"/>
      <c r="GWC100" s="117"/>
      <c r="GWD100" s="117"/>
      <c r="GWE100" s="117"/>
      <c r="GWF100" s="117"/>
      <c r="GWG100" s="116"/>
      <c r="GWH100" s="87"/>
      <c r="GWI100" s="87"/>
      <c r="GWJ100" s="117"/>
      <c r="GWK100" s="117"/>
      <c r="GWL100" s="117"/>
      <c r="GWM100" s="117"/>
      <c r="GWN100" s="117"/>
      <c r="GWO100" s="116"/>
      <c r="GWP100" s="87"/>
      <c r="GWQ100" s="87"/>
      <c r="GWR100" s="117"/>
      <c r="GWS100" s="117"/>
      <c r="GWT100" s="117"/>
      <c r="GWU100" s="117"/>
      <c r="GWV100" s="117"/>
      <c r="GWW100" s="116"/>
      <c r="GWX100" s="87"/>
      <c r="GWY100" s="87"/>
      <c r="GWZ100" s="117"/>
      <c r="GXA100" s="117"/>
      <c r="GXB100" s="117"/>
      <c r="GXC100" s="117"/>
      <c r="GXD100" s="117"/>
      <c r="GXE100" s="116"/>
      <c r="GXF100" s="87"/>
      <c r="GXG100" s="87"/>
      <c r="GXH100" s="117"/>
      <c r="GXI100" s="117"/>
      <c r="GXJ100" s="117"/>
      <c r="GXK100" s="117"/>
      <c r="GXL100" s="117"/>
      <c r="GXM100" s="116"/>
      <c r="GXN100" s="87"/>
      <c r="GXO100" s="87"/>
      <c r="GXP100" s="117"/>
      <c r="GXQ100" s="117"/>
      <c r="GXR100" s="117"/>
      <c r="GXS100" s="117"/>
      <c r="GXT100" s="117"/>
      <c r="GXU100" s="116"/>
      <c r="GXV100" s="87"/>
      <c r="GXW100" s="87"/>
      <c r="GXX100" s="117"/>
      <c r="GXY100" s="117"/>
      <c r="GXZ100" s="117"/>
      <c r="GYA100" s="117"/>
      <c r="GYB100" s="117"/>
      <c r="GYC100" s="116"/>
      <c r="GYD100" s="87"/>
      <c r="GYE100" s="87"/>
      <c r="GYF100" s="117"/>
      <c r="GYG100" s="117"/>
      <c r="GYH100" s="117"/>
      <c r="GYI100" s="117"/>
      <c r="GYJ100" s="117"/>
      <c r="GYK100" s="116"/>
      <c r="GYL100" s="87"/>
      <c r="GYM100" s="87"/>
      <c r="GYN100" s="117"/>
      <c r="GYO100" s="117"/>
      <c r="GYP100" s="117"/>
      <c r="GYQ100" s="117"/>
      <c r="GYR100" s="117"/>
      <c r="GYS100" s="116"/>
      <c r="GYT100" s="87"/>
      <c r="GYU100" s="87"/>
      <c r="GYV100" s="117"/>
      <c r="GYW100" s="117"/>
      <c r="GYX100" s="117"/>
      <c r="GYY100" s="117"/>
      <c r="GYZ100" s="117"/>
      <c r="GZA100" s="116"/>
      <c r="GZB100" s="87"/>
      <c r="GZC100" s="87"/>
      <c r="GZD100" s="117"/>
      <c r="GZE100" s="117"/>
      <c r="GZF100" s="117"/>
      <c r="GZG100" s="117"/>
      <c r="GZH100" s="117"/>
      <c r="GZI100" s="116"/>
      <c r="GZJ100" s="87"/>
      <c r="GZK100" s="87"/>
      <c r="GZL100" s="117"/>
      <c r="GZM100" s="117"/>
      <c r="GZN100" s="117"/>
      <c r="GZO100" s="117"/>
      <c r="GZP100" s="117"/>
      <c r="GZQ100" s="116"/>
      <c r="GZR100" s="87"/>
      <c r="GZS100" s="87"/>
      <c r="GZT100" s="117"/>
      <c r="GZU100" s="117"/>
      <c r="GZV100" s="117"/>
      <c r="GZW100" s="117"/>
      <c r="GZX100" s="117"/>
      <c r="GZY100" s="116"/>
      <c r="GZZ100" s="87"/>
      <c r="HAA100" s="87"/>
      <c r="HAB100" s="117"/>
      <c r="HAC100" s="117"/>
      <c r="HAD100" s="117"/>
      <c r="HAE100" s="117"/>
      <c r="HAF100" s="117"/>
      <c r="HAG100" s="116"/>
      <c r="HAH100" s="87"/>
      <c r="HAI100" s="87"/>
      <c r="HAJ100" s="117"/>
      <c r="HAK100" s="117"/>
      <c r="HAL100" s="117"/>
      <c r="HAM100" s="117"/>
      <c r="HAN100" s="117"/>
      <c r="HAO100" s="116"/>
      <c r="HAP100" s="87"/>
      <c r="HAQ100" s="87"/>
      <c r="HAR100" s="117"/>
      <c r="HAS100" s="117"/>
      <c r="HAT100" s="117"/>
      <c r="HAU100" s="117"/>
      <c r="HAV100" s="117"/>
      <c r="HAW100" s="116"/>
      <c r="HAX100" s="87"/>
      <c r="HAY100" s="87"/>
      <c r="HAZ100" s="117"/>
      <c r="HBA100" s="117"/>
      <c r="HBB100" s="117"/>
      <c r="HBC100" s="117"/>
      <c r="HBD100" s="117"/>
      <c r="HBE100" s="116"/>
      <c r="HBF100" s="87"/>
      <c r="HBG100" s="87"/>
      <c r="HBH100" s="117"/>
      <c r="HBI100" s="117"/>
      <c r="HBJ100" s="117"/>
      <c r="HBK100" s="117"/>
      <c r="HBL100" s="117"/>
      <c r="HBM100" s="116"/>
      <c r="HBN100" s="87"/>
      <c r="HBO100" s="87"/>
      <c r="HBP100" s="117"/>
      <c r="HBQ100" s="117"/>
      <c r="HBR100" s="117"/>
      <c r="HBS100" s="117"/>
      <c r="HBT100" s="117"/>
      <c r="HBU100" s="116"/>
      <c r="HBV100" s="87"/>
      <c r="HBW100" s="87"/>
      <c r="HBX100" s="117"/>
      <c r="HBY100" s="117"/>
      <c r="HBZ100" s="117"/>
      <c r="HCA100" s="117"/>
      <c r="HCB100" s="117"/>
      <c r="HCC100" s="116"/>
      <c r="HCD100" s="87"/>
      <c r="HCE100" s="87"/>
      <c r="HCF100" s="117"/>
      <c r="HCG100" s="117"/>
      <c r="HCH100" s="117"/>
      <c r="HCI100" s="117"/>
      <c r="HCJ100" s="117"/>
      <c r="HCK100" s="116"/>
      <c r="HCL100" s="87"/>
      <c r="HCM100" s="87"/>
      <c r="HCN100" s="117"/>
      <c r="HCO100" s="117"/>
      <c r="HCP100" s="117"/>
      <c r="HCQ100" s="117"/>
      <c r="HCR100" s="117"/>
      <c r="HCS100" s="116"/>
      <c r="HCT100" s="87"/>
      <c r="HCU100" s="87"/>
      <c r="HCV100" s="117"/>
      <c r="HCW100" s="117"/>
      <c r="HCX100" s="117"/>
      <c r="HCY100" s="117"/>
      <c r="HCZ100" s="117"/>
      <c r="HDA100" s="116"/>
      <c r="HDB100" s="87"/>
      <c r="HDC100" s="87"/>
      <c r="HDD100" s="117"/>
      <c r="HDE100" s="117"/>
      <c r="HDF100" s="117"/>
      <c r="HDG100" s="117"/>
      <c r="HDH100" s="117"/>
      <c r="HDI100" s="116"/>
      <c r="HDJ100" s="87"/>
      <c r="HDK100" s="87"/>
      <c r="HDL100" s="117"/>
      <c r="HDM100" s="117"/>
      <c r="HDN100" s="117"/>
      <c r="HDO100" s="117"/>
      <c r="HDP100" s="117"/>
      <c r="HDQ100" s="116"/>
      <c r="HDR100" s="87"/>
      <c r="HDS100" s="87"/>
      <c r="HDT100" s="117"/>
      <c r="HDU100" s="117"/>
      <c r="HDV100" s="117"/>
      <c r="HDW100" s="117"/>
      <c r="HDX100" s="117"/>
      <c r="HDY100" s="116"/>
      <c r="HDZ100" s="87"/>
      <c r="HEA100" s="87"/>
      <c r="HEB100" s="117"/>
      <c r="HEC100" s="117"/>
      <c r="HED100" s="117"/>
      <c r="HEE100" s="117"/>
      <c r="HEF100" s="117"/>
      <c r="HEG100" s="116"/>
      <c r="HEH100" s="87"/>
      <c r="HEI100" s="87"/>
      <c r="HEJ100" s="117"/>
      <c r="HEK100" s="117"/>
      <c r="HEL100" s="117"/>
      <c r="HEM100" s="117"/>
      <c r="HEN100" s="117"/>
      <c r="HEO100" s="116"/>
      <c r="HEP100" s="87"/>
      <c r="HEQ100" s="87"/>
      <c r="HER100" s="117"/>
      <c r="HES100" s="117"/>
      <c r="HET100" s="117"/>
      <c r="HEU100" s="117"/>
      <c r="HEV100" s="117"/>
      <c r="HEW100" s="116"/>
      <c r="HEX100" s="87"/>
      <c r="HEY100" s="87"/>
      <c r="HEZ100" s="117"/>
      <c r="HFA100" s="117"/>
      <c r="HFB100" s="117"/>
      <c r="HFC100" s="117"/>
      <c r="HFD100" s="117"/>
      <c r="HFE100" s="116"/>
      <c r="HFF100" s="87"/>
      <c r="HFG100" s="87"/>
      <c r="HFH100" s="117"/>
      <c r="HFI100" s="117"/>
      <c r="HFJ100" s="117"/>
      <c r="HFK100" s="117"/>
      <c r="HFL100" s="117"/>
      <c r="HFM100" s="116"/>
      <c r="HFN100" s="87"/>
      <c r="HFO100" s="87"/>
      <c r="HFP100" s="117"/>
      <c r="HFQ100" s="117"/>
      <c r="HFR100" s="117"/>
      <c r="HFS100" s="117"/>
      <c r="HFT100" s="117"/>
      <c r="HFU100" s="116"/>
      <c r="HFV100" s="87"/>
      <c r="HFW100" s="87"/>
      <c r="HFX100" s="117"/>
      <c r="HFY100" s="117"/>
      <c r="HFZ100" s="117"/>
      <c r="HGA100" s="117"/>
      <c r="HGB100" s="117"/>
      <c r="HGC100" s="116"/>
      <c r="HGD100" s="87"/>
      <c r="HGE100" s="87"/>
      <c r="HGF100" s="117"/>
      <c r="HGG100" s="117"/>
      <c r="HGH100" s="117"/>
      <c r="HGI100" s="117"/>
      <c r="HGJ100" s="117"/>
      <c r="HGK100" s="116"/>
      <c r="HGL100" s="87"/>
      <c r="HGM100" s="87"/>
      <c r="HGN100" s="117"/>
      <c r="HGO100" s="117"/>
      <c r="HGP100" s="117"/>
      <c r="HGQ100" s="117"/>
      <c r="HGR100" s="117"/>
      <c r="HGS100" s="116"/>
      <c r="HGT100" s="87"/>
      <c r="HGU100" s="87"/>
      <c r="HGV100" s="117"/>
      <c r="HGW100" s="117"/>
      <c r="HGX100" s="117"/>
      <c r="HGY100" s="117"/>
      <c r="HGZ100" s="117"/>
      <c r="HHA100" s="116"/>
      <c r="HHB100" s="87"/>
      <c r="HHC100" s="87"/>
      <c r="HHD100" s="117"/>
      <c r="HHE100" s="117"/>
      <c r="HHF100" s="117"/>
      <c r="HHG100" s="117"/>
      <c r="HHH100" s="117"/>
      <c r="HHI100" s="116"/>
      <c r="HHJ100" s="87"/>
      <c r="HHK100" s="87"/>
      <c r="HHL100" s="117"/>
      <c r="HHM100" s="117"/>
      <c r="HHN100" s="117"/>
      <c r="HHO100" s="117"/>
      <c r="HHP100" s="117"/>
      <c r="HHQ100" s="116"/>
      <c r="HHR100" s="87"/>
      <c r="HHS100" s="87"/>
      <c r="HHT100" s="117"/>
      <c r="HHU100" s="117"/>
      <c r="HHV100" s="117"/>
      <c r="HHW100" s="117"/>
      <c r="HHX100" s="117"/>
      <c r="HHY100" s="116"/>
      <c r="HHZ100" s="87"/>
      <c r="HIA100" s="87"/>
      <c r="HIB100" s="117"/>
      <c r="HIC100" s="117"/>
      <c r="HID100" s="117"/>
      <c r="HIE100" s="117"/>
      <c r="HIF100" s="117"/>
      <c r="HIG100" s="116"/>
      <c r="HIH100" s="87"/>
      <c r="HII100" s="87"/>
      <c r="HIJ100" s="117"/>
      <c r="HIK100" s="117"/>
      <c r="HIL100" s="117"/>
      <c r="HIM100" s="117"/>
      <c r="HIN100" s="117"/>
      <c r="HIO100" s="116"/>
      <c r="HIP100" s="87"/>
      <c r="HIQ100" s="87"/>
      <c r="HIR100" s="117"/>
      <c r="HIS100" s="117"/>
      <c r="HIT100" s="117"/>
      <c r="HIU100" s="117"/>
      <c r="HIV100" s="117"/>
      <c r="HIW100" s="116"/>
      <c r="HIX100" s="87"/>
      <c r="HIY100" s="87"/>
      <c r="HIZ100" s="117"/>
      <c r="HJA100" s="117"/>
      <c r="HJB100" s="117"/>
      <c r="HJC100" s="117"/>
      <c r="HJD100" s="117"/>
      <c r="HJE100" s="116"/>
      <c r="HJF100" s="87"/>
      <c r="HJG100" s="87"/>
      <c r="HJH100" s="117"/>
      <c r="HJI100" s="117"/>
      <c r="HJJ100" s="117"/>
      <c r="HJK100" s="117"/>
      <c r="HJL100" s="117"/>
      <c r="HJM100" s="116"/>
      <c r="HJN100" s="87"/>
      <c r="HJO100" s="87"/>
      <c r="HJP100" s="117"/>
      <c r="HJQ100" s="117"/>
      <c r="HJR100" s="117"/>
      <c r="HJS100" s="117"/>
      <c r="HJT100" s="117"/>
      <c r="HJU100" s="116"/>
      <c r="HJV100" s="87"/>
      <c r="HJW100" s="87"/>
      <c r="HJX100" s="117"/>
      <c r="HJY100" s="117"/>
      <c r="HJZ100" s="117"/>
      <c r="HKA100" s="117"/>
      <c r="HKB100" s="117"/>
      <c r="HKC100" s="116"/>
      <c r="HKD100" s="87"/>
      <c r="HKE100" s="87"/>
      <c r="HKF100" s="117"/>
      <c r="HKG100" s="117"/>
      <c r="HKH100" s="117"/>
      <c r="HKI100" s="117"/>
      <c r="HKJ100" s="117"/>
      <c r="HKK100" s="116"/>
      <c r="HKL100" s="87"/>
      <c r="HKM100" s="87"/>
      <c r="HKN100" s="117"/>
      <c r="HKO100" s="117"/>
      <c r="HKP100" s="117"/>
      <c r="HKQ100" s="117"/>
      <c r="HKR100" s="117"/>
      <c r="HKS100" s="116"/>
      <c r="HKT100" s="87"/>
      <c r="HKU100" s="87"/>
      <c r="HKV100" s="117"/>
      <c r="HKW100" s="117"/>
      <c r="HKX100" s="117"/>
      <c r="HKY100" s="117"/>
      <c r="HKZ100" s="117"/>
      <c r="HLA100" s="116"/>
      <c r="HLB100" s="87"/>
      <c r="HLC100" s="87"/>
      <c r="HLD100" s="117"/>
      <c r="HLE100" s="117"/>
      <c r="HLF100" s="117"/>
      <c r="HLG100" s="117"/>
      <c r="HLH100" s="117"/>
      <c r="HLI100" s="116"/>
      <c r="HLJ100" s="87"/>
      <c r="HLK100" s="87"/>
      <c r="HLL100" s="117"/>
      <c r="HLM100" s="117"/>
      <c r="HLN100" s="117"/>
      <c r="HLO100" s="117"/>
      <c r="HLP100" s="117"/>
      <c r="HLQ100" s="116"/>
      <c r="HLR100" s="87"/>
      <c r="HLS100" s="87"/>
      <c r="HLT100" s="117"/>
      <c r="HLU100" s="117"/>
      <c r="HLV100" s="117"/>
      <c r="HLW100" s="117"/>
      <c r="HLX100" s="117"/>
      <c r="HLY100" s="116"/>
      <c r="HLZ100" s="87"/>
      <c r="HMA100" s="87"/>
      <c r="HMB100" s="117"/>
      <c r="HMC100" s="117"/>
      <c r="HMD100" s="117"/>
      <c r="HME100" s="117"/>
      <c r="HMF100" s="117"/>
      <c r="HMG100" s="116"/>
      <c r="HMH100" s="87"/>
      <c r="HMI100" s="87"/>
      <c r="HMJ100" s="117"/>
      <c r="HMK100" s="117"/>
      <c r="HML100" s="117"/>
      <c r="HMM100" s="117"/>
      <c r="HMN100" s="117"/>
      <c r="HMO100" s="116"/>
      <c r="HMP100" s="87"/>
      <c r="HMQ100" s="87"/>
      <c r="HMR100" s="117"/>
      <c r="HMS100" s="117"/>
      <c r="HMT100" s="117"/>
      <c r="HMU100" s="117"/>
      <c r="HMV100" s="117"/>
      <c r="HMW100" s="116"/>
      <c r="HMX100" s="87"/>
      <c r="HMY100" s="87"/>
      <c r="HMZ100" s="117"/>
      <c r="HNA100" s="117"/>
      <c r="HNB100" s="117"/>
      <c r="HNC100" s="117"/>
      <c r="HND100" s="117"/>
      <c r="HNE100" s="116"/>
      <c r="HNF100" s="87"/>
      <c r="HNG100" s="87"/>
      <c r="HNH100" s="117"/>
      <c r="HNI100" s="117"/>
      <c r="HNJ100" s="117"/>
      <c r="HNK100" s="117"/>
      <c r="HNL100" s="117"/>
      <c r="HNM100" s="116"/>
      <c r="HNN100" s="87"/>
      <c r="HNO100" s="87"/>
      <c r="HNP100" s="117"/>
      <c r="HNQ100" s="117"/>
      <c r="HNR100" s="117"/>
      <c r="HNS100" s="117"/>
      <c r="HNT100" s="117"/>
      <c r="HNU100" s="116"/>
      <c r="HNV100" s="87"/>
      <c r="HNW100" s="87"/>
      <c r="HNX100" s="117"/>
      <c r="HNY100" s="117"/>
      <c r="HNZ100" s="117"/>
      <c r="HOA100" s="117"/>
      <c r="HOB100" s="117"/>
      <c r="HOC100" s="116"/>
      <c r="HOD100" s="87"/>
      <c r="HOE100" s="87"/>
      <c r="HOF100" s="117"/>
      <c r="HOG100" s="117"/>
      <c r="HOH100" s="117"/>
      <c r="HOI100" s="117"/>
      <c r="HOJ100" s="117"/>
      <c r="HOK100" s="116"/>
      <c r="HOL100" s="87"/>
      <c r="HOM100" s="87"/>
      <c r="HON100" s="117"/>
      <c r="HOO100" s="117"/>
      <c r="HOP100" s="117"/>
      <c r="HOQ100" s="117"/>
      <c r="HOR100" s="117"/>
      <c r="HOS100" s="116"/>
      <c r="HOT100" s="87"/>
      <c r="HOU100" s="87"/>
      <c r="HOV100" s="117"/>
      <c r="HOW100" s="117"/>
      <c r="HOX100" s="117"/>
      <c r="HOY100" s="117"/>
      <c r="HOZ100" s="117"/>
      <c r="HPA100" s="116"/>
      <c r="HPB100" s="87"/>
      <c r="HPC100" s="87"/>
      <c r="HPD100" s="117"/>
      <c r="HPE100" s="117"/>
      <c r="HPF100" s="117"/>
      <c r="HPG100" s="117"/>
      <c r="HPH100" s="117"/>
      <c r="HPI100" s="116"/>
      <c r="HPJ100" s="87"/>
      <c r="HPK100" s="87"/>
      <c r="HPL100" s="117"/>
      <c r="HPM100" s="117"/>
      <c r="HPN100" s="117"/>
      <c r="HPO100" s="117"/>
      <c r="HPP100" s="117"/>
      <c r="HPQ100" s="116"/>
      <c r="HPR100" s="87"/>
      <c r="HPS100" s="87"/>
      <c r="HPT100" s="117"/>
      <c r="HPU100" s="117"/>
      <c r="HPV100" s="117"/>
      <c r="HPW100" s="117"/>
      <c r="HPX100" s="117"/>
      <c r="HPY100" s="116"/>
      <c r="HPZ100" s="87"/>
      <c r="HQA100" s="87"/>
      <c r="HQB100" s="117"/>
      <c r="HQC100" s="117"/>
      <c r="HQD100" s="117"/>
      <c r="HQE100" s="117"/>
      <c r="HQF100" s="117"/>
      <c r="HQG100" s="116"/>
      <c r="HQH100" s="87"/>
      <c r="HQI100" s="87"/>
      <c r="HQJ100" s="117"/>
      <c r="HQK100" s="117"/>
      <c r="HQL100" s="117"/>
      <c r="HQM100" s="117"/>
      <c r="HQN100" s="117"/>
      <c r="HQO100" s="116"/>
      <c r="HQP100" s="87"/>
      <c r="HQQ100" s="87"/>
      <c r="HQR100" s="117"/>
      <c r="HQS100" s="117"/>
      <c r="HQT100" s="117"/>
      <c r="HQU100" s="117"/>
      <c r="HQV100" s="117"/>
      <c r="HQW100" s="116"/>
      <c r="HQX100" s="87"/>
      <c r="HQY100" s="87"/>
      <c r="HQZ100" s="117"/>
      <c r="HRA100" s="117"/>
      <c r="HRB100" s="117"/>
      <c r="HRC100" s="117"/>
      <c r="HRD100" s="117"/>
      <c r="HRE100" s="116"/>
      <c r="HRF100" s="87"/>
      <c r="HRG100" s="87"/>
      <c r="HRH100" s="117"/>
      <c r="HRI100" s="117"/>
      <c r="HRJ100" s="117"/>
      <c r="HRK100" s="117"/>
      <c r="HRL100" s="117"/>
      <c r="HRM100" s="116"/>
      <c r="HRN100" s="87"/>
      <c r="HRO100" s="87"/>
      <c r="HRP100" s="117"/>
      <c r="HRQ100" s="117"/>
      <c r="HRR100" s="117"/>
      <c r="HRS100" s="117"/>
      <c r="HRT100" s="117"/>
      <c r="HRU100" s="116"/>
      <c r="HRV100" s="87"/>
      <c r="HRW100" s="87"/>
      <c r="HRX100" s="117"/>
      <c r="HRY100" s="117"/>
      <c r="HRZ100" s="117"/>
      <c r="HSA100" s="117"/>
      <c r="HSB100" s="117"/>
      <c r="HSC100" s="116"/>
      <c r="HSD100" s="87"/>
      <c r="HSE100" s="87"/>
      <c r="HSF100" s="117"/>
      <c r="HSG100" s="117"/>
      <c r="HSH100" s="117"/>
      <c r="HSI100" s="117"/>
      <c r="HSJ100" s="117"/>
      <c r="HSK100" s="116"/>
      <c r="HSL100" s="87"/>
      <c r="HSM100" s="87"/>
      <c r="HSN100" s="117"/>
      <c r="HSO100" s="117"/>
      <c r="HSP100" s="117"/>
      <c r="HSQ100" s="117"/>
      <c r="HSR100" s="117"/>
      <c r="HSS100" s="116"/>
      <c r="HST100" s="87"/>
      <c r="HSU100" s="87"/>
      <c r="HSV100" s="117"/>
      <c r="HSW100" s="117"/>
      <c r="HSX100" s="117"/>
      <c r="HSY100" s="117"/>
      <c r="HSZ100" s="117"/>
      <c r="HTA100" s="116"/>
      <c r="HTB100" s="87"/>
      <c r="HTC100" s="87"/>
      <c r="HTD100" s="117"/>
      <c r="HTE100" s="117"/>
      <c r="HTF100" s="117"/>
      <c r="HTG100" s="117"/>
      <c r="HTH100" s="117"/>
      <c r="HTI100" s="116"/>
      <c r="HTJ100" s="87"/>
      <c r="HTK100" s="87"/>
      <c r="HTL100" s="117"/>
      <c r="HTM100" s="117"/>
      <c r="HTN100" s="117"/>
      <c r="HTO100" s="117"/>
      <c r="HTP100" s="117"/>
      <c r="HTQ100" s="116"/>
      <c r="HTR100" s="87"/>
      <c r="HTS100" s="87"/>
      <c r="HTT100" s="117"/>
      <c r="HTU100" s="117"/>
      <c r="HTV100" s="117"/>
      <c r="HTW100" s="117"/>
      <c r="HTX100" s="117"/>
      <c r="HTY100" s="116"/>
      <c r="HTZ100" s="87"/>
      <c r="HUA100" s="87"/>
      <c r="HUB100" s="117"/>
      <c r="HUC100" s="117"/>
      <c r="HUD100" s="117"/>
      <c r="HUE100" s="117"/>
      <c r="HUF100" s="117"/>
      <c r="HUG100" s="116"/>
      <c r="HUH100" s="87"/>
      <c r="HUI100" s="87"/>
      <c r="HUJ100" s="117"/>
      <c r="HUK100" s="117"/>
      <c r="HUL100" s="117"/>
      <c r="HUM100" s="117"/>
      <c r="HUN100" s="117"/>
      <c r="HUO100" s="116"/>
      <c r="HUP100" s="87"/>
      <c r="HUQ100" s="87"/>
      <c r="HUR100" s="117"/>
      <c r="HUS100" s="117"/>
      <c r="HUT100" s="117"/>
      <c r="HUU100" s="117"/>
      <c r="HUV100" s="117"/>
      <c r="HUW100" s="116"/>
      <c r="HUX100" s="87"/>
      <c r="HUY100" s="87"/>
      <c r="HUZ100" s="117"/>
      <c r="HVA100" s="117"/>
      <c r="HVB100" s="117"/>
      <c r="HVC100" s="117"/>
      <c r="HVD100" s="117"/>
      <c r="HVE100" s="116"/>
      <c r="HVF100" s="87"/>
      <c r="HVG100" s="87"/>
      <c r="HVH100" s="117"/>
      <c r="HVI100" s="117"/>
      <c r="HVJ100" s="117"/>
      <c r="HVK100" s="117"/>
      <c r="HVL100" s="117"/>
      <c r="HVM100" s="116"/>
      <c r="HVN100" s="87"/>
      <c r="HVO100" s="87"/>
      <c r="HVP100" s="117"/>
      <c r="HVQ100" s="117"/>
      <c r="HVR100" s="117"/>
      <c r="HVS100" s="117"/>
      <c r="HVT100" s="117"/>
      <c r="HVU100" s="116"/>
      <c r="HVV100" s="87"/>
      <c r="HVW100" s="87"/>
      <c r="HVX100" s="117"/>
      <c r="HVY100" s="117"/>
      <c r="HVZ100" s="117"/>
      <c r="HWA100" s="117"/>
      <c r="HWB100" s="117"/>
      <c r="HWC100" s="116"/>
      <c r="HWD100" s="87"/>
      <c r="HWE100" s="87"/>
      <c r="HWF100" s="117"/>
      <c r="HWG100" s="117"/>
      <c r="HWH100" s="117"/>
      <c r="HWI100" s="117"/>
      <c r="HWJ100" s="117"/>
      <c r="HWK100" s="116"/>
      <c r="HWL100" s="87"/>
      <c r="HWM100" s="87"/>
      <c r="HWN100" s="117"/>
      <c r="HWO100" s="117"/>
      <c r="HWP100" s="117"/>
      <c r="HWQ100" s="117"/>
      <c r="HWR100" s="117"/>
      <c r="HWS100" s="116"/>
      <c r="HWT100" s="87"/>
      <c r="HWU100" s="87"/>
      <c r="HWV100" s="117"/>
      <c r="HWW100" s="117"/>
      <c r="HWX100" s="117"/>
      <c r="HWY100" s="117"/>
      <c r="HWZ100" s="117"/>
      <c r="HXA100" s="116"/>
      <c r="HXB100" s="87"/>
      <c r="HXC100" s="87"/>
      <c r="HXD100" s="117"/>
      <c r="HXE100" s="117"/>
      <c r="HXF100" s="117"/>
      <c r="HXG100" s="117"/>
      <c r="HXH100" s="117"/>
      <c r="HXI100" s="116"/>
      <c r="HXJ100" s="87"/>
      <c r="HXK100" s="87"/>
      <c r="HXL100" s="117"/>
      <c r="HXM100" s="117"/>
      <c r="HXN100" s="117"/>
      <c r="HXO100" s="117"/>
      <c r="HXP100" s="117"/>
      <c r="HXQ100" s="116"/>
      <c r="HXR100" s="87"/>
      <c r="HXS100" s="87"/>
      <c r="HXT100" s="117"/>
      <c r="HXU100" s="117"/>
      <c r="HXV100" s="117"/>
      <c r="HXW100" s="117"/>
      <c r="HXX100" s="117"/>
      <c r="HXY100" s="116"/>
      <c r="HXZ100" s="87"/>
      <c r="HYA100" s="87"/>
      <c r="HYB100" s="117"/>
      <c r="HYC100" s="117"/>
      <c r="HYD100" s="117"/>
      <c r="HYE100" s="117"/>
      <c r="HYF100" s="117"/>
      <c r="HYG100" s="116"/>
      <c r="HYH100" s="87"/>
      <c r="HYI100" s="87"/>
      <c r="HYJ100" s="117"/>
      <c r="HYK100" s="117"/>
      <c r="HYL100" s="117"/>
      <c r="HYM100" s="117"/>
      <c r="HYN100" s="117"/>
      <c r="HYO100" s="116"/>
      <c r="HYP100" s="87"/>
      <c r="HYQ100" s="87"/>
      <c r="HYR100" s="117"/>
      <c r="HYS100" s="117"/>
      <c r="HYT100" s="117"/>
      <c r="HYU100" s="117"/>
      <c r="HYV100" s="117"/>
      <c r="HYW100" s="116"/>
      <c r="HYX100" s="87"/>
      <c r="HYY100" s="87"/>
      <c r="HYZ100" s="117"/>
      <c r="HZA100" s="117"/>
      <c r="HZB100" s="117"/>
      <c r="HZC100" s="117"/>
      <c r="HZD100" s="117"/>
      <c r="HZE100" s="116"/>
      <c r="HZF100" s="87"/>
      <c r="HZG100" s="87"/>
      <c r="HZH100" s="117"/>
      <c r="HZI100" s="117"/>
      <c r="HZJ100" s="117"/>
      <c r="HZK100" s="117"/>
      <c r="HZL100" s="117"/>
      <c r="HZM100" s="116"/>
      <c r="HZN100" s="87"/>
      <c r="HZO100" s="87"/>
      <c r="HZP100" s="117"/>
      <c r="HZQ100" s="117"/>
      <c r="HZR100" s="117"/>
      <c r="HZS100" s="117"/>
      <c r="HZT100" s="117"/>
      <c r="HZU100" s="116"/>
      <c r="HZV100" s="87"/>
      <c r="HZW100" s="87"/>
      <c r="HZX100" s="117"/>
      <c r="HZY100" s="117"/>
      <c r="HZZ100" s="117"/>
      <c r="IAA100" s="117"/>
      <c r="IAB100" s="117"/>
      <c r="IAC100" s="116"/>
      <c r="IAD100" s="87"/>
      <c r="IAE100" s="87"/>
      <c r="IAF100" s="117"/>
      <c r="IAG100" s="117"/>
      <c r="IAH100" s="117"/>
      <c r="IAI100" s="117"/>
      <c r="IAJ100" s="117"/>
      <c r="IAK100" s="116"/>
      <c r="IAL100" s="87"/>
      <c r="IAM100" s="87"/>
      <c r="IAN100" s="117"/>
      <c r="IAO100" s="117"/>
      <c r="IAP100" s="117"/>
      <c r="IAQ100" s="117"/>
      <c r="IAR100" s="117"/>
      <c r="IAS100" s="116"/>
      <c r="IAT100" s="87"/>
      <c r="IAU100" s="87"/>
      <c r="IAV100" s="117"/>
      <c r="IAW100" s="117"/>
      <c r="IAX100" s="117"/>
      <c r="IAY100" s="117"/>
      <c r="IAZ100" s="117"/>
      <c r="IBA100" s="116"/>
      <c r="IBB100" s="87"/>
      <c r="IBC100" s="87"/>
      <c r="IBD100" s="117"/>
      <c r="IBE100" s="117"/>
      <c r="IBF100" s="117"/>
      <c r="IBG100" s="117"/>
      <c r="IBH100" s="117"/>
      <c r="IBI100" s="116"/>
      <c r="IBJ100" s="87"/>
      <c r="IBK100" s="87"/>
      <c r="IBL100" s="117"/>
      <c r="IBM100" s="117"/>
      <c r="IBN100" s="117"/>
      <c r="IBO100" s="117"/>
      <c r="IBP100" s="117"/>
      <c r="IBQ100" s="116"/>
      <c r="IBR100" s="87"/>
      <c r="IBS100" s="87"/>
      <c r="IBT100" s="117"/>
      <c r="IBU100" s="117"/>
      <c r="IBV100" s="117"/>
      <c r="IBW100" s="117"/>
      <c r="IBX100" s="117"/>
      <c r="IBY100" s="116"/>
      <c r="IBZ100" s="87"/>
      <c r="ICA100" s="87"/>
      <c r="ICB100" s="117"/>
      <c r="ICC100" s="117"/>
      <c r="ICD100" s="117"/>
      <c r="ICE100" s="117"/>
      <c r="ICF100" s="117"/>
      <c r="ICG100" s="116"/>
      <c r="ICH100" s="87"/>
      <c r="ICI100" s="87"/>
      <c r="ICJ100" s="117"/>
      <c r="ICK100" s="117"/>
      <c r="ICL100" s="117"/>
      <c r="ICM100" s="117"/>
      <c r="ICN100" s="117"/>
      <c r="ICO100" s="116"/>
      <c r="ICP100" s="87"/>
      <c r="ICQ100" s="87"/>
      <c r="ICR100" s="117"/>
      <c r="ICS100" s="117"/>
      <c r="ICT100" s="117"/>
      <c r="ICU100" s="117"/>
      <c r="ICV100" s="117"/>
      <c r="ICW100" s="116"/>
      <c r="ICX100" s="87"/>
      <c r="ICY100" s="87"/>
      <c r="ICZ100" s="117"/>
      <c r="IDA100" s="117"/>
      <c r="IDB100" s="117"/>
      <c r="IDC100" s="117"/>
      <c r="IDD100" s="117"/>
      <c r="IDE100" s="116"/>
      <c r="IDF100" s="87"/>
      <c r="IDG100" s="87"/>
      <c r="IDH100" s="117"/>
      <c r="IDI100" s="117"/>
      <c r="IDJ100" s="117"/>
      <c r="IDK100" s="117"/>
      <c r="IDL100" s="117"/>
      <c r="IDM100" s="116"/>
      <c r="IDN100" s="87"/>
      <c r="IDO100" s="87"/>
      <c r="IDP100" s="117"/>
      <c r="IDQ100" s="117"/>
      <c r="IDR100" s="117"/>
      <c r="IDS100" s="117"/>
      <c r="IDT100" s="117"/>
      <c r="IDU100" s="116"/>
      <c r="IDV100" s="87"/>
      <c r="IDW100" s="87"/>
      <c r="IDX100" s="117"/>
      <c r="IDY100" s="117"/>
      <c r="IDZ100" s="117"/>
      <c r="IEA100" s="117"/>
      <c r="IEB100" s="117"/>
      <c r="IEC100" s="116"/>
      <c r="IED100" s="87"/>
      <c r="IEE100" s="87"/>
      <c r="IEF100" s="117"/>
      <c r="IEG100" s="117"/>
      <c r="IEH100" s="117"/>
      <c r="IEI100" s="117"/>
      <c r="IEJ100" s="117"/>
      <c r="IEK100" s="116"/>
      <c r="IEL100" s="87"/>
      <c r="IEM100" s="87"/>
      <c r="IEN100" s="117"/>
      <c r="IEO100" s="117"/>
      <c r="IEP100" s="117"/>
      <c r="IEQ100" s="117"/>
      <c r="IER100" s="117"/>
      <c r="IES100" s="116"/>
      <c r="IET100" s="87"/>
      <c r="IEU100" s="87"/>
      <c r="IEV100" s="117"/>
      <c r="IEW100" s="117"/>
      <c r="IEX100" s="117"/>
      <c r="IEY100" s="117"/>
      <c r="IEZ100" s="117"/>
      <c r="IFA100" s="116"/>
      <c r="IFB100" s="87"/>
      <c r="IFC100" s="87"/>
      <c r="IFD100" s="117"/>
      <c r="IFE100" s="117"/>
      <c r="IFF100" s="117"/>
      <c r="IFG100" s="117"/>
      <c r="IFH100" s="117"/>
      <c r="IFI100" s="116"/>
      <c r="IFJ100" s="87"/>
      <c r="IFK100" s="87"/>
      <c r="IFL100" s="117"/>
      <c r="IFM100" s="117"/>
      <c r="IFN100" s="117"/>
      <c r="IFO100" s="117"/>
      <c r="IFP100" s="117"/>
      <c r="IFQ100" s="116"/>
      <c r="IFR100" s="87"/>
      <c r="IFS100" s="87"/>
      <c r="IFT100" s="117"/>
      <c r="IFU100" s="117"/>
      <c r="IFV100" s="117"/>
      <c r="IFW100" s="117"/>
      <c r="IFX100" s="117"/>
      <c r="IFY100" s="116"/>
      <c r="IFZ100" s="87"/>
      <c r="IGA100" s="87"/>
      <c r="IGB100" s="117"/>
      <c r="IGC100" s="117"/>
      <c r="IGD100" s="117"/>
      <c r="IGE100" s="117"/>
      <c r="IGF100" s="117"/>
      <c r="IGG100" s="116"/>
      <c r="IGH100" s="87"/>
      <c r="IGI100" s="87"/>
      <c r="IGJ100" s="117"/>
      <c r="IGK100" s="117"/>
      <c r="IGL100" s="117"/>
      <c r="IGM100" s="117"/>
      <c r="IGN100" s="117"/>
      <c r="IGO100" s="116"/>
      <c r="IGP100" s="87"/>
      <c r="IGQ100" s="87"/>
      <c r="IGR100" s="117"/>
      <c r="IGS100" s="117"/>
      <c r="IGT100" s="117"/>
      <c r="IGU100" s="117"/>
      <c r="IGV100" s="117"/>
      <c r="IGW100" s="116"/>
      <c r="IGX100" s="87"/>
      <c r="IGY100" s="87"/>
      <c r="IGZ100" s="117"/>
      <c r="IHA100" s="117"/>
      <c r="IHB100" s="117"/>
      <c r="IHC100" s="117"/>
      <c r="IHD100" s="117"/>
      <c r="IHE100" s="116"/>
      <c r="IHF100" s="87"/>
      <c r="IHG100" s="87"/>
      <c r="IHH100" s="117"/>
      <c r="IHI100" s="117"/>
      <c r="IHJ100" s="117"/>
      <c r="IHK100" s="117"/>
      <c r="IHL100" s="117"/>
      <c r="IHM100" s="116"/>
      <c r="IHN100" s="87"/>
      <c r="IHO100" s="87"/>
      <c r="IHP100" s="117"/>
      <c r="IHQ100" s="117"/>
      <c r="IHR100" s="117"/>
      <c r="IHS100" s="117"/>
      <c r="IHT100" s="117"/>
      <c r="IHU100" s="116"/>
      <c r="IHV100" s="87"/>
      <c r="IHW100" s="87"/>
      <c r="IHX100" s="117"/>
      <c r="IHY100" s="117"/>
      <c r="IHZ100" s="117"/>
      <c r="IIA100" s="117"/>
      <c r="IIB100" s="117"/>
      <c r="IIC100" s="116"/>
      <c r="IID100" s="87"/>
      <c r="IIE100" s="87"/>
      <c r="IIF100" s="117"/>
      <c r="IIG100" s="117"/>
      <c r="IIH100" s="117"/>
      <c r="III100" s="117"/>
      <c r="IIJ100" s="117"/>
      <c r="IIK100" s="116"/>
      <c r="IIL100" s="87"/>
      <c r="IIM100" s="87"/>
      <c r="IIN100" s="117"/>
      <c r="IIO100" s="117"/>
      <c r="IIP100" s="117"/>
      <c r="IIQ100" s="117"/>
      <c r="IIR100" s="117"/>
      <c r="IIS100" s="116"/>
      <c r="IIT100" s="87"/>
      <c r="IIU100" s="87"/>
      <c r="IIV100" s="117"/>
      <c r="IIW100" s="117"/>
      <c r="IIX100" s="117"/>
      <c r="IIY100" s="117"/>
      <c r="IIZ100" s="117"/>
      <c r="IJA100" s="116"/>
      <c r="IJB100" s="87"/>
      <c r="IJC100" s="87"/>
      <c r="IJD100" s="117"/>
      <c r="IJE100" s="117"/>
      <c r="IJF100" s="117"/>
      <c r="IJG100" s="117"/>
      <c r="IJH100" s="117"/>
      <c r="IJI100" s="116"/>
      <c r="IJJ100" s="87"/>
      <c r="IJK100" s="87"/>
      <c r="IJL100" s="117"/>
      <c r="IJM100" s="117"/>
      <c r="IJN100" s="117"/>
      <c r="IJO100" s="117"/>
      <c r="IJP100" s="117"/>
      <c r="IJQ100" s="116"/>
      <c r="IJR100" s="87"/>
      <c r="IJS100" s="87"/>
      <c r="IJT100" s="117"/>
      <c r="IJU100" s="117"/>
      <c r="IJV100" s="117"/>
      <c r="IJW100" s="117"/>
      <c r="IJX100" s="117"/>
      <c r="IJY100" s="116"/>
      <c r="IJZ100" s="87"/>
      <c r="IKA100" s="87"/>
      <c r="IKB100" s="117"/>
      <c r="IKC100" s="117"/>
      <c r="IKD100" s="117"/>
      <c r="IKE100" s="117"/>
      <c r="IKF100" s="117"/>
      <c r="IKG100" s="116"/>
      <c r="IKH100" s="87"/>
      <c r="IKI100" s="87"/>
      <c r="IKJ100" s="117"/>
      <c r="IKK100" s="117"/>
      <c r="IKL100" s="117"/>
      <c r="IKM100" s="117"/>
      <c r="IKN100" s="117"/>
      <c r="IKO100" s="116"/>
      <c r="IKP100" s="87"/>
      <c r="IKQ100" s="87"/>
      <c r="IKR100" s="117"/>
      <c r="IKS100" s="117"/>
      <c r="IKT100" s="117"/>
      <c r="IKU100" s="117"/>
      <c r="IKV100" s="117"/>
      <c r="IKW100" s="116"/>
      <c r="IKX100" s="87"/>
      <c r="IKY100" s="87"/>
      <c r="IKZ100" s="117"/>
      <c r="ILA100" s="117"/>
      <c r="ILB100" s="117"/>
      <c r="ILC100" s="117"/>
      <c r="ILD100" s="117"/>
      <c r="ILE100" s="116"/>
      <c r="ILF100" s="87"/>
      <c r="ILG100" s="87"/>
      <c r="ILH100" s="117"/>
      <c r="ILI100" s="117"/>
      <c r="ILJ100" s="117"/>
      <c r="ILK100" s="117"/>
      <c r="ILL100" s="117"/>
      <c r="ILM100" s="116"/>
      <c r="ILN100" s="87"/>
      <c r="ILO100" s="87"/>
      <c r="ILP100" s="117"/>
      <c r="ILQ100" s="117"/>
      <c r="ILR100" s="117"/>
      <c r="ILS100" s="117"/>
      <c r="ILT100" s="117"/>
      <c r="ILU100" s="116"/>
      <c r="ILV100" s="87"/>
      <c r="ILW100" s="87"/>
      <c r="ILX100" s="117"/>
      <c r="ILY100" s="117"/>
      <c r="ILZ100" s="117"/>
      <c r="IMA100" s="117"/>
      <c r="IMB100" s="117"/>
      <c r="IMC100" s="116"/>
      <c r="IMD100" s="87"/>
      <c r="IME100" s="87"/>
      <c r="IMF100" s="117"/>
      <c r="IMG100" s="117"/>
      <c r="IMH100" s="117"/>
      <c r="IMI100" s="117"/>
      <c r="IMJ100" s="117"/>
      <c r="IMK100" s="116"/>
      <c r="IML100" s="87"/>
      <c r="IMM100" s="87"/>
      <c r="IMN100" s="117"/>
      <c r="IMO100" s="117"/>
      <c r="IMP100" s="117"/>
      <c r="IMQ100" s="117"/>
      <c r="IMR100" s="117"/>
      <c r="IMS100" s="116"/>
      <c r="IMT100" s="87"/>
      <c r="IMU100" s="87"/>
      <c r="IMV100" s="117"/>
      <c r="IMW100" s="117"/>
      <c r="IMX100" s="117"/>
      <c r="IMY100" s="117"/>
      <c r="IMZ100" s="117"/>
      <c r="INA100" s="116"/>
      <c r="INB100" s="87"/>
      <c r="INC100" s="87"/>
      <c r="IND100" s="117"/>
      <c r="INE100" s="117"/>
      <c r="INF100" s="117"/>
      <c r="ING100" s="117"/>
      <c r="INH100" s="117"/>
      <c r="INI100" s="116"/>
      <c r="INJ100" s="87"/>
      <c r="INK100" s="87"/>
      <c r="INL100" s="117"/>
      <c r="INM100" s="117"/>
      <c r="INN100" s="117"/>
      <c r="INO100" s="117"/>
      <c r="INP100" s="117"/>
      <c r="INQ100" s="116"/>
      <c r="INR100" s="87"/>
      <c r="INS100" s="87"/>
      <c r="INT100" s="117"/>
      <c r="INU100" s="117"/>
      <c r="INV100" s="117"/>
      <c r="INW100" s="117"/>
      <c r="INX100" s="117"/>
      <c r="INY100" s="116"/>
      <c r="INZ100" s="87"/>
      <c r="IOA100" s="87"/>
      <c r="IOB100" s="117"/>
      <c r="IOC100" s="117"/>
      <c r="IOD100" s="117"/>
      <c r="IOE100" s="117"/>
      <c r="IOF100" s="117"/>
      <c r="IOG100" s="116"/>
      <c r="IOH100" s="87"/>
      <c r="IOI100" s="87"/>
      <c r="IOJ100" s="117"/>
      <c r="IOK100" s="117"/>
      <c r="IOL100" s="117"/>
      <c r="IOM100" s="117"/>
      <c r="ION100" s="117"/>
      <c r="IOO100" s="116"/>
      <c r="IOP100" s="87"/>
      <c r="IOQ100" s="87"/>
      <c r="IOR100" s="117"/>
      <c r="IOS100" s="117"/>
      <c r="IOT100" s="117"/>
      <c r="IOU100" s="117"/>
      <c r="IOV100" s="117"/>
      <c r="IOW100" s="116"/>
      <c r="IOX100" s="87"/>
      <c r="IOY100" s="87"/>
      <c r="IOZ100" s="117"/>
      <c r="IPA100" s="117"/>
      <c r="IPB100" s="117"/>
      <c r="IPC100" s="117"/>
      <c r="IPD100" s="117"/>
      <c r="IPE100" s="116"/>
      <c r="IPF100" s="87"/>
      <c r="IPG100" s="87"/>
      <c r="IPH100" s="117"/>
      <c r="IPI100" s="117"/>
      <c r="IPJ100" s="117"/>
      <c r="IPK100" s="117"/>
      <c r="IPL100" s="117"/>
      <c r="IPM100" s="116"/>
      <c r="IPN100" s="87"/>
      <c r="IPO100" s="87"/>
      <c r="IPP100" s="117"/>
      <c r="IPQ100" s="117"/>
      <c r="IPR100" s="117"/>
      <c r="IPS100" s="117"/>
      <c r="IPT100" s="117"/>
      <c r="IPU100" s="116"/>
      <c r="IPV100" s="87"/>
      <c r="IPW100" s="87"/>
      <c r="IPX100" s="117"/>
      <c r="IPY100" s="117"/>
      <c r="IPZ100" s="117"/>
      <c r="IQA100" s="117"/>
      <c r="IQB100" s="117"/>
      <c r="IQC100" s="116"/>
      <c r="IQD100" s="87"/>
      <c r="IQE100" s="87"/>
      <c r="IQF100" s="117"/>
      <c r="IQG100" s="117"/>
      <c r="IQH100" s="117"/>
      <c r="IQI100" s="117"/>
      <c r="IQJ100" s="117"/>
      <c r="IQK100" s="116"/>
      <c r="IQL100" s="87"/>
      <c r="IQM100" s="87"/>
      <c r="IQN100" s="117"/>
      <c r="IQO100" s="117"/>
      <c r="IQP100" s="117"/>
      <c r="IQQ100" s="117"/>
      <c r="IQR100" s="117"/>
      <c r="IQS100" s="116"/>
      <c r="IQT100" s="87"/>
      <c r="IQU100" s="87"/>
      <c r="IQV100" s="117"/>
      <c r="IQW100" s="117"/>
      <c r="IQX100" s="117"/>
      <c r="IQY100" s="117"/>
      <c r="IQZ100" s="117"/>
      <c r="IRA100" s="116"/>
      <c r="IRB100" s="87"/>
      <c r="IRC100" s="87"/>
      <c r="IRD100" s="117"/>
      <c r="IRE100" s="117"/>
      <c r="IRF100" s="117"/>
      <c r="IRG100" s="117"/>
      <c r="IRH100" s="117"/>
      <c r="IRI100" s="116"/>
      <c r="IRJ100" s="87"/>
      <c r="IRK100" s="87"/>
      <c r="IRL100" s="117"/>
      <c r="IRM100" s="117"/>
      <c r="IRN100" s="117"/>
      <c r="IRO100" s="117"/>
      <c r="IRP100" s="117"/>
      <c r="IRQ100" s="116"/>
      <c r="IRR100" s="87"/>
      <c r="IRS100" s="87"/>
      <c r="IRT100" s="117"/>
      <c r="IRU100" s="117"/>
      <c r="IRV100" s="117"/>
      <c r="IRW100" s="117"/>
      <c r="IRX100" s="117"/>
      <c r="IRY100" s="116"/>
      <c r="IRZ100" s="87"/>
      <c r="ISA100" s="87"/>
      <c r="ISB100" s="117"/>
      <c r="ISC100" s="117"/>
      <c r="ISD100" s="117"/>
      <c r="ISE100" s="117"/>
      <c r="ISF100" s="117"/>
      <c r="ISG100" s="116"/>
      <c r="ISH100" s="87"/>
      <c r="ISI100" s="87"/>
      <c r="ISJ100" s="117"/>
      <c r="ISK100" s="117"/>
      <c r="ISL100" s="117"/>
      <c r="ISM100" s="117"/>
      <c r="ISN100" s="117"/>
      <c r="ISO100" s="116"/>
      <c r="ISP100" s="87"/>
      <c r="ISQ100" s="87"/>
      <c r="ISR100" s="117"/>
      <c r="ISS100" s="117"/>
      <c r="IST100" s="117"/>
      <c r="ISU100" s="117"/>
      <c r="ISV100" s="117"/>
      <c r="ISW100" s="116"/>
      <c r="ISX100" s="87"/>
      <c r="ISY100" s="87"/>
      <c r="ISZ100" s="117"/>
      <c r="ITA100" s="117"/>
      <c r="ITB100" s="117"/>
      <c r="ITC100" s="117"/>
      <c r="ITD100" s="117"/>
      <c r="ITE100" s="116"/>
      <c r="ITF100" s="87"/>
      <c r="ITG100" s="87"/>
      <c r="ITH100" s="117"/>
      <c r="ITI100" s="117"/>
      <c r="ITJ100" s="117"/>
      <c r="ITK100" s="117"/>
      <c r="ITL100" s="117"/>
      <c r="ITM100" s="116"/>
      <c r="ITN100" s="87"/>
      <c r="ITO100" s="87"/>
      <c r="ITP100" s="117"/>
      <c r="ITQ100" s="117"/>
      <c r="ITR100" s="117"/>
      <c r="ITS100" s="117"/>
      <c r="ITT100" s="117"/>
      <c r="ITU100" s="116"/>
      <c r="ITV100" s="87"/>
      <c r="ITW100" s="87"/>
      <c r="ITX100" s="117"/>
      <c r="ITY100" s="117"/>
      <c r="ITZ100" s="117"/>
      <c r="IUA100" s="117"/>
      <c r="IUB100" s="117"/>
      <c r="IUC100" s="116"/>
      <c r="IUD100" s="87"/>
      <c r="IUE100" s="87"/>
      <c r="IUF100" s="117"/>
      <c r="IUG100" s="117"/>
      <c r="IUH100" s="117"/>
      <c r="IUI100" s="117"/>
      <c r="IUJ100" s="117"/>
      <c r="IUK100" s="116"/>
      <c r="IUL100" s="87"/>
      <c r="IUM100" s="87"/>
      <c r="IUN100" s="117"/>
      <c r="IUO100" s="117"/>
      <c r="IUP100" s="117"/>
      <c r="IUQ100" s="117"/>
      <c r="IUR100" s="117"/>
      <c r="IUS100" s="116"/>
      <c r="IUT100" s="87"/>
      <c r="IUU100" s="87"/>
      <c r="IUV100" s="117"/>
      <c r="IUW100" s="117"/>
      <c r="IUX100" s="117"/>
      <c r="IUY100" s="117"/>
      <c r="IUZ100" s="117"/>
      <c r="IVA100" s="116"/>
      <c r="IVB100" s="87"/>
      <c r="IVC100" s="87"/>
      <c r="IVD100" s="117"/>
      <c r="IVE100" s="117"/>
      <c r="IVF100" s="117"/>
      <c r="IVG100" s="117"/>
      <c r="IVH100" s="117"/>
      <c r="IVI100" s="116"/>
      <c r="IVJ100" s="87"/>
      <c r="IVK100" s="87"/>
      <c r="IVL100" s="117"/>
      <c r="IVM100" s="117"/>
      <c r="IVN100" s="117"/>
      <c r="IVO100" s="117"/>
      <c r="IVP100" s="117"/>
      <c r="IVQ100" s="116"/>
      <c r="IVR100" s="87"/>
      <c r="IVS100" s="87"/>
      <c r="IVT100" s="117"/>
      <c r="IVU100" s="117"/>
      <c r="IVV100" s="117"/>
      <c r="IVW100" s="117"/>
      <c r="IVX100" s="117"/>
      <c r="IVY100" s="116"/>
      <c r="IVZ100" s="87"/>
      <c r="IWA100" s="87"/>
      <c r="IWB100" s="117"/>
      <c r="IWC100" s="117"/>
      <c r="IWD100" s="117"/>
      <c r="IWE100" s="117"/>
      <c r="IWF100" s="117"/>
      <c r="IWG100" s="116"/>
      <c r="IWH100" s="87"/>
      <c r="IWI100" s="87"/>
      <c r="IWJ100" s="117"/>
      <c r="IWK100" s="117"/>
      <c r="IWL100" s="117"/>
      <c r="IWM100" s="117"/>
      <c r="IWN100" s="117"/>
      <c r="IWO100" s="116"/>
      <c r="IWP100" s="87"/>
      <c r="IWQ100" s="87"/>
      <c r="IWR100" s="117"/>
      <c r="IWS100" s="117"/>
      <c r="IWT100" s="117"/>
      <c r="IWU100" s="117"/>
      <c r="IWV100" s="117"/>
      <c r="IWW100" s="116"/>
      <c r="IWX100" s="87"/>
      <c r="IWY100" s="87"/>
      <c r="IWZ100" s="117"/>
      <c r="IXA100" s="117"/>
      <c r="IXB100" s="117"/>
      <c r="IXC100" s="117"/>
      <c r="IXD100" s="117"/>
      <c r="IXE100" s="116"/>
      <c r="IXF100" s="87"/>
      <c r="IXG100" s="87"/>
      <c r="IXH100" s="117"/>
      <c r="IXI100" s="117"/>
      <c r="IXJ100" s="117"/>
      <c r="IXK100" s="117"/>
      <c r="IXL100" s="117"/>
      <c r="IXM100" s="116"/>
      <c r="IXN100" s="87"/>
      <c r="IXO100" s="87"/>
      <c r="IXP100" s="117"/>
      <c r="IXQ100" s="117"/>
      <c r="IXR100" s="117"/>
      <c r="IXS100" s="117"/>
      <c r="IXT100" s="117"/>
      <c r="IXU100" s="116"/>
      <c r="IXV100" s="87"/>
      <c r="IXW100" s="87"/>
      <c r="IXX100" s="117"/>
      <c r="IXY100" s="117"/>
      <c r="IXZ100" s="117"/>
      <c r="IYA100" s="117"/>
      <c r="IYB100" s="117"/>
      <c r="IYC100" s="116"/>
      <c r="IYD100" s="87"/>
      <c r="IYE100" s="87"/>
      <c r="IYF100" s="117"/>
      <c r="IYG100" s="117"/>
      <c r="IYH100" s="117"/>
      <c r="IYI100" s="117"/>
      <c r="IYJ100" s="117"/>
      <c r="IYK100" s="116"/>
      <c r="IYL100" s="87"/>
      <c r="IYM100" s="87"/>
      <c r="IYN100" s="117"/>
      <c r="IYO100" s="117"/>
      <c r="IYP100" s="117"/>
      <c r="IYQ100" s="117"/>
      <c r="IYR100" s="117"/>
      <c r="IYS100" s="116"/>
      <c r="IYT100" s="87"/>
      <c r="IYU100" s="87"/>
      <c r="IYV100" s="117"/>
      <c r="IYW100" s="117"/>
      <c r="IYX100" s="117"/>
      <c r="IYY100" s="117"/>
      <c r="IYZ100" s="117"/>
      <c r="IZA100" s="116"/>
      <c r="IZB100" s="87"/>
      <c r="IZC100" s="87"/>
      <c r="IZD100" s="117"/>
      <c r="IZE100" s="117"/>
      <c r="IZF100" s="117"/>
      <c r="IZG100" s="117"/>
      <c r="IZH100" s="117"/>
      <c r="IZI100" s="116"/>
      <c r="IZJ100" s="87"/>
      <c r="IZK100" s="87"/>
      <c r="IZL100" s="117"/>
      <c r="IZM100" s="117"/>
      <c r="IZN100" s="117"/>
      <c r="IZO100" s="117"/>
      <c r="IZP100" s="117"/>
      <c r="IZQ100" s="116"/>
      <c r="IZR100" s="87"/>
      <c r="IZS100" s="87"/>
      <c r="IZT100" s="117"/>
      <c r="IZU100" s="117"/>
      <c r="IZV100" s="117"/>
      <c r="IZW100" s="117"/>
      <c r="IZX100" s="117"/>
      <c r="IZY100" s="116"/>
      <c r="IZZ100" s="87"/>
      <c r="JAA100" s="87"/>
      <c r="JAB100" s="117"/>
      <c r="JAC100" s="117"/>
      <c r="JAD100" s="117"/>
      <c r="JAE100" s="117"/>
      <c r="JAF100" s="117"/>
      <c r="JAG100" s="116"/>
      <c r="JAH100" s="87"/>
      <c r="JAI100" s="87"/>
      <c r="JAJ100" s="117"/>
      <c r="JAK100" s="117"/>
      <c r="JAL100" s="117"/>
      <c r="JAM100" s="117"/>
      <c r="JAN100" s="117"/>
      <c r="JAO100" s="116"/>
      <c r="JAP100" s="87"/>
      <c r="JAQ100" s="87"/>
      <c r="JAR100" s="117"/>
      <c r="JAS100" s="117"/>
      <c r="JAT100" s="117"/>
      <c r="JAU100" s="117"/>
      <c r="JAV100" s="117"/>
      <c r="JAW100" s="116"/>
      <c r="JAX100" s="87"/>
      <c r="JAY100" s="87"/>
      <c r="JAZ100" s="117"/>
      <c r="JBA100" s="117"/>
      <c r="JBB100" s="117"/>
      <c r="JBC100" s="117"/>
      <c r="JBD100" s="117"/>
      <c r="JBE100" s="116"/>
      <c r="JBF100" s="87"/>
      <c r="JBG100" s="87"/>
      <c r="JBH100" s="117"/>
      <c r="JBI100" s="117"/>
      <c r="JBJ100" s="117"/>
      <c r="JBK100" s="117"/>
      <c r="JBL100" s="117"/>
      <c r="JBM100" s="116"/>
      <c r="JBN100" s="87"/>
      <c r="JBO100" s="87"/>
      <c r="JBP100" s="117"/>
      <c r="JBQ100" s="117"/>
      <c r="JBR100" s="117"/>
      <c r="JBS100" s="117"/>
      <c r="JBT100" s="117"/>
      <c r="JBU100" s="116"/>
      <c r="JBV100" s="87"/>
      <c r="JBW100" s="87"/>
      <c r="JBX100" s="117"/>
      <c r="JBY100" s="117"/>
      <c r="JBZ100" s="117"/>
      <c r="JCA100" s="117"/>
      <c r="JCB100" s="117"/>
      <c r="JCC100" s="116"/>
      <c r="JCD100" s="87"/>
      <c r="JCE100" s="87"/>
      <c r="JCF100" s="117"/>
      <c r="JCG100" s="117"/>
      <c r="JCH100" s="117"/>
      <c r="JCI100" s="117"/>
      <c r="JCJ100" s="117"/>
      <c r="JCK100" s="116"/>
      <c r="JCL100" s="87"/>
      <c r="JCM100" s="87"/>
      <c r="JCN100" s="117"/>
      <c r="JCO100" s="117"/>
      <c r="JCP100" s="117"/>
      <c r="JCQ100" s="117"/>
      <c r="JCR100" s="117"/>
      <c r="JCS100" s="116"/>
      <c r="JCT100" s="87"/>
      <c r="JCU100" s="87"/>
      <c r="JCV100" s="117"/>
      <c r="JCW100" s="117"/>
      <c r="JCX100" s="117"/>
      <c r="JCY100" s="117"/>
      <c r="JCZ100" s="117"/>
      <c r="JDA100" s="116"/>
      <c r="JDB100" s="87"/>
      <c r="JDC100" s="87"/>
      <c r="JDD100" s="117"/>
      <c r="JDE100" s="117"/>
      <c r="JDF100" s="117"/>
      <c r="JDG100" s="117"/>
      <c r="JDH100" s="117"/>
      <c r="JDI100" s="116"/>
      <c r="JDJ100" s="87"/>
      <c r="JDK100" s="87"/>
      <c r="JDL100" s="117"/>
      <c r="JDM100" s="117"/>
      <c r="JDN100" s="117"/>
      <c r="JDO100" s="117"/>
      <c r="JDP100" s="117"/>
      <c r="JDQ100" s="116"/>
      <c r="JDR100" s="87"/>
      <c r="JDS100" s="87"/>
      <c r="JDT100" s="117"/>
      <c r="JDU100" s="117"/>
      <c r="JDV100" s="117"/>
      <c r="JDW100" s="117"/>
      <c r="JDX100" s="117"/>
      <c r="JDY100" s="116"/>
      <c r="JDZ100" s="87"/>
      <c r="JEA100" s="87"/>
      <c r="JEB100" s="117"/>
      <c r="JEC100" s="117"/>
      <c r="JED100" s="117"/>
      <c r="JEE100" s="117"/>
      <c r="JEF100" s="117"/>
      <c r="JEG100" s="116"/>
      <c r="JEH100" s="87"/>
      <c r="JEI100" s="87"/>
      <c r="JEJ100" s="117"/>
      <c r="JEK100" s="117"/>
      <c r="JEL100" s="117"/>
      <c r="JEM100" s="117"/>
      <c r="JEN100" s="117"/>
      <c r="JEO100" s="116"/>
      <c r="JEP100" s="87"/>
      <c r="JEQ100" s="87"/>
      <c r="JER100" s="117"/>
      <c r="JES100" s="117"/>
      <c r="JET100" s="117"/>
      <c r="JEU100" s="117"/>
      <c r="JEV100" s="117"/>
      <c r="JEW100" s="116"/>
      <c r="JEX100" s="87"/>
      <c r="JEY100" s="87"/>
      <c r="JEZ100" s="117"/>
      <c r="JFA100" s="117"/>
      <c r="JFB100" s="117"/>
      <c r="JFC100" s="117"/>
      <c r="JFD100" s="117"/>
      <c r="JFE100" s="116"/>
      <c r="JFF100" s="87"/>
      <c r="JFG100" s="87"/>
      <c r="JFH100" s="117"/>
      <c r="JFI100" s="117"/>
      <c r="JFJ100" s="117"/>
      <c r="JFK100" s="117"/>
      <c r="JFL100" s="117"/>
      <c r="JFM100" s="116"/>
      <c r="JFN100" s="87"/>
      <c r="JFO100" s="87"/>
      <c r="JFP100" s="117"/>
      <c r="JFQ100" s="117"/>
      <c r="JFR100" s="117"/>
      <c r="JFS100" s="117"/>
      <c r="JFT100" s="117"/>
      <c r="JFU100" s="116"/>
      <c r="JFV100" s="87"/>
      <c r="JFW100" s="87"/>
      <c r="JFX100" s="117"/>
      <c r="JFY100" s="117"/>
      <c r="JFZ100" s="117"/>
      <c r="JGA100" s="117"/>
      <c r="JGB100" s="117"/>
      <c r="JGC100" s="116"/>
      <c r="JGD100" s="87"/>
      <c r="JGE100" s="87"/>
      <c r="JGF100" s="117"/>
      <c r="JGG100" s="117"/>
      <c r="JGH100" s="117"/>
      <c r="JGI100" s="117"/>
      <c r="JGJ100" s="117"/>
      <c r="JGK100" s="116"/>
      <c r="JGL100" s="87"/>
      <c r="JGM100" s="87"/>
      <c r="JGN100" s="117"/>
      <c r="JGO100" s="117"/>
      <c r="JGP100" s="117"/>
      <c r="JGQ100" s="117"/>
      <c r="JGR100" s="117"/>
      <c r="JGS100" s="116"/>
      <c r="JGT100" s="87"/>
      <c r="JGU100" s="87"/>
      <c r="JGV100" s="117"/>
      <c r="JGW100" s="117"/>
      <c r="JGX100" s="117"/>
      <c r="JGY100" s="117"/>
      <c r="JGZ100" s="117"/>
      <c r="JHA100" s="116"/>
      <c r="JHB100" s="87"/>
      <c r="JHC100" s="87"/>
      <c r="JHD100" s="117"/>
      <c r="JHE100" s="117"/>
      <c r="JHF100" s="117"/>
      <c r="JHG100" s="117"/>
      <c r="JHH100" s="117"/>
      <c r="JHI100" s="116"/>
      <c r="JHJ100" s="87"/>
      <c r="JHK100" s="87"/>
      <c r="JHL100" s="117"/>
      <c r="JHM100" s="117"/>
      <c r="JHN100" s="117"/>
      <c r="JHO100" s="117"/>
      <c r="JHP100" s="117"/>
      <c r="JHQ100" s="116"/>
      <c r="JHR100" s="87"/>
      <c r="JHS100" s="87"/>
      <c r="JHT100" s="117"/>
      <c r="JHU100" s="117"/>
      <c r="JHV100" s="117"/>
      <c r="JHW100" s="117"/>
      <c r="JHX100" s="117"/>
      <c r="JHY100" s="116"/>
      <c r="JHZ100" s="87"/>
      <c r="JIA100" s="87"/>
      <c r="JIB100" s="117"/>
      <c r="JIC100" s="117"/>
      <c r="JID100" s="117"/>
      <c r="JIE100" s="117"/>
      <c r="JIF100" s="117"/>
      <c r="JIG100" s="116"/>
      <c r="JIH100" s="87"/>
      <c r="JII100" s="87"/>
      <c r="JIJ100" s="117"/>
      <c r="JIK100" s="117"/>
      <c r="JIL100" s="117"/>
      <c r="JIM100" s="117"/>
      <c r="JIN100" s="117"/>
      <c r="JIO100" s="116"/>
      <c r="JIP100" s="87"/>
      <c r="JIQ100" s="87"/>
      <c r="JIR100" s="117"/>
      <c r="JIS100" s="117"/>
      <c r="JIT100" s="117"/>
      <c r="JIU100" s="117"/>
      <c r="JIV100" s="117"/>
      <c r="JIW100" s="116"/>
      <c r="JIX100" s="87"/>
      <c r="JIY100" s="87"/>
      <c r="JIZ100" s="117"/>
      <c r="JJA100" s="117"/>
      <c r="JJB100" s="117"/>
      <c r="JJC100" s="117"/>
      <c r="JJD100" s="117"/>
      <c r="JJE100" s="116"/>
      <c r="JJF100" s="87"/>
      <c r="JJG100" s="87"/>
      <c r="JJH100" s="117"/>
      <c r="JJI100" s="117"/>
      <c r="JJJ100" s="117"/>
      <c r="JJK100" s="117"/>
      <c r="JJL100" s="117"/>
      <c r="JJM100" s="116"/>
      <c r="JJN100" s="87"/>
      <c r="JJO100" s="87"/>
      <c r="JJP100" s="117"/>
      <c r="JJQ100" s="117"/>
      <c r="JJR100" s="117"/>
      <c r="JJS100" s="117"/>
      <c r="JJT100" s="117"/>
      <c r="JJU100" s="116"/>
      <c r="JJV100" s="87"/>
      <c r="JJW100" s="87"/>
      <c r="JJX100" s="117"/>
      <c r="JJY100" s="117"/>
      <c r="JJZ100" s="117"/>
      <c r="JKA100" s="117"/>
      <c r="JKB100" s="117"/>
      <c r="JKC100" s="116"/>
      <c r="JKD100" s="87"/>
      <c r="JKE100" s="87"/>
      <c r="JKF100" s="117"/>
      <c r="JKG100" s="117"/>
      <c r="JKH100" s="117"/>
      <c r="JKI100" s="117"/>
      <c r="JKJ100" s="117"/>
      <c r="JKK100" s="116"/>
      <c r="JKL100" s="87"/>
      <c r="JKM100" s="87"/>
      <c r="JKN100" s="117"/>
      <c r="JKO100" s="117"/>
      <c r="JKP100" s="117"/>
      <c r="JKQ100" s="117"/>
      <c r="JKR100" s="117"/>
      <c r="JKS100" s="116"/>
      <c r="JKT100" s="87"/>
      <c r="JKU100" s="87"/>
      <c r="JKV100" s="117"/>
      <c r="JKW100" s="117"/>
      <c r="JKX100" s="117"/>
      <c r="JKY100" s="117"/>
      <c r="JKZ100" s="117"/>
      <c r="JLA100" s="116"/>
      <c r="JLB100" s="87"/>
      <c r="JLC100" s="87"/>
      <c r="JLD100" s="117"/>
      <c r="JLE100" s="117"/>
      <c r="JLF100" s="117"/>
      <c r="JLG100" s="117"/>
      <c r="JLH100" s="117"/>
      <c r="JLI100" s="116"/>
      <c r="JLJ100" s="87"/>
      <c r="JLK100" s="87"/>
      <c r="JLL100" s="117"/>
      <c r="JLM100" s="117"/>
      <c r="JLN100" s="117"/>
      <c r="JLO100" s="117"/>
      <c r="JLP100" s="117"/>
      <c r="JLQ100" s="116"/>
      <c r="JLR100" s="87"/>
      <c r="JLS100" s="87"/>
      <c r="JLT100" s="117"/>
      <c r="JLU100" s="117"/>
      <c r="JLV100" s="117"/>
      <c r="JLW100" s="117"/>
      <c r="JLX100" s="117"/>
      <c r="JLY100" s="116"/>
      <c r="JLZ100" s="87"/>
      <c r="JMA100" s="87"/>
      <c r="JMB100" s="117"/>
      <c r="JMC100" s="117"/>
      <c r="JMD100" s="117"/>
      <c r="JME100" s="117"/>
      <c r="JMF100" s="117"/>
      <c r="JMG100" s="116"/>
      <c r="JMH100" s="87"/>
      <c r="JMI100" s="87"/>
      <c r="JMJ100" s="117"/>
      <c r="JMK100" s="117"/>
      <c r="JML100" s="117"/>
      <c r="JMM100" s="117"/>
      <c r="JMN100" s="117"/>
      <c r="JMO100" s="116"/>
      <c r="JMP100" s="87"/>
      <c r="JMQ100" s="87"/>
      <c r="JMR100" s="117"/>
      <c r="JMS100" s="117"/>
      <c r="JMT100" s="117"/>
      <c r="JMU100" s="117"/>
      <c r="JMV100" s="117"/>
      <c r="JMW100" s="116"/>
      <c r="JMX100" s="87"/>
      <c r="JMY100" s="87"/>
      <c r="JMZ100" s="117"/>
      <c r="JNA100" s="117"/>
      <c r="JNB100" s="117"/>
      <c r="JNC100" s="117"/>
      <c r="JND100" s="117"/>
      <c r="JNE100" s="116"/>
      <c r="JNF100" s="87"/>
      <c r="JNG100" s="87"/>
      <c r="JNH100" s="117"/>
      <c r="JNI100" s="117"/>
      <c r="JNJ100" s="117"/>
      <c r="JNK100" s="117"/>
      <c r="JNL100" s="117"/>
      <c r="JNM100" s="116"/>
      <c r="JNN100" s="87"/>
      <c r="JNO100" s="87"/>
      <c r="JNP100" s="117"/>
      <c r="JNQ100" s="117"/>
      <c r="JNR100" s="117"/>
      <c r="JNS100" s="117"/>
      <c r="JNT100" s="117"/>
      <c r="JNU100" s="116"/>
      <c r="JNV100" s="87"/>
      <c r="JNW100" s="87"/>
      <c r="JNX100" s="117"/>
      <c r="JNY100" s="117"/>
      <c r="JNZ100" s="117"/>
      <c r="JOA100" s="117"/>
      <c r="JOB100" s="117"/>
      <c r="JOC100" s="116"/>
      <c r="JOD100" s="87"/>
      <c r="JOE100" s="87"/>
      <c r="JOF100" s="117"/>
      <c r="JOG100" s="117"/>
      <c r="JOH100" s="117"/>
      <c r="JOI100" s="117"/>
      <c r="JOJ100" s="117"/>
      <c r="JOK100" s="116"/>
      <c r="JOL100" s="87"/>
      <c r="JOM100" s="87"/>
      <c r="JON100" s="117"/>
      <c r="JOO100" s="117"/>
      <c r="JOP100" s="117"/>
      <c r="JOQ100" s="117"/>
      <c r="JOR100" s="117"/>
      <c r="JOS100" s="116"/>
      <c r="JOT100" s="87"/>
      <c r="JOU100" s="87"/>
      <c r="JOV100" s="117"/>
      <c r="JOW100" s="117"/>
      <c r="JOX100" s="117"/>
      <c r="JOY100" s="117"/>
      <c r="JOZ100" s="117"/>
      <c r="JPA100" s="116"/>
      <c r="JPB100" s="87"/>
      <c r="JPC100" s="87"/>
      <c r="JPD100" s="117"/>
      <c r="JPE100" s="117"/>
      <c r="JPF100" s="117"/>
      <c r="JPG100" s="117"/>
      <c r="JPH100" s="117"/>
      <c r="JPI100" s="116"/>
      <c r="JPJ100" s="87"/>
      <c r="JPK100" s="87"/>
      <c r="JPL100" s="117"/>
      <c r="JPM100" s="117"/>
      <c r="JPN100" s="117"/>
      <c r="JPO100" s="117"/>
      <c r="JPP100" s="117"/>
      <c r="JPQ100" s="116"/>
      <c r="JPR100" s="87"/>
      <c r="JPS100" s="87"/>
      <c r="JPT100" s="117"/>
      <c r="JPU100" s="117"/>
      <c r="JPV100" s="117"/>
      <c r="JPW100" s="117"/>
      <c r="JPX100" s="117"/>
      <c r="JPY100" s="116"/>
      <c r="JPZ100" s="87"/>
      <c r="JQA100" s="87"/>
      <c r="JQB100" s="117"/>
      <c r="JQC100" s="117"/>
      <c r="JQD100" s="117"/>
      <c r="JQE100" s="117"/>
      <c r="JQF100" s="117"/>
      <c r="JQG100" s="116"/>
      <c r="JQH100" s="87"/>
      <c r="JQI100" s="87"/>
      <c r="JQJ100" s="117"/>
      <c r="JQK100" s="117"/>
      <c r="JQL100" s="117"/>
      <c r="JQM100" s="117"/>
      <c r="JQN100" s="117"/>
      <c r="JQO100" s="116"/>
      <c r="JQP100" s="87"/>
      <c r="JQQ100" s="87"/>
      <c r="JQR100" s="117"/>
      <c r="JQS100" s="117"/>
      <c r="JQT100" s="117"/>
      <c r="JQU100" s="117"/>
      <c r="JQV100" s="117"/>
      <c r="JQW100" s="116"/>
      <c r="JQX100" s="87"/>
      <c r="JQY100" s="87"/>
      <c r="JQZ100" s="117"/>
      <c r="JRA100" s="117"/>
      <c r="JRB100" s="117"/>
      <c r="JRC100" s="117"/>
      <c r="JRD100" s="117"/>
      <c r="JRE100" s="116"/>
      <c r="JRF100" s="87"/>
      <c r="JRG100" s="87"/>
      <c r="JRH100" s="117"/>
      <c r="JRI100" s="117"/>
      <c r="JRJ100" s="117"/>
      <c r="JRK100" s="117"/>
      <c r="JRL100" s="117"/>
      <c r="JRM100" s="116"/>
      <c r="JRN100" s="87"/>
      <c r="JRO100" s="87"/>
      <c r="JRP100" s="117"/>
      <c r="JRQ100" s="117"/>
      <c r="JRR100" s="117"/>
      <c r="JRS100" s="117"/>
      <c r="JRT100" s="117"/>
      <c r="JRU100" s="116"/>
      <c r="JRV100" s="87"/>
      <c r="JRW100" s="87"/>
      <c r="JRX100" s="117"/>
      <c r="JRY100" s="117"/>
      <c r="JRZ100" s="117"/>
      <c r="JSA100" s="117"/>
      <c r="JSB100" s="117"/>
      <c r="JSC100" s="116"/>
      <c r="JSD100" s="87"/>
      <c r="JSE100" s="87"/>
      <c r="JSF100" s="117"/>
      <c r="JSG100" s="117"/>
      <c r="JSH100" s="117"/>
      <c r="JSI100" s="117"/>
      <c r="JSJ100" s="117"/>
      <c r="JSK100" s="116"/>
      <c r="JSL100" s="87"/>
      <c r="JSM100" s="87"/>
      <c r="JSN100" s="117"/>
      <c r="JSO100" s="117"/>
      <c r="JSP100" s="117"/>
      <c r="JSQ100" s="117"/>
      <c r="JSR100" s="117"/>
      <c r="JSS100" s="116"/>
      <c r="JST100" s="87"/>
      <c r="JSU100" s="87"/>
      <c r="JSV100" s="117"/>
      <c r="JSW100" s="117"/>
      <c r="JSX100" s="117"/>
      <c r="JSY100" s="117"/>
      <c r="JSZ100" s="117"/>
      <c r="JTA100" s="116"/>
      <c r="JTB100" s="87"/>
      <c r="JTC100" s="87"/>
      <c r="JTD100" s="117"/>
      <c r="JTE100" s="117"/>
      <c r="JTF100" s="117"/>
      <c r="JTG100" s="117"/>
      <c r="JTH100" s="117"/>
      <c r="JTI100" s="116"/>
      <c r="JTJ100" s="87"/>
      <c r="JTK100" s="87"/>
      <c r="JTL100" s="117"/>
      <c r="JTM100" s="117"/>
      <c r="JTN100" s="117"/>
      <c r="JTO100" s="117"/>
      <c r="JTP100" s="117"/>
      <c r="JTQ100" s="116"/>
      <c r="JTR100" s="87"/>
      <c r="JTS100" s="87"/>
      <c r="JTT100" s="117"/>
      <c r="JTU100" s="117"/>
      <c r="JTV100" s="117"/>
      <c r="JTW100" s="117"/>
      <c r="JTX100" s="117"/>
      <c r="JTY100" s="116"/>
      <c r="JTZ100" s="87"/>
      <c r="JUA100" s="87"/>
      <c r="JUB100" s="117"/>
      <c r="JUC100" s="117"/>
      <c r="JUD100" s="117"/>
      <c r="JUE100" s="117"/>
      <c r="JUF100" s="117"/>
      <c r="JUG100" s="116"/>
      <c r="JUH100" s="87"/>
      <c r="JUI100" s="87"/>
      <c r="JUJ100" s="117"/>
      <c r="JUK100" s="117"/>
      <c r="JUL100" s="117"/>
      <c r="JUM100" s="117"/>
      <c r="JUN100" s="117"/>
      <c r="JUO100" s="116"/>
      <c r="JUP100" s="87"/>
      <c r="JUQ100" s="87"/>
      <c r="JUR100" s="117"/>
      <c r="JUS100" s="117"/>
      <c r="JUT100" s="117"/>
      <c r="JUU100" s="117"/>
      <c r="JUV100" s="117"/>
      <c r="JUW100" s="116"/>
      <c r="JUX100" s="87"/>
      <c r="JUY100" s="87"/>
      <c r="JUZ100" s="117"/>
      <c r="JVA100" s="117"/>
      <c r="JVB100" s="117"/>
      <c r="JVC100" s="117"/>
      <c r="JVD100" s="117"/>
      <c r="JVE100" s="116"/>
      <c r="JVF100" s="87"/>
      <c r="JVG100" s="87"/>
      <c r="JVH100" s="117"/>
      <c r="JVI100" s="117"/>
      <c r="JVJ100" s="117"/>
      <c r="JVK100" s="117"/>
      <c r="JVL100" s="117"/>
      <c r="JVM100" s="116"/>
      <c r="JVN100" s="87"/>
      <c r="JVO100" s="87"/>
      <c r="JVP100" s="117"/>
      <c r="JVQ100" s="117"/>
      <c r="JVR100" s="117"/>
      <c r="JVS100" s="117"/>
      <c r="JVT100" s="117"/>
      <c r="JVU100" s="116"/>
      <c r="JVV100" s="87"/>
      <c r="JVW100" s="87"/>
      <c r="JVX100" s="117"/>
      <c r="JVY100" s="117"/>
      <c r="JVZ100" s="117"/>
      <c r="JWA100" s="117"/>
      <c r="JWB100" s="117"/>
      <c r="JWC100" s="116"/>
      <c r="JWD100" s="87"/>
      <c r="JWE100" s="87"/>
      <c r="JWF100" s="117"/>
      <c r="JWG100" s="117"/>
      <c r="JWH100" s="117"/>
      <c r="JWI100" s="117"/>
      <c r="JWJ100" s="117"/>
      <c r="JWK100" s="116"/>
      <c r="JWL100" s="87"/>
      <c r="JWM100" s="87"/>
      <c r="JWN100" s="117"/>
      <c r="JWO100" s="117"/>
      <c r="JWP100" s="117"/>
      <c r="JWQ100" s="117"/>
      <c r="JWR100" s="117"/>
      <c r="JWS100" s="116"/>
      <c r="JWT100" s="87"/>
      <c r="JWU100" s="87"/>
      <c r="JWV100" s="117"/>
      <c r="JWW100" s="117"/>
      <c r="JWX100" s="117"/>
      <c r="JWY100" s="117"/>
      <c r="JWZ100" s="117"/>
      <c r="JXA100" s="116"/>
      <c r="JXB100" s="87"/>
      <c r="JXC100" s="87"/>
      <c r="JXD100" s="117"/>
      <c r="JXE100" s="117"/>
      <c r="JXF100" s="117"/>
      <c r="JXG100" s="117"/>
      <c r="JXH100" s="117"/>
      <c r="JXI100" s="116"/>
      <c r="JXJ100" s="87"/>
      <c r="JXK100" s="87"/>
      <c r="JXL100" s="117"/>
      <c r="JXM100" s="117"/>
      <c r="JXN100" s="117"/>
      <c r="JXO100" s="117"/>
      <c r="JXP100" s="117"/>
      <c r="JXQ100" s="116"/>
      <c r="JXR100" s="87"/>
      <c r="JXS100" s="87"/>
      <c r="JXT100" s="117"/>
      <c r="JXU100" s="117"/>
      <c r="JXV100" s="117"/>
      <c r="JXW100" s="117"/>
      <c r="JXX100" s="117"/>
      <c r="JXY100" s="116"/>
      <c r="JXZ100" s="87"/>
      <c r="JYA100" s="87"/>
      <c r="JYB100" s="117"/>
      <c r="JYC100" s="117"/>
      <c r="JYD100" s="117"/>
      <c r="JYE100" s="117"/>
      <c r="JYF100" s="117"/>
      <c r="JYG100" s="116"/>
      <c r="JYH100" s="87"/>
      <c r="JYI100" s="87"/>
      <c r="JYJ100" s="117"/>
      <c r="JYK100" s="117"/>
      <c r="JYL100" s="117"/>
      <c r="JYM100" s="117"/>
      <c r="JYN100" s="117"/>
      <c r="JYO100" s="116"/>
      <c r="JYP100" s="87"/>
      <c r="JYQ100" s="87"/>
      <c r="JYR100" s="117"/>
      <c r="JYS100" s="117"/>
      <c r="JYT100" s="117"/>
      <c r="JYU100" s="117"/>
      <c r="JYV100" s="117"/>
      <c r="JYW100" s="116"/>
      <c r="JYX100" s="87"/>
      <c r="JYY100" s="87"/>
      <c r="JYZ100" s="117"/>
      <c r="JZA100" s="117"/>
      <c r="JZB100" s="117"/>
      <c r="JZC100" s="117"/>
      <c r="JZD100" s="117"/>
      <c r="JZE100" s="116"/>
      <c r="JZF100" s="87"/>
      <c r="JZG100" s="87"/>
      <c r="JZH100" s="117"/>
      <c r="JZI100" s="117"/>
      <c r="JZJ100" s="117"/>
      <c r="JZK100" s="117"/>
      <c r="JZL100" s="117"/>
      <c r="JZM100" s="116"/>
      <c r="JZN100" s="87"/>
      <c r="JZO100" s="87"/>
      <c r="JZP100" s="117"/>
      <c r="JZQ100" s="117"/>
      <c r="JZR100" s="117"/>
      <c r="JZS100" s="117"/>
      <c r="JZT100" s="117"/>
      <c r="JZU100" s="116"/>
      <c r="JZV100" s="87"/>
      <c r="JZW100" s="87"/>
      <c r="JZX100" s="117"/>
      <c r="JZY100" s="117"/>
      <c r="JZZ100" s="117"/>
      <c r="KAA100" s="117"/>
      <c r="KAB100" s="117"/>
      <c r="KAC100" s="116"/>
      <c r="KAD100" s="87"/>
      <c r="KAE100" s="87"/>
      <c r="KAF100" s="117"/>
      <c r="KAG100" s="117"/>
      <c r="KAH100" s="117"/>
      <c r="KAI100" s="117"/>
      <c r="KAJ100" s="117"/>
      <c r="KAK100" s="116"/>
      <c r="KAL100" s="87"/>
      <c r="KAM100" s="87"/>
      <c r="KAN100" s="117"/>
      <c r="KAO100" s="117"/>
      <c r="KAP100" s="117"/>
      <c r="KAQ100" s="117"/>
      <c r="KAR100" s="117"/>
      <c r="KAS100" s="116"/>
      <c r="KAT100" s="87"/>
      <c r="KAU100" s="87"/>
      <c r="KAV100" s="117"/>
      <c r="KAW100" s="117"/>
      <c r="KAX100" s="117"/>
      <c r="KAY100" s="117"/>
      <c r="KAZ100" s="117"/>
      <c r="KBA100" s="116"/>
      <c r="KBB100" s="87"/>
      <c r="KBC100" s="87"/>
      <c r="KBD100" s="117"/>
      <c r="KBE100" s="117"/>
      <c r="KBF100" s="117"/>
      <c r="KBG100" s="117"/>
      <c r="KBH100" s="117"/>
      <c r="KBI100" s="116"/>
      <c r="KBJ100" s="87"/>
      <c r="KBK100" s="87"/>
      <c r="KBL100" s="117"/>
      <c r="KBM100" s="117"/>
      <c r="KBN100" s="117"/>
      <c r="KBO100" s="117"/>
      <c r="KBP100" s="117"/>
      <c r="KBQ100" s="116"/>
      <c r="KBR100" s="87"/>
      <c r="KBS100" s="87"/>
      <c r="KBT100" s="117"/>
      <c r="KBU100" s="117"/>
      <c r="KBV100" s="117"/>
      <c r="KBW100" s="117"/>
      <c r="KBX100" s="117"/>
      <c r="KBY100" s="116"/>
      <c r="KBZ100" s="87"/>
      <c r="KCA100" s="87"/>
      <c r="KCB100" s="117"/>
      <c r="KCC100" s="117"/>
      <c r="KCD100" s="117"/>
      <c r="KCE100" s="117"/>
      <c r="KCF100" s="117"/>
      <c r="KCG100" s="116"/>
      <c r="KCH100" s="87"/>
      <c r="KCI100" s="87"/>
      <c r="KCJ100" s="117"/>
      <c r="KCK100" s="117"/>
      <c r="KCL100" s="117"/>
      <c r="KCM100" s="117"/>
      <c r="KCN100" s="117"/>
      <c r="KCO100" s="116"/>
      <c r="KCP100" s="87"/>
      <c r="KCQ100" s="87"/>
      <c r="KCR100" s="117"/>
      <c r="KCS100" s="117"/>
      <c r="KCT100" s="117"/>
      <c r="KCU100" s="117"/>
      <c r="KCV100" s="117"/>
      <c r="KCW100" s="116"/>
      <c r="KCX100" s="87"/>
      <c r="KCY100" s="87"/>
      <c r="KCZ100" s="117"/>
      <c r="KDA100" s="117"/>
      <c r="KDB100" s="117"/>
      <c r="KDC100" s="117"/>
      <c r="KDD100" s="117"/>
      <c r="KDE100" s="116"/>
      <c r="KDF100" s="87"/>
      <c r="KDG100" s="87"/>
      <c r="KDH100" s="117"/>
      <c r="KDI100" s="117"/>
      <c r="KDJ100" s="117"/>
      <c r="KDK100" s="117"/>
      <c r="KDL100" s="117"/>
      <c r="KDM100" s="116"/>
      <c r="KDN100" s="87"/>
      <c r="KDO100" s="87"/>
      <c r="KDP100" s="117"/>
      <c r="KDQ100" s="117"/>
      <c r="KDR100" s="117"/>
      <c r="KDS100" s="117"/>
      <c r="KDT100" s="117"/>
      <c r="KDU100" s="116"/>
      <c r="KDV100" s="87"/>
      <c r="KDW100" s="87"/>
      <c r="KDX100" s="117"/>
      <c r="KDY100" s="117"/>
      <c r="KDZ100" s="117"/>
      <c r="KEA100" s="117"/>
      <c r="KEB100" s="117"/>
      <c r="KEC100" s="116"/>
      <c r="KED100" s="87"/>
      <c r="KEE100" s="87"/>
      <c r="KEF100" s="117"/>
      <c r="KEG100" s="117"/>
      <c r="KEH100" s="117"/>
      <c r="KEI100" s="117"/>
      <c r="KEJ100" s="117"/>
      <c r="KEK100" s="116"/>
      <c r="KEL100" s="87"/>
      <c r="KEM100" s="87"/>
      <c r="KEN100" s="117"/>
      <c r="KEO100" s="117"/>
      <c r="KEP100" s="117"/>
      <c r="KEQ100" s="117"/>
      <c r="KER100" s="117"/>
      <c r="KES100" s="116"/>
      <c r="KET100" s="87"/>
      <c r="KEU100" s="87"/>
      <c r="KEV100" s="117"/>
      <c r="KEW100" s="117"/>
      <c r="KEX100" s="117"/>
      <c r="KEY100" s="117"/>
      <c r="KEZ100" s="117"/>
      <c r="KFA100" s="116"/>
      <c r="KFB100" s="87"/>
      <c r="KFC100" s="87"/>
      <c r="KFD100" s="117"/>
      <c r="KFE100" s="117"/>
      <c r="KFF100" s="117"/>
      <c r="KFG100" s="117"/>
      <c r="KFH100" s="117"/>
      <c r="KFI100" s="116"/>
      <c r="KFJ100" s="87"/>
      <c r="KFK100" s="87"/>
      <c r="KFL100" s="117"/>
      <c r="KFM100" s="117"/>
      <c r="KFN100" s="117"/>
      <c r="KFO100" s="117"/>
      <c r="KFP100" s="117"/>
      <c r="KFQ100" s="116"/>
      <c r="KFR100" s="87"/>
      <c r="KFS100" s="87"/>
      <c r="KFT100" s="117"/>
      <c r="KFU100" s="117"/>
      <c r="KFV100" s="117"/>
      <c r="KFW100" s="117"/>
      <c r="KFX100" s="117"/>
      <c r="KFY100" s="116"/>
      <c r="KFZ100" s="87"/>
      <c r="KGA100" s="87"/>
      <c r="KGB100" s="117"/>
      <c r="KGC100" s="117"/>
      <c r="KGD100" s="117"/>
      <c r="KGE100" s="117"/>
      <c r="KGF100" s="117"/>
      <c r="KGG100" s="116"/>
      <c r="KGH100" s="87"/>
      <c r="KGI100" s="87"/>
      <c r="KGJ100" s="117"/>
      <c r="KGK100" s="117"/>
      <c r="KGL100" s="117"/>
      <c r="KGM100" s="117"/>
      <c r="KGN100" s="117"/>
      <c r="KGO100" s="116"/>
      <c r="KGP100" s="87"/>
      <c r="KGQ100" s="87"/>
      <c r="KGR100" s="117"/>
      <c r="KGS100" s="117"/>
      <c r="KGT100" s="117"/>
      <c r="KGU100" s="117"/>
      <c r="KGV100" s="117"/>
      <c r="KGW100" s="116"/>
      <c r="KGX100" s="87"/>
      <c r="KGY100" s="87"/>
      <c r="KGZ100" s="117"/>
      <c r="KHA100" s="117"/>
      <c r="KHB100" s="117"/>
      <c r="KHC100" s="117"/>
      <c r="KHD100" s="117"/>
      <c r="KHE100" s="116"/>
      <c r="KHF100" s="87"/>
      <c r="KHG100" s="87"/>
      <c r="KHH100" s="117"/>
      <c r="KHI100" s="117"/>
      <c r="KHJ100" s="117"/>
      <c r="KHK100" s="117"/>
      <c r="KHL100" s="117"/>
      <c r="KHM100" s="116"/>
      <c r="KHN100" s="87"/>
      <c r="KHO100" s="87"/>
      <c r="KHP100" s="117"/>
      <c r="KHQ100" s="117"/>
      <c r="KHR100" s="117"/>
      <c r="KHS100" s="117"/>
      <c r="KHT100" s="117"/>
      <c r="KHU100" s="116"/>
      <c r="KHV100" s="87"/>
      <c r="KHW100" s="87"/>
      <c r="KHX100" s="117"/>
      <c r="KHY100" s="117"/>
      <c r="KHZ100" s="117"/>
      <c r="KIA100" s="117"/>
      <c r="KIB100" s="117"/>
      <c r="KIC100" s="116"/>
      <c r="KID100" s="87"/>
      <c r="KIE100" s="87"/>
      <c r="KIF100" s="117"/>
      <c r="KIG100" s="117"/>
      <c r="KIH100" s="117"/>
      <c r="KII100" s="117"/>
      <c r="KIJ100" s="117"/>
      <c r="KIK100" s="116"/>
      <c r="KIL100" s="87"/>
      <c r="KIM100" s="87"/>
      <c r="KIN100" s="117"/>
      <c r="KIO100" s="117"/>
      <c r="KIP100" s="117"/>
      <c r="KIQ100" s="117"/>
      <c r="KIR100" s="117"/>
      <c r="KIS100" s="116"/>
      <c r="KIT100" s="87"/>
      <c r="KIU100" s="87"/>
      <c r="KIV100" s="117"/>
      <c r="KIW100" s="117"/>
      <c r="KIX100" s="117"/>
      <c r="KIY100" s="117"/>
      <c r="KIZ100" s="117"/>
      <c r="KJA100" s="116"/>
      <c r="KJB100" s="87"/>
      <c r="KJC100" s="87"/>
      <c r="KJD100" s="117"/>
      <c r="KJE100" s="117"/>
      <c r="KJF100" s="117"/>
      <c r="KJG100" s="117"/>
      <c r="KJH100" s="117"/>
      <c r="KJI100" s="116"/>
      <c r="KJJ100" s="87"/>
      <c r="KJK100" s="87"/>
      <c r="KJL100" s="117"/>
      <c r="KJM100" s="117"/>
      <c r="KJN100" s="117"/>
      <c r="KJO100" s="117"/>
      <c r="KJP100" s="117"/>
      <c r="KJQ100" s="116"/>
      <c r="KJR100" s="87"/>
      <c r="KJS100" s="87"/>
      <c r="KJT100" s="117"/>
      <c r="KJU100" s="117"/>
      <c r="KJV100" s="117"/>
      <c r="KJW100" s="117"/>
      <c r="KJX100" s="117"/>
      <c r="KJY100" s="116"/>
      <c r="KJZ100" s="87"/>
      <c r="KKA100" s="87"/>
      <c r="KKB100" s="117"/>
      <c r="KKC100" s="117"/>
      <c r="KKD100" s="117"/>
      <c r="KKE100" s="117"/>
      <c r="KKF100" s="117"/>
      <c r="KKG100" s="116"/>
      <c r="KKH100" s="87"/>
      <c r="KKI100" s="87"/>
      <c r="KKJ100" s="117"/>
      <c r="KKK100" s="117"/>
      <c r="KKL100" s="117"/>
      <c r="KKM100" s="117"/>
      <c r="KKN100" s="117"/>
      <c r="KKO100" s="116"/>
      <c r="KKP100" s="87"/>
      <c r="KKQ100" s="87"/>
      <c r="KKR100" s="117"/>
      <c r="KKS100" s="117"/>
      <c r="KKT100" s="117"/>
      <c r="KKU100" s="117"/>
      <c r="KKV100" s="117"/>
      <c r="KKW100" s="116"/>
      <c r="KKX100" s="87"/>
      <c r="KKY100" s="87"/>
      <c r="KKZ100" s="117"/>
      <c r="KLA100" s="117"/>
      <c r="KLB100" s="117"/>
      <c r="KLC100" s="117"/>
      <c r="KLD100" s="117"/>
      <c r="KLE100" s="116"/>
      <c r="KLF100" s="87"/>
      <c r="KLG100" s="87"/>
      <c r="KLH100" s="117"/>
      <c r="KLI100" s="117"/>
      <c r="KLJ100" s="117"/>
      <c r="KLK100" s="117"/>
      <c r="KLL100" s="117"/>
      <c r="KLM100" s="116"/>
      <c r="KLN100" s="87"/>
      <c r="KLO100" s="87"/>
      <c r="KLP100" s="117"/>
      <c r="KLQ100" s="117"/>
      <c r="KLR100" s="117"/>
      <c r="KLS100" s="117"/>
      <c r="KLT100" s="117"/>
      <c r="KLU100" s="116"/>
      <c r="KLV100" s="87"/>
      <c r="KLW100" s="87"/>
      <c r="KLX100" s="117"/>
      <c r="KLY100" s="117"/>
      <c r="KLZ100" s="117"/>
      <c r="KMA100" s="117"/>
      <c r="KMB100" s="117"/>
      <c r="KMC100" s="116"/>
      <c r="KMD100" s="87"/>
      <c r="KME100" s="87"/>
      <c r="KMF100" s="117"/>
      <c r="KMG100" s="117"/>
      <c r="KMH100" s="117"/>
      <c r="KMI100" s="117"/>
      <c r="KMJ100" s="117"/>
      <c r="KMK100" s="116"/>
      <c r="KML100" s="87"/>
      <c r="KMM100" s="87"/>
      <c r="KMN100" s="117"/>
      <c r="KMO100" s="117"/>
      <c r="KMP100" s="117"/>
      <c r="KMQ100" s="117"/>
      <c r="KMR100" s="117"/>
      <c r="KMS100" s="116"/>
      <c r="KMT100" s="87"/>
      <c r="KMU100" s="87"/>
      <c r="KMV100" s="117"/>
      <c r="KMW100" s="117"/>
      <c r="KMX100" s="117"/>
      <c r="KMY100" s="117"/>
      <c r="KMZ100" s="117"/>
      <c r="KNA100" s="116"/>
      <c r="KNB100" s="87"/>
      <c r="KNC100" s="87"/>
      <c r="KND100" s="117"/>
      <c r="KNE100" s="117"/>
      <c r="KNF100" s="117"/>
      <c r="KNG100" s="117"/>
      <c r="KNH100" s="117"/>
      <c r="KNI100" s="116"/>
      <c r="KNJ100" s="87"/>
      <c r="KNK100" s="87"/>
      <c r="KNL100" s="117"/>
      <c r="KNM100" s="117"/>
      <c r="KNN100" s="117"/>
      <c r="KNO100" s="117"/>
      <c r="KNP100" s="117"/>
      <c r="KNQ100" s="116"/>
      <c r="KNR100" s="87"/>
      <c r="KNS100" s="87"/>
      <c r="KNT100" s="117"/>
      <c r="KNU100" s="117"/>
      <c r="KNV100" s="117"/>
      <c r="KNW100" s="117"/>
      <c r="KNX100" s="117"/>
      <c r="KNY100" s="116"/>
      <c r="KNZ100" s="87"/>
      <c r="KOA100" s="87"/>
      <c r="KOB100" s="117"/>
      <c r="KOC100" s="117"/>
      <c r="KOD100" s="117"/>
      <c r="KOE100" s="117"/>
      <c r="KOF100" s="117"/>
      <c r="KOG100" s="116"/>
      <c r="KOH100" s="87"/>
      <c r="KOI100" s="87"/>
      <c r="KOJ100" s="117"/>
      <c r="KOK100" s="117"/>
      <c r="KOL100" s="117"/>
      <c r="KOM100" s="117"/>
      <c r="KON100" s="117"/>
      <c r="KOO100" s="116"/>
      <c r="KOP100" s="87"/>
      <c r="KOQ100" s="87"/>
      <c r="KOR100" s="117"/>
      <c r="KOS100" s="117"/>
      <c r="KOT100" s="117"/>
      <c r="KOU100" s="117"/>
      <c r="KOV100" s="117"/>
      <c r="KOW100" s="116"/>
      <c r="KOX100" s="87"/>
      <c r="KOY100" s="87"/>
      <c r="KOZ100" s="117"/>
      <c r="KPA100" s="117"/>
      <c r="KPB100" s="117"/>
      <c r="KPC100" s="117"/>
      <c r="KPD100" s="117"/>
      <c r="KPE100" s="116"/>
      <c r="KPF100" s="87"/>
      <c r="KPG100" s="87"/>
      <c r="KPH100" s="117"/>
      <c r="KPI100" s="117"/>
      <c r="KPJ100" s="117"/>
      <c r="KPK100" s="117"/>
      <c r="KPL100" s="117"/>
      <c r="KPM100" s="116"/>
      <c r="KPN100" s="87"/>
      <c r="KPO100" s="87"/>
      <c r="KPP100" s="117"/>
      <c r="KPQ100" s="117"/>
      <c r="KPR100" s="117"/>
      <c r="KPS100" s="117"/>
      <c r="KPT100" s="117"/>
      <c r="KPU100" s="116"/>
      <c r="KPV100" s="87"/>
      <c r="KPW100" s="87"/>
      <c r="KPX100" s="117"/>
      <c r="KPY100" s="117"/>
      <c r="KPZ100" s="117"/>
      <c r="KQA100" s="117"/>
      <c r="KQB100" s="117"/>
      <c r="KQC100" s="116"/>
      <c r="KQD100" s="87"/>
      <c r="KQE100" s="87"/>
      <c r="KQF100" s="117"/>
      <c r="KQG100" s="117"/>
      <c r="KQH100" s="117"/>
      <c r="KQI100" s="117"/>
      <c r="KQJ100" s="117"/>
      <c r="KQK100" s="116"/>
      <c r="KQL100" s="87"/>
      <c r="KQM100" s="87"/>
      <c r="KQN100" s="117"/>
      <c r="KQO100" s="117"/>
      <c r="KQP100" s="117"/>
      <c r="KQQ100" s="117"/>
      <c r="KQR100" s="117"/>
      <c r="KQS100" s="116"/>
      <c r="KQT100" s="87"/>
      <c r="KQU100" s="87"/>
      <c r="KQV100" s="117"/>
      <c r="KQW100" s="117"/>
      <c r="KQX100" s="117"/>
      <c r="KQY100" s="117"/>
      <c r="KQZ100" s="117"/>
      <c r="KRA100" s="116"/>
      <c r="KRB100" s="87"/>
      <c r="KRC100" s="87"/>
      <c r="KRD100" s="117"/>
      <c r="KRE100" s="117"/>
      <c r="KRF100" s="117"/>
      <c r="KRG100" s="117"/>
      <c r="KRH100" s="117"/>
      <c r="KRI100" s="116"/>
      <c r="KRJ100" s="87"/>
      <c r="KRK100" s="87"/>
      <c r="KRL100" s="117"/>
      <c r="KRM100" s="117"/>
      <c r="KRN100" s="117"/>
      <c r="KRO100" s="117"/>
      <c r="KRP100" s="117"/>
      <c r="KRQ100" s="116"/>
      <c r="KRR100" s="87"/>
      <c r="KRS100" s="87"/>
      <c r="KRT100" s="117"/>
      <c r="KRU100" s="117"/>
      <c r="KRV100" s="117"/>
      <c r="KRW100" s="117"/>
      <c r="KRX100" s="117"/>
      <c r="KRY100" s="116"/>
      <c r="KRZ100" s="87"/>
      <c r="KSA100" s="87"/>
      <c r="KSB100" s="117"/>
      <c r="KSC100" s="117"/>
      <c r="KSD100" s="117"/>
      <c r="KSE100" s="117"/>
      <c r="KSF100" s="117"/>
      <c r="KSG100" s="116"/>
      <c r="KSH100" s="87"/>
      <c r="KSI100" s="87"/>
      <c r="KSJ100" s="117"/>
      <c r="KSK100" s="117"/>
      <c r="KSL100" s="117"/>
      <c r="KSM100" s="117"/>
      <c r="KSN100" s="117"/>
      <c r="KSO100" s="116"/>
      <c r="KSP100" s="87"/>
      <c r="KSQ100" s="87"/>
      <c r="KSR100" s="117"/>
      <c r="KSS100" s="117"/>
      <c r="KST100" s="117"/>
      <c r="KSU100" s="117"/>
      <c r="KSV100" s="117"/>
      <c r="KSW100" s="116"/>
      <c r="KSX100" s="87"/>
      <c r="KSY100" s="87"/>
      <c r="KSZ100" s="117"/>
      <c r="KTA100" s="117"/>
      <c r="KTB100" s="117"/>
      <c r="KTC100" s="117"/>
      <c r="KTD100" s="117"/>
      <c r="KTE100" s="116"/>
      <c r="KTF100" s="87"/>
      <c r="KTG100" s="87"/>
      <c r="KTH100" s="117"/>
      <c r="KTI100" s="117"/>
      <c r="KTJ100" s="117"/>
      <c r="KTK100" s="117"/>
      <c r="KTL100" s="117"/>
      <c r="KTM100" s="116"/>
      <c r="KTN100" s="87"/>
      <c r="KTO100" s="87"/>
      <c r="KTP100" s="117"/>
      <c r="KTQ100" s="117"/>
      <c r="KTR100" s="117"/>
      <c r="KTS100" s="117"/>
      <c r="KTT100" s="117"/>
      <c r="KTU100" s="116"/>
      <c r="KTV100" s="87"/>
      <c r="KTW100" s="87"/>
      <c r="KTX100" s="117"/>
      <c r="KTY100" s="117"/>
      <c r="KTZ100" s="117"/>
      <c r="KUA100" s="117"/>
      <c r="KUB100" s="117"/>
      <c r="KUC100" s="116"/>
      <c r="KUD100" s="87"/>
      <c r="KUE100" s="87"/>
      <c r="KUF100" s="117"/>
      <c r="KUG100" s="117"/>
      <c r="KUH100" s="117"/>
      <c r="KUI100" s="117"/>
      <c r="KUJ100" s="117"/>
      <c r="KUK100" s="116"/>
      <c r="KUL100" s="87"/>
      <c r="KUM100" s="87"/>
      <c r="KUN100" s="117"/>
      <c r="KUO100" s="117"/>
      <c r="KUP100" s="117"/>
      <c r="KUQ100" s="117"/>
      <c r="KUR100" s="117"/>
      <c r="KUS100" s="116"/>
      <c r="KUT100" s="87"/>
      <c r="KUU100" s="87"/>
      <c r="KUV100" s="117"/>
      <c r="KUW100" s="117"/>
      <c r="KUX100" s="117"/>
      <c r="KUY100" s="117"/>
      <c r="KUZ100" s="117"/>
      <c r="KVA100" s="116"/>
      <c r="KVB100" s="87"/>
      <c r="KVC100" s="87"/>
      <c r="KVD100" s="117"/>
      <c r="KVE100" s="117"/>
      <c r="KVF100" s="117"/>
      <c r="KVG100" s="117"/>
      <c r="KVH100" s="117"/>
      <c r="KVI100" s="116"/>
      <c r="KVJ100" s="87"/>
      <c r="KVK100" s="87"/>
      <c r="KVL100" s="117"/>
      <c r="KVM100" s="117"/>
      <c r="KVN100" s="117"/>
      <c r="KVO100" s="117"/>
      <c r="KVP100" s="117"/>
      <c r="KVQ100" s="116"/>
      <c r="KVR100" s="87"/>
      <c r="KVS100" s="87"/>
      <c r="KVT100" s="117"/>
      <c r="KVU100" s="117"/>
      <c r="KVV100" s="117"/>
      <c r="KVW100" s="117"/>
      <c r="KVX100" s="117"/>
      <c r="KVY100" s="116"/>
      <c r="KVZ100" s="87"/>
      <c r="KWA100" s="87"/>
      <c r="KWB100" s="117"/>
      <c r="KWC100" s="117"/>
      <c r="KWD100" s="117"/>
      <c r="KWE100" s="117"/>
      <c r="KWF100" s="117"/>
      <c r="KWG100" s="116"/>
      <c r="KWH100" s="87"/>
      <c r="KWI100" s="87"/>
      <c r="KWJ100" s="117"/>
      <c r="KWK100" s="117"/>
      <c r="KWL100" s="117"/>
      <c r="KWM100" s="117"/>
      <c r="KWN100" s="117"/>
      <c r="KWO100" s="116"/>
      <c r="KWP100" s="87"/>
      <c r="KWQ100" s="87"/>
      <c r="KWR100" s="117"/>
      <c r="KWS100" s="117"/>
      <c r="KWT100" s="117"/>
      <c r="KWU100" s="117"/>
      <c r="KWV100" s="117"/>
      <c r="KWW100" s="116"/>
      <c r="KWX100" s="87"/>
      <c r="KWY100" s="87"/>
      <c r="KWZ100" s="117"/>
      <c r="KXA100" s="117"/>
      <c r="KXB100" s="117"/>
      <c r="KXC100" s="117"/>
      <c r="KXD100" s="117"/>
      <c r="KXE100" s="116"/>
      <c r="KXF100" s="87"/>
      <c r="KXG100" s="87"/>
      <c r="KXH100" s="117"/>
      <c r="KXI100" s="117"/>
      <c r="KXJ100" s="117"/>
      <c r="KXK100" s="117"/>
      <c r="KXL100" s="117"/>
      <c r="KXM100" s="116"/>
      <c r="KXN100" s="87"/>
      <c r="KXO100" s="87"/>
      <c r="KXP100" s="117"/>
      <c r="KXQ100" s="117"/>
      <c r="KXR100" s="117"/>
      <c r="KXS100" s="117"/>
      <c r="KXT100" s="117"/>
      <c r="KXU100" s="116"/>
      <c r="KXV100" s="87"/>
      <c r="KXW100" s="87"/>
      <c r="KXX100" s="117"/>
      <c r="KXY100" s="117"/>
      <c r="KXZ100" s="117"/>
      <c r="KYA100" s="117"/>
      <c r="KYB100" s="117"/>
      <c r="KYC100" s="116"/>
      <c r="KYD100" s="87"/>
      <c r="KYE100" s="87"/>
      <c r="KYF100" s="117"/>
      <c r="KYG100" s="117"/>
      <c r="KYH100" s="117"/>
      <c r="KYI100" s="117"/>
      <c r="KYJ100" s="117"/>
      <c r="KYK100" s="116"/>
      <c r="KYL100" s="87"/>
      <c r="KYM100" s="87"/>
      <c r="KYN100" s="117"/>
      <c r="KYO100" s="117"/>
      <c r="KYP100" s="117"/>
      <c r="KYQ100" s="117"/>
      <c r="KYR100" s="117"/>
      <c r="KYS100" s="116"/>
      <c r="KYT100" s="87"/>
      <c r="KYU100" s="87"/>
      <c r="KYV100" s="117"/>
      <c r="KYW100" s="117"/>
      <c r="KYX100" s="117"/>
      <c r="KYY100" s="117"/>
      <c r="KYZ100" s="117"/>
      <c r="KZA100" s="116"/>
      <c r="KZB100" s="87"/>
      <c r="KZC100" s="87"/>
      <c r="KZD100" s="117"/>
      <c r="KZE100" s="117"/>
      <c r="KZF100" s="117"/>
      <c r="KZG100" s="117"/>
      <c r="KZH100" s="117"/>
      <c r="KZI100" s="116"/>
      <c r="KZJ100" s="87"/>
      <c r="KZK100" s="87"/>
      <c r="KZL100" s="117"/>
      <c r="KZM100" s="117"/>
      <c r="KZN100" s="117"/>
      <c r="KZO100" s="117"/>
      <c r="KZP100" s="117"/>
      <c r="KZQ100" s="116"/>
      <c r="KZR100" s="87"/>
      <c r="KZS100" s="87"/>
      <c r="KZT100" s="117"/>
      <c r="KZU100" s="117"/>
      <c r="KZV100" s="117"/>
      <c r="KZW100" s="117"/>
      <c r="KZX100" s="117"/>
      <c r="KZY100" s="116"/>
      <c r="KZZ100" s="87"/>
      <c r="LAA100" s="87"/>
      <c r="LAB100" s="117"/>
      <c r="LAC100" s="117"/>
      <c r="LAD100" s="117"/>
      <c r="LAE100" s="117"/>
      <c r="LAF100" s="117"/>
      <c r="LAG100" s="116"/>
      <c r="LAH100" s="87"/>
      <c r="LAI100" s="87"/>
      <c r="LAJ100" s="117"/>
      <c r="LAK100" s="117"/>
      <c r="LAL100" s="117"/>
      <c r="LAM100" s="117"/>
      <c r="LAN100" s="117"/>
      <c r="LAO100" s="116"/>
      <c r="LAP100" s="87"/>
      <c r="LAQ100" s="87"/>
      <c r="LAR100" s="117"/>
      <c r="LAS100" s="117"/>
      <c r="LAT100" s="117"/>
      <c r="LAU100" s="117"/>
      <c r="LAV100" s="117"/>
      <c r="LAW100" s="116"/>
      <c r="LAX100" s="87"/>
      <c r="LAY100" s="87"/>
      <c r="LAZ100" s="117"/>
      <c r="LBA100" s="117"/>
      <c r="LBB100" s="117"/>
      <c r="LBC100" s="117"/>
      <c r="LBD100" s="117"/>
      <c r="LBE100" s="116"/>
      <c r="LBF100" s="87"/>
      <c r="LBG100" s="87"/>
      <c r="LBH100" s="117"/>
      <c r="LBI100" s="117"/>
      <c r="LBJ100" s="117"/>
      <c r="LBK100" s="117"/>
      <c r="LBL100" s="117"/>
      <c r="LBM100" s="116"/>
      <c r="LBN100" s="87"/>
      <c r="LBO100" s="87"/>
      <c r="LBP100" s="117"/>
      <c r="LBQ100" s="117"/>
      <c r="LBR100" s="117"/>
      <c r="LBS100" s="117"/>
      <c r="LBT100" s="117"/>
      <c r="LBU100" s="116"/>
      <c r="LBV100" s="87"/>
      <c r="LBW100" s="87"/>
      <c r="LBX100" s="117"/>
      <c r="LBY100" s="117"/>
      <c r="LBZ100" s="117"/>
      <c r="LCA100" s="117"/>
      <c r="LCB100" s="117"/>
      <c r="LCC100" s="116"/>
      <c r="LCD100" s="87"/>
      <c r="LCE100" s="87"/>
      <c r="LCF100" s="117"/>
      <c r="LCG100" s="117"/>
      <c r="LCH100" s="117"/>
      <c r="LCI100" s="117"/>
      <c r="LCJ100" s="117"/>
      <c r="LCK100" s="116"/>
      <c r="LCL100" s="87"/>
      <c r="LCM100" s="87"/>
      <c r="LCN100" s="117"/>
      <c r="LCO100" s="117"/>
      <c r="LCP100" s="117"/>
      <c r="LCQ100" s="117"/>
      <c r="LCR100" s="117"/>
      <c r="LCS100" s="116"/>
      <c r="LCT100" s="87"/>
      <c r="LCU100" s="87"/>
      <c r="LCV100" s="117"/>
      <c r="LCW100" s="117"/>
      <c r="LCX100" s="117"/>
      <c r="LCY100" s="117"/>
      <c r="LCZ100" s="117"/>
      <c r="LDA100" s="116"/>
      <c r="LDB100" s="87"/>
      <c r="LDC100" s="87"/>
      <c r="LDD100" s="117"/>
      <c r="LDE100" s="117"/>
      <c r="LDF100" s="117"/>
      <c r="LDG100" s="117"/>
      <c r="LDH100" s="117"/>
      <c r="LDI100" s="116"/>
      <c r="LDJ100" s="87"/>
      <c r="LDK100" s="87"/>
      <c r="LDL100" s="117"/>
      <c r="LDM100" s="117"/>
      <c r="LDN100" s="117"/>
      <c r="LDO100" s="117"/>
      <c r="LDP100" s="117"/>
      <c r="LDQ100" s="116"/>
      <c r="LDR100" s="87"/>
      <c r="LDS100" s="87"/>
      <c r="LDT100" s="117"/>
      <c r="LDU100" s="117"/>
      <c r="LDV100" s="117"/>
      <c r="LDW100" s="117"/>
      <c r="LDX100" s="117"/>
      <c r="LDY100" s="116"/>
      <c r="LDZ100" s="87"/>
      <c r="LEA100" s="87"/>
      <c r="LEB100" s="117"/>
      <c r="LEC100" s="117"/>
      <c r="LED100" s="117"/>
      <c r="LEE100" s="117"/>
      <c r="LEF100" s="117"/>
      <c r="LEG100" s="116"/>
      <c r="LEH100" s="87"/>
      <c r="LEI100" s="87"/>
      <c r="LEJ100" s="117"/>
      <c r="LEK100" s="117"/>
      <c r="LEL100" s="117"/>
      <c r="LEM100" s="117"/>
      <c r="LEN100" s="117"/>
      <c r="LEO100" s="116"/>
      <c r="LEP100" s="87"/>
      <c r="LEQ100" s="87"/>
      <c r="LER100" s="117"/>
      <c r="LES100" s="117"/>
      <c r="LET100" s="117"/>
      <c r="LEU100" s="117"/>
      <c r="LEV100" s="117"/>
      <c r="LEW100" s="116"/>
      <c r="LEX100" s="87"/>
      <c r="LEY100" s="87"/>
      <c r="LEZ100" s="117"/>
      <c r="LFA100" s="117"/>
      <c r="LFB100" s="117"/>
      <c r="LFC100" s="117"/>
      <c r="LFD100" s="117"/>
      <c r="LFE100" s="116"/>
      <c r="LFF100" s="87"/>
      <c r="LFG100" s="87"/>
      <c r="LFH100" s="117"/>
      <c r="LFI100" s="117"/>
      <c r="LFJ100" s="117"/>
      <c r="LFK100" s="117"/>
      <c r="LFL100" s="117"/>
      <c r="LFM100" s="116"/>
      <c r="LFN100" s="87"/>
      <c r="LFO100" s="87"/>
      <c r="LFP100" s="117"/>
      <c r="LFQ100" s="117"/>
      <c r="LFR100" s="117"/>
      <c r="LFS100" s="117"/>
      <c r="LFT100" s="117"/>
      <c r="LFU100" s="116"/>
      <c r="LFV100" s="87"/>
      <c r="LFW100" s="87"/>
      <c r="LFX100" s="117"/>
      <c r="LFY100" s="117"/>
      <c r="LFZ100" s="117"/>
      <c r="LGA100" s="117"/>
      <c r="LGB100" s="117"/>
      <c r="LGC100" s="116"/>
      <c r="LGD100" s="87"/>
      <c r="LGE100" s="87"/>
      <c r="LGF100" s="117"/>
      <c r="LGG100" s="117"/>
      <c r="LGH100" s="117"/>
      <c r="LGI100" s="117"/>
      <c r="LGJ100" s="117"/>
      <c r="LGK100" s="116"/>
      <c r="LGL100" s="87"/>
      <c r="LGM100" s="87"/>
      <c r="LGN100" s="117"/>
      <c r="LGO100" s="117"/>
      <c r="LGP100" s="117"/>
      <c r="LGQ100" s="117"/>
      <c r="LGR100" s="117"/>
      <c r="LGS100" s="116"/>
      <c r="LGT100" s="87"/>
      <c r="LGU100" s="87"/>
      <c r="LGV100" s="117"/>
      <c r="LGW100" s="117"/>
      <c r="LGX100" s="117"/>
      <c r="LGY100" s="117"/>
      <c r="LGZ100" s="117"/>
      <c r="LHA100" s="116"/>
      <c r="LHB100" s="87"/>
      <c r="LHC100" s="87"/>
      <c r="LHD100" s="117"/>
      <c r="LHE100" s="117"/>
      <c r="LHF100" s="117"/>
      <c r="LHG100" s="117"/>
      <c r="LHH100" s="117"/>
      <c r="LHI100" s="116"/>
      <c r="LHJ100" s="87"/>
      <c r="LHK100" s="87"/>
      <c r="LHL100" s="117"/>
      <c r="LHM100" s="117"/>
      <c r="LHN100" s="117"/>
      <c r="LHO100" s="117"/>
      <c r="LHP100" s="117"/>
      <c r="LHQ100" s="116"/>
      <c r="LHR100" s="87"/>
      <c r="LHS100" s="87"/>
      <c r="LHT100" s="117"/>
      <c r="LHU100" s="117"/>
      <c r="LHV100" s="117"/>
      <c r="LHW100" s="117"/>
      <c r="LHX100" s="117"/>
      <c r="LHY100" s="116"/>
      <c r="LHZ100" s="87"/>
      <c r="LIA100" s="87"/>
      <c r="LIB100" s="117"/>
      <c r="LIC100" s="117"/>
      <c r="LID100" s="117"/>
      <c r="LIE100" s="117"/>
      <c r="LIF100" s="117"/>
      <c r="LIG100" s="116"/>
      <c r="LIH100" s="87"/>
      <c r="LII100" s="87"/>
      <c r="LIJ100" s="117"/>
      <c r="LIK100" s="117"/>
      <c r="LIL100" s="117"/>
      <c r="LIM100" s="117"/>
      <c r="LIN100" s="117"/>
      <c r="LIO100" s="116"/>
      <c r="LIP100" s="87"/>
      <c r="LIQ100" s="87"/>
      <c r="LIR100" s="117"/>
      <c r="LIS100" s="117"/>
      <c r="LIT100" s="117"/>
      <c r="LIU100" s="117"/>
      <c r="LIV100" s="117"/>
      <c r="LIW100" s="116"/>
      <c r="LIX100" s="87"/>
      <c r="LIY100" s="87"/>
      <c r="LIZ100" s="117"/>
      <c r="LJA100" s="117"/>
      <c r="LJB100" s="117"/>
      <c r="LJC100" s="117"/>
      <c r="LJD100" s="117"/>
      <c r="LJE100" s="116"/>
      <c r="LJF100" s="87"/>
      <c r="LJG100" s="87"/>
      <c r="LJH100" s="117"/>
      <c r="LJI100" s="117"/>
      <c r="LJJ100" s="117"/>
      <c r="LJK100" s="117"/>
      <c r="LJL100" s="117"/>
      <c r="LJM100" s="116"/>
      <c r="LJN100" s="87"/>
      <c r="LJO100" s="87"/>
      <c r="LJP100" s="117"/>
      <c r="LJQ100" s="117"/>
      <c r="LJR100" s="117"/>
      <c r="LJS100" s="117"/>
      <c r="LJT100" s="117"/>
      <c r="LJU100" s="116"/>
      <c r="LJV100" s="87"/>
      <c r="LJW100" s="87"/>
      <c r="LJX100" s="117"/>
      <c r="LJY100" s="117"/>
      <c r="LJZ100" s="117"/>
      <c r="LKA100" s="117"/>
      <c r="LKB100" s="117"/>
      <c r="LKC100" s="116"/>
      <c r="LKD100" s="87"/>
      <c r="LKE100" s="87"/>
      <c r="LKF100" s="117"/>
      <c r="LKG100" s="117"/>
      <c r="LKH100" s="117"/>
      <c r="LKI100" s="117"/>
      <c r="LKJ100" s="117"/>
      <c r="LKK100" s="116"/>
      <c r="LKL100" s="87"/>
      <c r="LKM100" s="87"/>
      <c r="LKN100" s="117"/>
      <c r="LKO100" s="117"/>
      <c r="LKP100" s="117"/>
      <c r="LKQ100" s="117"/>
      <c r="LKR100" s="117"/>
      <c r="LKS100" s="116"/>
      <c r="LKT100" s="87"/>
      <c r="LKU100" s="87"/>
      <c r="LKV100" s="117"/>
      <c r="LKW100" s="117"/>
      <c r="LKX100" s="117"/>
      <c r="LKY100" s="117"/>
      <c r="LKZ100" s="117"/>
      <c r="LLA100" s="116"/>
      <c r="LLB100" s="87"/>
      <c r="LLC100" s="87"/>
      <c r="LLD100" s="117"/>
      <c r="LLE100" s="117"/>
      <c r="LLF100" s="117"/>
      <c r="LLG100" s="117"/>
      <c r="LLH100" s="117"/>
      <c r="LLI100" s="116"/>
      <c r="LLJ100" s="87"/>
      <c r="LLK100" s="87"/>
      <c r="LLL100" s="117"/>
      <c r="LLM100" s="117"/>
      <c r="LLN100" s="117"/>
      <c r="LLO100" s="117"/>
      <c r="LLP100" s="117"/>
      <c r="LLQ100" s="116"/>
      <c r="LLR100" s="87"/>
      <c r="LLS100" s="87"/>
      <c r="LLT100" s="117"/>
      <c r="LLU100" s="117"/>
      <c r="LLV100" s="117"/>
      <c r="LLW100" s="117"/>
      <c r="LLX100" s="117"/>
      <c r="LLY100" s="116"/>
      <c r="LLZ100" s="87"/>
      <c r="LMA100" s="87"/>
      <c r="LMB100" s="117"/>
      <c r="LMC100" s="117"/>
      <c r="LMD100" s="117"/>
      <c r="LME100" s="117"/>
      <c r="LMF100" s="117"/>
      <c r="LMG100" s="116"/>
      <c r="LMH100" s="87"/>
      <c r="LMI100" s="87"/>
      <c r="LMJ100" s="117"/>
      <c r="LMK100" s="117"/>
      <c r="LML100" s="117"/>
      <c r="LMM100" s="117"/>
      <c r="LMN100" s="117"/>
      <c r="LMO100" s="116"/>
      <c r="LMP100" s="87"/>
      <c r="LMQ100" s="87"/>
      <c r="LMR100" s="117"/>
      <c r="LMS100" s="117"/>
      <c r="LMT100" s="117"/>
      <c r="LMU100" s="117"/>
      <c r="LMV100" s="117"/>
      <c r="LMW100" s="116"/>
      <c r="LMX100" s="87"/>
      <c r="LMY100" s="87"/>
      <c r="LMZ100" s="117"/>
      <c r="LNA100" s="117"/>
      <c r="LNB100" s="117"/>
      <c r="LNC100" s="117"/>
      <c r="LND100" s="117"/>
      <c r="LNE100" s="116"/>
      <c r="LNF100" s="87"/>
      <c r="LNG100" s="87"/>
      <c r="LNH100" s="117"/>
      <c r="LNI100" s="117"/>
      <c r="LNJ100" s="117"/>
      <c r="LNK100" s="117"/>
      <c r="LNL100" s="117"/>
      <c r="LNM100" s="116"/>
      <c r="LNN100" s="87"/>
      <c r="LNO100" s="87"/>
      <c r="LNP100" s="117"/>
      <c r="LNQ100" s="117"/>
      <c r="LNR100" s="117"/>
      <c r="LNS100" s="117"/>
      <c r="LNT100" s="117"/>
      <c r="LNU100" s="116"/>
      <c r="LNV100" s="87"/>
      <c r="LNW100" s="87"/>
      <c r="LNX100" s="117"/>
      <c r="LNY100" s="117"/>
      <c r="LNZ100" s="117"/>
      <c r="LOA100" s="117"/>
      <c r="LOB100" s="117"/>
      <c r="LOC100" s="116"/>
      <c r="LOD100" s="87"/>
      <c r="LOE100" s="87"/>
      <c r="LOF100" s="117"/>
      <c r="LOG100" s="117"/>
      <c r="LOH100" s="117"/>
      <c r="LOI100" s="117"/>
      <c r="LOJ100" s="117"/>
      <c r="LOK100" s="116"/>
      <c r="LOL100" s="87"/>
      <c r="LOM100" s="87"/>
      <c r="LON100" s="117"/>
      <c r="LOO100" s="117"/>
      <c r="LOP100" s="117"/>
      <c r="LOQ100" s="117"/>
      <c r="LOR100" s="117"/>
      <c r="LOS100" s="116"/>
      <c r="LOT100" s="87"/>
      <c r="LOU100" s="87"/>
      <c r="LOV100" s="117"/>
      <c r="LOW100" s="117"/>
      <c r="LOX100" s="117"/>
      <c r="LOY100" s="117"/>
      <c r="LOZ100" s="117"/>
      <c r="LPA100" s="116"/>
      <c r="LPB100" s="87"/>
      <c r="LPC100" s="87"/>
      <c r="LPD100" s="117"/>
      <c r="LPE100" s="117"/>
      <c r="LPF100" s="117"/>
      <c r="LPG100" s="117"/>
      <c r="LPH100" s="117"/>
      <c r="LPI100" s="116"/>
      <c r="LPJ100" s="87"/>
      <c r="LPK100" s="87"/>
      <c r="LPL100" s="117"/>
      <c r="LPM100" s="117"/>
      <c r="LPN100" s="117"/>
      <c r="LPO100" s="117"/>
      <c r="LPP100" s="117"/>
      <c r="LPQ100" s="116"/>
      <c r="LPR100" s="87"/>
      <c r="LPS100" s="87"/>
      <c r="LPT100" s="117"/>
      <c r="LPU100" s="117"/>
      <c r="LPV100" s="117"/>
      <c r="LPW100" s="117"/>
      <c r="LPX100" s="117"/>
      <c r="LPY100" s="116"/>
      <c r="LPZ100" s="87"/>
      <c r="LQA100" s="87"/>
      <c r="LQB100" s="117"/>
      <c r="LQC100" s="117"/>
      <c r="LQD100" s="117"/>
      <c r="LQE100" s="117"/>
      <c r="LQF100" s="117"/>
      <c r="LQG100" s="116"/>
      <c r="LQH100" s="87"/>
      <c r="LQI100" s="87"/>
      <c r="LQJ100" s="117"/>
      <c r="LQK100" s="117"/>
      <c r="LQL100" s="117"/>
      <c r="LQM100" s="117"/>
      <c r="LQN100" s="117"/>
      <c r="LQO100" s="116"/>
      <c r="LQP100" s="87"/>
      <c r="LQQ100" s="87"/>
      <c r="LQR100" s="117"/>
      <c r="LQS100" s="117"/>
      <c r="LQT100" s="117"/>
      <c r="LQU100" s="117"/>
      <c r="LQV100" s="117"/>
      <c r="LQW100" s="116"/>
      <c r="LQX100" s="87"/>
      <c r="LQY100" s="87"/>
      <c r="LQZ100" s="117"/>
      <c r="LRA100" s="117"/>
      <c r="LRB100" s="117"/>
      <c r="LRC100" s="117"/>
      <c r="LRD100" s="117"/>
      <c r="LRE100" s="116"/>
      <c r="LRF100" s="87"/>
      <c r="LRG100" s="87"/>
      <c r="LRH100" s="117"/>
      <c r="LRI100" s="117"/>
      <c r="LRJ100" s="117"/>
      <c r="LRK100" s="117"/>
      <c r="LRL100" s="117"/>
      <c r="LRM100" s="116"/>
      <c r="LRN100" s="87"/>
      <c r="LRO100" s="87"/>
      <c r="LRP100" s="117"/>
      <c r="LRQ100" s="117"/>
      <c r="LRR100" s="117"/>
      <c r="LRS100" s="117"/>
      <c r="LRT100" s="117"/>
      <c r="LRU100" s="116"/>
      <c r="LRV100" s="87"/>
      <c r="LRW100" s="87"/>
      <c r="LRX100" s="117"/>
      <c r="LRY100" s="117"/>
      <c r="LRZ100" s="117"/>
      <c r="LSA100" s="117"/>
      <c r="LSB100" s="117"/>
      <c r="LSC100" s="116"/>
      <c r="LSD100" s="87"/>
      <c r="LSE100" s="87"/>
      <c r="LSF100" s="117"/>
      <c r="LSG100" s="117"/>
      <c r="LSH100" s="117"/>
      <c r="LSI100" s="117"/>
      <c r="LSJ100" s="117"/>
      <c r="LSK100" s="116"/>
      <c r="LSL100" s="87"/>
      <c r="LSM100" s="87"/>
      <c r="LSN100" s="117"/>
      <c r="LSO100" s="117"/>
      <c r="LSP100" s="117"/>
      <c r="LSQ100" s="117"/>
      <c r="LSR100" s="117"/>
      <c r="LSS100" s="116"/>
      <c r="LST100" s="87"/>
      <c r="LSU100" s="87"/>
      <c r="LSV100" s="117"/>
      <c r="LSW100" s="117"/>
      <c r="LSX100" s="117"/>
      <c r="LSY100" s="117"/>
      <c r="LSZ100" s="117"/>
      <c r="LTA100" s="116"/>
      <c r="LTB100" s="87"/>
      <c r="LTC100" s="87"/>
      <c r="LTD100" s="117"/>
      <c r="LTE100" s="117"/>
      <c r="LTF100" s="117"/>
      <c r="LTG100" s="117"/>
      <c r="LTH100" s="117"/>
      <c r="LTI100" s="116"/>
      <c r="LTJ100" s="87"/>
      <c r="LTK100" s="87"/>
      <c r="LTL100" s="117"/>
      <c r="LTM100" s="117"/>
      <c r="LTN100" s="117"/>
      <c r="LTO100" s="117"/>
      <c r="LTP100" s="117"/>
      <c r="LTQ100" s="116"/>
      <c r="LTR100" s="87"/>
      <c r="LTS100" s="87"/>
      <c r="LTT100" s="117"/>
      <c r="LTU100" s="117"/>
      <c r="LTV100" s="117"/>
      <c r="LTW100" s="117"/>
      <c r="LTX100" s="117"/>
      <c r="LTY100" s="116"/>
      <c r="LTZ100" s="87"/>
      <c r="LUA100" s="87"/>
      <c r="LUB100" s="117"/>
      <c r="LUC100" s="117"/>
      <c r="LUD100" s="117"/>
      <c r="LUE100" s="117"/>
      <c r="LUF100" s="117"/>
      <c r="LUG100" s="116"/>
      <c r="LUH100" s="87"/>
      <c r="LUI100" s="87"/>
      <c r="LUJ100" s="117"/>
      <c r="LUK100" s="117"/>
      <c r="LUL100" s="117"/>
      <c r="LUM100" s="117"/>
      <c r="LUN100" s="117"/>
      <c r="LUO100" s="116"/>
      <c r="LUP100" s="87"/>
      <c r="LUQ100" s="87"/>
      <c r="LUR100" s="117"/>
      <c r="LUS100" s="117"/>
      <c r="LUT100" s="117"/>
      <c r="LUU100" s="117"/>
      <c r="LUV100" s="117"/>
      <c r="LUW100" s="116"/>
      <c r="LUX100" s="87"/>
      <c r="LUY100" s="87"/>
      <c r="LUZ100" s="117"/>
      <c r="LVA100" s="117"/>
      <c r="LVB100" s="117"/>
      <c r="LVC100" s="117"/>
      <c r="LVD100" s="117"/>
      <c r="LVE100" s="116"/>
      <c r="LVF100" s="87"/>
      <c r="LVG100" s="87"/>
      <c r="LVH100" s="117"/>
      <c r="LVI100" s="117"/>
      <c r="LVJ100" s="117"/>
      <c r="LVK100" s="117"/>
      <c r="LVL100" s="117"/>
      <c r="LVM100" s="116"/>
      <c r="LVN100" s="87"/>
      <c r="LVO100" s="87"/>
      <c r="LVP100" s="117"/>
      <c r="LVQ100" s="117"/>
      <c r="LVR100" s="117"/>
      <c r="LVS100" s="117"/>
      <c r="LVT100" s="117"/>
      <c r="LVU100" s="116"/>
      <c r="LVV100" s="87"/>
      <c r="LVW100" s="87"/>
      <c r="LVX100" s="117"/>
      <c r="LVY100" s="117"/>
      <c r="LVZ100" s="117"/>
      <c r="LWA100" s="117"/>
      <c r="LWB100" s="117"/>
      <c r="LWC100" s="116"/>
      <c r="LWD100" s="87"/>
      <c r="LWE100" s="87"/>
      <c r="LWF100" s="117"/>
      <c r="LWG100" s="117"/>
      <c r="LWH100" s="117"/>
      <c r="LWI100" s="117"/>
      <c r="LWJ100" s="117"/>
      <c r="LWK100" s="116"/>
      <c r="LWL100" s="87"/>
      <c r="LWM100" s="87"/>
      <c r="LWN100" s="117"/>
      <c r="LWO100" s="117"/>
      <c r="LWP100" s="117"/>
      <c r="LWQ100" s="117"/>
      <c r="LWR100" s="117"/>
      <c r="LWS100" s="116"/>
      <c r="LWT100" s="87"/>
      <c r="LWU100" s="87"/>
      <c r="LWV100" s="117"/>
      <c r="LWW100" s="117"/>
      <c r="LWX100" s="117"/>
      <c r="LWY100" s="117"/>
      <c r="LWZ100" s="117"/>
      <c r="LXA100" s="116"/>
      <c r="LXB100" s="87"/>
      <c r="LXC100" s="87"/>
      <c r="LXD100" s="117"/>
      <c r="LXE100" s="117"/>
      <c r="LXF100" s="117"/>
      <c r="LXG100" s="117"/>
      <c r="LXH100" s="117"/>
      <c r="LXI100" s="116"/>
      <c r="LXJ100" s="87"/>
      <c r="LXK100" s="87"/>
      <c r="LXL100" s="117"/>
      <c r="LXM100" s="117"/>
      <c r="LXN100" s="117"/>
      <c r="LXO100" s="117"/>
      <c r="LXP100" s="117"/>
      <c r="LXQ100" s="116"/>
      <c r="LXR100" s="87"/>
      <c r="LXS100" s="87"/>
      <c r="LXT100" s="117"/>
      <c r="LXU100" s="117"/>
      <c r="LXV100" s="117"/>
      <c r="LXW100" s="117"/>
      <c r="LXX100" s="117"/>
      <c r="LXY100" s="116"/>
      <c r="LXZ100" s="87"/>
      <c r="LYA100" s="87"/>
      <c r="LYB100" s="117"/>
      <c r="LYC100" s="117"/>
      <c r="LYD100" s="117"/>
      <c r="LYE100" s="117"/>
      <c r="LYF100" s="117"/>
      <c r="LYG100" s="116"/>
      <c r="LYH100" s="87"/>
      <c r="LYI100" s="87"/>
      <c r="LYJ100" s="117"/>
      <c r="LYK100" s="117"/>
      <c r="LYL100" s="117"/>
      <c r="LYM100" s="117"/>
      <c r="LYN100" s="117"/>
      <c r="LYO100" s="116"/>
      <c r="LYP100" s="87"/>
      <c r="LYQ100" s="87"/>
      <c r="LYR100" s="117"/>
      <c r="LYS100" s="117"/>
      <c r="LYT100" s="117"/>
      <c r="LYU100" s="117"/>
      <c r="LYV100" s="117"/>
      <c r="LYW100" s="116"/>
      <c r="LYX100" s="87"/>
      <c r="LYY100" s="87"/>
      <c r="LYZ100" s="117"/>
      <c r="LZA100" s="117"/>
      <c r="LZB100" s="117"/>
      <c r="LZC100" s="117"/>
      <c r="LZD100" s="117"/>
      <c r="LZE100" s="116"/>
      <c r="LZF100" s="87"/>
      <c r="LZG100" s="87"/>
      <c r="LZH100" s="117"/>
      <c r="LZI100" s="117"/>
      <c r="LZJ100" s="117"/>
      <c r="LZK100" s="117"/>
      <c r="LZL100" s="117"/>
      <c r="LZM100" s="116"/>
      <c r="LZN100" s="87"/>
      <c r="LZO100" s="87"/>
      <c r="LZP100" s="117"/>
      <c r="LZQ100" s="117"/>
      <c r="LZR100" s="117"/>
      <c r="LZS100" s="117"/>
      <c r="LZT100" s="117"/>
      <c r="LZU100" s="116"/>
      <c r="LZV100" s="87"/>
      <c r="LZW100" s="87"/>
      <c r="LZX100" s="117"/>
      <c r="LZY100" s="117"/>
      <c r="LZZ100" s="117"/>
      <c r="MAA100" s="117"/>
      <c r="MAB100" s="117"/>
      <c r="MAC100" s="116"/>
      <c r="MAD100" s="87"/>
      <c r="MAE100" s="87"/>
      <c r="MAF100" s="117"/>
      <c r="MAG100" s="117"/>
      <c r="MAH100" s="117"/>
      <c r="MAI100" s="117"/>
      <c r="MAJ100" s="117"/>
      <c r="MAK100" s="116"/>
      <c r="MAL100" s="87"/>
      <c r="MAM100" s="87"/>
      <c r="MAN100" s="117"/>
      <c r="MAO100" s="117"/>
      <c r="MAP100" s="117"/>
      <c r="MAQ100" s="117"/>
      <c r="MAR100" s="117"/>
      <c r="MAS100" s="116"/>
      <c r="MAT100" s="87"/>
      <c r="MAU100" s="87"/>
      <c r="MAV100" s="117"/>
      <c r="MAW100" s="117"/>
      <c r="MAX100" s="117"/>
      <c r="MAY100" s="117"/>
      <c r="MAZ100" s="117"/>
      <c r="MBA100" s="116"/>
      <c r="MBB100" s="87"/>
      <c r="MBC100" s="87"/>
      <c r="MBD100" s="117"/>
      <c r="MBE100" s="117"/>
      <c r="MBF100" s="117"/>
      <c r="MBG100" s="117"/>
      <c r="MBH100" s="117"/>
      <c r="MBI100" s="116"/>
      <c r="MBJ100" s="87"/>
      <c r="MBK100" s="87"/>
      <c r="MBL100" s="117"/>
      <c r="MBM100" s="117"/>
      <c r="MBN100" s="117"/>
      <c r="MBO100" s="117"/>
      <c r="MBP100" s="117"/>
      <c r="MBQ100" s="116"/>
      <c r="MBR100" s="87"/>
      <c r="MBS100" s="87"/>
      <c r="MBT100" s="117"/>
      <c r="MBU100" s="117"/>
      <c r="MBV100" s="117"/>
      <c r="MBW100" s="117"/>
      <c r="MBX100" s="117"/>
      <c r="MBY100" s="116"/>
      <c r="MBZ100" s="87"/>
      <c r="MCA100" s="87"/>
      <c r="MCB100" s="117"/>
      <c r="MCC100" s="117"/>
      <c r="MCD100" s="117"/>
      <c r="MCE100" s="117"/>
      <c r="MCF100" s="117"/>
      <c r="MCG100" s="116"/>
      <c r="MCH100" s="87"/>
      <c r="MCI100" s="87"/>
      <c r="MCJ100" s="117"/>
      <c r="MCK100" s="117"/>
      <c r="MCL100" s="117"/>
      <c r="MCM100" s="117"/>
      <c r="MCN100" s="117"/>
      <c r="MCO100" s="116"/>
      <c r="MCP100" s="87"/>
      <c r="MCQ100" s="87"/>
      <c r="MCR100" s="117"/>
      <c r="MCS100" s="117"/>
      <c r="MCT100" s="117"/>
      <c r="MCU100" s="117"/>
      <c r="MCV100" s="117"/>
      <c r="MCW100" s="116"/>
      <c r="MCX100" s="87"/>
      <c r="MCY100" s="87"/>
      <c r="MCZ100" s="117"/>
      <c r="MDA100" s="117"/>
      <c r="MDB100" s="117"/>
      <c r="MDC100" s="117"/>
      <c r="MDD100" s="117"/>
      <c r="MDE100" s="116"/>
      <c r="MDF100" s="87"/>
      <c r="MDG100" s="87"/>
      <c r="MDH100" s="117"/>
      <c r="MDI100" s="117"/>
      <c r="MDJ100" s="117"/>
      <c r="MDK100" s="117"/>
      <c r="MDL100" s="117"/>
      <c r="MDM100" s="116"/>
      <c r="MDN100" s="87"/>
      <c r="MDO100" s="87"/>
      <c r="MDP100" s="117"/>
      <c r="MDQ100" s="117"/>
      <c r="MDR100" s="117"/>
      <c r="MDS100" s="117"/>
      <c r="MDT100" s="117"/>
      <c r="MDU100" s="116"/>
      <c r="MDV100" s="87"/>
      <c r="MDW100" s="87"/>
      <c r="MDX100" s="117"/>
      <c r="MDY100" s="117"/>
      <c r="MDZ100" s="117"/>
      <c r="MEA100" s="117"/>
      <c r="MEB100" s="117"/>
      <c r="MEC100" s="116"/>
      <c r="MED100" s="87"/>
      <c r="MEE100" s="87"/>
      <c r="MEF100" s="117"/>
      <c r="MEG100" s="117"/>
      <c r="MEH100" s="117"/>
      <c r="MEI100" s="117"/>
      <c r="MEJ100" s="117"/>
      <c r="MEK100" s="116"/>
      <c r="MEL100" s="87"/>
      <c r="MEM100" s="87"/>
      <c r="MEN100" s="117"/>
      <c r="MEO100" s="117"/>
      <c r="MEP100" s="117"/>
      <c r="MEQ100" s="117"/>
      <c r="MER100" s="117"/>
      <c r="MES100" s="116"/>
      <c r="MET100" s="87"/>
      <c r="MEU100" s="87"/>
      <c r="MEV100" s="117"/>
      <c r="MEW100" s="117"/>
      <c r="MEX100" s="117"/>
      <c r="MEY100" s="117"/>
      <c r="MEZ100" s="117"/>
      <c r="MFA100" s="116"/>
      <c r="MFB100" s="87"/>
      <c r="MFC100" s="87"/>
      <c r="MFD100" s="117"/>
      <c r="MFE100" s="117"/>
      <c r="MFF100" s="117"/>
      <c r="MFG100" s="117"/>
      <c r="MFH100" s="117"/>
      <c r="MFI100" s="116"/>
      <c r="MFJ100" s="87"/>
      <c r="MFK100" s="87"/>
      <c r="MFL100" s="117"/>
      <c r="MFM100" s="117"/>
      <c r="MFN100" s="117"/>
      <c r="MFO100" s="117"/>
      <c r="MFP100" s="117"/>
      <c r="MFQ100" s="116"/>
      <c r="MFR100" s="87"/>
      <c r="MFS100" s="87"/>
      <c r="MFT100" s="117"/>
      <c r="MFU100" s="117"/>
      <c r="MFV100" s="117"/>
      <c r="MFW100" s="117"/>
      <c r="MFX100" s="117"/>
      <c r="MFY100" s="116"/>
      <c r="MFZ100" s="87"/>
      <c r="MGA100" s="87"/>
      <c r="MGB100" s="117"/>
      <c r="MGC100" s="117"/>
      <c r="MGD100" s="117"/>
      <c r="MGE100" s="117"/>
      <c r="MGF100" s="117"/>
      <c r="MGG100" s="116"/>
      <c r="MGH100" s="87"/>
      <c r="MGI100" s="87"/>
      <c r="MGJ100" s="117"/>
      <c r="MGK100" s="117"/>
      <c r="MGL100" s="117"/>
      <c r="MGM100" s="117"/>
      <c r="MGN100" s="117"/>
      <c r="MGO100" s="116"/>
      <c r="MGP100" s="87"/>
      <c r="MGQ100" s="87"/>
      <c r="MGR100" s="117"/>
      <c r="MGS100" s="117"/>
      <c r="MGT100" s="117"/>
      <c r="MGU100" s="117"/>
      <c r="MGV100" s="117"/>
      <c r="MGW100" s="116"/>
      <c r="MGX100" s="87"/>
      <c r="MGY100" s="87"/>
      <c r="MGZ100" s="117"/>
      <c r="MHA100" s="117"/>
      <c r="MHB100" s="117"/>
      <c r="MHC100" s="117"/>
      <c r="MHD100" s="117"/>
      <c r="MHE100" s="116"/>
      <c r="MHF100" s="87"/>
      <c r="MHG100" s="87"/>
      <c r="MHH100" s="117"/>
      <c r="MHI100" s="117"/>
      <c r="MHJ100" s="117"/>
      <c r="MHK100" s="117"/>
      <c r="MHL100" s="117"/>
      <c r="MHM100" s="116"/>
      <c r="MHN100" s="87"/>
      <c r="MHO100" s="87"/>
      <c r="MHP100" s="117"/>
      <c r="MHQ100" s="117"/>
      <c r="MHR100" s="117"/>
      <c r="MHS100" s="117"/>
      <c r="MHT100" s="117"/>
      <c r="MHU100" s="116"/>
      <c r="MHV100" s="87"/>
      <c r="MHW100" s="87"/>
      <c r="MHX100" s="117"/>
      <c r="MHY100" s="117"/>
      <c r="MHZ100" s="117"/>
      <c r="MIA100" s="117"/>
      <c r="MIB100" s="117"/>
      <c r="MIC100" s="116"/>
      <c r="MID100" s="87"/>
      <c r="MIE100" s="87"/>
      <c r="MIF100" s="117"/>
      <c r="MIG100" s="117"/>
      <c r="MIH100" s="117"/>
      <c r="MII100" s="117"/>
      <c r="MIJ100" s="117"/>
      <c r="MIK100" s="116"/>
      <c r="MIL100" s="87"/>
      <c r="MIM100" s="87"/>
      <c r="MIN100" s="117"/>
      <c r="MIO100" s="117"/>
      <c r="MIP100" s="117"/>
      <c r="MIQ100" s="117"/>
      <c r="MIR100" s="117"/>
      <c r="MIS100" s="116"/>
      <c r="MIT100" s="87"/>
      <c r="MIU100" s="87"/>
      <c r="MIV100" s="117"/>
      <c r="MIW100" s="117"/>
      <c r="MIX100" s="117"/>
      <c r="MIY100" s="117"/>
      <c r="MIZ100" s="117"/>
      <c r="MJA100" s="116"/>
      <c r="MJB100" s="87"/>
      <c r="MJC100" s="87"/>
      <c r="MJD100" s="117"/>
      <c r="MJE100" s="117"/>
      <c r="MJF100" s="117"/>
      <c r="MJG100" s="117"/>
      <c r="MJH100" s="117"/>
      <c r="MJI100" s="116"/>
      <c r="MJJ100" s="87"/>
      <c r="MJK100" s="87"/>
      <c r="MJL100" s="117"/>
      <c r="MJM100" s="117"/>
      <c r="MJN100" s="117"/>
      <c r="MJO100" s="117"/>
      <c r="MJP100" s="117"/>
      <c r="MJQ100" s="116"/>
      <c r="MJR100" s="87"/>
      <c r="MJS100" s="87"/>
      <c r="MJT100" s="117"/>
      <c r="MJU100" s="117"/>
      <c r="MJV100" s="117"/>
      <c r="MJW100" s="117"/>
      <c r="MJX100" s="117"/>
      <c r="MJY100" s="116"/>
      <c r="MJZ100" s="87"/>
      <c r="MKA100" s="87"/>
      <c r="MKB100" s="117"/>
      <c r="MKC100" s="117"/>
      <c r="MKD100" s="117"/>
      <c r="MKE100" s="117"/>
      <c r="MKF100" s="117"/>
      <c r="MKG100" s="116"/>
      <c r="MKH100" s="87"/>
      <c r="MKI100" s="87"/>
      <c r="MKJ100" s="117"/>
      <c r="MKK100" s="117"/>
      <c r="MKL100" s="117"/>
      <c r="MKM100" s="117"/>
      <c r="MKN100" s="117"/>
      <c r="MKO100" s="116"/>
      <c r="MKP100" s="87"/>
      <c r="MKQ100" s="87"/>
      <c r="MKR100" s="117"/>
      <c r="MKS100" s="117"/>
      <c r="MKT100" s="117"/>
      <c r="MKU100" s="117"/>
      <c r="MKV100" s="117"/>
      <c r="MKW100" s="116"/>
      <c r="MKX100" s="87"/>
      <c r="MKY100" s="87"/>
      <c r="MKZ100" s="117"/>
      <c r="MLA100" s="117"/>
      <c r="MLB100" s="117"/>
      <c r="MLC100" s="117"/>
      <c r="MLD100" s="117"/>
      <c r="MLE100" s="116"/>
      <c r="MLF100" s="87"/>
      <c r="MLG100" s="87"/>
      <c r="MLH100" s="117"/>
      <c r="MLI100" s="117"/>
      <c r="MLJ100" s="117"/>
      <c r="MLK100" s="117"/>
      <c r="MLL100" s="117"/>
      <c r="MLM100" s="116"/>
      <c r="MLN100" s="87"/>
      <c r="MLO100" s="87"/>
      <c r="MLP100" s="117"/>
      <c r="MLQ100" s="117"/>
      <c r="MLR100" s="117"/>
      <c r="MLS100" s="117"/>
      <c r="MLT100" s="117"/>
      <c r="MLU100" s="116"/>
      <c r="MLV100" s="87"/>
      <c r="MLW100" s="87"/>
      <c r="MLX100" s="117"/>
      <c r="MLY100" s="117"/>
      <c r="MLZ100" s="117"/>
      <c r="MMA100" s="117"/>
      <c r="MMB100" s="117"/>
      <c r="MMC100" s="116"/>
      <c r="MMD100" s="87"/>
      <c r="MME100" s="87"/>
      <c r="MMF100" s="117"/>
      <c r="MMG100" s="117"/>
      <c r="MMH100" s="117"/>
      <c r="MMI100" s="117"/>
      <c r="MMJ100" s="117"/>
      <c r="MMK100" s="116"/>
      <c r="MML100" s="87"/>
      <c r="MMM100" s="87"/>
      <c r="MMN100" s="117"/>
      <c r="MMO100" s="117"/>
      <c r="MMP100" s="117"/>
      <c r="MMQ100" s="117"/>
      <c r="MMR100" s="117"/>
      <c r="MMS100" s="116"/>
      <c r="MMT100" s="87"/>
      <c r="MMU100" s="87"/>
      <c r="MMV100" s="117"/>
      <c r="MMW100" s="117"/>
      <c r="MMX100" s="117"/>
      <c r="MMY100" s="117"/>
      <c r="MMZ100" s="117"/>
      <c r="MNA100" s="116"/>
      <c r="MNB100" s="87"/>
      <c r="MNC100" s="87"/>
      <c r="MND100" s="117"/>
      <c r="MNE100" s="117"/>
      <c r="MNF100" s="117"/>
      <c r="MNG100" s="117"/>
      <c r="MNH100" s="117"/>
      <c r="MNI100" s="116"/>
      <c r="MNJ100" s="87"/>
      <c r="MNK100" s="87"/>
      <c r="MNL100" s="117"/>
      <c r="MNM100" s="117"/>
      <c r="MNN100" s="117"/>
      <c r="MNO100" s="117"/>
      <c r="MNP100" s="117"/>
      <c r="MNQ100" s="116"/>
      <c r="MNR100" s="87"/>
      <c r="MNS100" s="87"/>
      <c r="MNT100" s="117"/>
      <c r="MNU100" s="117"/>
      <c r="MNV100" s="117"/>
      <c r="MNW100" s="117"/>
      <c r="MNX100" s="117"/>
      <c r="MNY100" s="116"/>
      <c r="MNZ100" s="87"/>
      <c r="MOA100" s="87"/>
      <c r="MOB100" s="117"/>
      <c r="MOC100" s="117"/>
      <c r="MOD100" s="117"/>
      <c r="MOE100" s="117"/>
      <c r="MOF100" s="117"/>
      <c r="MOG100" s="116"/>
      <c r="MOH100" s="87"/>
      <c r="MOI100" s="87"/>
      <c r="MOJ100" s="117"/>
      <c r="MOK100" s="117"/>
      <c r="MOL100" s="117"/>
      <c r="MOM100" s="117"/>
      <c r="MON100" s="117"/>
      <c r="MOO100" s="116"/>
      <c r="MOP100" s="87"/>
      <c r="MOQ100" s="87"/>
      <c r="MOR100" s="117"/>
      <c r="MOS100" s="117"/>
      <c r="MOT100" s="117"/>
      <c r="MOU100" s="117"/>
      <c r="MOV100" s="117"/>
      <c r="MOW100" s="116"/>
      <c r="MOX100" s="87"/>
      <c r="MOY100" s="87"/>
      <c r="MOZ100" s="117"/>
      <c r="MPA100" s="117"/>
      <c r="MPB100" s="117"/>
      <c r="MPC100" s="117"/>
      <c r="MPD100" s="117"/>
      <c r="MPE100" s="116"/>
      <c r="MPF100" s="87"/>
      <c r="MPG100" s="87"/>
      <c r="MPH100" s="117"/>
      <c r="MPI100" s="117"/>
      <c r="MPJ100" s="117"/>
      <c r="MPK100" s="117"/>
      <c r="MPL100" s="117"/>
      <c r="MPM100" s="116"/>
      <c r="MPN100" s="87"/>
      <c r="MPO100" s="87"/>
      <c r="MPP100" s="117"/>
      <c r="MPQ100" s="117"/>
      <c r="MPR100" s="117"/>
      <c r="MPS100" s="117"/>
      <c r="MPT100" s="117"/>
      <c r="MPU100" s="116"/>
      <c r="MPV100" s="87"/>
      <c r="MPW100" s="87"/>
      <c r="MPX100" s="117"/>
      <c r="MPY100" s="117"/>
      <c r="MPZ100" s="117"/>
      <c r="MQA100" s="117"/>
      <c r="MQB100" s="117"/>
      <c r="MQC100" s="116"/>
      <c r="MQD100" s="87"/>
      <c r="MQE100" s="87"/>
      <c r="MQF100" s="117"/>
      <c r="MQG100" s="117"/>
      <c r="MQH100" s="117"/>
      <c r="MQI100" s="117"/>
      <c r="MQJ100" s="117"/>
      <c r="MQK100" s="116"/>
      <c r="MQL100" s="87"/>
      <c r="MQM100" s="87"/>
      <c r="MQN100" s="117"/>
      <c r="MQO100" s="117"/>
      <c r="MQP100" s="117"/>
      <c r="MQQ100" s="117"/>
      <c r="MQR100" s="117"/>
      <c r="MQS100" s="116"/>
      <c r="MQT100" s="87"/>
      <c r="MQU100" s="87"/>
      <c r="MQV100" s="117"/>
      <c r="MQW100" s="117"/>
      <c r="MQX100" s="117"/>
      <c r="MQY100" s="117"/>
      <c r="MQZ100" s="117"/>
      <c r="MRA100" s="116"/>
      <c r="MRB100" s="87"/>
      <c r="MRC100" s="87"/>
      <c r="MRD100" s="117"/>
      <c r="MRE100" s="117"/>
      <c r="MRF100" s="117"/>
      <c r="MRG100" s="117"/>
      <c r="MRH100" s="117"/>
      <c r="MRI100" s="116"/>
      <c r="MRJ100" s="87"/>
      <c r="MRK100" s="87"/>
      <c r="MRL100" s="117"/>
      <c r="MRM100" s="117"/>
      <c r="MRN100" s="117"/>
      <c r="MRO100" s="117"/>
      <c r="MRP100" s="117"/>
      <c r="MRQ100" s="116"/>
      <c r="MRR100" s="87"/>
      <c r="MRS100" s="87"/>
      <c r="MRT100" s="117"/>
      <c r="MRU100" s="117"/>
      <c r="MRV100" s="117"/>
      <c r="MRW100" s="117"/>
      <c r="MRX100" s="117"/>
      <c r="MRY100" s="116"/>
      <c r="MRZ100" s="87"/>
      <c r="MSA100" s="87"/>
      <c r="MSB100" s="117"/>
      <c r="MSC100" s="117"/>
      <c r="MSD100" s="117"/>
      <c r="MSE100" s="117"/>
      <c r="MSF100" s="117"/>
      <c r="MSG100" s="116"/>
      <c r="MSH100" s="87"/>
      <c r="MSI100" s="87"/>
      <c r="MSJ100" s="117"/>
      <c r="MSK100" s="117"/>
      <c r="MSL100" s="117"/>
      <c r="MSM100" s="117"/>
      <c r="MSN100" s="117"/>
      <c r="MSO100" s="116"/>
      <c r="MSP100" s="87"/>
      <c r="MSQ100" s="87"/>
      <c r="MSR100" s="117"/>
      <c r="MSS100" s="117"/>
      <c r="MST100" s="117"/>
      <c r="MSU100" s="117"/>
      <c r="MSV100" s="117"/>
      <c r="MSW100" s="116"/>
      <c r="MSX100" s="87"/>
      <c r="MSY100" s="87"/>
      <c r="MSZ100" s="117"/>
      <c r="MTA100" s="117"/>
      <c r="MTB100" s="117"/>
      <c r="MTC100" s="117"/>
      <c r="MTD100" s="117"/>
      <c r="MTE100" s="116"/>
      <c r="MTF100" s="87"/>
      <c r="MTG100" s="87"/>
      <c r="MTH100" s="117"/>
      <c r="MTI100" s="117"/>
      <c r="MTJ100" s="117"/>
      <c r="MTK100" s="117"/>
      <c r="MTL100" s="117"/>
      <c r="MTM100" s="116"/>
      <c r="MTN100" s="87"/>
      <c r="MTO100" s="87"/>
      <c r="MTP100" s="117"/>
      <c r="MTQ100" s="117"/>
      <c r="MTR100" s="117"/>
      <c r="MTS100" s="117"/>
      <c r="MTT100" s="117"/>
      <c r="MTU100" s="116"/>
      <c r="MTV100" s="87"/>
      <c r="MTW100" s="87"/>
      <c r="MTX100" s="117"/>
      <c r="MTY100" s="117"/>
      <c r="MTZ100" s="117"/>
      <c r="MUA100" s="117"/>
      <c r="MUB100" s="117"/>
      <c r="MUC100" s="116"/>
      <c r="MUD100" s="87"/>
      <c r="MUE100" s="87"/>
      <c r="MUF100" s="117"/>
      <c r="MUG100" s="117"/>
      <c r="MUH100" s="117"/>
      <c r="MUI100" s="117"/>
      <c r="MUJ100" s="117"/>
      <c r="MUK100" s="116"/>
      <c r="MUL100" s="87"/>
      <c r="MUM100" s="87"/>
      <c r="MUN100" s="117"/>
      <c r="MUO100" s="117"/>
      <c r="MUP100" s="117"/>
      <c r="MUQ100" s="117"/>
      <c r="MUR100" s="117"/>
      <c r="MUS100" s="116"/>
      <c r="MUT100" s="87"/>
      <c r="MUU100" s="87"/>
      <c r="MUV100" s="117"/>
      <c r="MUW100" s="117"/>
      <c r="MUX100" s="117"/>
      <c r="MUY100" s="117"/>
      <c r="MUZ100" s="117"/>
      <c r="MVA100" s="116"/>
      <c r="MVB100" s="87"/>
      <c r="MVC100" s="87"/>
      <c r="MVD100" s="117"/>
      <c r="MVE100" s="117"/>
      <c r="MVF100" s="117"/>
      <c r="MVG100" s="117"/>
      <c r="MVH100" s="117"/>
      <c r="MVI100" s="116"/>
      <c r="MVJ100" s="87"/>
      <c r="MVK100" s="87"/>
      <c r="MVL100" s="117"/>
      <c r="MVM100" s="117"/>
      <c r="MVN100" s="117"/>
      <c r="MVO100" s="117"/>
      <c r="MVP100" s="117"/>
      <c r="MVQ100" s="116"/>
      <c r="MVR100" s="87"/>
      <c r="MVS100" s="87"/>
      <c r="MVT100" s="117"/>
      <c r="MVU100" s="117"/>
      <c r="MVV100" s="117"/>
      <c r="MVW100" s="117"/>
      <c r="MVX100" s="117"/>
      <c r="MVY100" s="116"/>
      <c r="MVZ100" s="87"/>
      <c r="MWA100" s="87"/>
      <c r="MWB100" s="117"/>
      <c r="MWC100" s="117"/>
      <c r="MWD100" s="117"/>
      <c r="MWE100" s="117"/>
      <c r="MWF100" s="117"/>
      <c r="MWG100" s="116"/>
      <c r="MWH100" s="87"/>
      <c r="MWI100" s="87"/>
      <c r="MWJ100" s="117"/>
      <c r="MWK100" s="117"/>
      <c r="MWL100" s="117"/>
      <c r="MWM100" s="117"/>
      <c r="MWN100" s="117"/>
      <c r="MWO100" s="116"/>
      <c r="MWP100" s="87"/>
      <c r="MWQ100" s="87"/>
      <c r="MWR100" s="117"/>
      <c r="MWS100" s="117"/>
      <c r="MWT100" s="117"/>
      <c r="MWU100" s="117"/>
      <c r="MWV100" s="117"/>
      <c r="MWW100" s="116"/>
      <c r="MWX100" s="87"/>
      <c r="MWY100" s="87"/>
      <c r="MWZ100" s="117"/>
      <c r="MXA100" s="117"/>
      <c r="MXB100" s="117"/>
      <c r="MXC100" s="117"/>
      <c r="MXD100" s="117"/>
      <c r="MXE100" s="116"/>
      <c r="MXF100" s="87"/>
      <c r="MXG100" s="87"/>
      <c r="MXH100" s="117"/>
      <c r="MXI100" s="117"/>
      <c r="MXJ100" s="117"/>
      <c r="MXK100" s="117"/>
      <c r="MXL100" s="117"/>
      <c r="MXM100" s="116"/>
      <c r="MXN100" s="87"/>
      <c r="MXO100" s="87"/>
      <c r="MXP100" s="117"/>
      <c r="MXQ100" s="117"/>
      <c r="MXR100" s="117"/>
      <c r="MXS100" s="117"/>
      <c r="MXT100" s="117"/>
      <c r="MXU100" s="116"/>
      <c r="MXV100" s="87"/>
      <c r="MXW100" s="87"/>
      <c r="MXX100" s="117"/>
      <c r="MXY100" s="117"/>
      <c r="MXZ100" s="117"/>
      <c r="MYA100" s="117"/>
      <c r="MYB100" s="117"/>
      <c r="MYC100" s="116"/>
      <c r="MYD100" s="87"/>
      <c r="MYE100" s="87"/>
      <c r="MYF100" s="117"/>
      <c r="MYG100" s="117"/>
      <c r="MYH100" s="117"/>
      <c r="MYI100" s="117"/>
      <c r="MYJ100" s="117"/>
      <c r="MYK100" s="116"/>
      <c r="MYL100" s="87"/>
      <c r="MYM100" s="87"/>
      <c r="MYN100" s="117"/>
      <c r="MYO100" s="117"/>
      <c r="MYP100" s="117"/>
      <c r="MYQ100" s="117"/>
      <c r="MYR100" s="117"/>
      <c r="MYS100" s="116"/>
      <c r="MYT100" s="87"/>
      <c r="MYU100" s="87"/>
      <c r="MYV100" s="117"/>
      <c r="MYW100" s="117"/>
      <c r="MYX100" s="117"/>
      <c r="MYY100" s="117"/>
      <c r="MYZ100" s="117"/>
      <c r="MZA100" s="116"/>
      <c r="MZB100" s="87"/>
      <c r="MZC100" s="87"/>
      <c r="MZD100" s="117"/>
      <c r="MZE100" s="117"/>
      <c r="MZF100" s="117"/>
      <c r="MZG100" s="117"/>
      <c r="MZH100" s="117"/>
      <c r="MZI100" s="116"/>
      <c r="MZJ100" s="87"/>
      <c r="MZK100" s="87"/>
      <c r="MZL100" s="117"/>
      <c r="MZM100" s="117"/>
      <c r="MZN100" s="117"/>
      <c r="MZO100" s="117"/>
      <c r="MZP100" s="117"/>
      <c r="MZQ100" s="116"/>
      <c r="MZR100" s="87"/>
      <c r="MZS100" s="87"/>
      <c r="MZT100" s="117"/>
      <c r="MZU100" s="117"/>
      <c r="MZV100" s="117"/>
      <c r="MZW100" s="117"/>
      <c r="MZX100" s="117"/>
      <c r="MZY100" s="116"/>
      <c r="MZZ100" s="87"/>
      <c r="NAA100" s="87"/>
      <c r="NAB100" s="117"/>
      <c r="NAC100" s="117"/>
      <c r="NAD100" s="117"/>
      <c r="NAE100" s="117"/>
      <c r="NAF100" s="117"/>
      <c r="NAG100" s="116"/>
      <c r="NAH100" s="87"/>
      <c r="NAI100" s="87"/>
      <c r="NAJ100" s="117"/>
      <c r="NAK100" s="117"/>
      <c r="NAL100" s="117"/>
      <c r="NAM100" s="117"/>
      <c r="NAN100" s="117"/>
      <c r="NAO100" s="116"/>
      <c r="NAP100" s="87"/>
      <c r="NAQ100" s="87"/>
      <c r="NAR100" s="117"/>
      <c r="NAS100" s="117"/>
      <c r="NAT100" s="117"/>
      <c r="NAU100" s="117"/>
      <c r="NAV100" s="117"/>
      <c r="NAW100" s="116"/>
      <c r="NAX100" s="87"/>
      <c r="NAY100" s="87"/>
      <c r="NAZ100" s="117"/>
      <c r="NBA100" s="117"/>
      <c r="NBB100" s="117"/>
      <c r="NBC100" s="117"/>
      <c r="NBD100" s="117"/>
      <c r="NBE100" s="116"/>
      <c r="NBF100" s="87"/>
      <c r="NBG100" s="87"/>
      <c r="NBH100" s="117"/>
      <c r="NBI100" s="117"/>
      <c r="NBJ100" s="117"/>
      <c r="NBK100" s="117"/>
      <c r="NBL100" s="117"/>
      <c r="NBM100" s="116"/>
      <c r="NBN100" s="87"/>
      <c r="NBO100" s="87"/>
      <c r="NBP100" s="117"/>
      <c r="NBQ100" s="117"/>
      <c r="NBR100" s="117"/>
      <c r="NBS100" s="117"/>
      <c r="NBT100" s="117"/>
      <c r="NBU100" s="116"/>
      <c r="NBV100" s="87"/>
      <c r="NBW100" s="87"/>
      <c r="NBX100" s="117"/>
      <c r="NBY100" s="117"/>
      <c r="NBZ100" s="117"/>
      <c r="NCA100" s="117"/>
      <c r="NCB100" s="117"/>
      <c r="NCC100" s="116"/>
      <c r="NCD100" s="87"/>
      <c r="NCE100" s="87"/>
      <c r="NCF100" s="117"/>
      <c r="NCG100" s="117"/>
      <c r="NCH100" s="117"/>
      <c r="NCI100" s="117"/>
      <c r="NCJ100" s="117"/>
      <c r="NCK100" s="116"/>
      <c r="NCL100" s="87"/>
      <c r="NCM100" s="87"/>
      <c r="NCN100" s="117"/>
      <c r="NCO100" s="117"/>
      <c r="NCP100" s="117"/>
      <c r="NCQ100" s="117"/>
      <c r="NCR100" s="117"/>
      <c r="NCS100" s="116"/>
      <c r="NCT100" s="87"/>
      <c r="NCU100" s="87"/>
      <c r="NCV100" s="117"/>
      <c r="NCW100" s="117"/>
      <c r="NCX100" s="117"/>
      <c r="NCY100" s="117"/>
      <c r="NCZ100" s="117"/>
      <c r="NDA100" s="116"/>
      <c r="NDB100" s="87"/>
      <c r="NDC100" s="87"/>
      <c r="NDD100" s="117"/>
      <c r="NDE100" s="117"/>
      <c r="NDF100" s="117"/>
      <c r="NDG100" s="117"/>
      <c r="NDH100" s="117"/>
      <c r="NDI100" s="116"/>
      <c r="NDJ100" s="87"/>
      <c r="NDK100" s="87"/>
      <c r="NDL100" s="117"/>
      <c r="NDM100" s="117"/>
      <c r="NDN100" s="117"/>
      <c r="NDO100" s="117"/>
      <c r="NDP100" s="117"/>
      <c r="NDQ100" s="116"/>
      <c r="NDR100" s="87"/>
      <c r="NDS100" s="87"/>
      <c r="NDT100" s="117"/>
      <c r="NDU100" s="117"/>
      <c r="NDV100" s="117"/>
      <c r="NDW100" s="117"/>
      <c r="NDX100" s="117"/>
      <c r="NDY100" s="116"/>
      <c r="NDZ100" s="87"/>
      <c r="NEA100" s="87"/>
      <c r="NEB100" s="117"/>
      <c r="NEC100" s="117"/>
      <c r="NED100" s="117"/>
      <c r="NEE100" s="117"/>
      <c r="NEF100" s="117"/>
      <c r="NEG100" s="116"/>
      <c r="NEH100" s="87"/>
      <c r="NEI100" s="87"/>
      <c r="NEJ100" s="117"/>
      <c r="NEK100" s="117"/>
      <c r="NEL100" s="117"/>
      <c r="NEM100" s="117"/>
      <c r="NEN100" s="117"/>
      <c r="NEO100" s="116"/>
      <c r="NEP100" s="87"/>
      <c r="NEQ100" s="87"/>
      <c r="NER100" s="117"/>
      <c r="NES100" s="117"/>
      <c r="NET100" s="117"/>
      <c r="NEU100" s="117"/>
      <c r="NEV100" s="117"/>
      <c r="NEW100" s="116"/>
      <c r="NEX100" s="87"/>
      <c r="NEY100" s="87"/>
      <c r="NEZ100" s="117"/>
      <c r="NFA100" s="117"/>
      <c r="NFB100" s="117"/>
      <c r="NFC100" s="117"/>
      <c r="NFD100" s="117"/>
      <c r="NFE100" s="116"/>
      <c r="NFF100" s="87"/>
      <c r="NFG100" s="87"/>
      <c r="NFH100" s="117"/>
      <c r="NFI100" s="117"/>
      <c r="NFJ100" s="117"/>
      <c r="NFK100" s="117"/>
      <c r="NFL100" s="117"/>
      <c r="NFM100" s="116"/>
      <c r="NFN100" s="87"/>
      <c r="NFO100" s="87"/>
      <c r="NFP100" s="117"/>
      <c r="NFQ100" s="117"/>
      <c r="NFR100" s="117"/>
      <c r="NFS100" s="117"/>
      <c r="NFT100" s="117"/>
      <c r="NFU100" s="116"/>
      <c r="NFV100" s="87"/>
      <c r="NFW100" s="87"/>
      <c r="NFX100" s="117"/>
      <c r="NFY100" s="117"/>
      <c r="NFZ100" s="117"/>
      <c r="NGA100" s="117"/>
      <c r="NGB100" s="117"/>
      <c r="NGC100" s="116"/>
      <c r="NGD100" s="87"/>
      <c r="NGE100" s="87"/>
      <c r="NGF100" s="117"/>
      <c r="NGG100" s="117"/>
      <c r="NGH100" s="117"/>
      <c r="NGI100" s="117"/>
      <c r="NGJ100" s="117"/>
      <c r="NGK100" s="116"/>
      <c r="NGL100" s="87"/>
      <c r="NGM100" s="87"/>
      <c r="NGN100" s="117"/>
      <c r="NGO100" s="117"/>
      <c r="NGP100" s="117"/>
      <c r="NGQ100" s="117"/>
      <c r="NGR100" s="117"/>
      <c r="NGS100" s="116"/>
      <c r="NGT100" s="87"/>
      <c r="NGU100" s="87"/>
      <c r="NGV100" s="117"/>
      <c r="NGW100" s="117"/>
      <c r="NGX100" s="117"/>
      <c r="NGY100" s="117"/>
      <c r="NGZ100" s="117"/>
      <c r="NHA100" s="116"/>
      <c r="NHB100" s="87"/>
      <c r="NHC100" s="87"/>
      <c r="NHD100" s="117"/>
      <c r="NHE100" s="117"/>
      <c r="NHF100" s="117"/>
      <c r="NHG100" s="117"/>
      <c r="NHH100" s="117"/>
      <c r="NHI100" s="116"/>
      <c r="NHJ100" s="87"/>
      <c r="NHK100" s="87"/>
      <c r="NHL100" s="117"/>
      <c r="NHM100" s="117"/>
      <c r="NHN100" s="117"/>
      <c r="NHO100" s="117"/>
      <c r="NHP100" s="117"/>
      <c r="NHQ100" s="116"/>
      <c r="NHR100" s="87"/>
      <c r="NHS100" s="87"/>
      <c r="NHT100" s="117"/>
      <c r="NHU100" s="117"/>
      <c r="NHV100" s="117"/>
      <c r="NHW100" s="117"/>
      <c r="NHX100" s="117"/>
      <c r="NHY100" s="116"/>
      <c r="NHZ100" s="87"/>
      <c r="NIA100" s="87"/>
      <c r="NIB100" s="117"/>
      <c r="NIC100" s="117"/>
      <c r="NID100" s="117"/>
      <c r="NIE100" s="117"/>
      <c r="NIF100" s="117"/>
      <c r="NIG100" s="116"/>
      <c r="NIH100" s="87"/>
      <c r="NII100" s="87"/>
      <c r="NIJ100" s="117"/>
      <c r="NIK100" s="117"/>
      <c r="NIL100" s="117"/>
      <c r="NIM100" s="117"/>
      <c r="NIN100" s="117"/>
      <c r="NIO100" s="116"/>
      <c r="NIP100" s="87"/>
      <c r="NIQ100" s="87"/>
      <c r="NIR100" s="117"/>
      <c r="NIS100" s="117"/>
      <c r="NIT100" s="117"/>
      <c r="NIU100" s="117"/>
      <c r="NIV100" s="117"/>
      <c r="NIW100" s="116"/>
      <c r="NIX100" s="87"/>
      <c r="NIY100" s="87"/>
      <c r="NIZ100" s="117"/>
      <c r="NJA100" s="117"/>
      <c r="NJB100" s="117"/>
      <c r="NJC100" s="117"/>
      <c r="NJD100" s="117"/>
      <c r="NJE100" s="116"/>
      <c r="NJF100" s="87"/>
      <c r="NJG100" s="87"/>
      <c r="NJH100" s="117"/>
      <c r="NJI100" s="117"/>
      <c r="NJJ100" s="117"/>
      <c r="NJK100" s="117"/>
      <c r="NJL100" s="117"/>
      <c r="NJM100" s="116"/>
      <c r="NJN100" s="87"/>
      <c r="NJO100" s="87"/>
      <c r="NJP100" s="117"/>
      <c r="NJQ100" s="117"/>
      <c r="NJR100" s="117"/>
      <c r="NJS100" s="117"/>
      <c r="NJT100" s="117"/>
      <c r="NJU100" s="116"/>
      <c r="NJV100" s="87"/>
      <c r="NJW100" s="87"/>
      <c r="NJX100" s="117"/>
      <c r="NJY100" s="117"/>
      <c r="NJZ100" s="117"/>
      <c r="NKA100" s="117"/>
      <c r="NKB100" s="117"/>
      <c r="NKC100" s="116"/>
      <c r="NKD100" s="87"/>
      <c r="NKE100" s="87"/>
      <c r="NKF100" s="117"/>
      <c r="NKG100" s="117"/>
      <c r="NKH100" s="117"/>
      <c r="NKI100" s="117"/>
      <c r="NKJ100" s="117"/>
      <c r="NKK100" s="116"/>
      <c r="NKL100" s="87"/>
      <c r="NKM100" s="87"/>
      <c r="NKN100" s="117"/>
      <c r="NKO100" s="117"/>
      <c r="NKP100" s="117"/>
      <c r="NKQ100" s="117"/>
      <c r="NKR100" s="117"/>
      <c r="NKS100" s="116"/>
      <c r="NKT100" s="87"/>
      <c r="NKU100" s="87"/>
      <c r="NKV100" s="117"/>
      <c r="NKW100" s="117"/>
      <c r="NKX100" s="117"/>
      <c r="NKY100" s="117"/>
      <c r="NKZ100" s="117"/>
      <c r="NLA100" s="116"/>
      <c r="NLB100" s="87"/>
      <c r="NLC100" s="87"/>
      <c r="NLD100" s="117"/>
      <c r="NLE100" s="117"/>
      <c r="NLF100" s="117"/>
      <c r="NLG100" s="117"/>
      <c r="NLH100" s="117"/>
      <c r="NLI100" s="116"/>
      <c r="NLJ100" s="87"/>
      <c r="NLK100" s="87"/>
      <c r="NLL100" s="117"/>
      <c r="NLM100" s="117"/>
      <c r="NLN100" s="117"/>
      <c r="NLO100" s="117"/>
      <c r="NLP100" s="117"/>
      <c r="NLQ100" s="116"/>
      <c r="NLR100" s="87"/>
      <c r="NLS100" s="87"/>
      <c r="NLT100" s="117"/>
      <c r="NLU100" s="117"/>
      <c r="NLV100" s="117"/>
      <c r="NLW100" s="117"/>
      <c r="NLX100" s="117"/>
      <c r="NLY100" s="116"/>
      <c r="NLZ100" s="87"/>
      <c r="NMA100" s="87"/>
      <c r="NMB100" s="117"/>
      <c r="NMC100" s="117"/>
      <c r="NMD100" s="117"/>
      <c r="NME100" s="117"/>
      <c r="NMF100" s="117"/>
      <c r="NMG100" s="116"/>
      <c r="NMH100" s="87"/>
      <c r="NMI100" s="87"/>
      <c r="NMJ100" s="117"/>
      <c r="NMK100" s="117"/>
      <c r="NML100" s="117"/>
      <c r="NMM100" s="117"/>
      <c r="NMN100" s="117"/>
      <c r="NMO100" s="116"/>
      <c r="NMP100" s="87"/>
      <c r="NMQ100" s="87"/>
      <c r="NMR100" s="117"/>
      <c r="NMS100" s="117"/>
      <c r="NMT100" s="117"/>
      <c r="NMU100" s="117"/>
      <c r="NMV100" s="117"/>
      <c r="NMW100" s="116"/>
      <c r="NMX100" s="87"/>
      <c r="NMY100" s="87"/>
      <c r="NMZ100" s="117"/>
      <c r="NNA100" s="117"/>
      <c r="NNB100" s="117"/>
      <c r="NNC100" s="117"/>
      <c r="NND100" s="117"/>
      <c r="NNE100" s="116"/>
      <c r="NNF100" s="87"/>
      <c r="NNG100" s="87"/>
      <c r="NNH100" s="117"/>
      <c r="NNI100" s="117"/>
      <c r="NNJ100" s="117"/>
      <c r="NNK100" s="117"/>
      <c r="NNL100" s="117"/>
      <c r="NNM100" s="116"/>
      <c r="NNN100" s="87"/>
      <c r="NNO100" s="87"/>
      <c r="NNP100" s="117"/>
      <c r="NNQ100" s="117"/>
      <c r="NNR100" s="117"/>
      <c r="NNS100" s="117"/>
      <c r="NNT100" s="117"/>
      <c r="NNU100" s="116"/>
      <c r="NNV100" s="87"/>
      <c r="NNW100" s="87"/>
      <c r="NNX100" s="117"/>
      <c r="NNY100" s="117"/>
      <c r="NNZ100" s="117"/>
      <c r="NOA100" s="117"/>
      <c r="NOB100" s="117"/>
      <c r="NOC100" s="116"/>
      <c r="NOD100" s="87"/>
      <c r="NOE100" s="87"/>
      <c r="NOF100" s="117"/>
      <c r="NOG100" s="117"/>
      <c r="NOH100" s="117"/>
      <c r="NOI100" s="117"/>
      <c r="NOJ100" s="117"/>
      <c r="NOK100" s="116"/>
      <c r="NOL100" s="87"/>
      <c r="NOM100" s="87"/>
      <c r="NON100" s="117"/>
      <c r="NOO100" s="117"/>
      <c r="NOP100" s="117"/>
      <c r="NOQ100" s="117"/>
      <c r="NOR100" s="117"/>
      <c r="NOS100" s="116"/>
      <c r="NOT100" s="87"/>
      <c r="NOU100" s="87"/>
      <c r="NOV100" s="117"/>
      <c r="NOW100" s="117"/>
      <c r="NOX100" s="117"/>
      <c r="NOY100" s="117"/>
      <c r="NOZ100" s="117"/>
      <c r="NPA100" s="116"/>
      <c r="NPB100" s="87"/>
      <c r="NPC100" s="87"/>
      <c r="NPD100" s="117"/>
      <c r="NPE100" s="117"/>
      <c r="NPF100" s="117"/>
      <c r="NPG100" s="117"/>
      <c r="NPH100" s="117"/>
      <c r="NPI100" s="116"/>
      <c r="NPJ100" s="87"/>
      <c r="NPK100" s="87"/>
      <c r="NPL100" s="117"/>
      <c r="NPM100" s="117"/>
      <c r="NPN100" s="117"/>
      <c r="NPO100" s="117"/>
      <c r="NPP100" s="117"/>
      <c r="NPQ100" s="116"/>
      <c r="NPR100" s="87"/>
      <c r="NPS100" s="87"/>
      <c r="NPT100" s="117"/>
      <c r="NPU100" s="117"/>
      <c r="NPV100" s="117"/>
      <c r="NPW100" s="117"/>
      <c r="NPX100" s="117"/>
      <c r="NPY100" s="116"/>
      <c r="NPZ100" s="87"/>
      <c r="NQA100" s="87"/>
      <c r="NQB100" s="117"/>
      <c r="NQC100" s="117"/>
      <c r="NQD100" s="117"/>
      <c r="NQE100" s="117"/>
      <c r="NQF100" s="117"/>
      <c r="NQG100" s="116"/>
      <c r="NQH100" s="87"/>
      <c r="NQI100" s="87"/>
      <c r="NQJ100" s="117"/>
      <c r="NQK100" s="117"/>
      <c r="NQL100" s="117"/>
      <c r="NQM100" s="117"/>
      <c r="NQN100" s="117"/>
      <c r="NQO100" s="116"/>
      <c r="NQP100" s="87"/>
      <c r="NQQ100" s="87"/>
      <c r="NQR100" s="117"/>
      <c r="NQS100" s="117"/>
      <c r="NQT100" s="117"/>
      <c r="NQU100" s="117"/>
      <c r="NQV100" s="117"/>
      <c r="NQW100" s="116"/>
      <c r="NQX100" s="87"/>
      <c r="NQY100" s="87"/>
      <c r="NQZ100" s="117"/>
      <c r="NRA100" s="117"/>
      <c r="NRB100" s="117"/>
      <c r="NRC100" s="117"/>
      <c r="NRD100" s="117"/>
      <c r="NRE100" s="116"/>
      <c r="NRF100" s="87"/>
      <c r="NRG100" s="87"/>
      <c r="NRH100" s="117"/>
      <c r="NRI100" s="117"/>
      <c r="NRJ100" s="117"/>
      <c r="NRK100" s="117"/>
      <c r="NRL100" s="117"/>
      <c r="NRM100" s="116"/>
      <c r="NRN100" s="87"/>
      <c r="NRO100" s="87"/>
      <c r="NRP100" s="117"/>
      <c r="NRQ100" s="117"/>
      <c r="NRR100" s="117"/>
      <c r="NRS100" s="117"/>
      <c r="NRT100" s="117"/>
      <c r="NRU100" s="116"/>
      <c r="NRV100" s="87"/>
      <c r="NRW100" s="87"/>
      <c r="NRX100" s="117"/>
      <c r="NRY100" s="117"/>
      <c r="NRZ100" s="117"/>
      <c r="NSA100" s="117"/>
      <c r="NSB100" s="117"/>
      <c r="NSC100" s="116"/>
      <c r="NSD100" s="87"/>
      <c r="NSE100" s="87"/>
      <c r="NSF100" s="117"/>
      <c r="NSG100" s="117"/>
      <c r="NSH100" s="117"/>
      <c r="NSI100" s="117"/>
      <c r="NSJ100" s="117"/>
      <c r="NSK100" s="116"/>
      <c r="NSL100" s="87"/>
      <c r="NSM100" s="87"/>
      <c r="NSN100" s="117"/>
      <c r="NSO100" s="117"/>
      <c r="NSP100" s="117"/>
      <c r="NSQ100" s="117"/>
      <c r="NSR100" s="117"/>
      <c r="NSS100" s="116"/>
      <c r="NST100" s="87"/>
      <c r="NSU100" s="87"/>
      <c r="NSV100" s="117"/>
      <c r="NSW100" s="117"/>
      <c r="NSX100" s="117"/>
      <c r="NSY100" s="117"/>
      <c r="NSZ100" s="117"/>
      <c r="NTA100" s="116"/>
      <c r="NTB100" s="87"/>
      <c r="NTC100" s="87"/>
      <c r="NTD100" s="117"/>
      <c r="NTE100" s="117"/>
      <c r="NTF100" s="117"/>
      <c r="NTG100" s="117"/>
      <c r="NTH100" s="117"/>
      <c r="NTI100" s="116"/>
      <c r="NTJ100" s="87"/>
      <c r="NTK100" s="87"/>
      <c r="NTL100" s="117"/>
      <c r="NTM100" s="117"/>
      <c r="NTN100" s="117"/>
      <c r="NTO100" s="117"/>
      <c r="NTP100" s="117"/>
      <c r="NTQ100" s="116"/>
      <c r="NTR100" s="87"/>
      <c r="NTS100" s="87"/>
      <c r="NTT100" s="117"/>
      <c r="NTU100" s="117"/>
      <c r="NTV100" s="117"/>
      <c r="NTW100" s="117"/>
      <c r="NTX100" s="117"/>
      <c r="NTY100" s="116"/>
      <c r="NTZ100" s="87"/>
      <c r="NUA100" s="87"/>
      <c r="NUB100" s="117"/>
      <c r="NUC100" s="117"/>
      <c r="NUD100" s="117"/>
      <c r="NUE100" s="117"/>
      <c r="NUF100" s="117"/>
      <c r="NUG100" s="116"/>
      <c r="NUH100" s="87"/>
      <c r="NUI100" s="87"/>
      <c r="NUJ100" s="117"/>
      <c r="NUK100" s="117"/>
      <c r="NUL100" s="117"/>
      <c r="NUM100" s="117"/>
      <c r="NUN100" s="117"/>
      <c r="NUO100" s="116"/>
      <c r="NUP100" s="87"/>
      <c r="NUQ100" s="87"/>
      <c r="NUR100" s="117"/>
      <c r="NUS100" s="117"/>
      <c r="NUT100" s="117"/>
      <c r="NUU100" s="117"/>
      <c r="NUV100" s="117"/>
      <c r="NUW100" s="116"/>
      <c r="NUX100" s="87"/>
      <c r="NUY100" s="87"/>
      <c r="NUZ100" s="117"/>
      <c r="NVA100" s="117"/>
      <c r="NVB100" s="117"/>
      <c r="NVC100" s="117"/>
      <c r="NVD100" s="117"/>
      <c r="NVE100" s="116"/>
      <c r="NVF100" s="87"/>
      <c r="NVG100" s="87"/>
      <c r="NVH100" s="117"/>
      <c r="NVI100" s="117"/>
      <c r="NVJ100" s="117"/>
      <c r="NVK100" s="117"/>
      <c r="NVL100" s="117"/>
      <c r="NVM100" s="116"/>
      <c r="NVN100" s="87"/>
      <c r="NVO100" s="87"/>
      <c r="NVP100" s="117"/>
      <c r="NVQ100" s="117"/>
      <c r="NVR100" s="117"/>
      <c r="NVS100" s="117"/>
      <c r="NVT100" s="117"/>
      <c r="NVU100" s="116"/>
      <c r="NVV100" s="87"/>
      <c r="NVW100" s="87"/>
      <c r="NVX100" s="117"/>
      <c r="NVY100" s="117"/>
      <c r="NVZ100" s="117"/>
      <c r="NWA100" s="117"/>
      <c r="NWB100" s="117"/>
      <c r="NWC100" s="116"/>
      <c r="NWD100" s="87"/>
      <c r="NWE100" s="87"/>
      <c r="NWF100" s="117"/>
      <c r="NWG100" s="117"/>
      <c r="NWH100" s="117"/>
      <c r="NWI100" s="117"/>
      <c r="NWJ100" s="117"/>
      <c r="NWK100" s="116"/>
      <c r="NWL100" s="87"/>
      <c r="NWM100" s="87"/>
      <c r="NWN100" s="117"/>
      <c r="NWO100" s="117"/>
      <c r="NWP100" s="117"/>
      <c r="NWQ100" s="117"/>
      <c r="NWR100" s="117"/>
      <c r="NWS100" s="116"/>
      <c r="NWT100" s="87"/>
      <c r="NWU100" s="87"/>
      <c r="NWV100" s="117"/>
      <c r="NWW100" s="117"/>
      <c r="NWX100" s="117"/>
      <c r="NWY100" s="117"/>
      <c r="NWZ100" s="117"/>
      <c r="NXA100" s="116"/>
      <c r="NXB100" s="87"/>
      <c r="NXC100" s="87"/>
      <c r="NXD100" s="117"/>
      <c r="NXE100" s="117"/>
      <c r="NXF100" s="117"/>
      <c r="NXG100" s="117"/>
      <c r="NXH100" s="117"/>
      <c r="NXI100" s="116"/>
      <c r="NXJ100" s="87"/>
      <c r="NXK100" s="87"/>
      <c r="NXL100" s="117"/>
      <c r="NXM100" s="117"/>
      <c r="NXN100" s="117"/>
      <c r="NXO100" s="117"/>
      <c r="NXP100" s="117"/>
      <c r="NXQ100" s="116"/>
      <c r="NXR100" s="87"/>
      <c r="NXS100" s="87"/>
      <c r="NXT100" s="117"/>
      <c r="NXU100" s="117"/>
      <c r="NXV100" s="117"/>
      <c r="NXW100" s="117"/>
      <c r="NXX100" s="117"/>
      <c r="NXY100" s="116"/>
      <c r="NXZ100" s="87"/>
      <c r="NYA100" s="87"/>
      <c r="NYB100" s="117"/>
      <c r="NYC100" s="117"/>
      <c r="NYD100" s="117"/>
      <c r="NYE100" s="117"/>
      <c r="NYF100" s="117"/>
      <c r="NYG100" s="116"/>
      <c r="NYH100" s="87"/>
      <c r="NYI100" s="87"/>
      <c r="NYJ100" s="117"/>
      <c r="NYK100" s="117"/>
      <c r="NYL100" s="117"/>
      <c r="NYM100" s="117"/>
      <c r="NYN100" s="117"/>
      <c r="NYO100" s="116"/>
      <c r="NYP100" s="87"/>
      <c r="NYQ100" s="87"/>
      <c r="NYR100" s="117"/>
      <c r="NYS100" s="117"/>
      <c r="NYT100" s="117"/>
      <c r="NYU100" s="117"/>
      <c r="NYV100" s="117"/>
      <c r="NYW100" s="116"/>
      <c r="NYX100" s="87"/>
      <c r="NYY100" s="87"/>
      <c r="NYZ100" s="117"/>
      <c r="NZA100" s="117"/>
      <c r="NZB100" s="117"/>
      <c r="NZC100" s="117"/>
      <c r="NZD100" s="117"/>
      <c r="NZE100" s="116"/>
      <c r="NZF100" s="87"/>
      <c r="NZG100" s="87"/>
      <c r="NZH100" s="117"/>
      <c r="NZI100" s="117"/>
      <c r="NZJ100" s="117"/>
      <c r="NZK100" s="117"/>
      <c r="NZL100" s="117"/>
      <c r="NZM100" s="116"/>
      <c r="NZN100" s="87"/>
      <c r="NZO100" s="87"/>
      <c r="NZP100" s="117"/>
      <c r="NZQ100" s="117"/>
      <c r="NZR100" s="117"/>
      <c r="NZS100" s="117"/>
      <c r="NZT100" s="117"/>
      <c r="NZU100" s="116"/>
      <c r="NZV100" s="87"/>
      <c r="NZW100" s="87"/>
      <c r="NZX100" s="117"/>
      <c r="NZY100" s="117"/>
      <c r="NZZ100" s="117"/>
      <c r="OAA100" s="117"/>
      <c r="OAB100" s="117"/>
      <c r="OAC100" s="116"/>
      <c r="OAD100" s="87"/>
      <c r="OAE100" s="87"/>
      <c r="OAF100" s="117"/>
      <c r="OAG100" s="117"/>
      <c r="OAH100" s="117"/>
      <c r="OAI100" s="117"/>
      <c r="OAJ100" s="117"/>
      <c r="OAK100" s="116"/>
      <c r="OAL100" s="87"/>
      <c r="OAM100" s="87"/>
      <c r="OAN100" s="117"/>
      <c r="OAO100" s="117"/>
      <c r="OAP100" s="117"/>
      <c r="OAQ100" s="117"/>
      <c r="OAR100" s="117"/>
      <c r="OAS100" s="116"/>
      <c r="OAT100" s="87"/>
      <c r="OAU100" s="87"/>
      <c r="OAV100" s="117"/>
      <c r="OAW100" s="117"/>
      <c r="OAX100" s="117"/>
      <c r="OAY100" s="117"/>
      <c r="OAZ100" s="117"/>
      <c r="OBA100" s="116"/>
      <c r="OBB100" s="87"/>
      <c r="OBC100" s="87"/>
      <c r="OBD100" s="117"/>
      <c r="OBE100" s="117"/>
      <c r="OBF100" s="117"/>
      <c r="OBG100" s="117"/>
      <c r="OBH100" s="117"/>
      <c r="OBI100" s="116"/>
      <c r="OBJ100" s="87"/>
      <c r="OBK100" s="87"/>
      <c r="OBL100" s="117"/>
      <c r="OBM100" s="117"/>
      <c r="OBN100" s="117"/>
      <c r="OBO100" s="117"/>
      <c r="OBP100" s="117"/>
      <c r="OBQ100" s="116"/>
      <c r="OBR100" s="87"/>
      <c r="OBS100" s="87"/>
      <c r="OBT100" s="117"/>
      <c r="OBU100" s="117"/>
      <c r="OBV100" s="117"/>
      <c r="OBW100" s="117"/>
      <c r="OBX100" s="117"/>
      <c r="OBY100" s="116"/>
      <c r="OBZ100" s="87"/>
      <c r="OCA100" s="87"/>
      <c r="OCB100" s="117"/>
      <c r="OCC100" s="117"/>
      <c r="OCD100" s="117"/>
      <c r="OCE100" s="117"/>
      <c r="OCF100" s="117"/>
      <c r="OCG100" s="116"/>
      <c r="OCH100" s="87"/>
      <c r="OCI100" s="87"/>
      <c r="OCJ100" s="117"/>
      <c r="OCK100" s="117"/>
      <c r="OCL100" s="117"/>
      <c r="OCM100" s="117"/>
      <c r="OCN100" s="117"/>
      <c r="OCO100" s="116"/>
      <c r="OCP100" s="87"/>
      <c r="OCQ100" s="87"/>
      <c r="OCR100" s="117"/>
      <c r="OCS100" s="117"/>
      <c r="OCT100" s="117"/>
      <c r="OCU100" s="117"/>
      <c r="OCV100" s="117"/>
      <c r="OCW100" s="116"/>
      <c r="OCX100" s="87"/>
      <c r="OCY100" s="87"/>
      <c r="OCZ100" s="117"/>
      <c r="ODA100" s="117"/>
      <c r="ODB100" s="117"/>
      <c r="ODC100" s="117"/>
      <c r="ODD100" s="117"/>
      <c r="ODE100" s="116"/>
      <c r="ODF100" s="87"/>
      <c r="ODG100" s="87"/>
      <c r="ODH100" s="117"/>
      <c r="ODI100" s="117"/>
      <c r="ODJ100" s="117"/>
      <c r="ODK100" s="117"/>
      <c r="ODL100" s="117"/>
      <c r="ODM100" s="116"/>
      <c r="ODN100" s="87"/>
      <c r="ODO100" s="87"/>
      <c r="ODP100" s="117"/>
      <c r="ODQ100" s="117"/>
      <c r="ODR100" s="117"/>
      <c r="ODS100" s="117"/>
      <c r="ODT100" s="117"/>
      <c r="ODU100" s="116"/>
      <c r="ODV100" s="87"/>
      <c r="ODW100" s="87"/>
      <c r="ODX100" s="117"/>
      <c r="ODY100" s="117"/>
      <c r="ODZ100" s="117"/>
      <c r="OEA100" s="117"/>
      <c r="OEB100" s="117"/>
      <c r="OEC100" s="116"/>
      <c r="OED100" s="87"/>
      <c r="OEE100" s="87"/>
      <c r="OEF100" s="117"/>
      <c r="OEG100" s="117"/>
      <c r="OEH100" s="117"/>
      <c r="OEI100" s="117"/>
      <c r="OEJ100" s="117"/>
      <c r="OEK100" s="116"/>
      <c r="OEL100" s="87"/>
      <c r="OEM100" s="87"/>
      <c r="OEN100" s="117"/>
      <c r="OEO100" s="117"/>
      <c r="OEP100" s="117"/>
      <c r="OEQ100" s="117"/>
      <c r="OER100" s="117"/>
      <c r="OES100" s="116"/>
      <c r="OET100" s="87"/>
      <c r="OEU100" s="87"/>
      <c r="OEV100" s="117"/>
      <c r="OEW100" s="117"/>
      <c r="OEX100" s="117"/>
      <c r="OEY100" s="117"/>
      <c r="OEZ100" s="117"/>
      <c r="OFA100" s="116"/>
      <c r="OFB100" s="87"/>
      <c r="OFC100" s="87"/>
      <c r="OFD100" s="117"/>
      <c r="OFE100" s="117"/>
      <c r="OFF100" s="117"/>
      <c r="OFG100" s="117"/>
      <c r="OFH100" s="117"/>
      <c r="OFI100" s="116"/>
      <c r="OFJ100" s="87"/>
      <c r="OFK100" s="87"/>
      <c r="OFL100" s="117"/>
      <c r="OFM100" s="117"/>
      <c r="OFN100" s="117"/>
      <c r="OFO100" s="117"/>
      <c r="OFP100" s="117"/>
      <c r="OFQ100" s="116"/>
      <c r="OFR100" s="87"/>
      <c r="OFS100" s="87"/>
      <c r="OFT100" s="117"/>
      <c r="OFU100" s="117"/>
      <c r="OFV100" s="117"/>
      <c r="OFW100" s="117"/>
      <c r="OFX100" s="117"/>
      <c r="OFY100" s="116"/>
      <c r="OFZ100" s="87"/>
      <c r="OGA100" s="87"/>
      <c r="OGB100" s="117"/>
      <c r="OGC100" s="117"/>
      <c r="OGD100" s="117"/>
      <c r="OGE100" s="117"/>
      <c r="OGF100" s="117"/>
      <c r="OGG100" s="116"/>
      <c r="OGH100" s="87"/>
      <c r="OGI100" s="87"/>
      <c r="OGJ100" s="117"/>
      <c r="OGK100" s="117"/>
      <c r="OGL100" s="117"/>
      <c r="OGM100" s="117"/>
      <c r="OGN100" s="117"/>
      <c r="OGO100" s="116"/>
      <c r="OGP100" s="87"/>
      <c r="OGQ100" s="87"/>
      <c r="OGR100" s="117"/>
      <c r="OGS100" s="117"/>
      <c r="OGT100" s="117"/>
      <c r="OGU100" s="117"/>
      <c r="OGV100" s="117"/>
      <c r="OGW100" s="116"/>
      <c r="OGX100" s="87"/>
      <c r="OGY100" s="87"/>
      <c r="OGZ100" s="117"/>
      <c r="OHA100" s="117"/>
      <c r="OHB100" s="117"/>
      <c r="OHC100" s="117"/>
      <c r="OHD100" s="117"/>
      <c r="OHE100" s="116"/>
      <c r="OHF100" s="87"/>
      <c r="OHG100" s="87"/>
      <c r="OHH100" s="117"/>
      <c r="OHI100" s="117"/>
      <c r="OHJ100" s="117"/>
      <c r="OHK100" s="117"/>
      <c r="OHL100" s="117"/>
      <c r="OHM100" s="116"/>
      <c r="OHN100" s="87"/>
      <c r="OHO100" s="87"/>
      <c r="OHP100" s="117"/>
      <c r="OHQ100" s="117"/>
      <c r="OHR100" s="117"/>
      <c r="OHS100" s="117"/>
      <c r="OHT100" s="117"/>
      <c r="OHU100" s="116"/>
      <c r="OHV100" s="87"/>
      <c r="OHW100" s="87"/>
      <c r="OHX100" s="117"/>
      <c r="OHY100" s="117"/>
      <c r="OHZ100" s="117"/>
      <c r="OIA100" s="117"/>
      <c r="OIB100" s="117"/>
      <c r="OIC100" s="116"/>
      <c r="OID100" s="87"/>
      <c r="OIE100" s="87"/>
      <c r="OIF100" s="117"/>
      <c r="OIG100" s="117"/>
      <c r="OIH100" s="117"/>
      <c r="OII100" s="117"/>
      <c r="OIJ100" s="117"/>
      <c r="OIK100" s="116"/>
      <c r="OIL100" s="87"/>
      <c r="OIM100" s="87"/>
      <c r="OIN100" s="117"/>
      <c r="OIO100" s="117"/>
      <c r="OIP100" s="117"/>
      <c r="OIQ100" s="117"/>
      <c r="OIR100" s="117"/>
      <c r="OIS100" s="116"/>
      <c r="OIT100" s="87"/>
      <c r="OIU100" s="87"/>
      <c r="OIV100" s="117"/>
      <c r="OIW100" s="117"/>
      <c r="OIX100" s="117"/>
      <c r="OIY100" s="117"/>
      <c r="OIZ100" s="117"/>
      <c r="OJA100" s="116"/>
      <c r="OJB100" s="87"/>
      <c r="OJC100" s="87"/>
      <c r="OJD100" s="117"/>
      <c r="OJE100" s="117"/>
      <c r="OJF100" s="117"/>
      <c r="OJG100" s="117"/>
      <c r="OJH100" s="117"/>
      <c r="OJI100" s="116"/>
      <c r="OJJ100" s="87"/>
      <c r="OJK100" s="87"/>
      <c r="OJL100" s="117"/>
      <c r="OJM100" s="117"/>
      <c r="OJN100" s="117"/>
      <c r="OJO100" s="117"/>
      <c r="OJP100" s="117"/>
      <c r="OJQ100" s="116"/>
      <c r="OJR100" s="87"/>
      <c r="OJS100" s="87"/>
      <c r="OJT100" s="117"/>
      <c r="OJU100" s="117"/>
      <c r="OJV100" s="117"/>
      <c r="OJW100" s="117"/>
      <c r="OJX100" s="117"/>
      <c r="OJY100" s="116"/>
      <c r="OJZ100" s="87"/>
      <c r="OKA100" s="87"/>
      <c r="OKB100" s="117"/>
      <c r="OKC100" s="117"/>
      <c r="OKD100" s="117"/>
      <c r="OKE100" s="117"/>
      <c r="OKF100" s="117"/>
      <c r="OKG100" s="116"/>
      <c r="OKH100" s="87"/>
      <c r="OKI100" s="87"/>
      <c r="OKJ100" s="117"/>
      <c r="OKK100" s="117"/>
      <c r="OKL100" s="117"/>
      <c r="OKM100" s="117"/>
      <c r="OKN100" s="117"/>
      <c r="OKO100" s="116"/>
      <c r="OKP100" s="87"/>
      <c r="OKQ100" s="87"/>
      <c r="OKR100" s="117"/>
      <c r="OKS100" s="117"/>
      <c r="OKT100" s="117"/>
      <c r="OKU100" s="117"/>
      <c r="OKV100" s="117"/>
      <c r="OKW100" s="116"/>
      <c r="OKX100" s="87"/>
      <c r="OKY100" s="87"/>
      <c r="OKZ100" s="117"/>
      <c r="OLA100" s="117"/>
      <c r="OLB100" s="117"/>
      <c r="OLC100" s="117"/>
      <c r="OLD100" s="117"/>
      <c r="OLE100" s="116"/>
      <c r="OLF100" s="87"/>
      <c r="OLG100" s="87"/>
      <c r="OLH100" s="117"/>
      <c r="OLI100" s="117"/>
      <c r="OLJ100" s="117"/>
      <c r="OLK100" s="117"/>
      <c r="OLL100" s="117"/>
      <c r="OLM100" s="116"/>
      <c r="OLN100" s="87"/>
      <c r="OLO100" s="87"/>
      <c r="OLP100" s="117"/>
      <c r="OLQ100" s="117"/>
      <c r="OLR100" s="117"/>
      <c r="OLS100" s="117"/>
      <c r="OLT100" s="117"/>
      <c r="OLU100" s="116"/>
      <c r="OLV100" s="87"/>
      <c r="OLW100" s="87"/>
      <c r="OLX100" s="117"/>
      <c r="OLY100" s="117"/>
      <c r="OLZ100" s="117"/>
      <c r="OMA100" s="117"/>
      <c r="OMB100" s="117"/>
      <c r="OMC100" s="116"/>
      <c r="OMD100" s="87"/>
      <c r="OME100" s="87"/>
      <c r="OMF100" s="117"/>
      <c r="OMG100" s="117"/>
      <c r="OMH100" s="117"/>
      <c r="OMI100" s="117"/>
      <c r="OMJ100" s="117"/>
      <c r="OMK100" s="116"/>
      <c r="OML100" s="87"/>
      <c r="OMM100" s="87"/>
      <c r="OMN100" s="117"/>
      <c r="OMO100" s="117"/>
      <c r="OMP100" s="117"/>
      <c r="OMQ100" s="117"/>
      <c r="OMR100" s="117"/>
      <c r="OMS100" s="116"/>
      <c r="OMT100" s="87"/>
      <c r="OMU100" s="87"/>
      <c r="OMV100" s="117"/>
      <c r="OMW100" s="117"/>
      <c r="OMX100" s="117"/>
      <c r="OMY100" s="117"/>
      <c r="OMZ100" s="117"/>
      <c r="ONA100" s="116"/>
      <c r="ONB100" s="87"/>
      <c r="ONC100" s="87"/>
      <c r="OND100" s="117"/>
      <c r="ONE100" s="117"/>
      <c r="ONF100" s="117"/>
      <c r="ONG100" s="117"/>
      <c r="ONH100" s="117"/>
      <c r="ONI100" s="116"/>
      <c r="ONJ100" s="87"/>
      <c r="ONK100" s="87"/>
      <c r="ONL100" s="117"/>
      <c r="ONM100" s="117"/>
      <c r="ONN100" s="117"/>
      <c r="ONO100" s="117"/>
      <c r="ONP100" s="117"/>
      <c r="ONQ100" s="116"/>
      <c r="ONR100" s="87"/>
      <c r="ONS100" s="87"/>
      <c r="ONT100" s="117"/>
      <c r="ONU100" s="117"/>
      <c r="ONV100" s="117"/>
      <c r="ONW100" s="117"/>
      <c r="ONX100" s="117"/>
      <c r="ONY100" s="116"/>
      <c r="ONZ100" s="87"/>
      <c r="OOA100" s="87"/>
      <c r="OOB100" s="117"/>
      <c r="OOC100" s="117"/>
      <c r="OOD100" s="117"/>
      <c r="OOE100" s="117"/>
      <c r="OOF100" s="117"/>
      <c r="OOG100" s="116"/>
      <c r="OOH100" s="87"/>
      <c r="OOI100" s="87"/>
      <c r="OOJ100" s="117"/>
      <c r="OOK100" s="117"/>
      <c r="OOL100" s="117"/>
      <c r="OOM100" s="117"/>
      <c r="OON100" s="117"/>
      <c r="OOO100" s="116"/>
      <c r="OOP100" s="87"/>
      <c r="OOQ100" s="87"/>
      <c r="OOR100" s="117"/>
      <c r="OOS100" s="117"/>
      <c r="OOT100" s="117"/>
      <c r="OOU100" s="117"/>
      <c r="OOV100" s="117"/>
      <c r="OOW100" s="116"/>
      <c r="OOX100" s="87"/>
      <c r="OOY100" s="87"/>
      <c r="OOZ100" s="117"/>
      <c r="OPA100" s="117"/>
      <c r="OPB100" s="117"/>
      <c r="OPC100" s="117"/>
      <c r="OPD100" s="117"/>
      <c r="OPE100" s="116"/>
      <c r="OPF100" s="87"/>
      <c r="OPG100" s="87"/>
      <c r="OPH100" s="117"/>
      <c r="OPI100" s="117"/>
      <c r="OPJ100" s="117"/>
      <c r="OPK100" s="117"/>
      <c r="OPL100" s="117"/>
      <c r="OPM100" s="116"/>
      <c r="OPN100" s="87"/>
      <c r="OPO100" s="87"/>
      <c r="OPP100" s="117"/>
      <c r="OPQ100" s="117"/>
      <c r="OPR100" s="117"/>
      <c r="OPS100" s="117"/>
      <c r="OPT100" s="117"/>
      <c r="OPU100" s="116"/>
      <c r="OPV100" s="87"/>
      <c r="OPW100" s="87"/>
      <c r="OPX100" s="117"/>
      <c r="OPY100" s="117"/>
      <c r="OPZ100" s="117"/>
      <c r="OQA100" s="117"/>
      <c r="OQB100" s="117"/>
      <c r="OQC100" s="116"/>
      <c r="OQD100" s="87"/>
      <c r="OQE100" s="87"/>
      <c r="OQF100" s="117"/>
      <c r="OQG100" s="117"/>
      <c r="OQH100" s="117"/>
      <c r="OQI100" s="117"/>
      <c r="OQJ100" s="117"/>
      <c r="OQK100" s="116"/>
      <c r="OQL100" s="87"/>
      <c r="OQM100" s="87"/>
      <c r="OQN100" s="117"/>
      <c r="OQO100" s="117"/>
      <c r="OQP100" s="117"/>
      <c r="OQQ100" s="117"/>
      <c r="OQR100" s="117"/>
      <c r="OQS100" s="116"/>
      <c r="OQT100" s="87"/>
      <c r="OQU100" s="87"/>
      <c r="OQV100" s="117"/>
      <c r="OQW100" s="117"/>
      <c r="OQX100" s="117"/>
      <c r="OQY100" s="117"/>
      <c r="OQZ100" s="117"/>
      <c r="ORA100" s="116"/>
      <c r="ORB100" s="87"/>
      <c r="ORC100" s="87"/>
      <c r="ORD100" s="117"/>
      <c r="ORE100" s="117"/>
      <c r="ORF100" s="117"/>
      <c r="ORG100" s="117"/>
      <c r="ORH100" s="117"/>
      <c r="ORI100" s="116"/>
      <c r="ORJ100" s="87"/>
      <c r="ORK100" s="87"/>
      <c r="ORL100" s="117"/>
      <c r="ORM100" s="117"/>
      <c r="ORN100" s="117"/>
      <c r="ORO100" s="117"/>
      <c r="ORP100" s="117"/>
      <c r="ORQ100" s="116"/>
      <c r="ORR100" s="87"/>
      <c r="ORS100" s="87"/>
      <c r="ORT100" s="117"/>
      <c r="ORU100" s="117"/>
      <c r="ORV100" s="117"/>
      <c r="ORW100" s="117"/>
      <c r="ORX100" s="117"/>
      <c r="ORY100" s="116"/>
      <c r="ORZ100" s="87"/>
      <c r="OSA100" s="87"/>
      <c r="OSB100" s="117"/>
      <c r="OSC100" s="117"/>
      <c r="OSD100" s="117"/>
      <c r="OSE100" s="117"/>
      <c r="OSF100" s="117"/>
      <c r="OSG100" s="116"/>
      <c r="OSH100" s="87"/>
      <c r="OSI100" s="87"/>
      <c r="OSJ100" s="117"/>
      <c r="OSK100" s="117"/>
      <c r="OSL100" s="117"/>
      <c r="OSM100" s="117"/>
      <c r="OSN100" s="117"/>
      <c r="OSO100" s="116"/>
      <c r="OSP100" s="87"/>
      <c r="OSQ100" s="87"/>
      <c r="OSR100" s="117"/>
      <c r="OSS100" s="117"/>
      <c r="OST100" s="117"/>
      <c r="OSU100" s="117"/>
      <c r="OSV100" s="117"/>
      <c r="OSW100" s="116"/>
      <c r="OSX100" s="87"/>
      <c r="OSY100" s="87"/>
      <c r="OSZ100" s="117"/>
      <c r="OTA100" s="117"/>
      <c r="OTB100" s="117"/>
      <c r="OTC100" s="117"/>
      <c r="OTD100" s="117"/>
      <c r="OTE100" s="116"/>
      <c r="OTF100" s="87"/>
      <c r="OTG100" s="87"/>
      <c r="OTH100" s="117"/>
      <c r="OTI100" s="117"/>
      <c r="OTJ100" s="117"/>
      <c r="OTK100" s="117"/>
      <c r="OTL100" s="117"/>
      <c r="OTM100" s="116"/>
      <c r="OTN100" s="87"/>
      <c r="OTO100" s="87"/>
      <c r="OTP100" s="117"/>
      <c r="OTQ100" s="117"/>
      <c r="OTR100" s="117"/>
      <c r="OTS100" s="117"/>
      <c r="OTT100" s="117"/>
      <c r="OTU100" s="116"/>
      <c r="OTV100" s="87"/>
      <c r="OTW100" s="87"/>
      <c r="OTX100" s="117"/>
      <c r="OTY100" s="117"/>
      <c r="OTZ100" s="117"/>
      <c r="OUA100" s="117"/>
      <c r="OUB100" s="117"/>
      <c r="OUC100" s="116"/>
      <c r="OUD100" s="87"/>
      <c r="OUE100" s="87"/>
      <c r="OUF100" s="117"/>
      <c r="OUG100" s="117"/>
      <c r="OUH100" s="117"/>
      <c r="OUI100" s="117"/>
      <c r="OUJ100" s="117"/>
      <c r="OUK100" s="116"/>
      <c r="OUL100" s="87"/>
      <c r="OUM100" s="87"/>
      <c r="OUN100" s="117"/>
      <c r="OUO100" s="117"/>
      <c r="OUP100" s="117"/>
      <c r="OUQ100" s="117"/>
      <c r="OUR100" s="117"/>
      <c r="OUS100" s="116"/>
      <c r="OUT100" s="87"/>
      <c r="OUU100" s="87"/>
      <c r="OUV100" s="117"/>
      <c r="OUW100" s="117"/>
      <c r="OUX100" s="117"/>
      <c r="OUY100" s="117"/>
      <c r="OUZ100" s="117"/>
      <c r="OVA100" s="116"/>
      <c r="OVB100" s="87"/>
      <c r="OVC100" s="87"/>
      <c r="OVD100" s="117"/>
      <c r="OVE100" s="117"/>
      <c r="OVF100" s="117"/>
      <c r="OVG100" s="117"/>
      <c r="OVH100" s="117"/>
      <c r="OVI100" s="116"/>
      <c r="OVJ100" s="87"/>
      <c r="OVK100" s="87"/>
      <c r="OVL100" s="117"/>
      <c r="OVM100" s="117"/>
      <c r="OVN100" s="117"/>
      <c r="OVO100" s="117"/>
      <c r="OVP100" s="117"/>
      <c r="OVQ100" s="116"/>
      <c r="OVR100" s="87"/>
      <c r="OVS100" s="87"/>
      <c r="OVT100" s="117"/>
      <c r="OVU100" s="117"/>
      <c r="OVV100" s="117"/>
      <c r="OVW100" s="117"/>
      <c r="OVX100" s="117"/>
      <c r="OVY100" s="116"/>
      <c r="OVZ100" s="87"/>
      <c r="OWA100" s="87"/>
      <c r="OWB100" s="117"/>
      <c r="OWC100" s="117"/>
      <c r="OWD100" s="117"/>
      <c r="OWE100" s="117"/>
      <c r="OWF100" s="117"/>
      <c r="OWG100" s="116"/>
      <c r="OWH100" s="87"/>
      <c r="OWI100" s="87"/>
      <c r="OWJ100" s="117"/>
      <c r="OWK100" s="117"/>
      <c r="OWL100" s="117"/>
      <c r="OWM100" s="117"/>
      <c r="OWN100" s="117"/>
      <c r="OWO100" s="116"/>
      <c r="OWP100" s="87"/>
      <c r="OWQ100" s="87"/>
      <c r="OWR100" s="117"/>
      <c r="OWS100" s="117"/>
      <c r="OWT100" s="117"/>
      <c r="OWU100" s="117"/>
      <c r="OWV100" s="117"/>
      <c r="OWW100" s="116"/>
      <c r="OWX100" s="87"/>
      <c r="OWY100" s="87"/>
      <c r="OWZ100" s="117"/>
      <c r="OXA100" s="117"/>
      <c r="OXB100" s="117"/>
      <c r="OXC100" s="117"/>
      <c r="OXD100" s="117"/>
      <c r="OXE100" s="116"/>
      <c r="OXF100" s="87"/>
      <c r="OXG100" s="87"/>
      <c r="OXH100" s="117"/>
      <c r="OXI100" s="117"/>
      <c r="OXJ100" s="117"/>
      <c r="OXK100" s="117"/>
      <c r="OXL100" s="117"/>
      <c r="OXM100" s="116"/>
      <c r="OXN100" s="87"/>
      <c r="OXO100" s="87"/>
      <c r="OXP100" s="117"/>
      <c r="OXQ100" s="117"/>
      <c r="OXR100" s="117"/>
      <c r="OXS100" s="117"/>
      <c r="OXT100" s="117"/>
      <c r="OXU100" s="116"/>
      <c r="OXV100" s="87"/>
      <c r="OXW100" s="87"/>
      <c r="OXX100" s="117"/>
      <c r="OXY100" s="117"/>
      <c r="OXZ100" s="117"/>
      <c r="OYA100" s="117"/>
      <c r="OYB100" s="117"/>
      <c r="OYC100" s="116"/>
      <c r="OYD100" s="87"/>
      <c r="OYE100" s="87"/>
      <c r="OYF100" s="117"/>
      <c r="OYG100" s="117"/>
      <c r="OYH100" s="117"/>
      <c r="OYI100" s="117"/>
      <c r="OYJ100" s="117"/>
      <c r="OYK100" s="116"/>
      <c r="OYL100" s="87"/>
      <c r="OYM100" s="87"/>
      <c r="OYN100" s="117"/>
      <c r="OYO100" s="117"/>
      <c r="OYP100" s="117"/>
      <c r="OYQ100" s="117"/>
      <c r="OYR100" s="117"/>
      <c r="OYS100" s="116"/>
      <c r="OYT100" s="87"/>
      <c r="OYU100" s="87"/>
      <c r="OYV100" s="117"/>
      <c r="OYW100" s="117"/>
      <c r="OYX100" s="117"/>
      <c r="OYY100" s="117"/>
      <c r="OYZ100" s="117"/>
      <c r="OZA100" s="116"/>
      <c r="OZB100" s="87"/>
      <c r="OZC100" s="87"/>
      <c r="OZD100" s="117"/>
      <c r="OZE100" s="117"/>
      <c r="OZF100" s="117"/>
      <c r="OZG100" s="117"/>
      <c r="OZH100" s="117"/>
      <c r="OZI100" s="116"/>
      <c r="OZJ100" s="87"/>
      <c r="OZK100" s="87"/>
      <c r="OZL100" s="117"/>
      <c r="OZM100" s="117"/>
      <c r="OZN100" s="117"/>
      <c r="OZO100" s="117"/>
      <c r="OZP100" s="117"/>
      <c r="OZQ100" s="116"/>
      <c r="OZR100" s="87"/>
      <c r="OZS100" s="87"/>
      <c r="OZT100" s="117"/>
      <c r="OZU100" s="117"/>
      <c r="OZV100" s="117"/>
      <c r="OZW100" s="117"/>
      <c r="OZX100" s="117"/>
      <c r="OZY100" s="116"/>
      <c r="OZZ100" s="87"/>
      <c r="PAA100" s="87"/>
      <c r="PAB100" s="117"/>
      <c r="PAC100" s="117"/>
      <c r="PAD100" s="117"/>
      <c r="PAE100" s="117"/>
      <c r="PAF100" s="117"/>
      <c r="PAG100" s="116"/>
      <c r="PAH100" s="87"/>
      <c r="PAI100" s="87"/>
      <c r="PAJ100" s="117"/>
      <c r="PAK100" s="117"/>
      <c r="PAL100" s="117"/>
      <c r="PAM100" s="117"/>
      <c r="PAN100" s="117"/>
      <c r="PAO100" s="116"/>
      <c r="PAP100" s="87"/>
      <c r="PAQ100" s="87"/>
      <c r="PAR100" s="117"/>
      <c r="PAS100" s="117"/>
      <c r="PAT100" s="117"/>
      <c r="PAU100" s="117"/>
      <c r="PAV100" s="117"/>
      <c r="PAW100" s="116"/>
      <c r="PAX100" s="87"/>
      <c r="PAY100" s="87"/>
      <c r="PAZ100" s="117"/>
      <c r="PBA100" s="117"/>
      <c r="PBB100" s="117"/>
      <c r="PBC100" s="117"/>
      <c r="PBD100" s="117"/>
      <c r="PBE100" s="116"/>
      <c r="PBF100" s="87"/>
      <c r="PBG100" s="87"/>
      <c r="PBH100" s="117"/>
      <c r="PBI100" s="117"/>
      <c r="PBJ100" s="117"/>
      <c r="PBK100" s="117"/>
      <c r="PBL100" s="117"/>
      <c r="PBM100" s="116"/>
      <c r="PBN100" s="87"/>
      <c r="PBO100" s="87"/>
      <c r="PBP100" s="117"/>
      <c r="PBQ100" s="117"/>
      <c r="PBR100" s="117"/>
      <c r="PBS100" s="117"/>
      <c r="PBT100" s="117"/>
      <c r="PBU100" s="116"/>
      <c r="PBV100" s="87"/>
      <c r="PBW100" s="87"/>
      <c r="PBX100" s="117"/>
      <c r="PBY100" s="117"/>
      <c r="PBZ100" s="117"/>
      <c r="PCA100" s="117"/>
      <c r="PCB100" s="117"/>
      <c r="PCC100" s="116"/>
      <c r="PCD100" s="87"/>
      <c r="PCE100" s="87"/>
      <c r="PCF100" s="117"/>
      <c r="PCG100" s="117"/>
      <c r="PCH100" s="117"/>
      <c r="PCI100" s="117"/>
      <c r="PCJ100" s="117"/>
      <c r="PCK100" s="116"/>
      <c r="PCL100" s="87"/>
      <c r="PCM100" s="87"/>
      <c r="PCN100" s="117"/>
      <c r="PCO100" s="117"/>
      <c r="PCP100" s="117"/>
      <c r="PCQ100" s="117"/>
      <c r="PCR100" s="117"/>
      <c r="PCS100" s="116"/>
      <c r="PCT100" s="87"/>
      <c r="PCU100" s="87"/>
      <c r="PCV100" s="117"/>
      <c r="PCW100" s="117"/>
      <c r="PCX100" s="117"/>
      <c r="PCY100" s="117"/>
      <c r="PCZ100" s="117"/>
      <c r="PDA100" s="116"/>
      <c r="PDB100" s="87"/>
      <c r="PDC100" s="87"/>
      <c r="PDD100" s="117"/>
      <c r="PDE100" s="117"/>
      <c r="PDF100" s="117"/>
      <c r="PDG100" s="117"/>
      <c r="PDH100" s="117"/>
      <c r="PDI100" s="116"/>
      <c r="PDJ100" s="87"/>
      <c r="PDK100" s="87"/>
      <c r="PDL100" s="117"/>
      <c r="PDM100" s="117"/>
      <c r="PDN100" s="117"/>
      <c r="PDO100" s="117"/>
      <c r="PDP100" s="117"/>
      <c r="PDQ100" s="116"/>
      <c r="PDR100" s="87"/>
      <c r="PDS100" s="87"/>
      <c r="PDT100" s="117"/>
      <c r="PDU100" s="117"/>
      <c r="PDV100" s="117"/>
      <c r="PDW100" s="117"/>
      <c r="PDX100" s="117"/>
      <c r="PDY100" s="116"/>
      <c r="PDZ100" s="87"/>
      <c r="PEA100" s="87"/>
      <c r="PEB100" s="117"/>
      <c r="PEC100" s="117"/>
      <c r="PED100" s="117"/>
      <c r="PEE100" s="117"/>
      <c r="PEF100" s="117"/>
      <c r="PEG100" s="116"/>
      <c r="PEH100" s="87"/>
      <c r="PEI100" s="87"/>
      <c r="PEJ100" s="117"/>
      <c r="PEK100" s="117"/>
      <c r="PEL100" s="117"/>
      <c r="PEM100" s="117"/>
      <c r="PEN100" s="117"/>
      <c r="PEO100" s="116"/>
      <c r="PEP100" s="87"/>
      <c r="PEQ100" s="87"/>
      <c r="PER100" s="117"/>
      <c r="PES100" s="117"/>
      <c r="PET100" s="117"/>
      <c r="PEU100" s="117"/>
      <c r="PEV100" s="117"/>
      <c r="PEW100" s="116"/>
      <c r="PEX100" s="87"/>
      <c r="PEY100" s="87"/>
      <c r="PEZ100" s="117"/>
      <c r="PFA100" s="117"/>
      <c r="PFB100" s="117"/>
      <c r="PFC100" s="117"/>
      <c r="PFD100" s="117"/>
      <c r="PFE100" s="116"/>
      <c r="PFF100" s="87"/>
      <c r="PFG100" s="87"/>
      <c r="PFH100" s="117"/>
      <c r="PFI100" s="117"/>
      <c r="PFJ100" s="117"/>
      <c r="PFK100" s="117"/>
      <c r="PFL100" s="117"/>
      <c r="PFM100" s="116"/>
      <c r="PFN100" s="87"/>
      <c r="PFO100" s="87"/>
      <c r="PFP100" s="117"/>
      <c r="PFQ100" s="117"/>
      <c r="PFR100" s="117"/>
      <c r="PFS100" s="117"/>
      <c r="PFT100" s="117"/>
      <c r="PFU100" s="116"/>
      <c r="PFV100" s="87"/>
      <c r="PFW100" s="87"/>
      <c r="PFX100" s="117"/>
      <c r="PFY100" s="117"/>
      <c r="PFZ100" s="117"/>
      <c r="PGA100" s="117"/>
      <c r="PGB100" s="117"/>
      <c r="PGC100" s="116"/>
      <c r="PGD100" s="87"/>
      <c r="PGE100" s="87"/>
      <c r="PGF100" s="117"/>
      <c r="PGG100" s="117"/>
      <c r="PGH100" s="117"/>
      <c r="PGI100" s="117"/>
      <c r="PGJ100" s="117"/>
      <c r="PGK100" s="116"/>
      <c r="PGL100" s="87"/>
      <c r="PGM100" s="87"/>
      <c r="PGN100" s="117"/>
      <c r="PGO100" s="117"/>
      <c r="PGP100" s="117"/>
      <c r="PGQ100" s="117"/>
      <c r="PGR100" s="117"/>
      <c r="PGS100" s="116"/>
      <c r="PGT100" s="87"/>
      <c r="PGU100" s="87"/>
      <c r="PGV100" s="117"/>
      <c r="PGW100" s="117"/>
      <c r="PGX100" s="117"/>
      <c r="PGY100" s="117"/>
      <c r="PGZ100" s="117"/>
      <c r="PHA100" s="116"/>
      <c r="PHB100" s="87"/>
      <c r="PHC100" s="87"/>
      <c r="PHD100" s="117"/>
      <c r="PHE100" s="117"/>
      <c r="PHF100" s="117"/>
      <c r="PHG100" s="117"/>
      <c r="PHH100" s="117"/>
      <c r="PHI100" s="116"/>
      <c r="PHJ100" s="87"/>
      <c r="PHK100" s="87"/>
      <c r="PHL100" s="117"/>
      <c r="PHM100" s="117"/>
      <c r="PHN100" s="117"/>
      <c r="PHO100" s="117"/>
      <c r="PHP100" s="117"/>
      <c r="PHQ100" s="116"/>
      <c r="PHR100" s="87"/>
      <c r="PHS100" s="87"/>
      <c r="PHT100" s="117"/>
      <c r="PHU100" s="117"/>
      <c r="PHV100" s="117"/>
      <c r="PHW100" s="117"/>
      <c r="PHX100" s="117"/>
      <c r="PHY100" s="116"/>
      <c r="PHZ100" s="87"/>
      <c r="PIA100" s="87"/>
      <c r="PIB100" s="117"/>
      <c r="PIC100" s="117"/>
      <c r="PID100" s="117"/>
      <c r="PIE100" s="117"/>
      <c r="PIF100" s="117"/>
      <c r="PIG100" s="116"/>
      <c r="PIH100" s="87"/>
      <c r="PII100" s="87"/>
      <c r="PIJ100" s="117"/>
      <c r="PIK100" s="117"/>
      <c r="PIL100" s="117"/>
      <c r="PIM100" s="117"/>
      <c r="PIN100" s="117"/>
      <c r="PIO100" s="116"/>
      <c r="PIP100" s="87"/>
      <c r="PIQ100" s="87"/>
      <c r="PIR100" s="117"/>
      <c r="PIS100" s="117"/>
      <c r="PIT100" s="117"/>
      <c r="PIU100" s="117"/>
      <c r="PIV100" s="117"/>
      <c r="PIW100" s="116"/>
      <c r="PIX100" s="87"/>
      <c r="PIY100" s="87"/>
      <c r="PIZ100" s="117"/>
      <c r="PJA100" s="117"/>
      <c r="PJB100" s="117"/>
      <c r="PJC100" s="117"/>
      <c r="PJD100" s="117"/>
      <c r="PJE100" s="116"/>
      <c r="PJF100" s="87"/>
      <c r="PJG100" s="87"/>
      <c r="PJH100" s="117"/>
      <c r="PJI100" s="117"/>
      <c r="PJJ100" s="117"/>
      <c r="PJK100" s="117"/>
      <c r="PJL100" s="117"/>
      <c r="PJM100" s="116"/>
      <c r="PJN100" s="87"/>
      <c r="PJO100" s="87"/>
      <c r="PJP100" s="117"/>
      <c r="PJQ100" s="117"/>
      <c r="PJR100" s="117"/>
      <c r="PJS100" s="117"/>
      <c r="PJT100" s="117"/>
      <c r="PJU100" s="116"/>
      <c r="PJV100" s="87"/>
      <c r="PJW100" s="87"/>
      <c r="PJX100" s="117"/>
      <c r="PJY100" s="117"/>
      <c r="PJZ100" s="117"/>
      <c r="PKA100" s="117"/>
      <c r="PKB100" s="117"/>
      <c r="PKC100" s="116"/>
      <c r="PKD100" s="87"/>
      <c r="PKE100" s="87"/>
      <c r="PKF100" s="117"/>
      <c r="PKG100" s="117"/>
      <c r="PKH100" s="117"/>
      <c r="PKI100" s="117"/>
      <c r="PKJ100" s="117"/>
      <c r="PKK100" s="116"/>
      <c r="PKL100" s="87"/>
      <c r="PKM100" s="87"/>
      <c r="PKN100" s="117"/>
      <c r="PKO100" s="117"/>
      <c r="PKP100" s="117"/>
      <c r="PKQ100" s="117"/>
      <c r="PKR100" s="117"/>
      <c r="PKS100" s="116"/>
      <c r="PKT100" s="87"/>
      <c r="PKU100" s="87"/>
      <c r="PKV100" s="117"/>
      <c r="PKW100" s="117"/>
      <c r="PKX100" s="117"/>
      <c r="PKY100" s="117"/>
      <c r="PKZ100" s="117"/>
      <c r="PLA100" s="116"/>
      <c r="PLB100" s="87"/>
      <c r="PLC100" s="87"/>
      <c r="PLD100" s="117"/>
      <c r="PLE100" s="117"/>
      <c r="PLF100" s="117"/>
      <c r="PLG100" s="117"/>
      <c r="PLH100" s="117"/>
      <c r="PLI100" s="116"/>
      <c r="PLJ100" s="87"/>
      <c r="PLK100" s="87"/>
      <c r="PLL100" s="117"/>
      <c r="PLM100" s="117"/>
      <c r="PLN100" s="117"/>
      <c r="PLO100" s="117"/>
      <c r="PLP100" s="117"/>
      <c r="PLQ100" s="116"/>
      <c r="PLR100" s="87"/>
      <c r="PLS100" s="87"/>
      <c r="PLT100" s="117"/>
      <c r="PLU100" s="117"/>
      <c r="PLV100" s="117"/>
      <c r="PLW100" s="117"/>
      <c r="PLX100" s="117"/>
      <c r="PLY100" s="116"/>
      <c r="PLZ100" s="87"/>
      <c r="PMA100" s="87"/>
      <c r="PMB100" s="117"/>
      <c r="PMC100" s="117"/>
      <c r="PMD100" s="117"/>
      <c r="PME100" s="117"/>
      <c r="PMF100" s="117"/>
      <c r="PMG100" s="116"/>
      <c r="PMH100" s="87"/>
      <c r="PMI100" s="87"/>
      <c r="PMJ100" s="117"/>
      <c r="PMK100" s="117"/>
      <c r="PML100" s="117"/>
      <c r="PMM100" s="117"/>
      <c r="PMN100" s="117"/>
      <c r="PMO100" s="116"/>
      <c r="PMP100" s="87"/>
      <c r="PMQ100" s="87"/>
      <c r="PMR100" s="117"/>
      <c r="PMS100" s="117"/>
      <c r="PMT100" s="117"/>
      <c r="PMU100" s="117"/>
      <c r="PMV100" s="117"/>
      <c r="PMW100" s="116"/>
      <c r="PMX100" s="87"/>
      <c r="PMY100" s="87"/>
      <c r="PMZ100" s="117"/>
      <c r="PNA100" s="117"/>
      <c r="PNB100" s="117"/>
      <c r="PNC100" s="117"/>
      <c r="PND100" s="117"/>
      <c r="PNE100" s="116"/>
      <c r="PNF100" s="87"/>
      <c r="PNG100" s="87"/>
      <c r="PNH100" s="117"/>
      <c r="PNI100" s="117"/>
      <c r="PNJ100" s="117"/>
      <c r="PNK100" s="117"/>
      <c r="PNL100" s="117"/>
      <c r="PNM100" s="116"/>
      <c r="PNN100" s="87"/>
      <c r="PNO100" s="87"/>
      <c r="PNP100" s="117"/>
      <c r="PNQ100" s="117"/>
      <c r="PNR100" s="117"/>
      <c r="PNS100" s="117"/>
      <c r="PNT100" s="117"/>
      <c r="PNU100" s="116"/>
      <c r="PNV100" s="87"/>
      <c r="PNW100" s="87"/>
      <c r="PNX100" s="117"/>
      <c r="PNY100" s="117"/>
      <c r="PNZ100" s="117"/>
      <c r="POA100" s="117"/>
      <c r="POB100" s="117"/>
      <c r="POC100" s="116"/>
      <c r="POD100" s="87"/>
      <c r="POE100" s="87"/>
      <c r="POF100" s="117"/>
      <c r="POG100" s="117"/>
      <c r="POH100" s="117"/>
      <c r="POI100" s="117"/>
      <c r="POJ100" s="117"/>
      <c r="POK100" s="116"/>
      <c r="POL100" s="87"/>
      <c r="POM100" s="87"/>
      <c r="PON100" s="117"/>
      <c r="POO100" s="117"/>
      <c r="POP100" s="117"/>
      <c r="POQ100" s="117"/>
      <c r="POR100" s="117"/>
      <c r="POS100" s="116"/>
      <c r="POT100" s="87"/>
      <c r="POU100" s="87"/>
      <c r="POV100" s="117"/>
      <c r="POW100" s="117"/>
      <c r="POX100" s="117"/>
      <c r="POY100" s="117"/>
      <c r="POZ100" s="117"/>
      <c r="PPA100" s="116"/>
      <c r="PPB100" s="87"/>
      <c r="PPC100" s="87"/>
      <c r="PPD100" s="117"/>
      <c r="PPE100" s="117"/>
      <c r="PPF100" s="117"/>
      <c r="PPG100" s="117"/>
      <c r="PPH100" s="117"/>
      <c r="PPI100" s="116"/>
      <c r="PPJ100" s="87"/>
      <c r="PPK100" s="87"/>
      <c r="PPL100" s="117"/>
      <c r="PPM100" s="117"/>
      <c r="PPN100" s="117"/>
      <c r="PPO100" s="117"/>
      <c r="PPP100" s="117"/>
      <c r="PPQ100" s="116"/>
      <c r="PPR100" s="87"/>
      <c r="PPS100" s="87"/>
      <c r="PPT100" s="117"/>
      <c r="PPU100" s="117"/>
      <c r="PPV100" s="117"/>
      <c r="PPW100" s="117"/>
      <c r="PPX100" s="117"/>
      <c r="PPY100" s="116"/>
      <c r="PPZ100" s="87"/>
      <c r="PQA100" s="87"/>
      <c r="PQB100" s="117"/>
      <c r="PQC100" s="117"/>
      <c r="PQD100" s="117"/>
      <c r="PQE100" s="117"/>
      <c r="PQF100" s="117"/>
      <c r="PQG100" s="116"/>
      <c r="PQH100" s="87"/>
      <c r="PQI100" s="87"/>
      <c r="PQJ100" s="117"/>
      <c r="PQK100" s="117"/>
      <c r="PQL100" s="117"/>
      <c r="PQM100" s="117"/>
      <c r="PQN100" s="117"/>
      <c r="PQO100" s="116"/>
      <c r="PQP100" s="87"/>
      <c r="PQQ100" s="87"/>
      <c r="PQR100" s="117"/>
      <c r="PQS100" s="117"/>
      <c r="PQT100" s="117"/>
      <c r="PQU100" s="117"/>
      <c r="PQV100" s="117"/>
      <c r="PQW100" s="116"/>
      <c r="PQX100" s="87"/>
      <c r="PQY100" s="87"/>
      <c r="PQZ100" s="117"/>
      <c r="PRA100" s="117"/>
      <c r="PRB100" s="117"/>
      <c r="PRC100" s="117"/>
      <c r="PRD100" s="117"/>
      <c r="PRE100" s="116"/>
      <c r="PRF100" s="87"/>
      <c r="PRG100" s="87"/>
      <c r="PRH100" s="117"/>
      <c r="PRI100" s="117"/>
      <c r="PRJ100" s="117"/>
      <c r="PRK100" s="117"/>
      <c r="PRL100" s="117"/>
      <c r="PRM100" s="116"/>
      <c r="PRN100" s="87"/>
      <c r="PRO100" s="87"/>
      <c r="PRP100" s="117"/>
      <c r="PRQ100" s="117"/>
      <c r="PRR100" s="117"/>
      <c r="PRS100" s="117"/>
      <c r="PRT100" s="117"/>
      <c r="PRU100" s="116"/>
      <c r="PRV100" s="87"/>
      <c r="PRW100" s="87"/>
      <c r="PRX100" s="117"/>
      <c r="PRY100" s="117"/>
      <c r="PRZ100" s="117"/>
      <c r="PSA100" s="117"/>
      <c r="PSB100" s="117"/>
      <c r="PSC100" s="116"/>
      <c r="PSD100" s="87"/>
      <c r="PSE100" s="87"/>
      <c r="PSF100" s="117"/>
      <c r="PSG100" s="117"/>
      <c r="PSH100" s="117"/>
      <c r="PSI100" s="117"/>
      <c r="PSJ100" s="117"/>
      <c r="PSK100" s="116"/>
      <c r="PSL100" s="87"/>
      <c r="PSM100" s="87"/>
      <c r="PSN100" s="117"/>
      <c r="PSO100" s="117"/>
      <c r="PSP100" s="117"/>
      <c r="PSQ100" s="117"/>
      <c r="PSR100" s="117"/>
      <c r="PSS100" s="116"/>
      <c r="PST100" s="87"/>
      <c r="PSU100" s="87"/>
      <c r="PSV100" s="117"/>
      <c r="PSW100" s="117"/>
      <c r="PSX100" s="117"/>
      <c r="PSY100" s="117"/>
      <c r="PSZ100" s="117"/>
      <c r="PTA100" s="116"/>
      <c r="PTB100" s="87"/>
      <c r="PTC100" s="87"/>
      <c r="PTD100" s="117"/>
      <c r="PTE100" s="117"/>
      <c r="PTF100" s="117"/>
      <c r="PTG100" s="117"/>
      <c r="PTH100" s="117"/>
      <c r="PTI100" s="116"/>
      <c r="PTJ100" s="87"/>
      <c r="PTK100" s="87"/>
      <c r="PTL100" s="117"/>
      <c r="PTM100" s="117"/>
      <c r="PTN100" s="117"/>
      <c r="PTO100" s="117"/>
      <c r="PTP100" s="117"/>
      <c r="PTQ100" s="116"/>
      <c r="PTR100" s="87"/>
      <c r="PTS100" s="87"/>
      <c r="PTT100" s="117"/>
      <c r="PTU100" s="117"/>
      <c r="PTV100" s="117"/>
      <c r="PTW100" s="117"/>
      <c r="PTX100" s="117"/>
      <c r="PTY100" s="116"/>
      <c r="PTZ100" s="87"/>
      <c r="PUA100" s="87"/>
      <c r="PUB100" s="117"/>
      <c r="PUC100" s="117"/>
      <c r="PUD100" s="117"/>
      <c r="PUE100" s="117"/>
      <c r="PUF100" s="117"/>
      <c r="PUG100" s="116"/>
      <c r="PUH100" s="87"/>
      <c r="PUI100" s="87"/>
      <c r="PUJ100" s="117"/>
      <c r="PUK100" s="117"/>
      <c r="PUL100" s="117"/>
      <c r="PUM100" s="117"/>
      <c r="PUN100" s="117"/>
      <c r="PUO100" s="116"/>
      <c r="PUP100" s="87"/>
      <c r="PUQ100" s="87"/>
      <c r="PUR100" s="117"/>
      <c r="PUS100" s="117"/>
      <c r="PUT100" s="117"/>
      <c r="PUU100" s="117"/>
      <c r="PUV100" s="117"/>
      <c r="PUW100" s="116"/>
      <c r="PUX100" s="87"/>
      <c r="PUY100" s="87"/>
      <c r="PUZ100" s="117"/>
      <c r="PVA100" s="117"/>
      <c r="PVB100" s="117"/>
      <c r="PVC100" s="117"/>
      <c r="PVD100" s="117"/>
      <c r="PVE100" s="116"/>
      <c r="PVF100" s="87"/>
      <c r="PVG100" s="87"/>
      <c r="PVH100" s="117"/>
      <c r="PVI100" s="117"/>
      <c r="PVJ100" s="117"/>
      <c r="PVK100" s="117"/>
      <c r="PVL100" s="117"/>
      <c r="PVM100" s="116"/>
      <c r="PVN100" s="87"/>
      <c r="PVO100" s="87"/>
      <c r="PVP100" s="117"/>
      <c r="PVQ100" s="117"/>
      <c r="PVR100" s="117"/>
      <c r="PVS100" s="117"/>
      <c r="PVT100" s="117"/>
      <c r="PVU100" s="116"/>
      <c r="PVV100" s="87"/>
      <c r="PVW100" s="87"/>
      <c r="PVX100" s="117"/>
      <c r="PVY100" s="117"/>
      <c r="PVZ100" s="117"/>
      <c r="PWA100" s="117"/>
      <c r="PWB100" s="117"/>
      <c r="PWC100" s="116"/>
      <c r="PWD100" s="87"/>
      <c r="PWE100" s="87"/>
      <c r="PWF100" s="117"/>
      <c r="PWG100" s="117"/>
      <c r="PWH100" s="117"/>
      <c r="PWI100" s="117"/>
      <c r="PWJ100" s="117"/>
      <c r="PWK100" s="116"/>
      <c r="PWL100" s="87"/>
      <c r="PWM100" s="87"/>
      <c r="PWN100" s="117"/>
      <c r="PWO100" s="117"/>
      <c r="PWP100" s="117"/>
      <c r="PWQ100" s="117"/>
      <c r="PWR100" s="117"/>
      <c r="PWS100" s="116"/>
      <c r="PWT100" s="87"/>
      <c r="PWU100" s="87"/>
      <c r="PWV100" s="117"/>
      <c r="PWW100" s="117"/>
      <c r="PWX100" s="117"/>
      <c r="PWY100" s="117"/>
      <c r="PWZ100" s="117"/>
      <c r="PXA100" s="116"/>
      <c r="PXB100" s="87"/>
      <c r="PXC100" s="87"/>
      <c r="PXD100" s="117"/>
      <c r="PXE100" s="117"/>
      <c r="PXF100" s="117"/>
      <c r="PXG100" s="117"/>
      <c r="PXH100" s="117"/>
      <c r="PXI100" s="116"/>
      <c r="PXJ100" s="87"/>
      <c r="PXK100" s="87"/>
      <c r="PXL100" s="117"/>
      <c r="PXM100" s="117"/>
      <c r="PXN100" s="117"/>
      <c r="PXO100" s="117"/>
      <c r="PXP100" s="117"/>
      <c r="PXQ100" s="116"/>
      <c r="PXR100" s="87"/>
      <c r="PXS100" s="87"/>
      <c r="PXT100" s="117"/>
      <c r="PXU100" s="117"/>
      <c r="PXV100" s="117"/>
      <c r="PXW100" s="117"/>
      <c r="PXX100" s="117"/>
      <c r="PXY100" s="116"/>
      <c r="PXZ100" s="87"/>
      <c r="PYA100" s="87"/>
      <c r="PYB100" s="117"/>
      <c r="PYC100" s="117"/>
      <c r="PYD100" s="117"/>
      <c r="PYE100" s="117"/>
      <c r="PYF100" s="117"/>
      <c r="PYG100" s="116"/>
      <c r="PYH100" s="87"/>
      <c r="PYI100" s="87"/>
      <c r="PYJ100" s="117"/>
      <c r="PYK100" s="117"/>
      <c r="PYL100" s="117"/>
      <c r="PYM100" s="117"/>
      <c r="PYN100" s="117"/>
      <c r="PYO100" s="116"/>
      <c r="PYP100" s="87"/>
      <c r="PYQ100" s="87"/>
      <c r="PYR100" s="117"/>
      <c r="PYS100" s="117"/>
      <c r="PYT100" s="117"/>
      <c r="PYU100" s="117"/>
      <c r="PYV100" s="117"/>
      <c r="PYW100" s="116"/>
      <c r="PYX100" s="87"/>
      <c r="PYY100" s="87"/>
      <c r="PYZ100" s="117"/>
      <c r="PZA100" s="117"/>
      <c r="PZB100" s="117"/>
      <c r="PZC100" s="117"/>
      <c r="PZD100" s="117"/>
      <c r="PZE100" s="116"/>
      <c r="PZF100" s="87"/>
      <c r="PZG100" s="87"/>
      <c r="PZH100" s="117"/>
      <c r="PZI100" s="117"/>
      <c r="PZJ100" s="117"/>
      <c r="PZK100" s="117"/>
      <c r="PZL100" s="117"/>
      <c r="PZM100" s="116"/>
      <c r="PZN100" s="87"/>
      <c r="PZO100" s="87"/>
      <c r="PZP100" s="117"/>
      <c r="PZQ100" s="117"/>
      <c r="PZR100" s="117"/>
      <c r="PZS100" s="117"/>
      <c r="PZT100" s="117"/>
      <c r="PZU100" s="116"/>
      <c r="PZV100" s="87"/>
      <c r="PZW100" s="87"/>
      <c r="PZX100" s="117"/>
      <c r="PZY100" s="117"/>
      <c r="PZZ100" s="117"/>
      <c r="QAA100" s="117"/>
      <c r="QAB100" s="117"/>
      <c r="QAC100" s="116"/>
      <c r="QAD100" s="87"/>
      <c r="QAE100" s="87"/>
      <c r="QAF100" s="117"/>
      <c r="QAG100" s="117"/>
      <c r="QAH100" s="117"/>
      <c r="QAI100" s="117"/>
      <c r="QAJ100" s="117"/>
      <c r="QAK100" s="116"/>
      <c r="QAL100" s="87"/>
      <c r="QAM100" s="87"/>
      <c r="QAN100" s="117"/>
      <c r="QAO100" s="117"/>
      <c r="QAP100" s="117"/>
      <c r="QAQ100" s="117"/>
      <c r="QAR100" s="117"/>
      <c r="QAS100" s="116"/>
      <c r="QAT100" s="87"/>
      <c r="QAU100" s="87"/>
      <c r="QAV100" s="117"/>
      <c r="QAW100" s="117"/>
      <c r="QAX100" s="117"/>
      <c r="QAY100" s="117"/>
      <c r="QAZ100" s="117"/>
      <c r="QBA100" s="116"/>
      <c r="QBB100" s="87"/>
      <c r="QBC100" s="87"/>
      <c r="QBD100" s="117"/>
      <c r="QBE100" s="117"/>
      <c r="QBF100" s="117"/>
      <c r="QBG100" s="117"/>
      <c r="QBH100" s="117"/>
      <c r="QBI100" s="116"/>
      <c r="QBJ100" s="87"/>
      <c r="QBK100" s="87"/>
      <c r="QBL100" s="117"/>
      <c r="QBM100" s="117"/>
      <c r="QBN100" s="117"/>
      <c r="QBO100" s="117"/>
      <c r="QBP100" s="117"/>
      <c r="QBQ100" s="116"/>
      <c r="QBR100" s="87"/>
      <c r="QBS100" s="87"/>
      <c r="QBT100" s="117"/>
      <c r="QBU100" s="117"/>
      <c r="QBV100" s="117"/>
      <c r="QBW100" s="117"/>
      <c r="QBX100" s="117"/>
      <c r="QBY100" s="116"/>
      <c r="QBZ100" s="87"/>
      <c r="QCA100" s="87"/>
      <c r="QCB100" s="117"/>
      <c r="QCC100" s="117"/>
      <c r="QCD100" s="117"/>
      <c r="QCE100" s="117"/>
      <c r="QCF100" s="117"/>
      <c r="QCG100" s="116"/>
      <c r="QCH100" s="87"/>
      <c r="QCI100" s="87"/>
      <c r="QCJ100" s="117"/>
      <c r="QCK100" s="117"/>
      <c r="QCL100" s="117"/>
      <c r="QCM100" s="117"/>
      <c r="QCN100" s="117"/>
      <c r="QCO100" s="116"/>
      <c r="QCP100" s="87"/>
      <c r="QCQ100" s="87"/>
      <c r="QCR100" s="117"/>
      <c r="QCS100" s="117"/>
      <c r="QCT100" s="117"/>
      <c r="QCU100" s="117"/>
      <c r="QCV100" s="117"/>
      <c r="QCW100" s="116"/>
      <c r="QCX100" s="87"/>
      <c r="QCY100" s="87"/>
      <c r="QCZ100" s="117"/>
      <c r="QDA100" s="117"/>
      <c r="QDB100" s="117"/>
      <c r="QDC100" s="117"/>
      <c r="QDD100" s="117"/>
      <c r="QDE100" s="116"/>
      <c r="QDF100" s="87"/>
      <c r="QDG100" s="87"/>
      <c r="QDH100" s="117"/>
      <c r="QDI100" s="117"/>
      <c r="QDJ100" s="117"/>
      <c r="QDK100" s="117"/>
      <c r="QDL100" s="117"/>
      <c r="QDM100" s="116"/>
      <c r="QDN100" s="87"/>
      <c r="QDO100" s="87"/>
      <c r="QDP100" s="117"/>
      <c r="QDQ100" s="117"/>
      <c r="QDR100" s="117"/>
      <c r="QDS100" s="117"/>
      <c r="QDT100" s="117"/>
      <c r="QDU100" s="116"/>
      <c r="QDV100" s="87"/>
      <c r="QDW100" s="87"/>
      <c r="QDX100" s="117"/>
      <c r="QDY100" s="117"/>
      <c r="QDZ100" s="117"/>
      <c r="QEA100" s="117"/>
      <c r="QEB100" s="117"/>
      <c r="QEC100" s="116"/>
      <c r="QED100" s="87"/>
      <c r="QEE100" s="87"/>
      <c r="QEF100" s="117"/>
      <c r="QEG100" s="117"/>
      <c r="QEH100" s="117"/>
      <c r="QEI100" s="117"/>
      <c r="QEJ100" s="117"/>
      <c r="QEK100" s="116"/>
      <c r="QEL100" s="87"/>
      <c r="QEM100" s="87"/>
      <c r="QEN100" s="117"/>
      <c r="QEO100" s="117"/>
      <c r="QEP100" s="117"/>
      <c r="QEQ100" s="117"/>
      <c r="QER100" s="117"/>
      <c r="QES100" s="116"/>
      <c r="QET100" s="87"/>
      <c r="QEU100" s="87"/>
      <c r="QEV100" s="117"/>
      <c r="QEW100" s="117"/>
      <c r="QEX100" s="117"/>
      <c r="QEY100" s="117"/>
      <c r="QEZ100" s="117"/>
      <c r="QFA100" s="116"/>
      <c r="QFB100" s="87"/>
      <c r="QFC100" s="87"/>
      <c r="QFD100" s="117"/>
      <c r="QFE100" s="117"/>
      <c r="QFF100" s="117"/>
      <c r="QFG100" s="117"/>
      <c r="QFH100" s="117"/>
      <c r="QFI100" s="116"/>
      <c r="QFJ100" s="87"/>
      <c r="QFK100" s="87"/>
      <c r="QFL100" s="117"/>
      <c r="QFM100" s="117"/>
      <c r="QFN100" s="117"/>
      <c r="QFO100" s="117"/>
      <c r="QFP100" s="117"/>
      <c r="QFQ100" s="116"/>
      <c r="QFR100" s="87"/>
      <c r="QFS100" s="87"/>
      <c r="QFT100" s="117"/>
      <c r="QFU100" s="117"/>
      <c r="QFV100" s="117"/>
      <c r="QFW100" s="117"/>
      <c r="QFX100" s="117"/>
      <c r="QFY100" s="116"/>
      <c r="QFZ100" s="87"/>
      <c r="QGA100" s="87"/>
      <c r="QGB100" s="117"/>
      <c r="QGC100" s="117"/>
      <c r="QGD100" s="117"/>
      <c r="QGE100" s="117"/>
      <c r="QGF100" s="117"/>
      <c r="QGG100" s="116"/>
      <c r="QGH100" s="87"/>
      <c r="QGI100" s="87"/>
      <c r="QGJ100" s="117"/>
      <c r="QGK100" s="117"/>
      <c r="QGL100" s="117"/>
      <c r="QGM100" s="117"/>
      <c r="QGN100" s="117"/>
      <c r="QGO100" s="116"/>
      <c r="QGP100" s="87"/>
      <c r="QGQ100" s="87"/>
      <c r="QGR100" s="117"/>
      <c r="QGS100" s="117"/>
      <c r="QGT100" s="117"/>
      <c r="QGU100" s="117"/>
      <c r="QGV100" s="117"/>
      <c r="QGW100" s="116"/>
      <c r="QGX100" s="87"/>
      <c r="QGY100" s="87"/>
      <c r="QGZ100" s="117"/>
      <c r="QHA100" s="117"/>
      <c r="QHB100" s="117"/>
      <c r="QHC100" s="117"/>
      <c r="QHD100" s="117"/>
      <c r="QHE100" s="116"/>
      <c r="QHF100" s="87"/>
      <c r="QHG100" s="87"/>
      <c r="QHH100" s="117"/>
      <c r="QHI100" s="117"/>
      <c r="QHJ100" s="117"/>
      <c r="QHK100" s="117"/>
      <c r="QHL100" s="117"/>
      <c r="QHM100" s="116"/>
      <c r="QHN100" s="87"/>
      <c r="QHO100" s="87"/>
      <c r="QHP100" s="117"/>
      <c r="QHQ100" s="117"/>
      <c r="QHR100" s="117"/>
      <c r="QHS100" s="117"/>
      <c r="QHT100" s="117"/>
      <c r="QHU100" s="116"/>
      <c r="QHV100" s="87"/>
      <c r="QHW100" s="87"/>
      <c r="QHX100" s="117"/>
      <c r="QHY100" s="117"/>
      <c r="QHZ100" s="117"/>
      <c r="QIA100" s="117"/>
      <c r="QIB100" s="117"/>
      <c r="QIC100" s="116"/>
      <c r="QID100" s="87"/>
      <c r="QIE100" s="87"/>
      <c r="QIF100" s="117"/>
      <c r="QIG100" s="117"/>
      <c r="QIH100" s="117"/>
      <c r="QII100" s="117"/>
      <c r="QIJ100" s="117"/>
      <c r="QIK100" s="116"/>
      <c r="QIL100" s="87"/>
      <c r="QIM100" s="87"/>
      <c r="QIN100" s="117"/>
      <c r="QIO100" s="117"/>
      <c r="QIP100" s="117"/>
      <c r="QIQ100" s="117"/>
      <c r="QIR100" s="117"/>
      <c r="QIS100" s="116"/>
      <c r="QIT100" s="87"/>
      <c r="QIU100" s="87"/>
      <c r="QIV100" s="117"/>
      <c r="QIW100" s="117"/>
      <c r="QIX100" s="117"/>
      <c r="QIY100" s="117"/>
      <c r="QIZ100" s="117"/>
      <c r="QJA100" s="116"/>
      <c r="QJB100" s="87"/>
      <c r="QJC100" s="87"/>
      <c r="QJD100" s="117"/>
      <c r="QJE100" s="117"/>
      <c r="QJF100" s="117"/>
      <c r="QJG100" s="117"/>
      <c r="QJH100" s="117"/>
      <c r="QJI100" s="116"/>
      <c r="QJJ100" s="87"/>
      <c r="QJK100" s="87"/>
      <c r="QJL100" s="117"/>
      <c r="QJM100" s="117"/>
      <c r="QJN100" s="117"/>
      <c r="QJO100" s="117"/>
      <c r="QJP100" s="117"/>
      <c r="QJQ100" s="116"/>
      <c r="QJR100" s="87"/>
      <c r="QJS100" s="87"/>
      <c r="QJT100" s="117"/>
      <c r="QJU100" s="117"/>
      <c r="QJV100" s="117"/>
      <c r="QJW100" s="117"/>
      <c r="QJX100" s="117"/>
      <c r="QJY100" s="116"/>
      <c r="QJZ100" s="87"/>
      <c r="QKA100" s="87"/>
      <c r="QKB100" s="117"/>
      <c r="QKC100" s="117"/>
      <c r="QKD100" s="117"/>
      <c r="QKE100" s="117"/>
      <c r="QKF100" s="117"/>
      <c r="QKG100" s="116"/>
      <c r="QKH100" s="87"/>
      <c r="QKI100" s="87"/>
      <c r="QKJ100" s="117"/>
      <c r="QKK100" s="117"/>
      <c r="QKL100" s="117"/>
      <c r="QKM100" s="117"/>
      <c r="QKN100" s="117"/>
      <c r="QKO100" s="116"/>
      <c r="QKP100" s="87"/>
      <c r="QKQ100" s="87"/>
      <c r="QKR100" s="117"/>
      <c r="QKS100" s="117"/>
      <c r="QKT100" s="117"/>
      <c r="QKU100" s="117"/>
      <c r="QKV100" s="117"/>
      <c r="QKW100" s="116"/>
      <c r="QKX100" s="87"/>
      <c r="QKY100" s="87"/>
      <c r="QKZ100" s="117"/>
      <c r="QLA100" s="117"/>
      <c r="QLB100" s="117"/>
      <c r="QLC100" s="117"/>
      <c r="QLD100" s="117"/>
      <c r="QLE100" s="116"/>
      <c r="QLF100" s="87"/>
      <c r="QLG100" s="87"/>
      <c r="QLH100" s="117"/>
      <c r="QLI100" s="117"/>
      <c r="QLJ100" s="117"/>
      <c r="QLK100" s="117"/>
      <c r="QLL100" s="117"/>
      <c r="QLM100" s="116"/>
      <c r="QLN100" s="87"/>
      <c r="QLO100" s="87"/>
      <c r="QLP100" s="117"/>
      <c r="QLQ100" s="117"/>
      <c r="QLR100" s="117"/>
      <c r="QLS100" s="117"/>
      <c r="QLT100" s="117"/>
      <c r="QLU100" s="116"/>
      <c r="QLV100" s="87"/>
      <c r="QLW100" s="87"/>
      <c r="QLX100" s="117"/>
      <c r="QLY100" s="117"/>
      <c r="QLZ100" s="117"/>
      <c r="QMA100" s="117"/>
      <c r="QMB100" s="117"/>
      <c r="QMC100" s="116"/>
      <c r="QMD100" s="87"/>
      <c r="QME100" s="87"/>
      <c r="QMF100" s="117"/>
      <c r="QMG100" s="117"/>
      <c r="QMH100" s="117"/>
      <c r="QMI100" s="117"/>
      <c r="QMJ100" s="117"/>
      <c r="QMK100" s="116"/>
      <c r="QML100" s="87"/>
      <c r="QMM100" s="87"/>
      <c r="QMN100" s="117"/>
      <c r="QMO100" s="117"/>
      <c r="QMP100" s="117"/>
      <c r="QMQ100" s="117"/>
      <c r="QMR100" s="117"/>
      <c r="QMS100" s="116"/>
      <c r="QMT100" s="87"/>
      <c r="QMU100" s="87"/>
      <c r="QMV100" s="117"/>
      <c r="QMW100" s="117"/>
      <c r="QMX100" s="117"/>
      <c r="QMY100" s="117"/>
      <c r="QMZ100" s="117"/>
      <c r="QNA100" s="116"/>
      <c r="QNB100" s="87"/>
      <c r="QNC100" s="87"/>
      <c r="QND100" s="117"/>
      <c r="QNE100" s="117"/>
      <c r="QNF100" s="117"/>
      <c r="QNG100" s="117"/>
      <c r="QNH100" s="117"/>
      <c r="QNI100" s="116"/>
      <c r="QNJ100" s="87"/>
      <c r="QNK100" s="87"/>
      <c r="QNL100" s="117"/>
      <c r="QNM100" s="117"/>
      <c r="QNN100" s="117"/>
      <c r="QNO100" s="117"/>
      <c r="QNP100" s="117"/>
      <c r="QNQ100" s="116"/>
      <c r="QNR100" s="87"/>
      <c r="QNS100" s="87"/>
      <c r="QNT100" s="117"/>
      <c r="QNU100" s="117"/>
      <c r="QNV100" s="117"/>
      <c r="QNW100" s="117"/>
      <c r="QNX100" s="117"/>
      <c r="QNY100" s="116"/>
      <c r="QNZ100" s="87"/>
      <c r="QOA100" s="87"/>
      <c r="QOB100" s="117"/>
      <c r="QOC100" s="117"/>
      <c r="QOD100" s="117"/>
      <c r="QOE100" s="117"/>
      <c r="QOF100" s="117"/>
      <c r="QOG100" s="116"/>
      <c r="QOH100" s="87"/>
      <c r="QOI100" s="87"/>
      <c r="QOJ100" s="117"/>
      <c r="QOK100" s="117"/>
      <c r="QOL100" s="117"/>
      <c r="QOM100" s="117"/>
      <c r="QON100" s="117"/>
      <c r="QOO100" s="116"/>
      <c r="QOP100" s="87"/>
      <c r="QOQ100" s="87"/>
      <c r="QOR100" s="117"/>
      <c r="QOS100" s="117"/>
      <c r="QOT100" s="117"/>
      <c r="QOU100" s="117"/>
      <c r="QOV100" s="117"/>
      <c r="QOW100" s="116"/>
      <c r="QOX100" s="87"/>
      <c r="QOY100" s="87"/>
      <c r="QOZ100" s="117"/>
      <c r="QPA100" s="117"/>
      <c r="QPB100" s="117"/>
      <c r="QPC100" s="117"/>
      <c r="QPD100" s="117"/>
      <c r="QPE100" s="116"/>
      <c r="QPF100" s="87"/>
      <c r="QPG100" s="87"/>
      <c r="QPH100" s="117"/>
      <c r="QPI100" s="117"/>
      <c r="QPJ100" s="117"/>
      <c r="QPK100" s="117"/>
      <c r="QPL100" s="117"/>
      <c r="QPM100" s="116"/>
      <c r="QPN100" s="87"/>
      <c r="QPO100" s="87"/>
      <c r="QPP100" s="117"/>
      <c r="QPQ100" s="117"/>
      <c r="QPR100" s="117"/>
      <c r="QPS100" s="117"/>
      <c r="QPT100" s="117"/>
      <c r="QPU100" s="116"/>
      <c r="QPV100" s="87"/>
      <c r="QPW100" s="87"/>
      <c r="QPX100" s="117"/>
      <c r="QPY100" s="117"/>
      <c r="QPZ100" s="117"/>
      <c r="QQA100" s="117"/>
      <c r="QQB100" s="117"/>
      <c r="QQC100" s="116"/>
      <c r="QQD100" s="87"/>
      <c r="QQE100" s="87"/>
      <c r="QQF100" s="117"/>
      <c r="QQG100" s="117"/>
      <c r="QQH100" s="117"/>
      <c r="QQI100" s="117"/>
      <c r="QQJ100" s="117"/>
      <c r="QQK100" s="116"/>
      <c r="QQL100" s="87"/>
      <c r="QQM100" s="87"/>
      <c r="QQN100" s="117"/>
      <c r="QQO100" s="117"/>
      <c r="QQP100" s="117"/>
      <c r="QQQ100" s="117"/>
      <c r="QQR100" s="117"/>
      <c r="QQS100" s="116"/>
      <c r="QQT100" s="87"/>
      <c r="QQU100" s="87"/>
      <c r="QQV100" s="117"/>
      <c r="QQW100" s="117"/>
      <c r="QQX100" s="117"/>
      <c r="QQY100" s="117"/>
      <c r="QQZ100" s="117"/>
      <c r="QRA100" s="116"/>
      <c r="QRB100" s="87"/>
      <c r="QRC100" s="87"/>
      <c r="QRD100" s="117"/>
      <c r="QRE100" s="117"/>
      <c r="QRF100" s="117"/>
      <c r="QRG100" s="117"/>
      <c r="QRH100" s="117"/>
      <c r="QRI100" s="116"/>
      <c r="QRJ100" s="87"/>
      <c r="QRK100" s="87"/>
      <c r="QRL100" s="117"/>
      <c r="QRM100" s="117"/>
      <c r="QRN100" s="117"/>
      <c r="QRO100" s="117"/>
      <c r="QRP100" s="117"/>
      <c r="QRQ100" s="116"/>
      <c r="QRR100" s="87"/>
      <c r="QRS100" s="87"/>
      <c r="QRT100" s="117"/>
      <c r="QRU100" s="117"/>
      <c r="QRV100" s="117"/>
      <c r="QRW100" s="117"/>
      <c r="QRX100" s="117"/>
      <c r="QRY100" s="116"/>
      <c r="QRZ100" s="87"/>
      <c r="QSA100" s="87"/>
      <c r="QSB100" s="117"/>
      <c r="QSC100" s="117"/>
      <c r="QSD100" s="117"/>
      <c r="QSE100" s="117"/>
      <c r="QSF100" s="117"/>
      <c r="QSG100" s="116"/>
      <c r="QSH100" s="87"/>
      <c r="QSI100" s="87"/>
      <c r="QSJ100" s="117"/>
      <c r="QSK100" s="117"/>
      <c r="QSL100" s="117"/>
      <c r="QSM100" s="117"/>
      <c r="QSN100" s="117"/>
      <c r="QSO100" s="116"/>
      <c r="QSP100" s="87"/>
      <c r="QSQ100" s="87"/>
      <c r="QSR100" s="117"/>
      <c r="QSS100" s="117"/>
      <c r="QST100" s="117"/>
      <c r="QSU100" s="117"/>
      <c r="QSV100" s="117"/>
      <c r="QSW100" s="116"/>
      <c r="QSX100" s="87"/>
      <c r="QSY100" s="87"/>
      <c r="QSZ100" s="117"/>
      <c r="QTA100" s="117"/>
      <c r="QTB100" s="117"/>
      <c r="QTC100" s="117"/>
      <c r="QTD100" s="117"/>
      <c r="QTE100" s="116"/>
      <c r="QTF100" s="87"/>
      <c r="QTG100" s="87"/>
      <c r="QTH100" s="117"/>
      <c r="QTI100" s="117"/>
      <c r="QTJ100" s="117"/>
      <c r="QTK100" s="117"/>
      <c r="QTL100" s="117"/>
      <c r="QTM100" s="116"/>
      <c r="QTN100" s="87"/>
      <c r="QTO100" s="87"/>
      <c r="QTP100" s="117"/>
      <c r="QTQ100" s="117"/>
      <c r="QTR100" s="117"/>
      <c r="QTS100" s="117"/>
      <c r="QTT100" s="117"/>
      <c r="QTU100" s="116"/>
      <c r="QTV100" s="87"/>
      <c r="QTW100" s="87"/>
      <c r="QTX100" s="117"/>
      <c r="QTY100" s="117"/>
      <c r="QTZ100" s="117"/>
      <c r="QUA100" s="117"/>
      <c r="QUB100" s="117"/>
      <c r="QUC100" s="116"/>
      <c r="QUD100" s="87"/>
      <c r="QUE100" s="87"/>
      <c r="QUF100" s="117"/>
      <c r="QUG100" s="117"/>
      <c r="QUH100" s="117"/>
      <c r="QUI100" s="117"/>
      <c r="QUJ100" s="117"/>
      <c r="QUK100" s="116"/>
      <c r="QUL100" s="87"/>
      <c r="QUM100" s="87"/>
      <c r="QUN100" s="117"/>
      <c r="QUO100" s="117"/>
      <c r="QUP100" s="117"/>
      <c r="QUQ100" s="117"/>
      <c r="QUR100" s="117"/>
      <c r="QUS100" s="116"/>
      <c r="QUT100" s="87"/>
      <c r="QUU100" s="87"/>
      <c r="QUV100" s="117"/>
      <c r="QUW100" s="117"/>
      <c r="QUX100" s="117"/>
      <c r="QUY100" s="117"/>
      <c r="QUZ100" s="117"/>
      <c r="QVA100" s="116"/>
      <c r="QVB100" s="87"/>
      <c r="QVC100" s="87"/>
      <c r="QVD100" s="117"/>
      <c r="QVE100" s="117"/>
      <c r="QVF100" s="117"/>
      <c r="QVG100" s="117"/>
      <c r="QVH100" s="117"/>
      <c r="QVI100" s="116"/>
      <c r="QVJ100" s="87"/>
      <c r="QVK100" s="87"/>
      <c r="QVL100" s="117"/>
      <c r="QVM100" s="117"/>
      <c r="QVN100" s="117"/>
      <c r="QVO100" s="117"/>
      <c r="QVP100" s="117"/>
      <c r="QVQ100" s="116"/>
      <c r="QVR100" s="87"/>
      <c r="QVS100" s="87"/>
      <c r="QVT100" s="117"/>
      <c r="QVU100" s="117"/>
      <c r="QVV100" s="117"/>
      <c r="QVW100" s="117"/>
      <c r="QVX100" s="117"/>
      <c r="QVY100" s="116"/>
      <c r="QVZ100" s="87"/>
      <c r="QWA100" s="87"/>
      <c r="QWB100" s="117"/>
      <c r="QWC100" s="117"/>
      <c r="QWD100" s="117"/>
      <c r="QWE100" s="117"/>
      <c r="QWF100" s="117"/>
      <c r="QWG100" s="116"/>
      <c r="QWH100" s="87"/>
      <c r="QWI100" s="87"/>
      <c r="QWJ100" s="117"/>
      <c r="QWK100" s="117"/>
      <c r="QWL100" s="117"/>
      <c r="QWM100" s="117"/>
      <c r="QWN100" s="117"/>
      <c r="QWO100" s="116"/>
      <c r="QWP100" s="87"/>
      <c r="QWQ100" s="87"/>
      <c r="QWR100" s="117"/>
      <c r="QWS100" s="117"/>
      <c r="QWT100" s="117"/>
      <c r="QWU100" s="117"/>
      <c r="QWV100" s="117"/>
      <c r="QWW100" s="116"/>
      <c r="QWX100" s="87"/>
      <c r="QWY100" s="87"/>
      <c r="QWZ100" s="117"/>
      <c r="QXA100" s="117"/>
      <c r="QXB100" s="117"/>
      <c r="QXC100" s="117"/>
      <c r="QXD100" s="117"/>
      <c r="QXE100" s="116"/>
      <c r="QXF100" s="87"/>
      <c r="QXG100" s="87"/>
      <c r="QXH100" s="117"/>
      <c r="QXI100" s="117"/>
      <c r="QXJ100" s="117"/>
      <c r="QXK100" s="117"/>
      <c r="QXL100" s="117"/>
      <c r="QXM100" s="116"/>
      <c r="QXN100" s="87"/>
      <c r="QXO100" s="87"/>
      <c r="QXP100" s="117"/>
      <c r="QXQ100" s="117"/>
      <c r="QXR100" s="117"/>
      <c r="QXS100" s="117"/>
      <c r="QXT100" s="117"/>
      <c r="QXU100" s="116"/>
      <c r="QXV100" s="87"/>
      <c r="QXW100" s="87"/>
      <c r="QXX100" s="117"/>
      <c r="QXY100" s="117"/>
      <c r="QXZ100" s="117"/>
      <c r="QYA100" s="117"/>
      <c r="QYB100" s="117"/>
      <c r="QYC100" s="116"/>
      <c r="QYD100" s="87"/>
      <c r="QYE100" s="87"/>
      <c r="QYF100" s="117"/>
      <c r="QYG100" s="117"/>
      <c r="QYH100" s="117"/>
      <c r="QYI100" s="117"/>
      <c r="QYJ100" s="117"/>
      <c r="QYK100" s="116"/>
      <c r="QYL100" s="87"/>
      <c r="QYM100" s="87"/>
      <c r="QYN100" s="117"/>
      <c r="QYO100" s="117"/>
      <c r="QYP100" s="117"/>
      <c r="QYQ100" s="117"/>
      <c r="QYR100" s="117"/>
      <c r="QYS100" s="116"/>
      <c r="QYT100" s="87"/>
      <c r="QYU100" s="87"/>
      <c r="QYV100" s="117"/>
      <c r="QYW100" s="117"/>
      <c r="QYX100" s="117"/>
      <c r="QYY100" s="117"/>
      <c r="QYZ100" s="117"/>
      <c r="QZA100" s="116"/>
      <c r="QZB100" s="87"/>
      <c r="QZC100" s="87"/>
      <c r="QZD100" s="117"/>
      <c r="QZE100" s="117"/>
      <c r="QZF100" s="117"/>
      <c r="QZG100" s="117"/>
      <c r="QZH100" s="117"/>
      <c r="QZI100" s="116"/>
      <c r="QZJ100" s="87"/>
      <c r="QZK100" s="87"/>
      <c r="QZL100" s="117"/>
      <c r="QZM100" s="117"/>
      <c r="QZN100" s="117"/>
      <c r="QZO100" s="117"/>
      <c r="QZP100" s="117"/>
      <c r="QZQ100" s="116"/>
      <c r="QZR100" s="87"/>
      <c r="QZS100" s="87"/>
      <c r="QZT100" s="117"/>
      <c r="QZU100" s="117"/>
      <c r="QZV100" s="117"/>
      <c r="QZW100" s="117"/>
      <c r="QZX100" s="117"/>
      <c r="QZY100" s="116"/>
      <c r="QZZ100" s="87"/>
      <c r="RAA100" s="87"/>
      <c r="RAB100" s="117"/>
      <c r="RAC100" s="117"/>
      <c r="RAD100" s="117"/>
      <c r="RAE100" s="117"/>
      <c r="RAF100" s="117"/>
      <c r="RAG100" s="116"/>
      <c r="RAH100" s="87"/>
      <c r="RAI100" s="87"/>
      <c r="RAJ100" s="117"/>
      <c r="RAK100" s="117"/>
      <c r="RAL100" s="117"/>
      <c r="RAM100" s="117"/>
      <c r="RAN100" s="117"/>
      <c r="RAO100" s="116"/>
      <c r="RAP100" s="87"/>
      <c r="RAQ100" s="87"/>
      <c r="RAR100" s="117"/>
      <c r="RAS100" s="117"/>
      <c r="RAT100" s="117"/>
      <c r="RAU100" s="117"/>
      <c r="RAV100" s="117"/>
      <c r="RAW100" s="116"/>
      <c r="RAX100" s="87"/>
      <c r="RAY100" s="87"/>
      <c r="RAZ100" s="117"/>
      <c r="RBA100" s="117"/>
      <c r="RBB100" s="117"/>
      <c r="RBC100" s="117"/>
      <c r="RBD100" s="117"/>
      <c r="RBE100" s="116"/>
      <c r="RBF100" s="87"/>
      <c r="RBG100" s="87"/>
      <c r="RBH100" s="117"/>
      <c r="RBI100" s="117"/>
      <c r="RBJ100" s="117"/>
      <c r="RBK100" s="117"/>
      <c r="RBL100" s="117"/>
      <c r="RBM100" s="116"/>
      <c r="RBN100" s="87"/>
      <c r="RBO100" s="87"/>
      <c r="RBP100" s="117"/>
      <c r="RBQ100" s="117"/>
      <c r="RBR100" s="117"/>
      <c r="RBS100" s="117"/>
      <c r="RBT100" s="117"/>
      <c r="RBU100" s="116"/>
      <c r="RBV100" s="87"/>
      <c r="RBW100" s="87"/>
      <c r="RBX100" s="117"/>
      <c r="RBY100" s="117"/>
      <c r="RBZ100" s="117"/>
      <c r="RCA100" s="117"/>
      <c r="RCB100" s="117"/>
      <c r="RCC100" s="116"/>
      <c r="RCD100" s="87"/>
      <c r="RCE100" s="87"/>
      <c r="RCF100" s="117"/>
      <c r="RCG100" s="117"/>
      <c r="RCH100" s="117"/>
      <c r="RCI100" s="117"/>
      <c r="RCJ100" s="117"/>
      <c r="RCK100" s="116"/>
      <c r="RCL100" s="87"/>
      <c r="RCM100" s="87"/>
      <c r="RCN100" s="117"/>
      <c r="RCO100" s="117"/>
      <c r="RCP100" s="117"/>
      <c r="RCQ100" s="117"/>
      <c r="RCR100" s="117"/>
      <c r="RCS100" s="116"/>
      <c r="RCT100" s="87"/>
      <c r="RCU100" s="87"/>
      <c r="RCV100" s="117"/>
      <c r="RCW100" s="117"/>
      <c r="RCX100" s="117"/>
      <c r="RCY100" s="117"/>
      <c r="RCZ100" s="117"/>
      <c r="RDA100" s="116"/>
      <c r="RDB100" s="87"/>
      <c r="RDC100" s="87"/>
      <c r="RDD100" s="117"/>
      <c r="RDE100" s="117"/>
      <c r="RDF100" s="117"/>
      <c r="RDG100" s="117"/>
      <c r="RDH100" s="117"/>
      <c r="RDI100" s="116"/>
      <c r="RDJ100" s="87"/>
      <c r="RDK100" s="87"/>
      <c r="RDL100" s="117"/>
      <c r="RDM100" s="117"/>
      <c r="RDN100" s="117"/>
      <c r="RDO100" s="117"/>
      <c r="RDP100" s="117"/>
      <c r="RDQ100" s="116"/>
      <c r="RDR100" s="87"/>
      <c r="RDS100" s="87"/>
      <c r="RDT100" s="117"/>
      <c r="RDU100" s="117"/>
      <c r="RDV100" s="117"/>
      <c r="RDW100" s="117"/>
      <c r="RDX100" s="117"/>
      <c r="RDY100" s="116"/>
      <c r="RDZ100" s="87"/>
      <c r="REA100" s="87"/>
      <c r="REB100" s="117"/>
      <c r="REC100" s="117"/>
      <c r="RED100" s="117"/>
      <c r="REE100" s="117"/>
      <c r="REF100" s="117"/>
      <c r="REG100" s="116"/>
      <c r="REH100" s="87"/>
      <c r="REI100" s="87"/>
      <c r="REJ100" s="117"/>
      <c r="REK100" s="117"/>
      <c r="REL100" s="117"/>
      <c r="REM100" s="117"/>
      <c r="REN100" s="117"/>
      <c r="REO100" s="116"/>
      <c r="REP100" s="87"/>
      <c r="REQ100" s="87"/>
      <c r="RER100" s="117"/>
      <c r="RES100" s="117"/>
      <c r="RET100" s="117"/>
      <c r="REU100" s="117"/>
      <c r="REV100" s="117"/>
      <c r="REW100" s="116"/>
      <c r="REX100" s="87"/>
      <c r="REY100" s="87"/>
      <c r="REZ100" s="117"/>
      <c r="RFA100" s="117"/>
      <c r="RFB100" s="117"/>
      <c r="RFC100" s="117"/>
      <c r="RFD100" s="117"/>
      <c r="RFE100" s="116"/>
      <c r="RFF100" s="87"/>
      <c r="RFG100" s="87"/>
      <c r="RFH100" s="117"/>
      <c r="RFI100" s="117"/>
      <c r="RFJ100" s="117"/>
      <c r="RFK100" s="117"/>
      <c r="RFL100" s="117"/>
      <c r="RFM100" s="116"/>
      <c r="RFN100" s="87"/>
      <c r="RFO100" s="87"/>
      <c r="RFP100" s="117"/>
      <c r="RFQ100" s="117"/>
      <c r="RFR100" s="117"/>
      <c r="RFS100" s="117"/>
      <c r="RFT100" s="117"/>
      <c r="RFU100" s="116"/>
      <c r="RFV100" s="87"/>
      <c r="RFW100" s="87"/>
      <c r="RFX100" s="117"/>
      <c r="RFY100" s="117"/>
      <c r="RFZ100" s="117"/>
      <c r="RGA100" s="117"/>
      <c r="RGB100" s="117"/>
      <c r="RGC100" s="116"/>
      <c r="RGD100" s="87"/>
      <c r="RGE100" s="87"/>
      <c r="RGF100" s="117"/>
      <c r="RGG100" s="117"/>
      <c r="RGH100" s="117"/>
      <c r="RGI100" s="117"/>
      <c r="RGJ100" s="117"/>
      <c r="RGK100" s="116"/>
      <c r="RGL100" s="87"/>
      <c r="RGM100" s="87"/>
      <c r="RGN100" s="117"/>
      <c r="RGO100" s="117"/>
      <c r="RGP100" s="117"/>
      <c r="RGQ100" s="117"/>
      <c r="RGR100" s="117"/>
      <c r="RGS100" s="116"/>
      <c r="RGT100" s="87"/>
      <c r="RGU100" s="87"/>
      <c r="RGV100" s="117"/>
      <c r="RGW100" s="117"/>
      <c r="RGX100" s="117"/>
      <c r="RGY100" s="117"/>
      <c r="RGZ100" s="117"/>
      <c r="RHA100" s="116"/>
      <c r="RHB100" s="87"/>
      <c r="RHC100" s="87"/>
      <c r="RHD100" s="117"/>
      <c r="RHE100" s="117"/>
      <c r="RHF100" s="117"/>
      <c r="RHG100" s="117"/>
      <c r="RHH100" s="117"/>
      <c r="RHI100" s="116"/>
      <c r="RHJ100" s="87"/>
      <c r="RHK100" s="87"/>
      <c r="RHL100" s="117"/>
      <c r="RHM100" s="117"/>
      <c r="RHN100" s="117"/>
      <c r="RHO100" s="117"/>
      <c r="RHP100" s="117"/>
      <c r="RHQ100" s="116"/>
      <c r="RHR100" s="87"/>
      <c r="RHS100" s="87"/>
      <c r="RHT100" s="117"/>
      <c r="RHU100" s="117"/>
      <c r="RHV100" s="117"/>
      <c r="RHW100" s="117"/>
      <c r="RHX100" s="117"/>
      <c r="RHY100" s="116"/>
      <c r="RHZ100" s="87"/>
      <c r="RIA100" s="87"/>
      <c r="RIB100" s="117"/>
      <c r="RIC100" s="117"/>
      <c r="RID100" s="117"/>
      <c r="RIE100" s="117"/>
      <c r="RIF100" s="117"/>
      <c r="RIG100" s="116"/>
      <c r="RIH100" s="87"/>
      <c r="RII100" s="87"/>
      <c r="RIJ100" s="117"/>
      <c r="RIK100" s="117"/>
      <c r="RIL100" s="117"/>
      <c r="RIM100" s="117"/>
      <c r="RIN100" s="117"/>
      <c r="RIO100" s="116"/>
      <c r="RIP100" s="87"/>
      <c r="RIQ100" s="87"/>
      <c r="RIR100" s="117"/>
      <c r="RIS100" s="117"/>
      <c r="RIT100" s="117"/>
      <c r="RIU100" s="117"/>
      <c r="RIV100" s="117"/>
      <c r="RIW100" s="116"/>
      <c r="RIX100" s="87"/>
      <c r="RIY100" s="87"/>
      <c r="RIZ100" s="117"/>
      <c r="RJA100" s="117"/>
      <c r="RJB100" s="117"/>
      <c r="RJC100" s="117"/>
      <c r="RJD100" s="117"/>
      <c r="RJE100" s="116"/>
      <c r="RJF100" s="87"/>
      <c r="RJG100" s="87"/>
      <c r="RJH100" s="117"/>
      <c r="RJI100" s="117"/>
      <c r="RJJ100" s="117"/>
      <c r="RJK100" s="117"/>
      <c r="RJL100" s="117"/>
      <c r="RJM100" s="116"/>
      <c r="RJN100" s="87"/>
      <c r="RJO100" s="87"/>
      <c r="RJP100" s="117"/>
      <c r="RJQ100" s="117"/>
      <c r="RJR100" s="117"/>
      <c r="RJS100" s="117"/>
      <c r="RJT100" s="117"/>
      <c r="RJU100" s="116"/>
      <c r="RJV100" s="87"/>
      <c r="RJW100" s="87"/>
      <c r="RJX100" s="117"/>
      <c r="RJY100" s="117"/>
      <c r="RJZ100" s="117"/>
      <c r="RKA100" s="117"/>
      <c r="RKB100" s="117"/>
      <c r="RKC100" s="116"/>
      <c r="RKD100" s="87"/>
      <c r="RKE100" s="87"/>
      <c r="RKF100" s="117"/>
      <c r="RKG100" s="117"/>
      <c r="RKH100" s="117"/>
      <c r="RKI100" s="117"/>
      <c r="RKJ100" s="117"/>
      <c r="RKK100" s="116"/>
      <c r="RKL100" s="87"/>
      <c r="RKM100" s="87"/>
      <c r="RKN100" s="117"/>
      <c r="RKO100" s="117"/>
      <c r="RKP100" s="117"/>
      <c r="RKQ100" s="117"/>
      <c r="RKR100" s="117"/>
      <c r="RKS100" s="116"/>
      <c r="RKT100" s="87"/>
      <c r="RKU100" s="87"/>
      <c r="RKV100" s="117"/>
      <c r="RKW100" s="117"/>
      <c r="RKX100" s="117"/>
      <c r="RKY100" s="117"/>
      <c r="RKZ100" s="117"/>
      <c r="RLA100" s="116"/>
      <c r="RLB100" s="87"/>
      <c r="RLC100" s="87"/>
      <c r="RLD100" s="117"/>
      <c r="RLE100" s="117"/>
      <c r="RLF100" s="117"/>
      <c r="RLG100" s="117"/>
      <c r="RLH100" s="117"/>
      <c r="RLI100" s="116"/>
      <c r="RLJ100" s="87"/>
      <c r="RLK100" s="87"/>
      <c r="RLL100" s="117"/>
      <c r="RLM100" s="117"/>
      <c r="RLN100" s="117"/>
      <c r="RLO100" s="117"/>
      <c r="RLP100" s="117"/>
      <c r="RLQ100" s="116"/>
      <c r="RLR100" s="87"/>
      <c r="RLS100" s="87"/>
      <c r="RLT100" s="117"/>
      <c r="RLU100" s="117"/>
      <c r="RLV100" s="117"/>
      <c r="RLW100" s="117"/>
      <c r="RLX100" s="117"/>
      <c r="RLY100" s="116"/>
      <c r="RLZ100" s="87"/>
      <c r="RMA100" s="87"/>
      <c r="RMB100" s="117"/>
      <c r="RMC100" s="117"/>
      <c r="RMD100" s="117"/>
      <c r="RME100" s="117"/>
      <c r="RMF100" s="117"/>
      <c r="RMG100" s="116"/>
      <c r="RMH100" s="87"/>
      <c r="RMI100" s="87"/>
      <c r="RMJ100" s="117"/>
      <c r="RMK100" s="117"/>
      <c r="RML100" s="117"/>
      <c r="RMM100" s="117"/>
      <c r="RMN100" s="117"/>
      <c r="RMO100" s="116"/>
      <c r="RMP100" s="87"/>
      <c r="RMQ100" s="87"/>
      <c r="RMR100" s="117"/>
      <c r="RMS100" s="117"/>
      <c r="RMT100" s="117"/>
      <c r="RMU100" s="117"/>
      <c r="RMV100" s="117"/>
      <c r="RMW100" s="116"/>
      <c r="RMX100" s="87"/>
      <c r="RMY100" s="87"/>
      <c r="RMZ100" s="117"/>
      <c r="RNA100" s="117"/>
      <c r="RNB100" s="117"/>
      <c r="RNC100" s="117"/>
      <c r="RND100" s="117"/>
      <c r="RNE100" s="116"/>
      <c r="RNF100" s="87"/>
      <c r="RNG100" s="87"/>
      <c r="RNH100" s="117"/>
      <c r="RNI100" s="117"/>
      <c r="RNJ100" s="117"/>
      <c r="RNK100" s="117"/>
      <c r="RNL100" s="117"/>
      <c r="RNM100" s="116"/>
      <c r="RNN100" s="87"/>
      <c r="RNO100" s="87"/>
      <c r="RNP100" s="117"/>
      <c r="RNQ100" s="117"/>
      <c r="RNR100" s="117"/>
      <c r="RNS100" s="117"/>
      <c r="RNT100" s="117"/>
      <c r="RNU100" s="116"/>
      <c r="RNV100" s="87"/>
      <c r="RNW100" s="87"/>
      <c r="RNX100" s="117"/>
      <c r="RNY100" s="117"/>
      <c r="RNZ100" s="117"/>
      <c r="ROA100" s="117"/>
      <c r="ROB100" s="117"/>
      <c r="ROC100" s="116"/>
      <c r="ROD100" s="87"/>
      <c r="ROE100" s="87"/>
      <c r="ROF100" s="117"/>
      <c r="ROG100" s="117"/>
      <c r="ROH100" s="117"/>
      <c r="ROI100" s="117"/>
      <c r="ROJ100" s="117"/>
      <c r="ROK100" s="116"/>
      <c r="ROL100" s="87"/>
      <c r="ROM100" s="87"/>
      <c r="RON100" s="117"/>
      <c r="ROO100" s="117"/>
      <c r="ROP100" s="117"/>
      <c r="ROQ100" s="117"/>
      <c r="ROR100" s="117"/>
      <c r="ROS100" s="116"/>
      <c r="ROT100" s="87"/>
      <c r="ROU100" s="87"/>
      <c r="ROV100" s="117"/>
      <c r="ROW100" s="117"/>
      <c r="ROX100" s="117"/>
      <c r="ROY100" s="117"/>
      <c r="ROZ100" s="117"/>
      <c r="RPA100" s="116"/>
      <c r="RPB100" s="87"/>
      <c r="RPC100" s="87"/>
      <c r="RPD100" s="117"/>
      <c r="RPE100" s="117"/>
      <c r="RPF100" s="117"/>
      <c r="RPG100" s="117"/>
      <c r="RPH100" s="117"/>
      <c r="RPI100" s="116"/>
      <c r="RPJ100" s="87"/>
      <c r="RPK100" s="87"/>
      <c r="RPL100" s="117"/>
      <c r="RPM100" s="117"/>
      <c r="RPN100" s="117"/>
      <c r="RPO100" s="117"/>
      <c r="RPP100" s="117"/>
      <c r="RPQ100" s="116"/>
      <c r="RPR100" s="87"/>
      <c r="RPS100" s="87"/>
      <c r="RPT100" s="117"/>
      <c r="RPU100" s="117"/>
      <c r="RPV100" s="117"/>
      <c r="RPW100" s="117"/>
      <c r="RPX100" s="117"/>
      <c r="RPY100" s="116"/>
      <c r="RPZ100" s="87"/>
      <c r="RQA100" s="87"/>
      <c r="RQB100" s="117"/>
      <c r="RQC100" s="117"/>
      <c r="RQD100" s="117"/>
      <c r="RQE100" s="117"/>
      <c r="RQF100" s="117"/>
      <c r="RQG100" s="116"/>
      <c r="RQH100" s="87"/>
      <c r="RQI100" s="87"/>
      <c r="RQJ100" s="117"/>
      <c r="RQK100" s="117"/>
      <c r="RQL100" s="117"/>
      <c r="RQM100" s="117"/>
      <c r="RQN100" s="117"/>
      <c r="RQO100" s="116"/>
      <c r="RQP100" s="87"/>
      <c r="RQQ100" s="87"/>
      <c r="RQR100" s="117"/>
      <c r="RQS100" s="117"/>
      <c r="RQT100" s="117"/>
      <c r="RQU100" s="117"/>
      <c r="RQV100" s="117"/>
      <c r="RQW100" s="116"/>
      <c r="RQX100" s="87"/>
      <c r="RQY100" s="87"/>
      <c r="RQZ100" s="117"/>
      <c r="RRA100" s="117"/>
      <c r="RRB100" s="117"/>
      <c r="RRC100" s="117"/>
      <c r="RRD100" s="117"/>
      <c r="RRE100" s="116"/>
      <c r="RRF100" s="87"/>
      <c r="RRG100" s="87"/>
      <c r="RRH100" s="117"/>
      <c r="RRI100" s="117"/>
      <c r="RRJ100" s="117"/>
      <c r="RRK100" s="117"/>
      <c r="RRL100" s="117"/>
      <c r="RRM100" s="116"/>
      <c r="RRN100" s="87"/>
      <c r="RRO100" s="87"/>
      <c r="RRP100" s="117"/>
      <c r="RRQ100" s="117"/>
      <c r="RRR100" s="117"/>
      <c r="RRS100" s="117"/>
      <c r="RRT100" s="117"/>
      <c r="RRU100" s="116"/>
      <c r="RRV100" s="87"/>
      <c r="RRW100" s="87"/>
      <c r="RRX100" s="117"/>
      <c r="RRY100" s="117"/>
      <c r="RRZ100" s="117"/>
      <c r="RSA100" s="117"/>
      <c r="RSB100" s="117"/>
      <c r="RSC100" s="116"/>
      <c r="RSD100" s="87"/>
      <c r="RSE100" s="87"/>
      <c r="RSF100" s="117"/>
      <c r="RSG100" s="117"/>
      <c r="RSH100" s="117"/>
      <c r="RSI100" s="117"/>
      <c r="RSJ100" s="117"/>
      <c r="RSK100" s="116"/>
      <c r="RSL100" s="87"/>
      <c r="RSM100" s="87"/>
      <c r="RSN100" s="117"/>
      <c r="RSO100" s="117"/>
      <c r="RSP100" s="117"/>
      <c r="RSQ100" s="117"/>
      <c r="RSR100" s="117"/>
      <c r="RSS100" s="116"/>
      <c r="RST100" s="87"/>
      <c r="RSU100" s="87"/>
      <c r="RSV100" s="117"/>
      <c r="RSW100" s="117"/>
      <c r="RSX100" s="117"/>
      <c r="RSY100" s="117"/>
      <c r="RSZ100" s="117"/>
      <c r="RTA100" s="116"/>
      <c r="RTB100" s="87"/>
      <c r="RTC100" s="87"/>
      <c r="RTD100" s="117"/>
      <c r="RTE100" s="117"/>
      <c r="RTF100" s="117"/>
      <c r="RTG100" s="117"/>
      <c r="RTH100" s="117"/>
      <c r="RTI100" s="116"/>
      <c r="RTJ100" s="87"/>
      <c r="RTK100" s="87"/>
      <c r="RTL100" s="117"/>
      <c r="RTM100" s="117"/>
      <c r="RTN100" s="117"/>
      <c r="RTO100" s="117"/>
      <c r="RTP100" s="117"/>
      <c r="RTQ100" s="116"/>
      <c r="RTR100" s="87"/>
      <c r="RTS100" s="87"/>
      <c r="RTT100" s="117"/>
      <c r="RTU100" s="117"/>
      <c r="RTV100" s="117"/>
      <c r="RTW100" s="117"/>
      <c r="RTX100" s="117"/>
      <c r="RTY100" s="116"/>
      <c r="RTZ100" s="87"/>
      <c r="RUA100" s="87"/>
      <c r="RUB100" s="117"/>
      <c r="RUC100" s="117"/>
      <c r="RUD100" s="117"/>
      <c r="RUE100" s="117"/>
      <c r="RUF100" s="117"/>
      <c r="RUG100" s="116"/>
      <c r="RUH100" s="87"/>
      <c r="RUI100" s="87"/>
      <c r="RUJ100" s="117"/>
      <c r="RUK100" s="117"/>
      <c r="RUL100" s="117"/>
      <c r="RUM100" s="117"/>
      <c r="RUN100" s="117"/>
      <c r="RUO100" s="116"/>
      <c r="RUP100" s="87"/>
      <c r="RUQ100" s="87"/>
      <c r="RUR100" s="117"/>
      <c r="RUS100" s="117"/>
      <c r="RUT100" s="117"/>
      <c r="RUU100" s="117"/>
      <c r="RUV100" s="117"/>
      <c r="RUW100" s="116"/>
      <c r="RUX100" s="87"/>
      <c r="RUY100" s="87"/>
      <c r="RUZ100" s="117"/>
      <c r="RVA100" s="117"/>
      <c r="RVB100" s="117"/>
      <c r="RVC100" s="117"/>
      <c r="RVD100" s="117"/>
      <c r="RVE100" s="116"/>
      <c r="RVF100" s="87"/>
      <c r="RVG100" s="87"/>
      <c r="RVH100" s="117"/>
      <c r="RVI100" s="117"/>
      <c r="RVJ100" s="117"/>
      <c r="RVK100" s="117"/>
      <c r="RVL100" s="117"/>
      <c r="RVM100" s="116"/>
      <c r="RVN100" s="87"/>
      <c r="RVO100" s="87"/>
      <c r="RVP100" s="117"/>
      <c r="RVQ100" s="117"/>
      <c r="RVR100" s="117"/>
      <c r="RVS100" s="117"/>
      <c r="RVT100" s="117"/>
      <c r="RVU100" s="116"/>
      <c r="RVV100" s="87"/>
      <c r="RVW100" s="87"/>
      <c r="RVX100" s="117"/>
      <c r="RVY100" s="117"/>
      <c r="RVZ100" s="117"/>
      <c r="RWA100" s="117"/>
      <c r="RWB100" s="117"/>
      <c r="RWC100" s="116"/>
      <c r="RWD100" s="87"/>
      <c r="RWE100" s="87"/>
      <c r="RWF100" s="117"/>
      <c r="RWG100" s="117"/>
      <c r="RWH100" s="117"/>
      <c r="RWI100" s="117"/>
      <c r="RWJ100" s="117"/>
      <c r="RWK100" s="116"/>
      <c r="RWL100" s="87"/>
      <c r="RWM100" s="87"/>
      <c r="RWN100" s="117"/>
      <c r="RWO100" s="117"/>
      <c r="RWP100" s="117"/>
      <c r="RWQ100" s="117"/>
      <c r="RWR100" s="117"/>
      <c r="RWS100" s="116"/>
      <c r="RWT100" s="87"/>
      <c r="RWU100" s="87"/>
      <c r="RWV100" s="117"/>
      <c r="RWW100" s="117"/>
      <c r="RWX100" s="117"/>
      <c r="RWY100" s="117"/>
      <c r="RWZ100" s="117"/>
      <c r="RXA100" s="116"/>
      <c r="RXB100" s="87"/>
      <c r="RXC100" s="87"/>
      <c r="RXD100" s="117"/>
      <c r="RXE100" s="117"/>
      <c r="RXF100" s="117"/>
      <c r="RXG100" s="117"/>
      <c r="RXH100" s="117"/>
      <c r="RXI100" s="116"/>
      <c r="RXJ100" s="87"/>
      <c r="RXK100" s="87"/>
      <c r="RXL100" s="117"/>
      <c r="RXM100" s="117"/>
      <c r="RXN100" s="117"/>
      <c r="RXO100" s="117"/>
      <c r="RXP100" s="117"/>
      <c r="RXQ100" s="116"/>
      <c r="RXR100" s="87"/>
      <c r="RXS100" s="87"/>
      <c r="RXT100" s="117"/>
      <c r="RXU100" s="117"/>
      <c r="RXV100" s="117"/>
      <c r="RXW100" s="117"/>
      <c r="RXX100" s="117"/>
      <c r="RXY100" s="116"/>
      <c r="RXZ100" s="87"/>
      <c r="RYA100" s="87"/>
      <c r="RYB100" s="117"/>
      <c r="RYC100" s="117"/>
      <c r="RYD100" s="117"/>
      <c r="RYE100" s="117"/>
      <c r="RYF100" s="117"/>
      <c r="RYG100" s="116"/>
      <c r="RYH100" s="87"/>
      <c r="RYI100" s="87"/>
      <c r="RYJ100" s="117"/>
      <c r="RYK100" s="117"/>
      <c r="RYL100" s="117"/>
      <c r="RYM100" s="117"/>
      <c r="RYN100" s="117"/>
      <c r="RYO100" s="116"/>
      <c r="RYP100" s="87"/>
      <c r="RYQ100" s="87"/>
      <c r="RYR100" s="117"/>
      <c r="RYS100" s="117"/>
      <c r="RYT100" s="117"/>
      <c r="RYU100" s="117"/>
      <c r="RYV100" s="117"/>
      <c r="RYW100" s="116"/>
      <c r="RYX100" s="87"/>
      <c r="RYY100" s="87"/>
      <c r="RYZ100" s="117"/>
      <c r="RZA100" s="117"/>
      <c r="RZB100" s="117"/>
      <c r="RZC100" s="117"/>
      <c r="RZD100" s="117"/>
      <c r="RZE100" s="116"/>
      <c r="RZF100" s="87"/>
      <c r="RZG100" s="87"/>
      <c r="RZH100" s="117"/>
      <c r="RZI100" s="117"/>
      <c r="RZJ100" s="117"/>
      <c r="RZK100" s="117"/>
      <c r="RZL100" s="117"/>
      <c r="RZM100" s="116"/>
      <c r="RZN100" s="87"/>
      <c r="RZO100" s="87"/>
      <c r="RZP100" s="117"/>
      <c r="RZQ100" s="117"/>
      <c r="RZR100" s="117"/>
      <c r="RZS100" s="117"/>
      <c r="RZT100" s="117"/>
      <c r="RZU100" s="116"/>
      <c r="RZV100" s="87"/>
      <c r="RZW100" s="87"/>
      <c r="RZX100" s="117"/>
      <c r="RZY100" s="117"/>
      <c r="RZZ100" s="117"/>
      <c r="SAA100" s="117"/>
      <c r="SAB100" s="117"/>
      <c r="SAC100" s="116"/>
      <c r="SAD100" s="87"/>
      <c r="SAE100" s="87"/>
      <c r="SAF100" s="117"/>
      <c r="SAG100" s="117"/>
      <c r="SAH100" s="117"/>
      <c r="SAI100" s="117"/>
      <c r="SAJ100" s="117"/>
      <c r="SAK100" s="116"/>
      <c r="SAL100" s="87"/>
      <c r="SAM100" s="87"/>
      <c r="SAN100" s="117"/>
      <c r="SAO100" s="117"/>
      <c r="SAP100" s="117"/>
      <c r="SAQ100" s="117"/>
      <c r="SAR100" s="117"/>
      <c r="SAS100" s="116"/>
      <c r="SAT100" s="87"/>
      <c r="SAU100" s="87"/>
      <c r="SAV100" s="117"/>
      <c r="SAW100" s="117"/>
      <c r="SAX100" s="117"/>
      <c r="SAY100" s="117"/>
      <c r="SAZ100" s="117"/>
      <c r="SBA100" s="116"/>
      <c r="SBB100" s="87"/>
      <c r="SBC100" s="87"/>
      <c r="SBD100" s="117"/>
      <c r="SBE100" s="117"/>
      <c r="SBF100" s="117"/>
      <c r="SBG100" s="117"/>
      <c r="SBH100" s="117"/>
      <c r="SBI100" s="116"/>
      <c r="SBJ100" s="87"/>
      <c r="SBK100" s="87"/>
      <c r="SBL100" s="117"/>
      <c r="SBM100" s="117"/>
      <c r="SBN100" s="117"/>
      <c r="SBO100" s="117"/>
      <c r="SBP100" s="117"/>
      <c r="SBQ100" s="116"/>
      <c r="SBR100" s="87"/>
      <c r="SBS100" s="87"/>
      <c r="SBT100" s="117"/>
      <c r="SBU100" s="117"/>
      <c r="SBV100" s="117"/>
      <c r="SBW100" s="117"/>
      <c r="SBX100" s="117"/>
      <c r="SBY100" s="116"/>
      <c r="SBZ100" s="87"/>
      <c r="SCA100" s="87"/>
      <c r="SCB100" s="117"/>
      <c r="SCC100" s="117"/>
      <c r="SCD100" s="117"/>
      <c r="SCE100" s="117"/>
      <c r="SCF100" s="117"/>
      <c r="SCG100" s="116"/>
      <c r="SCH100" s="87"/>
      <c r="SCI100" s="87"/>
      <c r="SCJ100" s="117"/>
      <c r="SCK100" s="117"/>
      <c r="SCL100" s="117"/>
      <c r="SCM100" s="117"/>
      <c r="SCN100" s="117"/>
      <c r="SCO100" s="116"/>
      <c r="SCP100" s="87"/>
      <c r="SCQ100" s="87"/>
      <c r="SCR100" s="117"/>
      <c r="SCS100" s="117"/>
      <c r="SCT100" s="117"/>
      <c r="SCU100" s="117"/>
      <c r="SCV100" s="117"/>
      <c r="SCW100" s="116"/>
      <c r="SCX100" s="87"/>
      <c r="SCY100" s="87"/>
      <c r="SCZ100" s="117"/>
      <c r="SDA100" s="117"/>
      <c r="SDB100" s="117"/>
      <c r="SDC100" s="117"/>
      <c r="SDD100" s="117"/>
      <c r="SDE100" s="116"/>
      <c r="SDF100" s="87"/>
      <c r="SDG100" s="87"/>
      <c r="SDH100" s="117"/>
      <c r="SDI100" s="117"/>
      <c r="SDJ100" s="117"/>
      <c r="SDK100" s="117"/>
      <c r="SDL100" s="117"/>
      <c r="SDM100" s="116"/>
      <c r="SDN100" s="87"/>
      <c r="SDO100" s="87"/>
      <c r="SDP100" s="117"/>
      <c r="SDQ100" s="117"/>
      <c r="SDR100" s="117"/>
      <c r="SDS100" s="117"/>
      <c r="SDT100" s="117"/>
      <c r="SDU100" s="116"/>
      <c r="SDV100" s="87"/>
      <c r="SDW100" s="87"/>
      <c r="SDX100" s="117"/>
      <c r="SDY100" s="117"/>
      <c r="SDZ100" s="117"/>
      <c r="SEA100" s="117"/>
      <c r="SEB100" s="117"/>
      <c r="SEC100" s="116"/>
      <c r="SED100" s="87"/>
      <c r="SEE100" s="87"/>
      <c r="SEF100" s="117"/>
      <c r="SEG100" s="117"/>
      <c r="SEH100" s="117"/>
      <c r="SEI100" s="117"/>
      <c r="SEJ100" s="117"/>
      <c r="SEK100" s="116"/>
      <c r="SEL100" s="87"/>
      <c r="SEM100" s="87"/>
      <c r="SEN100" s="117"/>
      <c r="SEO100" s="117"/>
      <c r="SEP100" s="117"/>
      <c r="SEQ100" s="117"/>
      <c r="SER100" s="117"/>
      <c r="SES100" s="116"/>
      <c r="SET100" s="87"/>
      <c r="SEU100" s="87"/>
      <c r="SEV100" s="117"/>
      <c r="SEW100" s="117"/>
      <c r="SEX100" s="117"/>
      <c r="SEY100" s="117"/>
      <c r="SEZ100" s="117"/>
      <c r="SFA100" s="116"/>
      <c r="SFB100" s="87"/>
      <c r="SFC100" s="87"/>
      <c r="SFD100" s="117"/>
      <c r="SFE100" s="117"/>
      <c r="SFF100" s="117"/>
      <c r="SFG100" s="117"/>
      <c r="SFH100" s="117"/>
      <c r="SFI100" s="116"/>
      <c r="SFJ100" s="87"/>
      <c r="SFK100" s="87"/>
      <c r="SFL100" s="117"/>
      <c r="SFM100" s="117"/>
      <c r="SFN100" s="117"/>
      <c r="SFO100" s="117"/>
      <c r="SFP100" s="117"/>
      <c r="SFQ100" s="116"/>
      <c r="SFR100" s="87"/>
      <c r="SFS100" s="87"/>
      <c r="SFT100" s="117"/>
      <c r="SFU100" s="117"/>
      <c r="SFV100" s="117"/>
      <c r="SFW100" s="117"/>
      <c r="SFX100" s="117"/>
      <c r="SFY100" s="116"/>
      <c r="SFZ100" s="87"/>
      <c r="SGA100" s="87"/>
      <c r="SGB100" s="117"/>
      <c r="SGC100" s="117"/>
      <c r="SGD100" s="117"/>
      <c r="SGE100" s="117"/>
      <c r="SGF100" s="117"/>
      <c r="SGG100" s="116"/>
      <c r="SGH100" s="87"/>
      <c r="SGI100" s="87"/>
      <c r="SGJ100" s="117"/>
      <c r="SGK100" s="117"/>
      <c r="SGL100" s="117"/>
      <c r="SGM100" s="117"/>
      <c r="SGN100" s="117"/>
      <c r="SGO100" s="116"/>
      <c r="SGP100" s="87"/>
      <c r="SGQ100" s="87"/>
      <c r="SGR100" s="117"/>
      <c r="SGS100" s="117"/>
      <c r="SGT100" s="117"/>
      <c r="SGU100" s="117"/>
      <c r="SGV100" s="117"/>
      <c r="SGW100" s="116"/>
      <c r="SGX100" s="87"/>
      <c r="SGY100" s="87"/>
      <c r="SGZ100" s="117"/>
      <c r="SHA100" s="117"/>
      <c r="SHB100" s="117"/>
      <c r="SHC100" s="117"/>
      <c r="SHD100" s="117"/>
      <c r="SHE100" s="116"/>
      <c r="SHF100" s="87"/>
      <c r="SHG100" s="87"/>
      <c r="SHH100" s="117"/>
      <c r="SHI100" s="117"/>
      <c r="SHJ100" s="117"/>
      <c r="SHK100" s="117"/>
      <c r="SHL100" s="117"/>
      <c r="SHM100" s="116"/>
      <c r="SHN100" s="87"/>
      <c r="SHO100" s="87"/>
      <c r="SHP100" s="117"/>
      <c r="SHQ100" s="117"/>
      <c r="SHR100" s="117"/>
      <c r="SHS100" s="117"/>
      <c r="SHT100" s="117"/>
      <c r="SHU100" s="116"/>
      <c r="SHV100" s="87"/>
      <c r="SHW100" s="87"/>
      <c r="SHX100" s="117"/>
      <c r="SHY100" s="117"/>
      <c r="SHZ100" s="117"/>
      <c r="SIA100" s="117"/>
      <c r="SIB100" s="117"/>
      <c r="SIC100" s="116"/>
      <c r="SID100" s="87"/>
      <c r="SIE100" s="87"/>
      <c r="SIF100" s="117"/>
      <c r="SIG100" s="117"/>
      <c r="SIH100" s="117"/>
      <c r="SII100" s="117"/>
      <c r="SIJ100" s="117"/>
      <c r="SIK100" s="116"/>
      <c r="SIL100" s="87"/>
      <c r="SIM100" s="87"/>
      <c r="SIN100" s="117"/>
      <c r="SIO100" s="117"/>
      <c r="SIP100" s="117"/>
      <c r="SIQ100" s="117"/>
      <c r="SIR100" s="117"/>
      <c r="SIS100" s="116"/>
      <c r="SIT100" s="87"/>
      <c r="SIU100" s="87"/>
      <c r="SIV100" s="117"/>
      <c r="SIW100" s="117"/>
      <c r="SIX100" s="117"/>
      <c r="SIY100" s="117"/>
      <c r="SIZ100" s="117"/>
      <c r="SJA100" s="116"/>
      <c r="SJB100" s="87"/>
      <c r="SJC100" s="87"/>
      <c r="SJD100" s="117"/>
      <c r="SJE100" s="117"/>
      <c r="SJF100" s="117"/>
      <c r="SJG100" s="117"/>
      <c r="SJH100" s="117"/>
      <c r="SJI100" s="116"/>
      <c r="SJJ100" s="87"/>
      <c r="SJK100" s="87"/>
      <c r="SJL100" s="117"/>
      <c r="SJM100" s="117"/>
      <c r="SJN100" s="117"/>
      <c r="SJO100" s="117"/>
      <c r="SJP100" s="117"/>
      <c r="SJQ100" s="116"/>
      <c r="SJR100" s="87"/>
      <c r="SJS100" s="87"/>
      <c r="SJT100" s="117"/>
      <c r="SJU100" s="117"/>
      <c r="SJV100" s="117"/>
      <c r="SJW100" s="117"/>
      <c r="SJX100" s="117"/>
      <c r="SJY100" s="116"/>
      <c r="SJZ100" s="87"/>
      <c r="SKA100" s="87"/>
      <c r="SKB100" s="117"/>
      <c r="SKC100" s="117"/>
      <c r="SKD100" s="117"/>
      <c r="SKE100" s="117"/>
      <c r="SKF100" s="117"/>
      <c r="SKG100" s="116"/>
      <c r="SKH100" s="87"/>
      <c r="SKI100" s="87"/>
      <c r="SKJ100" s="117"/>
      <c r="SKK100" s="117"/>
      <c r="SKL100" s="117"/>
      <c r="SKM100" s="117"/>
      <c r="SKN100" s="117"/>
      <c r="SKO100" s="116"/>
      <c r="SKP100" s="87"/>
      <c r="SKQ100" s="87"/>
      <c r="SKR100" s="117"/>
      <c r="SKS100" s="117"/>
      <c r="SKT100" s="117"/>
      <c r="SKU100" s="117"/>
      <c r="SKV100" s="117"/>
      <c r="SKW100" s="116"/>
      <c r="SKX100" s="87"/>
      <c r="SKY100" s="87"/>
      <c r="SKZ100" s="117"/>
      <c r="SLA100" s="117"/>
      <c r="SLB100" s="117"/>
      <c r="SLC100" s="117"/>
      <c r="SLD100" s="117"/>
      <c r="SLE100" s="116"/>
      <c r="SLF100" s="87"/>
      <c r="SLG100" s="87"/>
      <c r="SLH100" s="117"/>
      <c r="SLI100" s="117"/>
      <c r="SLJ100" s="117"/>
      <c r="SLK100" s="117"/>
      <c r="SLL100" s="117"/>
      <c r="SLM100" s="116"/>
      <c r="SLN100" s="87"/>
      <c r="SLO100" s="87"/>
      <c r="SLP100" s="117"/>
      <c r="SLQ100" s="117"/>
      <c r="SLR100" s="117"/>
      <c r="SLS100" s="117"/>
      <c r="SLT100" s="117"/>
      <c r="SLU100" s="116"/>
      <c r="SLV100" s="87"/>
      <c r="SLW100" s="87"/>
      <c r="SLX100" s="117"/>
      <c r="SLY100" s="117"/>
      <c r="SLZ100" s="117"/>
      <c r="SMA100" s="117"/>
      <c r="SMB100" s="117"/>
      <c r="SMC100" s="116"/>
      <c r="SMD100" s="87"/>
      <c r="SME100" s="87"/>
      <c r="SMF100" s="117"/>
      <c r="SMG100" s="117"/>
      <c r="SMH100" s="117"/>
      <c r="SMI100" s="117"/>
      <c r="SMJ100" s="117"/>
      <c r="SMK100" s="116"/>
      <c r="SML100" s="87"/>
      <c r="SMM100" s="87"/>
      <c r="SMN100" s="117"/>
      <c r="SMO100" s="117"/>
      <c r="SMP100" s="117"/>
      <c r="SMQ100" s="117"/>
      <c r="SMR100" s="117"/>
      <c r="SMS100" s="116"/>
      <c r="SMT100" s="87"/>
      <c r="SMU100" s="87"/>
      <c r="SMV100" s="117"/>
      <c r="SMW100" s="117"/>
      <c r="SMX100" s="117"/>
      <c r="SMY100" s="117"/>
      <c r="SMZ100" s="117"/>
      <c r="SNA100" s="116"/>
      <c r="SNB100" s="87"/>
      <c r="SNC100" s="87"/>
      <c r="SND100" s="117"/>
      <c r="SNE100" s="117"/>
      <c r="SNF100" s="117"/>
      <c r="SNG100" s="117"/>
      <c r="SNH100" s="117"/>
      <c r="SNI100" s="116"/>
      <c r="SNJ100" s="87"/>
      <c r="SNK100" s="87"/>
      <c r="SNL100" s="117"/>
      <c r="SNM100" s="117"/>
      <c r="SNN100" s="117"/>
      <c r="SNO100" s="117"/>
      <c r="SNP100" s="117"/>
      <c r="SNQ100" s="116"/>
      <c r="SNR100" s="87"/>
      <c r="SNS100" s="87"/>
      <c r="SNT100" s="117"/>
      <c r="SNU100" s="117"/>
      <c r="SNV100" s="117"/>
      <c r="SNW100" s="117"/>
      <c r="SNX100" s="117"/>
      <c r="SNY100" s="116"/>
      <c r="SNZ100" s="87"/>
      <c r="SOA100" s="87"/>
      <c r="SOB100" s="117"/>
      <c r="SOC100" s="117"/>
      <c r="SOD100" s="117"/>
      <c r="SOE100" s="117"/>
      <c r="SOF100" s="117"/>
      <c r="SOG100" s="116"/>
      <c r="SOH100" s="87"/>
      <c r="SOI100" s="87"/>
      <c r="SOJ100" s="117"/>
      <c r="SOK100" s="117"/>
      <c r="SOL100" s="117"/>
      <c r="SOM100" s="117"/>
      <c r="SON100" s="117"/>
      <c r="SOO100" s="116"/>
      <c r="SOP100" s="87"/>
      <c r="SOQ100" s="87"/>
      <c r="SOR100" s="117"/>
      <c r="SOS100" s="117"/>
      <c r="SOT100" s="117"/>
      <c r="SOU100" s="117"/>
      <c r="SOV100" s="117"/>
      <c r="SOW100" s="116"/>
      <c r="SOX100" s="87"/>
      <c r="SOY100" s="87"/>
      <c r="SOZ100" s="117"/>
      <c r="SPA100" s="117"/>
      <c r="SPB100" s="117"/>
      <c r="SPC100" s="117"/>
      <c r="SPD100" s="117"/>
      <c r="SPE100" s="116"/>
      <c r="SPF100" s="87"/>
      <c r="SPG100" s="87"/>
      <c r="SPH100" s="117"/>
      <c r="SPI100" s="117"/>
      <c r="SPJ100" s="117"/>
      <c r="SPK100" s="117"/>
      <c r="SPL100" s="117"/>
      <c r="SPM100" s="116"/>
      <c r="SPN100" s="87"/>
      <c r="SPO100" s="87"/>
      <c r="SPP100" s="117"/>
      <c r="SPQ100" s="117"/>
      <c r="SPR100" s="117"/>
      <c r="SPS100" s="117"/>
      <c r="SPT100" s="117"/>
      <c r="SPU100" s="116"/>
      <c r="SPV100" s="87"/>
      <c r="SPW100" s="87"/>
      <c r="SPX100" s="117"/>
      <c r="SPY100" s="117"/>
      <c r="SPZ100" s="117"/>
      <c r="SQA100" s="117"/>
      <c r="SQB100" s="117"/>
      <c r="SQC100" s="116"/>
      <c r="SQD100" s="87"/>
      <c r="SQE100" s="87"/>
      <c r="SQF100" s="117"/>
      <c r="SQG100" s="117"/>
      <c r="SQH100" s="117"/>
      <c r="SQI100" s="117"/>
      <c r="SQJ100" s="117"/>
      <c r="SQK100" s="116"/>
      <c r="SQL100" s="87"/>
      <c r="SQM100" s="87"/>
      <c r="SQN100" s="117"/>
      <c r="SQO100" s="117"/>
      <c r="SQP100" s="117"/>
      <c r="SQQ100" s="117"/>
      <c r="SQR100" s="117"/>
      <c r="SQS100" s="116"/>
      <c r="SQT100" s="87"/>
      <c r="SQU100" s="87"/>
      <c r="SQV100" s="117"/>
      <c r="SQW100" s="117"/>
      <c r="SQX100" s="117"/>
      <c r="SQY100" s="117"/>
      <c r="SQZ100" s="117"/>
      <c r="SRA100" s="116"/>
      <c r="SRB100" s="87"/>
      <c r="SRC100" s="87"/>
      <c r="SRD100" s="117"/>
      <c r="SRE100" s="117"/>
      <c r="SRF100" s="117"/>
      <c r="SRG100" s="117"/>
      <c r="SRH100" s="117"/>
      <c r="SRI100" s="116"/>
      <c r="SRJ100" s="87"/>
      <c r="SRK100" s="87"/>
      <c r="SRL100" s="117"/>
      <c r="SRM100" s="117"/>
      <c r="SRN100" s="117"/>
      <c r="SRO100" s="117"/>
      <c r="SRP100" s="117"/>
      <c r="SRQ100" s="116"/>
      <c r="SRR100" s="87"/>
      <c r="SRS100" s="87"/>
      <c r="SRT100" s="117"/>
      <c r="SRU100" s="117"/>
      <c r="SRV100" s="117"/>
      <c r="SRW100" s="117"/>
      <c r="SRX100" s="117"/>
      <c r="SRY100" s="116"/>
      <c r="SRZ100" s="87"/>
      <c r="SSA100" s="87"/>
      <c r="SSB100" s="117"/>
      <c r="SSC100" s="117"/>
      <c r="SSD100" s="117"/>
      <c r="SSE100" s="117"/>
      <c r="SSF100" s="117"/>
      <c r="SSG100" s="116"/>
      <c r="SSH100" s="87"/>
      <c r="SSI100" s="87"/>
      <c r="SSJ100" s="117"/>
      <c r="SSK100" s="117"/>
      <c r="SSL100" s="117"/>
      <c r="SSM100" s="117"/>
      <c r="SSN100" s="117"/>
      <c r="SSO100" s="116"/>
      <c r="SSP100" s="87"/>
      <c r="SSQ100" s="87"/>
      <c r="SSR100" s="117"/>
      <c r="SSS100" s="117"/>
      <c r="SST100" s="117"/>
      <c r="SSU100" s="117"/>
      <c r="SSV100" s="117"/>
      <c r="SSW100" s="116"/>
      <c r="SSX100" s="87"/>
      <c r="SSY100" s="87"/>
      <c r="SSZ100" s="117"/>
      <c r="STA100" s="117"/>
      <c r="STB100" s="117"/>
      <c r="STC100" s="117"/>
      <c r="STD100" s="117"/>
      <c r="STE100" s="116"/>
      <c r="STF100" s="87"/>
      <c r="STG100" s="87"/>
      <c r="STH100" s="117"/>
      <c r="STI100" s="117"/>
      <c r="STJ100" s="117"/>
      <c r="STK100" s="117"/>
      <c r="STL100" s="117"/>
      <c r="STM100" s="116"/>
      <c r="STN100" s="87"/>
      <c r="STO100" s="87"/>
      <c r="STP100" s="117"/>
      <c r="STQ100" s="117"/>
      <c r="STR100" s="117"/>
      <c r="STS100" s="117"/>
      <c r="STT100" s="117"/>
      <c r="STU100" s="116"/>
      <c r="STV100" s="87"/>
      <c r="STW100" s="87"/>
      <c r="STX100" s="117"/>
      <c r="STY100" s="117"/>
      <c r="STZ100" s="117"/>
      <c r="SUA100" s="117"/>
      <c r="SUB100" s="117"/>
      <c r="SUC100" s="116"/>
      <c r="SUD100" s="87"/>
      <c r="SUE100" s="87"/>
      <c r="SUF100" s="117"/>
      <c r="SUG100" s="117"/>
      <c r="SUH100" s="117"/>
      <c r="SUI100" s="117"/>
      <c r="SUJ100" s="117"/>
      <c r="SUK100" s="116"/>
      <c r="SUL100" s="87"/>
      <c r="SUM100" s="87"/>
      <c r="SUN100" s="117"/>
      <c r="SUO100" s="117"/>
      <c r="SUP100" s="117"/>
      <c r="SUQ100" s="117"/>
      <c r="SUR100" s="117"/>
      <c r="SUS100" s="116"/>
      <c r="SUT100" s="87"/>
      <c r="SUU100" s="87"/>
      <c r="SUV100" s="117"/>
      <c r="SUW100" s="117"/>
      <c r="SUX100" s="117"/>
      <c r="SUY100" s="117"/>
      <c r="SUZ100" s="117"/>
      <c r="SVA100" s="116"/>
      <c r="SVB100" s="87"/>
      <c r="SVC100" s="87"/>
      <c r="SVD100" s="117"/>
      <c r="SVE100" s="117"/>
      <c r="SVF100" s="117"/>
      <c r="SVG100" s="117"/>
      <c r="SVH100" s="117"/>
      <c r="SVI100" s="116"/>
      <c r="SVJ100" s="87"/>
      <c r="SVK100" s="87"/>
      <c r="SVL100" s="117"/>
      <c r="SVM100" s="117"/>
      <c r="SVN100" s="117"/>
      <c r="SVO100" s="117"/>
      <c r="SVP100" s="117"/>
      <c r="SVQ100" s="116"/>
      <c r="SVR100" s="87"/>
      <c r="SVS100" s="87"/>
      <c r="SVT100" s="117"/>
      <c r="SVU100" s="117"/>
      <c r="SVV100" s="117"/>
      <c r="SVW100" s="117"/>
      <c r="SVX100" s="117"/>
      <c r="SVY100" s="116"/>
      <c r="SVZ100" s="87"/>
      <c r="SWA100" s="87"/>
      <c r="SWB100" s="117"/>
      <c r="SWC100" s="117"/>
      <c r="SWD100" s="117"/>
      <c r="SWE100" s="117"/>
      <c r="SWF100" s="117"/>
      <c r="SWG100" s="116"/>
      <c r="SWH100" s="87"/>
      <c r="SWI100" s="87"/>
      <c r="SWJ100" s="117"/>
      <c r="SWK100" s="117"/>
      <c r="SWL100" s="117"/>
      <c r="SWM100" s="117"/>
      <c r="SWN100" s="117"/>
      <c r="SWO100" s="116"/>
      <c r="SWP100" s="87"/>
      <c r="SWQ100" s="87"/>
      <c r="SWR100" s="117"/>
      <c r="SWS100" s="117"/>
      <c r="SWT100" s="117"/>
      <c r="SWU100" s="117"/>
      <c r="SWV100" s="117"/>
      <c r="SWW100" s="116"/>
      <c r="SWX100" s="87"/>
      <c r="SWY100" s="87"/>
      <c r="SWZ100" s="117"/>
      <c r="SXA100" s="117"/>
      <c r="SXB100" s="117"/>
      <c r="SXC100" s="117"/>
      <c r="SXD100" s="117"/>
      <c r="SXE100" s="116"/>
      <c r="SXF100" s="87"/>
      <c r="SXG100" s="87"/>
      <c r="SXH100" s="117"/>
      <c r="SXI100" s="117"/>
      <c r="SXJ100" s="117"/>
      <c r="SXK100" s="117"/>
      <c r="SXL100" s="117"/>
      <c r="SXM100" s="116"/>
      <c r="SXN100" s="87"/>
      <c r="SXO100" s="87"/>
      <c r="SXP100" s="117"/>
      <c r="SXQ100" s="117"/>
      <c r="SXR100" s="117"/>
      <c r="SXS100" s="117"/>
      <c r="SXT100" s="117"/>
      <c r="SXU100" s="116"/>
      <c r="SXV100" s="87"/>
      <c r="SXW100" s="87"/>
      <c r="SXX100" s="117"/>
      <c r="SXY100" s="117"/>
      <c r="SXZ100" s="117"/>
      <c r="SYA100" s="117"/>
      <c r="SYB100" s="117"/>
      <c r="SYC100" s="116"/>
      <c r="SYD100" s="87"/>
      <c r="SYE100" s="87"/>
      <c r="SYF100" s="117"/>
      <c r="SYG100" s="117"/>
      <c r="SYH100" s="117"/>
      <c r="SYI100" s="117"/>
      <c r="SYJ100" s="117"/>
      <c r="SYK100" s="116"/>
      <c r="SYL100" s="87"/>
      <c r="SYM100" s="87"/>
      <c r="SYN100" s="117"/>
      <c r="SYO100" s="117"/>
      <c r="SYP100" s="117"/>
      <c r="SYQ100" s="117"/>
      <c r="SYR100" s="117"/>
      <c r="SYS100" s="116"/>
      <c r="SYT100" s="87"/>
      <c r="SYU100" s="87"/>
      <c r="SYV100" s="117"/>
      <c r="SYW100" s="117"/>
      <c r="SYX100" s="117"/>
      <c r="SYY100" s="117"/>
      <c r="SYZ100" s="117"/>
      <c r="SZA100" s="116"/>
      <c r="SZB100" s="87"/>
      <c r="SZC100" s="87"/>
      <c r="SZD100" s="117"/>
      <c r="SZE100" s="117"/>
      <c r="SZF100" s="117"/>
      <c r="SZG100" s="117"/>
      <c r="SZH100" s="117"/>
      <c r="SZI100" s="116"/>
      <c r="SZJ100" s="87"/>
      <c r="SZK100" s="87"/>
      <c r="SZL100" s="117"/>
      <c r="SZM100" s="117"/>
      <c r="SZN100" s="117"/>
      <c r="SZO100" s="117"/>
      <c r="SZP100" s="117"/>
      <c r="SZQ100" s="116"/>
      <c r="SZR100" s="87"/>
      <c r="SZS100" s="87"/>
      <c r="SZT100" s="117"/>
      <c r="SZU100" s="117"/>
      <c r="SZV100" s="117"/>
      <c r="SZW100" s="117"/>
      <c r="SZX100" s="117"/>
      <c r="SZY100" s="116"/>
      <c r="SZZ100" s="87"/>
      <c r="TAA100" s="87"/>
      <c r="TAB100" s="117"/>
      <c r="TAC100" s="117"/>
      <c r="TAD100" s="117"/>
      <c r="TAE100" s="117"/>
      <c r="TAF100" s="117"/>
      <c r="TAG100" s="116"/>
      <c r="TAH100" s="87"/>
      <c r="TAI100" s="87"/>
      <c r="TAJ100" s="117"/>
      <c r="TAK100" s="117"/>
      <c r="TAL100" s="117"/>
      <c r="TAM100" s="117"/>
      <c r="TAN100" s="117"/>
      <c r="TAO100" s="116"/>
      <c r="TAP100" s="87"/>
      <c r="TAQ100" s="87"/>
      <c r="TAR100" s="117"/>
      <c r="TAS100" s="117"/>
      <c r="TAT100" s="117"/>
      <c r="TAU100" s="117"/>
      <c r="TAV100" s="117"/>
      <c r="TAW100" s="116"/>
      <c r="TAX100" s="87"/>
      <c r="TAY100" s="87"/>
      <c r="TAZ100" s="117"/>
      <c r="TBA100" s="117"/>
      <c r="TBB100" s="117"/>
      <c r="TBC100" s="117"/>
      <c r="TBD100" s="117"/>
      <c r="TBE100" s="116"/>
      <c r="TBF100" s="87"/>
      <c r="TBG100" s="87"/>
      <c r="TBH100" s="117"/>
      <c r="TBI100" s="117"/>
      <c r="TBJ100" s="117"/>
      <c r="TBK100" s="117"/>
      <c r="TBL100" s="117"/>
      <c r="TBM100" s="116"/>
      <c r="TBN100" s="87"/>
      <c r="TBO100" s="87"/>
      <c r="TBP100" s="117"/>
      <c r="TBQ100" s="117"/>
      <c r="TBR100" s="117"/>
      <c r="TBS100" s="117"/>
      <c r="TBT100" s="117"/>
      <c r="TBU100" s="116"/>
      <c r="TBV100" s="87"/>
      <c r="TBW100" s="87"/>
      <c r="TBX100" s="117"/>
      <c r="TBY100" s="117"/>
      <c r="TBZ100" s="117"/>
      <c r="TCA100" s="117"/>
      <c r="TCB100" s="117"/>
      <c r="TCC100" s="116"/>
      <c r="TCD100" s="87"/>
      <c r="TCE100" s="87"/>
      <c r="TCF100" s="117"/>
      <c r="TCG100" s="117"/>
      <c r="TCH100" s="117"/>
      <c r="TCI100" s="117"/>
      <c r="TCJ100" s="117"/>
      <c r="TCK100" s="116"/>
      <c r="TCL100" s="87"/>
      <c r="TCM100" s="87"/>
      <c r="TCN100" s="117"/>
      <c r="TCO100" s="117"/>
      <c r="TCP100" s="117"/>
      <c r="TCQ100" s="117"/>
      <c r="TCR100" s="117"/>
      <c r="TCS100" s="116"/>
      <c r="TCT100" s="87"/>
      <c r="TCU100" s="87"/>
      <c r="TCV100" s="117"/>
      <c r="TCW100" s="117"/>
      <c r="TCX100" s="117"/>
      <c r="TCY100" s="117"/>
      <c r="TCZ100" s="117"/>
      <c r="TDA100" s="116"/>
      <c r="TDB100" s="87"/>
      <c r="TDC100" s="87"/>
      <c r="TDD100" s="117"/>
      <c r="TDE100" s="117"/>
      <c r="TDF100" s="117"/>
      <c r="TDG100" s="117"/>
      <c r="TDH100" s="117"/>
      <c r="TDI100" s="116"/>
      <c r="TDJ100" s="87"/>
      <c r="TDK100" s="87"/>
      <c r="TDL100" s="117"/>
      <c r="TDM100" s="117"/>
      <c r="TDN100" s="117"/>
      <c r="TDO100" s="117"/>
      <c r="TDP100" s="117"/>
      <c r="TDQ100" s="116"/>
      <c r="TDR100" s="87"/>
      <c r="TDS100" s="87"/>
      <c r="TDT100" s="117"/>
      <c r="TDU100" s="117"/>
      <c r="TDV100" s="117"/>
      <c r="TDW100" s="117"/>
      <c r="TDX100" s="117"/>
      <c r="TDY100" s="116"/>
      <c r="TDZ100" s="87"/>
      <c r="TEA100" s="87"/>
      <c r="TEB100" s="117"/>
      <c r="TEC100" s="117"/>
      <c r="TED100" s="117"/>
      <c r="TEE100" s="117"/>
      <c r="TEF100" s="117"/>
      <c r="TEG100" s="116"/>
      <c r="TEH100" s="87"/>
      <c r="TEI100" s="87"/>
      <c r="TEJ100" s="117"/>
      <c r="TEK100" s="117"/>
      <c r="TEL100" s="117"/>
      <c r="TEM100" s="117"/>
      <c r="TEN100" s="117"/>
      <c r="TEO100" s="116"/>
      <c r="TEP100" s="87"/>
      <c r="TEQ100" s="87"/>
      <c r="TER100" s="117"/>
      <c r="TES100" s="117"/>
      <c r="TET100" s="117"/>
      <c r="TEU100" s="117"/>
      <c r="TEV100" s="117"/>
      <c r="TEW100" s="116"/>
      <c r="TEX100" s="87"/>
      <c r="TEY100" s="87"/>
      <c r="TEZ100" s="117"/>
      <c r="TFA100" s="117"/>
      <c r="TFB100" s="117"/>
      <c r="TFC100" s="117"/>
      <c r="TFD100" s="117"/>
      <c r="TFE100" s="116"/>
      <c r="TFF100" s="87"/>
      <c r="TFG100" s="87"/>
      <c r="TFH100" s="117"/>
      <c r="TFI100" s="117"/>
      <c r="TFJ100" s="117"/>
      <c r="TFK100" s="117"/>
      <c r="TFL100" s="117"/>
      <c r="TFM100" s="116"/>
      <c r="TFN100" s="87"/>
      <c r="TFO100" s="87"/>
      <c r="TFP100" s="117"/>
      <c r="TFQ100" s="117"/>
      <c r="TFR100" s="117"/>
      <c r="TFS100" s="117"/>
      <c r="TFT100" s="117"/>
      <c r="TFU100" s="116"/>
      <c r="TFV100" s="87"/>
      <c r="TFW100" s="87"/>
      <c r="TFX100" s="117"/>
      <c r="TFY100" s="117"/>
      <c r="TFZ100" s="117"/>
      <c r="TGA100" s="117"/>
      <c r="TGB100" s="117"/>
      <c r="TGC100" s="116"/>
      <c r="TGD100" s="87"/>
      <c r="TGE100" s="87"/>
      <c r="TGF100" s="117"/>
      <c r="TGG100" s="117"/>
      <c r="TGH100" s="117"/>
      <c r="TGI100" s="117"/>
      <c r="TGJ100" s="117"/>
      <c r="TGK100" s="116"/>
      <c r="TGL100" s="87"/>
      <c r="TGM100" s="87"/>
      <c r="TGN100" s="117"/>
      <c r="TGO100" s="117"/>
      <c r="TGP100" s="117"/>
      <c r="TGQ100" s="117"/>
      <c r="TGR100" s="117"/>
      <c r="TGS100" s="116"/>
      <c r="TGT100" s="87"/>
      <c r="TGU100" s="87"/>
      <c r="TGV100" s="117"/>
      <c r="TGW100" s="117"/>
      <c r="TGX100" s="117"/>
      <c r="TGY100" s="117"/>
      <c r="TGZ100" s="117"/>
      <c r="THA100" s="116"/>
      <c r="THB100" s="87"/>
      <c r="THC100" s="87"/>
      <c r="THD100" s="117"/>
      <c r="THE100" s="117"/>
      <c r="THF100" s="117"/>
      <c r="THG100" s="117"/>
      <c r="THH100" s="117"/>
      <c r="THI100" s="116"/>
      <c r="THJ100" s="87"/>
      <c r="THK100" s="87"/>
      <c r="THL100" s="117"/>
      <c r="THM100" s="117"/>
      <c r="THN100" s="117"/>
      <c r="THO100" s="117"/>
      <c r="THP100" s="117"/>
      <c r="THQ100" s="116"/>
      <c r="THR100" s="87"/>
      <c r="THS100" s="87"/>
      <c r="THT100" s="117"/>
      <c r="THU100" s="117"/>
      <c r="THV100" s="117"/>
      <c r="THW100" s="117"/>
      <c r="THX100" s="117"/>
      <c r="THY100" s="116"/>
      <c r="THZ100" s="87"/>
      <c r="TIA100" s="87"/>
      <c r="TIB100" s="117"/>
      <c r="TIC100" s="117"/>
      <c r="TID100" s="117"/>
      <c r="TIE100" s="117"/>
      <c r="TIF100" s="117"/>
      <c r="TIG100" s="116"/>
      <c r="TIH100" s="87"/>
      <c r="TII100" s="87"/>
      <c r="TIJ100" s="117"/>
      <c r="TIK100" s="117"/>
      <c r="TIL100" s="117"/>
      <c r="TIM100" s="117"/>
      <c r="TIN100" s="117"/>
      <c r="TIO100" s="116"/>
      <c r="TIP100" s="87"/>
      <c r="TIQ100" s="87"/>
      <c r="TIR100" s="117"/>
      <c r="TIS100" s="117"/>
      <c r="TIT100" s="117"/>
      <c r="TIU100" s="117"/>
      <c r="TIV100" s="117"/>
      <c r="TIW100" s="116"/>
      <c r="TIX100" s="87"/>
      <c r="TIY100" s="87"/>
      <c r="TIZ100" s="117"/>
      <c r="TJA100" s="117"/>
      <c r="TJB100" s="117"/>
      <c r="TJC100" s="117"/>
      <c r="TJD100" s="117"/>
      <c r="TJE100" s="116"/>
      <c r="TJF100" s="87"/>
      <c r="TJG100" s="87"/>
      <c r="TJH100" s="117"/>
      <c r="TJI100" s="117"/>
      <c r="TJJ100" s="117"/>
      <c r="TJK100" s="117"/>
      <c r="TJL100" s="117"/>
      <c r="TJM100" s="116"/>
      <c r="TJN100" s="87"/>
      <c r="TJO100" s="87"/>
      <c r="TJP100" s="117"/>
      <c r="TJQ100" s="117"/>
      <c r="TJR100" s="117"/>
      <c r="TJS100" s="117"/>
      <c r="TJT100" s="117"/>
      <c r="TJU100" s="116"/>
      <c r="TJV100" s="87"/>
      <c r="TJW100" s="87"/>
      <c r="TJX100" s="117"/>
      <c r="TJY100" s="117"/>
      <c r="TJZ100" s="117"/>
      <c r="TKA100" s="117"/>
      <c r="TKB100" s="117"/>
      <c r="TKC100" s="116"/>
      <c r="TKD100" s="87"/>
      <c r="TKE100" s="87"/>
      <c r="TKF100" s="117"/>
      <c r="TKG100" s="117"/>
      <c r="TKH100" s="117"/>
      <c r="TKI100" s="117"/>
      <c r="TKJ100" s="117"/>
      <c r="TKK100" s="116"/>
      <c r="TKL100" s="87"/>
      <c r="TKM100" s="87"/>
      <c r="TKN100" s="117"/>
      <c r="TKO100" s="117"/>
      <c r="TKP100" s="117"/>
      <c r="TKQ100" s="117"/>
      <c r="TKR100" s="117"/>
      <c r="TKS100" s="116"/>
      <c r="TKT100" s="87"/>
      <c r="TKU100" s="87"/>
      <c r="TKV100" s="117"/>
      <c r="TKW100" s="117"/>
      <c r="TKX100" s="117"/>
      <c r="TKY100" s="117"/>
      <c r="TKZ100" s="117"/>
      <c r="TLA100" s="116"/>
      <c r="TLB100" s="87"/>
      <c r="TLC100" s="87"/>
      <c r="TLD100" s="117"/>
      <c r="TLE100" s="117"/>
      <c r="TLF100" s="117"/>
      <c r="TLG100" s="117"/>
      <c r="TLH100" s="117"/>
      <c r="TLI100" s="116"/>
      <c r="TLJ100" s="87"/>
      <c r="TLK100" s="87"/>
      <c r="TLL100" s="117"/>
      <c r="TLM100" s="117"/>
      <c r="TLN100" s="117"/>
      <c r="TLO100" s="117"/>
      <c r="TLP100" s="117"/>
      <c r="TLQ100" s="116"/>
      <c r="TLR100" s="87"/>
      <c r="TLS100" s="87"/>
      <c r="TLT100" s="117"/>
      <c r="TLU100" s="117"/>
      <c r="TLV100" s="117"/>
      <c r="TLW100" s="117"/>
      <c r="TLX100" s="117"/>
      <c r="TLY100" s="116"/>
      <c r="TLZ100" s="87"/>
      <c r="TMA100" s="87"/>
      <c r="TMB100" s="117"/>
      <c r="TMC100" s="117"/>
      <c r="TMD100" s="117"/>
      <c r="TME100" s="117"/>
      <c r="TMF100" s="117"/>
      <c r="TMG100" s="116"/>
      <c r="TMH100" s="87"/>
      <c r="TMI100" s="87"/>
      <c r="TMJ100" s="117"/>
      <c r="TMK100" s="117"/>
      <c r="TML100" s="117"/>
      <c r="TMM100" s="117"/>
      <c r="TMN100" s="117"/>
      <c r="TMO100" s="116"/>
      <c r="TMP100" s="87"/>
      <c r="TMQ100" s="87"/>
      <c r="TMR100" s="117"/>
      <c r="TMS100" s="117"/>
      <c r="TMT100" s="117"/>
      <c r="TMU100" s="117"/>
      <c r="TMV100" s="117"/>
      <c r="TMW100" s="116"/>
      <c r="TMX100" s="87"/>
      <c r="TMY100" s="87"/>
      <c r="TMZ100" s="117"/>
      <c r="TNA100" s="117"/>
      <c r="TNB100" s="117"/>
      <c r="TNC100" s="117"/>
      <c r="TND100" s="117"/>
      <c r="TNE100" s="116"/>
      <c r="TNF100" s="87"/>
      <c r="TNG100" s="87"/>
      <c r="TNH100" s="117"/>
      <c r="TNI100" s="117"/>
      <c r="TNJ100" s="117"/>
      <c r="TNK100" s="117"/>
      <c r="TNL100" s="117"/>
      <c r="TNM100" s="116"/>
      <c r="TNN100" s="87"/>
      <c r="TNO100" s="87"/>
      <c r="TNP100" s="117"/>
      <c r="TNQ100" s="117"/>
      <c r="TNR100" s="117"/>
      <c r="TNS100" s="117"/>
      <c r="TNT100" s="117"/>
      <c r="TNU100" s="116"/>
      <c r="TNV100" s="87"/>
      <c r="TNW100" s="87"/>
      <c r="TNX100" s="117"/>
      <c r="TNY100" s="117"/>
      <c r="TNZ100" s="117"/>
      <c r="TOA100" s="117"/>
      <c r="TOB100" s="117"/>
      <c r="TOC100" s="116"/>
      <c r="TOD100" s="87"/>
      <c r="TOE100" s="87"/>
      <c r="TOF100" s="117"/>
      <c r="TOG100" s="117"/>
      <c r="TOH100" s="117"/>
      <c r="TOI100" s="117"/>
      <c r="TOJ100" s="117"/>
      <c r="TOK100" s="116"/>
      <c r="TOL100" s="87"/>
      <c r="TOM100" s="87"/>
      <c r="TON100" s="117"/>
      <c r="TOO100" s="117"/>
      <c r="TOP100" s="117"/>
      <c r="TOQ100" s="117"/>
      <c r="TOR100" s="117"/>
      <c r="TOS100" s="116"/>
      <c r="TOT100" s="87"/>
      <c r="TOU100" s="87"/>
      <c r="TOV100" s="117"/>
      <c r="TOW100" s="117"/>
      <c r="TOX100" s="117"/>
      <c r="TOY100" s="117"/>
      <c r="TOZ100" s="117"/>
      <c r="TPA100" s="116"/>
      <c r="TPB100" s="87"/>
      <c r="TPC100" s="87"/>
      <c r="TPD100" s="117"/>
      <c r="TPE100" s="117"/>
      <c r="TPF100" s="117"/>
      <c r="TPG100" s="117"/>
      <c r="TPH100" s="117"/>
      <c r="TPI100" s="116"/>
      <c r="TPJ100" s="87"/>
      <c r="TPK100" s="87"/>
      <c r="TPL100" s="117"/>
      <c r="TPM100" s="117"/>
      <c r="TPN100" s="117"/>
      <c r="TPO100" s="117"/>
      <c r="TPP100" s="117"/>
      <c r="TPQ100" s="116"/>
      <c r="TPR100" s="87"/>
      <c r="TPS100" s="87"/>
      <c r="TPT100" s="117"/>
      <c r="TPU100" s="117"/>
      <c r="TPV100" s="117"/>
      <c r="TPW100" s="117"/>
      <c r="TPX100" s="117"/>
      <c r="TPY100" s="116"/>
      <c r="TPZ100" s="87"/>
      <c r="TQA100" s="87"/>
      <c r="TQB100" s="117"/>
      <c r="TQC100" s="117"/>
      <c r="TQD100" s="117"/>
      <c r="TQE100" s="117"/>
      <c r="TQF100" s="117"/>
      <c r="TQG100" s="116"/>
      <c r="TQH100" s="87"/>
      <c r="TQI100" s="87"/>
      <c r="TQJ100" s="117"/>
      <c r="TQK100" s="117"/>
      <c r="TQL100" s="117"/>
      <c r="TQM100" s="117"/>
      <c r="TQN100" s="117"/>
      <c r="TQO100" s="116"/>
      <c r="TQP100" s="87"/>
      <c r="TQQ100" s="87"/>
      <c r="TQR100" s="117"/>
      <c r="TQS100" s="117"/>
      <c r="TQT100" s="117"/>
      <c r="TQU100" s="117"/>
      <c r="TQV100" s="117"/>
      <c r="TQW100" s="116"/>
      <c r="TQX100" s="87"/>
      <c r="TQY100" s="87"/>
      <c r="TQZ100" s="117"/>
      <c r="TRA100" s="117"/>
      <c r="TRB100" s="117"/>
      <c r="TRC100" s="117"/>
      <c r="TRD100" s="117"/>
      <c r="TRE100" s="116"/>
      <c r="TRF100" s="87"/>
      <c r="TRG100" s="87"/>
      <c r="TRH100" s="117"/>
      <c r="TRI100" s="117"/>
      <c r="TRJ100" s="117"/>
      <c r="TRK100" s="117"/>
      <c r="TRL100" s="117"/>
      <c r="TRM100" s="116"/>
      <c r="TRN100" s="87"/>
      <c r="TRO100" s="87"/>
      <c r="TRP100" s="117"/>
      <c r="TRQ100" s="117"/>
      <c r="TRR100" s="117"/>
      <c r="TRS100" s="117"/>
      <c r="TRT100" s="117"/>
      <c r="TRU100" s="116"/>
      <c r="TRV100" s="87"/>
      <c r="TRW100" s="87"/>
      <c r="TRX100" s="117"/>
      <c r="TRY100" s="117"/>
      <c r="TRZ100" s="117"/>
      <c r="TSA100" s="117"/>
      <c r="TSB100" s="117"/>
      <c r="TSC100" s="116"/>
      <c r="TSD100" s="87"/>
      <c r="TSE100" s="87"/>
      <c r="TSF100" s="117"/>
      <c r="TSG100" s="117"/>
      <c r="TSH100" s="117"/>
      <c r="TSI100" s="117"/>
      <c r="TSJ100" s="117"/>
      <c r="TSK100" s="116"/>
      <c r="TSL100" s="87"/>
      <c r="TSM100" s="87"/>
      <c r="TSN100" s="117"/>
      <c r="TSO100" s="117"/>
      <c r="TSP100" s="117"/>
      <c r="TSQ100" s="117"/>
      <c r="TSR100" s="117"/>
      <c r="TSS100" s="116"/>
      <c r="TST100" s="87"/>
      <c r="TSU100" s="87"/>
      <c r="TSV100" s="117"/>
      <c r="TSW100" s="117"/>
      <c r="TSX100" s="117"/>
      <c r="TSY100" s="117"/>
      <c r="TSZ100" s="117"/>
      <c r="TTA100" s="116"/>
      <c r="TTB100" s="87"/>
      <c r="TTC100" s="87"/>
      <c r="TTD100" s="117"/>
      <c r="TTE100" s="117"/>
      <c r="TTF100" s="117"/>
      <c r="TTG100" s="117"/>
      <c r="TTH100" s="117"/>
      <c r="TTI100" s="116"/>
      <c r="TTJ100" s="87"/>
      <c r="TTK100" s="87"/>
      <c r="TTL100" s="117"/>
      <c r="TTM100" s="117"/>
      <c r="TTN100" s="117"/>
      <c r="TTO100" s="117"/>
      <c r="TTP100" s="117"/>
      <c r="TTQ100" s="116"/>
      <c r="TTR100" s="87"/>
      <c r="TTS100" s="87"/>
      <c r="TTT100" s="117"/>
      <c r="TTU100" s="117"/>
      <c r="TTV100" s="117"/>
      <c r="TTW100" s="117"/>
      <c r="TTX100" s="117"/>
      <c r="TTY100" s="116"/>
      <c r="TTZ100" s="87"/>
      <c r="TUA100" s="87"/>
      <c r="TUB100" s="117"/>
      <c r="TUC100" s="117"/>
      <c r="TUD100" s="117"/>
      <c r="TUE100" s="117"/>
      <c r="TUF100" s="117"/>
      <c r="TUG100" s="116"/>
      <c r="TUH100" s="87"/>
      <c r="TUI100" s="87"/>
      <c r="TUJ100" s="117"/>
      <c r="TUK100" s="117"/>
      <c r="TUL100" s="117"/>
      <c r="TUM100" s="117"/>
      <c r="TUN100" s="117"/>
      <c r="TUO100" s="116"/>
      <c r="TUP100" s="87"/>
      <c r="TUQ100" s="87"/>
      <c r="TUR100" s="117"/>
      <c r="TUS100" s="117"/>
      <c r="TUT100" s="117"/>
      <c r="TUU100" s="117"/>
      <c r="TUV100" s="117"/>
      <c r="TUW100" s="116"/>
      <c r="TUX100" s="87"/>
      <c r="TUY100" s="87"/>
      <c r="TUZ100" s="117"/>
      <c r="TVA100" s="117"/>
      <c r="TVB100" s="117"/>
      <c r="TVC100" s="117"/>
      <c r="TVD100" s="117"/>
      <c r="TVE100" s="116"/>
      <c r="TVF100" s="87"/>
      <c r="TVG100" s="87"/>
      <c r="TVH100" s="117"/>
      <c r="TVI100" s="117"/>
      <c r="TVJ100" s="117"/>
      <c r="TVK100" s="117"/>
      <c r="TVL100" s="117"/>
      <c r="TVM100" s="116"/>
      <c r="TVN100" s="87"/>
      <c r="TVO100" s="87"/>
      <c r="TVP100" s="117"/>
      <c r="TVQ100" s="117"/>
      <c r="TVR100" s="117"/>
      <c r="TVS100" s="117"/>
      <c r="TVT100" s="117"/>
      <c r="TVU100" s="116"/>
      <c r="TVV100" s="87"/>
      <c r="TVW100" s="87"/>
      <c r="TVX100" s="117"/>
      <c r="TVY100" s="117"/>
      <c r="TVZ100" s="117"/>
      <c r="TWA100" s="117"/>
      <c r="TWB100" s="117"/>
      <c r="TWC100" s="116"/>
      <c r="TWD100" s="87"/>
      <c r="TWE100" s="87"/>
      <c r="TWF100" s="117"/>
      <c r="TWG100" s="117"/>
      <c r="TWH100" s="117"/>
      <c r="TWI100" s="117"/>
      <c r="TWJ100" s="117"/>
      <c r="TWK100" s="116"/>
      <c r="TWL100" s="87"/>
      <c r="TWM100" s="87"/>
      <c r="TWN100" s="117"/>
      <c r="TWO100" s="117"/>
      <c r="TWP100" s="117"/>
      <c r="TWQ100" s="117"/>
      <c r="TWR100" s="117"/>
      <c r="TWS100" s="116"/>
      <c r="TWT100" s="87"/>
      <c r="TWU100" s="87"/>
      <c r="TWV100" s="117"/>
      <c r="TWW100" s="117"/>
      <c r="TWX100" s="117"/>
      <c r="TWY100" s="117"/>
      <c r="TWZ100" s="117"/>
      <c r="TXA100" s="116"/>
      <c r="TXB100" s="87"/>
      <c r="TXC100" s="87"/>
      <c r="TXD100" s="117"/>
      <c r="TXE100" s="117"/>
      <c r="TXF100" s="117"/>
      <c r="TXG100" s="117"/>
      <c r="TXH100" s="117"/>
      <c r="TXI100" s="116"/>
      <c r="TXJ100" s="87"/>
      <c r="TXK100" s="87"/>
      <c r="TXL100" s="117"/>
      <c r="TXM100" s="117"/>
      <c r="TXN100" s="117"/>
      <c r="TXO100" s="117"/>
      <c r="TXP100" s="117"/>
      <c r="TXQ100" s="116"/>
      <c r="TXR100" s="87"/>
      <c r="TXS100" s="87"/>
      <c r="TXT100" s="117"/>
      <c r="TXU100" s="117"/>
      <c r="TXV100" s="117"/>
      <c r="TXW100" s="117"/>
      <c r="TXX100" s="117"/>
      <c r="TXY100" s="116"/>
      <c r="TXZ100" s="87"/>
      <c r="TYA100" s="87"/>
      <c r="TYB100" s="117"/>
      <c r="TYC100" s="117"/>
      <c r="TYD100" s="117"/>
      <c r="TYE100" s="117"/>
      <c r="TYF100" s="117"/>
      <c r="TYG100" s="116"/>
      <c r="TYH100" s="87"/>
      <c r="TYI100" s="87"/>
      <c r="TYJ100" s="117"/>
      <c r="TYK100" s="117"/>
      <c r="TYL100" s="117"/>
      <c r="TYM100" s="117"/>
      <c r="TYN100" s="117"/>
      <c r="TYO100" s="116"/>
      <c r="TYP100" s="87"/>
      <c r="TYQ100" s="87"/>
      <c r="TYR100" s="117"/>
      <c r="TYS100" s="117"/>
      <c r="TYT100" s="117"/>
      <c r="TYU100" s="117"/>
      <c r="TYV100" s="117"/>
      <c r="TYW100" s="116"/>
      <c r="TYX100" s="87"/>
      <c r="TYY100" s="87"/>
      <c r="TYZ100" s="117"/>
      <c r="TZA100" s="117"/>
      <c r="TZB100" s="117"/>
      <c r="TZC100" s="117"/>
      <c r="TZD100" s="117"/>
      <c r="TZE100" s="116"/>
      <c r="TZF100" s="87"/>
      <c r="TZG100" s="87"/>
      <c r="TZH100" s="117"/>
      <c r="TZI100" s="117"/>
      <c r="TZJ100" s="117"/>
      <c r="TZK100" s="117"/>
      <c r="TZL100" s="117"/>
      <c r="TZM100" s="116"/>
      <c r="TZN100" s="87"/>
      <c r="TZO100" s="87"/>
      <c r="TZP100" s="117"/>
      <c r="TZQ100" s="117"/>
      <c r="TZR100" s="117"/>
      <c r="TZS100" s="117"/>
      <c r="TZT100" s="117"/>
      <c r="TZU100" s="116"/>
      <c r="TZV100" s="87"/>
      <c r="TZW100" s="87"/>
      <c r="TZX100" s="117"/>
      <c r="TZY100" s="117"/>
      <c r="TZZ100" s="117"/>
      <c r="UAA100" s="117"/>
      <c r="UAB100" s="117"/>
      <c r="UAC100" s="116"/>
      <c r="UAD100" s="87"/>
      <c r="UAE100" s="87"/>
      <c r="UAF100" s="117"/>
      <c r="UAG100" s="117"/>
      <c r="UAH100" s="117"/>
      <c r="UAI100" s="117"/>
      <c r="UAJ100" s="117"/>
      <c r="UAK100" s="116"/>
      <c r="UAL100" s="87"/>
      <c r="UAM100" s="87"/>
      <c r="UAN100" s="117"/>
      <c r="UAO100" s="117"/>
      <c r="UAP100" s="117"/>
      <c r="UAQ100" s="117"/>
      <c r="UAR100" s="117"/>
      <c r="UAS100" s="116"/>
      <c r="UAT100" s="87"/>
      <c r="UAU100" s="87"/>
      <c r="UAV100" s="117"/>
      <c r="UAW100" s="117"/>
      <c r="UAX100" s="117"/>
      <c r="UAY100" s="117"/>
      <c r="UAZ100" s="117"/>
      <c r="UBA100" s="116"/>
      <c r="UBB100" s="87"/>
      <c r="UBC100" s="87"/>
      <c r="UBD100" s="117"/>
      <c r="UBE100" s="117"/>
      <c r="UBF100" s="117"/>
      <c r="UBG100" s="117"/>
      <c r="UBH100" s="117"/>
      <c r="UBI100" s="116"/>
      <c r="UBJ100" s="87"/>
      <c r="UBK100" s="87"/>
      <c r="UBL100" s="117"/>
      <c r="UBM100" s="117"/>
      <c r="UBN100" s="117"/>
      <c r="UBO100" s="117"/>
      <c r="UBP100" s="117"/>
      <c r="UBQ100" s="116"/>
      <c r="UBR100" s="87"/>
      <c r="UBS100" s="87"/>
      <c r="UBT100" s="117"/>
      <c r="UBU100" s="117"/>
      <c r="UBV100" s="117"/>
      <c r="UBW100" s="117"/>
      <c r="UBX100" s="117"/>
      <c r="UBY100" s="116"/>
      <c r="UBZ100" s="87"/>
      <c r="UCA100" s="87"/>
      <c r="UCB100" s="117"/>
      <c r="UCC100" s="117"/>
      <c r="UCD100" s="117"/>
      <c r="UCE100" s="117"/>
      <c r="UCF100" s="117"/>
      <c r="UCG100" s="116"/>
      <c r="UCH100" s="87"/>
      <c r="UCI100" s="87"/>
      <c r="UCJ100" s="117"/>
      <c r="UCK100" s="117"/>
      <c r="UCL100" s="117"/>
      <c r="UCM100" s="117"/>
      <c r="UCN100" s="117"/>
      <c r="UCO100" s="116"/>
      <c r="UCP100" s="87"/>
      <c r="UCQ100" s="87"/>
      <c r="UCR100" s="117"/>
      <c r="UCS100" s="117"/>
      <c r="UCT100" s="117"/>
      <c r="UCU100" s="117"/>
      <c r="UCV100" s="117"/>
      <c r="UCW100" s="116"/>
      <c r="UCX100" s="87"/>
      <c r="UCY100" s="87"/>
      <c r="UCZ100" s="117"/>
      <c r="UDA100" s="117"/>
      <c r="UDB100" s="117"/>
      <c r="UDC100" s="117"/>
      <c r="UDD100" s="117"/>
      <c r="UDE100" s="116"/>
      <c r="UDF100" s="87"/>
      <c r="UDG100" s="87"/>
      <c r="UDH100" s="117"/>
      <c r="UDI100" s="117"/>
      <c r="UDJ100" s="117"/>
      <c r="UDK100" s="117"/>
      <c r="UDL100" s="117"/>
      <c r="UDM100" s="116"/>
      <c r="UDN100" s="87"/>
      <c r="UDO100" s="87"/>
      <c r="UDP100" s="117"/>
      <c r="UDQ100" s="117"/>
      <c r="UDR100" s="117"/>
      <c r="UDS100" s="117"/>
      <c r="UDT100" s="117"/>
      <c r="UDU100" s="116"/>
      <c r="UDV100" s="87"/>
      <c r="UDW100" s="87"/>
      <c r="UDX100" s="117"/>
      <c r="UDY100" s="117"/>
      <c r="UDZ100" s="117"/>
      <c r="UEA100" s="117"/>
      <c r="UEB100" s="117"/>
      <c r="UEC100" s="116"/>
      <c r="UED100" s="87"/>
      <c r="UEE100" s="87"/>
      <c r="UEF100" s="117"/>
      <c r="UEG100" s="117"/>
      <c r="UEH100" s="117"/>
      <c r="UEI100" s="117"/>
      <c r="UEJ100" s="117"/>
      <c r="UEK100" s="116"/>
      <c r="UEL100" s="87"/>
      <c r="UEM100" s="87"/>
      <c r="UEN100" s="117"/>
      <c r="UEO100" s="117"/>
      <c r="UEP100" s="117"/>
      <c r="UEQ100" s="117"/>
      <c r="UER100" s="117"/>
      <c r="UES100" s="116"/>
      <c r="UET100" s="87"/>
      <c r="UEU100" s="87"/>
      <c r="UEV100" s="117"/>
      <c r="UEW100" s="117"/>
      <c r="UEX100" s="117"/>
      <c r="UEY100" s="117"/>
      <c r="UEZ100" s="117"/>
      <c r="UFA100" s="116"/>
      <c r="UFB100" s="87"/>
      <c r="UFC100" s="87"/>
      <c r="UFD100" s="117"/>
      <c r="UFE100" s="117"/>
      <c r="UFF100" s="117"/>
      <c r="UFG100" s="117"/>
      <c r="UFH100" s="117"/>
      <c r="UFI100" s="116"/>
      <c r="UFJ100" s="87"/>
      <c r="UFK100" s="87"/>
      <c r="UFL100" s="117"/>
      <c r="UFM100" s="117"/>
      <c r="UFN100" s="117"/>
      <c r="UFO100" s="117"/>
      <c r="UFP100" s="117"/>
      <c r="UFQ100" s="116"/>
      <c r="UFR100" s="87"/>
      <c r="UFS100" s="87"/>
      <c r="UFT100" s="117"/>
      <c r="UFU100" s="117"/>
      <c r="UFV100" s="117"/>
      <c r="UFW100" s="117"/>
      <c r="UFX100" s="117"/>
      <c r="UFY100" s="116"/>
      <c r="UFZ100" s="87"/>
      <c r="UGA100" s="87"/>
      <c r="UGB100" s="117"/>
      <c r="UGC100" s="117"/>
      <c r="UGD100" s="117"/>
      <c r="UGE100" s="117"/>
      <c r="UGF100" s="117"/>
      <c r="UGG100" s="116"/>
      <c r="UGH100" s="87"/>
      <c r="UGI100" s="87"/>
      <c r="UGJ100" s="117"/>
      <c r="UGK100" s="117"/>
      <c r="UGL100" s="117"/>
      <c r="UGM100" s="117"/>
      <c r="UGN100" s="117"/>
      <c r="UGO100" s="116"/>
      <c r="UGP100" s="87"/>
      <c r="UGQ100" s="87"/>
      <c r="UGR100" s="117"/>
      <c r="UGS100" s="117"/>
      <c r="UGT100" s="117"/>
      <c r="UGU100" s="117"/>
      <c r="UGV100" s="117"/>
      <c r="UGW100" s="116"/>
      <c r="UGX100" s="87"/>
      <c r="UGY100" s="87"/>
      <c r="UGZ100" s="117"/>
      <c r="UHA100" s="117"/>
      <c r="UHB100" s="117"/>
      <c r="UHC100" s="117"/>
      <c r="UHD100" s="117"/>
      <c r="UHE100" s="116"/>
      <c r="UHF100" s="87"/>
      <c r="UHG100" s="87"/>
      <c r="UHH100" s="117"/>
      <c r="UHI100" s="117"/>
      <c r="UHJ100" s="117"/>
      <c r="UHK100" s="117"/>
      <c r="UHL100" s="117"/>
      <c r="UHM100" s="116"/>
      <c r="UHN100" s="87"/>
      <c r="UHO100" s="87"/>
      <c r="UHP100" s="117"/>
      <c r="UHQ100" s="117"/>
      <c r="UHR100" s="117"/>
      <c r="UHS100" s="117"/>
      <c r="UHT100" s="117"/>
      <c r="UHU100" s="116"/>
      <c r="UHV100" s="87"/>
      <c r="UHW100" s="87"/>
      <c r="UHX100" s="117"/>
      <c r="UHY100" s="117"/>
      <c r="UHZ100" s="117"/>
      <c r="UIA100" s="117"/>
      <c r="UIB100" s="117"/>
      <c r="UIC100" s="116"/>
      <c r="UID100" s="87"/>
      <c r="UIE100" s="87"/>
      <c r="UIF100" s="117"/>
      <c r="UIG100" s="117"/>
      <c r="UIH100" s="117"/>
      <c r="UII100" s="117"/>
      <c r="UIJ100" s="117"/>
      <c r="UIK100" s="116"/>
      <c r="UIL100" s="87"/>
      <c r="UIM100" s="87"/>
      <c r="UIN100" s="117"/>
      <c r="UIO100" s="117"/>
      <c r="UIP100" s="117"/>
      <c r="UIQ100" s="117"/>
      <c r="UIR100" s="117"/>
      <c r="UIS100" s="116"/>
      <c r="UIT100" s="87"/>
      <c r="UIU100" s="87"/>
      <c r="UIV100" s="117"/>
      <c r="UIW100" s="117"/>
      <c r="UIX100" s="117"/>
      <c r="UIY100" s="117"/>
      <c r="UIZ100" s="117"/>
      <c r="UJA100" s="116"/>
      <c r="UJB100" s="87"/>
      <c r="UJC100" s="87"/>
      <c r="UJD100" s="117"/>
      <c r="UJE100" s="117"/>
      <c r="UJF100" s="117"/>
      <c r="UJG100" s="117"/>
      <c r="UJH100" s="117"/>
      <c r="UJI100" s="116"/>
      <c r="UJJ100" s="87"/>
      <c r="UJK100" s="87"/>
      <c r="UJL100" s="117"/>
      <c r="UJM100" s="117"/>
      <c r="UJN100" s="117"/>
      <c r="UJO100" s="117"/>
      <c r="UJP100" s="117"/>
      <c r="UJQ100" s="116"/>
      <c r="UJR100" s="87"/>
      <c r="UJS100" s="87"/>
      <c r="UJT100" s="117"/>
      <c r="UJU100" s="117"/>
      <c r="UJV100" s="117"/>
      <c r="UJW100" s="117"/>
      <c r="UJX100" s="117"/>
      <c r="UJY100" s="116"/>
      <c r="UJZ100" s="87"/>
      <c r="UKA100" s="87"/>
      <c r="UKB100" s="117"/>
      <c r="UKC100" s="117"/>
      <c r="UKD100" s="117"/>
      <c r="UKE100" s="117"/>
      <c r="UKF100" s="117"/>
      <c r="UKG100" s="116"/>
      <c r="UKH100" s="87"/>
      <c r="UKI100" s="87"/>
      <c r="UKJ100" s="117"/>
      <c r="UKK100" s="117"/>
      <c r="UKL100" s="117"/>
      <c r="UKM100" s="117"/>
      <c r="UKN100" s="117"/>
      <c r="UKO100" s="116"/>
      <c r="UKP100" s="87"/>
      <c r="UKQ100" s="87"/>
      <c r="UKR100" s="117"/>
      <c r="UKS100" s="117"/>
      <c r="UKT100" s="117"/>
      <c r="UKU100" s="117"/>
      <c r="UKV100" s="117"/>
      <c r="UKW100" s="116"/>
      <c r="UKX100" s="87"/>
      <c r="UKY100" s="87"/>
      <c r="UKZ100" s="117"/>
      <c r="ULA100" s="117"/>
      <c r="ULB100" s="117"/>
      <c r="ULC100" s="117"/>
      <c r="ULD100" s="117"/>
      <c r="ULE100" s="116"/>
      <c r="ULF100" s="87"/>
      <c r="ULG100" s="87"/>
      <c r="ULH100" s="117"/>
      <c r="ULI100" s="117"/>
      <c r="ULJ100" s="117"/>
      <c r="ULK100" s="117"/>
      <c r="ULL100" s="117"/>
      <c r="ULM100" s="116"/>
      <c r="ULN100" s="87"/>
      <c r="ULO100" s="87"/>
      <c r="ULP100" s="117"/>
      <c r="ULQ100" s="117"/>
      <c r="ULR100" s="117"/>
      <c r="ULS100" s="117"/>
      <c r="ULT100" s="117"/>
      <c r="ULU100" s="116"/>
      <c r="ULV100" s="87"/>
      <c r="ULW100" s="87"/>
      <c r="ULX100" s="117"/>
      <c r="ULY100" s="117"/>
      <c r="ULZ100" s="117"/>
      <c r="UMA100" s="117"/>
      <c r="UMB100" s="117"/>
      <c r="UMC100" s="116"/>
      <c r="UMD100" s="87"/>
      <c r="UME100" s="87"/>
      <c r="UMF100" s="117"/>
      <c r="UMG100" s="117"/>
      <c r="UMH100" s="117"/>
      <c r="UMI100" s="117"/>
      <c r="UMJ100" s="117"/>
      <c r="UMK100" s="116"/>
      <c r="UML100" s="87"/>
      <c r="UMM100" s="87"/>
      <c r="UMN100" s="117"/>
      <c r="UMO100" s="117"/>
      <c r="UMP100" s="117"/>
      <c r="UMQ100" s="117"/>
      <c r="UMR100" s="117"/>
      <c r="UMS100" s="116"/>
      <c r="UMT100" s="87"/>
      <c r="UMU100" s="87"/>
      <c r="UMV100" s="117"/>
      <c r="UMW100" s="117"/>
      <c r="UMX100" s="117"/>
      <c r="UMY100" s="117"/>
      <c r="UMZ100" s="117"/>
      <c r="UNA100" s="116"/>
      <c r="UNB100" s="87"/>
      <c r="UNC100" s="87"/>
      <c r="UND100" s="117"/>
      <c r="UNE100" s="117"/>
      <c r="UNF100" s="117"/>
      <c r="UNG100" s="117"/>
      <c r="UNH100" s="117"/>
      <c r="UNI100" s="116"/>
      <c r="UNJ100" s="87"/>
      <c r="UNK100" s="87"/>
      <c r="UNL100" s="117"/>
      <c r="UNM100" s="117"/>
      <c r="UNN100" s="117"/>
      <c r="UNO100" s="117"/>
      <c r="UNP100" s="117"/>
      <c r="UNQ100" s="116"/>
      <c r="UNR100" s="87"/>
      <c r="UNS100" s="87"/>
      <c r="UNT100" s="117"/>
      <c r="UNU100" s="117"/>
      <c r="UNV100" s="117"/>
      <c r="UNW100" s="117"/>
      <c r="UNX100" s="117"/>
      <c r="UNY100" s="116"/>
      <c r="UNZ100" s="87"/>
      <c r="UOA100" s="87"/>
      <c r="UOB100" s="117"/>
      <c r="UOC100" s="117"/>
      <c r="UOD100" s="117"/>
      <c r="UOE100" s="117"/>
      <c r="UOF100" s="117"/>
      <c r="UOG100" s="116"/>
      <c r="UOH100" s="87"/>
      <c r="UOI100" s="87"/>
      <c r="UOJ100" s="117"/>
      <c r="UOK100" s="117"/>
      <c r="UOL100" s="117"/>
      <c r="UOM100" s="117"/>
      <c r="UON100" s="117"/>
      <c r="UOO100" s="116"/>
      <c r="UOP100" s="87"/>
      <c r="UOQ100" s="87"/>
      <c r="UOR100" s="117"/>
      <c r="UOS100" s="117"/>
      <c r="UOT100" s="117"/>
      <c r="UOU100" s="117"/>
      <c r="UOV100" s="117"/>
      <c r="UOW100" s="116"/>
      <c r="UOX100" s="87"/>
      <c r="UOY100" s="87"/>
      <c r="UOZ100" s="117"/>
      <c r="UPA100" s="117"/>
      <c r="UPB100" s="117"/>
      <c r="UPC100" s="117"/>
      <c r="UPD100" s="117"/>
      <c r="UPE100" s="116"/>
      <c r="UPF100" s="87"/>
      <c r="UPG100" s="87"/>
      <c r="UPH100" s="117"/>
      <c r="UPI100" s="117"/>
      <c r="UPJ100" s="117"/>
      <c r="UPK100" s="117"/>
      <c r="UPL100" s="117"/>
      <c r="UPM100" s="116"/>
      <c r="UPN100" s="87"/>
      <c r="UPO100" s="87"/>
      <c r="UPP100" s="117"/>
      <c r="UPQ100" s="117"/>
      <c r="UPR100" s="117"/>
      <c r="UPS100" s="117"/>
      <c r="UPT100" s="117"/>
      <c r="UPU100" s="116"/>
      <c r="UPV100" s="87"/>
      <c r="UPW100" s="87"/>
      <c r="UPX100" s="117"/>
      <c r="UPY100" s="117"/>
      <c r="UPZ100" s="117"/>
      <c r="UQA100" s="117"/>
      <c r="UQB100" s="117"/>
      <c r="UQC100" s="116"/>
      <c r="UQD100" s="87"/>
      <c r="UQE100" s="87"/>
      <c r="UQF100" s="117"/>
      <c r="UQG100" s="117"/>
      <c r="UQH100" s="117"/>
      <c r="UQI100" s="117"/>
      <c r="UQJ100" s="117"/>
      <c r="UQK100" s="116"/>
      <c r="UQL100" s="87"/>
      <c r="UQM100" s="87"/>
      <c r="UQN100" s="117"/>
      <c r="UQO100" s="117"/>
      <c r="UQP100" s="117"/>
      <c r="UQQ100" s="117"/>
      <c r="UQR100" s="117"/>
      <c r="UQS100" s="116"/>
      <c r="UQT100" s="87"/>
      <c r="UQU100" s="87"/>
      <c r="UQV100" s="117"/>
      <c r="UQW100" s="117"/>
      <c r="UQX100" s="117"/>
      <c r="UQY100" s="117"/>
      <c r="UQZ100" s="117"/>
      <c r="URA100" s="116"/>
      <c r="URB100" s="87"/>
      <c r="URC100" s="87"/>
      <c r="URD100" s="117"/>
      <c r="URE100" s="117"/>
      <c r="URF100" s="117"/>
      <c r="URG100" s="117"/>
      <c r="URH100" s="117"/>
      <c r="URI100" s="116"/>
      <c r="URJ100" s="87"/>
      <c r="URK100" s="87"/>
      <c r="URL100" s="117"/>
      <c r="URM100" s="117"/>
      <c r="URN100" s="117"/>
      <c r="URO100" s="117"/>
      <c r="URP100" s="117"/>
      <c r="URQ100" s="116"/>
      <c r="URR100" s="87"/>
      <c r="URS100" s="87"/>
      <c r="URT100" s="117"/>
      <c r="URU100" s="117"/>
      <c r="URV100" s="117"/>
      <c r="URW100" s="117"/>
      <c r="URX100" s="117"/>
      <c r="URY100" s="116"/>
      <c r="URZ100" s="87"/>
      <c r="USA100" s="87"/>
      <c r="USB100" s="117"/>
      <c r="USC100" s="117"/>
      <c r="USD100" s="117"/>
      <c r="USE100" s="117"/>
      <c r="USF100" s="117"/>
      <c r="USG100" s="116"/>
      <c r="USH100" s="87"/>
      <c r="USI100" s="87"/>
      <c r="USJ100" s="117"/>
      <c r="USK100" s="117"/>
      <c r="USL100" s="117"/>
      <c r="USM100" s="117"/>
      <c r="USN100" s="117"/>
      <c r="USO100" s="116"/>
      <c r="USP100" s="87"/>
      <c r="USQ100" s="87"/>
      <c r="USR100" s="117"/>
      <c r="USS100" s="117"/>
      <c r="UST100" s="117"/>
      <c r="USU100" s="117"/>
      <c r="USV100" s="117"/>
      <c r="USW100" s="116"/>
      <c r="USX100" s="87"/>
      <c r="USY100" s="87"/>
      <c r="USZ100" s="117"/>
      <c r="UTA100" s="117"/>
      <c r="UTB100" s="117"/>
      <c r="UTC100" s="117"/>
      <c r="UTD100" s="117"/>
      <c r="UTE100" s="116"/>
      <c r="UTF100" s="87"/>
      <c r="UTG100" s="87"/>
      <c r="UTH100" s="117"/>
      <c r="UTI100" s="117"/>
      <c r="UTJ100" s="117"/>
      <c r="UTK100" s="117"/>
      <c r="UTL100" s="117"/>
      <c r="UTM100" s="116"/>
      <c r="UTN100" s="87"/>
      <c r="UTO100" s="87"/>
      <c r="UTP100" s="117"/>
      <c r="UTQ100" s="117"/>
      <c r="UTR100" s="117"/>
      <c r="UTS100" s="117"/>
      <c r="UTT100" s="117"/>
      <c r="UTU100" s="116"/>
      <c r="UTV100" s="87"/>
      <c r="UTW100" s="87"/>
      <c r="UTX100" s="117"/>
      <c r="UTY100" s="117"/>
      <c r="UTZ100" s="117"/>
      <c r="UUA100" s="117"/>
      <c r="UUB100" s="117"/>
      <c r="UUC100" s="116"/>
      <c r="UUD100" s="87"/>
      <c r="UUE100" s="87"/>
      <c r="UUF100" s="117"/>
      <c r="UUG100" s="117"/>
      <c r="UUH100" s="117"/>
      <c r="UUI100" s="117"/>
      <c r="UUJ100" s="117"/>
      <c r="UUK100" s="116"/>
      <c r="UUL100" s="87"/>
      <c r="UUM100" s="87"/>
      <c r="UUN100" s="117"/>
      <c r="UUO100" s="117"/>
      <c r="UUP100" s="117"/>
      <c r="UUQ100" s="117"/>
      <c r="UUR100" s="117"/>
      <c r="UUS100" s="116"/>
      <c r="UUT100" s="87"/>
      <c r="UUU100" s="87"/>
      <c r="UUV100" s="117"/>
      <c r="UUW100" s="117"/>
      <c r="UUX100" s="117"/>
      <c r="UUY100" s="117"/>
      <c r="UUZ100" s="117"/>
      <c r="UVA100" s="116"/>
      <c r="UVB100" s="87"/>
      <c r="UVC100" s="87"/>
      <c r="UVD100" s="117"/>
      <c r="UVE100" s="117"/>
      <c r="UVF100" s="117"/>
      <c r="UVG100" s="117"/>
      <c r="UVH100" s="117"/>
      <c r="UVI100" s="116"/>
      <c r="UVJ100" s="87"/>
      <c r="UVK100" s="87"/>
      <c r="UVL100" s="117"/>
      <c r="UVM100" s="117"/>
      <c r="UVN100" s="117"/>
      <c r="UVO100" s="117"/>
      <c r="UVP100" s="117"/>
      <c r="UVQ100" s="116"/>
      <c r="UVR100" s="87"/>
      <c r="UVS100" s="87"/>
      <c r="UVT100" s="117"/>
      <c r="UVU100" s="117"/>
      <c r="UVV100" s="117"/>
      <c r="UVW100" s="117"/>
      <c r="UVX100" s="117"/>
      <c r="UVY100" s="116"/>
      <c r="UVZ100" s="87"/>
      <c r="UWA100" s="87"/>
      <c r="UWB100" s="117"/>
      <c r="UWC100" s="117"/>
      <c r="UWD100" s="117"/>
      <c r="UWE100" s="117"/>
      <c r="UWF100" s="117"/>
      <c r="UWG100" s="116"/>
      <c r="UWH100" s="87"/>
      <c r="UWI100" s="87"/>
      <c r="UWJ100" s="117"/>
      <c r="UWK100" s="117"/>
      <c r="UWL100" s="117"/>
      <c r="UWM100" s="117"/>
      <c r="UWN100" s="117"/>
      <c r="UWO100" s="116"/>
      <c r="UWP100" s="87"/>
      <c r="UWQ100" s="87"/>
      <c r="UWR100" s="117"/>
      <c r="UWS100" s="117"/>
      <c r="UWT100" s="117"/>
      <c r="UWU100" s="117"/>
      <c r="UWV100" s="117"/>
      <c r="UWW100" s="116"/>
      <c r="UWX100" s="87"/>
      <c r="UWY100" s="87"/>
      <c r="UWZ100" s="117"/>
      <c r="UXA100" s="117"/>
      <c r="UXB100" s="117"/>
      <c r="UXC100" s="117"/>
      <c r="UXD100" s="117"/>
      <c r="UXE100" s="116"/>
      <c r="UXF100" s="87"/>
      <c r="UXG100" s="87"/>
      <c r="UXH100" s="117"/>
      <c r="UXI100" s="117"/>
      <c r="UXJ100" s="117"/>
      <c r="UXK100" s="117"/>
      <c r="UXL100" s="117"/>
      <c r="UXM100" s="116"/>
      <c r="UXN100" s="87"/>
      <c r="UXO100" s="87"/>
      <c r="UXP100" s="117"/>
      <c r="UXQ100" s="117"/>
      <c r="UXR100" s="117"/>
      <c r="UXS100" s="117"/>
      <c r="UXT100" s="117"/>
      <c r="UXU100" s="116"/>
      <c r="UXV100" s="87"/>
      <c r="UXW100" s="87"/>
      <c r="UXX100" s="117"/>
      <c r="UXY100" s="117"/>
      <c r="UXZ100" s="117"/>
      <c r="UYA100" s="117"/>
      <c r="UYB100" s="117"/>
      <c r="UYC100" s="116"/>
      <c r="UYD100" s="87"/>
      <c r="UYE100" s="87"/>
      <c r="UYF100" s="117"/>
      <c r="UYG100" s="117"/>
      <c r="UYH100" s="117"/>
      <c r="UYI100" s="117"/>
      <c r="UYJ100" s="117"/>
      <c r="UYK100" s="116"/>
      <c r="UYL100" s="87"/>
      <c r="UYM100" s="87"/>
      <c r="UYN100" s="117"/>
      <c r="UYO100" s="117"/>
      <c r="UYP100" s="117"/>
      <c r="UYQ100" s="117"/>
      <c r="UYR100" s="117"/>
      <c r="UYS100" s="116"/>
      <c r="UYT100" s="87"/>
      <c r="UYU100" s="87"/>
      <c r="UYV100" s="117"/>
      <c r="UYW100" s="117"/>
      <c r="UYX100" s="117"/>
      <c r="UYY100" s="117"/>
      <c r="UYZ100" s="117"/>
      <c r="UZA100" s="116"/>
      <c r="UZB100" s="87"/>
      <c r="UZC100" s="87"/>
      <c r="UZD100" s="117"/>
      <c r="UZE100" s="117"/>
      <c r="UZF100" s="117"/>
      <c r="UZG100" s="117"/>
      <c r="UZH100" s="117"/>
      <c r="UZI100" s="116"/>
      <c r="UZJ100" s="87"/>
      <c r="UZK100" s="87"/>
      <c r="UZL100" s="117"/>
      <c r="UZM100" s="117"/>
      <c r="UZN100" s="117"/>
      <c r="UZO100" s="117"/>
      <c r="UZP100" s="117"/>
      <c r="UZQ100" s="116"/>
      <c r="UZR100" s="87"/>
      <c r="UZS100" s="87"/>
      <c r="UZT100" s="117"/>
      <c r="UZU100" s="117"/>
      <c r="UZV100" s="117"/>
      <c r="UZW100" s="117"/>
      <c r="UZX100" s="117"/>
      <c r="UZY100" s="116"/>
      <c r="UZZ100" s="87"/>
      <c r="VAA100" s="87"/>
      <c r="VAB100" s="117"/>
      <c r="VAC100" s="117"/>
      <c r="VAD100" s="117"/>
      <c r="VAE100" s="117"/>
      <c r="VAF100" s="117"/>
      <c r="VAG100" s="116"/>
      <c r="VAH100" s="87"/>
      <c r="VAI100" s="87"/>
      <c r="VAJ100" s="117"/>
      <c r="VAK100" s="117"/>
      <c r="VAL100" s="117"/>
      <c r="VAM100" s="117"/>
      <c r="VAN100" s="117"/>
      <c r="VAO100" s="116"/>
      <c r="VAP100" s="87"/>
      <c r="VAQ100" s="87"/>
      <c r="VAR100" s="117"/>
      <c r="VAS100" s="117"/>
      <c r="VAT100" s="117"/>
      <c r="VAU100" s="117"/>
      <c r="VAV100" s="117"/>
      <c r="VAW100" s="116"/>
      <c r="VAX100" s="87"/>
      <c r="VAY100" s="87"/>
      <c r="VAZ100" s="117"/>
      <c r="VBA100" s="117"/>
      <c r="VBB100" s="117"/>
      <c r="VBC100" s="117"/>
      <c r="VBD100" s="117"/>
      <c r="VBE100" s="116"/>
      <c r="VBF100" s="87"/>
      <c r="VBG100" s="87"/>
      <c r="VBH100" s="117"/>
      <c r="VBI100" s="117"/>
      <c r="VBJ100" s="117"/>
      <c r="VBK100" s="117"/>
      <c r="VBL100" s="117"/>
      <c r="VBM100" s="116"/>
      <c r="VBN100" s="87"/>
      <c r="VBO100" s="87"/>
      <c r="VBP100" s="117"/>
      <c r="VBQ100" s="117"/>
      <c r="VBR100" s="117"/>
      <c r="VBS100" s="117"/>
      <c r="VBT100" s="117"/>
      <c r="VBU100" s="116"/>
      <c r="VBV100" s="87"/>
      <c r="VBW100" s="87"/>
      <c r="VBX100" s="117"/>
      <c r="VBY100" s="117"/>
      <c r="VBZ100" s="117"/>
      <c r="VCA100" s="117"/>
      <c r="VCB100" s="117"/>
      <c r="VCC100" s="116"/>
      <c r="VCD100" s="87"/>
      <c r="VCE100" s="87"/>
      <c r="VCF100" s="117"/>
      <c r="VCG100" s="117"/>
      <c r="VCH100" s="117"/>
      <c r="VCI100" s="117"/>
      <c r="VCJ100" s="117"/>
      <c r="VCK100" s="116"/>
      <c r="VCL100" s="87"/>
      <c r="VCM100" s="87"/>
      <c r="VCN100" s="117"/>
      <c r="VCO100" s="117"/>
      <c r="VCP100" s="117"/>
      <c r="VCQ100" s="117"/>
      <c r="VCR100" s="117"/>
      <c r="VCS100" s="116"/>
      <c r="VCT100" s="87"/>
      <c r="VCU100" s="87"/>
      <c r="VCV100" s="117"/>
      <c r="VCW100" s="117"/>
      <c r="VCX100" s="117"/>
      <c r="VCY100" s="117"/>
      <c r="VCZ100" s="117"/>
      <c r="VDA100" s="116"/>
      <c r="VDB100" s="87"/>
      <c r="VDC100" s="87"/>
      <c r="VDD100" s="117"/>
      <c r="VDE100" s="117"/>
      <c r="VDF100" s="117"/>
      <c r="VDG100" s="117"/>
      <c r="VDH100" s="117"/>
      <c r="VDI100" s="116"/>
      <c r="VDJ100" s="87"/>
      <c r="VDK100" s="87"/>
      <c r="VDL100" s="117"/>
      <c r="VDM100" s="117"/>
      <c r="VDN100" s="117"/>
      <c r="VDO100" s="117"/>
      <c r="VDP100" s="117"/>
      <c r="VDQ100" s="116"/>
      <c r="VDR100" s="87"/>
      <c r="VDS100" s="87"/>
      <c r="VDT100" s="117"/>
      <c r="VDU100" s="117"/>
      <c r="VDV100" s="117"/>
      <c r="VDW100" s="117"/>
      <c r="VDX100" s="117"/>
      <c r="VDY100" s="116"/>
      <c r="VDZ100" s="87"/>
      <c r="VEA100" s="87"/>
      <c r="VEB100" s="117"/>
      <c r="VEC100" s="117"/>
      <c r="VED100" s="117"/>
      <c r="VEE100" s="117"/>
      <c r="VEF100" s="117"/>
      <c r="VEG100" s="116"/>
      <c r="VEH100" s="87"/>
      <c r="VEI100" s="87"/>
      <c r="VEJ100" s="117"/>
      <c r="VEK100" s="117"/>
      <c r="VEL100" s="117"/>
      <c r="VEM100" s="117"/>
      <c r="VEN100" s="117"/>
      <c r="VEO100" s="116"/>
      <c r="VEP100" s="87"/>
      <c r="VEQ100" s="87"/>
      <c r="VER100" s="117"/>
      <c r="VES100" s="117"/>
      <c r="VET100" s="117"/>
      <c r="VEU100" s="117"/>
      <c r="VEV100" s="117"/>
      <c r="VEW100" s="116"/>
      <c r="VEX100" s="87"/>
      <c r="VEY100" s="87"/>
      <c r="VEZ100" s="117"/>
      <c r="VFA100" s="117"/>
      <c r="VFB100" s="117"/>
      <c r="VFC100" s="117"/>
      <c r="VFD100" s="117"/>
      <c r="VFE100" s="116"/>
      <c r="VFF100" s="87"/>
      <c r="VFG100" s="87"/>
      <c r="VFH100" s="117"/>
      <c r="VFI100" s="117"/>
      <c r="VFJ100" s="117"/>
      <c r="VFK100" s="117"/>
      <c r="VFL100" s="117"/>
      <c r="VFM100" s="116"/>
      <c r="VFN100" s="87"/>
      <c r="VFO100" s="87"/>
      <c r="VFP100" s="117"/>
      <c r="VFQ100" s="117"/>
      <c r="VFR100" s="117"/>
      <c r="VFS100" s="117"/>
      <c r="VFT100" s="117"/>
      <c r="VFU100" s="116"/>
      <c r="VFV100" s="87"/>
      <c r="VFW100" s="87"/>
      <c r="VFX100" s="117"/>
      <c r="VFY100" s="117"/>
      <c r="VFZ100" s="117"/>
      <c r="VGA100" s="117"/>
      <c r="VGB100" s="117"/>
      <c r="VGC100" s="116"/>
      <c r="VGD100" s="87"/>
      <c r="VGE100" s="87"/>
      <c r="VGF100" s="117"/>
      <c r="VGG100" s="117"/>
      <c r="VGH100" s="117"/>
      <c r="VGI100" s="117"/>
      <c r="VGJ100" s="117"/>
      <c r="VGK100" s="116"/>
      <c r="VGL100" s="87"/>
      <c r="VGM100" s="87"/>
      <c r="VGN100" s="117"/>
      <c r="VGO100" s="117"/>
      <c r="VGP100" s="117"/>
      <c r="VGQ100" s="117"/>
      <c r="VGR100" s="117"/>
      <c r="VGS100" s="116"/>
      <c r="VGT100" s="87"/>
      <c r="VGU100" s="87"/>
      <c r="VGV100" s="117"/>
      <c r="VGW100" s="117"/>
      <c r="VGX100" s="117"/>
      <c r="VGY100" s="117"/>
      <c r="VGZ100" s="117"/>
      <c r="VHA100" s="116"/>
      <c r="VHB100" s="87"/>
      <c r="VHC100" s="87"/>
      <c r="VHD100" s="117"/>
      <c r="VHE100" s="117"/>
      <c r="VHF100" s="117"/>
      <c r="VHG100" s="117"/>
      <c r="VHH100" s="117"/>
      <c r="VHI100" s="116"/>
      <c r="VHJ100" s="87"/>
      <c r="VHK100" s="87"/>
      <c r="VHL100" s="117"/>
      <c r="VHM100" s="117"/>
      <c r="VHN100" s="117"/>
      <c r="VHO100" s="117"/>
      <c r="VHP100" s="117"/>
      <c r="VHQ100" s="116"/>
      <c r="VHR100" s="87"/>
      <c r="VHS100" s="87"/>
      <c r="VHT100" s="117"/>
      <c r="VHU100" s="117"/>
      <c r="VHV100" s="117"/>
      <c r="VHW100" s="117"/>
      <c r="VHX100" s="117"/>
      <c r="VHY100" s="116"/>
      <c r="VHZ100" s="87"/>
      <c r="VIA100" s="87"/>
      <c r="VIB100" s="117"/>
      <c r="VIC100" s="117"/>
      <c r="VID100" s="117"/>
      <c r="VIE100" s="117"/>
      <c r="VIF100" s="117"/>
      <c r="VIG100" s="116"/>
      <c r="VIH100" s="87"/>
      <c r="VII100" s="87"/>
      <c r="VIJ100" s="117"/>
      <c r="VIK100" s="117"/>
      <c r="VIL100" s="117"/>
      <c r="VIM100" s="117"/>
      <c r="VIN100" s="117"/>
      <c r="VIO100" s="116"/>
      <c r="VIP100" s="87"/>
      <c r="VIQ100" s="87"/>
      <c r="VIR100" s="117"/>
      <c r="VIS100" s="117"/>
      <c r="VIT100" s="117"/>
      <c r="VIU100" s="117"/>
      <c r="VIV100" s="117"/>
      <c r="VIW100" s="116"/>
      <c r="VIX100" s="87"/>
      <c r="VIY100" s="87"/>
      <c r="VIZ100" s="117"/>
      <c r="VJA100" s="117"/>
      <c r="VJB100" s="117"/>
      <c r="VJC100" s="117"/>
      <c r="VJD100" s="117"/>
      <c r="VJE100" s="116"/>
      <c r="VJF100" s="87"/>
      <c r="VJG100" s="87"/>
      <c r="VJH100" s="117"/>
      <c r="VJI100" s="117"/>
      <c r="VJJ100" s="117"/>
      <c r="VJK100" s="117"/>
      <c r="VJL100" s="117"/>
      <c r="VJM100" s="116"/>
      <c r="VJN100" s="87"/>
      <c r="VJO100" s="87"/>
      <c r="VJP100" s="117"/>
      <c r="VJQ100" s="117"/>
      <c r="VJR100" s="117"/>
      <c r="VJS100" s="117"/>
      <c r="VJT100" s="117"/>
      <c r="VJU100" s="116"/>
      <c r="VJV100" s="87"/>
      <c r="VJW100" s="87"/>
      <c r="VJX100" s="117"/>
      <c r="VJY100" s="117"/>
      <c r="VJZ100" s="117"/>
      <c r="VKA100" s="117"/>
      <c r="VKB100" s="117"/>
      <c r="VKC100" s="116"/>
      <c r="VKD100" s="87"/>
      <c r="VKE100" s="87"/>
      <c r="VKF100" s="117"/>
      <c r="VKG100" s="117"/>
      <c r="VKH100" s="117"/>
      <c r="VKI100" s="117"/>
      <c r="VKJ100" s="117"/>
      <c r="VKK100" s="116"/>
      <c r="VKL100" s="87"/>
      <c r="VKM100" s="87"/>
      <c r="VKN100" s="117"/>
      <c r="VKO100" s="117"/>
      <c r="VKP100" s="117"/>
      <c r="VKQ100" s="117"/>
      <c r="VKR100" s="117"/>
      <c r="VKS100" s="116"/>
      <c r="VKT100" s="87"/>
      <c r="VKU100" s="87"/>
      <c r="VKV100" s="117"/>
      <c r="VKW100" s="117"/>
      <c r="VKX100" s="117"/>
      <c r="VKY100" s="117"/>
      <c r="VKZ100" s="117"/>
      <c r="VLA100" s="116"/>
      <c r="VLB100" s="87"/>
      <c r="VLC100" s="87"/>
      <c r="VLD100" s="117"/>
      <c r="VLE100" s="117"/>
      <c r="VLF100" s="117"/>
      <c r="VLG100" s="117"/>
      <c r="VLH100" s="117"/>
      <c r="VLI100" s="116"/>
      <c r="VLJ100" s="87"/>
      <c r="VLK100" s="87"/>
      <c r="VLL100" s="117"/>
      <c r="VLM100" s="117"/>
      <c r="VLN100" s="117"/>
      <c r="VLO100" s="117"/>
      <c r="VLP100" s="117"/>
      <c r="VLQ100" s="116"/>
      <c r="VLR100" s="87"/>
      <c r="VLS100" s="87"/>
      <c r="VLT100" s="117"/>
      <c r="VLU100" s="117"/>
      <c r="VLV100" s="117"/>
      <c r="VLW100" s="117"/>
      <c r="VLX100" s="117"/>
      <c r="VLY100" s="116"/>
      <c r="VLZ100" s="87"/>
      <c r="VMA100" s="87"/>
      <c r="VMB100" s="117"/>
      <c r="VMC100" s="117"/>
      <c r="VMD100" s="117"/>
      <c r="VME100" s="117"/>
      <c r="VMF100" s="117"/>
      <c r="VMG100" s="116"/>
      <c r="VMH100" s="87"/>
      <c r="VMI100" s="87"/>
      <c r="VMJ100" s="117"/>
      <c r="VMK100" s="117"/>
      <c r="VML100" s="117"/>
      <c r="VMM100" s="117"/>
      <c r="VMN100" s="117"/>
      <c r="VMO100" s="116"/>
      <c r="VMP100" s="87"/>
      <c r="VMQ100" s="87"/>
      <c r="VMR100" s="117"/>
      <c r="VMS100" s="117"/>
      <c r="VMT100" s="117"/>
      <c r="VMU100" s="117"/>
      <c r="VMV100" s="117"/>
      <c r="VMW100" s="116"/>
      <c r="VMX100" s="87"/>
      <c r="VMY100" s="87"/>
      <c r="VMZ100" s="117"/>
      <c r="VNA100" s="117"/>
      <c r="VNB100" s="117"/>
      <c r="VNC100" s="117"/>
      <c r="VND100" s="117"/>
      <c r="VNE100" s="116"/>
      <c r="VNF100" s="87"/>
      <c r="VNG100" s="87"/>
      <c r="VNH100" s="117"/>
      <c r="VNI100" s="117"/>
      <c r="VNJ100" s="117"/>
      <c r="VNK100" s="117"/>
      <c r="VNL100" s="117"/>
      <c r="VNM100" s="116"/>
      <c r="VNN100" s="87"/>
      <c r="VNO100" s="87"/>
      <c r="VNP100" s="117"/>
      <c r="VNQ100" s="117"/>
      <c r="VNR100" s="117"/>
      <c r="VNS100" s="117"/>
      <c r="VNT100" s="117"/>
      <c r="VNU100" s="116"/>
      <c r="VNV100" s="87"/>
      <c r="VNW100" s="87"/>
      <c r="VNX100" s="117"/>
      <c r="VNY100" s="117"/>
      <c r="VNZ100" s="117"/>
      <c r="VOA100" s="117"/>
      <c r="VOB100" s="117"/>
      <c r="VOC100" s="116"/>
      <c r="VOD100" s="87"/>
      <c r="VOE100" s="87"/>
      <c r="VOF100" s="117"/>
      <c r="VOG100" s="117"/>
      <c r="VOH100" s="117"/>
      <c r="VOI100" s="117"/>
      <c r="VOJ100" s="117"/>
      <c r="VOK100" s="116"/>
      <c r="VOL100" s="87"/>
      <c r="VOM100" s="87"/>
      <c r="VON100" s="117"/>
      <c r="VOO100" s="117"/>
      <c r="VOP100" s="117"/>
      <c r="VOQ100" s="117"/>
      <c r="VOR100" s="117"/>
      <c r="VOS100" s="116"/>
      <c r="VOT100" s="87"/>
      <c r="VOU100" s="87"/>
      <c r="VOV100" s="117"/>
      <c r="VOW100" s="117"/>
      <c r="VOX100" s="117"/>
      <c r="VOY100" s="117"/>
      <c r="VOZ100" s="117"/>
      <c r="VPA100" s="116"/>
      <c r="VPB100" s="87"/>
      <c r="VPC100" s="87"/>
      <c r="VPD100" s="117"/>
      <c r="VPE100" s="117"/>
      <c r="VPF100" s="117"/>
      <c r="VPG100" s="117"/>
      <c r="VPH100" s="117"/>
      <c r="VPI100" s="116"/>
      <c r="VPJ100" s="87"/>
      <c r="VPK100" s="87"/>
      <c r="VPL100" s="117"/>
      <c r="VPM100" s="117"/>
      <c r="VPN100" s="117"/>
      <c r="VPO100" s="117"/>
      <c r="VPP100" s="117"/>
      <c r="VPQ100" s="116"/>
      <c r="VPR100" s="87"/>
      <c r="VPS100" s="87"/>
      <c r="VPT100" s="117"/>
      <c r="VPU100" s="117"/>
      <c r="VPV100" s="117"/>
      <c r="VPW100" s="117"/>
      <c r="VPX100" s="117"/>
      <c r="VPY100" s="116"/>
      <c r="VPZ100" s="87"/>
      <c r="VQA100" s="87"/>
      <c r="VQB100" s="117"/>
      <c r="VQC100" s="117"/>
      <c r="VQD100" s="117"/>
      <c r="VQE100" s="117"/>
      <c r="VQF100" s="117"/>
      <c r="VQG100" s="116"/>
      <c r="VQH100" s="87"/>
      <c r="VQI100" s="87"/>
      <c r="VQJ100" s="117"/>
      <c r="VQK100" s="117"/>
      <c r="VQL100" s="117"/>
      <c r="VQM100" s="117"/>
      <c r="VQN100" s="117"/>
      <c r="VQO100" s="116"/>
      <c r="VQP100" s="87"/>
      <c r="VQQ100" s="87"/>
      <c r="VQR100" s="117"/>
      <c r="VQS100" s="117"/>
      <c r="VQT100" s="117"/>
      <c r="VQU100" s="117"/>
      <c r="VQV100" s="117"/>
      <c r="VQW100" s="116"/>
      <c r="VQX100" s="87"/>
      <c r="VQY100" s="87"/>
      <c r="VQZ100" s="117"/>
      <c r="VRA100" s="117"/>
      <c r="VRB100" s="117"/>
      <c r="VRC100" s="117"/>
      <c r="VRD100" s="117"/>
      <c r="VRE100" s="116"/>
      <c r="VRF100" s="87"/>
      <c r="VRG100" s="87"/>
      <c r="VRH100" s="117"/>
      <c r="VRI100" s="117"/>
      <c r="VRJ100" s="117"/>
      <c r="VRK100" s="117"/>
      <c r="VRL100" s="117"/>
      <c r="VRM100" s="116"/>
      <c r="VRN100" s="87"/>
      <c r="VRO100" s="87"/>
      <c r="VRP100" s="117"/>
      <c r="VRQ100" s="117"/>
      <c r="VRR100" s="117"/>
      <c r="VRS100" s="117"/>
      <c r="VRT100" s="117"/>
      <c r="VRU100" s="116"/>
      <c r="VRV100" s="87"/>
      <c r="VRW100" s="87"/>
      <c r="VRX100" s="117"/>
      <c r="VRY100" s="117"/>
      <c r="VRZ100" s="117"/>
      <c r="VSA100" s="117"/>
      <c r="VSB100" s="117"/>
      <c r="VSC100" s="116"/>
      <c r="VSD100" s="87"/>
      <c r="VSE100" s="87"/>
      <c r="VSF100" s="117"/>
      <c r="VSG100" s="117"/>
      <c r="VSH100" s="117"/>
      <c r="VSI100" s="117"/>
      <c r="VSJ100" s="117"/>
      <c r="VSK100" s="116"/>
      <c r="VSL100" s="87"/>
      <c r="VSM100" s="87"/>
      <c r="VSN100" s="117"/>
      <c r="VSO100" s="117"/>
      <c r="VSP100" s="117"/>
      <c r="VSQ100" s="117"/>
      <c r="VSR100" s="117"/>
      <c r="VSS100" s="116"/>
      <c r="VST100" s="87"/>
      <c r="VSU100" s="87"/>
      <c r="VSV100" s="117"/>
      <c r="VSW100" s="117"/>
      <c r="VSX100" s="117"/>
      <c r="VSY100" s="117"/>
      <c r="VSZ100" s="117"/>
      <c r="VTA100" s="116"/>
      <c r="VTB100" s="87"/>
      <c r="VTC100" s="87"/>
      <c r="VTD100" s="117"/>
      <c r="VTE100" s="117"/>
      <c r="VTF100" s="117"/>
      <c r="VTG100" s="117"/>
      <c r="VTH100" s="117"/>
      <c r="VTI100" s="116"/>
      <c r="VTJ100" s="87"/>
      <c r="VTK100" s="87"/>
      <c r="VTL100" s="117"/>
      <c r="VTM100" s="117"/>
      <c r="VTN100" s="117"/>
      <c r="VTO100" s="117"/>
      <c r="VTP100" s="117"/>
      <c r="VTQ100" s="116"/>
      <c r="VTR100" s="87"/>
      <c r="VTS100" s="87"/>
      <c r="VTT100" s="117"/>
      <c r="VTU100" s="117"/>
      <c r="VTV100" s="117"/>
      <c r="VTW100" s="117"/>
      <c r="VTX100" s="117"/>
      <c r="VTY100" s="116"/>
      <c r="VTZ100" s="87"/>
      <c r="VUA100" s="87"/>
      <c r="VUB100" s="117"/>
      <c r="VUC100" s="117"/>
      <c r="VUD100" s="117"/>
      <c r="VUE100" s="117"/>
      <c r="VUF100" s="117"/>
      <c r="VUG100" s="116"/>
      <c r="VUH100" s="87"/>
      <c r="VUI100" s="87"/>
      <c r="VUJ100" s="117"/>
      <c r="VUK100" s="117"/>
      <c r="VUL100" s="117"/>
      <c r="VUM100" s="117"/>
      <c r="VUN100" s="117"/>
      <c r="VUO100" s="116"/>
      <c r="VUP100" s="87"/>
      <c r="VUQ100" s="87"/>
      <c r="VUR100" s="117"/>
      <c r="VUS100" s="117"/>
      <c r="VUT100" s="117"/>
      <c r="VUU100" s="117"/>
      <c r="VUV100" s="117"/>
      <c r="VUW100" s="116"/>
      <c r="VUX100" s="87"/>
      <c r="VUY100" s="87"/>
      <c r="VUZ100" s="117"/>
      <c r="VVA100" s="117"/>
      <c r="VVB100" s="117"/>
      <c r="VVC100" s="117"/>
      <c r="VVD100" s="117"/>
      <c r="VVE100" s="116"/>
      <c r="VVF100" s="87"/>
      <c r="VVG100" s="87"/>
      <c r="VVH100" s="117"/>
      <c r="VVI100" s="117"/>
      <c r="VVJ100" s="117"/>
      <c r="VVK100" s="117"/>
      <c r="VVL100" s="117"/>
      <c r="VVM100" s="116"/>
      <c r="VVN100" s="87"/>
      <c r="VVO100" s="87"/>
      <c r="VVP100" s="117"/>
      <c r="VVQ100" s="117"/>
      <c r="VVR100" s="117"/>
      <c r="VVS100" s="117"/>
      <c r="VVT100" s="117"/>
      <c r="VVU100" s="116"/>
      <c r="VVV100" s="87"/>
      <c r="VVW100" s="87"/>
      <c r="VVX100" s="117"/>
      <c r="VVY100" s="117"/>
      <c r="VVZ100" s="117"/>
      <c r="VWA100" s="117"/>
      <c r="VWB100" s="117"/>
      <c r="VWC100" s="116"/>
      <c r="VWD100" s="87"/>
      <c r="VWE100" s="87"/>
      <c r="VWF100" s="117"/>
      <c r="VWG100" s="117"/>
      <c r="VWH100" s="117"/>
      <c r="VWI100" s="117"/>
      <c r="VWJ100" s="117"/>
      <c r="VWK100" s="116"/>
      <c r="VWL100" s="87"/>
      <c r="VWM100" s="87"/>
      <c r="VWN100" s="117"/>
      <c r="VWO100" s="117"/>
      <c r="VWP100" s="117"/>
      <c r="VWQ100" s="117"/>
      <c r="VWR100" s="117"/>
      <c r="VWS100" s="116"/>
      <c r="VWT100" s="87"/>
      <c r="VWU100" s="87"/>
      <c r="VWV100" s="117"/>
      <c r="VWW100" s="117"/>
      <c r="VWX100" s="117"/>
      <c r="VWY100" s="117"/>
      <c r="VWZ100" s="117"/>
      <c r="VXA100" s="116"/>
      <c r="VXB100" s="87"/>
      <c r="VXC100" s="87"/>
      <c r="VXD100" s="117"/>
      <c r="VXE100" s="117"/>
      <c r="VXF100" s="117"/>
      <c r="VXG100" s="117"/>
      <c r="VXH100" s="117"/>
      <c r="VXI100" s="116"/>
      <c r="VXJ100" s="87"/>
      <c r="VXK100" s="87"/>
      <c r="VXL100" s="117"/>
      <c r="VXM100" s="117"/>
      <c r="VXN100" s="117"/>
      <c r="VXO100" s="117"/>
      <c r="VXP100" s="117"/>
      <c r="VXQ100" s="116"/>
      <c r="VXR100" s="87"/>
      <c r="VXS100" s="87"/>
      <c r="VXT100" s="117"/>
      <c r="VXU100" s="117"/>
      <c r="VXV100" s="117"/>
      <c r="VXW100" s="117"/>
      <c r="VXX100" s="117"/>
      <c r="VXY100" s="116"/>
      <c r="VXZ100" s="87"/>
      <c r="VYA100" s="87"/>
      <c r="VYB100" s="117"/>
      <c r="VYC100" s="117"/>
      <c r="VYD100" s="117"/>
      <c r="VYE100" s="117"/>
      <c r="VYF100" s="117"/>
      <c r="VYG100" s="116"/>
      <c r="VYH100" s="87"/>
      <c r="VYI100" s="87"/>
      <c r="VYJ100" s="117"/>
      <c r="VYK100" s="117"/>
      <c r="VYL100" s="117"/>
      <c r="VYM100" s="117"/>
      <c r="VYN100" s="117"/>
      <c r="VYO100" s="116"/>
      <c r="VYP100" s="87"/>
      <c r="VYQ100" s="87"/>
      <c r="VYR100" s="117"/>
      <c r="VYS100" s="117"/>
      <c r="VYT100" s="117"/>
      <c r="VYU100" s="117"/>
      <c r="VYV100" s="117"/>
      <c r="VYW100" s="116"/>
      <c r="VYX100" s="87"/>
      <c r="VYY100" s="87"/>
      <c r="VYZ100" s="117"/>
      <c r="VZA100" s="117"/>
      <c r="VZB100" s="117"/>
      <c r="VZC100" s="117"/>
      <c r="VZD100" s="117"/>
      <c r="VZE100" s="116"/>
      <c r="VZF100" s="87"/>
      <c r="VZG100" s="87"/>
      <c r="VZH100" s="117"/>
      <c r="VZI100" s="117"/>
      <c r="VZJ100" s="117"/>
      <c r="VZK100" s="117"/>
      <c r="VZL100" s="117"/>
      <c r="VZM100" s="116"/>
      <c r="VZN100" s="87"/>
      <c r="VZO100" s="87"/>
      <c r="VZP100" s="117"/>
      <c r="VZQ100" s="117"/>
      <c r="VZR100" s="117"/>
      <c r="VZS100" s="117"/>
      <c r="VZT100" s="117"/>
      <c r="VZU100" s="116"/>
      <c r="VZV100" s="87"/>
      <c r="VZW100" s="87"/>
      <c r="VZX100" s="117"/>
      <c r="VZY100" s="117"/>
      <c r="VZZ100" s="117"/>
      <c r="WAA100" s="117"/>
      <c r="WAB100" s="117"/>
      <c r="WAC100" s="116"/>
      <c r="WAD100" s="87"/>
      <c r="WAE100" s="87"/>
      <c r="WAF100" s="117"/>
      <c r="WAG100" s="117"/>
      <c r="WAH100" s="117"/>
      <c r="WAI100" s="117"/>
      <c r="WAJ100" s="117"/>
      <c r="WAK100" s="116"/>
      <c r="WAL100" s="87"/>
      <c r="WAM100" s="87"/>
      <c r="WAN100" s="117"/>
      <c r="WAO100" s="117"/>
      <c r="WAP100" s="117"/>
      <c r="WAQ100" s="117"/>
      <c r="WAR100" s="117"/>
      <c r="WAS100" s="116"/>
      <c r="WAT100" s="87"/>
      <c r="WAU100" s="87"/>
      <c r="WAV100" s="117"/>
      <c r="WAW100" s="117"/>
      <c r="WAX100" s="117"/>
      <c r="WAY100" s="117"/>
      <c r="WAZ100" s="117"/>
      <c r="WBA100" s="116"/>
      <c r="WBB100" s="87"/>
      <c r="WBC100" s="87"/>
      <c r="WBD100" s="117"/>
      <c r="WBE100" s="117"/>
      <c r="WBF100" s="117"/>
      <c r="WBG100" s="117"/>
      <c r="WBH100" s="117"/>
      <c r="WBI100" s="116"/>
      <c r="WBJ100" s="87"/>
      <c r="WBK100" s="87"/>
      <c r="WBL100" s="117"/>
      <c r="WBM100" s="117"/>
      <c r="WBN100" s="117"/>
      <c r="WBO100" s="117"/>
      <c r="WBP100" s="117"/>
      <c r="WBQ100" s="116"/>
      <c r="WBR100" s="87"/>
      <c r="WBS100" s="87"/>
      <c r="WBT100" s="117"/>
      <c r="WBU100" s="117"/>
      <c r="WBV100" s="117"/>
      <c r="WBW100" s="117"/>
      <c r="WBX100" s="117"/>
      <c r="WBY100" s="116"/>
      <c r="WBZ100" s="87"/>
      <c r="WCA100" s="87"/>
      <c r="WCB100" s="117"/>
      <c r="WCC100" s="117"/>
      <c r="WCD100" s="117"/>
      <c r="WCE100" s="117"/>
      <c r="WCF100" s="117"/>
      <c r="WCG100" s="116"/>
      <c r="WCH100" s="87"/>
      <c r="WCI100" s="87"/>
      <c r="WCJ100" s="117"/>
      <c r="WCK100" s="117"/>
      <c r="WCL100" s="117"/>
      <c r="WCM100" s="117"/>
      <c r="WCN100" s="117"/>
      <c r="WCO100" s="116"/>
      <c r="WCP100" s="87"/>
      <c r="WCQ100" s="87"/>
      <c r="WCR100" s="117"/>
      <c r="WCS100" s="117"/>
      <c r="WCT100" s="117"/>
      <c r="WCU100" s="117"/>
      <c r="WCV100" s="117"/>
      <c r="WCW100" s="116"/>
      <c r="WCX100" s="87"/>
      <c r="WCY100" s="87"/>
      <c r="WCZ100" s="117"/>
      <c r="WDA100" s="117"/>
      <c r="WDB100" s="117"/>
      <c r="WDC100" s="117"/>
      <c r="WDD100" s="117"/>
      <c r="WDE100" s="116"/>
      <c r="WDF100" s="87"/>
      <c r="WDG100" s="87"/>
      <c r="WDH100" s="117"/>
      <c r="WDI100" s="117"/>
      <c r="WDJ100" s="117"/>
      <c r="WDK100" s="117"/>
      <c r="WDL100" s="117"/>
      <c r="WDM100" s="116"/>
      <c r="WDN100" s="87"/>
      <c r="WDO100" s="87"/>
      <c r="WDP100" s="117"/>
      <c r="WDQ100" s="117"/>
      <c r="WDR100" s="117"/>
      <c r="WDS100" s="117"/>
      <c r="WDT100" s="117"/>
      <c r="WDU100" s="116"/>
      <c r="WDV100" s="87"/>
      <c r="WDW100" s="87"/>
      <c r="WDX100" s="117"/>
      <c r="WDY100" s="117"/>
      <c r="WDZ100" s="117"/>
      <c r="WEA100" s="117"/>
      <c r="WEB100" s="117"/>
      <c r="WEC100" s="116"/>
      <c r="WED100" s="87"/>
      <c r="WEE100" s="87"/>
      <c r="WEF100" s="117"/>
      <c r="WEG100" s="117"/>
      <c r="WEH100" s="117"/>
      <c r="WEI100" s="117"/>
      <c r="WEJ100" s="117"/>
      <c r="WEK100" s="116"/>
      <c r="WEL100" s="87"/>
      <c r="WEM100" s="87"/>
      <c r="WEN100" s="117"/>
      <c r="WEO100" s="117"/>
      <c r="WEP100" s="117"/>
      <c r="WEQ100" s="117"/>
      <c r="WER100" s="117"/>
      <c r="WES100" s="116"/>
      <c r="WET100" s="87"/>
      <c r="WEU100" s="87"/>
      <c r="WEV100" s="117"/>
      <c r="WEW100" s="117"/>
      <c r="WEX100" s="117"/>
      <c r="WEY100" s="117"/>
      <c r="WEZ100" s="117"/>
      <c r="WFA100" s="116"/>
      <c r="WFB100" s="87"/>
      <c r="WFC100" s="87"/>
      <c r="WFD100" s="117"/>
      <c r="WFE100" s="117"/>
      <c r="WFF100" s="117"/>
      <c r="WFG100" s="117"/>
      <c r="WFH100" s="117"/>
      <c r="WFI100" s="116"/>
      <c r="WFJ100" s="87"/>
      <c r="WFK100" s="87"/>
      <c r="WFL100" s="117"/>
      <c r="WFM100" s="117"/>
      <c r="WFN100" s="117"/>
      <c r="WFO100" s="117"/>
      <c r="WFP100" s="117"/>
      <c r="WFQ100" s="116"/>
      <c r="WFR100" s="87"/>
      <c r="WFS100" s="87"/>
      <c r="WFT100" s="117"/>
      <c r="WFU100" s="117"/>
      <c r="WFV100" s="117"/>
      <c r="WFW100" s="117"/>
      <c r="WFX100" s="117"/>
      <c r="WFY100" s="116"/>
      <c r="WFZ100" s="87"/>
      <c r="WGA100" s="87"/>
      <c r="WGB100" s="117"/>
      <c r="WGC100" s="117"/>
      <c r="WGD100" s="117"/>
      <c r="WGE100" s="117"/>
      <c r="WGF100" s="117"/>
      <c r="WGG100" s="116"/>
      <c r="WGH100" s="87"/>
      <c r="WGI100" s="87"/>
      <c r="WGJ100" s="117"/>
      <c r="WGK100" s="117"/>
      <c r="WGL100" s="117"/>
      <c r="WGM100" s="117"/>
      <c r="WGN100" s="117"/>
      <c r="WGO100" s="116"/>
      <c r="WGP100" s="87"/>
      <c r="WGQ100" s="87"/>
      <c r="WGR100" s="117"/>
      <c r="WGS100" s="117"/>
      <c r="WGT100" s="117"/>
      <c r="WGU100" s="117"/>
      <c r="WGV100" s="117"/>
      <c r="WGW100" s="116"/>
      <c r="WGX100" s="87"/>
      <c r="WGY100" s="87"/>
      <c r="WGZ100" s="117"/>
      <c r="WHA100" s="117"/>
      <c r="WHB100" s="117"/>
      <c r="WHC100" s="117"/>
      <c r="WHD100" s="117"/>
      <c r="WHE100" s="116"/>
      <c r="WHF100" s="87"/>
      <c r="WHG100" s="87"/>
      <c r="WHH100" s="117"/>
      <c r="WHI100" s="117"/>
      <c r="WHJ100" s="117"/>
      <c r="WHK100" s="117"/>
      <c r="WHL100" s="117"/>
      <c r="WHM100" s="116"/>
      <c r="WHN100" s="87"/>
      <c r="WHO100" s="87"/>
      <c r="WHP100" s="117"/>
      <c r="WHQ100" s="117"/>
      <c r="WHR100" s="117"/>
      <c r="WHS100" s="117"/>
      <c r="WHT100" s="117"/>
      <c r="WHU100" s="116"/>
      <c r="WHV100" s="87"/>
      <c r="WHW100" s="87"/>
      <c r="WHX100" s="117"/>
      <c r="WHY100" s="117"/>
      <c r="WHZ100" s="117"/>
      <c r="WIA100" s="117"/>
      <c r="WIB100" s="117"/>
      <c r="WIC100" s="116"/>
      <c r="WID100" s="87"/>
      <c r="WIE100" s="87"/>
      <c r="WIF100" s="117"/>
      <c r="WIG100" s="117"/>
      <c r="WIH100" s="117"/>
      <c r="WII100" s="117"/>
      <c r="WIJ100" s="117"/>
      <c r="WIK100" s="116"/>
      <c r="WIL100" s="87"/>
      <c r="WIM100" s="87"/>
      <c r="WIN100" s="117"/>
      <c r="WIO100" s="117"/>
      <c r="WIP100" s="117"/>
      <c r="WIQ100" s="117"/>
      <c r="WIR100" s="117"/>
      <c r="WIS100" s="116"/>
      <c r="WIT100" s="87"/>
      <c r="WIU100" s="87"/>
      <c r="WIV100" s="117"/>
      <c r="WIW100" s="117"/>
      <c r="WIX100" s="117"/>
      <c r="WIY100" s="117"/>
      <c r="WIZ100" s="117"/>
      <c r="WJA100" s="116"/>
      <c r="WJB100" s="87"/>
      <c r="WJC100" s="87"/>
      <c r="WJD100" s="117"/>
      <c r="WJE100" s="117"/>
      <c r="WJF100" s="117"/>
      <c r="WJG100" s="117"/>
      <c r="WJH100" s="117"/>
      <c r="WJI100" s="116"/>
      <c r="WJJ100" s="87"/>
      <c r="WJK100" s="87"/>
      <c r="WJL100" s="117"/>
      <c r="WJM100" s="117"/>
      <c r="WJN100" s="117"/>
      <c r="WJO100" s="117"/>
      <c r="WJP100" s="117"/>
      <c r="WJQ100" s="116"/>
      <c r="WJR100" s="87"/>
      <c r="WJS100" s="87"/>
      <c r="WJT100" s="117"/>
      <c r="WJU100" s="117"/>
      <c r="WJV100" s="117"/>
      <c r="WJW100" s="117"/>
      <c r="WJX100" s="117"/>
      <c r="WJY100" s="116"/>
      <c r="WJZ100" s="87"/>
      <c r="WKA100" s="87"/>
      <c r="WKB100" s="117"/>
      <c r="WKC100" s="117"/>
      <c r="WKD100" s="117"/>
      <c r="WKE100" s="117"/>
      <c r="WKF100" s="117"/>
      <c r="WKG100" s="116"/>
      <c r="WKH100" s="87"/>
      <c r="WKI100" s="87"/>
      <c r="WKJ100" s="117"/>
      <c r="WKK100" s="117"/>
      <c r="WKL100" s="117"/>
      <c r="WKM100" s="117"/>
      <c r="WKN100" s="117"/>
      <c r="WKO100" s="116"/>
      <c r="WKP100" s="87"/>
      <c r="WKQ100" s="87"/>
      <c r="WKR100" s="117"/>
      <c r="WKS100" s="117"/>
      <c r="WKT100" s="117"/>
      <c r="WKU100" s="117"/>
      <c r="WKV100" s="117"/>
      <c r="WKW100" s="116"/>
      <c r="WKX100" s="87"/>
      <c r="WKY100" s="87"/>
      <c r="WKZ100" s="117"/>
      <c r="WLA100" s="117"/>
      <c r="WLB100" s="117"/>
      <c r="WLC100" s="117"/>
      <c r="WLD100" s="117"/>
      <c r="WLE100" s="116"/>
      <c r="WLF100" s="87"/>
      <c r="WLG100" s="87"/>
      <c r="WLH100" s="117"/>
      <c r="WLI100" s="117"/>
      <c r="WLJ100" s="117"/>
      <c r="WLK100" s="117"/>
      <c r="WLL100" s="117"/>
      <c r="WLM100" s="116"/>
      <c r="WLN100" s="87"/>
      <c r="WLO100" s="87"/>
      <c r="WLP100" s="117"/>
      <c r="WLQ100" s="117"/>
      <c r="WLR100" s="117"/>
      <c r="WLS100" s="117"/>
      <c r="WLT100" s="117"/>
      <c r="WLU100" s="116"/>
      <c r="WLV100" s="87"/>
      <c r="WLW100" s="87"/>
      <c r="WLX100" s="117"/>
      <c r="WLY100" s="117"/>
      <c r="WLZ100" s="117"/>
      <c r="WMA100" s="117"/>
      <c r="WMB100" s="117"/>
      <c r="WMC100" s="116"/>
      <c r="WMD100" s="87"/>
      <c r="WME100" s="87"/>
      <c r="WMF100" s="117"/>
      <c r="WMG100" s="117"/>
      <c r="WMH100" s="117"/>
      <c r="WMI100" s="117"/>
      <c r="WMJ100" s="117"/>
      <c r="WMK100" s="116"/>
      <c r="WML100" s="87"/>
      <c r="WMM100" s="87"/>
      <c r="WMN100" s="117"/>
      <c r="WMO100" s="117"/>
      <c r="WMP100" s="117"/>
      <c r="WMQ100" s="117"/>
      <c r="WMR100" s="117"/>
      <c r="WMS100" s="116"/>
      <c r="WMT100" s="87"/>
      <c r="WMU100" s="87"/>
      <c r="WMV100" s="117"/>
      <c r="WMW100" s="117"/>
      <c r="WMX100" s="117"/>
      <c r="WMY100" s="117"/>
      <c r="WMZ100" s="117"/>
      <c r="WNA100" s="116"/>
      <c r="WNB100" s="87"/>
      <c r="WNC100" s="87"/>
      <c r="WND100" s="117"/>
      <c r="WNE100" s="117"/>
      <c r="WNF100" s="117"/>
      <c r="WNG100" s="117"/>
      <c r="WNH100" s="117"/>
      <c r="WNI100" s="116"/>
      <c r="WNJ100" s="87"/>
      <c r="WNK100" s="87"/>
      <c r="WNL100" s="117"/>
      <c r="WNM100" s="117"/>
      <c r="WNN100" s="117"/>
      <c r="WNO100" s="117"/>
      <c r="WNP100" s="117"/>
      <c r="WNQ100" s="116"/>
      <c r="WNR100" s="87"/>
      <c r="WNS100" s="87"/>
      <c r="WNT100" s="117"/>
      <c r="WNU100" s="117"/>
      <c r="WNV100" s="117"/>
      <c r="WNW100" s="117"/>
      <c r="WNX100" s="117"/>
      <c r="WNY100" s="116"/>
      <c r="WNZ100" s="87"/>
      <c r="WOA100" s="87"/>
      <c r="WOB100" s="117"/>
      <c r="WOC100" s="117"/>
      <c r="WOD100" s="117"/>
      <c r="WOE100" s="117"/>
      <c r="WOF100" s="117"/>
      <c r="WOG100" s="116"/>
      <c r="WOH100" s="87"/>
      <c r="WOI100" s="87"/>
      <c r="WOJ100" s="117"/>
      <c r="WOK100" s="117"/>
      <c r="WOL100" s="117"/>
      <c r="WOM100" s="117"/>
      <c r="WON100" s="117"/>
      <c r="WOO100" s="116"/>
      <c r="WOP100" s="87"/>
      <c r="WOQ100" s="87"/>
      <c r="WOR100" s="117"/>
      <c r="WOS100" s="117"/>
      <c r="WOT100" s="117"/>
      <c r="WOU100" s="117"/>
      <c r="WOV100" s="117"/>
      <c r="WOW100" s="116"/>
      <c r="WOX100" s="87"/>
      <c r="WOY100" s="87"/>
      <c r="WOZ100" s="117"/>
      <c r="WPA100" s="117"/>
      <c r="WPB100" s="117"/>
      <c r="WPC100" s="117"/>
      <c r="WPD100" s="117"/>
      <c r="WPE100" s="116"/>
      <c r="WPF100" s="87"/>
      <c r="WPG100" s="87"/>
      <c r="WPH100" s="117"/>
      <c r="WPI100" s="117"/>
      <c r="WPJ100" s="117"/>
      <c r="WPK100" s="117"/>
      <c r="WPL100" s="117"/>
      <c r="WPM100" s="116"/>
      <c r="WPN100" s="87"/>
      <c r="WPO100" s="87"/>
      <c r="WPP100" s="117"/>
      <c r="WPQ100" s="117"/>
      <c r="WPR100" s="117"/>
      <c r="WPS100" s="117"/>
      <c r="WPT100" s="117"/>
      <c r="WPU100" s="116"/>
      <c r="WPV100" s="87"/>
      <c r="WPW100" s="87"/>
      <c r="WPX100" s="117"/>
      <c r="WPY100" s="117"/>
      <c r="WPZ100" s="117"/>
      <c r="WQA100" s="117"/>
      <c r="WQB100" s="117"/>
      <c r="WQC100" s="116"/>
      <c r="WQD100" s="87"/>
      <c r="WQE100" s="87"/>
      <c r="WQF100" s="117"/>
      <c r="WQG100" s="117"/>
      <c r="WQH100" s="117"/>
      <c r="WQI100" s="117"/>
      <c r="WQJ100" s="117"/>
      <c r="WQK100" s="116"/>
      <c r="WQL100" s="87"/>
      <c r="WQM100" s="87"/>
      <c r="WQN100" s="117"/>
      <c r="WQO100" s="117"/>
      <c r="WQP100" s="117"/>
      <c r="WQQ100" s="117"/>
      <c r="WQR100" s="117"/>
      <c r="WQS100" s="116"/>
      <c r="WQT100" s="87"/>
      <c r="WQU100" s="87"/>
      <c r="WQV100" s="117"/>
      <c r="WQW100" s="117"/>
      <c r="WQX100" s="117"/>
      <c r="WQY100" s="117"/>
      <c r="WQZ100" s="117"/>
      <c r="WRA100" s="116"/>
      <c r="WRB100" s="87"/>
      <c r="WRC100" s="87"/>
      <c r="WRD100" s="117"/>
      <c r="WRE100" s="117"/>
      <c r="WRF100" s="117"/>
      <c r="WRG100" s="117"/>
      <c r="WRH100" s="117"/>
      <c r="WRI100" s="116"/>
      <c r="WRJ100" s="87"/>
      <c r="WRK100" s="87"/>
      <c r="WRL100" s="117"/>
      <c r="WRM100" s="117"/>
      <c r="WRN100" s="117"/>
      <c r="WRO100" s="117"/>
      <c r="WRP100" s="117"/>
      <c r="WRQ100" s="116"/>
      <c r="WRR100" s="87"/>
      <c r="WRS100" s="87"/>
      <c r="WRT100" s="117"/>
      <c r="WRU100" s="117"/>
      <c r="WRV100" s="117"/>
      <c r="WRW100" s="117"/>
      <c r="WRX100" s="117"/>
      <c r="WRY100" s="116"/>
      <c r="WRZ100" s="87"/>
      <c r="WSA100" s="87"/>
      <c r="WSB100" s="117"/>
      <c r="WSC100" s="117"/>
      <c r="WSD100" s="117"/>
      <c r="WSE100" s="117"/>
      <c r="WSF100" s="117"/>
      <c r="WSG100" s="116"/>
      <c r="WSH100" s="87"/>
      <c r="WSI100" s="87"/>
      <c r="WSJ100" s="117"/>
      <c r="WSK100" s="117"/>
      <c r="WSL100" s="117"/>
      <c r="WSM100" s="117"/>
      <c r="WSN100" s="117"/>
      <c r="WSO100" s="116"/>
      <c r="WSP100" s="87"/>
      <c r="WSQ100" s="87"/>
      <c r="WSR100" s="117"/>
      <c r="WSS100" s="117"/>
      <c r="WST100" s="117"/>
      <c r="WSU100" s="117"/>
      <c r="WSV100" s="117"/>
      <c r="WSW100" s="116"/>
      <c r="WSX100" s="87"/>
      <c r="WSY100" s="87"/>
      <c r="WSZ100" s="117"/>
      <c r="WTA100" s="117"/>
      <c r="WTB100" s="117"/>
      <c r="WTC100" s="117"/>
      <c r="WTD100" s="117"/>
      <c r="WTE100" s="116"/>
      <c r="WTF100" s="87"/>
      <c r="WTG100" s="87"/>
      <c r="WTH100" s="117"/>
      <c r="WTI100" s="117"/>
      <c r="WTJ100" s="117"/>
      <c r="WTK100" s="117"/>
      <c r="WTL100" s="117"/>
      <c r="WTM100" s="116"/>
      <c r="WTN100" s="87"/>
      <c r="WTO100" s="87"/>
      <c r="WTP100" s="117"/>
      <c r="WTQ100" s="117"/>
      <c r="WTR100" s="117"/>
      <c r="WTS100" s="117"/>
      <c r="WTT100" s="117"/>
      <c r="WTU100" s="116"/>
      <c r="WTV100" s="87"/>
      <c r="WTW100" s="87"/>
      <c r="WTX100" s="117"/>
      <c r="WTY100" s="117"/>
      <c r="WTZ100" s="117"/>
      <c r="WUA100" s="117"/>
      <c r="WUB100" s="117"/>
      <c r="WUC100" s="116"/>
      <c r="WUD100" s="87"/>
      <c r="WUE100" s="87"/>
      <c r="WUF100" s="117"/>
      <c r="WUG100" s="117"/>
      <c r="WUH100" s="117"/>
      <c r="WUI100" s="117"/>
      <c r="WUJ100" s="117"/>
      <c r="WUK100" s="116"/>
      <c r="WUL100" s="87"/>
      <c r="WUM100" s="87"/>
      <c r="WUN100" s="117"/>
      <c r="WUO100" s="117"/>
      <c r="WUP100" s="117"/>
      <c r="WUQ100" s="117"/>
      <c r="WUR100" s="117"/>
      <c r="WUS100" s="116"/>
      <c r="WUT100" s="87"/>
      <c r="WUU100" s="87"/>
      <c r="WUV100" s="117"/>
      <c r="WUW100" s="117"/>
      <c r="WUX100" s="117"/>
      <c r="WUY100" s="117"/>
      <c r="WUZ100" s="117"/>
      <c r="WVA100" s="116"/>
      <c r="WVB100" s="87"/>
      <c r="WVC100" s="87"/>
      <c r="WVD100" s="117"/>
      <c r="WVE100" s="117"/>
      <c r="WVF100" s="117"/>
      <c r="WVG100" s="117"/>
      <c r="WVH100" s="117"/>
      <c r="WVI100" s="116"/>
      <c r="WVJ100" s="87"/>
      <c r="WVK100" s="87"/>
      <c r="WVL100" s="117"/>
      <c r="WVM100" s="117"/>
      <c r="WVN100" s="117"/>
      <c r="WVO100" s="117"/>
      <c r="WVP100" s="117"/>
      <c r="WVQ100" s="116"/>
      <c r="WVR100" s="87"/>
      <c r="WVS100" s="87"/>
      <c r="WVT100" s="117"/>
      <c r="WVU100" s="117"/>
      <c r="WVV100" s="117"/>
      <c r="WVW100" s="117"/>
      <c r="WVX100" s="117"/>
      <c r="WVY100" s="116"/>
      <c r="WVZ100" s="87"/>
      <c r="WWA100" s="87"/>
      <c r="WWB100" s="117"/>
      <c r="WWC100" s="117"/>
      <c r="WWD100" s="117"/>
      <c r="WWE100" s="117"/>
      <c r="WWF100" s="117"/>
      <c r="WWG100" s="116"/>
      <c r="WWH100" s="87"/>
      <c r="WWI100" s="87"/>
      <c r="WWJ100" s="117"/>
      <c r="WWK100" s="117"/>
      <c r="WWL100" s="117"/>
      <c r="WWM100" s="117"/>
      <c r="WWN100" s="117"/>
      <c r="WWO100" s="116"/>
      <c r="WWP100" s="87"/>
      <c r="WWQ100" s="87"/>
      <c r="WWR100" s="117"/>
      <c r="WWS100" s="117"/>
      <c r="WWT100" s="117"/>
      <c r="WWU100" s="117"/>
      <c r="WWV100" s="117"/>
      <c r="WWW100" s="116"/>
      <c r="WWX100" s="87"/>
      <c r="WWY100" s="87"/>
      <c r="WWZ100" s="117"/>
      <c r="WXA100" s="117"/>
      <c r="WXB100" s="117"/>
      <c r="WXC100" s="117"/>
      <c r="WXD100" s="117"/>
      <c r="WXE100" s="116"/>
      <c r="WXF100" s="87"/>
      <c r="WXG100" s="87"/>
      <c r="WXH100" s="117"/>
      <c r="WXI100" s="117"/>
      <c r="WXJ100" s="117"/>
      <c r="WXK100" s="117"/>
      <c r="WXL100" s="117"/>
      <c r="WXM100" s="116"/>
      <c r="WXN100" s="87"/>
      <c r="WXO100" s="87"/>
      <c r="WXP100" s="117"/>
      <c r="WXQ100" s="117"/>
      <c r="WXR100" s="117"/>
      <c r="WXS100" s="117"/>
      <c r="WXT100" s="117"/>
      <c r="WXU100" s="116"/>
      <c r="WXV100" s="87"/>
      <c r="WXW100" s="87"/>
      <c r="WXX100" s="117"/>
      <c r="WXY100" s="117"/>
      <c r="WXZ100" s="117"/>
      <c r="WYA100" s="117"/>
      <c r="WYB100" s="117"/>
      <c r="WYC100" s="116"/>
      <c r="WYD100" s="87"/>
      <c r="WYE100" s="87"/>
      <c r="WYF100" s="117"/>
      <c r="WYG100" s="117"/>
      <c r="WYH100" s="117"/>
      <c r="WYI100" s="117"/>
      <c r="WYJ100" s="117"/>
      <c r="WYK100" s="116"/>
      <c r="WYL100" s="87"/>
      <c r="WYM100" s="87"/>
      <c r="WYN100" s="117"/>
      <c r="WYO100" s="117"/>
      <c r="WYP100" s="117"/>
      <c r="WYQ100" s="117"/>
      <c r="WYR100" s="117"/>
      <c r="WYS100" s="116"/>
      <c r="WYT100" s="87"/>
      <c r="WYU100" s="87"/>
      <c r="WYV100" s="117"/>
      <c r="WYW100" s="117"/>
      <c r="WYX100" s="117"/>
      <c r="WYY100" s="117"/>
      <c r="WYZ100" s="117"/>
      <c r="WZA100" s="116"/>
      <c r="WZB100" s="87"/>
      <c r="WZC100" s="87"/>
      <c r="WZD100" s="117"/>
      <c r="WZE100" s="117"/>
      <c r="WZF100" s="117"/>
      <c r="WZG100" s="117"/>
      <c r="WZH100" s="117"/>
      <c r="WZI100" s="116"/>
      <c r="WZJ100" s="87"/>
      <c r="WZK100" s="87"/>
      <c r="WZL100" s="117"/>
      <c r="WZM100" s="117"/>
      <c r="WZN100" s="117"/>
      <c r="WZO100" s="117"/>
      <c r="WZP100" s="117"/>
      <c r="WZQ100" s="116"/>
      <c r="WZR100" s="87"/>
      <c r="WZS100" s="87"/>
      <c r="WZT100" s="117"/>
      <c r="WZU100" s="117"/>
      <c r="WZV100" s="117"/>
      <c r="WZW100" s="117"/>
      <c r="WZX100" s="117"/>
      <c r="WZY100" s="116"/>
      <c r="WZZ100" s="87"/>
      <c r="XAA100" s="87"/>
      <c r="XAB100" s="117"/>
      <c r="XAC100" s="117"/>
      <c r="XAD100" s="117"/>
      <c r="XAE100" s="117"/>
      <c r="XAF100" s="117"/>
      <c r="XAG100" s="116"/>
      <c r="XAH100" s="87"/>
      <c r="XAI100" s="87"/>
      <c r="XAJ100" s="117"/>
      <c r="XAK100" s="117"/>
      <c r="XAL100" s="117"/>
      <c r="XAM100" s="117"/>
      <c r="XAN100" s="117"/>
      <c r="XAO100" s="116"/>
      <c r="XAP100" s="87"/>
      <c r="XAQ100" s="87"/>
      <c r="XAR100" s="117"/>
      <c r="XAS100" s="117"/>
      <c r="XAT100" s="117"/>
      <c r="XAU100" s="117"/>
      <c r="XAV100" s="117"/>
      <c r="XAW100" s="116"/>
      <c r="XAX100" s="87"/>
      <c r="XAY100" s="87"/>
      <c r="XAZ100" s="117"/>
      <c r="XBA100" s="117"/>
      <c r="XBB100" s="117"/>
      <c r="XBC100" s="117"/>
      <c r="XBD100" s="117"/>
      <c r="XBE100" s="116"/>
      <c r="XBF100" s="87"/>
      <c r="XBG100" s="87"/>
      <c r="XBH100" s="117"/>
      <c r="XBI100" s="117"/>
      <c r="XBJ100" s="117"/>
      <c r="XBK100" s="117"/>
      <c r="XBL100" s="117"/>
      <c r="XBM100" s="116"/>
      <c r="XBN100" s="87"/>
      <c r="XBO100" s="87"/>
      <c r="XBP100" s="117"/>
      <c r="XBQ100" s="117"/>
      <c r="XBR100" s="117"/>
      <c r="XBS100" s="117"/>
      <c r="XBT100" s="117"/>
      <c r="XBU100" s="116"/>
      <c r="XBV100" s="87"/>
      <c r="XBW100" s="87"/>
      <c r="XBX100" s="117"/>
      <c r="XBY100" s="117"/>
      <c r="XBZ100" s="117"/>
      <c r="XCA100" s="117"/>
      <c r="XCB100" s="117"/>
      <c r="XCC100" s="116"/>
      <c r="XCD100" s="87"/>
      <c r="XCE100" s="87"/>
      <c r="XCF100" s="117"/>
      <c r="XCG100" s="117"/>
      <c r="XCH100" s="117"/>
      <c r="XCI100" s="117"/>
      <c r="XCJ100" s="117"/>
      <c r="XCK100" s="116"/>
      <c r="XCL100" s="87"/>
      <c r="XCM100" s="87"/>
      <c r="XCN100" s="117"/>
      <c r="XCO100" s="117"/>
      <c r="XCP100" s="117"/>
      <c r="XCQ100" s="117"/>
      <c r="XCR100" s="117"/>
      <c r="XCS100" s="116"/>
      <c r="XCT100" s="87"/>
      <c r="XCU100" s="87"/>
      <c r="XCV100" s="117"/>
      <c r="XCW100" s="117"/>
      <c r="XCX100" s="117"/>
      <c r="XCY100" s="117"/>
      <c r="XCZ100" s="117"/>
      <c r="XDA100" s="116"/>
      <c r="XDB100" s="87"/>
      <c r="XDC100" s="87"/>
      <c r="XDD100" s="117"/>
      <c r="XDE100" s="117"/>
      <c r="XDF100" s="117"/>
      <c r="XDG100" s="117"/>
      <c r="XDH100" s="117"/>
      <c r="XDI100" s="116"/>
      <c r="XDJ100" s="87"/>
      <c r="XDK100" s="87"/>
      <c r="XDL100" s="117"/>
      <c r="XDM100" s="117"/>
      <c r="XDN100" s="117"/>
      <c r="XDO100" s="117"/>
      <c r="XDP100" s="117"/>
      <c r="XDQ100" s="116"/>
      <c r="XDR100" s="87"/>
      <c r="XDS100" s="87"/>
      <c r="XDT100" s="117"/>
      <c r="XDU100" s="117"/>
      <c r="XDV100" s="117"/>
      <c r="XDW100" s="117"/>
      <c r="XDX100" s="117"/>
      <c r="XDY100" s="116"/>
      <c r="XDZ100" s="87"/>
      <c r="XEA100" s="87"/>
      <c r="XEB100" s="117"/>
      <c r="XEC100" s="117"/>
      <c r="XED100" s="117"/>
      <c r="XEE100" s="117"/>
      <c r="XEF100" s="117"/>
      <c r="XEG100" s="116"/>
      <c r="XEH100" s="87"/>
      <c r="XEI100" s="87"/>
      <c r="XEJ100" s="117"/>
      <c r="XEK100" s="117"/>
      <c r="XEL100" s="117"/>
      <c r="XEM100" s="117"/>
      <c r="XEN100" s="117"/>
      <c r="XEO100" s="116"/>
      <c r="XEP100" s="87"/>
      <c r="XEQ100" s="87"/>
      <c r="XER100" s="117"/>
      <c r="XES100" s="117"/>
      <c r="XET100" s="117"/>
      <c r="XEU100" s="117"/>
      <c r="XEV100" s="117"/>
      <c r="XEW100" s="116"/>
      <c r="XEX100" s="87"/>
      <c r="XEY100" s="87"/>
      <c r="XEZ100" s="117"/>
      <c r="XFA100" s="117"/>
      <c r="XFB100" s="117"/>
      <c r="XFC100" s="117"/>
      <c r="XFD100" s="117"/>
    </row>
    <row r="101" spans="1:16384" s="4" customFormat="1" x14ac:dyDescent="0.2">
      <c r="A101" s="1"/>
      <c r="B101" s="2"/>
      <c r="C101" s="2"/>
      <c r="D101" s="5"/>
      <c r="E101" s="5"/>
      <c r="F101" s="5"/>
      <c r="G101" s="5"/>
      <c r="H101" s="5"/>
      <c r="P101" s="390"/>
    </row>
    <row r="102" spans="1:16384" s="4" customFormat="1" x14ac:dyDescent="0.2">
      <c r="A102" s="1"/>
      <c r="B102" s="2"/>
      <c r="C102" s="2"/>
      <c r="D102" s="5"/>
      <c r="E102" s="5"/>
      <c r="F102" s="5"/>
      <c r="G102" s="5"/>
      <c r="H102" s="5"/>
      <c r="I102" s="1"/>
      <c r="J102" s="2"/>
      <c r="K102" s="2"/>
      <c r="L102" s="5"/>
      <c r="M102" s="5"/>
      <c r="N102" s="5"/>
      <c r="O102" s="5"/>
      <c r="P102" s="261"/>
      <c r="Q102" s="1"/>
      <c r="R102" s="2"/>
      <c r="S102" s="2"/>
      <c r="T102" s="5"/>
      <c r="U102" s="5"/>
      <c r="V102" s="5"/>
      <c r="W102" s="5"/>
      <c r="X102" s="5"/>
      <c r="Y102" s="1"/>
      <c r="Z102" s="2"/>
      <c r="AA102" s="2"/>
      <c r="AB102" s="5"/>
      <c r="AC102" s="5"/>
      <c r="AD102" s="5"/>
      <c r="AE102" s="5"/>
      <c r="AF102" s="5"/>
      <c r="AG102" s="1"/>
      <c r="AH102" s="2"/>
      <c r="AI102" s="2"/>
      <c r="AJ102" s="5"/>
      <c r="AK102" s="5"/>
      <c r="AL102" s="5"/>
      <c r="AM102" s="5"/>
      <c r="AN102" s="5"/>
      <c r="AO102" s="1"/>
      <c r="AP102" s="2"/>
      <c r="AQ102" s="2"/>
      <c r="AR102" s="5"/>
      <c r="AS102" s="5"/>
      <c r="AT102" s="5"/>
      <c r="AU102" s="5"/>
      <c r="AV102" s="5"/>
      <c r="AW102" s="1"/>
      <c r="AX102" s="2"/>
      <c r="AY102" s="2"/>
      <c r="AZ102" s="5"/>
      <c r="BA102" s="5"/>
      <c r="BB102" s="5"/>
      <c r="BC102" s="5"/>
      <c r="BD102" s="5"/>
      <c r="BE102" s="1"/>
      <c r="BF102" s="2"/>
      <c r="BG102" s="2"/>
      <c r="BH102" s="5"/>
      <c r="BI102" s="5"/>
      <c r="BJ102" s="5"/>
      <c r="BK102" s="5"/>
      <c r="BL102" s="5"/>
      <c r="BM102" s="1"/>
      <c r="BN102" s="2"/>
      <c r="BO102" s="2"/>
      <c r="BP102" s="5"/>
      <c r="BQ102" s="5"/>
      <c r="BR102" s="5"/>
      <c r="BS102" s="5"/>
      <c r="BT102" s="5"/>
      <c r="BU102" s="1"/>
      <c r="BV102" s="2"/>
      <c r="BW102" s="2"/>
      <c r="BX102" s="5"/>
      <c r="BY102" s="5"/>
      <c r="BZ102" s="5"/>
      <c r="CA102" s="5"/>
      <c r="CB102" s="5"/>
      <c r="CC102" s="1"/>
      <c r="CD102" s="2"/>
      <c r="CE102" s="2"/>
      <c r="CF102" s="5"/>
      <c r="CG102" s="5"/>
      <c r="CH102" s="5"/>
      <c r="CI102" s="5"/>
      <c r="CJ102" s="5"/>
      <c r="CK102" s="1"/>
      <c r="CL102" s="2"/>
      <c r="CM102" s="2"/>
      <c r="CN102" s="5"/>
      <c r="CO102" s="5"/>
      <c r="CP102" s="5"/>
      <c r="CQ102" s="5"/>
      <c r="CR102" s="5"/>
      <c r="CS102" s="1"/>
      <c r="CT102" s="2"/>
      <c r="CU102" s="2"/>
      <c r="CV102" s="5"/>
      <c r="CW102" s="5"/>
      <c r="CX102" s="5"/>
      <c r="CY102" s="5"/>
      <c r="CZ102" s="5"/>
      <c r="DA102" s="1"/>
      <c r="DB102" s="2"/>
      <c r="DC102" s="2"/>
      <c r="DD102" s="5"/>
      <c r="DE102" s="5"/>
      <c r="DF102" s="5"/>
      <c r="DG102" s="5"/>
      <c r="DH102" s="5"/>
      <c r="DI102" s="1"/>
      <c r="DJ102" s="2"/>
      <c r="DK102" s="2"/>
      <c r="DL102" s="5"/>
      <c r="DM102" s="5"/>
      <c r="DN102" s="5"/>
      <c r="DO102" s="5"/>
      <c r="DP102" s="5"/>
      <c r="DQ102" s="1"/>
      <c r="DR102" s="2"/>
      <c r="DS102" s="2"/>
      <c r="DT102" s="5"/>
      <c r="DU102" s="5"/>
      <c r="DV102" s="5"/>
      <c r="DW102" s="5"/>
      <c r="DX102" s="5"/>
      <c r="DY102" s="1"/>
      <c r="DZ102" s="2"/>
      <c r="EA102" s="2"/>
      <c r="EB102" s="5"/>
      <c r="EC102" s="5"/>
      <c r="ED102" s="5"/>
      <c r="EE102" s="5"/>
      <c r="EF102" s="5"/>
      <c r="EG102" s="1"/>
      <c r="EH102" s="2"/>
      <c r="EI102" s="2"/>
      <c r="EJ102" s="5"/>
      <c r="EK102" s="5"/>
      <c r="EL102" s="5"/>
      <c r="EM102" s="5"/>
      <c r="EN102" s="5"/>
      <c r="EO102" s="1"/>
      <c r="EP102" s="2"/>
      <c r="EQ102" s="2"/>
      <c r="ER102" s="5"/>
      <c r="ES102" s="5"/>
      <c r="ET102" s="5"/>
      <c r="EU102" s="5"/>
      <c r="EV102" s="5"/>
      <c r="EW102" s="1"/>
      <c r="EX102" s="2"/>
      <c r="EY102" s="2"/>
      <c r="EZ102" s="5"/>
      <c r="FA102" s="5"/>
      <c r="FB102" s="5"/>
      <c r="FC102" s="5"/>
      <c r="FD102" s="5"/>
      <c r="FE102" s="1"/>
      <c r="FF102" s="2"/>
      <c r="FG102" s="2"/>
      <c r="FH102" s="5"/>
      <c r="FI102" s="5"/>
      <c r="FJ102" s="5"/>
      <c r="FK102" s="5"/>
      <c r="FL102" s="5"/>
      <c r="FM102" s="1"/>
      <c r="FN102" s="2"/>
      <c r="FO102" s="2"/>
      <c r="FP102" s="5"/>
      <c r="FQ102" s="5"/>
      <c r="FR102" s="5"/>
      <c r="FS102" s="5"/>
      <c r="FT102" s="5"/>
      <c r="FU102" s="1"/>
      <c r="FV102" s="2"/>
      <c r="FW102" s="2"/>
      <c r="FX102" s="5"/>
      <c r="FY102" s="5"/>
      <c r="FZ102" s="5"/>
      <c r="GA102" s="5"/>
      <c r="GB102" s="5"/>
      <c r="GC102" s="1"/>
      <c r="GD102" s="2"/>
      <c r="GE102" s="2"/>
      <c r="GF102" s="5"/>
      <c r="GG102" s="5"/>
      <c r="GH102" s="5"/>
      <c r="GI102" s="5"/>
      <c r="GJ102" s="5"/>
      <c r="GK102" s="1"/>
      <c r="GL102" s="2"/>
      <c r="GM102" s="2"/>
      <c r="GN102" s="5"/>
      <c r="GO102" s="5"/>
      <c r="GP102" s="5"/>
      <c r="GQ102" s="5"/>
      <c r="GR102" s="5"/>
      <c r="GS102" s="1"/>
      <c r="GT102" s="2"/>
      <c r="GU102" s="2"/>
      <c r="GV102" s="5"/>
      <c r="GW102" s="5"/>
      <c r="GX102" s="5"/>
      <c r="GY102" s="5"/>
      <c r="GZ102" s="5"/>
      <c r="HA102" s="1"/>
      <c r="HB102" s="2"/>
      <c r="HC102" s="2"/>
      <c r="HD102" s="5"/>
      <c r="HE102" s="5"/>
      <c r="HF102" s="5"/>
      <c r="HG102" s="5"/>
      <c r="HH102" s="5"/>
      <c r="HI102" s="1"/>
      <c r="HJ102" s="2"/>
      <c r="HK102" s="2"/>
      <c r="HL102" s="5"/>
      <c r="HM102" s="5"/>
      <c r="HN102" s="5"/>
      <c r="HO102" s="5"/>
      <c r="HP102" s="5"/>
      <c r="HQ102" s="1"/>
      <c r="HR102" s="2"/>
      <c r="HS102" s="2"/>
      <c r="HT102" s="5"/>
      <c r="HU102" s="5"/>
      <c r="HV102" s="5"/>
      <c r="HW102" s="5"/>
      <c r="HX102" s="5"/>
      <c r="HY102" s="1"/>
      <c r="HZ102" s="2"/>
      <c r="IA102" s="2"/>
      <c r="IB102" s="5"/>
      <c r="IC102" s="5"/>
      <c r="ID102" s="5"/>
      <c r="IE102" s="5"/>
      <c r="IF102" s="5"/>
      <c r="IG102" s="1"/>
      <c r="IH102" s="2"/>
      <c r="II102" s="2"/>
      <c r="IJ102" s="5"/>
      <c r="IK102" s="5"/>
      <c r="IL102" s="5"/>
      <c r="IM102" s="5"/>
      <c r="IN102" s="5"/>
      <c r="IO102" s="1"/>
      <c r="IP102" s="2"/>
      <c r="IQ102" s="2"/>
      <c r="IR102" s="5"/>
      <c r="IS102" s="5"/>
      <c r="IT102" s="5"/>
      <c r="IU102" s="5"/>
      <c r="IV102" s="5"/>
      <c r="IW102" s="1"/>
      <c r="IX102" s="2"/>
      <c r="IY102" s="2"/>
      <c r="IZ102" s="5"/>
      <c r="JA102" s="5"/>
      <c r="JB102" s="5"/>
      <c r="JC102" s="5"/>
      <c r="JD102" s="5"/>
      <c r="JE102" s="1"/>
      <c r="JF102" s="2"/>
      <c r="JG102" s="2"/>
      <c r="JH102" s="5"/>
      <c r="JI102" s="5"/>
      <c r="JJ102" s="5"/>
      <c r="JK102" s="5"/>
      <c r="JL102" s="5"/>
      <c r="JM102" s="1"/>
      <c r="JN102" s="2"/>
      <c r="JO102" s="2"/>
      <c r="JP102" s="5"/>
      <c r="JQ102" s="5"/>
      <c r="JR102" s="5"/>
      <c r="JS102" s="5"/>
      <c r="JT102" s="5"/>
      <c r="JU102" s="1"/>
      <c r="JV102" s="2"/>
      <c r="JW102" s="2"/>
      <c r="JX102" s="5"/>
      <c r="JY102" s="5"/>
      <c r="JZ102" s="5"/>
      <c r="KA102" s="5"/>
      <c r="KB102" s="5"/>
      <c r="KC102" s="1"/>
      <c r="KD102" s="2"/>
      <c r="KE102" s="2"/>
      <c r="KF102" s="5"/>
      <c r="KG102" s="5"/>
      <c r="KH102" s="5"/>
      <c r="KI102" s="5"/>
      <c r="KJ102" s="5"/>
      <c r="KK102" s="1"/>
      <c r="KL102" s="2"/>
      <c r="KM102" s="2"/>
      <c r="KN102" s="5"/>
      <c r="KO102" s="5"/>
      <c r="KP102" s="5"/>
      <c r="KQ102" s="5"/>
      <c r="KR102" s="5"/>
      <c r="KS102" s="1"/>
      <c r="KT102" s="2"/>
      <c r="KU102" s="2"/>
      <c r="KV102" s="5"/>
      <c r="KW102" s="5"/>
      <c r="KX102" s="5"/>
      <c r="KY102" s="5"/>
      <c r="KZ102" s="5"/>
      <c r="LA102" s="1"/>
      <c r="LB102" s="2"/>
      <c r="LC102" s="2"/>
      <c r="LD102" s="5"/>
      <c r="LE102" s="5"/>
      <c r="LF102" s="5"/>
      <c r="LG102" s="5"/>
      <c r="LH102" s="5"/>
      <c r="LI102" s="1"/>
      <c r="LJ102" s="2"/>
      <c r="LK102" s="2"/>
      <c r="LL102" s="5"/>
      <c r="LM102" s="5"/>
      <c r="LN102" s="5"/>
      <c r="LO102" s="5"/>
      <c r="LP102" s="5"/>
      <c r="LQ102" s="1"/>
      <c r="LR102" s="2"/>
      <c r="LS102" s="2"/>
      <c r="LT102" s="5"/>
      <c r="LU102" s="5"/>
      <c r="LV102" s="5"/>
      <c r="LW102" s="5"/>
      <c r="LX102" s="5"/>
      <c r="LY102" s="1"/>
      <c r="LZ102" s="2"/>
      <c r="MA102" s="2"/>
      <c r="MB102" s="5"/>
      <c r="MC102" s="5"/>
      <c r="MD102" s="5"/>
      <c r="ME102" s="5"/>
      <c r="MF102" s="5"/>
      <c r="MG102" s="1"/>
      <c r="MH102" s="2"/>
      <c r="MI102" s="2"/>
      <c r="MJ102" s="5"/>
      <c r="MK102" s="5"/>
      <c r="ML102" s="5"/>
      <c r="MM102" s="5"/>
      <c r="MN102" s="5"/>
      <c r="MO102" s="1"/>
      <c r="MP102" s="2"/>
      <c r="MQ102" s="2"/>
      <c r="MR102" s="5"/>
      <c r="MS102" s="5"/>
      <c r="MT102" s="5"/>
      <c r="MU102" s="5"/>
      <c r="MV102" s="5"/>
      <c r="MW102" s="1"/>
      <c r="MX102" s="2"/>
      <c r="MY102" s="2"/>
      <c r="MZ102" s="5"/>
      <c r="NA102" s="5"/>
      <c r="NB102" s="5"/>
      <c r="NC102" s="5"/>
      <c r="ND102" s="5"/>
      <c r="NE102" s="1"/>
      <c r="NF102" s="2"/>
      <c r="NG102" s="2"/>
      <c r="NH102" s="5"/>
      <c r="NI102" s="5"/>
      <c r="NJ102" s="5"/>
      <c r="NK102" s="5"/>
      <c r="NL102" s="5"/>
      <c r="NM102" s="1"/>
      <c r="NN102" s="2"/>
      <c r="NO102" s="2"/>
      <c r="NP102" s="5"/>
      <c r="NQ102" s="5"/>
      <c r="NR102" s="5"/>
      <c r="NS102" s="5"/>
      <c r="NT102" s="5"/>
      <c r="NU102" s="1"/>
      <c r="NV102" s="2"/>
      <c r="NW102" s="2"/>
      <c r="NX102" s="5"/>
      <c r="NY102" s="5"/>
      <c r="NZ102" s="5"/>
      <c r="OA102" s="5"/>
      <c r="OB102" s="5"/>
      <c r="OC102" s="1"/>
      <c r="OD102" s="2"/>
      <c r="OE102" s="2"/>
      <c r="OF102" s="5"/>
      <c r="OG102" s="5"/>
      <c r="OH102" s="5"/>
      <c r="OI102" s="5"/>
      <c r="OJ102" s="5"/>
      <c r="OK102" s="1"/>
      <c r="OL102" s="2"/>
      <c r="OM102" s="2"/>
      <c r="ON102" s="5"/>
      <c r="OO102" s="5"/>
      <c r="OP102" s="5"/>
      <c r="OQ102" s="5"/>
      <c r="OR102" s="5"/>
      <c r="OS102" s="1"/>
      <c r="OT102" s="2"/>
      <c r="OU102" s="2"/>
      <c r="OV102" s="5"/>
      <c r="OW102" s="5"/>
      <c r="OX102" s="5"/>
      <c r="OY102" s="5"/>
      <c r="OZ102" s="5"/>
      <c r="PA102" s="1"/>
      <c r="PB102" s="2"/>
      <c r="PC102" s="2"/>
      <c r="PD102" s="5"/>
      <c r="PE102" s="5"/>
      <c r="PF102" s="5"/>
      <c r="PG102" s="5"/>
      <c r="PH102" s="5"/>
      <c r="PI102" s="1"/>
      <c r="PJ102" s="2"/>
      <c r="PK102" s="2"/>
      <c r="PL102" s="5"/>
      <c r="PM102" s="5"/>
      <c r="PN102" s="5"/>
      <c r="PO102" s="5"/>
      <c r="PP102" s="5"/>
      <c r="PQ102" s="1"/>
      <c r="PR102" s="2"/>
      <c r="PS102" s="2"/>
      <c r="PT102" s="5"/>
      <c r="PU102" s="5"/>
      <c r="PV102" s="5"/>
      <c r="PW102" s="5"/>
      <c r="PX102" s="5"/>
      <c r="PY102" s="1"/>
      <c r="PZ102" s="2"/>
      <c r="QA102" s="2"/>
      <c r="QB102" s="5"/>
      <c r="QC102" s="5"/>
      <c r="QD102" s="5"/>
      <c r="QE102" s="5"/>
      <c r="QF102" s="5"/>
      <c r="QG102" s="1"/>
      <c r="QH102" s="2"/>
      <c r="QI102" s="2"/>
      <c r="QJ102" s="5"/>
      <c r="QK102" s="5"/>
      <c r="QL102" s="5"/>
      <c r="QM102" s="5"/>
      <c r="QN102" s="5"/>
      <c r="QO102" s="1"/>
      <c r="QP102" s="2"/>
      <c r="QQ102" s="2"/>
      <c r="QR102" s="5"/>
      <c r="QS102" s="5"/>
      <c r="QT102" s="5"/>
      <c r="QU102" s="5"/>
      <c r="QV102" s="5"/>
      <c r="QW102" s="1"/>
      <c r="QX102" s="2"/>
      <c r="QY102" s="2"/>
      <c r="QZ102" s="5"/>
      <c r="RA102" s="5"/>
      <c r="RB102" s="5"/>
      <c r="RC102" s="5"/>
      <c r="RD102" s="5"/>
      <c r="RE102" s="1"/>
      <c r="RF102" s="2"/>
      <c r="RG102" s="2"/>
      <c r="RH102" s="5"/>
      <c r="RI102" s="5"/>
      <c r="RJ102" s="5"/>
      <c r="RK102" s="5"/>
      <c r="RL102" s="5"/>
      <c r="RM102" s="1"/>
      <c r="RN102" s="2"/>
      <c r="RO102" s="2"/>
      <c r="RP102" s="5"/>
      <c r="RQ102" s="5"/>
      <c r="RR102" s="5"/>
      <c r="RS102" s="5"/>
      <c r="RT102" s="5"/>
      <c r="RU102" s="1"/>
      <c r="RV102" s="2"/>
      <c r="RW102" s="2"/>
      <c r="RX102" s="5"/>
      <c r="RY102" s="5"/>
      <c r="RZ102" s="5"/>
      <c r="SA102" s="5"/>
      <c r="SB102" s="5"/>
      <c r="SC102" s="1"/>
      <c r="SD102" s="2"/>
      <c r="SE102" s="2"/>
      <c r="SF102" s="5"/>
      <c r="SG102" s="5"/>
      <c r="SH102" s="5"/>
      <c r="SI102" s="5"/>
      <c r="SJ102" s="5"/>
      <c r="SK102" s="1"/>
      <c r="SL102" s="2"/>
      <c r="SM102" s="2"/>
      <c r="SN102" s="5"/>
      <c r="SO102" s="5"/>
      <c r="SP102" s="5"/>
      <c r="SQ102" s="5"/>
      <c r="SR102" s="5"/>
      <c r="SS102" s="1"/>
      <c r="ST102" s="2"/>
      <c r="SU102" s="2"/>
      <c r="SV102" s="5"/>
      <c r="SW102" s="5"/>
      <c r="SX102" s="5"/>
      <c r="SY102" s="5"/>
      <c r="SZ102" s="5"/>
      <c r="TA102" s="1"/>
      <c r="TB102" s="2"/>
      <c r="TC102" s="2"/>
      <c r="TD102" s="5"/>
      <c r="TE102" s="5"/>
      <c r="TF102" s="5"/>
      <c r="TG102" s="5"/>
      <c r="TH102" s="5"/>
      <c r="TI102" s="1"/>
      <c r="TJ102" s="2"/>
      <c r="TK102" s="2"/>
      <c r="TL102" s="5"/>
      <c r="TM102" s="5"/>
      <c r="TN102" s="5"/>
      <c r="TO102" s="5"/>
      <c r="TP102" s="5"/>
      <c r="TQ102" s="1"/>
      <c r="TR102" s="2"/>
      <c r="TS102" s="2"/>
      <c r="TT102" s="5"/>
      <c r="TU102" s="5"/>
      <c r="TV102" s="5"/>
      <c r="TW102" s="5"/>
      <c r="TX102" s="5"/>
      <c r="TY102" s="1"/>
      <c r="TZ102" s="2"/>
      <c r="UA102" s="2"/>
      <c r="UB102" s="5"/>
      <c r="UC102" s="5"/>
      <c r="UD102" s="5"/>
      <c r="UE102" s="5"/>
      <c r="UF102" s="5"/>
      <c r="UG102" s="1"/>
      <c r="UH102" s="2"/>
      <c r="UI102" s="2"/>
      <c r="UJ102" s="5"/>
      <c r="UK102" s="5"/>
      <c r="UL102" s="5"/>
      <c r="UM102" s="5"/>
      <c r="UN102" s="5"/>
      <c r="UO102" s="1"/>
      <c r="UP102" s="2"/>
      <c r="UQ102" s="2"/>
      <c r="UR102" s="5"/>
      <c r="US102" s="5"/>
      <c r="UT102" s="5"/>
      <c r="UU102" s="5"/>
      <c r="UV102" s="5"/>
      <c r="UW102" s="1"/>
      <c r="UX102" s="2"/>
      <c r="UY102" s="2"/>
      <c r="UZ102" s="5"/>
      <c r="VA102" s="5"/>
      <c r="VB102" s="5"/>
      <c r="VC102" s="5"/>
      <c r="VD102" s="5"/>
      <c r="VE102" s="1"/>
      <c r="VF102" s="2"/>
      <c r="VG102" s="2"/>
      <c r="VH102" s="5"/>
      <c r="VI102" s="5"/>
      <c r="VJ102" s="5"/>
      <c r="VK102" s="5"/>
      <c r="VL102" s="5"/>
      <c r="VM102" s="1"/>
      <c r="VN102" s="2"/>
      <c r="VO102" s="2"/>
      <c r="VP102" s="5"/>
      <c r="VQ102" s="5"/>
      <c r="VR102" s="5"/>
      <c r="VS102" s="5"/>
      <c r="VT102" s="5"/>
      <c r="VU102" s="1"/>
      <c r="VV102" s="2"/>
      <c r="VW102" s="2"/>
      <c r="VX102" s="5"/>
      <c r="VY102" s="5"/>
      <c r="VZ102" s="5"/>
      <c r="WA102" s="5"/>
      <c r="WB102" s="5"/>
      <c r="WC102" s="1"/>
      <c r="WD102" s="2"/>
      <c r="WE102" s="2"/>
      <c r="WF102" s="5"/>
      <c r="WG102" s="5"/>
      <c r="WH102" s="5"/>
      <c r="WI102" s="5"/>
      <c r="WJ102" s="5"/>
      <c r="WK102" s="1"/>
      <c r="WL102" s="2"/>
      <c r="WM102" s="2"/>
      <c r="WN102" s="5"/>
      <c r="WO102" s="5"/>
      <c r="WP102" s="5"/>
      <c r="WQ102" s="5"/>
      <c r="WR102" s="5"/>
      <c r="WS102" s="1"/>
      <c r="WT102" s="2"/>
      <c r="WU102" s="2"/>
      <c r="WV102" s="5"/>
      <c r="WW102" s="5"/>
      <c r="WX102" s="5"/>
      <c r="WY102" s="5"/>
      <c r="WZ102" s="5"/>
      <c r="XA102" s="1"/>
      <c r="XB102" s="2"/>
      <c r="XC102" s="2"/>
      <c r="XD102" s="5"/>
      <c r="XE102" s="5"/>
      <c r="XF102" s="5"/>
      <c r="XG102" s="5"/>
      <c r="XH102" s="5"/>
      <c r="XI102" s="1"/>
      <c r="XJ102" s="2"/>
      <c r="XK102" s="2"/>
      <c r="XL102" s="5"/>
      <c r="XM102" s="5"/>
      <c r="XN102" s="5"/>
      <c r="XO102" s="5"/>
      <c r="XP102" s="5"/>
      <c r="XQ102" s="1"/>
      <c r="XR102" s="2"/>
      <c r="XS102" s="2"/>
      <c r="XT102" s="5"/>
      <c r="XU102" s="5"/>
      <c r="XV102" s="5"/>
      <c r="XW102" s="5"/>
      <c r="XX102" s="5"/>
      <c r="XY102" s="1"/>
      <c r="XZ102" s="2"/>
      <c r="YA102" s="2"/>
      <c r="YB102" s="5"/>
      <c r="YC102" s="5"/>
      <c r="YD102" s="5"/>
      <c r="YE102" s="5"/>
      <c r="YF102" s="5"/>
      <c r="YG102" s="1"/>
      <c r="YH102" s="2"/>
      <c r="YI102" s="2"/>
      <c r="YJ102" s="5"/>
      <c r="YK102" s="5"/>
      <c r="YL102" s="5"/>
      <c r="YM102" s="5"/>
      <c r="YN102" s="5"/>
      <c r="YO102" s="1"/>
      <c r="YP102" s="2"/>
      <c r="YQ102" s="2"/>
      <c r="YR102" s="5"/>
      <c r="YS102" s="5"/>
      <c r="YT102" s="5"/>
      <c r="YU102" s="5"/>
      <c r="YV102" s="5"/>
      <c r="YW102" s="1"/>
      <c r="YX102" s="2"/>
      <c r="YY102" s="2"/>
      <c r="YZ102" s="5"/>
      <c r="ZA102" s="5"/>
      <c r="ZB102" s="5"/>
      <c r="ZC102" s="5"/>
      <c r="ZD102" s="5"/>
      <c r="ZE102" s="1"/>
      <c r="ZF102" s="2"/>
      <c r="ZG102" s="2"/>
      <c r="ZH102" s="5"/>
      <c r="ZI102" s="5"/>
      <c r="ZJ102" s="5"/>
      <c r="ZK102" s="5"/>
      <c r="ZL102" s="5"/>
      <c r="ZM102" s="1"/>
      <c r="ZN102" s="2"/>
      <c r="ZO102" s="2"/>
      <c r="ZP102" s="5"/>
      <c r="ZQ102" s="5"/>
      <c r="ZR102" s="5"/>
      <c r="ZS102" s="5"/>
      <c r="ZT102" s="5"/>
      <c r="ZU102" s="1"/>
      <c r="ZV102" s="2"/>
      <c r="ZW102" s="2"/>
      <c r="ZX102" s="5"/>
      <c r="ZY102" s="5"/>
      <c r="ZZ102" s="5"/>
      <c r="AAA102" s="5"/>
      <c r="AAB102" s="5"/>
      <c r="AAC102" s="1"/>
      <c r="AAD102" s="2"/>
      <c r="AAE102" s="2"/>
      <c r="AAF102" s="5"/>
      <c r="AAG102" s="5"/>
      <c r="AAH102" s="5"/>
      <c r="AAI102" s="5"/>
      <c r="AAJ102" s="5"/>
      <c r="AAK102" s="1"/>
      <c r="AAL102" s="2"/>
      <c r="AAM102" s="2"/>
      <c r="AAN102" s="5"/>
      <c r="AAO102" s="5"/>
      <c r="AAP102" s="5"/>
      <c r="AAQ102" s="5"/>
      <c r="AAR102" s="5"/>
      <c r="AAS102" s="1"/>
      <c r="AAT102" s="2"/>
      <c r="AAU102" s="2"/>
      <c r="AAV102" s="5"/>
      <c r="AAW102" s="5"/>
      <c r="AAX102" s="5"/>
      <c r="AAY102" s="5"/>
      <c r="AAZ102" s="5"/>
      <c r="ABA102" s="1"/>
      <c r="ABB102" s="2"/>
      <c r="ABC102" s="2"/>
      <c r="ABD102" s="5"/>
      <c r="ABE102" s="5"/>
      <c r="ABF102" s="5"/>
      <c r="ABG102" s="5"/>
      <c r="ABH102" s="5"/>
      <c r="ABI102" s="1"/>
      <c r="ABJ102" s="2"/>
      <c r="ABK102" s="2"/>
      <c r="ABL102" s="5"/>
      <c r="ABM102" s="5"/>
      <c r="ABN102" s="5"/>
      <c r="ABO102" s="5"/>
      <c r="ABP102" s="5"/>
      <c r="ABQ102" s="1"/>
      <c r="ABR102" s="2"/>
      <c r="ABS102" s="2"/>
      <c r="ABT102" s="5"/>
      <c r="ABU102" s="5"/>
      <c r="ABV102" s="5"/>
      <c r="ABW102" s="5"/>
      <c r="ABX102" s="5"/>
      <c r="ABY102" s="1"/>
      <c r="ABZ102" s="2"/>
      <c r="ACA102" s="2"/>
      <c r="ACB102" s="5"/>
      <c r="ACC102" s="5"/>
      <c r="ACD102" s="5"/>
      <c r="ACE102" s="5"/>
      <c r="ACF102" s="5"/>
      <c r="ACG102" s="1"/>
      <c r="ACH102" s="2"/>
      <c r="ACI102" s="2"/>
      <c r="ACJ102" s="5"/>
      <c r="ACK102" s="5"/>
      <c r="ACL102" s="5"/>
      <c r="ACM102" s="5"/>
      <c r="ACN102" s="5"/>
      <c r="ACO102" s="1"/>
      <c r="ACP102" s="2"/>
      <c r="ACQ102" s="2"/>
      <c r="ACR102" s="5"/>
      <c r="ACS102" s="5"/>
      <c r="ACT102" s="5"/>
      <c r="ACU102" s="5"/>
      <c r="ACV102" s="5"/>
      <c r="ACW102" s="1"/>
      <c r="ACX102" s="2"/>
      <c r="ACY102" s="2"/>
      <c r="ACZ102" s="5"/>
      <c r="ADA102" s="5"/>
      <c r="ADB102" s="5"/>
      <c r="ADC102" s="5"/>
      <c r="ADD102" s="5"/>
      <c r="ADE102" s="1"/>
      <c r="ADF102" s="2"/>
      <c r="ADG102" s="2"/>
      <c r="ADH102" s="5"/>
      <c r="ADI102" s="5"/>
      <c r="ADJ102" s="5"/>
      <c r="ADK102" s="5"/>
      <c r="ADL102" s="5"/>
      <c r="ADM102" s="1"/>
      <c r="ADN102" s="2"/>
      <c r="ADO102" s="2"/>
      <c r="ADP102" s="5"/>
      <c r="ADQ102" s="5"/>
      <c r="ADR102" s="5"/>
      <c r="ADS102" s="5"/>
      <c r="ADT102" s="5"/>
      <c r="ADU102" s="1"/>
      <c r="ADV102" s="2"/>
      <c r="ADW102" s="2"/>
      <c r="ADX102" s="5"/>
      <c r="ADY102" s="5"/>
      <c r="ADZ102" s="5"/>
      <c r="AEA102" s="5"/>
      <c r="AEB102" s="5"/>
      <c r="AEC102" s="1"/>
      <c r="AED102" s="2"/>
      <c r="AEE102" s="2"/>
      <c r="AEF102" s="5"/>
      <c r="AEG102" s="5"/>
      <c r="AEH102" s="5"/>
      <c r="AEI102" s="5"/>
      <c r="AEJ102" s="5"/>
      <c r="AEK102" s="1"/>
      <c r="AEL102" s="2"/>
      <c r="AEM102" s="2"/>
      <c r="AEN102" s="5"/>
      <c r="AEO102" s="5"/>
      <c r="AEP102" s="5"/>
      <c r="AEQ102" s="5"/>
      <c r="AER102" s="5"/>
      <c r="AES102" s="1"/>
      <c r="AET102" s="2"/>
      <c r="AEU102" s="2"/>
      <c r="AEV102" s="5"/>
      <c r="AEW102" s="5"/>
      <c r="AEX102" s="5"/>
      <c r="AEY102" s="5"/>
      <c r="AEZ102" s="5"/>
      <c r="AFA102" s="1"/>
      <c r="AFB102" s="2"/>
      <c r="AFC102" s="2"/>
      <c r="AFD102" s="5"/>
      <c r="AFE102" s="5"/>
      <c r="AFF102" s="5"/>
      <c r="AFG102" s="5"/>
      <c r="AFH102" s="5"/>
      <c r="AFI102" s="1"/>
      <c r="AFJ102" s="2"/>
      <c r="AFK102" s="2"/>
      <c r="AFL102" s="5"/>
      <c r="AFM102" s="5"/>
      <c r="AFN102" s="5"/>
      <c r="AFO102" s="5"/>
      <c r="AFP102" s="5"/>
      <c r="AFQ102" s="1"/>
      <c r="AFR102" s="2"/>
      <c r="AFS102" s="2"/>
      <c r="AFT102" s="5"/>
      <c r="AFU102" s="5"/>
      <c r="AFV102" s="5"/>
      <c r="AFW102" s="5"/>
      <c r="AFX102" s="5"/>
      <c r="AFY102" s="1"/>
      <c r="AFZ102" s="2"/>
      <c r="AGA102" s="2"/>
      <c r="AGB102" s="5"/>
      <c r="AGC102" s="5"/>
      <c r="AGD102" s="5"/>
      <c r="AGE102" s="5"/>
      <c r="AGF102" s="5"/>
      <c r="AGG102" s="1"/>
      <c r="AGH102" s="2"/>
      <c r="AGI102" s="2"/>
      <c r="AGJ102" s="5"/>
      <c r="AGK102" s="5"/>
      <c r="AGL102" s="5"/>
      <c r="AGM102" s="5"/>
      <c r="AGN102" s="5"/>
      <c r="AGO102" s="1"/>
      <c r="AGP102" s="2"/>
      <c r="AGQ102" s="2"/>
      <c r="AGR102" s="5"/>
      <c r="AGS102" s="5"/>
      <c r="AGT102" s="5"/>
      <c r="AGU102" s="5"/>
      <c r="AGV102" s="5"/>
      <c r="AGW102" s="1"/>
      <c r="AGX102" s="2"/>
      <c r="AGY102" s="2"/>
      <c r="AGZ102" s="5"/>
      <c r="AHA102" s="5"/>
      <c r="AHB102" s="5"/>
      <c r="AHC102" s="5"/>
      <c r="AHD102" s="5"/>
      <c r="AHE102" s="1"/>
      <c r="AHF102" s="2"/>
      <c r="AHG102" s="2"/>
      <c r="AHH102" s="5"/>
      <c r="AHI102" s="5"/>
      <c r="AHJ102" s="5"/>
      <c r="AHK102" s="5"/>
      <c r="AHL102" s="5"/>
      <c r="AHM102" s="1"/>
      <c r="AHN102" s="2"/>
      <c r="AHO102" s="2"/>
      <c r="AHP102" s="5"/>
      <c r="AHQ102" s="5"/>
      <c r="AHR102" s="5"/>
      <c r="AHS102" s="5"/>
      <c r="AHT102" s="5"/>
      <c r="AHU102" s="1"/>
      <c r="AHV102" s="2"/>
      <c r="AHW102" s="2"/>
      <c r="AHX102" s="5"/>
      <c r="AHY102" s="5"/>
      <c r="AHZ102" s="5"/>
      <c r="AIA102" s="5"/>
      <c r="AIB102" s="5"/>
      <c r="AIC102" s="1"/>
      <c r="AID102" s="2"/>
      <c r="AIE102" s="2"/>
      <c r="AIF102" s="5"/>
      <c r="AIG102" s="5"/>
      <c r="AIH102" s="5"/>
      <c r="AII102" s="5"/>
      <c r="AIJ102" s="5"/>
      <c r="AIK102" s="1"/>
      <c r="AIL102" s="2"/>
      <c r="AIM102" s="2"/>
      <c r="AIN102" s="5"/>
      <c r="AIO102" s="5"/>
      <c r="AIP102" s="5"/>
      <c r="AIQ102" s="5"/>
      <c r="AIR102" s="5"/>
      <c r="AIS102" s="1"/>
      <c r="AIT102" s="2"/>
      <c r="AIU102" s="2"/>
      <c r="AIV102" s="5"/>
      <c r="AIW102" s="5"/>
      <c r="AIX102" s="5"/>
      <c r="AIY102" s="5"/>
      <c r="AIZ102" s="5"/>
      <c r="AJA102" s="1"/>
      <c r="AJB102" s="2"/>
      <c r="AJC102" s="2"/>
      <c r="AJD102" s="5"/>
      <c r="AJE102" s="5"/>
      <c r="AJF102" s="5"/>
      <c r="AJG102" s="5"/>
      <c r="AJH102" s="5"/>
      <c r="AJI102" s="1"/>
      <c r="AJJ102" s="2"/>
      <c r="AJK102" s="2"/>
      <c r="AJL102" s="5"/>
      <c r="AJM102" s="5"/>
      <c r="AJN102" s="5"/>
      <c r="AJO102" s="5"/>
      <c r="AJP102" s="5"/>
      <c r="AJQ102" s="1"/>
      <c r="AJR102" s="2"/>
      <c r="AJS102" s="2"/>
      <c r="AJT102" s="5"/>
      <c r="AJU102" s="5"/>
      <c r="AJV102" s="5"/>
      <c r="AJW102" s="5"/>
      <c r="AJX102" s="5"/>
      <c r="AJY102" s="1"/>
      <c r="AJZ102" s="2"/>
      <c r="AKA102" s="2"/>
      <c r="AKB102" s="5"/>
      <c r="AKC102" s="5"/>
      <c r="AKD102" s="5"/>
      <c r="AKE102" s="5"/>
      <c r="AKF102" s="5"/>
      <c r="AKG102" s="1"/>
      <c r="AKH102" s="2"/>
      <c r="AKI102" s="2"/>
      <c r="AKJ102" s="5"/>
      <c r="AKK102" s="5"/>
      <c r="AKL102" s="5"/>
      <c r="AKM102" s="5"/>
      <c r="AKN102" s="5"/>
      <c r="AKO102" s="1"/>
      <c r="AKP102" s="2"/>
      <c r="AKQ102" s="2"/>
      <c r="AKR102" s="5"/>
      <c r="AKS102" s="5"/>
      <c r="AKT102" s="5"/>
      <c r="AKU102" s="5"/>
      <c r="AKV102" s="5"/>
      <c r="AKW102" s="1"/>
      <c r="AKX102" s="2"/>
      <c r="AKY102" s="2"/>
      <c r="AKZ102" s="5"/>
      <c r="ALA102" s="5"/>
      <c r="ALB102" s="5"/>
      <c r="ALC102" s="5"/>
      <c r="ALD102" s="5"/>
      <c r="ALE102" s="1"/>
      <c r="ALF102" s="2"/>
      <c r="ALG102" s="2"/>
      <c r="ALH102" s="5"/>
      <c r="ALI102" s="5"/>
      <c r="ALJ102" s="5"/>
      <c r="ALK102" s="5"/>
      <c r="ALL102" s="5"/>
      <c r="ALM102" s="1"/>
      <c r="ALN102" s="2"/>
      <c r="ALO102" s="2"/>
      <c r="ALP102" s="5"/>
      <c r="ALQ102" s="5"/>
      <c r="ALR102" s="5"/>
      <c r="ALS102" s="5"/>
      <c r="ALT102" s="5"/>
      <c r="ALU102" s="1"/>
      <c r="ALV102" s="2"/>
      <c r="ALW102" s="2"/>
      <c r="ALX102" s="5"/>
      <c r="ALY102" s="5"/>
      <c r="ALZ102" s="5"/>
      <c r="AMA102" s="5"/>
      <c r="AMB102" s="5"/>
      <c r="AMC102" s="1"/>
      <c r="AMD102" s="2"/>
      <c r="AME102" s="2"/>
      <c r="AMF102" s="5"/>
      <c r="AMG102" s="5"/>
      <c r="AMH102" s="5"/>
      <c r="AMI102" s="5"/>
      <c r="AMJ102" s="5"/>
      <c r="AMK102" s="1"/>
      <c r="AML102" s="2"/>
      <c r="AMM102" s="2"/>
      <c r="AMN102" s="5"/>
      <c r="AMO102" s="5"/>
      <c r="AMP102" s="5"/>
      <c r="AMQ102" s="5"/>
      <c r="AMR102" s="5"/>
      <c r="AMS102" s="1"/>
      <c r="AMT102" s="2"/>
      <c r="AMU102" s="2"/>
      <c r="AMV102" s="5"/>
      <c r="AMW102" s="5"/>
      <c r="AMX102" s="5"/>
      <c r="AMY102" s="5"/>
      <c r="AMZ102" s="5"/>
      <c r="ANA102" s="1"/>
      <c r="ANB102" s="2"/>
      <c r="ANC102" s="2"/>
      <c r="AND102" s="5"/>
      <c r="ANE102" s="5"/>
      <c r="ANF102" s="5"/>
      <c r="ANG102" s="5"/>
      <c r="ANH102" s="5"/>
      <c r="ANI102" s="1"/>
      <c r="ANJ102" s="2"/>
      <c r="ANK102" s="2"/>
      <c r="ANL102" s="5"/>
      <c r="ANM102" s="5"/>
      <c r="ANN102" s="5"/>
      <c r="ANO102" s="5"/>
      <c r="ANP102" s="5"/>
      <c r="ANQ102" s="1"/>
      <c r="ANR102" s="2"/>
      <c r="ANS102" s="2"/>
      <c r="ANT102" s="5"/>
      <c r="ANU102" s="5"/>
      <c r="ANV102" s="5"/>
      <c r="ANW102" s="5"/>
      <c r="ANX102" s="5"/>
      <c r="ANY102" s="1"/>
      <c r="ANZ102" s="2"/>
      <c r="AOA102" s="2"/>
      <c r="AOB102" s="5"/>
      <c r="AOC102" s="5"/>
      <c r="AOD102" s="5"/>
      <c r="AOE102" s="5"/>
      <c r="AOF102" s="5"/>
      <c r="AOG102" s="1"/>
      <c r="AOH102" s="2"/>
      <c r="AOI102" s="2"/>
      <c r="AOJ102" s="5"/>
      <c r="AOK102" s="5"/>
      <c r="AOL102" s="5"/>
      <c r="AOM102" s="5"/>
      <c r="AON102" s="5"/>
      <c r="AOO102" s="1"/>
      <c r="AOP102" s="2"/>
      <c r="AOQ102" s="2"/>
      <c r="AOR102" s="5"/>
      <c r="AOS102" s="5"/>
      <c r="AOT102" s="5"/>
      <c r="AOU102" s="5"/>
      <c r="AOV102" s="5"/>
      <c r="AOW102" s="1"/>
      <c r="AOX102" s="2"/>
      <c r="AOY102" s="2"/>
      <c r="AOZ102" s="5"/>
      <c r="APA102" s="5"/>
      <c r="APB102" s="5"/>
      <c r="APC102" s="5"/>
      <c r="APD102" s="5"/>
      <c r="APE102" s="1"/>
      <c r="APF102" s="2"/>
      <c r="APG102" s="2"/>
      <c r="APH102" s="5"/>
      <c r="API102" s="5"/>
      <c r="APJ102" s="5"/>
      <c r="APK102" s="5"/>
      <c r="APL102" s="5"/>
      <c r="APM102" s="1"/>
      <c r="APN102" s="2"/>
      <c r="APO102" s="2"/>
      <c r="APP102" s="5"/>
      <c r="APQ102" s="5"/>
      <c r="APR102" s="5"/>
      <c r="APS102" s="5"/>
      <c r="APT102" s="5"/>
      <c r="APU102" s="1"/>
      <c r="APV102" s="2"/>
      <c r="APW102" s="2"/>
      <c r="APX102" s="5"/>
      <c r="APY102" s="5"/>
      <c r="APZ102" s="5"/>
      <c r="AQA102" s="5"/>
      <c r="AQB102" s="5"/>
      <c r="AQC102" s="1"/>
      <c r="AQD102" s="2"/>
      <c r="AQE102" s="2"/>
      <c r="AQF102" s="5"/>
      <c r="AQG102" s="5"/>
      <c r="AQH102" s="5"/>
      <c r="AQI102" s="5"/>
      <c r="AQJ102" s="5"/>
      <c r="AQK102" s="1"/>
      <c r="AQL102" s="2"/>
      <c r="AQM102" s="2"/>
      <c r="AQN102" s="5"/>
      <c r="AQO102" s="5"/>
      <c r="AQP102" s="5"/>
      <c r="AQQ102" s="5"/>
      <c r="AQR102" s="5"/>
      <c r="AQS102" s="1"/>
      <c r="AQT102" s="2"/>
      <c r="AQU102" s="2"/>
      <c r="AQV102" s="5"/>
      <c r="AQW102" s="5"/>
      <c r="AQX102" s="5"/>
      <c r="AQY102" s="5"/>
      <c r="AQZ102" s="5"/>
      <c r="ARA102" s="1"/>
      <c r="ARB102" s="2"/>
      <c r="ARC102" s="2"/>
      <c r="ARD102" s="5"/>
      <c r="ARE102" s="5"/>
      <c r="ARF102" s="5"/>
      <c r="ARG102" s="5"/>
      <c r="ARH102" s="5"/>
      <c r="ARI102" s="1"/>
      <c r="ARJ102" s="2"/>
      <c r="ARK102" s="2"/>
      <c r="ARL102" s="5"/>
      <c r="ARM102" s="5"/>
      <c r="ARN102" s="5"/>
      <c r="ARO102" s="5"/>
      <c r="ARP102" s="5"/>
      <c r="ARQ102" s="1"/>
      <c r="ARR102" s="2"/>
      <c r="ARS102" s="2"/>
      <c r="ART102" s="5"/>
      <c r="ARU102" s="5"/>
      <c r="ARV102" s="5"/>
      <c r="ARW102" s="5"/>
      <c r="ARX102" s="5"/>
      <c r="ARY102" s="1"/>
      <c r="ARZ102" s="2"/>
      <c r="ASA102" s="2"/>
      <c r="ASB102" s="5"/>
      <c r="ASC102" s="5"/>
      <c r="ASD102" s="5"/>
      <c r="ASE102" s="5"/>
      <c r="ASF102" s="5"/>
      <c r="ASG102" s="1"/>
      <c r="ASH102" s="2"/>
      <c r="ASI102" s="2"/>
      <c r="ASJ102" s="5"/>
      <c r="ASK102" s="5"/>
      <c r="ASL102" s="5"/>
      <c r="ASM102" s="5"/>
      <c r="ASN102" s="5"/>
      <c r="ASO102" s="1"/>
      <c r="ASP102" s="2"/>
      <c r="ASQ102" s="2"/>
      <c r="ASR102" s="5"/>
      <c r="ASS102" s="5"/>
      <c r="AST102" s="5"/>
      <c r="ASU102" s="5"/>
      <c r="ASV102" s="5"/>
      <c r="ASW102" s="1"/>
      <c r="ASX102" s="2"/>
      <c r="ASY102" s="2"/>
      <c r="ASZ102" s="5"/>
      <c r="ATA102" s="5"/>
      <c r="ATB102" s="5"/>
      <c r="ATC102" s="5"/>
      <c r="ATD102" s="5"/>
      <c r="ATE102" s="1"/>
      <c r="ATF102" s="2"/>
      <c r="ATG102" s="2"/>
      <c r="ATH102" s="5"/>
      <c r="ATI102" s="5"/>
      <c r="ATJ102" s="5"/>
      <c r="ATK102" s="5"/>
      <c r="ATL102" s="5"/>
      <c r="ATM102" s="1"/>
      <c r="ATN102" s="2"/>
      <c r="ATO102" s="2"/>
      <c r="ATP102" s="5"/>
      <c r="ATQ102" s="5"/>
      <c r="ATR102" s="5"/>
      <c r="ATS102" s="5"/>
      <c r="ATT102" s="5"/>
      <c r="ATU102" s="1"/>
      <c r="ATV102" s="2"/>
      <c r="ATW102" s="2"/>
      <c r="ATX102" s="5"/>
      <c r="ATY102" s="5"/>
      <c r="ATZ102" s="5"/>
      <c r="AUA102" s="5"/>
      <c r="AUB102" s="5"/>
      <c r="AUC102" s="1"/>
      <c r="AUD102" s="2"/>
      <c r="AUE102" s="2"/>
      <c r="AUF102" s="5"/>
      <c r="AUG102" s="5"/>
      <c r="AUH102" s="5"/>
      <c r="AUI102" s="5"/>
      <c r="AUJ102" s="5"/>
      <c r="AUK102" s="1"/>
      <c r="AUL102" s="2"/>
      <c r="AUM102" s="2"/>
      <c r="AUN102" s="5"/>
      <c r="AUO102" s="5"/>
      <c r="AUP102" s="5"/>
      <c r="AUQ102" s="5"/>
      <c r="AUR102" s="5"/>
      <c r="AUS102" s="1"/>
      <c r="AUT102" s="2"/>
      <c r="AUU102" s="2"/>
      <c r="AUV102" s="5"/>
      <c r="AUW102" s="5"/>
      <c r="AUX102" s="5"/>
      <c r="AUY102" s="5"/>
      <c r="AUZ102" s="5"/>
      <c r="AVA102" s="1"/>
      <c r="AVB102" s="2"/>
      <c r="AVC102" s="2"/>
      <c r="AVD102" s="5"/>
      <c r="AVE102" s="5"/>
      <c r="AVF102" s="5"/>
      <c r="AVG102" s="5"/>
      <c r="AVH102" s="5"/>
      <c r="AVI102" s="1"/>
      <c r="AVJ102" s="2"/>
      <c r="AVK102" s="2"/>
      <c r="AVL102" s="5"/>
      <c r="AVM102" s="5"/>
      <c r="AVN102" s="5"/>
      <c r="AVO102" s="5"/>
      <c r="AVP102" s="5"/>
      <c r="AVQ102" s="1"/>
      <c r="AVR102" s="2"/>
      <c r="AVS102" s="2"/>
      <c r="AVT102" s="5"/>
      <c r="AVU102" s="5"/>
      <c r="AVV102" s="5"/>
      <c r="AVW102" s="5"/>
      <c r="AVX102" s="5"/>
      <c r="AVY102" s="1"/>
      <c r="AVZ102" s="2"/>
      <c r="AWA102" s="2"/>
      <c r="AWB102" s="5"/>
      <c r="AWC102" s="5"/>
      <c r="AWD102" s="5"/>
      <c r="AWE102" s="5"/>
      <c r="AWF102" s="5"/>
      <c r="AWG102" s="1"/>
      <c r="AWH102" s="2"/>
      <c r="AWI102" s="2"/>
      <c r="AWJ102" s="5"/>
      <c r="AWK102" s="5"/>
      <c r="AWL102" s="5"/>
      <c r="AWM102" s="5"/>
      <c r="AWN102" s="5"/>
      <c r="AWO102" s="1"/>
      <c r="AWP102" s="2"/>
      <c r="AWQ102" s="2"/>
      <c r="AWR102" s="5"/>
      <c r="AWS102" s="5"/>
      <c r="AWT102" s="5"/>
      <c r="AWU102" s="5"/>
      <c r="AWV102" s="5"/>
      <c r="AWW102" s="1"/>
      <c r="AWX102" s="2"/>
      <c r="AWY102" s="2"/>
      <c r="AWZ102" s="5"/>
      <c r="AXA102" s="5"/>
      <c r="AXB102" s="5"/>
      <c r="AXC102" s="5"/>
      <c r="AXD102" s="5"/>
      <c r="AXE102" s="1"/>
      <c r="AXF102" s="2"/>
      <c r="AXG102" s="2"/>
      <c r="AXH102" s="5"/>
      <c r="AXI102" s="5"/>
      <c r="AXJ102" s="5"/>
      <c r="AXK102" s="5"/>
      <c r="AXL102" s="5"/>
      <c r="AXM102" s="1"/>
      <c r="AXN102" s="2"/>
      <c r="AXO102" s="2"/>
      <c r="AXP102" s="5"/>
      <c r="AXQ102" s="5"/>
      <c r="AXR102" s="5"/>
      <c r="AXS102" s="5"/>
      <c r="AXT102" s="5"/>
      <c r="AXU102" s="1"/>
      <c r="AXV102" s="2"/>
      <c r="AXW102" s="2"/>
      <c r="AXX102" s="5"/>
      <c r="AXY102" s="5"/>
      <c r="AXZ102" s="5"/>
      <c r="AYA102" s="5"/>
      <c r="AYB102" s="5"/>
      <c r="AYC102" s="1"/>
      <c r="AYD102" s="2"/>
      <c r="AYE102" s="2"/>
      <c r="AYF102" s="5"/>
      <c r="AYG102" s="5"/>
      <c r="AYH102" s="5"/>
      <c r="AYI102" s="5"/>
      <c r="AYJ102" s="5"/>
      <c r="AYK102" s="1"/>
      <c r="AYL102" s="2"/>
      <c r="AYM102" s="2"/>
      <c r="AYN102" s="5"/>
      <c r="AYO102" s="5"/>
      <c r="AYP102" s="5"/>
      <c r="AYQ102" s="5"/>
      <c r="AYR102" s="5"/>
      <c r="AYS102" s="1"/>
      <c r="AYT102" s="2"/>
      <c r="AYU102" s="2"/>
      <c r="AYV102" s="5"/>
      <c r="AYW102" s="5"/>
      <c r="AYX102" s="5"/>
      <c r="AYY102" s="5"/>
      <c r="AYZ102" s="5"/>
      <c r="AZA102" s="1"/>
      <c r="AZB102" s="2"/>
      <c r="AZC102" s="2"/>
      <c r="AZD102" s="5"/>
      <c r="AZE102" s="5"/>
      <c r="AZF102" s="5"/>
      <c r="AZG102" s="5"/>
      <c r="AZH102" s="5"/>
      <c r="AZI102" s="1"/>
      <c r="AZJ102" s="2"/>
      <c r="AZK102" s="2"/>
      <c r="AZL102" s="5"/>
      <c r="AZM102" s="5"/>
      <c r="AZN102" s="5"/>
      <c r="AZO102" s="5"/>
      <c r="AZP102" s="5"/>
      <c r="AZQ102" s="1"/>
      <c r="AZR102" s="2"/>
      <c r="AZS102" s="2"/>
      <c r="AZT102" s="5"/>
      <c r="AZU102" s="5"/>
      <c r="AZV102" s="5"/>
      <c r="AZW102" s="5"/>
      <c r="AZX102" s="5"/>
      <c r="AZY102" s="1"/>
      <c r="AZZ102" s="2"/>
      <c r="BAA102" s="2"/>
      <c r="BAB102" s="5"/>
      <c r="BAC102" s="5"/>
      <c r="BAD102" s="5"/>
      <c r="BAE102" s="5"/>
      <c r="BAF102" s="5"/>
      <c r="BAG102" s="1"/>
      <c r="BAH102" s="2"/>
      <c r="BAI102" s="2"/>
      <c r="BAJ102" s="5"/>
      <c r="BAK102" s="5"/>
      <c r="BAL102" s="5"/>
      <c r="BAM102" s="5"/>
      <c r="BAN102" s="5"/>
      <c r="BAO102" s="1"/>
      <c r="BAP102" s="2"/>
      <c r="BAQ102" s="2"/>
      <c r="BAR102" s="5"/>
      <c r="BAS102" s="5"/>
      <c r="BAT102" s="5"/>
      <c r="BAU102" s="5"/>
      <c r="BAV102" s="5"/>
      <c r="BAW102" s="1"/>
      <c r="BAX102" s="2"/>
      <c r="BAY102" s="2"/>
      <c r="BAZ102" s="5"/>
      <c r="BBA102" s="5"/>
      <c r="BBB102" s="5"/>
      <c r="BBC102" s="5"/>
      <c r="BBD102" s="5"/>
      <c r="BBE102" s="1"/>
      <c r="BBF102" s="2"/>
      <c r="BBG102" s="2"/>
      <c r="BBH102" s="5"/>
      <c r="BBI102" s="5"/>
      <c r="BBJ102" s="5"/>
      <c r="BBK102" s="5"/>
      <c r="BBL102" s="5"/>
      <c r="BBM102" s="1"/>
      <c r="BBN102" s="2"/>
      <c r="BBO102" s="2"/>
      <c r="BBP102" s="5"/>
      <c r="BBQ102" s="5"/>
      <c r="BBR102" s="5"/>
      <c r="BBS102" s="5"/>
      <c r="BBT102" s="5"/>
      <c r="BBU102" s="1"/>
      <c r="BBV102" s="2"/>
      <c r="BBW102" s="2"/>
      <c r="BBX102" s="5"/>
      <c r="BBY102" s="5"/>
      <c r="BBZ102" s="5"/>
      <c r="BCA102" s="5"/>
      <c r="BCB102" s="5"/>
      <c r="BCC102" s="1"/>
      <c r="BCD102" s="2"/>
      <c r="BCE102" s="2"/>
      <c r="BCF102" s="5"/>
      <c r="BCG102" s="5"/>
      <c r="BCH102" s="5"/>
      <c r="BCI102" s="5"/>
      <c r="BCJ102" s="5"/>
      <c r="BCK102" s="1"/>
      <c r="BCL102" s="2"/>
      <c r="BCM102" s="2"/>
      <c r="BCN102" s="5"/>
      <c r="BCO102" s="5"/>
      <c r="BCP102" s="5"/>
      <c r="BCQ102" s="5"/>
      <c r="BCR102" s="5"/>
      <c r="BCS102" s="1"/>
      <c r="BCT102" s="2"/>
      <c r="BCU102" s="2"/>
      <c r="BCV102" s="5"/>
      <c r="BCW102" s="5"/>
      <c r="BCX102" s="5"/>
      <c r="BCY102" s="5"/>
      <c r="BCZ102" s="5"/>
      <c r="BDA102" s="1"/>
      <c r="BDB102" s="2"/>
      <c r="BDC102" s="2"/>
      <c r="BDD102" s="5"/>
      <c r="BDE102" s="5"/>
      <c r="BDF102" s="5"/>
      <c r="BDG102" s="5"/>
      <c r="BDH102" s="5"/>
      <c r="BDI102" s="1"/>
      <c r="BDJ102" s="2"/>
      <c r="BDK102" s="2"/>
      <c r="BDL102" s="5"/>
      <c r="BDM102" s="5"/>
      <c r="BDN102" s="5"/>
      <c r="BDO102" s="5"/>
      <c r="BDP102" s="5"/>
      <c r="BDQ102" s="1"/>
      <c r="BDR102" s="2"/>
      <c r="BDS102" s="2"/>
      <c r="BDT102" s="5"/>
      <c r="BDU102" s="5"/>
      <c r="BDV102" s="5"/>
      <c r="BDW102" s="5"/>
      <c r="BDX102" s="5"/>
      <c r="BDY102" s="1"/>
      <c r="BDZ102" s="2"/>
      <c r="BEA102" s="2"/>
      <c r="BEB102" s="5"/>
      <c r="BEC102" s="5"/>
      <c r="BED102" s="5"/>
      <c r="BEE102" s="5"/>
      <c r="BEF102" s="5"/>
      <c r="BEG102" s="1"/>
      <c r="BEH102" s="2"/>
      <c r="BEI102" s="2"/>
      <c r="BEJ102" s="5"/>
      <c r="BEK102" s="5"/>
      <c r="BEL102" s="5"/>
      <c r="BEM102" s="5"/>
      <c r="BEN102" s="5"/>
      <c r="BEO102" s="1"/>
      <c r="BEP102" s="2"/>
      <c r="BEQ102" s="2"/>
      <c r="BER102" s="5"/>
      <c r="BES102" s="5"/>
      <c r="BET102" s="5"/>
      <c r="BEU102" s="5"/>
      <c r="BEV102" s="5"/>
      <c r="BEW102" s="1"/>
      <c r="BEX102" s="2"/>
      <c r="BEY102" s="2"/>
      <c r="BEZ102" s="5"/>
      <c r="BFA102" s="5"/>
      <c r="BFB102" s="5"/>
      <c r="BFC102" s="5"/>
      <c r="BFD102" s="5"/>
      <c r="BFE102" s="1"/>
      <c r="BFF102" s="2"/>
      <c r="BFG102" s="2"/>
      <c r="BFH102" s="5"/>
      <c r="BFI102" s="5"/>
      <c r="BFJ102" s="5"/>
      <c r="BFK102" s="5"/>
      <c r="BFL102" s="5"/>
      <c r="BFM102" s="1"/>
      <c r="BFN102" s="2"/>
      <c r="BFO102" s="2"/>
      <c r="BFP102" s="5"/>
      <c r="BFQ102" s="5"/>
      <c r="BFR102" s="5"/>
      <c r="BFS102" s="5"/>
      <c r="BFT102" s="5"/>
      <c r="BFU102" s="1"/>
      <c r="BFV102" s="2"/>
      <c r="BFW102" s="2"/>
      <c r="BFX102" s="5"/>
      <c r="BFY102" s="5"/>
      <c r="BFZ102" s="5"/>
      <c r="BGA102" s="5"/>
      <c r="BGB102" s="5"/>
      <c r="BGC102" s="1"/>
      <c r="BGD102" s="2"/>
      <c r="BGE102" s="2"/>
      <c r="BGF102" s="5"/>
      <c r="BGG102" s="5"/>
      <c r="BGH102" s="5"/>
      <c r="BGI102" s="5"/>
      <c r="BGJ102" s="5"/>
      <c r="BGK102" s="1"/>
      <c r="BGL102" s="2"/>
      <c r="BGM102" s="2"/>
      <c r="BGN102" s="5"/>
      <c r="BGO102" s="5"/>
      <c r="BGP102" s="5"/>
      <c r="BGQ102" s="5"/>
      <c r="BGR102" s="5"/>
      <c r="BGS102" s="1"/>
      <c r="BGT102" s="2"/>
      <c r="BGU102" s="2"/>
      <c r="BGV102" s="5"/>
      <c r="BGW102" s="5"/>
      <c r="BGX102" s="5"/>
      <c r="BGY102" s="5"/>
      <c r="BGZ102" s="5"/>
      <c r="BHA102" s="1"/>
      <c r="BHB102" s="2"/>
      <c r="BHC102" s="2"/>
      <c r="BHD102" s="5"/>
      <c r="BHE102" s="5"/>
      <c r="BHF102" s="5"/>
      <c r="BHG102" s="5"/>
      <c r="BHH102" s="5"/>
      <c r="BHI102" s="1"/>
      <c r="BHJ102" s="2"/>
      <c r="BHK102" s="2"/>
      <c r="BHL102" s="5"/>
      <c r="BHM102" s="5"/>
      <c r="BHN102" s="5"/>
      <c r="BHO102" s="5"/>
      <c r="BHP102" s="5"/>
      <c r="BHQ102" s="1"/>
      <c r="BHR102" s="2"/>
      <c r="BHS102" s="2"/>
      <c r="BHT102" s="5"/>
      <c r="BHU102" s="5"/>
      <c r="BHV102" s="5"/>
      <c r="BHW102" s="5"/>
      <c r="BHX102" s="5"/>
      <c r="BHY102" s="1"/>
      <c r="BHZ102" s="2"/>
      <c r="BIA102" s="2"/>
      <c r="BIB102" s="5"/>
      <c r="BIC102" s="5"/>
      <c r="BID102" s="5"/>
      <c r="BIE102" s="5"/>
      <c r="BIF102" s="5"/>
      <c r="BIG102" s="1"/>
      <c r="BIH102" s="2"/>
      <c r="BII102" s="2"/>
      <c r="BIJ102" s="5"/>
      <c r="BIK102" s="5"/>
      <c r="BIL102" s="5"/>
      <c r="BIM102" s="5"/>
      <c r="BIN102" s="5"/>
      <c r="BIO102" s="1"/>
      <c r="BIP102" s="2"/>
      <c r="BIQ102" s="2"/>
      <c r="BIR102" s="5"/>
      <c r="BIS102" s="5"/>
      <c r="BIT102" s="5"/>
      <c r="BIU102" s="5"/>
      <c r="BIV102" s="5"/>
      <c r="BIW102" s="1"/>
      <c r="BIX102" s="2"/>
      <c r="BIY102" s="2"/>
      <c r="BIZ102" s="5"/>
      <c r="BJA102" s="5"/>
      <c r="BJB102" s="5"/>
      <c r="BJC102" s="5"/>
      <c r="BJD102" s="5"/>
      <c r="BJE102" s="1"/>
      <c r="BJF102" s="2"/>
      <c r="BJG102" s="2"/>
      <c r="BJH102" s="5"/>
      <c r="BJI102" s="5"/>
      <c r="BJJ102" s="5"/>
      <c r="BJK102" s="5"/>
      <c r="BJL102" s="5"/>
      <c r="BJM102" s="1"/>
      <c r="BJN102" s="2"/>
      <c r="BJO102" s="2"/>
      <c r="BJP102" s="5"/>
      <c r="BJQ102" s="5"/>
      <c r="BJR102" s="5"/>
      <c r="BJS102" s="5"/>
      <c r="BJT102" s="5"/>
      <c r="BJU102" s="1"/>
      <c r="BJV102" s="2"/>
      <c r="BJW102" s="2"/>
      <c r="BJX102" s="5"/>
      <c r="BJY102" s="5"/>
      <c r="BJZ102" s="5"/>
      <c r="BKA102" s="5"/>
      <c r="BKB102" s="5"/>
      <c r="BKC102" s="1"/>
      <c r="BKD102" s="2"/>
      <c r="BKE102" s="2"/>
      <c r="BKF102" s="5"/>
      <c r="BKG102" s="5"/>
      <c r="BKH102" s="5"/>
      <c r="BKI102" s="5"/>
      <c r="BKJ102" s="5"/>
      <c r="BKK102" s="1"/>
      <c r="BKL102" s="2"/>
      <c r="BKM102" s="2"/>
      <c r="BKN102" s="5"/>
      <c r="BKO102" s="5"/>
      <c r="BKP102" s="5"/>
      <c r="BKQ102" s="5"/>
      <c r="BKR102" s="5"/>
      <c r="BKS102" s="1"/>
      <c r="BKT102" s="2"/>
      <c r="BKU102" s="2"/>
      <c r="BKV102" s="5"/>
      <c r="BKW102" s="5"/>
      <c r="BKX102" s="5"/>
      <c r="BKY102" s="5"/>
      <c r="BKZ102" s="5"/>
      <c r="BLA102" s="1"/>
      <c r="BLB102" s="2"/>
      <c r="BLC102" s="2"/>
      <c r="BLD102" s="5"/>
      <c r="BLE102" s="5"/>
      <c r="BLF102" s="5"/>
      <c r="BLG102" s="5"/>
      <c r="BLH102" s="5"/>
      <c r="BLI102" s="1"/>
      <c r="BLJ102" s="2"/>
      <c r="BLK102" s="2"/>
      <c r="BLL102" s="5"/>
      <c r="BLM102" s="5"/>
      <c r="BLN102" s="5"/>
      <c r="BLO102" s="5"/>
      <c r="BLP102" s="5"/>
      <c r="BLQ102" s="1"/>
      <c r="BLR102" s="2"/>
      <c r="BLS102" s="2"/>
      <c r="BLT102" s="5"/>
      <c r="BLU102" s="5"/>
      <c r="BLV102" s="5"/>
      <c r="BLW102" s="5"/>
      <c r="BLX102" s="5"/>
      <c r="BLY102" s="1"/>
      <c r="BLZ102" s="2"/>
      <c r="BMA102" s="2"/>
      <c r="BMB102" s="5"/>
      <c r="BMC102" s="5"/>
      <c r="BMD102" s="5"/>
      <c r="BME102" s="5"/>
      <c r="BMF102" s="5"/>
      <c r="BMG102" s="1"/>
      <c r="BMH102" s="2"/>
      <c r="BMI102" s="2"/>
      <c r="BMJ102" s="5"/>
      <c r="BMK102" s="5"/>
      <c r="BML102" s="5"/>
      <c r="BMM102" s="5"/>
      <c r="BMN102" s="5"/>
      <c r="BMO102" s="1"/>
      <c r="BMP102" s="2"/>
      <c r="BMQ102" s="2"/>
      <c r="BMR102" s="5"/>
      <c r="BMS102" s="5"/>
      <c r="BMT102" s="5"/>
      <c r="BMU102" s="5"/>
      <c r="BMV102" s="5"/>
      <c r="BMW102" s="1"/>
      <c r="BMX102" s="2"/>
      <c r="BMY102" s="2"/>
      <c r="BMZ102" s="5"/>
      <c r="BNA102" s="5"/>
      <c r="BNB102" s="5"/>
      <c r="BNC102" s="5"/>
      <c r="BND102" s="5"/>
      <c r="BNE102" s="1"/>
      <c r="BNF102" s="2"/>
      <c r="BNG102" s="2"/>
      <c r="BNH102" s="5"/>
      <c r="BNI102" s="5"/>
      <c r="BNJ102" s="5"/>
      <c r="BNK102" s="5"/>
      <c r="BNL102" s="5"/>
      <c r="BNM102" s="1"/>
      <c r="BNN102" s="2"/>
      <c r="BNO102" s="2"/>
      <c r="BNP102" s="5"/>
      <c r="BNQ102" s="5"/>
      <c r="BNR102" s="5"/>
      <c r="BNS102" s="5"/>
      <c r="BNT102" s="5"/>
      <c r="BNU102" s="1"/>
      <c r="BNV102" s="2"/>
      <c r="BNW102" s="2"/>
      <c r="BNX102" s="5"/>
      <c r="BNY102" s="5"/>
      <c r="BNZ102" s="5"/>
      <c r="BOA102" s="5"/>
      <c r="BOB102" s="5"/>
      <c r="BOC102" s="1"/>
      <c r="BOD102" s="2"/>
      <c r="BOE102" s="2"/>
      <c r="BOF102" s="5"/>
      <c r="BOG102" s="5"/>
      <c r="BOH102" s="5"/>
      <c r="BOI102" s="5"/>
      <c r="BOJ102" s="5"/>
      <c r="BOK102" s="1"/>
      <c r="BOL102" s="2"/>
      <c r="BOM102" s="2"/>
      <c r="BON102" s="5"/>
      <c r="BOO102" s="5"/>
      <c r="BOP102" s="5"/>
      <c r="BOQ102" s="5"/>
      <c r="BOR102" s="5"/>
      <c r="BOS102" s="1"/>
      <c r="BOT102" s="2"/>
      <c r="BOU102" s="2"/>
      <c r="BOV102" s="5"/>
      <c r="BOW102" s="5"/>
      <c r="BOX102" s="5"/>
      <c r="BOY102" s="5"/>
      <c r="BOZ102" s="5"/>
      <c r="BPA102" s="1"/>
      <c r="BPB102" s="2"/>
      <c r="BPC102" s="2"/>
      <c r="BPD102" s="5"/>
      <c r="BPE102" s="5"/>
      <c r="BPF102" s="5"/>
      <c r="BPG102" s="5"/>
      <c r="BPH102" s="5"/>
      <c r="BPI102" s="1"/>
      <c r="BPJ102" s="2"/>
      <c r="BPK102" s="2"/>
      <c r="BPL102" s="5"/>
      <c r="BPM102" s="5"/>
      <c r="BPN102" s="5"/>
      <c r="BPO102" s="5"/>
      <c r="BPP102" s="5"/>
      <c r="BPQ102" s="1"/>
      <c r="BPR102" s="2"/>
      <c r="BPS102" s="2"/>
      <c r="BPT102" s="5"/>
      <c r="BPU102" s="5"/>
      <c r="BPV102" s="5"/>
      <c r="BPW102" s="5"/>
      <c r="BPX102" s="5"/>
      <c r="BPY102" s="1"/>
      <c r="BPZ102" s="2"/>
      <c r="BQA102" s="2"/>
      <c r="BQB102" s="5"/>
      <c r="BQC102" s="5"/>
      <c r="BQD102" s="5"/>
      <c r="BQE102" s="5"/>
      <c r="BQF102" s="5"/>
      <c r="BQG102" s="1"/>
      <c r="BQH102" s="2"/>
      <c r="BQI102" s="2"/>
      <c r="BQJ102" s="5"/>
      <c r="BQK102" s="5"/>
      <c r="BQL102" s="5"/>
      <c r="BQM102" s="5"/>
      <c r="BQN102" s="5"/>
      <c r="BQO102" s="1"/>
      <c r="BQP102" s="2"/>
      <c r="BQQ102" s="2"/>
      <c r="BQR102" s="5"/>
      <c r="BQS102" s="5"/>
      <c r="BQT102" s="5"/>
      <c r="BQU102" s="5"/>
      <c r="BQV102" s="5"/>
      <c r="BQW102" s="1"/>
      <c r="BQX102" s="2"/>
      <c r="BQY102" s="2"/>
      <c r="BQZ102" s="5"/>
      <c r="BRA102" s="5"/>
      <c r="BRB102" s="5"/>
      <c r="BRC102" s="5"/>
      <c r="BRD102" s="5"/>
      <c r="BRE102" s="1"/>
      <c r="BRF102" s="2"/>
      <c r="BRG102" s="2"/>
      <c r="BRH102" s="5"/>
      <c r="BRI102" s="5"/>
      <c r="BRJ102" s="5"/>
      <c r="BRK102" s="5"/>
      <c r="BRL102" s="5"/>
      <c r="BRM102" s="1"/>
      <c r="BRN102" s="2"/>
      <c r="BRO102" s="2"/>
      <c r="BRP102" s="5"/>
      <c r="BRQ102" s="5"/>
      <c r="BRR102" s="5"/>
      <c r="BRS102" s="5"/>
      <c r="BRT102" s="5"/>
      <c r="BRU102" s="1"/>
      <c r="BRV102" s="2"/>
      <c r="BRW102" s="2"/>
      <c r="BRX102" s="5"/>
      <c r="BRY102" s="5"/>
      <c r="BRZ102" s="5"/>
      <c r="BSA102" s="5"/>
      <c r="BSB102" s="5"/>
      <c r="BSC102" s="1"/>
      <c r="BSD102" s="2"/>
      <c r="BSE102" s="2"/>
      <c r="BSF102" s="5"/>
      <c r="BSG102" s="5"/>
      <c r="BSH102" s="5"/>
      <c r="BSI102" s="5"/>
      <c r="BSJ102" s="5"/>
      <c r="BSK102" s="1"/>
      <c r="BSL102" s="2"/>
      <c r="BSM102" s="2"/>
      <c r="BSN102" s="5"/>
      <c r="BSO102" s="5"/>
      <c r="BSP102" s="5"/>
      <c r="BSQ102" s="5"/>
      <c r="BSR102" s="5"/>
      <c r="BSS102" s="1"/>
      <c r="BST102" s="2"/>
      <c r="BSU102" s="2"/>
      <c r="BSV102" s="5"/>
      <c r="BSW102" s="5"/>
      <c r="BSX102" s="5"/>
      <c r="BSY102" s="5"/>
      <c r="BSZ102" s="5"/>
      <c r="BTA102" s="1"/>
      <c r="BTB102" s="2"/>
      <c r="BTC102" s="2"/>
      <c r="BTD102" s="5"/>
      <c r="BTE102" s="5"/>
      <c r="BTF102" s="5"/>
      <c r="BTG102" s="5"/>
      <c r="BTH102" s="5"/>
      <c r="BTI102" s="1"/>
      <c r="BTJ102" s="2"/>
      <c r="BTK102" s="2"/>
      <c r="BTL102" s="5"/>
      <c r="BTM102" s="5"/>
      <c r="BTN102" s="5"/>
      <c r="BTO102" s="5"/>
      <c r="BTP102" s="5"/>
      <c r="BTQ102" s="1"/>
      <c r="BTR102" s="2"/>
      <c r="BTS102" s="2"/>
      <c r="BTT102" s="5"/>
      <c r="BTU102" s="5"/>
      <c r="BTV102" s="5"/>
      <c r="BTW102" s="5"/>
      <c r="BTX102" s="5"/>
      <c r="BTY102" s="1"/>
      <c r="BTZ102" s="2"/>
      <c r="BUA102" s="2"/>
      <c r="BUB102" s="5"/>
      <c r="BUC102" s="5"/>
      <c r="BUD102" s="5"/>
      <c r="BUE102" s="5"/>
      <c r="BUF102" s="5"/>
      <c r="BUG102" s="1"/>
      <c r="BUH102" s="2"/>
      <c r="BUI102" s="2"/>
      <c r="BUJ102" s="5"/>
      <c r="BUK102" s="5"/>
      <c r="BUL102" s="5"/>
      <c r="BUM102" s="5"/>
      <c r="BUN102" s="5"/>
      <c r="BUO102" s="1"/>
      <c r="BUP102" s="2"/>
      <c r="BUQ102" s="2"/>
      <c r="BUR102" s="5"/>
      <c r="BUS102" s="5"/>
      <c r="BUT102" s="5"/>
      <c r="BUU102" s="5"/>
      <c r="BUV102" s="5"/>
      <c r="BUW102" s="1"/>
      <c r="BUX102" s="2"/>
      <c r="BUY102" s="2"/>
      <c r="BUZ102" s="5"/>
      <c r="BVA102" s="5"/>
      <c r="BVB102" s="5"/>
      <c r="BVC102" s="5"/>
      <c r="BVD102" s="5"/>
      <c r="BVE102" s="1"/>
      <c r="BVF102" s="2"/>
      <c r="BVG102" s="2"/>
      <c r="BVH102" s="5"/>
      <c r="BVI102" s="5"/>
      <c r="BVJ102" s="5"/>
      <c r="BVK102" s="5"/>
      <c r="BVL102" s="5"/>
      <c r="BVM102" s="1"/>
      <c r="BVN102" s="2"/>
      <c r="BVO102" s="2"/>
      <c r="BVP102" s="5"/>
      <c r="BVQ102" s="5"/>
      <c r="BVR102" s="5"/>
      <c r="BVS102" s="5"/>
      <c r="BVT102" s="5"/>
      <c r="BVU102" s="1"/>
      <c r="BVV102" s="2"/>
      <c r="BVW102" s="2"/>
      <c r="BVX102" s="5"/>
      <c r="BVY102" s="5"/>
      <c r="BVZ102" s="5"/>
      <c r="BWA102" s="5"/>
      <c r="BWB102" s="5"/>
      <c r="BWC102" s="1"/>
      <c r="BWD102" s="2"/>
      <c r="BWE102" s="2"/>
      <c r="BWF102" s="5"/>
      <c r="BWG102" s="5"/>
      <c r="BWH102" s="5"/>
      <c r="BWI102" s="5"/>
      <c r="BWJ102" s="5"/>
      <c r="BWK102" s="1"/>
      <c r="BWL102" s="2"/>
      <c r="BWM102" s="2"/>
      <c r="BWN102" s="5"/>
      <c r="BWO102" s="5"/>
      <c r="BWP102" s="5"/>
      <c r="BWQ102" s="5"/>
      <c r="BWR102" s="5"/>
      <c r="BWS102" s="1"/>
      <c r="BWT102" s="2"/>
      <c r="BWU102" s="2"/>
      <c r="BWV102" s="5"/>
      <c r="BWW102" s="5"/>
      <c r="BWX102" s="5"/>
      <c r="BWY102" s="5"/>
      <c r="BWZ102" s="5"/>
      <c r="BXA102" s="1"/>
      <c r="BXB102" s="2"/>
      <c r="BXC102" s="2"/>
      <c r="BXD102" s="5"/>
      <c r="BXE102" s="5"/>
      <c r="BXF102" s="5"/>
      <c r="BXG102" s="5"/>
      <c r="BXH102" s="5"/>
      <c r="BXI102" s="1"/>
      <c r="BXJ102" s="2"/>
      <c r="BXK102" s="2"/>
      <c r="BXL102" s="5"/>
      <c r="BXM102" s="5"/>
      <c r="BXN102" s="5"/>
      <c r="BXO102" s="5"/>
      <c r="BXP102" s="5"/>
      <c r="BXQ102" s="1"/>
      <c r="BXR102" s="2"/>
      <c r="BXS102" s="2"/>
      <c r="BXT102" s="5"/>
      <c r="BXU102" s="5"/>
      <c r="BXV102" s="5"/>
      <c r="BXW102" s="5"/>
      <c r="BXX102" s="5"/>
      <c r="BXY102" s="1"/>
      <c r="BXZ102" s="2"/>
      <c r="BYA102" s="2"/>
      <c r="BYB102" s="5"/>
      <c r="BYC102" s="5"/>
      <c r="BYD102" s="5"/>
      <c r="BYE102" s="5"/>
      <c r="BYF102" s="5"/>
      <c r="BYG102" s="1"/>
      <c r="BYH102" s="2"/>
      <c r="BYI102" s="2"/>
      <c r="BYJ102" s="5"/>
      <c r="BYK102" s="5"/>
      <c r="BYL102" s="5"/>
      <c r="BYM102" s="5"/>
      <c r="BYN102" s="5"/>
      <c r="BYO102" s="1"/>
      <c r="BYP102" s="2"/>
      <c r="BYQ102" s="2"/>
      <c r="BYR102" s="5"/>
      <c r="BYS102" s="5"/>
      <c r="BYT102" s="5"/>
      <c r="BYU102" s="5"/>
      <c r="BYV102" s="5"/>
      <c r="BYW102" s="1"/>
      <c r="BYX102" s="2"/>
      <c r="BYY102" s="2"/>
      <c r="BYZ102" s="5"/>
      <c r="BZA102" s="5"/>
      <c r="BZB102" s="5"/>
      <c r="BZC102" s="5"/>
      <c r="BZD102" s="5"/>
      <c r="BZE102" s="1"/>
      <c r="BZF102" s="2"/>
      <c r="BZG102" s="2"/>
      <c r="BZH102" s="5"/>
      <c r="BZI102" s="5"/>
      <c r="BZJ102" s="5"/>
      <c r="BZK102" s="5"/>
      <c r="BZL102" s="5"/>
      <c r="BZM102" s="1"/>
      <c r="BZN102" s="2"/>
      <c r="BZO102" s="2"/>
      <c r="BZP102" s="5"/>
      <c r="BZQ102" s="5"/>
      <c r="BZR102" s="5"/>
      <c r="BZS102" s="5"/>
      <c r="BZT102" s="5"/>
      <c r="BZU102" s="1"/>
      <c r="BZV102" s="2"/>
      <c r="BZW102" s="2"/>
      <c r="BZX102" s="5"/>
      <c r="BZY102" s="5"/>
      <c r="BZZ102" s="5"/>
      <c r="CAA102" s="5"/>
      <c r="CAB102" s="5"/>
      <c r="CAC102" s="1"/>
      <c r="CAD102" s="2"/>
      <c r="CAE102" s="2"/>
      <c r="CAF102" s="5"/>
      <c r="CAG102" s="5"/>
      <c r="CAH102" s="5"/>
      <c r="CAI102" s="5"/>
      <c r="CAJ102" s="5"/>
      <c r="CAK102" s="1"/>
      <c r="CAL102" s="2"/>
      <c r="CAM102" s="2"/>
      <c r="CAN102" s="5"/>
      <c r="CAO102" s="5"/>
      <c r="CAP102" s="5"/>
      <c r="CAQ102" s="5"/>
      <c r="CAR102" s="5"/>
      <c r="CAS102" s="1"/>
      <c r="CAT102" s="2"/>
      <c r="CAU102" s="2"/>
      <c r="CAV102" s="5"/>
      <c r="CAW102" s="5"/>
      <c r="CAX102" s="5"/>
      <c r="CAY102" s="5"/>
      <c r="CAZ102" s="5"/>
      <c r="CBA102" s="1"/>
      <c r="CBB102" s="2"/>
      <c r="CBC102" s="2"/>
      <c r="CBD102" s="5"/>
      <c r="CBE102" s="5"/>
      <c r="CBF102" s="5"/>
      <c r="CBG102" s="5"/>
      <c r="CBH102" s="5"/>
      <c r="CBI102" s="1"/>
      <c r="CBJ102" s="2"/>
      <c r="CBK102" s="2"/>
      <c r="CBL102" s="5"/>
      <c r="CBM102" s="5"/>
      <c r="CBN102" s="5"/>
      <c r="CBO102" s="5"/>
      <c r="CBP102" s="5"/>
      <c r="CBQ102" s="1"/>
      <c r="CBR102" s="2"/>
      <c r="CBS102" s="2"/>
      <c r="CBT102" s="5"/>
      <c r="CBU102" s="5"/>
      <c r="CBV102" s="5"/>
      <c r="CBW102" s="5"/>
      <c r="CBX102" s="5"/>
      <c r="CBY102" s="1"/>
      <c r="CBZ102" s="2"/>
      <c r="CCA102" s="2"/>
      <c r="CCB102" s="5"/>
      <c r="CCC102" s="5"/>
      <c r="CCD102" s="5"/>
      <c r="CCE102" s="5"/>
      <c r="CCF102" s="5"/>
      <c r="CCG102" s="1"/>
      <c r="CCH102" s="2"/>
      <c r="CCI102" s="2"/>
      <c r="CCJ102" s="5"/>
      <c r="CCK102" s="5"/>
      <c r="CCL102" s="5"/>
      <c r="CCM102" s="5"/>
      <c r="CCN102" s="5"/>
      <c r="CCO102" s="1"/>
      <c r="CCP102" s="2"/>
      <c r="CCQ102" s="2"/>
      <c r="CCR102" s="5"/>
      <c r="CCS102" s="5"/>
      <c r="CCT102" s="5"/>
      <c r="CCU102" s="5"/>
      <c r="CCV102" s="5"/>
      <c r="CCW102" s="1"/>
      <c r="CCX102" s="2"/>
      <c r="CCY102" s="2"/>
      <c r="CCZ102" s="5"/>
      <c r="CDA102" s="5"/>
      <c r="CDB102" s="5"/>
      <c r="CDC102" s="5"/>
      <c r="CDD102" s="5"/>
      <c r="CDE102" s="1"/>
      <c r="CDF102" s="2"/>
      <c r="CDG102" s="2"/>
      <c r="CDH102" s="5"/>
      <c r="CDI102" s="5"/>
      <c r="CDJ102" s="5"/>
      <c r="CDK102" s="5"/>
      <c r="CDL102" s="5"/>
      <c r="CDM102" s="1"/>
      <c r="CDN102" s="2"/>
      <c r="CDO102" s="2"/>
      <c r="CDP102" s="5"/>
      <c r="CDQ102" s="5"/>
      <c r="CDR102" s="5"/>
      <c r="CDS102" s="5"/>
      <c r="CDT102" s="5"/>
      <c r="CDU102" s="1"/>
      <c r="CDV102" s="2"/>
      <c r="CDW102" s="2"/>
      <c r="CDX102" s="5"/>
      <c r="CDY102" s="5"/>
      <c r="CDZ102" s="5"/>
      <c r="CEA102" s="5"/>
      <c r="CEB102" s="5"/>
      <c r="CEC102" s="1"/>
      <c r="CED102" s="2"/>
      <c r="CEE102" s="2"/>
      <c r="CEF102" s="5"/>
      <c r="CEG102" s="5"/>
      <c r="CEH102" s="5"/>
      <c r="CEI102" s="5"/>
      <c r="CEJ102" s="5"/>
      <c r="CEK102" s="1"/>
      <c r="CEL102" s="2"/>
      <c r="CEM102" s="2"/>
      <c r="CEN102" s="5"/>
      <c r="CEO102" s="5"/>
      <c r="CEP102" s="5"/>
      <c r="CEQ102" s="5"/>
      <c r="CER102" s="5"/>
      <c r="CES102" s="1"/>
      <c r="CET102" s="2"/>
      <c r="CEU102" s="2"/>
      <c r="CEV102" s="5"/>
      <c r="CEW102" s="5"/>
      <c r="CEX102" s="5"/>
      <c r="CEY102" s="5"/>
      <c r="CEZ102" s="5"/>
      <c r="CFA102" s="1"/>
      <c r="CFB102" s="2"/>
      <c r="CFC102" s="2"/>
      <c r="CFD102" s="5"/>
      <c r="CFE102" s="5"/>
      <c r="CFF102" s="5"/>
      <c r="CFG102" s="5"/>
      <c r="CFH102" s="5"/>
      <c r="CFI102" s="1"/>
      <c r="CFJ102" s="2"/>
      <c r="CFK102" s="2"/>
      <c r="CFL102" s="5"/>
      <c r="CFM102" s="5"/>
      <c r="CFN102" s="5"/>
      <c r="CFO102" s="5"/>
      <c r="CFP102" s="5"/>
      <c r="CFQ102" s="1"/>
      <c r="CFR102" s="2"/>
      <c r="CFS102" s="2"/>
      <c r="CFT102" s="5"/>
      <c r="CFU102" s="5"/>
      <c r="CFV102" s="5"/>
      <c r="CFW102" s="5"/>
      <c r="CFX102" s="5"/>
      <c r="CFY102" s="1"/>
      <c r="CFZ102" s="2"/>
      <c r="CGA102" s="2"/>
      <c r="CGB102" s="5"/>
      <c r="CGC102" s="5"/>
      <c r="CGD102" s="5"/>
      <c r="CGE102" s="5"/>
      <c r="CGF102" s="5"/>
      <c r="CGG102" s="1"/>
      <c r="CGH102" s="2"/>
      <c r="CGI102" s="2"/>
      <c r="CGJ102" s="5"/>
      <c r="CGK102" s="5"/>
      <c r="CGL102" s="5"/>
      <c r="CGM102" s="5"/>
      <c r="CGN102" s="5"/>
      <c r="CGO102" s="1"/>
      <c r="CGP102" s="2"/>
      <c r="CGQ102" s="2"/>
      <c r="CGR102" s="5"/>
      <c r="CGS102" s="5"/>
      <c r="CGT102" s="5"/>
      <c r="CGU102" s="5"/>
      <c r="CGV102" s="5"/>
      <c r="CGW102" s="1"/>
      <c r="CGX102" s="2"/>
      <c r="CGY102" s="2"/>
      <c r="CGZ102" s="5"/>
      <c r="CHA102" s="5"/>
      <c r="CHB102" s="5"/>
      <c r="CHC102" s="5"/>
      <c r="CHD102" s="5"/>
      <c r="CHE102" s="1"/>
      <c r="CHF102" s="2"/>
      <c r="CHG102" s="2"/>
      <c r="CHH102" s="5"/>
      <c r="CHI102" s="5"/>
      <c r="CHJ102" s="5"/>
      <c r="CHK102" s="5"/>
      <c r="CHL102" s="5"/>
      <c r="CHM102" s="1"/>
      <c r="CHN102" s="2"/>
      <c r="CHO102" s="2"/>
      <c r="CHP102" s="5"/>
      <c r="CHQ102" s="5"/>
      <c r="CHR102" s="5"/>
      <c r="CHS102" s="5"/>
      <c r="CHT102" s="5"/>
      <c r="CHU102" s="1"/>
      <c r="CHV102" s="2"/>
      <c r="CHW102" s="2"/>
      <c r="CHX102" s="5"/>
      <c r="CHY102" s="5"/>
      <c r="CHZ102" s="5"/>
      <c r="CIA102" s="5"/>
      <c r="CIB102" s="5"/>
      <c r="CIC102" s="1"/>
      <c r="CID102" s="2"/>
      <c r="CIE102" s="2"/>
      <c r="CIF102" s="5"/>
      <c r="CIG102" s="5"/>
      <c r="CIH102" s="5"/>
      <c r="CII102" s="5"/>
      <c r="CIJ102" s="5"/>
      <c r="CIK102" s="1"/>
      <c r="CIL102" s="2"/>
      <c r="CIM102" s="2"/>
      <c r="CIN102" s="5"/>
      <c r="CIO102" s="5"/>
      <c r="CIP102" s="5"/>
      <c r="CIQ102" s="5"/>
      <c r="CIR102" s="5"/>
      <c r="CIS102" s="1"/>
      <c r="CIT102" s="2"/>
      <c r="CIU102" s="2"/>
      <c r="CIV102" s="5"/>
      <c r="CIW102" s="5"/>
      <c r="CIX102" s="5"/>
      <c r="CIY102" s="5"/>
      <c r="CIZ102" s="5"/>
      <c r="CJA102" s="1"/>
      <c r="CJB102" s="2"/>
      <c r="CJC102" s="2"/>
      <c r="CJD102" s="5"/>
      <c r="CJE102" s="5"/>
      <c r="CJF102" s="5"/>
      <c r="CJG102" s="5"/>
      <c r="CJH102" s="5"/>
      <c r="CJI102" s="1"/>
      <c r="CJJ102" s="2"/>
      <c r="CJK102" s="2"/>
      <c r="CJL102" s="5"/>
      <c r="CJM102" s="5"/>
      <c r="CJN102" s="5"/>
      <c r="CJO102" s="5"/>
      <c r="CJP102" s="5"/>
      <c r="CJQ102" s="1"/>
      <c r="CJR102" s="2"/>
      <c r="CJS102" s="2"/>
      <c r="CJT102" s="5"/>
      <c r="CJU102" s="5"/>
      <c r="CJV102" s="5"/>
      <c r="CJW102" s="5"/>
      <c r="CJX102" s="5"/>
      <c r="CJY102" s="1"/>
      <c r="CJZ102" s="2"/>
      <c r="CKA102" s="2"/>
      <c r="CKB102" s="5"/>
      <c r="CKC102" s="5"/>
      <c r="CKD102" s="5"/>
      <c r="CKE102" s="5"/>
      <c r="CKF102" s="5"/>
      <c r="CKG102" s="1"/>
      <c r="CKH102" s="2"/>
      <c r="CKI102" s="2"/>
      <c r="CKJ102" s="5"/>
      <c r="CKK102" s="5"/>
      <c r="CKL102" s="5"/>
      <c r="CKM102" s="5"/>
      <c r="CKN102" s="5"/>
      <c r="CKO102" s="1"/>
      <c r="CKP102" s="2"/>
      <c r="CKQ102" s="2"/>
      <c r="CKR102" s="5"/>
      <c r="CKS102" s="5"/>
      <c r="CKT102" s="5"/>
      <c r="CKU102" s="5"/>
      <c r="CKV102" s="5"/>
      <c r="CKW102" s="1"/>
      <c r="CKX102" s="2"/>
      <c r="CKY102" s="2"/>
      <c r="CKZ102" s="5"/>
      <c r="CLA102" s="5"/>
      <c r="CLB102" s="5"/>
      <c r="CLC102" s="5"/>
      <c r="CLD102" s="5"/>
      <c r="CLE102" s="1"/>
      <c r="CLF102" s="2"/>
      <c r="CLG102" s="2"/>
      <c r="CLH102" s="5"/>
      <c r="CLI102" s="5"/>
      <c r="CLJ102" s="5"/>
      <c r="CLK102" s="5"/>
      <c r="CLL102" s="5"/>
      <c r="CLM102" s="1"/>
      <c r="CLN102" s="2"/>
      <c r="CLO102" s="2"/>
      <c r="CLP102" s="5"/>
      <c r="CLQ102" s="5"/>
      <c r="CLR102" s="5"/>
      <c r="CLS102" s="5"/>
      <c r="CLT102" s="5"/>
      <c r="CLU102" s="1"/>
      <c r="CLV102" s="2"/>
      <c r="CLW102" s="2"/>
      <c r="CLX102" s="5"/>
      <c r="CLY102" s="5"/>
      <c r="CLZ102" s="5"/>
      <c r="CMA102" s="5"/>
      <c r="CMB102" s="5"/>
      <c r="CMC102" s="1"/>
      <c r="CMD102" s="2"/>
      <c r="CME102" s="2"/>
      <c r="CMF102" s="5"/>
      <c r="CMG102" s="5"/>
      <c r="CMH102" s="5"/>
      <c r="CMI102" s="5"/>
      <c r="CMJ102" s="5"/>
      <c r="CMK102" s="1"/>
      <c r="CML102" s="2"/>
      <c r="CMM102" s="2"/>
      <c r="CMN102" s="5"/>
      <c r="CMO102" s="5"/>
      <c r="CMP102" s="5"/>
      <c r="CMQ102" s="5"/>
      <c r="CMR102" s="5"/>
      <c r="CMS102" s="1"/>
      <c r="CMT102" s="2"/>
      <c r="CMU102" s="2"/>
      <c r="CMV102" s="5"/>
      <c r="CMW102" s="5"/>
      <c r="CMX102" s="5"/>
      <c r="CMY102" s="5"/>
      <c r="CMZ102" s="5"/>
      <c r="CNA102" s="1"/>
      <c r="CNB102" s="2"/>
      <c r="CNC102" s="2"/>
      <c r="CND102" s="5"/>
      <c r="CNE102" s="5"/>
      <c r="CNF102" s="5"/>
      <c r="CNG102" s="5"/>
      <c r="CNH102" s="5"/>
      <c r="CNI102" s="1"/>
      <c r="CNJ102" s="2"/>
      <c r="CNK102" s="2"/>
      <c r="CNL102" s="5"/>
      <c r="CNM102" s="5"/>
      <c r="CNN102" s="5"/>
      <c r="CNO102" s="5"/>
      <c r="CNP102" s="5"/>
      <c r="CNQ102" s="1"/>
      <c r="CNR102" s="2"/>
      <c r="CNS102" s="2"/>
      <c r="CNT102" s="5"/>
      <c r="CNU102" s="5"/>
      <c r="CNV102" s="5"/>
      <c r="CNW102" s="5"/>
      <c r="CNX102" s="5"/>
      <c r="CNY102" s="1"/>
      <c r="CNZ102" s="2"/>
      <c r="COA102" s="2"/>
      <c r="COB102" s="5"/>
      <c r="COC102" s="5"/>
      <c r="COD102" s="5"/>
      <c r="COE102" s="5"/>
      <c r="COF102" s="5"/>
      <c r="COG102" s="1"/>
      <c r="COH102" s="2"/>
      <c r="COI102" s="2"/>
      <c r="COJ102" s="5"/>
      <c r="COK102" s="5"/>
      <c r="COL102" s="5"/>
      <c r="COM102" s="5"/>
      <c r="CON102" s="5"/>
      <c r="COO102" s="1"/>
      <c r="COP102" s="2"/>
      <c r="COQ102" s="2"/>
      <c r="COR102" s="5"/>
      <c r="COS102" s="5"/>
      <c r="COT102" s="5"/>
      <c r="COU102" s="5"/>
      <c r="COV102" s="5"/>
      <c r="COW102" s="1"/>
      <c r="COX102" s="2"/>
      <c r="COY102" s="2"/>
      <c r="COZ102" s="5"/>
      <c r="CPA102" s="5"/>
      <c r="CPB102" s="5"/>
      <c r="CPC102" s="5"/>
      <c r="CPD102" s="5"/>
      <c r="CPE102" s="1"/>
      <c r="CPF102" s="2"/>
      <c r="CPG102" s="2"/>
      <c r="CPH102" s="5"/>
      <c r="CPI102" s="5"/>
      <c r="CPJ102" s="5"/>
      <c r="CPK102" s="5"/>
      <c r="CPL102" s="5"/>
      <c r="CPM102" s="1"/>
      <c r="CPN102" s="2"/>
      <c r="CPO102" s="2"/>
      <c r="CPP102" s="5"/>
      <c r="CPQ102" s="5"/>
      <c r="CPR102" s="5"/>
      <c r="CPS102" s="5"/>
      <c r="CPT102" s="5"/>
      <c r="CPU102" s="1"/>
      <c r="CPV102" s="2"/>
      <c r="CPW102" s="2"/>
      <c r="CPX102" s="5"/>
      <c r="CPY102" s="5"/>
      <c r="CPZ102" s="5"/>
      <c r="CQA102" s="5"/>
      <c r="CQB102" s="5"/>
      <c r="CQC102" s="1"/>
      <c r="CQD102" s="2"/>
      <c r="CQE102" s="2"/>
      <c r="CQF102" s="5"/>
      <c r="CQG102" s="5"/>
      <c r="CQH102" s="5"/>
      <c r="CQI102" s="5"/>
      <c r="CQJ102" s="5"/>
      <c r="CQK102" s="1"/>
      <c r="CQL102" s="2"/>
      <c r="CQM102" s="2"/>
      <c r="CQN102" s="5"/>
      <c r="CQO102" s="5"/>
      <c r="CQP102" s="5"/>
      <c r="CQQ102" s="5"/>
      <c r="CQR102" s="5"/>
      <c r="CQS102" s="1"/>
      <c r="CQT102" s="2"/>
      <c r="CQU102" s="2"/>
      <c r="CQV102" s="5"/>
      <c r="CQW102" s="5"/>
      <c r="CQX102" s="5"/>
      <c r="CQY102" s="5"/>
      <c r="CQZ102" s="5"/>
      <c r="CRA102" s="1"/>
      <c r="CRB102" s="2"/>
      <c r="CRC102" s="2"/>
      <c r="CRD102" s="5"/>
      <c r="CRE102" s="5"/>
      <c r="CRF102" s="5"/>
      <c r="CRG102" s="5"/>
      <c r="CRH102" s="5"/>
      <c r="CRI102" s="1"/>
      <c r="CRJ102" s="2"/>
      <c r="CRK102" s="2"/>
      <c r="CRL102" s="5"/>
      <c r="CRM102" s="5"/>
      <c r="CRN102" s="5"/>
      <c r="CRO102" s="5"/>
      <c r="CRP102" s="5"/>
      <c r="CRQ102" s="1"/>
      <c r="CRR102" s="2"/>
      <c r="CRS102" s="2"/>
      <c r="CRT102" s="5"/>
      <c r="CRU102" s="5"/>
      <c r="CRV102" s="5"/>
      <c r="CRW102" s="5"/>
      <c r="CRX102" s="5"/>
      <c r="CRY102" s="1"/>
      <c r="CRZ102" s="2"/>
      <c r="CSA102" s="2"/>
      <c r="CSB102" s="5"/>
      <c r="CSC102" s="5"/>
      <c r="CSD102" s="5"/>
      <c r="CSE102" s="5"/>
      <c r="CSF102" s="5"/>
      <c r="CSG102" s="1"/>
      <c r="CSH102" s="2"/>
      <c r="CSI102" s="2"/>
      <c r="CSJ102" s="5"/>
      <c r="CSK102" s="5"/>
      <c r="CSL102" s="5"/>
      <c r="CSM102" s="5"/>
      <c r="CSN102" s="5"/>
      <c r="CSO102" s="1"/>
      <c r="CSP102" s="2"/>
      <c r="CSQ102" s="2"/>
      <c r="CSR102" s="5"/>
      <c r="CSS102" s="5"/>
      <c r="CST102" s="5"/>
      <c r="CSU102" s="5"/>
      <c r="CSV102" s="5"/>
      <c r="CSW102" s="1"/>
      <c r="CSX102" s="2"/>
      <c r="CSY102" s="2"/>
      <c r="CSZ102" s="5"/>
      <c r="CTA102" s="5"/>
      <c r="CTB102" s="5"/>
      <c r="CTC102" s="5"/>
      <c r="CTD102" s="5"/>
      <c r="CTE102" s="1"/>
      <c r="CTF102" s="2"/>
      <c r="CTG102" s="2"/>
      <c r="CTH102" s="5"/>
      <c r="CTI102" s="5"/>
      <c r="CTJ102" s="5"/>
      <c r="CTK102" s="5"/>
      <c r="CTL102" s="5"/>
      <c r="CTM102" s="1"/>
      <c r="CTN102" s="2"/>
      <c r="CTO102" s="2"/>
      <c r="CTP102" s="5"/>
      <c r="CTQ102" s="5"/>
      <c r="CTR102" s="5"/>
      <c r="CTS102" s="5"/>
      <c r="CTT102" s="5"/>
      <c r="CTU102" s="1"/>
      <c r="CTV102" s="2"/>
      <c r="CTW102" s="2"/>
      <c r="CTX102" s="5"/>
      <c r="CTY102" s="5"/>
      <c r="CTZ102" s="5"/>
      <c r="CUA102" s="5"/>
      <c r="CUB102" s="5"/>
      <c r="CUC102" s="1"/>
      <c r="CUD102" s="2"/>
      <c r="CUE102" s="2"/>
      <c r="CUF102" s="5"/>
      <c r="CUG102" s="5"/>
      <c r="CUH102" s="5"/>
      <c r="CUI102" s="5"/>
      <c r="CUJ102" s="5"/>
      <c r="CUK102" s="1"/>
      <c r="CUL102" s="2"/>
      <c r="CUM102" s="2"/>
      <c r="CUN102" s="5"/>
      <c r="CUO102" s="5"/>
      <c r="CUP102" s="5"/>
      <c r="CUQ102" s="5"/>
      <c r="CUR102" s="5"/>
      <c r="CUS102" s="1"/>
      <c r="CUT102" s="2"/>
      <c r="CUU102" s="2"/>
      <c r="CUV102" s="5"/>
      <c r="CUW102" s="5"/>
      <c r="CUX102" s="5"/>
      <c r="CUY102" s="5"/>
      <c r="CUZ102" s="5"/>
      <c r="CVA102" s="1"/>
      <c r="CVB102" s="2"/>
      <c r="CVC102" s="2"/>
      <c r="CVD102" s="5"/>
      <c r="CVE102" s="5"/>
      <c r="CVF102" s="5"/>
      <c r="CVG102" s="5"/>
      <c r="CVH102" s="5"/>
      <c r="CVI102" s="1"/>
      <c r="CVJ102" s="2"/>
      <c r="CVK102" s="2"/>
      <c r="CVL102" s="5"/>
      <c r="CVM102" s="5"/>
      <c r="CVN102" s="5"/>
      <c r="CVO102" s="5"/>
      <c r="CVP102" s="5"/>
      <c r="CVQ102" s="1"/>
      <c r="CVR102" s="2"/>
      <c r="CVS102" s="2"/>
      <c r="CVT102" s="5"/>
      <c r="CVU102" s="5"/>
      <c r="CVV102" s="5"/>
      <c r="CVW102" s="5"/>
      <c r="CVX102" s="5"/>
      <c r="CVY102" s="1"/>
      <c r="CVZ102" s="2"/>
      <c r="CWA102" s="2"/>
      <c r="CWB102" s="5"/>
      <c r="CWC102" s="5"/>
      <c r="CWD102" s="5"/>
      <c r="CWE102" s="5"/>
      <c r="CWF102" s="5"/>
      <c r="CWG102" s="1"/>
      <c r="CWH102" s="2"/>
      <c r="CWI102" s="2"/>
      <c r="CWJ102" s="5"/>
      <c r="CWK102" s="5"/>
      <c r="CWL102" s="5"/>
      <c r="CWM102" s="5"/>
      <c r="CWN102" s="5"/>
      <c r="CWO102" s="1"/>
      <c r="CWP102" s="2"/>
      <c r="CWQ102" s="2"/>
      <c r="CWR102" s="5"/>
      <c r="CWS102" s="5"/>
      <c r="CWT102" s="5"/>
      <c r="CWU102" s="5"/>
      <c r="CWV102" s="5"/>
      <c r="CWW102" s="1"/>
      <c r="CWX102" s="2"/>
      <c r="CWY102" s="2"/>
      <c r="CWZ102" s="5"/>
      <c r="CXA102" s="5"/>
      <c r="CXB102" s="5"/>
      <c r="CXC102" s="5"/>
      <c r="CXD102" s="5"/>
      <c r="CXE102" s="1"/>
      <c r="CXF102" s="2"/>
      <c r="CXG102" s="2"/>
      <c r="CXH102" s="5"/>
      <c r="CXI102" s="5"/>
      <c r="CXJ102" s="5"/>
      <c r="CXK102" s="5"/>
      <c r="CXL102" s="5"/>
      <c r="CXM102" s="1"/>
      <c r="CXN102" s="2"/>
      <c r="CXO102" s="2"/>
      <c r="CXP102" s="5"/>
      <c r="CXQ102" s="5"/>
      <c r="CXR102" s="5"/>
      <c r="CXS102" s="5"/>
      <c r="CXT102" s="5"/>
      <c r="CXU102" s="1"/>
      <c r="CXV102" s="2"/>
      <c r="CXW102" s="2"/>
      <c r="CXX102" s="5"/>
      <c r="CXY102" s="5"/>
      <c r="CXZ102" s="5"/>
      <c r="CYA102" s="5"/>
      <c r="CYB102" s="5"/>
      <c r="CYC102" s="1"/>
      <c r="CYD102" s="2"/>
      <c r="CYE102" s="2"/>
      <c r="CYF102" s="5"/>
      <c r="CYG102" s="5"/>
      <c r="CYH102" s="5"/>
      <c r="CYI102" s="5"/>
      <c r="CYJ102" s="5"/>
      <c r="CYK102" s="1"/>
      <c r="CYL102" s="2"/>
      <c r="CYM102" s="2"/>
      <c r="CYN102" s="5"/>
      <c r="CYO102" s="5"/>
      <c r="CYP102" s="5"/>
      <c r="CYQ102" s="5"/>
      <c r="CYR102" s="5"/>
      <c r="CYS102" s="1"/>
      <c r="CYT102" s="2"/>
      <c r="CYU102" s="2"/>
      <c r="CYV102" s="5"/>
      <c r="CYW102" s="5"/>
      <c r="CYX102" s="5"/>
      <c r="CYY102" s="5"/>
      <c r="CYZ102" s="5"/>
      <c r="CZA102" s="1"/>
      <c r="CZB102" s="2"/>
      <c r="CZC102" s="2"/>
      <c r="CZD102" s="5"/>
      <c r="CZE102" s="5"/>
      <c r="CZF102" s="5"/>
      <c r="CZG102" s="5"/>
      <c r="CZH102" s="5"/>
      <c r="CZI102" s="1"/>
      <c r="CZJ102" s="2"/>
      <c r="CZK102" s="2"/>
      <c r="CZL102" s="5"/>
      <c r="CZM102" s="5"/>
      <c r="CZN102" s="5"/>
      <c r="CZO102" s="5"/>
      <c r="CZP102" s="5"/>
      <c r="CZQ102" s="1"/>
      <c r="CZR102" s="2"/>
      <c r="CZS102" s="2"/>
      <c r="CZT102" s="5"/>
      <c r="CZU102" s="5"/>
      <c r="CZV102" s="5"/>
      <c r="CZW102" s="5"/>
      <c r="CZX102" s="5"/>
      <c r="CZY102" s="1"/>
      <c r="CZZ102" s="2"/>
      <c r="DAA102" s="2"/>
      <c r="DAB102" s="5"/>
      <c r="DAC102" s="5"/>
      <c r="DAD102" s="5"/>
      <c r="DAE102" s="5"/>
      <c r="DAF102" s="5"/>
      <c r="DAG102" s="1"/>
      <c r="DAH102" s="2"/>
      <c r="DAI102" s="2"/>
      <c r="DAJ102" s="5"/>
      <c r="DAK102" s="5"/>
      <c r="DAL102" s="5"/>
      <c r="DAM102" s="5"/>
      <c r="DAN102" s="5"/>
      <c r="DAO102" s="1"/>
      <c r="DAP102" s="2"/>
      <c r="DAQ102" s="2"/>
      <c r="DAR102" s="5"/>
      <c r="DAS102" s="5"/>
      <c r="DAT102" s="5"/>
      <c r="DAU102" s="5"/>
      <c r="DAV102" s="5"/>
      <c r="DAW102" s="1"/>
      <c r="DAX102" s="2"/>
      <c r="DAY102" s="2"/>
      <c r="DAZ102" s="5"/>
      <c r="DBA102" s="5"/>
      <c r="DBB102" s="5"/>
      <c r="DBC102" s="5"/>
      <c r="DBD102" s="5"/>
      <c r="DBE102" s="1"/>
      <c r="DBF102" s="2"/>
      <c r="DBG102" s="2"/>
      <c r="DBH102" s="5"/>
      <c r="DBI102" s="5"/>
      <c r="DBJ102" s="5"/>
      <c r="DBK102" s="5"/>
      <c r="DBL102" s="5"/>
      <c r="DBM102" s="1"/>
      <c r="DBN102" s="2"/>
      <c r="DBO102" s="2"/>
      <c r="DBP102" s="5"/>
      <c r="DBQ102" s="5"/>
      <c r="DBR102" s="5"/>
      <c r="DBS102" s="5"/>
      <c r="DBT102" s="5"/>
      <c r="DBU102" s="1"/>
      <c r="DBV102" s="2"/>
      <c r="DBW102" s="2"/>
      <c r="DBX102" s="5"/>
      <c r="DBY102" s="5"/>
      <c r="DBZ102" s="5"/>
      <c r="DCA102" s="5"/>
      <c r="DCB102" s="5"/>
      <c r="DCC102" s="1"/>
      <c r="DCD102" s="2"/>
      <c r="DCE102" s="2"/>
      <c r="DCF102" s="5"/>
      <c r="DCG102" s="5"/>
      <c r="DCH102" s="5"/>
      <c r="DCI102" s="5"/>
      <c r="DCJ102" s="5"/>
      <c r="DCK102" s="1"/>
      <c r="DCL102" s="2"/>
      <c r="DCM102" s="2"/>
      <c r="DCN102" s="5"/>
      <c r="DCO102" s="5"/>
      <c r="DCP102" s="5"/>
      <c r="DCQ102" s="5"/>
      <c r="DCR102" s="5"/>
      <c r="DCS102" s="1"/>
      <c r="DCT102" s="2"/>
      <c r="DCU102" s="2"/>
      <c r="DCV102" s="5"/>
      <c r="DCW102" s="5"/>
      <c r="DCX102" s="5"/>
      <c r="DCY102" s="5"/>
      <c r="DCZ102" s="5"/>
      <c r="DDA102" s="1"/>
      <c r="DDB102" s="2"/>
      <c r="DDC102" s="2"/>
      <c r="DDD102" s="5"/>
      <c r="DDE102" s="5"/>
      <c r="DDF102" s="5"/>
      <c r="DDG102" s="5"/>
      <c r="DDH102" s="5"/>
      <c r="DDI102" s="1"/>
      <c r="DDJ102" s="2"/>
      <c r="DDK102" s="2"/>
      <c r="DDL102" s="5"/>
      <c r="DDM102" s="5"/>
      <c r="DDN102" s="5"/>
      <c r="DDO102" s="5"/>
      <c r="DDP102" s="5"/>
      <c r="DDQ102" s="1"/>
      <c r="DDR102" s="2"/>
      <c r="DDS102" s="2"/>
      <c r="DDT102" s="5"/>
      <c r="DDU102" s="5"/>
      <c r="DDV102" s="5"/>
      <c r="DDW102" s="5"/>
      <c r="DDX102" s="5"/>
      <c r="DDY102" s="1"/>
      <c r="DDZ102" s="2"/>
      <c r="DEA102" s="2"/>
      <c r="DEB102" s="5"/>
      <c r="DEC102" s="5"/>
      <c r="DED102" s="5"/>
      <c r="DEE102" s="5"/>
      <c r="DEF102" s="5"/>
      <c r="DEG102" s="1"/>
      <c r="DEH102" s="2"/>
      <c r="DEI102" s="2"/>
      <c r="DEJ102" s="5"/>
      <c r="DEK102" s="5"/>
      <c r="DEL102" s="5"/>
      <c r="DEM102" s="5"/>
      <c r="DEN102" s="5"/>
      <c r="DEO102" s="1"/>
      <c r="DEP102" s="2"/>
      <c r="DEQ102" s="2"/>
      <c r="DER102" s="5"/>
      <c r="DES102" s="5"/>
      <c r="DET102" s="5"/>
      <c r="DEU102" s="5"/>
      <c r="DEV102" s="5"/>
      <c r="DEW102" s="1"/>
      <c r="DEX102" s="2"/>
      <c r="DEY102" s="2"/>
      <c r="DEZ102" s="5"/>
      <c r="DFA102" s="5"/>
      <c r="DFB102" s="5"/>
      <c r="DFC102" s="5"/>
      <c r="DFD102" s="5"/>
      <c r="DFE102" s="1"/>
      <c r="DFF102" s="2"/>
      <c r="DFG102" s="2"/>
      <c r="DFH102" s="5"/>
      <c r="DFI102" s="5"/>
      <c r="DFJ102" s="5"/>
      <c r="DFK102" s="5"/>
      <c r="DFL102" s="5"/>
      <c r="DFM102" s="1"/>
      <c r="DFN102" s="2"/>
      <c r="DFO102" s="2"/>
      <c r="DFP102" s="5"/>
      <c r="DFQ102" s="5"/>
      <c r="DFR102" s="5"/>
      <c r="DFS102" s="5"/>
      <c r="DFT102" s="5"/>
      <c r="DFU102" s="1"/>
      <c r="DFV102" s="2"/>
      <c r="DFW102" s="2"/>
      <c r="DFX102" s="5"/>
      <c r="DFY102" s="5"/>
      <c r="DFZ102" s="5"/>
      <c r="DGA102" s="5"/>
      <c r="DGB102" s="5"/>
      <c r="DGC102" s="1"/>
      <c r="DGD102" s="2"/>
      <c r="DGE102" s="2"/>
      <c r="DGF102" s="5"/>
      <c r="DGG102" s="5"/>
      <c r="DGH102" s="5"/>
      <c r="DGI102" s="5"/>
      <c r="DGJ102" s="5"/>
      <c r="DGK102" s="1"/>
      <c r="DGL102" s="2"/>
      <c r="DGM102" s="2"/>
      <c r="DGN102" s="5"/>
      <c r="DGO102" s="5"/>
      <c r="DGP102" s="5"/>
      <c r="DGQ102" s="5"/>
      <c r="DGR102" s="5"/>
      <c r="DGS102" s="1"/>
      <c r="DGT102" s="2"/>
      <c r="DGU102" s="2"/>
      <c r="DGV102" s="5"/>
      <c r="DGW102" s="5"/>
      <c r="DGX102" s="5"/>
      <c r="DGY102" s="5"/>
      <c r="DGZ102" s="5"/>
      <c r="DHA102" s="1"/>
      <c r="DHB102" s="2"/>
      <c r="DHC102" s="2"/>
      <c r="DHD102" s="5"/>
      <c r="DHE102" s="5"/>
      <c r="DHF102" s="5"/>
      <c r="DHG102" s="5"/>
      <c r="DHH102" s="5"/>
      <c r="DHI102" s="1"/>
      <c r="DHJ102" s="2"/>
      <c r="DHK102" s="2"/>
      <c r="DHL102" s="5"/>
      <c r="DHM102" s="5"/>
      <c r="DHN102" s="5"/>
      <c r="DHO102" s="5"/>
      <c r="DHP102" s="5"/>
      <c r="DHQ102" s="1"/>
      <c r="DHR102" s="2"/>
      <c r="DHS102" s="2"/>
      <c r="DHT102" s="5"/>
      <c r="DHU102" s="5"/>
      <c r="DHV102" s="5"/>
      <c r="DHW102" s="5"/>
      <c r="DHX102" s="5"/>
      <c r="DHY102" s="1"/>
      <c r="DHZ102" s="2"/>
      <c r="DIA102" s="2"/>
      <c r="DIB102" s="5"/>
      <c r="DIC102" s="5"/>
      <c r="DID102" s="5"/>
      <c r="DIE102" s="5"/>
      <c r="DIF102" s="5"/>
      <c r="DIG102" s="1"/>
      <c r="DIH102" s="2"/>
      <c r="DII102" s="2"/>
      <c r="DIJ102" s="5"/>
      <c r="DIK102" s="5"/>
      <c r="DIL102" s="5"/>
      <c r="DIM102" s="5"/>
      <c r="DIN102" s="5"/>
      <c r="DIO102" s="1"/>
      <c r="DIP102" s="2"/>
      <c r="DIQ102" s="2"/>
      <c r="DIR102" s="5"/>
      <c r="DIS102" s="5"/>
      <c r="DIT102" s="5"/>
      <c r="DIU102" s="5"/>
      <c r="DIV102" s="5"/>
      <c r="DIW102" s="1"/>
      <c r="DIX102" s="2"/>
      <c r="DIY102" s="2"/>
      <c r="DIZ102" s="5"/>
      <c r="DJA102" s="5"/>
      <c r="DJB102" s="5"/>
      <c r="DJC102" s="5"/>
      <c r="DJD102" s="5"/>
      <c r="DJE102" s="1"/>
      <c r="DJF102" s="2"/>
      <c r="DJG102" s="2"/>
      <c r="DJH102" s="5"/>
      <c r="DJI102" s="5"/>
      <c r="DJJ102" s="5"/>
      <c r="DJK102" s="5"/>
      <c r="DJL102" s="5"/>
      <c r="DJM102" s="1"/>
      <c r="DJN102" s="2"/>
      <c r="DJO102" s="2"/>
      <c r="DJP102" s="5"/>
      <c r="DJQ102" s="5"/>
      <c r="DJR102" s="5"/>
      <c r="DJS102" s="5"/>
      <c r="DJT102" s="5"/>
      <c r="DJU102" s="1"/>
      <c r="DJV102" s="2"/>
      <c r="DJW102" s="2"/>
      <c r="DJX102" s="5"/>
      <c r="DJY102" s="5"/>
      <c r="DJZ102" s="5"/>
      <c r="DKA102" s="5"/>
      <c r="DKB102" s="5"/>
      <c r="DKC102" s="1"/>
      <c r="DKD102" s="2"/>
      <c r="DKE102" s="2"/>
      <c r="DKF102" s="5"/>
      <c r="DKG102" s="5"/>
      <c r="DKH102" s="5"/>
      <c r="DKI102" s="5"/>
      <c r="DKJ102" s="5"/>
      <c r="DKK102" s="1"/>
      <c r="DKL102" s="2"/>
      <c r="DKM102" s="2"/>
      <c r="DKN102" s="5"/>
      <c r="DKO102" s="5"/>
      <c r="DKP102" s="5"/>
      <c r="DKQ102" s="5"/>
      <c r="DKR102" s="5"/>
      <c r="DKS102" s="1"/>
      <c r="DKT102" s="2"/>
      <c r="DKU102" s="2"/>
      <c r="DKV102" s="5"/>
      <c r="DKW102" s="5"/>
      <c r="DKX102" s="5"/>
      <c r="DKY102" s="5"/>
      <c r="DKZ102" s="5"/>
      <c r="DLA102" s="1"/>
      <c r="DLB102" s="2"/>
      <c r="DLC102" s="2"/>
      <c r="DLD102" s="5"/>
      <c r="DLE102" s="5"/>
      <c r="DLF102" s="5"/>
      <c r="DLG102" s="5"/>
      <c r="DLH102" s="5"/>
      <c r="DLI102" s="1"/>
      <c r="DLJ102" s="2"/>
      <c r="DLK102" s="2"/>
      <c r="DLL102" s="5"/>
      <c r="DLM102" s="5"/>
      <c r="DLN102" s="5"/>
      <c r="DLO102" s="5"/>
      <c r="DLP102" s="5"/>
      <c r="DLQ102" s="1"/>
      <c r="DLR102" s="2"/>
      <c r="DLS102" s="2"/>
      <c r="DLT102" s="5"/>
      <c r="DLU102" s="5"/>
      <c r="DLV102" s="5"/>
      <c r="DLW102" s="5"/>
      <c r="DLX102" s="5"/>
      <c r="DLY102" s="1"/>
      <c r="DLZ102" s="2"/>
      <c r="DMA102" s="2"/>
      <c r="DMB102" s="5"/>
      <c r="DMC102" s="5"/>
      <c r="DMD102" s="5"/>
      <c r="DME102" s="5"/>
      <c r="DMF102" s="5"/>
      <c r="DMG102" s="1"/>
      <c r="DMH102" s="2"/>
      <c r="DMI102" s="2"/>
      <c r="DMJ102" s="5"/>
      <c r="DMK102" s="5"/>
      <c r="DML102" s="5"/>
      <c r="DMM102" s="5"/>
      <c r="DMN102" s="5"/>
      <c r="DMO102" s="1"/>
      <c r="DMP102" s="2"/>
      <c r="DMQ102" s="2"/>
      <c r="DMR102" s="5"/>
      <c r="DMS102" s="5"/>
      <c r="DMT102" s="5"/>
      <c r="DMU102" s="5"/>
      <c r="DMV102" s="5"/>
      <c r="DMW102" s="1"/>
      <c r="DMX102" s="2"/>
      <c r="DMY102" s="2"/>
      <c r="DMZ102" s="5"/>
      <c r="DNA102" s="5"/>
      <c r="DNB102" s="5"/>
      <c r="DNC102" s="5"/>
      <c r="DND102" s="5"/>
      <c r="DNE102" s="1"/>
      <c r="DNF102" s="2"/>
      <c r="DNG102" s="2"/>
      <c r="DNH102" s="5"/>
      <c r="DNI102" s="5"/>
      <c r="DNJ102" s="5"/>
      <c r="DNK102" s="5"/>
      <c r="DNL102" s="5"/>
      <c r="DNM102" s="1"/>
      <c r="DNN102" s="2"/>
      <c r="DNO102" s="2"/>
      <c r="DNP102" s="5"/>
      <c r="DNQ102" s="5"/>
      <c r="DNR102" s="5"/>
      <c r="DNS102" s="5"/>
      <c r="DNT102" s="5"/>
      <c r="DNU102" s="1"/>
      <c r="DNV102" s="2"/>
      <c r="DNW102" s="2"/>
      <c r="DNX102" s="5"/>
      <c r="DNY102" s="5"/>
      <c r="DNZ102" s="5"/>
      <c r="DOA102" s="5"/>
      <c r="DOB102" s="5"/>
      <c r="DOC102" s="1"/>
      <c r="DOD102" s="2"/>
      <c r="DOE102" s="2"/>
      <c r="DOF102" s="5"/>
      <c r="DOG102" s="5"/>
      <c r="DOH102" s="5"/>
      <c r="DOI102" s="5"/>
      <c r="DOJ102" s="5"/>
      <c r="DOK102" s="1"/>
      <c r="DOL102" s="2"/>
      <c r="DOM102" s="2"/>
      <c r="DON102" s="5"/>
      <c r="DOO102" s="5"/>
      <c r="DOP102" s="5"/>
      <c r="DOQ102" s="5"/>
      <c r="DOR102" s="5"/>
      <c r="DOS102" s="1"/>
      <c r="DOT102" s="2"/>
      <c r="DOU102" s="2"/>
      <c r="DOV102" s="5"/>
      <c r="DOW102" s="5"/>
      <c r="DOX102" s="5"/>
      <c r="DOY102" s="5"/>
      <c r="DOZ102" s="5"/>
      <c r="DPA102" s="1"/>
      <c r="DPB102" s="2"/>
      <c r="DPC102" s="2"/>
      <c r="DPD102" s="5"/>
      <c r="DPE102" s="5"/>
      <c r="DPF102" s="5"/>
      <c r="DPG102" s="5"/>
      <c r="DPH102" s="5"/>
      <c r="DPI102" s="1"/>
      <c r="DPJ102" s="2"/>
      <c r="DPK102" s="2"/>
      <c r="DPL102" s="5"/>
      <c r="DPM102" s="5"/>
      <c r="DPN102" s="5"/>
      <c r="DPO102" s="5"/>
      <c r="DPP102" s="5"/>
      <c r="DPQ102" s="1"/>
      <c r="DPR102" s="2"/>
      <c r="DPS102" s="2"/>
      <c r="DPT102" s="5"/>
      <c r="DPU102" s="5"/>
      <c r="DPV102" s="5"/>
      <c r="DPW102" s="5"/>
      <c r="DPX102" s="5"/>
      <c r="DPY102" s="1"/>
      <c r="DPZ102" s="2"/>
      <c r="DQA102" s="2"/>
      <c r="DQB102" s="5"/>
      <c r="DQC102" s="5"/>
      <c r="DQD102" s="5"/>
      <c r="DQE102" s="5"/>
      <c r="DQF102" s="5"/>
      <c r="DQG102" s="1"/>
      <c r="DQH102" s="2"/>
      <c r="DQI102" s="2"/>
      <c r="DQJ102" s="5"/>
      <c r="DQK102" s="5"/>
      <c r="DQL102" s="5"/>
      <c r="DQM102" s="5"/>
      <c r="DQN102" s="5"/>
      <c r="DQO102" s="1"/>
      <c r="DQP102" s="2"/>
      <c r="DQQ102" s="2"/>
      <c r="DQR102" s="5"/>
      <c r="DQS102" s="5"/>
      <c r="DQT102" s="5"/>
      <c r="DQU102" s="5"/>
      <c r="DQV102" s="5"/>
      <c r="DQW102" s="1"/>
      <c r="DQX102" s="2"/>
      <c r="DQY102" s="2"/>
      <c r="DQZ102" s="5"/>
      <c r="DRA102" s="5"/>
      <c r="DRB102" s="5"/>
      <c r="DRC102" s="5"/>
      <c r="DRD102" s="5"/>
      <c r="DRE102" s="1"/>
      <c r="DRF102" s="2"/>
      <c r="DRG102" s="2"/>
      <c r="DRH102" s="5"/>
      <c r="DRI102" s="5"/>
      <c r="DRJ102" s="5"/>
      <c r="DRK102" s="5"/>
      <c r="DRL102" s="5"/>
      <c r="DRM102" s="1"/>
      <c r="DRN102" s="2"/>
      <c r="DRO102" s="2"/>
      <c r="DRP102" s="5"/>
      <c r="DRQ102" s="5"/>
      <c r="DRR102" s="5"/>
      <c r="DRS102" s="5"/>
      <c r="DRT102" s="5"/>
      <c r="DRU102" s="1"/>
      <c r="DRV102" s="2"/>
      <c r="DRW102" s="2"/>
      <c r="DRX102" s="5"/>
      <c r="DRY102" s="5"/>
      <c r="DRZ102" s="5"/>
      <c r="DSA102" s="5"/>
      <c r="DSB102" s="5"/>
      <c r="DSC102" s="1"/>
      <c r="DSD102" s="2"/>
      <c r="DSE102" s="2"/>
      <c r="DSF102" s="5"/>
      <c r="DSG102" s="5"/>
      <c r="DSH102" s="5"/>
      <c r="DSI102" s="5"/>
      <c r="DSJ102" s="5"/>
      <c r="DSK102" s="1"/>
      <c r="DSL102" s="2"/>
      <c r="DSM102" s="2"/>
      <c r="DSN102" s="5"/>
      <c r="DSO102" s="5"/>
      <c r="DSP102" s="5"/>
      <c r="DSQ102" s="5"/>
      <c r="DSR102" s="5"/>
      <c r="DSS102" s="1"/>
      <c r="DST102" s="2"/>
      <c r="DSU102" s="2"/>
      <c r="DSV102" s="5"/>
      <c r="DSW102" s="5"/>
      <c r="DSX102" s="5"/>
      <c r="DSY102" s="5"/>
      <c r="DSZ102" s="5"/>
      <c r="DTA102" s="1"/>
      <c r="DTB102" s="2"/>
      <c r="DTC102" s="2"/>
      <c r="DTD102" s="5"/>
      <c r="DTE102" s="5"/>
      <c r="DTF102" s="5"/>
      <c r="DTG102" s="5"/>
      <c r="DTH102" s="5"/>
      <c r="DTI102" s="1"/>
      <c r="DTJ102" s="2"/>
      <c r="DTK102" s="2"/>
      <c r="DTL102" s="5"/>
      <c r="DTM102" s="5"/>
      <c r="DTN102" s="5"/>
      <c r="DTO102" s="5"/>
      <c r="DTP102" s="5"/>
      <c r="DTQ102" s="1"/>
      <c r="DTR102" s="2"/>
      <c r="DTS102" s="2"/>
      <c r="DTT102" s="5"/>
      <c r="DTU102" s="5"/>
      <c r="DTV102" s="5"/>
      <c r="DTW102" s="5"/>
      <c r="DTX102" s="5"/>
      <c r="DTY102" s="1"/>
      <c r="DTZ102" s="2"/>
      <c r="DUA102" s="2"/>
      <c r="DUB102" s="5"/>
      <c r="DUC102" s="5"/>
      <c r="DUD102" s="5"/>
      <c r="DUE102" s="5"/>
      <c r="DUF102" s="5"/>
      <c r="DUG102" s="1"/>
      <c r="DUH102" s="2"/>
      <c r="DUI102" s="2"/>
      <c r="DUJ102" s="5"/>
      <c r="DUK102" s="5"/>
      <c r="DUL102" s="5"/>
      <c r="DUM102" s="5"/>
      <c r="DUN102" s="5"/>
      <c r="DUO102" s="1"/>
      <c r="DUP102" s="2"/>
      <c r="DUQ102" s="2"/>
      <c r="DUR102" s="5"/>
      <c r="DUS102" s="5"/>
      <c r="DUT102" s="5"/>
      <c r="DUU102" s="5"/>
      <c r="DUV102" s="5"/>
      <c r="DUW102" s="1"/>
      <c r="DUX102" s="2"/>
      <c r="DUY102" s="2"/>
      <c r="DUZ102" s="5"/>
      <c r="DVA102" s="5"/>
      <c r="DVB102" s="5"/>
      <c r="DVC102" s="5"/>
      <c r="DVD102" s="5"/>
      <c r="DVE102" s="1"/>
      <c r="DVF102" s="2"/>
      <c r="DVG102" s="2"/>
      <c r="DVH102" s="5"/>
      <c r="DVI102" s="5"/>
      <c r="DVJ102" s="5"/>
      <c r="DVK102" s="5"/>
      <c r="DVL102" s="5"/>
      <c r="DVM102" s="1"/>
      <c r="DVN102" s="2"/>
      <c r="DVO102" s="2"/>
      <c r="DVP102" s="5"/>
      <c r="DVQ102" s="5"/>
      <c r="DVR102" s="5"/>
      <c r="DVS102" s="5"/>
      <c r="DVT102" s="5"/>
      <c r="DVU102" s="1"/>
      <c r="DVV102" s="2"/>
      <c r="DVW102" s="2"/>
      <c r="DVX102" s="5"/>
      <c r="DVY102" s="5"/>
      <c r="DVZ102" s="5"/>
      <c r="DWA102" s="5"/>
      <c r="DWB102" s="5"/>
      <c r="DWC102" s="1"/>
      <c r="DWD102" s="2"/>
      <c r="DWE102" s="2"/>
      <c r="DWF102" s="5"/>
      <c r="DWG102" s="5"/>
      <c r="DWH102" s="5"/>
      <c r="DWI102" s="5"/>
      <c r="DWJ102" s="5"/>
      <c r="DWK102" s="1"/>
      <c r="DWL102" s="2"/>
      <c r="DWM102" s="2"/>
      <c r="DWN102" s="5"/>
      <c r="DWO102" s="5"/>
      <c r="DWP102" s="5"/>
      <c r="DWQ102" s="5"/>
      <c r="DWR102" s="5"/>
      <c r="DWS102" s="1"/>
      <c r="DWT102" s="2"/>
      <c r="DWU102" s="2"/>
      <c r="DWV102" s="5"/>
      <c r="DWW102" s="5"/>
      <c r="DWX102" s="5"/>
      <c r="DWY102" s="5"/>
      <c r="DWZ102" s="5"/>
      <c r="DXA102" s="1"/>
      <c r="DXB102" s="2"/>
      <c r="DXC102" s="2"/>
      <c r="DXD102" s="5"/>
      <c r="DXE102" s="5"/>
      <c r="DXF102" s="5"/>
      <c r="DXG102" s="5"/>
      <c r="DXH102" s="5"/>
      <c r="DXI102" s="1"/>
      <c r="DXJ102" s="2"/>
      <c r="DXK102" s="2"/>
      <c r="DXL102" s="5"/>
      <c r="DXM102" s="5"/>
      <c r="DXN102" s="5"/>
      <c r="DXO102" s="5"/>
      <c r="DXP102" s="5"/>
      <c r="DXQ102" s="1"/>
      <c r="DXR102" s="2"/>
      <c r="DXS102" s="2"/>
      <c r="DXT102" s="5"/>
      <c r="DXU102" s="5"/>
      <c r="DXV102" s="5"/>
      <c r="DXW102" s="5"/>
      <c r="DXX102" s="5"/>
      <c r="DXY102" s="1"/>
      <c r="DXZ102" s="2"/>
      <c r="DYA102" s="2"/>
      <c r="DYB102" s="5"/>
      <c r="DYC102" s="5"/>
      <c r="DYD102" s="5"/>
      <c r="DYE102" s="5"/>
      <c r="DYF102" s="5"/>
      <c r="DYG102" s="1"/>
      <c r="DYH102" s="2"/>
      <c r="DYI102" s="2"/>
      <c r="DYJ102" s="5"/>
      <c r="DYK102" s="5"/>
      <c r="DYL102" s="5"/>
      <c r="DYM102" s="5"/>
      <c r="DYN102" s="5"/>
      <c r="DYO102" s="1"/>
      <c r="DYP102" s="2"/>
      <c r="DYQ102" s="2"/>
      <c r="DYR102" s="5"/>
      <c r="DYS102" s="5"/>
      <c r="DYT102" s="5"/>
      <c r="DYU102" s="5"/>
      <c r="DYV102" s="5"/>
      <c r="DYW102" s="1"/>
      <c r="DYX102" s="2"/>
      <c r="DYY102" s="2"/>
      <c r="DYZ102" s="5"/>
      <c r="DZA102" s="5"/>
      <c r="DZB102" s="5"/>
      <c r="DZC102" s="5"/>
      <c r="DZD102" s="5"/>
      <c r="DZE102" s="1"/>
      <c r="DZF102" s="2"/>
      <c r="DZG102" s="2"/>
      <c r="DZH102" s="5"/>
      <c r="DZI102" s="5"/>
      <c r="DZJ102" s="5"/>
      <c r="DZK102" s="5"/>
      <c r="DZL102" s="5"/>
      <c r="DZM102" s="1"/>
      <c r="DZN102" s="2"/>
      <c r="DZO102" s="2"/>
      <c r="DZP102" s="5"/>
      <c r="DZQ102" s="5"/>
      <c r="DZR102" s="5"/>
      <c r="DZS102" s="5"/>
      <c r="DZT102" s="5"/>
      <c r="DZU102" s="1"/>
      <c r="DZV102" s="2"/>
      <c r="DZW102" s="2"/>
      <c r="DZX102" s="5"/>
      <c r="DZY102" s="5"/>
      <c r="DZZ102" s="5"/>
      <c r="EAA102" s="5"/>
      <c r="EAB102" s="5"/>
      <c r="EAC102" s="1"/>
      <c r="EAD102" s="2"/>
      <c r="EAE102" s="2"/>
      <c r="EAF102" s="5"/>
      <c r="EAG102" s="5"/>
      <c r="EAH102" s="5"/>
      <c r="EAI102" s="5"/>
      <c r="EAJ102" s="5"/>
      <c r="EAK102" s="1"/>
      <c r="EAL102" s="2"/>
      <c r="EAM102" s="2"/>
      <c r="EAN102" s="5"/>
      <c r="EAO102" s="5"/>
      <c r="EAP102" s="5"/>
      <c r="EAQ102" s="5"/>
      <c r="EAR102" s="5"/>
      <c r="EAS102" s="1"/>
      <c r="EAT102" s="2"/>
      <c r="EAU102" s="2"/>
      <c r="EAV102" s="5"/>
      <c r="EAW102" s="5"/>
      <c r="EAX102" s="5"/>
      <c r="EAY102" s="5"/>
      <c r="EAZ102" s="5"/>
      <c r="EBA102" s="1"/>
      <c r="EBB102" s="2"/>
      <c r="EBC102" s="2"/>
      <c r="EBD102" s="5"/>
      <c r="EBE102" s="5"/>
      <c r="EBF102" s="5"/>
      <c r="EBG102" s="5"/>
      <c r="EBH102" s="5"/>
      <c r="EBI102" s="1"/>
      <c r="EBJ102" s="2"/>
      <c r="EBK102" s="2"/>
      <c r="EBL102" s="5"/>
      <c r="EBM102" s="5"/>
      <c r="EBN102" s="5"/>
      <c r="EBO102" s="5"/>
      <c r="EBP102" s="5"/>
      <c r="EBQ102" s="1"/>
      <c r="EBR102" s="2"/>
      <c r="EBS102" s="2"/>
      <c r="EBT102" s="5"/>
      <c r="EBU102" s="5"/>
      <c r="EBV102" s="5"/>
      <c r="EBW102" s="5"/>
      <c r="EBX102" s="5"/>
      <c r="EBY102" s="1"/>
      <c r="EBZ102" s="2"/>
      <c r="ECA102" s="2"/>
      <c r="ECB102" s="5"/>
      <c r="ECC102" s="5"/>
      <c r="ECD102" s="5"/>
      <c r="ECE102" s="5"/>
      <c r="ECF102" s="5"/>
      <c r="ECG102" s="1"/>
      <c r="ECH102" s="2"/>
      <c r="ECI102" s="2"/>
      <c r="ECJ102" s="5"/>
      <c r="ECK102" s="5"/>
      <c r="ECL102" s="5"/>
      <c r="ECM102" s="5"/>
      <c r="ECN102" s="5"/>
      <c r="ECO102" s="1"/>
      <c r="ECP102" s="2"/>
      <c r="ECQ102" s="2"/>
      <c r="ECR102" s="5"/>
      <c r="ECS102" s="5"/>
      <c r="ECT102" s="5"/>
      <c r="ECU102" s="5"/>
      <c r="ECV102" s="5"/>
      <c r="ECW102" s="1"/>
      <c r="ECX102" s="2"/>
      <c r="ECY102" s="2"/>
      <c r="ECZ102" s="5"/>
      <c r="EDA102" s="5"/>
      <c r="EDB102" s="5"/>
      <c r="EDC102" s="5"/>
      <c r="EDD102" s="5"/>
      <c r="EDE102" s="1"/>
      <c r="EDF102" s="2"/>
      <c r="EDG102" s="2"/>
      <c r="EDH102" s="5"/>
      <c r="EDI102" s="5"/>
      <c r="EDJ102" s="5"/>
      <c r="EDK102" s="5"/>
      <c r="EDL102" s="5"/>
      <c r="EDM102" s="1"/>
      <c r="EDN102" s="2"/>
      <c r="EDO102" s="2"/>
      <c r="EDP102" s="5"/>
      <c r="EDQ102" s="5"/>
      <c r="EDR102" s="5"/>
      <c r="EDS102" s="5"/>
      <c r="EDT102" s="5"/>
      <c r="EDU102" s="1"/>
      <c r="EDV102" s="2"/>
      <c r="EDW102" s="2"/>
      <c r="EDX102" s="5"/>
      <c r="EDY102" s="5"/>
      <c r="EDZ102" s="5"/>
      <c r="EEA102" s="5"/>
      <c r="EEB102" s="5"/>
      <c r="EEC102" s="1"/>
      <c r="EED102" s="2"/>
      <c r="EEE102" s="2"/>
      <c r="EEF102" s="5"/>
      <c r="EEG102" s="5"/>
      <c r="EEH102" s="5"/>
      <c r="EEI102" s="5"/>
      <c r="EEJ102" s="5"/>
      <c r="EEK102" s="1"/>
      <c r="EEL102" s="2"/>
      <c r="EEM102" s="2"/>
      <c r="EEN102" s="5"/>
      <c r="EEO102" s="5"/>
      <c r="EEP102" s="5"/>
      <c r="EEQ102" s="5"/>
      <c r="EER102" s="5"/>
      <c r="EES102" s="1"/>
      <c r="EET102" s="2"/>
      <c r="EEU102" s="2"/>
      <c r="EEV102" s="5"/>
      <c r="EEW102" s="5"/>
      <c r="EEX102" s="5"/>
      <c r="EEY102" s="5"/>
      <c r="EEZ102" s="5"/>
      <c r="EFA102" s="1"/>
      <c r="EFB102" s="2"/>
      <c r="EFC102" s="2"/>
      <c r="EFD102" s="5"/>
      <c r="EFE102" s="5"/>
      <c r="EFF102" s="5"/>
      <c r="EFG102" s="5"/>
      <c r="EFH102" s="5"/>
      <c r="EFI102" s="1"/>
      <c r="EFJ102" s="2"/>
      <c r="EFK102" s="2"/>
      <c r="EFL102" s="5"/>
      <c r="EFM102" s="5"/>
      <c r="EFN102" s="5"/>
      <c r="EFO102" s="5"/>
      <c r="EFP102" s="5"/>
      <c r="EFQ102" s="1"/>
      <c r="EFR102" s="2"/>
      <c r="EFS102" s="2"/>
      <c r="EFT102" s="5"/>
      <c r="EFU102" s="5"/>
      <c r="EFV102" s="5"/>
      <c r="EFW102" s="5"/>
      <c r="EFX102" s="5"/>
      <c r="EFY102" s="1"/>
      <c r="EFZ102" s="2"/>
      <c r="EGA102" s="2"/>
      <c r="EGB102" s="5"/>
      <c r="EGC102" s="5"/>
      <c r="EGD102" s="5"/>
      <c r="EGE102" s="5"/>
      <c r="EGF102" s="5"/>
      <c r="EGG102" s="1"/>
      <c r="EGH102" s="2"/>
      <c r="EGI102" s="2"/>
      <c r="EGJ102" s="5"/>
      <c r="EGK102" s="5"/>
      <c r="EGL102" s="5"/>
      <c r="EGM102" s="5"/>
      <c r="EGN102" s="5"/>
      <c r="EGO102" s="1"/>
      <c r="EGP102" s="2"/>
      <c r="EGQ102" s="2"/>
      <c r="EGR102" s="5"/>
      <c r="EGS102" s="5"/>
      <c r="EGT102" s="5"/>
      <c r="EGU102" s="5"/>
      <c r="EGV102" s="5"/>
      <c r="EGW102" s="1"/>
      <c r="EGX102" s="2"/>
      <c r="EGY102" s="2"/>
      <c r="EGZ102" s="5"/>
      <c r="EHA102" s="5"/>
      <c r="EHB102" s="5"/>
      <c r="EHC102" s="5"/>
      <c r="EHD102" s="5"/>
      <c r="EHE102" s="1"/>
      <c r="EHF102" s="2"/>
      <c r="EHG102" s="2"/>
      <c r="EHH102" s="5"/>
      <c r="EHI102" s="5"/>
      <c r="EHJ102" s="5"/>
      <c r="EHK102" s="5"/>
      <c r="EHL102" s="5"/>
      <c r="EHM102" s="1"/>
      <c r="EHN102" s="2"/>
      <c r="EHO102" s="2"/>
      <c r="EHP102" s="5"/>
      <c r="EHQ102" s="5"/>
      <c r="EHR102" s="5"/>
      <c r="EHS102" s="5"/>
      <c r="EHT102" s="5"/>
      <c r="EHU102" s="1"/>
      <c r="EHV102" s="2"/>
      <c r="EHW102" s="2"/>
      <c r="EHX102" s="5"/>
      <c r="EHY102" s="5"/>
      <c r="EHZ102" s="5"/>
      <c r="EIA102" s="5"/>
      <c r="EIB102" s="5"/>
      <c r="EIC102" s="1"/>
      <c r="EID102" s="2"/>
      <c r="EIE102" s="2"/>
      <c r="EIF102" s="5"/>
      <c r="EIG102" s="5"/>
      <c r="EIH102" s="5"/>
      <c r="EII102" s="5"/>
      <c r="EIJ102" s="5"/>
      <c r="EIK102" s="1"/>
      <c r="EIL102" s="2"/>
      <c r="EIM102" s="2"/>
      <c r="EIN102" s="5"/>
      <c r="EIO102" s="5"/>
      <c r="EIP102" s="5"/>
      <c r="EIQ102" s="5"/>
      <c r="EIR102" s="5"/>
      <c r="EIS102" s="1"/>
      <c r="EIT102" s="2"/>
      <c r="EIU102" s="2"/>
      <c r="EIV102" s="5"/>
      <c r="EIW102" s="5"/>
      <c r="EIX102" s="5"/>
      <c r="EIY102" s="5"/>
      <c r="EIZ102" s="5"/>
      <c r="EJA102" s="1"/>
      <c r="EJB102" s="2"/>
      <c r="EJC102" s="2"/>
      <c r="EJD102" s="5"/>
      <c r="EJE102" s="5"/>
      <c r="EJF102" s="5"/>
      <c r="EJG102" s="5"/>
      <c r="EJH102" s="5"/>
      <c r="EJI102" s="1"/>
      <c r="EJJ102" s="2"/>
      <c r="EJK102" s="2"/>
      <c r="EJL102" s="5"/>
      <c r="EJM102" s="5"/>
      <c r="EJN102" s="5"/>
      <c r="EJO102" s="5"/>
      <c r="EJP102" s="5"/>
      <c r="EJQ102" s="1"/>
      <c r="EJR102" s="2"/>
      <c r="EJS102" s="2"/>
      <c r="EJT102" s="5"/>
      <c r="EJU102" s="5"/>
      <c r="EJV102" s="5"/>
      <c r="EJW102" s="5"/>
      <c r="EJX102" s="5"/>
      <c r="EJY102" s="1"/>
      <c r="EJZ102" s="2"/>
      <c r="EKA102" s="2"/>
      <c r="EKB102" s="5"/>
      <c r="EKC102" s="5"/>
      <c r="EKD102" s="5"/>
      <c r="EKE102" s="5"/>
      <c r="EKF102" s="5"/>
      <c r="EKG102" s="1"/>
      <c r="EKH102" s="2"/>
      <c r="EKI102" s="2"/>
      <c r="EKJ102" s="5"/>
      <c r="EKK102" s="5"/>
      <c r="EKL102" s="5"/>
      <c r="EKM102" s="5"/>
      <c r="EKN102" s="5"/>
      <c r="EKO102" s="1"/>
      <c r="EKP102" s="2"/>
      <c r="EKQ102" s="2"/>
      <c r="EKR102" s="5"/>
      <c r="EKS102" s="5"/>
      <c r="EKT102" s="5"/>
      <c r="EKU102" s="5"/>
      <c r="EKV102" s="5"/>
      <c r="EKW102" s="1"/>
      <c r="EKX102" s="2"/>
      <c r="EKY102" s="2"/>
      <c r="EKZ102" s="5"/>
      <c r="ELA102" s="5"/>
      <c r="ELB102" s="5"/>
      <c r="ELC102" s="5"/>
      <c r="ELD102" s="5"/>
      <c r="ELE102" s="1"/>
      <c r="ELF102" s="2"/>
      <c r="ELG102" s="2"/>
      <c r="ELH102" s="5"/>
      <c r="ELI102" s="5"/>
      <c r="ELJ102" s="5"/>
      <c r="ELK102" s="5"/>
      <c r="ELL102" s="5"/>
      <c r="ELM102" s="1"/>
      <c r="ELN102" s="2"/>
      <c r="ELO102" s="2"/>
      <c r="ELP102" s="5"/>
      <c r="ELQ102" s="5"/>
      <c r="ELR102" s="5"/>
      <c r="ELS102" s="5"/>
      <c r="ELT102" s="5"/>
      <c r="ELU102" s="1"/>
      <c r="ELV102" s="2"/>
      <c r="ELW102" s="2"/>
      <c r="ELX102" s="5"/>
      <c r="ELY102" s="5"/>
      <c r="ELZ102" s="5"/>
      <c r="EMA102" s="5"/>
      <c r="EMB102" s="5"/>
      <c r="EMC102" s="1"/>
      <c r="EMD102" s="2"/>
      <c r="EME102" s="2"/>
      <c r="EMF102" s="5"/>
      <c r="EMG102" s="5"/>
      <c r="EMH102" s="5"/>
      <c r="EMI102" s="5"/>
      <c r="EMJ102" s="5"/>
      <c r="EMK102" s="1"/>
      <c r="EML102" s="2"/>
      <c r="EMM102" s="2"/>
      <c r="EMN102" s="5"/>
      <c r="EMO102" s="5"/>
      <c r="EMP102" s="5"/>
      <c r="EMQ102" s="5"/>
      <c r="EMR102" s="5"/>
      <c r="EMS102" s="1"/>
      <c r="EMT102" s="2"/>
      <c r="EMU102" s="2"/>
      <c r="EMV102" s="5"/>
      <c r="EMW102" s="5"/>
      <c r="EMX102" s="5"/>
      <c r="EMY102" s="5"/>
      <c r="EMZ102" s="5"/>
      <c r="ENA102" s="1"/>
      <c r="ENB102" s="2"/>
      <c r="ENC102" s="2"/>
      <c r="END102" s="5"/>
      <c r="ENE102" s="5"/>
      <c r="ENF102" s="5"/>
      <c r="ENG102" s="5"/>
      <c r="ENH102" s="5"/>
      <c r="ENI102" s="1"/>
      <c r="ENJ102" s="2"/>
      <c r="ENK102" s="2"/>
      <c r="ENL102" s="5"/>
      <c r="ENM102" s="5"/>
      <c r="ENN102" s="5"/>
      <c r="ENO102" s="5"/>
      <c r="ENP102" s="5"/>
      <c r="ENQ102" s="1"/>
      <c r="ENR102" s="2"/>
      <c r="ENS102" s="2"/>
      <c r="ENT102" s="5"/>
      <c r="ENU102" s="5"/>
      <c r="ENV102" s="5"/>
      <c r="ENW102" s="5"/>
      <c r="ENX102" s="5"/>
      <c r="ENY102" s="1"/>
      <c r="ENZ102" s="2"/>
      <c r="EOA102" s="2"/>
      <c r="EOB102" s="5"/>
      <c r="EOC102" s="5"/>
      <c r="EOD102" s="5"/>
      <c r="EOE102" s="5"/>
      <c r="EOF102" s="5"/>
      <c r="EOG102" s="1"/>
      <c r="EOH102" s="2"/>
      <c r="EOI102" s="2"/>
      <c r="EOJ102" s="5"/>
      <c r="EOK102" s="5"/>
      <c r="EOL102" s="5"/>
      <c r="EOM102" s="5"/>
      <c r="EON102" s="5"/>
      <c r="EOO102" s="1"/>
      <c r="EOP102" s="2"/>
      <c r="EOQ102" s="2"/>
      <c r="EOR102" s="5"/>
      <c r="EOS102" s="5"/>
      <c r="EOT102" s="5"/>
      <c r="EOU102" s="5"/>
      <c r="EOV102" s="5"/>
      <c r="EOW102" s="1"/>
      <c r="EOX102" s="2"/>
      <c r="EOY102" s="2"/>
      <c r="EOZ102" s="5"/>
      <c r="EPA102" s="5"/>
      <c r="EPB102" s="5"/>
      <c r="EPC102" s="5"/>
      <c r="EPD102" s="5"/>
      <c r="EPE102" s="1"/>
      <c r="EPF102" s="2"/>
      <c r="EPG102" s="2"/>
      <c r="EPH102" s="5"/>
      <c r="EPI102" s="5"/>
      <c r="EPJ102" s="5"/>
      <c r="EPK102" s="5"/>
      <c r="EPL102" s="5"/>
      <c r="EPM102" s="1"/>
      <c r="EPN102" s="2"/>
      <c r="EPO102" s="2"/>
      <c r="EPP102" s="5"/>
      <c r="EPQ102" s="5"/>
      <c r="EPR102" s="5"/>
      <c r="EPS102" s="5"/>
      <c r="EPT102" s="5"/>
      <c r="EPU102" s="1"/>
      <c r="EPV102" s="2"/>
      <c r="EPW102" s="2"/>
      <c r="EPX102" s="5"/>
      <c r="EPY102" s="5"/>
      <c r="EPZ102" s="5"/>
      <c r="EQA102" s="5"/>
      <c r="EQB102" s="5"/>
      <c r="EQC102" s="1"/>
      <c r="EQD102" s="2"/>
      <c r="EQE102" s="2"/>
      <c r="EQF102" s="5"/>
      <c r="EQG102" s="5"/>
      <c r="EQH102" s="5"/>
      <c r="EQI102" s="5"/>
      <c r="EQJ102" s="5"/>
      <c r="EQK102" s="1"/>
      <c r="EQL102" s="2"/>
      <c r="EQM102" s="2"/>
      <c r="EQN102" s="5"/>
      <c r="EQO102" s="5"/>
      <c r="EQP102" s="5"/>
      <c r="EQQ102" s="5"/>
      <c r="EQR102" s="5"/>
      <c r="EQS102" s="1"/>
      <c r="EQT102" s="2"/>
      <c r="EQU102" s="2"/>
      <c r="EQV102" s="5"/>
      <c r="EQW102" s="5"/>
      <c r="EQX102" s="5"/>
      <c r="EQY102" s="5"/>
      <c r="EQZ102" s="5"/>
      <c r="ERA102" s="1"/>
      <c r="ERB102" s="2"/>
      <c r="ERC102" s="2"/>
      <c r="ERD102" s="5"/>
      <c r="ERE102" s="5"/>
      <c r="ERF102" s="5"/>
      <c r="ERG102" s="5"/>
      <c r="ERH102" s="5"/>
      <c r="ERI102" s="1"/>
      <c r="ERJ102" s="2"/>
      <c r="ERK102" s="2"/>
      <c r="ERL102" s="5"/>
      <c r="ERM102" s="5"/>
      <c r="ERN102" s="5"/>
      <c r="ERO102" s="5"/>
      <c r="ERP102" s="5"/>
      <c r="ERQ102" s="1"/>
      <c r="ERR102" s="2"/>
      <c r="ERS102" s="2"/>
      <c r="ERT102" s="5"/>
      <c r="ERU102" s="5"/>
      <c r="ERV102" s="5"/>
      <c r="ERW102" s="5"/>
      <c r="ERX102" s="5"/>
      <c r="ERY102" s="1"/>
      <c r="ERZ102" s="2"/>
      <c r="ESA102" s="2"/>
      <c r="ESB102" s="5"/>
      <c r="ESC102" s="5"/>
      <c r="ESD102" s="5"/>
      <c r="ESE102" s="5"/>
      <c r="ESF102" s="5"/>
      <c r="ESG102" s="1"/>
      <c r="ESH102" s="2"/>
      <c r="ESI102" s="2"/>
      <c r="ESJ102" s="5"/>
      <c r="ESK102" s="5"/>
      <c r="ESL102" s="5"/>
      <c r="ESM102" s="5"/>
      <c r="ESN102" s="5"/>
      <c r="ESO102" s="1"/>
      <c r="ESP102" s="2"/>
      <c r="ESQ102" s="2"/>
      <c r="ESR102" s="5"/>
      <c r="ESS102" s="5"/>
      <c r="EST102" s="5"/>
      <c r="ESU102" s="5"/>
      <c r="ESV102" s="5"/>
      <c r="ESW102" s="1"/>
      <c r="ESX102" s="2"/>
      <c r="ESY102" s="2"/>
      <c r="ESZ102" s="5"/>
      <c r="ETA102" s="5"/>
      <c r="ETB102" s="5"/>
      <c r="ETC102" s="5"/>
      <c r="ETD102" s="5"/>
      <c r="ETE102" s="1"/>
      <c r="ETF102" s="2"/>
      <c r="ETG102" s="2"/>
      <c r="ETH102" s="5"/>
      <c r="ETI102" s="5"/>
      <c r="ETJ102" s="5"/>
      <c r="ETK102" s="5"/>
      <c r="ETL102" s="5"/>
      <c r="ETM102" s="1"/>
      <c r="ETN102" s="2"/>
      <c r="ETO102" s="2"/>
      <c r="ETP102" s="5"/>
      <c r="ETQ102" s="5"/>
      <c r="ETR102" s="5"/>
      <c r="ETS102" s="5"/>
      <c r="ETT102" s="5"/>
      <c r="ETU102" s="1"/>
      <c r="ETV102" s="2"/>
      <c r="ETW102" s="2"/>
      <c r="ETX102" s="5"/>
      <c r="ETY102" s="5"/>
      <c r="ETZ102" s="5"/>
      <c r="EUA102" s="5"/>
      <c r="EUB102" s="5"/>
      <c r="EUC102" s="1"/>
      <c r="EUD102" s="2"/>
      <c r="EUE102" s="2"/>
      <c r="EUF102" s="5"/>
      <c r="EUG102" s="5"/>
      <c r="EUH102" s="5"/>
      <c r="EUI102" s="5"/>
      <c r="EUJ102" s="5"/>
      <c r="EUK102" s="1"/>
      <c r="EUL102" s="2"/>
      <c r="EUM102" s="2"/>
      <c r="EUN102" s="5"/>
      <c r="EUO102" s="5"/>
      <c r="EUP102" s="5"/>
      <c r="EUQ102" s="5"/>
      <c r="EUR102" s="5"/>
      <c r="EUS102" s="1"/>
      <c r="EUT102" s="2"/>
      <c r="EUU102" s="2"/>
      <c r="EUV102" s="5"/>
      <c r="EUW102" s="5"/>
      <c r="EUX102" s="5"/>
      <c r="EUY102" s="5"/>
      <c r="EUZ102" s="5"/>
      <c r="EVA102" s="1"/>
      <c r="EVB102" s="2"/>
      <c r="EVC102" s="2"/>
      <c r="EVD102" s="5"/>
      <c r="EVE102" s="5"/>
      <c r="EVF102" s="5"/>
      <c r="EVG102" s="5"/>
      <c r="EVH102" s="5"/>
      <c r="EVI102" s="1"/>
      <c r="EVJ102" s="2"/>
      <c r="EVK102" s="2"/>
      <c r="EVL102" s="5"/>
      <c r="EVM102" s="5"/>
      <c r="EVN102" s="5"/>
      <c r="EVO102" s="5"/>
      <c r="EVP102" s="5"/>
      <c r="EVQ102" s="1"/>
      <c r="EVR102" s="2"/>
      <c r="EVS102" s="2"/>
      <c r="EVT102" s="5"/>
      <c r="EVU102" s="5"/>
      <c r="EVV102" s="5"/>
      <c r="EVW102" s="5"/>
      <c r="EVX102" s="5"/>
      <c r="EVY102" s="1"/>
      <c r="EVZ102" s="2"/>
      <c r="EWA102" s="2"/>
      <c r="EWB102" s="5"/>
      <c r="EWC102" s="5"/>
      <c r="EWD102" s="5"/>
      <c r="EWE102" s="5"/>
      <c r="EWF102" s="5"/>
      <c r="EWG102" s="1"/>
      <c r="EWH102" s="2"/>
      <c r="EWI102" s="2"/>
      <c r="EWJ102" s="5"/>
      <c r="EWK102" s="5"/>
      <c r="EWL102" s="5"/>
      <c r="EWM102" s="5"/>
      <c r="EWN102" s="5"/>
      <c r="EWO102" s="1"/>
      <c r="EWP102" s="2"/>
      <c r="EWQ102" s="2"/>
      <c r="EWR102" s="5"/>
      <c r="EWS102" s="5"/>
      <c r="EWT102" s="5"/>
      <c r="EWU102" s="5"/>
      <c r="EWV102" s="5"/>
      <c r="EWW102" s="1"/>
      <c r="EWX102" s="2"/>
      <c r="EWY102" s="2"/>
      <c r="EWZ102" s="5"/>
      <c r="EXA102" s="5"/>
      <c r="EXB102" s="5"/>
      <c r="EXC102" s="5"/>
      <c r="EXD102" s="5"/>
      <c r="EXE102" s="1"/>
      <c r="EXF102" s="2"/>
      <c r="EXG102" s="2"/>
      <c r="EXH102" s="5"/>
      <c r="EXI102" s="5"/>
      <c r="EXJ102" s="5"/>
      <c r="EXK102" s="5"/>
      <c r="EXL102" s="5"/>
      <c r="EXM102" s="1"/>
      <c r="EXN102" s="2"/>
      <c r="EXO102" s="2"/>
      <c r="EXP102" s="5"/>
      <c r="EXQ102" s="5"/>
      <c r="EXR102" s="5"/>
      <c r="EXS102" s="5"/>
      <c r="EXT102" s="5"/>
      <c r="EXU102" s="1"/>
      <c r="EXV102" s="2"/>
      <c r="EXW102" s="2"/>
      <c r="EXX102" s="5"/>
      <c r="EXY102" s="5"/>
      <c r="EXZ102" s="5"/>
      <c r="EYA102" s="5"/>
      <c r="EYB102" s="5"/>
      <c r="EYC102" s="1"/>
      <c r="EYD102" s="2"/>
      <c r="EYE102" s="2"/>
      <c r="EYF102" s="5"/>
      <c r="EYG102" s="5"/>
      <c r="EYH102" s="5"/>
      <c r="EYI102" s="5"/>
      <c r="EYJ102" s="5"/>
      <c r="EYK102" s="1"/>
      <c r="EYL102" s="2"/>
      <c r="EYM102" s="2"/>
      <c r="EYN102" s="5"/>
      <c r="EYO102" s="5"/>
      <c r="EYP102" s="5"/>
      <c r="EYQ102" s="5"/>
      <c r="EYR102" s="5"/>
      <c r="EYS102" s="1"/>
      <c r="EYT102" s="2"/>
      <c r="EYU102" s="2"/>
      <c r="EYV102" s="5"/>
      <c r="EYW102" s="5"/>
      <c r="EYX102" s="5"/>
      <c r="EYY102" s="5"/>
      <c r="EYZ102" s="5"/>
      <c r="EZA102" s="1"/>
      <c r="EZB102" s="2"/>
      <c r="EZC102" s="2"/>
      <c r="EZD102" s="5"/>
      <c r="EZE102" s="5"/>
      <c r="EZF102" s="5"/>
      <c r="EZG102" s="5"/>
      <c r="EZH102" s="5"/>
      <c r="EZI102" s="1"/>
      <c r="EZJ102" s="2"/>
      <c r="EZK102" s="2"/>
      <c r="EZL102" s="5"/>
      <c r="EZM102" s="5"/>
      <c r="EZN102" s="5"/>
      <c r="EZO102" s="5"/>
      <c r="EZP102" s="5"/>
      <c r="EZQ102" s="1"/>
      <c r="EZR102" s="2"/>
      <c r="EZS102" s="2"/>
      <c r="EZT102" s="5"/>
      <c r="EZU102" s="5"/>
      <c r="EZV102" s="5"/>
      <c r="EZW102" s="5"/>
      <c r="EZX102" s="5"/>
      <c r="EZY102" s="1"/>
      <c r="EZZ102" s="2"/>
      <c r="FAA102" s="2"/>
      <c r="FAB102" s="5"/>
      <c r="FAC102" s="5"/>
      <c r="FAD102" s="5"/>
      <c r="FAE102" s="5"/>
      <c r="FAF102" s="5"/>
      <c r="FAG102" s="1"/>
      <c r="FAH102" s="2"/>
      <c r="FAI102" s="2"/>
      <c r="FAJ102" s="5"/>
      <c r="FAK102" s="5"/>
      <c r="FAL102" s="5"/>
      <c r="FAM102" s="5"/>
      <c r="FAN102" s="5"/>
      <c r="FAO102" s="1"/>
      <c r="FAP102" s="2"/>
      <c r="FAQ102" s="2"/>
      <c r="FAR102" s="5"/>
      <c r="FAS102" s="5"/>
      <c r="FAT102" s="5"/>
      <c r="FAU102" s="5"/>
      <c r="FAV102" s="5"/>
      <c r="FAW102" s="1"/>
      <c r="FAX102" s="2"/>
      <c r="FAY102" s="2"/>
      <c r="FAZ102" s="5"/>
      <c r="FBA102" s="5"/>
      <c r="FBB102" s="5"/>
      <c r="FBC102" s="5"/>
      <c r="FBD102" s="5"/>
      <c r="FBE102" s="1"/>
      <c r="FBF102" s="2"/>
      <c r="FBG102" s="2"/>
      <c r="FBH102" s="5"/>
      <c r="FBI102" s="5"/>
      <c r="FBJ102" s="5"/>
      <c r="FBK102" s="5"/>
      <c r="FBL102" s="5"/>
      <c r="FBM102" s="1"/>
      <c r="FBN102" s="2"/>
      <c r="FBO102" s="2"/>
      <c r="FBP102" s="5"/>
      <c r="FBQ102" s="5"/>
      <c r="FBR102" s="5"/>
      <c r="FBS102" s="5"/>
      <c r="FBT102" s="5"/>
      <c r="FBU102" s="1"/>
      <c r="FBV102" s="2"/>
      <c r="FBW102" s="2"/>
      <c r="FBX102" s="5"/>
      <c r="FBY102" s="5"/>
      <c r="FBZ102" s="5"/>
      <c r="FCA102" s="5"/>
      <c r="FCB102" s="5"/>
      <c r="FCC102" s="1"/>
      <c r="FCD102" s="2"/>
      <c r="FCE102" s="2"/>
      <c r="FCF102" s="5"/>
      <c r="FCG102" s="5"/>
      <c r="FCH102" s="5"/>
      <c r="FCI102" s="5"/>
      <c r="FCJ102" s="5"/>
      <c r="FCK102" s="1"/>
      <c r="FCL102" s="2"/>
      <c r="FCM102" s="2"/>
      <c r="FCN102" s="5"/>
      <c r="FCO102" s="5"/>
      <c r="FCP102" s="5"/>
      <c r="FCQ102" s="5"/>
      <c r="FCR102" s="5"/>
      <c r="FCS102" s="1"/>
      <c r="FCT102" s="2"/>
      <c r="FCU102" s="2"/>
      <c r="FCV102" s="5"/>
      <c r="FCW102" s="5"/>
      <c r="FCX102" s="5"/>
      <c r="FCY102" s="5"/>
      <c r="FCZ102" s="5"/>
      <c r="FDA102" s="1"/>
      <c r="FDB102" s="2"/>
      <c r="FDC102" s="2"/>
      <c r="FDD102" s="5"/>
      <c r="FDE102" s="5"/>
      <c r="FDF102" s="5"/>
      <c r="FDG102" s="5"/>
      <c r="FDH102" s="5"/>
      <c r="FDI102" s="1"/>
      <c r="FDJ102" s="2"/>
      <c r="FDK102" s="2"/>
      <c r="FDL102" s="5"/>
      <c r="FDM102" s="5"/>
      <c r="FDN102" s="5"/>
      <c r="FDO102" s="5"/>
      <c r="FDP102" s="5"/>
      <c r="FDQ102" s="1"/>
      <c r="FDR102" s="2"/>
      <c r="FDS102" s="2"/>
      <c r="FDT102" s="5"/>
      <c r="FDU102" s="5"/>
      <c r="FDV102" s="5"/>
      <c r="FDW102" s="5"/>
      <c r="FDX102" s="5"/>
      <c r="FDY102" s="1"/>
      <c r="FDZ102" s="2"/>
      <c r="FEA102" s="2"/>
      <c r="FEB102" s="5"/>
      <c r="FEC102" s="5"/>
      <c r="FED102" s="5"/>
      <c r="FEE102" s="5"/>
      <c r="FEF102" s="5"/>
      <c r="FEG102" s="1"/>
      <c r="FEH102" s="2"/>
      <c r="FEI102" s="2"/>
      <c r="FEJ102" s="5"/>
      <c r="FEK102" s="5"/>
      <c r="FEL102" s="5"/>
      <c r="FEM102" s="5"/>
      <c r="FEN102" s="5"/>
      <c r="FEO102" s="1"/>
      <c r="FEP102" s="2"/>
      <c r="FEQ102" s="2"/>
      <c r="FER102" s="5"/>
      <c r="FES102" s="5"/>
      <c r="FET102" s="5"/>
      <c r="FEU102" s="5"/>
      <c r="FEV102" s="5"/>
      <c r="FEW102" s="1"/>
      <c r="FEX102" s="2"/>
      <c r="FEY102" s="2"/>
      <c r="FEZ102" s="5"/>
      <c r="FFA102" s="5"/>
      <c r="FFB102" s="5"/>
      <c r="FFC102" s="5"/>
      <c r="FFD102" s="5"/>
      <c r="FFE102" s="1"/>
      <c r="FFF102" s="2"/>
      <c r="FFG102" s="2"/>
      <c r="FFH102" s="5"/>
      <c r="FFI102" s="5"/>
      <c r="FFJ102" s="5"/>
      <c r="FFK102" s="5"/>
      <c r="FFL102" s="5"/>
      <c r="FFM102" s="1"/>
      <c r="FFN102" s="2"/>
      <c r="FFO102" s="2"/>
      <c r="FFP102" s="5"/>
      <c r="FFQ102" s="5"/>
      <c r="FFR102" s="5"/>
      <c r="FFS102" s="5"/>
      <c r="FFT102" s="5"/>
      <c r="FFU102" s="1"/>
      <c r="FFV102" s="2"/>
      <c r="FFW102" s="2"/>
      <c r="FFX102" s="5"/>
      <c r="FFY102" s="5"/>
      <c r="FFZ102" s="5"/>
      <c r="FGA102" s="5"/>
      <c r="FGB102" s="5"/>
      <c r="FGC102" s="1"/>
      <c r="FGD102" s="2"/>
      <c r="FGE102" s="2"/>
      <c r="FGF102" s="5"/>
      <c r="FGG102" s="5"/>
      <c r="FGH102" s="5"/>
      <c r="FGI102" s="5"/>
      <c r="FGJ102" s="5"/>
      <c r="FGK102" s="1"/>
      <c r="FGL102" s="2"/>
      <c r="FGM102" s="2"/>
      <c r="FGN102" s="5"/>
      <c r="FGO102" s="5"/>
      <c r="FGP102" s="5"/>
      <c r="FGQ102" s="5"/>
      <c r="FGR102" s="5"/>
      <c r="FGS102" s="1"/>
      <c r="FGT102" s="2"/>
      <c r="FGU102" s="2"/>
      <c r="FGV102" s="5"/>
      <c r="FGW102" s="5"/>
      <c r="FGX102" s="5"/>
      <c r="FGY102" s="5"/>
      <c r="FGZ102" s="5"/>
      <c r="FHA102" s="1"/>
      <c r="FHB102" s="2"/>
      <c r="FHC102" s="2"/>
      <c r="FHD102" s="5"/>
      <c r="FHE102" s="5"/>
      <c r="FHF102" s="5"/>
      <c r="FHG102" s="5"/>
      <c r="FHH102" s="5"/>
      <c r="FHI102" s="1"/>
      <c r="FHJ102" s="2"/>
      <c r="FHK102" s="2"/>
      <c r="FHL102" s="5"/>
      <c r="FHM102" s="5"/>
      <c r="FHN102" s="5"/>
      <c r="FHO102" s="5"/>
      <c r="FHP102" s="5"/>
      <c r="FHQ102" s="1"/>
      <c r="FHR102" s="2"/>
      <c r="FHS102" s="2"/>
      <c r="FHT102" s="5"/>
      <c r="FHU102" s="5"/>
      <c r="FHV102" s="5"/>
      <c r="FHW102" s="5"/>
      <c r="FHX102" s="5"/>
      <c r="FHY102" s="1"/>
      <c r="FHZ102" s="2"/>
      <c r="FIA102" s="2"/>
      <c r="FIB102" s="5"/>
      <c r="FIC102" s="5"/>
      <c r="FID102" s="5"/>
      <c r="FIE102" s="5"/>
      <c r="FIF102" s="5"/>
      <c r="FIG102" s="1"/>
      <c r="FIH102" s="2"/>
      <c r="FII102" s="2"/>
      <c r="FIJ102" s="5"/>
      <c r="FIK102" s="5"/>
      <c r="FIL102" s="5"/>
      <c r="FIM102" s="5"/>
      <c r="FIN102" s="5"/>
      <c r="FIO102" s="1"/>
      <c r="FIP102" s="2"/>
      <c r="FIQ102" s="2"/>
      <c r="FIR102" s="5"/>
      <c r="FIS102" s="5"/>
      <c r="FIT102" s="5"/>
      <c r="FIU102" s="5"/>
      <c r="FIV102" s="5"/>
      <c r="FIW102" s="1"/>
      <c r="FIX102" s="2"/>
      <c r="FIY102" s="2"/>
      <c r="FIZ102" s="5"/>
      <c r="FJA102" s="5"/>
      <c r="FJB102" s="5"/>
      <c r="FJC102" s="5"/>
      <c r="FJD102" s="5"/>
      <c r="FJE102" s="1"/>
      <c r="FJF102" s="2"/>
      <c r="FJG102" s="2"/>
      <c r="FJH102" s="5"/>
      <c r="FJI102" s="5"/>
      <c r="FJJ102" s="5"/>
      <c r="FJK102" s="5"/>
      <c r="FJL102" s="5"/>
      <c r="FJM102" s="1"/>
      <c r="FJN102" s="2"/>
      <c r="FJO102" s="2"/>
      <c r="FJP102" s="5"/>
      <c r="FJQ102" s="5"/>
      <c r="FJR102" s="5"/>
      <c r="FJS102" s="5"/>
      <c r="FJT102" s="5"/>
      <c r="FJU102" s="1"/>
      <c r="FJV102" s="2"/>
      <c r="FJW102" s="2"/>
      <c r="FJX102" s="5"/>
      <c r="FJY102" s="5"/>
      <c r="FJZ102" s="5"/>
      <c r="FKA102" s="5"/>
      <c r="FKB102" s="5"/>
      <c r="FKC102" s="1"/>
      <c r="FKD102" s="2"/>
      <c r="FKE102" s="2"/>
      <c r="FKF102" s="5"/>
      <c r="FKG102" s="5"/>
      <c r="FKH102" s="5"/>
      <c r="FKI102" s="5"/>
      <c r="FKJ102" s="5"/>
      <c r="FKK102" s="1"/>
      <c r="FKL102" s="2"/>
      <c r="FKM102" s="2"/>
      <c r="FKN102" s="5"/>
      <c r="FKO102" s="5"/>
      <c r="FKP102" s="5"/>
      <c r="FKQ102" s="5"/>
      <c r="FKR102" s="5"/>
      <c r="FKS102" s="1"/>
      <c r="FKT102" s="2"/>
      <c r="FKU102" s="2"/>
      <c r="FKV102" s="5"/>
      <c r="FKW102" s="5"/>
      <c r="FKX102" s="5"/>
      <c r="FKY102" s="5"/>
      <c r="FKZ102" s="5"/>
      <c r="FLA102" s="1"/>
      <c r="FLB102" s="2"/>
      <c r="FLC102" s="2"/>
      <c r="FLD102" s="5"/>
      <c r="FLE102" s="5"/>
      <c r="FLF102" s="5"/>
      <c r="FLG102" s="5"/>
      <c r="FLH102" s="5"/>
      <c r="FLI102" s="1"/>
      <c r="FLJ102" s="2"/>
      <c r="FLK102" s="2"/>
      <c r="FLL102" s="5"/>
      <c r="FLM102" s="5"/>
      <c r="FLN102" s="5"/>
      <c r="FLO102" s="5"/>
      <c r="FLP102" s="5"/>
      <c r="FLQ102" s="1"/>
      <c r="FLR102" s="2"/>
      <c r="FLS102" s="2"/>
      <c r="FLT102" s="5"/>
      <c r="FLU102" s="5"/>
      <c r="FLV102" s="5"/>
      <c r="FLW102" s="5"/>
      <c r="FLX102" s="5"/>
      <c r="FLY102" s="1"/>
      <c r="FLZ102" s="2"/>
      <c r="FMA102" s="2"/>
      <c r="FMB102" s="5"/>
      <c r="FMC102" s="5"/>
      <c r="FMD102" s="5"/>
      <c r="FME102" s="5"/>
      <c r="FMF102" s="5"/>
      <c r="FMG102" s="1"/>
      <c r="FMH102" s="2"/>
      <c r="FMI102" s="2"/>
      <c r="FMJ102" s="5"/>
      <c r="FMK102" s="5"/>
      <c r="FML102" s="5"/>
      <c r="FMM102" s="5"/>
      <c r="FMN102" s="5"/>
      <c r="FMO102" s="1"/>
      <c r="FMP102" s="2"/>
      <c r="FMQ102" s="2"/>
      <c r="FMR102" s="5"/>
      <c r="FMS102" s="5"/>
      <c r="FMT102" s="5"/>
      <c r="FMU102" s="5"/>
      <c r="FMV102" s="5"/>
      <c r="FMW102" s="1"/>
      <c r="FMX102" s="2"/>
      <c r="FMY102" s="2"/>
      <c r="FMZ102" s="5"/>
      <c r="FNA102" s="5"/>
      <c r="FNB102" s="5"/>
      <c r="FNC102" s="5"/>
      <c r="FND102" s="5"/>
      <c r="FNE102" s="1"/>
      <c r="FNF102" s="2"/>
      <c r="FNG102" s="2"/>
      <c r="FNH102" s="5"/>
      <c r="FNI102" s="5"/>
      <c r="FNJ102" s="5"/>
      <c r="FNK102" s="5"/>
      <c r="FNL102" s="5"/>
      <c r="FNM102" s="1"/>
      <c r="FNN102" s="2"/>
      <c r="FNO102" s="2"/>
      <c r="FNP102" s="5"/>
      <c r="FNQ102" s="5"/>
      <c r="FNR102" s="5"/>
      <c r="FNS102" s="5"/>
      <c r="FNT102" s="5"/>
      <c r="FNU102" s="1"/>
      <c r="FNV102" s="2"/>
      <c r="FNW102" s="2"/>
      <c r="FNX102" s="5"/>
      <c r="FNY102" s="5"/>
      <c r="FNZ102" s="5"/>
      <c r="FOA102" s="5"/>
      <c r="FOB102" s="5"/>
      <c r="FOC102" s="1"/>
      <c r="FOD102" s="2"/>
      <c r="FOE102" s="2"/>
      <c r="FOF102" s="5"/>
      <c r="FOG102" s="5"/>
      <c r="FOH102" s="5"/>
      <c r="FOI102" s="5"/>
      <c r="FOJ102" s="5"/>
      <c r="FOK102" s="1"/>
      <c r="FOL102" s="2"/>
      <c r="FOM102" s="2"/>
      <c r="FON102" s="5"/>
      <c r="FOO102" s="5"/>
      <c r="FOP102" s="5"/>
      <c r="FOQ102" s="5"/>
      <c r="FOR102" s="5"/>
      <c r="FOS102" s="1"/>
      <c r="FOT102" s="2"/>
      <c r="FOU102" s="2"/>
      <c r="FOV102" s="5"/>
      <c r="FOW102" s="5"/>
      <c r="FOX102" s="5"/>
      <c r="FOY102" s="5"/>
      <c r="FOZ102" s="5"/>
      <c r="FPA102" s="1"/>
      <c r="FPB102" s="2"/>
      <c r="FPC102" s="2"/>
      <c r="FPD102" s="5"/>
      <c r="FPE102" s="5"/>
      <c r="FPF102" s="5"/>
      <c r="FPG102" s="5"/>
      <c r="FPH102" s="5"/>
      <c r="FPI102" s="1"/>
      <c r="FPJ102" s="2"/>
      <c r="FPK102" s="2"/>
      <c r="FPL102" s="5"/>
      <c r="FPM102" s="5"/>
      <c r="FPN102" s="5"/>
      <c r="FPO102" s="5"/>
      <c r="FPP102" s="5"/>
      <c r="FPQ102" s="1"/>
      <c r="FPR102" s="2"/>
      <c r="FPS102" s="2"/>
      <c r="FPT102" s="5"/>
      <c r="FPU102" s="5"/>
      <c r="FPV102" s="5"/>
      <c r="FPW102" s="5"/>
      <c r="FPX102" s="5"/>
      <c r="FPY102" s="1"/>
      <c r="FPZ102" s="2"/>
      <c r="FQA102" s="2"/>
      <c r="FQB102" s="5"/>
      <c r="FQC102" s="5"/>
      <c r="FQD102" s="5"/>
      <c r="FQE102" s="5"/>
      <c r="FQF102" s="5"/>
      <c r="FQG102" s="1"/>
      <c r="FQH102" s="2"/>
      <c r="FQI102" s="2"/>
      <c r="FQJ102" s="5"/>
      <c r="FQK102" s="5"/>
      <c r="FQL102" s="5"/>
      <c r="FQM102" s="5"/>
      <c r="FQN102" s="5"/>
      <c r="FQO102" s="1"/>
      <c r="FQP102" s="2"/>
      <c r="FQQ102" s="2"/>
      <c r="FQR102" s="5"/>
      <c r="FQS102" s="5"/>
      <c r="FQT102" s="5"/>
      <c r="FQU102" s="5"/>
      <c r="FQV102" s="5"/>
      <c r="FQW102" s="1"/>
      <c r="FQX102" s="2"/>
      <c r="FQY102" s="2"/>
      <c r="FQZ102" s="5"/>
      <c r="FRA102" s="5"/>
      <c r="FRB102" s="5"/>
      <c r="FRC102" s="5"/>
      <c r="FRD102" s="5"/>
      <c r="FRE102" s="1"/>
      <c r="FRF102" s="2"/>
      <c r="FRG102" s="2"/>
      <c r="FRH102" s="5"/>
      <c r="FRI102" s="5"/>
      <c r="FRJ102" s="5"/>
      <c r="FRK102" s="5"/>
      <c r="FRL102" s="5"/>
      <c r="FRM102" s="1"/>
      <c r="FRN102" s="2"/>
      <c r="FRO102" s="2"/>
      <c r="FRP102" s="5"/>
      <c r="FRQ102" s="5"/>
      <c r="FRR102" s="5"/>
      <c r="FRS102" s="5"/>
      <c r="FRT102" s="5"/>
      <c r="FRU102" s="1"/>
      <c r="FRV102" s="2"/>
      <c r="FRW102" s="2"/>
      <c r="FRX102" s="5"/>
      <c r="FRY102" s="5"/>
      <c r="FRZ102" s="5"/>
      <c r="FSA102" s="5"/>
      <c r="FSB102" s="5"/>
      <c r="FSC102" s="1"/>
      <c r="FSD102" s="2"/>
      <c r="FSE102" s="2"/>
      <c r="FSF102" s="5"/>
      <c r="FSG102" s="5"/>
      <c r="FSH102" s="5"/>
      <c r="FSI102" s="5"/>
      <c r="FSJ102" s="5"/>
      <c r="FSK102" s="1"/>
      <c r="FSL102" s="2"/>
      <c r="FSM102" s="2"/>
      <c r="FSN102" s="5"/>
      <c r="FSO102" s="5"/>
      <c r="FSP102" s="5"/>
      <c r="FSQ102" s="5"/>
      <c r="FSR102" s="5"/>
      <c r="FSS102" s="1"/>
      <c r="FST102" s="2"/>
      <c r="FSU102" s="2"/>
      <c r="FSV102" s="5"/>
      <c r="FSW102" s="5"/>
      <c r="FSX102" s="5"/>
      <c r="FSY102" s="5"/>
      <c r="FSZ102" s="5"/>
      <c r="FTA102" s="1"/>
      <c r="FTB102" s="2"/>
      <c r="FTC102" s="2"/>
      <c r="FTD102" s="5"/>
      <c r="FTE102" s="5"/>
      <c r="FTF102" s="5"/>
      <c r="FTG102" s="5"/>
      <c r="FTH102" s="5"/>
      <c r="FTI102" s="1"/>
      <c r="FTJ102" s="2"/>
      <c r="FTK102" s="2"/>
      <c r="FTL102" s="5"/>
      <c r="FTM102" s="5"/>
      <c r="FTN102" s="5"/>
      <c r="FTO102" s="5"/>
      <c r="FTP102" s="5"/>
      <c r="FTQ102" s="1"/>
      <c r="FTR102" s="2"/>
      <c r="FTS102" s="2"/>
      <c r="FTT102" s="5"/>
      <c r="FTU102" s="5"/>
      <c r="FTV102" s="5"/>
      <c r="FTW102" s="5"/>
      <c r="FTX102" s="5"/>
      <c r="FTY102" s="1"/>
      <c r="FTZ102" s="2"/>
      <c r="FUA102" s="2"/>
      <c r="FUB102" s="5"/>
      <c r="FUC102" s="5"/>
      <c r="FUD102" s="5"/>
      <c r="FUE102" s="5"/>
      <c r="FUF102" s="5"/>
      <c r="FUG102" s="1"/>
      <c r="FUH102" s="2"/>
      <c r="FUI102" s="2"/>
      <c r="FUJ102" s="5"/>
      <c r="FUK102" s="5"/>
      <c r="FUL102" s="5"/>
      <c r="FUM102" s="5"/>
      <c r="FUN102" s="5"/>
      <c r="FUO102" s="1"/>
      <c r="FUP102" s="2"/>
      <c r="FUQ102" s="2"/>
      <c r="FUR102" s="5"/>
      <c r="FUS102" s="5"/>
      <c r="FUT102" s="5"/>
      <c r="FUU102" s="5"/>
      <c r="FUV102" s="5"/>
      <c r="FUW102" s="1"/>
      <c r="FUX102" s="2"/>
      <c r="FUY102" s="2"/>
      <c r="FUZ102" s="5"/>
      <c r="FVA102" s="5"/>
      <c r="FVB102" s="5"/>
      <c r="FVC102" s="5"/>
      <c r="FVD102" s="5"/>
      <c r="FVE102" s="1"/>
      <c r="FVF102" s="2"/>
      <c r="FVG102" s="2"/>
      <c r="FVH102" s="5"/>
      <c r="FVI102" s="5"/>
      <c r="FVJ102" s="5"/>
      <c r="FVK102" s="5"/>
      <c r="FVL102" s="5"/>
      <c r="FVM102" s="1"/>
      <c r="FVN102" s="2"/>
      <c r="FVO102" s="2"/>
      <c r="FVP102" s="5"/>
      <c r="FVQ102" s="5"/>
      <c r="FVR102" s="5"/>
      <c r="FVS102" s="5"/>
      <c r="FVT102" s="5"/>
      <c r="FVU102" s="1"/>
      <c r="FVV102" s="2"/>
      <c r="FVW102" s="2"/>
      <c r="FVX102" s="5"/>
      <c r="FVY102" s="5"/>
      <c r="FVZ102" s="5"/>
      <c r="FWA102" s="5"/>
      <c r="FWB102" s="5"/>
      <c r="FWC102" s="1"/>
      <c r="FWD102" s="2"/>
      <c r="FWE102" s="2"/>
      <c r="FWF102" s="5"/>
      <c r="FWG102" s="5"/>
      <c r="FWH102" s="5"/>
      <c r="FWI102" s="5"/>
      <c r="FWJ102" s="5"/>
      <c r="FWK102" s="1"/>
      <c r="FWL102" s="2"/>
      <c r="FWM102" s="2"/>
      <c r="FWN102" s="5"/>
      <c r="FWO102" s="5"/>
      <c r="FWP102" s="5"/>
      <c r="FWQ102" s="5"/>
      <c r="FWR102" s="5"/>
      <c r="FWS102" s="1"/>
      <c r="FWT102" s="2"/>
      <c r="FWU102" s="2"/>
      <c r="FWV102" s="5"/>
      <c r="FWW102" s="5"/>
      <c r="FWX102" s="5"/>
      <c r="FWY102" s="5"/>
      <c r="FWZ102" s="5"/>
      <c r="FXA102" s="1"/>
      <c r="FXB102" s="2"/>
      <c r="FXC102" s="2"/>
      <c r="FXD102" s="5"/>
      <c r="FXE102" s="5"/>
      <c r="FXF102" s="5"/>
      <c r="FXG102" s="5"/>
      <c r="FXH102" s="5"/>
      <c r="FXI102" s="1"/>
      <c r="FXJ102" s="2"/>
      <c r="FXK102" s="2"/>
      <c r="FXL102" s="5"/>
      <c r="FXM102" s="5"/>
      <c r="FXN102" s="5"/>
      <c r="FXO102" s="5"/>
      <c r="FXP102" s="5"/>
      <c r="FXQ102" s="1"/>
      <c r="FXR102" s="2"/>
      <c r="FXS102" s="2"/>
      <c r="FXT102" s="5"/>
      <c r="FXU102" s="5"/>
      <c r="FXV102" s="5"/>
      <c r="FXW102" s="5"/>
      <c r="FXX102" s="5"/>
      <c r="FXY102" s="1"/>
      <c r="FXZ102" s="2"/>
      <c r="FYA102" s="2"/>
      <c r="FYB102" s="5"/>
      <c r="FYC102" s="5"/>
      <c r="FYD102" s="5"/>
      <c r="FYE102" s="5"/>
      <c r="FYF102" s="5"/>
      <c r="FYG102" s="1"/>
      <c r="FYH102" s="2"/>
      <c r="FYI102" s="2"/>
      <c r="FYJ102" s="5"/>
      <c r="FYK102" s="5"/>
      <c r="FYL102" s="5"/>
      <c r="FYM102" s="5"/>
      <c r="FYN102" s="5"/>
      <c r="FYO102" s="1"/>
      <c r="FYP102" s="2"/>
      <c r="FYQ102" s="2"/>
      <c r="FYR102" s="5"/>
      <c r="FYS102" s="5"/>
      <c r="FYT102" s="5"/>
      <c r="FYU102" s="5"/>
      <c r="FYV102" s="5"/>
      <c r="FYW102" s="1"/>
      <c r="FYX102" s="2"/>
      <c r="FYY102" s="2"/>
      <c r="FYZ102" s="5"/>
      <c r="FZA102" s="5"/>
      <c r="FZB102" s="5"/>
      <c r="FZC102" s="5"/>
      <c r="FZD102" s="5"/>
      <c r="FZE102" s="1"/>
      <c r="FZF102" s="2"/>
      <c r="FZG102" s="2"/>
      <c r="FZH102" s="5"/>
      <c r="FZI102" s="5"/>
      <c r="FZJ102" s="5"/>
      <c r="FZK102" s="5"/>
      <c r="FZL102" s="5"/>
      <c r="FZM102" s="1"/>
      <c r="FZN102" s="2"/>
      <c r="FZO102" s="2"/>
      <c r="FZP102" s="5"/>
      <c r="FZQ102" s="5"/>
      <c r="FZR102" s="5"/>
      <c r="FZS102" s="5"/>
      <c r="FZT102" s="5"/>
      <c r="FZU102" s="1"/>
      <c r="FZV102" s="2"/>
      <c r="FZW102" s="2"/>
      <c r="FZX102" s="5"/>
      <c r="FZY102" s="5"/>
      <c r="FZZ102" s="5"/>
      <c r="GAA102" s="5"/>
      <c r="GAB102" s="5"/>
      <c r="GAC102" s="1"/>
      <c r="GAD102" s="2"/>
      <c r="GAE102" s="2"/>
      <c r="GAF102" s="5"/>
      <c r="GAG102" s="5"/>
      <c r="GAH102" s="5"/>
      <c r="GAI102" s="5"/>
      <c r="GAJ102" s="5"/>
      <c r="GAK102" s="1"/>
      <c r="GAL102" s="2"/>
      <c r="GAM102" s="2"/>
      <c r="GAN102" s="5"/>
      <c r="GAO102" s="5"/>
      <c r="GAP102" s="5"/>
      <c r="GAQ102" s="5"/>
      <c r="GAR102" s="5"/>
      <c r="GAS102" s="1"/>
      <c r="GAT102" s="2"/>
      <c r="GAU102" s="2"/>
      <c r="GAV102" s="5"/>
      <c r="GAW102" s="5"/>
      <c r="GAX102" s="5"/>
      <c r="GAY102" s="5"/>
      <c r="GAZ102" s="5"/>
      <c r="GBA102" s="1"/>
      <c r="GBB102" s="2"/>
      <c r="GBC102" s="2"/>
      <c r="GBD102" s="5"/>
      <c r="GBE102" s="5"/>
      <c r="GBF102" s="5"/>
      <c r="GBG102" s="5"/>
      <c r="GBH102" s="5"/>
      <c r="GBI102" s="1"/>
      <c r="GBJ102" s="2"/>
      <c r="GBK102" s="2"/>
      <c r="GBL102" s="5"/>
      <c r="GBM102" s="5"/>
      <c r="GBN102" s="5"/>
      <c r="GBO102" s="5"/>
      <c r="GBP102" s="5"/>
      <c r="GBQ102" s="1"/>
      <c r="GBR102" s="2"/>
      <c r="GBS102" s="2"/>
      <c r="GBT102" s="5"/>
      <c r="GBU102" s="5"/>
      <c r="GBV102" s="5"/>
      <c r="GBW102" s="5"/>
      <c r="GBX102" s="5"/>
      <c r="GBY102" s="1"/>
      <c r="GBZ102" s="2"/>
      <c r="GCA102" s="2"/>
      <c r="GCB102" s="5"/>
      <c r="GCC102" s="5"/>
      <c r="GCD102" s="5"/>
      <c r="GCE102" s="5"/>
      <c r="GCF102" s="5"/>
      <c r="GCG102" s="1"/>
      <c r="GCH102" s="2"/>
      <c r="GCI102" s="2"/>
      <c r="GCJ102" s="5"/>
      <c r="GCK102" s="5"/>
      <c r="GCL102" s="5"/>
      <c r="GCM102" s="5"/>
      <c r="GCN102" s="5"/>
      <c r="GCO102" s="1"/>
      <c r="GCP102" s="2"/>
      <c r="GCQ102" s="2"/>
      <c r="GCR102" s="5"/>
      <c r="GCS102" s="5"/>
      <c r="GCT102" s="5"/>
      <c r="GCU102" s="5"/>
      <c r="GCV102" s="5"/>
      <c r="GCW102" s="1"/>
      <c r="GCX102" s="2"/>
      <c r="GCY102" s="2"/>
      <c r="GCZ102" s="5"/>
      <c r="GDA102" s="5"/>
      <c r="GDB102" s="5"/>
      <c r="GDC102" s="5"/>
      <c r="GDD102" s="5"/>
      <c r="GDE102" s="1"/>
      <c r="GDF102" s="2"/>
      <c r="GDG102" s="2"/>
      <c r="GDH102" s="5"/>
      <c r="GDI102" s="5"/>
      <c r="GDJ102" s="5"/>
      <c r="GDK102" s="5"/>
      <c r="GDL102" s="5"/>
      <c r="GDM102" s="1"/>
      <c r="GDN102" s="2"/>
      <c r="GDO102" s="2"/>
      <c r="GDP102" s="5"/>
      <c r="GDQ102" s="5"/>
      <c r="GDR102" s="5"/>
      <c r="GDS102" s="5"/>
      <c r="GDT102" s="5"/>
      <c r="GDU102" s="1"/>
      <c r="GDV102" s="2"/>
      <c r="GDW102" s="2"/>
      <c r="GDX102" s="5"/>
      <c r="GDY102" s="5"/>
      <c r="GDZ102" s="5"/>
      <c r="GEA102" s="5"/>
      <c r="GEB102" s="5"/>
      <c r="GEC102" s="1"/>
      <c r="GED102" s="2"/>
      <c r="GEE102" s="2"/>
      <c r="GEF102" s="5"/>
      <c r="GEG102" s="5"/>
      <c r="GEH102" s="5"/>
      <c r="GEI102" s="5"/>
      <c r="GEJ102" s="5"/>
      <c r="GEK102" s="1"/>
      <c r="GEL102" s="2"/>
      <c r="GEM102" s="2"/>
      <c r="GEN102" s="5"/>
      <c r="GEO102" s="5"/>
      <c r="GEP102" s="5"/>
      <c r="GEQ102" s="5"/>
      <c r="GER102" s="5"/>
      <c r="GES102" s="1"/>
      <c r="GET102" s="2"/>
      <c r="GEU102" s="2"/>
      <c r="GEV102" s="5"/>
      <c r="GEW102" s="5"/>
      <c r="GEX102" s="5"/>
      <c r="GEY102" s="5"/>
      <c r="GEZ102" s="5"/>
      <c r="GFA102" s="1"/>
      <c r="GFB102" s="2"/>
      <c r="GFC102" s="2"/>
      <c r="GFD102" s="5"/>
      <c r="GFE102" s="5"/>
      <c r="GFF102" s="5"/>
      <c r="GFG102" s="5"/>
      <c r="GFH102" s="5"/>
      <c r="GFI102" s="1"/>
      <c r="GFJ102" s="2"/>
      <c r="GFK102" s="2"/>
      <c r="GFL102" s="5"/>
      <c r="GFM102" s="5"/>
      <c r="GFN102" s="5"/>
      <c r="GFO102" s="5"/>
      <c r="GFP102" s="5"/>
      <c r="GFQ102" s="1"/>
      <c r="GFR102" s="2"/>
      <c r="GFS102" s="2"/>
      <c r="GFT102" s="5"/>
      <c r="GFU102" s="5"/>
      <c r="GFV102" s="5"/>
      <c r="GFW102" s="5"/>
      <c r="GFX102" s="5"/>
      <c r="GFY102" s="1"/>
      <c r="GFZ102" s="2"/>
      <c r="GGA102" s="2"/>
      <c r="GGB102" s="5"/>
      <c r="GGC102" s="5"/>
      <c r="GGD102" s="5"/>
      <c r="GGE102" s="5"/>
      <c r="GGF102" s="5"/>
      <c r="GGG102" s="1"/>
      <c r="GGH102" s="2"/>
      <c r="GGI102" s="2"/>
      <c r="GGJ102" s="5"/>
      <c r="GGK102" s="5"/>
      <c r="GGL102" s="5"/>
      <c r="GGM102" s="5"/>
      <c r="GGN102" s="5"/>
      <c r="GGO102" s="1"/>
      <c r="GGP102" s="2"/>
      <c r="GGQ102" s="2"/>
      <c r="GGR102" s="5"/>
      <c r="GGS102" s="5"/>
      <c r="GGT102" s="5"/>
      <c r="GGU102" s="5"/>
      <c r="GGV102" s="5"/>
      <c r="GGW102" s="1"/>
      <c r="GGX102" s="2"/>
      <c r="GGY102" s="2"/>
      <c r="GGZ102" s="5"/>
      <c r="GHA102" s="5"/>
      <c r="GHB102" s="5"/>
      <c r="GHC102" s="5"/>
      <c r="GHD102" s="5"/>
      <c r="GHE102" s="1"/>
      <c r="GHF102" s="2"/>
      <c r="GHG102" s="2"/>
      <c r="GHH102" s="5"/>
      <c r="GHI102" s="5"/>
      <c r="GHJ102" s="5"/>
      <c r="GHK102" s="5"/>
      <c r="GHL102" s="5"/>
      <c r="GHM102" s="1"/>
      <c r="GHN102" s="2"/>
      <c r="GHO102" s="2"/>
      <c r="GHP102" s="5"/>
      <c r="GHQ102" s="5"/>
      <c r="GHR102" s="5"/>
      <c r="GHS102" s="5"/>
      <c r="GHT102" s="5"/>
      <c r="GHU102" s="1"/>
      <c r="GHV102" s="2"/>
      <c r="GHW102" s="2"/>
      <c r="GHX102" s="5"/>
      <c r="GHY102" s="5"/>
      <c r="GHZ102" s="5"/>
      <c r="GIA102" s="5"/>
      <c r="GIB102" s="5"/>
      <c r="GIC102" s="1"/>
      <c r="GID102" s="2"/>
      <c r="GIE102" s="2"/>
      <c r="GIF102" s="5"/>
      <c r="GIG102" s="5"/>
      <c r="GIH102" s="5"/>
      <c r="GII102" s="5"/>
      <c r="GIJ102" s="5"/>
      <c r="GIK102" s="1"/>
      <c r="GIL102" s="2"/>
      <c r="GIM102" s="2"/>
      <c r="GIN102" s="5"/>
      <c r="GIO102" s="5"/>
      <c r="GIP102" s="5"/>
      <c r="GIQ102" s="5"/>
      <c r="GIR102" s="5"/>
      <c r="GIS102" s="1"/>
      <c r="GIT102" s="2"/>
      <c r="GIU102" s="2"/>
      <c r="GIV102" s="5"/>
      <c r="GIW102" s="5"/>
      <c r="GIX102" s="5"/>
      <c r="GIY102" s="5"/>
      <c r="GIZ102" s="5"/>
      <c r="GJA102" s="1"/>
      <c r="GJB102" s="2"/>
      <c r="GJC102" s="2"/>
      <c r="GJD102" s="5"/>
      <c r="GJE102" s="5"/>
      <c r="GJF102" s="5"/>
      <c r="GJG102" s="5"/>
      <c r="GJH102" s="5"/>
      <c r="GJI102" s="1"/>
      <c r="GJJ102" s="2"/>
      <c r="GJK102" s="2"/>
      <c r="GJL102" s="5"/>
      <c r="GJM102" s="5"/>
      <c r="GJN102" s="5"/>
      <c r="GJO102" s="5"/>
      <c r="GJP102" s="5"/>
      <c r="GJQ102" s="1"/>
      <c r="GJR102" s="2"/>
      <c r="GJS102" s="2"/>
      <c r="GJT102" s="5"/>
      <c r="GJU102" s="5"/>
      <c r="GJV102" s="5"/>
      <c r="GJW102" s="5"/>
      <c r="GJX102" s="5"/>
      <c r="GJY102" s="1"/>
      <c r="GJZ102" s="2"/>
      <c r="GKA102" s="2"/>
      <c r="GKB102" s="5"/>
      <c r="GKC102" s="5"/>
      <c r="GKD102" s="5"/>
      <c r="GKE102" s="5"/>
      <c r="GKF102" s="5"/>
      <c r="GKG102" s="1"/>
      <c r="GKH102" s="2"/>
      <c r="GKI102" s="2"/>
      <c r="GKJ102" s="5"/>
      <c r="GKK102" s="5"/>
      <c r="GKL102" s="5"/>
      <c r="GKM102" s="5"/>
      <c r="GKN102" s="5"/>
      <c r="GKO102" s="1"/>
      <c r="GKP102" s="2"/>
      <c r="GKQ102" s="2"/>
      <c r="GKR102" s="5"/>
      <c r="GKS102" s="5"/>
      <c r="GKT102" s="5"/>
      <c r="GKU102" s="5"/>
      <c r="GKV102" s="5"/>
      <c r="GKW102" s="1"/>
      <c r="GKX102" s="2"/>
      <c r="GKY102" s="2"/>
      <c r="GKZ102" s="5"/>
      <c r="GLA102" s="5"/>
      <c r="GLB102" s="5"/>
      <c r="GLC102" s="5"/>
      <c r="GLD102" s="5"/>
      <c r="GLE102" s="1"/>
      <c r="GLF102" s="2"/>
      <c r="GLG102" s="2"/>
      <c r="GLH102" s="5"/>
      <c r="GLI102" s="5"/>
      <c r="GLJ102" s="5"/>
      <c r="GLK102" s="5"/>
      <c r="GLL102" s="5"/>
      <c r="GLM102" s="1"/>
      <c r="GLN102" s="2"/>
      <c r="GLO102" s="2"/>
      <c r="GLP102" s="5"/>
      <c r="GLQ102" s="5"/>
      <c r="GLR102" s="5"/>
      <c r="GLS102" s="5"/>
      <c r="GLT102" s="5"/>
      <c r="GLU102" s="1"/>
      <c r="GLV102" s="2"/>
      <c r="GLW102" s="2"/>
      <c r="GLX102" s="5"/>
      <c r="GLY102" s="5"/>
      <c r="GLZ102" s="5"/>
      <c r="GMA102" s="5"/>
      <c r="GMB102" s="5"/>
      <c r="GMC102" s="1"/>
      <c r="GMD102" s="2"/>
      <c r="GME102" s="2"/>
      <c r="GMF102" s="5"/>
      <c r="GMG102" s="5"/>
      <c r="GMH102" s="5"/>
      <c r="GMI102" s="5"/>
      <c r="GMJ102" s="5"/>
      <c r="GMK102" s="1"/>
      <c r="GML102" s="2"/>
      <c r="GMM102" s="2"/>
      <c r="GMN102" s="5"/>
      <c r="GMO102" s="5"/>
      <c r="GMP102" s="5"/>
      <c r="GMQ102" s="5"/>
      <c r="GMR102" s="5"/>
      <c r="GMS102" s="1"/>
      <c r="GMT102" s="2"/>
      <c r="GMU102" s="2"/>
      <c r="GMV102" s="5"/>
      <c r="GMW102" s="5"/>
      <c r="GMX102" s="5"/>
      <c r="GMY102" s="5"/>
      <c r="GMZ102" s="5"/>
      <c r="GNA102" s="1"/>
      <c r="GNB102" s="2"/>
      <c r="GNC102" s="2"/>
      <c r="GND102" s="5"/>
      <c r="GNE102" s="5"/>
      <c r="GNF102" s="5"/>
      <c r="GNG102" s="5"/>
      <c r="GNH102" s="5"/>
      <c r="GNI102" s="1"/>
      <c r="GNJ102" s="2"/>
      <c r="GNK102" s="2"/>
      <c r="GNL102" s="5"/>
      <c r="GNM102" s="5"/>
      <c r="GNN102" s="5"/>
      <c r="GNO102" s="5"/>
      <c r="GNP102" s="5"/>
      <c r="GNQ102" s="1"/>
      <c r="GNR102" s="2"/>
      <c r="GNS102" s="2"/>
      <c r="GNT102" s="5"/>
      <c r="GNU102" s="5"/>
      <c r="GNV102" s="5"/>
      <c r="GNW102" s="5"/>
      <c r="GNX102" s="5"/>
      <c r="GNY102" s="1"/>
      <c r="GNZ102" s="2"/>
      <c r="GOA102" s="2"/>
      <c r="GOB102" s="5"/>
      <c r="GOC102" s="5"/>
      <c r="GOD102" s="5"/>
      <c r="GOE102" s="5"/>
      <c r="GOF102" s="5"/>
      <c r="GOG102" s="1"/>
      <c r="GOH102" s="2"/>
      <c r="GOI102" s="2"/>
      <c r="GOJ102" s="5"/>
      <c r="GOK102" s="5"/>
      <c r="GOL102" s="5"/>
      <c r="GOM102" s="5"/>
      <c r="GON102" s="5"/>
      <c r="GOO102" s="1"/>
      <c r="GOP102" s="2"/>
      <c r="GOQ102" s="2"/>
      <c r="GOR102" s="5"/>
      <c r="GOS102" s="5"/>
      <c r="GOT102" s="5"/>
      <c r="GOU102" s="5"/>
      <c r="GOV102" s="5"/>
      <c r="GOW102" s="1"/>
      <c r="GOX102" s="2"/>
      <c r="GOY102" s="2"/>
      <c r="GOZ102" s="5"/>
      <c r="GPA102" s="5"/>
      <c r="GPB102" s="5"/>
      <c r="GPC102" s="5"/>
      <c r="GPD102" s="5"/>
      <c r="GPE102" s="1"/>
      <c r="GPF102" s="2"/>
      <c r="GPG102" s="2"/>
      <c r="GPH102" s="5"/>
      <c r="GPI102" s="5"/>
      <c r="GPJ102" s="5"/>
      <c r="GPK102" s="5"/>
      <c r="GPL102" s="5"/>
      <c r="GPM102" s="1"/>
      <c r="GPN102" s="2"/>
      <c r="GPO102" s="2"/>
      <c r="GPP102" s="5"/>
      <c r="GPQ102" s="5"/>
      <c r="GPR102" s="5"/>
      <c r="GPS102" s="5"/>
      <c r="GPT102" s="5"/>
      <c r="GPU102" s="1"/>
      <c r="GPV102" s="2"/>
      <c r="GPW102" s="2"/>
      <c r="GPX102" s="5"/>
      <c r="GPY102" s="5"/>
      <c r="GPZ102" s="5"/>
      <c r="GQA102" s="5"/>
      <c r="GQB102" s="5"/>
      <c r="GQC102" s="1"/>
      <c r="GQD102" s="2"/>
      <c r="GQE102" s="2"/>
      <c r="GQF102" s="5"/>
      <c r="GQG102" s="5"/>
      <c r="GQH102" s="5"/>
      <c r="GQI102" s="5"/>
      <c r="GQJ102" s="5"/>
      <c r="GQK102" s="1"/>
      <c r="GQL102" s="2"/>
      <c r="GQM102" s="2"/>
      <c r="GQN102" s="5"/>
      <c r="GQO102" s="5"/>
      <c r="GQP102" s="5"/>
      <c r="GQQ102" s="5"/>
      <c r="GQR102" s="5"/>
      <c r="GQS102" s="1"/>
      <c r="GQT102" s="2"/>
      <c r="GQU102" s="2"/>
      <c r="GQV102" s="5"/>
      <c r="GQW102" s="5"/>
      <c r="GQX102" s="5"/>
      <c r="GQY102" s="5"/>
      <c r="GQZ102" s="5"/>
      <c r="GRA102" s="1"/>
      <c r="GRB102" s="2"/>
      <c r="GRC102" s="2"/>
      <c r="GRD102" s="5"/>
      <c r="GRE102" s="5"/>
      <c r="GRF102" s="5"/>
      <c r="GRG102" s="5"/>
      <c r="GRH102" s="5"/>
      <c r="GRI102" s="1"/>
      <c r="GRJ102" s="2"/>
      <c r="GRK102" s="2"/>
      <c r="GRL102" s="5"/>
      <c r="GRM102" s="5"/>
      <c r="GRN102" s="5"/>
      <c r="GRO102" s="5"/>
      <c r="GRP102" s="5"/>
      <c r="GRQ102" s="1"/>
      <c r="GRR102" s="2"/>
      <c r="GRS102" s="2"/>
      <c r="GRT102" s="5"/>
      <c r="GRU102" s="5"/>
      <c r="GRV102" s="5"/>
      <c r="GRW102" s="5"/>
      <c r="GRX102" s="5"/>
      <c r="GRY102" s="1"/>
      <c r="GRZ102" s="2"/>
      <c r="GSA102" s="2"/>
      <c r="GSB102" s="5"/>
      <c r="GSC102" s="5"/>
      <c r="GSD102" s="5"/>
      <c r="GSE102" s="5"/>
      <c r="GSF102" s="5"/>
      <c r="GSG102" s="1"/>
      <c r="GSH102" s="2"/>
      <c r="GSI102" s="2"/>
      <c r="GSJ102" s="5"/>
      <c r="GSK102" s="5"/>
      <c r="GSL102" s="5"/>
      <c r="GSM102" s="5"/>
      <c r="GSN102" s="5"/>
      <c r="GSO102" s="1"/>
      <c r="GSP102" s="2"/>
      <c r="GSQ102" s="2"/>
      <c r="GSR102" s="5"/>
      <c r="GSS102" s="5"/>
      <c r="GST102" s="5"/>
      <c r="GSU102" s="5"/>
      <c r="GSV102" s="5"/>
      <c r="GSW102" s="1"/>
      <c r="GSX102" s="2"/>
      <c r="GSY102" s="2"/>
      <c r="GSZ102" s="5"/>
      <c r="GTA102" s="5"/>
      <c r="GTB102" s="5"/>
      <c r="GTC102" s="5"/>
      <c r="GTD102" s="5"/>
      <c r="GTE102" s="1"/>
      <c r="GTF102" s="2"/>
      <c r="GTG102" s="2"/>
      <c r="GTH102" s="5"/>
      <c r="GTI102" s="5"/>
      <c r="GTJ102" s="5"/>
      <c r="GTK102" s="5"/>
      <c r="GTL102" s="5"/>
      <c r="GTM102" s="1"/>
      <c r="GTN102" s="2"/>
      <c r="GTO102" s="2"/>
      <c r="GTP102" s="5"/>
      <c r="GTQ102" s="5"/>
      <c r="GTR102" s="5"/>
      <c r="GTS102" s="5"/>
      <c r="GTT102" s="5"/>
      <c r="GTU102" s="1"/>
      <c r="GTV102" s="2"/>
      <c r="GTW102" s="2"/>
      <c r="GTX102" s="5"/>
      <c r="GTY102" s="5"/>
      <c r="GTZ102" s="5"/>
      <c r="GUA102" s="5"/>
      <c r="GUB102" s="5"/>
      <c r="GUC102" s="1"/>
      <c r="GUD102" s="2"/>
      <c r="GUE102" s="2"/>
      <c r="GUF102" s="5"/>
      <c r="GUG102" s="5"/>
      <c r="GUH102" s="5"/>
      <c r="GUI102" s="5"/>
      <c r="GUJ102" s="5"/>
      <c r="GUK102" s="1"/>
      <c r="GUL102" s="2"/>
      <c r="GUM102" s="2"/>
      <c r="GUN102" s="5"/>
      <c r="GUO102" s="5"/>
      <c r="GUP102" s="5"/>
      <c r="GUQ102" s="5"/>
      <c r="GUR102" s="5"/>
      <c r="GUS102" s="1"/>
      <c r="GUT102" s="2"/>
      <c r="GUU102" s="2"/>
      <c r="GUV102" s="5"/>
      <c r="GUW102" s="5"/>
      <c r="GUX102" s="5"/>
      <c r="GUY102" s="5"/>
      <c r="GUZ102" s="5"/>
      <c r="GVA102" s="1"/>
      <c r="GVB102" s="2"/>
      <c r="GVC102" s="2"/>
      <c r="GVD102" s="5"/>
      <c r="GVE102" s="5"/>
      <c r="GVF102" s="5"/>
      <c r="GVG102" s="5"/>
      <c r="GVH102" s="5"/>
      <c r="GVI102" s="1"/>
      <c r="GVJ102" s="2"/>
      <c r="GVK102" s="2"/>
      <c r="GVL102" s="5"/>
      <c r="GVM102" s="5"/>
      <c r="GVN102" s="5"/>
      <c r="GVO102" s="5"/>
      <c r="GVP102" s="5"/>
      <c r="GVQ102" s="1"/>
      <c r="GVR102" s="2"/>
      <c r="GVS102" s="2"/>
      <c r="GVT102" s="5"/>
      <c r="GVU102" s="5"/>
      <c r="GVV102" s="5"/>
      <c r="GVW102" s="5"/>
      <c r="GVX102" s="5"/>
      <c r="GVY102" s="1"/>
      <c r="GVZ102" s="2"/>
      <c r="GWA102" s="2"/>
      <c r="GWB102" s="5"/>
      <c r="GWC102" s="5"/>
      <c r="GWD102" s="5"/>
      <c r="GWE102" s="5"/>
      <c r="GWF102" s="5"/>
      <c r="GWG102" s="1"/>
      <c r="GWH102" s="2"/>
      <c r="GWI102" s="2"/>
      <c r="GWJ102" s="5"/>
      <c r="GWK102" s="5"/>
      <c r="GWL102" s="5"/>
      <c r="GWM102" s="5"/>
      <c r="GWN102" s="5"/>
      <c r="GWO102" s="1"/>
      <c r="GWP102" s="2"/>
      <c r="GWQ102" s="2"/>
      <c r="GWR102" s="5"/>
      <c r="GWS102" s="5"/>
      <c r="GWT102" s="5"/>
      <c r="GWU102" s="5"/>
      <c r="GWV102" s="5"/>
      <c r="GWW102" s="1"/>
      <c r="GWX102" s="2"/>
      <c r="GWY102" s="2"/>
      <c r="GWZ102" s="5"/>
      <c r="GXA102" s="5"/>
      <c r="GXB102" s="5"/>
      <c r="GXC102" s="5"/>
      <c r="GXD102" s="5"/>
      <c r="GXE102" s="1"/>
      <c r="GXF102" s="2"/>
      <c r="GXG102" s="2"/>
      <c r="GXH102" s="5"/>
      <c r="GXI102" s="5"/>
      <c r="GXJ102" s="5"/>
      <c r="GXK102" s="5"/>
      <c r="GXL102" s="5"/>
      <c r="GXM102" s="1"/>
      <c r="GXN102" s="2"/>
      <c r="GXO102" s="2"/>
      <c r="GXP102" s="5"/>
      <c r="GXQ102" s="5"/>
      <c r="GXR102" s="5"/>
      <c r="GXS102" s="5"/>
      <c r="GXT102" s="5"/>
      <c r="GXU102" s="1"/>
      <c r="GXV102" s="2"/>
      <c r="GXW102" s="2"/>
      <c r="GXX102" s="5"/>
      <c r="GXY102" s="5"/>
      <c r="GXZ102" s="5"/>
      <c r="GYA102" s="5"/>
      <c r="GYB102" s="5"/>
      <c r="GYC102" s="1"/>
      <c r="GYD102" s="2"/>
      <c r="GYE102" s="2"/>
      <c r="GYF102" s="5"/>
      <c r="GYG102" s="5"/>
      <c r="GYH102" s="5"/>
      <c r="GYI102" s="5"/>
      <c r="GYJ102" s="5"/>
      <c r="GYK102" s="1"/>
      <c r="GYL102" s="2"/>
      <c r="GYM102" s="2"/>
      <c r="GYN102" s="5"/>
      <c r="GYO102" s="5"/>
      <c r="GYP102" s="5"/>
      <c r="GYQ102" s="5"/>
      <c r="GYR102" s="5"/>
      <c r="GYS102" s="1"/>
      <c r="GYT102" s="2"/>
      <c r="GYU102" s="2"/>
      <c r="GYV102" s="5"/>
      <c r="GYW102" s="5"/>
      <c r="GYX102" s="5"/>
      <c r="GYY102" s="5"/>
      <c r="GYZ102" s="5"/>
      <c r="GZA102" s="1"/>
      <c r="GZB102" s="2"/>
      <c r="GZC102" s="2"/>
      <c r="GZD102" s="5"/>
      <c r="GZE102" s="5"/>
      <c r="GZF102" s="5"/>
      <c r="GZG102" s="5"/>
      <c r="GZH102" s="5"/>
      <c r="GZI102" s="1"/>
      <c r="GZJ102" s="2"/>
      <c r="GZK102" s="2"/>
      <c r="GZL102" s="5"/>
      <c r="GZM102" s="5"/>
      <c r="GZN102" s="5"/>
      <c r="GZO102" s="5"/>
      <c r="GZP102" s="5"/>
      <c r="GZQ102" s="1"/>
      <c r="GZR102" s="2"/>
      <c r="GZS102" s="2"/>
      <c r="GZT102" s="5"/>
      <c r="GZU102" s="5"/>
      <c r="GZV102" s="5"/>
      <c r="GZW102" s="5"/>
      <c r="GZX102" s="5"/>
      <c r="GZY102" s="1"/>
      <c r="GZZ102" s="2"/>
      <c r="HAA102" s="2"/>
      <c r="HAB102" s="5"/>
      <c r="HAC102" s="5"/>
      <c r="HAD102" s="5"/>
      <c r="HAE102" s="5"/>
      <c r="HAF102" s="5"/>
      <c r="HAG102" s="1"/>
      <c r="HAH102" s="2"/>
      <c r="HAI102" s="2"/>
      <c r="HAJ102" s="5"/>
      <c r="HAK102" s="5"/>
      <c r="HAL102" s="5"/>
      <c r="HAM102" s="5"/>
      <c r="HAN102" s="5"/>
      <c r="HAO102" s="1"/>
      <c r="HAP102" s="2"/>
      <c r="HAQ102" s="2"/>
      <c r="HAR102" s="5"/>
      <c r="HAS102" s="5"/>
      <c r="HAT102" s="5"/>
      <c r="HAU102" s="5"/>
      <c r="HAV102" s="5"/>
      <c r="HAW102" s="1"/>
      <c r="HAX102" s="2"/>
      <c r="HAY102" s="2"/>
      <c r="HAZ102" s="5"/>
      <c r="HBA102" s="5"/>
      <c r="HBB102" s="5"/>
      <c r="HBC102" s="5"/>
      <c r="HBD102" s="5"/>
      <c r="HBE102" s="1"/>
      <c r="HBF102" s="2"/>
      <c r="HBG102" s="2"/>
      <c r="HBH102" s="5"/>
      <c r="HBI102" s="5"/>
      <c r="HBJ102" s="5"/>
      <c r="HBK102" s="5"/>
      <c r="HBL102" s="5"/>
      <c r="HBM102" s="1"/>
      <c r="HBN102" s="2"/>
      <c r="HBO102" s="2"/>
      <c r="HBP102" s="5"/>
      <c r="HBQ102" s="5"/>
      <c r="HBR102" s="5"/>
      <c r="HBS102" s="5"/>
      <c r="HBT102" s="5"/>
      <c r="HBU102" s="1"/>
      <c r="HBV102" s="2"/>
      <c r="HBW102" s="2"/>
      <c r="HBX102" s="5"/>
      <c r="HBY102" s="5"/>
      <c r="HBZ102" s="5"/>
      <c r="HCA102" s="5"/>
      <c r="HCB102" s="5"/>
      <c r="HCC102" s="1"/>
      <c r="HCD102" s="2"/>
      <c r="HCE102" s="2"/>
      <c r="HCF102" s="5"/>
      <c r="HCG102" s="5"/>
      <c r="HCH102" s="5"/>
      <c r="HCI102" s="5"/>
      <c r="HCJ102" s="5"/>
      <c r="HCK102" s="1"/>
      <c r="HCL102" s="2"/>
      <c r="HCM102" s="2"/>
      <c r="HCN102" s="5"/>
      <c r="HCO102" s="5"/>
      <c r="HCP102" s="5"/>
      <c r="HCQ102" s="5"/>
      <c r="HCR102" s="5"/>
      <c r="HCS102" s="1"/>
      <c r="HCT102" s="2"/>
      <c r="HCU102" s="2"/>
      <c r="HCV102" s="5"/>
      <c r="HCW102" s="5"/>
      <c r="HCX102" s="5"/>
      <c r="HCY102" s="5"/>
      <c r="HCZ102" s="5"/>
      <c r="HDA102" s="1"/>
      <c r="HDB102" s="2"/>
      <c r="HDC102" s="2"/>
      <c r="HDD102" s="5"/>
      <c r="HDE102" s="5"/>
      <c r="HDF102" s="5"/>
      <c r="HDG102" s="5"/>
      <c r="HDH102" s="5"/>
      <c r="HDI102" s="1"/>
      <c r="HDJ102" s="2"/>
      <c r="HDK102" s="2"/>
      <c r="HDL102" s="5"/>
      <c r="HDM102" s="5"/>
      <c r="HDN102" s="5"/>
      <c r="HDO102" s="5"/>
      <c r="HDP102" s="5"/>
      <c r="HDQ102" s="1"/>
      <c r="HDR102" s="2"/>
      <c r="HDS102" s="2"/>
      <c r="HDT102" s="5"/>
      <c r="HDU102" s="5"/>
      <c r="HDV102" s="5"/>
      <c r="HDW102" s="5"/>
      <c r="HDX102" s="5"/>
      <c r="HDY102" s="1"/>
      <c r="HDZ102" s="2"/>
      <c r="HEA102" s="2"/>
      <c r="HEB102" s="5"/>
      <c r="HEC102" s="5"/>
      <c r="HED102" s="5"/>
      <c r="HEE102" s="5"/>
      <c r="HEF102" s="5"/>
      <c r="HEG102" s="1"/>
      <c r="HEH102" s="2"/>
      <c r="HEI102" s="2"/>
      <c r="HEJ102" s="5"/>
      <c r="HEK102" s="5"/>
      <c r="HEL102" s="5"/>
      <c r="HEM102" s="5"/>
      <c r="HEN102" s="5"/>
      <c r="HEO102" s="1"/>
      <c r="HEP102" s="2"/>
      <c r="HEQ102" s="2"/>
      <c r="HER102" s="5"/>
      <c r="HES102" s="5"/>
      <c r="HET102" s="5"/>
      <c r="HEU102" s="5"/>
      <c r="HEV102" s="5"/>
      <c r="HEW102" s="1"/>
      <c r="HEX102" s="2"/>
      <c r="HEY102" s="2"/>
      <c r="HEZ102" s="5"/>
      <c r="HFA102" s="5"/>
      <c r="HFB102" s="5"/>
      <c r="HFC102" s="5"/>
      <c r="HFD102" s="5"/>
      <c r="HFE102" s="1"/>
      <c r="HFF102" s="2"/>
      <c r="HFG102" s="2"/>
      <c r="HFH102" s="5"/>
      <c r="HFI102" s="5"/>
      <c r="HFJ102" s="5"/>
      <c r="HFK102" s="5"/>
      <c r="HFL102" s="5"/>
      <c r="HFM102" s="1"/>
      <c r="HFN102" s="2"/>
      <c r="HFO102" s="2"/>
      <c r="HFP102" s="5"/>
      <c r="HFQ102" s="5"/>
      <c r="HFR102" s="5"/>
      <c r="HFS102" s="5"/>
      <c r="HFT102" s="5"/>
      <c r="HFU102" s="1"/>
      <c r="HFV102" s="2"/>
      <c r="HFW102" s="2"/>
      <c r="HFX102" s="5"/>
      <c r="HFY102" s="5"/>
      <c r="HFZ102" s="5"/>
      <c r="HGA102" s="5"/>
      <c r="HGB102" s="5"/>
      <c r="HGC102" s="1"/>
      <c r="HGD102" s="2"/>
      <c r="HGE102" s="2"/>
      <c r="HGF102" s="5"/>
      <c r="HGG102" s="5"/>
      <c r="HGH102" s="5"/>
      <c r="HGI102" s="5"/>
      <c r="HGJ102" s="5"/>
      <c r="HGK102" s="1"/>
      <c r="HGL102" s="2"/>
      <c r="HGM102" s="2"/>
      <c r="HGN102" s="5"/>
      <c r="HGO102" s="5"/>
      <c r="HGP102" s="5"/>
      <c r="HGQ102" s="5"/>
      <c r="HGR102" s="5"/>
      <c r="HGS102" s="1"/>
      <c r="HGT102" s="2"/>
      <c r="HGU102" s="2"/>
      <c r="HGV102" s="5"/>
      <c r="HGW102" s="5"/>
      <c r="HGX102" s="5"/>
      <c r="HGY102" s="5"/>
      <c r="HGZ102" s="5"/>
      <c r="HHA102" s="1"/>
      <c r="HHB102" s="2"/>
      <c r="HHC102" s="2"/>
      <c r="HHD102" s="5"/>
      <c r="HHE102" s="5"/>
      <c r="HHF102" s="5"/>
      <c r="HHG102" s="5"/>
      <c r="HHH102" s="5"/>
      <c r="HHI102" s="1"/>
      <c r="HHJ102" s="2"/>
      <c r="HHK102" s="2"/>
      <c r="HHL102" s="5"/>
      <c r="HHM102" s="5"/>
      <c r="HHN102" s="5"/>
      <c r="HHO102" s="5"/>
      <c r="HHP102" s="5"/>
      <c r="HHQ102" s="1"/>
      <c r="HHR102" s="2"/>
      <c r="HHS102" s="2"/>
      <c r="HHT102" s="5"/>
      <c r="HHU102" s="5"/>
      <c r="HHV102" s="5"/>
      <c r="HHW102" s="5"/>
      <c r="HHX102" s="5"/>
      <c r="HHY102" s="1"/>
      <c r="HHZ102" s="2"/>
      <c r="HIA102" s="2"/>
      <c r="HIB102" s="5"/>
      <c r="HIC102" s="5"/>
      <c r="HID102" s="5"/>
      <c r="HIE102" s="5"/>
      <c r="HIF102" s="5"/>
      <c r="HIG102" s="1"/>
      <c r="HIH102" s="2"/>
      <c r="HII102" s="2"/>
      <c r="HIJ102" s="5"/>
      <c r="HIK102" s="5"/>
      <c r="HIL102" s="5"/>
      <c r="HIM102" s="5"/>
      <c r="HIN102" s="5"/>
      <c r="HIO102" s="1"/>
      <c r="HIP102" s="2"/>
      <c r="HIQ102" s="2"/>
      <c r="HIR102" s="5"/>
      <c r="HIS102" s="5"/>
      <c r="HIT102" s="5"/>
      <c r="HIU102" s="5"/>
      <c r="HIV102" s="5"/>
      <c r="HIW102" s="1"/>
      <c r="HIX102" s="2"/>
      <c r="HIY102" s="2"/>
      <c r="HIZ102" s="5"/>
      <c r="HJA102" s="5"/>
      <c r="HJB102" s="5"/>
      <c r="HJC102" s="5"/>
      <c r="HJD102" s="5"/>
      <c r="HJE102" s="1"/>
      <c r="HJF102" s="2"/>
      <c r="HJG102" s="2"/>
      <c r="HJH102" s="5"/>
      <c r="HJI102" s="5"/>
      <c r="HJJ102" s="5"/>
      <c r="HJK102" s="5"/>
      <c r="HJL102" s="5"/>
      <c r="HJM102" s="1"/>
      <c r="HJN102" s="2"/>
      <c r="HJO102" s="2"/>
      <c r="HJP102" s="5"/>
      <c r="HJQ102" s="5"/>
      <c r="HJR102" s="5"/>
      <c r="HJS102" s="5"/>
      <c r="HJT102" s="5"/>
      <c r="HJU102" s="1"/>
      <c r="HJV102" s="2"/>
      <c r="HJW102" s="2"/>
      <c r="HJX102" s="5"/>
      <c r="HJY102" s="5"/>
      <c r="HJZ102" s="5"/>
      <c r="HKA102" s="5"/>
      <c r="HKB102" s="5"/>
      <c r="HKC102" s="1"/>
      <c r="HKD102" s="2"/>
      <c r="HKE102" s="2"/>
      <c r="HKF102" s="5"/>
      <c r="HKG102" s="5"/>
      <c r="HKH102" s="5"/>
      <c r="HKI102" s="5"/>
      <c r="HKJ102" s="5"/>
      <c r="HKK102" s="1"/>
      <c r="HKL102" s="2"/>
      <c r="HKM102" s="2"/>
      <c r="HKN102" s="5"/>
      <c r="HKO102" s="5"/>
      <c r="HKP102" s="5"/>
      <c r="HKQ102" s="5"/>
      <c r="HKR102" s="5"/>
      <c r="HKS102" s="1"/>
      <c r="HKT102" s="2"/>
      <c r="HKU102" s="2"/>
      <c r="HKV102" s="5"/>
      <c r="HKW102" s="5"/>
      <c r="HKX102" s="5"/>
      <c r="HKY102" s="5"/>
      <c r="HKZ102" s="5"/>
      <c r="HLA102" s="1"/>
      <c r="HLB102" s="2"/>
      <c r="HLC102" s="2"/>
      <c r="HLD102" s="5"/>
      <c r="HLE102" s="5"/>
      <c r="HLF102" s="5"/>
      <c r="HLG102" s="5"/>
      <c r="HLH102" s="5"/>
      <c r="HLI102" s="1"/>
      <c r="HLJ102" s="2"/>
      <c r="HLK102" s="2"/>
      <c r="HLL102" s="5"/>
      <c r="HLM102" s="5"/>
      <c r="HLN102" s="5"/>
      <c r="HLO102" s="5"/>
      <c r="HLP102" s="5"/>
      <c r="HLQ102" s="1"/>
      <c r="HLR102" s="2"/>
      <c r="HLS102" s="2"/>
      <c r="HLT102" s="5"/>
      <c r="HLU102" s="5"/>
      <c r="HLV102" s="5"/>
      <c r="HLW102" s="5"/>
      <c r="HLX102" s="5"/>
      <c r="HLY102" s="1"/>
      <c r="HLZ102" s="2"/>
      <c r="HMA102" s="2"/>
      <c r="HMB102" s="5"/>
      <c r="HMC102" s="5"/>
      <c r="HMD102" s="5"/>
      <c r="HME102" s="5"/>
      <c r="HMF102" s="5"/>
      <c r="HMG102" s="1"/>
      <c r="HMH102" s="2"/>
      <c r="HMI102" s="2"/>
      <c r="HMJ102" s="5"/>
      <c r="HMK102" s="5"/>
      <c r="HML102" s="5"/>
      <c r="HMM102" s="5"/>
      <c r="HMN102" s="5"/>
      <c r="HMO102" s="1"/>
      <c r="HMP102" s="2"/>
      <c r="HMQ102" s="2"/>
      <c r="HMR102" s="5"/>
      <c r="HMS102" s="5"/>
      <c r="HMT102" s="5"/>
      <c r="HMU102" s="5"/>
      <c r="HMV102" s="5"/>
      <c r="HMW102" s="1"/>
      <c r="HMX102" s="2"/>
      <c r="HMY102" s="2"/>
      <c r="HMZ102" s="5"/>
      <c r="HNA102" s="5"/>
      <c r="HNB102" s="5"/>
      <c r="HNC102" s="5"/>
      <c r="HND102" s="5"/>
      <c r="HNE102" s="1"/>
      <c r="HNF102" s="2"/>
      <c r="HNG102" s="2"/>
      <c r="HNH102" s="5"/>
      <c r="HNI102" s="5"/>
      <c r="HNJ102" s="5"/>
      <c r="HNK102" s="5"/>
      <c r="HNL102" s="5"/>
      <c r="HNM102" s="1"/>
      <c r="HNN102" s="2"/>
      <c r="HNO102" s="2"/>
      <c r="HNP102" s="5"/>
      <c r="HNQ102" s="5"/>
      <c r="HNR102" s="5"/>
      <c r="HNS102" s="5"/>
      <c r="HNT102" s="5"/>
      <c r="HNU102" s="1"/>
      <c r="HNV102" s="2"/>
      <c r="HNW102" s="2"/>
      <c r="HNX102" s="5"/>
      <c r="HNY102" s="5"/>
      <c r="HNZ102" s="5"/>
      <c r="HOA102" s="5"/>
      <c r="HOB102" s="5"/>
      <c r="HOC102" s="1"/>
      <c r="HOD102" s="2"/>
      <c r="HOE102" s="2"/>
      <c r="HOF102" s="5"/>
      <c r="HOG102" s="5"/>
      <c r="HOH102" s="5"/>
      <c r="HOI102" s="5"/>
      <c r="HOJ102" s="5"/>
      <c r="HOK102" s="1"/>
      <c r="HOL102" s="2"/>
      <c r="HOM102" s="2"/>
      <c r="HON102" s="5"/>
      <c r="HOO102" s="5"/>
      <c r="HOP102" s="5"/>
      <c r="HOQ102" s="5"/>
      <c r="HOR102" s="5"/>
      <c r="HOS102" s="1"/>
      <c r="HOT102" s="2"/>
      <c r="HOU102" s="2"/>
      <c r="HOV102" s="5"/>
      <c r="HOW102" s="5"/>
      <c r="HOX102" s="5"/>
      <c r="HOY102" s="5"/>
      <c r="HOZ102" s="5"/>
      <c r="HPA102" s="1"/>
      <c r="HPB102" s="2"/>
      <c r="HPC102" s="2"/>
      <c r="HPD102" s="5"/>
      <c r="HPE102" s="5"/>
      <c r="HPF102" s="5"/>
      <c r="HPG102" s="5"/>
      <c r="HPH102" s="5"/>
      <c r="HPI102" s="1"/>
      <c r="HPJ102" s="2"/>
      <c r="HPK102" s="2"/>
      <c r="HPL102" s="5"/>
      <c r="HPM102" s="5"/>
      <c r="HPN102" s="5"/>
      <c r="HPO102" s="5"/>
      <c r="HPP102" s="5"/>
      <c r="HPQ102" s="1"/>
      <c r="HPR102" s="2"/>
      <c r="HPS102" s="2"/>
      <c r="HPT102" s="5"/>
      <c r="HPU102" s="5"/>
      <c r="HPV102" s="5"/>
      <c r="HPW102" s="5"/>
      <c r="HPX102" s="5"/>
      <c r="HPY102" s="1"/>
      <c r="HPZ102" s="2"/>
      <c r="HQA102" s="2"/>
      <c r="HQB102" s="5"/>
      <c r="HQC102" s="5"/>
      <c r="HQD102" s="5"/>
      <c r="HQE102" s="5"/>
      <c r="HQF102" s="5"/>
      <c r="HQG102" s="1"/>
      <c r="HQH102" s="2"/>
      <c r="HQI102" s="2"/>
      <c r="HQJ102" s="5"/>
      <c r="HQK102" s="5"/>
      <c r="HQL102" s="5"/>
      <c r="HQM102" s="5"/>
      <c r="HQN102" s="5"/>
      <c r="HQO102" s="1"/>
      <c r="HQP102" s="2"/>
      <c r="HQQ102" s="2"/>
      <c r="HQR102" s="5"/>
      <c r="HQS102" s="5"/>
      <c r="HQT102" s="5"/>
      <c r="HQU102" s="5"/>
      <c r="HQV102" s="5"/>
      <c r="HQW102" s="1"/>
      <c r="HQX102" s="2"/>
      <c r="HQY102" s="2"/>
      <c r="HQZ102" s="5"/>
      <c r="HRA102" s="5"/>
      <c r="HRB102" s="5"/>
      <c r="HRC102" s="5"/>
      <c r="HRD102" s="5"/>
      <c r="HRE102" s="1"/>
      <c r="HRF102" s="2"/>
      <c r="HRG102" s="2"/>
      <c r="HRH102" s="5"/>
      <c r="HRI102" s="5"/>
      <c r="HRJ102" s="5"/>
      <c r="HRK102" s="5"/>
      <c r="HRL102" s="5"/>
      <c r="HRM102" s="1"/>
      <c r="HRN102" s="2"/>
      <c r="HRO102" s="2"/>
      <c r="HRP102" s="5"/>
      <c r="HRQ102" s="5"/>
      <c r="HRR102" s="5"/>
      <c r="HRS102" s="5"/>
      <c r="HRT102" s="5"/>
      <c r="HRU102" s="1"/>
      <c r="HRV102" s="2"/>
      <c r="HRW102" s="2"/>
      <c r="HRX102" s="5"/>
      <c r="HRY102" s="5"/>
      <c r="HRZ102" s="5"/>
      <c r="HSA102" s="5"/>
      <c r="HSB102" s="5"/>
      <c r="HSC102" s="1"/>
      <c r="HSD102" s="2"/>
      <c r="HSE102" s="2"/>
      <c r="HSF102" s="5"/>
      <c r="HSG102" s="5"/>
      <c r="HSH102" s="5"/>
      <c r="HSI102" s="5"/>
      <c r="HSJ102" s="5"/>
      <c r="HSK102" s="1"/>
      <c r="HSL102" s="2"/>
      <c r="HSM102" s="2"/>
      <c r="HSN102" s="5"/>
      <c r="HSO102" s="5"/>
      <c r="HSP102" s="5"/>
      <c r="HSQ102" s="5"/>
      <c r="HSR102" s="5"/>
      <c r="HSS102" s="1"/>
      <c r="HST102" s="2"/>
      <c r="HSU102" s="2"/>
      <c r="HSV102" s="5"/>
      <c r="HSW102" s="5"/>
      <c r="HSX102" s="5"/>
      <c r="HSY102" s="5"/>
      <c r="HSZ102" s="5"/>
      <c r="HTA102" s="1"/>
      <c r="HTB102" s="2"/>
      <c r="HTC102" s="2"/>
      <c r="HTD102" s="5"/>
      <c r="HTE102" s="5"/>
      <c r="HTF102" s="5"/>
      <c r="HTG102" s="5"/>
      <c r="HTH102" s="5"/>
      <c r="HTI102" s="1"/>
      <c r="HTJ102" s="2"/>
      <c r="HTK102" s="2"/>
      <c r="HTL102" s="5"/>
      <c r="HTM102" s="5"/>
      <c r="HTN102" s="5"/>
      <c r="HTO102" s="5"/>
      <c r="HTP102" s="5"/>
      <c r="HTQ102" s="1"/>
      <c r="HTR102" s="2"/>
      <c r="HTS102" s="2"/>
      <c r="HTT102" s="5"/>
      <c r="HTU102" s="5"/>
      <c r="HTV102" s="5"/>
      <c r="HTW102" s="5"/>
      <c r="HTX102" s="5"/>
      <c r="HTY102" s="1"/>
      <c r="HTZ102" s="2"/>
      <c r="HUA102" s="2"/>
      <c r="HUB102" s="5"/>
      <c r="HUC102" s="5"/>
      <c r="HUD102" s="5"/>
      <c r="HUE102" s="5"/>
      <c r="HUF102" s="5"/>
      <c r="HUG102" s="1"/>
      <c r="HUH102" s="2"/>
      <c r="HUI102" s="2"/>
      <c r="HUJ102" s="5"/>
      <c r="HUK102" s="5"/>
      <c r="HUL102" s="5"/>
      <c r="HUM102" s="5"/>
      <c r="HUN102" s="5"/>
      <c r="HUO102" s="1"/>
      <c r="HUP102" s="2"/>
      <c r="HUQ102" s="2"/>
      <c r="HUR102" s="5"/>
      <c r="HUS102" s="5"/>
      <c r="HUT102" s="5"/>
      <c r="HUU102" s="5"/>
      <c r="HUV102" s="5"/>
      <c r="HUW102" s="1"/>
      <c r="HUX102" s="2"/>
      <c r="HUY102" s="2"/>
      <c r="HUZ102" s="5"/>
      <c r="HVA102" s="5"/>
      <c r="HVB102" s="5"/>
      <c r="HVC102" s="5"/>
      <c r="HVD102" s="5"/>
      <c r="HVE102" s="1"/>
      <c r="HVF102" s="2"/>
      <c r="HVG102" s="2"/>
      <c r="HVH102" s="5"/>
      <c r="HVI102" s="5"/>
      <c r="HVJ102" s="5"/>
      <c r="HVK102" s="5"/>
      <c r="HVL102" s="5"/>
      <c r="HVM102" s="1"/>
      <c r="HVN102" s="2"/>
      <c r="HVO102" s="2"/>
      <c r="HVP102" s="5"/>
      <c r="HVQ102" s="5"/>
      <c r="HVR102" s="5"/>
      <c r="HVS102" s="5"/>
      <c r="HVT102" s="5"/>
      <c r="HVU102" s="1"/>
      <c r="HVV102" s="2"/>
      <c r="HVW102" s="2"/>
      <c r="HVX102" s="5"/>
      <c r="HVY102" s="5"/>
      <c r="HVZ102" s="5"/>
      <c r="HWA102" s="5"/>
      <c r="HWB102" s="5"/>
      <c r="HWC102" s="1"/>
      <c r="HWD102" s="2"/>
      <c r="HWE102" s="2"/>
      <c r="HWF102" s="5"/>
      <c r="HWG102" s="5"/>
      <c r="HWH102" s="5"/>
      <c r="HWI102" s="5"/>
      <c r="HWJ102" s="5"/>
      <c r="HWK102" s="1"/>
      <c r="HWL102" s="2"/>
      <c r="HWM102" s="2"/>
      <c r="HWN102" s="5"/>
      <c r="HWO102" s="5"/>
      <c r="HWP102" s="5"/>
      <c r="HWQ102" s="5"/>
      <c r="HWR102" s="5"/>
      <c r="HWS102" s="1"/>
      <c r="HWT102" s="2"/>
      <c r="HWU102" s="2"/>
      <c r="HWV102" s="5"/>
      <c r="HWW102" s="5"/>
      <c r="HWX102" s="5"/>
      <c r="HWY102" s="5"/>
      <c r="HWZ102" s="5"/>
      <c r="HXA102" s="1"/>
      <c r="HXB102" s="2"/>
      <c r="HXC102" s="2"/>
      <c r="HXD102" s="5"/>
      <c r="HXE102" s="5"/>
      <c r="HXF102" s="5"/>
      <c r="HXG102" s="5"/>
      <c r="HXH102" s="5"/>
      <c r="HXI102" s="1"/>
      <c r="HXJ102" s="2"/>
      <c r="HXK102" s="2"/>
      <c r="HXL102" s="5"/>
      <c r="HXM102" s="5"/>
      <c r="HXN102" s="5"/>
      <c r="HXO102" s="5"/>
      <c r="HXP102" s="5"/>
      <c r="HXQ102" s="1"/>
      <c r="HXR102" s="2"/>
      <c r="HXS102" s="2"/>
      <c r="HXT102" s="5"/>
      <c r="HXU102" s="5"/>
      <c r="HXV102" s="5"/>
      <c r="HXW102" s="5"/>
      <c r="HXX102" s="5"/>
      <c r="HXY102" s="1"/>
      <c r="HXZ102" s="2"/>
      <c r="HYA102" s="2"/>
      <c r="HYB102" s="5"/>
      <c r="HYC102" s="5"/>
      <c r="HYD102" s="5"/>
      <c r="HYE102" s="5"/>
      <c r="HYF102" s="5"/>
      <c r="HYG102" s="1"/>
      <c r="HYH102" s="2"/>
      <c r="HYI102" s="2"/>
      <c r="HYJ102" s="5"/>
      <c r="HYK102" s="5"/>
      <c r="HYL102" s="5"/>
      <c r="HYM102" s="5"/>
      <c r="HYN102" s="5"/>
      <c r="HYO102" s="1"/>
      <c r="HYP102" s="2"/>
      <c r="HYQ102" s="2"/>
      <c r="HYR102" s="5"/>
      <c r="HYS102" s="5"/>
      <c r="HYT102" s="5"/>
      <c r="HYU102" s="5"/>
      <c r="HYV102" s="5"/>
      <c r="HYW102" s="1"/>
      <c r="HYX102" s="2"/>
      <c r="HYY102" s="2"/>
      <c r="HYZ102" s="5"/>
      <c r="HZA102" s="5"/>
      <c r="HZB102" s="5"/>
      <c r="HZC102" s="5"/>
      <c r="HZD102" s="5"/>
      <c r="HZE102" s="1"/>
      <c r="HZF102" s="2"/>
      <c r="HZG102" s="2"/>
      <c r="HZH102" s="5"/>
      <c r="HZI102" s="5"/>
      <c r="HZJ102" s="5"/>
      <c r="HZK102" s="5"/>
      <c r="HZL102" s="5"/>
      <c r="HZM102" s="1"/>
      <c r="HZN102" s="2"/>
      <c r="HZO102" s="2"/>
      <c r="HZP102" s="5"/>
      <c r="HZQ102" s="5"/>
      <c r="HZR102" s="5"/>
      <c r="HZS102" s="5"/>
      <c r="HZT102" s="5"/>
      <c r="HZU102" s="1"/>
      <c r="HZV102" s="2"/>
      <c r="HZW102" s="2"/>
      <c r="HZX102" s="5"/>
      <c r="HZY102" s="5"/>
      <c r="HZZ102" s="5"/>
      <c r="IAA102" s="5"/>
      <c r="IAB102" s="5"/>
      <c r="IAC102" s="1"/>
      <c r="IAD102" s="2"/>
      <c r="IAE102" s="2"/>
      <c r="IAF102" s="5"/>
      <c r="IAG102" s="5"/>
      <c r="IAH102" s="5"/>
      <c r="IAI102" s="5"/>
      <c r="IAJ102" s="5"/>
      <c r="IAK102" s="1"/>
      <c r="IAL102" s="2"/>
      <c r="IAM102" s="2"/>
      <c r="IAN102" s="5"/>
      <c r="IAO102" s="5"/>
      <c r="IAP102" s="5"/>
      <c r="IAQ102" s="5"/>
      <c r="IAR102" s="5"/>
      <c r="IAS102" s="1"/>
      <c r="IAT102" s="2"/>
      <c r="IAU102" s="2"/>
      <c r="IAV102" s="5"/>
      <c r="IAW102" s="5"/>
      <c r="IAX102" s="5"/>
      <c r="IAY102" s="5"/>
      <c r="IAZ102" s="5"/>
      <c r="IBA102" s="1"/>
      <c r="IBB102" s="2"/>
      <c r="IBC102" s="2"/>
      <c r="IBD102" s="5"/>
      <c r="IBE102" s="5"/>
      <c r="IBF102" s="5"/>
      <c r="IBG102" s="5"/>
      <c r="IBH102" s="5"/>
      <c r="IBI102" s="1"/>
      <c r="IBJ102" s="2"/>
      <c r="IBK102" s="2"/>
      <c r="IBL102" s="5"/>
      <c r="IBM102" s="5"/>
      <c r="IBN102" s="5"/>
      <c r="IBO102" s="5"/>
      <c r="IBP102" s="5"/>
      <c r="IBQ102" s="1"/>
      <c r="IBR102" s="2"/>
      <c r="IBS102" s="2"/>
      <c r="IBT102" s="5"/>
      <c r="IBU102" s="5"/>
      <c r="IBV102" s="5"/>
      <c r="IBW102" s="5"/>
      <c r="IBX102" s="5"/>
      <c r="IBY102" s="1"/>
      <c r="IBZ102" s="2"/>
      <c r="ICA102" s="2"/>
      <c r="ICB102" s="5"/>
      <c r="ICC102" s="5"/>
      <c r="ICD102" s="5"/>
      <c r="ICE102" s="5"/>
      <c r="ICF102" s="5"/>
      <c r="ICG102" s="1"/>
      <c r="ICH102" s="2"/>
      <c r="ICI102" s="2"/>
      <c r="ICJ102" s="5"/>
      <c r="ICK102" s="5"/>
      <c r="ICL102" s="5"/>
      <c r="ICM102" s="5"/>
      <c r="ICN102" s="5"/>
      <c r="ICO102" s="1"/>
      <c r="ICP102" s="2"/>
      <c r="ICQ102" s="2"/>
      <c r="ICR102" s="5"/>
      <c r="ICS102" s="5"/>
      <c r="ICT102" s="5"/>
      <c r="ICU102" s="5"/>
      <c r="ICV102" s="5"/>
      <c r="ICW102" s="1"/>
      <c r="ICX102" s="2"/>
      <c r="ICY102" s="2"/>
      <c r="ICZ102" s="5"/>
      <c r="IDA102" s="5"/>
      <c r="IDB102" s="5"/>
      <c r="IDC102" s="5"/>
      <c r="IDD102" s="5"/>
      <c r="IDE102" s="1"/>
      <c r="IDF102" s="2"/>
      <c r="IDG102" s="2"/>
      <c r="IDH102" s="5"/>
      <c r="IDI102" s="5"/>
      <c r="IDJ102" s="5"/>
      <c r="IDK102" s="5"/>
      <c r="IDL102" s="5"/>
      <c r="IDM102" s="1"/>
      <c r="IDN102" s="2"/>
      <c r="IDO102" s="2"/>
      <c r="IDP102" s="5"/>
      <c r="IDQ102" s="5"/>
      <c r="IDR102" s="5"/>
      <c r="IDS102" s="5"/>
      <c r="IDT102" s="5"/>
      <c r="IDU102" s="1"/>
      <c r="IDV102" s="2"/>
      <c r="IDW102" s="2"/>
      <c r="IDX102" s="5"/>
      <c r="IDY102" s="5"/>
      <c r="IDZ102" s="5"/>
      <c r="IEA102" s="5"/>
      <c r="IEB102" s="5"/>
      <c r="IEC102" s="1"/>
      <c r="IED102" s="2"/>
      <c r="IEE102" s="2"/>
      <c r="IEF102" s="5"/>
      <c r="IEG102" s="5"/>
      <c r="IEH102" s="5"/>
      <c r="IEI102" s="5"/>
      <c r="IEJ102" s="5"/>
      <c r="IEK102" s="1"/>
      <c r="IEL102" s="2"/>
      <c r="IEM102" s="2"/>
      <c r="IEN102" s="5"/>
      <c r="IEO102" s="5"/>
      <c r="IEP102" s="5"/>
      <c r="IEQ102" s="5"/>
      <c r="IER102" s="5"/>
      <c r="IES102" s="1"/>
      <c r="IET102" s="2"/>
      <c r="IEU102" s="2"/>
      <c r="IEV102" s="5"/>
      <c r="IEW102" s="5"/>
      <c r="IEX102" s="5"/>
      <c r="IEY102" s="5"/>
      <c r="IEZ102" s="5"/>
      <c r="IFA102" s="1"/>
      <c r="IFB102" s="2"/>
      <c r="IFC102" s="2"/>
      <c r="IFD102" s="5"/>
      <c r="IFE102" s="5"/>
      <c r="IFF102" s="5"/>
      <c r="IFG102" s="5"/>
      <c r="IFH102" s="5"/>
      <c r="IFI102" s="1"/>
      <c r="IFJ102" s="2"/>
      <c r="IFK102" s="2"/>
      <c r="IFL102" s="5"/>
      <c r="IFM102" s="5"/>
      <c r="IFN102" s="5"/>
      <c r="IFO102" s="5"/>
      <c r="IFP102" s="5"/>
      <c r="IFQ102" s="1"/>
      <c r="IFR102" s="2"/>
      <c r="IFS102" s="2"/>
      <c r="IFT102" s="5"/>
      <c r="IFU102" s="5"/>
      <c r="IFV102" s="5"/>
      <c r="IFW102" s="5"/>
      <c r="IFX102" s="5"/>
      <c r="IFY102" s="1"/>
      <c r="IFZ102" s="2"/>
      <c r="IGA102" s="2"/>
      <c r="IGB102" s="5"/>
      <c r="IGC102" s="5"/>
      <c r="IGD102" s="5"/>
      <c r="IGE102" s="5"/>
      <c r="IGF102" s="5"/>
      <c r="IGG102" s="1"/>
      <c r="IGH102" s="2"/>
      <c r="IGI102" s="2"/>
      <c r="IGJ102" s="5"/>
      <c r="IGK102" s="5"/>
      <c r="IGL102" s="5"/>
      <c r="IGM102" s="5"/>
      <c r="IGN102" s="5"/>
      <c r="IGO102" s="1"/>
      <c r="IGP102" s="2"/>
      <c r="IGQ102" s="2"/>
      <c r="IGR102" s="5"/>
      <c r="IGS102" s="5"/>
      <c r="IGT102" s="5"/>
      <c r="IGU102" s="5"/>
      <c r="IGV102" s="5"/>
      <c r="IGW102" s="1"/>
      <c r="IGX102" s="2"/>
      <c r="IGY102" s="2"/>
      <c r="IGZ102" s="5"/>
      <c r="IHA102" s="5"/>
      <c r="IHB102" s="5"/>
      <c r="IHC102" s="5"/>
      <c r="IHD102" s="5"/>
      <c r="IHE102" s="1"/>
      <c r="IHF102" s="2"/>
      <c r="IHG102" s="2"/>
      <c r="IHH102" s="5"/>
      <c r="IHI102" s="5"/>
      <c r="IHJ102" s="5"/>
      <c r="IHK102" s="5"/>
      <c r="IHL102" s="5"/>
      <c r="IHM102" s="1"/>
      <c r="IHN102" s="2"/>
      <c r="IHO102" s="2"/>
      <c r="IHP102" s="5"/>
      <c r="IHQ102" s="5"/>
      <c r="IHR102" s="5"/>
      <c r="IHS102" s="5"/>
      <c r="IHT102" s="5"/>
      <c r="IHU102" s="1"/>
      <c r="IHV102" s="2"/>
      <c r="IHW102" s="2"/>
      <c r="IHX102" s="5"/>
      <c r="IHY102" s="5"/>
      <c r="IHZ102" s="5"/>
      <c r="IIA102" s="5"/>
      <c r="IIB102" s="5"/>
      <c r="IIC102" s="1"/>
      <c r="IID102" s="2"/>
      <c r="IIE102" s="2"/>
      <c r="IIF102" s="5"/>
      <c r="IIG102" s="5"/>
      <c r="IIH102" s="5"/>
      <c r="III102" s="5"/>
      <c r="IIJ102" s="5"/>
      <c r="IIK102" s="1"/>
      <c r="IIL102" s="2"/>
      <c r="IIM102" s="2"/>
      <c r="IIN102" s="5"/>
      <c r="IIO102" s="5"/>
      <c r="IIP102" s="5"/>
      <c r="IIQ102" s="5"/>
      <c r="IIR102" s="5"/>
      <c r="IIS102" s="1"/>
      <c r="IIT102" s="2"/>
      <c r="IIU102" s="2"/>
      <c r="IIV102" s="5"/>
      <c r="IIW102" s="5"/>
      <c r="IIX102" s="5"/>
      <c r="IIY102" s="5"/>
      <c r="IIZ102" s="5"/>
      <c r="IJA102" s="1"/>
      <c r="IJB102" s="2"/>
      <c r="IJC102" s="2"/>
      <c r="IJD102" s="5"/>
      <c r="IJE102" s="5"/>
      <c r="IJF102" s="5"/>
      <c r="IJG102" s="5"/>
      <c r="IJH102" s="5"/>
      <c r="IJI102" s="1"/>
      <c r="IJJ102" s="2"/>
      <c r="IJK102" s="2"/>
      <c r="IJL102" s="5"/>
      <c r="IJM102" s="5"/>
      <c r="IJN102" s="5"/>
      <c r="IJO102" s="5"/>
      <c r="IJP102" s="5"/>
      <c r="IJQ102" s="1"/>
      <c r="IJR102" s="2"/>
      <c r="IJS102" s="2"/>
      <c r="IJT102" s="5"/>
      <c r="IJU102" s="5"/>
      <c r="IJV102" s="5"/>
      <c r="IJW102" s="5"/>
      <c r="IJX102" s="5"/>
      <c r="IJY102" s="1"/>
      <c r="IJZ102" s="2"/>
      <c r="IKA102" s="2"/>
      <c r="IKB102" s="5"/>
      <c r="IKC102" s="5"/>
      <c r="IKD102" s="5"/>
      <c r="IKE102" s="5"/>
      <c r="IKF102" s="5"/>
      <c r="IKG102" s="1"/>
      <c r="IKH102" s="2"/>
      <c r="IKI102" s="2"/>
      <c r="IKJ102" s="5"/>
      <c r="IKK102" s="5"/>
      <c r="IKL102" s="5"/>
      <c r="IKM102" s="5"/>
      <c r="IKN102" s="5"/>
      <c r="IKO102" s="1"/>
      <c r="IKP102" s="2"/>
      <c r="IKQ102" s="2"/>
      <c r="IKR102" s="5"/>
      <c r="IKS102" s="5"/>
      <c r="IKT102" s="5"/>
      <c r="IKU102" s="5"/>
      <c r="IKV102" s="5"/>
      <c r="IKW102" s="1"/>
      <c r="IKX102" s="2"/>
      <c r="IKY102" s="2"/>
      <c r="IKZ102" s="5"/>
      <c r="ILA102" s="5"/>
      <c r="ILB102" s="5"/>
      <c r="ILC102" s="5"/>
      <c r="ILD102" s="5"/>
      <c r="ILE102" s="1"/>
      <c r="ILF102" s="2"/>
      <c r="ILG102" s="2"/>
      <c r="ILH102" s="5"/>
      <c r="ILI102" s="5"/>
      <c r="ILJ102" s="5"/>
      <c r="ILK102" s="5"/>
      <c r="ILL102" s="5"/>
      <c r="ILM102" s="1"/>
      <c r="ILN102" s="2"/>
      <c r="ILO102" s="2"/>
      <c r="ILP102" s="5"/>
      <c r="ILQ102" s="5"/>
      <c r="ILR102" s="5"/>
      <c r="ILS102" s="5"/>
      <c r="ILT102" s="5"/>
      <c r="ILU102" s="1"/>
      <c r="ILV102" s="2"/>
      <c r="ILW102" s="2"/>
      <c r="ILX102" s="5"/>
      <c r="ILY102" s="5"/>
      <c r="ILZ102" s="5"/>
      <c r="IMA102" s="5"/>
      <c r="IMB102" s="5"/>
      <c r="IMC102" s="1"/>
      <c r="IMD102" s="2"/>
      <c r="IME102" s="2"/>
      <c r="IMF102" s="5"/>
      <c r="IMG102" s="5"/>
      <c r="IMH102" s="5"/>
      <c r="IMI102" s="5"/>
      <c r="IMJ102" s="5"/>
      <c r="IMK102" s="1"/>
      <c r="IML102" s="2"/>
      <c r="IMM102" s="2"/>
      <c r="IMN102" s="5"/>
      <c r="IMO102" s="5"/>
      <c r="IMP102" s="5"/>
      <c r="IMQ102" s="5"/>
      <c r="IMR102" s="5"/>
      <c r="IMS102" s="1"/>
      <c r="IMT102" s="2"/>
      <c r="IMU102" s="2"/>
      <c r="IMV102" s="5"/>
      <c r="IMW102" s="5"/>
      <c r="IMX102" s="5"/>
      <c r="IMY102" s="5"/>
      <c r="IMZ102" s="5"/>
      <c r="INA102" s="1"/>
      <c r="INB102" s="2"/>
      <c r="INC102" s="2"/>
      <c r="IND102" s="5"/>
      <c r="INE102" s="5"/>
      <c r="INF102" s="5"/>
      <c r="ING102" s="5"/>
      <c r="INH102" s="5"/>
      <c r="INI102" s="1"/>
      <c r="INJ102" s="2"/>
      <c r="INK102" s="2"/>
      <c r="INL102" s="5"/>
      <c r="INM102" s="5"/>
      <c r="INN102" s="5"/>
      <c r="INO102" s="5"/>
      <c r="INP102" s="5"/>
      <c r="INQ102" s="1"/>
      <c r="INR102" s="2"/>
      <c r="INS102" s="2"/>
      <c r="INT102" s="5"/>
      <c r="INU102" s="5"/>
      <c r="INV102" s="5"/>
      <c r="INW102" s="5"/>
      <c r="INX102" s="5"/>
      <c r="INY102" s="1"/>
      <c r="INZ102" s="2"/>
      <c r="IOA102" s="2"/>
      <c r="IOB102" s="5"/>
      <c r="IOC102" s="5"/>
      <c r="IOD102" s="5"/>
      <c r="IOE102" s="5"/>
      <c r="IOF102" s="5"/>
      <c r="IOG102" s="1"/>
      <c r="IOH102" s="2"/>
      <c r="IOI102" s="2"/>
      <c r="IOJ102" s="5"/>
      <c r="IOK102" s="5"/>
      <c r="IOL102" s="5"/>
      <c r="IOM102" s="5"/>
      <c r="ION102" s="5"/>
      <c r="IOO102" s="1"/>
      <c r="IOP102" s="2"/>
      <c r="IOQ102" s="2"/>
      <c r="IOR102" s="5"/>
      <c r="IOS102" s="5"/>
      <c r="IOT102" s="5"/>
      <c r="IOU102" s="5"/>
      <c r="IOV102" s="5"/>
      <c r="IOW102" s="1"/>
      <c r="IOX102" s="2"/>
      <c r="IOY102" s="2"/>
      <c r="IOZ102" s="5"/>
      <c r="IPA102" s="5"/>
      <c r="IPB102" s="5"/>
      <c r="IPC102" s="5"/>
      <c r="IPD102" s="5"/>
      <c r="IPE102" s="1"/>
      <c r="IPF102" s="2"/>
      <c r="IPG102" s="2"/>
      <c r="IPH102" s="5"/>
      <c r="IPI102" s="5"/>
      <c r="IPJ102" s="5"/>
      <c r="IPK102" s="5"/>
      <c r="IPL102" s="5"/>
      <c r="IPM102" s="1"/>
      <c r="IPN102" s="2"/>
      <c r="IPO102" s="2"/>
      <c r="IPP102" s="5"/>
      <c r="IPQ102" s="5"/>
      <c r="IPR102" s="5"/>
      <c r="IPS102" s="5"/>
      <c r="IPT102" s="5"/>
      <c r="IPU102" s="1"/>
      <c r="IPV102" s="2"/>
      <c r="IPW102" s="2"/>
      <c r="IPX102" s="5"/>
      <c r="IPY102" s="5"/>
      <c r="IPZ102" s="5"/>
      <c r="IQA102" s="5"/>
      <c r="IQB102" s="5"/>
      <c r="IQC102" s="1"/>
      <c r="IQD102" s="2"/>
      <c r="IQE102" s="2"/>
      <c r="IQF102" s="5"/>
      <c r="IQG102" s="5"/>
      <c r="IQH102" s="5"/>
      <c r="IQI102" s="5"/>
      <c r="IQJ102" s="5"/>
      <c r="IQK102" s="1"/>
      <c r="IQL102" s="2"/>
      <c r="IQM102" s="2"/>
      <c r="IQN102" s="5"/>
      <c r="IQO102" s="5"/>
      <c r="IQP102" s="5"/>
      <c r="IQQ102" s="5"/>
      <c r="IQR102" s="5"/>
      <c r="IQS102" s="1"/>
      <c r="IQT102" s="2"/>
      <c r="IQU102" s="2"/>
      <c r="IQV102" s="5"/>
      <c r="IQW102" s="5"/>
      <c r="IQX102" s="5"/>
      <c r="IQY102" s="5"/>
      <c r="IQZ102" s="5"/>
      <c r="IRA102" s="1"/>
      <c r="IRB102" s="2"/>
      <c r="IRC102" s="2"/>
      <c r="IRD102" s="5"/>
      <c r="IRE102" s="5"/>
      <c r="IRF102" s="5"/>
      <c r="IRG102" s="5"/>
      <c r="IRH102" s="5"/>
      <c r="IRI102" s="1"/>
      <c r="IRJ102" s="2"/>
      <c r="IRK102" s="2"/>
      <c r="IRL102" s="5"/>
      <c r="IRM102" s="5"/>
      <c r="IRN102" s="5"/>
      <c r="IRO102" s="5"/>
      <c r="IRP102" s="5"/>
      <c r="IRQ102" s="1"/>
      <c r="IRR102" s="2"/>
      <c r="IRS102" s="2"/>
      <c r="IRT102" s="5"/>
      <c r="IRU102" s="5"/>
      <c r="IRV102" s="5"/>
      <c r="IRW102" s="5"/>
      <c r="IRX102" s="5"/>
      <c r="IRY102" s="1"/>
      <c r="IRZ102" s="2"/>
      <c r="ISA102" s="2"/>
      <c r="ISB102" s="5"/>
      <c r="ISC102" s="5"/>
      <c r="ISD102" s="5"/>
      <c r="ISE102" s="5"/>
      <c r="ISF102" s="5"/>
      <c r="ISG102" s="1"/>
      <c r="ISH102" s="2"/>
      <c r="ISI102" s="2"/>
      <c r="ISJ102" s="5"/>
      <c r="ISK102" s="5"/>
      <c r="ISL102" s="5"/>
      <c r="ISM102" s="5"/>
      <c r="ISN102" s="5"/>
      <c r="ISO102" s="1"/>
      <c r="ISP102" s="2"/>
      <c r="ISQ102" s="2"/>
      <c r="ISR102" s="5"/>
      <c r="ISS102" s="5"/>
      <c r="IST102" s="5"/>
      <c r="ISU102" s="5"/>
      <c r="ISV102" s="5"/>
      <c r="ISW102" s="1"/>
      <c r="ISX102" s="2"/>
      <c r="ISY102" s="2"/>
      <c r="ISZ102" s="5"/>
      <c r="ITA102" s="5"/>
      <c r="ITB102" s="5"/>
      <c r="ITC102" s="5"/>
      <c r="ITD102" s="5"/>
      <c r="ITE102" s="1"/>
      <c r="ITF102" s="2"/>
      <c r="ITG102" s="2"/>
      <c r="ITH102" s="5"/>
      <c r="ITI102" s="5"/>
      <c r="ITJ102" s="5"/>
      <c r="ITK102" s="5"/>
      <c r="ITL102" s="5"/>
      <c r="ITM102" s="1"/>
      <c r="ITN102" s="2"/>
      <c r="ITO102" s="2"/>
      <c r="ITP102" s="5"/>
      <c r="ITQ102" s="5"/>
      <c r="ITR102" s="5"/>
      <c r="ITS102" s="5"/>
      <c r="ITT102" s="5"/>
      <c r="ITU102" s="1"/>
      <c r="ITV102" s="2"/>
      <c r="ITW102" s="2"/>
      <c r="ITX102" s="5"/>
      <c r="ITY102" s="5"/>
      <c r="ITZ102" s="5"/>
      <c r="IUA102" s="5"/>
      <c r="IUB102" s="5"/>
      <c r="IUC102" s="1"/>
      <c r="IUD102" s="2"/>
      <c r="IUE102" s="2"/>
      <c r="IUF102" s="5"/>
      <c r="IUG102" s="5"/>
      <c r="IUH102" s="5"/>
      <c r="IUI102" s="5"/>
      <c r="IUJ102" s="5"/>
      <c r="IUK102" s="1"/>
      <c r="IUL102" s="2"/>
      <c r="IUM102" s="2"/>
      <c r="IUN102" s="5"/>
      <c r="IUO102" s="5"/>
      <c r="IUP102" s="5"/>
      <c r="IUQ102" s="5"/>
      <c r="IUR102" s="5"/>
      <c r="IUS102" s="1"/>
      <c r="IUT102" s="2"/>
      <c r="IUU102" s="2"/>
      <c r="IUV102" s="5"/>
      <c r="IUW102" s="5"/>
      <c r="IUX102" s="5"/>
      <c r="IUY102" s="5"/>
      <c r="IUZ102" s="5"/>
      <c r="IVA102" s="1"/>
      <c r="IVB102" s="2"/>
      <c r="IVC102" s="2"/>
      <c r="IVD102" s="5"/>
      <c r="IVE102" s="5"/>
      <c r="IVF102" s="5"/>
      <c r="IVG102" s="5"/>
      <c r="IVH102" s="5"/>
      <c r="IVI102" s="1"/>
      <c r="IVJ102" s="2"/>
      <c r="IVK102" s="2"/>
      <c r="IVL102" s="5"/>
      <c r="IVM102" s="5"/>
      <c r="IVN102" s="5"/>
      <c r="IVO102" s="5"/>
      <c r="IVP102" s="5"/>
      <c r="IVQ102" s="1"/>
      <c r="IVR102" s="2"/>
      <c r="IVS102" s="2"/>
      <c r="IVT102" s="5"/>
      <c r="IVU102" s="5"/>
      <c r="IVV102" s="5"/>
      <c r="IVW102" s="5"/>
      <c r="IVX102" s="5"/>
      <c r="IVY102" s="1"/>
      <c r="IVZ102" s="2"/>
      <c r="IWA102" s="2"/>
      <c r="IWB102" s="5"/>
      <c r="IWC102" s="5"/>
      <c r="IWD102" s="5"/>
      <c r="IWE102" s="5"/>
      <c r="IWF102" s="5"/>
      <c r="IWG102" s="1"/>
      <c r="IWH102" s="2"/>
      <c r="IWI102" s="2"/>
      <c r="IWJ102" s="5"/>
      <c r="IWK102" s="5"/>
      <c r="IWL102" s="5"/>
      <c r="IWM102" s="5"/>
      <c r="IWN102" s="5"/>
      <c r="IWO102" s="1"/>
      <c r="IWP102" s="2"/>
      <c r="IWQ102" s="2"/>
      <c r="IWR102" s="5"/>
      <c r="IWS102" s="5"/>
      <c r="IWT102" s="5"/>
      <c r="IWU102" s="5"/>
      <c r="IWV102" s="5"/>
      <c r="IWW102" s="1"/>
      <c r="IWX102" s="2"/>
      <c r="IWY102" s="2"/>
      <c r="IWZ102" s="5"/>
      <c r="IXA102" s="5"/>
      <c r="IXB102" s="5"/>
      <c r="IXC102" s="5"/>
      <c r="IXD102" s="5"/>
      <c r="IXE102" s="1"/>
      <c r="IXF102" s="2"/>
      <c r="IXG102" s="2"/>
      <c r="IXH102" s="5"/>
      <c r="IXI102" s="5"/>
      <c r="IXJ102" s="5"/>
      <c r="IXK102" s="5"/>
      <c r="IXL102" s="5"/>
      <c r="IXM102" s="1"/>
      <c r="IXN102" s="2"/>
      <c r="IXO102" s="2"/>
      <c r="IXP102" s="5"/>
      <c r="IXQ102" s="5"/>
      <c r="IXR102" s="5"/>
      <c r="IXS102" s="5"/>
      <c r="IXT102" s="5"/>
      <c r="IXU102" s="1"/>
      <c r="IXV102" s="2"/>
      <c r="IXW102" s="2"/>
      <c r="IXX102" s="5"/>
      <c r="IXY102" s="5"/>
      <c r="IXZ102" s="5"/>
      <c r="IYA102" s="5"/>
      <c r="IYB102" s="5"/>
      <c r="IYC102" s="1"/>
      <c r="IYD102" s="2"/>
      <c r="IYE102" s="2"/>
      <c r="IYF102" s="5"/>
      <c r="IYG102" s="5"/>
      <c r="IYH102" s="5"/>
      <c r="IYI102" s="5"/>
      <c r="IYJ102" s="5"/>
      <c r="IYK102" s="1"/>
      <c r="IYL102" s="2"/>
      <c r="IYM102" s="2"/>
      <c r="IYN102" s="5"/>
      <c r="IYO102" s="5"/>
      <c r="IYP102" s="5"/>
      <c r="IYQ102" s="5"/>
      <c r="IYR102" s="5"/>
      <c r="IYS102" s="1"/>
      <c r="IYT102" s="2"/>
      <c r="IYU102" s="2"/>
      <c r="IYV102" s="5"/>
      <c r="IYW102" s="5"/>
      <c r="IYX102" s="5"/>
      <c r="IYY102" s="5"/>
      <c r="IYZ102" s="5"/>
      <c r="IZA102" s="1"/>
      <c r="IZB102" s="2"/>
      <c r="IZC102" s="2"/>
      <c r="IZD102" s="5"/>
      <c r="IZE102" s="5"/>
      <c r="IZF102" s="5"/>
      <c r="IZG102" s="5"/>
      <c r="IZH102" s="5"/>
      <c r="IZI102" s="1"/>
      <c r="IZJ102" s="2"/>
      <c r="IZK102" s="2"/>
      <c r="IZL102" s="5"/>
      <c r="IZM102" s="5"/>
      <c r="IZN102" s="5"/>
      <c r="IZO102" s="5"/>
      <c r="IZP102" s="5"/>
      <c r="IZQ102" s="1"/>
      <c r="IZR102" s="2"/>
      <c r="IZS102" s="2"/>
      <c r="IZT102" s="5"/>
      <c r="IZU102" s="5"/>
      <c r="IZV102" s="5"/>
      <c r="IZW102" s="5"/>
      <c r="IZX102" s="5"/>
      <c r="IZY102" s="1"/>
      <c r="IZZ102" s="2"/>
      <c r="JAA102" s="2"/>
      <c r="JAB102" s="5"/>
      <c r="JAC102" s="5"/>
      <c r="JAD102" s="5"/>
      <c r="JAE102" s="5"/>
      <c r="JAF102" s="5"/>
      <c r="JAG102" s="1"/>
      <c r="JAH102" s="2"/>
      <c r="JAI102" s="2"/>
      <c r="JAJ102" s="5"/>
      <c r="JAK102" s="5"/>
      <c r="JAL102" s="5"/>
      <c r="JAM102" s="5"/>
      <c r="JAN102" s="5"/>
      <c r="JAO102" s="1"/>
      <c r="JAP102" s="2"/>
      <c r="JAQ102" s="2"/>
      <c r="JAR102" s="5"/>
      <c r="JAS102" s="5"/>
      <c r="JAT102" s="5"/>
      <c r="JAU102" s="5"/>
      <c r="JAV102" s="5"/>
      <c r="JAW102" s="1"/>
      <c r="JAX102" s="2"/>
      <c r="JAY102" s="2"/>
      <c r="JAZ102" s="5"/>
      <c r="JBA102" s="5"/>
      <c r="JBB102" s="5"/>
      <c r="JBC102" s="5"/>
      <c r="JBD102" s="5"/>
      <c r="JBE102" s="1"/>
      <c r="JBF102" s="2"/>
      <c r="JBG102" s="2"/>
      <c r="JBH102" s="5"/>
      <c r="JBI102" s="5"/>
      <c r="JBJ102" s="5"/>
      <c r="JBK102" s="5"/>
      <c r="JBL102" s="5"/>
      <c r="JBM102" s="1"/>
      <c r="JBN102" s="2"/>
      <c r="JBO102" s="2"/>
      <c r="JBP102" s="5"/>
      <c r="JBQ102" s="5"/>
      <c r="JBR102" s="5"/>
      <c r="JBS102" s="5"/>
      <c r="JBT102" s="5"/>
      <c r="JBU102" s="1"/>
      <c r="JBV102" s="2"/>
      <c r="JBW102" s="2"/>
      <c r="JBX102" s="5"/>
      <c r="JBY102" s="5"/>
      <c r="JBZ102" s="5"/>
      <c r="JCA102" s="5"/>
      <c r="JCB102" s="5"/>
      <c r="JCC102" s="1"/>
      <c r="JCD102" s="2"/>
      <c r="JCE102" s="2"/>
      <c r="JCF102" s="5"/>
      <c r="JCG102" s="5"/>
      <c r="JCH102" s="5"/>
      <c r="JCI102" s="5"/>
      <c r="JCJ102" s="5"/>
      <c r="JCK102" s="1"/>
      <c r="JCL102" s="2"/>
      <c r="JCM102" s="2"/>
      <c r="JCN102" s="5"/>
      <c r="JCO102" s="5"/>
      <c r="JCP102" s="5"/>
      <c r="JCQ102" s="5"/>
      <c r="JCR102" s="5"/>
      <c r="JCS102" s="1"/>
      <c r="JCT102" s="2"/>
      <c r="JCU102" s="2"/>
      <c r="JCV102" s="5"/>
      <c r="JCW102" s="5"/>
      <c r="JCX102" s="5"/>
      <c r="JCY102" s="5"/>
      <c r="JCZ102" s="5"/>
      <c r="JDA102" s="1"/>
      <c r="JDB102" s="2"/>
      <c r="JDC102" s="2"/>
      <c r="JDD102" s="5"/>
      <c r="JDE102" s="5"/>
      <c r="JDF102" s="5"/>
      <c r="JDG102" s="5"/>
      <c r="JDH102" s="5"/>
      <c r="JDI102" s="1"/>
      <c r="JDJ102" s="2"/>
      <c r="JDK102" s="2"/>
      <c r="JDL102" s="5"/>
      <c r="JDM102" s="5"/>
      <c r="JDN102" s="5"/>
      <c r="JDO102" s="5"/>
      <c r="JDP102" s="5"/>
      <c r="JDQ102" s="1"/>
      <c r="JDR102" s="2"/>
      <c r="JDS102" s="2"/>
      <c r="JDT102" s="5"/>
      <c r="JDU102" s="5"/>
      <c r="JDV102" s="5"/>
      <c r="JDW102" s="5"/>
      <c r="JDX102" s="5"/>
      <c r="JDY102" s="1"/>
      <c r="JDZ102" s="2"/>
      <c r="JEA102" s="2"/>
      <c r="JEB102" s="5"/>
      <c r="JEC102" s="5"/>
      <c r="JED102" s="5"/>
      <c r="JEE102" s="5"/>
      <c r="JEF102" s="5"/>
      <c r="JEG102" s="1"/>
      <c r="JEH102" s="2"/>
      <c r="JEI102" s="2"/>
      <c r="JEJ102" s="5"/>
      <c r="JEK102" s="5"/>
      <c r="JEL102" s="5"/>
      <c r="JEM102" s="5"/>
      <c r="JEN102" s="5"/>
      <c r="JEO102" s="1"/>
      <c r="JEP102" s="2"/>
      <c r="JEQ102" s="2"/>
      <c r="JER102" s="5"/>
      <c r="JES102" s="5"/>
      <c r="JET102" s="5"/>
      <c r="JEU102" s="5"/>
      <c r="JEV102" s="5"/>
      <c r="JEW102" s="1"/>
      <c r="JEX102" s="2"/>
      <c r="JEY102" s="2"/>
      <c r="JEZ102" s="5"/>
      <c r="JFA102" s="5"/>
      <c r="JFB102" s="5"/>
      <c r="JFC102" s="5"/>
      <c r="JFD102" s="5"/>
      <c r="JFE102" s="1"/>
      <c r="JFF102" s="2"/>
      <c r="JFG102" s="2"/>
      <c r="JFH102" s="5"/>
      <c r="JFI102" s="5"/>
      <c r="JFJ102" s="5"/>
      <c r="JFK102" s="5"/>
      <c r="JFL102" s="5"/>
      <c r="JFM102" s="1"/>
      <c r="JFN102" s="2"/>
      <c r="JFO102" s="2"/>
      <c r="JFP102" s="5"/>
      <c r="JFQ102" s="5"/>
      <c r="JFR102" s="5"/>
      <c r="JFS102" s="5"/>
      <c r="JFT102" s="5"/>
      <c r="JFU102" s="1"/>
      <c r="JFV102" s="2"/>
      <c r="JFW102" s="2"/>
      <c r="JFX102" s="5"/>
      <c r="JFY102" s="5"/>
      <c r="JFZ102" s="5"/>
      <c r="JGA102" s="5"/>
      <c r="JGB102" s="5"/>
      <c r="JGC102" s="1"/>
      <c r="JGD102" s="2"/>
      <c r="JGE102" s="2"/>
      <c r="JGF102" s="5"/>
      <c r="JGG102" s="5"/>
      <c r="JGH102" s="5"/>
      <c r="JGI102" s="5"/>
      <c r="JGJ102" s="5"/>
      <c r="JGK102" s="1"/>
      <c r="JGL102" s="2"/>
      <c r="JGM102" s="2"/>
      <c r="JGN102" s="5"/>
      <c r="JGO102" s="5"/>
      <c r="JGP102" s="5"/>
      <c r="JGQ102" s="5"/>
      <c r="JGR102" s="5"/>
      <c r="JGS102" s="1"/>
      <c r="JGT102" s="2"/>
      <c r="JGU102" s="2"/>
      <c r="JGV102" s="5"/>
      <c r="JGW102" s="5"/>
      <c r="JGX102" s="5"/>
      <c r="JGY102" s="5"/>
      <c r="JGZ102" s="5"/>
      <c r="JHA102" s="1"/>
      <c r="JHB102" s="2"/>
      <c r="JHC102" s="2"/>
      <c r="JHD102" s="5"/>
      <c r="JHE102" s="5"/>
      <c r="JHF102" s="5"/>
      <c r="JHG102" s="5"/>
      <c r="JHH102" s="5"/>
      <c r="JHI102" s="1"/>
      <c r="JHJ102" s="2"/>
      <c r="JHK102" s="2"/>
      <c r="JHL102" s="5"/>
      <c r="JHM102" s="5"/>
      <c r="JHN102" s="5"/>
      <c r="JHO102" s="5"/>
      <c r="JHP102" s="5"/>
      <c r="JHQ102" s="1"/>
      <c r="JHR102" s="2"/>
      <c r="JHS102" s="2"/>
      <c r="JHT102" s="5"/>
      <c r="JHU102" s="5"/>
      <c r="JHV102" s="5"/>
      <c r="JHW102" s="5"/>
      <c r="JHX102" s="5"/>
      <c r="JHY102" s="1"/>
      <c r="JHZ102" s="2"/>
      <c r="JIA102" s="2"/>
      <c r="JIB102" s="5"/>
      <c r="JIC102" s="5"/>
      <c r="JID102" s="5"/>
      <c r="JIE102" s="5"/>
      <c r="JIF102" s="5"/>
      <c r="JIG102" s="1"/>
      <c r="JIH102" s="2"/>
      <c r="JII102" s="2"/>
      <c r="JIJ102" s="5"/>
      <c r="JIK102" s="5"/>
      <c r="JIL102" s="5"/>
      <c r="JIM102" s="5"/>
      <c r="JIN102" s="5"/>
      <c r="JIO102" s="1"/>
      <c r="JIP102" s="2"/>
      <c r="JIQ102" s="2"/>
      <c r="JIR102" s="5"/>
      <c r="JIS102" s="5"/>
      <c r="JIT102" s="5"/>
      <c r="JIU102" s="5"/>
      <c r="JIV102" s="5"/>
      <c r="JIW102" s="1"/>
      <c r="JIX102" s="2"/>
      <c r="JIY102" s="2"/>
      <c r="JIZ102" s="5"/>
      <c r="JJA102" s="5"/>
      <c r="JJB102" s="5"/>
      <c r="JJC102" s="5"/>
      <c r="JJD102" s="5"/>
      <c r="JJE102" s="1"/>
      <c r="JJF102" s="2"/>
      <c r="JJG102" s="2"/>
      <c r="JJH102" s="5"/>
      <c r="JJI102" s="5"/>
      <c r="JJJ102" s="5"/>
      <c r="JJK102" s="5"/>
      <c r="JJL102" s="5"/>
      <c r="JJM102" s="1"/>
      <c r="JJN102" s="2"/>
      <c r="JJO102" s="2"/>
      <c r="JJP102" s="5"/>
      <c r="JJQ102" s="5"/>
      <c r="JJR102" s="5"/>
      <c r="JJS102" s="5"/>
      <c r="JJT102" s="5"/>
      <c r="JJU102" s="1"/>
      <c r="JJV102" s="2"/>
      <c r="JJW102" s="2"/>
      <c r="JJX102" s="5"/>
      <c r="JJY102" s="5"/>
      <c r="JJZ102" s="5"/>
      <c r="JKA102" s="5"/>
      <c r="JKB102" s="5"/>
      <c r="JKC102" s="1"/>
      <c r="JKD102" s="2"/>
      <c r="JKE102" s="2"/>
      <c r="JKF102" s="5"/>
      <c r="JKG102" s="5"/>
      <c r="JKH102" s="5"/>
      <c r="JKI102" s="5"/>
      <c r="JKJ102" s="5"/>
      <c r="JKK102" s="1"/>
      <c r="JKL102" s="2"/>
      <c r="JKM102" s="2"/>
      <c r="JKN102" s="5"/>
      <c r="JKO102" s="5"/>
      <c r="JKP102" s="5"/>
      <c r="JKQ102" s="5"/>
      <c r="JKR102" s="5"/>
      <c r="JKS102" s="1"/>
      <c r="JKT102" s="2"/>
      <c r="JKU102" s="2"/>
      <c r="JKV102" s="5"/>
      <c r="JKW102" s="5"/>
      <c r="JKX102" s="5"/>
      <c r="JKY102" s="5"/>
      <c r="JKZ102" s="5"/>
      <c r="JLA102" s="1"/>
      <c r="JLB102" s="2"/>
      <c r="JLC102" s="2"/>
      <c r="JLD102" s="5"/>
      <c r="JLE102" s="5"/>
      <c r="JLF102" s="5"/>
      <c r="JLG102" s="5"/>
      <c r="JLH102" s="5"/>
      <c r="JLI102" s="1"/>
      <c r="JLJ102" s="2"/>
      <c r="JLK102" s="2"/>
      <c r="JLL102" s="5"/>
      <c r="JLM102" s="5"/>
      <c r="JLN102" s="5"/>
      <c r="JLO102" s="5"/>
      <c r="JLP102" s="5"/>
      <c r="JLQ102" s="1"/>
      <c r="JLR102" s="2"/>
      <c r="JLS102" s="2"/>
      <c r="JLT102" s="5"/>
      <c r="JLU102" s="5"/>
      <c r="JLV102" s="5"/>
      <c r="JLW102" s="5"/>
      <c r="JLX102" s="5"/>
      <c r="JLY102" s="1"/>
      <c r="JLZ102" s="2"/>
      <c r="JMA102" s="2"/>
      <c r="JMB102" s="5"/>
      <c r="JMC102" s="5"/>
      <c r="JMD102" s="5"/>
      <c r="JME102" s="5"/>
      <c r="JMF102" s="5"/>
      <c r="JMG102" s="1"/>
      <c r="JMH102" s="2"/>
      <c r="JMI102" s="2"/>
      <c r="JMJ102" s="5"/>
      <c r="JMK102" s="5"/>
      <c r="JML102" s="5"/>
      <c r="JMM102" s="5"/>
      <c r="JMN102" s="5"/>
      <c r="JMO102" s="1"/>
      <c r="JMP102" s="2"/>
      <c r="JMQ102" s="2"/>
      <c r="JMR102" s="5"/>
      <c r="JMS102" s="5"/>
      <c r="JMT102" s="5"/>
      <c r="JMU102" s="5"/>
      <c r="JMV102" s="5"/>
      <c r="JMW102" s="1"/>
      <c r="JMX102" s="2"/>
      <c r="JMY102" s="2"/>
      <c r="JMZ102" s="5"/>
      <c r="JNA102" s="5"/>
      <c r="JNB102" s="5"/>
      <c r="JNC102" s="5"/>
      <c r="JND102" s="5"/>
      <c r="JNE102" s="1"/>
      <c r="JNF102" s="2"/>
      <c r="JNG102" s="2"/>
      <c r="JNH102" s="5"/>
      <c r="JNI102" s="5"/>
      <c r="JNJ102" s="5"/>
      <c r="JNK102" s="5"/>
      <c r="JNL102" s="5"/>
      <c r="JNM102" s="1"/>
      <c r="JNN102" s="2"/>
      <c r="JNO102" s="2"/>
      <c r="JNP102" s="5"/>
      <c r="JNQ102" s="5"/>
      <c r="JNR102" s="5"/>
      <c r="JNS102" s="5"/>
      <c r="JNT102" s="5"/>
      <c r="JNU102" s="1"/>
      <c r="JNV102" s="2"/>
      <c r="JNW102" s="2"/>
      <c r="JNX102" s="5"/>
      <c r="JNY102" s="5"/>
      <c r="JNZ102" s="5"/>
      <c r="JOA102" s="5"/>
      <c r="JOB102" s="5"/>
      <c r="JOC102" s="1"/>
      <c r="JOD102" s="2"/>
      <c r="JOE102" s="2"/>
      <c r="JOF102" s="5"/>
      <c r="JOG102" s="5"/>
      <c r="JOH102" s="5"/>
      <c r="JOI102" s="5"/>
      <c r="JOJ102" s="5"/>
      <c r="JOK102" s="1"/>
      <c r="JOL102" s="2"/>
      <c r="JOM102" s="2"/>
      <c r="JON102" s="5"/>
      <c r="JOO102" s="5"/>
      <c r="JOP102" s="5"/>
      <c r="JOQ102" s="5"/>
      <c r="JOR102" s="5"/>
      <c r="JOS102" s="1"/>
      <c r="JOT102" s="2"/>
      <c r="JOU102" s="2"/>
      <c r="JOV102" s="5"/>
      <c r="JOW102" s="5"/>
      <c r="JOX102" s="5"/>
      <c r="JOY102" s="5"/>
      <c r="JOZ102" s="5"/>
      <c r="JPA102" s="1"/>
      <c r="JPB102" s="2"/>
      <c r="JPC102" s="2"/>
      <c r="JPD102" s="5"/>
      <c r="JPE102" s="5"/>
      <c r="JPF102" s="5"/>
      <c r="JPG102" s="5"/>
      <c r="JPH102" s="5"/>
      <c r="JPI102" s="1"/>
      <c r="JPJ102" s="2"/>
      <c r="JPK102" s="2"/>
      <c r="JPL102" s="5"/>
      <c r="JPM102" s="5"/>
      <c r="JPN102" s="5"/>
      <c r="JPO102" s="5"/>
      <c r="JPP102" s="5"/>
      <c r="JPQ102" s="1"/>
      <c r="JPR102" s="2"/>
      <c r="JPS102" s="2"/>
      <c r="JPT102" s="5"/>
      <c r="JPU102" s="5"/>
      <c r="JPV102" s="5"/>
      <c r="JPW102" s="5"/>
      <c r="JPX102" s="5"/>
      <c r="JPY102" s="1"/>
      <c r="JPZ102" s="2"/>
      <c r="JQA102" s="2"/>
      <c r="JQB102" s="5"/>
      <c r="JQC102" s="5"/>
      <c r="JQD102" s="5"/>
      <c r="JQE102" s="5"/>
      <c r="JQF102" s="5"/>
      <c r="JQG102" s="1"/>
      <c r="JQH102" s="2"/>
      <c r="JQI102" s="2"/>
      <c r="JQJ102" s="5"/>
      <c r="JQK102" s="5"/>
      <c r="JQL102" s="5"/>
      <c r="JQM102" s="5"/>
      <c r="JQN102" s="5"/>
      <c r="JQO102" s="1"/>
      <c r="JQP102" s="2"/>
      <c r="JQQ102" s="2"/>
      <c r="JQR102" s="5"/>
      <c r="JQS102" s="5"/>
      <c r="JQT102" s="5"/>
      <c r="JQU102" s="5"/>
      <c r="JQV102" s="5"/>
      <c r="JQW102" s="1"/>
      <c r="JQX102" s="2"/>
      <c r="JQY102" s="2"/>
      <c r="JQZ102" s="5"/>
      <c r="JRA102" s="5"/>
      <c r="JRB102" s="5"/>
      <c r="JRC102" s="5"/>
      <c r="JRD102" s="5"/>
      <c r="JRE102" s="1"/>
      <c r="JRF102" s="2"/>
      <c r="JRG102" s="2"/>
      <c r="JRH102" s="5"/>
      <c r="JRI102" s="5"/>
      <c r="JRJ102" s="5"/>
      <c r="JRK102" s="5"/>
      <c r="JRL102" s="5"/>
      <c r="JRM102" s="1"/>
      <c r="JRN102" s="2"/>
      <c r="JRO102" s="2"/>
      <c r="JRP102" s="5"/>
      <c r="JRQ102" s="5"/>
      <c r="JRR102" s="5"/>
      <c r="JRS102" s="5"/>
      <c r="JRT102" s="5"/>
      <c r="JRU102" s="1"/>
      <c r="JRV102" s="2"/>
      <c r="JRW102" s="2"/>
      <c r="JRX102" s="5"/>
      <c r="JRY102" s="5"/>
      <c r="JRZ102" s="5"/>
      <c r="JSA102" s="5"/>
      <c r="JSB102" s="5"/>
      <c r="JSC102" s="1"/>
      <c r="JSD102" s="2"/>
      <c r="JSE102" s="2"/>
      <c r="JSF102" s="5"/>
      <c r="JSG102" s="5"/>
      <c r="JSH102" s="5"/>
      <c r="JSI102" s="5"/>
      <c r="JSJ102" s="5"/>
      <c r="JSK102" s="1"/>
      <c r="JSL102" s="2"/>
      <c r="JSM102" s="2"/>
      <c r="JSN102" s="5"/>
      <c r="JSO102" s="5"/>
      <c r="JSP102" s="5"/>
      <c r="JSQ102" s="5"/>
      <c r="JSR102" s="5"/>
      <c r="JSS102" s="1"/>
      <c r="JST102" s="2"/>
      <c r="JSU102" s="2"/>
      <c r="JSV102" s="5"/>
      <c r="JSW102" s="5"/>
      <c r="JSX102" s="5"/>
      <c r="JSY102" s="5"/>
      <c r="JSZ102" s="5"/>
      <c r="JTA102" s="1"/>
      <c r="JTB102" s="2"/>
      <c r="JTC102" s="2"/>
      <c r="JTD102" s="5"/>
      <c r="JTE102" s="5"/>
      <c r="JTF102" s="5"/>
      <c r="JTG102" s="5"/>
      <c r="JTH102" s="5"/>
      <c r="JTI102" s="1"/>
      <c r="JTJ102" s="2"/>
      <c r="JTK102" s="2"/>
      <c r="JTL102" s="5"/>
      <c r="JTM102" s="5"/>
      <c r="JTN102" s="5"/>
      <c r="JTO102" s="5"/>
      <c r="JTP102" s="5"/>
      <c r="JTQ102" s="1"/>
      <c r="JTR102" s="2"/>
      <c r="JTS102" s="2"/>
      <c r="JTT102" s="5"/>
      <c r="JTU102" s="5"/>
      <c r="JTV102" s="5"/>
      <c r="JTW102" s="5"/>
      <c r="JTX102" s="5"/>
      <c r="JTY102" s="1"/>
      <c r="JTZ102" s="2"/>
      <c r="JUA102" s="2"/>
      <c r="JUB102" s="5"/>
      <c r="JUC102" s="5"/>
      <c r="JUD102" s="5"/>
      <c r="JUE102" s="5"/>
      <c r="JUF102" s="5"/>
      <c r="JUG102" s="1"/>
      <c r="JUH102" s="2"/>
      <c r="JUI102" s="2"/>
      <c r="JUJ102" s="5"/>
      <c r="JUK102" s="5"/>
      <c r="JUL102" s="5"/>
      <c r="JUM102" s="5"/>
      <c r="JUN102" s="5"/>
      <c r="JUO102" s="1"/>
      <c r="JUP102" s="2"/>
      <c r="JUQ102" s="2"/>
      <c r="JUR102" s="5"/>
      <c r="JUS102" s="5"/>
      <c r="JUT102" s="5"/>
      <c r="JUU102" s="5"/>
      <c r="JUV102" s="5"/>
      <c r="JUW102" s="1"/>
      <c r="JUX102" s="2"/>
      <c r="JUY102" s="2"/>
      <c r="JUZ102" s="5"/>
      <c r="JVA102" s="5"/>
      <c r="JVB102" s="5"/>
      <c r="JVC102" s="5"/>
      <c r="JVD102" s="5"/>
      <c r="JVE102" s="1"/>
      <c r="JVF102" s="2"/>
      <c r="JVG102" s="2"/>
      <c r="JVH102" s="5"/>
      <c r="JVI102" s="5"/>
      <c r="JVJ102" s="5"/>
      <c r="JVK102" s="5"/>
      <c r="JVL102" s="5"/>
      <c r="JVM102" s="1"/>
      <c r="JVN102" s="2"/>
      <c r="JVO102" s="2"/>
      <c r="JVP102" s="5"/>
      <c r="JVQ102" s="5"/>
      <c r="JVR102" s="5"/>
      <c r="JVS102" s="5"/>
      <c r="JVT102" s="5"/>
      <c r="JVU102" s="1"/>
      <c r="JVV102" s="2"/>
      <c r="JVW102" s="2"/>
      <c r="JVX102" s="5"/>
      <c r="JVY102" s="5"/>
      <c r="JVZ102" s="5"/>
      <c r="JWA102" s="5"/>
      <c r="JWB102" s="5"/>
      <c r="JWC102" s="1"/>
      <c r="JWD102" s="2"/>
      <c r="JWE102" s="2"/>
      <c r="JWF102" s="5"/>
      <c r="JWG102" s="5"/>
      <c r="JWH102" s="5"/>
      <c r="JWI102" s="5"/>
      <c r="JWJ102" s="5"/>
      <c r="JWK102" s="1"/>
      <c r="JWL102" s="2"/>
      <c r="JWM102" s="2"/>
      <c r="JWN102" s="5"/>
      <c r="JWO102" s="5"/>
      <c r="JWP102" s="5"/>
      <c r="JWQ102" s="5"/>
      <c r="JWR102" s="5"/>
      <c r="JWS102" s="1"/>
      <c r="JWT102" s="2"/>
      <c r="JWU102" s="2"/>
      <c r="JWV102" s="5"/>
      <c r="JWW102" s="5"/>
      <c r="JWX102" s="5"/>
      <c r="JWY102" s="5"/>
      <c r="JWZ102" s="5"/>
      <c r="JXA102" s="1"/>
      <c r="JXB102" s="2"/>
      <c r="JXC102" s="2"/>
      <c r="JXD102" s="5"/>
      <c r="JXE102" s="5"/>
      <c r="JXF102" s="5"/>
      <c r="JXG102" s="5"/>
      <c r="JXH102" s="5"/>
      <c r="JXI102" s="1"/>
      <c r="JXJ102" s="2"/>
      <c r="JXK102" s="2"/>
      <c r="JXL102" s="5"/>
      <c r="JXM102" s="5"/>
      <c r="JXN102" s="5"/>
      <c r="JXO102" s="5"/>
      <c r="JXP102" s="5"/>
      <c r="JXQ102" s="1"/>
      <c r="JXR102" s="2"/>
      <c r="JXS102" s="2"/>
      <c r="JXT102" s="5"/>
      <c r="JXU102" s="5"/>
      <c r="JXV102" s="5"/>
      <c r="JXW102" s="5"/>
      <c r="JXX102" s="5"/>
      <c r="JXY102" s="1"/>
      <c r="JXZ102" s="2"/>
      <c r="JYA102" s="2"/>
      <c r="JYB102" s="5"/>
      <c r="JYC102" s="5"/>
      <c r="JYD102" s="5"/>
      <c r="JYE102" s="5"/>
      <c r="JYF102" s="5"/>
      <c r="JYG102" s="1"/>
      <c r="JYH102" s="2"/>
      <c r="JYI102" s="2"/>
      <c r="JYJ102" s="5"/>
      <c r="JYK102" s="5"/>
      <c r="JYL102" s="5"/>
      <c r="JYM102" s="5"/>
      <c r="JYN102" s="5"/>
      <c r="JYO102" s="1"/>
      <c r="JYP102" s="2"/>
      <c r="JYQ102" s="2"/>
      <c r="JYR102" s="5"/>
      <c r="JYS102" s="5"/>
      <c r="JYT102" s="5"/>
      <c r="JYU102" s="5"/>
      <c r="JYV102" s="5"/>
      <c r="JYW102" s="1"/>
      <c r="JYX102" s="2"/>
      <c r="JYY102" s="2"/>
      <c r="JYZ102" s="5"/>
      <c r="JZA102" s="5"/>
      <c r="JZB102" s="5"/>
      <c r="JZC102" s="5"/>
      <c r="JZD102" s="5"/>
      <c r="JZE102" s="1"/>
      <c r="JZF102" s="2"/>
      <c r="JZG102" s="2"/>
      <c r="JZH102" s="5"/>
      <c r="JZI102" s="5"/>
      <c r="JZJ102" s="5"/>
      <c r="JZK102" s="5"/>
      <c r="JZL102" s="5"/>
      <c r="JZM102" s="1"/>
      <c r="JZN102" s="2"/>
      <c r="JZO102" s="2"/>
      <c r="JZP102" s="5"/>
      <c r="JZQ102" s="5"/>
      <c r="JZR102" s="5"/>
      <c r="JZS102" s="5"/>
      <c r="JZT102" s="5"/>
      <c r="JZU102" s="1"/>
      <c r="JZV102" s="2"/>
      <c r="JZW102" s="2"/>
      <c r="JZX102" s="5"/>
      <c r="JZY102" s="5"/>
      <c r="JZZ102" s="5"/>
      <c r="KAA102" s="5"/>
      <c r="KAB102" s="5"/>
      <c r="KAC102" s="1"/>
      <c r="KAD102" s="2"/>
      <c r="KAE102" s="2"/>
      <c r="KAF102" s="5"/>
      <c r="KAG102" s="5"/>
      <c r="KAH102" s="5"/>
      <c r="KAI102" s="5"/>
      <c r="KAJ102" s="5"/>
      <c r="KAK102" s="1"/>
      <c r="KAL102" s="2"/>
      <c r="KAM102" s="2"/>
      <c r="KAN102" s="5"/>
      <c r="KAO102" s="5"/>
      <c r="KAP102" s="5"/>
      <c r="KAQ102" s="5"/>
      <c r="KAR102" s="5"/>
      <c r="KAS102" s="1"/>
      <c r="KAT102" s="2"/>
      <c r="KAU102" s="2"/>
      <c r="KAV102" s="5"/>
      <c r="KAW102" s="5"/>
      <c r="KAX102" s="5"/>
      <c r="KAY102" s="5"/>
      <c r="KAZ102" s="5"/>
      <c r="KBA102" s="1"/>
      <c r="KBB102" s="2"/>
      <c r="KBC102" s="2"/>
      <c r="KBD102" s="5"/>
      <c r="KBE102" s="5"/>
      <c r="KBF102" s="5"/>
      <c r="KBG102" s="5"/>
      <c r="KBH102" s="5"/>
      <c r="KBI102" s="1"/>
      <c r="KBJ102" s="2"/>
      <c r="KBK102" s="2"/>
      <c r="KBL102" s="5"/>
      <c r="KBM102" s="5"/>
      <c r="KBN102" s="5"/>
      <c r="KBO102" s="5"/>
      <c r="KBP102" s="5"/>
      <c r="KBQ102" s="1"/>
      <c r="KBR102" s="2"/>
      <c r="KBS102" s="2"/>
      <c r="KBT102" s="5"/>
      <c r="KBU102" s="5"/>
      <c r="KBV102" s="5"/>
      <c r="KBW102" s="5"/>
      <c r="KBX102" s="5"/>
      <c r="KBY102" s="1"/>
      <c r="KBZ102" s="2"/>
      <c r="KCA102" s="2"/>
      <c r="KCB102" s="5"/>
      <c r="KCC102" s="5"/>
      <c r="KCD102" s="5"/>
      <c r="KCE102" s="5"/>
      <c r="KCF102" s="5"/>
      <c r="KCG102" s="1"/>
      <c r="KCH102" s="2"/>
      <c r="KCI102" s="2"/>
      <c r="KCJ102" s="5"/>
      <c r="KCK102" s="5"/>
      <c r="KCL102" s="5"/>
      <c r="KCM102" s="5"/>
      <c r="KCN102" s="5"/>
      <c r="KCO102" s="1"/>
      <c r="KCP102" s="2"/>
      <c r="KCQ102" s="2"/>
      <c r="KCR102" s="5"/>
      <c r="KCS102" s="5"/>
      <c r="KCT102" s="5"/>
      <c r="KCU102" s="5"/>
      <c r="KCV102" s="5"/>
      <c r="KCW102" s="1"/>
      <c r="KCX102" s="2"/>
      <c r="KCY102" s="2"/>
      <c r="KCZ102" s="5"/>
      <c r="KDA102" s="5"/>
      <c r="KDB102" s="5"/>
      <c r="KDC102" s="5"/>
      <c r="KDD102" s="5"/>
      <c r="KDE102" s="1"/>
      <c r="KDF102" s="2"/>
      <c r="KDG102" s="2"/>
      <c r="KDH102" s="5"/>
      <c r="KDI102" s="5"/>
      <c r="KDJ102" s="5"/>
      <c r="KDK102" s="5"/>
      <c r="KDL102" s="5"/>
      <c r="KDM102" s="1"/>
      <c r="KDN102" s="2"/>
      <c r="KDO102" s="2"/>
      <c r="KDP102" s="5"/>
      <c r="KDQ102" s="5"/>
      <c r="KDR102" s="5"/>
      <c r="KDS102" s="5"/>
      <c r="KDT102" s="5"/>
      <c r="KDU102" s="1"/>
      <c r="KDV102" s="2"/>
      <c r="KDW102" s="2"/>
      <c r="KDX102" s="5"/>
      <c r="KDY102" s="5"/>
      <c r="KDZ102" s="5"/>
      <c r="KEA102" s="5"/>
      <c r="KEB102" s="5"/>
      <c r="KEC102" s="1"/>
      <c r="KED102" s="2"/>
      <c r="KEE102" s="2"/>
      <c r="KEF102" s="5"/>
      <c r="KEG102" s="5"/>
      <c r="KEH102" s="5"/>
      <c r="KEI102" s="5"/>
      <c r="KEJ102" s="5"/>
      <c r="KEK102" s="1"/>
      <c r="KEL102" s="2"/>
      <c r="KEM102" s="2"/>
      <c r="KEN102" s="5"/>
      <c r="KEO102" s="5"/>
      <c r="KEP102" s="5"/>
      <c r="KEQ102" s="5"/>
      <c r="KER102" s="5"/>
      <c r="KES102" s="1"/>
      <c r="KET102" s="2"/>
      <c r="KEU102" s="2"/>
      <c r="KEV102" s="5"/>
      <c r="KEW102" s="5"/>
      <c r="KEX102" s="5"/>
      <c r="KEY102" s="5"/>
      <c r="KEZ102" s="5"/>
      <c r="KFA102" s="1"/>
      <c r="KFB102" s="2"/>
      <c r="KFC102" s="2"/>
      <c r="KFD102" s="5"/>
      <c r="KFE102" s="5"/>
      <c r="KFF102" s="5"/>
      <c r="KFG102" s="5"/>
      <c r="KFH102" s="5"/>
      <c r="KFI102" s="1"/>
      <c r="KFJ102" s="2"/>
      <c r="KFK102" s="2"/>
      <c r="KFL102" s="5"/>
      <c r="KFM102" s="5"/>
      <c r="KFN102" s="5"/>
      <c r="KFO102" s="5"/>
      <c r="KFP102" s="5"/>
      <c r="KFQ102" s="1"/>
      <c r="KFR102" s="2"/>
      <c r="KFS102" s="2"/>
      <c r="KFT102" s="5"/>
      <c r="KFU102" s="5"/>
      <c r="KFV102" s="5"/>
      <c r="KFW102" s="5"/>
      <c r="KFX102" s="5"/>
      <c r="KFY102" s="1"/>
      <c r="KFZ102" s="2"/>
      <c r="KGA102" s="2"/>
      <c r="KGB102" s="5"/>
      <c r="KGC102" s="5"/>
      <c r="KGD102" s="5"/>
      <c r="KGE102" s="5"/>
      <c r="KGF102" s="5"/>
      <c r="KGG102" s="1"/>
      <c r="KGH102" s="2"/>
      <c r="KGI102" s="2"/>
      <c r="KGJ102" s="5"/>
      <c r="KGK102" s="5"/>
      <c r="KGL102" s="5"/>
      <c r="KGM102" s="5"/>
      <c r="KGN102" s="5"/>
      <c r="KGO102" s="1"/>
      <c r="KGP102" s="2"/>
      <c r="KGQ102" s="2"/>
      <c r="KGR102" s="5"/>
      <c r="KGS102" s="5"/>
      <c r="KGT102" s="5"/>
      <c r="KGU102" s="5"/>
      <c r="KGV102" s="5"/>
      <c r="KGW102" s="1"/>
      <c r="KGX102" s="2"/>
      <c r="KGY102" s="2"/>
      <c r="KGZ102" s="5"/>
      <c r="KHA102" s="5"/>
      <c r="KHB102" s="5"/>
      <c r="KHC102" s="5"/>
      <c r="KHD102" s="5"/>
      <c r="KHE102" s="1"/>
      <c r="KHF102" s="2"/>
      <c r="KHG102" s="2"/>
      <c r="KHH102" s="5"/>
      <c r="KHI102" s="5"/>
      <c r="KHJ102" s="5"/>
      <c r="KHK102" s="5"/>
      <c r="KHL102" s="5"/>
      <c r="KHM102" s="1"/>
      <c r="KHN102" s="2"/>
      <c r="KHO102" s="2"/>
      <c r="KHP102" s="5"/>
      <c r="KHQ102" s="5"/>
      <c r="KHR102" s="5"/>
      <c r="KHS102" s="5"/>
      <c r="KHT102" s="5"/>
      <c r="KHU102" s="1"/>
      <c r="KHV102" s="2"/>
      <c r="KHW102" s="2"/>
      <c r="KHX102" s="5"/>
      <c r="KHY102" s="5"/>
      <c r="KHZ102" s="5"/>
      <c r="KIA102" s="5"/>
      <c r="KIB102" s="5"/>
      <c r="KIC102" s="1"/>
      <c r="KID102" s="2"/>
      <c r="KIE102" s="2"/>
      <c r="KIF102" s="5"/>
      <c r="KIG102" s="5"/>
      <c r="KIH102" s="5"/>
      <c r="KII102" s="5"/>
      <c r="KIJ102" s="5"/>
      <c r="KIK102" s="1"/>
      <c r="KIL102" s="2"/>
      <c r="KIM102" s="2"/>
      <c r="KIN102" s="5"/>
      <c r="KIO102" s="5"/>
      <c r="KIP102" s="5"/>
      <c r="KIQ102" s="5"/>
      <c r="KIR102" s="5"/>
      <c r="KIS102" s="1"/>
      <c r="KIT102" s="2"/>
      <c r="KIU102" s="2"/>
      <c r="KIV102" s="5"/>
      <c r="KIW102" s="5"/>
      <c r="KIX102" s="5"/>
      <c r="KIY102" s="5"/>
      <c r="KIZ102" s="5"/>
      <c r="KJA102" s="1"/>
      <c r="KJB102" s="2"/>
      <c r="KJC102" s="2"/>
      <c r="KJD102" s="5"/>
      <c r="KJE102" s="5"/>
      <c r="KJF102" s="5"/>
      <c r="KJG102" s="5"/>
      <c r="KJH102" s="5"/>
      <c r="KJI102" s="1"/>
      <c r="KJJ102" s="2"/>
      <c r="KJK102" s="2"/>
      <c r="KJL102" s="5"/>
      <c r="KJM102" s="5"/>
      <c r="KJN102" s="5"/>
      <c r="KJO102" s="5"/>
      <c r="KJP102" s="5"/>
      <c r="KJQ102" s="1"/>
      <c r="KJR102" s="2"/>
      <c r="KJS102" s="2"/>
      <c r="KJT102" s="5"/>
      <c r="KJU102" s="5"/>
      <c r="KJV102" s="5"/>
      <c r="KJW102" s="5"/>
      <c r="KJX102" s="5"/>
      <c r="KJY102" s="1"/>
      <c r="KJZ102" s="2"/>
      <c r="KKA102" s="2"/>
      <c r="KKB102" s="5"/>
      <c r="KKC102" s="5"/>
      <c r="KKD102" s="5"/>
      <c r="KKE102" s="5"/>
      <c r="KKF102" s="5"/>
      <c r="KKG102" s="1"/>
      <c r="KKH102" s="2"/>
      <c r="KKI102" s="2"/>
      <c r="KKJ102" s="5"/>
      <c r="KKK102" s="5"/>
      <c r="KKL102" s="5"/>
      <c r="KKM102" s="5"/>
      <c r="KKN102" s="5"/>
      <c r="KKO102" s="1"/>
      <c r="KKP102" s="2"/>
      <c r="KKQ102" s="2"/>
      <c r="KKR102" s="5"/>
      <c r="KKS102" s="5"/>
      <c r="KKT102" s="5"/>
      <c r="KKU102" s="5"/>
      <c r="KKV102" s="5"/>
      <c r="KKW102" s="1"/>
      <c r="KKX102" s="2"/>
      <c r="KKY102" s="2"/>
      <c r="KKZ102" s="5"/>
      <c r="KLA102" s="5"/>
      <c r="KLB102" s="5"/>
      <c r="KLC102" s="5"/>
      <c r="KLD102" s="5"/>
      <c r="KLE102" s="1"/>
      <c r="KLF102" s="2"/>
      <c r="KLG102" s="2"/>
      <c r="KLH102" s="5"/>
      <c r="KLI102" s="5"/>
      <c r="KLJ102" s="5"/>
      <c r="KLK102" s="5"/>
      <c r="KLL102" s="5"/>
      <c r="KLM102" s="1"/>
      <c r="KLN102" s="2"/>
      <c r="KLO102" s="2"/>
      <c r="KLP102" s="5"/>
      <c r="KLQ102" s="5"/>
      <c r="KLR102" s="5"/>
      <c r="KLS102" s="5"/>
      <c r="KLT102" s="5"/>
      <c r="KLU102" s="1"/>
      <c r="KLV102" s="2"/>
      <c r="KLW102" s="2"/>
      <c r="KLX102" s="5"/>
      <c r="KLY102" s="5"/>
      <c r="KLZ102" s="5"/>
      <c r="KMA102" s="5"/>
      <c r="KMB102" s="5"/>
      <c r="KMC102" s="1"/>
      <c r="KMD102" s="2"/>
      <c r="KME102" s="2"/>
      <c r="KMF102" s="5"/>
      <c r="KMG102" s="5"/>
      <c r="KMH102" s="5"/>
      <c r="KMI102" s="5"/>
      <c r="KMJ102" s="5"/>
      <c r="KMK102" s="1"/>
      <c r="KML102" s="2"/>
      <c r="KMM102" s="2"/>
      <c r="KMN102" s="5"/>
      <c r="KMO102" s="5"/>
      <c r="KMP102" s="5"/>
      <c r="KMQ102" s="5"/>
      <c r="KMR102" s="5"/>
      <c r="KMS102" s="1"/>
      <c r="KMT102" s="2"/>
      <c r="KMU102" s="2"/>
      <c r="KMV102" s="5"/>
      <c r="KMW102" s="5"/>
      <c r="KMX102" s="5"/>
      <c r="KMY102" s="5"/>
      <c r="KMZ102" s="5"/>
      <c r="KNA102" s="1"/>
      <c r="KNB102" s="2"/>
      <c r="KNC102" s="2"/>
      <c r="KND102" s="5"/>
      <c r="KNE102" s="5"/>
      <c r="KNF102" s="5"/>
      <c r="KNG102" s="5"/>
      <c r="KNH102" s="5"/>
      <c r="KNI102" s="1"/>
      <c r="KNJ102" s="2"/>
      <c r="KNK102" s="2"/>
      <c r="KNL102" s="5"/>
      <c r="KNM102" s="5"/>
      <c r="KNN102" s="5"/>
      <c r="KNO102" s="5"/>
      <c r="KNP102" s="5"/>
      <c r="KNQ102" s="1"/>
      <c r="KNR102" s="2"/>
      <c r="KNS102" s="2"/>
      <c r="KNT102" s="5"/>
      <c r="KNU102" s="5"/>
      <c r="KNV102" s="5"/>
      <c r="KNW102" s="5"/>
      <c r="KNX102" s="5"/>
      <c r="KNY102" s="1"/>
      <c r="KNZ102" s="2"/>
      <c r="KOA102" s="2"/>
      <c r="KOB102" s="5"/>
      <c r="KOC102" s="5"/>
      <c r="KOD102" s="5"/>
      <c r="KOE102" s="5"/>
      <c r="KOF102" s="5"/>
      <c r="KOG102" s="1"/>
      <c r="KOH102" s="2"/>
      <c r="KOI102" s="2"/>
      <c r="KOJ102" s="5"/>
      <c r="KOK102" s="5"/>
      <c r="KOL102" s="5"/>
      <c r="KOM102" s="5"/>
      <c r="KON102" s="5"/>
      <c r="KOO102" s="1"/>
      <c r="KOP102" s="2"/>
      <c r="KOQ102" s="2"/>
      <c r="KOR102" s="5"/>
      <c r="KOS102" s="5"/>
      <c r="KOT102" s="5"/>
      <c r="KOU102" s="5"/>
      <c r="KOV102" s="5"/>
      <c r="KOW102" s="1"/>
      <c r="KOX102" s="2"/>
      <c r="KOY102" s="2"/>
      <c r="KOZ102" s="5"/>
      <c r="KPA102" s="5"/>
      <c r="KPB102" s="5"/>
      <c r="KPC102" s="5"/>
      <c r="KPD102" s="5"/>
      <c r="KPE102" s="1"/>
      <c r="KPF102" s="2"/>
      <c r="KPG102" s="2"/>
      <c r="KPH102" s="5"/>
      <c r="KPI102" s="5"/>
      <c r="KPJ102" s="5"/>
      <c r="KPK102" s="5"/>
      <c r="KPL102" s="5"/>
      <c r="KPM102" s="1"/>
      <c r="KPN102" s="2"/>
      <c r="KPO102" s="2"/>
      <c r="KPP102" s="5"/>
      <c r="KPQ102" s="5"/>
      <c r="KPR102" s="5"/>
      <c r="KPS102" s="5"/>
      <c r="KPT102" s="5"/>
      <c r="KPU102" s="1"/>
      <c r="KPV102" s="2"/>
      <c r="KPW102" s="2"/>
      <c r="KPX102" s="5"/>
      <c r="KPY102" s="5"/>
      <c r="KPZ102" s="5"/>
      <c r="KQA102" s="5"/>
      <c r="KQB102" s="5"/>
      <c r="KQC102" s="1"/>
      <c r="KQD102" s="2"/>
      <c r="KQE102" s="2"/>
      <c r="KQF102" s="5"/>
      <c r="KQG102" s="5"/>
      <c r="KQH102" s="5"/>
      <c r="KQI102" s="5"/>
      <c r="KQJ102" s="5"/>
      <c r="KQK102" s="1"/>
      <c r="KQL102" s="2"/>
      <c r="KQM102" s="2"/>
      <c r="KQN102" s="5"/>
      <c r="KQO102" s="5"/>
      <c r="KQP102" s="5"/>
      <c r="KQQ102" s="5"/>
      <c r="KQR102" s="5"/>
      <c r="KQS102" s="1"/>
      <c r="KQT102" s="2"/>
      <c r="KQU102" s="2"/>
      <c r="KQV102" s="5"/>
      <c r="KQW102" s="5"/>
      <c r="KQX102" s="5"/>
      <c r="KQY102" s="5"/>
      <c r="KQZ102" s="5"/>
      <c r="KRA102" s="1"/>
      <c r="KRB102" s="2"/>
      <c r="KRC102" s="2"/>
      <c r="KRD102" s="5"/>
      <c r="KRE102" s="5"/>
      <c r="KRF102" s="5"/>
      <c r="KRG102" s="5"/>
      <c r="KRH102" s="5"/>
      <c r="KRI102" s="1"/>
      <c r="KRJ102" s="2"/>
      <c r="KRK102" s="2"/>
      <c r="KRL102" s="5"/>
      <c r="KRM102" s="5"/>
      <c r="KRN102" s="5"/>
      <c r="KRO102" s="5"/>
      <c r="KRP102" s="5"/>
      <c r="KRQ102" s="1"/>
      <c r="KRR102" s="2"/>
      <c r="KRS102" s="2"/>
      <c r="KRT102" s="5"/>
      <c r="KRU102" s="5"/>
      <c r="KRV102" s="5"/>
      <c r="KRW102" s="5"/>
      <c r="KRX102" s="5"/>
      <c r="KRY102" s="1"/>
      <c r="KRZ102" s="2"/>
      <c r="KSA102" s="2"/>
      <c r="KSB102" s="5"/>
      <c r="KSC102" s="5"/>
      <c r="KSD102" s="5"/>
      <c r="KSE102" s="5"/>
      <c r="KSF102" s="5"/>
      <c r="KSG102" s="1"/>
      <c r="KSH102" s="2"/>
      <c r="KSI102" s="2"/>
      <c r="KSJ102" s="5"/>
      <c r="KSK102" s="5"/>
      <c r="KSL102" s="5"/>
      <c r="KSM102" s="5"/>
      <c r="KSN102" s="5"/>
      <c r="KSO102" s="1"/>
      <c r="KSP102" s="2"/>
      <c r="KSQ102" s="2"/>
      <c r="KSR102" s="5"/>
      <c r="KSS102" s="5"/>
      <c r="KST102" s="5"/>
      <c r="KSU102" s="5"/>
      <c r="KSV102" s="5"/>
      <c r="KSW102" s="1"/>
      <c r="KSX102" s="2"/>
      <c r="KSY102" s="2"/>
      <c r="KSZ102" s="5"/>
      <c r="KTA102" s="5"/>
      <c r="KTB102" s="5"/>
      <c r="KTC102" s="5"/>
      <c r="KTD102" s="5"/>
      <c r="KTE102" s="1"/>
      <c r="KTF102" s="2"/>
      <c r="KTG102" s="2"/>
      <c r="KTH102" s="5"/>
      <c r="KTI102" s="5"/>
      <c r="KTJ102" s="5"/>
      <c r="KTK102" s="5"/>
      <c r="KTL102" s="5"/>
      <c r="KTM102" s="1"/>
      <c r="KTN102" s="2"/>
      <c r="KTO102" s="2"/>
      <c r="KTP102" s="5"/>
      <c r="KTQ102" s="5"/>
      <c r="KTR102" s="5"/>
      <c r="KTS102" s="5"/>
      <c r="KTT102" s="5"/>
      <c r="KTU102" s="1"/>
      <c r="KTV102" s="2"/>
      <c r="KTW102" s="2"/>
      <c r="KTX102" s="5"/>
      <c r="KTY102" s="5"/>
      <c r="KTZ102" s="5"/>
      <c r="KUA102" s="5"/>
      <c r="KUB102" s="5"/>
      <c r="KUC102" s="1"/>
      <c r="KUD102" s="2"/>
      <c r="KUE102" s="2"/>
      <c r="KUF102" s="5"/>
      <c r="KUG102" s="5"/>
      <c r="KUH102" s="5"/>
      <c r="KUI102" s="5"/>
      <c r="KUJ102" s="5"/>
      <c r="KUK102" s="1"/>
      <c r="KUL102" s="2"/>
      <c r="KUM102" s="2"/>
      <c r="KUN102" s="5"/>
      <c r="KUO102" s="5"/>
      <c r="KUP102" s="5"/>
      <c r="KUQ102" s="5"/>
      <c r="KUR102" s="5"/>
      <c r="KUS102" s="1"/>
      <c r="KUT102" s="2"/>
      <c r="KUU102" s="2"/>
      <c r="KUV102" s="5"/>
      <c r="KUW102" s="5"/>
      <c r="KUX102" s="5"/>
      <c r="KUY102" s="5"/>
      <c r="KUZ102" s="5"/>
      <c r="KVA102" s="1"/>
      <c r="KVB102" s="2"/>
      <c r="KVC102" s="2"/>
      <c r="KVD102" s="5"/>
      <c r="KVE102" s="5"/>
      <c r="KVF102" s="5"/>
      <c r="KVG102" s="5"/>
      <c r="KVH102" s="5"/>
      <c r="KVI102" s="1"/>
      <c r="KVJ102" s="2"/>
      <c r="KVK102" s="2"/>
      <c r="KVL102" s="5"/>
      <c r="KVM102" s="5"/>
      <c r="KVN102" s="5"/>
      <c r="KVO102" s="5"/>
      <c r="KVP102" s="5"/>
      <c r="KVQ102" s="1"/>
      <c r="KVR102" s="2"/>
      <c r="KVS102" s="2"/>
      <c r="KVT102" s="5"/>
      <c r="KVU102" s="5"/>
      <c r="KVV102" s="5"/>
      <c r="KVW102" s="5"/>
      <c r="KVX102" s="5"/>
      <c r="KVY102" s="1"/>
      <c r="KVZ102" s="2"/>
      <c r="KWA102" s="2"/>
      <c r="KWB102" s="5"/>
      <c r="KWC102" s="5"/>
      <c r="KWD102" s="5"/>
      <c r="KWE102" s="5"/>
      <c r="KWF102" s="5"/>
      <c r="KWG102" s="1"/>
      <c r="KWH102" s="2"/>
      <c r="KWI102" s="2"/>
      <c r="KWJ102" s="5"/>
      <c r="KWK102" s="5"/>
      <c r="KWL102" s="5"/>
      <c r="KWM102" s="5"/>
      <c r="KWN102" s="5"/>
      <c r="KWO102" s="1"/>
      <c r="KWP102" s="2"/>
      <c r="KWQ102" s="2"/>
      <c r="KWR102" s="5"/>
      <c r="KWS102" s="5"/>
      <c r="KWT102" s="5"/>
      <c r="KWU102" s="5"/>
      <c r="KWV102" s="5"/>
      <c r="KWW102" s="1"/>
      <c r="KWX102" s="2"/>
      <c r="KWY102" s="2"/>
      <c r="KWZ102" s="5"/>
      <c r="KXA102" s="5"/>
      <c r="KXB102" s="5"/>
      <c r="KXC102" s="5"/>
      <c r="KXD102" s="5"/>
      <c r="KXE102" s="1"/>
      <c r="KXF102" s="2"/>
      <c r="KXG102" s="2"/>
      <c r="KXH102" s="5"/>
      <c r="KXI102" s="5"/>
      <c r="KXJ102" s="5"/>
      <c r="KXK102" s="5"/>
      <c r="KXL102" s="5"/>
      <c r="KXM102" s="1"/>
      <c r="KXN102" s="2"/>
      <c r="KXO102" s="2"/>
      <c r="KXP102" s="5"/>
      <c r="KXQ102" s="5"/>
      <c r="KXR102" s="5"/>
      <c r="KXS102" s="5"/>
      <c r="KXT102" s="5"/>
      <c r="KXU102" s="1"/>
      <c r="KXV102" s="2"/>
      <c r="KXW102" s="2"/>
      <c r="KXX102" s="5"/>
      <c r="KXY102" s="5"/>
      <c r="KXZ102" s="5"/>
      <c r="KYA102" s="5"/>
      <c r="KYB102" s="5"/>
      <c r="KYC102" s="1"/>
      <c r="KYD102" s="2"/>
      <c r="KYE102" s="2"/>
      <c r="KYF102" s="5"/>
      <c r="KYG102" s="5"/>
      <c r="KYH102" s="5"/>
      <c r="KYI102" s="5"/>
      <c r="KYJ102" s="5"/>
      <c r="KYK102" s="1"/>
      <c r="KYL102" s="2"/>
      <c r="KYM102" s="2"/>
      <c r="KYN102" s="5"/>
      <c r="KYO102" s="5"/>
      <c r="KYP102" s="5"/>
      <c r="KYQ102" s="5"/>
      <c r="KYR102" s="5"/>
      <c r="KYS102" s="1"/>
      <c r="KYT102" s="2"/>
      <c r="KYU102" s="2"/>
      <c r="KYV102" s="5"/>
      <c r="KYW102" s="5"/>
      <c r="KYX102" s="5"/>
      <c r="KYY102" s="5"/>
      <c r="KYZ102" s="5"/>
      <c r="KZA102" s="1"/>
      <c r="KZB102" s="2"/>
      <c r="KZC102" s="2"/>
      <c r="KZD102" s="5"/>
      <c r="KZE102" s="5"/>
      <c r="KZF102" s="5"/>
      <c r="KZG102" s="5"/>
      <c r="KZH102" s="5"/>
      <c r="KZI102" s="1"/>
      <c r="KZJ102" s="2"/>
      <c r="KZK102" s="2"/>
      <c r="KZL102" s="5"/>
      <c r="KZM102" s="5"/>
      <c r="KZN102" s="5"/>
      <c r="KZO102" s="5"/>
      <c r="KZP102" s="5"/>
      <c r="KZQ102" s="1"/>
      <c r="KZR102" s="2"/>
      <c r="KZS102" s="2"/>
      <c r="KZT102" s="5"/>
      <c r="KZU102" s="5"/>
      <c r="KZV102" s="5"/>
      <c r="KZW102" s="5"/>
      <c r="KZX102" s="5"/>
      <c r="KZY102" s="1"/>
      <c r="KZZ102" s="2"/>
      <c r="LAA102" s="2"/>
      <c r="LAB102" s="5"/>
      <c r="LAC102" s="5"/>
      <c r="LAD102" s="5"/>
      <c r="LAE102" s="5"/>
      <c r="LAF102" s="5"/>
      <c r="LAG102" s="1"/>
      <c r="LAH102" s="2"/>
      <c r="LAI102" s="2"/>
      <c r="LAJ102" s="5"/>
      <c r="LAK102" s="5"/>
      <c r="LAL102" s="5"/>
      <c r="LAM102" s="5"/>
      <c r="LAN102" s="5"/>
      <c r="LAO102" s="1"/>
      <c r="LAP102" s="2"/>
      <c r="LAQ102" s="2"/>
      <c r="LAR102" s="5"/>
      <c r="LAS102" s="5"/>
      <c r="LAT102" s="5"/>
      <c r="LAU102" s="5"/>
      <c r="LAV102" s="5"/>
      <c r="LAW102" s="1"/>
      <c r="LAX102" s="2"/>
      <c r="LAY102" s="2"/>
      <c r="LAZ102" s="5"/>
      <c r="LBA102" s="5"/>
      <c r="LBB102" s="5"/>
      <c r="LBC102" s="5"/>
      <c r="LBD102" s="5"/>
      <c r="LBE102" s="1"/>
      <c r="LBF102" s="2"/>
      <c r="LBG102" s="2"/>
      <c r="LBH102" s="5"/>
      <c r="LBI102" s="5"/>
      <c r="LBJ102" s="5"/>
      <c r="LBK102" s="5"/>
      <c r="LBL102" s="5"/>
      <c r="LBM102" s="1"/>
      <c r="LBN102" s="2"/>
      <c r="LBO102" s="2"/>
      <c r="LBP102" s="5"/>
      <c r="LBQ102" s="5"/>
      <c r="LBR102" s="5"/>
      <c r="LBS102" s="5"/>
      <c r="LBT102" s="5"/>
      <c r="LBU102" s="1"/>
      <c r="LBV102" s="2"/>
      <c r="LBW102" s="2"/>
      <c r="LBX102" s="5"/>
      <c r="LBY102" s="5"/>
      <c r="LBZ102" s="5"/>
      <c r="LCA102" s="5"/>
      <c r="LCB102" s="5"/>
      <c r="LCC102" s="1"/>
      <c r="LCD102" s="2"/>
      <c r="LCE102" s="2"/>
      <c r="LCF102" s="5"/>
      <c r="LCG102" s="5"/>
      <c r="LCH102" s="5"/>
      <c r="LCI102" s="5"/>
      <c r="LCJ102" s="5"/>
      <c r="LCK102" s="1"/>
      <c r="LCL102" s="2"/>
      <c r="LCM102" s="2"/>
      <c r="LCN102" s="5"/>
      <c r="LCO102" s="5"/>
      <c r="LCP102" s="5"/>
      <c r="LCQ102" s="5"/>
      <c r="LCR102" s="5"/>
      <c r="LCS102" s="1"/>
      <c r="LCT102" s="2"/>
      <c r="LCU102" s="2"/>
      <c r="LCV102" s="5"/>
      <c r="LCW102" s="5"/>
      <c r="LCX102" s="5"/>
      <c r="LCY102" s="5"/>
      <c r="LCZ102" s="5"/>
      <c r="LDA102" s="1"/>
      <c r="LDB102" s="2"/>
      <c r="LDC102" s="2"/>
      <c r="LDD102" s="5"/>
      <c r="LDE102" s="5"/>
      <c r="LDF102" s="5"/>
      <c r="LDG102" s="5"/>
      <c r="LDH102" s="5"/>
      <c r="LDI102" s="1"/>
      <c r="LDJ102" s="2"/>
      <c r="LDK102" s="2"/>
      <c r="LDL102" s="5"/>
      <c r="LDM102" s="5"/>
      <c r="LDN102" s="5"/>
      <c r="LDO102" s="5"/>
      <c r="LDP102" s="5"/>
      <c r="LDQ102" s="1"/>
      <c r="LDR102" s="2"/>
      <c r="LDS102" s="2"/>
      <c r="LDT102" s="5"/>
      <c r="LDU102" s="5"/>
      <c r="LDV102" s="5"/>
      <c r="LDW102" s="5"/>
      <c r="LDX102" s="5"/>
      <c r="LDY102" s="1"/>
      <c r="LDZ102" s="2"/>
      <c r="LEA102" s="2"/>
      <c r="LEB102" s="5"/>
      <c r="LEC102" s="5"/>
      <c r="LED102" s="5"/>
      <c r="LEE102" s="5"/>
      <c r="LEF102" s="5"/>
      <c r="LEG102" s="1"/>
      <c r="LEH102" s="2"/>
      <c r="LEI102" s="2"/>
      <c r="LEJ102" s="5"/>
      <c r="LEK102" s="5"/>
      <c r="LEL102" s="5"/>
      <c r="LEM102" s="5"/>
      <c r="LEN102" s="5"/>
      <c r="LEO102" s="1"/>
      <c r="LEP102" s="2"/>
      <c r="LEQ102" s="2"/>
      <c r="LER102" s="5"/>
      <c r="LES102" s="5"/>
      <c r="LET102" s="5"/>
      <c r="LEU102" s="5"/>
      <c r="LEV102" s="5"/>
      <c r="LEW102" s="1"/>
      <c r="LEX102" s="2"/>
      <c r="LEY102" s="2"/>
      <c r="LEZ102" s="5"/>
      <c r="LFA102" s="5"/>
      <c r="LFB102" s="5"/>
      <c r="LFC102" s="5"/>
      <c r="LFD102" s="5"/>
      <c r="LFE102" s="1"/>
      <c r="LFF102" s="2"/>
      <c r="LFG102" s="2"/>
      <c r="LFH102" s="5"/>
      <c r="LFI102" s="5"/>
      <c r="LFJ102" s="5"/>
      <c r="LFK102" s="5"/>
      <c r="LFL102" s="5"/>
      <c r="LFM102" s="1"/>
      <c r="LFN102" s="2"/>
      <c r="LFO102" s="2"/>
      <c r="LFP102" s="5"/>
      <c r="LFQ102" s="5"/>
      <c r="LFR102" s="5"/>
      <c r="LFS102" s="5"/>
      <c r="LFT102" s="5"/>
      <c r="LFU102" s="1"/>
      <c r="LFV102" s="2"/>
      <c r="LFW102" s="2"/>
      <c r="LFX102" s="5"/>
      <c r="LFY102" s="5"/>
      <c r="LFZ102" s="5"/>
      <c r="LGA102" s="5"/>
      <c r="LGB102" s="5"/>
      <c r="LGC102" s="1"/>
      <c r="LGD102" s="2"/>
      <c r="LGE102" s="2"/>
      <c r="LGF102" s="5"/>
      <c r="LGG102" s="5"/>
      <c r="LGH102" s="5"/>
      <c r="LGI102" s="5"/>
      <c r="LGJ102" s="5"/>
      <c r="LGK102" s="1"/>
      <c r="LGL102" s="2"/>
      <c r="LGM102" s="2"/>
      <c r="LGN102" s="5"/>
      <c r="LGO102" s="5"/>
      <c r="LGP102" s="5"/>
      <c r="LGQ102" s="5"/>
      <c r="LGR102" s="5"/>
      <c r="LGS102" s="1"/>
      <c r="LGT102" s="2"/>
      <c r="LGU102" s="2"/>
      <c r="LGV102" s="5"/>
      <c r="LGW102" s="5"/>
      <c r="LGX102" s="5"/>
      <c r="LGY102" s="5"/>
      <c r="LGZ102" s="5"/>
      <c r="LHA102" s="1"/>
      <c r="LHB102" s="2"/>
      <c r="LHC102" s="2"/>
      <c r="LHD102" s="5"/>
      <c r="LHE102" s="5"/>
      <c r="LHF102" s="5"/>
      <c r="LHG102" s="5"/>
      <c r="LHH102" s="5"/>
      <c r="LHI102" s="1"/>
      <c r="LHJ102" s="2"/>
      <c r="LHK102" s="2"/>
      <c r="LHL102" s="5"/>
      <c r="LHM102" s="5"/>
      <c r="LHN102" s="5"/>
      <c r="LHO102" s="5"/>
      <c r="LHP102" s="5"/>
      <c r="LHQ102" s="1"/>
      <c r="LHR102" s="2"/>
      <c r="LHS102" s="2"/>
      <c r="LHT102" s="5"/>
      <c r="LHU102" s="5"/>
      <c r="LHV102" s="5"/>
      <c r="LHW102" s="5"/>
      <c r="LHX102" s="5"/>
      <c r="LHY102" s="1"/>
      <c r="LHZ102" s="2"/>
      <c r="LIA102" s="2"/>
      <c r="LIB102" s="5"/>
      <c r="LIC102" s="5"/>
      <c r="LID102" s="5"/>
      <c r="LIE102" s="5"/>
      <c r="LIF102" s="5"/>
      <c r="LIG102" s="1"/>
      <c r="LIH102" s="2"/>
      <c r="LII102" s="2"/>
      <c r="LIJ102" s="5"/>
      <c r="LIK102" s="5"/>
      <c r="LIL102" s="5"/>
      <c r="LIM102" s="5"/>
      <c r="LIN102" s="5"/>
      <c r="LIO102" s="1"/>
      <c r="LIP102" s="2"/>
      <c r="LIQ102" s="2"/>
      <c r="LIR102" s="5"/>
      <c r="LIS102" s="5"/>
      <c r="LIT102" s="5"/>
      <c r="LIU102" s="5"/>
      <c r="LIV102" s="5"/>
      <c r="LIW102" s="1"/>
      <c r="LIX102" s="2"/>
      <c r="LIY102" s="2"/>
      <c r="LIZ102" s="5"/>
      <c r="LJA102" s="5"/>
      <c r="LJB102" s="5"/>
      <c r="LJC102" s="5"/>
      <c r="LJD102" s="5"/>
      <c r="LJE102" s="1"/>
      <c r="LJF102" s="2"/>
      <c r="LJG102" s="2"/>
      <c r="LJH102" s="5"/>
      <c r="LJI102" s="5"/>
      <c r="LJJ102" s="5"/>
      <c r="LJK102" s="5"/>
      <c r="LJL102" s="5"/>
      <c r="LJM102" s="1"/>
      <c r="LJN102" s="2"/>
      <c r="LJO102" s="2"/>
      <c r="LJP102" s="5"/>
      <c r="LJQ102" s="5"/>
      <c r="LJR102" s="5"/>
      <c r="LJS102" s="5"/>
      <c r="LJT102" s="5"/>
      <c r="LJU102" s="1"/>
      <c r="LJV102" s="2"/>
      <c r="LJW102" s="2"/>
      <c r="LJX102" s="5"/>
      <c r="LJY102" s="5"/>
      <c r="LJZ102" s="5"/>
      <c r="LKA102" s="5"/>
      <c r="LKB102" s="5"/>
      <c r="LKC102" s="1"/>
      <c r="LKD102" s="2"/>
      <c r="LKE102" s="2"/>
      <c r="LKF102" s="5"/>
      <c r="LKG102" s="5"/>
      <c r="LKH102" s="5"/>
      <c r="LKI102" s="5"/>
      <c r="LKJ102" s="5"/>
      <c r="LKK102" s="1"/>
      <c r="LKL102" s="2"/>
      <c r="LKM102" s="2"/>
      <c r="LKN102" s="5"/>
      <c r="LKO102" s="5"/>
      <c r="LKP102" s="5"/>
      <c r="LKQ102" s="5"/>
      <c r="LKR102" s="5"/>
      <c r="LKS102" s="1"/>
      <c r="LKT102" s="2"/>
      <c r="LKU102" s="2"/>
      <c r="LKV102" s="5"/>
      <c r="LKW102" s="5"/>
      <c r="LKX102" s="5"/>
      <c r="LKY102" s="5"/>
      <c r="LKZ102" s="5"/>
      <c r="LLA102" s="1"/>
      <c r="LLB102" s="2"/>
      <c r="LLC102" s="2"/>
      <c r="LLD102" s="5"/>
      <c r="LLE102" s="5"/>
      <c r="LLF102" s="5"/>
      <c r="LLG102" s="5"/>
      <c r="LLH102" s="5"/>
      <c r="LLI102" s="1"/>
      <c r="LLJ102" s="2"/>
      <c r="LLK102" s="2"/>
      <c r="LLL102" s="5"/>
      <c r="LLM102" s="5"/>
      <c r="LLN102" s="5"/>
      <c r="LLO102" s="5"/>
      <c r="LLP102" s="5"/>
      <c r="LLQ102" s="1"/>
      <c r="LLR102" s="2"/>
      <c r="LLS102" s="2"/>
      <c r="LLT102" s="5"/>
      <c r="LLU102" s="5"/>
      <c r="LLV102" s="5"/>
      <c r="LLW102" s="5"/>
      <c r="LLX102" s="5"/>
      <c r="LLY102" s="1"/>
      <c r="LLZ102" s="2"/>
      <c r="LMA102" s="2"/>
      <c r="LMB102" s="5"/>
      <c r="LMC102" s="5"/>
      <c r="LMD102" s="5"/>
      <c r="LME102" s="5"/>
      <c r="LMF102" s="5"/>
      <c r="LMG102" s="1"/>
      <c r="LMH102" s="2"/>
      <c r="LMI102" s="2"/>
      <c r="LMJ102" s="5"/>
      <c r="LMK102" s="5"/>
      <c r="LML102" s="5"/>
      <c r="LMM102" s="5"/>
      <c r="LMN102" s="5"/>
      <c r="LMO102" s="1"/>
      <c r="LMP102" s="2"/>
      <c r="LMQ102" s="2"/>
      <c r="LMR102" s="5"/>
      <c r="LMS102" s="5"/>
      <c r="LMT102" s="5"/>
      <c r="LMU102" s="5"/>
      <c r="LMV102" s="5"/>
      <c r="LMW102" s="1"/>
      <c r="LMX102" s="2"/>
      <c r="LMY102" s="2"/>
      <c r="LMZ102" s="5"/>
      <c r="LNA102" s="5"/>
      <c r="LNB102" s="5"/>
      <c r="LNC102" s="5"/>
      <c r="LND102" s="5"/>
      <c r="LNE102" s="1"/>
      <c r="LNF102" s="2"/>
      <c r="LNG102" s="2"/>
      <c r="LNH102" s="5"/>
      <c r="LNI102" s="5"/>
      <c r="LNJ102" s="5"/>
      <c r="LNK102" s="5"/>
      <c r="LNL102" s="5"/>
      <c r="LNM102" s="1"/>
      <c r="LNN102" s="2"/>
      <c r="LNO102" s="2"/>
      <c r="LNP102" s="5"/>
      <c r="LNQ102" s="5"/>
      <c r="LNR102" s="5"/>
      <c r="LNS102" s="5"/>
      <c r="LNT102" s="5"/>
      <c r="LNU102" s="1"/>
      <c r="LNV102" s="2"/>
      <c r="LNW102" s="2"/>
      <c r="LNX102" s="5"/>
      <c r="LNY102" s="5"/>
      <c r="LNZ102" s="5"/>
      <c r="LOA102" s="5"/>
      <c r="LOB102" s="5"/>
      <c r="LOC102" s="1"/>
      <c r="LOD102" s="2"/>
      <c r="LOE102" s="2"/>
      <c r="LOF102" s="5"/>
      <c r="LOG102" s="5"/>
      <c r="LOH102" s="5"/>
      <c r="LOI102" s="5"/>
      <c r="LOJ102" s="5"/>
      <c r="LOK102" s="1"/>
      <c r="LOL102" s="2"/>
      <c r="LOM102" s="2"/>
      <c r="LON102" s="5"/>
      <c r="LOO102" s="5"/>
      <c r="LOP102" s="5"/>
      <c r="LOQ102" s="5"/>
      <c r="LOR102" s="5"/>
      <c r="LOS102" s="1"/>
      <c r="LOT102" s="2"/>
      <c r="LOU102" s="2"/>
      <c r="LOV102" s="5"/>
      <c r="LOW102" s="5"/>
      <c r="LOX102" s="5"/>
      <c r="LOY102" s="5"/>
      <c r="LOZ102" s="5"/>
      <c r="LPA102" s="1"/>
      <c r="LPB102" s="2"/>
      <c r="LPC102" s="2"/>
      <c r="LPD102" s="5"/>
      <c r="LPE102" s="5"/>
      <c r="LPF102" s="5"/>
      <c r="LPG102" s="5"/>
      <c r="LPH102" s="5"/>
      <c r="LPI102" s="1"/>
      <c r="LPJ102" s="2"/>
      <c r="LPK102" s="2"/>
      <c r="LPL102" s="5"/>
      <c r="LPM102" s="5"/>
      <c r="LPN102" s="5"/>
      <c r="LPO102" s="5"/>
      <c r="LPP102" s="5"/>
      <c r="LPQ102" s="1"/>
      <c r="LPR102" s="2"/>
      <c r="LPS102" s="2"/>
      <c r="LPT102" s="5"/>
      <c r="LPU102" s="5"/>
      <c r="LPV102" s="5"/>
      <c r="LPW102" s="5"/>
      <c r="LPX102" s="5"/>
      <c r="LPY102" s="1"/>
      <c r="LPZ102" s="2"/>
      <c r="LQA102" s="2"/>
      <c r="LQB102" s="5"/>
      <c r="LQC102" s="5"/>
      <c r="LQD102" s="5"/>
      <c r="LQE102" s="5"/>
      <c r="LQF102" s="5"/>
      <c r="LQG102" s="1"/>
      <c r="LQH102" s="2"/>
      <c r="LQI102" s="2"/>
      <c r="LQJ102" s="5"/>
      <c r="LQK102" s="5"/>
      <c r="LQL102" s="5"/>
      <c r="LQM102" s="5"/>
      <c r="LQN102" s="5"/>
      <c r="LQO102" s="1"/>
      <c r="LQP102" s="2"/>
      <c r="LQQ102" s="2"/>
      <c r="LQR102" s="5"/>
      <c r="LQS102" s="5"/>
      <c r="LQT102" s="5"/>
      <c r="LQU102" s="5"/>
      <c r="LQV102" s="5"/>
      <c r="LQW102" s="1"/>
      <c r="LQX102" s="2"/>
      <c r="LQY102" s="2"/>
      <c r="LQZ102" s="5"/>
      <c r="LRA102" s="5"/>
      <c r="LRB102" s="5"/>
      <c r="LRC102" s="5"/>
      <c r="LRD102" s="5"/>
      <c r="LRE102" s="1"/>
      <c r="LRF102" s="2"/>
      <c r="LRG102" s="2"/>
      <c r="LRH102" s="5"/>
      <c r="LRI102" s="5"/>
      <c r="LRJ102" s="5"/>
      <c r="LRK102" s="5"/>
      <c r="LRL102" s="5"/>
      <c r="LRM102" s="1"/>
      <c r="LRN102" s="2"/>
      <c r="LRO102" s="2"/>
      <c r="LRP102" s="5"/>
      <c r="LRQ102" s="5"/>
      <c r="LRR102" s="5"/>
      <c r="LRS102" s="5"/>
      <c r="LRT102" s="5"/>
      <c r="LRU102" s="1"/>
      <c r="LRV102" s="2"/>
      <c r="LRW102" s="2"/>
      <c r="LRX102" s="5"/>
      <c r="LRY102" s="5"/>
      <c r="LRZ102" s="5"/>
      <c r="LSA102" s="5"/>
      <c r="LSB102" s="5"/>
      <c r="LSC102" s="1"/>
      <c r="LSD102" s="2"/>
      <c r="LSE102" s="2"/>
      <c r="LSF102" s="5"/>
      <c r="LSG102" s="5"/>
      <c r="LSH102" s="5"/>
      <c r="LSI102" s="5"/>
      <c r="LSJ102" s="5"/>
      <c r="LSK102" s="1"/>
      <c r="LSL102" s="2"/>
      <c r="LSM102" s="2"/>
      <c r="LSN102" s="5"/>
      <c r="LSO102" s="5"/>
      <c r="LSP102" s="5"/>
      <c r="LSQ102" s="5"/>
      <c r="LSR102" s="5"/>
      <c r="LSS102" s="1"/>
      <c r="LST102" s="2"/>
      <c r="LSU102" s="2"/>
      <c r="LSV102" s="5"/>
      <c r="LSW102" s="5"/>
      <c r="LSX102" s="5"/>
      <c r="LSY102" s="5"/>
      <c r="LSZ102" s="5"/>
      <c r="LTA102" s="1"/>
      <c r="LTB102" s="2"/>
      <c r="LTC102" s="2"/>
      <c r="LTD102" s="5"/>
      <c r="LTE102" s="5"/>
      <c r="LTF102" s="5"/>
      <c r="LTG102" s="5"/>
      <c r="LTH102" s="5"/>
      <c r="LTI102" s="1"/>
      <c r="LTJ102" s="2"/>
      <c r="LTK102" s="2"/>
      <c r="LTL102" s="5"/>
      <c r="LTM102" s="5"/>
      <c r="LTN102" s="5"/>
      <c r="LTO102" s="5"/>
      <c r="LTP102" s="5"/>
      <c r="LTQ102" s="1"/>
      <c r="LTR102" s="2"/>
      <c r="LTS102" s="2"/>
      <c r="LTT102" s="5"/>
      <c r="LTU102" s="5"/>
      <c r="LTV102" s="5"/>
      <c r="LTW102" s="5"/>
      <c r="LTX102" s="5"/>
      <c r="LTY102" s="1"/>
      <c r="LTZ102" s="2"/>
      <c r="LUA102" s="2"/>
      <c r="LUB102" s="5"/>
      <c r="LUC102" s="5"/>
      <c r="LUD102" s="5"/>
      <c r="LUE102" s="5"/>
      <c r="LUF102" s="5"/>
      <c r="LUG102" s="1"/>
      <c r="LUH102" s="2"/>
      <c r="LUI102" s="2"/>
      <c r="LUJ102" s="5"/>
      <c r="LUK102" s="5"/>
      <c r="LUL102" s="5"/>
      <c r="LUM102" s="5"/>
      <c r="LUN102" s="5"/>
      <c r="LUO102" s="1"/>
      <c r="LUP102" s="2"/>
      <c r="LUQ102" s="2"/>
      <c r="LUR102" s="5"/>
      <c r="LUS102" s="5"/>
      <c r="LUT102" s="5"/>
      <c r="LUU102" s="5"/>
      <c r="LUV102" s="5"/>
      <c r="LUW102" s="1"/>
      <c r="LUX102" s="2"/>
      <c r="LUY102" s="2"/>
      <c r="LUZ102" s="5"/>
      <c r="LVA102" s="5"/>
      <c r="LVB102" s="5"/>
      <c r="LVC102" s="5"/>
      <c r="LVD102" s="5"/>
      <c r="LVE102" s="1"/>
      <c r="LVF102" s="2"/>
      <c r="LVG102" s="2"/>
      <c r="LVH102" s="5"/>
      <c r="LVI102" s="5"/>
      <c r="LVJ102" s="5"/>
      <c r="LVK102" s="5"/>
      <c r="LVL102" s="5"/>
      <c r="LVM102" s="1"/>
      <c r="LVN102" s="2"/>
      <c r="LVO102" s="2"/>
      <c r="LVP102" s="5"/>
      <c r="LVQ102" s="5"/>
      <c r="LVR102" s="5"/>
      <c r="LVS102" s="5"/>
      <c r="LVT102" s="5"/>
      <c r="LVU102" s="1"/>
      <c r="LVV102" s="2"/>
      <c r="LVW102" s="2"/>
      <c r="LVX102" s="5"/>
      <c r="LVY102" s="5"/>
      <c r="LVZ102" s="5"/>
      <c r="LWA102" s="5"/>
      <c r="LWB102" s="5"/>
      <c r="LWC102" s="1"/>
      <c r="LWD102" s="2"/>
      <c r="LWE102" s="2"/>
      <c r="LWF102" s="5"/>
      <c r="LWG102" s="5"/>
      <c r="LWH102" s="5"/>
      <c r="LWI102" s="5"/>
      <c r="LWJ102" s="5"/>
      <c r="LWK102" s="1"/>
      <c r="LWL102" s="2"/>
      <c r="LWM102" s="2"/>
      <c r="LWN102" s="5"/>
      <c r="LWO102" s="5"/>
      <c r="LWP102" s="5"/>
      <c r="LWQ102" s="5"/>
      <c r="LWR102" s="5"/>
      <c r="LWS102" s="1"/>
      <c r="LWT102" s="2"/>
      <c r="LWU102" s="2"/>
      <c r="LWV102" s="5"/>
      <c r="LWW102" s="5"/>
      <c r="LWX102" s="5"/>
      <c r="LWY102" s="5"/>
      <c r="LWZ102" s="5"/>
      <c r="LXA102" s="1"/>
      <c r="LXB102" s="2"/>
      <c r="LXC102" s="2"/>
      <c r="LXD102" s="5"/>
      <c r="LXE102" s="5"/>
      <c r="LXF102" s="5"/>
      <c r="LXG102" s="5"/>
      <c r="LXH102" s="5"/>
      <c r="LXI102" s="1"/>
      <c r="LXJ102" s="2"/>
      <c r="LXK102" s="2"/>
      <c r="LXL102" s="5"/>
      <c r="LXM102" s="5"/>
      <c r="LXN102" s="5"/>
      <c r="LXO102" s="5"/>
      <c r="LXP102" s="5"/>
      <c r="LXQ102" s="1"/>
      <c r="LXR102" s="2"/>
      <c r="LXS102" s="2"/>
      <c r="LXT102" s="5"/>
      <c r="LXU102" s="5"/>
      <c r="LXV102" s="5"/>
      <c r="LXW102" s="5"/>
      <c r="LXX102" s="5"/>
      <c r="LXY102" s="1"/>
      <c r="LXZ102" s="2"/>
      <c r="LYA102" s="2"/>
      <c r="LYB102" s="5"/>
      <c r="LYC102" s="5"/>
      <c r="LYD102" s="5"/>
      <c r="LYE102" s="5"/>
      <c r="LYF102" s="5"/>
      <c r="LYG102" s="1"/>
      <c r="LYH102" s="2"/>
      <c r="LYI102" s="2"/>
      <c r="LYJ102" s="5"/>
      <c r="LYK102" s="5"/>
      <c r="LYL102" s="5"/>
      <c r="LYM102" s="5"/>
      <c r="LYN102" s="5"/>
      <c r="LYO102" s="1"/>
      <c r="LYP102" s="2"/>
      <c r="LYQ102" s="2"/>
      <c r="LYR102" s="5"/>
      <c r="LYS102" s="5"/>
      <c r="LYT102" s="5"/>
      <c r="LYU102" s="5"/>
      <c r="LYV102" s="5"/>
      <c r="LYW102" s="1"/>
      <c r="LYX102" s="2"/>
      <c r="LYY102" s="2"/>
      <c r="LYZ102" s="5"/>
      <c r="LZA102" s="5"/>
      <c r="LZB102" s="5"/>
      <c r="LZC102" s="5"/>
      <c r="LZD102" s="5"/>
      <c r="LZE102" s="1"/>
      <c r="LZF102" s="2"/>
      <c r="LZG102" s="2"/>
      <c r="LZH102" s="5"/>
      <c r="LZI102" s="5"/>
      <c r="LZJ102" s="5"/>
      <c r="LZK102" s="5"/>
      <c r="LZL102" s="5"/>
      <c r="LZM102" s="1"/>
      <c r="LZN102" s="2"/>
      <c r="LZO102" s="2"/>
      <c r="LZP102" s="5"/>
      <c r="LZQ102" s="5"/>
      <c r="LZR102" s="5"/>
      <c r="LZS102" s="5"/>
      <c r="LZT102" s="5"/>
      <c r="LZU102" s="1"/>
      <c r="LZV102" s="2"/>
      <c r="LZW102" s="2"/>
      <c r="LZX102" s="5"/>
      <c r="LZY102" s="5"/>
      <c r="LZZ102" s="5"/>
      <c r="MAA102" s="5"/>
      <c r="MAB102" s="5"/>
      <c r="MAC102" s="1"/>
      <c r="MAD102" s="2"/>
      <c r="MAE102" s="2"/>
      <c r="MAF102" s="5"/>
      <c r="MAG102" s="5"/>
      <c r="MAH102" s="5"/>
      <c r="MAI102" s="5"/>
      <c r="MAJ102" s="5"/>
      <c r="MAK102" s="1"/>
      <c r="MAL102" s="2"/>
      <c r="MAM102" s="2"/>
      <c r="MAN102" s="5"/>
      <c r="MAO102" s="5"/>
      <c r="MAP102" s="5"/>
      <c r="MAQ102" s="5"/>
      <c r="MAR102" s="5"/>
      <c r="MAS102" s="1"/>
      <c r="MAT102" s="2"/>
      <c r="MAU102" s="2"/>
      <c r="MAV102" s="5"/>
      <c r="MAW102" s="5"/>
      <c r="MAX102" s="5"/>
      <c r="MAY102" s="5"/>
      <c r="MAZ102" s="5"/>
      <c r="MBA102" s="1"/>
      <c r="MBB102" s="2"/>
      <c r="MBC102" s="2"/>
      <c r="MBD102" s="5"/>
      <c r="MBE102" s="5"/>
      <c r="MBF102" s="5"/>
      <c r="MBG102" s="5"/>
      <c r="MBH102" s="5"/>
      <c r="MBI102" s="1"/>
      <c r="MBJ102" s="2"/>
      <c r="MBK102" s="2"/>
      <c r="MBL102" s="5"/>
      <c r="MBM102" s="5"/>
      <c r="MBN102" s="5"/>
      <c r="MBO102" s="5"/>
      <c r="MBP102" s="5"/>
      <c r="MBQ102" s="1"/>
      <c r="MBR102" s="2"/>
      <c r="MBS102" s="2"/>
      <c r="MBT102" s="5"/>
      <c r="MBU102" s="5"/>
      <c r="MBV102" s="5"/>
      <c r="MBW102" s="5"/>
      <c r="MBX102" s="5"/>
      <c r="MBY102" s="1"/>
      <c r="MBZ102" s="2"/>
      <c r="MCA102" s="2"/>
      <c r="MCB102" s="5"/>
      <c r="MCC102" s="5"/>
      <c r="MCD102" s="5"/>
      <c r="MCE102" s="5"/>
      <c r="MCF102" s="5"/>
      <c r="MCG102" s="1"/>
      <c r="MCH102" s="2"/>
      <c r="MCI102" s="2"/>
      <c r="MCJ102" s="5"/>
      <c r="MCK102" s="5"/>
      <c r="MCL102" s="5"/>
      <c r="MCM102" s="5"/>
      <c r="MCN102" s="5"/>
      <c r="MCO102" s="1"/>
      <c r="MCP102" s="2"/>
      <c r="MCQ102" s="2"/>
      <c r="MCR102" s="5"/>
      <c r="MCS102" s="5"/>
      <c r="MCT102" s="5"/>
      <c r="MCU102" s="5"/>
      <c r="MCV102" s="5"/>
      <c r="MCW102" s="1"/>
      <c r="MCX102" s="2"/>
      <c r="MCY102" s="2"/>
      <c r="MCZ102" s="5"/>
      <c r="MDA102" s="5"/>
      <c r="MDB102" s="5"/>
      <c r="MDC102" s="5"/>
      <c r="MDD102" s="5"/>
      <c r="MDE102" s="1"/>
      <c r="MDF102" s="2"/>
      <c r="MDG102" s="2"/>
      <c r="MDH102" s="5"/>
      <c r="MDI102" s="5"/>
      <c r="MDJ102" s="5"/>
      <c r="MDK102" s="5"/>
      <c r="MDL102" s="5"/>
      <c r="MDM102" s="1"/>
      <c r="MDN102" s="2"/>
      <c r="MDO102" s="2"/>
      <c r="MDP102" s="5"/>
      <c r="MDQ102" s="5"/>
      <c r="MDR102" s="5"/>
      <c r="MDS102" s="5"/>
      <c r="MDT102" s="5"/>
      <c r="MDU102" s="1"/>
      <c r="MDV102" s="2"/>
      <c r="MDW102" s="2"/>
      <c r="MDX102" s="5"/>
      <c r="MDY102" s="5"/>
      <c r="MDZ102" s="5"/>
      <c r="MEA102" s="5"/>
      <c r="MEB102" s="5"/>
      <c r="MEC102" s="1"/>
      <c r="MED102" s="2"/>
      <c r="MEE102" s="2"/>
      <c r="MEF102" s="5"/>
      <c r="MEG102" s="5"/>
      <c r="MEH102" s="5"/>
      <c r="MEI102" s="5"/>
      <c r="MEJ102" s="5"/>
      <c r="MEK102" s="1"/>
      <c r="MEL102" s="2"/>
      <c r="MEM102" s="2"/>
      <c r="MEN102" s="5"/>
      <c r="MEO102" s="5"/>
      <c r="MEP102" s="5"/>
      <c r="MEQ102" s="5"/>
      <c r="MER102" s="5"/>
      <c r="MES102" s="1"/>
      <c r="MET102" s="2"/>
      <c r="MEU102" s="2"/>
      <c r="MEV102" s="5"/>
      <c r="MEW102" s="5"/>
      <c r="MEX102" s="5"/>
      <c r="MEY102" s="5"/>
      <c r="MEZ102" s="5"/>
      <c r="MFA102" s="1"/>
      <c r="MFB102" s="2"/>
      <c r="MFC102" s="2"/>
      <c r="MFD102" s="5"/>
      <c r="MFE102" s="5"/>
      <c r="MFF102" s="5"/>
      <c r="MFG102" s="5"/>
      <c r="MFH102" s="5"/>
      <c r="MFI102" s="1"/>
      <c r="MFJ102" s="2"/>
      <c r="MFK102" s="2"/>
      <c r="MFL102" s="5"/>
      <c r="MFM102" s="5"/>
      <c r="MFN102" s="5"/>
      <c r="MFO102" s="5"/>
      <c r="MFP102" s="5"/>
      <c r="MFQ102" s="1"/>
      <c r="MFR102" s="2"/>
      <c r="MFS102" s="2"/>
      <c r="MFT102" s="5"/>
      <c r="MFU102" s="5"/>
      <c r="MFV102" s="5"/>
      <c r="MFW102" s="5"/>
      <c r="MFX102" s="5"/>
      <c r="MFY102" s="1"/>
      <c r="MFZ102" s="2"/>
      <c r="MGA102" s="2"/>
      <c r="MGB102" s="5"/>
      <c r="MGC102" s="5"/>
      <c r="MGD102" s="5"/>
      <c r="MGE102" s="5"/>
      <c r="MGF102" s="5"/>
      <c r="MGG102" s="1"/>
      <c r="MGH102" s="2"/>
      <c r="MGI102" s="2"/>
      <c r="MGJ102" s="5"/>
      <c r="MGK102" s="5"/>
      <c r="MGL102" s="5"/>
      <c r="MGM102" s="5"/>
      <c r="MGN102" s="5"/>
      <c r="MGO102" s="1"/>
      <c r="MGP102" s="2"/>
      <c r="MGQ102" s="2"/>
      <c r="MGR102" s="5"/>
      <c r="MGS102" s="5"/>
      <c r="MGT102" s="5"/>
      <c r="MGU102" s="5"/>
      <c r="MGV102" s="5"/>
      <c r="MGW102" s="1"/>
      <c r="MGX102" s="2"/>
      <c r="MGY102" s="2"/>
      <c r="MGZ102" s="5"/>
      <c r="MHA102" s="5"/>
      <c r="MHB102" s="5"/>
      <c r="MHC102" s="5"/>
      <c r="MHD102" s="5"/>
      <c r="MHE102" s="1"/>
      <c r="MHF102" s="2"/>
      <c r="MHG102" s="2"/>
      <c r="MHH102" s="5"/>
      <c r="MHI102" s="5"/>
      <c r="MHJ102" s="5"/>
      <c r="MHK102" s="5"/>
      <c r="MHL102" s="5"/>
      <c r="MHM102" s="1"/>
      <c r="MHN102" s="2"/>
      <c r="MHO102" s="2"/>
      <c r="MHP102" s="5"/>
      <c r="MHQ102" s="5"/>
      <c r="MHR102" s="5"/>
      <c r="MHS102" s="5"/>
      <c r="MHT102" s="5"/>
      <c r="MHU102" s="1"/>
      <c r="MHV102" s="2"/>
      <c r="MHW102" s="2"/>
      <c r="MHX102" s="5"/>
      <c r="MHY102" s="5"/>
      <c r="MHZ102" s="5"/>
      <c r="MIA102" s="5"/>
      <c r="MIB102" s="5"/>
      <c r="MIC102" s="1"/>
      <c r="MID102" s="2"/>
      <c r="MIE102" s="2"/>
      <c r="MIF102" s="5"/>
      <c r="MIG102" s="5"/>
      <c r="MIH102" s="5"/>
      <c r="MII102" s="5"/>
      <c r="MIJ102" s="5"/>
      <c r="MIK102" s="1"/>
      <c r="MIL102" s="2"/>
      <c r="MIM102" s="2"/>
      <c r="MIN102" s="5"/>
      <c r="MIO102" s="5"/>
      <c r="MIP102" s="5"/>
      <c r="MIQ102" s="5"/>
      <c r="MIR102" s="5"/>
      <c r="MIS102" s="1"/>
      <c r="MIT102" s="2"/>
      <c r="MIU102" s="2"/>
      <c r="MIV102" s="5"/>
      <c r="MIW102" s="5"/>
      <c r="MIX102" s="5"/>
      <c r="MIY102" s="5"/>
      <c r="MIZ102" s="5"/>
      <c r="MJA102" s="1"/>
      <c r="MJB102" s="2"/>
      <c r="MJC102" s="2"/>
      <c r="MJD102" s="5"/>
      <c r="MJE102" s="5"/>
      <c r="MJF102" s="5"/>
      <c r="MJG102" s="5"/>
      <c r="MJH102" s="5"/>
      <c r="MJI102" s="1"/>
      <c r="MJJ102" s="2"/>
      <c r="MJK102" s="2"/>
      <c r="MJL102" s="5"/>
      <c r="MJM102" s="5"/>
      <c r="MJN102" s="5"/>
      <c r="MJO102" s="5"/>
      <c r="MJP102" s="5"/>
      <c r="MJQ102" s="1"/>
      <c r="MJR102" s="2"/>
      <c r="MJS102" s="2"/>
      <c r="MJT102" s="5"/>
      <c r="MJU102" s="5"/>
      <c r="MJV102" s="5"/>
      <c r="MJW102" s="5"/>
      <c r="MJX102" s="5"/>
      <c r="MJY102" s="1"/>
      <c r="MJZ102" s="2"/>
      <c r="MKA102" s="2"/>
      <c r="MKB102" s="5"/>
      <c r="MKC102" s="5"/>
      <c r="MKD102" s="5"/>
      <c r="MKE102" s="5"/>
      <c r="MKF102" s="5"/>
      <c r="MKG102" s="1"/>
      <c r="MKH102" s="2"/>
      <c r="MKI102" s="2"/>
      <c r="MKJ102" s="5"/>
      <c r="MKK102" s="5"/>
      <c r="MKL102" s="5"/>
      <c r="MKM102" s="5"/>
      <c r="MKN102" s="5"/>
      <c r="MKO102" s="1"/>
      <c r="MKP102" s="2"/>
      <c r="MKQ102" s="2"/>
      <c r="MKR102" s="5"/>
      <c r="MKS102" s="5"/>
      <c r="MKT102" s="5"/>
      <c r="MKU102" s="5"/>
      <c r="MKV102" s="5"/>
      <c r="MKW102" s="1"/>
      <c r="MKX102" s="2"/>
      <c r="MKY102" s="2"/>
      <c r="MKZ102" s="5"/>
      <c r="MLA102" s="5"/>
      <c r="MLB102" s="5"/>
      <c r="MLC102" s="5"/>
      <c r="MLD102" s="5"/>
      <c r="MLE102" s="1"/>
      <c r="MLF102" s="2"/>
      <c r="MLG102" s="2"/>
      <c r="MLH102" s="5"/>
      <c r="MLI102" s="5"/>
      <c r="MLJ102" s="5"/>
      <c r="MLK102" s="5"/>
      <c r="MLL102" s="5"/>
      <c r="MLM102" s="1"/>
      <c r="MLN102" s="2"/>
      <c r="MLO102" s="2"/>
      <c r="MLP102" s="5"/>
      <c r="MLQ102" s="5"/>
      <c r="MLR102" s="5"/>
      <c r="MLS102" s="5"/>
      <c r="MLT102" s="5"/>
      <c r="MLU102" s="1"/>
      <c r="MLV102" s="2"/>
      <c r="MLW102" s="2"/>
      <c r="MLX102" s="5"/>
      <c r="MLY102" s="5"/>
      <c r="MLZ102" s="5"/>
      <c r="MMA102" s="5"/>
      <c r="MMB102" s="5"/>
      <c r="MMC102" s="1"/>
      <c r="MMD102" s="2"/>
      <c r="MME102" s="2"/>
      <c r="MMF102" s="5"/>
      <c r="MMG102" s="5"/>
      <c r="MMH102" s="5"/>
      <c r="MMI102" s="5"/>
      <c r="MMJ102" s="5"/>
      <c r="MMK102" s="1"/>
      <c r="MML102" s="2"/>
      <c r="MMM102" s="2"/>
      <c r="MMN102" s="5"/>
      <c r="MMO102" s="5"/>
      <c r="MMP102" s="5"/>
      <c r="MMQ102" s="5"/>
      <c r="MMR102" s="5"/>
      <c r="MMS102" s="1"/>
      <c r="MMT102" s="2"/>
      <c r="MMU102" s="2"/>
      <c r="MMV102" s="5"/>
      <c r="MMW102" s="5"/>
      <c r="MMX102" s="5"/>
      <c r="MMY102" s="5"/>
      <c r="MMZ102" s="5"/>
      <c r="MNA102" s="1"/>
      <c r="MNB102" s="2"/>
      <c r="MNC102" s="2"/>
      <c r="MND102" s="5"/>
      <c r="MNE102" s="5"/>
      <c r="MNF102" s="5"/>
      <c r="MNG102" s="5"/>
      <c r="MNH102" s="5"/>
      <c r="MNI102" s="1"/>
      <c r="MNJ102" s="2"/>
      <c r="MNK102" s="2"/>
      <c r="MNL102" s="5"/>
      <c r="MNM102" s="5"/>
      <c r="MNN102" s="5"/>
      <c r="MNO102" s="5"/>
      <c r="MNP102" s="5"/>
      <c r="MNQ102" s="1"/>
      <c r="MNR102" s="2"/>
      <c r="MNS102" s="2"/>
      <c r="MNT102" s="5"/>
      <c r="MNU102" s="5"/>
      <c r="MNV102" s="5"/>
      <c r="MNW102" s="5"/>
      <c r="MNX102" s="5"/>
      <c r="MNY102" s="1"/>
      <c r="MNZ102" s="2"/>
      <c r="MOA102" s="2"/>
      <c r="MOB102" s="5"/>
      <c r="MOC102" s="5"/>
      <c r="MOD102" s="5"/>
      <c r="MOE102" s="5"/>
      <c r="MOF102" s="5"/>
      <c r="MOG102" s="1"/>
      <c r="MOH102" s="2"/>
      <c r="MOI102" s="2"/>
      <c r="MOJ102" s="5"/>
      <c r="MOK102" s="5"/>
      <c r="MOL102" s="5"/>
      <c r="MOM102" s="5"/>
      <c r="MON102" s="5"/>
      <c r="MOO102" s="1"/>
      <c r="MOP102" s="2"/>
      <c r="MOQ102" s="2"/>
      <c r="MOR102" s="5"/>
      <c r="MOS102" s="5"/>
      <c r="MOT102" s="5"/>
      <c r="MOU102" s="5"/>
      <c r="MOV102" s="5"/>
      <c r="MOW102" s="1"/>
      <c r="MOX102" s="2"/>
      <c r="MOY102" s="2"/>
      <c r="MOZ102" s="5"/>
      <c r="MPA102" s="5"/>
      <c r="MPB102" s="5"/>
      <c r="MPC102" s="5"/>
      <c r="MPD102" s="5"/>
      <c r="MPE102" s="1"/>
      <c r="MPF102" s="2"/>
      <c r="MPG102" s="2"/>
      <c r="MPH102" s="5"/>
      <c r="MPI102" s="5"/>
      <c r="MPJ102" s="5"/>
      <c r="MPK102" s="5"/>
      <c r="MPL102" s="5"/>
      <c r="MPM102" s="1"/>
      <c r="MPN102" s="2"/>
      <c r="MPO102" s="2"/>
      <c r="MPP102" s="5"/>
      <c r="MPQ102" s="5"/>
      <c r="MPR102" s="5"/>
      <c r="MPS102" s="5"/>
      <c r="MPT102" s="5"/>
      <c r="MPU102" s="1"/>
      <c r="MPV102" s="2"/>
      <c r="MPW102" s="2"/>
      <c r="MPX102" s="5"/>
      <c r="MPY102" s="5"/>
      <c r="MPZ102" s="5"/>
      <c r="MQA102" s="5"/>
      <c r="MQB102" s="5"/>
      <c r="MQC102" s="1"/>
      <c r="MQD102" s="2"/>
      <c r="MQE102" s="2"/>
      <c r="MQF102" s="5"/>
      <c r="MQG102" s="5"/>
      <c r="MQH102" s="5"/>
      <c r="MQI102" s="5"/>
      <c r="MQJ102" s="5"/>
      <c r="MQK102" s="1"/>
      <c r="MQL102" s="2"/>
      <c r="MQM102" s="2"/>
      <c r="MQN102" s="5"/>
      <c r="MQO102" s="5"/>
      <c r="MQP102" s="5"/>
      <c r="MQQ102" s="5"/>
      <c r="MQR102" s="5"/>
      <c r="MQS102" s="1"/>
      <c r="MQT102" s="2"/>
      <c r="MQU102" s="2"/>
      <c r="MQV102" s="5"/>
      <c r="MQW102" s="5"/>
      <c r="MQX102" s="5"/>
      <c r="MQY102" s="5"/>
      <c r="MQZ102" s="5"/>
      <c r="MRA102" s="1"/>
      <c r="MRB102" s="2"/>
      <c r="MRC102" s="2"/>
      <c r="MRD102" s="5"/>
      <c r="MRE102" s="5"/>
      <c r="MRF102" s="5"/>
      <c r="MRG102" s="5"/>
      <c r="MRH102" s="5"/>
      <c r="MRI102" s="1"/>
      <c r="MRJ102" s="2"/>
      <c r="MRK102" s="2"/>
      <c r="MRL102" s="5"/>
      <c r="MRM102" s="5"/>
      <c r="MRN102" s="5"/>
      <c r="MRO102" s="5"/>
      <c r="MRP102" s="5"/>
      <c r="MRQ102" s="1"/>
      <c r="MRR102" s="2"/>
      <c r="MRS102" s="2"/>
      <c r="MRT102" s="5"/>
      <c r="MRU102" s="5"/>
      <c r="MRV102" s="5"/>
      <c r="MRW102" s="5"/>
      <c r="MRX102" s="5"/>
      <c r="MRY102" s="1"/>
      <c r="MRZ102" s="2"/>
      <c r="MSA102" s="2"/>
      <c r="MSB102" s="5"/>
      <c r="MSC102" s="5"/>
      <c r="MSD102" s="5"/>
      <c r="MSE102" s="5"/>
      <c r="MSF102" s="5"/>
      <c r="MSG102" s="1"/>
      <c r="MSH102" s="2"/>
      <c r="MSI102" s="2"/>
      <c r="MSJ102" s="5"/>
      <c r="MSK102" s="5"/>
      <c r="MSL102" s="5"/>
      <c r="MSM102" s="5"/>
      <c r="MSN102" s="5"/>
      <c r="MSO102" s="1"/>
      <c r="MSP102" s="2"/>
      <c r="MSQ102" s="2"/>
      <c r="MSR102" s="5"/>
      <c r="MSS102" s="5"/>
      <c r="MST102" s="5"/>
      <c r="MSU102" s="5"/>
      <c r="MSV102" s="5"/>
      <c r="MSW102" s="1"/>
      <c r="MSX102" s="2"/>
      <c r="MSY102" s="2"/>
      <c r="MSZ102" s="5"/>
      <c r="MTA102" s="5"/>
      <c r="MTB102" s="5"/>
      <c r="MTC102" s="5"/>
      <c r="MTD102" s="5"/>
      <c r="MTE102" s="1"/>
      <c r="MTF102" s="2"/>
      <c r="MTG102" s="2"/>
      <c r="MTH102" s="5"/>
      <c r="MTI102" s="5"/>
      <c r="MTJ102" s="5"/>
      <c r="MTK102" s="5"/>
      <c r="MTL102" s="5"/>
      <c r="MTM102" s="1"/>
      <c r="MTN102" s="2"/>
      <c r="MTO102" s="2"/>
      <c r="MTP102" s="5"/>
      <c r="MTQ102" s="5"/>
      <c r="MTR102" s="5"/>
      <c r="MTS102" s="5"/>
      <c r="MTT102" s="5"/>
      <c r="MTU102" s="1"/>
      <c r="MTV102" s="2"/>
      <c r="MTW102" s="2"/>
      <c r="MTX102" s="5"/>
      <c r="MTY102" s="5"/>
      <c r="MTZ102" s="5"/>
      <c r="MUA102" s="5"/>
      <c r="MUB102" s="5"/>
      <c r="MUC102" s="1"/>
      <c r="MUD102" s="2"/>
      <c r="MUE102" s="2"/>
      <c r="MUF102" s="5"/>
      <c r="MUG102" s="5"/>
      <c r="MUH102" s="5"/>
      <c r="MUI102" s="5"/>
      <c r="MUJ102" s="5"/>
      <c r="MUK102" s="1"/>
      <c r="MUL102" s="2"/>
      <c r="MUM102" s="2"/>
      <c r="MUN102" s="5"/>
      <c r="MUO102" s="5"/>
      <c r="MUP102" s="5"/>
      <c r="MUQ102" s="5"/>
      <c r="MUR102" s="5"/>
      <c r="MUS102" s="1"/>
      <c r="MUT102" s="2"/>
      <c r="MUU102" s="2"/>
      <c r="MUV102" s="5"/>
      <c r="MUW102" s="5"/>
      <c r="MUX102" s="5"/>
      <c r="MUY102" s="5"/>
      <c r="MUZ102" s="5"/>
      <c r="MVA102" s="1"/>
      <c r="MVB102" s="2"/>
      <c r="MVC102" s="2"/>
      <c r="MVD102" s="5"/>
      <c r="MVE102" s="5"/>
      <c r="MVF102" s="5"/>
      <c r="MVG102" s="5"/>
      <c r="MVH102" s="5"/>
      <c r="MVI102" s="1"/>
      <c r="MVJ102" s="2"/>
      <c r="MVK102" s="2"/>
      <c r="MVL102" s="5"/>
      <c r="MVM102" s="5"/>
      <c r="MVN102" s="5"/>
      <c r="MVO102" s="5"/>
      <c r="MVP102" s="5"/>
      <c r="MVQ102" s="1"/>
      <c r="MVR102" s="2"/>
      <c r="MVS102" s="2"/>
      <c r="MVT102" s="5"/>
      <c r="MVU102" s="5"/>
      <c r="MVV102" s="5"/>
      <c r="MVW102" s="5"/>
      <c r="MVX102" s="5"/>
      <c r="MVY102" s="1"/>
      <c r="MVZ102" s="2"/>
      <c r="MWA102" s="2"/>
      <c r="MWB102" s="5"/>
      <c r="MWC102" s="5"/>
      <c r="MWD102" s="5"/>
      <c r="MWE102" s="5"/>
      <c r="MWF102" s="5"/>
      <c r="MWG102" s="1"/>
      <c r="MWH102" s="2"/>
      <c r="MWI102" s="2"/>
      <c r="MWJ102" s="5"/>
      <c r="MWK102" s="5"/>
      <c r="MWL102" s="5"/>
      <c r="MWM102" s="5"/>
      <c r="MWN102" s="5"/>
      <c r="MWO102" s="1"/>
      <c r="MWP102" s="2"/>
      <c r="MWQ102" s="2"/>
      <c r="MWR102" s="5"/>
      <c r="MWS102" s="5"/>
      <c r="MWT102" s="5"/>
      <c r="MWU102" s="5"/>
      <c r="MWV102" s="5"/>
      <c r="MWW102" s="1"/>
      <c r="MWX102" s="2"/>
      <c r="MWY102" s="2"/>
      <c r="MWZ102" s="5"/>
      <c r="MXA102" s="5"/>
      <c r="MXB102" s="5"/>
      <c r="MXC102" s="5"/>
      <c r="MXD102" s="5"/>
      <c r="MXE102" s="1"/>
      <c r="MXF102" s="2"/>
      <c r="MXG102" s="2"/>
      <c r="MXH102" s="5"/>
      <c r="MXI102" s="5"/>
      <c r="MXJ102" s="5"/>
      <c r="MXK102" s="5"/>
      <c r="MXL102" s="5"/>
      <c r="MXM102" s="1"/>
      <c r="MXN102" s="2"/>
      <c r="MXO102" s="2"/>
      <c r="MXP102" s="5"/>
      <c r="MXQ102" s="5"/>
      <c r="MXR102" s="5"/>
      <c r="MXS102" s="5"/>
      <c r="MXT102" s="5"/>
      <c r="MXU102" s="1"/>
      <c r="MXV102" s="2"/>
      <c r="MXW102" s="2"/>
      <c r="MXX102" s="5"/>
      <c r="MXY102" s="5"/>
      <c r="MXZ102" s="5"/>
      <c r="MYA102" s="5"/>
      <c r="MYB102" s="5"/>
      <c r="MYC102" s="1"/>
      <c r="MYD102" s="2"/>
      <c r="MYE102" s="2"/>
      <c r="MYF102" s="5"/>
      <c r="MYG102" s="5"/>
      <c r="MYH102" s="5"/>
      <c r="MYI102" s="5"/>
      <c r="MYJ102" s="5"/>
      <c r="MYK102" s="1"/>
      <c r="MYL102" s="2"/>
      <c r="MYM102" s="2"/>
      <c r="MYN102" s="5"/>
      <c r="MYO102" s="5"/>
      <c r="MYP102" s="5"/>
      <c r="MYQ102" s="5"/>
      <c r="MYR102" s="5"/>
      <c r="MYS102" s="1"/>
      <c r="MYT102" s="2"/>
      <c r="MYU102" s="2"/>
      <c r="MYV102" s="5"/>
      <c r="MYW102" s="5"/>
      <c r="MYX102" s="5"/>
      <c r="MYY102" s="5"/>
      <c r="MYZ102" s="5"/>
      <c r="MZA102" s="1"/>
      <c r="MZB102" s="2"/>
      <c r="MZC102" s="2"/>
      <c r="MZD102" s="5"/>
      <c r="MZE102" s="5"/>
      <c r="MZF102" s="5"/>
      <c r="MZG102" s="5"/>
      <c r="MZH102" s="5"/>
      <c r="MZI102" s="1"/>
      <c r="MZJ102" s="2"/>
      <c r="MZK102" s="2"/>
      <c r="MZL102" s="5"/>
      <c r="MZM102" s="5"/>
      <c r="MZN102" s="5"/>
      <c r="MZO102" s="5"/>
      <c r="MZP102" s="5"/>
      <c r="MZQ102" s="1"/>
      <c r="MZR102" s="2"/>
      <c r="MZS102" s="2"/>
      <c r="MZT102" s="5"/>
      <c r="MZU102" s="5"/>
      <c r="MZV102" s="5"/>
      <c r="MZW102" s="5"/>
      <c r="MZX102" s="5"/>
      <c r="MZY102" s="1"/>
      <c r="MZZ102" s="2"/>
      <c r="NAA102" s="2"/>
      <c r="NAB102" s="5"/>
      <c r="NAC102" s="5"/>
      <c r="NAD102" s="5"/>
      <c r="NAE102" s="5"/>
      <c r="NAF102" s="5"/>
      <c r="NAG102" s="1"/>
      <c r="NAH102" s="2"/>
      <c r="NAI102" s="2"/>
      <c r="NAJ102" s="5"/>
      <c r="NAK102" s="5"/>
      <c r="NAL102" s="5"/>
      <c r="NAM102" s="5"/>
      <c r="NAN102" s="5"/>
      <c r="NAO102" s="1"/>
      <c r="NAP102" s="2"/>
      <c r="NAQ102" s="2"/>
      <c r="NAR102" s="5"/>
      <c r="NAS102" s="5"/>
      <c r="NAT102" s="5"/>
      <c r="NAU102" s="5"/>
      <c r="NAV102" s="5"/>
      <c r="NAW102" s="1"/>
      <c r="NAX102" s="2"/>
      <c r="NAY102" s="2"/>
      <c r="NAZ102" s="5"/>
      <c r="NBA102" s="5"/>
      <c r="NBB102" s="5"/>
      <c r="NBC102" s="5"/>
      <c r="NBD102" s="5"/>
      <c r="NBE102" s="1"/>
      <c r="NBF102" s="2"/>
      <c r="NBG102" s="2"/>
      <c r="NBH102" s="5"/>
      <c r="NBI102" s="5"/>
      <c r="NBJ102" s="5"/>
      <c r="NBK102" s="5"/>
      <c r="NBL102" s="5"/>
      <c r="NBM102" s="1"/>
      <c r="NBN102" s="2"/>
      <c r="NBO102" s="2"/>
      <c r="NBP102" s="5"/>
      <c r="NBQ102" s="5"/>
      <c r="NBR102" s="5"/>
      <c r="NBS102" s="5"/>
      <c r="NBT102" s="5"/>
      <c r="NBU102" s="1"/>
      <c r="NBV102" s="2"/>
      <c r="NBW102" s="2"/>
      <c r="NBX102" s="5"/>
      <c r="NBY102" s="5"/>
      <c r="NBZ102" s="5"/>
      <c r="NCA102" s="5"/>
      <c r="NCB102" s="5"/>
      <c r="NCC102" s="1"/>
      <c r="NCD102" s="2"/>
      <c r="NCE102" s="2"/>
      <c r="NCF102" s="5"/>
      <c r="NCG102" s="5"/>
      <c r="NCH102" s="5"/>
      <c r="NCI102" s="5"/>
      <c r="NCJ102" s="5"/>
      <c r="NCK102" s="1"/>
      <c r="NCL102" s="2"/>
      <c r="NCM102" s="2"/>
      <c r="NCN102" s="5"/>
      <c r="NCO102" s="5"/>
      <c r="NCP102" s="5"/>
      <c r="NCQ102" s="5"/>
      <c r="NCR102" s="5"/>
      <c r="NCS102" s="1"/>
      <c r="NCT102" s="2"/>
      <c r="NCU102" s="2"/>
      <c r="NCV102" s="5"/>
      <c r="NCW102" s="5"/>
      <c r="NCX102" s="5"/>
      <c r="NCY102" s="5"/>
      <c r="NCZ102" s="5"/>
      <c r="NDA102" s="1"/>
      <c r="NDB102" s="2"/>
      <c r="NDC102" s="2"/>
      <c r="NDD102" s="5"/>
      <c r="NDE102" s="5"/>
      <c r="NDF102" s="5"/>
      <c r="NDG102" s="5"/>
      <c r="NDH102" s="5"/>
      <c r="NDI102" s="1"/>
      <c r="NDJ102" s="2"/>
      <c r="NDK102" s="2"/>
      <c r="NDL102" s="5"/>
      <c r="NDM102" s="5"/>
      <c r="NDN102" s="5"/>
      <c r="NDO102" s="5"/>
      <c r="NDP102" s="5"/>
      <c r="NDQ102" s="1"/>
      <c r="NDR102" s="2"/>
      <c r="NDS102" s="2"/>
      <c r="NDT102" s="5"/>
      <c r="NDU102" s="5"/>
      <c r="NDV102" s="5"/>
      <c r="NDW102" s="5"/>
      <c r="NDX102" s="5"/>
      <c r="NDY102" s="1"/>
      <c r="NDZ102" s="2"/>
      <c r="NEA102" s="2"/>
      <c r="NEB102" s="5"/>
      <c r="NEC102" s="5"/>
      <c r="NED102" s="5"/>
      <c r="NEE102" s="5"/>
      <c r="NEF102" s="5"/>
      <c r="NEG102" s="1"/>
      <c r="NEH102" s="2"/>
      <c r="NEI102" s="2"/>
      <c r="NEJ102" s="5"/>
      <c r="NEK102" s="5"/>
      <c r="NEL102" s="5"/>
      <c r="NEM102" s="5"/>
      <c r="NEN102" s="5"/>
      <c r="NEO102" s="1"/>
      <c r="NEP102" s="2"/>
      <c r="NEQ102" s="2"/>
      <c r="NER102" s="5"/>
      <c r="NES102" s="5"/>
      <c r="NET102" s="5"/>
      <c r="NEU102" s="5"/>
      <c r="NEV102" s="5"/>
      <c r="NEW102" s="1"/>
      <c r="NEX102" s="2"/>
      <c r="NEY102" s="2"/>
      <c r="NEZ102" s="5"/>
      <c r="NFA102" s="5"/>
      <c r="NFB102" s="5"/>
      <c r="NFC102" s="5"/>
      <c r="NFD102" s="5"/>
      <c r="NFE102" s="1"/>
      <c r="NFF102" s="2"/>
      <c r="NFG102" s="2"/>
      <c r="NFH102" s="5"/>
      <c r="NFI102" s="5"/>
      <c r="NFJ102" s="5"/>
      <c r="NFK102" s="5"/>
      <c r="NFL102" s="5"/>
      <c r="NFM102" s="1"/>
      <c r="NFN102" s="2"/>
      <c r="NFO102" s="2"/>
      <c r="NFP102" s="5"/>
      <c r="NFQ102" s="5"/>
      <c r="NFR102" s="5"/>
      <c r="NFS102" s="5"/>
      <c r="NFT102" s="5"/>
      <c r="NFU102" s="1"/>
      <c r="NFV102" s="2"/>
      <c r="NFW102" s="2"/>
      <c r="NFX102" s="5"/>
      <c r="NFY102" s="5"/>
      <c r="NFZ102" s="5"/>
      <c r="NGA102" s="5"/>
      <c r="NGB102" s="5"/>
      <c r="NGC102" s="1"/>
      <c r="NGD102" s="2"/>
      <c r="NGE102" s="2"/>
      <c r="NGF102" s="5"/>
      <c r="NGG102" s="5"/>
      <c r="NGH102" s="5"/>
      <c r="NGI102" s="5"/>
      <c r="NGJ102" s="5"/>
      <c r="NGK102" s="1"/>
      <c r="NGL102" s="2"/>
      <c r="NGM102" s="2"/>
      <c r="NGN102" s="5"/>
      <c r="NGO102" s="5"/>
      <c r="NGP102" s="5"/>
      <c r="NGQ102" s="5"/>
      <c r="NGR102" s="5"/>
      <c r="NGS102" s="1"/>
      <c r="NGT102" s="2"/>
      <c r="NGU102" s="2"/>
      <c r="NGV102" s="5"/>
      <c r="NGW102" s="5"/>
      <c r="NGX102" s="5"/>
      <c r="NGY102" s="5"/>
      <c r="NGZ102" s="5"/>
      <c r="NHA102" s="1"/>
      <c r="NHB102" s="2"/>
      <c r="NHC102" s="2"/>
      <c r="NHD102" s="5"/>
      <c r="NHE102" s="5"/>
      <c r="NHF102" s="5"/>
      <c r="NHG102" s="5"/>
      <c r="NHH102" s="5"/>
      <c r="NHI102" s="1"/>
      <c r="NHJ102" s="2"/>
      <c r="NHK102" s="2"/>
      <c r="NHL102" s="5"/>
      <c r="NHM102" s="5"/>
      <c r="NHN102" s="5"/>
      <c r="NHO102" s="5"/>
      <c r="NHP102" s="5"/>
      <c r="NHQ102" s="1"/>
      <c r="NHR102" s="2"/>
      <c r="NHS102" s="2"/>
      <c r="NHT102" s="5"/>
      <c r="NHU102" s="5"/>
      <c r="NHV102" s="5"/>
      <c r="NHW102" s="5"/>
      <c r="NHX102" s="5"/>
      <c r="NHY102" s="1"/>
      <c r="NHZ102" s="2"/>
      <c r="NIA102" s="2"/>
      <c r="NIB102" s="5"/>
      <c r="NIC102" s="5"/>
      <c r="NID102" s="5"/>
      <c r="NIE102" s="5"/>
      <c r="NIF102" s="5"/>
      <c r="NIG102" s="1"/>
      <c r="NIH102" s="2"/>
      <c r="NII102" s="2"/>
      <c r="NIJ102" s="5"/>
      <c r="NIK102" s="5"/>
      <c r="NIL102" s="5"/>
      <c r="NIM102" s="5"/>
      <c r="NIN102" s="5"/>
      <c r="NIO102" s="1"/>
      <c r="NIP102" s="2"/>
      <c r="NIQ102" s="2"/>
      <c r="NIR102" s="5"/>
      <c r="NIS102" s="5"/>
      <c r="NIT102" s="5"/>
      <c r="NIU102" s="5"/>
      <c r="NIV102" s="5"/>
      <c r="NIW102" s="1"/>
      <c r="NIX102" s="2"/>
      <c r="NIY102" s="2"/>
      <c r="NIZ102" s="5"/>
      <c r="NJA102" s="5"/>
      <c r="NJB102" s="5"/>
      <c r="NJC102" s="5"/>
      <c r="NJD102" s="5"/>
      <c r="NJE102" s="1"/>
      <c r="NJF102" s="2"/>
      <c r="NJG102" s="2"/>
      <c r="NJH102" s="5"/>
      <c r="NJI102" s="5"/>
      <c r="NJJ102" s="5"/>
      <c r="NJK102" s="5"/>
      <c r="NJL102" s="5"/>
      <c r="NJM102" s="1"/>
      <c r="NJN102" s="2"/>
      <c r="NJO102" s="2"/>
      <c r="NJP102" s="5"/>
      <c r="NJQ102" s="5"/>
      <c r="NJR102" s="5"/>
      <c r="NJS102" s="5"/>
      <c r="NJT102" s="5"/>
      <c r="NJU102" s="1"/>
      <c r="NJV102" s="2"/>
      <c r="NJW102" s="2"/>
      <c r="NJX102" s="5"/>
      <c r="NJY102" s="5"/>
      <c r="NJZ102" s="5"/>
      <c r="NKA102" s="5"/>
      <c r="NKB102" s="5"/>
      <c r="NKC102" s="1"/>
      <c r="NKD102" s="2"/>
      <c r="NKE102" s="2"/>
      <c r="NKF102" s="5"/>
      <c r="NKG102" s="5"/>
      <c r="NKH102" s="5"/>
      <c r="NKI102" s="5"/>
      <c r="NKJ102" s="5"/>
      <c r="NKK102" s="1"/>
      <c r="NKL102" s="2"/>
      <c r="NKM102" s="2"/>
      <c r="NKN102" s="5"/>
      <c r="NKO102" s="5"/>
      <c r="NKP102" s="5"/>
      <c r="NKQ102" s="5"/>
      <c r="NKR102" s="5"/>
      <c r="NKS102" s="1"/>
      <c r="NKT102" s="2"/>
      <c r="NKU102" s="2"/>
      <c r="NKV102" s="5"/>
      <c r="NKW102" s="5"/>
      <c r="NKX102" s="5"/>
      <c r="NKY102" s="5"/>
      <c r="NKZ102" s="5"/>
      <c r="NLA102" s="1"/>
      <c r="NLB102" s="2"/>
      <c r="NLC102" s="2"/>
      <c r="NLD102" s="5"/>
      <c r="NLE102" s="5"/>
      <c r="NLF102" s="5"/>
      <c r="NLG102" s="5"/>
      <c r="NLH102" s="5"/>
      <c r="NLI102" s="1"/>
      <c r="NLJ102" s="2"/>
      <c r="NLK102" s="2"/>
      <c r="NLL102" s="5"/>
      <c r="NLM102" s="5"/>
      <c r="NLN102" s="5"/>
      <c r="NLO102" s="5"/>
      <c r="NLP102" s="5"/>
      <c r="NLQ102" s="1"/>
      <c r="NLR102" s="2"/>
      <c r="NLS102" s="2"/>
      <c r="NLT102" s="5"/>
      <c r="NLU102" s="5"/>
      <c r="NLV102" s="5"/>
      <c r="NLW102" s="5"/>
      <c r="NLX102" s="5"/>
      <c r="NLY102" s="1"/>
      <c r="NLZ102" s="2"/>
      <c r="NMA102" s="2"/>
      <c r="NMB102" s="5"/>
      <c r="NMC102" s="5"/>
      <c r="NMD102" s="5"/>
      <c r="NME102" s="5"/>
      <c r="NMF102" s="5"/>
      <c r="NMG102" s="1"/>
      <c r="NMH102" s="2"/>
      <c r="NMI102" s="2"/>
      <c r="NMJ102" s="5"/>
      <c r="NMK102" s="5"/>
      <c r="NML102" s="5"/>
      <c r="NMM102" s="5"/>
      <c r="NMN102" s="5"/>
      <c r="NMO102" s="1"/>
      <c r="NMP102" s="2"/>
      <c r="NMQ102" s="2"/>
      <c r="NMR102" s="5"/>
      <c r="NMS102" s="5"/>
      <c r="NMT102" s="5"/>
      <c r="NMU102" s="5"/>
      <c r="NMV102" s="5"/>
      <c r="NMW102" s="1"/>
      <c r="NMX102" s="2"/>
      <c r="NMY102" s="2"/>
      <c r="NMZ102" s="5"/>
      <c r="NNA102" s="5"/>
      <c r="NNB102" s="5"/>
      <c r="NNC102" s="5"/>
      <c r="NND102" s="5"/>
      <c r="NNE102" s="1"/>
      <c r="NNF102" s="2"/>
      <c r="NNG102" s="2"/>
      <c r="NNH102" s="5"/>
      <c r="NNI102" s="5"/>
      <c r="NNJ102" s="5"/>
      <c r="NNK102" s="5"/>
      <c r="NNL102" s="5"/>
      <c r="NNM102" s="1"/>
      <c r="NNN102" s="2"/>
      <c r="NNO102" s="2"/>
      <c r="NNP102" s="5"/>
      <c r="NNQ102" s="5"/>
      <c r="NNR102" s="5"/>
      <c r="NNS102" s="5"/>
      <c r="NNT102" s="5"/>
      <c r="NNU102" s="1"/>
      <c r="NNV102" s="2"/>
      <c r="NNW102" s="2"/>
      <c r="NNX102" s="5"/>
      <c r="NNY102" s="5"/>
      <c r="NNZ102" s="5"/>
      <c r="NOA102" s="5"/>
      <c r="NOB102" s="5"/>
      <c r="NOC102" s="1"/>
      <c r="NOD102" s="2"/>
      <c r="NOE102" s="2"/>
      <c r="NOF102" s="5"/>
      <c r="NOG102" s="5"/>
      <c r="NOH102" s="5"/>
      <c r="NOI102" s="5"/>
      <c r="NOJ102" s="5"/>
      <c r="NOK102" s="1"/>
      <c r="NOL102" s="2"/>
      <c r="NOM102" s="2"/>
      <c r="NON102" s="5"/>
      <c r="NOO102" s="5"/>
      <c r="NOP102" s="5"/>
      <c r="NOQ102" s="5"/>
      <c r="NOR102" s="5"/>
      <c r="NOS102" s="1"/>
      <c r="NOT102" s="2"/>
      <c r="NOU102" s="2"/>
      <c r="NOV102" s="5"/>
      <c r="NOW102" s="5"/>
      <c r="NOX102" s="5"/>
      <c r="NOY102" s="5"/>
      <c r="NOZ102" s="5"/>
      <c r="NPA102" s="1"/>
      <c r="NPB102" s="2"/>
      <c r="NPC102" s="2"/>
      <c r="NPD102" s="5"/>
      <c r="NPE102" s="5"/>
      <c r="NPF102" s="5"/>
      <c r="NPG102" s="5"/>
      <c r="NPH102" s="5"/>
      <c r="NPI102" s="1"/>
      <c r="NPJ102" s="2"/>
      <c r="NPK102" s="2"/>
      <c r="NPL102" s="5"/>
      <c r="NPM102" s="5"/>
      <c r="NPN102" s="5"/>
      <c r="NPO102" s="5"/>
      <c r="NPP102" s="5"/>
      <c r="NPQ102" s="1"/>
      <c r="NPR102" s="2"/>
      <c r="NPS102" s="2"/>
      <c r="NPT102" s="5"/>
      <c r="NPU102" s="5"/>
      <c r="NPV102" s="5"/>
      <c r="NPW102" s="5"/>
      <c r="NPX102" s="5"/>
      <c r="NPY102" s="1"/>
      <c r="NPZ102" s="2"/>
      <c r="NQA102" s="2"/>
      <c r="NQB102" s="5"/>
      <c r="NQC102" s="5"/>
      <c r="NQD102" s="5"/>
      <c r="NQE102" s="5"/>
      <c r="NQF102" s="5"/>
      <c r="NQG102" s="1"/>
      <c r="NQH102" s="2"/>
      <c r="NQI102" s="2"/>
      <c r="NQJ102" s="5"/>
      <c r="NQK102" s="5"/>
      <c r="NQL102" s="5"/>
      <c r="NQM102" s="5"/>
      <c r="NQN102" s="5"/>
      <c r="NQO102" s="1"/>
      <c r="NQP102" s="2"/>
      <c r="NQQ102" s="2"/>
      <c r="NQR102" s="5"/>
      <c r="NQS102" s="5"/>
      <c r="NQT102" s="5"/>
      <c r="NQU102" s="5"/>
      <c r="NQV102" s="5"/>
      <c r="NQW102" s="1"/>
      <c r="NQX102" s="2"/>
      <c r="NQY102" s="2"/>
      <c r="NQZ102" s="5"/>
      <c r="NRA102" s="5"/>
      <c r="NRB102" s="5"/>
      <c r="NRC102" s="5"/>
      <c r="NRD102" s="5"/>
      <c r="NRE102" s="1"/>
      <c r="NRF102" s="2"/>
      <c r="NRG102" s="2"/>
      <c r="NRH102" s="5"/>
      <c r="NRI102" s="5"/>
      <c r="NRJ102" s="5"/>
      <c r="NRK102" s="5"/>
      <c r="NRL102" s="5"/>
      <c r="NRM102" s="1"/>
      <c r="NRN102" s="2"/>
      <c r="NRO102" s="2"/>
      <c r="NRP102" s="5"/>
      <c r="NRQ102" s="5"/>
      <c r="NRR102" s="5"/>
      <c r="NRS102" s="5"/>
      <c r="NRT102" s="5"/>
      <c r="NRU102" s="1"/>
      <c r="NRV102" s="2"/>
      <c r="NRW102" s="2"/>
      <c r="NRX102" s="5"/>
      <c r="NRY102" s="5"/>
      <c r="NRZ102" s="5"/>
      <c r="NSA102" s="5"/>
      <c r="NSB102" s="5"/>
      <c r="NSC102" s="1"/>
      <c r="NSD102" s="2"/>
      <c r="NSE102" s="2"/>
      <c r="NSF102" s="5"/>
      <c r="NSG102" s="5"/>
      <c r="NSH102" s="5"/>
      <c r="NSI102" s="5"/>
      <c r="NSJ102" s="5"/>
      <c r="NSK102" s="1"/>
      <c r="NSL102" s="2"/>
      <c r="NSM102" s="2"/>
      <c r="NSN102" s="5"/>
      <c r="NSO102" s="5"/>
      <c r="NSP102" s="5"/>
      <c r="NSQ102" s="5"/>
      <c r="NSR102" s="5"/>
      <c r="NSS102" s="1"/>
      <c r="NST102" s="2"/>
      <c r="NSU102" s="2"/>
      <c r="NSV102" s="5"/>
      <c r="NSW102" s="5"/>
      <c r="NSX102" s="5"/>
      <c r="NSY102" s="5"/>
      <c r="NSZ102" s="5"/>
      <c r="NTA102" s="1"/>
      <c r="NTB102" s="2"/>
      <c r="NTC102" s="2"/>
      <c r="NTD102" s="5"/>
      <c r="NTE102" s="5"/>
      <c r="NTF102" s="5"/>
      <c r="NTG102" s="5"/>
      <c r="NTH102" s="5"/>
      <c r="NTI102" s="1"/>
      <c r="NTJ102" s="2"/>
      <c r="NTK102" s="2"/>
      <c r="NTL102" s="5"/>
      <c r="NTM102" s="5"/>
      <c r="NTN102" s="5"/>
      <c r="NTO102" s="5"/>
      <c r="NTP102" s="5"/>
      <c r="NTQ102" s="1"/>
      <c r="NTR102" s="2"/>
      <c r="NTS102" s="2"/>
      <c r="NTT102" s="5"/>
      <c r="NTU102" s="5"/>
      <c r="NTV102" s="5"/>
      <c r="NTW102" s="5"/>
      <c r="NTX102" s="5"/>
      <c r="NTY102" s="1"/>
      <c r="NTZ102" s="2"/>
      <c r="NUA102" s="2"/>
      <c r="NUB102" s="5"/>
      <c r="NUC102" s="5"/>
      <c r="NUD102" s="5"/>
      <c r="NUE102" s="5"/>
      <c r="NUF102" s="5"/>
      <c r="NUG102" s="1"/>
      <c r="NUH102" s="2"/>
      <c r="NUI102" s="2"/>
      <c r="NUJ102" s="5"/>
      <c r="NUK102" s="5"/>
      <c r="NUL102" s="5"/>
      <c r="NUM102" s="5"/>
      <c r="NUN102" s="5"/>
      <c r="NUO102" s="1"/>
      <c r="NUP102" s="2"/>
      <c r="NUQ102" s="2"/>
      <c r="NUR102" s="5"/>
      <c r="NUS102" s="5"/>
      <c r="NUT102" s="5"/>
      <c r="NUU102" s="5"/>
      <c r="NUV102" s="5"/>
      <c r="NUW102" s="1"/>
      <c r="NUX102" s="2"/>
      <c r="NUY102" s="2"/>
      <c r="NUZ102" s="5"/>
      <c r="NVA102" s="5"/>
      <c r="NVB102" s="5"/>
      <c r="NVC102" s="5"/>
      <c r="NVD102" s="5"/>
      <c r="NVE102" s="1"/>
      <c r="NVF102" s="2"/>
      <c r="NVG102" s="2"/>
      <c r="NVH102" s="5"/>
      <c r="NVI102" s="5"/>
      <c r="NVJ102" s="5"/>
      <c r="NVK102" s="5"/>
      <c r="NVL102" s="5"/>
      <c r="NVM102" s="1"/>
      <c r="NVN102" s="2"/>
      <c r="NVO102" s="2"/>
      <c r="NVP102" s="5"/>
      <c r="NVQ102" s="5"/>
      <c r="NVR102" s="5"/>
      <c r="NVS102" s="5"/>
      <c r="NVT102" s="5"/>
      <c r="NVU102" s="1"/>
      <c r="NVV102" s="2"/>
      <c r="NVW102" s="2"/>
      <c r="NVX102" s="5"/>
      <c r="NVY102" s="5"/>
      <c r="NVZ102" s="5"/>
      <c r="NWA102" s="5"/>
      <c r="NWB102" s="5"/>
      <c r="NWC102" s="1"/>
      <c r="NWD102" s="2"/>
      <c r="NWE102" s="2"/>
      <c r="NWF102" s="5"/>
      <c r="NWG102" s="5"/>
      <c r="NWH102" s="5"/>
      <c r="NWI102" s="5"/>
      <c r="NWJ102" s="5"/>
      <c r="NWK102" s="1"/>
      <c r="NWL102" s="2"/>
      <c r="NWM102" s="2"/>
      <c r="NWN102" s="5"/>
      <c r="NWO102" s="5"/>
      <c r="NWP102" s="5"/>
      <c r="NWQ102" s="5"/>
      <c r="NWR102" s="5"/>
      <c r="NWS102" s="1"/>
      <c r="NWT102" s="2"/>
      <c r="NWU102" s="2"/>
      <c r="NWV102" s="5"/>
      <c r="NWW102" s="5"/>
      <c r="NWX102" s="5"/>
      <c r="NWY102" s="5"/>
      <c r="NWZ102" s="5"/>
      <c r="NXA102" s="1"/>
      <c r="NXB102" s="2"/>
      <c r="NXC102" s="2"/>
      <c r="NXD102" s="5"/>
      <c r="NXE102" s="5"/>
      <c r="NXF102" s="5"/>
      <c r="NXG102" s="5"/>
      <c r="NXH102" s="5"/>
      <c r="NXI102" s="1"/>
      <c r="NXJ102" s="2"/>
      <c r="NXK102" s="2"/>
      <c r="NXL102" s="5"/>
      <c r="NXM102" s="5"/>
      <c r="NXN102" s="5"/>
      <c r="NXO102" s="5"/>
      <c r="NXP102" s="5"/>
      <c r="NXQ102" s="1"/>
      <c r="NXR102" s="2"/>
      <c r="NXS102" s="2"/>
      <c r="NXT102" s="5"/>
      <c r="NXU102" s="5"/>
      <c r="NXV102" s="5"/>
      <c r="NXW102" s="5"/>
      <c r="NXX102" s="5"/>
      <c r="NXY102" s="1"/>
      <c r="NXZ102" s="2"/>
      <c r="NYA102" s="2"/>
      <c r="NYB102" s="5"/>
      <c r="NYC102" s="5"/>
      <c r="NYD102" s="5"/>
      <c r="NYE102" s="5"/>
      <c r="NYF102" s="5"/>
      <c r="NYG102" s="1"/>
      <c r="NYH102" s="2"/>
      <c r="NYI102" s="2"/>
      <c r="NYJ102" s="5"/>
      <c r="NYK102" s="5"/>
      <c r="NYL102" s="5"/>
      <c r="NYM102" s="5"/>
      <c r="NYN102" s="5"/>
      <c r="NYO102" s="1"/>
      <c r="NYP102" s="2"/>
      <c r="NYQ102" s="2"/>
      <c r="NYR102" s="5"/>
      <c r="NYS102" s="5"/>
      <c r="NYT102" s="5"/>
      <c r="NYU102" s="5"/>
      <c r="NYV102" s="5"/>
      <c r="NYW102" s="1"/>
      <c r="NYX102" s="2"/>
      <c r="NYY102" s="2"/>
      <c r="NYZ102" s="5"/>
      <c r="NZA102" s="5"/>
      <c r="NZB102" s="5"/>
      <c r="NZC102" s="5"/>
      <c r="NZD102" s="5"/>
      <c r="NZE102" s="1"/>
      <c r="NZF102" s="2"/>
      <c r="NZG102" s="2"/>
      <c r="NZH102" s="5"/>
      <c r="NZI102" s="5"/>
      <c r="NZJ102" s="5"/>
      <c r="NZK102" s="5"/>
      <c r="NZL102" s="5"/>
      <c r="NZM102" s="1"/>
      <c r="NZN102" s="2"/>
      <c r="NZO102" s="2"/>
      <c r="NZP102" s="5"/>
      <c r="NZQ102" s="5"/>
      <c r="NZR102" s="5"/>
      <c r="NZS102" s="5"/>
      <c r="NZT102" s="5"/>
      <c r="NZU102" s="1"/>
      <c r="NZV102" s="2"/>
      <c r="NZW102" s="2"/>
      <c r="NZX102" s="5"/>
      <c r="NZY102" s="5"/>
      <c r="NZZ102" s="5"/>
      <c r="OAA102" s="5"/>
      <c r="OAB102" s="5"/>
      <c r="OAC102" s="1"/>
      <c r="OAD102" s="2"/>
      <c r="OAE102" s="2"/>
      <c r="OAF102" s="5"/>
      <c r="OAG102" s="5"/>
      <c r="OAH102" s="5"/>
      <c r="OAI102" s="5"/>
      <c r="OAJ102" s="5"/>
      <c r="OAK102" s="1"/>
      <c r="OAL102" s="2"/>
      <c r="OAM102" s="2"/>
      <c r="OAN102" s="5"/>
      <c r="OAO102" s="5"/>
      <c r="OAP102" s="5"/>
      <c r="OAQ102" s="5"/>
      <c r="OAR102" s="5"/>
      <c r="OAS102" s="1"/>
      <c r="OAT102" s="2"/>
      <c r="OAU102" s="2"/>
      <c r="OAV102" s="5"/>
      <c r="OAW102" s="5"/>
      <c r="OAX102" s="5"/>
      <c r="OAY102" s="5"/>
      <c r="OAZ102" s="5"/>
      <c r="OBA102" s="1"/>
      <c r="OBB102" s="2"/>
      <c r="OBC102" s="2"/>
      <c r="OBD102" s="5"/>
      <c r="OBE102" s="5"/>
      <c r="OBF102" s="5"/>
      <c r="OBG102" s="5"/>
      <c r="OBH102" s="5"/>
      <c r="OBI102" s="1"/>
      <c r="OBJ102" s="2"/>
      <c r="OBK102" s="2"/>
      <c r="OBL102" s="5"/>
      <c r="OBM102" s="5"/>
      <c r="OBN102" s="5"/>
      <c r="OBO102" s="5"/>
      <c r="OBP102" s="5"/>
      <c r="OBQ102" s="1"/>
      <c r="OBR102" s="2"/>
      <c r="OBS102" s="2"/>
      <c r="OBT102" s="5"/>
      <c r="OBU102" s="5"/>
      <c r="OBV102" s="5"/>
      <c r="OBW102" s="5"/>
      <c r="OBX102" s="5"/>
      <c r="OBY102" s="1"/>
      <c r="OBZ102" s="2"/>
      <c r="OCA102" s="2"/>
      <c r="OCB102" s="5"/>
      <c r="OCC102" s="5"/>
      <c r="OCD102" s="5"/>
      <c r="OCE102" s="5"/>
      <c r="OCF102" s="5"/>
      <c r="OCG102" s="1"/>
      <c r="OCH102" s="2"/>
      <c r="OCI102" s="2"/>
      <c r="OCJ102" s="5"/>
      <c r="OCK102" s="5"/>
      <c r="OCL102" s="5"/>
      <c r="OCM102" s="5"/>
      <c r="OCN102" s="5"/>
      <c r="OCO102" s="1"/>
      <c r="OCP102" s="2"/>
      <c r="OCQ102" s="2"/>
      <c r="OCR102" s="5"/>
      <c r="OCS102" s="5"/>
      <c r="OCT102" s="5"/>
      <c r="OCU102" s="5"/>
      <c r="OCV102" s="5"/>
      <c r="OCW102" s="1"/>
      <c r="OCX102" s="2"/>
      <c r="OCY102" s="2"/>
      <c r="OCZ102" s="5"/>
      <c r="ODA102" s="5"/>
      <c r="ODB102" s="5"/>
      <c r="ODC102" s="5"/>
      <c r="ODD102" s="5"/>
      <c r="ODE102" s="1"/>
      <c r="ODF102" s="2"/>
      <c r="ODG102" s="2"/>
      <c r="ODH102" s="5"/>
      <c r="ODI102" s="5"/>
      <c r="ODJ102" s="5"/>
      <c r="ODK102" s="5"/>
      <c r="ODL102" s="5"/>
      <c r="ODM102" s="1"/>
      <c r="ODN102" s="2"/>
      <c r="ODO102" s="2"/>
      <c r="ODP102" s="5"/>
      <c r="ODQ102" s="5"/>
      <c r="ODR102" s="5"/>
      <c r="ODS102" s="5"/>
      <c r="ODT102" s="5"/>
      <c r="ODU102" s="1"/>
      <c r="ODV102" s="2"/>
      <c r="ODW102" s="2"/>
      <c r="ODX102" s="5"/>
      <c r="ODY102" s="5"/>
      <c r="ODZ102" s="5"/>
      <c r="OEA102" s="5"/>
      <c r="OEB102" s="5"/>
      <c r="OEC102" s="1"/>
      <c r="OED102" s="2"/>
      <c r="OEE102" s="2"/>
      <c r="OEF102" s="5"/>
      <c r="OEG102" s="5"/>
      <c r="OEH102" s="5"/>
      <c r="OEI102" s="5"/>
      <c r="OEJ102" s="5"/>
      <c r="OEK102" s="1"/>
      <c r="OEL102" s="2"/>
      <c r="OEM102" s="2"/>
      <c r="OEN102" s="5"/>
      <c r="OEO102" s="5"/>
      <c r="OEP102" s="5"/>
      <c r="OEQ102" s="5"/>
      <c r="OER102" s="5"/>
      <c r="OES102" s="1"/>
      <c r="OET102" s="2"/>
      <c r="OEU102" s="2"/>
      <c r="OEV102" s="5"/>
      <c r="OEW102" s="5"/>
      <c r="OEX102" s="5"/>
      <c r="OEY102" s="5"/>
      <c r="OEZ102" s="5"/>
      <c r="OFA102" s="1"/>
      <c r="OFB102" s="2"/>
      <c r="OFC102" s="2"/>
      <c r="OFD102" s="5"/>
      <c r="OFE102" s="5"/>
      <c r="OFF102" s="5"/>
      <c r="OFG102" s="5"/>
      <c r="OFH102" s="5"/>
      <c r="OFI102" s="1"/>
      <c r="OFJ102" s="2"/>
      <c r="OFK102" s="2"/>
      <c r="OFL102" s="5"/>
      <c r="OFM102" s="5"/>
      <c r="OFN102" s="5"/>
      <c r="OFO102" s="5"/>
      <c r="OFP102" s="5"/>
      <c r="OFQ102" s="1"/>
      <c r="OFR102" s="2"/>
      <c r="OFS102" s="2"/>
      <c r="OFT102" s="5"/>
      <c r="OFU102" s="5"/>
      <c r="OFV102" s="5"/>
      <c r="OFW102" s="5"/>
      <c r="OFX102" s="5"/>
      <c r="OFY102" s="1"/>
      <c r="OFZ102" s="2"/>
      <c r="OGA102" s="2"/>
      <c r="OGB102" s="5"/>
      <c r="OGC102" s="5"/>
      <c r="OGD102" s="5"/>
      <c r="OGE102" s="5"/>
      <c r="OGF102" s="5"/>
      <c r="OGG102" s="1"/>
      <c r="OGH102" s="2"/>
      <c r="OGI102" s="2"/>
      <c r="OGJ102" s="5"/>
      <c r="OGK102" s="5"/>
      <c r="OGL102" s="5"/>
      <c r="OGM102" s="5"/>
      <c r="OGN102" s="5"/>
      <c r="OGO102" s="1"/>
      <c r="OGP102" s="2"/>
      <c r="OGQ102" s="2"/>
      <c r="OGR102" s="5"/>
      <c r="OGS102" s="5"/>
      <c r="OGT102" s="5"/>
      <c r="OGU102" s="5"/>
      <c r="OGV102" s="5"/>
      <c r="OGW102" s="1"/>
      <c r="OGX102" s="2"/>
      <c r="OGY102" s="2"/>
      <c r="OGZ102" s="5"/>
      <c r="OHA102" s="5"/>
      <c r="OHB102" s="5"/>
      <c r="OHC102" s="5"/>
      <c r="OHD102" s="5"/>
      <c r="OHE102" s="1"/>
      <c r="OHF102" s="2"/>
      <c r="OHG102" s="2"/>
      <c r="OHH102" s="5"/>
      <c r="OHI102" s="5"/>
      <c r="OHJ102" s="5"/>
      <c r="OHK102" s="5"/>
      <c r="OHL102" s="5"/>
      <c r="OHM102" s="1"/>
      <c r="OHN102" s="2"/>
      <c r="OHO102" s="2"/>
      <c r="OHP102" s="5"/>
      <c r="OHQ102" s="5"/>
      <c r="OHR102" s="5"/>
      <c r="OHS102" s="5"/>
      <c r="OHT102" s="5"/>
      <c r="OHU102" s="1"/>
      <c r="OHV102" s="2"/>
      <c r="OHW102" s="2"/>
      <c r="OHX102" s="5"/>
      <c r="OHY102" s="5"/>
      <c r="OHZ102" s="5"/>
      <c r="OIA102" s="5"/>
      <c r="OIB102" s="5"/>
      <c r="OIC102" s="1"/>
      <c r="OID102" s="2"/>
      <c r="OIE102" s="2"/>
      <c r="OIF102" s="5"/>
      <c r="OIG102" s="5"/>
      <c r="OIH102" s="5"/>
      <c r="OII102" s="5"/>
      <c r="OIJ102" s="5"/>
      <c r="OIK102" s="1"/>
      <c r="OIL102" s="2"/>
      <c r="OIM102" s="2"/>
      <c r="OIN102" s="5"/>
      <c r="OIO102" s="5"/>
      <c r="OIP102" s="5"/>
      <c r="OIQ102" s="5"/>
      <c r="OIR102" s="5"/>
      <c r="OIS102" s="1"/>
      <c r="OIT102" s="2"/>
      <c r="OIU102" s="2"/>
      <c r="OIV102" s="5"/>
      <c r="OIW102" s="5"/>
      <c r="OIX102" s="5"/>
      <c r="OIY102" s="5"/>
      <c r="OIZ102" s="5"/>
      <c r="OJA102" s="1"/>
      <c r="OJB102" s="2"/>
      <c r="OJC102" s="2"/>
      <c r="OJD102" s="5"/>
      <c r="OJE102" s="5"/>
      <c r="OJF102" s="5"/>
      <c r="OJG102" s="5"/>
      <c r="OJH102" s="5"/>
      <c r="OJI102" s="1"/>
      <c r="OJJ102" s="2"/>
      <c r="OJK102" s="2"/>
      <c r="OJL102" s="5"/>
      <c r="OJM102" s="5"/>
      <c r="OJN102" s="5"/>
      <c r="OJO102" s="5"/>
      <c r="OJP102" s="5"/>
      <c r="OJQ102" s="1"/>
      <c r="OJR102" s="2"/>
      <c r="OJS102" s="2"/>
      <c r="OJT102" s="5"/>
      <c r="OJU102" s="5"/>
      <c r="OJV102" s="5"/>
      <c r="OJW102" s="5"/>
      <c r="OJX102" s="5"/>
      <c r="OJY102" s="1"/>
      <c r="OJZ102" s="2"/>
      <c r="OKA102" s="2"/>
      <c r="OKB102" s="5"/>
      <c r="OKC102" s="5"/>
      <c r="OKD102" s="5"/>
      <c r="OKE102" s="5"/>
      <c r="OKF102" s="5"/>
      <c r="OKG102" s="1"/>
      <c r="OKH102" s="2"/>
      <c r="OKI102" s="2"/>
      <c r="OKJ102" s="5"/>
      <c r="OKK102" s="5"/>
      <c r="OKL102" s="5"/>
      <c r="OKM102" s="5"/>
      <c r="OKN102" s="5"/>
      <c r="OKO102" s="1"/>
      <c r="OKP102" s="2"/>
      <c r="OKQ102" s="2"/>
      <c r="OKR102" s="5"/>
      <c r="OKS102" s="5"/>
      <c r="OKT102" s="5"/>
      <c r="OKU102" s="5"/>
      <c r="OKV102" s="5"/>
      <c r="OKW102" s="1"/>
      <c r="OKX102" s="2"/>
      <c r="OKY102" s="2"/>
      <c r="OKZ102" s="5"/>
      <c r="OLA102" s="5"/>
      <c r="OLB102" s="5"/>
      <c r="OLC102" s="5"/>
      <c r="OLD102" s="5"/>
      <c r="OLE102" s="1"/>
      <c r="OLF102" s="2"/>
      <c r="OLG102" s="2"/>
      <c r="OLH102" s="5"/>
      <c r="OLI102" s="5"/>
      <c r="OLJ102" s="5"/>
      <c r="OLK102" s="5"/>
      <c r="OLL102" s="5"/>
      <c r="OLM102" s="1"/>
      <c r="OLN102" s="2"/>
      <c r="OLO102" s="2"/>
      <c r="OLP102" s="5"/>
      <c r="OLQ102" s="5"/>
      <c r="OLR102" s="5"/>
      <c r="OLS102" s="5"/>
      <c r="OLT102" s="5"/>
      <c r="OLU102" s="1"/>
      <c r="OLV102" s="2"/>
      <c r="OLW102" s="2"/>
      <c r="OLX102" s="5"/>
      <c r="OLY102" s="5"/>
      <c r="OLZ102" s="5"/>
      <c r="OMA102" s="5"/>
      <c r="OMB102" s="5"/>
      <c r="OMC102" s="1"/>
      <c r="OMD102" s="2"/>
      <c r="OME102" s="2"/>
      <c r="OMF102" s="5"/>
      <c r="OMG102" s="5"/>
      <c r="OMH102" s="5"/>
      <c r="OMI102" s="5"/>
      <c r="OMJ102" s="5"/>
      <c r="OMK102" s="1"/>
      <c r="OML102" s="2"/>
      <c r="OMM102" s="2"/>
      <c r="OMN102" s="5"/>
      <c r="OMO102" s="5"/>
      <c r="OMP102" s="5"/>
      <c r="OMQ102" s="5"/>
      <c r="OMR102" s="5"/>
      <c r="OMS102" s="1"/>
      <c r="OMT102" s="2"/>
      <c r="OMU102" s="2"/>
      <c r="OMV102" s="5"/>
      <c r="OMW102" s="5"/>
      <c r="OMX102" s="5"/>
      <c r="OMY102" s="5"/>
      <c r="OMZ102" s="5"/>
      <c r="ONA102" s="1"/>
      <c r="ONB102" s="2"/>
      <c r="ONC102" s="2"/>
      <c r="OND102" s="5"/>
      <c r="ONE102" s="5"/>
      <c r="ONF102" s="5"/>
      <c r="ONG102" s="5"/>
      <c r="ONH102" s="5"/>
      <c r="ONI102" s="1"/>
      <c r="ONJ102" s="2"/>
      <c r="ONK102" s="2"/>
      <c r="ONL102" s="5"/>
      <c r="ONM102" s="5"/>
      <c r="ONN102" s="5"/>
      <c r="ONO102" s="5"/>
      <c r="ONP102" s="5"/>
      <c r="ONQ102" s="1"/>
      <c r="ONR102" s="2"/>
      <c r="ONS102" s="2"/>
      <c r="ONT102" s="5"/>
      <c r="ONU102" s="5"/>
      <c r="ONV102" s="5"/>
      <c r="ONW102" s="5"/>
      <c r="ONX102" s="5"/>
      <c r="ONY102" s="1"/>
      <c r="ONZ102" s="2"/>
      <c r="OOA102" s="2"/>
      <c r="OOB102" s="5"/>
      <c r="OOC102" s="5"/>
      <c r="OOD102" s="5"/>
      <c r="OOE102" s="5"/>
      <c r="OOF102" s="5"/>
      <c r="OOG102" s="1"/>
      <c r="OOH102" s="2"/>
      <c r="OOI102" s="2"/>
      <c r="OOJ102" s="5"/>
      <c r="OOK102" s="5"/>
      <c r="OOL102" s="5"/>
      <c r="OOM102" s="5"/>
      <c r="OON102" s="5"/>
      <c r="OOO102" s="1"/>
      <c r="OOP102" s="2"/>
      <c r="OOQ102" s="2"/>
      <c r="OOR102" s="5"/>
      <c r="OOS102" s="5"/>
      <c r="OOT102" s="5"/>
      <c r="OOU102" s="5"/>
      <c r="OOV102" s="5"/>
      <c r="OOW102" s="1"/>
      <c r="OOX102" s="2"/>
      <c r="OOY102" s="2"/>
      <c r="OOZ102" s="5"/>
      <c r="OPA102" s="5"/>
      <c r="OPB102" s="5"/>
      <c r="OPC102" s="5"/>
      <c r="OPD102" s="5"/>
      <c r="OPE102" s="1"/>
      <c r="OPF102" s="2"/>
      <c r="OPG102" s="2"/>
      <c r="OPH102" s="5"/>
      <c r="OPI102" s="5"/>
      <c r="OPJ102" s="5"/>
      <c r="OPK102" s="5"/>
      <c r="OPL102" s="5"/>
      <c r="OPM102" s="1"/>
      <c r="OPN102" s="2"/>
      <c r="OPO102" s="2"/>
      <c r="OPP102" s="5"/>
      <c r="OPQ102" s="5"/>
      <c r="OPR102" s="5"/>
      <c r="OPS102" s="5"/>
      <c r="OPT102" s="5"/>
      <c r="OPU102" s="1"/>
      <c r="OPV102" s="2"/>
      <c r="OPW102" s="2"/>
      <c r="OPX102" s="5"/>
      <c r="OPY102" s="5"/>
      <c r="OPZ102" s="5"/>
      <c r="OQA102" s="5"/>
      <c r="OQB102" s="5"/>
      <c r="OQC102" s="1"/>
      <c r="OQD102" s="2"/>
      <c r="OQE102" s="2"/>
      <c r="OQF102" s="5"/>
      <c r="OQG102" s="5"/>
      <c r="OQH102" s="5"/>
      <c r="OQI102" s="5"/>
      <c r="OQJ102" s="5"/>
      <c r="OQK102" s="1"/>
      <c r="OQL102" s="2"/>
      <c r="OQM102" s="2"/>
      <c r="OQN102" s="5"/>
      <c r="OQO102" s="5"/>
      <c r="OQP102" s="5"/>
      <c r="OQQ102" s="5"/>
      <c r="OQR102" s="5"/>
      <c r="OQS102" s="1"/>
      <c r="OQT102" s="2"/>
      <c r="OQU102" s="2"/>
      <c r="OQV102" s="5"/>
      <c r="OQW102" s="5"/>
      <c r="OQX102" s="5"/>
      <c r="OQY102" s="5"/>
      <c r="OQZ102" s="5"/>
      <c r="ORA102" s="1"/>
      <c r="ORB102" s="2"/>
      <c r="ORC102" s="2"/>
      <c r="ORD102" s="5"/>
      <c r="ORE102" s="5"/>
      <c r="ORF102" s="5"/>
      <c r="ORG102" s="5"/>
      <c r="ORH102" s="5"/>
      <c r="ORI102" s="1"/>
      <c r="ORJ102" s="2"/>
      <c r="ORK102" s="2"/>
      <c r="ORL102" s="5"/>
      <c r="ORM102" s="5"/>
      <c r="ORN102" s="5"/>
      <c r="ORO102" s="5"/>
      <c r="ORP102" s="5"/>
      <c r="ORQ102" s="1"/>
      <c r="ORR102" s="2"/>
      <c r="ORS102" s="2"/>
      <c r="ORT102" s="5"/>
      <c r="ORU102" s="5"/>
      <c r="ORV102" s="5"/>
      <c r="ORW102" s="5"/>
      <c r="ORX102" s="5"/>
      <c r="ORY102" s="1"/>
      <c r="ORZ102" s="2"/>
      <c r="OSA102" s="2"/>
      <c r="OSB102" s="5"/>
      <c r="OSC102" s="5"/>
      <c r="OSD102" s="5"/>
      <c r="OSE102" s="5"/>
      <c r="OSF102" s="5"/>
      <c r="OSG102" s="1"/>
      <c r="OSH102" s="2"/>
      <c r="OSI102" s="2"/>
      <c r="OSJ102" s="5"/>
      <c r="OSK102" s="5"/>
      <c r="OSL102" s="5"/>
      <c r="OSM102" s="5"/>
      <c r="OSN102" s="5"/>
      <c r="OSO102" s="1"/>
      <c r="OSP102" s="2"/>
      <c r="OSQ102" s="2"/>
      <c r="OSR102" s="5"/>
      <c r="OSS102" s="5"/>
      <c r="OST102" s="5"/>
      <c r="OSU102" s="5"/>
      <c r="OSV102" s="5"/>
      <c r="OSW102" s="1"/>
      <c r="OSX102" s="2"/>
      <c r="OSY102" s="2"/>
      <c r="OSZ102" s="5"/>
      <c r="OTA102" s="5"/>
      <c r="OTB102" s="5"/>
      <c r="OTC102" s="5"/>
      <c r="OTD102" s="5"/>
      <c r="OTE102" s="1"/>
      <c r="OTF102" s="2"/>
      <c r="OTG102" s="2"/>
      <c r="OTH102" s="5"/>
      <c r="OTI102" s="5"/>
      <c r="OTJ102" s="5"/>
      <c r="OTK102" s="5"/>
      <c r="OTL102" s="5"/>
      <c r="OTM102" s="1"/>
      <c r="OTN102" s="2"/>
      <c r="OTO102" s="2"/>
      <c r="OTP102" s="5"/>
      <c r="OTQ102" s="5"/>
      <c r="OTR102" s="5"/>
      <c r="OTS102" s="5"/>
      <c r="OTT102" s="5"/>
      <c r="OTU102" s="1"/>
      <c r="OTV102" s="2"/>
      <c r="OTW102" s="2"/>
      <c r="OTX102" s="5"/>
      <c r="OTY102" s="5"/>
      <c r="OTZ102" s="5"/>
      <c r="OUA102" s="5"/>
      <c r="OUB102" s="5"/>
      <c r="OUC102" s="1"/>
      <c r="OUD102" s="2"/>
      <c r="OUE102" s="2"/>
      <c r="OUF102" s="5"/>
      <c r="OUG102" s="5"/>
      <c r="OUH102" s="5"/>
      <c r="OUI102" s="5"/>
      <c r="OUJ102" s="5"/>
      <c r="OUK102" s="1"/>
      <c r="OUL102" s="2"/>
      <c r="OUM102" s="2"/>
      <c r="OUN102" s="5"/>
      <c r="OUO102" s="5"/>
      <c r="OUP102" s="5"/>
      <c r="OUQ102" s="5"/>
      <c r="OUR102" s="5"/>
      <c r="OUS102" s="1"/>
      <c r="OUT102" s="2"/>
      <c r="OUU102" s="2"/>
      <c r="OUV102" s="5"/>
      <c r="OUW102" s="5"/>
      <c r="OUX102" s="5"/>
      <c r="OUY102" s="5"/>
      <c r="OUZ102" s="5"/>
      <c r="OVA102" s="1"/>
      <c r="OVB102" s="2"/>
      <c r="OVC102" s="2"/>
      <c r="OVD102" s="5"/>
      <c r="OVE102" s="5"/>
      <c r="OVF102" s="5"/>
      <c r="OVG102" s="5"/>
      <c r="OVH102" s="5"/>
      <c r="OVI102" s="1"/>
      <c r="OVJ102" s="2"/>
      <c r="OVK102" s="2"/>
      <c r="OVL102" s="5"/>
      <c r="OVM102" s="5"/>
      <c r="OVN102" s="5"/>
      <c r="OVO102" s="5"/>
      <c r="OVP102" s="5"/>
      <c r="OVQ102" s="1"/>
      <c r="OVR102" s="2"/>
      <c r="OVS102" s="2"/>
      <c r="OVT102" s="5"/>
      <c r="OVU102" s="5"/>
      <c r="OVV102" s="5"/>
      <c r="OVW102" s="5"/>
      <c r="OVX102" s="5"/>
      <c r="OVY102" s="1"/>
      <c r="OVZ102" s="2"/>
      <c r="OWA102" s="2"/>
      <c r="OWB102" s="5"/>
      <c r="OWC102" s="5"/>
      <c r="OWD102" s="5"/>
      <c r="OWE102" s="5"/>
      <c r="OWF102" s="5"/>
      <c r="OWG102" s="1"/>
      <c r="OWH102" s="2"/>
      <c r="OWI102" s="2"/>
      <c r="OWJ102" s="5"/>
      <c r="OWK102" s="5"/>
      <c r="OWL102" s="5"/>
      <c r="OWM102" s="5"/>
      <c r="OWN102" s="5"/>
      <c r="OWO102" s="1"/>
      <c r="OWP102" s="2"/>
      <c r="OWQ102" s="2"/>
      <c r="OWR102" s="5"/>
      <c r="OWS102" s="5"/>
      <c r="OWT102" s="5"/>
      <c r="OWU102" s="5"/>
      <c r="OWV102" s="5"/>
      <c r="OWW102" s="1"/>
      <c r="OWX102" s="2"/>
      <c r="OWY102" s="2"/>
      <c r="OWZ102" s="5"/>
      <c r="OXA102" s="5"/>
      <c r="OXB102" s="5"/>
      <c r="OXC102" s="5"/>
      <c r="OXD102" s="5"/>
      <c r="OXE102" s="1"/>
      <c r="OXF102" s="2"/>
      <c r="OXG102" s="2"/>
      <c r="OXH102" s="5"/>
      <c r="OXI102" s="5"/>
      <c r="OXJ102" s="5"/>
      <c r="OXK102" s="5"/>
      <c r="OXL102" s="5"/>
      <c r="OXM102" s="1"/>
      <c r="OXN102" s="2"/>
      <c r="OXO102" s="2"/>
      <c r="OXP102" s="5"/>
      <c r="OXQ102" s="5"/>
      <c r="OXR102" s="5"/>
      <c r="OXS102" s="5"/>
      <c r="OXT102" s="5"/>
      <c r="OXU102" s="1"/>
      <c r="OXV102" s="2"/>
      <c r="OXW102" s="2"/>
      <c r="OXX102" s="5"/>
      <c r="OXY102" s="5"/>
      <c r="OXZ102" s="5"/>
      <c r="OYA102" s="5"/>
      <c r="OYB102" s="5"/>
      <c r="OYC102" s="1"/>
      <c r="OYD102" s="2"/>
      <c r="OYE102" s="2"/>
      <c r="OYF102" s="5"/>
      <c r="OYG102" s="5"/>
      <c r="OYH102" s="5"/>
      <c r="OYI102" s="5"/>
      <c r="OYJ102" s="5"/>
      <c r="OYK102" s="1"/>
      <c r="OYL102" s="2"/>
      <c r="OYM102" s="2"/>
      <c r="OYN102" s="5"/>
      <c r="OYO102" s="5"/>
      <c r="OYP102" s="5"/>
      <c r="OYQ102" s="5"/>
      <c r="OYR102" s="5"/>
      <c r="OYS102" s="1"/>
      <c r="OYT102" s="2"/>
      <c r="OYU102" s="2"/>
      <c r="OYV102" s="5"/>
      <c r="OYW102" s="5"/>
      <c r="OYX102" s="5"/>
      <c r="OYY102" s="5"/>
      <c r="OYZ102" s="5"/>
      <c r="OZA102" s="1"/>
      <c r="OZB102" s="2"/>
      <c r="OZC102" s="2"/>
      <c r="OZD102" s="5"/>
      <c r="OZE102" s="5"/>
      <c r="OZF102" s="5"/>
      <c r="OZG102" s="5"/>
      <c r="OZH102" s="5"/>
      <c r="OZI102" s="1"/>
      <c r="OZJ102" s="2"/>
      <c r="OZK102" s="2"/>
      <c r="OZL102" s="5"/>
      <c r="OZM102" s="5"/>
      <c r="OZN102" s="5"/>
      <c r="OZO102" s="5"/>
      <c r="OZP102" s="5"/>
      <c r="OZQ102" s="1"/>
      <c r="OZR102" s="2"/>
      <c r="OZS102" s="2"/>
      <c r="OZT102" s="5"/>
      <c r="OZU102" s="5"/>
      <c r="OZV102" s="5"/>
      <c r="OZW102" s="5"/>
      <c r="OZX102" s="5"/>
      <c r="OZY102" s="1"/>
      <c r="OZZ102" s="2"/>
      <c r="PAA102" s="2"/>
      <c r="PAB102" s="5"/>
      <c r="PAC102" s="5"/>
      <c r="PAD102" s="5"/>
      <c r="PAE102" s="5"/>
      <c r="PAF102" s="5"/>
      <c r="PAG102" s="1"/>
      <c r="PAH102" s="2"/>
      <c r="PAI102" s="2"/>
      <c r="PAJ102" s="5"/>
      <c r="PAK102" s="5"/>
      <c r="PAL102" s="5"/>
      <c r="PAM102" s="5"/>
      <c r="PAN102" s="5"/>
      <c r="PAO102" s="1"/>
      <c r="PAP102" s="2"/>
      <c r="PAQ102" s="2"/>
      <c r="PAR102" s="5"/>
      <c r="PAS102" s="5"/>
      <c r="PAT102" s="5"/>
      <c r="PAU102" s="5"/>
      <c r="PAV102" s="5"/>
      <c r="PAW102" s="1"/>
      <c r="PAX102" s="2"/>
      <c r="PAY102" s="2"/>
      <c r="PAZ102" s="5"/>
      <c r="PBA102" s="5"/>
      <c r="PBB102" s="5"/>
      <c r="PBC102" s="5"/>
      <c r="PBD102" s="5"/>
      <c r="PBE102" s="1"/>
      <c r="PBF102" s="2"/>
      <c r="PBG102" s="2"/>
      <c r="PBH102" s="5"/>
      <c r="PBI102" s="5"/>
      <c r="PBJ102" s="5"/>
      <c r="PBK102" s="5"/>
      <c r="PBL102" s="5"/>
      <c r="PBM102" s="1"/>
      <c r="PBN102" s="2"/>
      <c r="PBO102" s="2"/>
      <c r="PBP102" s="5"/>
      <c r="PBQ102" s="5"/>
      <c r="PBR102" s="5"/>
      <c r="PBS102" s="5"/>
      <c r="PBT102" s="5"/>
      <c r="PBU102" s="1"/>
      <c r="PBV102" s="2"/>
      <c r="PBW102" s="2"/>
      <c r="PBX102" s="5"/>
      <c r="PBY102" s="5"/>
      <c r="PBZ102" s="5"/>
      <c r="PCA102" s="5"/>
      <c r="PCB102" s="5"/>
      <c r="PCC102" s="1"/>
      <c r="PCD102" s="2"/>
      <c r="PCE102" s="2"/>
      <c r="PCF102" s="5"/>
      <c r="PCG102" s="5"/>
      <c r="PCH102" s="5"/>
      <c r="PCI102" s="5"/>
      <c r="PCJ102" s="5"/>
      <c r="PCK102" s="1"/>
      <c r="PCL102" s="2"/>
      <c r="PCM102" s="2"/>
      <c r="PCN102" s="5"/>
      <c r="PCO102" s="5"/>
      <c r="PCP102" s="5"/>
      <c r="PCQ102" s="5"/>
      <c r="PCR102" s="5"/>
      <c r="PCS102" s="1"/>
      <c r="PCT102" s="2"/>
      <c r="PCU102" s="2"/>
      <c r="PCV102" s="5"/>
      <c r="PCW102" s="5"/>
      <c r="PCX102" s="5"/>
      <c r="PCY102" s="5"/>
      <c r="PCZ102" s="5"/>
      <c r="PDA102" s="1"/>
      <c r="PDB102" s="2"/>
      <c r="PDC102" s="2"/>
      <c r="PDD102" s="5"/>
      <c r="PDE102" s="5"/>
      <c r="PDF102" s="5"/>
      <c r="PDG102" s="5"/>
      <c r="PDH102" s="5"/>
      <c r="PDI102" s="1"/>
      <c r="PDJ102" s="2"/>
      <c r="PDK102" s="2"/>
      <c r="PDL102" s="5"/>
      <c r="PDM102" s="5"/>
      <c r="PDN102" s="5"/>
      <c r="PDO102" s="5"/>
      <c r="PDP102" s="5"/>
      <c r="PDQ102" s="1"/>
      <c r="PDR102" s="2"/>
      <c r="PDS102" s="2"/>
      <c r="PDT102" s="5"/>
      <c r="PDU102" s="5"/>
      <c r="PDV102" s="5"/>
      <c r="PDW102" s="5"/>
      <c r="PDX102" s="5"/>
      <c r="PDY102" s="1"/>
      <c r="PDZ102" s="2"/>
      <c r="PEA102" s="2"/>
      <c r="PEB102" s="5"/>
      <c r="PEC102" s="5"/>
      <c r="PED102" s="5"/>
      <c r="PEE102" s="5"/>
      <c r="PEF102" s="5"/>
      <c r="PEG102" s="1"/>
      <c r="PEH102" s="2"/>
      <c r="PEI102" s="2"/>
      <c r="PEJ102" s="5"/>
      <c r="PEK102" s="5"/>
      <c r="PEL102" s="5"/>
      <c r="PEM102" s="5"/>
      <c r="PEN102" s="5"/>
      <c r="PEO102" s="1"/>
      <c r="PEP102" s="2"/>
      <c r="PEQ102" s="2"/>
      <c r="PER102" s="5"/>
      <c r="PES102" s="5"/>
      <c r="PET102" s="5"/>
      <c r="PEU102" s="5"/>
      <c r="PEV102" s="5"/>
      <c r="PEW102" s="1"/>
      <c r="PEX102" s="2"/>
      <c r="PEY102" s="2"/>
      <c r="PEZ102" s="5"/>
      <c r="PFA102" s="5"/>
      <c r="PFB102" s="5"/>
      <c r="PFC102" s="5"/>
      <c r="PFD102" s="5"/>
      <c r="PFE102" s="1"/>
      <c r="PFF102" s="2"/>
      <c r="PFG102" s="2"/>
      <c r="PFH102" s="5"/>
      <c r="PFI102" s="5"/>
      <c r="PFJ102" s="5"/>
      <c r="PFK102" s="5"/>
      <c r="PFL102" s="5"/>
      <c r="PFM102" s="1"/>
      <c r="PFN102" s="2"/>
      <c r="PFO102" s="2"/>
      <c r="PFP102" s="5"/>
      <c r="PFQ102" s="5"/>
      <c r="PFR102" s="5"/>
      <c r="PFS102" s="5"/>
      <c r="PFT102" s="5"/>
      <c r="PFU102" s="1"/>
      <c r="PFV102" s="2"/>
      <c r="PFW102" s="2"/>
      <c r="PFX102" s="5"/>
      <c r="PFY102" s="5"/>
      <c r="PFZ102" s="5"/>
      <c r="PGA102" s="5"/>
      <c r="PGB102" s="5"/>
      <c r="PGC102" s="1"/>
      <c r="PGD102" s="2"/>
      <c r="PGE102" s="2"/>
      <c r="PGF102" s="5"/>
      <c r="PGG102" s="5"/>
      <c r="PGH102" s="5"/>
      <c r="PGI102" s="5"/>
      <c r="PGJ102" s="5"/>
      <c r="PGK102" s="1"/>
      <c r="PGL102" s="2"/>
      <c r="PGM102" s="2"/>
      <c r="PGN102" s="5"/>
      <c r="PGO102" s="5"/>
      <c r="PGP102" s="5"/>
      <c r="PGQ102" s="5"/>
      <c r="PGR102" s="5"/>
      <c r="PGS102" s="1"/>
      <c r="PGT102" s="2"/>
      <c r="PGU102" s="2"/>
      <c r="PGV102" s="5"/>
      <c r="PGW102" s="5"/>
      <c r="PGX102" s="5"/>
      <c r="PGY102" s="5"/>
      <c r="PGZ102" s="5"/>
      <c r="PHA102" s="1"/>
      <c r="PHB102" s="2"/>
      <c r="PHC102" s="2"/>
      <c r="PHD102" s="5"/>
      <c r="PHE102" s="5"/>
      <c r="PHF102" s="5"/>
      <c r="PHG102" s="5"/>
      <c r="PHH102" s="5"/>
      <c r="PHI102" s="1"/>
      <c r="PHJ102" s="2"/>
      <c r="PHK102" s="2"/>
      <c r="PHL102" s="5"/>
      <c r="PHM102" s="5"/>
      <c r="PHN102" s="5"/>
      <c r="PHO102" s="5"/>
      <c r="PHP102" s="5"/>
      <c r="PHQ102" s="1"/>
      <c r="PHR102" s="2"/>
      <c r="PHS102" s="2"/>
      <c r="PHT102" s="5"/>
      <c r="PHU102" s="5"/>
      <c r="PHV102" s="5"/>
      <c r="PHW102" s="5"/>
      <c r="PHX102" s="5"/>
      <c r="PHY102" s="1"/>
      <c r="PHZ102" s="2"/>
      <c r="PIA102" s="2"/>
      <c r="PIB102" s="5"/>
      <c r="PIC102" s="5"/>
      <c r="PID102" s="5"/>
      <c r="PIE102" s="5"/>
      <c r="PIF102" s="5"/>
      <c r="PIG102" s="1"/>
      <c r="PIH102" s="2"/>
      <c r="PII102" s="2"/>
      <c r="PIJ102" s="5"/>
      <c r="PIK102" s="5"/>
      <c r="PIL102" s="5"/>
      <c r="PIM102" s="5"/>
      <c r="PIN102" s="5"/>
      <c r="PIO102" s="1"/>
      <c r="PIP102" s="2"/>
      <c r="PIQ102" s="2"/>
      <c r="PIR102" s="5"/>
      <c r="PIS102" s="5"/>
      <c r="PIT102" s="5"/>
      <c r="PIU102" s="5"/>
      <c r="PIV102" s="5"/>
      <c r="PIW102" s="1"/>
      <c r="PIX102" s="2"/>
      <c r="PIY102" s="2"/>
      <c r="PIZ102" s="5"/>
      <c r="PJA102" s="5"/>
      <c r="PJB102" s="5"/>
      <c r="PJC102" s="5"/>
      <c r="PJD102" s="5"/>
      <c r="PJE102" s="1"/>
      <c r="PJF102" s="2"/>
      <c r="PJG102" s="2"/>
      <c r="PJH102" s="5"/>
      <c r="PJI102" s="5"/>
      <c r="PJJ102" s="5"/>
      <c r="PJK102" s="5"/>
      <c r="PJL102" s="5"/>
      <c r="PJM102" s="1"/>
      <c r="PJN102" s="2"/>
      <c r="PJO102" s="2"/>
      <c r="PJP102" s="5"/>
      <c r="PJQ102" s="5"/>
      <c r="PJR102" s="5"/>
      <c r="PJS102" s="5"/>
      <c r="PJT102" s="5"/>
      <c r="PJU102" s="1"/>
      <c r="PJV102" s="2"/>
      <c r="PJW102" s="2"/>
      <c r="PJX102" s="5"/>
      <c r="PJY102" s="5"/>
      <c r="PJZ102" s="5"/>
      <c r="PKA102" s="5"/>
      <c r="PKB102" s="5"/>
      <c r="PKC102" s="1"/>
      <c r="PKD102" s="2"/>
      <c r="PKE102" s="2"/>
      <c r="PKF102" s="5"/>
      <c r="PKG102" s="5"/>
      <c r="PKH102" s="5"/>
      <c r="PKI102" s="5"/>
      <c r="PKJ102" s="5"/>
      <c r="PKK102" s="1"/>
      <c r="PKL102" s="2"/>
      <c r="PKM102" s="2"/>
      <c r="PKN102" s="5"/>
      <c r="PKO102" s="5"/>
      <c r="PKP102" s="5"/>
      <c r="PKQ102" s="5"/>
      <c r="PKR102" s="5"/>
      <c r="PKS102" s="1"/>
      <c r="PKT102" s="2"/>
      <c r="PKU102" s="2"/>
      <c r="PKV102" s="5"/>
      <c r="PKW102" s="5"/>
      <c r="PKX102" s="5"/>
      <c r="PKY102" s="5"/>
      <c r="PKZ102" s="5"/>
      <c r="PLA102" s="1"/>
      <c r="PLB102" s="2"/>
      <c r="PLC102" s="2"/>
      <c r="PLD102" s="5"/>
      <c r="PLE102" s="5"/>
      <c r="PLF102" s="5"/>
      <c r="PLG102" s="5"/>
      <c r="PLH102" s="5"/>
      <c r="PLI102" s="1"/>
      <c r="PLJ102" s="2"/>
      <c r="PLK102" s="2"/>
      <c r="PLL102" s="5"/>
      <c r="PLM102" s="5"/>
      <c r="PLN102" s="5"/>
      <c r="PLO102" s="5"/>
      <c r="PLP102" s="5"/>
      <c r="PLQ102" s="1"/>
      <c r="PLR102" s="2"/>
      <c r="PLS102" s="2"/>
      <c r="PLT102" s="5"/>
      <c r="PLU102" s="5"/>
      <c r="PLV102" s="5"/>
      <c r="PLW102" s="5"/>
      <c r="PLX102" s="5"/>
      <c r="PLY102" s="1"/>
      <c r="PLZ102" s="2"/>
      <c r="PMA102" s="2"/>
      <c r="PMB102" s="5"/>
      <c r="PMC102" s="5"/>
      <c r="PMD102" s="5"/>
      <c r="PME102" s="5"/>
      <c r="PMF102" s="5"/>
      <c r="PMG102" s="1"/>
      <c r="PMH102" s="2"/>
      <c r="PMI102" s="2"/>
      <c r="PMJ102" s="5"/>
      <c r="PMK102" s="5"/>
      <c r="PML102" s="5"/>
      <c r="PMM102" s="5"/>
      <c r="PMN102" s="5"/>
      <c r="PMO102" s="1"/>
      <c r="PMP102" s="2"/>
      <c r="PMQ102" s="2"/>
      <c r="PMR102" s="5"/>
      <c r="PMS102" s="5"/>
      <c r="PMT102" s="5"/>
      <c r="PMU102" s="5"/>
      <c r="PMV102" s="5"/>
      <c r="PMW102" s="1"/>
      <c r="PMX102" s="2"/>
      <c r="PMY102" s="2"/>
      <c r="PMZ102" s="5"/>
      <c r="PNA102" s="5"/>
      <c r="PNB102" s="5"/>
      <c r="PNC102" s="5"/>
      <c r="PND102" s="5"/>
      <c r="PNE102" s="1"/>
      <c r="PNF102" s="2"/>
      <c r="PNG102" s="2"/>
      <c r="PNH102" s="5"/>
      <c r="PNI102" s="5"/>
      <c r="PNJ102" s="5"/>
      <c r="PNK102" s="5"/>
      <c r="PNL102" s="5"/>
      <c r="PNM102" s="1"/>
      <c r="PNN102" s="2"/>
      <c r="PNO102" s="2"/>
      <c r="PNP102" s="5"/>
      <c r="PNQ102" s="5"/>
      <c r="PNR102" s="5"/>
      <c r="PNS102" s="5"/>
      <c r="PNT102" s="5"/>
      <c r="PNU102" s="1"/>
      <c r="PNV102" s="2"/>
      <c r="PNW102" s="2"/>
      <c r="PNX102" s="5"/>
      <c r="PNY102" s="5"/>
      <c r="PNZ102" s="5"/>
      <c r="POA102" s="5"/>
      <c r="POB102" s="5"/>
      <c r="POC102" s="1"/>
      <c r="POD102" s="2"/>
      <c r="POE102" s="2"/>
      <c r="POF102" s="5"/>
      <c r="POG102" s="5"/>
      <c r="POH102" s="5"/>
      <c r="POI102" s="5"/>
      <c r="POJ102" s="5"/>
      <c r="POK102" s="1"/>
      <c r="POL102" s="2"/>
      <c r="POM102" s="2"/>
      <c r="PON102" s="5"/>
      <c r="POO102" s="5"/>
      <c r="POP102" s="5"/>
      <c r="POQ102" s="5"/>
      <c r="POR102" s="5"/>
      <c r="POS102" s="1"/>
      <c r="POT102" s="2"/>
      <c r="POU102" s="2"/>
      <c r="POV102" s="5"/>
      <c r="POW102" s="5"/>
      <c r="POX102" s="5"/>
      <c r="POY102" s="5"/>
      <c r="POZ102" s="5"/>
      <c r="PPA102" s="1"/>
      <c r="PPB102" s="2"/>
      <c r="PPC102" s="2"/>
      <c r="PPD102" s="5"/>
      <c r="PPE102" s="5"/>
      <c r="PPF102" s="5"/>
      <c r="PPG102" s="5"/>
      <c r="PPH102" s="5"/>
      <c r="PPI102" s="1"/>
      <c r="PPJ102" s="2"/>
      <c r="PPK102" s="2"/>
      <c r="PPL102" s="5"/>
      <c r="PPM102" s="5"/>
      <c r="PPN102" s="5"/>
      <c r="PPO102" s="5"/>
      <c r="PPP102" s="5"/>
      <c r="PPQ102" s="1"/>
      <c r="PPR102" s="2"/>
      <c r="PPS102" s="2"/>
      <c r="PPT102" s="5"/>
      <c r="PPU102" s="5"/>
      <c r="PPV102" s="5"/>
      <c r="PPW102" s="5"/>
      <c r="PPX102" s="5"/>
      <c r="PPY102" s="1"/>
      <c r="PPZ102" s="2"/>
      <c r="PQA102" s="2"/>
      <c r="PQB102" s="5"/>
      <c r="PQC102" s="5"/>
      <c r="PQD102" s="5"/>
      <c r="PQE102" s="5"/>
      <c r="PQF102" s="5"/>
      <c r="PQG102" s="1"/>
      <c r="PQH102" s="2"/>
      <c r="PQI102" s="2"/>
      <c r="PQJ102" s="5"/>
      <c r="PQK102" s="5"/>
      <c r="PQL102" s="5"/>
      <c r="PQM102" s="5"/>
      <c r="PQN102" s="5"/>
      <c r="PQO102" s="1"/>
      <c r="PQP102" s="2"/>
      <c r="PQQ102" s="2"/>
      <c r="PQR102" s="5"/>
      <c r="PQS102" s="5"/>
      <c r="PQT102" s="5"/>
      <c r="PQU102" s="5"/>
      <c r="PQV102" s="5"/>
      <c r="PQW102" s="1"/>
      <c r="PQX102" s="2"/>
      <c r="PQY102" s="2"/>
      <c r="PQZ102" s="5"/>
      <c r="PRA102" s="5"/>
      <c r="PRB102" s="5"/>
      <c r="PRC102" s="5"/>
      <c r="PRD102" s="5"/>
      <c r="PRE102" s="1"/>
      <c r="PRF102" s="2"/>
      <c r="PRG102" s="2"/>
      <c r="PRH102" s="5"/>
      <c r="PRI102" s="5"/>
      <c r="PRJ102" s="5"/>
      <c r="PRK102" s="5"/>
      <c r="PRL102" s="5"/>
      <c r="PRM102" s="1"/>
      <c r="PRN102" s="2"/>
      <c r="PRO102" s="2"/>
      <c r="PRP102" s="5"/>
      <c r="PRQ102" s="5"/>
      <c r="PRR102" s="5"/>
      <c r="PRS102" s="5"/>
      <c r="PRT102" s="5"/>
      <c r="PRU102" s="1"/>
      <c r="PRV102" s="2"/>
      <c r="PRW102" s="2"/>
      <c r="PRX102" s="5"/>
      <c r="PRY102" s="5"/>
      <c r="PRZ102" s="5"/>
      <c r="PSA102" s="5"/>
      <c r="PSB102" s="5"/>
      <c r="PSC102" s="1"/>
      <c r="PSD102" s="2"/>
      <c r="PSE102" s="2"/>
      <c r="PSF102" s="5"/>
      <c r="PSG102" s="5"/>
      <c r="PSH102" s="5"/>
      <c r="PSI102" s="5"/>
      <c r="PSJ102" s="5"/>
      <c r="PSK102" s="1"/>
      <c r="PSL102" s="2"/>
      <c r="PSM102" s="2"/>
      <c r="PSN102" s="5"/>
      <c r="PSO102" s="5"/>
      <c r="PSP102" s="5"/>
      <c r="PSQ102" s="5"/>
      <c r="PSR102" s="5"/>
      <c r="PSS102" s="1"/>
      <c r="PST102" s="2"/>
      <c r="PSU102" s="2"/>
      <c r="PSV102" s="5"/>
      <c r="PSW102" s="5"/>
      <c r="PSX102" s="5"/>
      <c r="PSY102" s="5"/>
      <c r="PSZ102" s="5"/>
      <c r="PTA102" s="1"/>
      <c r="PTB102" s="2"/>
      <c r="PTC102" s="2"/>
      <c r="PTD102" s="5"/>
      <c r="PTE102" s="5"/>
      <c r="PTF102" s="5"/>
      <c r="PTG102" s="5"/>
      <c r="PTH102" s="5"/>
      <c r="PTI102" s="1"/>
      <c r="PTJ102" s="2"/>
      <c r="PTK102" s="2"/>
      <c r="PTL102" s="5"/>
      <c r="PTM102" s="5"/>
      <c r="PTN102" s="5"/>
      <c r="PTO102" s="5"/>
      <c r="PTP102" s="5"/>
      <c r="PTQ102" s="1"/>
      <c r="PTR102" s="2"/>
      <c r="PTS102" s="2"/>
      <c r="PTT102" s="5"/>
      <c r="PTU102" s="5"/>
      <c r="PTV102" s="5"/>
      <c r="PTW102" s="5"/>
      <c r="PTX102" s="5"/>
      <c r="PTY102" s="1"/>
      <c r="PTZ102" s="2"/>
      <c r="PUA102" s="2"/>
      <c r="PUB102" s="5"/>
      <c r="PUC102" s="5"/>
      <c r="PUD102" s="5"/>
      <c r="PUE102" s="5"/>
      <c r="PUF102" s="5"/>
      <c r="PUG102" s="1"/>
      <c r="PUH102" s="2"/>
      <c r="PUI102" s="2"/>
      <c r="PUJ102" s="5"/>
      <c r="PUK102" s="5"/>
      <c r="PUL102" s="5"/>
      <c r="PUM102" s="5"/>
      <c r="PUN102" s="5"/>
      <c r="PUO102" s="1"/>
      <c r="PUP102" s="2"/>
      <c r="PUQ102" s="2"/>
      <c r="PUR102" s="5"/>
      <c r="PUS102" s="5"/>
      <c r="PUT102" s="5"/>
      <c r="PUU102" s="5"/>
      <c r="PUV102" s="5"/>
      <c r="PUW102" s="1"/>
      <c r="PUX102" s="2"/>
      <c r="PUY102" s="2"/>
      <c r="PUZ102" s="5"/>
      <c r="PVA102" s="5"/>
      <c r="PVB102" s="5"/>
      <c r="PVC102" s="5"/>
      <c r="PVD102" s="5"/>
      <c r="PVE102" s="1"/>
      <c r="PVF102" s="2"/>
      <c r="PVG102" s="2"/>
      <c r="PVH102" s="5"/>
      <c r="PVI102" s="5"/>
      <c r="PVJ102" s="5"/>
      <c r="PVK102" s="5"/>
      <c r="PVL102" s="5"/>
      <c r="PVM102" s="1"/>
      <c r="PVN102" s="2"/>
      <c r="PVO102" s="2"/>
      <c r="PVP102" s="5"/>
      <c r="PVQ102" s="5"/>
      <c r="PVR102" s="5"/>
      <c r="PVS102" s="5"/>
      <c r="PVT102" s="5"/>
      <c r="PVU102" s="1"/>
      <c r="PVV102" s="2"/>
      <c r="PVW102" s="2"/>
      <c r="PVX102" s="5"/>
      <c r="PVY102" s="5"/>
      <c r="PVZ102" s="5"/>
      <c r="PWA102" s="5"/>
      <c r="PWB102" s="5"/>
      <c r="PWC102" s="1"/>
      <c r="PWD102" s="2"/>
      <c r="PWE102" s="2"/>
      <c r="PWF102" s="5"/>
      <c r="PWG102" s="5"/>
      <c r="PWH102" s="5"/>
      <c r="PWI102" s="5"/>
      <c r="PWJ102" s="5"/>
      <c r="PWK102" s="1"/>
      <c r="PWL102" s="2"/>
      <c r="PWM102" s="2"/>
      <c r="PWN102" s="5"/>
      <c r="PWO102" s="5"/>
      <c r="PWP102" s="5"/>
      <c r="PWQ102" s="5"/>
      <c r="PWR102" s="5"/>
      <c r="PWS102" s="1"/>
      <c r="PWT102" s="2"/>
      <c r="PWU102" s="2"/>
      <c r="PWV102" s="5"/>
      <c r="PWW102" s="5"/>
      <c r="PWX102" s="5"/>
      <c r="PWY102" s="5"/>
      <c r="PWZ102" s="5"/>
      <c r="PXA102" s="1"/>
      <c r="PXB102" s="2"/>
      <c r="PXC102" s="2"/>
      <c r="PXD102" s="5"/>
      <c r="PXE102" s="5"/>
      <c r="PXF102" s="5"/>
      <c r="PXG102" s="5"/>
      <c r="PXH102" s="5"/>
      <c r="PXI102" s="1"/>
      <c r="PXJ102" s="2"/>
      <c r="PXK102" s="2"/>
      <c r="PXL102" s="5"/>
      <c r="PXM102" s="5"/>
      <c r="PXN102" s="5"/>
      <c r="PXO102" s="5"/>
      <c r="PXP102" s="5"/>
      <c r="PXQ102" s="1"/>
      <c r="PXR102" s="2"/>
      <c r="PXS102" s="2"/>
      <c r="PXT102" s="5"/>
      <c r="PXU102" s="5"/>
      <c r="PXV102" s="5"/>
      <c r="PXW102" s="5"/>
      <c r="PXX102" s="5"/>
      <c r="PXY102" s="1"/>
      <c r="PXZ102" s="2"/>
      <c r="PYA102" s="2"/>
      <c r="PYB102" s="5"/>
      <c r="PYC102" s="5"/>
      <c r="PYD102" s="5"/>
      <c r="PYE102" s="5"/>
      <c r="PYF102" s="5"/>
      <c r="PYG102" s="1"/>
      <c r="PYH102" s="2"/>
      <c r="PYI102" s="2"/>
      <c r="PYJ102" s="5"/>
      <c r="PYK102" s="5"/>
      <c r="PYL102" s="5"/>
      <c r="PYM102" s="5"/>
      <c r="PYN102" s="5"/>
      <c r="PYO102" s="1"/>
      <c r="PYP102" s="2"/>
      <c r="PYQ102" s="2"/>
      <c r="PYR102" s="5"/>
      <c r="PYS102" s="5"/>
      <c r="PYT102" s="5"/>
      <c r="PYU102" s="5"/>
      <c r="PYV102" s="5"/>
      <c r="PYW102" s="1"/>
      <c r="PYX102" s="2"/>
      <c r="PYY102" s="2"/>
      <c r="PYZ102" s="5"/>
      <c r="PZA102" s="5"/>
      <c r="PZB102" s="5"/>
      <c r="PZC102" s="5"/>
      <c r="PZD102" s="5"/>
      <c r="PZE102" s="1"/>
      <c r="PZF102" s="2"/>
      <c r="PZG102" s="2"/>
      <c r="PZH102" s="5"/>
      <c r="PZI102" s="5"/>
      <c r="PZJ102" s="5"/>
      <c r="PZK102" s="5"/>
      <c r="PZL102" s="5"/>
      <c r="PZM102" s="1"/>
      <c r="PZN102" s="2"/>
      <c r="PZO102" s="2"/>
      <c r="PZP102" s="5"/>
      <c r="PZQ102" s="5"/>
      <c r="PZR102" s="5"/>
      <c r="PZS102" s="5"/>
      <c r="PZT102" s="5"/>
      <c r="PZU102" s="1"/>
      <c r="PZV102" s="2"/>
      <c r="PZW102" s="2"/>
      <c r="PZX102" s="5"/>
      <c r="PZY102" s="5"/>
      <c r="PZZ102" s="5"/>
      <c r="QAA102" s="5"/>
      <c r="QAB102" s="5"/>
      <c r="QAC102" s="1"/>
      <c r="QAD102" s="2"/>
      <c r="QAE102" s="2"/>
      <c r="QAF102" s="5"/>
      <c r="QAG102" s="5"/>
      <c r="QAH102" s="5"/>
      <c r="QAI102" s="5"/>
      <c r="QAJ102" s="5"/>
      <c r="QAK102" s="1"/>
      <c r="QAL102" s="2"/>
      <c r="QAM102" s="2"/>
      <c r="QAN102" s="5"/>
      <c r="QAO102" s="5"/>
      <c r="QAP102" s="5"/>
      <c r="QAQ102" s="5"/>
      <c r="QAR102" s="5"/>
      <c r="QAS102" s="1"/>
      <c r="QAT102" s="2"/>
      <c r="QAU102" s="2"/>
      <c r="QAV102" s="5"/>
      <c r="QAW102" s="5"/>
      <c r="QAX102" s="5"/>
      <c r="QAY102" s="5"/>
      <c r="QAZ102" s="5"/>
      <c r="QBA102" s="1"/>
      <c r="QBB102" s="2"/>
      <c r="QBC102" s="2"/>
      <c r="QBD102" s="5"/>
      <c r="QBE102" s="5"/>
      <c r="QBF102" s="5"/>
      <c r="QBG102" s="5"/>
      <c r="QBH102" s="5"/>
      <c r="QBI102" s="1"/>
      <c r="QBJ102" s="2"/>
      <c r="QBK102" s="2"/>
      <c r="QBL102" s="5"/>
      <c r="QBM102" s="5"/>
      <c r="QBN102" s="5"/>
      <c r="QBO102" s="5"/>
      <c r="QBP102" s="5"/>
      <c r="QBQ102" s="1"/>
      <c r="QBR102" s="2"/>
      <c r="QBS102" s="2"/>
      <c r="QBT102" s="5"/>
      <c r="QBU102" s="5"/>
      <c r="QBV102" s="5"/>
      <c r="QBW102" s="5"/>
      <c r="QBX102" s="5"/>
      <c r="QBY102" s="1"/>
      <c r="QBZ102" s="2"/>
      <c r="QCA102" s="2"/>
      <c r="QCB102" s="5"/>
      <c r="QCC102" s="5"/>
      <c r="QCD102" s="5"/>
      <c r="QCE102" s="5"/>
      <c r="QCF102" s="5"/>
      <c r="QCG102" s="1"/>
      <c r="QCH102" s="2"/>
      <c r="QCI102" s="2"/>
      <c r="QCJ102" s="5"/>
      <c r="QCK102" s="5"/>
      <c r="QCL102" s="5"/>
      <c r="QCM102" s="5"/>
      <c r="QCN102" s="5"/>
      <c r="QCO102" s="1"/>
      <c r="QCP102" s="2"/>
      <c r="QCQ102" s="2"/>
      <c r="QCR102" s="5"/>
      <c r="QCS102" s="5"/>
      <c r="QCT102" s="5"/>
      <c r="QCU102" s="5"/>
      <c r="QCV102" s="5"/>
      <c r="QCW102" s="1"/>
      <c r="QCX102" s="2"/>
      <c r="QCY102" s="2"/>
      <c r="QCZ102" s="5"/>
      <c r="QDA102" s="5"/>
      <c r="QDB102" s="5"/>
      <c r="QDC102" s="5"/>
      <c r="QDD102" s="5"/>
      <c r="QDE102" s="1"/>
      <c r="QDF102" s="2"/>
      <c r="QDG102" s="2"/>
      <c r="QDH102" s="5"/>
      <c r="QDI102" s="5"/>
      <c r="QDJ102" s="5"/>
      <c r="QDK102" s="5"/>
      <c r="QDL102" s="5"/>
      <c r="QDM102" s="1"/>
      <c r="QDN102" s="2"/>
      <c r="QDO102" s="2"/>
      <c r="QDP102" s="5"/>
      <c r="QDQ102" s="5"/>
      <c r="QDR102" s="5"/>
      <c r="QDS102" s="5"/>
      <c r="QDT102" s="5"/>
      <c r="QDU102" s="1"/>
      <c r="QDV102" s="2"/>
      <c r="QDW102" s="2"/>
      <c r="QDX102" s="5"/>
      <c r="QDY102" s="5"/>
      <c r="QDZ102" s="5"/>
      <c r="QEA102" s="5"/>
      <c r="QEB102" s="5"/>
      <c r="QEC102" s="1"/>
      <c r="QED102" s="2"/>
      <c r="QEE102" s="2"/>
      <c r="QEF102" s="5"/>
      <c r="QEG102" s="5"/>
      <c r="QEH102" s="5"/>
      <c r="QEI102" s="5"/>
      <c r="QEJ102" s="5"/>
      <c r="QEK102" s="1"/>
      <c r="QEL102" s="2"/>
      <c r="QEM102" s="2"/>
      <c r="QEN102" s="5"/>
      <c r="QEO102" s="5"/>
      <c r="QEP102" s="5"/>
      <c r="QEQ102" s="5"/>
      <c r="QER102" s="5"/>
      <c r="QES102" s="1"/>
      <c r="QET102" s="2"/>
      <c r="QEU102" s="2"/>
      <c r="QEV102" s="5"/>
      <c r="QEW102" s="5"/>
      <c r="QEX102" s="5"/>
      <c r="QEY102" s="5"/>
      <c r="QEZ102" s="5"/>
      <c r="QFA102" s="1"/>
      <c r="QFB102" s="2"/>
      <c r="QFC102" s="2"/>
      <c r="QFD102" s="5"/>
      <c r="QFE102" s="5"/>
      <c r="QFF102" s="5"/>
      <c r="QFG102" s="5"/>
      <c r="QFH102" s="5"/>
      <c r="QFI102" s="1"/>
      <c r="QFJ102" s="2"/>
      <c r="QFK102" s="2"/>
      <c r="QFL102" s="5"/>
      <c r="QFM102" s="5"/>
      <c r="QFN102" s="5"/>
      <c r="QFO102" s="5"/>
      <c r="QFP102" s="5"/>
      <c r="QFQ102" s="1"/>
      <c r="QFR102" s="2"/>
      <c r="QFS102" s="2"/>
      <c r="QFT102" s="5"/>
      <c r="QFU102" s="5"/>
      <c r="QFV102" s="5"/>
      <c r="QFW102" s="5"/>
      <c r="QFX102" s="5"/>
      <c r="QFY102" s="1"/>
      <c r="QFZ102" s="2"/>
      <c r="QGA102" s="2"/>
      <c r="QGB102" s="5"/>
      <c r="QGC102" s="5"/>
      <c r="QGD102" s="5"/>
      <c r="QGE102" s="5"/>
      <c r="QGF102" s="5"/>
      <c r="QGG102" s="1"/>
      <c r="QGH102" s="2"/>
      <c r="QGI102" s="2"/>
      <c r="QGJ102" s="5"/>
      <c r="QGK102" s="5"/>
      <c r="QGL102" s="5"/>
      <c r="QGM102" s="5"/>
      <c r="QGN102" s="5"/>
      <c r="QGO102" s="1"/>
      <c r="QGP102" s="2"/>
      <c r="QGQ102" s="2"/>
      <c r="QGR102" s="5"/>
      <c r="QGS102" s="5"/>
      <c r="QGT102" s="5"/>
      <c r="QGU102" s="5"/>
      <c r="QGV102" s="5"/>
      <c r="QGW102" s="1"/>
      <c r="QGX102" s="2"/>
      <c r="QGY102" s="2"/>
      <c r="QGZ102" s="5"/>
      <c r="QHA102" s="5"/>
      <c r="QHB102" s="5"/>
      <c r="QHC102" s="5"/>
      <c r="QHD102" s="5"/>
      <c r="QHE102" s="1"/>
      <c r="QHF102" s="2"/>
      <c r="QHG102" s="2"/>
      <c r="QHH102" s="5"/>
      <c r="QHI102" s="5"/>
      <c r="QHJ102" s="5"/>
      <c r="QHK102" s="5"/>
      <c r="QHL102" s="5"/>
      <c r="QHM102" s="1"/>
      <c r="QHN102" s="2"/>
      <c r="QHO102" s="2"/>
      <c r="QHP102" s="5"/>
      <c r="QHQ102" s="5"/>
      <c r="QHR102" s="5"/>
      <c r="QHS102" s="5"/>
      <c r="QHT102" s="5"/>
      <c r="QHU102" s="1"/>
      <c r="QHV102" s="2"/>
      <c r="QHW102" s="2"/>
      <c r="QHX102" s="5"/>
      <c r="QHY102" s="5"/>
      <c r="QHZ102" s="5"/>
      <c r="QIA102" s="5"/>
      <c r="QIB102" s="5"/>
      <c r="QIC102" s="1"/>
      <c r="QID102" s="2"/>
      <c r="QIE102" s="2"/>
      <c r="QIF102" s="5"/>
      <c r="QIG102" s="5"/>
      <c r="QIH102" s="5"/>
      <c r="QII102" s="5"/>
      <c r="QIJ102" s="5"/>
      <c r="QIK102" s="1"/>
      <c r="QIL102" s="2"/>
      <c r="QIM102" s="2"/>
      <c r="QIN102" s="5"/>
      <c r="QIO102" s="5"/>
      <c r="QIP102" s="5"/>
      <c r="QIQ102" s="5"/>
      <c r="QIR102" s="5"/>
      <c r="QIS102" s="1"/>
      <c r="QIT102" s="2"/>
      <c r="QIU102" s="2"/>
      <c r="QIV102" s="5"/>
      <c r="QIW102" s="5"/>
      <c r="QIX102" s="5"/>
      <c r="QIY102" s="5"/>
      <c r="QIZ102" s="5"/>
      <c r="QJA102" s="1"/>
      <c r="QJB102" s="2"/>
      <c r="QJC102" s="2"/>
      <c r="QJD102" s="5"/>
      <c r="QJE102" s="5"/>
      <c r="QJF102" s="5"/>
      <c r="QJG102" s="5"/>
      <c r="QJH102" s="5"/>
      <c r="QJI102" s="1"/>
      <c r="QJJ102" s="2"/>
      <c r="QJK102" s="2"/>
      <c r="QJL102" s="5"/>
      <c r="QJM102" s="5"/>
      <c r="QJN102" s="5"/>
      <c r="QJO102" s="5"/>
      <c r="QJP102" s="5"/>
      <c r="QJQ102" s="1"/>
      <c r="QJR102" s="2"/>
      <c r="QJS102" s="2"/>
      <c r="QJT102" s="5"/>
      <c r="QJU102" s="5"/>
      <c r="QJV102" s="5"/>
      <c r="QJW102" s="5"/>
      <c r="QJX102" s="5"/>
      <c r="QJY102" s="1"/>
      <c r="QJZ102" s="2"/>
      <c r="QKA102" s="2"/>
      <c r="QKB102" s="5"/>
      <c r="QKC102" s="5"/>
      <c r="QKD102" s="5"/>
      <c r="QKE102" s="5"/>
      <c r="QKF102" s="5"/>
      <c r="QKG102" s="1"/>
      <c r="QKH102" s="2"/>
      <c r="QKI102" s="2"/>
      <c r="QKJ102" s="5"/>
      <c r="QKK102" s="5"/>
      <c r="QKL102" s="5"/>
      <c r="QKM102" s="5"/>
      <c r="QKN102" s="5"/>
      <c r="QKO102" s="1"/>
      <c r="QKP102" s="2"/>
      <c r="QKQ102" s="2"/>
      <c r="QKR102" s="5"/>
      <c r="QKS102" s="5"/>
      <c r="QKT102" s="5"/>
      <c r="QKU102" s="5"/>
      <c r="QKV102" s="5"/>
      <c r="QKW102" s="1"/>
      <c r="QKX102" s="2"/>
      <c r="QKY102" s="2"/>
      <c r="QKZ102" s="5"/>
      <c r="QLA102" s="5"/>
      <c r="QLB102" s="5"/>
      <c r="QLC102" s="5"/>
      <c r="QLD102" s="5"/>
      <c r="QLE102" s="1"/>
      <c r="QLF102" s="2"/>
      <c r="QLG102" s="2"/>
      <c r="QLH102" s="5"/>
      <c r="QLI102" s="5"/>
      <c r="QLJ102" s="5"/>
      <c r="QLK102" s="5"/>
      <c r="QLL102" s="5"/>
      <c r="QLM102" s="1"/>
      <c r="QLN102" s="2"/>
      <c r="QLO102" s="2"/>
      <c r="QLP102" s="5"/>
      <c r="QLQ102" s="5"/>
      <c r="QLR102" s="5"/>
      <c r="QLS102" s="5"/>
      <c r="QLT102" s="5"/>
      <c r="QLU102" s="1"/>
      <c r="QLV102" s="2"/>
      <c r="QLW102" s="2"/>
      <c r="QLX102" s="5"/>
      <c r="QLY102" s="5"/>
      <c r="QLZ102" s="5"/>
      <c r="QMA102" s="5"/>
      <c r="QMB102" s="5"/>
      <c r="QMC102" s="1"/>
      <c r="QMD102" s="2"/>
      <c r="QME102" s="2"/>
      <c r="QMF102" s="5"/>
      <c r="QMG102" s="5"/>
      <c r="QMH102" s="5"/>
      <c r="QMI102" s="5"/>
      <c r="QMJ102" s="5"/>
      <c r="QMK102" s="1"/>
      <c r="QML102" s="2"/>
      <c r="QMM102" s="2"/>
      <c r="QMN102" s="5"/>
      <c r="QMO102" s="5"/>
      <c r="QMP102" s="5"/>
      <c r="QMQ102" s="5"/>
      <c r="QMR102" s="5"/>
      <c r="QMS102" s="1"/>
      <c r="QMT102" s="2"/>
      <c r="QMU102" s="2"/>
      <c r="QMV102" s="5"/>
      <c r="QMW102" s="5"/>
      <c r="QMX102" s="5"/>
      <c r="QMY102" s="5"/>
      <c r="QMZ102" s="5"/>
      <c r="QNA102" s="1"/>
      <c r="QNB102" s="2"/>
      <c r="QNC102" s="2"/>
      <c r="QND102" s="5"/>
      <c r="QNE102" s="5"/>
      <c r="QNF102" s="5"/>
      <c r="QNG102" s="5"/>
      <c r="QNH102" s="5"/>
      <c r="QNI102" s="1"/>
      <c r="QNJ102" s="2"/>
      <c r="QNK102" s="2"/>
      <c r="QNL102" s="5"/>
      <c r="QNM102" s="5"/>
      <c r="QNN102" s="5"/>
      <c r="QNO102" s="5"/>
      <c r="QNP102" s="5"/>
      <c r="QNQ102" s="1"/>
      <c r="QNR102" s="2"/>
      <c r="QNS102" s="2"/>
      <c r="QNT102" s="5"/>
      <c r="QNU102" s="5"/>
      <c r="QNV102" s="5"/>
      <c r="QNW102" s="5"/>
      <c r="QNX102" s="5"/>
      <c r="QNY102" s="1"/>
      <c r="QNZ102" s="2"/>
      <c r="QOA102" s="2"/>
      <c r="QOB102" s="5"/>
      <c r="QOC102" s="5"/>
      <c r="QOD102" s="5"/>
      <c r="QOE102" s="5"/>
      <c r="QOF102" s="5"/>
      <c r="QOG102" s="1"/>
      <c r="QOH102" s="2"/>
      <c r="QOI102" s="2"/>
      <c r="QOJ102" s="5"/>
      <c r="QOK102" s="5"/>
      <c r="QOL102" s="5"/>
      <c r="QOM102" s="5"/>
      <c r="QON102" s="5"/>
      <c r="QOO102" s="1"/>
      <c r="QOP102" s="2"/>
      <c r="QOQ102" s="2"/>
      <c r="QOR102" s="5"/>
      <c r="QOS102" s="5"/>
      <c r="QOT102" s="5"/>
      <c r="QOU102" s="5"/>
      <c r="QOV102" s="5"/>
      <c r="QOW102" s="1"/>
      <c r="QOX102" s="2"/>
      <c r="QOY102" s="2"/>
      <c r="QOZ102" s="5"/>
      <c r="QPA102" s="5"/>
      <c r="QPB102" s="5"/>
      <c r="QPC102" s="5"/>
      <c r="QPD102" s="5"/>
      <c r="QPE102" s="1"/>
      <c r="QPF102" s="2"/>
      <c r="QPG102" s="2"/>
      <c r="QPH102" s="5"/>
      <c r="QPI102" s="5"/>
      <c r="QPJ102" s="5"/>
      <c r="QPK102" s="5"/>
      <c r="QPL102" s="5"/>
      <c r="QPM102" s="1"/>
      <c r="QPN102" s="2"/>
      <c r="QPO102" s="2"/>
      <c r="QPP102" s="5"/>
      <c r="QPQ102" s="5"/>
      <c r="QPR102" s="5"/>
      <c r="QPS102" s="5"/>
      <c r="QPT102" s="5"/>
      <c r="QPU102" s="1"/>
      <c r="QPV102" s="2"/>
      <c r="QPW102" s="2"/>
      <c r="QPX102" s="5"/>
      <c r="QPY102" s="5"/>
      <c r="QPZ102" s="5"/>
      <c r="QQA102" s="5"/>
      <c r="QQB102" s="5"/>
      <c r="QQC102" s="1"/>
      <c r="QQD102" s="2"/>
      <c r="QQE102" s="2"/>
      <c r="QQF102" s="5"/>
      <c r="QQG102" s="5"/>
      <c r="QQH102" s="5"/>
      <c r="QQI102" s="5"/>
      <c r="QQJ102" s="5"/>
      <c r="QQK102" s="1"/>
      <c r="QQL102" s="2"/>
      <c r="QQM102" s="2"/>
      <c r="QQN102" s="5"/>
      <c r="QQO102" s="5"/>
      <c r="QQP102" s="5"/>
      <c r="QQQ102" s="5"/>
      <c r="QQR102" s="5"/>
      <c r="QQS102" s="1"/>
      <c r="QQT102" s="2"/>
      <c r="QQU102" s="2"/>
      <c r="QQV102" s="5"/>
      <c r="QQW102" s="5"/>
      <c r="QQX102" s="5"/>
      <c r="QQY102" s="5"/>
      <c r="QQZ102" s="5"/>
      <c r="QRA102" s="1"/>
      <c r="QRB102" s="2"/>
      <c r="QRC102" s="2"/>
      <c r="QRD102" s="5"/>
      <c r="QRE102" s="5"/>
      <c r="QRF102" s="5"/>
      <c r="QRG102" s="5"/>
      <c r="QRH102" s="5"/>
      <c r="QRI102" s="1"/>
      <c r="QRJ102" s="2"/>
      <c r="QRK102" s="2"/>
      <c r="QRL102" s="5"/>
      <c r="QRM102" s="5"/>
      <c r="QRN102" s="5"/>
      <c r="QRO102" s="5"/>
      <c r="QRP102" s="5"/>
      <c r="QRQ102" s="1"/>
      <c r="QRR102" s="2"/>
      <c r="QRS102" s="2"/>
      <c r="QRT102" s="5"/>
      <c r="QRU102" s="5"/>
      <c r="QRV102" s="5"/>
      <c r="QRW102" s="5"/>
      <c r="QRX102" s="5"/>
      <c r="QRY102" s="1"/>
      <c r="QRZ102" s="2"/>
      <c r="QSA102" s="2"/>
      <c r="QSB102" s="5"/>
      <c r="QSC102" s="5"/>
      <c r="QSD102" s="5"/>
      <c r="QSE102" s="5"/>
      <c r="QSF102" s="5"/>
      <c r="QSG102" s="1"/>
      <c r="QSH102" s="2"/>
      <c r="QSI102" s="2"/>
      <c r="QSJ102" s="5"/>
      <c r="QSK102" s="5"/>
      <c r="QSL102" s="5"/>
      <c r="QSM102" s="5"/>
      <c r="QSN102" s="5"/>
      <c r="QSO102" s="1"/>
      <c r="QSP102" s="2"/>
      <c r="QSQ102" s="2"/>
      <c r="QSR102" s="5"/>
      <c r="QSS102" s="5"/>
      <c r="QST102" s="5"/>
      <c r="QSU102" s="5"/>
      <c r="QSV102" s="5"/>
      <c r="QSW102" s="1"/>
      <c r="QSX102" s="2"/>
      <c r="QSY102" s="2"/>
      <c r="QSZ102" s="5"/>
      <c r="QTA102" s="5"/>
      <c r="QTB102" s="5"/>
      <c r="QTC102" s="5"/>
      <c r="QTD102" s="5"/>
      <c r="QTE102" s="1"/>
      <c r="QTF102" s="2"/>
      <c r="QTG102" s="2"/>
      <c r="QTH102" s="5"/>
      <c r="QTI102" s="5"/>
      <c r="QTJ102" s="5"/>
      <c r="QTK102" s="5"/>
      <c r="QTL102" s="5"/>
      <c r="QTM102" s="1"/>
      <c r="QTN102" s="2"/>
      <c r="QTO102" s="2"/>
      <c r="QTP102" s="5"/>
      <c r="QTQ102" s="5"/>
      <c r="QTR102" s="5"/>
      <c r="QTS102" s="5"/>
      <c r="QTT102" s="5"/>
      <c r="QTU102" s="1"/>
      <c r="QTV102" s="2"/>
      <c r="QTW102" s="2"/>
      <c r="QTX102" s="5"/>
      <c r="QTY102" s="5"/>
      <c r="QTZ102" s="5"/>
      <c r="QUA102" s="5"/>
      <c r="QUB102" s="5"/>
      <c r="QUC102" s="1"/>
      <c r="QUD102" s="2"/>
      <c r="QUE102" s="2"/>
      <c r="QUF102" s="5"/>
      <c r="QUG102" s="5"/>
      <c r="QUH102" s="5"/>
      <c r="QUI102" s="5"/>
      <c r="QUJ102" s="5"/>
      <c r="QUK102" s="1"/>
      <c r="QUL102" s="2"/>
      <c r="QUM102" s="2"/>
      <c r="QUN102" s="5"/>
      <c r="QUO102" s="5"/>
      <c r="QUP102" s="5"/>
      <c r="QUQ102" s="5"/>
      <c r="QUR102" s="5"/>
      <c r="QUS102" s="1"/>
      <c r="QUT102" s="2"/>
      <c r="QUU102" s="2"/>
      <c r="QUV102" s="5"/>
      <c r="QUW102" s="5"/>
      <c r="QUX102" s="5"/>
      <c r="QUY102" s="5"/>
      <c r="QUZ102" s="5"/>
      <c r="QVA102" s="1"/>
      <c r="QVB102" s="2"/>
      <c r="QVC102" s="2"/>
      <c r="QVD102" s="5"/>
      <c r="QVE102" s="5"/>
      <c r="QVF102" s="5"/>
      <c r="QVG102" s="5"/>
      <c r="QVH102" s="5"/>
      <c r="QVI102" s="1"/>
      <c r="QVJ102" s="2"/>
      <c r="QVK102" s="2"/>
      <c r="QVL102" s="5"/>
      <c r="QVM102" s="5"/>
      <c r="QVN102" s="5"/>
      <c r="QVO102" s="5"/>
      <c r="QVP102" s="5"/>
      <c r="QVQ102" s="1"/>
      <c r="QVR102" s="2"/>
      <c r="QVS102" s="2"/>
      <c r="QVT102" s="5"/>
      <c r="QVU102" s="5"/>
      <c r="QVV102" s="5"/>
      <c r="QVW102" s="5"/>
      <c r="QVX102" s="5"/>
      <c r="QVY102" s="1"/>
      <c r="QVZ102" s="2"/>
      <c r="QWA102" s="2"/>
      <c r="QWB102" s="5"/>
      <c r="QWC102" s="5"/>
      <c r="QWD102" s="5"/>
      <c r="QWE102" s="5"/>
      <c r="QWF102" s="5"/>
      <c r="QWG102" s="1"/>
      <c r="QWH102" s="2"/>
      <c r="QWI102" s="2"/>
      <c r="QWJ102" s="5"/>
      <c r="QWK102" s="5"/>
      <c r="QWL102" s="5"/>
      <c r="QWM102" s="5"/>
      <c r="QWN102" s="5"/>
      <c r="QWO102" s="1"/>
      <c r="QWP102" s="2"/>
      <c r="QWQ102" s="2"/>
      <c r="QWR102" s="5"/>
      <c r="QWS102" s="5"/>
      <c r="QWT102" s="5"/>
      <c r="QWU102" s="5"/>
      <c r="QWV102" s="5"/>
      <c r="QWW102" s="1"/>
      <c r="QWX102" s="2"/>
      <c r="QWY102" s="2"/>
      <c r="QWZ102" s="5"/>
      <c r="QXA102" s="5"/>
      <c r="QXB102" s="5"/>
      <c r="QXC102" s="5"/>
      <c r="QXD102" s="5"/>
      <c r="QXE102" s="1"/>
      <c r="QXF102" s="2"/>
      <c r="QXG102" s="2"/>
      <c r="QXH102" s="5"/>
      <c r="QXI102" s="5"/>
      <c r="QXJ102" s="5"/>
      <c r="QXK102" s="5"/>
      <c r="QXL102" s="5"/>
      <c r="QXM102" s="1"/>
      <c r="QXN102" s="2"/>
      <c r="QXO102" s="2"/>
      <c r="QXP102" s="5"/>
      <c r="QXQ102" s="5"/>
      <c r="QXR102" s="5"/>
      <c r="QXS102" s="5"/>
      <c r="QXT102" s="5"/>
      <c r="QXU102" s="1"/>
      <c r="QXV102" s="2"/>
      <c r="QXW102" s="2"/>
      <c r="QXX102" s="5"/>
      <c r="QXY102" s="5"/>
      <c r="QXZ102" s="5"/>
      <c r="QYA102" s="5"/>
      <c r="QYB102" s="5"/>
      <c r="QYC102" s="1"/>
      <c r="QYD102" s="2"/>
      <c r="QYE102" s="2"/>
      <c r="QYF102" s="5"/>
      <c r="QYG102" s="5"/>
      <c r="QYH102" s="5"/>
      <c r="QYI102" s="5"/>
      <c r="QYJ102" s="5"/>
      <c r="QYK102" s="1"/>
      <c r="QYL102" s="2"/>
      <c r="QYM102" s="2"/>
      <c r="QYN102" s="5"/>
      <c r="QYO102" s="5"/>
      <c r="QYP102" s="5"/>
      <c r="QYQ102" s="5"/>
      <c r="QYR102" s="5"/>
      <c r="QYS102" s="1"/>
      <c r="QYT102" s="2"/>
      <c r="QYU102" s="2"/>
      <c r="QYV102" s="5"/>
      <c r="QYW102" s="5"/>
      <c r="QYX102" s="5"/>
      <c r="QYY102" s="5"/>
      <c r="QYZ102" s="5"/>
      <c r="QZA102" s="1"/>
      <c r="QZB102" s="2"/>
      <c r="QZC102" s="2"/>
      <c r="QZD102" s="5"/>
      <c r="QZE102" s="5"/>
      <c r="QZF102" s="5"/>
      <c r="QZG102" s="5"/>
      <c r="QZH102" s="5"/>
      <c r="QZI102" s="1"/>
      <c r="QZJ102" s="2"/>
      <c r="QZK102" s="2"/>
      <c r="QZL102" s="5"/>
      <c r="QZM102" s="5"/>
      <c r="QZN102" s="5"/>
      <c r="QZO102" s="5"/>
      <c r="QZP102" s="5"/>
      <c r="QZQ102" s="1"/>
      <c r="QZR102" s="2"/>
      <c r="QZS102" s="2"/>
      <c r="QZT102" s="5"/>
      <c r="QZU102" s="5"/>
      <c r="QZV102" s="5"/>
      <c r="QZW102" s="5"/>
      <c r="QZX102" s="5"/>
      <c r="QZY102" s="1"/>
      <c r="QZZ102" s="2"/>
      <c r="RAA102" s="2"/>
      <c r="RAB102" s="5"/>
      <c r="RAC102" s="5"/>
      <c r="RAD102" s="5"/>
      <c r="RAE102" s="5"/>
      <c r="RAF102" s="5"/>
      <c r="RAG102" s="1"/>
      <c r="RAH102" s="2"/>
      <c r="RAI102" s="2"/>
      <c r="RAJ102" s="5"/>
      <c r="RAK102" s="5"/>
      <c r="RAL102" s="5"/>
      <c r="RAM102" s="5"/>
      <c r="RAN102" s="5"/>
      <c r="RAO102" s="1"/>
      <c r="RAP102" s="2"/>
      <c r="RAQ102" s="2"/>
      <c r="RAR102" s="5"/>
      <c r="RAS102" s="5"/>
      <c r="RAT102" s="5"/>
      <c r="RAU102" s="5"/>
      <c r="RAV102" s="5"/>
      <c r="RAW102" s="1"/>
      <c r="RAX102" s="2"/>
      <c r="RAY102" s="2"/>
      <c r="RAZ102" s="5"/>
      <c r="RBA102" s="5"/>
      <c r="RBB102" s="5"/>
      <c r="RBC102" s="5"/>
      <c r="RBD102" s="5"/>
      <c r="RBE102" s="1"/>
      <c r="RBF102" s="2"/>
      <c r="RBG102" s="2"/>
      <c r="RBH102" s="5"/>
      <c r="RBI102" s="5"/>
      <c r="RBJ102" s="5"/>
      <c r="RBK102" s="5"/>
      <c r="RBL102" s="5"/>
      <c r="RBM102" s="1"/>
      <c r="RBN102" s="2"/>
      <c r="RBO102" s="2"/>
      <c r="RBP102" s="5"/>
      <c r="RBQ102" s="5"/>
      <c r="RBR102" s="5"/>
      <c r="RBS102" s="5"/>
      <c r="RBT102" s="5"/>
      <c r="RBU102" s="1"/>
      <c r="RBV102" s="2"/>
      <c r="RBW102" s="2"/>
      <c r="RBX102" s="5"/>
      <c r="RBY102" s="5"/>
      <c r="RBZ102" s="5"/>
      <c r="RCA102" s="5"/>
      <c r="RCB102" s="5"/>
      <c r="RCC102" s="1"/>
      <c r="RCD102" s="2"/>
      <c r="RCE102" s="2"/>
      <c r="RCF102" s="5"/>
      <c r="RCG102" s="5"/>
      <c r="RCH102" s="5"/>
      <c r="RCI102" s="5"/>
      <c r="RCJ102" s="5"/>
      <c r="RCK102" s="1"/>
      <c r="RCL102" s="2"/>
      <c r="RCM102" s="2"/>
      <c r="RCN102" s="5"/>
      <c r="RCO102" s="5"/>
      <c r="RCP102" s="5"/>
      <c r="RCQ102" s="5"/>
      <c r="RCR102" s="5"/>
      <c r="RCS102" s="1"/>
      <c r="RCT102" s="2"/>
      <c r="RCU102" s="2"/>
      <c r="RCV102" s="5"/>
      <c r="RCW102" s="5"/>
      <c r="RCX102" s="5"/>
      <c r="RCY102" s="5"/>
      <c r="RCZ102" s="5"/>
      <c r="RDA102" s="1"/>
      <c r="RDB102" s="2"/>
      <c r="RDC102" s="2"/>
      <c r="RDD102" s="5"/>
      <c r="RDE102" s="5"/>
      <c r="RDF102" s="5"/>
      <c r="RDG102" s="5"/>
      <c r="RDH102" s="5"/>
      <c r="RDI102" s="1"/>
      <c r="RDJ102" s="2"/>
      <c r="RDK102" s="2"/>
      <c r="RDL102" s="5"/>
      <c r="RDM102" s="5"/>
      <c r="RDN102" s="5"/>
      <c r="RDO102" s="5"/>
      <c r="RDP102" s="5"/>
      <c r="RDQ102" s="1"/>
      <c r="RDR102" s="2"/>
      <c r="RDS102" s="2"/>
      <c r="RDT102" s="5"/>
      <c r="RDU102" s="5"/>
      <c r="RDV102" s="5"/>
      <c r="RDW102" s="5"/>
      <c r="RDX102" s="5"/>
      <c r="RDY102" s="1"/>
      <c r="RDZ102" s="2"/>
      <c r="REA102" s="2"/>
      <c r="REB102" s="5"/>
      <c r="REC102" s="5"/>
      <c r="RED102" s="5"/>
      <c r="REE102" s="5"/>
      <c r="REF102" s="5"/>
      <c r="REG102" s="1"/>
      <c r="REH102" s="2"/>
      <c r="REI102" s="2"/>
      <c r="REJ102" s="5"/>
      <c r="REK102" s="5"/>
      <c r="REL102" s="5"/>
      <c r="REM102" s="5"/>
      <c r="REN102" s="5"/>
      <c r="REO102" s="1"/>
      <c r="REP102" s="2"/>
      <c r="REQ102" s="2"/>
      <c r="RER102" s="5"/>
      <c r="RES102" s="5"/>
      <c r="RET102" s="5"/>
      <c r="REU102" s="5"/>
      <c r="REV102" s="5"/>
      <c r="REW102" s="1"/>
      <c r="REX102" s="2"/>
      <c r="REY102" s="2"/>
      <c r="REZ102" s="5"/>
      <c r="RFA102" s="5"/>
      <c r="RFB102" s="5"/>
      <c r="RFC102" s="5"/>
      <c r="RFD102" s="5"/>
      <c r="RFE102" s="1"/>
      <c r="RFF102" s="2"/>
      <c r="RFG102" s="2"/>
      <c r="RFH102" s="5"/>
      <c r="RFI102" s="5"/>
      <c r="RFJ102" s="5"/>
      <c r="RFK102" s="5"/>
      <c r="RFL102" s="5"/>
      <c r="RFM102" s="1"/>
      <c r="RFN102" s="2"/>
      <c r="RFO102" s="2"/>
      <c r="RFP102" s="5"/>
      <c r="RFQ102" s="5"/>
      <c r="RFR102" s="5"/>
      <c r="RFS102" s="5"/>
      <c r="RFT102" s="5"/>
      <c r="RFU102" s="1"/>
      <c r="RFV102" s="2"/>
      <c r="RFW102" s="2"/>
      <c r="RFX102" s="5"/>
      <c r="RFY102" s="5"/>
      <c r="RFZ102" s="5"/>
      <c r="RGA102" s="5"/>
      <c r="RGB102" s="5"/>
      <c r="RGC102" s="1"/>
      <c r="RGD102" s="2"/>
      <c r="RGE102" s="2"/>
      <c r="RGF102" s="5"/>
      <c r="RGG102" s="5"/>
      <c r="RGH102" s="5"/>
      <c r="RGI102" s="5"/>
      <c r="RGJ102" s="5"/>
      <c r="RGK102" s="1"/>
      <c r="RGL102" s="2"/>
      <c r="RGM102" s="2"/>
      <c r="RGN102" s="5"/>
      <c r="RGO102" s="5"/>
      <c r="RGP102" s="5"/>
      <c r="RGQ102" s="5"/>
      <c r="RGR102" s="5"/>
      <c r="RGS102" s="1"/>
      <c r="RGT102" s="2"/>
      <c r="RGU102" s="2"/>
      <c r="RGV102" s="5"/>
      <c r="RGW102" s="5"/>
      <c r="RGX102" s="5"/>
      <c r="RGY102" s="5"/>
      <c r="RGZ102" s="5"/>
      <c r="RHA102" s="1"/>
      <c r="RHB102" s="2"/>
      <c r="RHC102" s="2"/>
      <c r="RHD102" s="5"/>
      <c r="RHE102" s="5"/>
      <c r="RHF102" s="5"/>
      <c r="RHG102" s="5"/>
      <c r="RHH102" s="5"/>
      <c r="RHI102" s="1"/>
      <c r="RHJ102" s="2"/>
      <c r="RHK102" s="2"/>
      <c r="RHL102" s="5"/>
      <c r="RHM102" s="5"/>
      <c r="RHN102" s="5"/>
      <c r="RHO102" s="5"/>
      <c r="RHP102" s="5"/>
      <c r="RHQ102" s="1"/>
      <c r="RHR102" s="2"/>
      <c r="RHS102" s="2"/>
      <c r="RHT102" s="5"/>
      <c r="RHU102" s="5"/>
      <c r="RHV102" s="5"/>
      <c r="RHW102" s="5"/>
      <c r="RHX102" s="5"/>
      <c r="RHY102" s="1"/>
      <c r="RHZ102" s="2"/>
      <c r="RIA102" s="2"/>
      <c r="RIB102" s="5"/>
      <c r="RIC102" s="5"/>
      <c r="RID102" s="5"/>
      <c r="RIE102" s="5"/>
      <c r="RIF102" s="5"/>
      <c r="RIG102" s="1"/>
      <c r="RIH102" s="2"/>
      <c r="RII102" s="2"/>
      <c r="RIJ102" s="5"/>
      <c r="RIK102" s="5"/>
      <c r="RIL102" s="5"/>
      <c r="RIM102" s="5"/>
      <c r="RIN102" s="5"/>
      <c r="RIO102" s="1"/>
      <c r="RIP102" s="2"/>
      <c r="RIQ102" s="2"/>
      <c r="RIR102" s="5"/>
      <c r="RIS102" s="5"/>
      <c r="RIT102" s="5"/>
      <c r="RIU102" s="5"/>
      <c r="RIV102" s="5"/>
      <c r="RIW102" s="1"/>
      <c r="RIX102" s="2"/>
      <c r="RIY102" s="2"/>
      <c r="RIZ102" s="5"/>
      <c r="RJA102" s="5"/>
      <c r="RJB102" s="5"/>
      <c r="RJC102" s="5"/>
      <c r="RJD102" s="5"/>
      <c r="RJE102" s="1"/>
      <c r="RJF102" s="2"/>
      <c r="RJG102" s="2"/>
      <c r="RJH102" s="5"/>
      <c r="RJI102" s="5"/>
      <c r="RJJ102" s="5"/>
      <c r="RJK102" s="5"/>
      <c r="RJL102" s="5"/>
      <c r="RJM102" s="1"/>
      <c r="RJN102" s="2"/>
      <c r="RJO102" s="2"/>
      <c r="RJP102" s="5"/>
      <c r="RJQ102" s="5"/>
      <c r="RJR102" s="5"/>
      <c r="RJS102" s="5"/>
      <c r="RJT102" s="5"/>
      <c r="RJU102" s="1"/>
      <c r="RJV102" s="2"/>
      <c r="RJW102" s="2"/>
      <c r="RJX102" s="5"/>
      <c r="RJY102" s="5"/>
      <c r="RJZ102" s="5"/>
      <c r="RKA102" s="5"/>
      <c r="RKB102" s="5"/>
      <c r="RKC102" s="1"/>
      <c r="RKD102" s="2"/>
      <c r="RKE102" s="2"/>
      <c r="RKF102" s="5"/>
      <c r="RKG102" s="5"/>
      <c r="RKH102" s="5"/>
      <c r="RKI102" s="5"/>
      <c r="RKJ102" s="5"/>
      <c r="RKK102" s="1"/>
      <c r="RKL102" s="2"/>
      <c r="RKM102" s="2"/>
      <c r="RKN102" s="5"/>
      <c r="RKO102" s="5"/>
      <c r="RKP102" s="5"/>
      <c r="RKQ102" s="5"/>
      <c r="RKR102" s="5"/>
      <c r="RKS102" s="1"/>
      <c r="RKT102" s="2"/>
      <c r="RKU102" s="2"/>
      <c r="RKV102" s="5"/>
      <c r="RKW102" s="5"/>
      <c r="RKX102" s="5"/>
      <c r="RKY102" s="5"/>
      <c r="RKZ102" s="5"/>
      <c r="RLA102" s="1"/>
      <c r="RLB102" s="2"/>
      <c r="RLC102" s="2"/>
      <c r="RLD102" s="5"/>
      <c r="RLE102" s="5"/>
      <c r="RLF102" s="5"/>
      <c r="RLG102" s="5"/>
      <c r="RLH102" s="5"/>
      <c r="RLI102" s="1"/>
      <c r="RLJ102" s="2"/>
      <c r="RLK102" s="2"/>
      <c r="RLL102" s="5"/>
      <c r="RLM102" s="5"/>
      <c r="RLN102" s="5"/>
      <c r="RLO102" s="5"/>
      <c r="RLP102" s="5"/>
      <c r="RLQ102" s="1"/>
      <c r="RLR102" s="2"/>
      <c r="RLS102" s="2"/>
      <c r="RLT102" s="5"/>
      <c r="RLU102" s="5"/>
      <c r="RLV102" s="5"/>
      <c r="RLW102" s="5"/>
      <c r="RLX102" s="5"/>
      <c r="RLY102" s="1"/>
      <c r="RLZ102" s="2"/>
      <c r="RMA102" s="2"/>
      <c r="RMB102" s="5"/>
      <c r="RMC102" s="5"/>
      <c r="RMD102" s="5"/>
      <c r="RME102" s="5"/>
      <c r="RMF102" s="5"/>
      <c r="RMG102" s="1"/>
      <c r="RMH102" s="2"/>
      <c r="RMI102" s="2"/>
      <c r="RMJ102" s="5"/>
      <c r="RMK102" s="5"/>
      <c r="RML102" s="5"/>
      <c r="RMM102" s="5"/>
      <c r="RMN102" s="5"/>
      <c r="RMO102" s="1"/>
      <c r="RMP102" s="2"/>
      <c r="RMQ102" s="2"/>
      <c r="RMR102" s="5"/>
      <c r="RMS102" s="5"/>
      <c r="RMT102" s="5"/>
      <c r="RMU102" s="5"/>
      <c r="RMV102" s="5"/>
      <c r="RMW102" s="1"/>
      <c r="RMX102" s="2"/>
      <c r="RMY102" s="2"/>
      <c r="RMZ102" s="5"/>
      <c r="RNA102" s="5"/>
      <c r="RNB102" s="5"/>
      <c r="RNC102" s="5"/>
      <c r="RND102" s="5"/>
      <c r="RNE102" s="1"/>
      <c r="RNF102" s="2"/>
      <c r="RNG102" s="2"/>
      <c r="RNH102" s="5"/>
      <c r="RNI102" s="5"/>
      <c r="RNJ102" s="5"/>
      <c r="RNK102" s="5"/>
      <c r="RNL102" s="5"/>
      <c r="RNM102" s="1"/>
      <c r="RNN102" s="2"/>
      <c r="RNO102" s="2"/>
      <c r="RNP102" s="5"/>
      <c r="RNQ102" s="5"/>
      <c r="RNR102" s="5"/>
      <c r="RNS102" s="5"/>
      <c r="RNT102" s="5"/>
      <c r="RNU102" s="1"/>
      <c r="RNV102" s="2"/>
      <c r="RNW102" s="2"/>
      <c r="RNX102" s="5"/>
      <c r="RNY102" s="5"/>
      <c r="RNZ102" s="5"/>
      <c r="ROA102" s="5"/>
      <c r="ROB102" s="5"/>
      <c r="ROC102" s="1"/>
      <c r="ROD102" s="2"/>
      <c r="ROE102" s="2"/>
      <c r="ROF102" s="5"/>
      <c r="ROG102" s="5"/>
      <c r="ROH102" s="5"/>
      <c r="ROI102" s="5"/>
      <c r="ROJ102" s="5"/>
      <c r="ROK102" s="1"/>
      <c r="ROL102" s="2"/>
      <c r="ROM102" s="2"/>
      <c r="RON102" s="5"/>
      <c r="ROO102" s="5"/>
      <c r="ROP102" s="5"/>
      <c r="ROQ102" s="5"/>
      <c r="ROR102" s="5"/>
      <c r="ROS102" s="1"/>
      <c r="ROT102" s="2"/>
      <c r="ROU102" s="2"/>
      <c r="ROV102" s="5"/>
      <c r="ROW102" s="5"/>
      <c r="ROX102" s="5"/>
      <c r="ROY102" s="5"/>
      <c r="ROZ102" s="5"/>
      <c r="RPA102" s="1"/>
      <c r="RPB102" s="2"/>
      <c r="RPC102" s="2"/>
      <c r="RPD102" s="5"/>
      <c r="RPE102" s="5"/>
      <c r="RPF102" s="5"/>
      <c r="RPG102" s="5"/>
      <c r="RPH102" s="5"/>
      <c r="RPI102" s="1"/>
      <c r="RPJ102" s="2"/>
      <c r="RPK102" s="2"/>
      <c r="RPL102" s="5"/>
      <c r="RPM102" s="5"/>
      <c r="RPN102" s="5"/>
      <c r="RPO102" s="5"/>
      <c r="RPP102" s="5"/>
      <c r="RPQ102" s="1"/>
      <c r="RPR102" s="2"/>
      <c r="RPS102" s="2"/>
      <c r="RPT102" s="5"/>
      <c r="RPU102" s="5"/>
      <c r="RPV102" s="5"/>
      <c r="RPW102" s="5"/>
      <c r="RPX102" s="5"/>
      <c r="RPY102" s="1"/>
      <c r="RPZ102" s="2"/>
      <c r="RQA102" s="2"/>
      <c r="RQB102" s="5"/>
      <c r="RQC102" s="5"/>
      <c r="RQD102" s="5"/>
      <c r="RQE102" s="5"/>
      <c r="RQF102" s="5"/>
      <c r="RQG102" s="1"/>
      <c r="RQH102" s="2"/>
      <c r="RQI102" s="2"/>
      <c r="RQJ102" s="5"/>
      <c r="RQK102" s="5"/>
      <c r="RQL102" s="5"/>
      <c r="RQM102" s="5"/>
      <c r="RQN102" s="5"/>
      <c r="RQO102" s="1"/>
      <c r="RQP102" s="2"/>
      <c r="RQQ102" s="2"/>
      <c r="RQR102" s="5"/>
      <c r="RQS102" s="5"/>
      <c r="RQT102" s="5"/>
      <c r="RQU102" s="5"/>
      <c r="RQV102" s="5"/>
      <c r="RQW102" s="1"/>
      <c r="RQX102" s="2"/>
      <c r="RQY102" s="2"/>
      <c r="RQZ102" s="5"/>
      <c r="RRA102" s="5"/>
      <c r="RRB102" s="5"/>
      <c r="RRC102" s="5"/>
      <c r="RRD102" s="5"/>
      <c r="RRE102" s="1"/>
      <c r="RRF102" s="2"/>
      <c r="RRG102" s="2"/>
      <c r="RRH102" s="5"/>
      <c r="RRI102" s="5"/>
      <c r="RRJ102" s="5"/>
      <c r="RRK102" s="5"/>
      <c r="RRL102" s="5"/>
      <c r="RRM102" s="1"/>
      <c r="RRN102" s="2"/>
      <c r="RRO102" s="2"/>
      <c r="RRP102" s="5"/>
      <c r="RRQ102" s="5"/>
      <c r="RRR102" s="5"/>
      <c r="RRS102" s="5"/>
      <c r="RRT102" s="5"/>
      <c r="RRU102" s="1"/>
      <c r="RRV102" s="2"/>
      <c r="RRW102" s="2"/>
      <c r="RRX102" s="5"/>
      <c r="RRY102" s="5"/>
      <c r="RRZ102" s="5"/>
      <c r="RSA102" s="5"/>
      <c r="RSB102" s="5"/>
      <c r="RSC102" s="1"/>
      <c r="RSD102" s="2"/>
      <c r="RSE102" s="2"/>
      <c r="RSF102" s="5"/>
      <c r="RSG102" s="5"/>
      <c r="RSH102" s="5"/>
      <c r="RSI102" s="5"/>
      <c r="RSJ102" s="5"/>
      <c r="RSK102" s="1"/>
      <c r="RSL102" s="2"/>
      <c r="RSM102" s="2"/>
      <c r="RSN102" s="5"/>
      <c r="RSO102" s="5"/>
      <c r="RSP102" s="5"/>
      <c r="RSQ102" s="5"/>
      <c r="RSR102" s="5"/>
      <c r="RSS102" s="1"/>
      <c r="RST102" s="2"/>
      <c r="RSU102" s="2"/>
      <c r="RSV102" s="5"/>
      <c r="RSW102" s="5"/>
      <c r="RSX102" s="5"/>
      <c r="RSY102" s="5"/>
      <c r="RSZ102" s="5"/>
      <c r="RTA102" s="1"/>
      <c r="RTB102" s="2"/>
      <c r="RTC102" s="2"/>
      <c r="RTD102" s="5"/>
      <c r="RTE102" s="5"/>
      <c r="RTF102" s="5"/>
      <c r="RTG102" s="5"/>
      <c r="RTH102" s="5"/>
      <c r="RTI102" s="1"/>
      <c r="RTJ102" s="2"/>
      <c r="RTK102" s="2"/>
      <c r="RTL102" s="5"/>
      <c r="RTM102" s="5"/>
      <c r="RTN102" s="5"/>
      <c r="RTO102" s="5"/>
      <c r="RTP102" s="5"/>
      <c r="RTQ102" s="1"/>
      <c r="RTR102" s="2"/>
      <c r="RTS102" s="2"/>
      <c r="RTT102" s="5"/>
      <c r="RTU102" s="5"/>
      <c r="RTV102" s="5"/>
      <c r="RTW102" s="5"/>
      <c r="RTX102" s="5"/>
      <c r="RTY102" s="1"/>
      <c r="RTZ102" s="2"/>
      <c r="RUA102" s="2"/>
      <c r="RUB102" s="5"/>
      <c r="RUC102" s="5"/>
      <c r="RUD102" s="5"/>
      <c r="RUE102" s="5"/>
      <c r="RUF102" s="5"/>
      <c r="RUG102" s="1"/>
      <c r="RUH102" s="2"/>
      <c r="RUI102" s="2"/>
      <c r="RUJ102" s="5"/>
      <c r="RUK102" s="5"/>
      <c r="RUL102" s="5"/>
      <c r="RUM102" s="5"/>
      <c r="RUN102" s="5"/>
      <c r="RUO102" s="1"/>
      <c r="RUP102" s="2"/>
      <c r="RUQ102" s="2"/>
      <c r="RUR102" s="5"/>
      <c r="RUS102" s="5"/>
      <c r="RUT102" s="5"/>
      <c r="RUU102" s="5"/>
      <c r="RUV102" s="5"/>
      <c r="RUW102" s="1"/>
      <c r="RUX102" s="2"/>
      <c r="RUY102" s="2"/>
      <c r="RUZ102" s="5"/>
      <c r="RVA102" s="5"/>
      <c r="RVB102" s="5"/>
      <c r="RVC102" s="5"/>
      <c r="RVD102" s="5"/>
      <c r="RVE102" s="1"/>
      <c r="RVF102" s="2"/>
      <c r="RVG102" s="2"/>
      <c r="RVH102" s="5"/>
      <c r="RVI102" s="5"/>
      <c r="RVJ102" s="5"/>
      <c r="RVK102" s="5"/>
      <c r="RVL102" s="5"/>
      <c r="RVM102" s="1"/>
      <c r="RVN102" s="2"/>
      <c r="RVO102" s="2"/>
      <c r="RVP102" s="5"/>
      <c r="RVQ102" s="5"/>
      <c r="RVR102" s="5"/>
      <c r="RVS102" s="5"/>
      <c r="RVT102" s="5"/>
      <c r="RVU102" s="1"/>
      <c r="RVV102" s="2"/>
      <c r="RVW102" s="2"/>
      <c r="RVX102" s="5"/>
      <c r="RVY102" s="5"/>
      <c r="RVZ102" s="5"/>
      <c r="RWA102" s="5"/>
      <c r="RWB102" s="5"/>
      <c r="RWC102" s="1"/>
      <c r="RWD102" s="2"/>
      <c r="RWE102" s="2"/>
      <c r="RWF102" s="5"/>
      <c r="RWG102" s="5"/>
      <c r="RWH102" s="5"/>
      <c r="RWI102" s="5"/>
      <c r="RWJ102" s="5"/>
      <c r="RWK102" s="1"/>
      <c r="RWL102" s="2"/>
      <c r="RWM102" s="2"/>
      <c r="RWN102" s="5"/>
      <c r="RWO102" s="5"/>
      <c r="RWP102" s="5"/>
      <c r="RWQ102" s="5"/>
      <c r="RWR102" s="5"/>
      <c r="RWS102" s="1"/>
      <c r="RWT102" s="2"/>
      <c r="RWU102" s="2"/>
      <c r="RWV102" s="5"/>
      <c r="RWW102" s="5"/>
      <c r="RWX102" s="5"/>
      <c r="RWY102" s="5"/>
      <c r="RWZ102" s="5"/>
      <c r="RXA102" s="1"/>
      <c r="RXB102" s="2"/>
      <c r="RXC102" s="2"/>
      <c r="RXD102" s="5"/>
      <c r="RXE102" s="5"/>
      <c r="RXF102" s="5"/>
      <c r="RXG102" s="5"/>
      <c r="RXH102" s="5"/>
      <c r="RXI102" s="1"/>
      <c r="RXJ102" s="2"/>
      <c r="RXK102" s="2"/>
      <c r="RXL102" s="5"/>
      <c r="RXM102" s="5"/>
      <c r="RXN102" s="5"/>
      <c r="RXO102" s="5"/>
      <c r="RXP102" s="5"/>
      <c r="RXQ102" s="1"/>
      <c r="RXR102" s="2"/>
      <c r="RXS102" s="2"/>
      <c r="RXT102" s="5"/>
      <c r="RXU102" s="5"/>
      <c r="RXV102" s="5"/>
      <c r="RXW102" s="5"/>
      <c r="RXX102" s="5"/>
      <c r="RXY102" s="1"/>
      <c r="RXZ102" s="2"/>
      <c r="RYA102" s="2"/>
      <c r="RYB102" s="5"/>
      <c r="RYC102" s="5"/>
      <c r="RYD102" s="5"/>
      <c r="RYE102" s="5"/>
      <c r="RYF102" s="5"/>
      <c r="RYG102" s="1"/>
      <c r="RYH102" s="2"/>
      <c r="RYI102" s="2"/>
      <c r="RYJ102" s="5"/>
      <c r="RYK102" s="5"/>
      <c r="RYL102" s="5"/>
      <c r="RYM102" s="5"/>
      <c r="RYN102" s="5"/>
      <c r="RYO102" s="1"/>
      <c r="RYP102" s="2"/>
      <c r="RYQ102" s="2"/>
      <c r="RYR102" s="5"/>
      <c r="RYS102" s="5"/>
      <c r="RYT102" s="5"/>
      <c r="RYU102" s="5"/>
      <c r="RYV102" s="5"/>
      <c r="RYW102" s="1"/>
      <c r="RYX102" s="2"/>
      <c r="RYY102" s="2"/>
      <c r="RYZ102" s="5"/>
      <c r="RZA102" s="5"/>
      <c r="RZB102" s="5"/>
      <c r="RZC102" s="5"/>
      <c r="RZD102" s="5"/>
      <c r="RZE102" s="1"/>
      <c r="RZF102" s="2"/>
      <c r="RZG102" s="2"/>
      <c r="RZH102" s="5"/>
      <c r="RZI102" s="5"/>
      <c r="RZJ102" s="5"/>
      <c r="RZK102" s="5"/>
      <c r="RZL102" s="5"/>
      <c r="RZM102" s="1"/>
      <c r="RZN102" s="2"/>
      <c r="RZO102" s="2"/>
      <c r="RZP102" s="5"/>
      <c r="RZQ102" s="5"/>
      <c r="RZR102" s="5"/>
      <c r="RZS102" s="5"/>
      <c r="RZT102" s="5"/>
      <c r="RZU102" s="1"/>
      <c r="RZV102" s="2"/>
      <c r="RZW102" s="2"/>
      <c r="RZX102" s="5"/>
      <c r="RZY102" s="5"/>
      <c r="RZZ102" s="5"/>
      <c r="SAA102" s="5"/>
      <c r="SAB102" s="5"/>
      <c r="SAC102" s="1"/>
      <c r="SAD102" s="2"/>
      <c r="SAE102" s="2"/>
      <c r="SAF102" s="5"/>
      <c r="SAG102" s="5"/>
      <c r="SAH102" s="5"/>
      <c r="SAI102" s="5"/>
      <c r="SAJ102" s="5"/>
      <c r="SAK102" s="1"/>
      <c r="SAL102" s="2"/>
      <c r="SAM102" s="2"/>
      <c r="SAN102" s="5"/>
      <c r="SAO102" s="5"/>
      <c r="SAP102" s="5"/>
      <c r="SAQ102" s="5"/>
      <c r="SAR102" s="5"/>
      <c r="SAS102" s="1"/>
      <c r="SAT102" s="2"/>
      <c r="SAU102" s="2"/>
      <c r="SAV102" s="5"/>
      <c r="SAW102" s="5"/>
      <c r="SAX102" s="5"/>
      <c r="SAY102" s="5"/>
      <c r="SAZ102" s="5"/>
      <c r="SBA102" s="1"/>
      <c r="SBB102" s="2"/>
      <c r="SBC102" s="2"/>
      <c r="SBD102" s="5"/>
      <c r="SBE102" s="5"/>
      <c r="SBF102" s="5"/>
      <c r="SBG102" s="5"/>
      <c r="SBH102" s="5"/>
      <c r="SBI102" s="1"/>
      <c r="SBJ102" s="2"/>
      <c r="SBK102" s="2"/>
      <c r="SBL102" s="5"/>
      <c r="SBM102" s="5"/>
      <c r="SBN102" s="5"/>
      <c r="SBO102" s="5"/>
      <c r="SBP102" s="5"/>
      <c r="SBQ102" s="1"/>
      <c r="SBR102" s="2"/>
      <c r="SBS102" s="2"/>
      <c r="SBT102" s="5"/>
      <c r="SBU102" s="5"/>
      <c r="SBV102" s="5"/>
      <c r="SBW102" s="5"/>
      <c r="SBX102" s="5"/>
      <c r="SBY102" s="1"/>
      <c r="SBZ102" s="2"/>
      <c r="SCA102" s="2"/>
      <c r="SCB102" s="5"/>
      <c r="SCC102" s="5"/>
      <c r="SCD102" s="5"/>
      <c r="SCE102" s="5"/>
      <c r="SCF102" s="5"/>
      <c r="SCG102" s="1"/>
      <c r="SCH102" s="2"/>
      <c r="SCI102" s="2"/>
      <c r="SCJ102" s="5"/>
      <c r="SCK102" s="5"/>
      <c r="SCL102" s="5"/>
      <c r="SCM102" s="5"/>
      <c r="SCN102" s="5"/>
      <c r="SCO102" s="1"/>
      <c r="SCP102" s="2"/>
      <c r="SCQ102" s="2"/>
      <c r="SCR102" s="5"/>
      <c r="SCS102" s="5"/>
      <c r="SCT102" s="5"/>
      <c r="SCU102" s="5"/>
      <c r="SCV102" s="5"/>
      <c r="SCW102" s="1"/>
      <c r="SCX102" s="2"/>
      <c r="SCY102" s="2"/>
      <c r="SCZ102" s="5"/>
      <c r="SDA102" s="5"/>
      <c r="SDB102" s="5"/>
      <c r="SDC102" s="5"/>
      <c r="SDD102" s="5"/>
      <c r="SDE102" s="1"/>
      <c r="SDF102" s="2"/>
      <c r="SDG102" s="2"/>
      <c r="SDH102" s="5"/>
      <c r="SDI102" s="5"/>
      <c r="SDJ102" s="5"/>
      <c r="SDK102" s="5"/>
      <c r="SDL102" s="5"/>
      <c r="SDM102" s="1"/>
      <c r="SDN102" s="2"/>
      <c r="SDO102" s="2"/>
      <c r="SDP102" s="5"/>
      <c r="SDQ102" s="5"/>
      <c r="SDR102" s="5"/>
      <c r="SDS102" s="5"/>
      <c r="SDT102" s="5"/>
      <c r="SDU102" s="1"/>
      <c r="SDV102" s="2"/>
      <c r="SDW102" s="2"/>
      <c r="SDX102" s="5"/>
      <c r="SDY102" s="5"/>
      <c r="SDZ102" s="5"/>
      <c r="SEA102" s="5"/>
      <c r="SEB102" s="5"/>
      <c r="SEC102" s="1"/>
      <c r="SED102" s="2"/>
      <c r="SEE102" s="2"/>
      <c r="SEF102" s="5"/>
      <c r="SEG102" s="5"/>
      <c r="SEH102" s="5"/>
      <c r="SEI102" s="5"/>
      <c r="SEJ102" s="5"/>
      <c r="SEK102" s="1"/>
      <c r="SEL102" s="2"/>
      <c r="SEM102" s="2"/>
      <c r="SEN102" s="5"/>
      <c r="SEO102" s="5"/>
      <c r="SEP102" s="5"/>
      <c r="SEQ102" s="5"/>
      <c r="SER102" s="5"/>
      <c r="SES102" s="1"/>
      <c r="SET102" s="2"/>
      <c r="SEU102" s="2"/>
      <c r="SEV102" s="5"/>
      <c r="SEW102" s="5"/>
      <c r="SEX102" s="5"/>
      <c r="SEY102" s="5"/>
      <c r="SEZ102" s="5"/>
      <c r="SFA102" s="1"/>
      <c r="SFB102" s="2"/>
      <c r="SFC102" s="2"/>
      <c r="SFD102" s="5"/>
      <c r="SFE102" s="5"/>
      <c r="SFF102" s="5"/>
      <c r="SFG102" s="5"/>
      <c r="SFH102" s="5"/>
      <c r="SFI102" s="1"/>
      <c r="SFJ102" s="2"/>
      <c r="SFK102" s="2"/>
      <c r="SFL102" s="5"/>
      <c r="SFM102" s="5"/>
      <c r="SFN102" s="5"/>
      <c r="SFO102" s="5"/>
      <c r="SFP102" s="5"/>
      <c r="SFQ102" s="1"/>
      <c r="SFR102" s="2"/>
      <c r="SFS102" s="2"/>
      <c r="SFT102" s="5"/>
      <c r="SFU102" s="5"/>
      <c r="SFV102" s="5"/>
      <c r="SFW102" s="5"/>
      <c r="SFX102" s="5"/>
      <c r="SFY102" s="1"/>
      <c r="SFZ102" s="2"/>
      <c r="SGA102" s="2"/>
      <c r="SGB102" s="5"/>
      <c r="SGC102" s="5"/>
      <c r="SGD102" s="5"/>
      <c r="SGE102" s="5"/>
      <c r="SGF102" s="5"/>
      <c r="SGG102" s="1"/>
      <c r="SGH102" s="2"/>
      <c r="SGI102" s="2"/>
      <c r="SGJ102" s="5"/>
      <c r="SGK102" s="5"/>
      <c r="SGL102" s="5"/>
      <c r="SGM102" s="5"/>
      <c r="SGN102" s="5"/>
      <c r="SGO102" s="1"/>
      <c r="SGP102" s="2"/>
      <c r="SGQ102" s="2"/>
      <c r="SGR102" s="5"/>
      <c r="SGS102" s="5"/>
      <c r="SGT102" s="5"/>
      <c r="SGU102" s="5"/>
      <c r="SGV102" s="5"/>
      <c r="SGW102" s="1"/>
      <c r="SGX102" s="2"/>
      <c r="SGY102" s="2"/>
      <c r="SGZ102" s="5"/>
      <c r="SHA102" s="5"/>
      <c r="SHB102" s="5"/>
      <c r="SHC102" s="5"/>
      <c r="SHD102" s="5"/>
      <c r="SHE102" s="1"/>
      <c r="SHF102" s="2"/>
      <c r="SHG102" s="2"/>
      <c r="SHH102" s="5"/>
      <c r="SHI102" s="5"/>
      <c r="SHJ102" s="5"/>
      <c r="SHK102" s="5"/>
      <c r="SHL102" s="5"/>
      <c r="SHM102" s="1"/>
      <c r="SHN102" s="2"/>
      <c r="SHO102" s="2"/>
      <c r="SHP102" s="5"/>
      <c r="SHQ102" s="5"/>
      <c r="SHR102" s="5"/>
      <c r="SHS102" s="5"/>
      <c r="SHT102" s="5"/>
      <c r="SHU102" s="1"/>
      <c r="SHV102" s="2"/>
      <c r="SHW102" s="2"/>
      <c r="SHX102" s="5"/>
      <c r="SHY102" s="5"/>
      <c r="SHZ102" s="5"/>
      <c r="SIA102" s="5"/>
      <c r="SIB102" s="5"/>
      <c r="SIC102" s="1"/>
      <c r="SID102" s="2"/>
      <c r="SIE102" s="2"/>
      <c r="SIF102" s="5"/>
      <c r="SIG102" s="5"/>
      <c r="SIH102" s="5"/>
      <c r="SII102" s="5"/>
      <c r="SIJ102" s="5"/>
      <c r="SIK102" s="1"/>
      <c r="SIL102" s="2"/>
      <c r="SIM102" s="2"/>
      <c r="SIN102" s="5"/>
      <c r="SIO102" s="5"/>
      <c r="SIP102" s="5"/>
      <c r="SIQ102" s="5"/>
      <c r="SIR102" s="5"/>
      <c r="SIS102" s="1"/>
      <c r="SIT102" s="2"/>
      <c r="SIU102" s="2"/>
      <c r="SIV102" s="5"/>
      <c r="SIW102" s="5"/>
      <c r="SIX102" s="5"/>
      <c r="SIY102" s="5"/>
      <c r="SIZ102" s="5"/>
      <c r="SJA102" s="1"/>
      <c r="SJB102" s="2"/>
      <c r="SJC102" s="2"/>
      <c r="SJD102" s="5"/>
      <c r="SJE102" s="5"/>
      <c r="SJF102" s="5"/>
      <c r="SJG102" s="5"/>
      <c r="SJH102" s="5"/>
      <c r="SJI102" s="1"/>
      <c r="SJJ102" s="2"/>
      <c r="SJK102" s="2"/>
      <c r="SJL102" s="5"/>
      <c r="SJM102" s="5"/>
      <c r="SJN102" s="5"/>
      <c r="SJO102" s="5"/>
      <c r="SJP102" s="5"/>
      <c r="SJQ102" s="1"/>
      <c r="SJR102" s="2"/>
      <c r="SJS102" s="2"/>
      <c r="SJT102" s="5"/>
      <c r="SJU102" s="5"/>
      <c r="SJV102" s="5"/>
      <c r="SJW102" s="5"/>
      <c r="SJX102" s="5"/>
      <c r="SJY102" s="1"/>
      <c r="SJZ102" s="2"/>
      <c r="SKA102" s="2"/>
      <c r="SKB102" s="5"/>
      <c r="SKC102" s="5"/>
      <c r="SKD102" s="5"/>
      <c r="SKE102" s="5"/>
      <c r="SKF102" s="5"/>
      <c r="SKG102" s="1"/>
      <c r="SKH102" s="2"/>
      <c r="SKI102" s="2"/>
      <c r="SKJ102" s="5"/>
      <c r="SKK102" s="5"/>
      <c r="SKL102" s="5"/>
      <c r="SKM102" s="5"/>
      <c r="SKN102" s="5"/>
      <c r="SKO102" s="1"/>
      <c r="SKP102" s="2"/>
      <c r="SKQ102" s="2"/>
      <c r="SKR102" s="5"/>
      <c r="SKS102" s="5"/>
      <c r="SKT102" s="5"/>
      <c r="SKU102" s="5"/>
      <c r="SKV102" s="5"/>
      <c r="SKW102" s="1"/>
      <c r="SKX102" s="2"/>
      <c r="SKY102" s="2"/>
      <c r="SKZ102" s="5"/>
      <c r="SLA102" s="5"/>
      <c r="SLB102" s="5"/>
      <c r="SLC102" s="5"/>
      <c r="SLD102" s="5"/>
      <c r="SLE102" s="1"/>
      <c r="SLF102" s="2"/>
      <c r="SLG102" s="2"/>
      <c r="SLH102" s="5"/>
      <c r="SLI102" s="5"/>
      <c r="SLJ102" s="5"/>
      <c r="SLK102" s="5"/>
      <c r="SLL102" s="5"/>
      <c r="SLM102" s="1"/>
      <c r="SLN102" s="2"/>
      <c r="SLO102" s="2"/>
      <c r="SLP102" s="5"/>
      <c r="SLQ102" s="5"/>
      <c r="SLR102" s="5"/>
      <c r="SLS102" s="5"/>
      <c r="SLT102" s="5"/>
      <c r="SLU102" s="1"/>
      <c r="SLV102" s="2"/>
      <c r="SLW102" s="2"/>
      <c r="SLX102" s="5"/>
      <c r="SLY102" s="5"/>
      <c r="SLZ102" s="5"/>
      <c r="SMA102" s="5"/>
      <c r="SMB102" s="5"/>
      <c r="SMC102" s="1"/>
      <c r="SMD102" s="2"/>
      <c r="SME102" s="2"/>
      <c r="SMF102" s="5"/>
      <c r="SMG102" s="5"/>
      <c r="SMH102" s="5"/>
      <c r="SMI102" s="5"/>
      <c r="SMJ102" s="5"/>
      <c r="SMK102" s="1"/>
      <c r="SML102" s="2"/>
      <c r="SMM102" s="2"/>
      <c r="SMN102" s="5"/>
      <c r="SMO102" s="5"/>
      <c r="SMP102" s="5"/>
      <c r="SMQ102" s="5"/>
      <c r="SMR102" s="5"/>
      <c r="SMS102" s="1"/>
      <c r="SMT102" s="2"/>
      <c r="SMU102" s="2"/>
      <c r="SMV102" s="5"/>
      <c r="SMW102" s="5"/>
      <c r="SMX102" s="5"/>
      <c r="SMY102" s="5"/>
      <c r="SMZ102" s="5"/>
      <c r="SNA102" s="1"/>
      <c r="SNB102" s="2"/>
      <c r="SNC102" s="2"/>
      <c r="SND102" s="5"/>
      <c r="SNE102" s="5"/>
      <c r="SNF102" s="5"/>
      <c r="SNG102" s="5"/>
      <c r="SNH102" s="5"/>
      <c r="SNI102" s="1"/>
      <c r="SNJ102" s="2"/>
      <c r="SNK102" s="2"/>
      <c r="SNL102" s="5"/>
      <c r="SNM102" s="5"/>
      <c r="SNN102" s="5"/>
      <c r="SNO102" s="5"/>
      <c r="SNP102" s="5"/>
      <c r="SNQ102" s="1"/>
      <c r="SNR102" s="2"/>
      <c r="SNS102" s="2"/>
      <c r="SNT102" s="5"/>
      <c r="SNU102" s="5"/>
      <c r="SNV102" s="5"/>
      <c r="SNW102" s="5"/>
      <c r="SNX102" s="5"/>
      <c r="SNY102" s="1"/>
      <c r="SNZ102" s="2"/>
      <c r="SOA102" s="2"/>
      <c r="SOB102" s="5"/>
      <c r="SOC102" s="5"/>
      <c r="SOD102" s="5"/>
      <c r="SOE102" s="5"/>
      <c r="SOF102" s="5"/>
      <c r="SOG102" s="1"/>
      <c r="SOH102" s="2"/>
      <c r="SOI102" s="2"/>
      <c r="SOJ102" s="5"/>
      <c r="SOK102" s="5"/>
      <c r="SOL102" s="5"/>
      <c r="SOM102" s="5"/>
      <c r="SON102" s="5"/>
      <c r="SOO102" s="1"/>
      <c r="SOP102" s="2"/>
      <c r="SOQ102" s="2"/>
      <c r="SOR102" s="5"/>
      <c r="SOS102" s="5"/>
      <c r="SOT102" s="5"/>
      <c r="SOU102" s="5"/>
      <c r="SOV102" s="5"/>
      <c r="SOW102" s="1"/>
      <c r="SOX102" s="2"/>
      <c r="SOY102" s="2"/>
      <c r="SOZ102" s="5"/>
      <c r="SPA102" s="5"/>
      <c r="SPB102" s="5"/>
      <c r="SPC102" s="5"/>
      <c r="SPD102" s="5"/>
      <c r="SPE102" s="1"/>
      <c r="SPF102" s="2"/>
      <c r="SPG102" s="2"/>
      <c r="SPH102" s="5"/>
      <c r="SPI102" s="5"/>
      <c r="SPJ102" s="5"/>
      <c r="SPK102" s="5"/>
      <c r="SPL102" s="5"/>
      <c r="SPM102" s="1"/>
      <c r="SPN102" s="2"/>
      <c r="SPO102" s="2"/>
      <c r="SPP102" s="5"/>
      <c r="SPQ102" s="5"/>
      <c r="SPR102" s="5"/>
      <c r="SPS102" s="5"/>
      <c r="SPT102" s="5"/>
      <c r="SPU102" s="1"/>
      <c r="SPV102" s="2"/>
      <c r="SPW102" s="2"/>
      <c r="SPX102" s="5"/>
      <c r="SPY102" s="5"/>
      <c r="SPZ102" s="5"/>
      <c r="SQA102" s="5"/>
      <c r="SQB102" s="5"/>
      <c r="SQC102" s="1"/>
      <c r="SQD102" s="2"/>
      <c r="SQE102" s="2"/>
      <c r="SQF102" s="5"/>
      <c r="SQG102" s="5"/>
      <c r="SQH102" s="5"/>
      <c r="SQI102" s="5"/>
      <c r="SQJ102" s="5"/>
      <c r="SQK102" s="1"/>
      <c r="SQL102" s="2"/>
      <c r="SQM102" s="2"/>
      <c r="SQN102" s="5"/>
      <c r="SQO102" s="5"/>
      <c r="SQP102" s="5"/>
      <c r="SQQ102" s="5"/>
      <c r="SQR102" s="5"/>
      <c r="SQS102" s="1"/>
      <c r="SQT102" s="2"/>
      <c r="SQU102" s="2"/>
      <c r="SQV102" s="5"/>
      <c r="SQW102" s="5"/>
      <c r="SQX102" s="5"/>
      <c r="SQY102" s="5"/>
      <c r="SQZ102" s="5"/>
      <c r="SRA102" s="1"/>
      <c r="SRB102" s="2"/>
      <c r="SRC102" s="2"/>
      <c r="SRD102" s="5"/>
      <c r="SRE102" s="5"/>
      <c r="SRF102" s="5"/>
      <c r="SRG102" s="5"/>
      <c r="SRH102" s="5"/>
      <c r="SRI102" s="1"/>
      <c r="SRJ102" s="2"/>
      <c r="SRK102" s="2"/>
      <c r="SRL102" s="5"/>
      <c r="SRM102" s="5"/>
      <c r="SRN102" s="5"/>
      <c r="SRO102" s="5"/>
      <c r="SRP102" s="5"/>
      <c r="SRQ102" s="1"/>
      <c r="SRR102" s="2"/>
      <c r="SRS102" s="2"/>
      <c r="SRT102" s="5"/>
      <c r="SRU102" s="5"/>
      <c r="SRV102" s="5"/>
      <c r="SRW102" s="5"/>
      <c r="SRX102" s="5"/>
      <c r="SRY102" s="1"/>
      <c r="SRZ102" s="2"/>
      <c r="SSA102" s="2"/>
      <c r="SSB102" s="5"/>
      <c r="SSC102" s="5"/>
      <c r="SSD102" s="5"/>
      <c r="SSE102" s="5"/>
      <c r="SSF102" s="5"/>
      <c r="SSG102" s="1"/>
      <c r="SSH102" s="2"/>
      <c r="SSI102" s="2"/>
      <c r="SSJ102" s="5"/>
      <c r="SSK102" s="5"/>
      <c r="SSL102" s="5"/>
      <c r="SSM102" s="5"/>
      <c r="SSN102" s="5"/>
      <c r="SSO102" s="1"/>
      <c r="SSP102" s="2"/>
      <c r="SSQ102" s="2"/>
      <c r="SSR102" s="5"/>
      <c r="SSS102" s="5"/>
      <c r="SST102" s="5"/>
      <c r="SSU102" s="5"/>
      <c r="SSV102" s="5"/>
      <c r="SSW102" s="1"/>
      <c r="SSX102" s="2"/>
      <c r="SSY102" s="2"/>
      <c r="SSZ102" s="5"/>
      <c r="STA102" s="5"/>
      <c r="STB102" s="5"/>
      <c r="STC102" s="5"/>
      <c r="STD102" s="5"/>
      <c r="STE102" s="1"/>
      <c r="STF102" s="2"/>
      <c r="STG102" s="2"/>
      <c r="STH102" s="5"/>
      <c r="STI102" s="5"/>
      <c r="STJ102" s="5"/>
      <c r="STK102" s="5"/>
      <c r="STL102" s="5"/>
      <c r="STM102" s="1"/>
      <c r="STN102" s="2"/>
      <c r="STO102" s="2"/>
      <c r="STP102" s="5"/>
      <c r="STQ102" s="5"/>
      <c r="STR102" s="5"/>
      <c r="STS102" s="5"/>
      <c r="STT102" s="5"/>
      <c r="STU102" s="1"/>
      <c r="STV102" s="2"/>
      <c r="STW102" s="2"/>
      <c r="STX102" s="5"/>
      <c r="STY102" s="5"/>
      <c r="STZ102" s="5"/>
      <c r="SUA102" s="5"/>
      <c r="SUB102" s="5"/>
      <c r="SUC102" s="1"/>
      <c r="SUD102" s="2"/>
      <c r="SUE102" s="2"/>
      <c r="SUF102" s="5"/>
      <c r="SUG102" s="5"/>
      <c r="SUH102" s="5"/>
      <c r="SUI102" s="5"/>
      <c r="SUJ102" s="5"/>
      <c r="SUK102" s="1"/>
      <c r="SUL102" s="2"/>
      <c r="SUM102" s="2"/>
      <c r="SUN102" s="5"/>
      <c r="SUO102" s="5"/>
      <c r="SUP102" s="5"/>
      <c r="SUQ102" s="5"/>
      <c r="SUR102" s="5"/>
      <c r="SUS102" s="1"/>
      <c r="SUT102" s="2"/>
      <c r="SUU102" s="2"/>
      <c r="SUV102" s="5"/>
      <c r="SUW102" s="5"/>
      <c r="SUX102" s="5"/>
      <c r="SUY102" s="5"/>
      <c r="SUZ102" s="5"/>
      <c r="SVA102" s="1"/>
      <c r="SVB102" s="2"/>
      <c r="SVC102" s="2"/>
      <c r="SVD102" s="5"/>
      <c r="SVE102" s="5"/>
      <c r="SVF102" s="5"/>
      <c r="SVG102" s="5"/>
      <c r="SVH102" s="5"/>
      <c r="SVI102" s="1"/>
      <c r="SVJ102" s="2"/>
      <c r="SVK102" s="2"/>
      <c r="SVL102" s="5"/>
      <c r="SVM102" s="5"/>
      <c r="SVN102" s="5"/>
      <c r="SVO102" s="5"/>
      <c r="SVP102" s="5"/>
      <c r="SVQ102" s="1"/>
      <c r="SVR102" s="2"/>
      <c r="SVS102" s="2"/>
      <c r="SVT102" s="5"/>
      <c r="SVU102" s="5"/>
      <c r="SVV102" s="5"/>
      <c r="SVW102" s="5"/>
      <c r="SVX102" s="5"/>
      <c r="SVY102" s="1"/>
      <c r="SVZ102" s="2"/>
      <c r="SWA102" s="2"/>
      <c r="SWB102" s="5"/>
      <c r="SWC102" s="5"/>
      <c r="SWD102" s="5"/>
      <c r="SWE102" s="5"/>
      <c r="SWF102" s="5"/>
      <c r="SWG102" s="1"/>
      <c r="SWH102" s="2"/>
      <c r="SWI102" s="2"/>
      <c r="SWJ102" s="5"/>
      <c r="SWK102" s="5"/>
      <c r="SWL102" s="5"/>
      <c r="SWM102" s="5"/>
      <c r="SWN102" s="5"/>
      <c r="SWO102" s="1"/>
      <c r="SWP102" s="2"/>
      <c r="SWQ102" s="2"/>
      <c r="SWR102" s="5"/>
      <c r="SWS102" s="5"/>
      <c r="SWT102" s="5"/>
      <c r="SWU102" s="5"/>
      <c r="SWV102" s="5"/>
      <c r="SWW102" s="1"/>
      <c r="SWX102" s="2"/>
      <c r="SWY102" s="2"/>
      <c r="SWZ102" s="5"/>
      <c r="SXA102" s="5"/>
      <c r="SXB102" s="5"/>
      <c r="SXC102" s="5"/>
      <c r="SXD102" s="5"/>
      <c r="SXE102" s="1"/>
      <c r="SXF102" s="2"/>
      <c r="SXG102" s="2"/>
      <c r="SXH102" s="5"/>
      <c r="SXI102" s="5"/>
      <c r="SXJ102" s="5"/>
      <c r="SXK102" s="5"/>
      <c r="SXL102" s="5"/>
      <c r="SXM102" s="1"/>
      <c r="SXN102" s="2"/>
      <c r="SXO102" s="2"/>
      <c r="SXP102" s="5"/>
      <c r="SXQ102" s="5"/>
      <c r="SXR102" s="5"/>
      <c r="SXS102" s="5"/>
      <c r="SXT102" s="5"/>
      <c r="SXU102" s="1"/>
      <c r="SXV102" s="2"/>
      <c r="SXW102" s="2"/>
      <c r="SXX102" s="5"/>
      <c r="SXY102" s="5"/>
      <c r="SXZ102" s="5"/>
      <c r="SYA102" s="5"/>
      <c r="SYB102" s="5"/>
      <c r="SYC102" s="1"/>
      <c r="SYD102" s="2"/>
      <c r="SYE102" s="2"/>
      <c r="SYF102" s="5"/>
      <c r="SYG102" s="5"/>
      <c r="SYH102" s="5"/>
      <c r="SYI102" s="5"/>
      <c r="SYJ102" s="5"/>
      <c r="SYK102" s="1"/>
      <c r="SYL102" s="2"/>
      <c r="SYM102" s="2"/>
      <c r="SYN102" s="5"/>
      <c r="SYO102" s="5"/>
      <c r="SYP102" s="5"/>
      <c r="SYQ102" s="5"/>
      <c r="SYR102" s="5"/>
      <c r="SYS102" s="1"/>
      <c r="SYT102" s="2"/>
      <c r="SYU102" s="2"/>
      <c r="SYV102" s="5"/>
      <c r="SYW102" s="5"/>
      <c r="SYX102" s="5"/>
      <c r="SYY102" s="5"/>
      <c r="SYZ102" s="5"/>
      <c r="SZA102" s="1"/>
      <c r="SZB102" s="2"/>
      <c r="SZC102" s="2"/>
      <c r="SZD102" s="5"/>
      <c r="SZE102" s="5"/>
      <c r="SZF102" s="5"/>
      <c r="SZG102" s="5"/>
      <c r="SZH102" s="5"/>
      <c r="SZI102" s="1"/>
      <c r="SZJ102" s="2"/>
      <c r="SZK102" s="2"/>
      <c r="SZL102" s="5"/>
      <c r="SZM102" s="5"/>
      <c r="SZN102" s="5"/>
      <c r="SZO102" s="5"/>
      <c r="SZP102" s="5"/>
      <c r="SZQ102" s="1"/>
      <c r="SZR102" s="2"/>
      <c r="SZS102" s="2"/>
      <c r="SZT102" s="5"/>
      <c r="SZU102" s="5"/>
      <c r="SZV102" s="5"/>
      <c r="SZW102" s="5"/>
      <c r="SZX102" s="5"/>
      <c r="SZY102" s="1"/>
      <c r="SZZ102" s="2"/>
      <c r="TAA102" s="2"/>
      <c r="TAB102" s="5"/>
      <c r="TAC102" s="5"/>
      <c r="TAD102" s="5"/>
      <c r="TAE102" s="5"/>
      <c r="TAF102" s="5"/>
      <c r="TAG102" s="1"/>
      <c r="TAH102" s="2"/>
      <c r="TAI102" s="2"/>
      <c r="TAJ102" s="5"/>
      <c r="TAK102" s="5"/>
      <c r="TAL102" s="5"/>
      <c r="TAM102" s="5"/>
      <c r="TAN102" s="5"/>
      <c r="TAO102" s="1"/>
      <c r="TAP102" s="2"/>
      <c r="TAQ102" s="2"/>
      <c r="TAR102" s="5"/>
      <c r="TAS102" s="5"/>
      <c r="TAT102" s="5"/>
      <c r="TAU102" s="5"/>
      <c r="TAV102" s="5"/>
      <c r="TAW102" s="1"/>
      <c r="TAX102" s="2"/>
      <c r="TAY102" s="2"/>
      <c r="TAZ102" s="5"/>
      <c r="TBA102" s="5"/>
      <c r="TBB102" s="5"/>
      <c r="TBC102" s="5"/>
      <c r="TBD102" s="5"/>
      <c r="TBE102" s="1"/>
      <c r="TBF102" s="2"/>
      <c r="TBG102" s="2"/>
      <c r="TBH102" s="5"/>
      <c r="TBI102" s="5"/>
      <c r="TBJ102" s="5"/>
      <c r="TBK102" s="5"/>
      <c r="TBL102" s="5"/>
      <c r="TBM102" s="1"/>
      <c r="TBN102" s="2"/>
      <c r="TBO102" s="2"/>
      <c r="TBP102" s="5"/>
      <c r="TBQ102" s="5"/>
      <c r="TBR102" s="5"/>
      <c r="TBS102" s="5"/>
      <c r="TBT102" s="5"/>
      <c r="TBU102" s="1"/>
      <c r="TBV102" s="2"/>
      <c r="TBW102" s="2"/>
      <c r="TBX102" s="5"/>
      <c r="TBY102" s="5"/>
      <c r="TBZ102" s="5"/>
      <c r="TCA102" s="5"/>
      <c r="TCB102" s="5"/>
      <c r="TCC102" s="1"/>
      <c r="TCD102" s="2"/>
      <c r="TCE102" s="2"/>
      <c r="TCF102" s="5"/>
      <c r="TCG102" s="5"/>
      <c r="TCH102" s="5"/>
      <c r="TCI102" s="5"/>
      <c r="TCJ102" s="5"/>
      <c r="TCK102" s="1"/>
      <c r="TCL102" s="2"/>
      <c r="TCM102" s="2"/>
      <c r="TCN102" s="5"/>
      <c r="TCO102" s="5"/>
      <c r="TCP102" s="5"/>
      <c r="TCQ102" s="5"/>
      <c r="TCR102" s="5"/>
      <c r="TCS102" s="1"/>
      <c r="TCT102" s="2"/>
      <c r="TCU102" s="2"/>
      <c r="TCV102" s="5"/>
      <c r="TCW102" s="5"/>
      <c r="TCX102" s="5"/>
      <c r="TCY102" s="5"/>
      <c r="TCZ102" s="5"/>
      <c r="TDA102" s="1"/>
      <c r="TDB102" s="2"/>
      <c r="TDC102" s="2"/>
      <c r="TDD102" s="5"/>
      <c r="TDE102" s="5"/>
      <c r="TDF102" s="5"/>
      <c r="TDG102" s="5"/>
      <c r="TDH102" s="5"/>
      <c r="TDI102" s="1"/>
      <c r="TDJ102" s="2"/>
      <c r="TDK102" s="2"/>
      <c r="TDL102" s="5"/>
      <c r="TDM102" s="5"/>
      <c r="TDN102" s="5"/>
      <c r="TDO102" s="5"/>
      <c r="TDP102" s="5"/>
      <c r="TDQ102" s="1"/>
      <c r="TDR102" s="2"/>
      <c r="TDS102" s="2"/>
      <c r="TDT102" s="5"/>
      <c r="TDU102" s="5"/>
      <c r="TDV102" s="5"/>
      <c r="TDW102" s="5"/>
      <c r="TDX102" s="5"/>
      <c r="TDY102" s="1"/>
      <c r="TDZ102" s="2"/>
      <c r="TEA102" s="2"/>
      <c r="TEB102" s="5"/>
      <c r="TEC102" s="5"/>
      <c r="TED102" s="5"/>
      <c r="TEE102" s="5"/>
      <c r="TEF102" s="5"/>
      <c r="TEG102" s="1"/>
      <c r="TEH102" s="2"/>
      <c r="TEI102" s="2"/>
      <c r="TEJ102" s="5"/>
      <c r="TEK102" s="5"/>
      <c r="TEL102" s="5"/>
      <c r="TEM102" s="5"/>
      <c r="TEN102" s="5"/>
      <c r="TEO102" s="1"/>
      <c r="TEP102" s="2"/>
      <c r="TEQ102" s="2"/>
      <c r="TER102" s="5"/>
      <c r="TES102" s="5"/>
      <c r="TET102" s="5"/>
      <c r="TEU102" s="5"/>
      <c r="TEV102" s="5"/>
      <c r="TEW102" s="1"/>
      <c r="TEX102" s="2"/>
      <c r="TEY102" s="2"/>
      <c r="TEZ102" s="5"/>
      <c r="TFA102" s="5"/>
      <c r="TFB102" s="5"/>
      <c r="TFC102" s="5"/>
      <c r="TFD102" s="5"/>
      <c r="TFE102" s="1"/>
      <c r="TFF102" s="2"/>
      <c r="TFG102" s="2"/>
      <c r="TFH102" s="5"/>
      <c r="TFI102" s="5"/>
      <c r="TFJ102" s="5"/>
      <c r="TFK102" s="5"/>
      <c r="TFL102" s="5"/>
      <c r="TFM102" s="1"/>
      <c r="TFN102" s="2"/>
      <c r="TFO102" s="2"/>
      <c r="TFP102" s="5"/>
      <c r="TFQ102" s="5"/>
      <c r="TFR102" s="5"/>
      <c r="TFS102" s="5"/>
      <c r="TFT102" s="5"/>
      <c r="TFU102" s="1"/>
      <c r="TFV102" s="2"/>
      <c r="TFW102" s="2"/>
      <c r="TFX102" s="5"/>
      <c r="TFY102" s="5"/>
      <c r="TFZ102" s="5"/>
      <c r="TGA102" s="5"/>
      <c r="TGB102" s="5"/>
      <c r="TGC102" s="1"/>
      <c r="TGD102" s="2"/>
      <c r="TGE102" s="2"/>
      <c r="TGF102" s="5"/>
      <c r="TGG102" s="5"/>
      <c r="TGH102" s="5"/>
      <c r="TGI102" s="5"/>
      <c r="TGJ102" s="5"/>
      <c r="TGK102" s="1"/>
      <c r="TGL102" s="2"/>
      <c r="TGM102" s="2"/>
      <c r="TGN102" s="5"/>
      <c r="TGO102" s="5"/>
      <c r="TGP102" s="5"/>
      <c r="TGQ102" s="5"/>
      <c r="TGR102" s="5"/>
      <c r="TGS102" s="1"/>
      <c r="TGT102" s="2"/>
      <c r="TGU102" s="2"/>
      <c r="TGV102" s="5"/>
      <c r="TGW102" s="5"/>
      <c r="TGX102" s="5"/>
      <c r="TGY102" s="5"/>
      <c r="TGZ102" s="5"/>
      <c r="THA102" s="1"/>
      <c r="THB102" s="2"/>
      <c r="THC102" s="2"/>
      <c r="THD102" s="5"/>
      <c r="THE102" s="5"/>
      <c r="THF102" s="5"/>
      <c r="THG102" s="5"/>
      <c r="THH102" s="5"/>
      <c r="THI102" s="1"/>
      <c r="THJ102" s="2"/>
      <c r="THK102" s="2"/>
      <c r="THL102" s="5"/>
      <c r="THM102" s="5"/>
      <c r="THN102" s="5"/>
      <c r="THO102" s="5"/>
      <c r="THP102" s="5"/>
      <c r="THQ102" s="1"/>
      <c r="THR102" s="2"/>
      <c r="THS102" s="2"/>
      <c r="THT102" s="5"/>
      <c r="THU102" s="5"/>
      <c r="THV102" s="5"/>
      <c r="THW102" s="5"/>
      <c r="THX102" s="5"/>
      <c r="THY102" s="1"/>
      <c r="THZ102" s="2"/>
      <c r="TIA102" s="2"/>
      <c r="TIB102" s="5"/>
      <c r="TIC102" s="5"/>
      <c r="TID102" s="5"/>
      <c r="TIE102" s="5"/>
      <c r="TIF102" s="5"/>
      <c r="TIG102" s="1"/>
      <c r="TIH102" s="2"/>
      <c r="TII102" s="2"/>
      <c r="TIJ102" s="5"/>
      <c r="TIK102" s="5"/>
      <c r="TIL102" s="5"/>
      <c r="TIM102" s="5"/>
      <c r="TIN102" s="5"/>
      <c r="TIO102" s="1"/>
      <c r="TIP102" s="2"/>
      <c r="TIQ102" s="2"/>
      <c r="TIR102" s="5"/>
      <c r="TIS102" s="5"/>
      <c r="TIT102" s="5"/>
      <c r="TIU102" s="5"/>
      <c r="TIV102" s="5"/>
      <c r="TIW102" s="1"/>
      <c r="TIX102" s="2"/>
      <c r="TIY102" s="2"/>
      <c r="TIZ102" s="5"/>
      <c r="TJA102" s="5"/>
      <c r="TJB102" s="5"/>
      <c r="TJC102" s="5"/>
      <c r="TJD102" s="5"/>
      <c r="TJE102" s="1"/>
      <c r="TJF102" s="2"/>
      <c r="TJG102" s="2"/>
      <c r="TJH102" s="5"/>
      <c r="TJI102" s="5"/>
      <c r="TJJ102" s="5"/>
      <c r="TJK102" s="5"/>
      <c r="TJL102" s="5"/>
      <c r="TJM102" s="1"/>
      <c r="TJN102" s="2"/>
      <c r="TJO102" s="2"/>
      <c r="TJP102" s="5"/>
      <c r="TJQ102" s="5"/>
      <c r="TJR102" s="5"/>
      <c r="TJS102" s="5"/>
      <c r="TJT102" s="5"/>
      <c r="TJU102" s="1"/>
      <c r="TJV102" s="2"/>
      <c r="TJW102" s="2"/>
      <c r="TJX102" s="5"/>
      <c r="TJY102" s="5"/>
      <c r="TJZ102" s="5"/>
      <c r="TKA102" s="5"/>
      <c r="TKB102" s="5"/>
      <c r="TKC102" s="1"/>
      <c r="TKD102" s="2"/>
      <c r="TKE102" s="2"/>
      <c r="TKF102" s="5"/>
      <c r="TKG102" s="5"/>
      <c r="TKH102" s="5"/>
      <c r="TKI102" s="5"/>
      <c r="TKJ102" s="5"/>
      <c r="TKK102" s="1"/>
      <c r="TKL102" s="2"/>
      <c r="TKM102" s="2"/>
      <c r="TKN102" s="5"/>
      <c r="TKO102" s="5"/>
      <c r="TKP102" s="5"/>
      <c r="TKQ102" s="5"/>
      <c r="TKR102" s="5"/>
      <c r="TKS102" s="1"/>
      <c r="TKT102" s="2"/>
      <c r="TKU102" s="2"/>
      <c r="TKV102" s="5"/>
      <c r="TKW102" s="5"/>
      <c r="TKX102" s="5"/>
      <c r="TKY102" s="5"/>
      <c r="TKZ102" s="5"/>
      <c r="TLA102" s="1"/>
      <c r="TLB102" s="2"/>
      <c r="TLC102" s="2"/>
      <c r="TLD102" s="5"/>
      <c r="TLE102" s="5"/>
      <c r="TLF102" s="5"/>
      <c r="TLG102" s="5"/>
      <c r="TLH102" s="5"/>
      <c r="TLI102" s="1"/>
      <c r="TLJ102" s="2"/>
      <c r="TLK102" s="2"/>
      <c r="TLL102" s="5"/>
      <c r="TLM102" s="5"/>
      <c r="TLN102" s="5"/>
      <c r="TLO102" s="5"/>
      <c r="TLP102" s="5"/>
      <c r="TLQ102" s="1"/>
      <c r="TLR102" s="2"/>
      <c r="TLS102" s="2"/>
      <c r="TLT102" s="5"/>
      <c r="TLU102" s="5"/>
      <c r="TLV102" s="5"/>
      <c r="TLW102" s="5"/>
      <c r="TLX102" s="5"/>
      <c r="TLY102" s="1"/>
      <c r="TLZ102" s="2"/>
      <c r="TMA102" s="2"/>
      <c r="TMB102" s="5"/>
      <c r="TMC102" s="5"/>
      <c r="TMD102" s="5"/>
      <c r="TME102" s="5"/>
      <c r="TMF102" s="5"/>
      <c r="TMG102" s="1"/>
      <c r="TMH102" s="2"/>
      <c r="TMI102" s="2"/>
      <c r="TMJ102" s="5"/>
      <c r="TMK102" s="5"/>
      <c r="TML102" s="5"/>
      <c r="TMM102" s="5"/>
      <c r="TMN102" s="5"/>
      <c r="TMO102" s="1"/>
      <c r="TMP102" s="2"/>
      <c r="TMQ102" s="2"/>
      <c r="TMR102" s="5"/>
      <c r="TMS102" s="5"/>
      <c r="TMT102" s="5"/>
      <c r="TMU102" s="5"/>
      <c r="TMV102" s="5"/>
      <c r="TMW102" s="1"/>
      <c r="TMX102" s="2"/>
      <c r="TMY102" s="2"/>
      <c r="TMZ102" s="5"/>
      <c r="TNA102" s="5"/>
      <c r="TNB102" s="5"/>
      <c r="TNC102" s="5"/>
      <c r="TND102" s="5"/>
      <c r="TNE102" s="1"/>
      <c r="TNF102" s="2"/>
      <c r="TNG102" s="2"/>
      <c r="TNH102" s="5"/>
      <c r="TNI102" s="5"/>
      <c r="TNJ102" s="5"/>
      <c r="TNK102" s="5"/>
      <c r="TNL102" s="5"/>
      <c r="TNM102" s="1"/>
      <c r="TNN102" s="2"/>
      <c r="TNO102" s="2"/>
      <c r="TNP102" s="5"/>
      <c r="TNQ102" s="5"/>
      <c r="TNR102" s="5"/>
      <c r="TNS102" s="5"/>
      <c r="TNT102" s="5"/>
      <c r="TNU102" s="1"/>
      <c r="TNV102" s="2"/>
      <c r="TNW102" s="2"/>
      <c r="TNX102" s="5"/>
      <c r="TNY102" s="5"/>
      <c r="TNZ102" s="5"/>
      <c r="TOA102" s="5"/>
      <c r="TOB102" s="5"/>
      <c r="TOC102" s="1"/>
      <c r="TOD102" s="2"/>
      <c r="TOE102" s="2"/>
      <c r="TOF102" s="5"/>
      <c r="TOG102" s="5"/>
      <c r="TOH102" s="5"/>
      <c r="TOI102" s="5"/>
      <c r="TOJ102" s="5"/>
      <c r="TOK102" s="1"/>
      <c r="TOL102" s="2"/>
      <c r="TOM102" s="2"/>
      <c r="TON102" s="5"/>
      <c r="TOO102" s="5"/>
      <c r="TOP102" s="5"/>
      <c r="TOQ102" s="5"/>
      <c r="TOR102" s="5"/>
      <c r="TOS102" s="1"/>
      <c r="TOT102" s="2"/>
      <c r="TOU102" s="2"/>
      <c r="TOV102" s="5"/>
      <c r="TOW102" s="5"/>
      <c r="TOX102" s="5"/>
      <c r="TOY102" s="5"/>
      <c r="TOZ102" s="5"/>
      <c r="TPA102" s="1"/>
      <c r="TPB102" s="2"/>
      <c r="TPC102" s="2"/>
      <c r="TPD102" s="5"/>
      <c r="TPE102" s="5"/>
      <c r="TPF102" s="5"/>
      <c r="TPG102" s="5"/>
      <c r="TPH102" s="5"/>
      <c r="TPI102" s="1"/>
      <c r="TPJ102" s="2"/>
      <c r="TPK102" s="2"/>
      <c r="TPL102" s="5"/>
      <c r="TPM102" s="5"/>
      <c r="TPN102" s="5"/>
      <c r="TPO102" s="5"/>
      <c r="TPP102" s="5"/>
      <c r="TPQ102" s="1"/>
      <c r="TPR102" s="2"/>
      <c r="TPS102" s="2"/>
      <c r="TPT102" s="5"/>
      <c r="TPU102" s="5"/>
      <c r="TPV102" s="5"/>
      <c r="TPW102" s="5"/>
      <c r="TPX102" s="5"/>
      <c r="TPY102" s="1"/>
      <c r="TPZ102" s="2"/>
      <c r="TQA102" s="2"/>
      <c r="TQB102" s="5"/>
      <c r="TQC102" s="5"/>
      <c r="TQD102" s="5"/>
      <c r="TQE102" s="5"/>
      <c r="TQF102" s="5"/>
      <c r="TQG102" s="1"/>
      <c r="TQH102" s="2"/>
      <c r="TQI102" s="2"/>
      <c r="TQJ102" s="5"/>
      <c r="TQK102" s="5"/>
      <c r="TQL102" s="5"/>
      <c r="TQM102" s="5"/>
      <c r="TQN102" s="5"/>
      <c r="TQO102" s="1"/>
      <c r="TQP102" s="2"/>
      <c r="TQQ102" s="2"/>
      <c r="TQR102" s="5"/>
      <c r="TQS102" s="5"/>
      <c r="TQT102" s="5"/>
      <c r="TQU102" s="5"/>
      <c r="TQV102" s="5"/>
      <c r="TQW102" s="1"/>
      <c r="TQX102" s="2"/>
      <c r="TQY102" s="2"/>
      <c r="TQZ102" s="5"/>
      <c r="TRA102" s="5"/>
      <c r="TRB102" s="5"/>
      <c r="TRC102" s="5"/>
      <c r="TRD102" s="5"/>
      <c r="TRE102" s="1"/>
      <c r="TRF102" s="2"/>
      <c r="TRG102" s="2"/>
      <c r="TRH102" s="5"/>
      <c r="TRI102" s="5"/>
      <c r="TRJ102" s="5"/>
      <c r="TRK102" s="5"/>
      <c r="TRL102" s="5"/>
      <c r="TRM102" s="1"/>
      <c r="TRN102" s="2"/>
      <c r="TRO102" s="2"/>
      <c r="TRP102" s="5"/>
      <c r="TRQ102" s="5"/>
      <c r="TRR102" s="5"/>
      <c r="TRS102" s="5"/>
      <c r="TRT102" s="5"/>
      <c r="TRU102" s="1"/>
      <c r="TRV102" s="2"/>
      <c r="TRW102" s="2"/>
      <c r="TRX102" s="5"/>
      <c r="TRY102" s="5"/>
      <c r="TRZ102" s="5"/>
      <c r="TSA102" s="5"/>
      <c r="TSB102" s="5"/>
      <c r="TSC102" s="1"/>
      <c r="TSD102" s="2"/>
      <c r="TSE102" s="2"/>
      <c r="TSF102" s="5"/>
      <c r="TSG102" s="5"/>
      <c r="TSH102" s="5"/>
      <c r="TSI102" s="5"/>
      <c r="TSJ102" s="5"/>
      <c r="TSK102" s="1"/>
      <c r="TSL102" s="2"/>
      <c r="TSM102" s="2"/>
      <c r="TSN102" s="5"/>
      <c r="TSO102" s="5"/>
      <c r="TSP102" s="5"/>
      <c r="TSQ102" s="5"/>
      <c r="TSR102" s="5"/>
      <c r="TSS102" s="1"/>
      <c r="TST102" s="2"/>
      <c r="TSU102" s="2"/>
      <c r="TSV102" s="5"/>
      <c r="TSW102" s="5"/>
      <c r="TSX102" s="5"/>
      <c r="TSY102" s="5"/>
      <c r="TSZ102" s="5"/>
      <c r="TTA102" s="1"/>
      <c r="TTB102" s="2"/>
      <c r="TTC102" s="2"/>
      <c r="TTD102" s="5"/>
      <c r="TTE102" s="5"/>
      <c r="TTF102" s="5"/>
      <c r="TTG102" s="5"/>
      <c r="TTH102" s="5"/>
      <c r="TTI102" s="1"/>
      <c r="TTJ102" s="2"/>
      <c r="TTK102" s="2"/>
      <c r="TTL102" s="5"/>
      <c r="TTM102" s="5"/>
      <c r="TTN102" s="5"/>
      <c r="TTO102" s="5"/>
      <c r="TTP102" s="5"/>
      <c r="TTQ102" s="1"/>
      <c r="TTR102" s="2"/>
      <c r="TTS102" s="2"/>
      <c r="TTT102" s="5"/>
      <c r="TTU102" s="5"/>
      <c r="TTV102" s="5"/>
      <c r="TTW102" s="5"/>
      <c r="TTX102" s="5"/>
      <c r="TTY102" s="1"/>
      <c r="TTZ102" s="2"/>
      <c r="TUA102" s="2"/>
      <c r="TUB102" s="5"/>
      <c r="TUC102" s="5"/>
      <c r="TUD102" s="5"/>
      <c r="TUE102" s="5"/>
      <c r="TUF102" s="5"/>
      <c r="TUG102" s="1"/>
      <c r="TUH102" s="2"/>
      <c r="TUI102" s="2"/>
      <c r="TUJ102" s="5"/>
      <c r="TUK102" s="5"/>
      <c r="TUL102" s="5"/>
      <c r="TUM102" s="5"/>
      <c r="TUN102" s="5"/>
      <c r="TUO102" s="1"/>
      <c r="TUP102" s="2"/>
      <c r="TUQ102" s="2"/>
      <c r="TUR102" s="5"/>
      <c r="TUS102" s="5"/>
      <c r="TUT102" s="5"/>
      <c r="TUU102" s="5"/>
      <c r="TUV102" s="5"/>
      <c r="TUW102" s="1"/>
      <c r="TUX102" s="2"/>
      <c r="TUY102" s="2"/>
      <c r="TUZ102" s="5"/>
      <c r="TVA102" s="5"/>
      <c r="TVB102" s="5"/>
      <c r="TVC102" s="5"/>
      <c r="TVD102" s="5"/>
      <c r="TVE102" s="1"/>
      <c r="TVF102" s="2"/>
      <c r="TVG102" s="2"/>
      <c r="TVH102" s="5"/>
      <c r="TVI102" s="5"/>
      <c r="TVJ102" s="5"/>
      <c r="TVK102" s="5"/>
      <c r="TVL102" s="5"/>
      <c r="TVM102" s="1"/>
      <c r="TVN102" s="2"/>
      <c r="TVO102" s="2"/>
      <c r="TVP102" s="5"/>
      <c r="TVQ102" s="5"/>
      <c r="TVR102" s="5"/>
      <c r="TVS102" s="5"/>
      <c r="TVT102" s="5"/>
      <c r="TVU102" s="1"/>
      <c r="TVV102" s="2"/>
      <c r="TVW102" s="2"/>
      <c r="TVX102" s="5"/>
      <c r="TVY102" s="5"/>
      <c r="TVZ102" s="5"/>
      <c r="TWA102" s="5"/>
      <c r="TWB102" s="5"/>
      <c r="TWC102" s="1"/>
      <c r="TWD102" s="2"/>
      <c r="TWE102" s="2"/>
      <c r="TWF102" s="5"/>
      <c r="TWG102" s="5"/>
      <c r="TWH102" s="5"/>
      <c r="TWI102" s="5"/>
      <c r="TWJ102" s="5"/>
      <c r="TWK102" s="1"/>
      <c r="TWL102" s="2"/>
      <c r="TWM102" s="2"/>
      <c r="TWN102" s="5"/>
      <c r="TWO102" s="5"/>
      <c r="TWP102" s="5"/>
      <c r="TWQ102" s="5"/>
      <c r="TWR102" s="5"/>
      <c r="TWS102" s="1"/>
      <c r="TWT102" s="2"/>
      <c r="TWU102" s="2"/>
      <c r="TWV102" s="5"/>
      <c r="TWW102" s="5"/>
      <c r="TWX102" s="5"/>
      <c r="TWY102" s="5"/>
      <c r="TWZ102" s="5"/>
      <c r="TXA102" s="1"/>
      <c r="TXB102" s="2"/>
      <c r="TXC102" s="2"/>
      <c r="TXD102" s="5"/>
      <c r="TXE102" s="5"/>
      <c r="TXF102" s="5"/>
      <c r="TXG102" s="5"/>
      <c r="TXH102" s="5"/>
      <c r="TXI102" s="1"/>
      <c r="TXJ102" s="2"/>
      <c r="TXK102" s="2"/>
      <c r="TXL102" s="5"/>
      <c r="TXM102" s="5"/>
      <c r="TXN102" s="5"/>
      <c r="TXO102" s="5"/>
      <c r="TXP102" s="5"/>
      <c r="TXQ102" s="1"/>
      <c r="TXR102" s="2"/>
      <c r="TXS102" s="2"/>
      <c r="TXT102" s="5"/>
      <c r="TXU102" s="5"/>
      <c r="TXV102" s="5"/>
      <c r="TXW102" s="5"/>
      <c r="TXX102" s="5"/>
      <c r="TXY102" s="1"/>
      <c r="TXZ102" s="2"/>
      <c r="TYA102" s="2"/>
      <c r="TYB102" s="5"/>
      <c r="TYC102" s="5"/>
      <c r="TYD102" s="5"/>
      <c r="TYE102" s="5"/>
      <c r="TYF102" s="5"/>
      <c r="TYG102" s="1"/>
      <c r="TYH102" s="2"/>
      <c r="TYI102" s="2"/>
      <c r="TYJ102" s="5"/>
      <c r="TYK102" s="5"/>
      <c r="TYL102" s="5"/>
      <c r="TYM102" s="5"/>
      <c r="TYN102" s="5"/>
      <c r="TYO102" s="1"/>
      <c r="TYP102" s="2"/>
      <c r="TYQ102" s="2"/>
      <c r="TYR102" s="5"/>
      <c r="TYS102" s="5"/>
      <c r="TYT102" s="5"/>
      <c r="TYU102" s="5"/>
      <c r="TYV102" s="5"/>
      <c r="TYW102" s="1"/>
      <c r="TYX102" s="2"/>
      <c r="TYY102" s="2"/>
      <c r="TYZ102" s="5"/>
      <c r="TZA102" s="5"/>
      <c r="TZB102" s="5"/>
      <c r="TZC102" s="5"/>
      <c r="TZD102" s="5"/>
      <c r="TZE102" s="1"/>
      <c r="TZF102" s="2"/>
      <c r="TZG102" s="2"/>
      <c r="TZH102" s="5"/>
      <c r="TZI102" s="5"/>
      <c r="TZJ102" s="5"/>
      <c r="TZK102" s="5"/>
      <c r="TZL102" s="5"/>
      <c r="TZM102" s="1"/>
      <c r="TZN102" s="2"/>
      <c r="TZO102" s="2"/>
      <c r="TZP102" s="5"/>
      <c r="TZQ102" s="5"/>
      <c r="TZR102" s="5"/>
      <c r="TZS102" s="5"/>
      <c r="TZT102" s="5"/>
      <c r="TZU102" s="1"/>
      <c r="TZV102" s="2"/>
      <c r="TZW102" s="2"/>
      <c r="TZX102" s="5"/>
      <c r="TZY102" s="5"/>
      <c r="TZZ102" s="5"/>
      <c r="UAA102" s="5"/>
      <c r="UAB102" s="5"/>
      <c r="UAC102" s="1"/>
      <c r="UAD102" s="2"/>
      <c r="UAE102" s="2"/>
      <c r="UAF102" s="5"/>
      <c r="UAG102" s="5"/>
      <c r="UAH102" s="5"/>
      <c r="UAI102" s="5"/>
      <c r="UAJ102" s="5"/>
      <c r="UAK102" s="1"/>
      <c r="UAL102" s="2"/>
      <c r="UAM102" s="2"/>
      <c r="UAN102" s="5"/>
      <c r="UAO102" s="5"/>
      <c r="UAP102" s="5"/>
      <c r="UAQ102" s="5"/>
      <c r="UAR102" s="5"/>
      <c r="UAS102" s="1"/>
      <c r="UAT102" s="2"/>
      <c r="UAU102" s="2"/>
      <c r="UAV102" s="5"/>
      <c r="UAW102" s="5"/>
      <c r="UAX102" s="5"/>
      <c r="UAY102" s="5"/>
      <c r="UAZ102" s="5"/>
      <c r="UBA102" s="1"/>
      <c r="UBB102" s="2"/>
      <c r="UBC102" s="2"/>
      <c r="UBD102" s="5"/>
      <c r="UBE102" s="5"/>
      <c r="UBF102" s="5"/>
      <c r="UBG102" s="5"/>
      <c r="UBH102" s="5"/>
      <c r="UBI102" s="1"/>
      <c r="UBJ102" s="2"/>
      <c r="UBK102" s="2"/>
      <c r="UBL102" s="5"/>
      <c r="UBM102" s="5"/>
      <c r="UBN102" s="5"/>
      <c r="UBO102" s="5"/>
      <c r="UBP102" s="5"/>
      <c r="UBQ102" s="1"/>
      <c r="UBR102" s="2"/>
      <c r="UBS102" s="2"/>
      <c r="UBT102" s="5"/>
      <c r="UBU102" s="5"/>
      <c r="UBV102" s="5"/>
      <c r="UBW102" s="5"/>
      <c r="UBX102" s="5"/>
      <c r="UBY102" s="1"/>
      <c r="UBZ102" s="2"/>
      <c r="UCA102" s="2"/>
      <c r="UCB102" s="5"/>
      <c r="UCC102" s="5"/>
      <c r="UCD102" s="5"/>
      <c r="UCE102" s="5"/>
      <c r="UCF102" s="5"/>
      <c r="UCG102" s="1"/>
      <c r="UCH102" s="2"/>
      <c r="UCI102" s="2"/>
      <c r="UCJ102" s="5"/>
      <c r="UCK102" s="5"/>
      <c r="UCL102" s="5"/>
      <c r="UCM102" s="5"/>
      <c r="UCN102" s="5"/>
      <c r="UCO102" s="1"/>
      <c r="UCP102" s="2"/>
      <c r="UCQ102" s="2"/>
      <c r="UCR102" s="5"/>
      <c r="UCS102" s="5"/>
      <c r="UCT102" s="5"/>
      <c r="UCU102" s="5"/>
      <c r="UCV102" s="5"/>
      <c r="UCW102" s="1"/>
      <c r="UCX102" s="2"/>
      <c r="UCY102" s="2"/>
      <c r="UCZ102" s="5"/>
      <c r="UDA102" s="5"/>
      <c r="UDB102" s="5"/>
      <c r="UDC102" s="5"/>
      <c r="UDD102" s="5"/>
      <c r="UDE102" s="1"/>
      <c r="UDF102" s="2"/>
      <c r="UDG102" s="2"/>
      <c r="UDH102" s="5"/>
      <c r="UDI102" s="5"/>
      <c r="UDJ102" s="5"/>
      <c r="UDK102" s="5"/>
      <c r="UDL102" s="5"/>
      <c r="UDM102" s="1"/>
      <c r="UDN102" s="2"/>
      <c r="UDO102" s="2"/>
      <c r="UDP102" s="5"/>
      <c r="UDQ102" s="5"/>
      <c r="UDR102" s="5"/>
      <c r="UDS102" s="5"/>
      <c r="UDT102" s="5"/>
      <c r="UDU102" s="1"/>
      <c r="UDV102" s="2"/>
      <c r="UDW102" s="2"/>
      <c r="UDX102" s="5"/>
      <c r="UDY102" s="5"/>
      <c r="UDZ102" s="5"/>
      <c r="UEA102" s="5"/>
      <c r="UEB102" s="5"/>
      <c r="UEC102" s="1"/>
      <c r="UED102" s="2"/>
      <c r="UEE102" s="2"/>
      <c r="UEF102" s="5"/>
      <c r="UEG102" s="5"/>
      <c r="UEH102" s="5"/>
      <c r="UEI102" s="5"/>
      <c r="UEJ102" s="5"/>
      <c r="UEK102" s="1"/>
      <c r="UEL102" s="2"/>
      <c r="UEM102" s="2"/>
      <c r="UEN102" s="5"/>
      <c r="UEO102" s="5"/>
      <c r="UEP102" s="5"/>
      <c r="UEQ102" s="5"/>
      <c r="UER102" s="5"/>
      <c r="UES102" s="1"/>
      <c r="UET102" s="2"/>
      <c r="UEU102" s="2"/>
      <c r="UEV102" s="5"/>
      <c r="UEW102" s="5"/>
      <c r="UEX102" s="5"/>
      <c r="UEY102" s="5"/>
      <c r="UEZ102" s="5"/>
      <c r="UFA102" s="1"/>
      <c r="UFB102" s="2"/>
      <c r="UFC102" s="2"/>
      <c r="UFD102" s="5"/>
      <c r="UFE102" s="5"/>
      <c r="UFF102" s="5"/>
      <c r="UFG102" s="5"/>
      <c r="UFH102" s="5"/>
      <c r="UFI102" s="1"/>
      <c r="UFJ102" s="2"/>
      <c r="UFK102" s="2"/>
      <c r="UFL102" s="5"/>
      <c r="UFM102" s="5"/>
      <c r="UFN102" s="5"/>
      <c r="UFO102" s="5"/>
      <c r="UFP102" s="5"/>
      <c r="UFQ102" s="1"/>
      <c r="UFR102" s="2"/>
      <c r="UFS102" s="2"/>
      <c r="UFT102" s="5"/>
      <c r="UFU102" s="5"/>
      <c r="UFV102" s="5"/>
      <c r="UFW102" s="5"/>
      <c r="UFX102" s="5"/>
      <c r="UFY102" s="1"/>
      <c r="UFZ102" s="2"/>
      <c r="UGA102" s="2"/>
      <c r="UGB102" s="5"/>
      <c r="UGC102" s="5"/>
      <c r="UGD102" s="5"/>
      <c r="UGE102" s="5"/>
      <c r="UGF102" s="5"/>
      <c r="UGG102" s="1"/>
      <c r="UGH102" s="2"/>
      <c r="UGI102" s="2"/>
      <c r="UGJ102" s="5"/>
      <c r="UGK102" s="5"/>
      <c r="UGL102" s="5"/>
      <c r="UGM102" s="5"/>
      <c r="UGN102" s="5"/>
      <c r="UGO102" s="1"/>
      <c r="UGP102" s="2"/>
      <c r="UGQ102" s="2"/>
      <c r="UGR102" s="5"/>
      <c r="UGS102" s="5"/>
      <c r="UGT102" s="5"/>
      <c r="UGU102" s="5"/>
      <c r="UGV102" s="5"/>
      <c r="UGW102" s="1"/>
      <c r="UGX102" s="2"/>
      <c r="UGY102" s="2"/>
      <c r="UGZ102" s="5"/>
      <c r="UHA102" s="5"/>
      <c r="UHB102" s="5"/>
      <c r="UHC102" s="5"/>
      <c r="UHD102" s="5"/>
      <c r="UHE102" s="1"/>
      <c r="UHF102" s="2"/>
      <c r="UHG102" s="2"/>
      <c r="UHH102" s="5"/>
      <c r="UHI102" s="5"/>
      <c r="UHJ102" s="5"/>
      <c r="UHK102" s="5"/>
      <c r="UHL102" s="5"/>
      <c r="UHM102" s="1"/>
      <c r="UHN102" s="2"/>
      <c r="UHO102" s="2"/>
      <c r="UHP102" s="5"/>
      <c r="UHQ102" s="5"/>
      <c r="UHR102" s="5"/>
      <c r="UHS102" s="5"/>
      <c r="UHT102" s="5"/>
      <c r="UHU102" s="1"/>
      <c r="UHV102" s="2"/>
      <c r="UHW102" s="2"/>
      <c r="UHX102" s="5"/>
      <c r="UHY102" s="5"/>
      <c r="UHZ102" s="5"/>
      <c r="UIA102" s="5"/>
      <c r="UIB102" s="5"/>
      <c r="UIC102" s="1"/>
      <c r="UID102" s="2"/>
      <c r="UIE102" s="2"/>
      <c r="UIF102" s="5"/>
      <c r="UIG102" s="5"/>
      <c r="UIH102" s="5"/>
      <c r="UII102" s="5"/>
      <c r="UIJ102" s="5"/>
      <c r="UIK102" s="1"/>
      <c r="UIL102" s="2"/>
      <c r="UIM102" s="2"/>
      <c r="UIN102" s="5"/>
      <c r="UIO102" s="5"/>
      <c r="UIP102" s="5"/>
      <c r="UIQ102" s="5"/>
      <c r="UIR102" s="5"/>
      <c r="UIS102" s="1"/>
      <c r="UIT102" s="2"/>
      <c r="UIU102" s="2"/>
      <c r="UIV102" s="5"/>
      <c r="UIW102" s="5"/>
      <c r="UIX102" s="5"/>
      <c r="UIY102" s="5"/>
      <c r="UIZ102" s="5"/>
      <c r="UJA102" s="1"/>
      <c r="UJB102" s="2"/>
      <c r="UJC102" s="2"/>
      <c r="UJD102" s="5"/>
      <c r="UJE102" s="5"/>
      <c r="UJF102" s="5"/>
      <c r="UJG102" s="5"/>
      <c r="UJH102" s="5"/>
      <c r="UJI102" s="1"/>
      <c r="UJJ102" s="2"/>
      <c r="UJK102" s="2"/>
      <c r="UJL102" s="5"/>
      <c r="UJM102" s="5"/>
      <c r="UJN102" s="5"/>
      <c r="UJO102" s="5"/>
      <c r="UJP102" s="5"/>
      <c r="UJQ102" s="1"/>
      <c r="UJR102" s="2"/>
      <c r="UJS102" s="2"/>
      <c r="UJT102" s="5"/>
      <c r="UJU102" s="5"/>
      <c r="UJV102" s="5"/>
      <c r="UJW102" s="5"/>
      <c r="UJX102" s="5"/>
      <c r="UJY102" s="1"/>
      <c r="UJZ102" s="2"/>
      <c r="UKA102" s="2"/>
      <c r="UKB102" s="5"/>
      <c r="UKC102" s="5"/>
      <c r="UKD102" s="5"/>
      <c r="UKE102" s="5"/>
      <c r="UKF102" s="5"/>
      <c r="UKG102" s="1"/>
      <c r="UKH102" s="2"/>
      <c r="UKI102" s="2"/>
      <c r="UKJ102" s="5"/>
      <c r="UKK102" s="5"/>
      <c r="UKL102" s="5"/>
      <c r="UKM102" s="5"/>
      <c r="UKN102" s="5"/>
      <c r="UKO102" s="1"/>
      <c r="UKP102" s="2"/>
      <c r="UKQ102" s="2"/>
      <c r="UKR102" s="5"/>
      <c r="UKS102" s="5"/>
      <c r="UKT102" s="5"/>
      <c r="UKU102" s="5"/>
      <c r="UKV102" s="5"/>
      <c r="UKW102" s="1"/>
      <c r="UKX102" s="2"/>
      <c r="UKY102" s="2"/>
      <c r="UKZ102" s="5"/>
      <c r="ULA102" s="5"/>
      <c r="ULB102" s="5"/>
      <c r="ULC102" s="5"/>
      <c r="ULD102" s="5"/>
      <c r="ULE102" s="1"/>
      <c r="ULF102" s="2"/>
      <c r="ULG102" s="2"/>
      <c r="ULH102" s="5"/>
      <c r="ULI102" s="5"/>
      <c r="ULJ102" s="5"/>
      <c r="ULK102" s="5"/>
      <c r="ULL102" s="5"/>
      <c r="ULM102" s="1"/>
      <c r="ULN102" s="2"/>
      <c r="ULO102" s="2"/>
      <c r="ULP102" s="5"/>
      <c r="ULQ102" s="5"/>
      <c r="ULR102" s="5"/>
      <c r="ULS102" s="5"/>
      <c r="ULT102" s="5"/>
      <c r="ULU102" s="1"/>
      <c r="ULV102" s="2"/>
      <c r="ULW102" s="2"/>
      <c r="ULX102" s="5"/>
      <c r="ULY102" s="5"/>
      <c r="ULZ102" s="5"/>
      <c r="UMA102" s="5"/>
      <c r="UMB102" s="5"/>
      <c r="UMC102" s="1"/>
      <c r="UMD102" s="2"/>
      <c r="UME102" s="2"/>
      <c r="UMF102" s="5"/>
      <c r="UMG102" s="5"/>
      <c r="UMH102" s="5"/>
      <c r="UMI102" s="5"/>
      <c r="UMJ102" s="5"/>
      <c r="UMK102" s="1"/>
      <c r="UML102" s="2"/>
      <c r="UMM102" s="2"/>
      <c r="UMN102" s="5"/>
      <c r="UMO102" s="5"/>
      <c r="UMP102" s="5"/>
      <c r="UMQ102" s="5"/>
      <c r="UMR102" s="5"/>
      <c r="UMS102" s="1"/>
      <c r="UMT102" s="2"/>
      <c r="UMU102" s="2"/>
      <c r="UMV102" s="5"/>
      <c r="UMW102" s="5"/>
      <c r="UMX102" s="5"/>
      <c r="UMY102" s="5"/>
      <c r="UMZ102" s="5"/>
      <c r="UNA102" s="1"/>
      <c r="UNB102" s="2"/>
      <c r="UNC102" s="2"/>
      <c r="UND102" s="5"/>
      <c r="UNE102" s="5"/>
      <c r="UNF102" s="5"/>
      <c r="UNG102" s="5"/>
      <c r="UNH102" s="5"/>
      <c r="UNI102" s="1"/>
      <c r="UNJ102" s="2"/>
      <c r="UNK102" s="2"/>
      <c r="UNL102" s="5"/>
      <c r="UNM102" s="5"/>
      <c r="UNN102" s="5"/>
      <c r="UNO102" s="5"/>
      <c r="UNP102" s="5"/>
      <c r="UNQ102" s="1"/>
      <c r="UNR102" s="2"/>
      <c r="UNS102" s="2"/>
      <c r="UNT102" s="5"/>
      <c r="UNU102" s="5"/>
      <c r="UNV102" s="5"/>
      <c r="UNW102" s="5"/>
      <c r="UNX102" s="5"/>
      <c r="UNY102" s="1"/>
      <c r="UNZ102" s="2"/>
      <c r="UOA102" s="2"/>
      <c r="UOB102" s="5"/>
      <c r="UOC102" s="5"/>
      <c r="UOD102" s="5"/>
      <c r="UOE102" s="5"/>
      <c r="UOF102" s="5"/>
      <c r="UOG102" s="1"/>
      <c r="UOH102" s="2"/>
      <c r="UOI102" s="2"/>
      <c r="UOJ102" s="5"/>
      <c r="UOK102" s="5"/>
      <c r="UOL102" s="5"/>
      <c r="UOM102" s="5"/>
      <c r="UON102" s="5"/>
      <c r="UOO102" s="1"/>
      <c r="UOP102" s="2"/>
      <c r="UOQ102" s="2"/>
      <c r="UOR102" s="5"/>
      <c r="UOS102" s="5"/>
      <c r="UOT102" s="5"/>
      <c r="UOU102" s="5"/>
      <c r="UOV102" s="5"/>
      <c r="UOW102" s="1"/>
      <c r="UOX102" s="2"/>
      <c r="UOY102" s="2"/>
      <c r="UOZ102" s="5"/>
      <c r="UPA102" s="5"/>
      <c r="UPB102" s="5"/>
      <c r="UPC102" s="5"/>
      <c r="UPD102" s="5"/>
      <c r="UPE102" s="1"/>
      <c r="UPF102" s="2"/>
      <c r="UPG102" s="2"/>
      <c r="UPH102" s="5"/>
      <c r="UPI102" s="5"/>
      <c r="UPJ102" s="5"/>
      <c r="UPK102" s="5"/>
      <c r="UPL102" s="5"/>
      <c r="UPM102" s="1"/>
      <c r="UPN102" s="2"/>
      <c r="UPO102" s="2"/>
      <c r="UPP102" s="5"/>
      <c r="UPQ102" s="5"/>
      <c r="UPR102" s="5"/>
      <c r="UPS102" s="5"/>
      <c r="UPT102" s="5"/>
      <c r="UPU102" s="1"/>
      <c r="UPV102" s="2"/>
      <c r="UPW102" s="2"/>
      <c r="UPX102" s="5"/>
      <c r="UPY102" s="5"/>
      <c r="UPZ102" s="5"/>
      <c r="UQA102" s="5"/>
      <c r="UQB102" s="5"/>
      <c r="UQC102" s="1"/>
      <c r="UQD102" s="2"/>
      <c r="UQE102" s="2"/>
      <c r="UQF102" s="5"/>
      <c r="UQG102" s="5"/>
      <c r="UQH102" s="5"/>
      <c r="UQI102" s="5"/>
      <c r="UQJ102" s="5"/>
      <c r="UQK102" s="1"/>
      <c r="UQL102" s="2"/>
      <c r="UQM102" s="2"/>
      <c r="UQN102" s="5"/>
      <c r="UQO102" s="5"/>
      <c r="UQP102" s="5"/>
      <c r="UQQ102" s="5"/>
      <c r="UQR102" s="5"/>
      <c r="UQS102" s="1"/>
      <c r="UQT102" s="2"/>
      <c r="UQU102" s="2"/>
      <c r="UQV102" s="5"/>
      <c r="UQW102" s="5"/>
      <c r="UQX102" s="5"/>
      <c r="UQY102" s="5"/>
      <c r="UQZ102" s="5"/>
      <c r="URA102" s="1"/>
      <c r="URB102" s="2"/>
      <c r="URC102" s="2"/>
      <c r="URD102" s="5"/>
      <c r="URE102" s="5"/>
      <c r="URF102" s="5"/>
      <c r="URG102" s="5"/>
      <c r="URH102" s="5"/>
      <c r="URI102" s="1"/>
      <c r="URJ102" s="2"/>
      <c r="URK102" s="2"/>
      <c r="URL102" s="5"/>
      <c r="URM102" s="5"/>
      <c r="URN102" s="5"/>
      <c r="URO102" s="5"/>
      <c r="URP102" s="5"/>
      <c r="URQ102" s="1"/>
      <c r="URR102" s="2"/>
      <c r="URS102" s="2"/>
      <c r="URT102" s="5"/>
      <c r="URU102" s="5"/>
      <c r="URV102" s="5"/>
      <c r="URW102" s="5"/>
      <c r="URX102" s="5"/>
      <c r="URY102" s="1"/>
      <c r="URZ102" s="2"/>
      <c r="USA102" s="2"/>
      <c r="USB102" s="5"/>
      <c r="USC102" s="5"/>
      <c r="USD102" s="5"/>
      <c r="USE102" s="5"/>
      <c r="USF102" s="5"/>
      <c r="USG102" s="1"/>
      <c r="USH102" s="2"/>
      <c r="USI102" s="2"/>
      <c r="USJ102" s="5"/>
      <c r="USK102" s="5"/>
      <c r="USL102" s="5"/>
      <c r="USM102" s="5"/>
      <c r="USN102" s="5"/>
      <c r="USO102" s="1"/>
      <c r="USP102" s="2"/>
      <c r="USQ102" s="2"/>
      <c r="USR102" s="5"/>
      <c r="USS102" s="5"/>
      <c r="UST102" s="5"/>
      <c r="USU102" s="5"/>
      <c r="USV102" s="5"/>
      <c r="USW102" s="1"/>
      <c r="USX102" s="2"/>
      <c r="USY102" s="2"/>
      <c r="USZ102" s="5"/>
      <c r="UTA102" s="5"/>
      <c r="UTB102" s="5"/>
      <c r="UTC102" s="5"/>
      <c r="UTD102" s="5"/>
      <c r="UTE102" s="1"/>
      <c r="UTF102" s="2"/>
      <c r="UTG102" s="2"/>
      <c r="UTH102" s="5"/>
      <c r="UTI102" s="5"/>
      <c r="UTJ102" s="5"/>
      <c r="UTK102" s="5"/>
      <c r="UTL102" s="5"/>
      <c r="UTM102" s="1"/>
      <c r="UTN102" s="2"/>
      <c r="UTO102" s="2"/>
      <c r="UTP102" s="5"/>
      <c r="UTQ102" s="5"/>
      <c r="UTR102" s="5"/>
      <c r="UTS102" s="5"/>
      <c r="UTT102" s="5"/>
      <c r="UTU102" s="1"/>
      <c r="UTV102" s="2"/>
      <c r="UTW102" s="2"/>
      <c r="UTX102" s="5"/>
      <c r="UTY102" s="5"/>
      <c r="UTZ102" s="5"/>
      <c r="UUA102" s="5"/>
      <c r="UUB102" s="5"/>
      <c r="UUC102" s="1"/>
      <c r="UUD102" s="2"/>
      <c r="UUE102" s="2"/>
      <c r="UUF102" s="5"/>
      <c r="UUG102" s="5"/>
      <c r="UUH102" s="5"/>
      <c r="UUI102" s="5"/>
      <c r="UUJ102" s="5"/>
      <c r="UUK102" s="1"/>
      <c r="UUL102" s="2"/>
      <c r="UUM102" s="2"/>
      <c r="UUN102" s="5"/>
      <c r="UUO102" s="5"/>
      <c r="UUP102" s="5"/>
      <c r="UUQ102" s="5"/>
      <c r="UUR102" s="5"/>
      <c r="UUS102" s="1"/>
      <c r="UUT102" s="2"/>
      <c r="UUU102" s="2"/>
      <c r="UUV102" s="5"/>
      <c r="UUW102" s="5"/>
      <c r="UUX102" s="5"/>
      <c r="UUY102" s="5"/>
      <c r="UUZ102" s="5"/>
      <c r="UVA102" s="1"/>
      <c r="UVB102" s="2"/>
      <c r="UVC102" s="2"/>
      <c r="UVD102" s="5"/>
      <c r="UVE102" s="5"/>
      <c r="UVF102" s="5"/>
      <c r="UVG102" s="5"/>
      <c r="UVH102" s="5"/>
      <c r="UVI102" s="1"/>
      <c r="UVJ102" s="2"/>
      <c r="UVK102" s="2"/>
      <c r="UVL102" s="5"/>
      <c r="UVM102" s="5"/>
      <c r="UVN102" s="5"/>
      <c r="UVO102" s="5"/>
      <c r="UVP102" s="5"/>
      <c r="UVQ102" s="1"/>
      <c r="UVR102" s="2"/>
      <c r="UVS102" s="2"/>
      <c r="UVT102" s="5"/>
      <c r="UVU102" s="5"/>
      <c r="UVV102" s="5"/>
      <c r="UVW102" s="5"/>
      <c r="UVX102" s="5"/>
      <c r="UVY102" s="1"/>
      <c r="UVZ102" s="2"/>
      <c r="UWA102" s="2"/>
      <c r="UWB102" s="5"/>
      <c r="UWC102" s="5"/>
      <c r="UWD102" s="5"/>
      <c r="UWE102" s="5"/>
      <c r="UWF102" s="5"/>
      <c r="UWG102" s="1"/>
      <c r="UWH102" s="2"/>
      <c r="UWI102" s="2"/>
      <c r="UWJ102" s="5"/>
      <c r="UWK102" s="5"/>
      <c r="UWL102" s="5"/>
      <c r="UWM102" s="5"/>
      <c r="UWN102" s="5"/>
      <c r="UWO102" s="1"/>
      <c r="UWP102" s="2"/>
      <c r="UWQ102" s="2"/>
      <c r="UWR102" s="5"/>
      <c r="UWS102" s="5"/>
      <c r="UWT102" s="5"/>
      <c r="UWU102" s="5"/>
      <c r="UWV102" s="5"/>
      <c r="UWW102" s="1"/>
      <c r="UWX102" s="2"/>
      <c r="UWY102" s="2"/>
      <c r="UWZ102" s="5"/>
      <c r="UXA102" s="5"/>
      <c r="UXB102" s="5"/>
      <c r="UXC102" s="5"/>
      <c r="UXD102" s="5"/>
      <c r="UXE102" s="1"/>
      <c r="UXF102" s="2"/>
      <c r="UXG102" s="2"/>
      <c r="UXH102" s="5"/>
      <c r="UXI102" s="5"/>
      <c r="UXJ102" s="5"/>
      <c r="UXK102" s="5"/>
      <c r="UXL102" s="5"/>
      <c r="UXM102" s="1"/>
      <c r="UXN102" s="2"/>
      <c r="UXO102" s="2"/>
      <c r="UXP102" s="5"/>
      <c r="UXQ102" s="5"/>
      <c r="UXR102" s="5"/>
      <c r="UXS102" s="5"/>
      <c r="UXT102" s="5"/>
      <c r="UXU102" s="1"/>
      <c r="UXV102" s="2"/>
      <c r="UXW102" s="2"/>
      <c r="UXX102" s="5"/>
      <c r="UXY102" s="5"/>
      <c r="UXZ102" s="5"/>
      <c r="UYA102" s="5"/>
      <c r="UYB102" s="5"/>
      <c r="UYC102" s="1"/>
      <c r="UYD102" s="2"/>
      <c r="UYE102" s="2"/>
      <c r="UYF102" s="5"/>
      <c r="UYG102" s="5"/>
      <c r="UYH102" s="5"/>
      <c r="UYI102" s="5"/>
      <c r="UYJ102" s="5"/>
      <c r="UYK102" s="1"/>
      <c r="UYL102" s="2"/>
      <c r="UYM102" s="2"/>
      <c r="UYN102" s="5"/>
      <c r="UYO102" s="5"/>
      <c r="UYP102" s="5"/>
      <c r="UYQ102" s="5"/>
      <c r="UYR102" s="5"/>
      <c r="UYS102" s="1"/>
      <c r="UYT102" s="2"/>
      <c r="UYU102" s="2"/>
      <c r="UYV102" s="5"/>
      <c r="UYW102" s="5"/>
      <c r="UYX102" s="5"/>
      <c r="UYY102" s="5"/>
      <c r="UYZ102" s="5"/>
      <c r="UZA102" s="1"/>
      <c r="UZB102" s="2"/>
      <c r="UZC102" s="2"/>
      <c r="UZD102" s="5"/>
      <c r="UZE102" s="5"/>
      <c r="UZF102" s="5"/>
      <c r="UZG102" s="5"/>
      <c r="UZH102" s="5"/>
      <c r="UZI102" s="1"/>
      <c r="UZJ102" s="2"/>
      <c r="UZK102" s="2"/>
      <c r="UZL102" s="5"/>
      <c r="UZM102" s="5"/>
      <c r="UZN102" s="5"/>
      <c r="UZO102" s="5"/>
      <c r="UZP102" s="5"/>
      <c r="UZQ102" s="1"/>
      <c r="UZR102" s="2"/>
      <c r="UZS102" s="2"/>
      <c r="UZT102" s="5"/>
      <c r="UZU102" s="5"/>
      <c r="UZV102" s="5"/>
      <c r="UZW102" s="5"/>
      <c r="UZX102" s="5"/>
      <c r="UZY102" s="1"/>
      <c r="UZZ102" s="2"/>
      <c r="VAA102" s="2"/>
      <c r="VAB102" s="5"/>
      <c r="VAC102" s="5"/>
      <c r="VAD102" s="5"/>
      <c r="VAE102" s="5"/>
      <c r="VAF102" s="5"/>
      <c r="VAG102" s="1"/>
      <c r="VAH102" s="2"/>
      <c r="VAI102" s="2"/>
      <c r="VAJ102" s="5"/>
      <c r="VAK102" s="5"/>
      <c r="VAL102" s="5"/>
      <c r="VAM102" s="5"/>
      <c r="VAN102" s="5"/>
      <c r="VAO102" s="1"/>
      <c r="VAP102" s="2"/>
      <c r="VAQ102" s="2"/>
      <c r="VAR102" s="5"/>
      <c r="VAS102" s="5"/>
      <c r="VAT102" s="5"/>
      <c r="VAU102" s="5"/>
      <c r="VAV102" s="5"/>
      <c r="VAW102" s="1"/>
      <c r="VAX102" s="2"/>
      <c r="VAY102" s="2"/>
      <c r="VAZ102" s="5"/>
      <c r="VBA102" s="5"/>
      <c r="VBB102" s="5"/>
      <c r="VBC102" s="5"/>
      <c r="VBD102" s="5"/>
      <c r="VBE102" s="1"/>
      <c r="VBF102" s="2"/>
      <c r="VBG102" s="2"/>
      <c r="VBH102" s="5"/>
      <c r="VBI102" s="5"/>
      <c r="VBJ102" s="5"/>
      <c r="VBK102" s="5"/>
      <c r="VBL102" s="5"/>
      <c r="VBM102" s="1"/>
      <c r="VBN102" s="2"/>
      <c r="VBO102" s="2"/>
      <c r="VBP102" s="5"/>
      <c r="VBQ102" s="5"/>
      <c r="VBR102" s="5"/>
      <c r="VBS102" s="5"/>
      <c r="VBT102" s="5"/>
      <c r="VBU102" s="1"/>
      <c r="VBV102" s="2"/>
      <c r="VBW102" s="2"/>
      <c r="VBX102" s="5"/>
      <c r="VBY102" s="5"/>
      <c r="VBZ102" s="5"/>
      <c r="VCA102" s="5"/>
      <c r="VCB102" s="5"/>
      <c r="VCC102" s="1"/>
      <c r="VCD102" s="2"/>
      <c r="VCE102" s="2"/>
      <c r="VCF102" s="5"/>
      <c r="VCG102" s="5"/>
      <c r="VCH102" s="5"/>
      <c r="VCI102" s="5"/>
      <c r="VCJ102" s="5"/>
      <c r="VCK102" s="1"/>
      <c r="VCL102" s="2"/>
      <c r="VCM102" s="2"/>
      <c r="VCN102" s="5"/>
      <c r="VCO102" s="5"/>
      <c r="VCP102" s="5"/>
      <c r="VCQ102" s="5"/>
      <c r="VCR102" s="5"/>
      <c r="VCS102" s="1"/>
      <c r="VCT102" s="2"/>
      <c r="VCU102" s="2"/>
      <c r="VCV102" s="5"/>
      <c r="VCW102" s="5"/>
      <c r="VCX102" s="5"/>
      <c r="VCY102" s="5"/>
      <c r="VCZ102" s="5"/>
      <c r="VDA102" s="1"/>
      <c r="VDB102" s="2"/>
      <c r="VDC102" s="2"/>
      <c r="VDD102" s="5"/>
      <c r="VDE102" s="5"/>
      <c r="VDF102" s="5"/>
      <c r="VDG102" s="5"/>
      <c r="VDH102" s="5"/>
      <c r="VDI102" s="1"/>
      <c r="VDJ102" s="2"/>
      <c r="VDK102" s="2"/>
      <c r="VDL102" s="5"/>
      <c r="VDM102" s="5"/>
      <c r="VDN102" s="5"/>
      <c r="VDO102" s="5"/>
      <c r="VDP102" s="5"/>
      <c r="VDQ102" s="1"/>
      <c r="VDR102" s="2"/>
      <c r="VDS102" s="2"/>
      <c r="VDT102" s="5"/>
      <c r="VDU102" s="5"/>
      <c r="VDV102" s="5"/>
      <c r="VDW102" s="5"/>
      <c r="VDX102" s="5"/>
      <c r="VDY102" s="1"/>
      <c r="VDZ102" s="2"/>
      <c r="VEA102" s="2"/>
      <c r="VEB102" s="5"/>
      <c r="VEC102" s="5"/>
      <c r="VED102" s="5"/>
      <c r="VEE102" s="5"/>
      <c r="VEF102" s="5"/>
      <c r="VEG102" s="1"/>
      <c r="VEH102" s="2"/>
      <c r="VEI102" s="2"/>
      <c r="VEJ102" s="5"/>
      <c r="VEK102" s="5"/>
      <c r="VEL102" s="5"/>
      <c r="VEM102" s="5"/>
      <c r="VEN102" s="5"/>
      <c r="VEO102" s="1"/>
      <c r="VEP102" s="2"/>
      <c r="VEQ102" s="2"/>
      <c r="VER102" s="5"/>
      <c r="VES102" s="5"/>
      <c r="VET102" s="5"/>
      <c r="VEU102" s="5"/>
      <c r="VEV102" s="5"/>
      <c r="VEW102" s="1"/>
      <c r="VEX102" s="2"/>
      <c r="VEY102" s="2"/>
      <c r="VEZ102" s="5"/>
      <c r="VFA102" s="5"/>
      <c r="VFB102" s="5"/>
      <c r="VFC102" s="5"/>
      <c r="VFD102" s="5"/>
      <c r="VFE102" s="1"/>
      <c r="VFF102" s="2"/>
      <c r="VFG102" s="2"/>
      <c r="VFH102" s="5"/>
      <c r="VFI102" s="5"/>
      <c r="VFJ102" s="5"/>
      <c r="VFK102" s="5"/>
      <c r="VFL102" s="5"/>
      <c r="VFM102" s="1"/>
      <c r="VFN102" s="2"/>
      <c r="VFO102" s="2"/>
      <c r="VFP102" s="5"/>
      <c r="VFQ102" s="5"/>
      <c r="VFR102" s="5"/>
      <c r="VFS102" s="5"/>
      <c r="VFT102" s="5"/>
      <c r="VFU102" s="1"/>
      <c r="VFV102" s="2"/>
      <c r="VFW102" s="2"/>
      <c r="VFX102" s="5"/>
      <c r="VFY102" s="5"/>
      <c r="VFZ102" s="5"/>
      <c r="VGA102" s="5"/>
      <c r="VGB102" s="5"/>
      <c r="VGC102" s="1"/>
      <c r="VGD102" s="2"/>
      <c r="VGE102" s="2"/>
      <c r="VGF102" s="5"/>
      <c r="VGG102" s="5"/>
      <c r="VGH102" s="5"/>
      <c r="VGI102" s="5"/>
      <c r="VGJ102" s="5"/>
      <c r="VGK102" s="1"/>
      <c r="VGL102" s="2"/>
      <c r="VGM102" s="2"/>
      <c r="VGN102" s="5"/>
      <c r="VGO102" s="5"/>
      <c r="VGP102" s="5"/>
      <c r="VGQ102" s="5"/>
      <c r="VGR102" s="5"/>
      <c r="VGS102" s="1"/>
      <c r="VGT102" s="2"/>
      <c r="VGU102" s="2"/>
      <c r="VGV102" s="5"/>
      <c r="VGW102" s="5"/>
      <c r="VGX102" s="5"/>
      <c r="VGY102" s="5"/>
      <c r="VGZ102" s="5"/>
      <c r="VHA102" s="1"/>
      <c r="VHB102" s="2"/>
      <c r="VHC102" s="2"/>
      <c r="VHD102" s="5"/>
      <c r="VHE102" s="5"/>
      <c r="VHF102" s="5"/>
      <c r="VHG102" s="5"/>
      <c r="VHH102" s="5"/>
      <c r="VHI102" s="1"/>
      <c r="VHJ102" s="2"/>
      <c r="VHK102" s="2"/>
      <c r="VHL102" s="5"/>
      <c r="VHM102" s="5"/>
      <c r="VHN102" s="5"/>
      <c r="VHO102" s="5"/>
      <c r="VHP102" s="5"/>
      <c r="VHQ102" s="1"/>
      <c r="VHR102" s="2"/>
      <c r="VHS102" s="2"/>
      <c r="VHT102" s="5"/>
      <c r="VHU102" s="5"/>
      <c r="VHV102" s="5"/>
      <c r="VHW102" s="5"/>
      <c r="VHX102" s="5"/>
      <c r="VHY102" s="1"/>
      <c r="VHZ102" s="2"/>
      <c r="VIA102" s="2"/>
      <c r="VIB102" s="5"/>
      <c r="VIC102" s="5"/>
      <c r="VID102" s="5"/>
      <c r="VIE102" s="5"/>
      <c r="VIF102" s="5"/>
      <c r="VIG102" s="1"/>
      <c r="VIH102" s="2"/>
      <c r="VII102" s="2"/>
      <c r="VIJ102" s="5"/>
      <c r="VIK102" s="5"/>
      <c r="VIL102" s="5"/>
      <c r="VIM102" s="5"/>
      <c r="VIN102" s="5"/>
      <c r="VIO102" s="1"/>
      <c r="VIP102" s="2"/>
      <c r="VIQ102" s="2"/>
      <c r="VIR102" s="5"/>
      <c r="VIS102" s="5"/>
      <c r="VIT102" s="5"/>
      <c r="VIU102" s="5"/>
      <c r="VIV102" s="5"/>
      <c r="VIW102" s="1"/>
      <c r="VIX102" s="2"/>
      <c r="VIY102" s="2"/>
      <c r="VIZ102" s="5"/>
      <c r="VJA102" s="5"/>
      <c r="VJB102" s="5"/>
      <c r="VJC102" s="5"/>
      <c r="VJD102" s="5"/>
      <c r="VJE102" s="1"/>
      <c r="VJF102" s="2"/>
      <c r="VJG102" s="2"/>
      <c r="VJH102" s="5"/>
      <c r="VJI102" s="5"/>
      <c r="VJJ102" s="5"/>
      <c r="VJK102" s="5"/>
      <c r="VJL102" s="5"/>
      <c r="VJM102" s="1"/>
      <c r="VJN102" s="2"/>
      <c r="VJO102" s="2"/>
      <c r="VJP102" s="5"/>
      <c r="VJQ102" s="5"/>
      <c r="VJR102" s="5"/>
      <c r="VJS102" s="5"/>
      <c r="VJT102" s="5"/>
      <c r="VJU102" s="1"/>
      <c r="VJV102" s="2"/>
      <c r="VJW102" s="2"/>
      <c r="VJX102" s="5"/>
      <c r="VJY102" s="5"/>
      <c r="VJZ102" s="5"/>
      <c r="VKA102" s="5"/>
      <c r="VKB102" s="5"/>
      <c r="VKC102" s="1"/>
      <c r="VKD102" s="2"/>
      <c r="VKE102" s="2"/>
      <c r="VKF102" s="5"/>
      <c r="VKG102" s="5"/>
      <c r="VKH102" s="5"/>
      <c r="VKI102" s="5"/>
      <c r="VKJ102" s="5"/>
      <c r="VKK102" s="1"/>
      <c r="VKL102" s="2"/>
      <c r="VKM102" s="2"/>
      <c r="VKN102" s="5"/>
      <c r="VKO102" s="5"/>
      <c r="VKP102" s="5"/>
      <c r="VKQ102" s="5"/>
      <c r="VKR102" s="5"/>
      <c r="VKS102" s="1"/>
      <c r="VKT102" s="2"/>
      <c r="VKU102" s="2"/>
      <c r="VKV102" s="5"/>
      <c r="VKW102" s="5"/>
      <c r="VKX102" s="5"/>
      <c r="VKY102" s="5"/>
      <c r="VKZ102" s="5"/>
      <c r="VLA102" s="1"/>
      <c r="VLB102" s="2"/>
      <c r="VLC102" s="2"/>
      <c r="VLD102" s="5"/>
      <c r="VLE102" s="5"/>
      <c r="VLF102" s="5"/>
      <c r="VLG102" s="5"/>
      <c r="VLH102" s="5"/>
      <c r="VLI102" s="1"/>
      <c r="VLJ102" s="2"/>
      <c r="VLK102" s="2"/>
      <c r="VLL102" s="5"/>
      <c r="VLM102" s="5"/>
      <c r="VLN102" s="5"/>
      <c r="VLO102" s="5"/>
      <c r="VLP102" s="5"/>
      <c r="VLQ102" s="1"/>
      <c r="VLR102" s="2"/>
      <c r="VLS102" s="2"/>
      <c r="VLT102" s="5"/>
      <c r="VLU102" s="5"/>
      <c r="VLV102" s="5"/>
      <c r="VLW102" s="5"/>
      <c r="VLX102" s="5"/>
      <c r="VLY102" s="1"/>
      <c r="VLZ102" s="2"/>
      <c r="VMA102" s="2"/>
      <c r="VMB102" s="5"/>
      <c r="VMC102" s="5"/>
      <c r="VMD102" s="5"/>
      <c r="VME102" s="5"/>
      <c r="VMF102" s="5"/>
      <c r="VMG102" s="1"/>
      <c r="VMH102" s="2"/>
      <c r="VMI102" s="2"/>
      <c r="VMJ102" s="5"/>
      <c r="VMK102" s="5"/>
      <c r="VML102" s="5"/>
      <c r="VMM102" s="5"/>
      <c r="VMN102" s="5"/>
      <c r="VMO102" s="1"/>
      <c r="VMP102" s="2"/>
      <c r="VMQ102" s="2"/>
      <c r="VMR102" s="5"/>
      <c r="VMS102" s="5"/>
      <c r="VMT102" s="5"/>
      <c r="VMU102" s="5"/>
      <c r="VMV102" s="5"/>
      <c r="VMW102" s="1"/>
      <c r="VMX102" s="2"/>
      <c r="VMY102" s="2"/>
      <c r="VMZ102" s="5"/>
      <c r="VNA102" s="5"/>
      <c r="VNB102" s="5"/>
      <c r="VNC102" s="5"/>
      <c r="VND102" s="5"/>
      <c r="VNE102" s="1"/>
      <c r="VNF102" s="2"/>
      <c r="VNG102" s="2"/>
      <c r="VNH102" s="5"/>
      <c r="VNI102" s="5"/>
      <c r="VNJ102" s="5"/>
      <c r="VNK102" s="5"/>
      <c r="VNL102" s="5"/>
      <c r="VNM102" s="1"/>
      <c r="VNN102" s="2"/>
      <c r="VNO102" s="2"/>
      <c r="VNP102" s="5"/>
      <c r="VNQ102" s="5"/>
      <c r="VNR102" s="5"/>
      <c r="VNS102" s="5"/>
      <c r="VNT102" s="5"/>
      <c r="VNU102" s="1"/>
      <c r="VNV102" s="2"/>
      <c r="VNW102" s="2"/>
      <c r="VNX102" s="5"/>
      <c r="VNY102" s="5"/>
      <c r="VNZ102" s="5"/>
      <c r="VOA102" s="5"/>
      <c r="VOB102" s="5"/>
      <c r="VOC102" s="1"/>
      <c r="VOD102" s="2"/>
      <c r="VOE102" s="2"/>
      <c r="VOF102" s="5"/>
      <c r="VOG102" s="5"/>
      <c r="VOH102" s="5"/>
      <c r="VOI102" s="5"/>
      <c r="VOJ102" s="5"/>
      <c r="VOK102" s="1"/>
      <c r="VOL102" s="2"/>
      <c r="VOM102" s="2"/>
      <c r="VON102" s="5"/>
      <c r="VOO102" s="5"/>
      <c r="VOP102" s="5"/>
      <c r="VOQ102" s="5"/>
      <c r="VOR102" s="5"/>
      <c r="VOS102" s="1"/>
      <c r="VOT102" s="2"/>
      <c r="VOU102" s="2"/>
      <c r="VOV102" s="5"/>
      <c r="VOW102" s="5"/>
      <c r="VOX102" s="5"/>
      <c r="VOY102" s="5"/>
      <c r="VOZ102" s="5"/>
      <c r="VPA102" s="1"/>
      <c r="VPB102" s="2"/>
      <c r="VPC102" s="2"/>
      <c r="VPD102" s="5"/>
      <c r="VPE102" s="5"/>
      <c r="VPF102" s="5"/>
      <c r="VPG102" s="5"/>
      <c r="VPH102" s="5"/>
      <c r="VPI102" s="1"/>
      <c r="VPJ102" s="2"/>
      <c r="VPK102" s="2"/>
      <c r="VPL102" s="5"/>
      <c r="VPM102" s="5"/>
      <c r="VPN102" s="5"/>
      <c r="VPO102" s="5"/>
      <c r="VPP102" s="5"/>
      <c r="VPQ102" s="1"/>
      <c r="VPR102" s="2"/>
      <c r="VPS102" s="2"/>
      <c r="VPT102" s="5"/>
      <c r="VPU102" s="5"/>
      <c r="VPV102" s="5"/>
      <c r="VPW102" s="5"/>
      <c r="VPX102" s="5"/>
      <c r="VPY102" s="1"/>
      <c r="VPZ102" s="2"/>
      <c r="VQA102" s="2"/>
      <c r="VQB102" s="5"/>
      <c r="VQC102" s="5"/>
      <c r="VQD102" s="5"/>
      <c r="VQE102" s="5"/>
      <c r="VQF102" s="5"/>
      <c r="VQG102" s="1"/>
      <c r="VQH102" s="2"/>
      <c r="VQI102" s="2"/>
      <c r="VQJ102" s="5"/>
      <c r="VQK102" s="5"/>
      <c r="VQL102" s="5"/>
      <c r="VQM102" s="5"/>
      <c r="VQN102" s="5"/>
      <c r="VQO102" s="1"/>
      <c r="VQP102" s="2"/>
      <c r="VQQ102" s="2"/>
      <c r="VQR102" s="5"/>
      <c r="VQS102" s="5"/>
      <c r="VQT102" s="5"/>
      <c r="VQU102" s="5"/>
      <c r="VQV102" s="5"/>
      <c r="VQW102" s="1"/>
      <c r="VQX102" s="2"/>
      <c r="VQY102" s="2"/>
      <c r="VQZ102" s="5"/>
      <c r="VRA102" s="5"/>
      <c r="VRB102" s="5"/>
      <c r="VRC102" s="5"/>
      <c r="VRD102" s="5"/>
      <c r="VRE102" s="1"/>
      <c r="VRF102" s="2"/>
      <c r="VRG102" s="2"/>
      <c r="VRH102" s="5"/>
      <c r="VRI102" s="5"/>
      <c r="VRJ102" s="5"/>
      <c r="VRK102" s="5"/>
      <c r="VRL102" s="5"/>
      <c r="VRM102" s="1"/>
      <c r="VRN102" s="2"/>
      <c r="VRO102" s="2"/>
      <c r="VRP102" s="5"/>
      <c r="VRQ102" s="5"/>
      <c r="VRR102" s="5"/>
      <c r="VRS102" s="5"/>
      <c r="VRT102" s="5"/>
      <c r="VRU102" s="1"/>
      <c r="VRV102" s="2"/>
      <c r="VRW102" s="2"/>
      <c r="VRX102" s="5"/>
      <c r="VRY102" s="5"/>
      <c r="VRZ102" s="5"/>
      <c r="VSA102" s="5"/>
      <c r="VSB102" s="5"/>
      <c r="VSC102" s="1"/>
      <c r="VSD102" s="2"/>
      <c r="VSE102" s="2"/>
      <c r="VSF102" s="5"/>
      <c r="VSG102" s="5"/>
      <c r="VSH102" s="5"/>
      <c r="VSI102" s="5"/>
      <c r="VSJ102" s="5"/>
      <c r="VSK102" s="1"/>
      <c r="VSL102" s="2"/>
      <c r="VSM102" s="2"/>
      <c r="VSN102" s="5"/>
      <c r="VSO102" s="5"/>
      <c r="VSP102" s="5"/>
      <c r="VSQ102" s="5"/>
      <c r="VSR102" s="5"/>
      <c r="VSS102" s="1"/>
      <c r="VST102" s="2"/>
      <c r="VSU102" s="2"/>
      <c r="VSV102" s="5"/>
      <c r="VSW102" s="5"/>
      <c r="VSX102" s="5"/>
      <c r="VSY102" s="5"/>
      <c r="VSZ102" s="5"/>
      <c r="VTA102" s="1"/>
      <c r="VTB102" s="2"/>
      <c r="VTC102" s="2"/>
      <c r="VTD102" s="5"/>
      <c r="VTE102" s="5"/>
      <c r="VTF102" s="5"/>
      <c r="VTG102" s="5"/>
      <c r="VTH102" s="5"/>
      <c r="VTI102" s="1"/>
      <c r="VTJ102" s="2"/>
      <c r="VTK102" s="2"/>
      <c r="VTL102" s="5"/>
      <c r="VTM102" s="5"/>
      <c r="VTN102" s="5"/>
      <c r="VTO102" s="5"/>
      <c r="VTP102" s="5"/>
      <c r="VTQ102" s="1"/>
      <c r="VTR102" s="2"/>
      <c r="VTS102" s="2"/>
      <c r="VTT102" s="5"/>
      <c r="VTU102" s="5"/>
      <c r="VTV102" s="5"/>
      <c r="VTW102" s="5"/>
      <c r="VTX102" s="5"/>
      <c r="VTY102" s="1"/>
      <c r="VTZ102" s="2"/>
      <c r="VUA102" s="2"/>
      <c r="VUB102" s="5"/>
      <c r="VUC102" s="5"/>
      <c r="VUD102" s="5"/>
      <c r="VUE102" s="5"/>
      <c r="VUF102" s="5"/>
      <c r="VUG102" s="1"/>
      <c r="VUH102" s="2"/>
      <c r="VUI102" s="2"/>
      <c r="VUJ102" s="5"/>
      <c r="VUK102" s="5"/>
      <c r="VUL102" s="5"/>
      <c r="VUM102" s="5"/>
      <c r="VUN102" s="5"/>
      <c r="VUO102" s="1"/>
      <c r="VUP102" s="2"/>
      <c r="VUQ102" s="2"/>
      <c r="VUR102" s="5"/>
      <c r="VUS102" s="5"/>
      <c r="VUT102" s="5"/>
      <c r="VUU102" s="5"/>
      <c r="VUV102" s="5"/>
      <c r="VUW102" s="1"/>
      <c r="VUX102" s="2"/>
      <c r="VUY102" s="2"/>
      <c r="VUZ102" s="5"/>
      <c r="VVA102" s="5"/>
      <c r="VVB102" s="5"/>
      <c r="VVC102" s="5"/>
      <c r="VVD102" s="5"/>
      <c r="VVE102" s="1"/>
      <c r="VVF102" s="2"/>
      <c r="VVG102" s="2"/>
      <c r="VVH102" s="5"/>
      <c r="VVI102" s="5"/>
      <c r="VVJ102" s="5"/>
      <c r="VVK102" s="5"/>
      <c r="VVL102" s="5"/>
      <c r="VVM102" s="1"/>
      <c r="VVN102" s="2"/>
      <c r="VVO102" s="2"/>
      <c r="VVP102" s="5"/>
      <c r="VVQ102" s="5"/>
      <c r="VVR102" s="5"/>
      <c r="VVS102" s="5"/>
      <c r="VVT102" s="5"/>
      <c r="VVU102" s="1"/>
      <c r="VVV102" s="2"/>
      <c r="VVW102" s="2"/>
      <c r="VVX102" s="5"/>
      <c r="VVY102" s="5"/>
      <c r="VVZ102" s="5"/>
      <c r="VWA102" s="5"/>
      <c r="VWB102" s="5"/>
      <c r="VWC102" s="1"/>
      <c r="VWD102" s="2"/>
      <c r="VWE102" s="2"/>
      <c r="VWF102" s="5"/>
      <c r="VWG102" s="5"/>
      <c r="VWH102" s="5"/>
      <c r="VWI102" s="5"/>
      <c r="VWJ102" s="5"/>
      <c r="VWK102" s="1"/>
      <c r="VWL102" s="2"/>
      <c r="VWM102" s="2"/>
      <c r="VWN102" s="5"/>
      <c r="VWO102" s="5"/>
      <c r="VWP102" s="5"/>
      <c r="VWQ102" s="5"/>
      <c r="VWR102" s="5"/>
      <c r="VWS102" s="1"/>
      <c r="VWT102" s="2"/>
      <c r="VWU102" s="2"/>
      <c r="VWV102" s="5"/>
      <c r="VWW102" s="5"/>
      <c r="VWX102" s="5"/>
      <c r="VWY102" s="5"/>
      <c r="VWZ102" s="5"/>
      <c r="VXA102" s="1"/>
      <c r="VXB102" s="2"/>
      <c r="VXC102" s="2"/>
      <c r="VXD102" s="5"/>
      <c r="VXE102" s="5"/>
      <c r="VXF102" s="5"/>
      <c r="VXG102" s="5"/>
      <c r="VXH102" s="5"/>
      <c r="VXI102" s="1"/>
      <c r="VXJ102" s="2"/>
      <c r="VXK102" s="2"/>
      <c r="VXL102" s="5"/>
      <c r="VXM102" s="5"/>
      <c r="VXN102" s="5"/>
      <c r="VXO102" s="5"/>
      <c r="VXP102" s="5"/>
      <c r="VXQ102" s="1"/>
      <c r="VXR102" s="2"/>
      <c r="VXS102" s="2"/>
      <c r="VXT102" s="5"/>
      <c r="VXU102" s="5"/>
      <c r="VXV102" s="5"/>
      <c r="VXW102" s="5"/>
      <c r="VXX102" s="5"/>
      <c r="VXY102" s="1"/>
      <c r="VXZ102" s="2"/>
      <c r="VYA102" s="2"/>
      <c r="VYB102" s="5"/>
      <c r="VYC102" s="5"/>
      <c r="VYD102" s="5"/>
      <c r="VYE102" s="5"/>
      <c r="VYF102" s="5"/>
      <c r="VYG102" s="1"/>
      <c r="VYH102" s="2"/>
      <c r="VYI102" s="2"/>
      <c r="VYJ102" s="5"/>
      <c r="VYK102" s="5"/>
      <c r="VYL102" s="5"/>
      <c r="VYM102" s="5"/>
      <c r="VYN102" s="5"/>
      <c r="VYO102" s="1"/>
      <c r="VYP102" s="2"/>
      <c r="VYQ102" s="2"/>
      <c r="VYR102" s="5"/>
      <c r="VYS102" s="5"/>
      <c r="VYT102" s="5"/>
      <c r="VYU102" s="5"/>
      <c r="VYV102" s="5"/>
      <c r="VYW102" s="1"/>
      <c r="VYX102" s="2"/>
      <c r="VYY102" s="2"/>
      <c r="VYZ102" s="5"/>
      <c r="VZA102" s="5"/>
      <c r="VZB102" s="5"/>
      <c r="VZC102" s="5"/>
      <c r="VZD102" s="5"/>
      <c r="VZE102" s="1"/>
      <c r="VZF102" s="2"/>
      <c r="VZG102" s="2"/>
      <c r="VZH102" s="5"/>
      <c r="VZI102" s="5"/>
      <c r="VZJ102" s="5"/>
      <c r="VZK102" s="5"/>
      <c r="VZL102" s="5"/>
      <c r="VZM102" s="1"/>
      <c r="VZN102" s="2"/>
      <c r="VZO102" s="2"/>
      <c r="VZP102" s="5"/>
      <c r="VZQ102" s="5"/>
      <c r="VZR102" s="5"/>
      <c r="VZS102" s="5"/>
      <c r="VZT102" s="5"/>
      <c r="VZU102" s="1"/>
      <c r="VZV102" s="2"/>
      <c r="VZW102" s="2"/>
      <c r="VZX102" s="5"/>
      <c r="VZY102" s="5"/>
      <c r="VZZ102" s="5"/>
      <c r="WAA102" s="5"/>
      <c r="WAB102" s="5"/>
      <c r="WAC102" s="1"/>
      <c r="WAD102" s="2"/>
      <c r="WAE102" s="2"/>
      <c r="WAF102" s="5"/>
      <c r="WAG102" s="5"/>
      <c r="WAH102" s="5"/>
      <c r="WAI102" s="5"/>
      <c r="WAJ102" s="5"/>
      <c r="WAK102" s="1"/>
      <c r="WAL102" s="2"/>
      <c r="WAM102" s="2"/>
      <c r="WAN102" s="5"/>
      <c r="WAO102" s="5"/>
      <c r="WAP102" s="5"/>
      <c r="WAQ102" s="5"/>
      <c r="WAR102" s="5"/>
      <c r="WAS102" s="1"/>
      <c r="WAT102" s="2"/>
      <c r="WAU102" s="2"/>
      <c r="WAV102" s="5"/>
      <c r="WAW102" s="5"/>
      <c r="WAX102" s="5"/>
      <c r="WAY102" s="5"/>
      <c r="WAZ102" s="5"/>
      <c r="WBA102" s="1"/>
      <c r="WBB102" s="2"/>
      <c r="WBC102" s="2"/>
      <c r="WBD102" s="5"/>
      <c r="WBE102" s="5"/>
      <c r="WBF102" s="5"/>
      <c r="WBG102" s="5"/>
      <c r="WBH102" s="5"/>
      <c r="WBI102" s="1"/>
      <c r="WBJ102" s="2"/>
      <c r="WBK102" s="2"/>
      <c r="WBL102" s="5"/>
      <c r="WBM102" s="5"/>
      <c r="WBN102" s="5"/>
      <c r="WBO102" s="5"/>
      <c r="WBP102" s="5"/>
      <c r="WBQ102" s="1"/>
      <c r="WBR102" s="2"/>
      <c r="WBS102" s="2"/>
      <c r="WBT102" s="5"/>
      <c r="WBU102" s="5"/>
      <c r="WBV102" s="5"/>
      <c r="WBW102" s="5"/>
      <c r="WBX102" s="5"/>
      <c r="WBY102" s="1"/>
      <c r="WBZ102" s="2"/>
      <c r="WCA102" s="2"/>
      <c r="WCB102" s="5"/>
      <c r="WCC102" s="5"/>
      <c r="WCD102" s="5"/>
      <c r="WCE102" s="5"/>
      <c r="WCF102" s="5"/>
      <c r="WCG102" s="1"/>
      <c r="WCH102" s="2"/>
      <c r="WCI102" s="2"/>
      <c r="WCJ102" s="5"/>
      <c r="WCK102" s="5"/>
      <c r="WCL102" s="5"/>
      <c r="WCM102" s="5"/>
      <c r="WCN102" s="5"/>
      <c r="WCO102" s="1"/>
      <c r="WCP102" s="2"/>
      <c r="WCQ102" s="2"/>
      <c r="WCR102" s="5"/>
      <c r="WCS102" s="5"/>
      <c r="WCT102" s="5"/>
      <c r="WCU102" s="5"/>
      <c r="WCV102" s="5"/>
      <c r="WCW102" s="1"/>
      <c r="WCX102" s="2"/>
      <c r="WCY102" s="2"/>
      <c r="WCZ102" s="5"/>
      <c r="WDA102" s="5"/>
      <c r="WDB102" s="5"/>
      <c r="WDC102" s="5"/>
      <c r="WDD102" s="5"/>
      <c r="WDE102" s="1"/>
      <c r="WDF102" s="2"/>
      <c r="WDG102" s="2"/>
      <c r="WDH102" s="5"/>
      <c r="WDI102" s="5"/>
      <c r="WDJ102" s="5"/>
      <c r="WDK102" s="5"/>
      <c r="WDL102" s="5"/>
      <c r="WDM102" s="1"/>
      <c r="WDN102" s="2"/>
      <c r="WDO102" s="2"/>
      <c r="WDP102" s="5"/>
      <c r="WDQ102" s="5"/>
      <c r="WDR102" s="5"/>
      <c r="WDS102" s="5"/>
      <c r="WDT102" s="5"/>
      <c r="WDU102" s="1"/>
      <c r="WDV102" s="2"/>
      <c r="WDW102" s="2"/>
      <c r="WDX102" s="5"/>
      <c r="WDY102" s="5"/>
      <c r="WDZ102" s="5"/>
      <c r="WEA102" s="5"/>
      <c r="WEB102" s="5"/>
      <c r="WEC102" s="1"/>
      <c r="WED102" s="2"/>
      <c r="WEE102" s="2"/>
      <c r="WEF102" s="5"/>
      <c r="WEG102" s="5"/>
      <c r="WEH102" s="5"/>
      <c r="WEI102" s="5"/>
      <c r="WEJ102" s="5"/>
      <c r="WEK102" s="1"/>
      <c r="WEL102" s="2"/>
      <c r="WEM102" s="2"/>
      <c r="WEN102" s="5"/>
      <c r="WEO102" s="5"/>
      <c r="WEP102" s="5"/>
      <c r="WEQ102" s="5"/>
      <c r="WER102" s="5"/>
      <c r="WES102" s="1"/>
      <c r="WET102" s="2"/>
      <c r="WEU102" s="2"/>
      <c r="WEV102" s="5"/>
      <c r="WEW102" s="5"/>
      <c r="WEX102" s="5"/>
      <c r="WEY102" s="5"/>
      <c r="WEZ102" s="5"/>
      <c r="WFA102" s="1"/>
      <c r="WFB102" s="2"/>
      <c r="WFC102" s="2"/>
      <c r="WFD102" s="5"/>
      <c r="WFE102" s="5"/>
      <c r="WFF102" s="5"/>
      <c r="WFG102" s="5"/>
      <c r="WFH102" s="5"/>
      <c r="WFI102" s="1"/>
      <c r="WFJ102" s="2"/>
      <c r="WFK102" s="2"/>
      <c r="WFL102" s="5"/>
      <c r="WFM102" s="5"/>
      <c r="WFN102" s="5"/>
      <c r="WFO102" s="5"/>
      <c r="WFP102" s="5"/>
      <c r="WFQ102" s="1"/>
      <c r="WFR102" s="2"/>
      <c r="WFS102" s="2"/>
      <c r="WFT102" s="5"/>
      <c r="WFU102" s="5"/>
      <c r="WFV102" s="5"/>
      <c r="WFW102" s="5"/>
      <c r="WFX102" s="5"/>
      <c r="WFY102" s="1"/>
      <c r="WFZ102" s="2"/>
      <c r="WGA102" s="2"/>
      <c r="WGB102" s="5"/>
      <c r="WGC102" s="5"/>
      <c r="WGD102" s="5"/>
      <c r="WGE102" s="5"/>
      <c r="WGF102" s="5"/>
      <c r="WGG102" s="1"/>
      <c r="WGH102" s="2"/>
      <c r="WGI102" s="2"/>
      <c r="WGJ102" s="5"/>
      <c r="WGK102" s="5"/>
      <c r="WGL102" s="5"/>
      <c r="WGM102" s="5"/>
      <c r="WGN102" s="5"/>
      <c r="WGO102" s="1"/>
      <c r="WGP102" s="2"/>
      <c r="WGQ102" s="2"/>
      <c r="WGR102" s="5"/>
      <c r="WGS102" s="5"/>
      <c r="WGT102" s="5"/>
      <c r="WGU102" s="5"/>
      <c r="WGV102" s="5"/>
      <c r="WGW102" s="1"/>
      <c r="WGX102" s="2"/>
      <c r="WGY102" s="2"/>
      <c r="WGZ102" s="5"/>
      <c r="WHA102" s="5"/>
      <c r="WHB102" s="5"/>
      <c r="WHC102" s="5"/>
      <c r="WHD102" s="5"/>
      <c r="WHE102" s="1"/>
      <c r="WHF102" s="2"/>
      <c r="WHG102" s="2"/>
      <c r="WHH102" s="5"/>
      <c r="WHI102" s="5"/>
      <c r="WHJ102" s="5"/>
      <c r="WHK102" s="5"/>
      <c r="WHL102" s="5"/>
      <c r="WHM102" s="1"/>
      <c r="WHN102" s="2"/>
      <c r="WHO102" s="2"/>
      <c r="WHP102" s="5"/>
      <c r="WHQ102" s="5"/>
      <c r="WHR102" s="5"/>
      <c r="WHS102" s="5"/>
      <c r="WHT102" s="5"/>
      <c r="WHU102" s="1"/>
      <c r="WHV102" s="2"/>
      <c r="WHW102" s="2"/>
      <c r="WHX102" s="5"/>
      <c r="WHY102" s="5"/>
      <c r="WHZ102" s="5"/>
      <c r="WIA102" s="5"/>
      <c r="WIB102" s="5"/>
      <c r="WIC102" s="1"/>
      <c r="WID102" s="2"/>
      <c r="WIE102" s="2"/>
      <c r="WIF102" s="5"/>
      <c r="WIG102" s="5"/>
      <c r="WIH102" s="5"/>
      <c r="WII102" s="5"/>
      <c r="WIJ102" s="5"/>
      <c r="WIK102" s="1"/>
      <c r="WIL102" s="2"/>
      <c r="WIM102" s="2"/>
      <c r="WIN102" s="5"/>
      <c r="WIO102" s="5"/>
      <c r="WIP102" s="5"/>
      <c r="WIQ102" s="5"/>
      <c r="WIR102" s="5"/>
      <c r="WIS102" s="1"/>
      <c r="WIT102" s="2"/>
      <c r="WIU102" s="2"/>
      <c r="WIV102" s="5"/>
      <c r="WIW102" s="5"/>
      <c r="WIX102" s="5"/>
      <c r="WIY102" s="5"/>
      <c r="WIZ102" s="5"/>
      <c r="WJA102" s="1"/>
      <c r="WJB102" s="2"/>
      <c r="WJC102" s="2"/>
      <c r="WJD102" s="5"/>
      <c r="WJE102" s="5"/>
      <c r="WJF102" s="5"/>
      <c r="WJG102" s="5"/>
      <c r="WJH102" s="5"/>
      <c r="WJI102" s="1"/>
      <c r="WJJ102" s="2"/>
      <c r="WJK102" s="2"/>
      <c r="WJL102" s="5"/>
      <c r="WJM102" s="5"/>
      <c r="WJN102" s="5"/>
      <c r="WJO102" s="5"/>
      <c r="WJP102" s="5"/>
      <c r="WJQ102" s="1"/>
      <c r="WJR102" s="2"/>
      <c r="WJS102" s="2"/>
      <c r="WJT102" s="5"/>
      <c r="WJU102" s="5"/>
      <c r="WJV102" s="5"/>
      <c r="WJW102" s="5"/>
      <c r="WJX102" s="5"/>
      <c r="WJY102" s="1"/>
      <c r="WJZ102" s="2"/>
      <c r="WKA102" s="2"/>
      <c r="WKB102" s="5"/>
      <c r="WKC102" s="5"/>
      <c r="WKD102" s="5"/>
      <c r="WKE102" s="5"/>
      <c r="WKF102" s="5"/>
      <c r="WKG102" s="1"/>
      <c r="WKH102" s="2"/>
      <c r="WKI102" s="2"/>
      <c r="WKJ102" s="5"/>
      <c r="WKK102" s="5"/>
      <c r="WKL102" s="5"/>
      <c r="WKM102" s="5"/>
      <c r="WKN102" s="5"/>
      <c r="WKO102" s="1"/>
      <c r="WKP102" s="2"/>
      <c r="WKQ102" s="2"/>
      <c r="WKR102" s="5"/>
      <c r="WKS102" s="5"/>
      <c r="WKT102" s="5"/>
      <c r="WKU102" s="5"/>
      <c r="WKV102" s="5"/>
      <c r="WKW102" s="1"/>
      <c r="WKX102" s="2"/>
      <c r="WKY102" s="2"/>
      <c r="WKZ102" s="5"/>
      <c r="WLA102" s="5"/>
      <c r="WLB102" s="5"/>
      <c r="WLC102" s="5"/>
      <c r="WLD102" s="5"/>
      <c r="WLE102" s="1"/>
      <c r="WLF102" s="2"/>
      <c r="WLG102" s="2"/>
      <c r="WLH102" s="5"/>
      <c r="WLI102" s="5"/>
      <c r="WLJ102" s="5"/>
      <c r="WLK102" s="5"/>
      <c r="WLL102" s="5"/>
      <c r="WLM102" s="1"/>
      <c r="WLN102" s="2"/>
      <c r="WLO102" s="2"/>
      <c r="WLP102" s="5"/>
      <c r="WLQ102" s="5"/>
      <c r="WLR102" s="5"/>
      <c r="WLS102" s="5"/>
      <c r="WLT102" s="5"/>
      <c r="WLU102" s="1"/>
      <c r="WLV102" s="2"/>
      <c r="WLW102" s="2"/>
      <c r="WLX102" s="5"/>
      <c r="WLY102" s="5"/>
      <c r="WLZ102" s="5"/>
      <c r="WMA102" s="5"/>
      <c r="WMB102" s="5"/>
      <c r="WMC102" s="1"/>
      <c r="WMD102" s="2"/>
      <c r="WME102" s="2"/>
      <c r="WMF102" s="5"/>
      <c r="WMG102" s="5"/>
      <c r="WMH102" s="5"/>
      <c r="WMI102" s="5"/>
      <c r="WMJ102" s="5"/>
      <c r="WMK102" s="1"/>
      <c r="WML102" s="2"/>
      <c r="WMM102" s="2"/>
      <c r="WMN102" s="5"/>
      <c r="WMO102" s="5"/>
      <c r="WMP102" s="5"/>
      <c r="WMQ102" s="5"/>
      <c r="WMR102" s="5"/>
      <c r="WMS102" s="1"/>
      <c r="WMT102" s="2"/>
      <c r="WMU102" s="2"/>
      <c r="WMV102" s="5"/>
      <c r="WMW102" s="5"/>
      <c r="WMX102" s="5"/>
      <c r="WMY102" s="5"/>
      <c r="WMZ102" s="5"/>
      <c r="WNA102" s="1"/>
      <c r="WNB102" s="2"/>
      <c r="WNC102" s="2"/>
      <c r="WND102" s="5"/>
      <c r="WNE102" s="5"/>
      <c r="WNF102" s="5"/>
      <c r="WNG102" s="5"/>
      <c r="WNH102" s="5"/>
      <c r="WNI102" s="1"/>
      <c r="WNJ102" s="2"/>
      <c r="WNK102" s="2"/>
      <c r="WNL102" s="5"/>
      <c r="WNM102" s="5"/>
      <c r="WNN102" s="5"/>
      <c r="WNO102" s="5"/>
      <c r="WNP102" s="5"/>
      <c r="WNQ102" s="1"/>
      <c r="WNR102" s="2"/>
      <c r="WNS102" s="2"/>
      <c r="WNT102" s="5"/>
      <c r="WNU102" s="5"/>
      <c r="WNV102" s="5"/>
      <c r="WNW102" s="5"/>
      <c r="WNX102" s="5"/>
      <c r="WNY102" s="1"/>
      <c r="WNZ102" s="2"/>
      <c r="WOA102" s="2"/>
      <c r="WOB102" s="5"/>
      <c r="WOC102" s="5"/>
      <c r="WOD102" s="5"/>
      <c r="WOE102" s="5"/>
      <c r="WOF102" s="5"/>
      <c r="WOG102" s="1"/>
      <c r="WOH102" s="2"/>
      <c r="WOI102" s="2"/>
      <c r="WOJ102" s="5"/>
      <c r="WOK102" s="5"/>
      <c r="WOL102" s="5"/>
      <c r="WOM102" s="5"/>
      <c r="WON102" s="5"/>
      <c r="WOO102" s="1"/>
      <c r="WOP102" s="2"/>
      <c r="WOQ102" s="2"/>
      <c r="WOR102" s="5"/>
      <c r="WOS102" s="5"/>
      <c r="WOT102" s="5"/>
      <c r="WOU102" s="5"/>
      <c r="WOV102" s="5"/>
      <c r="WOW102" s="1"/>
      <c r="WOX102" s="2"/>
      <c r="WOY102" s="2"/>
      <c r="WOZ102" s="5"/>
      <c r="WPA102" s="5"/>
      <c r="WPB102" s="5"/>
      <c r="WPC102" s="5"/>
      <c r="WPD102" s="5"/>
      <c r="WPE102" s="1"/>
      <c r="WPF102" s="2"/>
      <c r="WPG102" s="2"/>
      <c r="WPH102" s="5"/>
      <c r="WPI102" s="5"/>
      <c r="WPJ102" s="5"/>
      <c r="WPK102" s="5"/>
      <c r="WPL102" s="5"/>
      <c r="WPM102" s="1"/>
      <c r="WPN102" s="2"/>
      <c r="WPO102" s="2"/>
      <c r="WPP102" s="5"/>
      <c r="WPQ102" s="5"/>
      <c r="WPR102" s="5"/>
      <c r="WPS102" s="5"/>
      <c r="WPT102" s="5"/>
      <c r="WPU102" s="1"/>
      <c r="WPV102" s="2"/>
      <c r="WPW102" s="2"/>
      <c r="WPX102" s="5"/>
      <c r="WPY102" s="5"/>
      <c r="WPZ102" s="5"/>
      <c r="WQA102" s="5"/>
      <c r="WQB102" s="5"/>
      <c r="WQC102" s="1"/>
      <c r="WQD102" s="2"/>
      <c r="WQE102" s="2"/>
      <c r="WQF102" s="5"/>
      <c r="WQG102" s="5"/>
      <c r="WQH102" s="5"/>
      <c r="WQI102" s="5"/>
      <c r="WQJ102" s="5"/>
      <c r="WQK102" s="1"/>
      <c r="WQL102" s="2"/>
      <c r="WQM102" s="2"/>
      <c r="WQN102" s="5"/>
      <c r="WQO102" s="5"/>
      <c r="WQP102" s="5"/>
      <c r="WQQ102" s="5"/>
      <c r="WQR102" s="5"/>
      <c r="WQS102" s="1"/>
      <c r="WQT102" s="2"/>
      <c r="WQU102" s="2"/>
      <c r="WQV102" s="5"/>
      <c r="WQW102" s="5"/>
      <c r="WQX102" s="5"/>
      <c r="WQY102" s="5"/>
      <c r="WQZ102" s="5"/>
      <c r="WRA102" s="1"/>
      <c r="WRB102" s="2"/>
      <c r="WRC102" s="2"/>
      <c r="WRD102" s="5"/>
      <c r="WRE102" s="5"/>
      <c r="WRF102" s="5"/>
      <c r="WRG102" s="5"/>
      <c r="WRH102" s="5"/>
      <c r="WRI102" s="1"/>
      <c r="WRJ102" s="2"/>
      <c r="WRK102" s="2"/>
      <c r="WRL102" s="5"/>
      <c r="WRM102" s="5"/>
      <c r="WRN102" s="5"/>
      <c r="WRO102" s="5"/>
      <c r="WRP102" s="5"/>
      <c r="WRQ102" s="1"/>
      <c r="WRR102" s="2"/>
      <c r="WRS102" s="2"/>
      <c r="WRT102" s="5"/>
      <c r="WRU102" s="5"/>
      <c r="WRV102" s="5"/>
      <c r="WRW102" s="5"/>
      <c r="WRX102" s="5"/>
      <c r="WRY102" s="1"/>
      <c r="WRZ102" s="2"/>
      <c r="WSA102" s="2"/>
      <c r="WSB102" s="5"/>
      <c r="WSC102" s="5"/>
      <c r="WSD102" s="5"/>
      <c r="WSE102" s="5"/>
      <c r="WSF102" s="5"/>
      <c r="WSG102" s="1"/>
      <c r="WSH102" s="2"/>
      <c r="WSI102" s="2"/>
      <c r="WSJ102" s="5"/>
      <c r="WSK102" s="5"/>
      <c r="WSL102" s="5"/>
      <c r="WSM102" s="5"/>
      <c r="WSN102" s="5"/>
      <c r="WSO102" s="1"/>
      <c r="WSP102" s="2"/>
      <c r="WSQ102" s="2"/>
      <c r="WSR102" s="5"/>
      <c r="WSS102" s="5"/>
      <c r="WST102" s="5"/>
      <c r="WSU102" s="5"/>
      <c r="WSV102" s="5"/>
      <c r="WSW102" s="1"/>
      <c r="WSX102" s="2"/>
      <c r="WSY102" s="2"/>
      <c r="WSZ102" s="5"/>
      <c r="WTA102" s="5"/>
      <c r="WTB102" s="5"/>
      <c r="WTC102" s="5"/>
      <c r="WTD102" s="5"/>
      <c r="WTE102" s="1"/>
      <c r="WTF102" s="2"/>
      <c r="WTG102" s="2"/>
      <c r="WTH102" s="5"/>
      <c r="WTI102" s="5"/>
      <c r="WTJ102" s="5"/>
      <c r="WTK102" s="5"/>
      <c r="WTL102" s="5"/>
      <c r="WTM102" s="1"/>
      <c r="WTN102" s="2"/>
      <c r="WTO102" s="2"/>
      <c r="WTP102" s="5"/>
      <c r="WTQ102" s="5"/>
      <c r="WTR102" s="5"/>
      <c r="WTS102" s="5"/>
      <c r="WTT102" s="5"/>
      <c r="WTU102" s="1"/>
      <c r="WTV102" s="2"/>
      <c r="WTW102" s="2"/>
      <c r="WTX102" s="5"/>
      <c r="WTY102" s="5"/>
      <c r="WTZ102" s="5"/>
      <c r="WUA102" s="5"/>
      <c r="WUB102" s="5"/>
      <c r="WUC102" s="1"/>
      <c r="WUD102" s="2"/>
      <c r="WUE102" s="2"/>
      <c r="WUF102" s="5"/>
      <c r="WUG102" s="5"/>
      <c r="WUH102" s="5"/>
      <c r="WUI102" s="5"/>
      <c r="WUJ102" s="5"/>
      <c r="WUK102" s="1"/>
      <c r="WUL102" s="2"/>
      <c r="WUM102" s="2"/>
      <c r="WUN102" s="5"/>
      <c r="WUO102" s="5"/>
      <c r="WUP102" s="5"/>
      <c r="WUQ102" s="5"/>
      <c r="WUR102" s="5"/>
      <c r="WUS102" s="1"/>
      <c r="WUT102" s="2"/>
      <c r="WUU102" s="2"/>
      <c r="WUV102" s="5"/>
      <c r="WUW102" s="5"/>
      <c r="WUX102" s="5"/>
      <c r="WUY102" s="5"/>
      <c r="WUZ102" s="5"/>
      <c r="WVA102" s="1"/>
      <c r="WVB102" s="2"/>
      <c r="WVC102" s="2"/>
      <c r="WVD102" s="5"/>
      <c r="WVE102" s="5"/>
      <c r="WVF102" s="5"/>
      <c r="WVG102" s="5"/>
      <c r="WVH102" s="5"/>
      <c r="WVI102" s="1"/>
      <c r="WVJ102" s="2"/>
      <c r="WVK102" s="2"/>
      <c r="WVL102" s="5"/>
      <c r="WVM102" s="5"/>
      <c r="WVN102" s="5"/>
      <c r="WVO102" s="5"/>
      <c r="WVP102" s="5"/>
      <c r="WVQ102" s="1"/>
      <c r="WVR102" s="2"/>
      <c r="WVS102" s="2"/>
      <c r="WVT102" s="5"/>
      <c r="WVU102" s="5"/>
      <c r="WVV102" s="5"/>
      <c r="WVW102" s="5"/>
      <c r="WVX102" s="5"/>
      <c r="WVY102" s="1"/>
      <c r="WVZ102" s="2"/>
      <c r="WWA102" s="2"/>
      <c r="WWB102" s="5"/>
      <c r="WWC102" s="5"/>
      <c r="WWD102" s="5"/>
      <c r="WWE102" s="5"/>
      <c r="WWF102" s="5"/>
      <c r="WWG102" s="1"/>
      <c r="WWH102" s="2"/>
      <c r="WWI102" s="2"/>
      <c r="WWJ102" s="5"/>
      <c r="WWK102" s="5"/>
      <c r="WWL102" s="5"/>
      <c r="WWM102" s="5"/>
      <c r="WWN102" s="5"/>
      <c r="WWO102" s="1"/>
      <c r="WWP102" s="2"/>
      <c r="WWQ102" s="2"/>
      <c r="WWR102" s="5"/>
      <c r="WWS102" s="5"/>
      <c r="WWT102" s="5"/>
      <c r="WWU102" s="5"/>
      <c r="WWV102" s="5"/>
      <c r="WWW102" s="1"/>
      <c r="WWX102" s="2"/>
      <c r="WWY102" s="2"/>
      <c r="WWZ102" s="5"/>
      <c r="WXA102" s="5"/>
      <c r="WXB102" s="5"/>
      <c r="WXC102" s="5"/>
      <c r="WXD102" s="5"/>
      <c r="WXE102" s="1"/>
      <c r="WXF102" s="2"/>
      <c r="WXG102" s="2"/>
      <c r="WXH102" s="5"/>
      <c r="WXI102" s="5"/>
      <c r="WXJ102" s="5"/>
      <c r="WXK102" s="5"/>
      <c r="WXL102" s="5"/>
      <c r="WXM102" s="1"/>
      <c r="WXN102" s="2"/>
      <c r="WXO102" s="2"/>
      <c r="WXP102" s="5"/>
      <c r="WXQ102" s="5"/>
      <c r="WXR102" s="5"/>
      <c r="WXS102" s="5"/>
      <c r="WXT102" s="5"/>
      <c r="WXU102" s="1"/>
      <c r="WXV102" s="2"/>
      <c r="WXW102" s="2"/>
      <c r="WXX102" s="5"/>
      <c r="WXY102" s="5"/>
      <c r="WXZ102" s="5"/>
      <c r="WYA102" s="5"/>
      <c r="WYB102" s="5"/>
      <c r="WYC102" s="1"/>
      <c r="WYD102" s="2"/>
      <c r="WYE102" s="2"/>
      <c r="WYF102" s="5"/>
      <c r="WYG102" s="5"/>
      <c r="WYH102" s="5"/>
      <c r="WYI102" s="5"/>
      <c r="WYJ102" s="5"/>
      <c r="WYK102" s="1"/>
      <c r="WYL102" s="2"/>
      <c r="WYM102" s="2"/>
      <c r="WYN102" s="5"/>
      <c r="WYO102" s="5"/>
      <c r="WYP102" s="5"/>
      <c r="WYQ102" s="5"/>
      <c r="WYR102" s="5"/>
      <c r="WYS102" s="1"/>
      <c r="WYT102" s="2"/>
      <c r="WYU102" s="2"/>
      <c r="WYV102" s="5"/>
      <c r="WYW102" s="5"/>
      <c r="WYX102" s="5"/>
      <c r="WYY102" s="5"/>
      <c r="WYZ102" s="5"/>
      <c r="WZA102" s="1"/>
      <c r="WZB102" s="2"/>
      <c r="WZC102" s="2"/>
      <c r="WZD102" s="5"/>
      <c r="WZE102" s="5"/>
      <c r="WZF102" s="5"/>
      <c r="WZG102" s="5"/>
      <c r="WZH102" s="5"/>
      <c r="WZI102" s="1"/>
      <c r="WZJ102" s="2"/>
      <c r="WZK102" s="2"/>
      <c r="WZL102" s="5"/>
      <c r="WZM102" s="5"/>
      <c r="WZN102" s="5"/>
      <c r="WZO102" s="5"/>
      <c r="WZP102" s="5"/>
      <c r="WZQ102" s="1"/>
      <c r="WZR102" s="2"/>
      <c r="WZS102" s="2"/>
      <c r="WZT102" s="5"/>
      <c r="WZU102" s="5"/>
      <c r="WZV102" s="5"/>
      <c r="WZW102" s="5"/>
      <c r="WZX102" s="5"/>
      <c r="WZY102" s="1"/>
      <c r="WZZ102" s="2"/>
      <c r="XAA102" s="2"/>
      <c r="XAB102" s="5"/>
      <c r="XAC102" s="5"/>
      <c r="XAD102" s="5"/>
      <c r="XAE102" s="5"/>
      <c r="XAF102" s="5"/>
      <c r="XAG102" s="1"/>
      <c r="XAH102" s="2"/>
      <c r="XAI102" s="2"/>
      <c r="XAJ102" s="5"/>
      <c r="XAK102" s="5"/>
      <c r="XAL102" s="5"/>
      <c r="XAM102" s="5"/>
      <c r="XAN102" s="5"/>
      <c r="XAO102" s="1"/>
      <c r="XAP102" s="2"/>
      <c r="XAQ102" s="2"/>
      <c r="XAR102" s="5"/>
      <c r="XAS102" s="5"/>
      <c r="XAT102" s="5"/>
      <c r="XAU102" s="5"/>
      <c r="XAV102" s="5"/>
      <c r="XAW102" s="1"/>
      <c r="XAX102" s="2"/>
      <c r="XAY102" s="2"/>
      <c r="XAZ102" s="5"/>
      <c r="XBA102" s="5"/>
      <c r="XBB102" s="5"/>
      <c r="XBC102" s="5"/>
      <c r="XBD102" s="5"/>
      <c r="XBE102" s="1"/>
      <c r="XBF102" s="2"/>
      <c r="XBG102" s="2"/>
      <c r="XBH102" s="5"/>
      <c r="XBI102" s="5"/>
      <c r="XBJ102" s="5"/>
      <c r="XBK102" s="5"/>
      <c r="XBL102" s="5"/>
      <c r="XBM102" s="1"/>
      <c r="XBN102" s="2"/>
      <c r="XBO102" s="2"/>
      <c r="XBP102" s="5"/>
      <c r="XBQ102" s="5"/>
      <c r="XBR102" s="5"/>
      <c r="XBS102" s="5"/>
      <c r="XBT102" s="5"/>
      <c r="XBU102" s="1"/>
      <c r="XBV102" s="2"/>
      <c r="XBW102" s="2"/>
      <c r="XBX102" s="5"/>
      <c r="XBY102" s="5"/>
      <c r="XBZ102" s="5"/>
      <c r="XCA102" s="5"/>
      <c r="XCB102" s="5"/>
      <c r="XCC102" s="1"/>
      <c r="XCD102" s="2"/>
      <c r="XCE102" s="2"/>
      <c r="XCF102" s="5"/>
      <c r="XCG102" s="5"/>
      <c r="XCH102" s="5"/>
      <c r="XCI102" s="5"/>
      <c r="XCJ102" s="5"/>
      <c r="XCK102" s="1"/>
      <c r="XCL102" s="2"/>
      <c r="XCM102" s="2"/>
      <c r="XCN102" s="5"/>
      <c r="XCO102" s="5"/>
      <c r="XCP102" s="5"/>
      <c r="XCQ102" s="5"/>
      <c r="XCR102" s="5"/>
      <c r="XCS102" s="1"/>
      <c r="XCT102" s="2"/>
      <c r="XCU102" s="2"/>
      <c r="XCV102" s="5"/>
      <c r="XCW102" s="5"/>
      <c r="XCX102" s="5"/>
      <c r="XCY102" s="5"/>
      <c r="XCZ102" s="5"/>
      <c r="XDA102" s="1"/>
      <c r="XDB102" s="2"/>
      <c r="XDC102" s="2"/>
      <c r="XDD102" s="5"/>
      <c r="XDE102" s="5"/>
      <c r="XDF102" s="5"/>
      <c r="XDG102" s="5"/>
      <c r="XDH102" s="5"/>
      <c r="XDI102" s="1"/>
      <c r="XDJ102" s="2"/>
      <c r="XDK102" s="2"/>
      <c r="XDL102" s="5"/>
      <c r="XDM102" s="5"/>
      <c r="XDN102" s="5"/>
      <c r="XDO102" s="5"/>
      <c r="XDP102" s="5"/>
      <c r="XDQ102" s="1"/>
      <c r="XDR102" s="2"/>
      <c r="XDS102" s="2"/>
      <c r="XDT102" s="5"/>
      <c r="XDU102" s="5"/>
      <c r="XDV102" s="5"/>
      <c r="XDW102" s="5"/>
      <c r="XDX102" s="5"/>
      <c r="XDY102" s="1"/>
      <c r="XDZ102" s="2"/>
      <c r="XEA102" s="2"/>
      <c r="XEB102" s="5"/>
      <c r="XEC102" s="5"/>
      <c r="XED102" s="5"/>
      <c r="XEE102" s="5"/>
      <c r="XEF102" s="5"/>
      <c r="XEG102" s="1"/>
      <c r="XEH102" s="2"/>
      <c r="XEI102" s="2"/>
      <c r="XEJ102" s="5"/>
      <c r="XEK102" s="5"/>
      <c r="XEL102" s="5"/>
      <c r="XEM102" s="5"/>
      <c r="XEN102" s="5"/>
      <c r="XEO102" s="1"/>
      <c r="XEP102" s="2"/>
      <c r="XEQ102" s="2"/>
      <c r="XER102" s="5"/>
      <c r="XES102" s="5"/>
      <c r="XET102" s="5"/>
      <c r="XEU102" s="5"/>
      <c r="XEV102" s="5"/>
      <c r="XEW102" s="1"/>
      <c r="XEX102" s="2"/>
      <c r="XEY102" s="2"/>
      <c r="XEZ102" s="5"/>
      <c r="XFA102" s="5"/>
      <c r="XFB102" s="5"/>
      <c r="XFC102" s="5"/>
      <c r="XFD102" s="5"/>
    </row>
    <row r="103" spans="1:16384" s="4" customFormat="1" x14ac:dyDescent="0.2">
      <c r="A103" s="867" t="s">
        <v>221</v>
      </c>
      <c r="B103" s="867"/>
      <c r="C103" s="867"/>
      <c r="D103" s="867"/>
      <c r="E103" s="867"/>
      <c r="F103" s="867"/>
      <c r="G103" s="867"/>
      <c r="H103" s="867"/>
      <c r="I103" s="1"/>
      <c r="J103" s="2"/>
      <c r="K103" s="2"/>
      <c r="L103" s="5"/>
      <c r="M103" s="5"/>
      <c r="N103" s="5"/>
      <c r="O103" s="5"/>
      <c r="P103" s="261"/>
      <c r="Q103" s="1"/>
      <c r="R103" s="2"/>
      <c r="S103" s="2"/>
      <c r="T103" s="5"/>
      <c r="U103" s="5"/>
      <c r="V103" s="5"/>
      <c r="W103" s="5"/>
      <c r="X103" s="5"/>
      <c r="Y103" s="1"/>
      <c r="Z103" s="2"/>
      <c r="AA103" s="2"/>
      <c r="AB103" s="5"/>
      <c r="AC103" s="5"/>
      <c r="AD103" s="5"/>
      <c r="AE103" s="5"/>
      <c r="AF103" s="5"/>
      <c r="AG103" s="1"/>
      <c r="AH103" s="2"/>
      <c r="AI103" s="2"/>
      <c r="AJ103" s="5"/>
      <c r="AK103" s="5"/>
      <c r="AL103" s="5"/>
      <c r="AM103" s="5"/>
      <c r="AN103" s="5"/>
      <c r="AO103" s="1"/>
      <c r="AP103" s="2"/>
      <c r="AQ103" s="2"/>
      <c r="AR103" s="5"/>
      <c r="AS103" s="5"/>
      <c r="AT103" s="5"/>
      <c r="AU103" s="5"/>
      <c r="AV103" s="5"/>
      <c r="AW103" s="1"/>
      <c r="AX103" s="2"/>
      <c r="AY103" s="2"/>
      <c r="AZ103" s="5"/>
      <c r="BA103" s="5"/>
      <c r="BB103" s="5"/>
      <c r="BC103" s="5"/>
      <c r="BD103" s="5"/>
      <c r="BE103" s="1"/>
      <c r="BF103" s="2"/>
      <c r="BG103" s="2"/>
      <c r="BH103" s="5"/>
      <c r="BI103" s="5"/>
      <c r="BJ103" s="5"/>
      <c r="BK103" s="5"/>
      <c r="BL103" s="5"/>
      <c r="BM103" s="1"/>
      <c r="BN103" s="2"/>
      <c r="BO103" s="2"/>
      <c r="BP103" s="5"/>
      <c r="BQ103" s="5"/>
      <c r="BR103" s="5"/>
      <c r="BS103" s="5"/>
      <c r="BT103" s="5"/>
      <c r="BU103" s="1"/>
      <c r="BV103" s="2"/>
      <c r="BW103" s="2"/>
      <c r="BX103" s="5"/>
      <c r="BY103" s="5"/>
      <c r="BZ103" s="5"/>
      <c r="CA103" s="5"/>
      <c r="CB103" s="5"/>
      <c r="CC103" s="1"/>
      <c r="CD103" s="2"/>
      <c r="CE103" s="2"/>
      <c r="CF103" s="5"/>
      <c r="CG103" s="5"/>
      <c r="CH103" s="5"/>
      <c r="CI103" s="5"/>
      <c r="CJ103" s="5"/>
      <c r="CK103" s="1"/>
      <c r="CL103" s="2"/>
      <c r="CM103" s="2"/>
      <c r="CN103" s="5"/>
      <c r="CO103" s="5"/>
      <c r="CP103" s="5"/>
      <c r="CQ103" s="5"/>
      <c r="CR103" s="5"/>
      <c r="CS103" s="1"/>
      <c r="CT103" s="2"/>
      <c r="CU103" s="2"/>
      <c r="CV103" s="5"/>
      <c r="CW103" s="5"/>
      <c r="CX103" s="5"/>
      <c r="CY103" s="5"/>
      <c r="CZ103" s="5"/>
      <c r="DA103" s="1"/>
      <c r="DB103" s="2"/>
      <c r="DC103" s="2"/>
      <c r="DD103" s="5"/>
      <c r="DE103" s="5"/>
      <c r="DF103" s="5"/>
      <c r="DG103" s="5"/>
      <c r="DH103" s="5"/>
      <c r="DI103" s="1"/>
      <c r="DJ103" s="2"/>
      <c r="DK103" s="2"/>
      <c r="DL103" s="5"/>
      <c r="DM103" s="5"/>
      <c r="DN103" s="5"/>
      <c r="DO103" s="5"/>
      <c r="DP103" s="5"/>
      <c r="DQ103" s="1"/>
      <c r="DR103" s="2"/>
      <c r="DS103" s="2"/>
      <c r="DT103" s="5"/>
      <c r="DU103" s="5"/>
      <c r="DV103" s="5"/>
      <c r="DW103" s="5"/>
      <c r="DX103" s="5"/>
      <c r="DY103" s="1"/>
      <c r="DZ103" s="2"/>
      <c r="EA103" s="2"/>
      <c r="EB103" s="5"/>
      <c r="EC103" s="5"/>
      <c r="ED103" s="5"/>
      <c r="EE103" s="5"/>
      <c r="EF103" s="5"/>
      <c r="EG103" s="1"/>
      <c r="EH103" s="2"/>
      <c r="EI103" s="2"/>
      <c r="EJ103" s="5"/>
      <c r="EK103" s="5"/>
      <c r="EL103" s="5"/>
      <c r="EM103" s="5"/>
      <c r="EN103" s="5"/>
      <c r="EO103" s="1"/>
      <c r="EP103" s="2"/>
      <c r="EQ103" s="2"/>
      <c r="ER103" s="5"/>
      <c r="ES103" s="5"/>
      <c r="ET103" s="5"/>
      <c r="EU103" s="5"/>
      <c r="EV103" s="5"/>
      <c r="EW103" s="1"/>
      <c r="EX103" s="2"/>
      <c r="EY103" s="2"/>
      <c r="EZ103" s="5"/>
      <c r="FA103" s="5"/>
      <c r="FB103" s="5"/>
      <c r="FC103" s="5"/>
      <c r="FD103" s="5"/>
      <c r="FE103" s="1"/>
      <c r="FF103" s="2"/>
      <c r="FG103" s="2"/>
      <c r="FH103" s="5"/>
      <c r="FI103" s="5"/>
      <c r="FJ103" s="5"/>
      <c r="FK103" s="5"/>
      <c r="FL103" s="5"/>
      <c r="FM103" s="1"/>
      <c r="FN103" s="2"/>
      <c r="FO103" s="2"/>
      <c r="FP103" s="5"/>
      <c r="FQ103" s="5"/>
      <c r="FR103" s="5"/>
      <c r="FS103" s="5"/>
      <c r="FT103" s="5"/>
      <c r="FU103" s="1"/>
      <c r="FV103" s="2"/>
      <c r="FW103" s="2"/>
      <c r="FX103" s="5"/>
      <c r="FY103" s="5"/>
      <c r="FZ103" s="5"/>
      <c r="GA103" s="5"/>
      <c r="GB103" s="5"/>
      <c r="GC103" s="1"/>
      <c r="GD103" s="2"/>
      <c r="GE103" s="2"/>
      <c r="GF103" s="5"/>
      <c r="GG103" s="5"/>
      <c r="GH103" s="5"/>
      <c r="GI103" s="5"/>
      <c r="GJ103" s="5"/>
      <c r="GK103" s="1"/>
      <c r="GL103" s="2"/>
      <c r="GM103" s="2"/>
      <c r="GN103" s="5"/>
      <c r="GO103" s="5"/>
      <c r="GP103" s="5"/>
      <c r="GQ103" s="5"/>
      <c r="GR103" s="5"/>
      <c r="GS103" s="1"/>
      <c r="GT103" s="2"/>
      <c r="GU103" s="2"/>
      <c r="GV103" s="5"/>
      <c r="GW103" s="5"/>
      <c r="GX103" s="5"/>
      <c r="GY103" s="5"/>
      <c r="GZ103" s="5"/>
      <c r="HA103" s="1"/>
      <c r="HB103" s="2"/>
      <c r="HC103" s="2"/>
      <c r="HD103" s="5"/>
      <c r="HE103" s="5"/>
      <c r="HF103" s="5"/>
      <c r="HG103" s="5"/>
      <c r="HH103" s="5"/>
      <c r="HI103" s="1"/>
      <c r="HJ103" s="2"/>
      <c r="HK103" s="2"/>
      <c r="HL103" s="5"/>
      <c r="HM103" s="5"/>
      <c r="HN103" s="5"/>
      <c r="HO103" s="5"/>
      <c r="HP103" s="5"/>
      <c r="HQ103" s="1"/>
      <c r="HR103" s="2"/>
      <c r="HS103" s="2"/>
      <c r="HT103" s="5"/>
      <c r="HU103" s="5"/>
      <c r="HV103" s="5"/>
      <c r="HW103" s="5"/>
      <c r="HX103" s="5"/>
      <c r="HY103" s="1"/>
      <c r="HZ103" s="2"/>
      <c r="IA103" s="2"/>
      <c r="IB103" s="5"/>
      <c r="IC103" s="5"/>
      <c r="ID103" s="5"/>
      <c r="IE103" s="5"/>
      <c r="IF103" s="5"/>
      <c r="IG103" s="1"/>
      <c r="IH103" s="2"/>
      <c r="II103" s="2"/>
      <c r="IJ103" s="5"/>
      <c r="IK103" s="5"/>
      <c r="IL103" s="5"/>
      <c r="IM103" s="5"/>
      <c r="IN103" s="5"/>
      <c r="IO103" s="1"/>
      <c r="IP103" s="2"/>
      <c r="IQ103" s="2"/>
      <c r="IR103" s="5"/>
      <c r="IS103" s="5"/>
      <c r="IT103" s="5"/>
      <c r="IU103" s="5"/>
      <c r="IV103" s="5"/>
      <c r="IW103" s="1"/>
      <c r="IX103" s="2"/>
      <c r="IY103" s="2"/>
      <c r="IZ103" s="5"/>
      <c r="JA103" s="5"/>
      <c r="JB103" s="5"/>
      <c r="JC103" s="5"/>
      <c r="JD103" s="5"/>
      <c r="JE103" s="1"/>
      <c r="JF103" s="2"/>
      <c r="JG103" s="2"/>
      <c r="JH103" s="5"/>
      <c r="JI103" s="5"/>
      <c r="JJ103" s="5"/>
      <c r="JK103" s="5"/>
      <c r="JL103" s="5"/>
      <c r="JM103" s="1"/>
      <c r="JN103" s="2"/>
      <c r="JO103" s="2"/>
      <c r="JP103" s="5"/>
      <c r="JQ103" s="5"/>
      <c r="JR103" s="5"/>
      <c r="JS103" s="5"/>
      <c r="JT103" s="5"/>
      <c r="JU103" s="1"/>
      <c r="JV103" s="2"/>
      <c r="JW103" s="2"/>
      <c r="JX103" s="5"/>
      <c r="JY103" s="5"/>
      <c r="JZ103" s="5"/>
      <c r="KA103" s="5"/>
      <c r="KB103" s="5"/>
      <c r="KC103" s="1"/>
      <c r="KD103" s="2"/>
      <c r="KE103" s="2"/>
      <c r="KF103" s="5"/>
      <c r="KG103" s="5"/>
      <c r="KH103" s="5"/>
      <c r="KI103" s="5"/>
      <c r="KJ103" s="5"/>
      <c r="KK103" s="1"/>
      <c r="KL103" s="2"/>
      <c r="KM103" s="2"/>
      <c r="KN103" s="5"/>
      <c r="KO103" s="5"/>
      <c r="KP103" s="5"/>
      <c r="KQ103" s="5"/>
      <c r="KR103" s="5"/>
      <c r="KS103" s="1"/>
      <c r="KT103" s="2"/>
      <c r="KU103" s="2"/>
      <c r="KV103" s="5"/>
      <c r="KW103" s="5"/>
      <c r="KX103" s="5"/>
      <c r="KY103" s="5"/>
      <c r="KZ103" s="5"/>
      <c r="LA103" s="1"/>
      <c r="LB103" s="2"/>
      <c r="LC103" s="2"/>
      <c r="LD103" s="5"/>
      <c r="LE103" s="5"/>
      <c r="LF103" s="5"/>
      <c r="LG103" s="5"/>
      <c r="LH103" s="5"/>
      <c r="LI103" s="1"/>
      <c r="LJ103" s="2"/>
      <c r="LK103" s="2"/>
      <c r="LL103" s="5"/>
      <c r="LM103" s="5"/>
      <c r="LN103" s="5"/>
      <c r="LO103" s="5"/>
      <c r="LP103" s="5"/>
      <c r="LQ103" s="1"/>
      <c r="LR103" s="2"/>
      <c r="LS103" s="2"/>
      <c r="LT103" s="5"/>
      <c r="LU103" s="5"/>
      <c r="LV103" s="5"/>
      <c r="LW103" s="5"/>
      <c r="LX103" s="5"/>
      <c r="LY103" s="1"/>
      <c r="LZ103" s="2"/>
      <c r="MA103" s="2"/>
      <c r="MB103" s="5"/>
      <c r="MC103" s="5"/>
      <c r="MD103" s="5"/>
      <c r="ME103" s="5"/>
      <c r="MF103" s="5"/>
      <c r="MG103" s="1"/>
      <c r="MH103" s="2"/>
      <c r="MI103" s="2"/>
      <c r="MJ103" s="5"/>
      <c r="MK103" s="5"/>
      <c r="ML103" s="5"/>
      <c r="MM103" s="5"/>
      <c r="MN103" s="5"/>
      <c r="MO103" s="1"/>
      <c r="MP103" s="2"/>
      <c r="MQ103" s="2"/>
      <c r="MR103" s="5"/>
      <c r="MS103" s="5"/>
      <c r="MT103" s="5"/>
      <c r="MU103" s="5"/>
      <c r="MV103" s="5"/>
      <c r="MW103" s="1"/>
      <c r="MX103" s="2"/>
      <c r="MY103" s="2"/>
      <c r="MZ103" s="5"/>
      <c r="NA103" s="5"/>
      <c r="NB103" s="5"/>
      <c r="NC103" s="5"/>
      <c r="ND103" s="5"/>
      <c r="NE103" s="1"/>
      <c r="NF103" s="2"/>
      <c r="NG103" s="2"/>
      <c r="NH103" s="5"/>
      <c r="NI103" s="5"/>
      <c r="NJ103" s="5"/>
      <c r="NK103" s="5"/>
      <c r="NL103" s="5"/>
      <c r="NM103" s="1"/>
      <c r="NN103" s="2"/>
      <c r="NO103" s="2"/>
      <c r="NP103" s="5"/>
      <c r="NQ103" s="5"/>
      <c r="NR103" s="5"/>
      <c r="NS103" s="5"/>
      <c r="NT103" s="5"/>
      <c r="NU103" s="1"/>
      <c r="NV103" s="2"/>
      <c r="NW103" s="2"/>
      <c r="NX103" s="5"/>
      <c r="NY103" s="5"/>
      <c r="NZ103" s="5"/>
      <c r="OA103" s="5"/>
      <c r="OB103" s="5"/>
      <c r="OC103" s="1"/>
      <c r="OD103" s="2"/>
      <c r="OE103" s="2"/>
      <c r="OF103" s="5"/>
      <c r="OG103" s="5"/>
      <c r="OH103" s="5"/>
      <c r="OI103" s="5"/>
      <c r="OJ103" s="5"/>
      <c r="OK103" s="1"/>
      <c r="OL103" s="2"/>
      <c r="OM103" s="2"/>
      <c r="ON103" s="5"/>
      <c r="OO103" s="5"/>
      <c r="OP103" s="5"/>
      <c r="OQ103" s="5"/>
      <c r="OR103" s="5"/>
      <c r="OS103" s="1"/>
      <c r="OT103" s="2"/>
      <c r="OU103" s="2"/>
      <c r="OV103" s="5"/>
      <c r="OW103" s="5"/>
      <c r="OX103" s="5"/>
      <c r="OY103" s="5"/>
      <c r="OZ103" s="5"/>
      <c r="PA103" s="1"/>
      <c r="PB103" s="2"/>
      <c r="PC103" s="2"/>
      <c r="PD103" s="5"/>
      <c r="PE103" s="5"/>
      <c r="PF103" s="5"/>
      <c r="PG103" s="5"/>
      <c r="PH103" s="5"/>
      <c r="PI103" s="1"/>
      <c r="PJ103" s="2"/>
      <c r="PK103" s="2"/>
      <c r="PL103" s="5"/>
      <c r="PM103" s="5"/>
      <c r="PN103" s="5"/>
      <c r="PO103" s="5"/>
      <c r="PP103" s="5"/>
      <c r="PQ103" s="1"/>
      <c r="PR103" s="2"/>
      <c r="PS103" s="2"/>
      <c r="PT103" s="5"/>
      <c r="PU103" s="5"/>
      <c r="PV103" s="5"/>
      <c r="PW103" s="5"/>
      <c r="PX103" s="5"/>
      <c r="PY103" s="1"/>
      <c r="PZ103" s="2"/>
      <c r="QA103" s="2"/>
      <c r="QB103" s="5"/>
      <c r="QC103" s="5"/>
      <c r="QD103" s="5"/>
      <c r="QE103" s="5"/>
      <c r="QF103" s="5"/>
      <c r="QG103" s="1"/>
      <c r="QH103" s="2"/>
      <c r="QI103" s="2"/>
      <c r="QJ103" s="5"/>
      <c r="QK103" s="5"/>
      <c r="QL103" s="5"/>
      <c r="QM103" s="5"/>
      <c r="QN103" s="5"/>
      <c r="QO103" s="1"/>
      <c r="QP103" s="2"/>
      <c r="QQ103" s="2"/>
      <c r="QR103" s="5"/>
      <c r="QS103" s="5"/>
      <c r="QT103" s="5"/>
      <c r="QU103" s="5"/>
      <c r="QV103" s="5"/>
      <c r="QW103" s="1"/>
      <c r="QX103" s="2"/>
      <c r="QY103" s="2"/>
      <c r="QZ103" s="5"/>
      <c r="RA103" s="5"/>
      <c r="RB103" s="5"/>
      <c r="RC103" s="5"/>
      <c r="RD103" s="5"/>
      <c r="RE103" s="1"/>
      <c r="RF103" s="2"/>
      <c r="RG103" s="2"/>
      <c r="RH103" s="5"/>
      <c r="RI103" s="5"/>
      <c r="RJ103" s="5"/>
      <c r="RK103" s="5"/>
      <c r="RL103" s="5"/>
      <c r="RM103" s="1"/>
      <c r="RN103" s="2"/>
      <c r="RO103" s="2"/>
      <c r="RP103" s="5"/>
      <c r="RQ103" s="5"/>
      <c r="RR103" s="5"/>
      <c r="RS103" s="5"/>
      <c r="RT103" s="5"/>
      <c r="RU103" s="1"/>
      <c r="RV103" s="2"/>
      <c r="RW103" s="2"/>
      <c r="RX103" s="5"/>
      <c r="RY103" s="5"/>
      <c r="RZ103" s="5"/>
      <c r="SA103" s="5"/>
      <c r="SB103" s="5"/>
      <c r="SC103" s="1"/>
      <c r="SD103" s="2"/>
      <c r="SE103" s="2"/>
      <c r="SF103" s="5"/>
      <c r="SG103" s="5"/>
      <c r="SH103" s="5"/>
      <c r="SI103" s="5"/>
      <c r="SJ103" s="5"/>
      <c r="SK103" s="1"/>
      <c r="SL103" s="2"/>
      <c r="SM103" s="2"/>
      <c r="SN103" s="5"/>
      <c r="SO103" s="5"/>
      <c r="SP103" s="5"/>
      <c r="SQ103" s="5"/>
      <c r="SR103" s="5"/>
      <c r="SS103" s="1"/>
      <c r="ST103" s="2"/>
      <c r="SU103" s="2"/>
      <c r="SV103" s="5"/>
      <c r="SW103" s="5"/>
      <c r="SX103" s="5"/>
      <c r="SY103" s="5"/>
      <c r="SZ103" s="5"/>
      <c r="TA103" s="1"/>
      <c r="TB103" s="2"/>
      <c r="TC103" s="2"/>
      <c r="TD103" s="5"/>
      <c r="TE103" s="5"/>
      <c r="TF103" s="5"/>
      <c r="TG103" s="5"/>
      <c r="TH103" s="5"/>
      <c r="TI103" s="1"/>
      <c r="TJ103" s="2"/>
      <c r="TK103" s="2"/>
      <c r="TL103" s="5"/>
      <c r="TM103" s="5"/>
      <c r="TN103" s="5"/>
      <c r="TO103" s="5"/>
      <c r="TP103" s="5"/>
      <c r="TQ103" s="1"/>
      <c r="TR103" s="2"/>
      <c r="TS103" s="2"/>
      <c r="TT103" s="5"/>
      <c r="TU103" s="5"/>
      <c r="TV103" s="5"/>
      <c r="TW103" s="5"/>
      <c r="TX103" s="5"/>
      <c r="TY103" s="1"/>
      <c r="TZ103" s="2"/>
      <c r="UA103" s="2"/>
      <c r="UB103" s="5"/>
      <c r="UC103" s="5"/>
      <c r="UD103" s="5"/>
      <c r="UE103" s="5"/>
      <c r="UF103" s="5"/>
      <c r="UG103" s="1"/>
      <c r="UH103" s="2"/>
      <c r="UI103" s="2"/>
      <c r="UJ103" s="5"/>
      <c r="UK103" s="5"/>
      <c r="UL103" s="5"/>
      <c r="UM103" s="5"/>
      <c r="UN103" s="5"/>
      <c r="UO103" s="1"/>
      <c r="UP103" s="2"/>
      <c r="UQ103" s="2"/>
      <c r="UR103" s="5"/>
      <c r="US103" s="5"/>
      <c r="UT103" s="5"/>
      <c r="UU103" s="5"/>
      <c r="UV103" s="5"/>
      <c r="UW103" s="1"/>
      <c r="UX103" s="2"/>
      <c r="UY103" s="2"/>
      <c r="UZ103" s="5"/>
      <c r="VA103" s="5"/>
      <c r="VB103" s="5"/>
      <c r="VC103" s="5"/>
      <c r="VD103" s="5"/>
      <c r="VE103" s="1"/>
      <c r="VF103" s="2"/>
      <c r="VG103" s="2"/>
      <c r="VH103" s="5"/>
      <c r="VI103" s="5"/>
      <c r="VJ103" s="5"/>
      <c r="VK103" s="5"/>
      <c r="VL103" s="5"/>
      <c r="VM103" s="1"/>
      <c r="VN103" s="2"/>
      <c r="VO103" s="2"/>
      <c r="VP103" s="5"/>
      <c r="VQ103" s="5"/>
      <c r="VR103" s="5"/>
      <c r="VS103" s="5"/>
      <c r="VT103" s="5"/>
      <c r="VU103" s="1"/>
      <c r="VV103" s="2"/>
      <c r="VW103" s="2"/>
      <c r="VX103" s="5"/>
      <c r="VY103" s="5"/>
      <c r="VZ103" s="5"/>
      <c r="WA103" s="5"/>
      <c r="WB103" s="5"/>
      <c r="WC103" s="1"/>
      <c r="WD103" s="2"/>
      <c r="WE103" s="2"/>
      <c r="WF103" s="5"/>
      <c r="WG103" s="5"/>
      <c r="WH103" s="5"/>
      <c r="WI103" s="5"/>
      <c r="WJ103" s="5"/>
      <c r="WK103" s="1"/>
      <c r="WL103" s="2"/>
      <c r="WM103" s="2"/>
      <c r="WN103" s="5"/>
      <c r="WO103" s="5"/>
      <c r="WP103" s="5"/>
      <c r="WQ103" s="5"/>
      <c r="WR103" s="5"/>
      <c r="WS103" s="1"/>
      <c r="WT103" s="2"/>
      <c r="WU103" s="2"/>
      <c r="WV103" s="5"/>
      <c r="WW103" s="5"/>
      <c r="WX103" s="5"/>
      <c r="WY103" s="5"/>
      <c r="WZ103" s="5"/>
      <c r="XA103" s="1"/>
      <c r="XB103" s="2"/>
      <c r="XC103" s="2"/>
      <c r="XD103" s="5"/>
      <c r="XE103" s="5"/>
      <c r="XF103" s="5"/>
      <c r="XG103" s="5"/>
      <c r="XH103" s="5"/>
      <c r="XI103" s="1"/>
      <c r="XJ103" s="2"/>
      <c r="XK103" s="2"/>
      <c r="XL103" s="5"/>
      <c r="XM103" s="5"/>
      <c r="XN103" s="5"/>
      <c r="XO103" s="5"/>
      <c r="XP103" s="5"/>
      <c r="XQ103" s="1"/>
      <c r="XR103" s="2"/>
      <c r="XS103" s="2"/>
      <c r="XT103" s="5"/>
      <c r="XU103" s="5"/>
      <c r="XV103" s="5"/>
      <c r="XW103" s="5"/>
      <c r="XX103" s="5"/>
      <c r="XY103" s="1"/>
      <c r="XZ103" s="2"/>
      <c r="YA103" s="2"/>
      <c r="YB103" s="5"/>
      <c r="YC103" s="5"/>
      <c r="YD103" s="5"/>
      <c r="YE103" s="5"/>
      <c r="YF103" s="5"/>
      <c r="YG103" s="1"/>
      <c r="YH103" s="2"/>
      <c r="YI103" s="2"/>
      <c r="YJ103" s="5"/>
      <c r="YK103" s="5"/>
      <c r="YL103" s="5"/>
      <c r="YM103" s="5"/>
      <c r="YN103" s="5"/>
      <c r="YO103" s="1"/>
      <c r="YP103" s="2"/>
      <c r="YQ103" s="2"/>
      <c r="YR103" s="5"/>
      <c r="YS103" s="5"/>
      <c r="YT103" s="5"/>
      <c r="YU103" s="5"/>
      <c r="YV103" s="5"/>
      <c r="YW103" s="1"/>
      <c r="YX103" s="2"/>
      <c r="YY103" s="2"/>
      <c r="YZ103" s="5"/>
      <c r="ZA103" s="5"/>
      <c r="ZB103" s="5"/>
      <c r="ZC103" s="5"/>
      <c r="ZD103" s="5"/>
      <c r="ZE103" s="1"/>
      <c r="ZF103" s="2"/>
      <c r="ZG103" s="2"/>
      <c r="ZH103" s="5"/>
      <c r="ZI103" s="5"/>
      <c r="ZJ103" s="5"/>
      <c r="ZK103" s="5"/>
      <c r="ZL103" s="5"/>
      <c r="ZM103" s="1"/>
      <c r="ZN103" s="2"/>
      <c r="ZO103" s="2"/>
      <c r="ZP103" s="5"/>
      <c r="ZQ103" s="5"/>
      <c r="ZR103" s="5"/>
      <c r="ZS103" s="5"/>
      <c r="ZT103" s="5"/>
      <c r="ZU103" s="1"/>
      <c r="ZV103" s="2"/>
      <c r="ZW103" s="2"/>
      <c r="ZX103" s="5"/>
      <c r="ZY103" s="5"/>
      <c r="ZZ103" s="5"/>
      <c r="AAA103" s="5"/>
      <c r="AAB103" s="5"/>
      <c r="AAC103" s="1"/>
      <c r="AAD103" s="2"/>
      <c r="AAE103" s="2"/>
      <c r="AAF103" s="5"/>
      <c r="AAG103" s="5"/>
      <c r="AAH103" s="5"/>
      <c r="AAI103" s="5"/>
      <c r="AAJ103" s="5"/>
      <c r="AAK103" s="1"/>
      <c r="AAL103" s="2"/>
      <c r="AAM103" s="2"/>
      <c r="AAN103" s="5"/>
      <c r="AAO103" s="5"/>
      <c r="AAP103" s="5"/>
      <c r="AAQ103" s="5"/>
      <c r="AAR103" s="5"/>
      <c r="AAS103" s="1"/>
      <c r="AAT103" s="2"/>
      <c r="AAU103" s="2"/>
      <c r="AAV103" s="5"/>
      <c r="AAW103" s="5"/>
      <c r="AAX103" s="5"/>
      <c r="AAY103" s="5"/>
      <c r="AAZ103" s="5"/>
      <c r="ABA103" s="1"/>
      <c r="ABB103" s="2"/>
      <c r="ABC103" s="2"/>
      <c r="ABD103" s="5"/>
      <c r="ABE103" s="5"/>
      <c r="ABF103" s="5"/>
      <c r="ABG103" s="5"/>
      <c r="ABH103" s="5"/>
      <c r="ABI103" s="1"/>
      <c r="ABJ103" s="2"/>
      <c r="ABK103" s="2"/>
      <c r="ABL103" s="5"/>
      <c r="ABM103" s="5"/>
      <c r="ABN103" s="5"/>
      <c r="ABO103" s="5"/>
      <c r="ABP103" s="5"/>
      <c r="ABQ103" s="1"/>
      <c r="ABR103" s="2"/>
      <c r="ABS103" s="2"/>
      <c r="ABT103" s="5"/>
      <c r="ABU103" s="5"/>
      <c r="ABV103" s="5"/>
      <c r="ABW103" s="5"/>
      <c r="ABX103" s="5"/>
      <c r="ABY103" s="1"/>
      <c r="ABZ103" s="2"/>
      <c r="ACA103" s="2"/>
      <c r="ACB103" s="5"/>
      <c r="ACC103" s="5"/>
      <c r="ACD103" s="5"/>
      <c r="ACE103" s="5"/>
      <c r="ACF103" s="5"/>
      <c r="ACG103" s="1"/>
      <c r="ACH103" s="2"/>
      <c r="ACI103" s="2"/>
      <c r="ACJ103" s="5"/>
      <c r="ACK103" s="5"/>
      <c r="ACL103" s="5"/>
      <c r="ACM103" s="5"/>
      <c r="ACN103" s="5"/>
      <c r="ACO103" s="1"/>
      <c r="ACP103" s="2"/>
      <c r="ACQ103" s="2"/>
      <c r="ACR103" s="5"/>
      <c r="ACS103" s="5"/>
      <c r="ACT103" s="5"/>
      <c r="ACU103" s="5"/>
      <c r="ACV103" s="5"/>
      <c r="ACW103" s="1"/>
      <c r="ACX103" s="2"/>
      <c r="ACY103" s="2"/>
      <c r="ACZ103" s="5"/>
      <c r="ADA103" s="5"/>
      <c r="ADB103" s="5"/>
      <c r="ADC103" s="5"/>
      <c r="ADD103" s="5"/>
      <c r="ADE103" s="1"/>
      <c r="ADF103" s="2"/>
      <c r="ADG103" s="2"/>
      <c r="ADH103" s="5"/>
      <c r="ADI103" s="5"/>
      <c r="ADJ103" s="5"/>
      <c r="ADK103" s="5"/>
      <c r="ADL103" s="5"/>
      <c r="ADM103" s="1"/>
      <c r="ADN103" s="2"/>
      <c r="ADO103" s="2"/>
      <c r="ADP103" s="5"/>
      <c r="ADQ103" s="5"/>
      <c r="ADR103" s="5"/>
      <c r="ADS103" s="5"/>
      <c r="ADT103" s="5"/>
      <c r="ADU103" s="1"/>
      <c r="ADV103" s="2"/>
      <c r="ADW103" s="2"/>
      <c r="ADX103" s="5"/>
      <c r="ADY103" s="5"/>
      <c r="ADZ103" s="5"/>
      <c r="AEA103" s="5"/>
      <c r="AEB103" s="5"/>
      <c r="AEC103" s="1"/>
      <c r="AED103" s="2"/>
      <c r="AEE103" s="2"/>
      <c r="AEF103" s="5"/>
      <c r="AEG103" s="5"/>
      <c r="AEH103" s="5"/>
      <c r="AEI103" s="5"/>
      <c r="AEJ103" s="5"/>
      <c r="AEK103" s="1"/>
      <c r="AEL103" s="2"/>
      <c r="AEM103" s="2"/>
      <c r="AEN103" s="5"/>
      <c r="AEO103" s="5"/>
      <c r="AEP103" s="5"/>
      <c r="AEQ103" s="5"/>
      <c r="AER103" s="5"/>
      <c r="AES103" s="1"/>
      <c r="AET103" s="2"/>
      <c r="AEU103" s="2"/>
      <c r="AEV103" s="5"/>
      <c r="AEW103" s="5"/>
      <c r="AEX103" s="5"/>
      <c r="AEY103" s="5"/>
      <c r="AEZ103" s="5"/>
      <c r="AFA103" s="1"/>
      <c r="AFB103" s="2"/>
      <c r="AFC103" s="2"/>
      <c r="AFD103" s="5"/>
      <c r="AFE103" s="5"/>
      <c r="AFF103" s="5"/>
      <c r="AFG103" s="5"/>
      <c r="AFH103" s="5"/>
      <c r="AFI103" s="1"/>
      <c r="AFJ103" s="2"/>
      <c r="AFK103" s="2"/>
      <c r="AFL103" s="5"/>
      <c r="AFM103" s="5"/>
      <c r="AFN103" s="5"/>
      <c r="AFO103" s="5"/>
      <c r="AFP103" s="5"/>
      <c r="AFQ103" s="1"/>
      <c r="AFR103" s="2"/>
      <c r="AFS103" s="2"/>
      <c r="AFT103" s="5"/>
      <c r="AFU103" s="5"/>
      <c r="AFV103" s="5"/>
      <c r="AFW103" s="5"/>
      <c r="AFX103" s="5"/>
      <c r="AFY103" s="1"/>
      <c r="AFZ103" s="2"/>
      <c r="AGA103" s="2"/>
      <c r="AGB103" s="5"/>
      <c r="AGC103" s="5"/>
      <c r="AGD103" s="5"/>
      <c r="AGE103" s="5"/>
      <c r="AGF103" s="5"/>
      <c r="AGG103" s="1"/>
      <c r="AGH103" s="2"/>
      <c r="AGI103" s="2"/>
      <c r="AGJ103" s="5"/>
      <c r="AGK103" s="5"/>
      <c r="AGL103" s="5"/>
      <c r="AGM103" s="5"/>
      <c r="AGN103" s="5"/>
      <c r="AGO103" s="1"/>
      <c r="AGP103" s="2"/>
      <c r="AGQ103" s="2"/>
      <c r="AGR103" s="5"/>
      <c r="AGS103" s="5"/>
      <c r="AGT103" s="5"/>
      <c r="AGU103" s="5"/>
      <c r="AGV103" s="5"/>
      <c r="AGW103" s="1"/>
      <c r="AGX103" s="2"/>
      <c r="AGY103" s="2"/>
      <c r="AGZ103" s="5"/>
      <c r="AHA103" s="5"/>
      <c r="AHB103" s="5"/>
      <c r="AHC103" s="5"/>
      <c r="AHD103" s="5"/>
      <c r="AHE103" s="1"/>
      <c r="AHF103" s="2"/>
      <c r="AHG103" s="2"/>
      <c r="AHH103" s="5"/>
      <c r="AHI103" s="5"/>
      <c r="AHJ103" s="5"/>
      <c r="AHK103" s="5"/>
      <c r="AHL103" s="5"/>
      <c r="AHM103" s="1"/>
      <c r="AHN103" s="2"/>
      <c r="AHO103" s="2"/>
      <c r="AHP103" s="5"/>
      <c r="AHQ103" s="5"/>
      <c r="AHR103" s="5"/>
      <c r="AHS103" s="5"/>
      <c r="AHT103" s="5"/>
      <c r="AHU103" s="1"/>
      <c r="AHV103" s="2"/>
      <c r="AHW103" s="2"/>
      <c r="AHX103" s="5"/>
      <c r="AHY103" s="5"/>
      <c r="AHZ103" s="5"/>
      <c r="AIA103" s="5"/>
      <c r="AIB103" s="5"/>
      <c r="AIC103" s="1"/>
      <c r="AID103" s="2"/>
      <c r="AIE103" s="2"/>
      <c r="AIF103" s="5"/>
      <c r="AIG103" s="5"/>
      <c r="AIH103" s="5"/>
      <c r="AII103" s="5"/>
      <c r="AIJ103" s="5"/>
      <c r="AIK103" s="1"/>
      <c r="AIL103" s="2"/>
      <c r="AIM103" s="2"/>
      <c r="AIN103" s="5"/>
      <c r="AIO103" s="5"/>
      <c r="AIP103" s="5"/>
      <c r="AIQ103" s="5"/>
      <c r="AIR103" s="5"/>
      <c r="AIS103" s="1"/>
      <c r="AIT103" s="2"/>
      <c r="AIU103" s="2"/>
      <c r="AIV103" s="5"/>
      <c r="AIW103" s="5"/>
      <c r="AIX103" s="5"/>
      <c r="AIY103" s="5"/>
      <c r="AIZ103" s="5"/>
      <c r="AJA103" s="1"/>
      <c r="AJB103" s="2"/>
      <c r="AJC103" s="2"/>
      <c r="AJD103" s="5"/>
      <c r="AJE103" s="5"/>
      <c r="AJF103" s="5"/>
      <c r="AJG103" s="5"/>
      <c r="AJH103" s="5"/>
      <c r="AJI103" s="1"/>
      <c r="AJJ103" s="2"/>
      <c r="AJK103" s="2"/>
      <c r="AJL103" s="5"/>
      <c r="AJM103" s="5"/>
      <c r="AJN103" s="5"/>
      <c r="AJO103" s="5"/>
      <c r="AJP103" s="5"/>
      <c r="AJQ103" s="1"/>
      <c r="AJR103" s="2"/>
      <c r="AJS103" s="2"/>
      <c r="AJT103" s="5"/>
      <c r="AJU103" s="5"/>
      <c r="AJV103" s="5"/>
      <c r="AJW103" s="5"/>
      <c r="AJX103" s="5"/>
      <c r="AJY103" s="1"/>
      <c r="AJZ103" s="2"/>
      <c r="AKA103" s="2"/>
      <c r="AKB103" s="5"/>
      <c r="AKC103" s="5"/>
      <c r="AKD103" s="5"/>
      <c r="AKE103" s="5"/>
      <c r="AKF103" s="5"/>
      <c r="AKG103" s="1"/>
      <c r="AKH103" s="2"/>
      <c r="AKI103" s="2"/>
      <c r="AKJ103" s="5"/>
      <c r="AKK103" s="5"/>
      <c r="AKL103" s="5"/>
      <c r="AKM103" s="5"/>
      <c r="AKN103" s="5"/>
      <c r="AKO103" s="1"/>
      <c r="AKP103" s="2"/>
      <c r="AKQ103" s="2"/>
      <c r="AKR103" s="5"/>
      <c r="AKS103" s="5"/>
      <c r="AKT103" s="5"/>
      <c r="AKU103" s="5"/>
      <c r="AKV103" s="5"/>
      <c r="AKW103" s="1"/>
      <c r="AKX103" s="2"/>
      <c r="AKY103" s="2"/>
      <c r="AKZ103" s="5"/>
      <c r="ALA103" s="5"/>
      <c r="ALB103" s="5"/>
      <c r="ALC103" s="5"/>
      <c r="ALD103" s="5"/>
      <c r="ALE103" s="1"/>
      <c r="ALF103" s="2"/>
      <c r="ALG103" s="2"/>
      <c r="ALH103" s="5"/>
      <c r="ALI103" s="5"/>
      <c r="ALJ103" s="5"/>
      <c r="ALK103" s="5"/>
      <c r="ALL103" s="5"/>
      <c r="ALM103" s="1"/>
      <c r="ALN103" s="2"/>
      <c r="ALO103" s="2"/>
      <c r="ALP103" s="5"/>
      <c r="ALQ103" s="5"/>
      <c r="ALR103" s="5"/>
      <c r="ALS103" s="5"/>
      <c r="ALT103" s="5"/>
      <c r="ALU103" s="1"/>
      <c r="ALV103" s="2"/>
      <c r="ALW103" s="2"/>
      <c r="ALX103" s="5"/>
      <c r="ALY103" s="5"/>
      <c r="ALZ103" s="5"/>
      <c r="AMA103" s="5"/>
      <c r="AMB103" s="5"/>
      <c r="AMC103" s="1"/>
      <c r="AMD103" s="2"/>
      <c r="AME103" s="2"/>
      <c r="AMF103" s="5"/>
      <c r="AMG103" s="5"/>
      <c r="AMH103" s="5"/>
      <c r="AMI103" s="5"/>
      <c r="AMJ103" s="5"/>
      <c r="AMK103" s="1"/>
      <c r="AML103" s="2"/>
      <c r="AMM103" s="2"/>
      <c r="AMN103" s="5"/>
      <c r="AMO103" s="5"/>
      <c r="AMP103" s="5"/>
      <c r="AMQ103" s="5"/>
      <c r="AMR103" s="5"/>
      <c r="AMS103" s="1"/>
      <c r="AMT103" s="2"/>
      <c r="AMU103" s="2"/>
      <c r="AMV103" s="5"/>
      <c r="AMW103" s="5"/>
      <c r="AMX103" s="5"/>
      <c r="AMY103" s="5"/>
      <c r="AMZ103" s="5"/>
      <c r="ANA103" s="1"/>
      <c r="ANB103" s="2"/>
      <c r="ANC103" s="2"/>
      <c r="AND103" s="5"/>
      <c r="ANE103" s="5"/>
      <c r="ANF103" s="5"/>
      <c r="ANG103" s="5"/>
      <c r="ANH103" s="5"/>
      <c r="ANI103" s="1"/>
      <c r="ANJ103" s="2"/>
      <c r="ANK103" s="2"/>
      <c r="ANL103" s="5"/>
      <c r="ANM103" s="5"/>
      <c r="ANN103" s="5"/>
      <c r="ANO103" s="5"/>
      <c r="ANP103" s="5"/>
      <c r="ANQ103" s="1"/>
      <c r="ANR103" s="2"/>
      <c r="ANS103" s="2"/>
      <c r="ANT103" s="5"/>
      <c r="ANU103" s="5"/>
      <c r="ANV103" s="5"/>
      <c r="ANW103" s="5"/>
      <c r="ANX103" s="5"/>
      <c r="ANY103" s="1"/>
      <c r="ANZ103" s="2"/>
      <c r="AOA103" s="2"/>
      <c r="AOB103" s="5"/>
      <c r="AOC103" s="5"/>
      <c r="AOD103" s="5"/>
      <c r="AOE103" s="5"/>
      <c r="AOF103" s="5"/>
      <c r="AOG103" s="1"/>
      <c r="AOH103" s="2"/>
      <c r="AOI103" s="2"/>
      <c r="AOJ103" s="5"/>
      <c r="AOK103" s="5"/>
      <c r="AOL103" s="5"/>
      <c r="AOM103" s="5"/>
      <c r="AON103" s="5"/>
      <c r="AOO103" s="1"/>
      <c r="AOP103" s="2"/>
      <c r="AOQ103" s="2"/>
      <c r="AOR103" s="5"/>
      <c r="AOS103" s="5"/>
      <c r="AOT103" s="5"/>
      <c r="AOU103" s="5"/>
      <c r="AOV103" s="5"/>
      <c r="AOW103" s="1"/>
      <c r="AOX103" s="2"/>
      <c r="AOY103" s="2"/>
      <c r="AOZ103" s="5"/>
      <c r="APA103" s="5"/>
      <c r="APB103" s="5"/>
      <c r="APC103" s="5"/>
      <c r="APD103" s="5"/>
      <c r="APE103" s="1"/>
      <c r="APF103" s="2"/>
      <c r="APG103" s="2"/>
      <c r="APH103" s="5"/>
      <c r="API103" s="5"/>
      <c r="APJ103" s="5"/>
      <c r="APK103" s="5"/>
      <c r="APL103" s="5"/>
      <c r="APM103" s="1"/>
      <c r="APN103" s="2"/>
      <c r="APO103" s="2"/>
      <c r="APP103" s="5"/>
      <c r="APQ103" s="5"/>
      <c r="APR103" s="5"/>
      <c r="APS103" s="5"/>
      <c r="APT103" s="5"/>
      <c r="APU103" s="1"/>
      <c r="APV103" s="2"/>
      <c r="APW103" s="2"/>
      <c r="APX103" s="5"/>
      <c r="APY103" s="5"/>
      <c r="APZ103" s="5"/>
      <c r="AQA103" s="5"/>
      <c r="AQB103" s="5"/>
      <c r="AQC103" s="1"/>
      <c r="AQD103" s="2"/>
      <c r="AQE103" s="2"/>
      <c r="AQF103" s="5"/>
      <c r="AQG103" s="5"/>
      <c r="AQH103" s="5"/>
      <c r="AQI103" s="5"/>
      <c r="AQJ103" s="5"/>
      <c r="AQK103" s="1"/>
      <c r="AQL103" s="2"/>
      <c r="AQM103" s="2"/>
      <c r="AQN103" s="5"/>
      <c r="AQO103" s="5"/>
      <c r="AQP103" s="5"/>
      <c r="AQQ103" s="5"/>
      <c r="AQR103" s="5"/>
      <c r="AQS103" s="1"/>
      <c r="AQT103" s="2"/>
      <c r="AQU103" s="2"/>
      <c r="AQV103" s="5"/>
      <c r="AQW103" s="5"/>
      <c r="AQX103" s="5"/>
      <c r="AQY103" s="5"/>
      <c r="AQZ103" s="5"/>
      <c r="ARA103" s="1"/>
      <c r="ARB103" s="2"/>
      <c r="ARC103" s="2"/>
      <c r="ARD103" s="5"/>
      <c r="ARE103" s="5"/>
      <c r="ARF103" s="5"/>
      <c r="ARG103" s="5"/>
      <c r="ARH103" s="5"/>
      <c r="ARI103" s="1"/>
      <c r="ARJ103" s="2"/>
      <c r="ARK103" s="2"/>
      <c r="ARL103" s="5"/>
      <c r="ARM103" s="5"/>
      <c r="ARN103" s="5"/>
      <c r="ARO103" s="5"/>
      <c r="ARP103" s="5"/>
      <c r="ARQ103" s="1"/>
      <c r="ARR103" s="2"/>
      <c r="ARS103" s="2"/>
      <c r="ART103" s="5"/>
      <c r="ARU103" s="5"/>
      <c r="ARV103" s="5"/>
      <c r="ARW103" s="5"/>
      <c r="ARX103" s="5"/>
      <c r="ARY103" s="1"/>
      <c r="ARZ103" s="2"/>
      <c r="ASA103" s="2"/>
      <c r="ASB103" s="5"/>
      <c r="ASC103" s="5"/>
      <c r="ASD103" s="5"/>
      <c r="ASE103" s="5"/>
      <c r="ASF103" s="5"/>
      <c r="ASG103" s="1"/>
      <c r="ASH103" s="2"/>
      <c r="ASI103" s="2"/>
      <c r="ASJ103" s="5"/>
      <c r="ASK103" s="5"/>
      <c r="ASL103" s="5"/>
      <c r="ASM103" s="5"/>
      <c r="ASN103" s="5"/>
      <c r="ASO103" s="1"/>
      <c r="ASP103" s="2"/>
      <c r="ASQ103" s="2"/>
      <c r="ASR103" s="5"/>
      <c r="ASS103" s="5"/>
      <c r="AST103" s="5"/>
      <c r="ASU103" s="5"/>
      <c r="ASV103" s="5"/>
      <c r="ASW103" s="1"/>
      <c r="ASX103" s="2"/>
      <c r="ASY103" s="2"/>
      <c r="ASZ103" s="5"/>
      <c r="ATA103" s="5"/>
      <c r="ATB103" s="5"/>
      <c r="ATC103" s="5"/>
      <c r="ATD103" s="5"/>
      <c r="ATE103" s="1"/>
      <c r="ATF103" s="2"/>
      <c r="ATG103" s="2"/>
      <c r="ATH103" s="5"/>
      <c r="ATI103" s="5"/>
      <c r="ATJ103" s="5"/>
      <c r="ATK103" s="5"/>
      <c r="ATL103" s="5"/>
      <c r="ATM103" s="1"/>
      <c r="ATN103" s="2"/>
      <c r="ATO103" s="2"/>
      <c r="ATP103" s="5"/>
      <c r="ATQ103" s="5"/>
      <c r="ATR103" s="5"/>
      <c r="ATS103" s="5"/>
      <c r="ATT103" s="5"/>
      <c r="ATU103" s="1"/>
      <c r="ATV103" s="2"/>
      <c r="ATW103" s="2"/>
      <c r="ATX103" s="5"/>
      <c r="ATY103" s="5"/>
      <c r="ATZ103" s="5"/>
      <c r="AUA103" s="5"/>
      <c r="AUB103" s="5"/>
      <c r="AUC103" s="1"/>
      <c r="AUD103" s="2"/>
      <c r="AUE103" s="2"/>
      <c r="AUF103" s="5"/>
      <c r="AUG103" s="5"/>
      <c r="AUH103" s="5"/>
      <c r="AUI103" s="5"/>
      <c r="AUJ103" s="5"/>
      <c r="AUK103" s="1"/>
      <c r="AUL103" s="2"/>
      <c r="AUM103" s="2"/>
      <c r="AUN103" s="5"/>
      <c r="AUO103" s="5"/>
      <c r="AUP103" s="5"/>
      <c r="AUQ103" s="5"/>
      <c r="AUR103" s="5"/>
      <c r="AUS103" s="1"/>
      <c r="AUT103" s="2"/>
      <c r="AUU103" s="2"/>
      <c r="AUV103" s="5"/>
      <c r="AUW103" s="5"/>
      <c r="AUX103" s="5"/>
      <c r="AUY103" s="5"/>
      <c r="AUZ103" s="5"/>
      <c r="AVA103" s="1"/>
      <c r="AVB103" s="2"/>
      <c r="AVC103" s="2"/>
      <c r="AVD103" s="5"/>
      <c r="AVE103" s="5"/>
      <c r="AVF103" s="5"/>
      <c r="AVG103" s="5"/>
      <c r="AVH103" s="5"/>
      <c r="AVI103" s="1"/>
      <c r="AVJ103" s="2"/>
      <c r="AVK103" s="2"/>
      <c r="AVL103" s="5"/>
      <c r="AVM103" s="5"/>
      <c r="AVN103" s="5"/>
      <c r="AVO103" s="5"/>
      <c r="AVP103" s="5"/>
      <c r="AVQ103" s="1"/>
      <c r="AVR103" s="2"/>
      <c r="AVS103" s="2"/>
      <c r="AVT103" s="5"/>
      <c r="AVU103" s="5"/>
      <c r="AVV103" s="5"/>
      <c r="AVW103" s="5"/>
      <c r="AVX103" s="5"/>
      <c r="AVY103" s="1"/>
      <c r="AVZ103" s="2"/>
      <c r="AWA103" s="2"/>
      <c r="AWB103" s="5"/>
      <c r="AWC103" s="5"/>
      <c r="AWD103" s="5"/>
      <c r="AWE103" s="5"/>
      <c r="AWF103" s="5"/>
      <c r="AWG103" s="1"/>
      <c r="AWH103" s="2"/>
      <c r="AWI103" s="2"/>
      <c r="AWJ103" s="5"/>
      <c r="AWK103" s="5"/>
      <c r="AWL103" s="5"/>
      <c r="AWM103" s="5"/>
      <c r="AWN103" s="5"/>
      <c r="AWO103" s="1"/>
      <c r="AWP103" s="2"/>
      <c r="AWQ103" s="2"/>
      <c r="AWR103" s="5"/>
      <c r="AWS103" s="5"/>
      <c r="AWT103" s="5"/>
      <c r="AWU103" s="5"/>
      <c r="AWV103" s="5"/>
      <c r="AWW103" s="1"/>
      <c r="AWX103" s="2"/>
      <c r="AWY103" s="2"/>
      <c r="AWZ103" s="5"/>
      <c r="AXA103" s="5"/>
      <c r="AXB103" s="5"/>
      <c r="AXC103" s="5"/>
      <c r="AXD103" s="5"/>
      <c r="AXE103" s="1"/>
      <c r="AXF103" s="2"/>
      <c r="AXG103" s="2"/>
      <c r="AXH103" s="5"/>
      <c r="AXI103" s="5"/>
      <c r="AXJ103" s="5"/>
      <c r="AXK103" s="5"/>
      <c r="AXL103" s="5"/>
      <c r="AXM103" s="1"/>
      <c r="AXN103" s="2"/>
      <c r="AXO103" s="2"/>
      <c r="AXP103" s="5"/>
      <c r="AXQ103" s="5"/>
      <c r="AXR103" s="5"/>
      <c r="AXS103" s="5"/>
      <c r="AXT103" s="5"/>
      <c r="AXU103" s="1"/>
      <c r="AXV103" s="2"/>
      <c r="AXW103" s="2"/>
      <c r="AXX103" s="5"/>
      <c r="AXY103" s="5"/>
      <c r="AXZ103" s="5"/>
      <c r="AYA103" s="5"/>
      <c r="AYB103" s="5"/>
      <c r="AYC103" s="1"/>
      <c r="AYD103" s="2"/>
      <c r="AYE103" s="2"/>
      <c r="AYF103" s="5"/>
      <c r="AYG103" s="5"/>
      <c r="AYH103" s="5"/>
      <c r="AYI103" s="5"/>
      <c r="AYJ103" s="5"/>
      <c r="AYK103" s="1"/>
      <c r="AYL103" s="2"/>
      <c r="AYM103" s="2"/>
      <c r="AYN103" s="5"/>
      <c r="AYO103" s="5"/>
      <c r="AYP103" s="5"/>
      <c r="AYQ103" s="5"/>
      <c r="AYR103" s="5"/>
      <c r="AYS103" s="1"/>
      <c r="AYT103" s="2"/>
      <c r="AYU103" s="2"/>
      <c r="AYV103" s="5"/>
      <c r="AYW103" s="5"/>
      <c r="AYX103" s="5"/>
      <c r="AYY103" s="5"/>
      <c r="AYZ103" s="5"/>
      <c r="AZA103" s="1"/>
      <c r="AZB103" s="2"/>
      <c r="AZC103" s="2"/>
      <c r="AZD103" s="5"/>
      <c r="AZE103" s="5"/>
      <c r="AZF103" s="5"/>
      <c r="AZG103" s="5"/>
      <c r="AZH103" s="5"/>
      <c r="AZI103" s="1"/>
      <c r="AZJ103" s="2"/>
      <c r="AZK103" s="2"/>
      <c r="AZL103" s="5"/>
      <c r="AZM103" s="5"/>
      <c r="AZN103" s="5"/>
      <c r="AZO103" s="5"/>
      <c r="AZP103" s="5"/>
      <c r="AZQ103" s="1"/>
      <c r="AZR103" s="2"/>
      <c r="AZS103" s="2"/>
      <c r="AZT103" s="5"/>
      <c r="AZU103" s="5"/>
      <c r="AZV103" s="5"/>
      <c r="AZW103" s="5"/>
      <c r="AZX103" s="5"/>
      <c r="AZY103" s="1"/>
      <c r="AZZ103" s="2"/>
      <c r="BAA103" s="2"/>
      <c r="BAB103" s="5"/>
      <c r="BAC103" s="5"/>
      <c r="BAD103" s="5"/>
      <c r="BAE103" s="5"/>
      <c r="BAF103" s="5"/>
      <c r="BAG103" s="1"/>
      <c r="BAH103" s="2"/>
      <c r="BAI103" s="2"/>
      <c r="BAJ103" s="5"/>
      <c r="BAK103" s="5"/>
      <c r="BAL103" s="5"/>
      <c r="BAM103" s="5"/>
      <c r="BAN103" s="5"/>
      <c r="BAO103" s="1"/>
      <c r="BAP103" s="2"/>
      <c r="BAQ103" s="2"/>
      <c r="BAR103" s="5"/>
      <c r="BAS103" s="5"/>
      <c r="BAT103" s="5"/>
      <c r="BAU103" s="5"/>
      <c r="BAV103" s="5"/>
      <c r="BAW103" s="1"/>
      <c r="BAX103" s="2"/>
      <c r="BAY103" s="2"/>
      <c r="BAZ103" s="5"/>
      <c r="BBA103" s="5"/>
      <c r="BBB103" s="5"/>
      <c r="BBC103" s="5"/>
      <c r="BBD103" s="5"/>
      <c r="BBE103" s="1"/>
      <c r="BBF103" s="2"/>
      <c r="BBG103" s="2"/>
      <c r="BBH103" s="5"/>
      <c r="BBI103" s="5"/>
      <c r="BBJ103" s="5"/>
      <c r="BBK103" s="5"/>
      <c r="BBL103" s="5"/>
      <c r="BBM103" s="1"/>
      <c r="BBN103" s="2"/>
      <c r="BBO103" s="2"/>
      <c r="BBP103" s="5"/>
      <c r="BBQ103" s="5"/>
      <c r="BBR103" s="5"/>
      <c r="BBS103" s="5"/>
      <c r="BBT103" s="5"/>
      <c r="BBU103" s="1"/>
      <c r="BBV103" s="2"/>
      <c r="BBW103" s="2"/>
      <c r="BBX103" s="5"/>
      <c r="BBY103" s="5"/>
      <c r="BBZ103" s="5"/>
      <c r="BCA103" s="5"/>
      <c r="BCB103" s="5"/>
      <c r="BCC103" s="1"/>
      <c r="BCD103" s="2"/>
      <c r="BCE103" s="2"/>
      <c r="BCF103" s="5"/>
      <c r="BCG103" s="5"/>
      <c r="BCH103" s="5"/>
      <c r="BCI103" s="5"/>
      <c r="BCJ103" s="5"/>
      <c r="BCK103" s="1"/>
      <c r="BCL103" s="2"/>
      <c r="BCM103" s="2"/>
      <c r="BCN103" s="5"/>
      <c r="BCO103" s="5"/>
      <c r="BCP103" s="5"/>
      <c r="BCQ103" s="5"/>
      <c r="BCR103" s="5"/>
      <c r="BCS103" s="1"/>
      <c r="BCT103" s="2"/>
      <c r="BCU103" s="2"/>
      <c r="BCV103" s="5"/>
      <c r="BCW103" s="5"/>
      <c r="BCX103" s="5"/>
      <c r="BCY103" s="5"/>
      <c r="BCZ103" s="5"/>
      <c r="BDA103" s="1"/>
      <c r="BDB103" s="2"/>
      <c r="BDC103" s="2"/>
      <c r="BDD103" s="5"/>
      <c r="BDE103" s="5"/>
      <c r="BDF103" s="5"/>
      <c r="BDG103" s="5"/>
      <c r="BDH103" s="5"/>
      <c r="BDI103" s="1"/>
      <c r="BDJ103" s="2"/>
      <c r="BDK103" s="2"/>
      <c r="BDL103" s="5"/>
      <c r="BDM103" s="5"/>
      <c r="BDN103" s="5"/>
      <c r="BDO103" s="5"/>
      <c r="BDP103" s="5"/>
      <c r="BDQ103" s="1"/>
      <c r="BDR103" s="2"/>
      <c r="BDS103" s="2"/>
      <c r="BDT103" s="5"/>
      <c r="BDU103" s="5"/>
      <c r="BDV103" s="5"/>
      <c r="BDW103" s="5"/>
      <c r="BDX103" s="5"/>
      <c r="BDY103" s="1"/>
      <c r="BDZ103" s="2"/>
      <c r="BEA103" s="2"/>
      <c r="BEB103" s="5"/>
      <c r="BEC103" s="5"/>
      <c r="BED103" s="5"/>
      <c r="BEE103" s="5"/>
      <c r="BEF103" s="5"/>
      <c r="BEG103" s="1"/>
      <c r="BEH103" s="2"/>
      <c r="BEI103" s="2"/>
      <c r="BEJ103" s="5"/>
      <c r="BEK103" s="5"/>
      <c r="BEL103" s="5"/>
      <c r="BEM103" s="5"/>
      <c r="BEN103" s="5"/>
      <c r="BEO103" s="1"/>
      <c r="BEP103" s="2"/>
      <c r="BEQ103" s="2"/>
      <c r="BER103" s="5"/>
      <c r="BES103" s="5"/>
      <c r="BET103" s="5"/>
      <c r="BEU103" s="5"/>
      <c r="BEV103" s="5"/>
      <c r="BEW103" s="1"/>
      <c r="BEX103" s="2"/>
      <c r="BEY103" s="2"/>
      <c r="BEZ103" s="5"/>
      <c r="BFA103" s="5"/>
      <c r="BFB103" s="5"/>
      <c r="BFC103" s="5"/>
      <c r="BFD103" s="5"/>
      <c r="BFE103" s="1"/>
      <c r="BFF103" s="2"/>
      <c r="BFG103" s="2"/>
      <c r="BFH103" s="5"/>
      <c r="BFI103" s="5"/>
      <c r="BFJ103" s="5"/>
      <c r="BFK103" s="5"/>
      <c r="BFL103" s="5"/>
      <c r="BFM103" s="1"/>
      <c r="BFN103" s="2"/>
      <c r="BFO103" s="2"/>
      <c r="BFP103" s="5"/>
      <c r="BFQ103" s="5"/>
      <c r="BFR103" s="5"/>
      <c r="BFS103" s="5"/>
      <c r="BFT103" s="5"/>
      <c r="BFU103" s="1"/>
      <c r="BFV103" s="2"/>
      <c r="BFW103" s="2"/>
      <c r="BFX103" s="5"/>
      <c r="BFY103" s="5"/>
      <c r="BFZ103" s="5"/>
      <c r="BGA103" s="5"/>
      <c r="BGB103" s="5"/>
      <c r="BGC103" s="1"/>
      <c r="BGD103" s="2"/>
      <c r="BGE103" s="2"/>
      <c r="BGF103" s="5"/>
      <c r="BGG103" s="5"/>
      <c r="BGH103" s="5"/>
      <c r="BGI103" s="5"/>
      <c r="BGJ103" s="5"/>
      <c r="BGK103" s="1"/>
      <c r="BGL103" s="2"/>
      <c r="BGM103" s="2"/>
      <c r="BGN103" s="5"/>
      <c r="BGO103" s="5"/>
      <c r="BGP103" s="5"/>
      <c r="BGQ103" s="5"/>
      <c r="BGR103" s="5"/>
      <c r="BGS103" s="1"/>
      <c r="BGT103" s="2"/>
      <c r="BGU103" s="2"/>
      <c r="BGV103" s="5"/>
      <c r="BGW103" s="5"/>
      <c r="BGX103" s="5"/>
      <c r="BGY103" s="5"/>
      <c r="BGZ103" s="5"/>
      <c r="BHA103" s="1"/>
      <c r="BHB103" s="2"/>
      <c r="BHC103" s="2"/>
      <c r="BHD103" s="5"/>
      <c r="BHE103" s="5"/>
      <c r="BHF103" s="5"/>
      <c r="BHG103" s="5"/>
      <c r="BHH103" s="5"/>
      <c r="BHI103" s="1"/>
      <c r="BHJ103" s="2"/>
      <c r="BHK103" s="2"/>
      <c r="BHL103" s="5"/>
      <c r="BHM103" s="5"/>
      <c r="BHN103" s="5"/>
      <c r="BHO103" s="5"/>
      <c r="BHP103" s="5"/>
      <c r="BHQ103" s="1"/>
      <c r="BHR103" s="2"/>
      <c r="BHS103" s="2"/>
      <c r="BHT103" s="5"/>
      <c r="BHU103" s="5"/>
      <c r="BHV103" s="5"/>
      <c r="BHW103" s="5"/>
      <c r="BHX103" s="5"/>
      <c r="BHY103" s="1"/>
      <c r="BHZ103" s="2"/>
      <c r="BIA103" s="2"/>
      <c r="BIB103" s="5"/>
      <c r="BIC103" s="5"/>
      <c r="BID103" s="5"/>
      <c r="BIE103" s="5"/>
      <c r="BIF103" s="5"/>
      <c r="BIG103" s="1"/>
      <c r="BIH103" s="2"/>
      <c r="BII103" s="2"/>
      <c r="BIJ103" s="5"/>
      <c r="BIK103" s="5"/>
      <c r="BIL103" s="5"/>
      <c r="BIM103" s="5"/>
      <c r="BIN103" s="5"/>
      <c r="BIO103" s="1"/>
      <c r="BIP103" s="2"/>
      <c r="BIQ103" s="2"/>
      <c r="BIR103" s="5"/>
      <c r="BIS103" s="5"/>
      <c r="BIT103" s="5"/>
      <c r="BIU103" s="5"/>
      <c r="BIV103" s="5"/>
      <c r="BIW103" s="1"/>
      <c r="BIX103" s="2"/>
      <c r="BIY103" s="2"/>
      <c r="BIZ103" s="5"/>
      <c r="BJA103" s="5"/>
      <c r="BJB103" s="5"/>
      <c r="BJC103" s="5"/>
      <c r="BJD103" s="5"/>
      <c r="BJE103" s="1"/>
      <c r="BJF103" s="2"/>
      <c r="BJG103" s="2"/>
      <c r="BJH103" s="5"/>
      <c r="BJI103" s="5"/>
      <c r="BJJ103" s="5"/>
      <c r="BJK103" s="5"/>
      <c r="BJL103" s="5"/>
      <c r="BJM103" s="1"/>
      <c r="BJN103" s="2"/>
      <c r="BJO103" s="2"/>
      <c r="BJP103" s="5"/>
      <c r="BJQ103" s="5"/>
      <c r="BJR103" s="5"/>
      <c r="BJS103" s="5"/>
      <c r="BJT103" s="5"/>
      <c r="BJU103" s="1"/>
      <c r="BJV103" s="2"/>
      <c r="BJW103" s="2"/>
      <c r="BJX103" s="5"/>
      <c r="BJY103" s="5"/>
      <c r="BJZ103" s="5"/>
      <c r="BKA103" s="5"/>
      <c r="BKB103" s="5"/>
      <c r="BKC103" s="1"/>
      <c r="BKD103" s="2"/>
      <c r="BKE103" s="2"/>
      <c r="BKF103" s="5"/>
      <c r="BKG103" s="5"/>
      <c r="BKH103" s="5"/>
      <c r="BKI103" s="5"/>
      <c r="BKJ103" s="5"/>
      <c r="BKK103" s="1"/>
      <c r="BKL103" s="2"/>
      <c r="BKM103" s="2"/>
      <c r="BKN103" s="5"/>
      <c r="BKO103" s="5"/>
      <c r="BKP103" s="5"/>
      <c r="BKQ103" s="5"/>
      <c r="BKR103" s="5"/>
      <c r="BKS103" s="1"/>
      <c r="BKT103" s="2"/>
      <c r="BKU103" s="2"/>
      <c r="BKV103" s="5"/>
      <c r="BKW103" s="5"/>
      <c r="BKX103" s="5"/>
      <c r="BKY103" s="5"/>
      <c r="BKZ103" s="5"/>
      <c r="BLA103" s="1"/>
      <c r="BLB103" s="2"/>
      <c r="BLC103" s="2"/>
      <c r="BLD103" s="5"/>
      <c r="BLE103" s="5"/>
      <c r="BLF103" s="5"/>
      <c r="BLG103" s="5"/>
      <c r="BLH103" s="5"/>
      <c r="BLI103" s="1"/>
      <c r="BLJ103" s="2"/>
      <c r="BLK103" s="2"/>
      <c r="BLL103" s="5"/>
      <c r="BLM103" s="5"/>
      <c r="BLN103" s="5"/>
      <c r="BLO103" s="5"/>
      <c r="BLP103" s="5"/>
      <c r="BLQ103" s="1"/>
      <c r="BLR103" s="2"/>
      <c r="BLS103" s="2"/>
      <c r="BLT103" s="5"/>
      <c r="BLU103" s="5"/>
      <c r="BLV103" s="5"/>
      <c r="BLW103" s="5"/>
      <c r="BLX103" s="5"/>
      <c r="BLY103" s="1"/>
      <c r="BLZ103" s="2"/>
      <c r="BMA103" s="2"/>
      <c r="BMB103" s="5"/>
      <c r="BMC103" s="5"/>
      <c r="BMD103" s="5"/>
      <c r="BME103" s="5"/>
      <c r="BMF103" s="5"/>
      <c r="BMG103" s="1"/>
      <c r="BMH103" s="2"/>
      <c r="BMI103" s="2"/>
      <c r="BMJ103" s="5"/>
      <c r="BMK103" s="5"/>
      <c r="BML103" s="5"/>
      <c r="BMM103" s="5"/>
      <c r="BMN103" s="5"/>
      <c r="BMO103" s="1"/>
      <c r="BMP103" s="2"/>
      <c r="BMQ103" s="2"/>
      <c r="BMR103" s="5"/>
      <c r="BMS103" s="5"/>
      <c r="BMT103" s="5"/>
      <c r="BMU103" s="5"/>
      <c r="BMV103" s="5"/>
      <c r="BMW103" s="1"/>
      <c r="BMX103" s="2"/>
      <c r="BMY103" s="2"/>
      <c r="BMZ103" s="5"/>
      <c r="BNA103" s="5"/>
      <c r="BNB103" s="5"/>
      <c r="BNC103" s="5"/>
      <c r="BND103" s="5"/>
      <c r="BNE103" s="1"/>
      <c r="BNF103" s="2"/>
      <c r="BNG103" s="2"/>
      <c r="BNH103" s="5"/>
      <c r="BNI103" s="5"/>
      <c r="BNJ103" s="5"/>
      <c r="BNK103" s="5"/>
      <c r="BNL103" s="5"/>
      <c r="BNM103" s="1"/>
      <c r="BNN103" s="2"/>
      <c r="BNO103" s="2"/>
      <c r="BNP103" s="5"/>
      <c r="BNQ103" s="5"/>
      <c r="BNR103" s="5"/>
      <c r="BNS103" s="5"/>
      <c r="BNT103" s="5"/>
      <c r="BNU103" s="1"/>
      <c r="BNV103" s="2"/>
      <c r="BNW103" s="2"/>
      <c r="BNX103" s="5"/>
      <c r="BNY103" s="5"/>
      <c r="BNZ103" s="5"/>
      <c r="BOA103" s="5"/>
      <c r="BOB103" s="5"/>
      <c r="BOC103" s="1"/>
      <c r="BOD103" s="2"/>
      <c r="BOE103" s="2"/>
      <c r="BOF103" s="5"/>
      <c r="BOG103" s="5"/>
      <c r="BOH103" s="5"/>
      <c r="BOI103" s="5"/>
      <c r="BOJ103" s="5"/>
      <c r="BOK103" s="1"/>
      <c r="BOL103" s="2"/>
      <c r="BOM103" s="2"/>
      <c r="BON103" s="5"/>
      <c r="BOO103" s="5"/>
      <c r="BOP103" s="5"/>
      <c r="BOQ103" s="5"/>
      <c r="BOR103" s="5"/>
      <c r="BOS103" s="1"/>
      <c r="BOT103" s="2"/>
      <c r="BOU103" s="2"/>
      <c r="BOV103" s="5"/>
      <c r="BOW103" s="5"/>
      <c r="BOX103" s="5"/>
      <c r="BOY103" s="5"/>
      <c r="BOZ103" s="5"/>
      <c r="BPA103" s="1"/>
      <c r="BPB103" s="2"/>
      <c r="BPC103" s="2"/>
      <c r="BPD103" s="5"/>
      <c r="BPE103" s="5"/>
      <c r="BPF103" s="5"/>
      <c r="BPG103" s="5"/>
      <c r="BPH103" s="5"/>
      <c r="BPI103" s="1"/>
      <c r="BPJ103" s="2"/>
      <c r="BPK103" s="2"/>
      <c r="BPL103" s="5"/>
      <c r="BPM103" s="5"/>
      <c r="BPN103" s="5"/>
      <c r="BPO103" s="5"/>
      <c r="BPP103" s="5"/>
      <c r="BPQ103" s="1"/>
      <c r="BPR103" s="2"/>
      <c r="BPS103" s="2"/>
      <c r="BPT103" s="5"/>
      <c r="BPU103" s="5"/>
      <c r="BPV103" s="5"/>
      <c r="BPW103" s="5"/>
      <c r="BPX103" s="5"/>
      <c r="BPY103" s="1"/>
      <c r="BPZ103" s="2"/>
      <c r="BQA103" s="2"/>
      <c r="BQB103" s="5"/>
      <c r="BQC103" s="5"/>
      <c r="BQD103" s="5"/>
      <c r="BQE103" s="5"/>
      <c r="BQF103" s="5"/>
      <c r="BQG103" s="1"/>
      <c r="BQH103" s="2"/>
      <c r="BQI103" s="2"/>
      <c r="BQJ103" s="5"/>
      <c r="BQK103" s="5"/>
      <c r="BQL103" s="5"/>
      <c r="BQM103" s="5"/>
      <c r="BQN103" s="5"/>
      <c r="BQO103" s="1"/>
      <c r="BQP103" s="2"/>
      <c r="BQQ103" s="2"/>
      <c r="BQR103" s="5"/>
      <c r="BQS103" s="5"/>
      <c r="BQT103" s="5"/>
      <c r="BQU103" s="5"/>
      <c r="BQV103" s="5"/>
      <c r="BQW103" s="1"/>
      <c r="BQX103" s="2"/>
      <c r="BQY103" s="2"/>
      <c r="BQZ103" s="5"/>
      <c r="BRA103" s="5"/>
      <c r="BRB103" s="5"/>
      <c r="BRC103" s="5"/>
      <c r="BRD103" s="5"/>
      <c r="BRE103" s="1"/>
      <c r="BRF103" s="2"/>
      <c r="BRG103" s="2"/>
      <c r="BRH103" s="5"/>
      <c r="BRI103" s="5"/>
      <c r="BRJ103" s="5"/>
      <c r="BRK103" s="5"/>
      <c r="BRL103" s="5"/>
      <c r="BRM103" s="1"/>
      <c r="BRN103" s="2"/>
      <c r="BRO103" s="2"/>
      <c r="BRP103" s="5"/>
      <c r="BRQ103" s="5"/>
      <c r="BRR103" s="5"/>
      <c r="BRS103" s="5"/>
      <c r="BRT103" s="5"/>
      <c r="BRU103" s="1"/>
      <c r="BRV103" s="2"/>
      <c r="BRW103" s="2"/>
      <c r="BRX103" s="5"/>
      <c r="BRY103" s="5"/>
      <c r="BRZ103" s="5"/>
      <c r="BSA103" s="5"/>
      <c r="BSB103" s="5"/>
      <c r="BSC103" s="1"/>
      <c r="BSD103" s="2"/>
      <c r="BSE103" s="2"/>
      <c r="BSF103" s="5"/>
      <c r="BSG103" s="5"/>
      <c r="BSH103" s="5"/>
      <c r="BSI103" s="5"/>
      <c r="BSJ103" s="5"/>
      <c r="BSK103" s="1"/>
      <c r="BSL103" s="2"/>
      <c r="BSM103" s="2"/>
      <c r="BSN103" s="5"/>
      <c r="BSO103" s="5"/>
      <c r="BSP103" s="5"/>
      <c r="BSQ103" s="5"/>
      <c r="BSR103" s="5"/>
      <c r="BSS103" s="1"/>
      <c r="BST103" s="2"/>
      <c r="BSU103" s="2"/>
      <c r="BSV103" s="5"/>
      <c r="BSW103" s="5"/>
      <c r="BSX103" s="5"/>
      <c r="BSY103" s="5"/>
      <c r="BSZ103" s="5"/>
      <c r="BTA103" s="1"/>
      <c r="BTB103" s="2"/>
      <c r="BTC103" s="2"/>
      <c r="BTD103" s="5"/>
      <c r="BTE103" s="5"/>
      <c r="BTF103" s="5"/>
      <c r="BTG103" s="5"/>
      <c r="BTH103" s="5"/>
      <c r="BTI103" s="1"/>
      <c r="BTJ103" s="2"/>
      <c r="BTK103" s="2"/>
      <c r="BTL103" s="5"/>
      <c r="BTM103" s="5"/>
      <c r="BTN103" s="5"/>
      <c r="BTO103" s="5"/>
      <c r="BTP103" s="5"/>
      <c r="BTQ103" s="1"/>
      <c r="BTR103" s="2"/>
      <c r="BTS103" s="2"/>
      <c r="BTT103" s="5"/>
      <c r="BTU103" s="5"/>
      <c r="BTV103" s="5"/>
      <c r="BTW103" s="5"/>
      <c r="BTX103" s="5"/>
      <c r="BTY103" s="1"/>
      <c r="BTZ103" s="2"/>
      <c r="BUA103" s="2"/>
      <c r="BUB103" s="5"/>
      <c r="BUC103" s="5"/>
      <c r="BUD103" s="5"/>
      <c r="BUE103" s="5"/>
      <c r="BUF103" s="5"/>
      <c r="BUG103" s="1"/>
      <c r="BUH103" s="2"/>
      <c r="BUI103" s="2"/>
      <c r="BUJ103" s="5"/>
      <c r="BUK103" s="5"/>
      <c r="BUL103" s="5"/>
      <c r="BUM103" s="5"/>
      <c r="BUN103" s="5"/>
      <c r="BUO103" s="1"/>
      <c r="BUP103" s="2"/>
      <c r="BUQ103" s="2"/>
      <c r="BUR103" s="5"/>
      <c r="BUS103" s="5"/>
      <c r="BUT103" s="5"/>
      <c r="BUU103" s="5"/>
      <c r="BUV103" s="5"/>
      <c r="BUW103" s="1"/>
      <c r="BUX103" s="2"/>
      <c r="BUY103" s="2"/>
      <c r="BUZ103" s="5"/>
      <c r="BVA103" s="5"/>
      <c r="BVB103" s="5"/>
      <c r="BVC103" s="5"/>
      <c r="BVD103" s="5"/>
      <c r="BVE103" s="1"/>
      <c r="BVF103" s="2"/>
      <c r="BVG103" s="2"/>
      <c r="BVH103" s="5"/>
      <c r="BVI103" s="5"/>
      <c r="BVJ103" s="5"/>
      <c r="BVK103" s="5"/>
      <c r="BVL103" s="5"/>
      <c r="BVM103" s="1"/>
      <c r="BVN103" s="2"/>
      <c r="BVO103" s="2"/>
      <c r="BVP103" s="5"/>
      <c r="BVQ103" s="5"/>
      <c r="BVR103" s="5"/>
      <c r="BVS103" s="5"/>
      <c r="BVT103" s="5"/>
      <c r="BVU103" s="1"/>
      <c r="BVV103" s="2"/>
      <c r="BVW103" s="2"/>
      <c r="BVX103" s="5"/>
      <c r="BVY103" s="5"/>
      <c r="BVZ103" s="5"/>
      <c r="BWA103" s="5"/>
      <c r="BWB103" s="5"/>
      <c r="BWC103" s="1"/>
      <c r="BWD103" s="2"/>
      <c r="BWE103" s="2"/>
      <c r="BWF103" s="5"/>
      <c r="BWG103" s="5"/>
      <c r="BWH103" s="5"/>
      <c r="BWI103" s="5"/>
      <c r="BWJ103" s="5"/>
      <c r="BWK103" s="1"/>
      <c r="BWL103" s="2"/>
      <c r="BWM103" s="2"/>
      <c r="BWN103" s="5"/>
      <c r="BWO103" s="5"/>
      <c r="BWP103" s="5"/>
      <c r="BWQ103" s="5"/>
      <c r="BWR103" s="5"/>
      <c r="BWS103" s="1"/>
      <c r="BWT103" s="2"/>
      <c r="BWU103" s="2"/>
      <c r="BWV103" s="5"/>
      <c r="BWW103" s="5"/>
      <c r="BWX103" s="5"/>
      <c r="BWY103" s="5"/>
      <c r="BWZ103" s="5"/>
      <c r="BXA103" s="1"/>
      <c r="BXB103" s="2"/>
      <c r="BXC103" s="2"/>
      <c r="BXD103" s="5"/>
      <c r="BXE103" s="5"/>
      <c r="BXF103" s="5"/>
      <c r="BXG103" s="5"/>
      <c r="BXH103" s="5"/>
      <c r="BXI103" s="1"/>
      <c r="BXJ103" s="2"/>
      <c r="BXK103" s="2"/>
      <c r="BXL103" s="5"/>
      <c r="BXM103" s="5"/>
      <c r="BXN103" s="5"/>
      <c r="BXO103" s="5"/>
      <c r="BXP103" s="5"/>
      <c r="BXQ103" s="1"/>
      <c r="BXR103" s="2"/>
      <c r="BXS103" s="2"/>
      <c r="BXT103" s="5"/>
      <c r="BXU103" s="5"/>
      <c r="BXV103" s="5"/>
      <c r="BXW103" s="5"/>
      <c r="BXX103" s="5"/>
      <c r="BXY103" s="1"/>
      <c r="BXZ103" s="2"/>
      <c r="BYA103" s="2"/>
      <c r="BYB103" s="5"/>
      <c r="BYC103" s="5"/>
      <c r="BYD103" s="5"/>
      <c r="BYE103" s="5"/>
      <c r="BYF103" s="5"/>
      <c r="BYG103" s="1"/>
      <c r="BYH103" s="2"/>
      <c r="BYI103" s="2"/>
      <c r="BYJ103" s="5"/>
      <c r="BYK103" s="5"/>
      <c r="BYL103" s="5"/>
      <c r="BYM103" s="5"/>
      <c r="BYN103" s="5"/>
      <c r="BYO103" s="1"/>
      <c r="BYP103" s="2"/>
      <c r="BYQ103" s="2"/>
      <c r="BYR103" s="5"/>
      <c r="BYS103" s="5"/>
      <c r="BYT103" s="5"/>
      <c r="BYU103" s="5"/>
      <c r="BYV103" s="5"/>
      <c r="BYW103" s="1"/>
      <c r="BYX103" s="2"/>
      <c r="BYY103" s="2"/>
      <c r="BYZ103" s="5"/>
      <c r="BZA103" s="5"/>
      <c r="BZB103" s="5"/>
      <c r="BZC103" s="5"/>
      <c r="BZD103" s="5"/>
      <c r="BZE103" s="1"/>
      <c r="BZF103" s="2"/>
      <c r="BZG103" s="2"/>
      <c r="BZH103" s="5"/>
      <c r="BZI103" s="5"/>
      <c r="BZJ103" s="5"/>
      <c r="BZK103" s="5"/>
      <c r="BZL103" s="5"/>
      <c r="BZM103" s="1"/>
      <c r="BZN103" s="2"/>
      <c r="BZO103" s="2"/>
      <c r="BZP103" s="5"/>
      <c r="BZQ103" s="5"/>
      <c r="BZR103" s="5"/>
      <c r="BZS103" s="5"/>
      <c r="BZT103" s="5"/>
      <c r="BZU103" s="1"/>
      <c r="BZV103" s="2"/>
      <c r="BZW103" s="2"/>
      <c r="BZX103" s="5"/>
      <c r="BZY103" s="5"/>
      <c r="BZZ103" s="5"/>
      <c r="CAA103" s="5"/>
      <c r="CAB103" s="5"/>
      <c r="CAC103" s="1"/>
      <c r="CAD103" s="2"/>
      <c r="CAE103" s="2"/>
      <c r="CAF103" s="5"/>
      <c r="CAG103" s="5"/>
      <c r="CAH103" s="5"/>
      <c r="CAI103" s="5"/>
      <c r="CAJ103" s="5"/>
      <c r="CAK103" s="1"/>
      <c r="CAL103" s="2"/>
      <c r="CAM103" s="2"/>
      <c r="CAN103" s="5"/>
      <c r="CAO103" s="5"/>
      <c r="CAP103" s="5"/>
      <c r="CAQ103" s="5"/>
      <c r="CAR103" s="5"/>
      <c r="CAS103" s="1"/>
      <c r="CAT103" s="2"/>
      <c r="CAU103" s="2"/>
      <c r="CAV103" s="5"/>
      <c r="CAW103" s="5"/>
      <c r="CAX103" s="5"/>
      <c r="CAY103" s="5"/>
      <c r="CAZ103" s="5"/>
      <c r="CBA103" s="1"/>
      <c r="CBB103" s="2"/>
      <c r="CBC103" s="2"/>
      <c r="CBD103" s="5"/>
      <c r="CBE103" s="5"/>
      <c r="CBF103" s="5"/>
      <c r="CBG103" s="5"/>
      <c r="CBH103" s="5"/>
      <c r="CBI103" s="1"/>
      <c r="CBJ103" s="2"/>
      <c r="CBK103" s="2"/>
      <c r="CBL103" s="5"/>
      <c r="CBM103" s="5"/>
      <c r="CBN103" s="5"/>
      <c r="CBO103" s="5"/>
      <c r="CBP103" s="5"/>
      <c r="CBQ103" s="1"/>
      <c r="CBR103" s="2"/>
      <c r="CBS103" s="2"/>
      <c r="CBT103" s="5"/>
      <c r="CBU103" s="5"/>
      <c r="CBV103" s="5"/>
      <c r="CBW103" s="5"/>
      <c r="CBX103" s="5"/>
      <c r="CBY103" s="1"/>
      <c r="CBZ103" s="2"/>
      <c r="CCA103" s="2"/>
      <c r="CCB103" s="5"/>
      <c r="CCC103" s="5"/>
      <c r="CCD103" s="5"/>
      <c r="CCE103" s="5"/>
      <c r="CCF103" s="5"/>
      <c r="CCG103" s="1"/>
      <c r="CCH103" s="2"/>
      <c r="CCI103" s="2"/>
      <c r="CCJ103" s="5"/>
      <c r="CCK103" s="5"/>
      <c r="CCL103" s="5"/>
      <c r="CCM103" s="5"/>
      <c r="CCN103" s="5"/>
      <c r="CCO103" s="1"/>
      <c r="CCP103" s="2"/>
      <c r="CCQ103" s="2"/>
      <c r="CCR103" s="5"/>
      <c r="CCS103" s="5"/>
      <c r="CCT103" s="5"/>
      <c r="CCU103" s="5"/>
      <c r="CCV103" s="5"/>
      <c r="CCW103" s="1"/>
      <c r="CCX103" s="2"/>
      <c r="CCY103" s="2"/>
      <c r="CCZ103" s="5"/>
      <c r="CDA103" s="5"/>
      <c r="CDB103" s="5"/>
      <c r="CDC103" s="5"/>
      <c r="CDD103" s="5"/>
      <c r="CDE103" s="1"/>
      <c r="CDF103" s="2"/>
      <c r="CDG103" s="2"/>
      <c r="CDH103" s="5"/>
      <c r="CDI103" s="5"/>
      <c r="CDJ103" s="5"/>
      <c r="CDK103" s="5"/>
      <c r="CDL103" s="5"/>
      <c r="CDM103" s="1"/>
      <c r="CDN103" s="2"/>
      <c r="CDO103" s="2"/>
      <c r="CDP103" s="5"/>
      <c r="CDQ103" s="5"/>
      <c r="CDR103" s="5"/>
      <c r="CDS103" s="5"/>
      <c r="CDT103" s="5"/>
      <c r="CDU103" s="1"/>
      <c r="CDV103" s="2"/>
      <c r="CDW103" s="2"/>
      <c r="CDX103" s="5"/>
      <c r="CDY103" s="5"/>
      <c r="CDZ103" s="5"/>
      <c r="CEA103" s="5"/>
      <c r="CEB103" s="5"/>
      <c r="CEC103" s="1"/>
      <c r="CED103" s="2"/>
      <c r="CEE103" s="2"/>
      <c r="CEF103" s="5"/>
      <c r="CEG103" s="5"/>
      <c r="CEH103" s="5"/>
      <c r="CEI103" s="5"/>
      <c r="CEJ103" s="5"/>
      <c r="CEK103" s="1"/>
      <c r="CEL103" s="2"/>
      <c r="CEM103" s="2"/>
      <c r="CEN103" s="5"/>
      <c r="CEO103" s="5"/>
      <c r="CEP103" s="5"/>
      <c r="CEQ103" s="5"/>
      <c r="CER103" s="5"/>
      <c r="CES103" s="1"/>
      <c r="CET103" s="2"/>
      <c r="CEU103" s="2"/>
      <c r="CEV103" s="5"/>
      <c r="CEW103" s="5"/>
      <c r="CEX103" s="5"/>
      <c r="CEY103" s="5"/>
      <c r="CEZ103" s="5"/>
      <c r="CFA103" s="1"/>
      <c r="CFB103" s="2"/>
      <c r="CFC103" s="2"/>
      <c r="CFD103" s="5"/>
      <c r="CFE103" s="5"/>
      <c r="CFF103" s="5"/>
      <c r="CFG103" s="5"/>
      <c r="CFH103" s="5"/>
      <c r="CFI103" s="1"/>
      <c r="CFJ103" s="2"/>
      <c r="CFK103" s="2"/>
      <c r="CFL103" s="5"/>
      <c r="CFM103" s="5"/>
      <c r="CFN103" s="5"/>
      <c r="CFO103" s="5"/>
      <c r="CFP103" s="5"/>
      <c r="CFQ103" s="1"/>
      <c r="CFR103" s="2"/>
      <c r="CFS103" s="2"/>
      <c r="CFT103" s="5"/>
      <c r="CFU103" s="5"/>
      <c r="CFV103" s="5"/>
      <c r="CFW103" s="5"/>
      <c r="CFX103" s="5"/>
      <c r="CFY103" s="1"/>
      <c r="CFZ103" s="2"/>
      <c r="CGA103" s="2"/>
      <c r="CGB103" s="5"/>
      <c r="CGC103" s="5"/>
      <c r="CGD103" s="5"/>
      <c r="CGE103" s="5"/>
      <c r="CGF103" s="5"/>
      <c r="CGG103" s="1"/>
      <c r="CGH103" s="2"/>
      <c r="CGI103" s="2"/>
      <c r="CGJ103" s="5"/>
      <c r="CGK103" s="5"/>
      <c r="CGL103" s="5"/>
      <c r="CGM103" s="5"/>
      <c r="CGN103" s="5"/>
      <c r="CGO103" s="1"/>
      <c r="CGP103" s="2"/>
      <c r="CGQ103" s="2"/>
      <c r="CGR103" s="5"/>
      <c r="CGS103" s="5"/>
      <c r="CGT103" s="5"/>
      <c r="CGU103" s="5"/>
      <c r="CGV103" s="5"/>
      <c r="CGW103" s="1"/>
      <c r="CGX103" s="2"/>
      <c r="CGY103" s="2"/>
      <c r="CGZ103" s="5"/>
      <c r="CHA103" s="5"/>
      <c r="CHB103" s="5"/>
      <c r="CHC103" s="5"/>
      <c r="CHD103" s="5"/>
      <c r="CHE103" s="1"/>
      <c r="CHF103" s="2"/>
      <c r="CHG103" s="2"/>
      <c r="CHH103" s="5"/>
      <c r="CHI103" s="5"/>
      <c r="CHJ103" s="5"/>
      <c r="CHK103" s="5"/>
      <c r="CHL103" s="5"/>
      <c r="CHM103" s="1"/>
      <c r="CHN103" s="2"/>
      <c r="CHO103" s="2"/>
      <c r="CHP103" s="5"/>
      <c r="CHQ103" s="5"/>
      <c r="CHR103" s="5"/>
      <c r="CHS103" s="5"/>
      <c r="CHT103" s="5"/>
      <c r="CHU103" s="1"/>
      <c r="CHV103" s="2"/>
      <c r="CHW103" s="2"/>
      <c r="CHX103" s="5"/>
      <c r="CHY103" s="5"/>
      <c r="CHZ103" s="5"/>
      <c r="CIA103" s="5"/>
      <c r="CIB103" s="5"/>
      <c r="CIC103" s="1"/>
      <c r="CID103" s="2"/>
      <c r="CIE103" s="2"/>
      <c r="CIF103" s="5"/>
      <c r="CIG103" s="5"/>
      <c r="CIH103" s="5"/>
      <c r="CII103" s="5"/>
      <c r="CIJ103" s="5"/>
      <c r="CIK103" s="1"/>
      <c r="CIL103" s="2"/>
      <c r="CIM103" s="2"/>
      <c r="CIN103" s="5"/>
      <c r="CIO103" s="5"/>
      <c r="CIP103" s="5"/>
      <c r="CIQ103" s="5"/>
      <c r="CIR103" s="5"/>
      <c r="CIS103" s="1"/>
      <c r="CIT103" s="2"/>
      <c r="CIU103" s="2"/>
      <c r="CIV103" s="5"/>
      <c r="CIW103" s="5"/>
      <c r="CIX103" s="5"/>
      <c r="CIY103" s="5"/>
      <c r="CIZ103" s="5"/>
      <c r="CJA103" s="1"/>
      <c r="CJB103" s="2"/>
      <c r="CJC103" s="2"/>
      <c r="CJD103" s="5"/>
      <c r="CJE103" s="5"/>
      <c r="CJF103" s="5"/>
      <c r="CJG103" s="5"/>
      <c r="CJH103" s="5"/>
      <c r="CJI103" s="1"/>
      <c r="CJJ103" s="2"/>
      <c r="CJK103" s="2"/>
      <c r="CJL103" s="5"/>
      <c r="CJM103" s="5"/>
      <c r="CJN103" s="5"/>
      <c r="CJO103" s="5"/>
      <c r="CJP103" s="5"/>
      <c r="CJQ103" s="1"/>
      <c r="CJR103" s="2"/>
      <c r="CJS103" s="2"/>
      <c r="CJT103" s="5"/>
      <c r="CJU103" s="5"/>
      <c r="CJV103" s="5"/>
      <c r="CJW103" s="5"/>
      <c r="CJX103" s="5"/>
      <c r="CJY103" s="1"/>
      <c r="CJZ103" s="2"/>
      <c r="CKA103" s="2"/>
      <c r="CKB103" s="5"/>
      <c r="CKC103" s="5"/>
      <c r="CKD103" s="5"/>
      <c r="CKE103" s="5"/>
      <c r="CKF103" s="5"/>
      <c r="CKG103" s="1"/>
      <c r="CKH103" s="2"/>
      <c r="CKI103" s="2"/>
      <c r="CKJ103" s="5"/>
      <c r="CKK103" s="5"/>
      <c r="CKL103" s="5"/>
      <c r="CKM103" s="5"/>
      <c r="CKN103" s="5"/>
      <c r="CKO103" s="1"/>
      <c r="CKP103" s="2"/>
      <c r="CKQ103" s="2"/>
      <c r="CKR103" s="5"/>
      <c r="CKS103" s="5"/>
      <c r="CKT103" s="5"/>
      <c r="CKU103" s="5"/>
      <c r="CKV103" s="5"/>
      <c r="CKW103" s="1"/>
      <c r="CKX103" s="2"/>
      <c r="CKY103" s="2"/>
      <c r="CKZ103" s="5"/>
      <c r="CLA103" s="5"/>
      <c r="CLB103" s="5"/>
      <c r="CLC103" s="5"/>
      <c r="CLD103" s="5"/>
      <c r="CLE103" s="1"/>
      <c r="CLF103" s="2"/>
      <c r="CLG103" s="2"/>
      <c r="CLH103" s="5"/>
      <c r="CLI103" s="5"/>
      <c r="CLJ103" s="5"/>
      <c r="CLK103" s="5"/>
      <c r="CLL103" s="5"/>
      <c r="CLM103" s="1"/>
      <c r="CLN103" s="2"/>
      <c r="CLO103" s="2"/>
      <c r="CLP103" s="5"/>
      <c r="CLQ103" s="5"/>
      <c r="CLR103" s="5"/>
      <c r="CLS103" s="5"/>
      <c r="CLT103" s="5"/>
      <c r="CLU103" s="1"/>
      <c r="CLV103" s="2"/>
      <c r="CLW103" s="2"/>
      <c r="CLX103" s="5"/>
      <c r="CLY103" s="5"/>
      <c r="CLZ103" s="5"/>
      <c r="CMA103" s="5"/>
      <c r="CMB103" s="5"/>
      <c r="CMC103" s="1"/>
      <c r="CMD103" s="2"/>
      <c r="CME103" s="2"/>
      <c r="CMF103" s="5"/>
      <c r="CMG103" s="5"/>
      <c r="CMH103" s="5"/>
      <c r="CMI103" s="5"/>
      <c r="CMJ103" s="5"/>
      <c r="CMK103" s="1"/>
      <c r="CML103" s="2"/>
      <c r="CMM103" s="2"/>
      <c r="CMN103" s="5"/>
      <c r="CMO103" s="5"/>
      <c r="CMP103" s="5"/>
      <c r="CMQ103" s="5"/>
      <c r="CMR103" s="5"/>
      <c r="CMS103" s="1"/>
      <c r="CMT103" s="2"/>
      <c r="CMU103" s="2"/>
      <c r="CMV103" s="5"/>
      <c r="CMW103" s="5"/>
      <c r="CMX103" s="5"/>
      <c r="CMY103" s="5"/>
      <c r="CMZ103" s="5"/>
      <c r="CNA103" s="1"/>
      <c r="CNB103" s="2"/>
      <c r="CNC103" s="2"/>
      <c r="CND103" s="5"/>
      <c r="CNE103" s="5"/>
      <c r="CNF103" s="5"/>
      <c r="CNG103" s="5"/>
      <c r="CNH103" s="5"/>
      <c r="CNI103" s="1"/>
      <c r="CNJ103" s="2"/>
      <c r="CNK103" s="2"/>
      <c r="CNL103" s="5"/>
      <c r="CNM103" s="5"/>
      <c r="CNN103" s="5"/>
      <c r="CNO103" s="5"/>
      <c r="CNP103" s="5"/>
      <c r="CNQ103" s="1"/>
      <c r="CNR103" s="2"/>
      <c r="CNS103" s="2"/>
      <c r="CNT103" s="5"/>
      <c r="CNU103" s="5"/>
      <c r="CNV103" s="5"/>
      <c r="CNW103" s="5"/>
      <c r="CNX103" s="5"/>
      <c r="CNY103" s="1"/>
      <c r="CNZ103" s="2"/>
      <c r="COA103" s="2"/>
      <c r="COB103" s="5"/>
      <c r="COC103" s="5"/>
      <c r="COD103" s="5"/>
      <c r="COE103" s="5"/>
      <c r="COF103" s="5"/>
      <c r="COG103" s="1"/>
      <c r="COH103" s="2"/>
      <c r="COI103" s="2"/>
      <c r="COJ103" s="5"/>
      <c r="COK103" s="5"/>
      <c r="COL103" s="5"/>
      <c r="COM103" s="5"/>
      <c r="CON103" s="5"/>
      <c r="COO103" s="1"/>
      <c r="COP103" s="2"/>
      <c r="COQ103" s="2"/>
      <c r="COR103" s="5"/>
      <c r="COS103" s="5"/>
      <c r="COT103" s="5"/>
      <c r="COU103" s="5"/>
      <c r="COV103" s="5"/>
      <c r="COW103" s="1"/>
      <c r="COX103" s="2"/>
      <c r="COY103" s="2"/>
      <c r="COZ103" s="5"/>
      <c r="CPA103" s="5"/>
      <c r="CPB103" s="5"/>
      <c r="CPC103" s="5"/>
      <c r="CPD103" s="5"/>
      <c r="CPE103" s="1"/>
      <c r="CPF103" s="2"/>
      <c r="CPG103" s="2"/>
      <c r="CPH103" s="5"/>
      <c r="CPI103" s="5"/>
      <c r="CPJ103" s="5"/>
      <c r="CPK103" s="5"/>
      <c r="CPL103" s="5"/>
      <c r="CPM103" s="1"/>
      <c r="CPN103" s="2"/>
      <c r="CPO103" s="2"/>
      <c r="CPP103" s="5"/>
      <c r="CPQ103" s="5"/>
      <c r="CPR103" s="5"/>
      <c r="CPS103" s="5"/>
      <c r="CPT103" s="5"/>
      <c r="CPU103" s="1"/>
      <c r="CPV103" s="2"/>
      <c r="CPW103" s="2"/>
      <c r="CPX103" s="5"/>
      <c r="CPY103" s="5"/>
      <c r="CPZ103" s="5"/>
      <c r="CQA103" s="5"/>
      <c r="CQB103" s="5"/>
      <c r="CQC103" s="1"/>
      <c r="CQD103" s="2"/>
      <c r="CQE103" s="2"/>
      <c r="CQF103" s="5"/>
      <c r="CQG103" s="5"/>
      <c r="CQH103" s="5"/>
      <c r="CQI103" s="5"/>
      <c r="CQJ103" s="5"/>
      <c r="CQK103" s="1"/>
      <c r="CQL103" s="2"/>
      <c r="CQM103" s="2"/>
      <c r="CQN103" s="5"/>
      <c r="CQO103" s="5"/>
      <c r="CQP103" s="5"/>
      <c r="CQQ103" s="5"/>
      <c r="CQR103" s="5"/>
      <c r="CQS103" s="1"/>
      <c r="CQT103" s="2"/>
      <c r="CQU103" s="2"/>
      <c r="CQV103" s="5"/>
      <c r="CQW103" s="5"/>
      <c r="CQX103" s="5"/>
      <c r="CQY103" s="5"/>
      <c r="CQZ103" s="5"/>
      <c r="CRA103" s="1"/>
      <c r="CRB103" s="2"/>
      <c r="CRC103" s="2"/>
      <c r="CRD103" s="5"/>
      <c r="CRE103" s="5"/>
      <c r="CRF103" s="5"/>
      <c r="CRG103" s="5"/>
      <c r="CRH103" s="5"/>
      <c r="CRI103" s="1"/>
      <c r="CRJ103" s="2"/>
      <c r="CRK103" s="2"/>
      <c r="CRL103" s="5"/>
      <c r="CRM103" s="5"/>
      <c r="CRN103" s="5"/>
      <c r="CRO103" s="5"/>
      <c r="CRP103" s="5"/>
      <c r="CRQ103" s="1"/>
      <c r="CRR103" s="2"/>
      <c r="CRS103" s="2"/>
      <c r="CRT103" s="5"/>
      <c r="CRU103" s="5"/>
      <c r="CRV103" s="5"/>
      <c r="CRW103" s="5"/>
      <c r="CRX103" s="5"/>
      <c r="CRY103" s="1"/>
      <c r="CRZ103" s="2"/>
      <c r="CSA103" s="2"/>
      <c r="CSB103" s="5"/>
      <c r="CSC103" s="5"/>
      <c r="CSD103" s="5"/>
      <c r="CSE103" s="5"/>
      <c r="CSF103" s="5"/>
      <c r="CSG103" s="1"/>
      <c r="CSH103" s="2"/>
      <c r="CSI103" s="2"/>
      <c r="CSJ103" s="5"/>
      <c r="CSK103" s="5"/>
      <c r="CSL103" s="5"/>
      <c r="CSM103" s="5"/>
      <c r="CSN103" s="5"/>
      <c r="CSO103" s="1"/>
      <c r="CSP103" s="2"/>
      <c r="CSQ103" s="2"/>
      <c r="CSR103" s="5"/>
      <c r="CSS103" s="5"/>
      <c r="CST103" s="5"/>
      <c r="CSU103" s="5"/>
      <c r="CSV103" s="5"/>
      <c r="CSW103" s="1"/>
      <c r="CSX103" s="2"/>
      <c r="CSY103" s="2"/>
      <c r="CSZ103" s="5"/>
      <c r="CTA103" s="5"/>
      <c r="CTB103" s="5"/>
      <c r="CTC103" s="5"/>
      <c r="CTD103" s="5"/>
      <c r="CTE103" s="1"/>
      <c r="CTF103" s="2"/>
      <c r="CTG103" s="2"/>
      <c r="CTH103" s="5"/>
      <c r="CTI103" s="5"/>
      <c r="CTJ103" s="5"/>
      <c r="CTK103" s="5"/>
      <c r="CTL103" s="5"/>
      <c r="CTM103" s="1"/>
      <c r="CTN103" s="2"/>
      <c r="CTO103" s="2"/>
      <c r="CTP103" s="5"/>
      <c r="CTQ103" s="5"/>
      <c r="CTR103" s="5"/>
      <c r="CTS103" s="5"/>
      <c r="CTT103" s="5"/>
      <c r="CTU103" s="1"/>
      <c r="CTV103" s="2"/>
      <c r="CTW103" s="2"/>
      <c r="CTX103" s="5"/>
      <c r="CTY103" s="5"/>
      <c r="CTZ103" s="5"/>
      <c r="CUA103" s="5"/>
      <c r="CUB103" s="5"/>
      <c r="CUC103" s="1"/>
      <c r="CUD103" s="2"/>
      <c r="CUE103" s="2"/>
      <c r="CUF103" s="5"/>
      <c r="CUG103" s="5"/>
      <c r="CUH103" s="5"/>
      <c r="CUI103" s="5"/>
      <c r="CUJ103" s="5"/>
      <c r="CUK103" s="1"/>
      <c r="CUL103" s="2"/>
      <c r="CUM103" s="2"/>
      <c r="CUN103" s="5"/>
      <c r="CUO103" s="5"/>
      <c r="CUP103" s="5"/>
      <c r="CUQ103" s="5"/>
      <c r="CUR103" s="5"/>
      <c r="CUS103" s="1"/>
      <c r="CUT103" s="2"/>
      <c r="CUU103" s="2"/>
      <c r="CUV103" s="5"/>
      <c r="CUW103" s="5"/>
      <c r="CUX103" s="5"/>
      <c r="CUY103" s="5"/>
      <c r="CUZ103" s="5"/>
      <c r="CVA103" s="1"/>
      <c r="CVB103" s="2"/>
      <c r="CVC103" s="2"/>
      <c r="CVD103" s="5"/>
      <c r="CVE103" s="5"/>
      <c r="CVF103" s="5"/>
      <c r="CVG103" s="5"/>
      <c r="CVH103" s="5"/>
      <c r="CVI103" s="1"/>
      <c r="CVJ103" s="2"/>
      <c r="CVK103" s="2"/>
      <c r="CVL103" s="5"/>
      <c r="CVM103" s="5"/>
      <c r="CVN103" s="5"/>
      <c r="CVO103" s="5"/>
      <c r="CVP103" s="5"/>
      <c r="CVQ103" s="1"/>
      <c r="CVR103" s="2"/>
      <c r="CVS103" s="2"/>
      <c r="CVT103" s="5"/>
      <c r="CVU103" s="5"/>
      <c r="CVV103" s="5"/>
      <c r="CVW103" s="5"/>
      <c r="CVX103" s="5"/>
      <c r="CVY103" s="1"/>
      <c r="CVZ103" s="2"/>
      <c r="CWA103" s="2"/>
      <c r="CWB103" s="5"/>
      <c r="CWC103" s="5"/>
      <c r="CWD103" s="5"/>
      <c r="CWE103" s="5"/>
      <c r="CWF103" s="5"/>
      <c r="CWG103" s="1"/>
      <c r="CWH103" s="2"/>
      <c r="CWI103" s="2"/>
      <c r="CWJ103" s="5"/>
      <c r="CWK103" s="5"/>
      <c r="CWL103" s="5"/>
      <c r="CWM103" s="5"/>
      <c r="CWN103" s="5"/>
      <c r="CWO103" s="1"/>
      <c r="CWP103" s="2"/>
      <c r="CWQ103" s="2"/>
      <c r="CWR103" s="5"/>
      <c r="CWS103" s="5"/>
      <c r="CWT103" s="5"/>
      <c r="CWU103" s="5"/>
      <c r="CWV103" s="5"/>
      <c r="CWW103" s="1"/>
      <c r="CWX103" s="2"/>
      <c r="CWY103" s="2"/>
      <c r="CWZ103" s="5"/>
      <c r="CXA103" s="5"/>
      <c r="CXB103" s="5"/>
      <c r="CXC103" s="5"/>
      <c r="CXD103" s="5"/>
      <c r="CXE103" s="1"/>
      <c r="CXF103" s="2"/>
      <c r="CXG103" s="2"/>
      <c r="CXH103" s="5"/>
      <c r="CXI103" s="5"/>
      <c r="CXJ103" s="5"/>
      <c r="CXK103" s="5"/>
      <c r="CXL103" s="5"/>
      <c r="CXM103" s="1"/>
      <c r="CXN103" s="2"/>
      <c r="CXO103" s="2"/>
      <c r="CXP103" s="5"/>
      <c r="CXQ103" s="5"/>
      <c r="CXR103" s="5"/>
      <c r="CXS103" s="5"/>
      <c r="CXT103" s="5"/>
      <c r="CXU103" s="1"/>
      <c r="CXV103" s="2"/>
      <c r="CXW103" s="2"/>
      <c r="CXX103" s="5"/>
      <c r="CXY103" s="5"/>
      <c r="CXZ103" s="5"/>
      <c r="CYA103" s="5"/>
      <c r="CYB103" s="5"/>
      <c r="CYC103" s="1"/>
      <c r="CYD103" s="2"/>
      <c r="CYE103" s="2"/>
      <c r="CYF103" s="5"/>
      <c r="CYG103" s="5"/>
      <c r="CYH103" s="5"/>
      <c r="CYI103" s="5"/>
      <c r="CYJ103" s="5"/>
      <c r="CYK103" s="1"/>
      <c r="CYL103" s="2"/>
      <c r="CYM103" s="2"/>
      <c r="CYN103" s="5"/>
      <c r="CYO103" s="5"/>
      <c r="CYP103" s="5"/>
      <c r="CYQ103" s="5"/>
      <c r="CYR103" s="5"/>
      <c r="CYS103" s="1"/>
      <c r="CYT103" s="2"/>
      <c r="CYU103" s="2"/>
      <c r="CYV103" s="5"/>
      <c r="CYW103" s="5"/>
      <c r="CYX103" s="5"/>
      <c r="CYY103" s="5"/>
      <c r="CYZ103" s="5"/>
      <c r="CZA103" s="1"/>
      <c r="CZB103" s="2"/>
      <c r="CZC103" s="2"/>
      <c r="CZD103" s="5"/>
      <c r="CZE103" s="5"/>
      <c r="CZF103" s="5"/>
      <c r="CZG103" s="5"/>
      <c r="CZH103" s="5"/>
      <c r="CZI103" s="1"/>
      <c r="CZJ103" s="2"/>
      <c r="CZK103" s="2"/>
      <c r="CZL103" s="5"/>
      <c r="CZM103" s="5"/>
      <c r="CZN103" s="5"/>
      <c r="CZO103" s="5"/>
      <c r="CZP103" s="5"/>
      <c r="CZQ103" s="1"/>
      <c r="CZR103" s="2"/>
      <c r="CZS103" s="2"/>
      <c r="CZT103" s="5"/>
      <c r="CZU103" s="5"/>
      <c r="CZV103" s="5"/>
      <c r="CZW103" s="5"/>
      <c r="CZX103" s="5"/>
      <c r="CZY103" s="1"/>
      <c r="CZZ103" s="2"/>
      <c r="DAA103" s="2"/>
      <c r="DAB103" s="5"/>
      <c r="DAC103" s="5"/>
      <c r="DAD103" s="5"/>
      <c r="DAE103" s="5"/>
      <c r="DAF103" s="5"/>
      <c r="DAG103" s="1"/>
      <c r="DAH103" s="2"/>
      <c r="DAI103" s="2"/>
      <c r="DAJ103" s="5"/>
      <c r="DAK103" s="5"/>
      <c r="DAL103" s="5"/>
      <c r="DAM103" s="5"/>
      <c r="DAN103" s="5"/>
      <c r="DAO103" s="1"/>
      <c r="DAP103" s="2"/>
      <c r="DAQ103" s="2"/>
      <c r="DAR103" s="5"/>
      <c r="DAS103" s="5"/>
      <c r="DAT103" s="5"/>
      <c r="DAU103" s="5"/>
      <c r="DAV103" s="5"/>
      <c r="DAW103" s="1"/>
      <c r="DAX103" s="2"/>
      <c r="DAY103" s="2"/>
      <c r="DAZ103" s="5"/>
      <c r="DBA103" s="5"/>
      <c r="DBB103" s="5"/>
      <c r="DBC103" s="5"/>
      <c r="DBD103" s="5"/>
      <c r="DBE103" s="1"/>
      <c r="DBF103" s="2"/>
      <c r="DBG103" s="2"/>
      <c r="DBH103" s="5"/>
      <c r="DBI103" s="5"/>
      <c r="DBJ103" s="5"/>
      <c r="DBK103" s="5"/>
      <c r="DBL103" s="5"/>
      <c r="DBM103" s="1"/>
      <c r="DBN103" s="2"/>
      <c r="DBO103" s="2"/>
      <c r="DBP103" s="5"/>
      <c r="DBQ103" s="5"/>
      <c r="DBR103" s="5"/>
      <c r="DBS103" s="5"/>
      <c r="DBT103" s="5"/>
      <c r="DBU103" s="1"/>
      <c r="DBV103" s="2"/>
      <c r="DBW103" s="2"/>
      <c r="DBX103" s="5"/>
      <c r="DBY103" s="5"/>
      <c r="DBZ103" s="5"/>
      <c r="DCA103" s="5"/>
      <c r="DCB103" s="5"/>
      <c r="DCC103" s="1"/>
      <c r="DCD103" s="2"/>
      <c r="DCE103" s="2"/>
      <c r="DCF103" s="5"/>
      <c r="DCG103" s="5"/>
      <c r="DCH103" s="5"/>
      <c r="DCI103" s="5"/>
      <c r="DCJ103" s="5"/>
      <c r="DCK103" s="1"/>
      <c r="DCL103" s="2"/>
      <c r="DCM103" s="2"/>
      <c r="DCN103" s="5"/>
      <c r="DCO103" s="5"/>
      <c r="DCP103" s="5"/>
      <c r="DCQ103" s="5"/>
      <c r="DCR103" s="5"/>
      <c r="DCS103" s="1"/>
      <c r="DCT103" s="2"/>
      <c r="DCU103" s="2"/>
      <c r="DCV103" s="5"/>
      <c r="DCW103" s="5"/>
      <c r="DCX103" s="5"/>
      <c r="DCY103" s="5"/>
      <c r="DCZ103" s="5"/>
      <c r="DDA103" s="1"/>
      <c r="DDB103" s="2"/>
      <c r="DDC103" s="2"/>
      <c r="DDD103" s="5"/>
      <c r="DDE103" s="5"/>
      <c r="DDF103" s="5"/>
      <c r="DDG103" s="5"/>
      <c r="DDH103" s="5"/>
      <c r="DDI103" s="1"/>
      <c r="DDJ103" s="2"/>
      <c r="DDK103" s="2"/>
      <c r="DDL103" s="5"/>
      <c r="DDM103" s="5"/>
      <c r="DDN103" s="5"/>
      <c r="DDO103" s="5"/>
      <c r="DDP103" s="5"/>
      <c r="DDQ103" s="1"/>
      <c r="DDR103" s="2"/>
      <c r="DDS103" s="2"/>
      <c r="DDT103" s="5"/>
      <c r="DDU103" s="5"/>
      <c r="DDV103" s="5"/>
      <c r="DDW103" s="5"/>
      <c r="DDX103" s="5"/>
      <c r="DDY103" s="1"/>
      <c r="DDZ103" s="2"/>
      <c r="DEA103" s="2"/>
      <c r="DEB103" s="5"/>
      <c r="DEC103" s="5"/>
      <c r="DED103" s="5"/>
      <c r="DEE103" s="5"/>
      <c r="DEF103" s="5"/>
      <c r="DEG103" s="1"/>
      <c r="DEH103" s="2"/>
      <c r="DEI103" s="2"/>
      <c r="DEJ103" s="5"/>
      <c r="DEK103" s="5"/>
      <c r="DEL103" s="5"/>
      <c r="DEM103" s="5"/>
      <c r="DEN103" s="5"/>
      <c r="DEO103" s="1"/>
      <c r="DEP103" s="2"/>
      <c r="DEQ103" s="2"/>
      <c r="DER103" s="5"/>
      <c r="DES103" s="5"/>
      <c r="DET103" s="5"/>
      <c r="DEU103" s="5"/>
      <c r="DEV103" s="5"/>
      <c r="DEW103" s="1"/>
      <c r="DEX103" s="2"/>
      <c r="DEY103" s="2"/>
      <c r="DEZ103" s="5"/>
      <c r="DFA103" s="5"/>
      <c r="DFB103" s="5"/>
      <c r="DFC103" s="5"/>
      <c r="DFD103" s="5"/>
      <c r="DFE103" s="1"/>
      <c r="DFF103" s="2"/>
      <c r="DFG103" s="2"/>
      <c r="DFH103" s="5"/>
      <c r="DFI103" s="5"/>
      <c r="DFJ103" s="5"/>
      <c r="DFK103" s="5"/>
      <c r="DFL103" s="5"/>
      <c r="DFM103" s="1"/>
      <c r="DFN103" s="2"/>
      <c r="DFO103" s="2"/>
      <c r="DFP103" s="5"/>
      <c r="DFQ103" s="5"/>
      <c r="DFR103" s="5"/>
      <c r="DFS103" s="5"/>
      <c r="DFT103" s="5"/>
      <c r="DFU103" s="1"/>
      <c r="DFV103" s="2"/>
      <c r="DFW103" s="2"/>
      <c r="DFX103" s="5"/>
      <c r="DFY103" s="5"/>
      <c r="DFZ103" s="5"/>
      <c r="DGA103" s="5"/>
      <c r="DGB103" s="5"/>
      <c r="DGC103" s="1"/>
      <c r="DGD103" s="2"/>
      <c r="DGE103" s="2"/>
      <c r="DGF103" s="5"/>
      <c r="DGG103" s="5"/>
      <c r="DGH103" s="5"/>
      <c r="DGI103" s="5"/>
      <c r="DGJ103" s="5"/>
      <c r="DGK103" s="1"/>
      <c r="DGL103" s="2"/>
      <c r="DGM103" s="2"/>
      <c r="DGN103" s="5"/>
      <c r="DGO103" s="5"/>
      <c r="DGP103" s="5"/>
      <c r="DGQ103" s="5"/>
      <c r="DGR103" s="5"/>
      <c r="DGS103" s="1"/>
      <c r="DGT103" s="2"/>
      <c r="DGU103" s="2"/>
      <c r="DGV103" s="5"/>
      <c r="DGW103" s="5"/>
      <c r="DGX103" s="5"/>
      <c r="DGY103" s="5"/>
      <c r="DGZ103" s="5"/>
      <c r="DHA103" s="1"/>
      <c r="DHB103" s="2"/>
      <c r="DHC103" s="2"/>
      <c r="DHD103" s="5"/>
      <c r="DHE103" s="5"/>
      <c r="DHF103" s="5"/>
      <c r="DHG103" s="5"/>
      <c r="DHH103" s="5"/>
      <c r="DHI103" s="1"/>
      <c r="DHJ103" s="2"/>
      <c r="DHK103" s="2"/>
      <c r="DHL103" s="5"/>
      <c r="DHM103" s="5"/>
      <c r="DHN103" s="5"/>
      <c r="DHO103" s="5"/>
      <c r="DHP103" s="5"/>
      <c r="DHQ103" s="1"/>
      <c r="DHR103" s="2"/>
      <c r="DHS103" s="2"/>
      <c r="DHT103" s="5"/>
      <c r="DHU103" s="5"/>
      <c r="DHV103" s="5"/>
      <c r="DHW103" s="5"/>
      <c r="DHX103" s="5"/>
      <c r="DHY103" s="1"/>
      <c r="DHZ103" s="2"/>
      <c r="DIA103" s="2"/>
      <c r="DIB103" s="5"/>
      <c r="DIC103" s="5"/>
      <c r="DID103" s="5"/>
      <c r="DIE103" s="5"/>
      <c r="DIF103" s="5"/>
      <c r="DIG103" s="1"/>
      <c r="DIH103" s="2"/>
      <c r="DII103" s="2"/>
      <c r="DIJ103" s="5"/>
      <c r="DIK103" s="5"/>
      <c r="DIL103" s="5"/>
      <c r="DIM103" s="5"/>
      <c r="DIN103" s="5"/>
      <c r="DIO103" s="1"/>
      <c r="DIP103" s="2"/>
      <c r="DIQ103" s="2"/>
      <c r="DIR103" s="5"/>
      <c r="DIS103" s="5"/>
      <c r="DIT103" s="5"/>
      <c r="DIU103" s="5"/>
      <c r="DIV103" s="5"/>
      <c r="DIW103" s="1"/>
      <c r="DIX103" s="2"/>
      <c r="DIY103" s="2"/>
      <c r="DIZ103" s="5"/>
      <c r="DJA103" s="5"/>
      <c r="DJB103" s="5"/>
      <c r="DJC103" s="5"/>
      <c r="DJD103" s="5"/>
      <c r="DJE103" s="1"/>
      <c r="DJF103" s="2"/>
      <c r="DJG103" s="2"/>
      <c r="DJH103" s="5"/>
      <c r="DJI103" s="5"/>
      <c r="DJJ103" s="5"/>
      <c r="DJK103" s="5"/>
      <c r="DJL103" s="5"/>
      <c r="DJM103" s="1"/>
      <c r="DJN103" s="2"/>
      <c r="DJO103" s="2"/>
      <c r="DJP103" s="5"/>
      <c r="DJQ103" s="5"/>
      <c r="DJR103" s="5"/>
      <c r="DJS103" s="5"/>
      <c r="DJT103" s="5"/>
      <c r="DJU103" s="1"/>
      <c r="DJV103" s="2"/>
      <c r="DJW103" s="2"/>
      <c r="DJX103" s="5"/>
      <c r="DJY103" s="5"/>
      <c r="DJZ103" s="5"/>
      <c r="DKA103" s="5"/>
      <c r="DKB103" s="5"/>
      <c r="DKC103" s="1"/>
      <c r="DKD103" s="2"/>
      <c r="DKE103" s="2"/>
      <c r="DKF103" s="5"/>
      <c r="DKG103" s="5"/>
      <c r="DKH103" s="5"/>
      <c r="DKI103" s="5"/>
      <c r="DKJ103" s="5"/>
      <c r="DKK103" s="1"/>
      <c r="DKL103" s="2"/>
      <c r="DKM103" s="2"/>
      <c r="DKN103" s="5"/>
      <c r="DKO103" s="5"/>
      <c r="DKP103" s="5"/>
      <c r="DKQ103" s="5"/>
      <c r="DKR103" s="5"/>
      <c r="DKS103" s="1"/>
      <c r="DKT103" s="2"/>
      <c r="DKU103" s="2"/>
      <c r="DKV103" s="5"/>
      <c r="DKW103" s="5"/>
      <c r="DKX103" s="5"/>
      <c r="DKY103" s="5"/>
      <c r="DKZ103" s="5"/>
      <c r="DLA103" s="1"/>
      <c r="DLB103" s="2"/>
      <c r="DLC103" s="2"/>
      <c r="DLD103" s="5"/>
      <c r="DLE103" s="5"/>
      <c r="DLF103" s="5"/>
      <c r="DLG103" s="5"/>
      <c r="DLH103" s="5"/>
      <c r="DLI103" s="1"/>
      <c r="DLJ103" s="2"/>
      <c r="DLK103" s="2"/>
      <c r="DLL103" s="5"/>
      <c r="DLM103" s="5"/>
      <c r="DLN103" s="5"/>
      <c r="DLO103" s="5"/>
      <c r="DLP103" s="5"/>
      <c r="DLQ103" s="1"/>
      <c r="DLR103" s="2"/>
      <c r="DLS103" s="2"/>
      <c r="DLT103" s="5"/>
      <c r="DLU103" s="5"/>
      <c r="DLV103" s="5"/>
      <c r="DLW103" s="5"/>
      <c r="DLX103" s="5"/>
      <c r="DLY103" s="1"/>
      <c r="DLZ103" s="2"/>
      <c r="DMA103" s="2"/>
      <c r="DMB103" s="5"/>
      <c r="DMC103" s="5"/>
      <c r="DMD103" s="5"/>
      <c r="DME103" s="5"/>
      <c r="DMF103" s="5"/>
      <c r="DMG103" s="1"/>
      <c r="DMH103" s="2"/>
      <c r="DMI103" s="2"/>
      <c r="DMJ103" s="5"/>
      <c r="DMK103" s="5"/>
      <c r="DML103" s="5"/>
      <c r="DMM103" s="5"/>
      <c r="DMN103" s="5"/>
      <c r="DMO103" s="1"/>
      <c r="DMP103" s="2"/>
      <c r="DMQ103" s="2"/>
      <c r="DMR103" s="5"/>
      <c r="DMS103" s="5"/>
      <c r="DMT103" s="5"/>
      <c r="DMU103" s="5"/>
      <c r="DMV103" s="5"/>
      <c r="DMW103" s="1"/>
      <c r="DMX103" s="2"/>
      <c r="DMY103" s="2"/>
      <c r="DMZ103" s="5"/>
      <c r="DNA103" s="5"/>
      <c r="DNB103" s="5"/>
      <c r="DNC103" s="5"/>
      <c r="DND103" s="5"/>
      <c r="DNE103" s="1"/>
      <c r="DNF103" s="2"/>
      <c r="DNG103" s="2"/>
      <c r="DNH103" s="5"/>
      <c r="DNI103" s="5"/>
      <c r="DNJ103" s="5"/>
      <c r="DNK103" s="5"/>
      <c r="DNL103" s="5"/>
      <c r="DNM103" s="1"/>
      <c r="DNN103" s="2"/>
      <c r="DNO103" s="2"/>
      <c r="DNP103" s="5"/>
      <c r="DNQ103" s="5"/>
      <c r="DNR103" s="5"/>
      <c r="DNS103" s="5"/>
      <c r="DNT103" s="5"/>
      <c r="DNU103" s="1"/>
      <c r="DNV103" s="2"/>
      <c r="DNW103" s="2"/>
      <c r="DNX103" s="5"/>
      <c r="DNY103" s="5"/>
      <c r="DNZ103" s="5"/>
      <c r="DOA103" s="5"/>
      <c r="DOB103" s="5"/>
      <c r="DOC103" s="1"/>
      <c r="DOD103" s="2"/>
      <c r="DOE103" s="2"/>
      <c r="DOF103" s="5"/>
      <c r="DOG103" s="5"/>
      <c r="DOH103" s="5"/>
      <c r="DOI103" s="5"/>
      <c r="DOJ103" s="5"/>
      <c r="DOK103" s="1"/>
      <c r="DOL103" s="2"/>
      <c r="DOM103" s="2"/>
      <c r="DON103" s="5"/>
      <c r="DOO103" s="5"/>
      <c r="DOP103" s="5"/>
      <c r="DOQ103" s="5"/>
      <c r="DOR103" s="5"/>
      <c r="DOS103" s="1"/>
      <c r="DOT103" s="2"/>
      <c r="DOU103" s="2"/>
      <c r="DOV103" s="5"/>
      <c r="DOW103" s="5"/>
      <c r="DOX103" s="5"/>
      <c r="DOY103" s="5"/>
      <c r="DOZ103" s="5"/>
      <c r="DPA103" s="1"/>
      <c r="DPB103" s="2"/>
      <c r="DPC103" s="2"/>
      <c r="DPD103" s="5"/>
      <c r="DPE103" s="5"/>
      <c r="DPF103" s="5"/>
      <c r="DPG103" s="5"/>
      <c r="DPH103" s="5"/>
      <c r="DPI103" s="1"/>
      <c r="DPJ103" s="2"/>
      <c r="DPK103" s="2"/>
      <c r="DPL103" s="5"/>
      <c r="DPM103" s="5"/>
      <c r="DPN103" s="5"/>
      <c r="DPO103" s="5"/>
      <c r="DPP103" s="5"/>
      <c r="DPQ103" s="1"/>
      <c r="DPR103" s="2"/>
      <c r="DPS103" s="2"/>
      <c r="DPT103" s="5"/>
      <c r="DPU103" s="5"/>
      <c r="DPV103" s="5"/>
      <c r="DPW103" s="5"/>
      <c r="DPX103" s="5"/>
      <c r="DPY103" s="1"/>
      <c r="DPZ103" s="2"/>
      <c r="DQA103" s="2"/>
      <c r="DQB103" s="5"/>
      <c r="DQC103" s="5"/>
      <c r="DQD103" s="5"/>
      <c r="DQE103" s="5"/>
      <c r="DQF103" s="5"/>
      <c r="DQG103" s="1"/>
      <c r="DQH103" s="2"/>
      <c r="DQI103" s="2"/>
      <c r="DQJ103" s="5"/>
      <c r="DQK103" s="5"/>
      <c r="DQL103" s="5"/>
      <c r="DQM103" s="5"/>
      <c r="DQN103" s="5"/>
      <c r="DQO103" s="1"/>
      <c r="DQP103" s="2"/>
      <c r="DQQ103" s="2"/>
      <c r="DQR103" s="5"/>
      <c r="DQS103" s="5"/>
      <c r="DQT103" s="5"/>
      <c r="DQU103" s="5"/>
      <c r="DQV103" s="5"/>
      <c r="DQW103" s="1"/>
      <c r="DQX103" s="2"/>
      <c r="DQY103" s="2"/>
      <c r="DQZ103" s="5"/>
      <c r="DRA103" s="5"/>
      <c r="DRB103" s="5"/>
      <c r="DRC103" s="5"/>
      <c r="DRD103" s="5"/>
      <c r="DRE103" s="1"/>
      <c r="DRF103" s="2"/>
      <c r="DRG103" s="2"/>
      <c r="DRH103" s="5"/>
      <c r="DRI103" s="5"/>
      <c r="DRJ103" s="5"/>
      <c r="DRK103" s="5"/>
      <c r="DRL103" s="5"/>
      <c r="DRM103" s="1"/>
      <c r="DRN103" s="2"/>
      <c r="DRO103" s="2"/>
      <c r="DRP103" s="5"/>
      <c r="DRQ103" s="5"/>
      <c r="DRR103" s="5"/>
      <c r="DRS103" s="5"/>
      <c r="DRT103" s="5"/>
      <c r="DRU103" s="1"/>
      <c r="DRV103" s="2"/>
      <c r="DRW103" s="2"/>
      <c r="DRX103" s="5"/>
      <c r="DRY103" s="5"/>
      <c r="DRZ103" s="5"/>
      <c r="DSA103" s="5"/>
      <c r="DSB103" s="5"/>
      <c r="DSC103" s="1"/>
      <c r="DSD103" s="2"/>
      <c r="DSE103" s="2"/>
      <c r="DSF103" s="5"/>
      <c r="DSG103" s="5"/>
      <c r="DSH103" s="5"/>
      <c r="DSI103" s="5"/>
      <c r="DSJ103" s="5"/>
      <c r="DSK103" s="1"/>
      <c r="DSL103" s="2"/>
      <c r="DSM103" s="2"/>
      <c r="DSN103" s="5"/>
      <c r="DSO103" s="5"/>
      <c r="DSP103" s="5"/>
      <c r="DSQ103" s="5"/>
      <c r="DSR103" s="5"/>
      <c r="DSS103" s="1"/>
      <c r="DST103" s="2"/>
      <c r="DSU103" s="2"/>
      <c r="DSV103" s="5"/>
      <c r="DSW103" s="5"/>
      <c r="DSX103" s="5"/>
      <c r="DSY103" s="5"/>
      <c r="DSZ103" s="5"/>
      <c r="DTA103" s="1"/>
      <c r="DTB103" s="2"/>
      <c r="DTC103" s="2"/>
      <c r="DTD103" s="5"/>
      <c r="DTE103" s="5"/>
      <c r="DTF103" s="5"/>
      <c r="DTG103" s="5"/>
      <c r="DTH103" s="5"/>
      <c r="DTI103" s="1"/>
      <c r="DTJ103" s="2"/>
      <c r="DTK103" s="2"/>
      <c r="DTL103" s="5"/>
      <c r="DTM103" s="5"/>
      <c r="DTN103" s="5"/>
      <c r="DTO103" s="5"/>
      <c r="DTP103" s="5"/>
      <c r="DTQ103" s="1"/>
      <c r="DTR103" s="2"/>
      <c r="DTS103" s="2"/>
      <c r="DTT103" s="5"/>
      <c r="DTU103" s="5"/>
      <c r="DTV103" s="5"/>
      <c r="DTW103" s="5"/>
      <c r="DTX103" s="5"/>
      <c r="DTY103" s="1"/>
      <c r="DTZ103" s="2"/>
      <c r="DUA103" s="2"/>
      <c r="DUB103" s="5"/>
      <c r="DUC103" s="5"/>
      <c r="DUD103" s="5"/>
      <c r="DUE103" s="5"/>
      <c r="DUF103" s="5"/>
      <c r="DUG103" s="1"/>
      <c r="DUH103" s="2"/>
      <c r="DUI103" s="2"/>
      <c r="DUJ103" s="5"/>
      <c r="DUK103" s="5"/>
      <c r="DUL103" s="5"/>
      <c r="DUM103" s="5"/>
      <c r="DUN103" s="5"/>
      <c r="DUO103" s="1"/>
      <c r="DUP103" s="2"/>
      <c r="DUQ103" s="2"/>
      <c r="DUR103" s="5"/>
      <c r="DUS103" s="5"/>
      <c r="DUT103" s="5"/>
      <c r="DUU103" s="5"/>
      <c r="DUV103" s="5"/>
      <c r="DUW103" s="1"/>
      <c r="DUX103" s="2"/>
      <c r="DUY103" s="2"/>
      <c r="DUZ103" s="5"/>
      <c r="DVA103" s="5"/>
      <c r="DVB103" s="5"/>
      <c r="DVC103" s="5"/>
      <c r="DVD103" s="5"/>
      <c r="DVE103" s="1"/>
      <c r="DVF103" s="2"/>
      <c r="DVG103" s="2"/>
      <c r="DVH103" s="5"/>
      <c r="DVI103" s="5"/>
      <c r="DVJ103" s="5"/>
      <c r="DVK103" s="5"/>
      <c r="DVL103" s="5"/>
      <c r="DVM103" s="1"/>
      <c r="DVN103" s="2"/>
      <c r="DVO103" s="2"/>
      <c r="DVP103" s="5"/>
      <c r="DVQ103" s="5"/>
      <c r="DVR103" s="5"/>
      <c r="DVS103" s="5"/>
      <c r="DVT103" s="5"/>
      <c r="DVU103" s="1"/>
      <c r="DVV103" s="2"/>
      <c r="DVW103" s="2"/>
      <c r="DVX103" s="5"/>
      <c r="DVY103" s="5"/>
      <c r="DVZ103" s="5"/>
      <c r="DWA103" s="5"/>
      <c r="DWB103" s="5"/>
      <c r="DWC103" s="1"/>
      <c r="DWD103" s="2"/>
      <c r="DWE103" s="2"/>
      <c r="DWF103" s="5"/>
      <c r="DWG103" s="5"/>
      <c r="DWH103" s="5"/>
      <c r="DWI103" s="5"/>
      <c r="DWJ103" s="5"/>
      <c r="DWK103" s="1"/>
      <c r="DWL103" s="2"/>
      <c r="DWM103" s="2"/>
      <c r="DWN103" s="5"/>
      <c r="DWO103" s="5"/>
      <c r="DWP103" s="5"/>
      <c r="DWQ103" s="5"/>
      <c r="DWR103" s="5"/>
      <c r="DWS103" s="1"/>
      <c r="DWT103" s="2"/>
      <c r="DWU103" s="2"/>
      <c r="DWV103" s="5"/>
      <c r="DWW103" s="5"/>
      <c r="DWX103" s="5"/>
      <c r="DWY103" s="5"/>
      <c r="DWZ103" s="5"/>
      <c r="DXA103" s="1"/>
      <c r="DXB103" s="2"/>
      <c r="DXC103" s="2"/>
      <c r="DXD103" s="5"/>
      <c r="DXE103" s="5"/>
      <c r="DXF103" s="5"/>
      <c r="DXG103" s="5"/>
      <c r="DXH103" s="5"/>
      <c r="DXI103" s="1"/>
      <c r="DXJ103" s="2"/>
      <c r="DXK103" s="2"/>
      <c r="DXL103" s="5"/>
      <c r="DXM103" s="5"/>
      <c r="DXN103" s="5"/>
      <c r="DXO103" s="5"/>
      <c r="DXP103" s="5"/>
      <c r="DXQ103" s="1"/>
      <c r="DXR103" s="2"/>
      <c r="DXS103" s="2"/>
      <c r="DXT103" s="5"/>
      <c r="DXU103" s="5"/>
      <c r="DXV103" s="5"/>
      <c r="DXW103" s="5"/>
      <c r="DXX103" s="5"/>
      <c r="DXY103" s="1"/>
      <c r="DXZ103" s="2"/>
      <c r="DYA103" s="2"/>
      <c r="DYB103" s="5"/>
      <c r="DYC103" s="5"/>
      <c r="DYD103" s="5"/>
      <c r="DYE103" s="5"/>
      <c r="DYF103" s="5"/>
      <c r="DYG103" s="1"/>
      <c r="DYH103" s="2"/>
      <c r="DYI103" s="2"/>
      <c r="DYJ103" s="5"/>
      <c r="DYK103" s="5"/>
      <c r="DYL103" s="5"/>
      <c r="DYM103" s="5"/>
      <c r="DYN103" s="5"/>
      <c r="DYO103" s="1"/>
      <c r="DYP103" s="2"/>
      <c r="DYQ103" s="2"/>
      <c r="DYR103" s="5"/>
      <c r="DYS103" s="5"/>
      <c r="DYT103" s="5"/>
      <c r="DYU103" s="5"/>
      <c r="DYV103" s="5"/>
      <c r="DYW103" s="1"/>
      <c r="DYX103" s="2"/>
      <c r="DYY103" s="2"/>
      <c r="DYZ103" s="5"/>
      <c r="DZA103" s="5"/>
      <c r="DZB103" s="5"/>
      <c r="DZC103" s="5"/>
      <c r="DZD103" s="5"/>
      <c r="DZE103" s="1"/>
      <c r="DZF103" s="2"/>
      <c r="DZG103" s="2"/>
      <c r="DZH103" s="5"/>
      <c r="DZI103" s="5"/>
      <c r="DZJ103" s="5"/>
      <c r="DZK103" s="5"/>
      <c r="DZL103" s="5"/>
      <c r="DZM103" s="1"/>
      <c r="DZN103" s="2"/>
      <c r="DZO103" s="2"/>
      <c r="DZP103" s="5"/>
      <c r="DZQ103" s="5"/>
      <c r="DZR103" s="5"/>
      <c r="DZS103" s="5"/>
      <c r="DZT103" s="5"/>
      <c r="DZU103" s="1"/>
      <c r="DZV103" s="2"/>
      <c r="DZW103" s="2"/>
      <c r="DZX103" s="5"/>
      <c r="DZY103" s="5"/>
      <c r="DZZ103" s="5"/>
      <c r="EAA103" s="5"/>
      <c r="EAB103" s="5"/>
      <c r="EAC103" s="1"/>
      <c r="EAD103" s="2"/>
      <c r="EAE103" s="2"/>
      <c r="EAF103" s="5"/>
      <c r="EAG103" s="5"/>
      <c r="EAH103" s="5"/>
      <c r="EAI103" s="5"/>
      <c r="EAJ103" s="5"/>
      <c r="EAK103" s="1"/>
      <c r="EAL103" s="2"/>
      <c r="EAM103" s="2"/>
      <c r="EAN103" s="5"/>
      <c r="EAO103" s="5"/>
      <c r="EAP103" s="5"/>
      <c r="EAQ103" s="5"/>
      <c r="EAR103" s="5"/>
      <c r="EAS103" s="1"/>
      <c r="EAT103" s="2"/>
      <c r="EAU103" s="2"/>
      <c r="EAV103" s="5"/>
      <c r="EAW103" s="5"/>
      <c r="EAX103" s="5"/>
      <c r="EAY103" s="5"/>
      <c r="EAZ103" s="5"/>
      <c r="EBA103" s="1"/>
      <c r="EBB103" s="2"/>
      <c r="EBC103" s="2"/>
      <c r="EBD103" s="5"/>
      <c r="EBE103" s="5"/>
      <c r="EBF103" s="5"/>
      <c r="EBG103" s="5"/>
      <c r="EBH103" s="5"/>
      <c r="EBI103" s="1"/>
      <c r="EBJ103" s="2"/>
      <c r="EBK103" s="2"/>
      <c r="EBL103" s="5"/>
      <c r="EBM103" s="5"/>
      <c r="EBN103" s="5"/>
      <c r="EBO103" s="5"/>
      <c r="EBP103" s="5"/>
      <c r="EBQ103" s="1"/>
      <c r="EBR103" s="2"/>
      <c r="EBS103" s="2"/>
      <c r="EBT103" s="5"/>
      <c r="EBU103" s="5"/>
      <c r="EBV103" s="5"/>
      <c r="EBW103" s="5"/>
      <c r="EBX103" s="5"/>
      <c r="EBY103" s="1"/>
      <c r="EBZ103" s="2"/>
      <c r="ECA103" s="2"/>
      <c r="ECB103" s="5"/>
      <c r="ECC103" s="5"/>
      <c r="ECD103" s="5"/>
      <c r="ECE103" s="5"/>
      <c r="ECF103" s="5"/>
      <c r="ECG103" s="1"/>
      <c r="ECH103" s="2"/>
      <c r="ECI103" s="2"/>
      <c r="ECJ103" s="5"/>
      <c r="ECK103" s="5"/>
      <c r="ECL103" s="5"/>
      <c r="ECM103" s="5"/>
      <c r="ECN103" s="5"/>
      <c r="ECO103" s="1"/>
      <c r="ECP103" s="2"/>
      <c r="ECQ103" s="2"/>
      <c r="ECR103" s="5"/>
      <c r="ECS103" s="5"/>
      <c r="ECT103" s="5"/>
      <c r="ECU103" s="5"/>
      <c r="ECV103" s="5"/>
      <c r="ECW103" s="1"/>
      <c r="ECX103" s="2"/>
      <c r="ECY103" s="2"/>
      <c r="ECZ103" s="5"/>
      <c r="EDA103" s="5"/>
      <c r="EDB103" s="5"/>
      <c r="EDC103" s="5"/>
      <c r="EDD103" s="5"/>
      <c r="EDE103" s="1"/>
      <c r="EDF103" s="2"/>
      <c r="EDG103" s="2"/>
      <c r="EDH103" s="5"/>
      <c r="EDI103" s="5"/>
      <c r="EDJ103" s="5"/>
      <c r="EDK103" s="5"/>
      <c r="EDL103" s="5"/>
      <c r="EDM103" s="1"/>
      <c r="EDN103" s="2"/>
      <c r="EDO103" s="2"/>
      <c r="EDP103" s="5"/>
      <c r="EDQ103" s="5"/>
      <c r="EDR103" s="5"/>
      <c r="EDS103" s="5"/>
      <c r="EDT103" s="5"/>
      <c r="EDU103" s="1"/>
      <c r="EDV103" s="2"/>
      <c r="EDW103" s="2"/>
      <c r="EDX103" s="5"/>
      <c r="EDY103" s="5"/>
      <c r="EDZ103" s="5"/>
      <c r="EEA103" s="5"/>
      <c r="EEB103" s="5"/>
      <c r="EEC103" s="1"/>
      <c r="EED103" s="2"/>
      <c r="EEE103" s="2"/>
      <c r="EEF103" s="5"/>
      <c r="EEG103" s="5"/>
      <c r="EEH103" s="5"/>
      <c r="EEI103" s="5"/>
      <c r="EEJ103" s="5"/>
      <c r="EEK103" s="1"/>
      <c r="EEL103" s="2"/>
      <c r="EEM103" s="2"/>
      <c r="EEN103" s="5"/>
      <c r="EEO103" s="5"/>
      <c r="EEP103" s="5"/>
      <c r="EEQ103" s="5"/>
      <c r="EER103" s="5"/>
      <c r="EES103" s="1"/>
      <c r="EET103" s="2"/>
      <c r="EEU103" s="2"/>
      <c r="EEV103" s="5"/>
      <c r="EEW103" s="5"/>
      <c r="EEX103" s="5"/>
      <c r="EEY103" s="5"/>
      <c r="EEZ103" s="5"/>
      <c r="EFA103" s="1"/>
      <c r="EFB103" s="2"/>
      <c r="EFC103" s="2"/>
      <c r="EFD103" s="5"/>
      <c r="EFE103" s="5"/>
      <c r="EFF103" s="5"/>
      <c r="EFG103" s="5"/>
      <c r="EFH103" s="5"/>
      <c r="EFI103" s="1"/>
      <c r="EFJ103" s="2"/>
      <c r="EFK103" s="2"/>
      <c r="EFL103" s="5"/>
      <c r="EFM103" s="5"/>
      <c r="EFN103" s="5"/>
      <c r="EFO103" s="5"/>
      <c r="EFP103" s="5"/>
      <c r="EFQ103" s="1"/>
      <c r="EFR103" s="2"/>
      <c r="EFS103" s="2"/>
      <c r="EFT103" s="5"/>
      <c r="EFU103" s="5"/>
      <c r="EFV103" s="5"/>
      <c r="EFW103" s="5"/>
      <c r="EFX103" s="5"/>
      <c r="EFY103" s="1"/>
      <c r="EFZ103" s="2"/>
      <c r="EGA103" s="2"/>
      <c r="EGB103" s="5"/>
      <c r="EGC103" s="5"/>
      <c r="EGD103" s="5"/>
      <c r="EGE103" s="5"/>
      <c r="EGF103" s="5"/>
      <c r="EGG103" s="1"/>
      <c r="EGH103" s="2"/>
      <c r="EGI103" s="2"/>
      <c r="EGJ103" s="5"/>
      <c r="EGK103" s="5"/>
      <c r="EGL103" s="5"/>
      <c r="EGM103" s="5"/>
      <c r="EGN103" s="5"/>
      <c r="EGO103" s="1"/>
      <c r="EGP103" s="2"/>
      <c r="EGQ103" s="2"/>
      <c r="EGR103" s="5"/>
      <c r="EGS103" s="5"/>
      <c r="EGT103" s="5"/>
      <c r="EGU103" s="5"/>
      <c r="EGV103" s="5"/>
      <c r="EGW103" s="1"/>
      <c r="EGX103" s="2"/>
      <c r="EGY103" s="2"/>
      <c r="EGZ103" s="5"/>
      <c r="EHA103" s="5"/>
      <c r="EHB103" s="5"/>
      <c r="EHC103" s="5"/>
      <c r="EHD103" s="5"/>
      <c r="EHE103" s="1"/>
      <c r="EHF103" s="2"/>
      <c r="EHG103" s="2"/>
      <c r="EHH103" s="5"/>
      <c r="EHI103" s="5"/>
      <c r="EHJ103" s="5"/>
      <c r="EHK103" s="5"/>
      <c r="EHL103" s="5"/>
      <c r="EHM103" s="1"/>
      <c r="EHN103" s="2"/>
      <c r="EHO103" s="2"/>
      <c r="EHP103" s="5"/>
      <c r="EHQ103" s="5"/>
      <c r="EHR103" s="5"/>
      <c r="EHS103" s="5"/>
      <c r="EHT103" s="5"/>
      <c r="EHU103" s="1"/>
      <c r="EHV103" s="2"/>
      <c r="EHW103" s="2"/>
      <c r="EHX103" s="5"/>
      <c r="EHY103" s="5"/>
      <c r="EHZ103" s="5"/>
      <c r="EIA103" s="5"/>
      <c r="EIB103" s="5"/>
      <c r="EIC103" s="1"/>
      <c r="EID103" s="2"/>
      <c r="EIE103" s="2"/>
      <c r="EIF103" s="5"/>
      <c r="EIG103" s="5"/>
      <c r="EIH103" s="5"/>
      <c r="EII103" s="5"/>
      <c r="EIJ103" s="5"/>
      <c r="EIK103" s="1"/>
      <c r="EIL103" s="2"/>
      <c r="EIM103" s="2"/>
      <c r="EIN103" s="5"/>
      <c r="EIO103" s="5"/>
      <c r="EIP103" s="5"/>
      <c r="EIQ103" s="5"/>
      <c r="EIR103" s="5"/>
      <c r="EIS103" s="1"/>
      <c r="EIT103" s="2"/>
      <c r="EIU103" s="2"/>
      <c r="EIV103" s="5"/>
      <c r="EIW103" s="5"/>
      <c r="EIX103" s="5"/>
      <c r="EIY103" s="5"/>
      <c r="EIZ103" s="5"/>
      <c r="EJA103" s="1"/>
      <c r="EJB103" s="2"/>
      <c r="EJC103" s="2"/>
      <c r="EJD103" s="5"/>
      <c r="EJE103" s="5"/>
      <c r="EJF103" s="5"/>
      <c r="EJG103" s="5"/>
      <c r="EJH103" s="5"/>
      <c r="EJI103" s="1"/>
      <c r="EJJ103" s="2"/>
      <c r="EJK103" s="2"/>
      <c r="EJL103" s="5"/>
      <c r="EJM103" s="5"/>
      <c r="EJN103" s="5"/>
      <c r="EJO103" s="5"/>
      <c r="EJP103" s="5"/>
      <c r="EJQ103" s="1"/>
      <c r="EJR103" s="2"/>
      <c r="EJS103" s="2"/>
      <c r="EJT103" s="5"/>
      <c r="EJU103" s="5"/>
      <c r="EJV103" s="5"/>
      <c r="EJW103" s="5"/>
      <c r="EJX103" s="5"/>
      <c r="EJY103" s="1"/>
      <c r="EJZ103" s="2"/>
      <c r="EKA103" s="2"/>
      <c r="EKB103" s="5"/>
      <c r="EKC103" s="5"/>
      <c r="EKD103" s="5"/>
      <c r="EKE103" s="5"/>
      <c r="EKF103" s="5"/>
      <c r="EKG103" s="1"/>
      <c r="EKH103" s="2"/>
      <c r="EKI103" s="2"/>
      <c r="EKJ103" s="5"/>
      <c r="EKK103" s="5"/>
      <c r="EKL103" s="5"/>
      <c r="EKM103" s="5"/>
      <c r="EKN103" s="5"/>
      <c r="EKO103" s="1"/>
      <c r="EKP103" s="2"/>
      <c r="EKQ103" s="2"/>
      <c r="EKR103" s="5"/>
      <c r="EKS103" s="5"/>
      <c r="EKT103" s="5"/>
      <c r="EKU103" s="5"/>
      <c r="EKV103" s="5"/>
      <c r="EKW103" s="1"/>
      <c r="EKX103" s="2"/>
      <c r="EKY103" s="2"/>
      <c r="EKZ103" s="5"/>
      <c r="ELA103" s="5"/>
      <c r="ELB103" s="5"/>
      <c r="ELC103" s="5"/>
      <c r="ELD103" s="5"/>
      <c r="ELE103" s="1"/>
      <c r="ELF103" s="2"/>
      <c r="ELG103" s="2"/>
      <c r="ELH103" s="5"/>
      <c r="ELI103" s="5"/>
      <c r="ELJ103" s="5"/>
      <c r="ELK103" s="5"/>
      <c r="ELL103" s="5"/>
      <c r="ELM103" s="1"/>
      <c r="ELN103" s="2"/>
      <c r="ELO103" s="2"/>
      <c r="ELP103" s="5"/>
      <c r="ELQ103" s="5"/>
      <c r="ELR103" s="5"/>
      <c r="ELS103" s="5"/>
      <c r="ELT103" s="5"/>
      <c r="ELU103" s="1"/>
      <c r="ELV103" s="2"/>
      <c r="ELW103" s="2"/>
      <c r="ELX103" s="5"/>
      <c r="ELY103" s="5"/>
      <c r="ELZ103" s="5"/>
      <c r="EMA103" s="5"/>
      <c r="EMB103" s="5"/>
      <c r="EMC103" s="1"/>
      <c r="EMD103" s="2"/>
      <c r="EME103" s="2"/>
      <c r="EMF103" s="5"/>
      <c r="EMG103" s="5"/>
      <c r="EMH103" s="5"/>
      <c r="EMI103" s="5"/>
      <c r="EMJ103" s="5"/>
      <c r="EMK103" s="1"/>
      <c r="EML103" s="2"/>
      <c r="EMM103" s="2"/>
      <c r="EMN103" s="5"/>
      <c r="EMO103" s="5"/>
      <c r="EMP103" s="5"/>
      <c r="EMQ103" s="5"/>
      <c r="EMR103" s="5"/>
      <c r="EMS103" s="1"/>
      <c r="EMT103" s="2"/>
      <c r="EMU103" s="2"/>
      <c r="EMV103" s="5"/>
      <c r="EMW103" s="5"/>
      <c r="EMX103" s="5"/>
      <c r="EMY103" s="5"/>
      <c r="EMZ103" s="5"/>
      <c r="ENA103" s="1"/>
      <c r="ENB103" s="2"/>
      <c r="ENC103" s="2"/>
      <c r="END103" s="5"/>
      <c r="ENE103" s="5"/>
      <c r="ENF103" s="5"/>
      <c r="ENG103" s="5"/>
      <c r="ENH103" s="5"/>
      <c r="ENI103" s="1"/>
      <c r="ENJ103" s="2"/>
      <c r="ENK103" s="2"/>
      <c r="ENL103" s="5"/>
      <c r="ENM103" s="5"/>
      <c r="ENN103" s="5"/>
      <c r="ENO103" s="5"/>
      <c r="ENP103" s="5"/>
      <c r="ENQ103" s="1"/>
      <c r="ENR103" s="2"/>
      <c r="ENS103" s="2"/>
      <c r="ENT103" s="5"/>
      <c r="ENU103" s="5"/>
      <c r="ENV103" s="5"/>
      <c r="ENW103" s="5"/>
      <c r="ENX103" s="5"/>
      <c r="ENY103" s="1"/>
      <c r="ENZ103" s="2"/>
      <c r="EOA103" s="2"/>
      <c r="EOB103" s="5"/>
      <c r="EOC103" s="5"/>
      <c r="EOD103" s="5"/>
      <c r="EOE103" s="5"/>
      <c r="EOF103" s="5"/>
      <c r="EOG103" s="1"/>
      <c r="EOH103" s="2"/>
      <c r="EOI103" s="2"/>
      <c r="EOJ103" s="5"/>
      <c r="EOK103" s="5"/>
      <c r="EOL103" s="5"/>
      <c r="EOM103" s="5"/>
      <c r="EON103" s="5"/>
      <c r="EOO103" s="1"/>
      <c r="EOP103" s="2"/>
      <c r="EOQ103" s="2"/>
      <c r="EOR103" s="5"/>
      <c r="EOS103" s="5"/>
      <c r="EOT103" s="5"/>
      <c r="EOU103" s="5"/>
      <c r="EOV103" s="5"/>
      <c r="EOW103" s="1"/>
      <c r="EOX103" s="2"/>
      <c r="EOY103" s="2"/>
      <c r="EOZ103" s="5"/>
      <c r="EPA103" s="5"/>
      <c r="EPB103" s="5"/>
      <c r="EPC103" s="5"/>
      <c r="EPD103" s="5"/>
      <c r="EPE103" s="1"/>
      <c r="EPF103" s="2"/>
      <c r="EPG103" s="2"/>
      <c r="EPH103" s="5"/>
      <c r="EPI103" s="5"/>
      <c r="EPJ103" s="5"/>
      <c r="EPK103" s="5"/>
      <c r="EPL103" s="5"/>
      <c r="EPM103" s="1"/>
      <c r="EPN103" s="2"/>
      <c r="EPO103" s="2"/>
      <c r="EPP103" s="5"/>
      <c r="EPQ103" s="5"/>
      <c r="EPR103" s="5"/>
      <c r="EPS103" s="5"/>
      <c r="EPT103" s="5"/>
      <c r="EPU103" s="1"/>
      <c r="EPV103" s="2"/>
      <c r="EPW103" s="2"/>
      <c r="EPX103" s="5"/>
      <c r="EPY103" s="5"/>
      <c r="EPZ103" s="5"/>
      <c r="EQA103" s="5"/>
      <c r="EQB103" s="5"/>
      <c r="EQC103" s="1"/>
      <c r="EQD103" s="2"/>
      <c r="EQE103" s="2"/>
      <c r="EQF103" s="5"/>
      <c r="EQG103" s="5"/>
      <c r="EQH103" s="5"/>
      <c r="EQI103" s="5"/>
      <c r="EQJ103" s="5"/>
      <c r="EQK103" s="1"/>
      <c r="EQL103" s="2"/>
      <c r="EQM103" s="2"/>
      <c r="EQN103" s="5"/>
      <c r="EQO103" s="5"/>
      <c r="EQP103" s="5"/>
      <c r="EQQ103" s="5"/>
      <c r="EQR103" s="5"/>
      <c r="EQS103" s="1"/>
      <c r="EQT103" s="2"/>
      <c r="EQU103" s="2"/>
      <c r="EQV103" s="5"/>
      <c r="EQW103" s="5"/>
      <c r="EQX103" s="5"/>
      <c r="EQY103" s="5"/>
      <c r="EQZ103" s="5"/>
      <c r="ERA103" s="1"/>
      <c r="ERB103" s="2"/>
      <c r="ERC103" s="2"/>
      <c r="ERD103" s="5"/>
      <c r="ERE103" s="5"/>
      <c r="ERF103" s="5"/>
      <c r="ERG103" s="5"/>
      <c r="ERH103" s="5"/>
      <c r="ERI103" s="1"/>
      <c r="ERJ103" s="2"/>
      <c r="ERK103" s="2"/>
      <c r="ERL103" s="5"/>
      <c r="ERM103" s="5"/>
      <c r="ERN103" s="5"/>
      <c r="ERO103" s="5"/>
      <c r="ERP103" s="5"/>
      <c r="ERQ103" s="1"/>
      <c r="ERR103" s="2"/>
      <c r="ERS103" s="2"/>
      <c r="ERT103" s="5"/>
      <c r="ERU103" s="5"/>
      <c r="ERV103" s="5"/>
      <c r="ERW103" s="5"/>
      <c r="ERX103" s="5"/>
      <c r="ERY103" s="1"/>
      <c r="ERZ103" s="2"/>
      <c r="ESA103" s="2"/>
      <c r="ESB103" s="5"/>
      <c r="ESC103" s="5"/>
      <c r="ESD103" s="5"/>
      <c r="ESE103" s="5"/>
      <c r="ESF103" s="5"/>
      <c r="ESG103" s="1"/>
      <c r="ESH103" s="2"/>
      <c r="ESI103" s="2"/>
      <c r="ESJ103" s="5"/>
      <c r="ESK103" s="5"/>
      <c r="ESL103" s="5"/>
      <c r="ESM103" s="5"/>
      <c r="ESN103" s="5"/>
      <c r="ESO103" s="1"/>
      <c r="ESP103" s="2"/>
      <c r="ESQ103" s="2"/>
      <c r="ESR103" s="5"/>
      <c r="ESS103" s="5"/>
      <c r="EST103" s="5"/>
      <c r="ESU103" s="5"/>
      <c r="ESV103" s="5"/>
      <c r="ESW103" s="1"/>
      <c r="ESX103" s="2"/>
      <c r="ESY103" s="2"/>
      <c r="ESZ103" s="5"/>
      <c r="ETA103" s="5"/>
      <c r="ETB103" s="5"/>
      <c r="ETC103" s="5"/>
      <c r="ETD103" s="5"/>
      <c r="ETE103" s="1"/>
      <c r="ETF103" s="2"/>
      <c r="ETG103" s="2"/>
      <c r="ETH103" s="5"/>
      <c r="ETI103" s="5"/>
      <c r="ETJ103" s="5"/>
      <c r="ETK103" s="5"/>
      <c r="ETL103" s="5"/>
      <c r="ETM103" s="1"/>
      <c r="ETN103" s="2"/>
      <c r="ETO103" s="2"/>
      <c r="ETP103" s="5"/>
      <c r="ETQ103" s="5"/>
      <c r="ETR103" s="5"/>
      <c r="ETS103" s="5"/>
      <c r="ETT103" s="5"/>
      <c r="ETU103" s="1"/>
      <c r="ETV103" s="2"/>
      <c r="ETW103" s="2"/>
      <c r="ETX103" s="5"/>
      <c r="ETY103" s="5"/>
      <c r="ETZ103" s="5"/>
      <c r="EUA103" s="5"/>
      <c r="EUB103" s="5"/>
      <c r="EUC103" s="1"/>
      <c r="EUD103" s="2"/>
      <c r="EUE103" s="2"/>
      <c r="EUF103" s="5"/>
      <c r="EUG103" s="5"/>
      <c r="EUH103" s="5"/>
      <c r="EUI103" s="5"/>
      <c r="EUJ103" s="5"/>
      <c r="EUK103" s="1"/>
      <c r="EUL103" s="2"/>
      <c r="EUM103" s="2"/>
      <c r="EUN103" s="5"/>
      <c r="EUO103" s="5"/>
      <c r="EUP103" s="5"/>
      <c r="EUQ103" s="5"/>
      <c r="EUR103" s="5"/>
      <c r="EUS103" s="1"/>
      <c r="EUT103" s="2"/>
      <c r="EUU103" s="2"/>
      <c r="EUV103" s="5"/>
      <c r="EUW103" s="5"/>
      <c r="EUX103" s="5"/>
      <c r="EUY103" s="5"/>
      <c r="EUZ103" s="5"/>
      <c r="EVA103" s="1"/>
      <c r="EVB103" s="2"/>
      <c r="EVC103" s="2"/>
      <c r="EVD103" s="5"/>
      <c r="EVE103" s="5"/>
      <c r="EVF103" s="5"/>
      <c r="EVG103" s="5"/>
      <c r="EVH103" s="5"/>
      <c r="EVI103" s="1"/>
      <c r="EVJ103" s="2"/>
      <c r="EVK103" s="2"/>
      <c r="EVL103" s="5"/>
      <c r="EVM103" s="5"/>
      <c r="EVN103" s="5"/>
      <c r="EVO103" s="5"/>
      <c r="EVP103" s="5"/>
      <c r="EVQ103" s="1"/>
      <c r="EVR103" s="2"/>
      <c r="EVS103" s="2"/>
      <c r="EVT103" s="5"/>
      <c r="EVU103" s="5"/>
      <c r="EVV103" s="5"/>
      <c r="EVW103" s="5"/>
      <c r="EVX103" s="5"/>
      <c r="EVY103" s="1"/>
      <c r="EVZ103" s="2"/>
      <c r="EWA103" s="2"/>
      <c r="EWB103" s="5"/>
      <c r="EWC103" s="5"/>
      <c r="EWD103" s="5"/>
      <c r="EWE103" s="5"/>
      <c r="EWF103" s="5"/>
      <c r="EWG103" s="1"/>
      <c r="EWH103" s="2"/>
      <c r="EWI103" s="2"/>
      <c r="EWJ103" s="5"/>
      <c r="EWK103" s="5"/>
      <c r="EWL103" s="5"/>
      <c r="EWM103" s="5"/>
      <c r="EWN103" s="5"/>
      <c r="EWO103" s="1"/>
      <c r="EWP103" s="2"/>
      <c r="EWQ103" s="2"/>
      <c r="EWR103" s="5"/>
      <c r="EWS103" s="5"/>
      <c r="EWT103" s="5"/>
      <c r="EWU103" s="5"/>
      <c r="EWV103" s="5"/>
      <c r="EWW103" s="1"/>
      <c r="EWX103" s="2"/>
      <c r="EWY103" s="2"/>
      <c r="EWZ103" s="5"/>
      <c r="EXA103" s="5"/>
      <c r="EXB103" s="5"/>
      <c r="EXC103" s="5"/>
      <c r="EXD103" s="5"/>
      <c r="EXE103" s="1"/>
      <c r="EXF103" s="2"/>
      <c r="EXG103" s="2"/>
      <c r="EXH103" s="5"/>
      <c r="EXI103" s="5"/>
      <c r="EXJ103" s="5"/>
      <c r="EXK103" s="5"/>
      <c r="EXL103" s="5"/>
      <c r="EXM103" s="1"/>
      <c r="EXN103" s="2"/>
      <c r="EXO103" s="2"/>
      <c r="EXP103" s="5"/>
      <c r="EXQ103" s="5"/>
      <c r="EXR103" s="5"/>
      <c r="EXS103" s="5"/>
      <c r="EXT103" s="5"/>
      <c r="EXU103" s="1"/>
      <c r="EXV103" s="2"/>
      <c r="EXW103" s="2"/>
      <c r="EXX103" s="5"/>
      <c r="EXY103" s="5"/>
      <c r="EXZ103" s="5"/>
      <c r="EYA103" s="5"/>
      <c r="EYB103" s="5"/>
      <c r="EYC103" s="1"/>
      <c r="EYD103" s="2"/>
      <c r="EYE103" s="2"/>
      <c r="EYF103" s="5"/>
      <c r="EYG103" s="5"/>
      <c r="EYH103" s="5"/>
      <c r="EYI103" s="5"/>
      <c r="EYJ103" s="5"/>
      <c r="EYK103" s="1"/>
      <c r="EYL103" s="2"/>
      <c r="EYM103" s="2"/>
      <c r="EYN103" s="5"/>
      <c r="EYO103" s="5"/>
      <c r="EYP103" s="5"/>
      <c r="EYQ103" s="5"/>
      <c r="EYR103" s="5"/>
      <c r="EYS103" s="1"/>
      <c r="EYT103" s="2"/>
      <c r="EYU103" s="2"/>
      <c r="EYV103" s="5"/>
      <c r="EYW103" s="5"/>
      <c r="EYX103" s="5"/>
      <c r="EYY103" s="5"/>
      <c r="EYZ103" s="5"/>
      <c r="EZA103" s="1"/>
      <c r="EZB103" s="2"/>
      <c r="EZC103" s="2"/>
      <c r="EZD103" s="5"/>
      <c r="EZE103" s="5"/>
      <c r="EZF103" s="5"/>
      <c r="EZG103" s="5"/>
      <c r="EZH103" s="5"/>
      <c r="EZI103" s="1"/>
      <c r="EZJ103" s="2"/>
      <c r="EZK103" s="2"/>
      <c r="EZL103" s="5"/>
      <c r="EZM103" s="5"/>
      <c r="EZN103" s="5"/>
      <c r="EZO103" s="5"/>
      <c r="EZP103" s="5"/>
      <c r="EZQ103" s="1"/>
      <c r="EZR103" s="2"/>
      <c r="EZS103" s="2"/>
      <c r="EZT103" s="5"/>
      <c r="EZU103" s="5"/>
      <c r="EZV103" s="5"/>
      <c r="EZW103" s="5"/>
      <c r="EZX103" s="5"/>
      <c r="EZY103" s="1"/>
      <c r="EZZ103" s="2"/>
      <c r="FAA103" s="2"/>
      <c r="FAB103" s="5"/>
      <c r="FAC103" s="5"/>
      <c r="FAD103" s="5"/>
      <c r="FAE103" s="5"/>
      <c r="FAF103" s="5"/>
      <c r="FAG103" s="1"/>
      <c r="FAH103" s="2"/>
      <c r="FAI103" s="2"/>
      <c r="FAJ103" s="5"/>
      <c r="FAK103" s="5"/>
      <c r="FAL103" s="5"/>
      <c r="FAM103" s="5"/>
      <c r="FAN103" s="5"/>
      <c r="FAO103" s="1"/>
      <c r="FAP103" s="2"/>
      <c r="FAQ103" s="2"/>
      <c r="FAR103" s="5"/>
      <c r="FAS103" s="5"/>
      <c r="FAT103" s="5"/>
      <c r="FAU103" s="5"/>
      <c r="FAV103" s="5"/>
      <c r="FAW103" s="1"/>
      <c r="FAX103" s="2"/>
      <c r="FAY103" s="2"/>
      <c r="FAZ103" s="5"/>
      <c r="FBA103" s="5"/>
      <c r="FBB103" s="5"/>
      <c r="FBC103" s="5"/>
      <c r="FBD103" s="5"/>
      <c r="FBE103" s="1"/>
      <c r="FBF103" s="2"/>
      <c r="FBG103" s="2"/>
      <c r="FBH103" s="5"/>
      <c r="FBI103" s="5"/>
      <c r="FBJ103" s="5"/>
      <c r="FBK103" s="5"/>
      <c r="FBL103" s="5"/>
      <c r="FBM103" s="1"/>
      <c r="FBN103" s="2"/>
      <c r="FBO103" s="2"/>
      <c r="FBP103" s="5"/>
      <c r="FBQ103" s="5"/>
      <c r="FBR103" s="5"/>
      <c r="FBS103" s="5"/>
      <c r="FBT103" s="5"/>
      <c r="FBU103" s="1"/>
      <c r="FBV103" s="2"/>
      <c r="FBW103" s="2"/>
      <c r="FBX103" s="5"/>
      <c r="FBY103" s="5"/>
      <c r="FBZ103" s="5"/>
      <c r="FCA103" s="5"/>
      <c r="FCB103" s="5"/>
      <c r="FCC103" s="1"/>
      <c r="FCD103" s="2"/>
      <c r="FCE103" s="2"/>
      <c r="FCF103" s="5"/>
      <c r="FCG103" s="5"/>
      <c r="FCH103" s="5"/>
      <c r="FCI103" s="5"/>
      <c r="FCJ103" s="5"/>
      <c r="FCK103" s="1"/>
      <c r="FCL103" s="2"/>
      <c r="FCM103" s="2"/>
      <c r="FCN103" s="5"/>
      <c r="FCO103" s="5"/>
      <c r="FCP103" s="5"/>
      <c r="FCQ103" s="5"/>
      <c r="FCR103" s="5"/>
      <c r="FCS103" s="1"/>
      <c r="FCT103" s="2"/>
      <c r="FCU103" s="2"/>
      <c r="FCV103" s="5"/>
      <c r="FCW103" s="5"/>
      <c r="FCX103" s="5"/>
      <c r="FCY103" s="5"/>
      <c r="FCZ103" s="5"/>
      <c r="FDA103" s="1"/>
      <c r="FDB103" s="2"/>
      <c r="FDC103" s="2"/>
      <c r="FDD103" s="5"/>
      <c r="FDE103" s="5"/>
      <c r="FDF103" s="5"/>
      <c r="FDG103" s="5"/>
      <c r="FDH103" s="5"/>
      <c r="FDI103" s="1"/>
      <c r="FDJ103" s="2"/>
      <c r="FDK103" s="2"/>
      <c r="FDL103" s="5"/>
      <c r="FDM103" s="5"/>
      <c r="FDN103" s="5"/>
      <c r="FDO103" s="5"/>
      <c r="FDP103" s="5"/>
      <c r="FDQ103" s="1"/>
      <c r="FDR103" s="2"/>
      <c r="FDS103" s="2"/>
      <c r="FDT103" s="5"/>
      <c r="FDU103" s="5"/>
      <c r="FDV103" s="5"/>
      <c r="FDW103" s="5"/>
      <c r="FDX103" s="5"/>
      <c r="FDY103" s="1"/>
      <c r="FDZ103" s="2"/>
      <c r="FEA103" s="2"/>
      <c r="FEB103" s="5"/>
      <c r="FEC103" s="5"/>
      <c r="FED103" s="5"/>
      <c r="FEE103" s="5"/>
      <c r="FEF103" s="5"/>
      <c r="FEG103" s="1"/>
      <c r="FEH103" s="2"/>
      <c r="FEI103" s="2"/>
      <c r="FEJ103" s="5"/>
      <c r="FEK103" s="5"/>
      <c r="FEL103" s="5"/>
      <c r="FEM103" s="5"/>
      <c r="FEN103" s="5"/>
      <c r="FEO103" s="1"/>
      <c r="FEP103" s="2"/>
      <c r="FEQ103" s="2"/>
      <c r="FER103" s="5"/>
      <c r="FES103" s="5"/>
      <c r="FET103" s="5"/>
      <c r="FEU103" s="5"/>
      <c r="FEV103" s="5"/>
      <c r="FEW103" s="1"/>
      <c r="FEX103" s="2"/>
      <c r="FEY103" s="2"/>
      <c r="FEZ103" s="5"/>
      <c r="FFA103" s="5"/>
      <c r="FFB103" s="5"/>
      <c r="FFC103" s="5"/>
      <c r="FFD103" s="5"/>
      <c r="FFE103" s="1"/>
      <c r="FFF103" s="2"/>
      <c r="FFG103" s="2"/>
      <c r="FFH103" s="5"/>
      <c r="FFI103" s="5"/>
      <c r="FFJ103" s="5"/>
      <c r="FFK103" s="5"/>
      <c r="FFL103" s="5"/>
      <c r="FFM103" s="1"/>
      <c r="FFN103" s="2"/>
      <c r="FFO103" s="2"/>
      <c r="FFP103" s="5"/>
      <c r="FFQ103" s="5"/>
      <c r="FFR103" s="5"/>
      <c r="FFS103" s="5"/>
      <c r="FFT103" s="5"/>
      <c r="FFU103" s="1"/>
      <c r="FFV103" s="2"/>
      <c r="FFW103" s="2"/>
      <c r="FFX103" s="5"/>
      <c r="FFY103" s="5"/>
      <c r="FFZ103" s="5"/>
      <c r="FGA103" s="5"/>
      <c r="FGB103" s="5"/>
      <c r="FGC103" s="1"/>
      <c r="FGD103" s="2"/>
      <c r="FGE103" s="2"/>
      <c r="FGF103" s="5"/>
      <c r="FGG103" s="5"/>
      <c r="FGH103" s="5"/>
      <c r="FGI103" s="5"/>
      <c r="FGJ103" s="5"/>
      <c r="FGK103" s="1"/>
      <c r="FGL103" s="2"/>
      <c r="FGM103" s="2"/>
      <c r="FGN103" s="5"/>
      <c r="FGO103" s="5"/>
      <c r="FGP103" s="5"/>
      <c r="FGQ103" s="5"/>
      <c r="FGR103" s="5"/>
      <c r="FGS103" s="1"/>
      <c r="FGT103" s="2"/>
      <c r="FGU103" s="2"/>
      <c r="FGV103" s="5"/>
      <c r="FGW103" s="5"/>
      <c r="FGX103" s="5"/>
      <c r="FGY103" s="5"/>
      <c r="FGZ103" s="5"/>
      <c r="FHA103" s="1"/>
      <c r="FHB103" s="2"/>
      <c r="FHC103" s="2"/>
      <c r="FHD103" s="5"/>
      <c r="FHE103" s="5"/>
      <c r="FHF103" s="5"/>
      <c r="FHG103" s="5"/>
      <c r="FHH103" s="5"/>
      <c r="FHI103" s="1"/>
      <c r="FHJ103" s="2"/>
      <c r="FHK103" s="2"/>
      <c r="FHL103" s="5"/>
      <c r="FHM103" s="5"/>
      <c r="FHN103" s="5"/>
      <c r="FHO103" s="5"/>
      <c r="FHP103" s="5"/>
      <c r="FHQ103" s="1"/>
      <c r="FHR103" s="2"/>
      <c r="FHS103" s="2"/>
      <c r="FHT103" s="5"/>
      <c r="FHU103" s="5"/>
      <c r="FHV103" s="5"/>
      <c r="FHW103" s="5"/>
      <c r="FHX103" s="5"/>
      <c r="FHY103" s="1"/>
      <c r="FHZ103" s="2"/>
      <c r="FIA103" s="2"/>
      <c r="FIB103" s="5"/>
      <c r="FIC103" s="5"/>
      <c r="FID103" s="5"/>
      <c r="FIE103" s="5"/>
      <c r="FIF103" s="5"/>
      <c r="FIG103" s="1"/>
      <c r="FIH103" s="2"/>
      <c r="FII103" s="2"/>
      <c r="FIJ103" s="5"/>
      <c r="FIK103" s="5"/>
      <c r="FIL103" s="5"/>
      <c r="FIM103" s="5"/>
      <c r="FIN103" s="5"/>
      <c r="FIO103" s="1"/>
      <c r="FIP103" s="2"/>
      <c r="FIQ103" s="2"/>
      <c r="FIR103" s="5"/>
      <c r="FIS103" s="5"/>
      <c r="FIT103" s="5"/>
      <c r="FIU103" s="5"/>
      <c r="FIV103" s="5"/>
      <c r="FIW103" s="1"/>
      <c r="FIX103" s="2"/>
      <c r="FIY103" s="2"/>
      <c r="FIZ103" s="5"/>
      <c r="FJA103" s="5"/>
      <c r="FJB103" s="5"/>
      <c r="FJC103" s="5"/>
      <c r="FJD103" s="5"/>
      <c r="FJE103" s="1"/>
      <c r="FJF103" s="2"/>
      <c r="FJG103" s="2"/>
      <c r="FJH103" s="5"/>
      <c r="FJI103" s="5"/>
      <c r="FJJ103" s="5"/>
      <c r="FJK103" s="5"/>
      <c r="FJL103" s="5"/>
      <c r="FJM103" s="1"/>
      <c r="FJN103" s="2"/>
      <c r="FJO103" s="2"/>
      <c r="FJP103" s="5"/>
      <c r="FJQ103" s="5"/>
      <c r="FJR103" s="5"/>
      <c r="FJS103" s="5"/>
      <c r="FJT103" s="5"/>
      <c r="FJU103" s="1"/>
      <c r="FJV103" s="2"/>
      <c r="FJW103" s="2"/>
      <c r="FJX103" s="5"/>
      <c r="FJY103" s="5"/>
      <c r="FJZ103" s="5"/>
      <c r="FKA103" s="5"/>
      <c r="FKB103" s="5"/>
      <c r="FKC103" s="1"/>
      <c r="FKD103" s="2"/>
      <c r="FKE103" s="2"/>
      <c r="FKF103" s="5"/>
      <c r="FKG103" s="5"/>
      <c r="FKH103" s="5"/>
      <c r="FKI103" s="5"/>
      <c r="FKJ103" s="5"/>
      <c r="FKK103" s="1"/>
      <c r="FKL103" s="2"/>
      <c r="FKM103" s="2"/>
      <c r="FKN103" s="5"/>
      <c r="FKO103" s="5"/>
      <c r="FKP103" s="5"/>
      <c r="FKQ103" s="5"/>
      <c r="FKR103" s="5"/>
      <c r="FKS103" s="1"/>
      <c r="FKT103" s="2"/>
      <c r="FKU103" s="2"/>
      <c r="FKV103" s="5"/>
      <c r="FKW103" s="5"/>
      <c r="FKX103" s="5"/>
      <c r="FKY103" s="5"/>
      <c r="FKZ103" s="5"/>
      <c r="FLA103" s="1"/>
      <c r="FLB103" s="2"/>
      <c r="FLC103" s="2"/>
      <c r="FLD103" s="5"/>
      <c r="FLE103" s="5"/>
      <c r="FLF103" s="5"/>
      <c r="FLG103" s="5"/>
      <c r="FLH103" s="5"/>
      <c r="FLI103" s="1"/>
      <c r="FLJ103" s="2"/>
      <c r="FLK103" s="2"/>
      <c r="FLL103" s="5"/>
      <c r="FLM103" s="5"/>
      <c r="FLN103" s="5"/>
      <c r="FLO103" s="5"/>
      <c r="FLP103" s="5"/>
      <c r="FLQ103" s="1"/>
      <c r="FLR103" s="2"/>
      <c r="FLS103" s="2"/>
      <c r="FLT103" s="5"/>
      <c r="FLU103" s="5"/>
      <c r="FLV103" s="5"/>
      <c r="FLW103" s="5"/>
      <c r="FLX103" s="5"/>
      <c r="FLY103" s="1"/>
      <c r="FLZ103" s="2"/>
      <c r="FMA103" s="2"/>
      <c r="FMB103" s="5"/>
      <c r="FMC103" s="5"/>
      <c r="FMD103" s="5"/>
      <c r="FME103" s="5"/>
      <c r="FMF103" s="5"/>
      <c r="FMG103" s="1"/>
      <c r="FMH103" s="2"/>
      <c r="FMI103" s="2"/>
      <c r="FMJ103" s="5"/>
      <c r="FMK103" s="5"/>
      <c r="FML103" s="5"/>
      <c r="FMM103" s="5"/>
      <c r="FMN103" s="5"/>
      <c r="FMO103" s="1"/>
      <c r="FMP103" s="2"/>
      <c r="FMQ103" s="2"/>
      <c r="FMR103" s="5"/>
      <c r="FMS103" s="5"/>
      <c r="FMT103" s="5"/>
      <c r="FMU103" s="5"/>
      <c r="FMV103" s="5"/>
      <c r="FMW103" s="1"/>
      <c r="FMX103" s="2"/>
      <c r="FMY103" s="2"/>
      <c r="FMZ103" s="5"/>
      <c r="FNA103" s="5"/>
      <c r="FNB103" s="5"/>
      <c r="FNC103" s="5"/>
      <c r="FND103" s="5"/>
      <c r="FNE103" s="1"/>
      <c r="FNF103" s="2"/>
      <c r="FNG103" s="2"/>
      <c r="FNH103" s="5"/>
      <c r="FNI103" s="5"/>
      <c r="FNJ103" s="5"/>
      <c r="FNK103" s="5"/>
      <c r="FNL103" s="5"/>
      <c r="FNM103" s="1"/>
      <c r="FNN103" s="2"/>
      <c r="FNO103" s="2"/>
      <c r="FNP103" s="5"/>
      <c r="FNQ103" s="5"/>
      <c r="FNR103" s="5"/>
      <c r="FNS103" s="5"/>
      <c r="FNT103" s="5"/>
      <c r="FNU103" s="1"/>
      <c r="FNV103" s="2"/>
      <c r="FNW103" s="2"/>
      <c r="FNX103" s="5"/>
      <c r="FNY103" s="5"/>
      <c r="FNZ103" s="5"/>
      <c r="FOA103" s="5"/>
      <c r="FOB103" s="5"/>
      <c r="FOC103" s="1"/>
      <c r="FOD103" s="2"/>
      <c r="FOE103" s="2"/>
      <c r="FOF103" s="5"/>
      <c r="FOG103" s="5"/>
      <c r="FOH103" s="5"/>
      <c r="FOI103" s="5"/>
      <c r="FOJ103" s="5"/>
      <c r="FOK103" s="1"/>
      <c r="FOL103" s="2"/>
      <c r="FOM103" s="2"/>
      <c r="FON103" s="5"/>
      <c r="FOO103" s="5"/>
      <c r="FOP103" s="5"/>
      <c r="FOQ103" s="5"/>
      <c r="FOR103" s="5"/>
      <c r="FOS103" s="1"/>
      <c r="FOT103" s="2"/>
      <c r="FOU103" s="2"/>
      <c r="FOV103" s="5"/>
      <c r="FOW103" s="5"/>
      <c r="FOX103" s="5"/>
      <c r="FOY103" s="5"/>
      <c r="FOZ103" s="5"/>
      <c r="FPA103" s="1"/>
      <c r="FPB103" s="2"/>
      <c r="FPC103" s="2"/>
      <c r="FPD103" s="5"/>
      <c r="FPE103" s="5"/>
      <c r="FPF103" s="5"/>
      <c r="FPG103" s="5"/>
      <c r="FPH103" s="5"/>
      <c r="FPI103" s="1"/>
      <c r="FPJ103" s="2"/>
      <c r="FPK103" s="2"/>
      <c r="FPL103" s="5"/>
      <c r="FPM103" s="5"/>
      <c r="FPN103" s="5"/>
      <c r="FPO103" s="5"/>
      <c r="FPP103" s="5"/>
      <c r="FPQ103" s="1"/>
      <c r="FPR103" s="2"/>
      <c r="FPS103" s="2"/>
      <c r="FPT103" s="5"/>
      <c r="FPU103" s="5"/>
      <c r="FPV103" s="5"/>
      <c r="FPW103" s="5"/>
      <c r="FPX103" s="5"/>
      <c r="FPY103" s="1"/>
      <c r="FPZ103" s="2"/>
      <c r="FQA103" s="2"/>
      <c r="FQB103" s="5"/>
      <c r="FQC103" s="5"/>
      <c r="FQD103" s="5"/>
      <c r="FQE103" s="5"/>
      <c r="FQF103" s="5"/>
      <c r="FQG103" s="1"/>
      <c r="FQH103" s="2"/>
      <c r="FQI103" s="2"/>
      <c r="FQJ103" s="5"/>
      <c r="FQK103" s="5"/>
      <c r="FQL103" s="5"/>
      <c r="FQM103" s="5"/>
      <c r="FQN103" s="5"/>
      <c r="FQO103" s="1"/>
      <c r="FQP103" s="2"/>
      <c r="FQQ103" s="2"/>
      <c r="FQR103" s="5"/>
      <c r="FQS103" s="5"/>
      <c r="FQT103" s="5"/>
      <c r="FQU103" s="5"/>
      <c r="FQV103" s="5"/>
      <c r="FQW103" s="1"/>
      <c r="FQX103" s="2"/>
      <c r="FQY103" s="2"/>
      <c r="FQZ103" s="5"/>
      <c r="FRA103" s="5"/>
      <c r="FRB103" s="5"/>
      <c r="FRC103" s="5"/>
      <c r="FRD103" s="5"/>
      <c r="FRE103" s="1"/>
      <c r="FRF103" s="2"/>
      <c r="FRG103" s="2"/>
      <c r="FRH103" s="5"/>
      <c r="FRI103" s="5"/>
      <c r="FRJ103" s="5"/>
      <c r="FRK103" s="5"/>
      <c r="FRL103" s="5"/>
      <c r="FRM103" s="1"/>
      <c r="FRN103" s="2"/>
      <c r="FRO103" s="2"/>
      <c r="FRP103" s="5"/>
      <c r="FRQ103" s="5"/>
      <c r="FRR103" s="5"/>
      <c r="FRS103" s="5"/>
      <c r="FRT103" s="5"/>
      <c r="FRU103" s="1"/>
      <c r="FRV103" s="2"/>
      <c r="FRW103" s="2"/>
      <c r="FRX103" s="5"/>
      <c r="FRY103" s="5"/>
      <c r="FRZ103" s="5"/>
      <c r="FSA103" s="5"/>
      <c r="FSB103" s="5"/>
      <c r="FSC103" s="1"/>
      <c r="FSD103" s="2"/>
      <c r="FSE103" s="2"/>
      <c r="FSF103" s="5"/>
      <c r="FSG103" s="5"/>
      <c r="FSH103" s="5"/>
      <c r="FSI103" s="5"/>
      <c r="FSJ103" s="5"/>
      <c r="FSK103" s="1"/>
      <c r="FSL103" s="2"/>
      <c r="FSM103" s="2"/>
      <c r="FSN103" s="5"/>
      <c r="FSO103" s="5"/>
      <c r="FSP103" s="5"/>
      <c r="FSQ103" s="5"/>
      <c r="FSR103" s="5"/>
      <c r="FSS103" s="1"/>
      <c r="FST103" s="2"/>
      <c r="FSU103" s="2"/>
      <c r="FSV103" s="5"/>
      <c r="FSW103" s="5"/>
      <c r="FSX103" s="5"/>
      <c r="FSY103" s="5"/>
      <c r="FSZ103" s="5"/>
      <c r="FTA103" s="1"/>
      <c r="FTB103" s="2"/>
      <c r="FTC103" s="2"/>
      <c r="FTD103" s="5"/>
      <c r="FTE103" s="5"/>
      <c r="FTF103" s="5"/>
      <c r="FTG103" s="5"/>
      <c r="FTH103" s="5"/>
      <c r="FTI103" s="1"/>
      <c r="FTJ103" s="2"/>
      <c r="FTK103" s="2"/>
      <c r="FTL103" s="5"/>
      <c r="FTM103" s="5"/>
      <c r="FTN103" s="5"/>
      <c r="FTO103" s="5"/>
      <c r="FTP103" s="5"/>
      <c r="FTQ103" s="1"/>
      <c r="FTR103" s="2"/>
      <c r="FTS103" s="2"/>
      <c r="FTT103" s="5"/>
      <c r="FTU103" s="5"/>
      <c r="FTV103" s="5"/>
      <c r="FTW103" s="5"/>
      <c r="FTX103" s="5"/>
      <c r="FTY103" s="1"/>
      <c r="FTZ103" s="2"/>
      <c r="FUA103" s="2"/>
      <c r="FUB103" s="5"/>
      <c r="FUC103" s="5"/>
      <c r="FUD103" s="5"/>
      <c r="FUE103" s="5"/>
      <c r="FUF103" s="5"/>
      <c r="FUG103" s="1"/>
      <c r="FUH103" s="2"/>
      <c r="FUI103" s="2"/>
      <c r="FUJ103" s="5"/>
      <c r="FUK103" s="5"/>
      <c r="FUL103" s="5"/>
      <c r="FUM103" s="5"/>
      <c r="FUN103" s="5"/>
      <c r="FUO103" s="1"/>
      <c r="FUP103" s="2"/>
      <c r="FUQ103" s="2"/>
      <c r="FUR103" s="5"/>
      <c r="FUS103" s="5"/>
      <c r="FUT103" s="5"/>
      <c r="FUU103" s="5"/>
      <c r="FUV103" s="5"/>
      <c r="FUW103" s="1"/>
      <c r="FUX103" s="2"/>
      <c r="FUY103" s="2"/>
      <c r="FUZ103" s="5"/>
      <c r="FVA103" s="5"/>
      <c r="FVB103" s="5"/>
      <c r="FVC103" s="5"/>
      <c r="FVD103" s="5"/>
      <c r="FVE103" s="1"/>
      <c r="FVF103" s="2"/>
      <c r="FVG103" s="2"/>
      <c r="FVH103" s="5"/>
      <c r="FVI103" s="5"/>
      <c r="FVJ103" s="5"/>
      <c r="FVK103" s="5"/>
      <c r="FVL103" s="5"/>
      <c r="FVM103" s="1"/>
      <c r="FVN103" s="2"/>
      <c r="FVO103" s="2"/>
      <c r="FVP103" s="5"/>
      <c r="FVQ103" s="5"/>
      <c r="FVR103" s="5"/>
      <c r="FVS103" s="5"/>
      <c r="FVT103" s="5"/>
      <c r="FVU103" s="1"/>
      <c r="FVV103" s="2"/>
      <c r="FVW103" s="2"/>
      <c r="FVX103" s="5"/>
      <c r="FVY103" s="5"/>
      <c r="FVZ103" s="5"/>
      <c r="FWA103" s="5"/>
      <c r="FWB103" s="5"/>
      <c r="FWC103" s="1"/>
      <c r="FWD103" s="2"/>
      <c r="FWE103" s="2"/>
      <c r="FWF103" s="5"/>
      <c r="FWG103" s="5"/>
      <c r="FWH103" s="5"/>
      <c r="FWI103" s="5"/>
      <c r="FWJ103" s="5"/>
      <c r="FWK103" s="1"/>
      <c r="FWL103" s="2"/>
      <c r="FWM103" s="2"/>
      <c r="FWN103" s="5"/>
      <c r="FWO103" s="5"/>
      <c r="FWP103" s="5"/>
      <c r="FWQ103" s="5"/>
      <c r="FWR103" s="5"/>
      <c r="FWS103" s="1"/>
      <c r="FWT103" s="2"/>
      <c r="FWU103" s="2"/>
      <c r="FWV103" s="5"/>
      <c r="FWW103" s="5"/>
      <c r="FWX103" s="5"/>
      <c r="FWY103" s="5"/>
      <c r="FWZ103" s="5"/>
      <c r="FXA103" s="1"/>
      <c r="FXB103" s="2"/>
      <c r="FXC103" s="2"/>
      <c r="FXD103" s="5"/>
      <c r="FXE103" s="5"/>
      <c r="FXF103" s="5"/>
      <c r="FXG103" s="5"/>
      <c r="FXH103" s="5"/>
      <c r="FXI103" s="1"/>
      <c r="FXJ103" s="2"/>
      <c r="FXK103" s="2"/>
      <c r="FXL103" s="5"/>
      <c r="FXM103" s="5"/>
      <c r="FXN103" s="5"/>
      <c r="FXO103" s="5"/>
      <c r="FXP103" s="5"/>
      <c r="FXQ103" s="1"/>
      <c r="FXR103" s="2"/>
      <c r="FXS103" s="2"/>
      <c r="FXT103" s="5"/>
      <c r="FXU103" s="5"/>
      <c r="FXV103" s="5"/>
      <c r="FXW103" s="5"/>
      <c r="FXX103" s="5"/>
      <c r="FXY103" s="1"/>
      <c r="FXZ103" s="2"/>
      <c r="FYA103" s="2"/>
      <c r="FYB103" s="5"/>
      <c r="FYC103" s="5"/>
      <c r="FYD103" s="5"/>
      <c r="FYE103" s="5"/>
      <c r="FYF103" s="5"/>
      <c r="FYG103" s="1"/>
      <c r="FYH103" s="2"/>
      <c r="FYI103" s="2"/>
      <c r="FYJ103" s="5"/>
      <c r="FYK103" s="5"/>
      <c r="FYL103" s="5"/>
      <c r="FYM103" s="5"/>
      <c r="FYN103" s="5"/>
      <c r="FYO103" s="1"/>
      <c r="FYP103" s="2"/>
      <c r="FYQ103" s="2"/>
      <c r="FYR103" s="5"/>
      <c r="FYS103" s="5"/>
      <c r="FYT103" s="5"/>
      <c r="FYU103" s="5"/>
      <c r="FYV103" s="5"/>
      <c r="FYW103" s="1"/>
      <c r="FYX103" s="2"/>
      <c r="FYY103" s="2"/>
      <c r="FYZ103" s="5"/>
      <c r="FZA103" s="5"/>
      <c r="FZB103" s="5"/>
      <c r="FZC103" s="5"/>
      <c r="FZD103" s="5"/>
      <c r="FZE103" s="1"/>
      <c r="FZF103" s="2"/>
      <c r="FZG103" s="2"/>
      <c r="FZH103" s="5"/>
      <c r="FZI103" s="5"/>
      <c r="FZJ103" s="5"/>
      <c r="FZK103" s="5"/>
      <c r="FZL103" s="5"/>
      <c r="FZM103" s="1"/>
      <c r="FZN103" s="2"/>
      <c r="FZO103" s="2"/>
      <c r="FZP103" s="5"/>
      <c r="FZQ103" s="5"/>
      <c r="FZR103" s="5"/>
      <c r="FZS103" s="5"/>
      <c r="FZT103" s="5"/>
      <c r="FZU103" s="1"/>
      <c r="FZV103" s="2"/>
      <c r="FZW103" s="2"/>
      <c r="FZX103" s="5"/>
      <c r="FZY103" s="5"/>
      <c r="FZZ103" s="5"/>
      <c r="GAA103" s="5"/>
      <c r="GAB103" s="5"/>
      <c r="GAC103" s="1"/>
      <c r="GAD103" s="2"/>
      <c r="GAE103" s="2"/>
      <c r="GAF103" s="5"/>
      <c r="GAG103" s="5"/>
      <c r="GAH103" s="5"/>
      <c r="GAI103" s="5"/>
      <c r="GAJ103" s="5"/>
      <c r="GAK103" s="1"/>
      <c r="GAL103" s="2"/>
      <c r="GAM103" s="2"/>
      <c r="GAN103" s="5"/>
      <c r="GAO103" s="5"/>
      <c r="GAP103" s="5"/>
      <c r="GAQ103" s="5"/>
      <c r="GAR103" s="5"/>
      <c r="GAS103" s="1"/>
      <c r="GAT103" s="2"/>
      <c r="GAU103" s="2"/>
      <c r="GAV103" s="5"/>
      <c r="GAW103" s="5"/>
      <c r="GAX103" s="5"/>
      <c r="GAY103" s="5"/>
      <c r="GAZ103" s="5"/>
      <c r="GBA103" s="1"/>
      <c r="GBB103" s="2"/>
      <c r="GBC103" s="2"/>
      <c r="GBD103" s="5"/>
      <c r="GBE103" s="5"/>
      <c r="GBF103" s="5"/>
      <c r="GBG103" s="5"/>
      <c r="GBH103" s="5"/>
      <c r="GBI103" s="1"/>
      <c r="GBJ103" s="2"/>
      <c r="GBK103" s="2"/>
      <c r="GBL103" s="5"/>
      <c r="GBM103" s="5"/>
      <c r="GBN103" s="5"/>
      <c r="GBO103" s="5"/>
      <c r="GBP103" s="5"/>
      <c r="GBQ103" s="1"/>
      <c r="GBR103" s="2"/>
      <c r="GBS103" s="2"/>
      <c r="GBT103" s="5"/>
      <c r="GBU103" s="5"/>
      <c r="GBV103" s="5"/>
      <c r="GBW103" s="5"/>
      <c r="GBX103" s="5"/>
      <c r="GBY103" s="1"/>
      <c r="GBZ103" s="2"/>
      <c r="GCA103" s="2"/>
      <c r="GCB103" s="5"/>
      <c r="GCC103" s="5"/>
      <c r="GCD103" s="5"/>
      <c r="GCE103" s="5"/>
      <c r="GCF103" s="5"/>
      <c r="GCG103" s="1"/>
      <c r="GCH103" s="2"/>
      <c r="GCI103" s="2"/>
      <c r="GCJ103" s="5"/>
      <c r="GCK103" s="5"/>
      <c r="GCL103" s="5"/>
      <c r="GCM103" s="5"/>
      <c r="GCN103" s="5"/>
      <c r="GCO103" s="1"/>
      <c r="GCP103" s="2"/>
      <c r="GCQ103" s="2"/>
      <c r="GCR103" s="5"/>
      <c r="GCS103" s="5"/>
      <c r="GCT103" s="5"/>
      <c r="GCU103" s="5"/>
      <c r="GCV103" s="5"/>
      <c r="GCW103" s="1"/>
      <c r="GCX103" s="2"/>
      <c r="GCY103" s="2"/>
      <c r="GCZ103" s="5"/>
      <c r="GDA103" s="5"/>
      <c r="GDB103" s="5"/>
      <c r="GDC103" s="5"/>
      <c r="GDD103" s="5"/>
      <c r="GDE103" s="1"/>
      <c r="GDF103" s="2"/>
      <c r="GDG103" s="2"/>
      <c r="GDH103" s="5"/>
      <c r="GDI103" s="5"/>
      <c r="GDJ103" s="5"/>
      <c r="GDK103" s="5"/>
      <c r="GDL103" s="5"/>
      <c r="GDM103" s="1"/>
      <c r="GDN103" s="2"/>
      <c r="GDO103" s="2"/>
      <c r="GDP103" s="5"/>
      <c r="GDQ103" s="5"/>
      <c r="GDR103" s="5"/>
      <c r="GDS103" s="5"/>
      <c r="GDT103" s="5"/>
      <c r="GDU103" s="1"/>
      <c r="GDV103" s="2"/>
      <c r="GDW103" s="2"/>
      <c r="GDX103" s="5"/>
      <c r="GDY103" s="5"/>
      <c r="GDZ103" s="5"/>
      <c r="GEA103" s="5"/>
      <c r="GEB103" s="5"/>
      <c r="GEC103" s="1"/>
      <c r="GED103" s="2"/>
      <c r="GEE103" s="2"/>
      <c r="GEF103" s="5"/>
      <c r="GEG103" s="5"/>
      <c r="GEH103" s="5"/>
      <c r="GEI103" s="5"/>
      <c r="GEJ103" s="5"/>
      <c r="GEK103" s="1"/>
      <c r="GEL103" s="2"/>
      <c r="GEM103" s="2"/>
      <c r="GEN103" s="5"/>
      <c r="GEO103" s="5"/>
      <c r="GEP103" s="5"/>
      <c r="GEQ103" s="5"/>
      <c r="GER103" s="5"/>
      <c r="GES103" s="1"/>
      <c r="GET103" s="2"/>
      <c r="GEU103" s="2"/>
      <c r="GEV103" s="5"/>
      <c r="GEW103" s="5"/>
      <c r="GEX103" s="5"/>
      <c r="GEY103" s="5"/>
      <c r="GEZ103" s="5"/>
      <c r="GFA103" s="1"/>
      <c r="GFB103" s="2"/>
      <c r="GFC103" s="2"/>
      <c r="GFD103" s="5"/>
      <c r="GFE103" s="5"/>
      <c r="GFF103" s="5"/>
      <c r="GFG103" s="5"/>
      <c r="GFH103" s="5"/>
      <c r="GFI103" s="1"/>
      <c r="GFJ103" s="2"/>
      <c r="GFK103" s="2"/>
      <c r="GFL103" s="5"/>
      <c r="GFM103" s="5"/>
      <c r="GFN103" s="5"/>
      <c r="GFO103" s="5"/>
      <c r="GFP103" s="5"/>
      <c r="GFQ103" s="1"/>
      <c r="GFR103" s="2"/>
      <c r="GFS103" s="2"/>
      <c r="GFT103" s="5"/>
      <c r="GFU103" s="5"/>
      <c r="GFV103" s="5"/>
      <c r="GFW103" s="5"/>
      <c r="GFX103" s="5"/>
      <c r="GFY103" s="1"/>
      <c r="GFZ103" s="2"/>
      <c r="GGA103" s="2"/>
      <c r="GGB103" s="5"/>
      <c r="GGC103" s="5"/>
      <c r="GGD103" s="5"/>
      <c r="GGE103" s="5"/>
      <c r="GGF103" s="5"/>
      <c r="GGG103" s="1"/>
      <c r="GGH103" s="2"/>
      <c r="GGI103" s="2"/>
      <c r="GGJ103" s="5"/>
      <c r="GGK103" s="5"/>
      <c r="GGL103" s="5"/>
      <c r="GGM103" s="5"/>
      <c r="GGN103" s="5"/>
      <c r="GGO103" s="1"/>
      <c r="GGP103" s="2"/>
      <c r="GGQ103" s="2"/>
      <c r="GGR103" s="5"/>
      <c r="GGS103" s="5"/>
      <c r="GGT103" s="5"/>
      <c r="GGU103" s="5"/>
      <c r="GGV103" s="5"/>
      <c r="GGW103" s="1"/>
      <c r="GGX103" s="2"/>
      <c r="GGY103" s="2"/>
      <c r="GGZ103" s="5"/>
      <c r="GHA103" s="5"/>
      <c r="GHB103" s="5"/>
      <c r="GHC103" s="5"/>
      <c r="GHD103" s="5"/>
      <c r="GHE103" s="1"/>
      <c r="GHF103" s="2"/>
      <c r="GHG103" s="2"/>
      <c r="GHH103" s="5"/>
      <c r="GHI103" s="5"/>
      <c r="GHJ103" s="5"/>
      <c r="GHK103" s="5"/>
      <c r="GHL103" s="5"/>
      <c r="GHM103" s="1"/>
      <c r="GHN103" s="2"/>
      <c r="GHO103" s="2"/>
      <c r="GHP103" s="5"/>
      <c r="GHQ103" s="5"/>
      <c r="GHR103" s="5"/>
      <c r="GHS103" s="5"/>
      <c r="GHT103" s="5"/>
      <c r="GHU103" s="1"/>
      <c r="GHV103" s="2"/>
      <c r="GHW103" s="2"/>
      <c r="GHX103" s="5"/>
      <c r="GHY103" s="5"/>
      <c r="GHZ103" s="5"/>
      <c r="GIA103" s="5"/>
      <c r="GIB103" s="5"/>
      <c r="GIC103" s="1"/>
      <c r="GID103" s="2"/>
      <c r="GIE103" s="2"/>
      <c r="GIF103" s="5"/>
      <c r="GIG103" s="5"/>
      <c r="GIH103" s="5"/>
      <c r="GII103" s="5"/>
      <c r="GIJ103" s="5"/>
      <c r="GIK103" s="1"/>
      <c r="GIL103" s="2"/>
      <c r="GIM103" s="2"/>
      <c r="GIN103" s="5"/>
      <c r="GIO103" s="5"/>
      <c r="GIP103" s="5"/>
      <c r="GIQ103" s="5"/>
      <c r="GIR103" s="5"/>
      <c r="GIS103" s="1"/>
      <c r="GIT103" s="2"/>
      <c r="GIU103" s="2"/>
      <c r="GIV103" s="5"/>
      <c r="GIW103" s="5"/>
      <c r="GIX103" s="5"/>
      <c r="GIY103" s="5"/>
      <c r="GIZ103" s="5"/>
      <c r="GJA103" s="1"/>
      <c r="GJB103" s="2"/>
      <c r="GJC103" s="2"/>
      <c r="GJD103" s="5"/>
      <c r="GJE103" s="5"/>
      <c r="GJF103" s="5"/>
      <c r="GJG103" s="5"/>
      <c r="GJH103" s="5"/>
      <c r="GJI103" s="1"/>
      <c r="GJJ103" s="2"/>
      <c r="GJK103" s="2"/>
      <c r="GJL103" s="5"/>
      <c r="GJM103" s="5"/>
      <c r="GJN103" s="5"/>
      <c r="GJO103" s="5"/>
      <c r="GJP103" s="5"/>
      <c r="GJQ103" s="1"/>
      <c r="GJR103" s="2"/>
      <c r="GJS103" s="2"/>
      <c r="GJT103" s="5"/>
      <c r="GJU103" s="5"/>
      <c r="GJV103" s="5"/>
      <c r="GJW103" s="5"/>
      <c r="GJX103" s="5"/>
      <c r="GJY103" s="1"/>
      <c r="GJZ103" s="2"/>
      <c r="GKA103" s="2"/>
      <c r="GKB103" s="5"/>
      <c r="GKC103" s="5"/>
      <c r="GKD103" s="5"/>
      <c r="GKE103" s="5"/>
      <c r="GKF103" s="5"/>
      <c r="GKG103" s="1"/>
      <c r="GKH103" s="2"/>
      <c r="GKI103" s="2"/>
      <c r="GKJ103" s="5"/>
      <c r="GKK103" s="5"/>
      <c r="GKL103" s="5"/>
      <c r="GKM103" s="5"/>
      <c r="GKN103" s="5"/>
      <c r="GKO103" s="1"/>
      <c r="GKP103" s="2"/>
      <c r="GKQ103" s="2"/>
      <c r="GKR103" s="5"/>
      <c r="GKS103" s="5"/>
      <c r="GKT103" s="5"/>
      <c r="GKU103" s="5"/>
      <c r="GKV103" s="5"/>
      <c r="GKW103" s="1"/>
      <c r="GKX103" s="2"/>
      <c r="GKY103" s="2"/>
      <c r="GKZ103" s="5"/>
      <c r="GLA103" s="5"/>
      <c r="GLB103" s="5"/>
      <c r="GLC103" s="5"/>
      <c r="GLD103" s="5"/>
      <c r="GLE103" s="1"/>
      <c r="GLF103" s="2"/>
      <c r="GLG103" s="2"/>
      <c r="GLH103" s="5"/>
      <c r="GLI103" s="5"/>
      <c r="GLJ103" s="5"/>
      <c r="GLK103" s="5"/>
      <c r="GLL103" s="5"/>
      <c r="GLM103" s="1"/>
      <c r="GLN103" s="2"/>
      <c r="GLO103" s="2"/>
      <c r="GLP103" s="5"/>
      <c r="GLQ103" s="5"/>
      <c r="GLR103" s="5"/>
      <c r="GLS103" s="5"/>
      <c r="GLT103" s="5"/>
      <c r="GLU103" s="1"/>
      <c r="GLV103" s="2"/>
      <c r="GLW103" s="2"/>
      <c r="GLX103" s="5"/>
      <c r="GLY103" s="5"/>
      <c r="GLZ103" s="5"/>
      <c r="GMA103" s="5"/>
      <c r="GMB103" s="5"/>
      <c r="GMC103" s="1"/>
      <c r="GMD103" s="2"/>
      <c r="GME103" s="2"/>
      <c r="GMF103" s="5"/>
      <c r="GMG103" s="5"/>
      <c r="GMH103" s="5"/>
      <c r="GMI103" s="5"/>
      <c r="GMJ103" s="5"/>
      <c r="GMK103" s="1"/>
      <c r="GML103" s="2"/>
      <c r="GMM103" s="2"/>
      <c r="GMN103" s="5"/>
      <c r="GMO103" s="5"/>
      <c r="GMP103" s="5"/>
      <c r="GMQ103" s="5"/>
      <c r="GMR103" s="5"/>
      <c r="GMS103" s="1"/>
      <c r="GMT103" s="2"/>
      <c r="GMU103" s="2"/>
      <c r="GMV103" s="5"/>
      <c r="GMW103" s="5"/>
      <c r="GMX103" s="5"/>
      <c r="GMY103" s="5"/>
      <c r="GMZ103" s="5"/>
      <c r="GNA103" s="1"/>
      <c r="GNB103" s="2"/>
      <c r="GNC103" s="2"/>
      <c r="GND103" s="5"/>
      <c r="GNE103" s="5"/>
      <c r="GNF103" s="5"/>
      <c r="GNG103" s="5"/>
      <c r="GNH103" s="5"/>
      <c r="GNI103" s="1"/>
      <c r="GNJ103" s="2"/>
      <c r="GNK103" s="2"/>
      <c r="GNL103" s="5"/>
      <c r="GNM103" s="5"/>
      <c r="GNN103" s="5"/>
      <c r="GNO103" s="5"/>
      <c r="GNP103" s="5"/>
      <c r="GNQ103" s="1"/>
      <c r="GNR103" s="2"/>
      <c r="GNS103" s="2"/>
      <c r="GNT103" s="5"/>
      <c r="GNU103" s="5"/>
      <c r="GNV103" s="5"/>
      <c r="GNW103" s="5"/>
      <c r="GNX103" s="5"/>
      <c r="GNY103" s="1"/>
      <c r="GNZ103" s="2"/>
      <c r="GOA103" s="2"/>
      <c r="GOB103" s="5"/>
      <c r="GOC103" s="5"/>
      <c r="GOD103" s="5"/>
      <c r="GOE103" s="5"/>
      <c r="GOF103" s="5"/>
      <c r="GOG103" s="1"/>
      <c r="GOH103" s="2"/>
      <c r="GOI103" s="2"/>
      <c r="GOJ103" s="5"/>
      <c r="GOK103" s="5"/>
      <c r="GOL103" s="5"/>
      <c r="GOM103" s="5"/>
      <c r="GON103" s="5"/>
      <c r="GOO103" s="1"/>
      <c r="GOP103" s="2"/>
      <c r="GOQ103" s="2"/>
      <c r="GOR103" s="5"/>
      <c r="GOS103" s="5"/>
      <c r="GOT103" s="5"/>
      <c r="GOU103" s="5"/>
      <c r="GOV103" s="5"/>
      <c r="GOW103" s="1"/>
      <c r="GOX103" s="2"/>
      <c r="GOY103" s="2"/>
      <c r="GOZ103" s="5"/>
      <c r="GPA103" s="5"/>
      <c r="GPB103" s="5"/>
      <c r="GPC103" s="5"/>
      <c r="GPD103" s="5"/>
      <c r="GPE103" s="1"/>
      <c r="GPF103" s="2"/>
      <c r="GPG103" s="2"/>
      <c r="GPH103" s="5"/>
      <c r="GPI103" s="5"/>
      <c r="GPJ103" s="5"/>
      <c r="GPK103" s="5"/>
      <c r="GPL103" s="5"/>
      <c r="GPM103" s="1"/>
      <c r="GPN103" s="2"/>
      <c r="GPO103" s="2"/>
      <c r="GPP103" s="5"/>
      <c r="GPQ103" s="5"/>
      <c r="GPR103" s="5"/>
      <c r="GPS103" s="5"/>
      <c r="GPT103" s="5"/>
      <c r="GPU103" s="1"/>
      <c r="GPV103" s="2"/>
      <c r="GPW103" s="2"/>
      <c r="GPX103" s="5"/>
      <c r="GPY103" s="5"/>
      <c r="GPZ103" s="5"/>
      <c r="GQA103" s="5"/>
      <c r="GQB103" s="5"/>
      <c r="GQC103" s="1"/>
      <c r="GQD103" s="2"/>
      <c r="GQE103" s="2"/>
      <c r="GQF103" s="5"/>
      <c r="GQG103" s="5"/>
      <c r="GQH103" s="5"/>
      <c r="GQI103" s="5"/>
      <c r="GQJ103" s="5"/>
      <c r="GQK103" s="1"/>
      <c r="GQL103" s="2"/>
      <c r="GQM103" s="2"/>
      <c r="GQN103" s="5"/>
      <c r="GQO103" s="5"/>
      <c r="GQP103" s="5"/>
      <c r="GQQ103" s="5"/>
      <c r="GQR103" s="5"/>
      <c r="GQS103" s="1"/>
      <c r="GQT103" s="2"/>
      <c r="GQU103" s="2"/>
      <c r="GQV103" s="5"/>
      <c r="GQW103" s="5"/>
      <c r="GQX103" s="5"/>
      <c r="GQY103" s="5"/>
      <c r="GQZ103" s="5"/>
      <c r="GRA103" s="1"/>
      <c r="GRB103" s="2"/>
      <c r="GRC103" s="2"/>
      <c r="GRD103" s="5"/>
      <c r="GRE103" s="5"/>
      <c r="GRF103" s="5"/>
      <c r="GRG103" s="5"/>
      <c r="GRH103" s="5"/>
      <c r="GRI103" s="1"/>
      <c r="GRJ103" s="2"/>
      <c r="GRK103" s="2"/>
      <c r="GRL103" s="5"/>
      <c r="GRM103" s="5"/>
      <c r="GRN103" s="5"/>
      <c r="GRO103" s="5"/>
      <c r="GRP103" s="5"/>
      <c r="GRQ103" s="1"/>
      <c r="GRR103" s="2"/>
      <c r="GRS103" s="2"/>
      <c r="GRT103" s="5"/>
      <c r="GRU103" s="5"/>
      <c r="GRV103" s="5"/>
      <c r="GRW103" s="5"/>
      <c r="GRX103" s="5"/>
      <c r="GRY103" s="1"/>
      <c r="GRZ103" s="2"/>
      <c r="GSA103" s="2"/>
      <c r="GSB103" s="5"/>
      <c r="GSC103" s="5"/>
      <c r="GSD103" s="5"/>
      <c r="GSE103" s="5"/>
      <c r="GSF103" s="5"/>
      <c r="GSG103" s="1"/>
      <c r="GSH103" s="2"/>
      <c r="GSI103" s="2"/>
      <c r="GSJ103" s="5"/>
      <c r="GSK103" s="5"/>
      <c r="GSL103" s="5"/>
      <c r="GSM103" s="5"/>
      <c r="GSN103" s="5"/>
      <c r="GSO103" s="1"/>
      <c r="GSP103" s="2"/>
      <c r="GSQ103" s="2"/>
      <c r="GSR103" s="5"/>
      <c r="GSS103" s="5"/>
      <c r="GST103" s="5"/>
      <c r="GSU103" s="5"/>
      <c r="GSV103" s="5"/>
      <c r="GSW103" s="1"/>
      <c r="GSX103" s="2"/>
      <c r="GSY103" s="2"/>
      <c r="GSZ103" s="5"/>
      <c r="GTA103" s="5"/>
      <c r="GTB103" s="5"/>
      <c r="GTC103" s="5"/>
      <c r="GTD103" s="5"/>
      <c r="GTE103" s="1"/>
      <c r="GTF103" s="2"/>
      <c r="GTG103" s="2"/>
      <c r="GTH103" s="5"/>
      <c r="GTI103" s="5"/>
      <c r="GTJ103" s="5"/>
      <c r="GTK103" s="5"/>
      <c r="GTL103" s="5"/>
      <c r="GTM103" s="1"/>
      <c r="GTN103" s="2"/>
      <c r="GTO103" s="2"/>
      <c r="GTP103" s="5"/>
      <c r="GTQ103" s="5"/>
      <c r="GTR103" s="5"/>
      <c r="GTS103" s="5"/>
      <c r="GTT103" s="5"/>
      <c r="GTU103" s="1"/>
      <c r="GTV103" s="2"/>
      <c r="GTW103" s="2"/>
      <c r="GTX103" s="5"/>
      <c r="GTY103" s="5"/>
      <c r="GTZ103" s="5"/>
      <c r="GUA103" s="5"/>
      <c r="GUB103" s="5"/>
      <c r="GUC103" s="1"/>
      <c r="GUD103" s="2"/>
      <c r="GUE103" s="2"/>
      <c r="GUF103" s="5"/>
      <c r="GUG103" s="5"/>
      <c r="GUH103" s="5"/>
      <c r="GUI103" s="5"/>
      <c r="GUJ103" s="5"/>
      <c r="GUK103" s="1"/>
      <c r="GUL103" s="2"/>
      <c r="GUM103" s="2"/>
      <c r="GUN103" s="5"/>
      <c r="GUO103" s="5"/>
      <c r="GUP103" s="5"/>
      <c r="GUQ103" s="5"/>
      <c r="GUR103" s="5"/>
      <c r="GUS103" s="1"/>
      <c r="GUT103" s="2"/>
      <c r="GUU103" s="2"/>
      <c r="GUV103" s="5"/>
      <c r="GUW103" s="5"/>
      <c r="GUX103" s="5"/>
      <c r="GUY103" s="5"/>
      <c r="GUZ103" s="5"/>
      <c r="GVA103" s="1"/>
      <c r="GVB103" s="2"/>
      <c r="GVC103" s="2"/>
      <c r="GVD103" s="5"/>
      <c r="GVE103" s="5"/>
      <c r="GVF103" s="5"/>
      <c r="GVG103" s="5"/>
      <c r="GVH103" s="5"/>
      <c r="GVI103" s="1"/>
      <c r="GVJ103" s="2"/>
      <c r="GVK103" s="2"/>
      <c r="GVL103" s="5"/>
      <c r="GVM103" s="5"/>
      <c r="GVN103" s="5"/>
      <c r="GVO103" s="5"/>
      <c r="GVP103" s="5"/>
      <c r="GVQ103" s="1"/>
      <c r="GVR103" s="2"/>
      <c r="GVS103" s="2"/>
      <c r="GVT103" s="5"/>
      <c r="GVU103" s="5"/>
      <c r="GVV103" s="5"/>
      <c r="GVW103" s="5"/>
      <c r="GVX103" s="5"/>
      <c r="GVY103" s="1"/>
      <c r="GVZ103" s="2"/>
      <c r="GWA103" s="2"/>
      <c r="GWB103" s="5"/>
      <c r="GWC103" s="5"/>
      <c r="GWD103" s="5"/>
      <c r="GWE103" s="5"/>
      <c r="GWF103" s="5"/>
      <c r="GWG103" s="1"/>
      <c r="GWH103" s="2"/>
      <c r="GWI103" s="2"/>
      <c r="GWJ103" s="5"/>
      <c r="GWK103" s="5"/>
      <c r="GWL103" s="5"/>
      <c r="GWM103" s="5"/>
      <c r="GWN103" s="5"/>
      <c r="GWO103" s="1"/>
      <c r="GWP103" s="2"/>
      <c r="GWQ103" s="2"/>
      <c r="GWR103" s="5"/>
      <c r="GWS103" s="5"/>
      <c r="GWT103" s="5"/>
      <c r="GWU103" s="5"/>
      <c r="GWV103" s="5"/>
      <c r="GWW103" s="1"/>
      <c r="GWX103" s="2"/>
      <c r="GWY103" s="2"/>
      <c r="GWZ103" s="5"/>
      <c r="GXA103" s="5"/>
      <c r="GXB103" s="5"/>
      <c r="GXC103" s="5"/>
      <c r="GXD103" s="5"/>
      <c r="GXE103" s="1"/>
      <c r="GXF103" s="2"/>
      <c r="GXG103" s="2"/>
      <c r="GXH103" s="5"/>
      <c r="GXI103" s="5"/>
      <c r="GXJ103" s="5"/>
      <c r="GXK103" s="5"/>
      <c r="GXL103" s="5"/>
      <c r="GXM103" s="1"/>
      <c r="GXN103" s="2"/>
      <c r="GXO103" s="2"/>
      <c r="GXP103" s="5"/>
      <c r="GXQ103" s="5"/>
      <c r="GXR103" s="5"/>
      <c r="GXS103" s="5"/>
      <c r="GXT103" s="5"/>
      <c r="GXU103" s="1"/>
      <c r="GXV103" s="2"/>
      <c r="GXW103" s="2"/>
      <c r="GXX103" s="5"/>
      <c r="GXY103" s="5"/>
      <c r="GXZ103" s="5"/>
      <c r="GYA103" s="5"/>
      <c r="GYB103" s="5"/>
      <c r="GYC103" s="1"/>
      <c r="GYD103" s="2"/>
      <c r="GYE103" s="2"/>
      <c r="GYF103" s="5"/>
      <c r="GYG103" s="5"/>
      <c r="GYH103" s="5"/>
      <c r="GYI103" s="5"/>
      <c r="GYJ103" s="5"/>
      <c r="GYK103" s="1"/>
      <c r="GYL103" s="2"/>
      <c r="GYM103" s="2"/>
      <c r="GYN103" s="5"/>
      <c r="GYO103" s="5"/>
      <c r="GYP103" s="5"/>
      <c r="GYQ103" s="5"/>
      <c r="GYR103" s="5"/>
      <c r="GYS103" s="1"/>
      <c r="GYT103" s="2"/>
      <c r="GYU103" s="2"/>
      <c r="GYV103" s="5"/>
      <c r="GYW103" s="5"/>
      <c r="GYX103" s="5"/>
      <c r="GYY103" s="5"/>
      <c r="GYZ103" s="5"/>
      <c r="GZA103" s="1"/>
      <c r="GZB103" s="2"/>
      <c r="GZC103" s="2"/>
      <c r="GZD103" s="5"/>
      <c r="GZE103" s="5"/>
      <c r="GZF103" s="5"/>
      <c r="GZG103" s="5"/>
      <c r="GZH103" s="5"/>
      <c r="GZI103" s="1"/>
      <c r="GZJ103" s="2"/>
      <c r="GZK103" s="2"/>
      <c r="GZL103" s="5"/>
      <c r="GZM103" s="5"/>
      <c r="GZN103" s="5"/>
      <c r="GZO103" s="5"/>
      <c r="GZP103" s="5"/>
      <c r="GZQ103" s="1"/>
      <c r="GZR103" s="2"/>
      <c r="GZS103" s="2"/>
      <c r="GZT103" s="5"/>
      <c r="GZU103" s="5"/>
      <c r="GZV103" s="5"/>
      <c r="GZW103" s="5"/>
      <c r="GZX103" s="5"/>
      <c r="GZY103" s="1"/>
      <c r="GZZ103" s="2"/>
      <c r="HAA103" s="2"/>
      <c r="HAB103" s="5"/>
      <c r="HAC103" s="5"/>
      <c r="HAD103" s="5"/>
      <c r="HAE103" s="5"/>
      <c r="HAF103" s="5"/>
      <c r="HAG103" s="1"/>
      <c r="HAH103" s="2"/>
      <c r="HAI103" s="2"/>
      <c r="HAJ103" s="5"/>
      <c r="HAK103" s="5"/>
      <c r="HAL103" s="5"/>
      <c r="HAM103" s="5"/>
      <c r="HAN103" s="5"/>
      <c r="HAO103" s="1"/>
      <c r="HAP103" s="2"/>
      <c r="HAQ103" s="2"/>
      <c r="HAR103" s="5"/>
      <c r="HAS103" s="5"/>
      <c r="HAT103" s="5"/>
      <c r="HAU103" s="5"/>
      <c r="HAV103" s="5"/>
      <c r="HAW103" s="1"/>
      <c r="HAX103" s="2"/>
      <c r="HAY103" s="2"/>
      <c r="HAZ103" s="5"/>
      <c r="HBA103" s="5"/>
      <c r="HBB103" s="5"/>
      <c r="HBC103" s="5"/>
      <c r="HBD103" s="5"/>
      <c r="HBE103" s="1"/>
      <c r="HBF103" s="2"/>
      <c r="HBG103" s="2"/>
      <c r="HBH103" s="5"/>
      <c r="HBI103" s="5"/>
      <c r="HBJ103" s="5"/>
      <c r="HBK103" s="5"/>
      <c r="HBL103" s="5"/>
      <c r="HBM103" s="1"/>
      <c r="HBN103" s="2"/>
      <c r="HBO103" s="2"/>
      <c r="HBP103" s="5"/>
      <c r="HBQ103" s="5"/>
      <c r="HBR103" s="5"/>
      <c r="HBS103" s="5"/>
      <c r="HBT103" s="5"/>
      <c r="HBU103" s="1"/>
      <c r="HBV103" s="2"/>
      <c r="HBW103" s="2"/>
      <c r="HBX103" s="5"/>
      <c r="HBY103" s="5"/>
      <c r="HBZ103" s="5"/>
      <c r="HCA103" s="5"/>
      <c r="HCB103" s="5"/>
      <c r="HCC103" s="1"/>
      <c r="HCD103" s="2"/>
      <c r="HCE103" s="2"/>
      <c r="HCF103" s="5"/>
      <c r="HCG103" s="5"/>
      <c r="HCH103" s="5"/>
      <c r="HCI103" s="5"/>
      <c r="HCJ103" s="5"/>
      <c r="HCK103" s="1"/>
      <c r="HCL103" s="2"/>
      <c r="HCM103" s="2"/>
      <c r="HCN103" s="5"/>
      <c r="HCO103" s="5"/>
      <c r="HCP103" s="5"/>
      <c r="HCQ103" s="5"/>
      <c r="HCR103" s="5"/>
      <c r="HCS103" s="1"/>
      <c r="HCT103" s="2"/>
      <c r="HCU103" s="2"/>
      <c r="HCV103" s="5"/>
      <c r="HCW103" s="5"/>
      <c r="HCX103" s="5"/>
      <c r="HCY103" s="5"/>
      <c r="HCZ103" s="5"/>
      <c r="HDA103" s="1"/>
      <c r="HDB103" s="2"/>
      <c r="HDC103" s="2"/>
      <c r="HDD103" s="5"/>
      <c r="HDE103" s="5"/>
      <c r="HDF103" s="5"/>
      <c r="HDG103" s="5"/>
      <c r="HDH103" s="5"/>
      <c r="HDI103" s="1"/>
      <c r="HDJ103" s="2"/>
      <c r="HDK103" s="2"/>
      <c r="HDL103" s="5"/>
      <c r="HDM103" s="5"/>
      <c r="HDN103" s="5"/>
      <c r="HDO103" s="5"/>
      <c r="HDP103" s="5"/>
      <c r="HDQ103" s="1"/>
      <c r="HDR103" s="2"/>
      <c r="HDS103" s="2"/>
      <c r="HDT103" s="5"/>
      <c r="HDU103" s="5"/>
      <c r="HDV103" s="5"/>
      <c r="HDW103" s="5"/>
      <c r="HDX103" s="5"/>
      <c r="HDY103" s="1"/>
      <c r="HDZ103" s="2"/>
      <c r="HEA103" s="2"/>
      <c r="HEB103" s="5"/>
      <c r="HEC103" s="5"/>
      <c r="HED103" s="5"/>
      <c r="HEE103" s="5"/>
      <c r="HEF103" s="5"/>
      <c r="HEG103" s="1"/>
      <c r="HEH103" s="2"/>
      <c r="HEI103" s="2"/>
      <c r="HEJ103" s="5"/>
      <c r="HEK103" s="5"/>
      <c r="HEL103" s="5"/>
      <c r="HEM103" s="5"/>
      <c r="HEN103" s="5"/>
      <c r="HEO103" s="1"/>
      <c r="HEP103" s="2"/>
      <c r="HEQ103" s="2"/>
      <c r="HER103" s="5"/>
      <c r="HES103" s="5"/>
      <c r="HET103" s="5"/>
      <c r="HEU103" s="5"/>
      <c r="HEV103" s="5"/>
      <c r="HEW103" s="1"/>
      <c r="HEX103" s="2"/>
      <c r="HEY103" s="2"/>
      <c r="HEZ103" s="5"/>
      <c r="HFA103" s="5"/>
      <c r="HFB103" s="5"/>
      <c r="HFC103" s="5"/>
      <c r="HFD103" s="5"/>
      <c r="HFE103" s="1"/>
      <c r="HFF103" s="2"/>
      <c r="HFG103" s="2"/>
      <c r="HFH103" s="5"/>
      <c r="HFI103" s="5"/>
      <c r="HFJ103" s="5"/>
      <c r="HFK103" s="5"/>
      <c r="HFL103" s="5"/>
      <c r="HFM103" s="1"/>
      <c r="HFN103" s="2"/>
      <c r="HFO103" s="2"/>
      <c r="HFP103" s="5"/>
      <c r="HFQ103" s="5"/>
      <c r="HFR103" s="5"/>
      <c r="HFS103" s="5"/>
      <c r="HFT103" s="5"/>
      <c r="HFU103" s="1"/>
      <c r="HFV103" s="2"/>
      <c r="HFW103" s="2"/>
      <c r="HFX103" s="5"/>
      <c r="HFY103" s="5"/>
      <c r="HFZ103" s="5"/>
      <c r="HGA103" s="5"/>
      <c r="HGB103" s="5"/>
      <c r="HGC103" s="1"/>
      <c r="HGD103" s="2"/>
      <c r="HGE103" s="2"/>
      <c r="HGF103" s="5"/>
      <c r="HGG103" s="5"/>
      <c r="HGH103" s="5"/>
      <c r="HGI103" s="5"/>
      <c r="HGJ103" s="5"/>
      <c r="HGK103" s="1"/>
      <c r="HGL103" s="2"/>
      <c r="HGM103" s="2"/>
      <c r="HGN103" s="5"/>
      <c r="HGO103" s="5"/>
      <c r="HGP103" s="5"/>
      <c r="HGQ103" s="5"/>
      <c r="HGR103" s="5"/>
      <c r="HGS103" s="1"/>
      <c r="HGT103" s="2"/>
      <c r="HGU103" s="2"/>
      <c r="HGV103" s="5"/>
      <c r="HGW103" s="5"/>
      <c r="HGX103" s="5"/>
      <c r="HGY103" s="5"/>
      <c r="HGZ103" s="5"/>
      <c r="HHA103" s="1"/>
      <c r="HHB103" s="2"/>
      <c r="HHC103" s="2"/>
      <c r="HHD103" s="5"/>
      <c r="HHE103" s="5"/>
      <c r="HHF103" s="5"/>
      <c r="HHG103" s="5"/>
      <c r="HHH103" s="5"/>
      <c r="HHI103" s="1"/>
      <c r="HHJ103" s="2"/>
      <c r="HHK103" s="2"/>
      <c r="HHL103" s="5"/>
      <c r="HHM103" s="5"/>
      <c r="HHN103" s="5"/>
      <c r="HHO103" s="5"/>
      <c r="HHP103" s="5"/>
      <c r="HHQ103" s="1"/>
      <c r="HHR103" s="2"/>
      <c r="HHS103" s="2"/>
      <c r="HHT103" s="5"/>
      <c r="HHU103" s="5"/>
      <c r="HHV103" s="5"/>
      <c r="HHW103" s="5"/>
      <c r="HHX103" s="5"/>
      <c r="HHY103" s="1"/>
      <c r="HHZ103" s="2"/>
      <c r="HIA103" s="2"/>
      <c r="HIB103" s="5"/>
      <c r="HIC103" s="5"/>
      <c r="HID103" s="5"/>
      <c r="HIE103" s="5"/>
      <c r="HIF103" s="5"/>
      <c r="HIG103" s="1"/>
      <c r="HIH103" s="2"/>
      <c r="HII103" s="2"/>
      <c r="HIJ103" s="5"/>
      <c r="HIK103" s="5"/>
      <c r="HIL103" s="5"/>
      <c r="HIM103" s="5"/>
      <c r="HIN103" s="5"/>
      <c r="HIO103" s="1"/>
      <c r="HIP103" s="2"/>
      <c r="HIQ103" s="2"/>
      <c r="HIR103" s="5"/>
      <c r="HIS103" s="5"/>
      <c r="HIT103" s="5"/>
      <c r="HIU103" s="5"/>
      <c r="HIV103" s="5"/>
      <c r="HIW103" s="1"/>
      <c r="HIX103" s="2"/>
      <c r="HIY103" s="2"/>
      <c r="HIZ103" s="5"/>
      <c r="HJA103" s="5"/>
      <c r="HJB103" s="5"/>
      <c r="HJC103" s="5"/>
      <c r="HJD103" s="5"/>
      <c r="HJE103" s="1"/>
      <c r="HJF103" s="2"/>
      <c r="HJG103" s="2"/>
      <c r="HJH103" s="5"/>
      <c r="HJI103" s="5"/>
      <c r="HJJ103" s="5"/>
      <c r="HJK103" s="5"/>
      <c r="HJL103" s="5"/>
      <c r="HJM103" s="1"/>
      <c r="HJN103" s="2"/>
      <c r="HJO103" s="2"/>
      <c r="HJP103" s="5"/>
      <c r="HJQ103" s="5"/>
      <c r="HJR103" s="5"/>
      <c r="HJS103" s="5"/>
      <c r="HJT103" s="5"/>
      <c r="HJU103" s="1"/>
      <c r="HJV103" s="2"/>
      <c r="HJW103" s="2"/>
      <c r="HJX103" s="5"/>
      <c r="HJY103" s="5"/>
      <c r="HJZ103" s="5"/>
      <c r="HKA103" s="5"/>
      <c r="HKB103" s="5"/>
      <c r="HKC103" s="1"/>
      <c r="HKD103" s="2"/>
      <c r="HKE103" s="2"/>
      <c r="HKF103" s="5"/>
      <c r="HKG103" s="5"/>
      <c r="HKH103" s="5"/>
      <c r="HKI103" s="5"/>
      <c r="HKJ103" s="5"/>
      <c r="HKK103" s="1"/>
      <c r="HKL103" s="2"/>
      <c r="HKM103" s="2"/>
      <c r="HKN103" s="5"/>
      <c r="HKO103" s="5"/>
      <c r="HKP103" s="5"/>
      <c r="HKQ103" s="5"/>
      <c r="HKR103" s="5"/>
      <c r="HKS103" s="1"/>
      <c r="HKT103" s="2"/>
      <c r="HKU103" s="2"/>
      <c r="HKV103" s="5"/>
      <c r="HKW103" s="5"/>
      <c r="HKX103" s="5"/>
      <c r="HKY103" s="5"/>
      <c r="HKZ103" s="5"/>
      <c r="HLA103" s="1"/>
      <c r="HLB103" s="2"/>
      <c r="HLC103" s="2"/>
      <c r="HLD103" s="5"/>
      <c r="HLE103" s="5"/>
      <c r="HLF103" s="5"/>
      <c r="HLG103" s="5"/>
      <c r="HLH103" s="5"/>
      <c r="HLI103" s="1"/>
      <c r="HLJ103" s="2"/>
      <c r="HLK103" s="2"/>
      <c r="HLL103" s="5"/>
      <c r="HLM103" s="5"/>
      <c r="HLN103" s="5"/>
      <c r="HLO103" s="5"/>
      <c r="HLP103" s="5"/>
      <c r="HLQ103" s="1"/>
      <c r="HLR103" s="2"/>
      <c r="HLS103" s="2"/>
      <c r="HLT103" s="5"/>
      <c r="HLU103" s="5"/>
      <c r="HLV103" s="5"/>
      <c r="HLW103" s="5"/>
      <c r="HLX103" s="5"/>
      <c r="HLY103" s="1"/>
      <c r="HLZ103" s="2"/>
      <c r="HMA103" s="2"/>
      <c r="HMB103" s="5"/>
      <c r="HMC103" s="5"/>
      <c r="HMD103" s="5"/>
      <c r="HME103" s="5"/>
      <c r="HMF103" s="5"/>
      <c r="HMG103" s="1"/>
      <c r="HMH103" s="2"/>
      <c r="HMI103" s="2"/>
      <c r="HMJ103" s="5"/>
      <c r="HMK103" s="5"/>
      <c r="HML103" s="5"/>
      <c r="HMM103" s="5"/>
      <c r="HMN103" s="5"/>
      <c r="HMO103" s="1"/>
      <c r="HMP103" s="2"/>
      <c r="HMQ103" s="2"/>
      <c r="HMR103" s="5"/>
      <c r="HMS103" s="5"/>
      <c r="HMT103" s="5"/>
      <c r="HMU103" s="5"/>
      <c r="HMV103" s="5"/>
      <c r="HMW103" s="1"/>
      <c r="HMX103" s="2"/>
      <c r="HMY103" s="2"/>
      <c r="HMZ103" s="5"/>
      <c r="HNA103" s="5"/>
      <c r="HNB103" s="5"/>
      <c r="HNC103" s="5"/>
      <c r="HND103" s="5"/>
      <c r="HNE103" s="1"/>
      <c r="HNF103" s="2"/>
      <c r="HNG103" s="2"/>
      <c r="HNH103" s="5"/>
      <c r="HNI103" s="5"/>
      <c r="HNJ103" s="5"/>
      <c r="HNK103" s="5"/>
      <c r="HNL103" s="5"/>
      <c r="HNM103" s="1"/>
      <c r="HNN103" s="2"/>
      <c r="HNO103" s="2"/>
      <c r="HNP103" s="5"/>
      <c r="HNQ103" s="5"/>
      <c r="HNR103" s="5"/>
      <c r="HNS103" s="5"/>
      <c r="HNT103" s="5"/>
      <c r="HNU103" s="1"/>
      <c r="HNV103" s="2"/>
      <c r="HNW103" s="2"/>
      <c r="HNX103" s="5"/>
      <c r="HNY103" s="5"/>
      <c r="HNZ103" s="5"/>
      <c r="HOA103" s="5"/>
      <c r="HOB103" s="5"/>
      <c r="HOC103" s="1"/>
      <c r="HOD103" s="2"/>
      <c r="HOE103" s="2"/>
      <c r="HOF103" s="5"/>
      <c r="HOG103" s="5"/>
      <c r="HOH103" s="5"/>
      <c r="HOI103" s="5"/>
      <c r="HOJ103" s="5"/>
      <c r="HOK103" s="1"/>
      <c r="HOL103" s="2"/>
      <c r="HOM103" s="2"/>
      <c r="HON103" s="5"/>
      <c r="HOO103" s="5"/>
      <c r="HOP103" s="5"/>
      <c r="HOQ103" s="5"/>
      <c r="HOR103" s="5"/>
      <c r="HOS103" s="1"/>
      <c r="HOT103" s="2"/>
      <c r="HOU103" s="2"/>
      <c r="HOV103" s="5"/>
      <c r="HOW103" s="5"/>
      <c r="HOX103" s="5"/>
      <c r="HOY103" s="5"/>
      <c r="HOZ103" s="5"/>
      <c r="HPA103" s="1"/>
      <c r="HPB103" s="2"/>
      <c r="HPC103" s="2"/>
      <c r="HPD103" s="5"/>
      <c r="HPE103" s="5"/>
      <c r="HPF103" s="5"/>
      <c r="HPG103" s="5"/>
      <c r="HPH103" s="5"/>
      <c r="HPI103" s="1"/>
      <c r="HPJ103" s="2"/>
      <c r="HPK103" s="2"/>
      <c r="HPL103" s="5"/>
      <c r="HPM103" s="5"/>
      <c r="HPN103" s="5"/>
      <c r="HPO103" s="5"/>
      <c r="HPP103" s="5"/>
      <c r="HPQ103" s="1"/>
      <c r="HPR103" s="2"/>
      <c r="HPS103" s="2"/>
      <c r="HPT103" s="5"/>
      <c r="HPU103" s="5"/>
      <c r="HPV103" s="5"/>
      <c r="HPW103" s="5"/>
      <c r="HPX103" s="5"/>
      <c r="HPY103" s="1"/>
      <c r="HPZ103" s="2"/>
      <c r="HQA103" s="2"/>
      <c r="HQB103" s="5"/>
      <c r="HQC103" s="5"/>
      <c r="HQD103" s="5"/>
      <c r="HQE103" s="5"/>
      <c r="HQF103" s="5"/>
      <c r="HQG103" s="1"/>
      <c r="HQH103" s="2"/>
      <c r="HQI103" s="2"/>
      <c r="HQJ103" s="5"/>
      <c r="HQK103" s="5"/>
      <c r="HQL103" s="5"/>
      <c r="HQM103" s="5"/>
      <c r="HQN103" s="5"/>
      <c r="HQO103" s="1"/>
      <c r="HQP103" s="2"/>
      <c r="HQQ103" s="2"/>
      <c r="HQR103" s="5"/>
      <c r="HQS103" s="5"/>
      <c r="HQT103" s="5"/>
      <c r="HQU103" s="5"/>
      <c r="HQV103" s="5"/>
      <c r="HQW103" s="1"/>
      <c r="HQX103" s="2"/>
      <c r="HQY103" s="2"/>
      <c r="HQZ103" s="5"/>
      <c r="HRA103" s="5"/>
      <c r="HRB103" s="5"/>
      <c r="HRC103" s="5"/>
      <c r="HRD103" s="5"/>
      <c r="HRE103" s="1"/>
      <c r="HRF103" s="2"/>
      <c r="HRG103" s="2"/>
      <c r="HRH103" s="5"/>
      <c r="HRI103" s="5"/>
      <c r="HRJ103" s="5"/>
      <c r="HRK103" s="5"/>
      <c r="HRL103" s="5"/>
      <c r="HRM103" s="1"/>
      <c r="HRN103" s="2"/>
      <c r="HRO103" s="2"/>
      <c r="HRP103" s="5"/>
      <c r="HRQ103" s="5"/>
      <c r="HRR103" s="5"/>
      <c r="HRS103" s="5"/>
      <c r="HRT103" s="5"/>
      <c r="HRU103" s="1"/>
      <c r="HRV103" s="2"/>
      <c r="HRW103" s="2"/>
      <c r="HRX103" s="5"/>
      <c r="HRY103" s="5"/>
      <c r="HRZ103" s="5"/>
      <c r="HSA103" s="5"/>
      <c r="HSB103" s="5"/>
      <c r="HSC103" s="1"/>
      <c r="HSD103" s="2"/>
      <c r="HSE103" s="2"/>
      <c r="HSF103" s="5"/>
      <c r="HSG103" s="5"/>
      <c r="HSH103" s="5"/>
      <c r="HSI103" s="5"/>
      <c r="HSJ103" s="5"/>
      <c r="HSK103" s="1"/>
      <c r="HSL103" s="2"/>
      <c r="HSM103" s="2"/>
      <c r="HSN103" s="5"/>
      <c r="HSO103" s="5"/>
      <c r="HSP103" s="5"/>
      <c r="HSQ103" s="5"/>
      <c r="HSR103" s="5"/>
      <c r="HSS103" s="1"/>
      <c r="HST103" s="2"/>
      <c r="HSU103" s="2"/>
      <c r="HSV103" s="5"/>
      <c r="HSW103" s="5"/>
      <c r="HSX103" s="5"/>
      <c r="HSY103" s="5"/>
      <c r="HSZ103" s="5"/>
      <c r="HTA103" s="1"/>
      <c r="HTB103" s="2"/>
      <c r="HTC103" s="2"/>
      <c r="HTD103" s="5"/>
      <c r="HTE103" s="5"/>
      <c r="HTF103" s="5"/>
      <c r="HTG103" s="5"/>
      <c r="HTH103" s="5"/>
      <c r="HTI103" s="1"/>
      <c r="HTJ103" s="2"/>
      <c r="HTK103" s="2"/>
      <c r="HTL103" s="5"/>
      <c r="HTM103" s="5"/>
      <c r="HTN103" s="5"/>
      <c r="HTO103" s="5"/>
      <c r="HTP103" s="5"/>
      <c r="HTQ103" s="1"/>
      <c r="HTR103" s="2"/>
      <c r="HTS103" s="2"/>
      <c r="HTT103" s="5"/>
      <c r="HTU103" s="5"/>
      <c r="HTV103" s="5"/>
      <c r="HTW103" s="5"/>
      <c r="HTX103" s="5"/>
      <c r="HTY103" s="1"/>
      <c r="HTZ103" s="2"/>
      <c r="HUA103" s="2"/>
      <c r="HUB103" s="5"/>
      <c r="HUC103" s="5"/>
      <c r="HUD103" s="5"/>
      <c r="HUE103" s="5"/>
      <c r="HUF103" s="5"/>
      <c r="HUG103" s="1"/>
      <c r="HUH103" s="2"/>
      <c r="HUI103" s="2"/>
      <c r="HUJ103" s="5"/>
      <c r="HUK103" s="5"/>
      <c r="HUL103" s="5"/>
      <c r="HUM103" s="5"/>
      <c r="HUN103" s="5"/>
      <c r="HUO103" s="1"/>
      <c r="HUP103" s="2"/>
      <c r="HUQ103" s="2"/>
      <c r="HUR103" s="5"/>
      <c r="HUS103" s="5"/>
      <c r="HUT103" s="5"/>
      <c r="HUU103" s="5"/>
      <c r="HUV103" s="5"/>
      <c r="HUW103" s="1"/>
      <c r="HUX103" s="2"/>
      <c r="HUY103" s="2"/>
      <c r="HUZ103" s="5"/>
      <c r="HVA103" s="5"/>
      <c r="HVB103" s="5"/>
      <c r="HVC103" s="5"/>
      <c r="HVD103" s="5"/>
      <c r="HVE103" s="1"/>
      <c r="HVF103" s="2"/>
      <c r="HVG103" s="2"/>
      <c r="HVH103" s="5"/>
      <c r="HVI103" s="5"/>
      <c r="HVJ103" s="5"/>
      <c r="HVK103" s="5"/>
      <c r="HVL103" s="5"/>
      <c r="HVM103" s="1"/>
      <c r="HVN103" s="2"/>
      <c r="HVO103" s="2"/>
      <c r="HVP103" s="5"/>
      <c r="HVQ103" s="5"/>
      <c r="HVR103" s="5"/>
      <c r="HVS103" s="5"/>
      <c r="HVT103" s="5"/>
      <c r="HVU103" s="1"/>
      <c r="HVV103" s="2"/>
      <c r="HVW103" s="2"/>
      <c r="HVX103" s="5"/>
      <c r="HVY103" s="5"/>
      <c r="HVZ103" s="5"/>
      <c r="HWA103" s="5"/>
      <c r="HWB103" s="5"/>
      <c r="HWC103" s="1"/>
      <c r="HWD103" s="2"/>
      <c r="HWE103" s="2"/>
      <c r="HWF103" s="5"/>
      <c r="HWG103" s="5"/>
      <c r="HWH103" s="5"/>
      <c r="HWI103" s="5"/>
      <c r="HWJ103" s="5"/>
      <c r="HWK103" s="1"/>
      <c r="HWL103" s="2"/>
      <c r="HWM103" s="2"/>
      <c r="HWN103" s="5"/>
      <c r="HWO103" s="5"/>
      <c r="HWP103" s="5"/>
      <c r="HWQ103" s="5"/>
      <c r="HWR103" s="5"/>
      <c r="HWS103" s="1"/>
      <c r="HWT103" s="2"/>
      <c r="HWU103" s="2"/>
      <c r="HWV103" s="5"/>
      <c r="HWW103" s="5"/>
      <c r="HWX103" s="5"/>
      <c r="HWY103" s="5"/>
      <c r="HWZ103" s="5"/>
      <c r="HXA103" s="1"/>
      <c r="HXB103" s="2"/>
      <c r="HXC103" s="2"/>
      <c r="HXD103" s="5"/>
      <c r="HXE103" s="5"/>
      <c r="HXF103" s="5"/>
      <c r="HXG103" s="5"/>
      <c r="HXH103" s="5"/>
      <c r="HXI103" s="1"/>
      <c r="HXJ103" s="2"/>
      <c r="HXK103" s="2"/>
      <c r="HXL103" s="5"/>
      <c r="HXM103" s="5"/>
      <c r="HXN103" s="5"/>
      <c r="HXO103" s="5"/>
      <c r="HXP103" s="5"/>
      <c r="HXQ103" s="1"/>
      <c r="HXR103" s="2"/>
      <c r="HXS103" s="2"/>
      <c r="HXT103" s="5"/>
      <c r="HXU103" s="5"/>
      <c r="HXV103" s="5"/>
      <c r="HXW103" s="5"/>
      <c r="HXX103" s="5"/>
      <c r="HXY103" s="1"/>
      <c r="HXZ103" s="2"/>
      <c r="HYA103" s="2"/>
      <c r="HYB103" s="5"/>
      <c r="HYC103" s="5"/>
      <c r="HYD103" s="5"/>
      <c r="HYE103" s="5"/>
      <c r="HYF103" s="5"/>
      <c r="HYG103" s="1"/>
      <c r="HYH103" s="2"/>
      <c r="HYI103" s="2"/>
      <c r="HYJ103" s="5"/>
      <c r="HYK103" s="5"/>
      <c r="HYL103" s="5"/>
      <c r="HYM103" s="5"/>
      <c r="HYN103" s="5"/>
      <c r="HYO103" s="1"/>
      <c r="HYP103" s="2"/>
      <c r="HYQ103" s="2"/>
      <c r="HYR103" s="5"/>
      <c r="HYS103" s="5"/>
      <c r="HYT103" s="5"/>
      <c r="HYU103" s="5"/>
      <c r="HYV103" s="5"/>
      <c r="HYW103" s="1"/>
      <c r="HYX103" s="2"/>
      <c r="HYY103" s="2"/>
      <c r="HYZ103" s="5"/>
      <c r="HZA103" s="5"/>
      <c r="HZB103" s="5"/>
      <c r="HZC103" s="5"/>
      <c r="HZD103" s="5"/>
      <c r="HZE103" s="1"/>
      <c r="HZF103" s="2"/>
      <c r="HZG103" s="2"/>
      <c r="HZH103" s="5"/>
      <c r="HZI103" s="5"/>
      <c r="HZJ103" s="5"/>
      <c r="HZK103" s="5"/>
      <c r="HZL103" s="5"/>
      <c r="HZM103" s="1"/>
      <c r="HZN103" s="2"/>
      <c r="HZO103" s="2"/>
      <c r="HZP103" s="5"/>
      <c r="HZQ103" s="5"/>
      <c r="HZR103" s="5"/>
      <c r="HZS103" s="5"/>
      <c r="HZT103" s="5"/>
      <c r="HZU103" s="1"/>
      <c r="HZV103" s="2"/>
      <c r="HZW103" s="2"/>
      <c r="HZX103" s="5"/>
      <c r="HZY103" s="5"/>
      <c r="HZZ103" s="5"/>
      <c r="IAA103" s="5"/>
      <c r="IAB103" s="5"/>
      <c r="IAC103" s="1"/>
      <c r="IAD103" s="2"/>
      <c r="IAE103" s="2"/>
      <c r="IAF103" s="5"/>
      <c r="IAG103" s="5"/>
      <c r="IAH103" s="5"/>
      <c r="IAI103" s="5"/>
      <c r="IAJ103" s="5"/>
      <c r="IAK103" s="1"/>
      <c r="IAL103" s="2"/>
      <c r="IAM103" s="2"/>
      <c r="IAN103" s="5"/>
      <c r="IAO103" s="5"/>
      <c r="IAP103" s="5"/>
      <c r="IAQ103" s="5"/>
      <c r="IAR103" s="5"/>
      <c r="IAS103" s="1"/>
      <c r="IAT103" s="2"/>
      <c r="IAU103" s="2"/>
      <c r="IAV103" s="5"/>
      <c r="IAW103" s="5"/>
      <c r="IAX103" s="5"/>
      <c r="IAY103" s="5"/>
      <c r="IAZ103" s="5"/>
      <c r="IBA103" s="1"/>
      <c r="IBB103" s="2"/>
      <c r="IBC103" s="2"/>
      <c r="IBD103" s="5"/>
      <c r="IBE103" s="5"/>
      <c r="IBF103" s="5"/>
      <c r="IBG103" s="5"/>
      <c r="IBH103" s="5"/>
      <c r="IBI103" s="1"/>
      <c r="IBJ103" s="2"/>
      <c r="IBK103" s="2"/>
      <c r="IBL103" s="5"/>
      <c r="IBM103" s="5"/>
      <c r="IBN103" s="5"/>
      <c r="IBO103" s="5"/>
      <c r="IBP103" s="5"/>
      <c r="IBQ103" s="1"/>
      <c r="IBR103" s="2"/>
      <c r="IBS103" s="2"/>
      <c r="IBT103" s="5"/>
      <c r="IBU103" s="5"/>
      <c r="IBV103" s="5"/>
      <c r="IBW103" s="5"/>
      <c r="IBX103" s="5"/>
      <c r="IBY103" s="1"/>
      <c r="IBZ103" s="2"/>
      <c r="ICA103" s="2"/>
      <c r="ICB103" s="5"/>
      <c r="ICC103" s="5"/>
      <c r="ICD103" s="5"/>
      <c r="ICE103" s="5"/>
      <c r="ICF103" s="5"/>
      <c r="ICG103" s="1"/>
      <c r="ICH103" s="2"/>
      <c r="ICI103" s="2"/>
      <c r="ICJ103" s="5"/>
      <c r="ICK103" s="5"/>
      <c r="ICL103" s="5"/>
      <c r="ICM103" s="5"/>
      <c r="ICN103" s="5"/>
      <c r="ICO103" s="1"/>
      <c r="ICP103" s="2"/>
      <c r="ICQ103" s="2"/>
      <c r="ICR103" s="5"/>
      <c r="ICS103" s="5"/>
      <c r="ICT103" s="5"/>
      <c r="ICU103" s="5"/>
      <c r="ICV103" s="5"/>
      <c r="ICW103" s="1"/>
      <c r="ICX103" s="2"/>
      <c r="ICY103" s="2"/>
      <c r="ICZ103" s="5"/>
      <c r="IDA103" s="5"/>
      <c r="IDB103" s="5"/>
      <c r="IDC103" s="5"/>
      <c r="IDD103" s="5"/>
      <c r="IDE103" s="1"/>
      <c r="IDF103" s="2"/>
      <c r="IDG103" s="2"/>
      <c r="IDH103" s="5"/>
      <c r="IDI103" s="5"/>
      <c r="IDJ103" s="5"/>
      <c r="IDK103" s="5"/>
      <c r="IDL103" s="5"/>
      <c r="IDM103" s="1"/>
      <c r="IDN103" s="2"/>
      <c r="IDO103" s="2"/>
      <c r="IDP103" s="5"/>
      <c r="IDQ103" s="5"/>
      <c r="IDR103" s="5"/>
      <c r="IDS103" s="5"/>
      <c r="IDT103" s="5"/>
      <c r="IDU103" s="1"/>
      <c r="IDV103" s="2"/>
      <c r="IDW103" s="2"/>
      <c r="IDX103" s="5"/>
      <c r="IDY103" s="5"/>
      <c r="IDZ103" s="5"/>
      <c r="IEA103" s="5"/>
      <c r="IEB103" s="5"/>
      <c r="IEC103" s="1"/>
      <c r="IED103" s="2"/>
      <c r="IEE103" s="2"/>
      <c r="IEF103" s="5"/>
      <c r="IEG103" s="5"/>
      <c r="IEH103" s="5"/>
      <c r="IEI103" s="5"/>
      <c r="IEJ103" s="5"/>
      <c r="IEK103" s="1"/>
      <c r="IEL103" s="2"/>
      <c r="IEM103" s="2"/>
      <c r="IEN103" s="5"/>
      <c r="IEO103" s="5"/>
      <c r="IEP103" s="5"/>
      <c r="IEQ103" s="5"/>
      <c r="IER103" s="5"/>
      <c r="IES103" s="1"/>
      <c r="IET103" s="2"/>
      <c r="IEU103" s="2"/>
      <c r="IEV103" s="5"/>
      <c r="IEW103" s="5"/>
      <c r="IEX103" s="5"/>
      <c r="IEY103" s="5"/>
      <c r="IEZ103" s="5"/>
      <c r="IFA103" s="1"/>
      <c r="IFB103" s="2"/>
      <c r="IFC103" s="2"/>
      <c r="IFD103" s="5"/>
      <c r="IFE103" s="5"/>
      <c r="IFF103" s="5"/>
      <c r="IFG103" s="5"/>
      <c r="IFH103" s="5"/>
      <c r="IFI103" s="1"/>
      <c r="IFJ103" s="2"/>
      <c r="IFK103" s="2"/>
      <c r="IFL103" s="5"/>
      <c r="IFM103" s="5"/>
      <c r="IFN103" s="5"/>
      <c r="IFO103" s="5"/>
      <c r="IFP103" s="5"/>
      <c r="IFQ103" s="1"/>
      <c r="IFR103" s="2"/>
      <c r="IFS103" s="2"/>
      <c r="IFT103" s="5"/>
      <c r="IFU103" s="5"/>
      <c r="IFV103" s="5"/>
      <c r="IFW103" s="5"/>
      <c r="IFX103" s="5"/>
      <c r="IFY103" s="1"/>
      <c r="IFZ103" s="2"/>
      <c r="IGA103" s="2"/>
      <c r="IGB103" s="5"/>
      <c r="IGC103" s="5"/>
      <c r="IGD103" s="5"/>
      <c r="IGE103" s="5"/>
      <c r="IGF103" s="5"/>
      <c r="IGG103" s="1"/>
      <c r="IGH103" s="2"/>
      <c r="IGI103" s="2"/>
      <c r="IGJ103" s="5"/>
      <c r="IGK103" s="5"/>
      <c r="IGL103" s="5"/>
      <c r="IGM103" s="5"/>
      <c r="IGN103" s="5"/>
      <c r="IGO103" s="1"/>
      <c r="IGP103" s="2"/>
      <c r="IGQ103" s="2"/>
      <c r="IGR103" s="5"/>
      <c r="IGS103" s="5"/>
      <c r="IGT103" s="5"/>
      <c r="IGU103" s="5"/>
      <c r="IGV103" s="5"/>
      <c r="IGW103" s="1"/>
      <c r="IGX103" s="2"/>
      <c r="IGY103" s="2"/>
      <c r="IGZ103" s="5"/>
      <c r="IHA103" s="5"/>
      <c r="IHB103" s="5"/>
      <c r="IHC103" s="5"/>
      <c r="IHD103" s="5"/>
      <c r="IHE103" s="1"/>
      <c r="IHF103" s="2"/>
      <c r="IHG103" s="2"/>
      <c r="IHH103" s="5"/>
      <c r="IHI103" s="5"/>
      <c r="IHJ103" s="5"/>
      <c r="IHK103" s="5"/>
      <c r="IHL103" s="5"/>
      <c r="IHM103" s="1"/>
      <c r="IHN103" s="2"/>
      <c r="IHO103" s="2"/>
      <c r="IHP103" s="5"/>
      <c r="IHQ103" s="5"/>
      <c r="IHR103" s="5"/>
      <c r="IHS103" s="5"/>
      <c r="IHT103" s="5"/>
      <c r="IHU103" s="1"/>
      <c r="IHV103" s="2"/>
      <c r="IHW103" s="2"/>
      <c r="IHX103" s="5"/>
      <c r="IHY103" s="5"/>
      <c r="IHZ103" s="5"/>
      <c r="IIA103" s="5"/>
      <c r="IIB103" s="5"/>
      <c r="IIC103" s="1"/>
      <c r="IID103" s="2"/>
      <c r="IIE103" s="2"/>
      <c r="IIF103" s="5"/>
      <c r="IIG103" s="5"/>
      <c r="IIH103" s="5"/>
      <c r="III103" s="5"/>
      <c r="IIJ103" s="5"/>
      <c r="IIK103" s="1"/>
      <c r="IIL103" s="2"/>
      <c r="IIM103" s="2"/>
      <c r="IIN103" s="5"/>
      <c r="IIO103" s="5"/>
      <c r="IIP103" s="5"/>
      <c r="IIQ103" s="5"/>
      <c r="IIR103" s="5"/>
      <c r="IIS103" s="1"/>
      <c r="IIT103" s="2"/>
      <c r="IIU103" s="2"/>
      <c r="IIV103" s="5"/>
      <c r="IIW103" s="5"/>
      <c r="IIX103" s="5"/>
      <c r="IIY103" s="5"/>
      <c r="IIZ103" s="5"/>
      <c r="IJA103" s="1"/>
      <c r="IJB103" s="2"/>
      <c r="IJC103" s="2"/>
      <c r="IJD103" s="5"/>
      <c r="IJE103" s="5"/>
      <c r="IJF103" s="5"/>
      <c r="IJG103" s="5"/>
      <c r="IJH103" s="5"/>
      <c r="IJI103" s="1"/>
      <c r="IJJ103" s="2"/>
      <c r="IJK103" s="2"/>
      <c r="IJL103" s="5"/>
      <c r="IJM103" s="5"/>
      <c r="IJN103" s="5"/>
      <c r="IJO103" s="5"/>
      <c r="IJP103" s="5"/>
      <c r="IJQ103" s="1"/>
      <c r="IJR103" s="2"/>
      <c r="IJS103" s="2"/>
      <c r="IJT103" s="5"/>
      <c r="IJU103" s="5"/>
      <c r="IJV103" s="5"/>
      <c r="IJW103" s="5"/>
      <c r="IJX103" s="5"/>
      <c r="IJY103" s="1"/>
      <c r="IJZ103" s="2"/>
      <c r="IKA103" s="2"/>
      <c r="IKB103" s="5"/>
      <c r="IKC103" s="5"/>
      <c r="IKD103" s="5"/>
      <c r="IKE103" s="5"/>
      <c r="IKF103" s="5"/>
      <c r="IKG103" s="1"/>
      <c r="IKH103" s="2"/>
      <c r="IKI103" s="2"/>
      <c r="IKJ103" s="5"/>
      <c r="IKK103" s="5"/>
      <c r="IKL103" s="5"/>
      <c r="IKM103" s="5"/>
      <c r="IKN103" s="5"/>
      <c r="IKO103" s="1"/>
      <c r="IKP103" s="2"/>
      <c r="IKQ103" s="2"/>
      <c r="IKR103" s="5"/>
      <c r="IKS103" s="5"/>
      <c r="IKT103" s="5"/>
      <c r="IKU103" s="5"/>
      <c r="IKV103" s="5"/>
      <c r="IKW103" s="1"/>
      <c r="IKX103" s="2"/>
      <c r="IKY103" s="2"/>
      <c r="IKZ103" s="5"/>
      <c r="ILA103" s="5"/>
      <c r="ILB103" s="5"/>
      <c r="ILC103" s="5"/>
      <c r="ILD103" s="5"/>
      <c r="ILE103" s="1"/>
      <c r="ILF103" s="2"/>
      <c r="ILG103" s="2"/>
      <c r="ILH103" s="5"/>
      <c r="ILI103" s="5"/>
      <c r="ILJ103" s="5"/>
      <c r="ILK103" s="5"/>
      <c r="ILL103" s="5"/>
      <c r="ILM103" s="1"/>
      <c r="ILN103" s="2"/>
      <c r="ILO103" s="2"/>
      <c r="ILP103" s="5"/>
      <c r="ILQ103" s="5"/>
      <c r="ILR103" s="5"/>
      <c r="ILS103" s="5"/>
      <c r="ILT103" s="5"/>
      <c r="ILU103" s="1"/>
      <c r="ILV103" s="2"/>
      <c r="ILW103" s="2"/>
      <c r="ILX103" s="5"/>
      <c r="ILY103" s="5"/>
      <c r="ILZ103" s="5"/>
      <c r="IMA103" s="5"/>
      <c r="IMB103" s="5"/>
      <c r="IMC103" s="1"/>
      <c r="IMD103" s="2"/>
      <c r="IME103" s="2"/>
      <c r="IMF103" s="5"/>
      <c r="IMG103" s="5"/>
      <c r="IMH103" s="5"/>
      <c r="IMI103" s="5"/>
      <c r="IMJ103" s="5"/>
      <c r="IMK103" s="1"/>
      <c r="IML103" s="2"/>
      <c r="IMM103" s="2"/>
      <c r="IMN103" s="5"/>
      <c r="IMO103" s="5"/>
      <c r="IMP103" s="5"/>
      <c r="IMQ103" s="5"/>
      <c r="IMR103" s="5"/>
      <c r="IMS103" s="1"/>
      <c r="IMT103" s="2"/>
      <c r="IMU103" s="2"/>
      <c r="IMV103" s="5"/>
      <c r="IMW103" s="5"/>
      <c r="IMX103" s="5"/>
      <c r="IMY103" s="5"/>
      <c r="IMZ103" s="5"/>
      <c r="INA103" s="1"/>
      <c r="INB103" s="2"/>
      <c r="INC103" s="2"/>
      <c r="IND103" s="5"/>
      <c r="INE103" s="5"/>
      <c r="INF103" s="5"/>
      <c r="ING103" s="5"/>
      <c r="INH103" s="5"/>
      <c r="INI103" s="1"/>
      <c r="INJ103" s="2"/>
      <c r="INK103" s="2"/>
      <c r="INL103" s="5"/>
      <c r="INM103" s="5"/>
      <c r="INN103" s="5"/>
      <c r="INO103" s="5"/>
      <c r="INP103" s="5"/>
      <c r="INQ103" s="1"/>
      <c r="INR103" s="2"/>
      <c r="INS103" s="2"/>
      <c r="INT103" s="5"/>
      <c r="INU103" s="5"/>
      <c r="INV103" s="5"/>
      <c r="INW103" s="5"/>
      <c r="INX103" s="5"/>
      <c r="INY103" s="1"/>
      <c r="INZ103" s="2"/>
      <c r="IOA103" s="2"/>
      <c r="IOB103" s="5"/>
      <c r="IOC103" s="5"/>
      <c r="IOD103" s="5"/>
      <c r="IOE103" s="5"/>
      <c r="IOF103" s="5"/>
      <c r="IOG103" s="1"/>
      <c r="IOH103" s="2"/>
      <c r="IOI103" s="2"/>
      <c r="IOJ103" s="5"/>
      <c r="IOK103" s="5"/>
      <c r="IOL103" s="5"/>
      <c r="IOM103" s="5"/>
      <c r="ION103" s="5"/>
      <c r="IOO103" s="1"/>
      <c r="IOP103" s="2"/>
      <c r="IOQ103" s="2"/>
      <c r="IOR103" s="5"/>
      <c r="IOS103" s="5"/>
      <c r="IOT103" s="5"/>
      <c r="IOU103" s="5"/>
      <c r="IOV103" s="5"/>
      <c r="IOW103" s="1"/>
      <c r="IOX103" s="2"/>
      <c r="IOY103" s="2"/>
      <c r="IOZ103" s="5"/>
      <c r="IPA103" s="5"/>
      <c r="IPB103" s="5"/>
      <c r="IPC103" s="5"/>
      <c r="IPD103" s="5"/>
      <c r="IPE103" s="1"/>
      <c r="IPF103" s="2"/>
      <c r="IPG103" s="2"/>
      <c r="IPH103" s="5"/>
      <c r="IPI103" s="5"/>
      <c r="IPJ103" s="5"/>
      <c r="IPK103" s="5"/>
      <c r="IPL103" s="5"/>
      <c r="IPM103" s="1"/>
      <c r="IPN103" s="2"/>
      <c r="IPO103" s="2"/>
      <c r="IPP103" s="5"/>
      <c r="IPQ103" s="5"/>
      <c r="IPR103" s="5"/>
      <c r="IPS103" s="5"/>
      <c r="IPT103" s="5"/>
      <c r="IPU103" s="1"/>
      <c r="IPV103" s="2"/>
      <c r="IPW103" s="2"/>
      <c r="IPX103" s="5"/>
      <c r="IPY103" s="5"/>
      <c r="IPZ103" s="5"/>
      <c r="IQA103" s="5"/>
      <c r="IQB103" s="5"/>
      <c r="IQC103" s="1"/>
      <c r="IQD103" s="2"/>
      <c r="IQE103" s="2"/>
      <c r="IQF103" s="5"/>
      <c r="IQG103" s="5"/>
      <c r="IQH103" s="5"/>
      <c r="IQI103" s="5"/>
      <c r="IQJ103" s="5"/>
      <c r="IQK103" s="1"/>
      <c r="IQL103" s="2"/>
      <c r="IQM103" s="2"/>
      <c r="IQN103" s="5"/>
      <c r="IQO103" s="5"/>
      <c r="IQP103" s="5"/>
      <c r="IQQ103" s="5"/>
      <c r="IQR103" s="5"/>
      <c r="IQS103" s="1"/>
      <c r="IQT103" s="2"/>
      <c r="IQU103" s="2"/>
      <c r="IQV103" s="5"/>
      <c r="IQW103" s="5"/>
      <c r="IQX103" s="5"/>
      <c r="IQY103" s="5"/>
      <c r="IQZ103" s="5"/>
      <c r="IRA103" s="1"/>
      <c r="IRB103" s="2"/>
      <c r="IRC103" s="2"/>
      <c r="IRD103" s="5"/>
      <c r="IRE103" s="5"/>
      <c r="IRF103" s="5"/>
      <c r="IRG103" s="5"/>
      <c r="IRH103" s="5"/>
      <c r="IRI103" s="1"/>
      <c r="IRJ103" s="2"/>
      <c r="IRK103" s="2"/>
      <c r="IRL103" s="5"/>
      <c r="IRM103" s="5"/>
      <c r="IRN103" s="5"/>
      <c r="IRO103" s="5"/>
      <c r="IRP103" s="5"/>
      <c r="IRQ103" s="1"/>
      <c r="IRR103" s="2"/>
      <c r="IRS103" s="2"/>
      <c r="IRT103" s="5"/>
      <c r="IRU103" s="5"/>
      <c r="IRV103" s="5"/>
      <c r="IRW103" s="5"/>
      <c r="IRX103" s="5"/>
      <c r="IRY103" s="1"/>
      <c r="IRZ103" s="2"/>
      <c r="ISA103" s="2"/>
      <c r="ISB103" s="5"/>
      <c r="ISC103" s="5"/>
      <c r="ISD103" s="5"/>
      <c r="ISE103" s="5"/>
      <c r="ISF103" s="5"/>
      <c r="ISG103" s="1"/>
      <c r="ISH103" s="2"/>
      <c r="ISI103" s="2"/>
      <c r="ISJ103" s="5"/>
      <c r="ISK103" s="5"/>
      <c r="ISL103" s="5"/>
      <c r="ISM103" s="5"/>
      <c r="ISN103" s="5"/>
      <c r="ISO103" s="1"/>
      <c r="ISP103" s="2"/>
      <c r="ISQ103" s="2"/>
      <c r="ISR103" s="5"/>
      <c r="ISS103" s="5"/>
      <c r="IST103" s="5"/>
      <c r="ISU103" s="5"/>
      <c r="ISV103" s="5"/>
      <c r="ISW103" s="1"/>
      <c r="ISX103" s="2"/>
      <c r="ISY103" s="2"/>
      <c r="ISZ103" s="5"/>
      <c r="ITA103" s="5"/>
      <c r="ITB103" s="5"/>
      <c r="ITC103" s="5"/>
      <c r="ITD103" s="5"/>
      <c r="ITE103" s="1"/>
      <c r="ITF103" s="2"/>
      <c r="ITG103" s="2"/>
      <c r="ITH103" s="5"/>
      <c r="ITI103" s="5"/>
      <c r="ITJ103" s="5"/>
      <c r="ITK103" s="5"/>
      <c r="ITL103" s="5"/>
      <c r="ITM103" s="1"/>
      <c r="ITN103" s="2"/>
      <c r="ITO103" s="2"/>
      <c r="ITP103" s="5"/>
      <c r="ITQ103" s="5"/>
      <c r="ITR103" s="5"/>
      <c r="ITS103" s="5"/>
      <c r="ITT103" s="5"/>
      <c r="ITU103" s="1"/>
      <c r="ITV103" s="2"/>
      <c r="ITW103" s="2"/>
      <c r="ITX103" s="5"/>
      <c r="ITY103" s="5"/>
      <c r="ITZ103" s="5"/>
      <c r="IUA103" s="5"/>
      <c r="IUB103" s="5"/>
      <c r="IUC103" s="1"/>
      <c r="IUD103" s="2"/>
      <c r="IUE103" s="2"/>
      <c r="IUF103" s="5"/>
      <c r="IUG103" s="5"/>
      <c r="IUH103" s="5"/>
      <c r="IUI103" s="5"/>
      <c r="IUJ103" s="5"/>
      <c r="IUK103" s="1"/>
      <c r="IUL103" s="2"/>
      <c r="IUM103" s="2"/>
      <c r="IUN103" s="5"/>
      <c r="IUO103" s="5"/>
      <c r="IUP103" s="5"/>
      <c r="IUQ103" s="5"/>
      <c r="IUR103" s="5"/>
      <c r="IUS103" s="1"/>
      <c r="IUT103" s="2"/>
      <c r="IUU103" s="2"/>
      <c r="IUV103" s="5"/>
      <c r="IUW103" s="5"/>
      <c r="IUX103" s="5"/>
      <c r="IUY103" s="5"/>
      <c r="IUZ103" s="5"/>
      <c r="IVA103" s="1"/>
      <c r="IVB103" s="2"/>
      <c r="IVC103" s="2"/>
      <c r="IVD103" s="5"/>
      <c r="IVE103" s="5"/>
      <c r="IVF103" s="5"/>
      <c r="IVG103" s="5"/>
      <c r="IVH103" s="5"/>
      <c r="IVI103" s="1"/>
      <c r="IVJ103" s="2"/>
      <c r="IVK103" s="2"/>
      <c r="IVL103" s="5"/>
      <c r="IVM103" s="5"/>
      <c r="IVN103" s="5"/>
      <c r="IVO103" s="5"/>
      <c r="IVP103" s="5"/>
      <c r="IVQ103" s="1"/>
      <c r="IVR103" s="2"/>
      <c r="IVS103" s="2"/>
      <c r="IVT103" s="5"/>
      <c r="IVU103" s="5"/>
      <c r="IVV103" s="5"/>
      <c r="IVW103" s="5"/>
      <c r="IVX103" s="5"/>
      <c r="IVY103" s="1"/>
      <c r="IVZ103" s="2"/>
      <c r="IWA103" s="2"/>
      <c r="IWB103" s="5"/>
      <c r="IWC103" s="5"/>
      <c r="IWD103" s="5"/>
      <c r="IWE103" s="5"/>
      <c r="IWF103" s="5"/>
      <c r="IWG103" s="1"/>
      <c r="IWH103" s="2"/>
      <c r="IWI103" s="2"/>
      <c r="IWJ103" s="5"/>
      <c r="IWK103" s="5"/>
      <c r="IWL103" s="5"/>
      <c r="IWM103" s="5"/>
      <c r="IWN103" s="5"/>
      <c r="IWO103" s="1"/>
      <c r="IWP103" s="2"/>
      <c r="IWQ103" s="2"/>
      <c r="IWR103" s="5"/>
      <c r="IWS103" s="5"/>
      <c r="IWT103" s="5"/>
      <c r="IWU103" s="5"/>
      <c r="IWV103" s="5"/>
      <c r="IWW103" s="1"/>
      <c r="IWX103" s="2"/>
      <c r="IWY103" s="2"/>
      <c r="IWZ103" s="5"/>
      <c r="IXA103" s="5"/>
      <c r="IXB103" s="5"/>
      <c r="IXC103" s="5"/>
      <c r="IXD103" s="5"/>
      <c r="IXE103" s="1"/>
      <c r="IXF103" s="2"/>
      <c r="IXG103" s="2"/>
      <c r="IXH103" s="5"/>
      <c r="IXI103" s="5"/>
      <c r="IXJ103" s="5"/>
      <c r="IXK103" s="5"/>
      <c r="IXL103" s="5"/>
      <c r="IXM103" s="1"/>
      <c r="IXN103" s="2"/>
      <c r="IXO103" s="2"/>
      <c r="IXP103" s="5"/>
      <c r="IXQ103" s="5"/>
      <c r="IXR103" s="5"/>
      <c r="IXS103" s="5"/>
      <c r="IXT103" s="5"/>
      <c r="IXU103" s="1"/>
      <c r="IXV103" s="2"/>
      <c r="IXW103" s="2"/>
      <c r="IXX103" s="5"/>
      <c r="IXY103" s="5"/>
      <c r="IXZ103" s="5"/>
      <c r="IYA103" s="5"/>
      <c r="IYB103" s="5"/>
      <c r="IYC103" s="1"/>
      <c r="IYD103" s="2"/>
      <c r="IYE103" s="2"/>
      <c r="IYF103" s="5"/>
      <c r="IYG103" s="5"/>
      <c r="IYH103" s="5"/>
      <c r="IYI103" s="5"/>
      <c r="IYJ103" s="5"/>
      <c r="IYK103" s="1"/>
      <c r="IYL103" s="2"/>
      <c r="IYM103" s="2"/>
      <c r="IYN103" s="5"/>
      <c r="IYO103" s="5"/>
      <c r="IYP103" s="5"/>
      <c r="IYQ103" s="5"/>
      <c r="IYR103" s="5"/>
      <c r="IYS103" s="1"/>
      <c r="IYT103" s="2"/>
      <c r="IYU103" s="2"/>
      <c r="IYV103" s="5"/>
      <c r="IYW103" s="5"/>
      <c r="IYX103" s="5"/>
      <c r="IYY103" s="5"/>
      <c r="IYZ103" s="5"/>
      <c r="IZA103" s="1"/>
      <c r="IZB103" s="2"/>
      <c r="IZC103" s="2"/>
      <c r="IZD103" s="5"/>
      <c r="IZE103" s="5"/>
      <c r="IZF103" s="5"/>
      <c r="IZG103" s="5"/>
      <c r="IZH103" s="5"/>
      <c r="IZI103" s="1"/>
      <c r="IZJ103" s="2"/>
      <c r="IZK103" s="2"/>
      <c r="IZL103" s="5"/>
      <c r="IZM103" s="5"/>
      <c r="IZN103" s="5"/>
      <c r="IZO103" s="5"/>
      <c r="IZP103" s="5"/>
      <c r="IZQ103" s="1"/>
      <c r="IZR103" s="2"/>
      <c r="IZS103" s="2"/>
      <c r="IZT103" s="5"/>
      <c r="IZU103" s="5"/>
      <c r="IZV103" s="5"/>
      <c r="IZW103" s="5"/>
      <c r="IZX103" s="5"/>
      <c r="IZY103" s="1"/>
      <c r="IZZ103" s="2"/>
      <c r="JAA103" s="2"/>
      <c r="JAB103" s="5"/>
      <c r="JAC103" s="5"/>
      <c r="JAD103" s="5"/>
      <c r="JAE103" s="5"/>
      <c r="JAF103" s="5"/>
      <c r="JAG103" s="1"/>
      <c r="JAH103" s="2"/>
      <c r="JAI103" s="2"/>
      <c r="JAJ103" s="5"/>
      <c r="JAK103" s="5"/>
      <c r="JAL103" s="5"/>
      <c r="JAM103" s="5"/>
      <c r="JAN103" s="5"/>
      <c r="JAO103" s="1"/>
      <c r="JAP103" s="2"/>
      <c r="JAQ103" s="2"/>
      <c r="JAR103" s="5"/>
      <c r="JAS103" s="5"/>
      <c r="JAT103" s="5"/>
      <c r="JAU103" s="5"/>
      <c r="JAV103" s="5"/>
      <c r="JAW103" s="1"/>
      <c r="JAX103" s="2"/>
      <c r="JAY103" s="2"/>
      <c r="JAZ103" s="5"/>
      <c r="JBA103" s="5"/>
      <c r="JBB103" s="5"/>
      <c r="JBC103" s="5"/>
      <c r="JBD103" s="5"/>
      <c r="JBE103" s="1"/>
      <c r="JBF103" s="2"/>
      <c r="JBG103" s="2"/>
      <c r="JBH103" s="5"/>
      <c r="JBI103" s="5"/>
      <c r="JBJ103" s="5"/>
      <c r="JBK103" s="5"/>
      <c r="JBL103" s="5"/>
      <c r="JBM103" s="1"/>
      <c r="JBN103" s="2"/>
      <c r="JBO103" s="2"/>
      <c r="JBP103" s="5"/>
      <c r="JBQ103" s="5"/>
      <c r="JBR103" s="5"/>
      <c r="JBS103" s="5"/>
      <c r="JBT103" s="5"/>
      <c r="JBU103" s="1"/>
      <c r="JBV103" s="2"/>
      <c r="JBW103" s="2"/>
      <c r="JBX103" s="5"/>
      <c r="JBY103" s="5"/>
      <c r="JBZ103" s="5"/>
      <c r="JCA103" s="5"/>
      <c r="JCB103" s="5"/>
      <c r="JCC103" s="1"/>
      <c r="JCD103" s="2"/>
      <c r="JCE103" s="2"/>
      <c r="JCF103" s="5"/>
      <c r="JCG103" s="5"/>
      <c r="JCH103" s="5"/>
      <c r="JCI103" s="5"/>
      <c r="JCJ103" s="5"/>
      <c r="JCK103" s="1"/>
      <c r="JCL103" s="2"/>
      <c r="JCM103" s="2"/>
      <c r="JCN103" s="5"/>
      <c r="JCO103" s="5"/>
      <c r="JCP103" s="5"/>
      <c r="JCQ103" s="5"/>
      <c r="JCR103" s="5"/>
      <c r="JCS103" s="1"/>
      <c r="JCT103" s="2"/>
      <c r="JCU103" s="2"/>
      <c r="JCV103" s="5"/>
      <c r="JCW103" s="5"/>
      <c r="JCX103" s="5"/>
      <c r="JCY103" s="5"/>
      <c r="JCZ103" s="5"/>
      <c r="JDA103" s="1"/>
      <c r="JDB103" s="2"/>
      <c r="JDC103" s="2"/>
      <c r="JDD103" s="5"/>
      <c r="JDE103" s="5"/>
      <c r="JDF103" s="5"/>
      <c r="JDG103" s="5"/>
      <c r="JDH103" s="5"/>
      <c r="JDI103" s="1"/>
      <c r="JDJ103" s="2"/>
      <c r="JDK103" s="2"/>
      <c r="JDL103" s="5"/>
      <c r="JDM103" s="5"/>
      <c r="JDN103" s="5"/>
      <c r="JDO103" s="5"/>
      <c r="JDP103" s="5"/>
      <c r="JDQ103" s="1"/>
      <c r="JDR103" s="2"/>
      <c r="JDS103" s="2"/>
      <c r="JDT103" s="5"/>
      <c r="JDU103" s="5"/>
      <c r="JDV103" s="5"/>
      <c r="JDW103" s="5"/>
      <c r="JDX103" s="5"/>
      <c r="JDY103" s="1"/>
      <c r="JDZ103" s="2"/>
      <c r="JEA103" s="2"/>
      <c r="JEB103" s="5"/>
      <c r="JEC103" s="5"/>
      <c r="JED103" s="5"/>
      <c r="JEE103" s="5"/>
      <c r="JEF103" s="5"/>
      <c r="JEG103" s="1"/>
      <c r="JEH103" s="2"/>
      <c r="JEI103" s="2"/>
      <c r="JEJ103" s="5"/>
      <c r="JEK103" s="5"/>
      <c r="JEL103" s="5"/>
      <c r="JEM103" s="5"/>
      <c r="JEN103" s="5"/>
      <c r="JEO103" s="1"/>
      <c r="JEP103" s="2"/>
      <c r="JEQ103" s="2"/>
      <c r="JER103" s="5"/>
      <c r="JES103" s="5"/>
      <c r="JET103" s="5"/>
      <c r="JEU103" s="5"/>
      <c r="JEV103" s="5"/>
      <c r="JEW103" s="1"/>
      <c r="JEX103" s="2"/>
      <c r="JEY103" s="2"/>
      <c r="JEZ103" s="5"/>
      <c r="JFA103" s="5"/>
      <c r="JFB103" s="5"/>
      <c r="JFC103" s="5"/>
      <c r="JFD103" s="5"/>
      <c r="JFE103" s="1"/>
      <c r="JFF103" s="2"/>
      <c r="JFG103" s="2"/>
      <c r="JFH103" s="5"/>
      <c r="JFI103" s="5"/>
      <c r="JFJ103" s="5"/>
      <c r="JFK103" s="5"/>
      <c r="JFL103" s="5"/>
      <c r="JFM103" s="1"/>
      <c r="JFN103" s="2"/>
      <c r="JFO103" s="2"/>
      <c r="JFP103" s="5"/>
      <c r="JFQ103" s="5"/>
      <c r="JFR103" s="5"/>
      <c r="JFS103" s="5"/>
      <c r="JFT103" s="5"/>
      <c r="JFU103" s="1"/>
      <c r="JFV103" s="2"/>
      <c r="JFW103" s="2"/>
      <c r="JFX103" s="5"/>
      <c r="JFY103" s="5"/>
      <c r="JFZ103" s="5"/>
      <c r="JGA103" s="5"/>
      <c r="JGB103" s="5"/>
      <c r="JGC103" s="1"/>
      <c r="JGD103" s="2"/>
      <c r="JGE103" s="2"/>
      <c r="JGF103" s="5"/>
      <c r="JGG103" s="5"/>
      <c r="JGH103" s="5"/>
      <c r="JGI103" s="5"/>
      <c r="JGJ103" s="5"/>
      <c r="JGK103" s="1"/>
      <c r="JGL103" s="2"/>
      <c r="JGM103" s="2"/>
      <c r="JGN103" s="5"/>
      <c r="JGO103" s="5"/>
      <c r="JGP103" s="5"/>
      <c r="JGQ103" s="5"/>
      <c r="JGR103" s="5"/>
      <c r="JGS103" s="1"/>
      <c r="JGT103" s="2"/>
      <c r="JGU103" s="2"/>
      <c r="JGV103" s="5"/>
      <c r="JGW103" s="5"/>
      <c r="JGX103" s="5"/>
      <c r="JGY103" s="5"/>
      <c r="JGZ103" s="5"/>
      <c r="JHA103" s="1"/>
      <c r="JHB103" s="2"/>
      <c r="JHC103" s="2"/>
      <c r="JHD103" s="5"/>
      <c r="JHE103" s="5"/>
      <c r="JHF103" s="5"/>
      <c r="JHG103" s="5"/>
      <c r="JHH103" s="5"/>
      <c r="JHI103" s="1"/>
      <c r="JHJ103" s="2"/>
      <c r="JHK103" s="2"/>
      <c r="JHL103" s="5"/>
      <c r="JHM103" s="5"/>
      <c r="JHN103" s="5"/>
      <c r="JHO103" s="5"/>
      <c r="JHP103" s="5"/>
      <c r="JHQ103" s="1"/>
      <c r="JHR103" s="2"/>
      <c r="JHS103" s="2"/>
      <c r="JHT103" s="5"/>
      <c r="JHU103" s="5"/>
      <c r="JHV103" s="5"/>
      <c r="JHW103" s="5"/>
      <c r="JHX103" s="5"/>
      <c r="JHY103" s="1"/>
      <c r="JHZ103" s="2"/>
      <c r="JIA103" s="2"/>
      <c r="JIB103" s="5"/>
      <c r="JIC103" s="5"/>
      <c r="JID103" s="5"/>
      <c r="JIE103" s="5"/>
      <c r="JIF103" s="5"/>
      <c r="JIG103" s="1"/>
      <c r="JIH103" s="2"/>
      <c r="JII103" s="2"/>
      <c r="JIJ103" s="5"/>
      <c r="JIK103" s="5"/>
      <c r="JIL103" s="5"/>
      <c r="JIM103" s="5"/>
      <c r="JIN103" s="5"/>
      <c r="JIO103" s="1"/>
      <c r="JIP103" s="2"/>
      <c r="JIQ103" s="2"/>
      <c r="JIR103" s="5"/>
      <c r="JIS103" s="5"/>
      <c r="JIT103" s="5"/>
      <c r="JIU103" s="5"/>
      <c r="JIV103" s="5"/>
      <c r="JIW103" s="1"/>
      <c r="JIX103" s="2"/>
      <c r="JIY103" s="2"/>
      <c r="JIZ103" s="5"/>
      <c r="JJA103" s="5"/>
      <c r="JJB103" s="5"/>
      <c r="JJC103" s="5"/>
      <c r="JJD103" s="5"/>
      <c r="JJE103" s="1"/>
      <c r="JJF103" s="2"/>
      <c r="JJG103" s="2"/>
      <c r="JJH103" s="5"/>
      <c r="JJI103" s="5"/>
      <c r="JJJ103" s="5"/>
      <c r="JJK103" s="5"/>
      <c r="JJL103" s="5"/>
      <c r="JJM103" s="1"/>
      <c r="JJN103" s="2"/>
      <c r="JJO103" s="2"/>
      <c r="JJP103" s="5"/>
      <c r="JJQ103" s="5"/>
      <c r="JJR103" s="5"/>
      <c r="JJS103" s="5"/>
      <c r="JJT103" s="5"/>
      <c r="JJU103" s="1"/>
      <c r="JJV103" s="2"/>
      <c r="JJW103" s="2"/>
      <c r="JJX103" s="5"/>
      <c r="JJY103" s="5"/>
      <c r="JJZ103" s="5"/>
      <c r="JKA103" s="5"/>
      <c r="JKB103" s="5"/>
      <c r="JKC103" s="1"/>
      <c r="JKD103" s="2"/>
      <c r="JKE103" s="2"/>
      <c r="JKF103" s="5"/>
      <c r="JKG103" s="5"/>
      <c r="JKH103" s="5"/>
      <c r="JKI103" s="5"/>
      <c r="JKJ103" s="5"/>
      <c r="JKK103" s="1"/>
      <c r="JKL103" s="2"/>
      <c r="JKM103" s="2"/>
      <c r="JKN103" s="5"/>
      <c r="JKO103" s="5"/>
      <c r="JKP103" s="5"/>
      <c r="JKQ103" s="5"/>
      <c r="JKR103" s="5"/>
      <c r="JKS103" s="1"/>
      <c r="JKT103" s="2"/>
      <c r="JKU103" s="2"/>
      <c r="JKV103" s="5"/>
      <c r="JKW103" s="5"/>
      <c r="JKX103" s="5"/>
      <c r="JKY103" s="5"/>
      <c r="JKZ103" s="5"/>
      <c r="JLA103" s="1"/>
      <c r="JLB103" s="2"/>
      <c r="JLC103" s="2"/>
      <c r="JLD103" s="5"/>
      <c r="JLE103" s="5"/>
      <c r="JLF103" s="5"/>
      <c r="JLG103" s="5"/>
      <c r="JLH103" s="5"/>
      <c r="JLI103" s="1"/>
      <c r="JLJ103" s="2"/>
      <c r="JLK103" s="2"/>
      <c r="JLL103" s="5"/>
      <c r="JLM103" s="5"/>
      <c r="JLN103" s="5"/>
      <c r="JLO103" s="5"/>
      <c r="JLP103" s="5"/>
      <c r="JLQ103" s="1"/>
      <c r="JLR103" s="2"/>
      <c r="JLS103" s="2"/>
      <c r="JLT103" s="5"/>
      <c r="JLU103" s="5"/>
      <c r="JLV103" s="5"/>
      <c r="JLW103" s="5"/>
      <c r="JLX103" s="5"/>
      <c r="JLY103" s="1"/>
      <c r="JLZ103" s="2"/>
      <c r="JMA103" s="2"/>
      <c r="JMB103" s="5"/>
      <c r="JMC103" s="5"/>
      <c r="JMD103" s="5"/>
      <c r="JME103" s="5"/>
      <c r="JMF103" s="5"/>
      <c r="JMG103" s="1"/>
      <c r="JMH103" s="2"/>
      <c r="JMI103" s="2"/>
      <c r="JMJ103" s="5"/>
      <c r="JMK103" s="5"/>
      <c r="JML103" s="5"/>
      <c r="JMM103" s="5"/>
      <c r="JMN103" s="5"/>
      <c r="JMO103" s="1"/>
      <c r="JMP103" s="2"/>
      <c r="JMQ103" s="2"/>
      <c r="JMR103" s="5"/>
      <c r="JMS103" s="5"/>
      <c r="JMT103" s="5"/>
      <c r="JMU103" s="5"/>
      <c r="JMV103" s="5"/>
      <c r="JMW103" s="1"/>
      <c r="JMX103" s="2"/>
      <c r="JMY103" s="2"/>
      <c r="JMZ103" s="5"/>
      <c r="JNA103" s="5"/>
      <c r="JNB103" s="5"/>
      <c r="JNC103" s="5"/>
      <c r="JND103" s="5"/>
      <c r="JNE103" s="1"/>
      <c r="JNF103" s="2"/>
      <c r="JNG103" s="2"/>
      <c r="JNH103" s="5"/>
      <c r="JNI103" s="5"/>
      <c r="JNJ103" s="5"/>
      <c r="JNK103" s="5"/>
      <c r="JNL103" s="5"/>
      <c r="JNM103" s="1"/>
      <c r="JNN103" s="2"/>
      <c r="JNO103" s="2"/>
      <c r="JNP103" s="5"/>
      <c r="JNQ103" s="5"/>
      <c r="JNR103" s="5"/>
      <c r="JNS103" s="5"/>
      <c r="JNT103" s="5"/>
      <c r="JNU103" s="1"/>
      <c r="JNV103" s="2"/>
      <c r="JNW103" s="2"/>
      <c r="JNX103" s="5"/>
      <c r="JNY103" s="5"/>
      <c r="JNZ103" s="5"/>
      <c r="JOA103" s="5"/>
      <c r="JOB103" s="5"/>
      <c r="JOC103" s="1"/>
      <c r="JOD103" s="2"/>
      <c r="JOE103" s="2"/>
      <c r="JOF103" s="5"/>
      <c r="JOG103" s="5"/>
      <c r="JOH103" s="5"/>
      <c r="JOI103" s="5"/>
      <c r="JOJ103" s="5"/>
      <c r="JOK103" s="1"/>
      <c r="JOL103" s="2"/>
      <c r="JOM103" s="2"/>
      <c r="JON103" s="5"/>
      <c r="JOO103" s="5"/>
      <c r="JOP103" s="5"/>
      <c r="JOQ103" s="5"/>
      <c r="JOR103" s="5"/>
      <c r="JOS103" s="1"/>
      <c r="JOT103" s="2"/>
      <c r="JOU103" s="2"/>
      <c r="JOV103" s="5"/>
      <c r="JOW103" s="5"/>
      <c r="JOX103" s="5"/>
      <c r="JOY103" s="5"/>
      <c r="JOZ103" s="5"/>
      <c r="JPA103" s="1"/>
      <c r="JPB103" s="2"/>
      <c r="JPC103" s="2"/>
      <c r="JPD103" s="5"/>
      <c r="JPE103" s="5"/>
      <c r="JPF103" s="5"/>
      <c r="JPG103" s="5"/>
      <c r="JPH103" s="5"/>
      <c r="JPI103" s="1"/>
      <c r="JPJ103" s="2"/>
      <c r="JPK103" s="2"/>
      <c r="JPL103" s="5"/>
      <c r="JPM103" s="5"/>
      <c r="JPN103" s="5"/>
      <c r="JPO103" s="5"/>
      <c r="JPP103" s="5"/>
      <c r="JPQ103" s="1"/>
      <c r="JPR103" s="2"/>
      <c r="JPS103" s="2"/>
      <c r="JPT103" s="5"/>
      <c r="JPU103" s="5"/>
      <c r="JPV103" s="5"/>
      <c r="JPW103" s="5"/>
      <c r="JPX103" s="5"/>
      <c r="JPY103" s="1"/>
      <c r="JPZ103" s="2"/>
      <c r="JQA103" s="2"/>
      <c r="JQB103" s="5"/>
      <c r="JQC103" s="5"/>
      <c r="JQD103" s="5"/>
      <c r="JQE103" s="5"/>
      <c r="JQF103" s="5"/>
      <c r="JQG103" s="1"/>
      <c r="JQH103" s="2"/>
      <c r="JQI103" s="2"/>
      <c r="JQJ103" s="5"/>
      <c r="JQK103" s="5"/>
      <c r="JQL103" s="5"/>
      <c r="JQM103" s="5"/>
      <c r="JQN103" s="5"/>
      <c r="JQO103" s="1"/>
      <c r="JQP103" s="2"/>
      <c r="JQQ103" s="2"/>
      <c r="JQR103" s="5"/>
      <c r="JQS103" s="5"/>
      <c r="JQT103" s="5"/>
      <c r="JQU103" s="5"/>
      <c r="JQV103" s="5"/>
      <c r="JQW103" s="1"/>
      <c r="JQX103" s="2"/>
      <c r="JQY103" s="2"/>
      <c r="JQZ103" s="5"/>
      <c r="JRA103" s="5"/>
      <c r="JRB103" s="5"/>
      <c r="JRC103" s="5"/>
      <c r="JRD103" s="5"/>
      <c r="JRE103" s="1"/>
      <c r="JRF103" s="2"/>
      <c r="JRG103" s="2"/>
      <c r="JRH103" s="5"/>
      <c r="JRI103" s="5"/>
      <c r="JRJ103" s="5"/>
      <c r="JRK103" s="5"/>
      <c r="JRL103" s="5"/>
      <c r="JRM103" s="1"/>
      <c r="JRN103" s="2"/>
      <c r="JRO103" s="2"/>
      <c r="JRP103" s="5"/>
      <c r="JRQ103" s="5"/>
      <c r="JRR103" s="5"/>
      <c r="JRS103" s="5"/>
      <c r="JRT103" s="5"/>
      <c r="JRU103" s="1"/>
      <c r="JRV103" s="2"/>
      <c r="JRW103" s="2"/>
      <c r="JRX103" s="5"/>
      <c r="JRY103" s="5"/>
      <c r="JRZ103" s="5"/>
      <c r="JSA103" s="5"/>
      <c r="JSB103" s="5"/>
      <c r="JSC103" s="1"/>
      <c r="JSD103" s="2"/>
      <c r="JSE103" s="2"/>
      <c r="JSF103" s="5"/>
      <c r="JSG103" s="5"/>
      <c r="JSH103" s="5"/>
      <c r="JSI103" s="5"/>
      <c r="JSJ103" s="5"/>
      <c r="JSK103" s="1"/>
      <c r="JSL103" s="2"/>
      <c r="JSM103" s="2"/>
      <c r="JSN103" s="5"/>
      <c r="JSO103" s="5"/>
      <c r="JSP103" s="5"/>
      <c r="JSQ103" s="5"/>
      <c r="JSR103" s="5"/>
      <c r="JSS103" s="1"/>
      <c r="JST103" s="2"/>
      <c r="JSU103" s="2"/>
      <c r="JSV103" s="5"/>
      <c r="JSW103" s="5"/>
      <c r="JSX103" s="5"/>
      <c r="JSY103" s="5"/>
      <c r="JSZ103" s="5"/>
      <c r="JTA103" s="1"/>
      <c r="JTB103" s="2"/>
      <c r="JTC103" s="2"/>
      <c r="JTD103" s="5"/>
      <c r="JTE103" s="5"/>
      <c r="JTF103" s="5"/>
      <c r="JTG103" s="5"/>
      <c r="JTH103" s="5"/>
      <c r="JTI103" s="1"/>
      <c r="JTJ103" s="2"/>
      <c r="JTK103" s="2"/>
      <c r="JTL103" s="5"/>
      <c r="JTM103" s="5"/>
      <c r="JTN103" s="5"/>
      <c r="JTO103" s="5"/>
      <c r="JTP103" s="5"/>
      <c r="JTQ103" s="1"/>
      <c r="JTR103" s="2"/>
      <c r="JTS103" s="2"/>
      <c r="JTT103" s="5"/>
      <c r="JTU103" s="5"/>
      <c r="JTV103" s="5"/>
      <c r="JTW103" s="5"/>
      <c r="JTX103" s="5"/>
      <c r="JTY103" s="1"/>
      <c r="JTZ103" s="2"/>
      <c r="JUA103" s="2"/>
      <c r="JUB103" s="5"/>
      <c r="JUC103" s="5"/>
      <c r="JUD103" s="5"/>
      <c r="JUE103" s="5"/>
      <c r="JUF103" s="5"/>
      <c r="JUG103" s="1"/>
      <c r="JUH103" s="2"/>
      <c r="JUI103" s="2"/>
      <c r="JUJ103" s="5"/>
      <c r="JUK103" s="5"/>
      <c r="JUL103" s="5"/>
      <c r="JUM103" s="5"/>
      <c r="JUN103" s="5"/>
      <c r="JUO103" s="1"/>
      <c r="JUP103" s="2"/>
      <c r="JUQ103" s="2"/>
      <c r="JUR103" s="5"/>
      <c r="JUS103" s="5"/>
      <c r="JUT103" s="5"/>
      <c r="JUU103" s="5"/>
      <c r="JUV103" s="5"/>
      <c r="JUW103" s="1"/>
      <c r="JUX103" s="2"/>
      <c r="JUY103" s="2"/>
      <c r="JUZ103" s="5"/>
      <c r="JVA103" s="5"/>
      <c r="JVB103" s="5"/>
      <c r="JVC103" s="5"/>
      <c r="JVD103" s="5"/>
      <c r="JVE103" s="1"/>
      <c r="JVF103" s="2"/>
      <c r="JVG103" s="2"/>
      <c r="JVH103" s="5"/>
      <c r="JVI103" s="5"/>
      <c r="JVJ103" s="5"/>
      <c r="JVK103" s="5"/>
      <c r="JVL103" s="5"/>
      <c r="JVM103" s="1"/>
      <c r="JVN103" s="2"/>
      <c r="JVO103" s="2"/>
      <c r="JVP103" s="5"/>
      <c r="JVQ103" s="5"/>
      <c r="JVR103" s="5"/>
      <c r="JVS103" s="5"/>
      <c r="JVT103" s="5"/>
      <c r="JVU103" s="1"/>
      <c r="JVV103" s="2"/>
      <c r="JVW103" s="2"/>
      <c r="JVX103" s="5"/>
      <c r="JVY103" s="5"/>
      <c r="JVZ103" s="5"/>
      <c r="JWA103" s="5"/>
      <c r="JWB103" s="5"/>
      <c r="JWC103" s="1"/>
      <c r="JWD103" s="2"/>
      <c r="JWE103" s="2"/>
      <c r="JWF103" s="5"/>
      <c r="JWG103" s="5"/>
      <c r="JWH103" s="5"/>
      <c r="JWI103" s="5"/>
      <c r="JWJ103" s="5"/>
      <c r="JWK103" s="1"/>
      <c r="JWL103" s="2"/>
      <c r="JWM103" s="2"/>
      <c r="JWN103" s="5"/>
      <c r="JWO103" s="5"/>
      <c r="JWP103" s="5"/>
      <c r="JWQ103" s="5"/>
      <c r="JWR103" s="5"/>
      <c r="JWS103" s="1"/>
      <c r="JWT103" s="2"/>
      <c r="JWU103" s="2"/>
      <c r="JWV103" s="5"/>
      <c r="JWW103" s="5"/>
      <c r="JWX103" s="5"/>
      <c r="JWY103" s="5"/>
      <c r="JWZ103" s="5"/>
      <c r="JXA103" s="1"/>
      <c r="JXB103" s="2"/>
      <c r="JXC103" s="2"/>
      <c r="JXD103" s="5"/>
      <c r="JXE103" s="5"/>
      <c r="JXF103" s="5"/>
      <c r="JXG103" s="5"/>
      <c r="JXH103" s="5"/>
      <c r="JXI103" s="1"/>
      <c r="JXJ103" s="2"/>
      <c r="JXK103" s="2"/>
      <c r="JXL103" s="5"/>
      <c r="JXM103" s="5"/>
      <c r="JXN103" s="5"/>
      <c r="JXO103" s="5"/>
      <c r="JXP103" s="5"/>
      <c r="JXQ103" s="1"/>
      <c r="JXR103" s="2"/>
      <c r="JXS103" s="2"/>
      <c r="JXT103" s="5"/>
      <c r="JXU103" s="5"/>
      <c r="JXV103" s="5"/>
      <c r="JXW103" s="5"/>
      <c r="JXX103" s="5"/>
      <c r="JXY103" s="1"/>
      <c r="JXZ103" s="2"/>
      <c r="JYA103" s="2"/>
      <c r="JYB103" s="5"/>
      <c r="JYC103" s="5"/>
      <c r="JYD103" s="5"/>
      <c r="JYE103" s="5"/>
      <c r="JYF103" s="5"/>
      <c r="JYG103" s="1"/>
      <c r="JYH103" s="2"/>
      <c r="JYI103" s="2"/>
      <c r="JYJ103" s="5"/>
      <c r="JYK103" s="5"/>
      <c r="JYL103" s="5"/>
      <c r="JYM103" s="5"/>
      <c r="JYN103" s="5"/>
      <c r="JYO103" s="1"/>
      <c r="JYP103" s="2"/>
      <c r="JYQ103" s="2"/>
      <c r="JYR103" s="5"/>
      <c r="JYS103" s="5"/>
      <c r="JYT103" s="5"/>
      <c r="JYU103" s="5"/>
      <c r="JYV103" s="5"/>
      <c r="JYW103" s="1"/>
      <c r="JYX103" s="2"/>
      <c r="JYY103" s="2"/>
      <c r="JYZ103" s="5"/>
      <c r="JZA103" s="5"/>
      <c r="JZB103" s="5"/>
      <c r="JZC103" s="5"/>
      <c r="JZD103" s="5"/>
      <c r="JZE103" s="1"/>
      <c r="JZF103" s="2"/>
      <c r="JZG103" s="2"/>
      <c r="JZH103" s="5"/>
      <c r="JZI103" s="5"/>
      <c r="JZJ103" s="5"/>
      <c r="JZK103" s="5"/>
      <c r="JZL103" s="5"/>
      <c r="JZM103" s="1"/>
      <c r="JZN103" s="2"/>
      <c r="JZO103" s="2"/>
      <c r="JZP103" s="5"/>
      <c r="JZQ103" s="5"/>
      <c r="JZR103" s="5"/>
      <c r="JZS103" s="5"/>
      <c r="JZT103" s="5"/>
      <c r="JZU103" s="1"/>
      <c r="JZV103" s="2"/>
      <c r="JZW103" s="2"/>
      <c r="JZX103" s="5"/>
      <c r="JZY103" s="5"/>
      <c r="JZZ103" s="5"/>
      <c r="KAA103" s="5"/>
      <c r="KAB103" s="5"/>
      <c r="KAC103" s="1"/>
      <c r="KAD103" s="2"/>
      <c r="KAE103" s="2"/>
      <c r="KAF103" s="5"/>
      <c r="KAG103" s="5"/>
      <c r="KAH103" s="5"/>
      <c r="KAI103" s="5"/>
      <c r="KAJ103" s="5"/>
      <c r="KAK103" s="1"/>
      <c r="KAL103" s="2"/>
      <c r="KAM103" s="2"/>
      <c r="KAN103" s="5"/>
      <c r="KAO103" s="5"/>
      <c r="KAP103" s="5"/>
      <c r="KAQ103" s="5"/>
      <c r="KAR103" s="5"/>
      <c r="KAS103" s="1"/>
      <c r="KAT103" s="2"/>
      <c r="KAU103" s="2"/>
      <c r="KAV103" s="5"/>
      <c r="KAW103" s="5"/>
      <c r="KAX103" s="5"/>
      <c r="KAY103" s="5"/>
      <c r="KAZ103" s="5"/>
      <c r="KBA103" s="1"/>
      <c r="KBB103" s="2"/>
      <c r="KBC103" s="2"/>
      <c r="KBD103" s="5"/>
      <c r="KBE103" s="5"/>
      <c r="KBF103" s="5"/>
      <c r="KBG103" s="5"/>
      <c r="KBH103" s="5"/>
      <c r="KBI103" s="1"/>
      <c r="KBJ103" s="2"/>
      <c r="KBK103" s="2"/>
      <c r="KBL103" s="5"/>
      <c r="KBM103" s="5"/>
      <c r="KBN103" s="5"/>
      <c r="KBO103" s="5"/>
      <c r="KBP103" s="5"/>
      <c r="KBQ103" s="1"/>
      <c r="KBR103" s="2"/>
      <c r="KBS103" s="2"/>
      <c r="KBT103" s="5"/>
      <c r="KBU103" s="5"/>
      <c r="KBV103" s="5"/>
      <c r="KBW103" s="5"/>
      <c r="KBX103" s="5"/>
      <c r="KBY103" s="1"/>
      <c r="KBZ103" s="2"/>
      <c r="KCA103" s="2"/>
      <c r="KCB103" s="5"/>
      <c r="KCC103" s="5"/>
      <c r="KCD103" s="5"/>
      <c r="KCE103" s="5"/>
      <c r="KCF103" s="5"/>
      <c r="KCG103" s="1"/>
      <c r="KCH103" s="2"/>
      <c r="KCI103" s="2"/>
      <c r="KCJ103" s="5"/>
      <c r="KCK103" s="5"/>
      <c r="KCL103" s="5"/>
      <c r="KCM103" s="5"/>
      <c r="KCN103" s="5"/>
      <c r="KCO103" s="1"/>
      <c r="KCP103" s="2"/>
      <c r="KCQ103" s="2"/>
      <c r="KCR103" s="5"/>
      <c r="KCS103" s="5"/>
      <c r="KCT103" s="5"/>
      <c r="KCU103" s="5"/>
      <c r="KCV103" s="5"/>
      <c r="KCW103" s="1"/>
      <c r="KCX103" s="2"/>
      <c r="KCY103" s="2"/>
      <c r="KCZ103" s="5"/>
      <c r="KDA103" s="5"/>
      <c r="KDB103" s="5"/>
      <c r="KDC103" s="5"/>
      <c r="KDD103" s="5"/>
      <c r="KDE103" s="1"/>
      <c r="KDF103" s="2"/>
      <c r="KDG103" s="2"/>
      <c r="KDH103" s="5"/>
      <c r="KDI103" s="5"/>
      <c r="KDJ103" s="5"/>
      <c r="KDK103" s="5"/>
      <c r="KDL103" s="5"/>
      <c r="KDM103" s="1"/>
      <c r="KDN103" s="2"/>
      <c r="KDO103" s="2"/>
      <c r="KDP103" s="5"/>
      <c r="KDQ103" s="5"/>
      <c r="KDR103" s="5"/>
      <c r="KDS103" s="5"/>
      <c r="KDT103" s="5"/>
      <c r="KDU103" s="1"/>
      <c r="KDV103" s="2"/>
      <c r="KDW103" s="2"/>
      <c r="KDX103" s="5"/>
      <c r="KDY103" s="5"/>
      <c r="KDZ103" s="5"/>
      <c r="KEA103" s="5"/>
      <c r="KEB103" s="5"/>
      <c r="KEC103" s="1"/>
      <c r="KED103" s="2"/>
      <c r="KEE103" s="2"/>
      <c r="KEF103" s="5"/>
      <c r="KEG103" s="5"/>
      <c r="KEH103" s="5"/>
      <c r="KEI103" s="5"/>
      <c r="KEJ103" s="5"/>
      <c r="KEK103" s="1"/>
      <c r="KEL103" s="2"/>
      <c r="KEM103" s="2"/>
      <c r="KEN103" s="5"/>
      <c r="KEO103" s="5"/>
      <c r="KEP103" s="5"/>
      <c r="KEQ103" s="5"/>
      <c r="KER103" s="5"/>
      <c r="KES103" s="1"/>
      <c r="KET103" s="2"/>
      <c r="KEU103" s="2"/>
      <c r="KEV103" s="5"/>
      <c r="KEW103" s="5"/>
      <c r="KEX103" s="5"/>
      <c r="KEY103" s="5"/>
      <c r="KEZ103" s="5"/>
      <c r="KFA103" s="1"/>
      <c r="KFB103" s="2"/>
      <c r="KFC103" s="2"/>
      <c r="KFD103" s="5"/>
      <c r="KFE103" s="5"/>
      <c r="KFF103" s="5"/>
      <c r="KFG103" s="5"/>
      <c r="KFH103" s="5"/>
      <c r="KFI103" s="1"/>
      <c r="KFJ103" s="2"/>
      <c r="KFK103" s="2"/>
      <c r="KFL103" s="5"/>
      <c r="KFM103" s="5"/>
      <c r="KFN103" s="5"/>
      <c r="KFO103" s="5"/>
      <c r="KFP103" s="5"/>
      <c r="KFQ103" s="1"/>
      <c r="KFR103" s="2"/>
      <c r="KFS103" s="2"/>
      <c r="KFT103" s="5"/>
      <c r="KFU103" s="5"/>
      <c r="KFV103" s="5"/>
      <c r="KFW103" s="5"/>
      <c r="KFX103" s="5"/>
      <c r="KFY103" s="1"/>
      <c r="KFZ103" s="2"/>
      <c r="KGA103" s="2"/>
      <c r="KGB103" s="5"/>
      <c r="KGC103" s="5"/>
      <c r="KGD103" s="5"/>
      <c r="KGE103" s="5"/>
      <c r="KGF103" s="5"/>
      <c r="KGG103" s="1"/>
      <c r="KGH103" s="2"/>
      <c r="KGI103" s="2"/>
      <c r="KGJ103" s="5"/>
      <c r="KGK103" s="5"/>
      <c r="KGL103" s="5"/>
      <c r="KGM103" s="5"/>
      <c r="KGN103" s="5"/>
      <c r="KGO103" s="1"/>
      <c r="KGP103" s="2"/>
      <c r="KGQ103" s="2"/>
      <c r="KGR103" s="5"/>
      <c r="KGS103" s="5"/>
      <c r="KGT103" s="5"/>
      <c r="KGU103" s="5"/>
      <c r="KGV103" s="5"/>
      <c r="KGW103" s="1"/>
      <c r="KGX103" s="2"/>
      <c r="KGY103" s="2"/>
      <c r="KGZ103" s="5"/>
      <c r="KHA103" s="5"/>
      <c r="KHB103" s="5"/>
      <c r="KHC103" s="5"/>
      <c r="KHD103" s="5"/>
      <c r="KHE103" s="1"/>
      <c r="KHF103" s="2"/>
      <c r="KHG103" s="2"/>
      <c r="KHH103" s="5"/>
      <c r="KHI103" s="5"/>
      <c r="KHJ103" s="5"/>
      <c r="KHK103" s="5"/>
      <c r="KHL103" s="5"/>
      <c r="KHM103" s="1"/>
      <c r="KHN103" s="2"/>
      <c r="KHO103" s="2"/>
      <c r="KHP103" s="5"/>
      <c r="KHQ103" s="5"/>
      <c r="KHR103" s="5"/>
      <c r="KHS103" s="5"/>
      <c r="KHT103" s="5"/>
      <c r="KHU103" s="1"/>
      <c r="KHV103" s="2"/>
      <c r="KHW103" s="2"/>
      <c r="KHX103" s="5"/>
      <c r="KHY103" s="5"/>
      <c r="KHZ103" s="5"/>
      <c r="KIA103" s="5"/>
      <c r="KIB103" s="5"/>
      <c r="KIC103" s="1"/>
      <c r="KID103" s="2"/>
      <c r="KIE103" s="2"/>
      <c r="KIF103" s="5"/>
      <c r="KIG103" s="5"/>
      <c r="KIH103" s="5"/>
      <c r="KII103" s="5"/>
      <c r="KIJ103" s="5"/>
      <c r="KIK103" s="1"/>
      <c r="KIL103" s="2"/>
      <c r="KIM103" s="2"/>
      <c r="KIN103" s="5"/>
      <c r="KIO103" s="5"/>
      <c r="KIP103" s="5"/>
      <c r="KIQ103" s="5"/>
      <c r="KIR103" s="5"/>
      <c r="KIS103" s="1"/>
      <c r="KIT103" s="2"/>
      <c r="KIU103" s="2"/>
      <c r="KIV103" s="5"/>
      <c r="KIW103" s="5"/>
      <c r="KIX103" s="5"/>
      <c r="KIY103" s="5"/>
      <c r="KIZ103" s="5"/>
      <c r="KJA103" s="1"/>
      <c r="KJB103" s="2"/>
      <c r="KJC103" s="2"/>
      <c r="KJD103" s="5"/>
      <c r="KJE103" s="5"/>
      <c r="KJF103" s="5"/>
      <c r="KJG103" s="5"/>
      <c r="KJH103" s="5"/>
      <c r="KJI103" s="1"/>
      <c r="KJJ103" s="2"/>
      <c r="KJK103" s="2"/>
      <c r="KJL103" s="5"/>
      <c r="KJM103" s="5"/>
      <c r="KJN103" s="5"/>
      <c r="KJO103" s="5"/>
      <c r="KJP103" s="5"/>
      <c r="KJQ103" s="1"/>
      <c r="KJR103" s="2"/>
      <c r="KJS103" s="2"/>
      <c r="KJT103" s="5"/>
      <c r="KJU103" s="5"/>
      <c r="KJV103" s="5"/>
      <c r="KJW103" s="5"/>
      <c r="KJX103" s="5"/>
      <c r="KJY103" s="1"/>
      <c r="KJZ103" s="2"/>
      <c r="KKA103" s="2"/>
      <c r="KKB103" s="5"/>
      <c r="KKC103" s="5"/>
      <c r="KKD103" s="5"/>
      <c r="KKE103" s="5"/>
      <c r="KKF103" s="5"/>
      <c r="KKG103" s="1"/>
      <c r="KKH103" s="2"/>
      <c r="KKI103" s="2"/>
      <c r="KKJ103" s="5"/>
      <c r="KKK103" s="5"/>
      <c r="KKL103" s="5"/>
      <c r="KKM103" s="5"/>
      <c r="KKN103" s="5"/>
      <c r="KKO103" s="1"/>
      <c r="KKP103" s="2"/>
      <c r="KKQ103" s="2"/>
      <c r="KKR103" s="5"/>
      <c r="KKS103" s="5"/>
      <c r="KKT103" s="5"/>
      <c r="KKU103" s="5"/>
      <c r="KKV103" s="5"/>
      <c r="KKW103" s="1"/>
      <c r="KKX103" s="2"/>
      <c r="KKY103" s="2"/>
      <c r="KKZ103" s="5"/>
      <c r="KLA103" s="5"/>
      <c r="KLB103" s="5"/>
      <c r="KLC103" s="5"/>
      <c r="KLD103" s="5"/>
      <c r="KLE103" s="1"/>
      <c r="KLF103" s="2"/>
      <c r="KLG103" s="2"/>
      <c r="KLH103" s="5"/>
      <c r="KLI103" s="5"/>
      <c r="KLJ103" s="5"/>
      <c r="KLK103" s="5"/>
      <c r="KLL103" s="5"/>
      <c r="KLM103" s="1"/>
      <c r="KLN103" s="2"/>
      <c r="KLO103" s="2"/>
      <c r="KLP103" s="5"/>
      <c r="KLQ103" s="5"/>
      <c r="KLR103" s="5"/>
      <c r="KLS103" s="5"/>
      <c r="KLT103" s="5"/>
      <c r="KLU103" s="1"/>
      <c r="KLV103" s="2"/>
      <c r="KLW103" s="2"/>
      <c r="KLX103" s="5"/>
      <c r="KLY103" s="5"/>
      <c r="KLZ103" s="5"/>
      <c r="KMA103" s="5"/>
      <c r="KMB103" s="5"/>
      <c r="KMC103" s="1"/>
      <c r="KMD103" s="2"/>
      <c r="KME103" s="2"/>
      <c r="KMF103" s="5"/>
      <c r="KMG103" s="5"/>
      <c r="KMH103" s="5"/>
      <c r="KMI103" s="5"/>
      <c r="KMJ103" s="5"/>
      <c r="KMK103" s="1"/>
      <c r="KML103" s="2"/>
      <c r="KMM103" s="2"/>
      <c r="KMN103" s="5"/>
      <c r="KMO103" s="5"/>
      <c r="KMP103" s="5"/>
      <c r="KMQ103" s="5"/>
      <c r="KMR103" s="5"/>
      <c r="KMS103" s="1"/>
      <c r="KMT103" s="2"/>
      <c r="KMU103" s="2"/>
      <c r="KMV103" s="5"/>
      <c r="KMW103" s="5"/>
      <c r="KMX103" s="5"/>
      <c r="KMY103" s="5"/>
      <c r="KMZ103" s="5"/>
      <c r="KNA103" s="1"/>
      <c r="KNB103" s="2"/>
      <c r="KNC103" s="2"/>
      <c r="KND103" s="5"/>
      <c r="KNE103" s="5"/>
      <c r="KNF103" s="5"/>
      <c r="KNG103" s="5"/>
      <c r="KNH103" s="5"/>
      <c r="KNI103" s="1"/>
      <c r="KNJ103" s="2"/>
      <c r="KNK103" s="2"/>
      <c r="KNL103" s="5"/>
      <c r="KNM103" s="5"/>
      <c r="KNN103" s="5"/>
      <c r="KNO103" s="5"/>
      <c r="KNP103" s="5"/>
      <c r="KNQ103" s="1"/>
      <c r="KNR103" s="2"/>
      <c r="KNS103" s="2"/>
      <c r="KNT103" s="5"/>
      <c r="KNU103" s="5"/>
      <c r="KNV103" s="5"/>
      <c r="KNW103" s="5"/>
      <c r="KNX103" s="5"/>
      <c r="KNY103" s="1"/>
      <c r="KNZ103" s="2"/>
      <c r="KOA103" s="2"/>
      <c r="KOB103" s="5"/>
      <c r="KOC103" s="5"/>
      <c r="KOD103" s="5"/>
      <c r="KOE103" s="5"/>
      <c r="KOF103" s="5"/>
      <c r="KOG103" s="1"/>
      <c r="KOH103" s="2"/>
      <c r="KOI103" s="2"/>
      <c r="KOJ103" s="5"/>
      <c r="KOK103" s="5"/>
      <c r="KOL103" s="5"/>
      <c r="KOM103" s="5"/>
      <c r="KON103" s="5"/>
      <c r="KOO103" s="1"/>
      <c r="KOP103" s="2"/>
      <c r="KOQ103" s="2"/>
      <c r="KOR103" s="5"/>
      <c r="KOS103" s="5"/>
      <c r="KOT103" s="5"/>
      <c r="KOU103" s="5"/>
      <c r="KOV103" s="5"/>
      <c r="KOW103" s="1"/>
      <c r="KOX103" s="2"/>
      <c r="KOY103" s="2"/>
      <c r="KOZ103" s="5"/>
      <c r="KPA103" s="5"/>
      <c r="KPB103" s="5"/>
      <c r="KPC103" s="5"/>
      <c r="KPD103" s="5"/>
      <c r="KPE103" s="1"/>
      <c r="KPF103" s="2"/>
      <c r="KPG103" s="2"/>
      <c r="KPH103" s="5"/>
      <c r="KPI103" s="5"/>
      <c r="KPJ103" s="5"/>
      <c r="KPK103" s="5"/>
      <c r="KPL103" s="5"/>
      <c r="KPM103" s="1"/>
      <c r="KPN103" s="2"/>
      <c r="KPO103" s="2"/>
      <c r="KPP103" s="5"/>
      <c r="KPQ103" s="5"/>
      <c r="KPR103" s="5"/>
      <c r="KPS103" s="5"/>
      <c r="KPT103" s="5"/>
      <c r="KPU103" s="1"/>
      <c r="KPV103" s="2"/>
      <c r="KPW103" s="2"/>
      <c r="KPX103" s="5"/>
      <c r="KPY103" s="5"/>
      <c r="KPZ103" s="5"/>
      <c r="KQA103" s="5"/>
      <c r="KQB103" s="5"/>
      <c r="KQC103" s="1"/>
      <c r="KQD103" s="2"/>
      <c r="KQE103" s="2"/>
      <c r="KQF103" s="5"/>
      <c r="KQG103" s="5"/>
      <c r="KQH103" s="5"/>
      <c r="KQI103" s="5"/>
      <c r="KQJ103" s="5"/>
      <c r="KQK103" s="1"/>
      <c r="KQL103" s="2"/>
      <c r="KQM103" s="2"/>
      <c r="KQN103" s="5"/>
      <c r="KQO103" s="5"/>
      <c r="KQP103" s="5"/>
      <c r="KQQ103" s="5"/>
      <c r="KQR103" s="5"/>
      <c r="KQS103" s="1"/>
      <c r="KQT103" s="2"/>
      <c r="KQU103" s="2"/>
      <c r="KQV103" s="5"/>
      <c r="KQW103" s="5"/>
      <c r="KQX103" s="5"/>
      <c r="KQY103" s="5"/>
      <c r="KQZ103" s="5"/>
      <c r="KRA103" s="1"/>
      <c r="KRB103" s="2"/>
      <c r="KRC103" s="2"/>
      <c r="KRD103" s="5"/>
      <c r="KRE103" s="5"/>
      <c r="KRF103" s="5"/>
      <c r="KRG103" s="5"/>
      <c r="KRH103" s="5"/>
      <c r="KRI103" s="1"/>
      <c r="KRJ103" s="2"/>
      <c r="KRK103" s="2"/>
      <c r="KRL103" s="5"/>
      <c r="KRM103" s="5"/>
      <c r="KRN103" s="5"/>
      <c r="KRO103" s="5"/>
      <c r="KRP103" s="5"/>
      <c r="KRQ103" s="1"/>
      <c r="KRR103" s="2"/>
      <c r="KRS103" s="2"/>
      <c r="KRT103" s="5"/>
      <c r="KRU103" s="5"/>
      <c r="KRV103" s="5"/>
      <c r="KRW103" s="5"/>
      <c r="KRX103" s="5"/>
      <c r="KRY103" s="1"/>
      <c r="KRZ103" s="2"/>
      <c r="KSA103" s="2"/>
      <c r="KSB103" s="5"/>
      <c r="KSC103" s="5"/>
      <c r="KSD103" s="5"/>
      <c r="KSE103" s="5"/>
      <c r="KSF103" s="5"/>
      <c r="KSG103" s="1"/>
      <c r="KSH103" s="2"/>
      <c r="KSI103" s="2"/>
      <c r="KSJ103" s="5"/>
      <c r="KSK103" s="5"/>
      <c r="KSL103" s="5"/>
      <c r="KSM103" s="5"/>
      <c r="KSN103" s="5"/>
      <c r="KSO103" s="1"/>
      <c r="KSP103" s="2"/>
      <c r="KSQ103" s="2"/>
      <c r="KSR103" s="5"/>
      <c r="KSS103" s="5"/>
      <c r="KST103" s="5"/>
      <c r="KSU103" s="5"/>
      <c r="KSV103" s="5"/>
      <c r="KSW103" s="1"/>
      <c r="KSX103" s="2"/>
      <c r="KSY103" s="2"/>
      <c r="KSZ103" s="5"/>
      <c r="KTA103" s="5"/>
      <c r="KTB103" s="5"/>
      <c r="KTC103" s="5"/>
      <c r="KTD103" s="5"/>
      <c r="KTE103" s="1"/>
      <c r="KTF103" s="2"/>
      <c r="KTG103" s="2"/>
      <c r="KTH103" s="5"/>
      <c r="KTI103" s="5"/>
      <c r="KTJ103" s="5"/>
      <c r="KTK103" s="5"/>
      <c r="KTL103" s="5"/>
      <c r="KTM103" s="1"/>
      <c r="KTN103" s="2"/>
      <c r="KTO103" s="2"/>
      <c r="KTP103" s="5"/>
      <c r="KTQ103" s="5"/>
      <c r="KTR103" s="5"/>
      <c r="KTS103" s="5"/>
      <c r="KTT103" s="5"/>
      <c r="KTU103" s="1"/>
      <c r="KTV103" s="2"/>
      <c r="KTW103" s="2"/>
      <c r="KTX103" s="5"/>
      <c r="KTY103" s="5"/>
      <c r="KTZ103" s="5"/>
      <c r="KUA103" s="5"/>
      <c r="KUB103" s="5"/>
      <c r="KUC103" s="1"/>
      <c r="KUD103" s="2"/>
      <c r="KUE103" s="2"/>
      <c r="KUF103" s="5"/>
      <c r="KUG103" s="5"/>
      <c r="KUH103" s="5"/>
      <c r="KUI103" s="5"/>
      <c r="KUJ103" s="5"/>
      <c r="KUK103" s="1"/>
      <c r="KUL103" s="2"/>
      <c r="KUM103" s="2"/>
      <c r="KUN103" s="5"/>
      <c r="KUO103" s="5"/>
      <c r="KUP103" s="5"/>
      <c r="KUQ103" s="5"/>
      <c r="KUR103" s="5"/>
      <c r="KUS103" s="1"/>
      <c r="KUT103" s="2"/>
      <c r="KUU103" s="2"/>
      <c r="KUV103" s="5"/>
      <c r="KUW103" s="5"/>
      <c r="KUX103" s="5"/>
      <c r="KUY103" s="5"/>
      <c r="KUZ103" s="5"/>
      <c r="KVA103" s="1"/>
      <c r="KVB103" s="2"/>
      <c r="KVC103" s="2"/>
      <c r="KVD103" s="5"/>
      <c r="KVE103" s="5"/>
      <c r="KVF103" s="5"/>
      <c r="KVG103" s="5"/>
      <c r="KVH103" s="5"/>
      <c r="KVI103" s="1"/>
      <c r="KVJ103" s="2"/>
      <c r="KVK103" s="2"/>
      <c r="KVL103" s="5"/>
      <c r="KVM103" s="5"/>
      <c r="KVN103" s="5"/>
      <c r="KVO103" s="5"/>
      <c r="KVP103" s="5"/>
      <c r="KVQ103" s="1"/>
      <c r="KVR103" s="2"/>
      <c r="KVS103" s="2"/>
      <c r="KVT103" s="5"/>
      <c r="KVU103" s="5"/>
      <c r="KVV103" s="5"/>
      <c r="KVW103" s="5"/>
      <c r="KVX103" s="5"/>
      <c r="KVY103" s="1"/>
      <c r="KVZ103" s="2"/>
      <c r="KWA103" s="2"/>
      <c r="KWB103" s="5"/>
      <c r="KWC103" s="5"/>
      <c r="KWD103" s="5"/>
      <c r="KWE103" s="5"/>
      <c r="KWF103" s="5"/>
      <c r="KWG103" s="1"/>
      <c r="KWH103" s="2"/>
      <c r="KWI103" s="2"/>
      <c r="KWJ103" s="5"/>
      <c r="KWK103" s="5"/>
      <c r="KWL103" s="5"/>
      <c r="KWM103" s="5"/>
      <c r="KWN103" s="5"/>
      <c r="KWO103" s="1"/>
      <c r="KWP103" s="2"/>
      <c r="KWQ103" s="2"/>
      <c r="KWR103" s="5"/>
      <c r="KWS103" s="5"/>
      <c r="KWT103" s="5"/>
      <c r="KWU103" s="5"/>
      <c r="KWV103" s="5"/>
      <c r="KWW103" s="1"/>
      <c r="KWX103" s="2"/>
      <c r="KWY103" s="2"/>
      <c r="KWZ103" s="5"/>
      <c r="KXA103" s="5"/>
      <c r="KXB103" s="5"/>
      <c r="KXC103" s="5"/>
      <c r="KXD103" s="5"/>
      <c r="KXE103" s="1"/>
      <c r="KXF103" s="2"/>
      <c r="KXG103" s="2"/>
      <c r="KXH103" s="5"/>
      <c r="KXI103" s="5"/>
      <c r="KXJ103" s="5"/>
      <c r="KXK103" s="5"/>
      <c r="KXL103" s="5"/>
      <c r="KXM103" s="1"/>
      <c r="KXN103" s="2"/>
      <c r="KXO103" s="2"/>
      <c r="KXP103" s="5"/>
      <c r="KXQ103" s="5"/>
      <c r="KXR103" s="5"/>
      <c r="KXS103" s="5"/>
      <c r="KXT103" s="5"/>
      <c r="KXU103" s="1"/>
      <c r="KXV103" s="2"/>
      <c r="KXW103" s="2"/>
      <c r="KXX103" s="5"/>
      <c r="KXY103" s="5"/>
      <c r="KXZ103" s="5"/>
      <c r="KYA103" s="5"/>
      <c r="KYB103" s="5"/>
      <c r="KYC103" s="1"/>
      <c r="KYD103" s="2"/>
      <c r="KYE103" s="2"/>
      <c r="KYF103" s="5"/>
      <c r="KYG103" s="5"/>
      <c r="KYH103" s="5"/>
      <c r="KYI103" s="5"/>
      <c r="KYJ103" s="5"/>
      <c r="KYK103" s="1"/>
      <c r="KYL103" s="2"/>
      <c r="KYM103" s="2"/>
      <c r="KYN103" s="5"/>
      <c r="KYO103" s="5"/>
      <c r="KYP103" s="5"/>
      <c r="KYQ103" s="5"/>
      <c r="KYR103" s="5"/>
      <c r="KYS103" s="1"/>
      <c r="KYT103" s="2"/>
      <c r="KYU103" s="2"/>
      <c r="KYV103" s="5"/>
      <c r="KYW103" s="5"/>
      <c r="KYX103" s="5"/>
      <c r="KYY103" s="5"/>
      <c r="KYZ103" s="5"/>
      <c r="KZA103" s="1"/>
      <c r="KZB103" s="2"/>
      <c r="KZC103" s="2"/>
      <c r="KZD103" s="5"/>
      <c r="KZE103" s="5"/>
      <c r="KZF103" s="5"/>
      <c r="KZG103" s="5"/>
      <c r="KZH103" s="5"/>
      <c r="KZI103" s="1"/>
      <c r="KZJ103" s="2"/>
      <c r="KZK103" s="2"/>
      <c r="KZL103" s="5"/>
      <c r="KZM103" s="5"/>
      <c r="KZN103" s="5"/>
      <c r="KZO103" s="5"/>
      <c r="KZP103" s="5"/>
      <c r="KZQ103" s="1"/>
      <c r="KZR103" s="2"/>
      <c r="KZS103" s="2"/>
      <c r="KZT103" s="5"/>
      <c r="KZU103" s="5"/>
      <c r="KZV103" s="5"/>
      <c r="KZW103" s="5"/>
      <c r="KZX103" s="5"/>
      <c r="KZY103" s="1"/>
      <c r="KZZ103" s="2"/>
      <c r="LAA103" s="2"/>
      <c r="LAB103" s="5"/>
      <c r="LAC103" s="5"/>
      <c r="LAD103" s="5"/>
      <c r="LAE103" s="5"/>
      <c r="LAF103" s="5"/>
      <c r="LAG103" s="1"/>
      <c r="LAH103" s="2"/>
      <c r="LAI103" s="2"/>
      <c r="LAJ103" s="5"/>
      <c r="LAK103" s="5"/>
      <c r="LAL103" s="5"/>
      <c r="LAM103" s="5"/>
      <c r="LAN103" s="5"/>
      <c r="LAO103" s="1"/>
      <c r="LAP103" s="2"/>
      <c r="LAQ103" s="2"/>
      <c r="LAR103" s="5"/>
      <c r="LAS103" s="5"/>
      <c r="LAT103" s="5"/>
      <c r="LAU103" s="5"/>
      <c r="LAV103" s="5"/>
      <c r="LAW103" s="1"/>
      <c r="LAX103" s="2"/>
      <c r="LAY103" s="2"/>
      <c r="LAZ103" s="5"/>
      <c r="LBA103" s="5"/>
      <c r="LBB103" s="5"/>
      <c r="LBC103" s="5"/>
      <c r="LBD103" s="5"/>
      <c r="LBE103" s="1"/>
      <c r="LBF103" s="2"/>
      <c r="LBG103" s="2"/>
      <c r="LBH103" s="5"/>
      <c r="LBI103" s="5"/>
      <c r="LBJ103" s="5"/>
      <c r="LBK103" s="5"/>
      <c r="LBL103" s="5"/>
      <c r="LBM103" s="1"/>
      <c r="LBN103" s="2"/>
      <c r="LBO103" s="2"/>
      <c r="LBP103" s="5"/>
      <c r="LBQ103" s="5"/>
      <c r="LBR103" s="5"/>
      <c r="LBS103" s="5"/>
      <c r="LBT103" s="5"/>
      <c r="LBU103" s="1"/>
      <c r="LBV103" s="2"/>
      <c r="LBW103" s="2"/>
      <c r="LBX103" s="5"/>
      <c r="LBY103" s="5"/>
      <c r="LBZ103" s="5"/>
      <c r="LCA103" s="5"/>
      <c r="LCB103" s="5"/>
      <c r="LCC103" s="1"/>
      <c r="LCD103" s="2"/>
      <c r="LCE103" s="2"/>
      <c r="LCF103" s="5"/>
      <c r="LCG103" s="5"/>
      <c r="LCH103" s="5"/>
      <c r="LCI103" s="5"/>
      <c r="LCJ103" s="5"/>
      <c r="LCK103" s="1"/>
      <c r="LCL103" s="2"/>
      <c r="LCM103" s="2"/>
      <c r="LCN103" s="5"/>
      <c r="LCO103" s="5"/>
      <c r="LCP103" s="5"/>
      <c r="LCQ103" s="5"/>
      <c r="LCR103" s="5"/>
      <c r="LCS103" s="1"/>
      <c r="LCT103" s="2"/>
      <c r="LCU103" s="2"/>
      <c r="LCV103" s="5"/>
      <c r="LCW103" s="5"/>
      <c r="LCX103" s="5"/>
      <c r="LCY103" s="5"/>
      <c r="LCZ103" s="5"/>
      <c r="LDA103" s="1"/>
      <c r="LDB103" s="2"/>
      <c r="LDC103" s="2"/>
      <c r="LDD103" s="5"/>
      <c r="LDE103" s="5"/>
      <c r="LDF103" s="5"/>
      <c r="LDG103" s="5"/>
      <c r="LDH103" s="5"/>
      <c r="LDI103" s="1"/>
      <c r="LDJ103" s="2"/>
      <c r="LDK103" s="2"/>
      <c r="LDL103" s="5"/>
      <c r="LDM103" s="5"/>
      <c r="LDN103" s="5"/>
      <c r="LDO103" s="5"/>
      <c r="LDP103" s="5"/>
      <c r="LDQ103" s="1"/>
      <c r="LDR103" s="2"/>
      <c r="LDS103" s="2"/>
      <c r="LDT103" s="5"/>
      <c r="LDU103" s="5"/>
      <c r="LDV103" s="5"/>
      <c r="LDW103" s="5"/>
      <c r="LDX103" s="5"/>
      <c r="LDY103" s="1"/>
      <c r="LDZ103" s="2"/>
      <c r="LEA103" s="2"/>
      <c r="LEB103" s="5"/>
      <c r="LEC103" s="5"/>
      <c r="LED103" s="5"/>
      <c r="LEE103" s="5"/>
      <c r="LEF103" s="5"/>
      <c r="LEG103" s="1"/>
      <c r="LEH103" s="2"/>
      <c r="LEI103" s="2"/>
      <c r="LEJ103" s="5"/>
      <c r="LEK103" s="5"/>
      <c r="LEL103" s="5"/>
      <c r="LEM103" s="5"/>
      <c r="LEN103" s="5"/>
      <c r="LEO103" s="1"/>
      <c r="LEP103" s="2"/>
      <c r="LEQ103" s="2"/>
      <c r="LER103" s="5"/>
      <c r="LES103" s="5"/>
      <c r="LET103" s="5"/>
      <c r="LEU103" s="5"/>
      <c r="LEV103" s="5"/>
      <c r="LEW103" s="1"/>
      <c r="LEX103" s="2"/>
      <c r="LEY103" s="2"/>
      <c r="LEZ103" s="5"/>
      <c r="LFA103" s="5"/>
      <c r="LFB103" s="5"/>
      <c r="LFC103" s="5"/>
      <c r="LFD103" s="5"/>
      <c r="LFE103" s="1"/>
      <c r="LFF103" s="2"/>
      <c r="LFG103" s="2"/>
      <c r="LFH103" s="5"/>
      <c r="LFI103" s="5"/>
      <c r="LFJ103" s="5"/>
      <c r="LFK103" s="5"/>
      <c r="LFL103" s="5"/>
      <c r="LFM103" s="1"/>
      <c r="LFN103" s="2"/>
      <c r="LFO103" s="2"/>
      <c r="LFP103" s="5"/>
      <c r="LFQ103" s="5"/>
      <c r="LFR103" s="5"/>
      <c r="LFS103" s="5"/>
      <c r="LFT103" s="5"/>
      <c r="LFU103" s="1"/>
      <c r="LFV103" s="2"/>
      <c r="LFW103" s="2"/>
      <c r="LFX103" s="5"/>
      <c r="LFY103" s="5"/>
      <c r="LFZ103" s="5"/>
      <c r="LGA103" s="5"/>
      <c r="LGB103" s="5"/>
      <c r="LGC103" s="1"/>
      <c r="LGD103" s="2"/>
      <c r="LGE103" s="2"/>
      <c r="LGF103" s="5"/>
      <c r="LGG103" s="5"/>
      <c r="LGH103" s="5"/>
      <c r="LGI103" s="5"/>
      <c r="LGJ103" s="5"/>
      <c r="LGK103" s="1"/>
      <c r="LGL103" s="2"/>
      <c r="LGM103" s="2"/>
      <c r="LGN103" s="5"/>
      <c r="LGO103" s="5"/>
      <c r="LGP103" s="5"/>
      <c r="LGQ103" s="5"/>
      <c r="LGR103" s="5"/>
      <c r="LGS103" s="1"/>
      <c r="LGT103" s="2"/>
      <c r="LGU103" s="2"/>
      <c r="LGV103" s="5"/>
      <c r="LGW103" s="5"/>
      <c r="LGX103" s="5"/>
      <c r="LGY103" s="5"/>
      <c r="LGZ103" s="5"/>
      <c r="LHA103" s="1"/>
      <c r="LHB103" s="2"/>
      <c r="LHC103" s="2"/>
      <c r="LHD103" s="5"/>
      <c r="LHE103" s="5"/>
      <c r="LHF103" s="5"/>
      <c r="LHG103" s="5"/>
      <c r="LHH103" s="5"/>
      <c r="LHI103" s="1"/>
      <c r="LHJ103" s="2"/>
      <c r="LHK103" s="2"/>
      <c r="LHL103" s="5"/>
      <c r="LHM103" s="5"/>
      <c r="LHN103" s="5"/>
      <c r="LHO103" s="5"/>
      <c r="LHP103" s="5"/>
      <c r="LHQ103" s="1"/>
      <c r="LHR103" s="2"/>
      <c r="LHS103" s="2"/>
      <c r="LHT103" s="5"/>
      <c r="LHU103" s="5"/>
      <c r="LHV103" s="5"/>
      <c r="LHW103" s="5"/>
      <c r="LHX103" s="5"/>
      <c r="LHY103" s="1"/>
      <c r="LHZ103" s="2"/>
      <c r="LIA103" s="2"/>
      <c r="LIB103" s="5"/>
      <c r="LIC103" s="5"/>
      <c r="LID103" s="5"/>
      <c r="LIE103" s="5"/>
      <c r="LIF103" s="5"/>
      <c r="LIG103" s="1"/>
      <c r="LIH103" s="2"/>
      <c r="LII103" s="2"/>
      <c r="LIJ103" s="5"/>
      <c r="LIK103" s="5"/>
      <c r="LIL103" s="5"/>
      <c r="LIM103" s="5"/>
      <c r="LIN103" s="5"/>
      <c r="LIO103" s="1"/>
      <c r="LIP103" s="2"/>
      <c r="LIQ103" s="2"/>
      <c r="LIR103" s="5"/>
      <c r="LIS103" s="5"/>
      <c r="LIT103" s="5"/>
      <c r="LIU103" s="5"/>
      <c r="LIV103" s="5"/>
      <c r="LIW103" s="1"/>
      <c r="LIX103" s="2"/>
      <c r="LIY103" s="2"/>
      <c r="LIZ103" s="5"/>
      <c r="LJA103" s="5"/>
      <c r="LJB103" s="5"/>
      <c r="LJC103" s="5"/>
      <c r="LJD103" s="5"/>
      <c r="LJE103" s="1"/>
      <c r="LJF103" s="2"/>
      <c r="LJG103" s="2"/>
      <c r="LJH103" s="5"/>
      <c r="LJI103" s="5"/>
      <c r="LJJ103" s="5"/>
      <c r="LJK103" s="5"/>
      <c r="LJL103" s="5"/>
      <c r="LJM103" s="1"/>
      <c r="LJN103" s="2"/>
      <c r="LJO103" s="2"/>
      <c r="LJP103" s="5"/>
      <c r="LJQ103" s="5"/>
      <c r="LJR103" s="5"/>
      <c r="LJS103" s="5"/>
      <c r="LJT103" s="5"/>
      <c r="LJU103" s="1"/>
      <c r="LJV103" s="2"/>
      <c r="LJW103" s="2"/>
      <c r="LJX103" s="5"/>
      <c r="LJY103" s="5"/>
      <c r="LJZ103" s="5"/>
      <c r="LKA103" s="5"/>
      <c r="LKB103" s="5"/>
      <c r="LKC103" s="1"/>
      <c r="LKD103" s="2"/>
      <c r="LKE103" s="2"/>
      <c r="LKF103" s="5"/>
      <c r="LKG103" s="5"/>
      <c r="LKH103" s="5"/>
      <c r="LKI103" s="5"/>
      <c r="LKJ103" s="5"/>
      <c r="LKK103" s="1"/>
      <c r="LKL103" s="2"/>
      <c r="LKM103" s="2"/>
      <c r="LKN103" s="5"/>
      <c r="LKO103" s="5"/>
      <c r="LKP103" s="5"/>
      <c r="LKQ103" s="5"/>
      <c r="LKR103" s="5"/>
      <c r="LKS103" s="1"/>
      <c r="LKT103" s="2"/>
      <c r="LKU103" s="2"/>
      <c r="LKV103" s="5"/>
      <c r="LKW103" s="5"/>
      <c r="LKX103" s="5"/>
      <c r="LKY103" s="5"/>
      <c r="LKZ103" s="5"/>
      <c r="LLA103" s="1"/>
      <c r="LLB103" s="2"/>
      <c r="LLC103" s="2"/>
      <c r="LLD103" s="5"/>
      <c r="LLE103" s="5"/>
      <c r="LLF103" s="5"/>
      <c r="LLG103" s="5"/>
      <c r="LLH103" s="5"/>
      <c r="LLI103" s="1"/>
      <c r="LLJ103" s="2"/>
      <c r="LLK103" s="2"/>
      <c r="LLL103" s="5"/>
      <c r="LLM103" s="5"/>
      <c r="LLN103" s="5"/>
      <c r="LLO103" s="5"/>
      <c r="LLP103" s="5"/>
      <c r="LLQ103" s="1"/>
      <c r="LLR103" s="2"/>
      <c r="LLS103" s="2"/>
      <c r="LLT103" s="5"/>
      <c r="LLU103" s="5"/>
      <c r="LLV103" s="5"/>
      <c r="LLW103" s="5"/>
      <c r="LLX103" s="5"/>
      <c r="LLY103" s="1"/>
      <c r="LLZ103" s="2"/>
      <c r="LMA103" s="2"/>
      <c r="LMB103" s="5"/>
      <c r="LMC103" s="5"/>
      <c r="LMD103" s="5"/>
      <c r="LME103" s="5"/>
      <c r="LMF103" s="5"/>
      <c r="LMG103" s="1"/>
      <c r="LMH103" s="2"/>
      <c r="LMI103" s="2"/>
      <c r="LMJ103" s="5"/>
      <c r="LMK103" s="5"/>
      <c r="LML103" s="5"/>
      <c r="LMM103" s="5"/>
      <c r="LMN103" s="5"/>
      <c r="LMO103" s="1"/>
      <c r="LMP103" s="2"/>
      <c r="LMQ103" s="2"/>
      <c r="LMR103" s="5"/>
      <c r="LMS103" s="5"/>
      <c r="LMT103" s="5"/>
      <c r="LMU103" s="5"/>
      <c r="LMV103" s="5"/>
      <c r="LMW103" s="1"/>
      <c r="LMX103" s="2"/>
      <c r="LMY103" s="2"/>
      <c r="LMZ103" s="5"/>
      <c r="LNA103" s="5"/>
      <c r="LNB103" s="5"/>
      <c r="LNC103" s="5"/>
      <c r="LND103" s="5"/>
      <c r="LNE103" s="1"/>
      <c r="LNF103" s="2"/>
      <c r="LNG103" s="2"/>
      <c r="LNH103" s="5"/>
      <c r="LNI103" s="5"/>
      <c r="LNJ103" s="5"/>
      <c r="LNK103" s="5"/>
      <c r="LNL103" s="5"/>
      <c r="LNM103" s="1"/>
      <c r="LNN103" s="2"/>
      <c r="LNO103" s="2"/>
      <c r="LNP103" s="5"/>
      <c r="LNQ103" s="5"/>
      <c r="LNR103" s="5"/>
      <c r="LNS103" s="5"/>
      <c r="LNT103" s="5"/>
      <c r="LNU103" s="1"/>
      <c r="LNV103" s="2"/>
      <c r="LNW103" s="2"/>
      <c r="LNX103" s="5"/>
      <c r="LNY103" s="5"/>
      <c r="LNZ103" s="5"/>
      <c r="LOA103" s="5"/>
      <c r="LOB103" s="5"/>
      <c r="LOC103" s="1"/>
      <c r="LOD103" s="2"/>
      <c r="LOE103" s="2"/>
      <c r="LOF103" s="5"/>
      <c r="LOG103" s="5"/>
      <c r="LOH103" s="5"/>
      <c r="LOI103" s="5"/>
      <c r="LOJ103" s="5"/>
      <c r="LOK103" s="1"/>
      <c r="LOL103" s="2"/>
      <c r="LOM103" s="2"/>
      <c r="LON103" s="5"/>
      <c r="LOO103" s="5"/>
      <c r="LOP103" s="5"/>
      <c r="LOQ103" s="5"/>
      <c r="LOR103" s="5"/>
      <c r="LOS103" s="1"/>
      <c r="LOT103" s="2"/>
      <c r="LOU103" s="2"/>
      <c r="LOV103" s="5"/>
      <c r="LOW103" s="5"/>
      <c r="LOX103" s="5"/>
      <c r="LOY103" s="5"/>
      <c r="LOZ103" s="5"/>
      <c r="LPA103" s="1"/>
      <c r="LPB103" s="2"/>
      <c r="LPC103" s="2"/>
      <c r="LPD103" s="5"/>
      <c r="LPE103" s="5"/>
      <c r="LPF103" s="5"/>
      <c r="LPG103" s="5"/>
      <c r="LPH103" s="5"/>
      <c r="LPI103" s="1"/>
      <c r="LPJ103" s="2"/>
      <c r="LPK103" s="2"/>
      <c r="LPL103" s="5"/>
      <c r="LPM103" s="5"/>
      <c r="LPN103" s="5"/>
      <c r="LPO103" s="5"/>
      <c r="LPP103" s="5"/>
      <c r="LPQ103" s="1"/>
      <c r="LPR103" s="2"/>
      <c r="LPS103" s="2"/>
      <c r="LPT103" s="5"/>
      <c r="LPU103" s="5"/>
      <c r="LPV103" s="5"/>
      <c r="LPW103" s="5"/>
      <c r="LPX103" s="5"/>
      <c r="LPY103" s="1"/>
      <c r="LPZ103" s="2"/>
      <c r="LQA103" s="2"/>
      <c r="LQB103" s="5"/>
      <c r="LQC103" s="5"/>
      <c r="LQD103" s="5"/>
      <c r="LQE103" s="5"/>
      <c r="LQF103" s="5"/>
      <c r="LQG103" s="1"/>
      <c r="LQH103" s="2"/>
      <c r="LQI103" s="2"/>
      <c r="LQJ103" s="5"/>
      <c r="LQK103" s="5"/>
      <c r="LQL103" s="5"/>
      <c r="LQM103" s="5"/>
      <c r="LQN103" s="5"/>
      <c r="LQO103" s="1"/>
      <c r="LQP103" s="2"/>
      <c r="LQQ103" s="2"/>
      <c r="LQR103" s="5"/>
      <c r="LQS103" s="5"/>
      <c r="LQT103" s="5"/>
      <c r="LQU103" s="5"/>
      <c r="LQV103" s="5"/>
      <c r="LQW103" s="1"/>
      <c r="LQX103" s="2"/>
      <c r="LQY103" s="2"/>
      <c r="LQZ103" s="5"/>
      <c r="LRA103" s="5"/>
      <c r="LRB103" s="5"/>
      <c r="LRC103" s="5"/>
      <c r="LRD103" s="5"/>
      <c r="LRE103" s="1"/>
      <c r="LRF103" s="2"/>
      <c r="LRG103" s="2"/>
      <c r="LRH103" s="5"/>
      <c r="LRI103" s="5"/>
      <c r="LRJ103" s="5"/>
      <c r="LRK103" s="5"/>
      <c r="LRL103" s="5"/>
      <c r="LRM103" s="1"/>
      <c r="LRN103" s="2"/>
      <c r="LRO103" s="2"/>
      <c r="LRP103" s="5"/>
      <c r="LRQ103" s="5"/>
      <c r="LRR103" s="5"/>
      <c r="LRS103" s="5"/>
      <c r="LRT103" s="5"/>
      <c r="LRU103" s="1"/>
      <c r="LRV103" s="2"/>
      <c r="LRW103" s="2"/>
      <c r="LRX103" s="5"/>
      <c r="LRY103" s="5"/>
      <c r="LRZ103" s="5"/>
      <c r="LSA103" s="5"/>
      <c r="LSB103" s="5"/>
      <c r="LSC103" s="1"/>
      <c r="LSD103" s="2"/>
      <c r="LSE103" s="2"/>
      <c r="LSF103" s="5"/>
      <c r="LSG103" s="5"/>
      <c r="LSH103" s="5"/>
      <c r="LSI103" s="5"/>
      <c r="LSJ103" s="5"/>
      <c r="LSK103" s="1"/>
      <c r="LSL103" s="2"/>
      <c r="LSM103" s="2"/>
      <c r="LSN103" s="5"/>
      <c r="LSO103" s="5"/>
      <c r="LSP103" s="5"/>
      <c r="LSQ103" s="5"/>
      <c r="LSR103" s="5"/>
      <c r="LSS103" s="1"/>
      <c r="LST103" s="2"/>
      <c r="LSU103" s="2"/>
      <c r="LSV103" s="5"/>
      <c r="LSW103" s="5"/>
      <c r="LSX103" s="5"/>
      <c r="LSY103" s="5"/>
      <c r="LSZ103" s="5"/>
      <c r="LTA103" s="1"/>
      <c r="LTB103" s="2"/>
      <c r="LTC103" s="2"/>
      <c r="LTD103" s="5"/>
      <c r="LTE103" s="5"/>
      <c r="LTF103" s="5"/>
      <c r="LTG103" s="5"/>
      <c r="LTH103" s="5"/>
      <c r="LTI103" s="1"/>
      <c r="LTJ103" s="2"/>
      <c r="LTK103" s="2"/>
      <c r="LTL103" s="5"/>
      <c r="LTM103" s="5"/>
      <c r="LTN103" s="5"/>
      <c r="LTO103" s="5"/>
      <c r="LTP103" s="5"/>
      <c r="LTQ103" s="1"/>
      <c r="LTR103" s="2"/>
      <c r="LTS103" s="2"/>
      <c r="LTT103" s="5"/>
      <c r="LTU103" s="5"/>
      <c r="LTV103" s="5"/>
      <c r="LTW103" s="5"/>
      <c r="LTX103" s="5"/>
      <c r="LTY103" s="1"/>
      <c r="LTZ103" s="2"/>
      <c r="LUA103" s="2"/>
      <c r="LUB103" s="5"/>
      <c r="LUC103" s="5"/>
      <c r="LUD103" s="5"/>
      <c r="LUE103" s="5"/>
      <c r="LUF103" s="5"/>
      <c r="LUG103" s="1"/>
      <c r="LUH103" s="2"/>
      <c r="LUI103" s="2"/>
      <c r="LUJ103" s="5"/>
      <c r="LUK103" s="5"/>
      <c r="LUL103" s="5"/>
      <c r="LUM103" s="5"/>
      <c r="LUN103" s="5"/>
      <c r="LUO103" s="1"/>
      <c r="LUP103" s="2"/>
      <c r="LUQ103" s="2"/>
      <c r="LUR103" s="5"/>
      <c r="LUS103" s="5"/>
      <c r="LUT103" s="5"/>
      <c r="LUU103" s="5"/>
      <c r="LUV103" s="5"/>
      <c r="LUW103" s="1"/>
      <c r="LUX103" s="2"/>
      <c r="LUY103" s="2"/>
      <c r="LUZ103" s="5"/>
      <c r="LVA103" s="5"/>
      <c r="LVB103" s="5"/>
      <c r="LVC103" s="5"/>
      <c r="LVD103" s="5"/>
      <c r="LVE103" s="1"/>
      <c r="LVF103" s="2"/>
      <c r="LVG103" s="2"/>
      <c r="LVH103" s="5"/>
      <c r="LVI103" s="5"/>
      <c r="LVJ103" s="5"/>
      <c r="LVK103" s="5"/>
      <c r="LVL103" s="5"/>
      <c r="LVM103" s="1"/>
      <c r="LVN103" s="2"/>
      <c r="LVO103" s="2"/>
      <c r="LVP103" s="5"/>
      <c r="LVQ103" s="5"/>
      <c r="LVR103" s="5"/>
      <c r="LVS103" s="5"/>
      <c r="LVT103" s="5"/>
      <c r="LVU103" s="1"/>
      <c r="LVV103" s="2"/>
      <c r="LVW103" s="2"/>
      <c r="LVX103" s="5"/>
      <c r="LVY103" s="5"/>
      <c r="LVZ103" s="5"/>
      <c r="LWA103" s="5"/>
      <c r="LWB103" s="5"/>
      <c r="LWC103" s="1"/>
      <c r="LWD103" s="2"/>
      <c r="LWE103" s="2"/>
      <c r="LWF103" s="5"/>
      <c r="LWG103" s="5"/>
      <c r="LWH103" s="5"/>
      <c r="LWI103" s="5"/>
      <c r="LWJ103" s="5"/>
      <c r="LWK103" s="1"/>
      <c r="LWL103" s="2"/>
      <c r="LWM103" s="2"/>
      <c r="LWN103" s="5"/>
      <c r="LWO103" s="5"/>
      <c r="LWP103" s="5"/>
      <c r="LWQ103" s="5"/>
      <c r="LWR103" s="5"/>
      <c r="LWS103" s="1"/>
      <c r="LWT103" s="2"/>
      <c r="LWU103" s="2"/>
      <c r="LWV103" s="5"/>
      <c r="LWW103" s="5"/>
      <c r="LWX103" s="5"/>
      <c r="LWY103" s="5"/>
      <c r="LWZ103" s="5"/>
      <c r="LXA103" s="1"/>
      <c r="LXB103" s="2"/>
      <c r="LXC103" s="2"/>
      <c r="LXD103" s="5"/>
      <c r="LXE103" s="5"/>
      <c r="LXF103" s="5"/>
      <c r="LXG103" s="5"/>
      <c r="LXH103" s="5"/>
      <c r="LXI103" s="1"/>
      <c r="LXJ103" s="2"/>
      <c r="LXK103" s="2"/>
      <c r="LXL103" s="5"/>
      <c r="LXM103" s="5"/>
      <c r="LXN103" s="5"/>
      <c r="LXO103" s="5"/>
      <c r="LXP103" s="5"/>
      <c r="LXQ103" s="1"/>
      <c r="LXR103" s="2"/>
      <c r="LXS103" s="2"/>
      <c r="LXT103" s="5"/>
      <c r="LXU103" s="5"/>
      <c r="LXV103" s="5"/>
      <c r="LXW103" s="5"/>
      <c r="LXX103" s="5"/>
      <c r="LXY103" s="1"/>
      <c r="LXZ103" s="2"/>
      <c r="LYA103" s="2"/>
      <c r="LYB103" s="5"/>
      <c r="LYC103" s="5"/>
      <c r="LYD103" s="5"/>
      <c r="LYE103" s="5"/>
      <c r="LYF103" s="5"/>
      <c r="LYG103" s="1"/>
      <c r="LYH103" s="2"/>
      <c r="LYI103" s="2"/>
      <c r="LYJ103" s="5"/>
      <c r="LYK103" s="5"/>
      <c r="LYL103" s="5"/>
      <c r="LYM103" s="5"/>
      <c r="LYN103" s="5"/>
      <c r="LYO103" s="1"/>
      <c r="LYP103" s="2"/>
      <c r="LYQ103" s="2"/>
      <c r="LYR103" s="5"/>
      <c r="LYS103" s="5"/>
      <c r="LYT103" s="5"/>
      <c r="LYU103" s="5"/>
      <c r="LYV103" s="5"/>
      <c r="LYW103" s="1"/>
      <c r="LYX103" s="2"/>
      <c r="LYY103" s="2"/>
      <c r="LYZ103" s="5"/>
      <c r="LZA103" s="5"/>
      <c r="LZB103" s="5"/>
      <c r="LZC103" s="5"/>
      <c r="LZD103" s="5"/>
      <c r="LZE103" s="1"/>
      <c r="LZF103" s="2"/>
      <c r="LZG103" s="2"/>
      <c r="LZH103" s="5"/>
      <c r="LZI103" s="5"/>
      <c r="LZJ103" s="5"/>
      <c r="LZK103" s="5"/>
      <c r="LZL103" s="5"/>
      <c r="LZM103" s="1"/>
      <c r="LZN103" s="2"/>
      <c r="LZO103" s="2"/>
      <c r="LZP103" s="5"/>
      <c r="LZQ103" s="5"/>
      <c r="LZR103" s="5"/>
      <c r="LZS103" s="5"/>
      <c r="LZT103" s="5"/>
      <c r="LZU103" s="1"/>
      <c r="LZV103" s="2"/>
      <c r="LZW103" s="2"/>
      <c r="LZX103" s="5"/>
      <c r="LZY103" s="5"/>
      <c r="LZZ103" s="5"/>
      <c r="MAA103" s="5"/>
      <c r="MAB103" s="5"/>
      <c r="MAC103" s="1"/>
      <c r="MAD103" s="2"/>
      <c r="MAE103" s="2"/>
      <c r="MAF103" s="5"/>
      <c r="MAG103" s="5"/>
      <c r="MAH103" s="5"/>
      <c r="MAI103" s="5"/>
      <c r="MAJ103" s="5"/>
      <c r="MAK103" s="1"/>
      <c r="MAL103" s="2"/>
      <c r="MAM103" s="2"/>
      <c r="MAN103" s="5"/>
      <c r="MAO103" s="5"/>
      <c r="MAP103" s="5"/>
      <c r="MAQ103" s="5"/>
      <c r="MAR103" s="5"/>
      <c r="MAS103" s="1"/>
      <c r="MAT103" s="2"/>
      <c r="MAU103" s="2"/>
      <c r="MAV103" s="5"/>
      <c r="MAW103" s="5"/>
      <c r="MAX103" s="5"/>
      <c r="MAY103" s="5"/>
      <c r="MAZ103" s="5"/>
      <c r="MBA103" s="1"/>
      <c r="MBB103" s="2"/>
      <c r="MBC103" s="2"/>
      <c r="MBD103" s="5"/>
      <c r="MBE103" s="5"/>
      <c r="MBF103" s="5"/>
      <c r="MBG103" s="5"/>
      <c r="MBH103" s="5"/>
      <c r="MBI103" s="1"/>
      <c r="MBJ103" s="2"/>
      <c r="MBK103" s="2"/>
      <c r="MBL103" s="5"/>
      <c r="MBM103" s="5"/>
      <c r="MBN103" s="5"/>
      <c r="MBO103" s="5"/>
      <c r="MBP103" s="5"/>
      <c r="MBQ103" s="1"/>
      <c r="MBR103" s="2"/>
      <c r="MBS103" s="2"/>
      <c r="MBT103" s="5"/>
      <c r="MBU103" s="5"/>
      <c r="MBV103" s="5"/>
      <c r="MBW103" s="5"/>
      <c r="MBX103" s="5"/>
      <c r="MBY103" s="1"/>
      <c r="MBZ103" s="2"/>
      <c r="MCA103" s="2"/>
      <c r="MCB103" s="5"/>
      <c r="MCC103" s="5"/>
      <c r="MCD103" s="5"/>
      <c r="MCE103" s="5"/>
      <c r="MCF103" s="5"/>
      <c r="MCG103" s="1"/>
      <c r="MCH103" s="2"/>
      <c r="MCI103" s="2"/>
      <c r="MCJ103" s="5"/>
      <c r="MCK103" s="5"/>
      <c r="MCL103" s="5"/>
      <c r="MCM103" s="5"/>
      <c r="MCN103" s="5"/>
      <c r="MCO103" s="1"/>
      <c r="MCP103" s="2"/>
      <c r="MCQ103" s="2"/>
      <c r="MCR103" s="5"/>
      <c r="MCS103" s="5"/>
      <c r="MCT103" s="5"/>
      <c r="MCU103" s="5"/>
      <c r="MCV103" s="5"/>
      <c r="MCW103" s="1"/>
      <c r="MCX103" s="2"/>
      <c r="MCY103" s="2"/>
      <c r="MCZ103" s="5"/>
      <c r="MDA103" s="5"/>
      <c r="MDB103" s="5"/>
      <c r="MDC103" s="5"/>
      <c r="MDD103" s="5"/>
      <c r="MDE103" s="1"/>
      <c r="MDF103" s="2"/>
      <c r="MDG103" s="2"/>
      <c r="MDH103" s="5"/>
      <c r="MDI103" s="5"/>
      <c r="MDJ103" s="5"/>
      <c r="MDK103" s="5"/>
      <c r="MDL103" s="5"/>
      <c r="MDM103" s="1"/>
      <c r="MDN103" s="2"/>
      <c r="MDO103" s="2"/>
      <c r="MDP103" s="5"/>
      <c r="MDQ103" s="5"/>
      <c r="MDR103" s="5"/>
      <c r="MDS103" s="5"/>
      <c r="MDT103" s="5"/>
      <c r="MDU103" s="1"/>
      <c r="MDV103" s="2"/>
      <c r="MDW103" s="2"/>
      <c r="MDX103" s="5"/>
      <c r="MDY103" s="5"/>
      <c r="MDZ103" s="5"/>
      <c r="MEA103" s="5"/>
      <c r="MEB103" s="5"/>
      <c r="MEC103" s="1"/>
      <c r="MED103" s="2"/>
      <c r="MEE103" s="2"/>
      <c r="MEF103" s="5"/>
      <c r="MEG103" s="5"/>
      <c r="MEH103" s="5"/>
      <c r="MEI103" s="5"/>
      <c r="MEJ103" s="5"/>
      <c r="MEK103" s="1"/>
      <c r="MEL103" s="2"/>
      <c r="MEM103" s="2"/>
      <c r="MEN103" s="5"/>
      <c r="MEO103" s="5"/>
      <c r="MEP103" s="5"/>
      <c r="MEQ103" s="5"/>
      <c r="MER103" s="5"/>
      <c r="MES103" s="1"/>
      <c r="MET103" s="2"/>
      <c r="MEU103" s="2"/>
      <c r="MEV103" s="5"/>
      <c r="MEW103" s="5"/>
      <c r="MEX103" s="5"/>
      <c r="MEY103" s="5"/>
      <c r="MEZ103" s="5"/>
      <c r="MFA103" s="1"/>
      <c r="MFB103" s="2"/>
      <c r="MFC103" s="2"/>
      <c r="MFD103" s="5"/>
      <c r="MFE103" s="5"/>
      <c r="MFF103" s="5"/>
      <c r="MFG103" s="5"/>
      <c r="MFH103" s="5"/>
      <c r="MFI103" s="1"/>
      <c r="MFJ103" s="2"/>
      <c r="MFK103" s="2"/>
      <c r="MFL103" s="5"/>
      <c r="MFM103" s="5"/>
      <c r="MFN103" s="5"/>
      <c r="MFO103" s="5"/>
      <c r="MFP103" s="5"/>
      <c r="MFQ103" s="1"/>
      <c r="MFR103" s="2"/>
      <c r="MFS103" s="2"/>
      <c r="MFT103" s="5"/>
      <c r="MFU103" s="5"/>
      <c r="MFV103" s="5"/>
      <c r="MFW103" s="5"/>
      <c r="MFX103" s="5"/>
      <c r="MFY103" s="1"/>
      <c r="MFZ103" s="2"/>
      <c r="MGA103" s="2"/>
      <c r="MGB103" s="5"/>
      <c r="MGC103" s="5"/>
      <c r="MGD103" s="5"/>
      <c r="MGE103" s="5"/>
      <c r="MGF103" s="5"/>
      <c r="MGG103" s="1"/>
      <c r="MGH103" s="2"/>
      <c r="MGI103" s="2"/>
      <c r="MGJ103" s="5"/>
      <c r="MGK103" s="5"/>
      <c r="MGL103" s="5"/>
      <c r="MGM103" s="5"/>
      <c r="MGN103" s="5"/>
      <c r="MGO103" s="1"/>
      <c r="MGP103" s="2"/>
      <c r="MGQ103" s="2"/>
      <c r="MGR103" s="5"/>
      <c r="MGS103" s="5"/>
      <c r="MGT103" s="5"/>
      <c r="MGU103" s="5"/>
      <c r="MGV103" s="5"/>
      <c r="MGW103" s="1"/>
      <c r="MGX103" s="2"/>
      <c r="MGY103" s="2"/>
      <c r="MGZ103" s="5"/>
      <c r="MHA103" s="5"/>
      <c r="MHB103" s="5"/>
      <c r="MHC103" s="5"/>
      <c r="MHD103" s="5"/>
      <c r="MHE103" s="1"/>
      <c r="MHF103" s="2"/>
      <c r="MHG103" s="2"/>
      <c r="MHH103" s="5"/>
      <c r="MHI103" s="5"/>
      <c r="MHJ103" s="5"/>
      <c r="MHK103" s="5"/>
      <c r="MHL103" s="5"/>
      <c r="MHM103" s="1"/>
      <c r="MHN103" s="2"/>
      <c r="MHO103" s="2"/>
      <c r="MHP103" s="5"/>
      <c r="MHQ103" s="5"/>
      <c r="MHR103" s="5"/>
      <c r="MHS103" s="5"/>
      <c r="MHT103" s="5"/>
      <c r="MHU103" s="1"/>
      <c r="MHV103" s="2"/>
      <c r="MHW103" s="2"/>
      <c r="MHX103" s="5"/>
      <c r="MHY103" s="5"/>
      <c r="MHZ103" s="5"/>
      <c r="MIA103" s="5"/>
      <c r="MIB103" s="5"/>
      <c r="MIC103" s="1"/>
      <c r="MID103" s="2"/>
      <c r="MIE103" s="2"/>
      <c r="MIF103" s="5"/>
      <c r="MIG103" s="5"/>
      <c r="MIH103" s="5"/>
      <c r="MII103" s="5"/>
      <c r="MIJ103" s="5"/>
      <c r="MIK103" s="1"/>
      <c r="MIL103" s="2"/>
      <c r="MIM103" s="2"/>
      <c r="MIN103" s="5"/>
      <c r="MIO103" s="5"/>
      <c r="MIP103" s="5"/>
      <c r="MIQ103" s="5"/>
      <c r="MIR103" s="5"/>
      <c r="MIS103" s="1"/>
      <c r="MIT103" s="2"/>
      <c r="MIU103" s="2"/>
      <c r="MIV103" s="5"/>
      <c r="MIW103" s="5"/>
      <c r="MIX103" s="5"/>
      <c r="MIY103" s="5"/>
      <c r="MIZ103" s="5"/>
      <c r="MJA103" s="1"/>
      <c r="MJB103" s="2"/>
      <c r="MJC103" s="2"/>
      <c r="MJD103" s="5"/>
      <c r="MJE103" s="5"/>
      <c r="MJF103" s="5"/>
      <c r="MJG103" s="5"/>
      <c r="MJH103" s="5"/>
      <c r="MJI103" s="1"/>
      <c r="MJJ103" s="2"/>
      <c r="MJK103" s="2"/>
      <c r="MJL103" s="5"/>
      <c r="MJM103" s="5"/>
      <c r="MJN103" s="5"/>
      <c r="MJO103" s="5"/>
      <c r="MJP103" s="5"/>
      <c r="MJQ103" s="1"/>
      <c r="MJR103" s="2"/>
      <c r="MJS103" s="2"/>
      <c r="MJT103" s="5"/>
      <c r="MJU103" s="5"/>
      <c r="MJV103" s="5"/>
      <c r="MJW103" s="5"/>
      <c r="MJX103" s="5"/>
      <c r="MJY103" s="1"/>
      <c r="MJZ103" s="2"/>
      <c r="MKA103" s="2"/>
      <c r="MKB103" s="5"/>
      <c r="MKC103" s="5"/>
      <c r="MKD103" s="5"/>
      <c r="MKE103" s="5"/>
      <c r="MKF103" s="5"/>
      <c r="MKG103" s="1"/>
      <c r="MKH103" s="2"/>
      <c r="MKI103" s="2"/>
      <c r="MKJ103" s="5"/>
      <c r="MKK103" s="5"/>
      <c r="MKL103" s="5"/>
      <c r="MKM103" s="5"/>
      <c r="MKN103" s="5"/>
      <c r="MKO103" s="1"/>
      <c r="MKP103" s="2"/>
      <c r="MKQ103" s="2"/>
      <c r="MKR103" s="5"/>
      <c r="MKS103" s="5"/>
      <c r="MKT103" s="5"/>
      <c r="MKU103" s="5"/>
      <c r="MKV103" s="5"/>
      <c r="MKW103" s="1"/>
      <c r="MKX103" s="2"/>
      <c r="MKY103" s="2"/>
      <c r="MKZ103" s="5"/>
      <c r="MLA103" s="5"/>
      <c r="MLB103" s="5"/>
      <c r="MLC103" s="5"/>
      <c r="MLD103" s="5"/>
      <c r="MLE103" s="1"/>
      <c r="MLF103" s="2"/>
      <c r="MLG103" s="2"/>
      <c r="MLH103" s="5"/>
      <c r="MLI103" s="5"/>
      <c r="MLJ103" s="5"/>
      <c r="MLK103" s="5"/>
      <c r="MLL103" s="5"/>
      <c r="MLM103" s="1"/>
      <c r="MLN103" s="2"/>
      <c r="MLO103" s="2"/>
      <c r="MLP103" s="5"/>
      <c r="MLQ103" s="5"/>
      <c r="MLR103" s="5"/>
      <c r="MLS103" s="5"/>
      <c r="MLT103" s="5"/>
      <c r="MLU103" s="1"/>
      <c r="MLV103" s="2"/>
      <c r="MLW103" s="2"/>
      <c r="MLX103" s="5"/>
      <c r="MLY103" s="5"/>
      <c r="MLZ103" s="5"/>
      <c r="MMA103" s="5"/>
      <c r="MMB103" s="5"/>
      <c r="MMC103" s="1"/>
      <c r="MMD103" s="2"/>
      <c r="MME103" s="2"/>
      <c r="MMF103" s="5"/>
      <c r="MMG103" s="5"/>
      <c r="MMH103" s="5"/>
      <c r="MMI103" s="5"/>
      <c r="MMJ103" s="5"/>
      <c r="MMK103" s="1"/>
      <c r="MML103" s="2"/>
      <c r="MMM103" s="2"/>
      <c r="MMN103" s="5"/>
      <c r="MMO103" s="5"/>
      <c r="MMP103" s="5"/>
      <c r="MMQ103" s="5"/>
      <c r="MMR103" s="5"/>
      <c r="MMS103" s="1"/>
      <c r="MMT103" s="2"/>
      <c r="MMU103" s="2"/>
      <c r="MMV103" s="5"/>
      <c r="MMW103" s="5"/>
      <c r="MMX103" s="5"/>
      <c r="MMY103" s="5"/>
      <c r="MMZ103" s="5"/>
      <c r="MNA103" s="1"/>
      <c r="MNB103" s="2"/>
      <c r="MNC103" s="2"/>
      <c r="MND103" s="5"/>
      <c r="MNE103" s="5"/>
      <c r="MNF103" s="5"/>
      <c r="MNG103" s="5"/>
      <c r="MNH103" s="5"/>
      <c r="MNI103" s="1"/>
      <c r="MNJ103" s="2"/>
      <c r="MNK103" s="2"/>
      <c r="MNL103" s="5"/>
      <c r="MNM103" s="5"/>
      <c r="MNN103" s="5"/>
      <c r="MNO103" s="5"/>
      <c r="MNP103" s="5"/>
      <c r="MNQ103" s="1"/>
      <c r="MNR103" s="2"/>
      <c r="MNS103" s="2"/>
      <c r="MNT103" s="5"/>
      <c r="MNU103" s="5"/>
      <c r="MNV103" s="5"/>
      <c r="MNW103" s="5"/>
      <c r="MNX103" s="5"/>
      <c r="MNY103" s="1"/>
      <c r="MNZ103" s="2"/>
      <c r="MOA103" s="2"/>
      <c r="MOB103" s="5"/>
      <c r="MOC103" s="5"/>
      <c r="MOD103" s="5"/>
      <c r="MOE103" s="5"/>
      <c r="MOF103" s="5"/>
      <c r="MOG103" s="1"/>
      <c r="MOH103" s="2"/>
      <c r="MOI103" s="2"/>
      <c r="MOJ103" s="5"/>
      <c r="MOK103" s="5"/>
      <c r="MOL103" s="5"/>
      <c r="MOM103" s="5"/>
      <c r="MON103" s="5"/>
      <c r="MOO103" s="1"/>
      <c r="MOP103" s="2"/>
      <c r="MOQ103" s="2"/>
      <c r="MOR103" s="5"/>
      <c r="MOS103" s="5"/>
      <c r="MOT103" s="5"/>
      <c r="MOU103" s="5"/>
      <c r="MOV103" s="5"/>
      <c r="MOW103" s="1"/>
      <c r="MOX103" s="2"/>
      <c r="MOY103" s="2"/>
      <c r="MOZ103" s="5"/>
      <c r="MPA103" s="5"/>
      <c r="MPB103" s="5"/>
      <c r="MPC103" s="5"/>
      <c r="MPD103" s="5"/>
      <c r="MPE103" s="1"/>
      <c r="MPF103" s="2"/>
      <c r="MPG103" s="2"/>
      <c r="MPH103" s="5"/>
      <c r="MPI103" s="5"/>
      <c r="MPJ103" s="5"/>
      <c r="MPK103" s="5"/>
      <c r="MPL103" s="5"/>
      <c r="MPM103" s="1"/>
      <c r="MPN103" s="2"/>
      <c r="MPO103" s="2"/>
      <c r="MPP103" s="5"/>
      <c r="MPQ103" s="5"/>
      <c r="MPR103" s="5"/>
      <c r="MPS103" s="5"/>
      <c r="MPT103" s="5"/>
      <c r="MPU103" s="1"/>
      <c r="MPV103" s="2"/>
      <c r="MPW103" s="2"/>
      <c r="MPX103" s="5"/>
      <c r="MPY103" s="5"/>
      <c r="MPZ103" s="5"/>
      <c r="MQA103" s="5"/>
      <c r="MQB103" s="5"/>
      <c r="MQC103" s="1"/>
      <c r="MQD103" s="2"/>
      <c r="MQE103" s="2"/>
      <c r="MQF103" s="5"/>
      <c r="MQG103" s="5"/>
      <c r="MQH103" s="5"/>
      <c r="MQI103" s="5"/>
      <c r="MQJ103" s="5"/>
      <c r="MQK103" s="1"/>
      <c r="MQL103" s="2"/>
      <c r="MQM103" s="2"/>
      <c r="MQN103" s="5"/>
      <c r="MQO103" s="5"/>
      <c r="MQP103" s="5"/>
      <c r="MQQ103" s="5"/>
      <c r="MQR103" s="5"/>
      <c r="MQS103" s="1"/>
      <c r="MQT103" s="2"/>
      <c r="MQU103" s="2"/>
      <c r="MQV103" s="5"/>
      <c r="MQW103" s="5"/>
      <c r="MQX103" s="5"/>
      <c r="MQY103" s="5"/>
      <c r="MQZ103" s="5"/>
      <c r="MRA103" s="1"/>
      <c r="MRB103" s="2"/>
      <c r="MRC103" s="2"/>
      <c r="MRD103" s="5"/>
      <c r="MRE103" s="5"/>
      <c r="MRF103" s="5"/>
      <c r="MRG103" s="5"/>
      <c r="MRH103" s="5"/>
      <c r="MRI103" s="1"/>
      <c r="MRJ103" s="2"/>
      <c r="MRK103" s="2"/>
      <c r="MRL103" s="5"/>
      <c r="MRM103" s="5"/>
      <c r="MRN103" s="5"/>
      <c r="MRO103" s="5"/>
      <c r="MRP103" s="5"/>
      <c r="MRQ103" s="1"/>
      <c r="MRR103" s="2"/>
      <c r="MRS103" s="2"/>
      <c r="MRT103" s="5"/>
      <c r="MRU103" s="5"/>
      <c r="MRV103" s="5"/>
      <c r="MRW103" s="5"/>
      <c r="MRX103" s="5"/>
      <c r="MRY103" s="1"/>
      <c r="MRZ103" s="2"/>
      <c r="MSA103" s="2"/>
      <c r="MSB103" s="5"/>
      <c r="MSC103" s="5"/>
      <c r="MSD103" s="5"/>
      <c r="MSE103" s="5"/>
      <c r="MSF103" s="5"/>
      <c r="MSG103" s="1"/>
      <c r="MSH103" s="2"/>
      <c r="MSI103" s="2"/>
      <c r="MSJ103" s="5"/>
      <c r="MSK103" s="5"/>
      <c r="MSL103" s="5"/>
      <c r="MSM103" s="5"/>
      <c r="MSN103" s="5"/>
      <c r="MSO103" s="1"/>
      <c r="MSP103" s="2"/>
      <c r="MSQ103" s="2"/>
      <c r="MSR103" s="5"/>
      <c r="MSS103" s="5"/>
      <c r="MST103" s="5"/>
      <c r="MSU103" s="5"/>
      <c r="MSV103" s="5"/>
      <c r="MSW103" s="1"/>
      <c r="MSX103" s="2"/>
      <c r="MSY103" s="2"/>
      <c r="MSZ103" s="5"/>
      <c r="MTA103" s="5"/>
      <c r="MTB103" s="5"/>
      <c r="MTC103" s="5"/>
      <c r="MTD103" s="5"/>
      <c r="MTE103" s="1"/>
      <c r="MTF103" s="2"/>
      <c r="MTG103" s="2"/>
      <c r="MTH103" s="5"/>
      <c r="MTI103" s="5"/>
      <c r="MTJ103" s="5"/>
      <c r="MTK103" s="5"/>
      <c r="MTL103" s="5"/>
      <c r="MTM103" s="1"/>
      <c r="MTN103" s="2"/>
      <c r="MTO103" s="2"/>
      <c r="MTP103" s="5"/>
      <c r="MTQ103" s="5"/>
      <c r="MTR103" s="5"/>
      <c r="MTS103" s="5"/>
      <c r="MTT103" s="5"/>
      <c r="MTU103" s="1"/>
      <c r="MTV103" s="2"/>
      <c r="MTW103" s="2"/>
      <c r="MTX103" s="5"/>
      <c r="MTY103" s="5"/>
      <c r="MTZ103" s="5"/>
      <c r="MUA103" s="5"/>
      <c r="MUB103" s="5"/>
      <c r="MUC103" s="1"/>
      <c r="MUD103" s="2"/>
      <c r="MUE103" s="2"/>
      <c r="MUF103" s="5"/>
      <c r="MUG103" s="5"/>
      <c r="MUH103" s="5"/>
      <c r="MUI103" s="5"/>
      <c r="MUJ103" s="5"/>
      <c r="MUK103" s="1"/>
      <c r="MUL103" s="2"/>
      <c r="MUM103" s="2"/>
      <c r="MUN103" s="5"/>
      <c r="MUO103" s="5"/>
      <c r="MUP103" s="5"/>
      <c r="MUQ103" s="5"/>
      <c r="MUR103" s="5"/>
      <c r="MUS103" s="1"/>
      <c r="MUT103" s="2"/>
      <c r="MUU103" s="2"/>
      <c r="MUV103" s="5"/>
      <c r="MUW103" s="5"/>
      <c r="MUX103" s="5"/>
      <c r="MUY103" s="5"/>
      <c r="MUZ103" s="5"/>
      <c r="MVA103" s="1"/>
      <c r="MVB103" s="2"/>
      <c r="MVC103" s="2"/>
      <c r="MVD103" s="5"/>
      <c r="MVE103" s="5"/>
      <c r="MVF103" s="5"/>
      <c r="MVG103" s="5"/>
      <c r="MVH103" s="5"/>
      <c r="MVI103" s="1"/>
      <c r="MVJ103" s="2"/>
      <c r="MVK103" s="2"/>
      <c r="MVL103" s="5"/>
      <c r="MVM103" s="5"/>
      <c r="MVN103" s="5"/>
      <c r="MVO103" s="5"/>
      <c r="MVP103" s="5"/>
      <c r="MVQ103" s="1"/>
      <c r="MVR103" s="2"/>
      <c r="MVS103" s="2"/>
      <c r="MVT103" s="5"/>
      <c r="MVU103" s="5"/>
      <c r="MVV103" s="5"/>
      <c r="MVW103" s="5"/>
      <c r="MVX103" s="5"/>
      <c r="MVY103" s="1"/>
      <c r="MVZ103" s="2"/>
      <c r="MWA103" s="2"/>
      <c r="MWB103" s="5"/>
      <c r="MWC103" s="5"/>
      <c r="MWD103" s="5"/>
      <c r="MWE103" s="5"/>
      <c r="MWF103" s="5"/>
      <c r="MWG103" s="1"/>
      <c r="MWH103" s="2"/>
      <c r="MWI103" s="2"/>
      <c r="MWJ103" s="5"/>
      <c r="MWK103" s="5"/>
      <c r="MWL103" s="5"/>
      <c r="MWM103" s="5"/>
      <c r="MWN103" s="5"/>
      <c r="MWO103" s="1"/>
      <c r="MWP103" s="2"/>
      <c r="MWQ103" s="2"/>
      <c r="MWR103" s="5"/>
      <c r="MWS103" s="5"/>
      <c r="MWT103" s="5"/>
      <c r="MWU103" s="5"/>
      <c r="MWV103" s="5"/>
      <c r="MWW103" s="1"/>
      <c r="MWX103" s="2"/>
      <c r="MWY103" s="2"/>
      <c r="MWZ103" s="5"/>
      <c r="MXA103" s="5"/>
      <c r="MXB103" s="5"/>
      <c r="MXC103" s="5"/>
      <c r="MXD103" s="5"/>
      <c r="MXE103" s="1"/>
      <c r="MXF103" s="2"/>
      <c r="MXG103" s="2"/>
      <c r="MXH103" s="5"/>
      <c r="MXI103" s="5"/>
      <c r="MXJ103" s="5"/>
      <c r="MXK103" s="5"/>
      <c r="MXL103" s="5"/>
      <c r="MXM103" s="1"/>
      <c r="MXN103" s="2"/>
      <c r="MXO103" s="2"/>
      <c r="MXP103" s="5"/>
      <c r="MXQ103" s="5"/>
      <c r="MXR103" s="5"/>
      <c r="MXS103" s="5"/>
      <c r="MXT103" s="5"/>
      <c r="MXU103" s="1"/>
      <c r="MXV103" s="2"/>
      <c r="MXW103" s="2"/>
      <c r="MXX103" s="5"/>
      <c r="MXY103" s="5"/>
      <c r="MXZ103" s="5"/>
      <c r="MYA103" s="5"/>
      <c r="MYB103" s="5"/>
      <c r="MYC103" s="1"/>
      <c r="MYD103" s="2"/>
      <c r="MYE103" s="2"/>
      <c r="MYF103" s="5"/>
      <c r="MYG103" s="5"/>
      <c r="MYH103" s="5"/>
      <c r="MYI103" s="5"/>
      <c r="MYJ103" s="5"/>
      <c r="MYK103" s="1"/>
      <c r="MYL103" s="2"/>
      <c r="MYM103" s="2"/>
      <c r="MYN103" s="5"/>
      <c r="MYO103" s="5"/>
      <c r="MYP103" s="5"/>
      <c r="MYQ103" s="5"/>
      <c r="MYR103" s="5"/>
      <c r="MYS103" s="1"/>
      <c r="MYT103" s="2"/>
      <c r="MYU103" s="2"/>
      <c r="MYV103" s="5"/>
      <c r="MYW103" s="5"/>
      <c r="MYX103" s="5"/>
      <c r="MYY103" s="5"/>
      <c r="MYZ103" s="5"/>
      <c r="MZA103" s="1"/>
      <c r="MZB103" s="2"/>
      <c r="MZC103" s="2"/>
      <c r="MZD103" s="5"/>
      <c r="MZE103" s="5"/>
      <c r="MZF103" s="5"/>
      <c r="MZG103" s="5"/>
      <c r="MZH103" s="5"/>
      <c r="MZI103" s="1"/>
      <c r="MZJ103" s="2"/>
      <c r="MZK103" s="2"/>
      <c r="MZL103" s="5"/>
      <c r="MZM103" s="5"/>
      <c r="MZN103" s="5"/>
      <c r="MZO103" s="5"/>
      <c r="MZP103" s="5"/>
      <c r="MZQ103" s="1"/>
      <c r="MZR103" s="2"/>
      <c r="MZS103" s="2"/>
      <c r="MZT103" s="5"/>
      <c r="MZU103" s="5"/>
      <c r="MZV103" s="5"/>
      <c r="MZW103" s="5"/>
      <c r="MZX103" s="5"/>
      <c r="MZY103" s="1"/>
      <c r="MZZ103" s="2"/>
      <c r="NAA103" s="2"/>
      <c r="NAB103" s="5"/>
      <c r="NAC103" s="5"/>
      <c r="NAD103" s="5"/>
      <c r="NAE103" s="5"/>
      <c r="NAF103" s="5"/>
      <c r="NAG103" s="1"/>
      <c r="NAH103" s="2"/>
      <c r="NAI103" s="2"/>
      <c r="NAJ103" s="5"/>
      <c r="NAK103" s="5"/>
      <c r="NAL103" s="5"/>
      <c r="NAM103" s="5"/>
      <c r="NAN103" s="5"/>
      <c r="NAO103" s="1"/>
      <c r="NAP103" s="2"/>
      <c r="NAQ103" s="2"/>
      <c r="NAR103" s="5"/>
      <c r="NAS103" s="5"/>
      <c r="NAT103" s="5"/>
      <c r="NAU103" s="5"/>
      <c r="NAV103" s="5"/>
      <c r="NAW103" s="1"/>
      <c r="NAX103" s="2"/>
      <c r="NAY103" s="2"/>
      <c r="NAZ103" s="5"/>
      <c r="NBA103" s="5"/>
      <c r="NBB103" s="5"/>
      <c r="NBC103" s="5"/>
      <c r="NBD103" s="5"/>
      <c r="NBE103" s="1"/>
      <c r="NBF103" s="2"/>
      <c r="NBG103" s="2"/>
      <c r="NBH103" s="5"/>
      <c r="NBI103" s="5"/>
      <c r="NBJ103" s="5"/>
      <c r="NBK103" s="5"/>
      <c r="NBL103" s="5"/>
      <c r="NBM103" s="1"/>
      <c r="NBN103" s="2"/>
      <c r="NBO103" s="2"/>
      <c r="NBP103" s="5"/>
      <c r="NBQ103" s="5"/>
      <c r="NBR103" s="5"/>
      <c r="NBS103" s="5"/>
      <c r="NBT103" s="5"/>
      <c r="NBU103" s="1"/>
      <c r="NBV103" s="2"/>
      <c r="NBW103" s="2"/>
      <c r="NBX103" s="5"/>
      <c r="NBY103" s="5"/>
      <c r="NBZ103" s="5"/>
      <c r="NCA103" s="5"/>
      <c r="NCB103" s="5"/>
      <c r="NCC103" s="1"/>
      <c r="NCD103" s="2"/>
      <c r="NCE103" s="2"/>
      <c r="NCF103" s="5"/>
      <c r="NCG103" s="5"/>
      <c r="NCH103" s="5"/>
      <c r="NCI103" s="5"/>
      <c r="NCJ103" s="5"/>
      <c r="NCK103" s="1"/>
      <c r="NCL103" s="2"/>
      <c r="NCM103" s="2"/>
      <c r="NCN103" s="5"/>
      <c r="NCO103" s="5"/>
      <c r="NCP103" s="5"/>
      <c r="NCQ103" s="5"/>
      <c r="NCR103" s="5"/>
      <c r="NCS103" s="1"/>
      <c r="NCT103" s="2"/>
      <c r="NCU103" s="2"/>
      <c r="NCV103" s="5"/>
      <c r="NCW103" s="5"/>
      <c r="NCX103" s="5"/>
      <c r="NCY103" s="5"/>
      <c r="NCZ103" s="5"/>
      <c r="NDA103" s="1"/>
      <c r="NDB103" s="2"/>
      <c r="NDC103" s="2"/>
      <c r="NDD103" s="5"/>
      <c r="NDE103" s="5"/>
      <c r="NDF103" s="5"/>
      <c r="NDG103" s="5"/>
      <c r="NDH103" s="5"/>
      <c r="NDI103" s="1"/>
      <c r="NDJ103" s="2"/>
      <c r="NDK103" s="2"/>
      <c r="NDL103" s="5"/>
      <c r="NDM103" s="5"/>
      <c r="NDN103" s="5"/>
      <c r="NDO103" s="5"/>
      <c r="NDP103" s="5"/>
      <c r="NDQ103" s="1"/>
      <c r="NDR103" s="2"/>
      <c r="NDS103" s="2"/>
      <c r="NDT103" s="5"/>
      <c r="NDU103" s="5"/>
      <c r="NDV103" s="5"/>
      <c r="NDW103" s="5"/>
      <c r="NDX103" s="5"/>
      <c r="NDY103" s="1"/>
      <c r="NDZ103" s="2"/>
      <c r="NEA103" s="2"/>
      <c r="NEB103" s="5"/>
      <c r="NEC103" s="5"/>
      <c r="NED103" s="5"/>
      <c r="NEE103" s="5"/>
      <c r="NEF103" s="5"/>
      <c r="NEG103" s="1"/>
      <c r="NEH103" s="2"/>
      <c r="NEI103" s="2"/>
      <c r="NEJ103" s="5"/>
      <c r="NEK103" s="5"/>
      <c r="NEL103" s="5"/>
      <c r="NEM103" s="5"/>
      <c r="NEN103" s="5"/>
      <c r="NEO103" s="1"/>
      <c r="NEP103" s="2"/>
      <c r="NEQ103" s="2"/>
      <c r="NER103" s="5"/>
      <c r="NES103" s="5"/>
      <c r="NET103" s="5"/>
      <c r="NEU103" s="5"/>
      <c r="NEV103" s="5"/>
      <c r="NEW103" s="1"/>
      <c r="NEX103" s="2"/>
      <c r="NEY103" s="2"/>
      <c r="NEZ103" s="5"/>
      <c r="NFA103" s="5"/>
      <c r="NFB103" s="5"/>
      <c r="NFC103" s="5"/>
      <c r="NFD103" s="5"/>
      <c r="NFE103" s="1"/>
      <c r="NFF103" s="2"/>
      <c r="NFG103" s="2"/>
      <c r="NFH103" s="5"/>
      <c r="NFI103" s="5"/>
      <c r="NFJ103" s="5"/>
      <c r="NFK103" s="5"/>
      <c r="NFL103" s="5"/>
      <c r="NFM103" s="1"/>
      <c r="NFN103" s="2"/>
      <c r="NFO103" s="2"/>
      <c r="NFP103" s="5"/>
      <c r="NFQ103" s="5"/>
      <c r="NFR103" s="5"/>
      <c r="NFS103" s="5"/>
      <c r="NFT103" s="5"/>
      <c r="NFU103" s="1"/>
      <c r="NFV103" s="2"/>
      <c r="NFW103" s="2"/>
      <c r="NFX103" s="5"/>
      <c r="NFY103" s="5"/>
      <c r="NFZ103" s="5"/>
      <c r="NGA103" s="5"/>
      <c r="NGB103" s="5"/>
      <c r="NGC103" s="1"/>
      <c r="NGD103" s="2"/>
      <c r="NGE103" s="2"/>
      <c r="NGF103" s="5"/>
      <c r="NGG103" s="5"/>
      <c r="NGH103" s="5"/>
      <c r="NGI103" s="5"/>
      <c r="NGJ103" s="5"/>
      <c r="NGK103" s="1"/>
      <c r="NGL103" s="2"/>
      <c r="NGM103" s="2"/>
      <c r="NGN103" s="5"/>
      <c r="NGO103" s="5"/>
      <c r="NGP103" s="5"/>
      <c r="NGQ103" s="5"/>
      <c r="NGR103" s="5"/>
      <c r="NGS103" s="1"/>
      <c r="NGT103" s="2"/>
      <c r="NGU103" s="2"/>
      <c r="NGV103" s="5"/>
      <c r="NGW103" s="5"/>
      <c r="NGX103" s="5"/>
      <c r="NGY103" s="5"/>
      <c r="NGZ103" s="5"/>
      <c r="NHA103" s="1"/>
      <c r="NHB103" s="2"/>
      <c r="NHC103" s="2"/>
      <c r="NHD103" s="5"/>
      <c r="NHE103" s="5"/>
      <c r="NHF103" s="5"/>
      <c r="NHG103" s="5"/>
      <c r="NHH103" s="5"/>
      <c r="NHI103" s="1"/>
      <c r="NHJ103" s="2"/>
      <c r="NHK103" s="2"/>
      <c r="NHL103" s="5"/>
      <c r="NHM103" s="5"/>
      <c r="NHN103" s="5"/>
      <c r="NHO103" s="5"/>
      <c r="NHP103" s="5"/>
      <c r="NHQ103" s="1"/>
      <c r="NHR103" s="2"/>
      <c r="NHS103" s="2"/>
      <c r="NHT103" s="5"/>
      <c r="NHU103" s="5"/>
      <c r="NHV103" s="5"/>
      <c r="NHW103" s="5"/>
      <c r="NHX103" s="5"/>
      <c r="NHY103" s="1"/>
      <c r="NHZ103" s="2"/>
      <c r="NIA103" s="2"/>
      <c r="NIB103" s="5"/>
      <c r="NIC103" s="5"/>
      <c r="NID103" s="5"/>
      <c r="NIE103" s="5"/>
      <c r="NIF103" s="5"/>
      <c r="NIG103" s="1"/>
      <c r="NIH103" s="2"/>
      <c r="NII103" s="2"/>
      <c r="NIJ103" s="5"/>
      <c r="NIK103" s="5"/>
      <c r="NIL103" s="5"/>
      <c r="NIM103" s="5"/>
      <c r="NIN103" s="5"/>
      <c r="NIO103" s="1"/>
      <c r="NIP103" s="2"/>
      <c r="NIQ103" s="2"/>
      <c r="NIR103" s="5"/>
      <c r="NIS103" s="5"/>
      <c r="NIT103" s="5"/>
      <c r="NIU103" s="5"/>
      <c r="NIV103" s="5"/>
      <c r="NIW103" s="1"/>
      <c r="NIX103" s="2"/>
      <c r="NIY103" s="2"/>
      <c r="NIZ103" s="5"/>
      <c r="NJA103" s="5"/>
      <c r="NJB103" s="5"/>
      <c r="NJC103" s="5"/>
      <c r="NJD103" s="5"/>
      <c r="NJE103" s="1"/>
      <c r="NJF103" s="2"/>
      <c r="NJG103" s="2"/>
      <c r="NJH103" s="5"/>
      <c r="NJI103" s="5"/>
      <c r="NJJ103" s="5"/>
      <c r="NJK103" s="5"/>
      <c r="NJL103" s="5"/>
      <c r="NJM103" s="1"/>
      <c r="NJN103" s="2"/>
      <c r="NJO103" s="2"/>
      <c r="NJP103" s="5"/>
      <c r="NJQ103" s="5"/>
      <c r="NJR103" s="5"/>
      <c r="NJS103" s="5"/>
      <c r="NJT103" s="5"/>
      <c r="NJU103" s="1"/>
      <c r="NJV103" s="2"/>
      <c r="NJW103" s="2"/>
      <c r="NJX103" s="5"/>
      <c r="NJY103" s="5"/>
      <c r="NJZ103" s="5"/>
      <c r="NKA103" s="5"/>
      <c r="NKB103" s="5"/>
      <c r="NKC103" s="1"/>
      <c r="NKD103" s="2"/>
      <c r="NKE103" s="2"/>
      <c r="NKF103" s="5"/>
      <c r="NKG103" s="5"/>
      <c r="NKH103" s="5"/>
      <c r="NKI103" s="5"/>
      <c r="NKJ103" s="5"/>
      <c r="NKK103" s="1"/>
      <c r="NKL103" s="2"/>
      <c r="NKM103" s="2"/>
      <c r="NKN103" s="5"/>
      <c r="NKO103" s="5"/>
      <c r="NKP103" s="5"/>
      <c r="NKQ103" s="5"/>
      <c r="NKR103" s="5"/>
      <c r="NKS103" s="1"/>
      <c r="NKT103" s="2"/>
      <c r="NKU103" s="2"/>
      <c r="NKV103" s="5"/>
      <c r="NKW103" s="5"/>
      <c r="NKX103" s="5"/>
      <c r="NKY103" s="5"/>
      <c r="NKZ103" s="5"/>
      <c r="NLA103" s="1"/>
      <c r="NLB103" s="2"/>
      <c r="NLC103" s="2"/>
      <c r="NLD103" s="5"/>
      <c r="NLE103" s="5"/>
      <c r="NLF103" s="5"/>
      <c r="NLG103" s="5"/>
      <c r="NLH103" s="5"/>
      <c r="NLI103" s="1"/>
      <c r="NLJ103" s="2"/>
      <c r="NLK103" s="2"/>
      <c r="NLL103" s="5"/>
      <c r="NLM103" s="5"/>
      <c r="NLN103" s="5"/>
      <c r="NLO103" s="5"/>
      <c r="NLP103" s="5"/>
      <c r="NLQ103" s="1"/>
      <c r="NLR103" s="2"/>
      <c r="NLS103" s="2"/>
      <c r="NLT103" s="5"/>
      <c r="NLU103" s="5"/>
      <c r="NLV103" s="5"/>
      <c r="NLW103" s="5"/>
      <c r="NLX103" s="5"/>
      <c r="NLY103" s="1"/>
      <c r="NLZ103" s="2"/>
      <c r="NMA103" s="2"/>
      <c r="NMB103" s="5"/>
      <c r="NMC103" s="5"/>
      <c r="NMD103" s="5"/>
      <c r="NME103" s="5"/>
      <c r="NMF103" s="5"/>
      <c r="NMG103" s="1"/>
      <c r="NMH103" s="2"/>
      <c r="NMI103" s="2"/>
      <c r="NMJ103" s="5"/>
      <c r="NMK103" s="5"/>
      <c r="NML103" s="5"/>
      <c r="NMM103" s="5"/>
      <c r="NMN103" s="5"/>
      <c r="NMO103" s="1"/>
      <c r="NMP103" s="2"/>
      <c r="NMQ103" s="2"/>
      <c r="NMR103" s="5"/>
      <c r="NMS103" s="5"/>
      <c r="NMT103" s="5"/>
      <c r="NMU103" s="5"/>
      <c r="NMV103" s="5"/>
      <c r="NMW103" s="1"/>
      <c r="NMX103" s="2"/>
      <c r="NMY103" s="2"/>
      <c r="NMZ103" s="5"/>
      <c r="NNA103" s="5"/>
      <c r="NNB103" s="5"/>
      <c r="NNC103" s="5"/>
      <c r="NND103" s="5"/>
      <c r="NNE103" s="1"/>
      <c r="NNF103" s="2"/>
      <c r="NNG103" s="2"/>
      <c r="NNH103" s="5"/>
      <c r="NNI103" s="5"/>
      <c r="NNJ103" s="5"/>
      <c r="NNK103" s="5"/>
      <c r="NNL103" s="5"/>
      <c r="NNM103" s="1"/>
      <c r="NNN103" s="2"/>
      <c r="NNO103" s="2"/>
      <c r="NNP103" s="5"/>
      <c r="NNQ103" s="5"/>
      <c r="NNR103" s="5"/>
      <c r="NNS103" s="5"/>
      <c r="NNT103" s="5"/>
      <c r="NNU103" s="1"/>
      <c r="NNV103" s="2"/>
      <c r="NNW103" s="2"/>
      <c r="NNX103" s="5"/>
      <c r="NNY103" s="5"/>
      <c r="NNZ103" s="5"/>
      <c r="NOA103" s="5"/>
      <c r="NOB103" s="5"/>
      <c r="NOC103" s="1"/>
      <c r="NOD103" s="2"/>
      <c r="NOE103" s="2"/>
      <c r="NOF103" s="5"/>
      <c r="NOG103" s="5"/>
      <c r="NOH103" s="5"/>
      <c r="NOI103" s="5"/>
      <c r="NOJ103" s="5"/>
      <c r="NOK103" s="1"/>
      <c r="NOL103" s="2"/>
      <c r="NOM103" s="2"/>
      <c r="NON103" s="5"/>
      <c r="NOO103" s="5"/>
      <c r="NOP103" s="5"/>
      <c r="NOQ103" s="5"/>
      <c r="NOR103" s="5"/>
      <c r="NOS103" s="1"/>
      <c r="NOT103" s="2"/>
      <c r="NOU103" s="2"/>
      <c r="NOV103" s="5"/>
      <c r="NOW103" s="5"/>
      <c r="NOX103" s="5"/>
      <c r="NOY103" s="5"/>
      <c r="NOZ103" s="5"/>
      <c r="NPA103" s="1"/>
      <c r="NPB103" s="2"/>
      <c r="NPC103" s="2"/>
      <c r="NPD103" s="5"/>
      <c r="NPE103" s="5"/>
      <c r="NPF103" s="5"/>
      <c r="NPG103" s="5"/>
      <c r="NPH103" s="5"/>
      <c r="NPI103" s="1"/>
      <c r="NPJ103" s="2"/>
      <c r="NPK103" s="2"/>
      <c r="NPL103" s="5"/>
      <c r="NPM103" s="5"/>
      <c r="NPN103" s="5"/>
      <c r="NPO103" s="5"/>
      <c r="NPP103" s="5"/>
      <c r="NPQ103" s="1"/>
      <c r="NPR103" s="2"/>
      <c r="NPS103" s="2"/>
      <c r="NPT103" s="5"/>
      <c r="NPU103" s="5"/>
      <c r="NPV103" s="5"/>
      <c r="NPW103" s="5"/>
      <c r="NPX103" s="5"/>
      <c r="NPY103" s="1"/>
      <c r="NPZ103" s="2"/>
      <c r="NQA103" s="2"/>
      <c r="NQB103" s="5"/>
      <c r="NQC103" s="5"/>
      <c r="NQD103" s="5"/>
      <c r="NQE103" s="5"/>
      <c r="NQF103" s="5"/>
      <c r="NQG103" s="1"/>
      <c r="NQH103" s="2"/>
      <c r="NQI103" s="2"/>
      <c r="NQJ103" s="5"/>
      <c r="NQK103" s="5"/>
      <c r="NQL103" s="5"/>
      <c r="NQM103" s="5"/>
      <c r="NQN103" s="5"/>
      <c r="NQO103" s="1"/>
      <c r="NQP103" s="2"/>
      <c r="NQQ103" s="2"/>
      <c r="NQR103" s="5"/>
      <c r="NQS103" s="5"/>
      <c r="NQT103" s="5"/>
      <c r="NQU103" s="5"/>
      <c r="NQV103" s="5"/>
      <c r="NQW103" s="1"/>
      <c r="NQX103" s="2"/>
      <c r="NQY103" s="2"/>
      <c r="NQZ103" s="5"/>
      <c r="NRA103" s="5"/>
      <c r="NRB103" s="5"/>
      <c r="NRC103" s="5"/>
      <c r="NRD103" s="5"/>
      <c r="NRE103" s="1"/>
      <c r="NRF103" s="2"/>
      <c r="NRG103" s="2"/>
      <c r="NRH103" s="5"/>
      <c r="NRI103" s="5"/>
      <c r="NRJ103" s="5"/>
      <c r="NRK103" s="5"/>
      <c r="NRL103" s="5"/>
      <c r="NRM103" s="1"/>
      <c r="NRN103" s="2"/>
      <c r="NRO103" s="2"/>
      <c r="NRP103" s="5"/>
      <c r="NRQ103" s="5"/>
      <c r="NRR103" s="5"/>
      <c r="NRS103" s="5"/>
      <c r="NRT103" s="5"/>
      <c r="NRU103" s="1"/>
      <c r="NRV103" s="2"/>
      <c r="NRW103" s="2"/>
      <c r="NRX103" s="5"/>
      <c r="NRY103" s="5"/>
      <c r="NRZ103" s="5"/>
      <c r="NSA103" s="5"/>
      <c r="NSB103" s="5"/>
      <c r="NSC103" s="1"/>
      <c r="NSD103" s="2"/>
      <c r="NSE103" s="2"/>
      <c r="NSF103" s="5"/>
      <c r="NSG103" s="5"/>
      <c r="NSH103" s="5"/>
      <c r="NSI103" s="5"/>
      <c r="NSJ103" s="5"/>
      <c r="NSK103" s="1"/>
      <c r="NSL103" s="2"/>
      <c r="NSM103" s="2"/>
      <c r="NSN103" s="5"/>
      <c r="NSO103" s="5"/>
      <c r="NSP103" s="5"/>
      <c r="NSQ103" s="5"/>
      <c r="NSR103" s="5"/>
      <c r="NSS103" s="1"/>
      <c r="NST103" s="2"/>
      <c r="NSU103" s="2"/>
      <c r="NSV103" s="5"/>
      <c r="NSW103" s="5"/>
      <c r="NSX103" s="5"/>
      <c r="NSY103" s="5"/>
      <c r="NSZ103" s="5"/>
      <c r="NTA103" s="1"/>
      <c r="NTB103" s="2"/>
      <c r="NTC103" s="2"/>
      <c r="NTD103" s="5"/>
      <c r="NTE103" s="5"/>
      <c r="NTF103" s="5"/>
      <c r="NTG103" s="5"/>
      <c r="NTH103" s="5"/>
      <c r="NTI103" s="1"/>
      <c r="NTJ103" s="2"/>
      <c r="NTK103" s="2"/>
      <c r="NTL103" s="5"/>
      <c r="NTM103" s="5"/>
      <c r="NTN103" s="5"/>
      <c r="NTO103" s="5"/>
      <c r="NTP103" s="5"/>
      <c r="NTQ103" s="1"/>
      <c r="NTR103" s="2"/>
      <c r="NTS103" s="2"/>
      <c r="NTT103" s="5"/>
      <c r="NTU103" s="5"/>
      <c r="NTV103" s="5"/>
      <c r="NTW103" s="5"/>
      <c r="NTX103" s="5"/>
      <c r="NTY103" s="1"/>
      <c r="NTZ103" s="2"/>
      <c r="NUA103" s="2"/>
      <c r="NUB103" s="5"/>
      <c r="NUC103" s="5"/>
      <c r="NUD103" s="5"/>
      <c r="NUE103" s="5"/>
      <c r="NUF103" s="5"/>
      <c r="NUG103" s="1"/>
      <c r="NUH103" s="2"/>
      <c r="NUI103" s="2"/>
      <c r="NUJ103" s="5"/>
      <c r="NUK103" s="5"/>
      <c r="NUL103" s="5"/>
      <c r="NUM103" s="5"/>
      <c r="NUN103" s="5"/>
      <c r="NUO103" s="1"/>
      <c r="NUP103" s="2"/>
      <c r="NUQ103" s="2"/>
      <c r="NUR103" s="5"/>
      <c r="NUS103" s="5"/>
      <c r="NUT103" s="5"/>
      <c r="NUU103" s="5"/>
      <c r="NUV103" s="5"/>
      <c r="NUW103" s="1"/>
      <c r="NUX103" s="2"/>
      <c r="NUY103" s="2"/>
      <c r="NUZ103" s="5"/>
      <c r="NVA103" s="5"/>
      <c r="NVB103" s="5"/>
      <c r="NVC103" s="5"/>
      <c r="NVD103" s="5"/>
      <c r="NVE103" s="1"/>
      <c r="NVF103" s="2"/>
      <c r="NVG103" s="2"/>
      <c r="NVH103" s="5"/>
      <c r="NVI103" s="5"/>
      <c r="NVJ103" s="5"/>
      <c r="NVK103" s="5"/>
      <c r="NVL103" s="5"/>
      <c r="NVM103" s="1"/>
      <c r="NVN103" s="2"/>
      <c r="NVO103" s="2"/>
      <c r="NVP103" s="5"/>
      <c r="NVQ103" s="5"/>
      <c r="NVR103" s="5"/>
      <c r="NVS103" s="5"/>
      <c r="NVT103" s="5"/>
      <c r="NVU103" s="1"/>
      <c r="NVV103" s="2"/>
      <c r="NVW103" s="2"/>
      <c r="NVX103" s="5"/>
      <c r="NVY103" s="5"/>
      <c r="NVZ103" s="5"/>
      <c r="NWA103" s="5"/>
      <c r="NWB103" s="5"/>
      <c r="NWC103" s="1"/>
      <c r="NWD103" s="2"/>
      <c r="NWE103" s="2"/>
      <c r="NWF103" s="5"/>
      <c r="NWG103" s="5"/>
      <c r="NWH103" s="5"/>
      <c r="NWI103" s="5"/>
      <c r="NWJ103" s="5"/>
      <c r="NWK103" s="1"/>
      <c r="NWL103" s="2"/>
      <c r="NWM103" s="2"/>
      <c r="NWN103" s="5"/>
      <c r="NWO103" s="5"/>
      <c r="NWP103" s="5"/>
      <c r="NWQ103" s="5"/>
      <c r="NWR103" s="5"/>
      <c r="NWS103" s="1"/>
      <c r="NWT103" s="2"/>
      <c r="NWU103" s="2"/>
      <c r="NWV103" s="5"/>
      <c r="NWW103" s="5"/>
      <c r="NWX103" s="5"/>
      <c r="NWY103" s="5"/>
      <c r="NWZ103" s="5"/>
      <c r="NXA103" s="1"/>
      <c r="NXB103" s="2"/>
      <c r="NXC103" s="2"/>
      <c r="NXD103" s="5"/>
      <c r="NXE103" s="5"/>
      <c r="NXF103" s="5"/>
      <c r="NXG103" s="5"/>
      <c r="NXH103" s="5"/>
      <c r="NXI103" s="1"/>
      <c r="NXJ103" s="2"/>
      <c r="NXK103" s="2"/>
      <c r="NXL103" s="5"/>
      <c r="NXM103" s="5"/>
      <c r="NXN103" s="5"/>
      <c r="NXO103" s="5"/>
      <c r="NXP103" s="5"/>
      <c r="NXQ103" s="1"/>
      <c r="NXR103" s="2"/>
      <c r="NXS103" s="2"/>
      <c r="NXT103" s="5"/>
      <c r="NXU103" s="5"/>
      <c r="NXV103" s="5"/>
      <c r="NXW103" s="5"/>
      <c r="NXX103" s="5"/>
      <c r="NXY103" s="1"/>
      <c r="NXZ103" s="2"/>
      <c r="NYA103" s="2"/>
      <c r="NYB103" s="5"/>
      <c r="NYC103" s="5"/>
      <c r="NYD103" s="5"/>
      <c r="NYE103" s="5"/>
      <c r="NYF103" s="5"/>
      <c r="NYG103" s="1"/>
      <c r="NYH103" s="2"/>
      <c r="NYI103" s="2"/>
      <c r="NYJ103" s="5"/>
      <c r="NYK103" s="5"/>
      <c r="NYL103" s="5"/>
      <c r="NYM103" s="5"/>
      <c r="NYN103" s="5"/>
      <c r="NYO103" s="1"/>
      <c r="NYP103" s="2"/>
      <c r="NYQ103" s="2"/>
      <c r="NYR103" s="5"/>
      <c r="NYS103" s="5"/>
      <c r="NYT103" s="5"/>
      <c r="NYU103" s="5"/>
      <c r="NYV103" s="5"/>
      <c r="NYW103" s="1"/>
      <c r="NYX103" s="2"/>
      <c r="NYY103" s="2"/>
      <c r="NYZ103" s="5"/>
      <c r="NZA103" s="5"/>
      <c r="NZB103" s="5"/>
      <c r="NZC103" s="5"/>
      <c r="NZD103" s="5"/>
      <c r="NZE103" s="1"/>
      <c r="NZF103" s="2"/>
      <c r="NZG103" s="2"/>
      <c r="NZH103" s="5"/>
      <c r="NZI103" s="5"/>
      <c r="NZJ103" s="5"/>
      <c r="NZK103" s="5"/>
      <c r="NZL103" s="5"/>
      <c r="NZM103" s="1"/>
      <c r="NZN103" s="2"/>
      <c r="NZO103" s="2"/>
      <c r="NZP103" s="5"/>
      <c r="NZQ103" s="5"/>
      <c r="NZR103" s="5"/>
      <c r="NZS103" s="5"/>
      <c r="NZT103" s="5"/>
      <c r="NZU103" s="1"/>
      <c r="NZV103" s="2"/>
      <c r="NZW103" s="2"/>
      <c r="NZX103" s="5"/>
      <c r="NZY103" s="5"/>
      <c r="NZZ103" s="5"/>
      <c r="OAA103" s="5"/>
      <c r="OAB103" s="5"/>
      <c r="OAC103" s="1"/>
      <c r="OAD103" s="2"/>
      <c r="OAE103" s="2"/>
      <c r="OAF103" s="5"/>
      <c r="OAG103" s="5"/>
      <c r="OAH103" s="5"/>
      <c r="OAI103" s="5"/>
      <c r="OAJ103" s="5"/>
      <c r="OAK103" s="1"/>
      <c r="OAL103" s="2"/>
      <c r="OAM103" s="2"/>
      <c r="OAN103" s="5"/>
      <c r="OAO103" s="5"/>
      <c r="OAP103" s="5"/>
      <c r="OAQ103" s="5"/>
      <c r="OAR103" s="5"/>
      <c r="OAS103" s="1"/>
      <c r="OAT103" s="2"/>
      <c r="OAU103" s="2"/>
      <c r="OAV103" s="5"/>
      <c r="OAW103" s="5"/>
      <c r="OAX103" s="5"/>
      <c r="OAY103" s="5"/>
      <c r="OAZ103" s="5"/>
      <c r="OBA103" s="1"/>
      <c r="OBB103" s="2"/>
      <c r="OBC103" s="2"/>
      <c r="OBD103" s="5"/>
      <c r="OBE103" s="5"/>
      <c r="OBF103" s="5"/>
      <c r="OBG103" s="5"/>
      <c r="OBH103" s="5"/>
      <c r="OBI103" s="1"/>
      <c r="OBJ103" s="2"/>
      <c r="OBK103" s="2"/>
      <c r="OBL103" s="5"/>
      <c r="OBM103" s="5"/>
      <c r="OBN103" s="5"/>
      <c r="OBO103" s="5"/>
      <c r="OBP103" s="5"/>
      <c r="OBQ103" s="1"/>
      <c r="OBR103" s="2"/>
      <c r="OBS103" s="2"/>
      <c r="OBT103" s="5"/>
      <c r="OBU103" s="5"/>
      <c r="OBV103" s="5"/>
      <c r="OBW103" s="5"/>
      <c r="OBX103" s="5"/>
      <c r="OBY103" s="1"/>
      <c r="OBZ103" s="2"/>
      <c r="OCA103" s="2"/>
      <c r="OCB103" s="5"/>
      <c r="OCC103" s="5"/>
      <c r="OCD103" s="5"/>
      <c r="OCE103" s="5"/>
      <c r="OCF103" s="5"/>
      <c r="OCG103" s="1"/>
      <c r="OCH103" s="2"/>
      <c r="OCI103" s="2"/>
      <c r="OCJ103" s="5"/>
      <c r="OCK103" s="5"/>
      <c r="OCL103" s="5"/>
      <c r="OCM103" s="5"/>
      <c r="OCN103" s="5"/>
      <c r="OCO103" s="1"/>
      <c r="OCP103" s="2"/>
      <c r="OCQ103" s="2"/>
      <c r="OCR103" s="5"/>
      <c r="OCS103" s="5"/>
      <c r="OCT103" s="5"/>
      <c r="OCU103" s="5"/>
      <c r="OCV103" s="5"/>
      <c r="OCW103" s="1"/>
      <c r="OCX103" s="2"/>
      <c r="OCY103" s="2"/>
      <c r="OCZ103" s="5"/>
      <c r="ODA103" s="5"/>
      <c r="ODB103" s="5"/>
      <c r="ODC103" s="5"/>
      <c r="ODD103" s="5"/>
      <c r="ODE103" s="1"/>
      <c r="ODF103" s="2"/>
      <c r="ODG103" s="2"/>
      <c r="ODH103" s="5"/>
      <c r="ODI103" s="5"/>
      <c r="ODJ103" s="5"/>
      <c r="ODK103" s="5"/>
      <c r="ODL103" s="5"/>
      <c r="ODM103" s="1"/>
      <c r="ODN103" s="2"/>
      <c r="ODO103" s="2"/>
      <c r="ODP103" s="5"/>
      <c r="ODQ103" s="5"/>
      <c r="ODR103" s="5"/>
      <c r="ODS103" s="5"/>
      <c r="ODT103" s="5"/>
      <c r="ODU103" s="1"/>
      <c r="ODV103" s="2"/>
      <c r="ODW103" s="2"/>
      <c r="ODX103" s="5"/>
      <c r="ODY103" s="5"/>
      <c r="ODZ103" s="5"/>
      <c r="OEA103" s="5"/>
      <c r="OEB103" s="5"/>
      <c r="OEC103" s="1"/>
      <c r="OED103" s="2"/>
      <c r="OEE103" s="2"/>
      <c r="OEF103" s="5"/>
      <c r="OEG103" s="5"/>
      <c r="OEH103" s="5"/>
      <c r="OEI103" s="5"/>
      <c r="OEJ103" s="5"/>
      <c r="OEK103" s="1"/>
      <c r="OEL103" s="2"/>
      <c r="OEM103" s="2"/>
      <c r="OEN103" s="5"/>
      <c r="OEO103" s="5"/>
      <c r="OEP103" s="5"/>
      <c r="OEQ103" s="5"/>
      <c r="OER103" s="5"/>
      <c r="OES103" s="1"/>
      <c r="OET103" s="2"/>
      <c r="OEU103" s="2"/>
      <c r="OEV103" s="5"/>
      <c r="OEW103" s="5"/>
      <c r="OEX103" s="5"/>
      <c r="OEY103" s="5"/>
      <c r="OEZ103" s="5"/>
      <c r="OFA103" s="1"/>
      <c r="OFB103" s="2"/>
      <c r="OFC103" s="2"/>
      <c r="OFD103" s="5"/>
      <c r="OFE103" s="5"/>
      <c r="OFF103" s="5"/>
      <c r="OFG103" s="5"/>
      <c r="OFH103" s="5"/>
      <c r="OFI103" s="1"/>
      <c r="OFJ103" s="2"/>
      <c r="OFK103" s="2"/>
      <c r="OFL103" s="5"/>
      <c r="OFM103" s="5"/>
      <c r="OFN103" s="5"/>
      <c r="OFO103" s="5"/>
      <c r="OFP103" s="5"/>
      <c r="OFQ103" s="1"/>
      <c r="OFR103" s="2"/>
      <c r="OFS103" s="2"/>
      <c r="OFT103" s="5"/>
      <c r="OFU103" s="5"/>
      <c r="OFV103" s="5"/>
      <c r="OFW103" s="5"/>
      <c r="OFX103" s="5"/>
      <c r="OFY103" s="1"/>
      <c r="OFZ103" s="2"/>
      <c r="OGA103" s="2"/>
      <c r="OGB103" s="5"/>
      <c r="OGC103" s="5"/>
      <c r="OGD103" s="5"/>
      <c r="OGE103" s="5"/>
      <c r="OGF103" s="5"/>
      <c r="OGG103" s="1"/>
      <c r="OGH103" s="2"/>
      <c r="OGI103" s="2"/>
      <c r="OGJ103" s="5"/>
      <c r="OGK103" s="5"/>
      <c r="OGL103" s="5"/>
      <c r="OGM103" s="5"/>
      <c r="OGN103" s="5"/>
      <c r="OGO103" s="1"/>
      <c r="OGP103" s="2"/>
      <c r="OGQ103" s="2"/>
      <c r="OGR103" s="5"/>
      <c r="OGS103" s="5"/>
      <c r="OGT103" s="5"/>
      <c r="OGU103" s="5"/>
      <c r="OGV103" s="5"/>
      <c r="OGW103" s="1"/>
      <c r="OGX103" s="2"/>
      <c r="OGY103" s="2"/>
      <c r="OGZ103" s="5"/>
      <c r="OHA103" s="5"/>
      <c r="OHB103" s="5"/>
      <c r="OHC103" s="5"/>
      <c r="OHD103" s="5"/>
      <c r="OHE103" s="1"/>
      <c r="OHF103" s="2"/>
      <c r="OHG103" s="2"/>
      <c r="OHH103" s="5"/>
      <c r="OHI103" s="5"/>
      <c r="OHJ103" s="5"/>
      <c r="OHK103" s="5"/>
      <c r="OHL103" s="5"/>
      <c r="OHM103" s="1"/>
      <c r="OHN103" s="2"/>
      <c r="OHO103" s="2"/>
      <c r="OHP103" s="5"/>
      <c r="OHQ103" s="5"/>
      <c r="OHR103" s="5"/>
      <c r="OHS103" s="5"/>
      <c r="OHT103" s="5"/>
      <c r="OHU103" s="1"/>
      <c r="OHV103" s="2"/>
      <c r="OHW103" s="2"/>
      <c r="OHX103" s="5"/>
      <c r="OHY103" s="5"/>
      <c r="OHZ103" s="5"/>
      <c r="OIA103" s="5"/>
      <c r="OIB103" s="5"/>
      <c r="OIC103" s="1"/>
      <c r="OID103" s="2"/>
      <c r="OIE103" s="2"/>
      <c r="OIF103" s="5"/>
      <c r="OIG103" s="5"/>
      <c r="OIH103" s="5"/>
      <c r="OII103" s="5"/>
      <c r="OIJ103" s="5"/>
      <c r="OIK103" s="1"/>
      <c r="OIL103" s="2"/>
      <c r="OIM103" s="2"/>
      <c r="OIN103" s="5"/>
      <c r="OIO103" s="5"/>
      <c r="OIP103" s="5"/>
      <c r="OIQ103" s="5"/>
      <c r="OIR103" s="5"/>
      <c r="OIS103" s="1"/>
      <c r="OIT103" s="2"/>
      <c r="OIU103" s="2"/>
      <c r="OIV103" s="5"/>
      <c r="OIW103" s="5"/>
      <c r="OIX103" s="5"/>
      <c r="OIY103" s="5"/>
      <c r="OIZ103" s="5"/>
      <c r="OJA103" s="1"/>
      <c r="OJB103" s="2"/>
      <c r="OJC103" s="2"/>
      <c r="OJD103" s="5"/>
      <c r="OJE103" s="5"/>
      <c r="OJF103" s="5"/>
      <c r="OJG103" s="5"/>
      <c r="OJH103" s="5"/>
      <c r="OJI103" s="1"/>
      <c r="OJJ103" s="2"/>
      <c r="OJK103" s="2"/>
      <c r="OJL103" s="5"/>
      <c r="OJM103" s="5"/>
      <c r="OJN103" s="5"/>
      <c r="OJO103" s="5"/>
      <c r="OJP103" s="5"/>
      <c r="OJQ103" s="1"/>
      <c r="OJR103" s="2"/>
      <c r="OJS103" s="2"/>
      <c r="OJT103" s="5"/>
      <c r="OJU103" s="5"/>
      <c r="OJV103" s="5"/>
      <c r="OJW103" s="5"/>
      <c r="OJX103" s="5"/>
      <c r="OJY103" s="1"/>
      <c r="OJZ103" s="2"/>
      <c r="OKA103" s="2"/>
      <c r="OKB103" s="5"/>
      <c r="OKC103" s="5"/>
      <c r="OKD103" s="5"/>
      <c r="OKE103" s="5"/>
      <c r="OKF103" s="5"/>
      <c r="OKG103" s="1"/>
      <c r="OKH103" s="2"/>
      <c r="OKI103" s="2"/>
      <c r="OKJ103" s="5"/>
      <c r="OKK103" s="5"/>
      <c r="OKL103" s="5"/>
      <c r="OKM103" s="5"/>
      <c r="OKN103" s="5"/>
      <c r="OKO103" s="1"/>
      <c r="OKP103" s="2"/>
      <c r="OKQ103" s="2"/>
      <c r="OKR103" s="5"/>
      <c r="OKS103" s="5"/>
      <c r="OKT103" s="5"/>
      <c r="OKU103" s="5"/>
      <c r="OKV103" s="5"/>
      <c r="OKW103" s="1"/>
      <c r="OKX103" s="2"/>
      <c r="OKY103" s="2"/>
      <c r="OKZ103" s="5"/>
      <c r="OLA103" s="5"/>
      <c r="OLB103" s="5"/>
      <c r="OLC103" s="5"/>
      <c r="OLD103" s="5"/>
      <c r="OLE103" s="1"/>
      <c r="OLF103" s="2"/>
      <c r="OLG103" s="2"/>
      <c r="OLH103" s="5"/>
      <c r="OLI103" s="5"/>
      <c r="OLJ103" s="5"/>
      <c r="OLK103" s="5"/>
      <c r="OLL103" s="5"/>
      <c r="OLM103" s="1"/>
      <c r="OLN103" s="2"/>
      <c r="OLO103" s="2"/>
      <c r="OLP103" s="5"/>
      <c r="OLQ103" s="5"/>
      <c r="OLR103" s="5"/>
      <c r="OLS103" s="5"/>
      <c r="OLT103" s="5"/>
      <c r="OLU103" s="1"/>
      <c r="OLV103" s="2"/>
      <c r="OLW103" s="2"/>
      <c r="OLX103" s="5"/>
      <c r="OLY103" s="5"/>
      <c r="OLZ103" s="5"/>
      <c r="OMA103" s="5"/>
      <c r="OMB103" s="5"/>
      <c r="OMC103" s="1"/>
      <c r="OMD103" s="2"/>
      <c r="OME103" s="2"/>
      <c r="OMF103" s="5"/>
      <c r="OMG103" s="5"/>
      <c r="OMH103" s="5"/>
      <c r="OMI103" s="5"/>
      <c r="OMJ103" s="5"/>
      <c r="OMK103" s="1"/>
      <c r="OML103" s="2"/>
      <c r="OMM103" s="2"/>
      <c r="OMN103" s="5"/>
      <c r="OMO103" s="5"/>
      <c r="OMP103" s="5"/>
      <c r="OMQ103" s="5"/>
      <c r="OMR103" s="5"/>
      <c r="OMS103" s="1"/>
      <c r="OMT103" s="2"/>
      <c r="OMU103" s="2"/>
      <c r="OMV103" s="5"/>
      <c r="OMW103" s="5"/>
      <c r="OMX103" s="5"/>
      <c r="OMY103" s="5"/>
      <c r="OMZ103" s="5"/>
      <c r="ONA103" s="1"/>
      <c r="ONB103" s="2"/>
      <c r="ONC103" s="2"/>
      <c r="OND103" s="5"/>
      <c r="ONE103" s="5"/>
      <c r="ONF103" s="5"/>
      <c r="ONG103" s="5"/>
      <c r="ONH103" s="5"/>
      <c r="ONI103" s="1"/>
      <c r="ONJ103" s="2"/>
      <c r="ONK103" s="2"/>
      <c r="ONL103" s="5"/>
      <c r="ONM103" s="5"/>
      <c r="ONN103" s="5"/>
      <c r="ONO103" s="5"/>
      <c r="ONP103" s="5"/>
      <c r="ONQ103" s="1"/>
      <c r="ONR103" s="2"/>
      <c r="ONS103" s="2"/>
      <c r="ONT103" s="5"/>
      <c r="ONU103" s="5"/>
      <c r="ONV103" s="5"/>
      <c r="ONW103" s="5"/>
      <c r="ONX103" s="5"/>
      <c r="ONY103" s="1"/>
      <c r="ONZ103" s="2"/>
      <c r="OOA103" s="2"/>
      <c r="OOB103" s="5"/>
      <c r="OOC103" s="5"/>
      <c r="OOD103" s="5"/>
      <c r="OOE103" s="5"/>
      <c r="OOF103" s="5"/>
      <c r="OOG103" s="1"/>
      <c r="OOH103" s="2"/>
      <c r="OOI103" s="2"/>
      <c r="OOJ103" s="5"/>
      <c r="OOK103" s="5"/>
      <c r="OOL103" s="5"/>
      <c r="OOM103" s="5"/>
      <c r="OON103" s="5"/>
      <c r="OOO103" s="1"/>
      <c r="OOP103" s="2"/>
      <c r="OOQ103" s="2"/>
      <c r="OOR103" s="5"/>
      <c r="OOS103" s="5"/>
      <c r="OOT103" s="5"/>
      <c r="OOU103" s="5"/>
      <c r="OOV103" s="5"/>
      <c r="OOW103" s="1"/>
      <c r="OOX103" s="2"/>
      <c r="OOY103" s="2"/>
      <c r="OOZ103" s="5"/>
      <c r="OPA103" s="5"/>
      <c r="OPB103" s="5"/>
      <c r="OPC103" s="5"/>
      <c r="OPD103" s="5"/>
      <c r="OPE103" s="1"/>
      <c r="OPF103" s="2"/>
      <c r="OPG103" s="2"/>
      <c r="OPH103" s="5"/>
      <c r="OPI103" s="5"/>
      <c r="OPJ103" s="5"/>
      <c r="OPK103" s="5"/>
      <c r="OPL103" s="5"/>
      <c r="OPM103" s="1"/>
      <c r="OPN103" s="2"/>
      <c r="OPO103" s="2"/>
      <c r="OPP103" s="5"/>
      <c r="OPQ103" s="5"/>
      <c r="OPR103" s="5"/>
      <c r="OPS103" s="5"/>
      <c r="OPT103" s="5"/>
      <c r="OPU103" s="1"/>
      <c r="OPV103" s="2"/>
      <c r="OPW103" s="2"/>
      <c r="OPX103" s="5"/>
      <c r="OPY103" s="5"/>
      <c r="OPZ103" s="5"/>
      <c r="OQA103" s="5"/>
      <c r="OQB103" s="5"/>
      <c r="OQC103" s="1"/>
      <c r="OQD103" s="2"/>
      <c r="OQE103" s="2"/>
      <c r="OQF103" s="5"/>
      <c r="OQG103" s="5"/>
      <c r="OQH103" s="5"/>
      <c r="OQI103" s="5"/>
      <c r="OQJ103" s="5"/>
      <c r="OQK103" s="1"/>
      <c r="OQL103" s="2"/>
      <c r="OQM103" s="2"/>
      <c r="OQN103" s="5"/>
      <c r="OQO103" s="5"/>
      <c r="OQP103" s="5"/>
      <c r="OQQ103" s="5"/>
      <c r="OQR103" s="5"/>
      <c r="OQS103" s="1"/>
      <c r="OQT103" s="2"/>
      <c r="OQU103" s="2"/>
      <c r="OQV103" s="5"/>
      <c r="OQW103" s="5"/>
      <c r="OQX103" s="5"/>
      <c r="OQY103" s="5"/>
      <c r="OQZ103" s="5"/>
      <c r="ORA103" s="1"/>
      <c r="ORB103" s="2"/>
      <c r="ORC103" s="2"/>
      <c r="ORD103" s="5"/>
      <c r="ORE103" s="5"/>
      <c r="ORF103" s="5"/>
      <c r="ORG103" s="5"/>
      <c r="ORH103" s="5"/>
      <c r="ORI103" s="1"/>
      <c r="ORJ103" s="2"/>
      <c r="ORK103" s="2"/>
      <c r="ORL103" s="5"/>
      <c r="ORM103" s="5"/>
      <c r="ORN103" s="5"/>
      <c r="ORO103" s="5"/>
      <c r="ORP103" s="5"/>
      <c r="ORQ103" s="1"/>
      <c r="ORR103" s="2"/>
      <c r="ORS103" s="2"/>
      <c r="ORT103" s="5"/>
      <c r="ORU103" s="5"/>
      <c r="ORV103" s="5"/>
      <c r="ORW103" s="5"/>
      <c r="ORX103" s="5"/>
      <c r="ORY103" s="1"/>
      <c r="ORZ103" s="2"/>
      <c r="OSA103" s="2"/>
      <c r="OSB103" s="5"/>
      <c r="OSC103" s="5"/>
      <c r="OSD103" s="5"/>
      <c r="OSE103" s="5"/>
      <c r="OSF103" s="5"/>
      <c r="OSG103" s="1"/>
      <c r="OSH103" s="2"/>
      <c r="OSI103" s="2"/>
      <c r="OSJ103" s="5"/>
      <c r="OSK103" s="5"/>
      <c r="OSL103" s="5"/>
      <c r="OSM103" s="5"/>
      <c r="OSN103" s="5"/>
      <c r="OSO103" s="1"/>
      <c r="OSP103" s="2"/>
      <c r="OSQ103" s="2"/>
      <c r="OSR103" s="5"/>
      <c r="OSS103" s="5"/>
      <c r="OST103" s="5"/>
      <c r="OSU103" s="5"/>
      <c r="OSV103" s="5"/>
      <c r="OSW103" s="1"/>
      <c r="OSX103" s="2"/>
      <c r="OSY103" s="2"/>
      <c r="OSZ103" s="5"/>
      <c r="OTA103" s="5"/>
      <c r="OTB103" s="5"/>
      <c r="OTC103" s="5"/>
      <c r="OTD103" s="5"/>
      <c r="OTE103" s="1"/>
      <c r="OTF103" s="2"/>
      <c r="OTG103" s="2"/>
      <c r="OTH103" s="5"/>
      <c r="OTI103" s="5"/>
      <c r="OTJ103" s="5"/>
      <c r="OTK103" s="5"/>
      <c r="OTL103" s="5"/>
      <c r="OTM103" s="1"/>
      <c r="OTN103" s="2"/>
      <c r="OTO103" s="2"/>
      <c r="OTP103" s="5"/>
      <c r="OTQ103" s="5"/>
      <c r="OTR103" s="5"/>
      <c r="OTS103" s="5"/>
      <c r="OTT103" s="5"/>
      <c r="OTU103" s="1"/>
      <c r="OTV103" s="2"/>
      <c r="OTW103" s="2"/>
      <c r="OTX103" s="5"/>
      <c r="OTY103" s="5"/>
      <c r="OTZ103" s="5"/>
      <c r="OUA103" s="5"/>
      <c r="OUB103" s="5"/>
      <c r="OUC103" s="1"/>
      <c r="OUD103" s="2"/>
      <c r="OUE103" s="2"/>
      <c r="OUF103" s="5"/>
      <c r="OUG103" s="5"/>
      <c r="OUH103" s="5"/>
      <c r="OUI103" s="5"/>
      <c r="OUJ103" s="5"/>
      <c r="OUK103" s="1"/>
      <c r="OUL103" s="2"/>
      <c r="OUM103" s="2"/>
      <c r="OUN103" s="5"/>
      <c r="OUO103" s="5"/>
      <c r="OUP103" s="5"/>
      <c r="OUQ103" s="5"/>
      <c r="OUR103" s="5"/>
      <c r="OUS103" s="1"/>
      <c r="OUT103" s="2"/>
      <c r="OUU103" s="2"/>
      <c r="OUV103" s="5"/>
      <c r="OUW103" s="5"/>
      <c r="OUX103" s="5"/>
      <c r="OUY103" s="5"/>
      <c r="OUZ103" s="5"/>
      <c r="OVA103" s="1"/>
      <c r="OVB103" s="2"/>
      <c r="OVC103" s="2"/>
      <c r="OVD103" s="5"/>
      <c r="OVE103" s="5"/>
      <c r="OVF103" s="5"/>
      <c r="OVG103" s="5"/>
      <c r="OVH103" s="5"/>
      <c r="OVI103" s="1"/>
      <c r="OVJ103" s="2"/>
      <c r="OVK103" s="2"/>
      <c r="OVL103" s="5"/>
      <c r="OVM103" s="5"/>
      <c r="OVN103" s="5"/>
      <c r="OVO103" s="5"/>
      <c r="OVP103" s="5"/>
      <c r="OVQ103" s="1"/>
      <c r="OVR103" s="2"/>
      <c r="OVS103" s="2"/>
      <c r="OVT103" s="5"/>
      <c r="OVU103" s="5"/>
      <c r="OVV103" s="5"/>
      <c r="OVW103" s="5"/>
      <c r="OVX103" s="5"/>
      <c r="OVY103" s="1"/>
      <c r="OVZ103" s="2"/>
      <c r="OWA103" s="2"/>
      <c r="OWB103" s="5"/>
      <c r="OWC103" s="5"/>
      <c r="OWD103" s="5"/>
      <c r="OWE103" s="5"/>
      <c r="OWF103" s="5"/>
      <c r="OWG103" s="1"/>
      <c r="OWH103" s="2"/>
      <c r="OWI103" s="2"/>
      <c r="OWJ103" s="5"/>
      <c r="OWK103" s="5"/>
      <c r="OWL103" s="5"/>
      <c r="OWM103" s="5"/>
      <c r="OWN103" s="5"/>
      <c r="OWO103" s="1"/>
      <c r="OWP103" s="2"/>
      <c r="OWQ103" s="2"/>
      <c r="OWR103" s="5"/>
      <c r="OWS103" s="5"/>
      <c r="OWT103" s="5"/>
      <c r="OWU103" s="5"/>
      <c r="OWV103" s="5"/>
      <c r="OWW103" s="1"/>
      <c r="OWX103" s="2"/>
      <c r="OWY103" s="2"/>
      <c r="OWZ103" s="5"/>
      <c r="OXA103" s="5"/>
      <c r="OXB103" s="5"/>
      <c r="OXC103" s="5"/>
      <c r="OXD103" s="5"/>
      <c r="OXE103" s="1"/>
      <c r="OXF103" s="2"/>
      <c r="OXG103" s="2"/>
      <c r="OXH103" s="5"/>
      <c r="OXI103" s="5"/>
      <c r="OXJ103" s="5"/>
      <c r="OXK103" s="5"/>
      <c r="OXL103" s="5"/>
      <c r="OXM103" s="1"/>
      <c r="OXN103" s="2"/>
      <c r="OXO103" s="2"/>
      <c r="OXP103" s="5"/>
      <c r="OXQ103" s="5"/>
      <c r="OXR103" s="5"/>
      <c r="OXS103" s="5"/>
      <c r="OXT103" s="5"/>
      <c r="OXU103" s="1"/>
      <c r="OXV103" s="2"/>
      <c r="OXW103" s="2"/>
      <c r="OXX103" s="5"/>
      <c r="OXY103" s="5"/>
      <c r="OXZ103" s="5"/>
      <c r="OYA103" s="5"/>
      <c r="OYB103" s="5"/>
      <c r="OYC103" s="1"/>
      <c r="OYD103" s="2"/>
      <c r="OYE103" s="2"/>
      <c r="OYF103" s="5"/>
      <c r="OYG103" s="5"/>
      <c r="OYH103" s="5"/>
      <c r="OYI103" s="5"/>
      <c r="OYJ103" s="5"/>
      <c r="OYK103" s="1"/>
      <c r="OYL103" s="2"/>
      <c r="OYM103" s="2"/>
      <c r="OYN103" s="5"/>
      <c r="OYO103" s="5"/>
      <c r="OYP103" s="5"/>
      <c r="OYQ103" s="5"/>
      <c r="OYR103" s="5"/>
      <c r="OYS103" s="1"/>
      <c r="OYT103" s="2"/>
      <c r="OYU103" s="2"/>
      <c r="OYV103" s="5"/>
      <c r="OYW103" s="5"/>
      <c r="OYX103" s="5"/>
      <c r="OYY103" s="5"/>
      <c r="OYZ103" s="5"/>
      <c r="OZA103" s="1"/>
      <c r="OZB103" s="2"/>
      <c r="OZC103" s="2"/>
      <c r="OZD103" s="5"/>
      <c r="OZE103" s="5"/>
      <c r="OZF103" s="5"/>
      <c r="OZG103" s="5"/>
      <c r="OZH103" s="5"/>
      <c r="OZI103" s="1"/>
      <c r="OZJ103" s="2"/>
      <c r="OZK103" s="2"/>
      <c r="OZL103" s="5"/>
      <c r="OZM103" s="5"/>
      <c r="OZN103" s="5"/>
      <c r="OZO103" s="5"/>
      <c r="OZP103" s="5"/>
      <c r="OZQ103" s="1"/>
      <c r="OZR103" s="2"/>
      <c r="OZS103" s="2"/>
      <c r="OZT103" s="5"/>
      <c r="OZU103" s="5"/>
      <c r="OZV103" s="5"/>
      <c r="OZW103" s="5"/>
      <c r="OZX103" s="5"/>
      <c r="OZY103" s="1"/>
      <c r="OZZ103" s="2"/>
      <c r="PAA103" s="2"/>
      <c r="PAB103" s="5"/>
      <c r="PAC103" s="5"/>
      <c r="PAD103" s="5"/>
      <c r="PAE103" s="5"/>
      <c r="PAF103" s="5"/>
      <c r="PAG103" s="1"/>
      <c r="PAH103" s="2"/>
      <c r="PAI103" s="2"/>
      <c r="PAJ103" s="5"/>
      <c r="PAK103" s="5"/>
      <c r="PAL103" s="5"/>
      <c r="PAM103" s="5"/>
      <c r="PAN103" s="5"/>
      <c r="PAO103" s="1"/>
      <c r="PAP103" s="2"/>
      <c r="PAQ103" s="2"/>
      <c r="PAR103" s="5"/>
      <c r="PAS103" s="5"/>
      <c r="PAT103" s="5"/>
      <c r="PAU103" s="5"/>
      <c r="PAV103" s="5"/>
      <c r="PAW103" s="1"/>
      <c r="PAX103" s="2"/>
      <c r="PAY103" s="2"/>
      <c r="PAZ103" s="5"/>
      <c r="PBA103" s="5"/>
      <c r="PBB103" s="5"/>
      <c r="PBC103" s="5"/>
      <c r="PBD103" s="5"/>
      <c r="PBE103" s="1"/>
      <c r="PBF103" s="2"/>
      <c r="PBG103" s="2"/>
      <c r="PBH103" s="5"/>
      <c r="PBI103" s="5"/>
      <c r="PBJ103" s="5"/>
      <c r="PBK103" s="5"/>
      <c r="PBL103" s="5"/>
      <c r="PBM103" s="1"/>
      <c r="PBN103" s="2"/>
      <c r="PBO103" s="2"/>
      <c r="PBP103" s="5"/>
      <c r="PBQ103" s="5"/>
      <c r="PBR103" s="5"/>
      <c r="PBS103" s="5"/>
      <c r="PBT103" s="5"/>
      <c r="PBU103" s="1"/>
      <c r="PBV103" s="2"/>
      <c r="PBW103" s="2"/>
      <c r="PBX103" s="5"/>
      <c r="PBY103" s="5"/>
      <c r="PBZ103" s="5"/>
      <c r="PCA103" s="5"/>
      <c r="PCB103" s="5"/>
      <c r="PCC103" s="1"/>
      <c r="PCD103" s="2"/>
      <c r="PCE103" s="2"/>
      <c r="PCF103" s="5"/>
      <c r="PCG103" s="5"/>
      <c r="PCH103" s="5"/>
      <c r="PCI103" s="5"/>
      <c r="PCJ103" s="5"/>
      <c r="PCK103" s="1"/>
      <c r="PCL103" s="2"/>
      <c r="PCM103" s="2"/>
      <c r="PCN103" s="5"/>
      <c r="PCO103" s="5"/>
      <c r="PCP103" s="5"/>
      <c r="PCQ103" s="5"/>
      <c r="PCR103" s="5"/>
      <c r="PCS103" s="1"/>
      <c r="PCT103" s="2"/>
      <c r="PCU103" s="2"/>
      <c r="PCV103" s="5"/>
      <c r="PCW103" s="5"/>
      <c r="PCX103" s="5"/>
      <c r="PCY103" s="5"/>
      <c r="PCZ103" s="5"/>
      <c r="PDA103" s="1"/>
      <c r="PDB103" s="2"/>
      <c r="PDC103" s="2"/>
      <c r="PDD103" s="5"/>
      <c r="PDE103" s="5"/>
      <c r="PDF103" s="5"/>
      <c r="PDG103" s="5"/>
      <c r="PDH103" s="5"/>
      <c r="PDI103" s="1"/>
      <c r="PDJ103" s="2"/>
      <c r="PDK103" s="2"/>
      <c r="PDL103" s="5"/>
      <c r="PDM103" s="5"/>
      <c r="PDN103" s="5"/>
      <c r="PDO103" s="5"/>
      <c r="PDP103" s="5"/>
      <c r="PDQ103" s="1"/>
      <c r="PDR103" s="2"/>
      <c r="PDS103" s="2"/>
      <c r="PDT103" s="5"/>
      <c r="PDU103" s="5"/>
      <c r="PDV103" s="5"/>
      <c r="PDW103" s="5"/>
      <c r="PDX103" s="5"/>
      <c r="PDY103" s="1"/>
      <c r="PDZ103" s="2"/>
      <c r="PEA103" s="2"/>
      <c r="PEB103" s="5"/>
      <c r="PEC103" s="5"/>
      <c r="PED103" s="5"/>
      <c r="PEE103" s="5"/>
      <c r="PEF103" s="5"/>
      <c r="PEG103" s="1"/>
      <c r="PEH103" s="2"/>
      <c r="PEI103" s="2"/>
      <c r="PEJ103" s="5"/>
      <c r="PEK103" s="5"/>
      <c r="PEL103" s="5"/>
      <c r="PEM103" s="5"/>
      <c r="PEN103" s="5"/>
      <c r="PEO103" s="1"/>
      <c r="PEP103" s="2"/>
      <c r="PEQ103" s="2"/>
      <c r="PER103" s="5"/>
      <c r="PES103" s="5"/>
      <c r="PET103" s="5"/>
      <c r="PEU103" s="5"/>
      <c r="PEV103" s="5"/>
      <c r="PEW103" s="1"/>
      <c r="PEX103" s="2"/>
      <c r="PEY103" s="2"/>
      <c r="PEZ103" s="5"/>
      <c r="PFA103" s="5"/>
      <c r="PFB103" s="5"/>
      <c r="PFC103" s="5"/>
      <c r="PFD103" s="5"/>
      <c r="PFE103" s="1"/>
      <c r="PFF103" s="2"/>
      <c r="PFG103" s="2"/>
      <c r="PFH103" s="5"/>
      <c r="PFI103" s="5"/>
      <c r="PFJ103" s="5"/>
      <c r="PFK103" s="5"/>
      <c r="PFL103" s="5"/>
      <c r="PFM103" s="1"/>
      <c r="PFN103" s="2"/>
      <c r="PFO103" s="2"/>
      <c r="PFP103" s="5"/>
      <c r="PFQ103" s="5"/>
      <c r="PFR103" s="5"/>
      <c r="PFS103" s="5"/>
      <c r="PFT103" s="5"/>
      <c r="PFU103" s="1"/>
      <c r="PFV103" s="2"/>
      <c r="PFW103" s="2"/>
      <c r="PFX103" s="5"/>
      <c r="PFY103" s="5"/>
      <c r="PFZ103" s="5"/>
      <c r="PGA103" s="5"/>
      <c r="PGB103" s="5"/>
      <c r="PGC103" s="1"/>
      <c r="PGD103" s="2"/>
      <c r="PGE103" s="2"/>
      <c r="PGF103" s="5"/>
      <c r="PGG103" s="5"/>
      <c r="PGH103" s="5"/>
      <c r="PGI103" s="5"/>
      <c r="PGJ103" s="5"/>
      <c r="PGK103" s="1"/>
      <c r="PGL103" s="2"/>
      <c r="PGM103" s="2"/>
      <c r="PGN103" s="5"/>
      <c r="PGO103" s="5"/>
      <c r="PGP103" s="5"/>
      <c r="PGQ103" s="5"/>
      <c r="PGR103" s="5"/>
      <c r="PGS103" s="1"/>
      <c r="PGT103" s="2"/>
      <c r="PGU103" s="2"/>
      <c r="PGV103" s="5"/>
      <c r="PGW103" s="5"/>
      <c r="PGX103" s="5"/>
      <c r="PGY103" s="5"/>
      <c r="PGZ103" s="5"/>
      <c r="PHA103" s="1"/>
      <c r="PHB103" s="2"/>
      <c r="PHC103" s="2"/>
      <c r="PHD103" s="5"/>
      <c r="PHE103" s="5"/>
      <c r="PHF103" s="5"/>
      <c r="PHG103" s="5"/>
      <c r="PHH103" s="5"/>
      <c r="PHI103" s="1"/>
      <c r="PHJ103" s="2"/>
      <c r="PHK103" s="2"/>
      <c r="PHL103" s="5"/>
      <c r="PHM103" s="5"/>
      <c r="PHN103" s="5"/>
      <c r="PHO103" s="5"/>
      <c r="PHP103" s="5"/>
      <c r="PHQ103" s="1"/>
      <c r="PHR103" s="2"/>
      <c r="PHS103" s="2"/>
      <c r="PHT103" s="5"/>
      <c r="PHU103" s="5"/>
      <c r="PHV103" s="5"/>
      <c r="PHW103" s="5"/>
      <c r="PHX103" s="5"/>
      <c r="PHY103" s="1"/>
      <c r="PHZ103" s="2"/>
      <c r="PIA103" s="2"/>
      <c r="PIB103" s="5"/>
      <c r="PIC103" s="5"/>
      <c r="PID103" s="5"/>
      <c r="PIE103" s="5"/>
      <c r="PIF103" s="5"/>
      <c r="PIG103" s="1"/>
      <c r="PIH103" s="2"/>
      <c r="PII103" s="2"/>
      <c r="PIJ103" s="5"/>
      <c r="PIK103" s="5"/>
      <c r="PIL103" s="5"/>
      <c r="PIM103" s="5"/>
      <c r="PIN103" s="5"/>
      <c r="PIO103" s="1"/>
      <c r="PIP103" s="2"/>
      <c r="PIQ103" s="2"/>
      <c r="PIR103" s="5"/>
      <c r="PIS103" s="5"/>
      <c r="PIT103" s="5"/>
      <c r="PIU103" s="5"/>
      <c r="PIV103" s="5"/>
      <c r="PIW103" s="1"/>
      <c r="PIX103" s="2"/>
      <c r="PIY103" s="2"/>
      <c r="PIZ103" s="5"/>
      <c r="PJA103" s="5"/>
      <c r="PJB103" s="5"/>
      <c r="PJC103" s="5"/>
      <c r="PJD103" s="5"/>
      <c r="PJE103" s="1"/>
      <c r="PJF103" s="2"/>
      <c r="PJG103" s="2"/>
      <c r="PJH103" s="5"/>
      <c r="PJI103" s="5"/>
      <c r="PJJ103" s="5"/>
      <c r="PJK103" s="5"/>
      <c r="PJL103" s="5"/>
      <c r="PJM103" s="1"/>
      <c r="PJN103" s="2"/>
      <c r="PJO103" s="2"/>
      <c r="PJP103" s="5"/>
      <c r="PJQ103" s="5"/>
      <c r="PJR103" s="5"/>
      <c r="PJS103" s="5"/>
      <c r="PJT103" s="5"/>
      <c r="PJU103" s="1"/>
      <c r="PJV103" s="2"/>
      <c r="PJW103" s="2"/>
      <c r="PJX103" s="5"/>
      <c r="PJY103" s="5"/>
      <c r="PJZ103" s="5"/>
      <c r="PKA103" s="5"/>
      <c r="PKB103" s="5"/>
      <c r="PKC103" s="1"/>
      <c r="PKD103" s="2"/>
      <c r="PKE103" s="2"/>
      <c r="PKF103" s="5"/>
      <c r="PKG103" s="5"/>
      <c r="PKH103" s="5"/>
      <c r="PKI103" s="5"/>
      <c r="PKJ103" s="5"/>
      <c r="PKK103" s="1"/>
      <c r="PKL103" s="2"/>
      <c r="PKM103" s="2"/>
      <c r="PKN103" s="5"/>
      <c r="PKO103" s="5"/>
      <c r="PKP103" s="5"/>
      <c r="PKQ103" s="5"/>
      <c r="PKR103" s="5"/>
      <c r="PKS103" s="1"/>
      <c r="PKT103" s="2"/>
      <c r="PKU103" s="2"/>
      <c r="PKV103" s="5"/>
      <c r="PKW103" s="5"/>
      <c r="PKX103" s="5"/>
      <c r="PKY103" s="5"/>
      <c r="PKZ103" s="5"/>
      <c r="PLA103" s="1"/>
      <c r="PLB103" s="2"/>
      <c r="PLC103" s="2"/>
      <c r="PLD103" s="5"/>
      <c r="PLE103" s="5"/>
      <c r="PLF103" s="5"/>
      <c r="PLG103" s="5"/>
      <c r="PLH103" s="5"/>
      <c r="PLI103" s="1"/>
      <c r="PLJ103" s="2"/>
      <c r="PLK103" s="2"/>
      <c r="PLL103" s="5"/>
      <c r="PLM103" s="5"/>
      <c r="PLN103" s="5"/>
      <c r="PLO103" s="5"/>
      <c r="PLP103" s="5"/>
      <c r="PLQ103" s="1"/>
      <c r="PLR103" s="2"/>
      <c r="PLS103" s="2"/>
      <c r="PLT103" s="5"/>
      <c r="PLU103" s="5"/>
      <c r="PLV103" s="5"/>
      <c r="PLW103" s="5"/>
      <c r="PLX103" s="5"/>
      <c r="PLY103" s="1"/>
      <c r="PLZ103" s="2"/>
      <c r="PMA103" s="2"/>
      <c r="PMB103" s="5"/>
      <c r="PMC103" s="5"/>
      <c r="PMD103" s="5"/>
      <c r="PME103" s="5"/>
      <c r="PMF103" s="5"/>
      <c r="PMG103" s="1"/>
      <c r="PMH103" s="2"/>
      <c r="PMI103" s="2"/>
      <c r="PMJ103" s="5"/>
      <c r="PMK103" s="5"/>
      <c r="PML103" s="5"/>
      <c r="PMM103" s="5"/>
      <c r="PMN103" s="5"/>
      <c r="PMO103" s="1"/>
      <c r="PMP103" s="2"/>
      <c r="PMQ103" s="2"/>
      <c r="PMR103" s="5"/>
      <c r="PMS103" s="5"/>
      <c r="PMT103" s="5"/>
      <c r="PMU103" s="5"/>
      <c r="PMV103" s="5"/>
      <c r="PMW103" s="1"/>
      <c r="PMX103" s="2"/>
      <c r="PMY103" s="2"/>
      <c r="PMZ103" s="5"/>
      <c r="PNA103" s="5"/>
      <c r="PNB103" s="5"/>
      <c r="PNC103" s="5"/>
      <c r="PND103" s="5"/>
      <c r="PNE103" s="1"/>
      <c r="PNF103" s="2"/>
      <c r="PNG103" s="2"/>
      <c r="PNH103" s="5"/>
      <c r="PNI103" s="5"/>
      <c r="PNJ103" s="5"/>
      <c r="PNK103" s="5"/>
      <c r="PNL103" s="5"/>
      <c r="PNM103" s="1"/>
      <c r="PNN103" s="2"/>
      <c r="PNO103" s="2"/>
      <c r="PNP103" s="5"/>
      <c r="PNQ103" s="5"/>
      <c r="PNR103" s="5"/>
      <c r="PNS103" s="5"/>
      <c r="PNT103" s="5"/>
      <c r="PNU103" s="1"/>
      <c r="PNV103" s="2"/>
      <c r="PNW103" s="2"/>
      <c r="PNX103" s="5"/>
      <c r="PNY103" s="5"/>
      <c r="PNZ103" s="5"/>
      <c r="POA103" s="5"/>
      <c r="POB103" s="5"/>
      <c r="POC103" s="1"/>
      <c r="POD103" s="2"/>
      <c r="POE103" s="2"/>
      <c r="POF103" s="5"/>
      <c r="POG103" s="5"/>
      <c r="POH103" s="5"/>
      <c r="POI103" s="5"/>
      <c r="POJ103" s="5"/>
      <c r="POK103" s="1"/>
      <c r="POL103" s="2"/>
      <c r="POM103" s="2"/>
      <c r="PON103" s="5"/>
      <c r="POO103" s="5"/>
      <c r="POP103" s="5"/>
      <c r="POQ103" s="5"/>
      <c r="POR103" s="5"/>
      <c r="POS103" s="1"/>
      <c r="POT103" s="2"/>
      <c r="POU103" s="2"/>
      <c r="POV103" s="5"/>
      <c r="POW103" s="5"/>
      <c r="POX103" s="5"/>
      <c r="POY103" s="5"/>
      <c r="POZ103" s="5"/>
      <c r="PPA103" s="1"/>
      <c r="PPB103" s="2"/>
      <c r="PPC103" s="2"/>
      <c r="PPD103" s="5"/>
      <c r="PPE103" s="5"/>
      <c r="PPF103" s="5"/>
      <c r="PPG103" s="5"/>
      <c r="PPH103" s="5"/>
      <c r="PPI103" s="1"/>
      <c r="PPJ103" s="2"/>
      <c r="PPK103" s="2"/>
      <c r="PPL103" s="5"/>
      <c r="PPM103" s="5"/>
      <c r="PPN103" s="5"/>
      <c r="PPO103" s="5"/>
      <c r="PPP103" s="5"/>
      <c r="PPQ103" s="1"/>
      <c r="PPR103" s="2"/>
      <c r="PPS103" s="2"/>
      <c r="PPT103" s="5"/>
      <c r="PPU103" s="5"/>
      <c r="PPV103" s="5"/>
      <c r="PPW103" s="5"/>
      <c r="PPX103" s="5"/>
      <c r="PPY103" s="1"/>
      <c r="PPZ103" s="2"/>
      <c r="PQA103" s="2"/>
      <c r="PQB103" s="5"/>
      <c r="PQC103" s="5"/>
      <c r="PQD103" s="5"/>
      <c r="PQE103" s="5"/>
      <c r="PQF103" s="5"/>
      <c r="PQG103" s="1"/>
      <c r="PQH103" s="2"/>
      <c r="PQI103" s="2"/>
      <c r="PQJ103" s="5"/>
      <c r="PQK103" s="5"/>
      <c r="PQL103" s="5"/>
      <c r="PQM103" s="5"/>
      <c r="PQN103" s="5"/>
      <c r="PQO103" s="1"/>
      <c r="PQP103" s="2"/>
      <c r="PQQ103" s="2"/>
      <c r="PQR103" s="5"/>
      <c r="PQS103" s="5"/>
      <c r="PQT103" s="5"/>
      <c r="PQU103" s="5"/>
      <c r="PQV103" s="5"/>
      <c r="PQW103" s="1"/>
      <c r="PQX103" s="2"/>
      <c r="PQY103" s="2"/>
      <c r="PQZ103" s="5"/>
      <c r="PRA103" s="5"/>
      <c r="PRB103" s="5"/>
      <c r="PRC103" s="5"/>
      <c r="PRD103" s="5"/>
      <c r="PRE103" s="1"/>
      <c r="PRF103" s="2"/>
      <c r="PRG103" s="2"/>
      <c r="PRH103" s="5"/>
      <c r="PRI103" s="5"/>
      <c r="PRJ103" s="5"/>
      <c r="PRK103" s="5"/>
      <c r="PRL103" s="5"/>
      <c r="PRM103" s="1"/>
      <c r="PRN103" s="2"/>
      <c r="PRO103" s="2"/>
      <c r="PRP103" s="5"/>
      <c r="PRQ103" s="5"/>
      <c r="PRR103" s="5"/>
      <c r="PRS103" s="5"/>
      <c r="PRT103" s="5"/>
      <c r="PRU103" s="1"/>
      <c r="PRV103" s="2"/>
      <c r="PRW103" s="2"/>
      <c r="PRX103" s="5"/>
      <c r="PRY103" s="5"/>
      <c r="PRZ103" s="5"/>
      <c r="PSA103" s="5"/>
      <c r="PSB103" s="5"/>
      <c r="PSC103" s="1"/>
      <c r="PSD103" s="2"/>
      <c r="PSE103" s="2"/>
      <c r="PSF103" s="5"/>
      <c r="PSG103" s="5"/>
      <c r="PSH103" s="5"/>
      <c r="PSI103" s="5"/>
      <c r="PSJ103" s="5"/>
      <c r="PSK103" s="1"/>
      <c r="PSL103" s="2"/>
      <c r="PSM103" s="2"/>
      <c r="PSN103" s="5"/>
      <c r="PSO103" s="5"/>
      <c r="PSP103" s="5"/>
      <c r="PSQ103" s="5"/>
      <c r="PSR103" s="5"/>
      <c r="PSS103" s="1"/>
      <c r="PST103" s="2"/>
      <c r="PSU103" s="2"/>
      <c r="PSV103" s="5"/>
      <c r="PSW103" s="5"/>
      <c r="PSX103" s="5"/>
      <c r="PSY103" s="5"/>
      <c r="PSZ103" s="5"/>
      <c r="PTA103" s="1"/>
      <c r="PTB103" s="2"/>
      <c r="PTC103" s="2"/>
      <c r="PTD103" s="5"/>
      <c r="PTE103" s="5"/>
      <c r="PTF103" s="5"/>
      <c r="PTG103" s="5"/>
      <c r="PTH103" s="5"/>
      <c r="PTI103" s="1"/>
      <c r="PTJ103" s="2"/>
      <c r="PTK103" s="2"/>
      <c r="PTL103" s="5"/>
      <c r="PTM103" s="5"/>
      <c r="PTN103" s="5"/>
      <c r="PTO103" s="5"/>
      <c r="PTP103" s="5"/>
      <c r="PTQ103" s="1"/>
      <c r="PTR103" s="2"/>
      <c r="PTS103" s="2"/>
      <c r="PTT103" s="5"/>
      <c r="PTU103" s="5"/>
      <c r="PTV103" s="5"/>
      <c r="PTW103" s="5"/>
      <c r="PTX103" s="5"/>
      <c r="PTY103" s="1"/>
      <c r="PTZ103" s="2"/>
      <c r="PUA103" s="2"/>
      <c r="PUB103" s="5"/>
      <c r="PUC103" s="5"/>
      <c r="PUD103" s="5"/>
      <c r="PUE103" s="5"/>
      <c r="PUF103" s="5"/>
      <c r="PUG103" s="1"/>
      <c r="PUH103" s="2"/>
      <c r="PUI103" s="2"/>
      <c r="PUJ103" s="5"/>
      <c r="PUK103" s="5"/>
      <c r="PUL103" s="5"/>
      <c r="PUM103" s="5"/>
      <c r="PUN103" s="5"/>
      <c r="PUO103" s="1"/>
      <c r="PUP103" s="2"/>
      <c r="PUQ103" s="2"/>
      <c r="PUR103" s="5"/>
      <c r="PUS103" s="5"/>
      <c r="PUT103" s="5"/>
      <c r="PUU103" s="5"/>
      <c r="PUV103" s="5"/>
      <c r="PUW103" s="1"/>
      <c r="PUX103" s="2"/>
      <c r="PUY103" s="2"/>
      <c r="PUZ103" s="5"/>
      <c r="PVA103" s="5"/>
      <c r="PVB103" s="5"/>
      <c r="PVC103" s="5"/>
      <c r="PVD103" s="5"/>
      <c r="PVE103" s="1"/>
      <c r="PVF103" s="2"/>
      <c r="PVG103" s="2"/>
      <c r="PVH103" s="5"/>
      <c r="PVI103" s="5"/>
      <c r="PVJ103" s="5"/>
      <c r="PVK103" s="5"/>
      <c r="PVL103" s="5"/>
      <c r="PVM103" s="1"/>
      <c r="PVN103" s="2"/>
      <c r="PVO103" s="2"/>
      <c r="PVP103" s="5"/>
      <c r="PVQ103" s="5"/>
      <c r="PVR103" s="5"/>
      <c r="PVS103" s="5"/>
      <c r="PVT103" s="5"/>
      <c r="PVU103" s="1"/>
      <c r="PVV103" s="2"/>
      <c r="PVW103" s="2"/>
      <c r="PVX103" s="5"/>
      <c r="PVY103" s="5"/>
      <c r="PVZ103" s="5"/>
      <c r="PWA103" s="5"/>
      <c r="PWB103" s="5"/>
      <c r="PWC103" s="1"/>
      <c r="PWD103" s="2"/>
      <c r="PWE103" s="2"/>
      <c r="PWF103" s="5"/>
      <c r="PWG103" s="5"/>
      <c r="PWH103" s="5"/>
      <c r="PWI103" s="5"/>
      <c r="PWJ103" s="5"/>
      <c r="PWK103" s="1"/>
      <c r="PWL103" s="2"/>
      <c r="PWM103" s="2"/>
      <c r="PWN103" s="5"/>
      <c r="PWO103" s="5"/>
      <c r="PWP103" s="5"/>
      <c r="PWQ103" s="5"/>
      <c r="PWR103" s="5"/>
      <c r="PWS103" s="1"/>
      <c r="PWT103" s="2"/>
      <c r="PWU103" s="2"/>
      <c r="PWV103" s="5"/>
      <c r="PWW103" s="5"/>
      <c r="PWX103" s="5"/>
      <c r="PWY103" s="5"/>
      <c r="PWZ103" s="5"/>
      <c r="PXA103" s="1"/>
      <c r="PXB103" s="2"/>
      <c r="PXC103" s="2"/>
      <c r="PXD103" s="5"/>
      <c r="PXE103" s="5"/>
      <c r="PXF103" s="5"/>
      <c r="PXG103" s="5"/>
      <c r="PXH103" s="5"/>
      <c r="PXI103" s="1"/>
      <c r="PXJ103" s="2"/>
      <c r="PXK103" s="2"/>
      <c r="PXL103" s="5"/>
      <c r="PXM103" s="5"/>
      <c r="PXN103" s="5"/>
      <c r="PXO103" s="5"/>
      <c r="PXP103" s="5"/>
      <c r="PXQ103" s="1"/>
      <c r="PXR103" s="2"/>
      <c r="PXS103" s="2"/>
      <c r="PXT103" s="5"/>
      <c r="PXU103" s="5"/>
      <c r="PXV103" s="5"/>
      <c r="PXW103" s="5"/>
      <c r="PXX103" s="5"/>
      <c r="PXY103" s="1"/>
      <c r="PXZ103" s="2"/>
      <c r="PYA103" s="2"/>
      <c r="PYB103" s="5"/>
      <c r="PYC103" s="5"/>
      <c r="PYD103" s="5"/>
      <c r="PYE103" s="5"/>
      <c r="PYF103" s="5"/>
      <c r="PYG103" s="1"/>
      <c r="PYH103" s="2"/>
      <c r="PYI103" s="2"/>
      <c r="PYJ103" s="5"/>
      <c r="PYK103" s="5"/>
      <c r="PYL103" s="5"/>
      <c r="PYM103" s="5"/>
      <c r="PYN103" s="5"/>
      <c r="PYO103" s="1"/>
      <c r="PYP103" s="2"/>
      <c r="PYQ103" s="2"/>
      <c r="PYR103" s="5"/>
      <c r="PYS103" s="5"/>
      <c r="PYT103" s="5"/>
      <c r="PYU103" s="5"/>
      <c r="PYV103" s="5"/>
      <c r="PYW103" s="1"/>
      <c r="PYX103" s="2"/>
      <c r="PYY103" s="2"/>
      <c r="PYZ103" s="5"/>
      <c r="PZA103" s="5"/>
      <c r="PZB103" s="5"/>
      <c r="PZC103" s="5"/>
      <c r="PZD103" s="5"/>
      <c r="PZE103" s="1"/>
      <c r="PZF103" s="2"/>
      <c r="PZG103" s="2"/>
      <c r="PZH103" s="5"/>
      <c r="PZI103" s="5"/>
      <c r="PZJ103" s="5"/>
      <c r="PZK103" s="5"/>
      <c r="PZL103" s="5"/>
      <c r="PZM103" s="1"/>
      <c r="PZN103" s="2"/>
      <c r="PZO103" s="2"/>
      <c r="PZP103" s="5"/>
      <c r="PZQ103" s="5"/>
      <c r="PZR103" s="5"/>
      <c r="PZS103" s="5"/>
      <c r="PZT103" s="5"/>
      <c r="PZU103" s="1"/>
      <c r="PZV103" s="2"/>
      <c r="PZW103" s="2"/>
      <c r="PZX103" s="5"/>
      <c r="PZY103" s="5"/>
      <c r="PZZ103" s="5"/>
      <c r="QAA103" s="5"/>
      <c r="QAB103" s="5"/>
      <c r="QAC103" s="1"/>
      <c r="QAD103" s="2"/>
      <c r="QAE103" s="2"/>
      <c r="QAF103" s="5"/>
      <c r="QAG103" s="5"/>
      <c r="QAH103" s="5"/>
      <c r="QAI103" s="5"/>
      <c r="QAJ103" s="5"/>
      <c r="QAK103" s="1"/>
      <c r="QAL103" s="2"/>
      <c r="QAM103" s="2"/>
      <c r="QAN103" s="5"/>
      <c r="QAO103" s="5"/>
      <c r="QAP103" s="5"/>
      <c r="QAQ103" s="5"/>
      <c r="QAR103" s="5"/>
      <c r="QAS103" s="1"/>
      <c r="QAT103" s="2"/>
      <c r="QAU103" s="2"/>
      <c r="QAV103" s="5"/>
      <c r="QAW103" s="5"/>
      <c r="QAX103" s="5"/>
      <c r="QAY103" s="5"/>
      <c r="QAZ103" s="5"/>
      <c r="QBA103" s="1"/>
      <c r="QBB103" s="2"/>
      <c r="QBC103" s="2"/>
      <c r="QBD103" s="5"/>
      <c r="QBE103" s="5"/>
      <c r="QBF103" s="5"/>
      <c r="QBG103" s="5"/>
      <c r="QBH103" s="5"/>
      <c r="QBI103" s="1"/>
      <c r="QBJ103" s="2"/>
      <c r="QBK103" s="2"/>
      <c r="QBL103" s="5"/>
      <c r="QBM103" s="5"/>
      <c r="QBN103" s="5"/>
      <c r="QBO103" s="5"/>
      <c r="QBP103" s="5"/>
      <c r="QBQ103" s="1"/>
      <c r="QBR103" s="2"/>
      <c r="QBS103" s="2"/>
      <c r="QBT103" s="5"/>
      <c r="QBU103" s="5"/>
      <c r="QBV103" s="5"/>
      <c r="QBW103" s="5"/>
      <c r="QBX103" s="5"/>
      <c r="QBY103" s="1"/>
      <c r="QBZ103" s="2"/>
      <c r="QCA103" s="2"/>
      <c r="QCB103" s="5"/>
      <c r="QCC103" s="5"/>
      <c r="QCD103" s="5"/>
      <c r="QCE103" s="5"/>
      <c r="QCF103" s="5"/>
      <c r="QCG103" s="1"/>
      <c r="QCH103" s="2"/>
      <c r="QCI103" s="2"/>
      <c r="QCJ103" s="5"/>
      <c r="QCK103" s="5"/>
      <c r="QCL103" s="5"/>
      <c r="QCM103" s="5"/>
      <c r="QCN103" s="5"/>
      <c r="QCO103" s="1"/>
      <c r="QCP103" s="2"/>
      <c r="QCQ103" s="2"/>
      <c r="QCR103" s="5"/>
      <c r="QCS103" s="5"/>
      <c r="QCT103" s="5"/>
      <c r="QCU103" s="5"/>
      <c r="QCV103" s="5"/>
      <c r="QCW103" s="1"/>
      <c r="QCX103" s="2"/>
      <c r="QCY103" s="2"/>
      <c r="QCZ103" s="5"/>
      <c r="QDA103" s="5"/>
      <c r="QDB103" s="5"/>
      <c r="QDC103" s="5"/>
      <c r="QDD103" s="5"/>
      <c r="QDE103" s="1"/>
      <c r="QDF103" s="2"/>
      <c r="QDG103" s="2"/>
      <c r="QDH103" s="5"/>
      <c r="QDI103" s="5"/>
      <c r="QDJ103" s="5"/>
      <c r="QDK103" s="5"/>
      <c r="QDL103" s="5"/>
      <c r="QDM103" s="1"/>
      <c r="QDN103" s="2"/>
      <c r="QDO103" s="2"/>
      <c r="QDP103" s="5"/>
      <c r="QDQ103" s="5"/>
      <c r="QDR103" s="5"/>
      <c r="QDS103" s="5"/>
      <c r="QDT103" s="5"/>
      <c r="QDU103" s="1"/>
      <c r="QDV103" s="2"/>
      <c r="QDW103" s="2"/>
      <c r="QDX103" s="5"/>
      <c r="QDY103" s="5"/>
      <c r="QDZ103" s="5"/>
      <c r="QEA103" s="5"/>
      <c r="QEB103" s="5"/>
      <c r="QEC103" s="1"/>
      <c r="QED103" s="2"/>
      <c r="QEE103" s="2"/>
      <c r="QEF103" s="5"/>
      <c r="QEG103" s="5"/>
      <c r="QEH103" s="5"/>
      <c r="QEI103" s="5"/>
      <c r="QEJ103" s="5"/>
      <c r="QEK103" s="1"/>
      <c r="QEL103" s="2"/>
      <c r="QEM103" s="2"/>
      <c r="QEN103" s="5"/>
      <c r="QEO103" s="5"/>
      <c r="QEP103" s="5"/>
      <c r="QEQ103" s="5"/>
      <c r="QER103" s="5"/>
      <c r="QES103" s="1"/>
      <c r="QET103" s="2"/>
      <c r="QEU103" s="2"/>
      <c r="QEV103" s="5"/>
      <c r="QEW103" s="5"/>
      <c r="QEX103" s="5"/>
      <c r="QEY103" s="5"/>
      <c r="QEZ103" s="5"/>
      <c r="QFA103" s="1"/>
      <c r="QFB103" s="2"/>
      <c r="QFC103" s="2"/>
      <c r="QFD103" s="5"/>
      <c r="QFE103" s="5"/>
      <c r="QFF103" s="5"/>
      <c r="QFG103" s="5"/>
      <c r="QFH103" s="5"/>
      <c r="QFI103" s="1"/>
      <c r="QFJ103" s="2"/>
      <c r="QFK103" s="2"/>
      <c r="QFL103" s="5"/>
      <c r="QFM103" s="5"/>
      <c r="QFN103" s="5"/>
      <c r="QFO103" s="5"/>
      <c r="QFP103" s="5"/>
      <c r="QFQ103" s="1"/>
      <c r="QFR103" s="2"/>
      <c r="QFS103" s="2"/>
      <c r="QFT103" s="5"/>
      <c r="QFU103" s="5"/>
      <c r="QFV103" s="5"/>
      <c r="QFW103" s="5"/>
      <c r="QFX103" s="5"/>
      <c r="QFY103" s="1"/>
      <c r="QFZ103" s="2"/>
      <c r="QGA103" s="2"/>
      <c r="QGB103" s="5"/>
      <c r="QGC103" s="5"/>
      <c r="QGD103" s="5"/>
      <c r="QGE103" s="5"/>
      <c r="QGF103" s="5"/>
      <c r="QGG103" s="1"/>
      <c r="QGH103" s="2"/>
      <c r="QGI103" s="2"/>
      <c r="QGJ103" s="5"/>
      <c r="QGK103" s="5"/>
      <c r="QGL103" s="5"/>
      <c r="QGM103" s="5"/>
      <c r="QGN103" s="5"/>
      <c r="QGO103" s="1"/>
      <c r="QGP103" s="2"/>
      <c r="QGQ103" s="2"/>
      <c r="QGR103" s="5"/>
      <c r="QGS103" s="5"/>
      <c r="QGT103" s="5"/>
      <c r="QGU103" s="5"/>
      <c r="QGV103" s="5"/>
      <c r="QGW103" s="1"/>
      <c r="QGX103" s="2"/>
      <c r="QGY103" s="2"/>
      <c r="QGZ103" s="5"/>
      <c r="QHA103" s="5"/>
      <c r="QHB103" s="5"/>
      <c r="QHC103" s="5"/>
      <c r="QHD103" s="5"/>
      <c r="QHE103" s="1"/>
      <c r="QHF103" s="2"/>
      <c r="QHG103" s="2"/>
      <c r="QHH103" s="5"/>
      <c r="QHI103" s="5"/>
      <c r="QHJ103" s="5"/>
      <c r="QHK103" s="5"/>
      <c r="QHL103" s="5"/>
      <c r="QHM103" s="1"/>
      <c r="QHN103" s="2"/>
      <c r="QHO103" s="2"/>
      <c r="QHP103" s="5"/>
      <c r="QHQ103" s="5"/>
      <c r="QHR103" s="5"/>
      <c r="QHS103" s="5"/>
      <c r="QHT103" s="5"/>
      <c r="QHU103" s="1"/>
      <c r="QHV103" s="2"/>
      <c r="QHW103" s="2"/>
      <c r="QHX103" s="5"/>
      <c r="QHY103" s="5"/>
      <c r="QHZ103" s="5"/>
      <c r="QIA103" s="5"/>
      <c r="QIB103" s="5"/>
      <c r="QIC103" s="1"/>
      <c r="QID103" s="2"/>
      <c r="QIE103" s="2"/>
      <c r="QIF103" s="5"/>
      <c r="QIG103" s="5"/>
      <c r="QIH103" s="5"/>
      <c r="QII103" s="5"/>
      <c r="QIJ103" s="5"/>
      <c r="QIK103" s="1"/>
      <c r="QIL103" s="2"/>
      <c r="QIM103" s="2"/>
      <c r="QIN103" s="5"/>
      <c r="QIO103" s="5"/>
      <c r="QIP103" s="5"/>
      <c r="QIQ103" s="5"/>
      <c r="QIR103" s="5"/>
      <c r="QIS103" s="1"/>
      <c r="QIT103" s="2"/>
      <c r="QIU103" s="2"/>
      <c r="QIV103" s="5"/>
      <c r="QIW103" s="5"/>
      <c r="QIX103" s="5"/>
      <c r="QIY103" s="5"/>
      <c r="QIZ103" s="5"/>
      <c r="QJA103" s="1"/>
      <c r="QJB103" s="2"/>
      <c r="QJC103" s="2"/>
      <c r="QJD103" s="5"/>
      <c r="QJE103" s="5"/>
      <c r="QJF103" s="5"/>
      <c r="QJG103" s="5"/>
      <c r="QJH103" s="5"/>
      <c r="QJI103" s="1"/>
      <c r="QJJ103" s="2"/>
      <c r="QJK103" s="2"/>
      <c r="QJL103" s="5"/>
      <c r="QJM103" s="5"/>
      <c r="QJN103" s="5"/>
      <c r="QJO103" s="5"/>
      <c r="QJP103" s="5"/>
      <c r="QJQ103" s="1"/>
      <c r="QJR103" s="2"/>
      <c r="QJS103" s="2"/>
      <c r="QJT103" s="5"/>
      <c r="QJU103" s="5"/>
      <c r="QJV103" s="5"/>
      <c r="QJW103" s="5"/>
      <c r="QJX103" s="5"/>
      <c r="QJY103" s="1"/>
      <c r="QJZ103" s="2"/>
      <c r="QKA103" s="2"/>
      <c r="QKB103" s="5"/>
      <c r="QKC103" s="5"/>
      <c r="QKD103" s="5"/>
      <c r="QKE103" s="5"/>
      <c r="QKF103" s="5"/>
      <c r="QKG103" s="1"/>
      <c r="QKH103" s="2"/>
      <c r="QKI103" s="2"/>
      <c r="QKJ103" s="5"/>
      <c r="QKK103" s="5"/>
      <c r="QKL103" s="5"/>
      <c r="QKM103" s="5"/>
      <c r="QKN103" s="5"/>
      <c r="QKO103" s="1"/>
      <c r="QKP103" s="2"/>
      <c r="QKQ103" s="2"/>
      <c r="QKR103" s="5"/>
      <c r="QKS103" s="5"/>
      <c r="QKT103" s="5"/>
      <c r="QKU103" s="5"/>
      <c r="QKV103" s="5"/>
      <c r="QKW103" s="1"/>
      <c r="QKX103" s="2"/>
      <c r="QKY103" s="2"/>
      <c r="QKZ103" s="5"/>
      <c r="QLA103" s="5"/>
      <c r="QLB103" s="5"/>
      <c r="QLC103" s="5"/>
      <c r="QLD103" s="5"/>
      <c r="QLE103" s="1"/>
      <c r="QLF103" s="2"/>
      <c r="QLG103" s="2"/>
      <c r="QLH103" s="5"/>
      <c r="QLI103" s="5"/>
      <c r="QLJ103" s="5"/>
      <c r="QLK103" s="5"/>
      <c r="QLL103" s="5"/>
      <c r="QLM103" s="1"/>
      <c r="QLN103" s="2"/>
      <c r="QLO103" s="2"/>
      <c r="QLP103" s="5"/>
      <c r="QLQ103" s="5"/>
      <c r="QLR103" s="5"/>
      <c r="QLS103" s="5"/>
      <c r="QLT103" s="5"/>
      <c r="QLU103" s="1"/>
      <c r="QLV103" s="2"/>
      <c r="QLW103" s="2"/>
      <c r="QLX103" s="5"/>
      <c r="QLY103" s="5"/>
      <c r="QLZ103" s="5"/>
      <c r="QMA103" s="5"/>
      <c r="QMB103" s="5"/>
      <c r="QMC103" s="1"/>
      <c r="QMD103" s="2"/>
      <c r="QME103" s="2"/>
      <c r="QMF103" s="5"/>
      <c r="QMG103" s="5"/>
      <c r="QMH103" s="5"/>
      <c r="QMI103" s="5"/>
      <c r="QMJ103" s="5"/>
      <c r="QMK103" s="1"/>
      <c r="QML103" s="2"/>
      <c r="QMM103" s="2"/>
      <c r="QMN103" s="5"/>
      <c r="QMO103" s="5"/>
      <c r="QMP103" s="5"/>
      <c r="QMQ103" s="5"/>
      <c r="QMR103" s="5"/>
      <c r="QMS103" s="1"/>
      <c r="QMT103" s="2"/>
      <c r="QMU103" s="2"/>
      <c r="QMV103" s="5"/>
      <c r="QMW103" s="5"/>
      <c r="QMX103" s="5"/>
      <c r="QMY103" s="5"/>
      <c r="QMZ103" s="5"/>
      <c r="QNA103" s="1"/>
      <c r="QNB103" s="2"/>
      <c r="QNC103" s="2"/>
      <c r="QND103" s="5"/>
      <c r="QNE103" s="5"/>
      <c r="QNF103" s="5"/>
      <c r="QNG103" s="5"/>
      <c r="QNH103" s="5"/>
      <c r="QNI103" s="1"/>
      <c r="QNJ103" s="2"/>
      <c r="QNK103" s="2"/>
      <c r="QNL103" s="5"/>
      <c r="QNM103" s="5"/>
      <c r="QNN103" s="5"/>
      <c r="QNO103" s="5"/>
      <c r="QNP103" s="5"/>
      <c r="QNQ103" s="1"/>
      <c r="QNR103" s="2"/>
      <c r="QNS103" s="2"/>
      <c r="QNT103" s="5"/>
      <c r="QNU103" s="5"/>
      <c r="QNV103" s="5"/>
      <c r="QNW103" s="5"/>
      <c r="QNX103" s="5"/>
      <c r="QNY103" s="1"/>
      <c r="QNZ103" s="2"/>
      <c r="QOA103" s="2"/>
      <c r="QOB103" s="5"/>
      <c r="QOC103" s="5"/>
      <c r="QOD103" s="5"/>
      <c r="QOE103" s="5"/>
      <c r="QOF103" s="5"/>
      <c r="QOG103" s="1"/>
      <c r="QOH103" s="2"/>
      <c r="QOI103" s="2"/>
      <c r="QOJ103" s="5"/>
      <c r="QOK103" s="5"/>
      <c r="QOL103" s="5"/>
      <c r="QOM103" s="5"/>
      <c r="QON103" s="5"/>
      <c r="QOO103" s="1"/>
      <c r="QOP103" s="2"/>
      <c r="QOQ103" s="2"/>
      <c r="QOR103" s="5"/>
      <c r="QOS103" s="5"/>
      <c r="QOT103" s="5"/>
      <c r="QOU103" s="5"/>
      <c r="QOV103" s="5"/>
      <c r="QOW103" s="1"/>
      <c r="QOX103" s="2"/>
      <c r="QOY103" s="2"/>
      <c r="QOZ103" s="5"/>
      <c r="QPA103" s="5"/>
      <c r="QPB103" s="5"/>
      <c r="QPC103" s="5"/>
      <c r="QPD103" s="5"/>
      <c r="QPE103" s="1"/>
      <c r="QPF103" s="2"/>
      <c r="QPG103" s="2"/>
      <c r="QPH103" s="5"/>
      <c r="QPI103" s="5"/>
      <c r="QPJ103" s="5"/>
      <c r="QPK103" s="5"/>
      <c r="QPL103" s="5"/>
      <c r="QPM103" s="1"/>
      <c r="QPN103" s="2"/>
      <c r="QPO103" s="2"/>
      <c r="QPP103" s="5"/>
      <c r="QPQ103" s="5"/>
      <c r="QPR103" s="5"/>
      <c r="QPS103" s="5"/>
      <c r="QPT103" s="5"/>
      <c r="QPU103" s="1"/>
      <c r="QPV103" s="2"/>
      <c r="QPW103" s="2"/>
      <c r="QPX103" s="5"/>
      <c r="QPY103" s="5"/>
      <c r="QPZ103" s="5"/>
      <c r="QQA103" s="5"/>
      <c r="QQB103" s="5"/>
      <c r="QQC103" s="1"/>
      <c r="QQD103" s="2"/>
      <c r="QQE103" s="2"/>
      <c r="QQF103" s="5"/>
      <c r="QQG103" s="5"/>
      <c r="QQH103" s="5"/>
      <c r="QQI103" s="5"/>
      <c r="QQJ103" s="5"/>
      <c r="QQK103" s="1"/>
      <c r="QQL103" s="2"/>
      <c r="QQM103" s="2"/>
      <c r="QQN103" s="5"/>
      <c r="QQO103" s="5"/>
      <c r="QQP103" s="5"/>
      <c r="QQQ103" s="5"/>
      <c r="QQR103" s="5"/>
      <c r="QQS103" s="1"/>
      <c r="QQT103" s="2"/>
      <c r="QQU103" s="2"/>
      <c r="QQV103" s="5"/>
      <c r="QQW103" s="5"/>
      <c r="QQX103" s="5"/>
      <c r="QQY103" s="5"/>
      <c r="QQZ103" s="5"/>
      <c r="QRA103" s="1"/>
      <c r="QRB103" s="2"/>
      <c r="QRC103" s="2"/>
      <c r="QRD103" s="5"/>
      <c r="QRE103" s="5"/>
      <c r="QRF103" s="5"/>
      <c r="QRG103" s="5"/>
      <c r="QRH103" s="5"/>
      <c r="QRI103" s="1"/>
      <c r="QRJ103" s="2"/>
      <c r="QRK103" s="2"/>
      <c r="QRL103" s="5"/>
      <c r="QRM103" s="5"/>
      <c r="QRN103" s="5"/>
      <c r="QRO103" s="5"/>
      <c r="QRP103" s="5"/>
      <c r="QRQ103" s="1"/>
      <c r="QRR103" s="2"/>
      <c r="QRS103" s="2"/>
      <c r="QRT103" s="5"/>
      <c r="QRU103" s="5"/>
      <c r="QRV103" s="5"/>
      <c r="QRW103" s="5"/>
      <c r="QRX103" s="5"/>
      <c r="QRY103" s="1"/>
      <c r="QRZ103" s="2"/>
      <c r="QSA103" s="2"/>
      <c r="QSB103" s="5"/>
      <c r="QSC103" s="5"/>
      <c r="QSD103" s="5"/>
      <c r="QSE103" s="5"/>
      <c r="QSF103" s="5"/>
      <c r="QSG103" s="1"/>
      <c r="QSH103" s="2"/>
      <c r="QSI103" s="2"/>
      <c r="QSJ103" s="5"/>
      <c r="QSK103" s="5"/>
      <c r="QSL103" s="5"/>
      <c r="QSM103" s="5"/>
      <c r="QSN103" s="5"/>
      <c r="QSO103" s="1"/>
      <c r="QSP103" s="2"/>
      <c r="QSQ103" s="2"/>
      <c r="QSR103" s="5"/>
      <c r="QSS103" s="5"/>
      <c r="QST103" s="5"/>
      <c r="QSU103" s="5"/>
      <c r="QSV103" s="5"/>
      <c r="QSW103" s="1"/>
      <c r="QSX103" s="2"/>
      <c r="QSY103" s="2"/>
      <c r="QSZ103" s="5"/>
      <c r="QTA103" s="5"/>
      <c r="QTB103" s="5"/>
      <c r="QTC103" s="5"/>
      <c r="QTD103" s="5"/>
      <c r="QTE103" s="1"/>
      <c r="QTF103" s="2"/>
      <c r="QTG103" s="2"/>
      <c r="QTH103" s="5"/>
      <c r="QTI103" s="5"/>
      <c r="QTJ103" s="5"/>
      <c r="QTK103" s="5"/>
      <c r="QTL103" s="5"/>
      <c r="QTM103" s="1"/>
      <c r="QTN103" s="2"/>
      <c r="QTO103" s="2"/>
      <c r="QTP103" s="5"/>
      <c r="QTQ103" s="5"/>
      <c r="QTR103" s="5"/>
      <c r="QTS103" s="5"/>
      <c r="QTT103" s="5"/>
      <c r="QTU103" s="1"/>
      <c r="QTV103" s="2"/>
      <c r="QTW103" s="2"/>
      <c r="QTX103" s="5"/>
      <c r="QTY103" s="5"/>
      <c r="QTZ103" s="5"/>
      <c r="QUA103" s="5"/>
      <c r="QUB103" s="5"/>
      <c r="QUC103" s="1"/>
      <c r="QUD103" s="2"/>
      <c r="QUE103" s="2"/>
      <c r="QUF103" s="5"/>
      <c r="QUG103" s="5"/>
      <c r="QUH103" s="5"/>
      <c r="QUI103" s="5"/>
      <c r="QUJ103" s="5"/>
      <c r="QUK103" s="1"/>
      <c r="QUL103" s="2"/>
      <c r="QUM103" s="2"/>
      <c r="QUN103" s="5"/>
      <c r="QUO103" s="5"/>
      <c r="QUP103" s="5"/>
      <c r="QUQ103" s="5"/>
      <c r="QUR103" s="5"/>
      <c r="QUS103" s="1"/>
      <c r="QUT103" s="2"/>
      <c r="QUU103" s="2"/>
      <c r="QUV103" s="5"/>
      <c r="QUW103" s="5"/>
      <c r="QUX103" s="5"/>
      <c r="QUY103" s="5"/>
      <c r="QUZ103" s="5"/>
      <c r="QVA103" s="1"/>
      <c r="QVB103" s="2"/>
      <c r="QVC103" s="2"/>
      <c r="QVD103" s="5"/>
      <c r="QVE103" s="5"/>
      <c r="QVF103" s="5"/>
      <c r="QVG103" s="5"/>
      <c r="QVH103" s="5"/>
      <c r="QVI103" s="1"/>
      <c r="QVJ103" s="2"/>
      <c r="QVK103" s="2"/>
      <c r="QVL103" s="5"/>
      <c r="QVM103" s="5"/>
      <c r="QVN103" s="5"/>
      <c r="QVO103" s="5"/>
      <c r="QVP103" s="5"/>
      <c r="QVQ103" s="1"/>
      <c r="QVR103" s="2"/>
      <c r="QVS103" s="2"/>
      <c r="QVT103" s="5"/>
      <c r="QVU103" s="5"/>
      <c r="QVV103" s="5"/>
      <c r="QVW103" s="5"/>
      <c r="QVX103" s="5"/>
      <c r="QVY103" s="1"/>
      <c r="QVZ103" s="2"/>
      <c r="QWA103" s="2"/>
      <c r="QWB103" s="5"/>
      <c r="QWC103" s="5"/>
      <c r="QWD103" s="5"/>
      <c r="QWE103" s="5"/>
      <c r="QWF103" s="5"/>
      <c r="QWG103" s="1"/>
      <c r="QWH103" s="2"/>
      <c r="QWI103" s="2"/>
      <c r="QWJ103" s="5"/>
      <c r="QWK103" s="5"/>
      <c r="QWL103" s="5"/>
      <c r="QWM103" s="5"/>
      <c r="QWN103" s="5"/>
      <c r="QWO103" s="1"/>
      <c r="QWP103" s="2"/>
      <c r="QWQ103" s="2"/>
      <c r="QWR103" s="5"/>
      <c r="QWS103" s="5"/>
      <c r="QWT103" s="5"/>
      <c r="QWU103" s="5"/>
      <c r="QWV103" s="5"/>
      <c r="QWW103" s="1"/>
      <c r="QWX103" s="2"/>
      <c r="QWY103" s="2"/>
      <c r="QWZ103" s="5"/>
      <c r="QXA103" s="5"/>
      <c r="QXB103" s="5"/>
      <c r="QXC103" s="5"/>
      <c r="QXD103" s="5"/>
      <c r="QXE103" s="1"/>
      <c r="QXF103" s="2"/>
      <c r="QXG103" s="2"/>
      <c r="QXH103" s="5"/>
      <c r="QXI103" s="5"/>
      <c r="QXJ103" s="5"/>
      <c r="QXK103" s="5"/>
      <c r="QXL103" s="5"/>
      <c r="QXM103" s="1"/>
      <c r="QXN103" s="2"/>
      <c r="QXO103" s="2"/>
      <c r="QXP103" s="5"/>
      <c r="QXQ103" s="5"/>
      <c r="QXR103" s="5"/>
      <c r="QXS103" s="5"/>
      <c r="QXT103" s="5"/>
      <c r="QXU103" s="1"/>
      <c r="QXV103" s="2"/>
      <c r="QXW103" s="2"/>
      <c r="QXX103" s="5"/>
      <c r="QXY103" s="5"/>
      <c r="QXZ103" s="5"/>
      <c r="QYA103" s="5"/>
      <c r="QYB103" s="5"/>
      <c r="QYC103" s="1"/>
      <c r="QYD103" s="2"/>
      <c r="QYE103" s="2"/>
      <c r="QYF103" s="5"/>
      <c r="QYG103" s="5"/>
      <c r="QYH103" s="5"/>
      <c r="QYI103" s="5"/>
      <c r="QYJ103" s="5"/>
      <c r="QYK103" s="1"/>
      <c r="QYL103" s="2"/>
      <c r="QYM103" s="2"/>
      <c r="QYN103" s="5"/>
      <c r="QYO103" s="5"/>
      <c r="QYP103" s="5"/>
      <c r="QYQ103" s="5"/>
      <c r="QYR103" s="5"/>
      <c r="QYS103" s="1"/>
      <c r="QYT103" s="2"/>
      <c r="QYU103" s="2"/>
      <c r="QYV103" s="5"/>
      <c r="QYW103" s="5"/>
      <c r="QYX103" s="5"/>
      <c r="QYY103" s="5"/>
      <c r="QYZ103" s="5"/>
      <c r="QZA103" s="1"/>
      <c r="QZB103" s="2"/>
      <c r="QZC103" s="2"/>
      <c r="QZD103" s="5"/>
      <c r="QZE103" s="5"/>
      <c r="QZF103" s="5"/>
      <c r="QZG103" s="5"/>
      <c r="QZH103" s="5"/>
      <c r="QZI103" s="1"/>
      <c r="QZJ103" s="2"/>
      <c r="QZK103" s="2"/>
      <c r="QZL103" s="5"/>
      <c r="QZM103" s="5"/>
      <c r="QZN103" s="5"/>
      <c r="QZO103" s="5"/>
      <c r="QZP103" s="5"/>
      <c r="QZQ103" s="1"/>
      <c r="QZR103" s="2"/>
      <c r="QZS103" s="2"/>
      <c r="QZT103" s="5"/>
      <c r="QZU103" s="5"/>
      <c r="QZV103" s="5"/>
      <c r="QZW103" s="5"/>
      <c r="QZX103" s="5"/>
      <c r="QZY103" s="1"/>
      <c r="QZZ103" s="2"/>
      <c r="RAA103" s="2"/>
      <c r="RAB103" s="5"/>
      <c r="RAC103" s="5"/>
      <c r="RAD103" s="5"/>
      <c r="RAE103" s="5"/>
      <c r="RAF103" s="5"/>
      <c r="RAG103" s="1"/>
      <c r="RAH103" s="2"/>
      <c r="RAI103" s="2"/>
      <c r="RAJ103" s="5"/>
      <c r="RAK103" s="5"/>
      <c r="RAL103" s="5"/>
      <c r="RAM103" s="5"/>
      <c r="RAN103" s="5"/>
      <c r="RAO103" s="1"/>
      <c r="RAP103" s="2"/>
      <c r="RAQ103" s="2"/>
      <c r="RAR103" s="5"/>
      <c r="RAS103" s="5"/>
      <c r="RAT103" s="5"/>
      <c r="RAU103" s="5"/>
      <c r="RAV103" s="5"/>
      <c r="RAW103" s="1"/>
      <c r="RAX103" s="2"/>
      <c r="RAY103" s="2"/>
      <c r="RAZ103" s="5"/>
      <c r="RBA103" s="5"/>
      <c r="RBB103" s="5"/>
      <c r="RBC103" s="5"/>
      <c r="RBD103" s="5"/>
      <c r="RBE103" s="1"/>
      <c r="RBF103" s="2"/>
      <c r="RBG103" s="2"/>
      <c r="RBH103" s="5"/>
      <c r="RBI103" s="5"/>
      <c r="RBJ103" s="5"/>
      <c r="RBK103" s="5"/>
      <c r="RBL103" s="5"/>
      <c r="RBM103" s="1"/>
      <c r="RBN103" s="2"/>
      <c r="RBO103" s="2"/>
      <c r="RBP103" s="5"/>
      <c r="RBQ103" s="5"/>
      <c r="RBR103" s="5"/>
      <c r="RBS103" s="5"/>
      <c r="RBT103" s="5"/>
      <c r="RBU103" s="1"/>
      <c r="RBV103" s="2"/>
      <c r="RBW103" s="2"/>
      <c r="RBX103" s="5"/>
      <c r="RBY103" s="5"/>
      <c r="RBZ103" s="5"/>
      <c r="RCA103" s="5"/>
      <c r="RCB103" s="5"/>
      <c r="RCC103" s="1"/>
      <c r="RCD103" s="2"/>
      <c r="RCE103" s="2"/>
      <c r="RCF103" s="5"/>
      <c r="RCG103" s="5"/>
      <c r="RCH103" s="5"/>
      <c r="RCI103" s="5"/>
      <c r="RCJ103" s="5"/>
      <c r="RCK103" s="1"/>
      <c r="RCL103" s="2"/>
      <c r="RCM103" s="2"/>
      <c r="RCN103" s="5"/>
      <c r="RCO103" s="5"/>
      <c r="RCP103" s="5"/>
      <c r="RCQ103" s="5"/>
      <c r="RCR103" s="5"/>
      <c r="RCS103" s="1"/>
      <c r="RCT103" s="2"/>
      <c r="RCU103" s="2"/>
      <c r="RCV103" s="5"/>
      <c r="RCW103" s="5"/>
      <c r="RCX103" s="5"/>
      <c r="RCY103" s="5"/>
      <c r="RCZ103" s="5"/>
      <c r="RDA103" s="1"/>
      <c r="RDB103" s="2"/>
      <c r="RDC103" s="2"/>
      <c r="RDD103" s="5"/>
      <c r="RDE103" s="5"/>
      <c r="RDF103" s="5"/>
      <c r="RDG103" s="5"/>
      <c r="RDH103" s="5"/>
      <c r="RDI103" s="1"/>
      <c r="RDJ103" s="2"/>
      <c r="RDK103" s="2"/>
      <c r="RDL103" s="5"/>
      <c r="RDM103" s="5"/>
      <c r="RDN103" s="5"/>
      <c r="RDO103" s="5"/>
      <c r="RDP103" s="5"/>
      <c r="RDQ103" s="1"/>
      <c r="RDR103" s="2"/>
      <c r="RDS103" s="2"/>
      <c r="RDT103" s="5"/>
      <c r="RDU103" s="5"/>
      <c r="RDV103" s="5"/>
      <c r="RDW103" s="5"/>
      <c r="RDX103" s="5"/>
      <c r="RDY103" s="1"/>
      <c r="RDZ103" s="2"/>
      <c r="REA103" s="2"/>
      <c r="REB103" s="5"/>
      <c r="REC103" s="5"/>
      <c r="RED103" s="5"/>
      <c r="REE103" s="5"/>
      <c r="REF103" s="5"/>
      <c r="REG103" s="1"/>
      <c r="REH103" s="2"/>
      <c r="REI103" s="2"/>
      <c r="REJ103" s="5"/>
      <c r="REK103" s="5"/>
      <c r="REL103" s="5"/>
      <c r="REM103" s="5"/>
      <c r="REN103" s="5"/>
      <c r="REO103" s="1"/>
      <c r="REP103" s="2"/>
      <c r="REQ103" s="2"/>
      <c r="RER103" s="5"/>
      <c r="RES103" s="5"/>
      <c r="RET103" s="5"/>
      <c r="REU103" s="5"/>
      <c r="REV103" s="5"/>
      <c r="REW103" s="1"/>
      <c r="REX103" s="2"/>
      <c r="REY103" s="2"/>
      <c r="REZ103" s="5"/>
      <c r="RFA103" s="5"/>
      <c r="RFB103" s="5"/>
      <c r="RFC103" s="5"/>
      <c r="RFD103" s="5"/>
      <c r="RFE103" s="1"/>
      <c r="RFF103" s="2"/>
      <c r="RFG103" s="2"/>
      <c r="RFH103" s="5"/>
      <c r="RFI103" s="5"/>
      <c r="RFJ103" s="5"/>
      <c r="RFK103" s="5"/>
      <c r="RFL103" s="5"/>
      <c r="RFM103" s="1"/>
      <c r="RFN103" s="2"/>
      <c r="RFO103" s="2"/>
      <c r="RFP103" s="5"/>
      <c r="RFQ103" s="5"/>
      <c r="RFR103" s="5"/>
      <c r="RFS103" s="5"/>
      <c r="RFT103" s="5"/>
      <c r="RFU103" s="1"/>
      <c r="RFV103" s="2"/>
      <c r="RFW103" s="2"/>
      <c r="RFX103" s="5"/>
      <c r="RFY103" s="5"/>
      <c r="RFZ103" s="5"/>
      <c r="RGA103" s="5"/>
      <c r="RGB103" s="5"/>
      <c r="RGC103" s="1"/>
      <c r="RGD103" s="2"/>
      <c r="RGE103" s="2"/>
      <c r="RGF103" s="5"/>
      <c r="RGG103" s="5"/>
      <c r="RGH103" s="5"/>
      <c r="RGI103" s="5"/>
      <c r="RGJ103" s="5"/>
      <c r="RGK103" s="1"/>
      <c r="RGL103" s="2"/>
      <c r="RGM103" s="2"/>
      <c r="RGN103" s="5"/>
      <c r="RGO103" s="5"/>
      <c r="RGP103" s="5"/>
      <c r="RGQ103" s="5"/>
      <c r="RGR103" s="5"/>
      <c r="RGS103" s="1"/>
      <c r="RGT103" s="2"/>
      <c r="RGU103" s="2"/>
      <c r="RGV103" s="5"/>
      <c r="RGW103" s="5"/>
      <c r="RGX103" s="5"/>
      <c r="RGY103" s="5"/>
      <c r="RGZ103" s="5"/>
      <c r="RHA103" s="1"/>
      <c r="RHB103" s="2"/>
      <c r="RHC103" s="2"/>
      <c r="RHD103" s="5"/>
      <c r="RHE103" s="5"/>
      <c r="RHF103" s="5"/>
      <c r="RHG103" s="5"/>
      <c r="RHH103" s="5"/>
      <c r="RHI103" s="1"/>
      <c r="RHJ103" s="2"/>
      <c r="RHK103" s="2"/>
      <c r="RHL103" s="5"/>
      <c r="RHM103" s="5"/>
      <c r="RHN103" s="5"/>
      <c r="RHO103" s="5"/>
      <c r="RHP103" s="5"/>
      <c r="RHQ103" s="1"/>
      <c r="RHR103" s="2"/>
      <c r="RHS103" s="2"/>
      <c r="RHT103" s="5"/>
      <c r="RHU103" s="5"/>
      <c r="RHV103" s="5"/>
      <c r="RHW103" s="5"/>
      <c r="RHX103" s="5"/>
      <c r="RHY103" s="1"/>
      <c r="RHZ103" s="2"/>
      <c r="RIA103" s="2"/>
      <c r="RIB103" s="5"/>
      <c r="RIC103" s="5"/>
      <c r="RID103" s="5"/>
      <c r="RIE103" s="5"/>
      <c r="RIF103" s="5"/>
      <c r="RIG103" s="1"/>
      <c r="RIH103" s="2"/>
      <c r="RII103" s="2"/>
      <c r="RIJ103" s="5"/>
      <c r="RIK103" s="5"/>
      <c r="RIL103" s="5"/>
      <c r="RIM103" s="5"/>
      <c r="RIN103" s="5"/>
      <c r="RIO103" s="1"/>
      <c r="RIP103" s="2"/>
      <c r="RIQ103" s="2"/>
      <c r="RIR103" s="5"/>
      <c r="RIS103" s="5"/>
      <c r="RIT103" s="5"/>
      <c r="RIU103" s="5"/>
      <c r="RIV103" s="5"/>
      <c r="RIW103" s="1"/>
      <c r="RIX103" s="2"/>
      <c r="RIY103" s="2"/>
      <c r="RIZ103" s="5"/>
      <c r="RJA103" s="5"/>
      <c r="RJB103" s="5"/>
      <c r="RJC103" s="5"/>
      <c r="RJD103" s="5"/>
      <c r="RJE103" s="1"/>
      <c r="RJF103" s="2"/>
      <c r="RJG103" s="2"/>
      <c r="RJH103" s="5"/>
      <c r="RJI103" s="5"/>
      <c r="RJJ103" s="5"/>
      <c r="RJK103" s="5"/>
      <c r="RJL103" s="5"/>
      <c r="RJM103" s="1"/>
      <c r="RJN103" s="2"/>
      <c r="RJO103" s="2"/>
      <c r="RJP103" s="5"/>
      <c r="RJQ103" s="5"/>
      <c r="RJR103" s="5"/>
      <c r="RJS103" s="5"/>
      <c r="RJT103" s="5"/>
      <c r="RJU103" s="1"/>
      <c r="RJV103" s="2"/>
      <c r="RJW103" s="2"/>
      <c r="RJX103" s="5"/>
      <c r="RJY103" s="5"/>
      <c r="RJZ103" s="5"/>
      <c r="RKA103" s="5"/>
      <c r="RKB103" s="5"/>
      <c r="RKC103" s="1"/>
      <c r="RKD103" s="2"/>
      <c r="RKE103" s="2"/>
      <c r="RKF103" s="5"/>
      <c r="RKG103" s="5"/>
      <c r="RKH103" s="5"/>
      <c r="RKI103" s="5"/>
      <c r="RKJ103" s="5"/>
      <c r="RKK103" s="1"/>
      <c r="RKL103" s="2"/>
      <c r="RKM103" s="2"/>
      <c r="RKN103" s="5"/>
      <c r="RKO103" s="5"/>
      <c r="RKP103" s="5"/>
      <c r="RKQ103" s="5"/>
      <c r="RKR103" s="5"/>
      <c r="RKS103" s="1"/>
      <c r="RKT103" s="2"/>
      <c r="RKU103" s="2"/>
      <c r="RKV103" s="5"/>
      <c r="RKW103" s="5"/>
      <c r="RKX103" s="5"/>
      <c r="RKY103" s="5"/>
      <c r="RKZ103" s="5"/>
      <c r="RLA103" s="1"/>
      <c r="RLB103" s="2"/>
      <c r="RLC103" s="2"/>
      <c r="RLD103" s="5"/>
      <c r="RLE103" s="5"/>
      <c r="RLF103" s="5"/>
      <c r="RLG103" s="5"/>
      <c r="RLH103" s="5"/>
      <c r="RLI103" s="1"/>
      <c r="RLJ103" s="2"/>
      <c r="RLK103" s="2"/>
      <c r="RLL103" s="5"/>
      <c r="RLM103" s="5"/>
      <c r="RLN103" s="5"/>
      <c r="RLO103" s="5"/>
      <c r="RLP103" s="5"/>
      <c r="RLQ103" s="1"/>
      <c r="RLR103" s="2"/>
      <c r="RLS103" s="2"/>
      <c r="RLT103" s="5"/>
      <c r="RLU103" s="5"/>
      <c r="RLV103" s="5"/>
      <c r="RLW103" s="5"/>
      <c r="RLX103" s="5"/>
      <c r="RLY103" s="1"/>
      <c r="RLZ103" s="2"/>
      <c r="RMA103" s="2"/>
      <c r="RMB103" s="5"/>
      <c r="RMC103" s="5"/>
      <c r="RMD103" s="5"/>
      <c r="RME103" s="5"/>
      <c r="RMF103" s="5"/>
      <c r="RMG103" s="1"/>
      <c r="RMH103" s="2"/>
      <c r="RMI103" s="2"/>
      <c r="RMJ103" s="5"/>
      <c r="RMK103" s="5"/>
      <c r="RML103" s="5"/>
      <c r="RMM103" s="5"/>
      <c r="RMN103" s="5"/>
      <c r="RMO103" s="1"/>
      <c r="RMP103" s="2"/>
      <c r="RMQ103" s="2"/>
      <c r="RMR103" s="5"/>
      <c r="RMS103" s="5"/>
      <c r="RMT103" s="5"/>
      <c r="RMU103" s="5"/>
      <c r="RMV103" s="5"/>
      <c r="RMW103" s="1"/>
      <c r="RMX103" s="2"/>
      <c r="RMY103" s="2"/>
      <c r="RMZ103" s="5"/>
      <c r="RNA103" s="5"/>
      <c r="RNB103" s="5"/>
      <c r="RNC103" s="5"/>
      <c r="RND103" s="5"/>
      <c r="RNE103" s="1"/>
      <c r="RNF103" s="2"/>
      <c r="RNG103" s="2"/>
      <c r="RNH103" s="5"/>
      <c r="RNI103" s="5"/>
      <c r="RNJ103" s="5"/>
      <c r="RNK103" s="5"/>
      <c r="RNL103" s="5"/>
      <c r="RNM103" s="1"/>
      <c r="RNN103" s="2"/>
      <c r="RNO103" s="2"/>
      <c r="RNP103" s="5"/>
      <c r="RNQ103" s="5"/>
      <c r="RNR103" s="5"/>
      <c r="RNS103" s="5"/>
      <c r="RNT103" s="5"/>
      <c r="RNU103" s="1"/>
      <c r="RNV103" s="2"/>
      <c r="RNW103" s="2"/>
      <c r="RNX103" s="5"/>
      <c r="RNY103" s="5"/>
      <c r="RNZ103" s="5"/>
      <c r="ROA103" s="5"/>
      <c r="ROB103" s="5"/>
      <c r="ROC103" s="1"/>
      <c r="ROD103" s="2"/>
      <c r="ROE103" s="2"/>
      <c r="ROF103" s="5"/>
      <c r="ROG103" s="5"/>
      <c r="ROH103" s="5"/>
      <c r="ROI103" s="5"/>
      <c r="ROJ103" s="5"/>
      <c r="ROK103" s="1"/>
      <c r="ROL103" s="2"/>
      <c r="ROM103" s="2"/>
      <c r="RON103" s="5"/>
      <c r="ROO103" s="5"/>
      <c r="ROP103" s="5"/>
      <c r="ROQ103" s="5"/>
      <c r="ROR103" s="5"/>
      <c r="ROS103" s="1"/>
      <c r="ROT103" s="2"/>
      <c r="ROU103" s="2"/>
      <c r="ROV103" s="5"/>
      <c r="ROW103" s="5"/>
      <c r="ROX103" s="5"/>
      <c r="ROY103" s="5"/>
      <c r="ROZ103" s="5"/>
      <c r="RPA103" s="1"/>
      <c r="RPB103" s="2"/>
      <c r="RPC103" s="2"/>
      <c r="RPD103" s="5"/>
      <c r="RPE103" s="5"/>
      <c r="RPF103" s="5"/>
      <c r="RPG103" s="5"/>
      <c r="RPH103" s="5"/>
      <c r="RPI103" s="1"/>
      <c r="RPJ103" s="2"/>
      <c r="RPK103" s="2"/>
      <c r="RPL103" s="5"/>
      <c r="RPM103" s="5"/>
      <c r="RPN103" s="5"/>
      <c r="RPO103" s="5"/>
      <c r="RPP103" s="5"/>
      <c r="RPQ103" s="1"/>
      <c r="RPR103" s="2"/>
      <c r="RPS103" s="2"/>
      <c r="RPT103" s="5"/>
      <c r="RPU103" s="5"/>
      <c r="RPV103" s="5"/>
      <c r="RPW103" s="5"/>
      <c r="RPX103" s="5"/>
      <c r="RPY103" s="1"/>
      <c r="RPZ103" s="2"/>
      <c r="RQA103" s="2"/>
      <c r="RQB103" s="5"/>
      <c r="RQC103" s="5"/>
      <c r="RQD103" s="5"/>
      <c r="RQE103" s="5"/>
      <c r="RQF103" s="5"/>
      <c r="RQG103" s="1"/>
      <c r="RQH103" s="2"/>
      <c r="RQI103" s="2"/>
      <c r="RQJ103" s="5"/>
      <c r="RQK103" s="5"/>
      <c r="RQL103" s="5"/>
      <c r="RQM103" s="5"/>
      <c r="RQN103" s="5"/>
      <c r="RQO103" s="1"/>
      <c r="RQP103" s="2"/>
      <c r="RQQ103" s="2"/>
      <c r="RQR103" s="5"/>
      <c r="RQS103" s="5"/>
      <c r="RQT103" s="5"/>
      <c r="RQU103" s="5"/>
      <c r="RQV103" s="5"/>
      <c r="RQW103" s="1"/>
      <c r="RQX103" s="2"/>
      <c r="RQY103" s="2"/>
      <c r="RQZ103" s="5"/>
      <c r="RRA103" s="5"/>
      <c r="RRB103" s="5"/>
      <c r="RRC103" s="5"/>
      <c r="RRD103" s="5"/>
      <c r="RRE103" s="1"/>
      <c r="RRF103" s="2"/>
      <c r="RRG103" s="2"/>
      <c r="RRH103" s="5"/>
      <c r="RRI103" s="5"/>
      <c r="RRJ103" s="5"/>
      <c r="RRK103" s="5"/>
      <c r="RRL103" s="5"/>
      <c r="RRM103" s="1"/>
      <c r="RRN103" s="2"/>
      <c r="RRO103" s="2"/>
      <c r="RRP103" s="5"/>
      <c r="RRQ103" s="5"/>
      <c r="RRR103" s="5"/>
      <c r="RRS103" s="5"/>
      <c r="RRT103" s="5"/>
      <c r="RRU103" s="1"/>
      <c r="RRV103" s="2"/>
      <c r="RRW103" s="2"/>
      <c r="RRX103" s="5"/>
      <c r="RRY103" s="5"/>
      <c r="RRZ103" s="5"/>
      <c r="RSA103" s="5"/>
      <c r="RSB103" s="5"/>
      <c r="RSC103" s="1"/>
      <c r="RSD103" s="2"/>
      <c r="RSE103" s="2"/>
      <c r="RSF103" s="5"/>
      <c r="RSG103" s="5"/>
      <c r="RSH103" s="5"/>
      <c r="RSI103" s="5"/>
      <c r="RSJ103" s="5"/>
      <c r="RSK103" s="1"/>
      <c r="RSL103" s="2"/>
      <c r="RSM103" s="2"/>
      <c r="RSN103" s="5"/>
      <c r="RSO103" s="5"/>
      <c r="RSP103" s="5"/>
      <c r="RSQ103" s="5"/>
      <c r="RSR103" s="5"/>
      <c r="RSS103" s="1"/>
      <c r="RST103" s="2"/>
      <c r="RSU103" s="2"/>
      <c r="RSV103" s="5"/>
      <c r="RSW103" s="5"/>
      <c r="RSX103" s="5"/>
      <c r="RSY103" s="5"/>
      <c r="RSZ103" s="5"/>
      <c r="RTA103" s="1"/>
      <c r="RTB103" s="2"/>
      <c r="RTC103" s="2"/>
      <c r="RTD103" s="5"/>
      <c r="RTE103" s="5"/>
      <c r="RTF103" s="5"/>
      <c r="RTG103" s="5"/>
      <c r="RTH103" s="5"/>
      <c r="RTI103" s="1"/>
      <c r="RTJ103" s="2"/>
      <c r="RTK103" s="2"/>
      <c r="RTL103" s="5"/>
      <c r="RTM103" s="5"/>
      <c r="RTN103" s="5"/>
      <c r="RTO103" s="5"/>
      <c r="RTP103" s="5"/>
      <c r="RTQ103" s="1"/>
      <c r="RTR103" s="2"/>
      <c r="RTS103" s="2"/>
      <c r="RTT103" s="5"/>
      <c r="RTU103" s="5"/>
      <c r="RTV103" s="5"/>
      <c r="RTW103" s="5"/>
      <c r="RTX103" s="5"/>
      <c r="RTY103" s="1"/>
      <c r="RTZ103" s="2"/>
      <c r="RUA103" s="2"/>
      <c r="RUB103" s="5"/>
      <c r="RUC103" s="5"/>
      <c r="RUD103" s="5"/>
      <c r="RUE103" s="5"/>
      <c r="RUF103" s="5"/>
      <c r="RUG103" s="1"/>
      <c r="RUH103" s="2"/>
      <c r="RUI103" s="2"/>
      <c r="RUJ103" s="5"/>
      <c r="RUK103" s="5"/>
      <c r="RUL103" s="5"/>
      <c r="RUM103" s="5"/>
      <c r="RUN103" s="5"/>
      <c r="RUO103" s="1"/>
      <c r="RUP103" s="2"/>
      <c r="RUQ103" s="2"/>
      <c r="RUR103" s="5"/>
      <c r="RUS103" s="5"/>
      <c r="RUT103" s="5"/>
      <c r="RUU103" s="5"/>
      <c r="RUV103" s="5"/>
      <c r="RUW103" s="1"/>
      <c r="RUX103" s="2"/>
      <c r="RUY103" s="2"/>
      <c r="RUZ103" s="5"/>
      <c r="RVA103" s="5"/>
      <c r="RVB103" s="5"/>
      <c r="RVC103" s="5"/>
      <c r="RVD103" s="5"/>
      <c r="RVE103" s="1"/>
      <c r="RVF103" s="2"/>
      <c r="RVG103" s="2"/>
      <c r="RVH103" s="5"/>
      <c r="RVI103" s="5"/>
      <c r="RVJ103" s="5"/>
      <c r="RVK103" s="5"/>
      <c r="RVL103" s="5"/>
      <c r="RVM103" s="1"/>
      <c r="RVN103" s="2"/>
      <c r="RVO103" s="2"/>
      <c r="RVP103" s="5"/>
      <c r="RVQ103" s="5"/>
      <c r="RVR103" s="5"/>
      <c r="RVS103" s="5"/>
      <c r="RVT103" s="5"/>
      <c r="RVU103" s="1"/>
      <c r="RVV103" s="2"/>
      <c r="RVW103" s="2"/>
      <c r="RVX103" s="5"/>
      <c r="RVY103" s="5"/>
      <c r="RVZ103" s="5"/>
      <c r="RWA103" s="5"/>
      <c r="RWB103" s="5"/>
      <c r="RWC103" s="1"/>
      <c r="RWD103" s="2"/>
      <c r="RWE103" s="2"/>
      <c r="RWF103" s="5"/>
      <c r="RWG103" s="5"/>
      <c r="RWH103" s="5"/>
      <c r="RWI103" s="5"/>
      <c r="RWJ103" s="5"/>
      <c r="RWK103" s="1"/>
      <c r="RWL103" s="2"/>
      <c r="RWM103" s="2"/>
      <c r="RWN103" s="5"/>
      <c r="RWO103" s="5"/>
      <c r="RWP103" s="5"/>
      <c r="RWQ103" s="5"/>
      <c r="RWR103" s="5"/>
      <c r="RWS103" s="1"/>
      <c r="RWT103" s="2"/>
      <c r="RWU103" s="2"/>
      <c r="RWV103" s="5"/>
      <c r="RWW103" s="5"/>
      <c r="RWX103" s="5"/>
      <c r="RWY103" s="5"/>
      <c r="RWZ103" s="5"/>
      <c r="RXA103" s="1"/>
      <c r="RXB103" s="2"/>
      <c r="RXC103" s="2"/>
      <c r="RXD103" s="5"/>
      <c r="RXE103" s="5"/>
      <c r="RXF103" s="5"/>
      <c r="RXG103" s="5"/>
      <c r="RXH103" s="5"/>
      <c r="RXI103" s="1"/>
      <c r="RXJ103" s="2"/>
      <c r="RXK103" s="2"/>
      <c r="RXL103" s="5"/>
      <c r="RXM103" s="5"/>
      <c r="RXN103" s="5"/>
      <c r="RXO103" s="5"/>
      <c r="RXP103" s="5"/>
      <c r="RXQ103" s="1"/>
      <c r="RXR103" s="2"/>
      <c r="RXS103" s="2"/>
      <c r="RXT103" s="5"/>
      <c r="RXU103" s="5"/>
      <c r="RXV103" s="5"/>
      <c r="RXW103" s="5"/>
      <c r="RXX103" s="5"/>
      <c r="RXY103" s="1"/>
      <c r="RXZ103" s="2"/>
      <c r="RYA103" s="2"/>
      <c r="RYB103" s="5"/>
      <c r="RYC103" s="5"/>
      <c r="RYD103" s="5"/>
      <c r="RYE103" s="5"/>
      <c r="RYF103" s="5"/>
      <c r="RYG103" s="1"/>
      <c r="RYH103" s="2"/>
      <c r="RYI103" s="2"/>
      <c r="RYJ103" s="5"/>
      <c r="RYK103" s="5"/>
      <c r="RYL103" s="5"/>
      <c r="RYM103" s="5"/>
      <c r="RYN103" s="5"/>
      <c r="RYO103" s="1"/>
      <c r="RYP103" s="2"/>
      <c r="RYQ103" s="2"/>
      <c r="RYR103" s="5"/>
      <c r="RYS103" s="5"/>
      <c r="RYT103" s="5"/>
      <c r="RYU103" s="5"/>
      <c r="RYV103" s="5"/>
      <c r="RYW103" s="1"/>
      <c r="RYX103" s="2"/>
      <c r="RYY103" s="2"/>
      <c r="RYZ103" s="5"/>
      <c r="RZA103" s="5"/>
      <c r="RZB103" s="5"/>
      <c r="RZC103" s="5"/>
      <c r="RZD103" s="5"/>
      <c r="RZE103" s="1"/>
      <c r="RZF103" s="2"/>
      <c r="RZG103" s="2"/>
      <c r="RZH103" s="5"/>
      <c r="RZI103" s="5"/>
      <c r="RZJ103" s="5"/>
      <c r="RZK103" s="5"/>
      <c r="RZL103" s="5"/>
      <c r="RZM103" s="1"/>
      <c r="RZN103" s="2"/>
      <c r="RZO103" s="2"/>
      <c r="RZP103" s="5"/>
      <c r="RZQ103" s="5"/>
      <c r="RZR103" s="5"/>
      <c r="RZS103" s="5"/>
      <c r="RZT103" s="5"/>
      <c r="RZU103" s="1"/>
      <c r="RZV103" s="2"/>
      <c r="RZW103" s="2"/>
      <c r="RZX103" s="5"/>
      <c r="RZY103" s="5"/>
      <c r="RZZ103" s="5"/>
      <c r="SAA103" s="5"/>
      <c r="SAB103" s="5"/>
      <c r="SAC103" s="1"/>
      <c r="SAD103" s="2"/>
      <c r="SAE103" s="2"/>
      <c r="SAF103" s="5"/>
      <c r="SAG103" s="5"/>
      <c r="SAH103" s="5"/>
      <c r="SAI103" s="5"/>
      <c r="SAJ103" s="5"/>
      <c r="SAK103" s="1"/>
      <c r="SAL103" s="2"/>
      <c r="SAM103" s="2"/>
      <c r="SAN103" s="5"/>
      <c r="SAO103" s="5"/>
      <c r="SAP103" s="5"/>
      <c r="SAQ103" s="5"/>
      <c r="SAR103" s="5"/>
      <c r="SAS103" s="1"/>
      <c r="SAT103" s="2"/>
      <c r="SAU103" s="2"/>
      <c r="SAV103" s="5"/>
      <c r="SAW103" s="5"/>
      <c r="SAX103" s="5"/>
      <c r="SAY103" s="5"/>
      <c r="SAZ103" s="5"/>
      <c r="SBA103" s="1"/>
      <c r="SBB103" s="2"/>
      <c r="SBC103" s="2"/>
      <c r="SBD103" s="5"/>
      <c r="SBE103" s="5"/>
      <c r="SBF103" s="5"/>
      <c r="SBG103" s="5"/>
      <c r="SBH103" s="5"/>
      <c r="SBI103" s="1"/>
      <c r="SBJ103" s="2"/>
      <c r="SBK103" s="2"/>
      <c r="SBL103" s="5"/>
      <c r="SBM103" s="5"/>
      <c r="SBN103" s="5"/>
      <c r="SBO103" s="5"/>
      <c r="SBP103" s="5"/>
      <c r="SBQ103" s="1"/>
      <c r="SBR103" s="2"/>
      <c r="SBS103" s="2"/>
      <c r="SBT103" s="5"/>
      <c r="SBU103" s="5"/>
      <c r="SBV103" s="5"/>
      <c r="SBW103" s="5"/>
      <c r="SBX103" s="5"/>
      <c r="SBY103" s="1"/>
      <c r="SBZ103" s="2"/>
      <c r="SCA103" s="2"/>
      <c r="SCB103" s="5"/>
      <c r="SCC103" s="5"/>
      <c r="SCD103" s="5"/>
      <c r="SCE103" s="5"/>
      <c r="SCF103" s="5"/>
      <c r="SCG103" s="1"/>
      <c r="SCH103" s="2"/>
      <c r="SCI103" s="2"/>
      <c r="SCJ103" s="5"/>
      <c r="SCK103" s="5"/>
      <c r="SCL103" s="5"/>
      <c r="SCM103" s="5"/>
      <c r="SCN103" s="5"/>
      <c r="SCO103" s="1"/>
      <c r="SCP103" s="2"/>
      <c r="SCQ103" s="2"/>
      <c r="SCR103" s="5"/>
      <c r="SCS103" s="5"/>
      <c r="SCT103" s="5"/>
      <c r="SCU103" s="5"/>
      <c r="SCV103" s="5"/>
      <c r="SCW103" s="1"/>
      <c r="SCX103" s="2"/>
      <c r="SCY103" s="2"/>
      <c r="SCZ103" s="5"/>
      <c r="SDA103" s="5"/>
      <c r="SDB103" s="5"/>
      <c r="SDC103" s="5"/>
      <c r="SDD103" s="5"/>
      <c r="SDE103" s="1"/>
      <c r="SDF103" s="2"/>
      <c r="SDG103" s="2"/>
      <c r="SDH103" s="5"/>
      <c r="SDI103" s="5"/>
      <c r="SDJ103" s="5"/>
      <c r="SDK103" s="5"/>
      <c r="SDL103" s="5"/>
      <c r="SDM103" s="1"/>
      <c r="SDN103" s="2"/>
      <c r="SDO103" s="2"/>
      <c r="SDP103" s="5"/>
      <c r="SDQ103" s="5"/>
      <c r="SDR103" s="5"/>
      <c r="SDS103" s="5"/>
      <c r="SDT103" s="5"/>
      <c r="SDU103" s="1"/>
      <c r="SDV103" s="2"/>
      <c r="SDW103" s="2"/>
      <c r="SDX103" s="5"/>
      <c r="SDY103" s="5"/>
      <c r="SDZ103" s="5"/>
      <c r="SEA103" s="5"/>
      <c r="SEB103" s="5"/>
      <c r="SEC103" s="1"/>
      <c r="SED103" s="2"/>
      <c r="SEE103" s="2"/>
      <c r="SEF103" s="5"/>
      <c r="SEG103" s="5"/>
      <c r="SEH103" s="5"/>
      <c r="SEI103" s="5"/>
      <c r="SEJ103" s="5"/>
      <c r="SEK103" s="1"/>
      <c r="SEL103" s="2"/>
      <c r="SEM103" s="2"/>
      <c r="SEN103" s="5"/>
      <c r="SEO103" s="5"/>
      <c r="SEP103" s="5"/>
      <c r="SEQ103" s="5"/>
      <c r="SER103" s="5"/>
      <c r="SES103" s="1"/>
      <c r="SET103" s="2"/>
      <c r="SEU103" s="2"/>
      <c r="SEV103" s="5"/>
      <c r="SEW103" s="5"/>
      <c r="SEX103" s="5"/>
      <c r="SEY103" s="5"/>
      <c r="SEZ103" s="5"/>
      <c r="SFA103" s="1"/>
      <c r="SFB103" s="2"/>
      <c r="SFC103" s="2"/>
      <c r="SFD103" s="5"/>
      <c r="SFE103" s="5"/>
      <c r="SFF103" s="5"/>
      <c r="SFG103" s="5"/>
      <c r="SFH103" s="5"/>
      <c r="SFI103" s="1"/>
      <c r="SFJ103" s="2"/>
      <c r="SFK103" s="2"/>
      <c r="SFL103" s="5"/>
      <c r="SFM103" s="5"/>
      <c r="SFN103" s="5"/>
      <c r="SFO103" s="5"/>
      <c r="SFP103" s="5"/>
      <c r="SFQ103" s="1"/>
      <c r="SFR103" s="2"/>
      <c r="SFS103" s="2"/>
      <c r="SFT103" s="5"/>
      <c r="SFU103" s="5"/>
      <c r="SFV103" s="5"/>
      <c r="SFW103" s="5"/>
      <c r="SFX103" s="5"/>
      <c r="SFY103" s="1"/>
      <c r="SFZ103" s="2"/>
      <c r="SGA103" s="2"/>
      <c r="SGB103" s="5"/>
      <c r="SGC103" s="5"/>
      <c r="SGD103" s="5"/>
      <c r="SGE103" s="5"/>
      <c r="SGF103" s="5"/>
      <c r="SGG103" s="1"/>
      <c r="SGH103" s="2"/>
      <c r="SGI103" s="2"/>
      <c r="SGJ103" s="5"/>
      <c r="SGK103" s="5"/>
      <c r="SGL103" s="5"/>
      <c r="SGM103" s="5"/>
      <c r="SGN103" s="5"/>
      <c r="SGO103" s="1"/>
      <c r="SGP103" s="2"/>
      <c r="SGQ103" s="2"/>
      <c r="SGR103" s="5"/>
      <c r="SGS103" s="5"/>
      <c r="SGT103" s="5"/>
      <c r="SGU103" s="5"/>
      <c r="SGV103" s="5"/>
      <c r="SGW103" s="1"/>
      <c r="SGX103" s="2"/>
      <c r="SGY103" s="2"/>
      <c r="SGZ103" s="5"/>
      <c r="SHA103" s="5"/>
      <c r="SHB103" s="5"/>
      <c r="SHC103" s="5"/>
      <c r="SHD103" s="5"/>
      <c r="SHE103" s="1"/>
      <c r="SHF103" s="2"/>
      <c r="SHG103" s="2"/>
      <c r="SHH103" s="5"/>
      <c r="SHI103" s="5"/>
      <c r="SHJ103" s="5"/>
      <c r="SHK103" s="5"/>
      <c r="SHL103" s="5"/>
      <c r="SHM103" s="1"/>
      <c r="SHN103" s="2"/>
      <c r="SHO103" s="2"/>
      <c r="SHP103" s="5"/>
      <c r="SHQ103" s="5"/>
      <c r="SHR103" s="5"/>
      <c r="SHS103" s="5"/>
      <c r="SHT103" s="5"/>
      <c r="SHU103" s="1"/>
      <c r="SHV103" s="2"/>
      <c r="SHW103" s="2"/>
      <c r="SHX103" s="5"/>
      <c r="SHY103" s="5"/>
      <c r="SHZ103" s="5"/>
      <c r="SIA103" s="5"/>
      <c r="SIB103" s="5"/>
      <c r="SIC103" s="1"/>
      <c r="SID103" s="2"/>
      <c r="SIE103" s="2"/>
      <c r="SIF103" s="5"/>
      <c r="SIG103" s="5"/>
      <c r="SIH103" s="5"/>
      <c r="SII103" s="5"/>
      <c r="SIJ103" s="5"/>
      <c r="SIK103" s="1"/>
      <c r="SIL103" s="2"/>
      <c r="SIM103" s="2"/>
      <c r="SIN103" s="5"/>
      <c r="SIO103" s="5"/>
      <c r="SIP103" s="5"/>
      <c r="SIQ103" s="5"/>
      <c r="SIR103" s="5"/>
      <c r="SIS103" s="1"/>
      <c r="SIT103" s="2"/>
      <c r="SIU103" s="2"/>
      <c r="SIV103" s="5"/>
      <c r="SIW103" s="5"/>
      <c r="SIX103" s="5"/>
      <c r="SIY103" s="5"/>
      <c r="SIZ103" s="5"/>
      <c r="SJA103" s="1"/>
      <c r="SJB103" s="2"/>
      <c r="SJC103" s="2"/>
      <c r="SJD103" s="5"/>
      <c r="SJE103" s="5"/>
      <c r="SJF103" s="5"/>
      <c r="SJG103" s="5"/>
      <c r="SJH103" s="5"/>
      <c r="SJI103" s="1"/>
      <c r="SJJ103" s="2"/>
      <c r="SJK103" s="2"/>
      <c r="SJL103" s="5"/>
      <c r="SJM103" s="5"/>
      <c r="SJN103" s="5"/>
      <c r="SJO103" s="5"/>
      <c r="SJP103" s="5"/>
      <c r="SJQ103" s="1"/>
      <c r="SJR103" s="2"/>
      <c r="SJS103" s="2"/>
      <c r="SJT103" s="5"/>
      <c r="SJU103" s="5"/>
      <c r="SJV103" s="5"/>
      <c r="SJW103" s="5"/>
      <c r="SJX103" s="5"/>
      <c r="SJY103" s="1"/>
      <c r="SJZ103" s="2"/>
      <c r="SKA103" s="2"/>
      <c r="SKB103" s="5"/>
      <c r="SKC103" s="5"/>
      <c r="SKD103" s="5"/>
      <c r="SKE103" s="5"/>
      <c r="SKF103" s="5"/>
      <c r="SKG103" s="1"/>
      <c r="SKH103" s="2"/>
      <c r="SKI103" s="2"/>
      <c r="SKJ103" s="5"/>
      <c r="SKK103" s="5"/>
      <c r="SKL103" s="5"/>
      <c r="SKM103" s="5"/>
      <c r="SKN103" s="5"/>
      <c r="SKO103" s="1"/>
      <c r="SKP103" s="2"/>
      <c r="SKQ103" s="2"/>
      <c r="SKR103" s="5"/>
      <c r="SKS103" s="5"/>
      <c r="SKT103" s="5"/>
      <c r="SKU103" s="5"/>
      <c r="SKV103" s="5"/>
      <c r="SKW103" s="1"/>
      <c r="SKX103" s="2"/>
      <c r="SKY103" s="2"/>
      <c r="SKZ103" s="5"/>
      <c r="SLA103" s="5"/>
      <c r="SLB103" s="5"/>
      <c r="SLC103" s="5"/>
      <c r="SLD103" s="5"/>
      <c r="SLE103" s="1"/>
      <c r="SLF103" s="2"/>
      <c r="SLG103" s="2"/>
      <c r="SLH103" s="5"/>
      <c r="SLI103" s="5"/>
      <c r="SLJ103" s="5"/>
      <c r="SLK103" s="5"/>
      <c r="SLL103" s="5"/>
      <c r="SLM103" s="1"/>
      <c r="SLN103" s="2"/>
      <c r="SLO103" s="2"/>
      <c r="SLP103" s="5"/>
      <c r="SLQ103" s="5"/>
      <c r="SLR103" s="5"/>
      <c r="SLS103" s="5"/>
      <c r="SLT103" s="5"/>
      <c r="SLU103" s="1"/>
      <c r="SLV103" s="2"/>
      <c r="SLW103" s="2"/>
      <c r="SLX103" s="5"/>
      <c r="SLY103" s="5"/>
      <c r="SLZ103" s="5"/>
      <c r="SMA103" s="5"/>
      <c r="SMB103" s="5"/>
      <c r="SMC103" s="1"/>
      <c r="SMD103" s="2"/>
      <c r="SME103" s="2"/>
      <c r="SMF103" s="5"/>
      <c r="SMG103" s="5"/>
      <c r="SMH103" s="5"/>
      <c r="SMI103" s="5"/>
      <c r="SMJ103" s="5"/>
      <c r="SMK103" s="1"/>
      <c r="SML103" s="2"/>
      <c r="SMM103" s="2"/>
      <c r="SMN103" s="5"/>
      <c r="SMO103" s="5"/>
      <c r="SMP103" s="5"/>
      <c r="SMQ103" s="5"/>
      <c r="SMR103" s="5"/>
      <c r="SMS103" s="1"/>
      <c r="SMT103" s="2"/>
      <c r="SMU103" s="2"/>
      <c r="SMV103" s="5"/>
      <c r="SMW103" s="5"/>
      <c r="SMX103" s="5"/>
      <c r="SMY103" s="5"/>
      <c r="SMZ103" s="5"/>
      <c r="SNA103" s="1"/>
      <c r="SNB103" s="2"/>
      <c r="SNC103" s="2"/>
      <c r="SND103" s="5"/>
      <c r="SNE103" s="5"/>
      <c r="SNF103" s="5"/>
      <c r="SNG103" s="5"/>
      <c r="SNH103" s="5"/>
      <c r="SNI103" s="1"/>
      <c r="SNJ103" s="2"/>
      <c r="SNK103" s="2"/>
      <c r="SNL103" s="5"/>
      <c r="SNM103" s="5"/>
      <c r="SNN103" s="5"/>
      <c r="SNO103" s="5"/>
      <c r="SNP103" s="5"/>
      <c r="SNQ103" s="1"/>
      <c r="SNR103" s="2"/>
      <c r="SNS103" s="2"/>
      <c r="SNT103" s="5"/>
      <c r="SNU103" s="5"/>
      <c r="SNV103" s="5"/>
      <c r="SNW103" s="5"/>
      <c r="SNX103" s="5"/>
      <c r="SNY103" s="1"/>
      <c r="SNZ103" s="2"/>
      <c r="SOA103" s="2"/>
      <c r="SOB103" s="5"/>
      <c r="SOC103" s="5"/>
      <c r="SOD103" s="5"/>
      <c r="SOE103" s="5"/>
      <c r="SOF103" s="5"/>
      <c r="SOG103" s="1"/>
      <c r="SOH103" s="2"/>
      <c r="SOI103" s="2"/>
      <c r="SOJ103" s="5"/>
      <c r="SOK103" s="5"/>
      <c r="SOL103" s="5"/>
      <c r="SOM103" s="5"/>
      <c r="SON103" s="5"/>
      <c r="SOO103" s="1"/>
      <c r="SOP103" s="2"/>
      <c r="SOQ103" s="2"/>
      <c r="SOR103" s="5"/>
      <c r="SOS103" s="5"/>
      <c r="SOT103" s="5"/>
      <c r="SOU103" s="5"/>
      <c r="SOV103" s="5"/>
      <c r="SOW103" s="1"/>
      <c r="SOX103" s="2"/>
      <c r="SOY103" s="2"/>
      <c r="SOZ103" s="5"/>
      <c r="SPA103" s="5"/>
      <c r="SPB103" s="5"/>
      <c r="SPC103" s="5"/>
      <c r="SPD103" s="5"/>
      <c r="SPE103" s="1"/>
      <c r="SPF103" s="2"/>
      <c r="SPG103" s="2"/>
      <c r="SPH103" s="5"/>
      <c r="SPI103" s="5"/>
      <c r="SPJ103" s="5"/>
      <c r="SPK103" s="5"/>
      <c r="SPL103" s="5"/>
      <c r="SPM103" s="1"/>
      <c r="SPN103" s="2"/>
      <c r="SPO103" s="2"/>
      <c r="SPP103" s="5"/>
      <c r="SPQ103" s="5"/>
      <c r="SPR103" s="5"/>
      <c r="SPS103" s="5"/>
      <c r="SPT103" s="5"/>
      <c r="SPU103" s="1"/>
      <c r="SPV103" s="2"/>
      <c r="SPW103" s="2"/>
      <c r="SPX103" s="5"/>
      <c r="SPY103" s="5"/>
      <c r="SPZ103" s="5"/>
      <c r="SQA103" s="5"/>
      <c r="SQB103" s="5"/>
      <c r="SQC103" s="1"/>
      <c r="SQD103" s="2"/>
      <c r="SQE103" s="2"/>
      <c r="SQF103" s="5"/>
      <c r="SQG103" s="5"/>
      <c r="SQH103" s="5"/>
      <c r="SQI103" s="5"/>
      <c r="SQJ103" s="5"/>
      <c r="SQK103" s="1"/>
      <c r="SQL103" s="2"/>
      <c r="SQM103" s="2"/>
      <c r="SQN103" s="5"/>
      <c r="SQO103" s="5"/>
      <c r="SQP103" s="5"/>
      <c r="SQQ103" s="5"/>
      <c r="SQR103" s="5"/>
      <c r="SQS103" s="1"/>
      <c r="SQT103" s="2"/>
      <c r="SQU103" s="2"/>
      <c r="SQV103" s="5"/>
      <c r="SQW103" s="5"/>
      <c r="SQX103" s="5"/>
      <c r="SQY103" s="5"/>
      <c r="SQZ103" s="5"/>
      <c r="SRA103" s="1"/>
      <c r="SRB103" s="2"/>
      <c r="SRC103" s="2"/>
      <c r="SRD103" s="5"/>
      <c r="SRE103" s="5"/>
      <c r="SRF103" s="5"/>
      <c r="SRG103" s="5"/>
      <c r="SRH103" s="5"/>
      <c r="SRI103" s="1"/>
      <c r="SRJ103" s="2"/>
      <c r="SRK103" s="2"/>
      <c r="SRL103" s="5"/>
      <c r="SRM103" s="5"/>
      <c r="SRN103" s="5"/>
      <c r="SRO103" s="5"/>
      <c r="SRP103" s="5"/>
      <c r="SRQ103" s="1"/>
      <c r="SRR103" s="2"/>
      <c r="SRS103" s="2"/>
      <c r="SRT103" s="5"/>
      <c r="SRU103" s="5"/>
      <c r="SRV103" s="5"/>
      <c r="SRW103" s="5"/>
      <c r="SRX103" s="5"/>
      <c r="SRY103" s="1"/>
      <c r="SRZ103" s="2"/>
      <c r="SSA103" s="2"/>
      <c r="SSB103" s="5"/>
      <c r="SSC103" s="5"/>
      <c r="SSD103" s="5"/>
      <c r="SSE103" s="5"/>
      <c r="SSF103" s="5"/>
      <c r="SSG103" s="1"/>
      <c r="SSH103" s="2"/>
      <c r="SSI103" s="2"/>
      <c r="SSJ103" s="5"/>
      <c r="SSK103" s="5"/>
      <c r="SSL103" s="5"/>
      <c r="SSM103" s="5"/>
      <c r="SSN103" s="5"/>
      <c r="SSO103" s="1"/>
      <c r="SSP103" s="2"/>
      <c r="SSQ103" s="2"/>
      <c r="SSR103" s="5"/>
      <c r="SSS103" s="5"/>
      <c r="SST103" s="5"/>
      <c r="SSU103" s="5"/>
      <c r="SSV103" s="5"/>
      <c r="SSW103" s="1"/>
      <c r="SSX103" s="2"/>
      <c r="SSY103" s="2"/>
      <c r="SSZ103" s="5"/>
      <c r="STA103" s="5"/>
      <c r="STB103" s="5"/>
      <c r="STC103" s="5"/>
      <c r="STD103" s="5"/>
      <c r="STE103" s="1"/>
      <c r="STF103" s="2"/>
      <c r="STG103" s="2"/>
      <c r="STH103" s="5"/>
      <c r="STI103" s="5"/>
      <c r="STJ103" s="5"/>
      <c r="STK103" s="5"/>
      <c r="STL103" s="5"/>
      <c r="STM103" s="1"/>
      <c r="STN103" s="2"/>
      <c r="STO103" s="2"/>
      <c r="STP103" s="5"/>
      <c r="STQ103" s="5"/>
      <c r="STR103" s="5"/>
      <c r="STS103" s="5"/>
      <c r="STT103" s="5"/>
      <c r="STU103" s="1"/>
      <c r="STV103" s="2"/>
      <c r="STW103" s="2"/>
      <c r="STX103" s="5"/>
      <c r="STY103" s="5"/>
      <c r="STZ103" s="5"/>
      <c r="SUA103" s="5"/>
      <c r="SUB103" s="5"/>
      <c r="SUC103" s="1"/>
      <c r="SUD103" s="2"/>
      <c r="SUE103" s="2"/>
      <c r="SUF103" s="5"/>
      <c r="SUG103" s="5"/>
      <c r="SUH103" s="5"/>
      <c r="SUI103" s="5"/>
      <c r="SUJ103" s="5"/>
      <c r="SUK103" s="1"/>
      <c r="SUL103" s="2"/>
      <c r="SUM103" s="2"/>
      <c r="SUN103" s="5"/>
      <c r="SUO103" s="5"/>
      <c r="SUP103" s="5"/>
      <c r="SUQ103" s="5"/>
      <c r="SUR103" s="5"/>
      <c r="SUS103" s="1"/>
      <c r="SUT103" s="2"/>
      <c r="SUU103" s="2"/>
      <c r="SUV103" s="5"/>
      <c r="SUW103" s="5"/>
      <c r="SUX103" s="5"/>
      <c r="SUY103" s="5"/>
      <c r="SUZ103" s="5"/>
      <c r="SVA103" s="1"/>
      <c r="SVB103" s="2"/>
      <c r="SVC103" s="2"/>
      <c r="SVD103" s="5"/>
      <c r="SVE103" s="5"/>
      <c r="SVF103" s="5"/>
      <c r="SVG103" s="5"/>
      <c r="SVH103" s="5"/>
      <c r="SVI103" s="1"/>
      <c r="SVJ103" s="2"/>
      <c r="SVK103" s="2"/>
      <c r="SVL103" s="5"/>
      <c r="SVM103" s="5"/>
      <c r="SVN103" s="5"/>
      <c r="SVO103" s="5"/>
      <c r="SVP103" s="5"/>
      <c r="SVQ103" s="1"/>
      <c r="SVR103" s="2"/>
      <c r="SVS103" s="2"/>
      <c r="SVT103" s="5"/>
      <c r="SVU103" s="5"/>
      <c r="SVV103" s="5"/>
      <c r="SVW103" s="5"/>
      <c r="SVX103" s="5"/>
      <c r="SVY103" s="1"/>
      <c r="SVZ103" s="2"/>
      <c r="SWA103" s="2"/>
      <c r="SWB103" s="5"/>
      <c r="SWC103" s="5"/>
      <c r="SWD103" s="5"/>
      <c r="SWE103" s="5"/>
      <c r="SWF103" s="5"/>
      <c r="SWG103" s="1"/>
      <c r="SWH103" s="2"/>
      <c r="SWI103" s="2"/>
      <c r="SWJ103" s="5"/>
      <c r="SWK103" s="5"/>
      <c r="SWL103" s="5"/>
      <c r="SWM103" s="5"/>
      <c r="SWN103" s="5"/>
      <c r="SWO103" s="1"/>
      <c r="SWP103" s="2"/>
      <c r="SWQ103" s="2"/>
      <c r="SWR103" s="5"/>
      <c r="SWS103" s="5"/>
      <c r="SWT103" s="5"/>
      <c r="SWU103" s="5"/>
      <c r="SWV103" s="5"/>
      <c r="SWW103" s="1"/>
      <c r="SWX103" s="2"/>
      <c r="SWY103" s="2"/>
      <c r="SWZ103" s="5"/>
      <c r="SXA103" s="5"/>
      <c r="SXB103" s="5"/>
      <c r="SXC103" s="5"/>
      <c r="SXD103" s="5"/>
      <c r="SXE103" s="1"/>
      <c r="SXF103" s="2"/>
      <c r="SXG103" s="2"/>
      <c r="SXH103" s="5"/>
      <c r="SXI103" s="5"/>
      <c r="SXJ103" s="5"/>
      <c r="SXK103" s="5"/>
      <c r="SXL103" s="5"/>
      <c r="SXM103" s="1"/>
      <c r="SXN103" s="2"/>
      <c r="SXO103" s="2"/>
      <c r="SXP103" s="5"/>
      <c r="SXQ103" s="5"/>
      <c r="SXR103" s="5"/>
      <c r="SXS103" s="5"/>
      <c r="SXT103" s="5"/>
      <c r="SXU103" s="1"/>
      <c r="SXV103" s="2"/>
      <c r="SXW103" s="2"/>
      <c r="SXX103" s="5"/>
      <c r="SXY103" s="5"/>
      <c r="SXZ103" s="5"/>
      <c r="SYA103" s="5"/>
      <c r="SYB103" s="5"/>
      <c r="SYC103" s="1"/>
      <c r="SYD103" s="2"/>
      <c r="SYE103" s="2"/>
      <c r="SYF103" s="5"/>
      <c r="SYG103" s="5"/>
      <c r="SYH103" s="5"/>
      <c r="SYI103" s="5"/>
      <c r="SYJ103" s="5"/>
      <c r="SYK103" s="1"/>
      <c r="SYL103" s="2"/>
      <c r="SYM103" s="2"/>
      <c r="SYN103" s="5"/>
      <c r="SYO103" s="5"/>
      <c r="SYP103" s="5"/>
      <c r="SYQ103" s="5"/>
      <c r="SYR103" s="5"/>
      <c r="SYS103" s="1"/>
      <c r="SYT103" s="2"/>
      <c r="SYU103" s="2"/>
      <c r="SYV103" s="5"/>
      <c r="SYW103" s="5"/>
      <c r="SYX103" s="5"/>
      <c r="SYY103" s="5"/>
      <c r="SYZ103" s="5"/>
      <c r="SZA103" s="1"/>
      <c r="SZB103" s="2"/>
      <c r="SZC103" s="2"/>
      <c r="SZD103" s="5"/>
      <c r="SZE103" s="5"/>
      <c r="SZF103" s="5"/>
      <c r="SZG103" s="5"/>
      <c r="SZH103" s="5"/>
      <c r="SZI103" s="1"/>
      <c r="SZJ103" s="2"/>
      <c r="SZK103" s="2"/>
      <c r="SZL103" s="5"/>
      <c r="SZM103" s="5"/>
      <c r="SZN103" s="5"/>
      <c r="SZO103" s="5"/>
      <c r="SZP103" s="5"/>
      <c r="SZQ103" s="1"/>
      <c r="SZR103" s="2"/>
      <c r="SZS103" s="2"/>
      <c r="SZT103" s="5"/>
      <c r="SZU103" s="5"/>
      <c r="SZV103" s="5"/>
      <c r="SZW103" s="5"/>
      <c r="SZX103" s="5"/>
      <c r="SZY103" s="1"/>
      <c r="SZZ103" s="2"/>
      <c r="TAA103" s="2"/>
      <c r="TAB103" s="5"/>
      <c r="TAC103" s="5"/>
      <c r="TAD103" s="5"/>
      <c r="TAE103" s="5"/>
      <c r="TAF103" s="5"/>
      <c r="TAG103" s="1"/>
      <c r="TAH103" s="2"/>
      <c r="TAI103" s="2"/>
      <c r="TAJ103" s="5"/>
      <c r="TAK103" s="5"/>
      <c r="TAL103" s="5"/>
      <c r="TAM103" s="5"/>
      <c r="TAN103" s="5"/>
      <c r="TAO103" s="1"/>
      <c r="TAP103" s="2"/>
      <c r="TAQ103" s="2"/>
      <c r="TAR103" s="5"/>
      <c r="TAS103" s="5"/>
      <c r="TAT103" s="5"/>
      <c r="TAU103" s="5"/>
      <c r="TAV103" s="5"/>
      <c r="TAW103" s="1"/>
      <c r="TAX103" s="2"/>
      <c r="TAY103" s="2"/>
      <c r="TAZ103" s="5"/>
      <c r="TBA103" s="5"/>
      <c r="TBB103" s="5"/>
      <c r="TBC103" s="5"/>
      <c r="TBD103" s="5"/>
      <c r="TBE103" s="1"/>
      <c r="TBF103" s="2"/>
      <c r="TBG103" s="2"/>
      <c r="TBH103" s="5"/>
      <c r="TBI103" s="5"/>
      <c r="TBJ103" s="5"/>
      <c r="TBK103" s="5"/>
      <c r="TBL103" s="5"/>
      <c r="TBM103" s="1"/>
      <c r="TBN103" s="2"/>
      <c r="TBO103" s="2"/>
      <c r="TBP103" s="5"/>
      <c r="TBQ103" s="5"/>
      <c r="TBR103" s="5"/>
      <c r="TBS103" s="5"/>
      <c r="TBT103" s="5"/>
      <c r="TBU103" s="1"/>
      <c r="TBV103" s="2"/>
      <c r="TBW103" s="2"/>
      <c r="TBX103" s="5"/>
      <c r="TBY103" s="5"/>
      <c r="TBZ103" s="5"/>
      <c r="TCA103" s="5"/>
      <c r="TCB103" s="5"/>
      <c r="TCC103" s="1"/>
      <c r="TCD103" s="2"/>
      <c r="TCE103" s="2"/>
      <c r="TCF103" s="5"/>
      <c r="TCG103" s="5"/>
      <c r="TCH103" s="5"/>
      <c r="TCI103" s="5"/>
      <c r="TCJ103" s="5"/>
      <c r="TCK103" s="1"/>
      <c r="TCL103" s="2"/>
      <c r="TCM103" s="2"/>
      <c r="TCN103" s="5"/>
      <c r="TCO103" s="5"/>
      <c r="TCP103" s="5"/>
      <c r="TCQ103" s="5"/>
      <c r="TCR103" s="5"/>
      <c r="TCS103" s="1"/>
      <c r="TCT103" s="2"/>
      <c r="TCU103" s="2"/>
      <c r="TCV103" s="5"/>
      <c r="TCW103" s="5"/>
      <c r="TCX103" s="5"/>
      <c r="TCY103" s="5"/>
      <c r="TCZ103" s="5"/>
      <c r="TDA103" s="1"/>
      <c r="TDB103" s="2"/>
      <c r="TDC103" s="2"/>
      <c r="TDD103" s="5"/>
      <c r="TDE103" s="5"/>
      <c r="TDF103" s="5"/>
      <c r="TDG103" s="5"/>
      <c r="TDH103" s="5"/>
      <c r="TDI103" s="1"/>
      <c r="TDJ103" s="2"/>
      <c r="TDK103" s="2"/>
      <c r="TDL103" s="5"/>
      <c r="TDM103" s="5"/>
      <c r="TDN103" s="5"/>
      <c r="TDO103" s="5"/>
      <c r="TDP103" s="5"/>
      <c r="TDQ103" s="1"/>
      <c r="TDR103" s="2"/>
      <c r="TDS103" s="2"/>
      <c r="TDT103" s="5"/>
      <c r="TDU103" s="5"/>
      <c r="TDV103" s="5"/>
      <c r="TDW103" s="5"/>
      <c r="TDX103" s="5"/>
      <c r="TDY103" s="1"/>
      <c r="TDZ103" s="2"/>
      <c r="TEA103" s="2"/>
      <c r="TEB103" s="5"/>
      <c r="TEC103" s="5"/>
      <c r="TED103" s="5"/>
      <c r="TEE103" s="5"/>
      <c r="TEF103" s="5"/>
      <c r="TEG103" s="1"/>
      <c r="TEH103" s="2"/>
      <c r="TEI103" s="2"/>
      <c r="TEJ103" s="5"/>
      <c r="TEK103" s="5"/>
      <c r="TEL103" s="5"/>
      <c r="TEM103" s="5"/>
      <c r="TEN103" s="5"/>
      <c r="TEO103" s="1"/>
      <c r="TEP103" s="2"/>
      <c r="TEQ103" s="2"/>
      <c r="TER103" s="5"/>
      <c r="TES103" s="5"/>
      <c r="TET103" s="5"/>
      <c r="TEU103" s="5"/>
      <c r="TEV103" s="5"/>
      <c r="TEW103" s="1"/>
      <c r="TEX103" s="2"/>
      <c r="TEY103" s="2"/>
      <c r="TEZ103" s="5"/>
      <c r="TFA103" s="5"/>
      <c r="TFB103" s="5"/>
      <c r="TFC103" s="5"/>
      <c r="TFD103" s="5"/>
      <c r="TFE103" s="1"/>
      <c r="TFF103" s="2"/>
      <c r="TFG103" s="2"/>
      <c r="TFH103" s="5"/>
      <c r="TFI103" s="5"/>
      <c r="TFJ103" s="5"/>
      <c r="TFK103" s="5"/>
      <c r="TFL103" s="5"/>
      <c r="TFM103" s="1"/>
      <c r="TFN103" s="2"/>
      <c r="TFO103" s="2"/>
      <c r="TFP103" s="5"/>
      <c r="TFQ103" s="5"/>
      <c r="TFR103" s="5"/>
      <c r="TFS103" s="5"/>
      <c r="TFT103" s="5"/>
      <c r="TFU103" s="1"/>
      <c r="TFV103" s="2"/>
      <c r="TFW103" s="2"/>
      <c r="TFX103" s="5"/>
      <c r="TFY103" s="5"/>
      <c r="TFZ103" s="5"/>
      <c r="TGA103" s="5"/>
      <c r="TGB103" s="5"/>
      <c r="TGC103" s="1"/>
      <c r="TGD103" s="2"/>
      <c r="TGE103" s="2"/>
      <c r="TGF103" s="5"/>
      <c r="TGG103" s="5"/>
      <c r="TGH103" s="5"/>
      <c r="TGI103" s="5"/>
      <c r="TGJ103" s="5"/>
      <c r="TGK103" s="1"/>
      <c r="TGL103" s="2"/>
      <c r="TGM103" s="2"/>
      <c r="TGN103" s="5"/>
      <c r="TGO103" s="5"/>
      <c r="TGP103" s="5"/>
      <c r="TGQ103" s="5"/>
      <c r="TGR103" s="5"/>
      <c r="TGS103" s="1"/>
      <c r="TGT103" s="2"/>
      <c r="TGU103" s="2"/>
      <c r="TGV103" s="5"/>
      <c r="TGW103" s="5"/>
      <c r="TGX103" s="5"/>
      <c r="TGY103" s="5"/>
      <c r="TGZ103" s="5"/>
      <c r="THA103" s="1"/>
      <c r="THB103" s="2"/>
      <c r="THC103" s="2"/>
      <c r="THD103" s="5"/>
      <c r="THE103" s="5"/>
      <c r="THF103" s="5"/>
      <c r="THG103" s="5"/>
      <c r="THH103" s="5"/>
      <c r="THI103" s="1"/>
      <c r="THJ103" s="2"/>
      <c r="THK103" s="2"/>
      <c r="THL103" s="5"/>
      <c r="THM103" s="5"/>
      <c r="THN103" s="5"/>
      <c r="THO103" s="5"/>
      <c r="THP103" s="5"/>
      <c r="THQ103" s="1"/>
      <c r="THR103" s="2"/>
      <c r="THS103" s="2"/>
      <c r="THT103" s="5"/>
      <c r="THU103" s="5"/>
      <c r="THV103" s="5"/>
      <c r="THW103" s="5"/>
      <c r="THX103" s="5"/>
      <c r="THY103" s="1"/>
      <c r="THZ103" s="2"/>
      <c r="TIA103" s="2"/>
      <c r="TIB103" s="5"/>
      <c r="TIC103" s="5"/>
      <c r="TID103" s="5"/>
      <c r="TIE103" s="5"/>
      <c r="TIF103" s="5"/>
      <c r="TIG103" s="1"/>
      <c r="TIH103" s="2"/>
      <c r="TII103" s="2"/>
      <c r="TIJ103" s="5"/>
      <c r="TIK103" s="5"/>
      <c r="TIL103" s="5"/>
      <c r="TIM103" s="5"/>
      <c r="TIN103" s="5"/>
      <c r="TIO103" s="1"/>
      <c r="TIP103" s="2"/>
      <c r="TIQ103" s="2"/>
      <c r="TIR103" s="5"/>
      <c r="TIS103" s="5"/>
      <c r="TIT103" s="5"/>
      <c r="TIU103" s="5"/>
      <c r="TIV103" s="5"/>
      <c r="TIW103" s="1"/>
      <c r="TIX103" s="2"/>
      <c r="TIY103" s="2"/>
      <c r="TIZ103" s="5"/>
      <c r="TJA103" s="5"/>
      <c r="TJB103" s="5"/>
      <c r="TJC103" s="5"/>
      <c r="TJD103" s="5"/>
      <c r="TJE103" s="1"/>
      <c r="TJF103" s="2"/>
      <c r="TJG103" s="2"/>
      <c r="TJH103" s="5"/>
      <c r="TJI103" s="5"/>
      <c r="TJJ103" s="5"/>
      <c r="TJK103" s="5"/>
      <c r="TJL103" s="5"/>
      <c r="TJM103" s="1"/>
      <c r="TJN103" s="2"/>
      <c r="TJO103" s="2"/>
      <c r="TJP103" s="5"/>
      <c r="TJQ103" s="5"/>
      <c r="TJR103" s="5"/>
      <c r="TJS103" s="5"/>
      <c r="TJT103" s="5"/>
      <c r="TJU103" s="1"/>
      <c r="TJV103" s="2"/>
      <c r="TJW103" s="2"/>
      <c r="TJX103" s="5"/>
      <c r="TJY103" s="5"/>
      <c r="TJZ103" s="5"/>
      <c r="TKA103" s="5"/>
      <c r="TKB103" s="5"/>
      <c r="TKC103" s="1"/>
      <c r="TKD103" s="2"/>
      <c r="TKE103" s="2"/>
      <c r="TKF103" s="5"/>
      <c r="TKG103" s="5"/>
      <c r="TKH103" s="5"/>
      <c r="TKI103" s="5"/>
      <c r="TKJ103" s="5"/>
      <c r="TKK103" s="1"/>
      <c r="TKL103" s="2"/>
      <c r="TKM103" s="2"/>
      <c r="TKN103" s="5"/>
      <c r="TKO103" s="5"/>
      <c r="TKP103" s="5"/>
      <c r="TKQ103" s="5"/>
      <c r="TKR103" s="5"/>
      <c r="TKS103" s="1"/>
      <c r="TKT103" s="2"/>
      <c r="TKU103" s="2"/>
      <c r="TKV103" s="5"/>
      <c r="TKW103" s="5"/>
      <c r="TKX103" s="5"/>
      <c r="TKY103" s="5"/>
      <c r="TKZ103" s="5"/>
      <c r="TLA103" s="1"/>
      <c r="TLB103" s="2"/>
      <c r="TLC103" s="2"/>
      <c r="TLD103" s="5"/>
      <c r="TLE103" s="5"/>
      <c r="TLF103" s="5"/>
      <c r="TLG103" s="5"/>
      <c r="TLH103" s="5"/>
      <c r="TLI103" s="1"/>
      <c r="TLJ103" s="2"/>
      <c r="TLK103" s="2"/>
      <c r="TLL103" s="5"/>
      <c r="TLM103" s="5"/>
      <c r="TLN103" s="5"/>
      <c r="TLO103" s="5"/>
      <c r="TLP103" s="5"/>
      <c r="TLQ103" s="1"/>
      <c r="TLR103" s="2"/>
      <c r="TLS103" s="2"/>
      <c r="TLT103" s="5"/>
      <c r="TLU103" s="5"/>
      <c r="TLV103" s="5"/>
      <c r="TLW103" s="5"/>
      <c r="TLX103" s="5"/>
      <c r="TLY103" s="1"/>
      <c r="TLZ103" s="2"/>
      <c r="TMA103" s="2"/>
      <c r="TMB103" s="5"/>
      <c r="TMC103" s="5"/>
      <c r="TMD103" s="5"/>
      <c r="TME103" s="5"/>
      <c r="TMF103" s="5"/>
      <c r="TMG103" s="1"/>
      <c r="TMH103" s="2"/>
      <c r="TMI103" s="2"/>
      <c r="TMJ103" s="5"/>
      <c r="TMK103" s="5"/>
      <c r="TML103" s="5"/>
      <c r="TMM103" s="5"/>
      <c r="TMN103" s="5"/>
      <c r="TMO103" s="1"/>
      <c r="TMP103" s="2"/>
      <c r="TMQ103" s="2"/>
      <c r="TMR103" s="5"/>
      <c r="TMS103" s="5"/>
      <c r="TMT103" s="5"/>
      <c r="TMU103" s="5"/>
      <c r="TMV103" s="5"/>
      <c r="TMW103" s="1"/>
      <c r="TMX103" s="2"/>
      <c r="TMY103" s="2"/>
      <c r="TMZ103" s="5"/>
      <c r="TNA103" s="5"/>
      <c r="TNB103" s="5"/>
      <c r="TNC103" s="5"/>
      <c r="TND103" s="5"/>
      <c r="TNE103" s="1"/>
      <c r="TNF103" s="2"/>
      <c r="TNG103" s="2"/>
      <c r="TNH103" s="5"/>
      <c r="TNI103" s="5"/>
      <c r="TNJ103" s="5"/>
      <c r="TNK103" s="5"/>
      <c r="TNL103" s="5"/>
      <c r="TNM103" s="1"/>
      <c r="TNN103" s="2"/>
      <c r="TNO103" s="2"/>
      <c r="TNP103" s="5"/>
      <c r="TNQ103" s="5"/>
      <c r="TNR103" s="5"/>
      <c r="TNS103" s="5"/>
      <c r="TNT103" s="5"/>
      <c r="TNU103" s="1"/>
      <c r="TNV103" s="2"/>
      <c r="TNW103" s="2"/>
      <c r="TNX103" s="5"/>
      <c r="TNY103" s="5"/>
      <c r="TNZ103" s="5"/>
      <c r="TOA103" s="5"/>
      <c r="TOB103" s="5"/>
      <c r="TOC103" s="1"/>
      <c r="TOD103" s="2"/>
      <c r="TOE103" s="2"/>
      <c r="TOF103" s="5"/>
      <c r="TOG103" s="5"/>
      <c r="TOH103" s="5"/>
      <c r="TOI103" s="5"/>
      <c r="TOJ103" s="5"/>
      <c r="TOK103" s="1"/>
      <c r="TOL103" s="2"/>
      <c r="TOM103" s="2"/>
      <c r="TON103" s="5"/>
      <c r="TOO103" s="5"/>
      <c r="TOP103" s="5"/>
      <c r="TOQ103" s="5"/>
      <c r="TOR103" s="5"/>
      <c r="TOS103" s="1"/>
      <c r="TOT103" s="2"/>
      <c r="TOU103" s="2"/>
      <c r="TOV103" s="5"/>
      <c r="TOW103" s="5"/>
      <c r="TOX103" s="5"/>
      <c r="TOY103" s="5"/>
      <c r="TOZ103" s="5"/>
      <c r="TPA103" s="1"/>
      <c r="TPB103" s="2"/>
      <c r="TPC103" s="2"/>
      <c r="TPD103" s="5"/>
      <c r="TPE103" s="5"/>
      <c r="TPF103" s="5"/>
      <c r="TPG103" s="5"/>
      <c r="TPH103" s="5"/>
      <c r="TPI103" s="1"/>
      <c r="TPJ103" s="2"/>
      <c r="TPK103" s="2"/>
      <c r="TPL103" s="5"/>
      <c r="TPM103" s="5"/>
      <c r="TPN103" s="5"/>
      <c r="TPO103" s="5"/>
      <c r="TPP103" s="5"/>
      <c r="TPQ103" s="1"/>
      <c r="TPR103" s="2"/>
      <c r="TPS103" s="2"/>
      <c r="TPT103" s="5"/>
      <c r="TPU103" s="5"/>
      <c r="TPV103" s="5"/>
      <c r="TPW103" s="5"/>
      <c r="TPX103" s="5"/>
      <c r="TPY103" s="1"/>
      <c r="TPZ103" s="2"/>
      <c r="TQA103" s="2"/>
      <c r="TQB103" s="5"/>
      <c r="TQC103" s="5"/>
      <c r="TQD103" s="5"/>
      <c r="TQE103" s="5"/>
      <c r="TQF103" s="5"/>
      <c r="TQG103" s="1"/>
      <c r="TQH103" s="2"/>
      <c r="TQI103" s="2"/>
      <c r="TQJ103" s="5"/>
      <c r="TQK103" s="5"/>
      <c r="TQL103" s="5"/>
      <c r="TQM103" s="5"/>
      <c r="TQN103" s="5"/>
      <c r="TQO103" s="1"/>
      <c r="TQP103" s="2"/>
      <c r="TQQ103" s="2"/>
      <c r="TQR103" s="5"/>
      <c r="TQS103" s="5"/>
      <c r="TQT103" s="5"/>
      <c r="TQU103" s="5"/>
      <c r="TQV103" s="5"/>
      <c r="TQW103" s="1"/>
      <c r="TQX103" s="2"/>
      <c r="TQY103" s="2"/>
      <c r="TQZ103" s="5"/>
      <c r="TRA103" s="5"/>
      <c r="TRB103" s="5"/>
      <c r="TRC103" s="5"/>
      <c r="TRD103" s="5"/>
      <c r="TRE103" s="1"/>
      <c r="TRF103" s="2"/>
      <c r="TRG103" s="2"/>
      <c r="TRH103" s="5"/>
      <c r="TRI103" s="5"/>
      <c r="TRJ103" s="5"/>
      <c r="TRK103" s="5"/>
      <c r="TRL103" s="5"/>
      <c r="TRM103" s="1"/>
      <c r="TRN103" s="2"/>
      <c r="TRO103" s="2"/>
      <c r="TRP103" s="5"/>
      <c r="TRQ103" s="5"/>
      <c r="TRR103" s="5"/>
      <c r="TRS103" s="5"/>
      <c r="TRT103" s="5"/>
      <c r="TRU103" s="1"/>
      <c r="TRV103" s="2"/>
      <c r="TRW103" s="2"/>
      <c r="TRX103" s="5"/>
      <c r="TRY103" s="5"/>
      <c r="TRZ103" s="5"/>
      <c r="TSA103" s="5"/>
      <c r="TSB103" s="5"/>
      <c r="TSC103" s="1"/>
      <c r="TSD103" s="2"/>
      <c r="TSE103" s="2"/>
      <c r="TSF103" s="5"/>
      <c r="TSG103" s="5"/>
      <c r="TSH103" s="5"/>
      <c r="TSI103" s="5"/>
      <c r="TSJ103" s="5"/>
      <c r="TSK103" s="1"/>
      <c r="TSL103" s="2"/>
      <c r="TSM103" s="2"/>
      <c r="TSN103" s="5"/>
      <c r="TSO103" s="5"/>
      <c r="TSP103" s="5"/>
      <c r="TSQ103" s="5"/>
      <c r="TSR103" s="5"/>
      <c r="TSS103" s="1"/>
      <c r="TST103" s="2"/>
      <c r="TSU103" s="2"/>
      <c r="TSV103" s="5"/>
      <c r="TSW103" s="5"/>
      <c r="TSX103" s="5"/>
      <c r="TSY103" s="5"/>
      <c r="TSZ103" s="5"/>
      <c r="TTA103" s="1"/>
      <c r="TTB103" s="2"/>
      <c r="TTC103" s="2"/>
      <c r="TTD103" s="5"/>
      <c r="TTE103" s="5"/>
      <c r="TTF103" s="5"/>
      <c r="TTG103" s="5"/>
      <c r="TTH103" s="5"/>
      <c r="TTI103" s="1"/>
      <c r="TTJ103" s="2"/>
      <c r="TTK103" s="2"/>
      <c r="TTL103" s="5"/>
      <c r="TTM103" s="5"/>
      <c r="TTN103" s="5"/>
      <c r="TTO103" s="5"/>
      <c r="TTP103" s="5"/>
      <c r="TTQ103" s="1"/>
      <c r="TTR103" s="2"/>
      <c r="TTS103" s="2"/>
      <c r="TTT103" s="5"/>
      <c r="TTU103" s="5"/>
      <c r="TTV103" s="5"/>
      <c r="TTW103" s="5"/>
      <c r="TTX103" s="5"/>
      <c r="TTY103" s="1"/>
      <c r="TTZ103" s="2"/>
      <c r="TUA103" s="2"/>
      <c r="TUB103" s="5"/>
      <c r="TUC103" s="5"/>
      <c r="TUD103" s="5"/>
      <c r="TUE103" s="5"/>
      <c r="TUF103" s="5"/>
      <c r="TUG103" s="1"/>
      <c r="TUH103" s="2"/>
      <c r="TUI103" s="2"/>
      <c r="TUJ103" s="5"/>
      <c r="TUK103" s="5"/>
      <c r="TUL103" s="5"/>
      <c r="TUM103" s="5"/>
      <c r="TUN103" s="5"/>
      <c r="TUO103" s="1"/>
      <c r="TUP103" s="2"/>
      <c r="TUQ103" s="2"/>
      <c r="TUR103" s="5"/>
      <c r="TUS103" s="5"/>
      <c r="TUT103" s="5"/>
      <c r="TUU103" s="5"/>
      <c r="TUV103" s="5"/>
      <c r="TUW103" s="1"/>
      <c r="TUX103" s="2"/>
      <c r="TUY103" s="2"/>
      <c r="TUZ103" s="5"/>
      <c r="TVA103" s="5"/>
      <c r="TVB103" s="5"/>
      <c r="TVC103" s="5"/>
      <c r="TVD103" s="5"/>
      <c r="TVE103" s="1"/>
      <c r="TVF103" s="2"/>
      <c r="TVG103" s="2"/>
      <c r="TVH103" s="5"/>
      <c r="TVI103" s="5"/>
      <c r="TVJ103" s="5"/>
      <c r="TVK103" s="5"/>
      <c r="TVL103" s="5"/>
      <c r="TVM103" s="1"/>
      <c r="TVN103" s="2"/>
      <c r="TVO103" s="2"/>
      <c r="TVP103" s="5"/>
      <c r="TVQ103" s="5"/>
      <c r="TVR103" s="5"/>
      <c r="TVS103" s="5"/>
      <c r="TVT103" s="5"/>
      <c r="TVU103" s="1"/>
      <c r="TVV103" s="2"/>
      <c r="TVW103" s="2"/>
      <c r="TVX103" s="5"/>
      <c r="TVY103" s="5"/>
      <c r="TVZ103" s="5"/>
      <c r="TWA103" s="5"/>
      <c r="TWB103" s="5"/>
      <c r="TWC103" s="1"/>
      <c r="TWD103" s="2"/>
      <c r="TWE103" s="2"/>
      <c r="TWF103" s="5"/>
      <c r="TWG103" s="5"/>
      <c r="TWH103" s="5"/>
      <c r="TWI103" s="5"/>
      <c r="TWJ103" s="5"/>
      <c r="TWK103" s="1"/>
      <c r="TWL103" s="2"/>
      <c r="TWM103" s="2"/>
      <c r="TWN103" s="5"/>
      <c r="TWO103" s="5"/>
      <c r="TWP103" s="5"/>
      <c r="TWQ103" s="5"/>
      <c r="TWR103" s="5"/>
      <c r="TWS103" s="1"/>
      <c r="TWT103" s="2"/>
      <c r="TWU103" s="2"/>
      <c r="TWV103" s="5"/>
      <c r="TWW103" s="5"/>
      <c r="TWX103" s="5"/>
      <c r="TWY103" s="5"/>
      <c r="TWZ103" s="5"/>
      <c r="TXA103" s="1"/>
      <c r="TXB103" s="2"/>
      <c r="TXC103" s="2"/>
      <c r="TXD103" s="5"/>
      <c r="TXE103" s="5"/>
      <c r="TXF103" s="5"/>
      <c r="TXG103" s="5"/>
      <c r="TXH103" s="5"/>
      <c r="TXI103" s="1"/>
      <c r="TXJ103" s="2"/>
      <c r="TXK103" s="2"/>
      <c r="TXL103" s="5"/>
      <c r="TXM103" s="5"/>
      <c r="TXN103" s="5"/>
      <c r="TXO103" s="5"/>
      <c r="TXP103" s="5"/>
      <c r="TXQ103" s="1"/>
      <c r="TXR103" s="2"/>
      <c r="TXS103" s="2"/>
      <c r="TXT103" s="5"/>
      <c r="TXU103" s="5"/>
      <c r="TXV103" s="5"/>
      <c r="TXW103" s="5"/>
      <c r="TXX103" s="5"/>
      <c r="TXY103" s="1"/>
      <c r="TXZ103" s="2"/>
      <c r="TYA103" s="2"/>
      <c r="TYB103" s="5"/>
      <c r="TYC103" s="5"/>
      <c r="TYD103" s="5"/>
      <c r="TYE103" s="5"/>
      <c r="TYF103" s="5"/>
      <c r="TYG103" s="1"/>
      <c r="TYH103" s="2"/>
      <c r="TYI103" s="2"/>
      <c r="TYJ103" s="5"/>
      <c r="TYK103" s="5"/>
      <c r="TYL103" s="5"/>
      <c r="TYM103" s="5"/>
      <c r="TYN103" s="5"/>
      <c r="TYO103" s="1"/>
      <c r="TYP103" s="2"/>
      <c r="TYQ103" s="2"/>
      <c r="TYR103" s="5"/>
      <c r="TYS103" s="5"/>
      <c r="TYT103" s="5"/>
      <c r="TYU103" s="5"/>
      <c r="TYV103" s="5"/>
      <c r="TYW103" s="1"/>
      <c r="TYX103" s="2"/>
      <c r="TYY103" s="2"/>
      <c r="TYZ103" s="5"/>
      <c r="TZA103" s="5"/>
      <c r="TZB103" s="5"/>
      <c r="TZC103" s="5"/>
      <c r="TZD103" s="5"/>
      <c r="TZE103" s="1"/>
      <c r="TZF103" s="2"/>
      <c r="TZG103" s="2"/>
      <c r="TZH103" s="5"/>
      <c r="TZI103" s="5"/>
      <c r="TZJ103" s="5"/>
      <c r="TZK103" s="5"/>
      <c r="TZL103" s="5"/>
      <c r="TZM103" s="1"/>
      <c r="TZN103" s="2"/>
      <c r="TZO103" s="2"/>
      <c r="TZP103" s="5"/>
      <c r="TZQ103" s="5"/>
      <c r="TZR103" s="5"/>
      <c r="TZS103" s="5"/>
      <c r="TZT103" s="5"/>
      <c r="TZU103" s="1"/>
      <c r="TZV103" s="2"/>
      <c r="TZW103" s="2"/>
      <c r="TZX103" s="5"/>
      <c r="TZY103" s="5"/>
      <c r="TZZ103" s="5"/>
      <c r="UAA103" s="5"/>
      <c r="UAB103" s="5"/>
      <c r="UAC103" s="1"/>
      <c r="UAD103" s="2"/>
      <c r="UAE103" s="2"/>
      <c r="UAF103" s="5"/>
      <c r="UAG103" s="5"/>
      <c r="UAH103" s="5"/>
      <c r="UAI103" s="5"/>
      <c r="UAJ103" s="5"/>
      <c r="UAK103" s="1"/>
      <c r="UAL103" s="2"/>
      <c r="UAM103" s="2"/>
      <c r="UAN103" s="5"/>
      <c r="UAO103" s="5"/>
      <c r="UAP103" s="5"/>
      <c r="UAQ103" s="5"/>
      <c r="UAR103" s="5"/>
      <c r="UAS103" s="1"/>
      <c r="UAT103" s="2"/>
      <c r="UAU103" s="2"/>
      <c r="UAV103" s="5"/>
      <c r="UAW103" s="5"/>
      <c r="UAX103" s="5"/>
      <c r="UAY103" s="5"/>
      <c r="UAZ103" s="5"/>
      <c r="UBA103" s="1"/>
      <c r="UBB103" s="2"/>
      <c r="UBC103" s="2"/>
      <c r="UBD103" s="5"/>
      <c r="UBE103" s="5"/>
      <c r="UBF103" s="5"/>
      <c r="UBG103" s="5"/>
      <c r="UBH103" s="5"/>
      <c r="UBI103" s="1"/>
      <c r="UBJ103" s="2"/>
      <c r="UBK103" s="2"/>
      <c r="UBL103" s="5"/>
      <c r="UBM103" s="5"/>
      <c r="UBN103" s="5"/>
      <c r="UBO103" s="5"/>
      <c r="UBP103" s="5"/>
      <c r="UBQ103" s="1"/>
      <c r="UBR103" s="2"/>
      <c r="UBS103" s="2"/>
      <c r="UBT103" s="5"/>
      <c r="UBU103" s="5"/>
      <c r="UBV103" s="5"/>
      <c r="UBW103" s="5"/>
      <c r="UBX103" s="5"/>
      <c r="UBY103" s="1"/>
      <c r="UBZ103" s="2"/>
      <c r="UCA103" s="2"/>
      <c r="UCB103" s="5"/>
      <c r="UCC103" s="5"/>
      <c r="UCD103" s="5"/>
      <c r="UCE103" s="5"/>
      <c r="UCF103" s="5"/>
      <c r="UCG103" s="1"/>
      <c r="UCH103" s="2"/>
      <c r="UCI103" s="2"/>
      <c r="UCJ103" s="5"/>
      <c r="UCK103" s="5"/>
      <c r="UCL103" s="5"/>
      <c r="UCM103" s="5"/>
      <c r="UCN103" s="5"/>
      <c r="UCO103" s="1"/>
      <c r="UCP103" s="2"/>
      <c r="UCQ103" s="2"/>
      <c r="UCR103" s="5"/>
      <c r="UCS103" s="5"/>
      <c r="UCT103" s="5"/>
      <c r="UCU103" s="5"/>
      <c r="UCV103" s="5"/>
      <c r="UCW103" s="1"/>
      <c r="UCX103" s="2"/>
      <c r="UCY103" s="2"/>
      <c r="UCZ103" s="5"/>
      <c r="UDA103" s="5"/>
      <c r="UDB103" s="5"/>
      <c r="UDC103" s="5"/>
      <c r="UDD103" s="5"/>
      <c r="UDE103" s="1"/>
      <c r="UDF103" s="2"/>
      <c r="UDG103" s="2"/>
      <c r="UDH103" s="5"/>
      <c r="UDI103" s="5"/>
      <c r="UDJ103" s="5"/>
      <c r="UDK103" s="5"/>
      <c r="UDL103" s="5"/>
      <c r="UDM103" s="1"/>
      <c r="UDN103" s="2"/>
      <c r="UDO103" s="2"/>
      <c r="UDP103" s="5"/>
      <c r="UDQ103" s="5"/>
      <c r="UDR103" s="5"/>
      <c r="UDS103" s="5"/>
      <c r="UDT103" s="5"/>
      <c r="UDU103" s="1"/>
      <c r="UDV103" s="2"/>
      <c r="UDW103" s="2"/>
      <c r="UDX103" s="5"/>
      <c r="UDY103" s="5"/>
      <c r="UDZ103" s="5"/>
      <c r="UEA103" s="5"/>
      <c r="UEB103" s="5"/>
      <c r="UEC103" s="1"/>
      <c r="UED103" s="2"/>
      <c r="UEE103" s="2"/>
      <c r="UEF103" s="5"/>
      <c r="UEG103" s="5"/>
      <c r="UEH103" s="5"/>
      <c r="UEI103" s="5"/>
      <c r="UEJ103" s="5"/>
      <c r="UEK103" s="1"/>
      <c r="UEL103" s="2"/>
      <c r="UEM103" s="2"/>
      <c r="UEN103" s="5"/>
      <c r="UEO103" s="5"/>
      <c r="UEP103" s="5"/>
      <c r="UEQ103" s="5"/>
      <c r="UER103" s="5"/>
      <c r="UES103" s="1"/>
      <c r="UET103" s="2"/>
      <c r="UEU103" s="2"/>
      <c r="UEV103" s="5"/>
      <c r="UEW103" s="5"/>
      <c r="UEX103" s="5"/>
      <c r="UEY103" s="5"/>
      <c r="UEZ103" s="5"/>
      <c r="UFA103" s="1"/>
      <c r="UFB103" s="2"/>
      <c r="UFC103" s="2"/>
      <c r="UFD103" s="5"/>
      <c r="UFE103" s="5"/>
      <c r="UFF103" s="5"/>
      <c r="UFG103" s="5"/>
      <c r="UFH103" s="5"/>
      <c r="UFI103" s="1"/>
      <c r="UFJ103" s="2"/>
      <c r="UFK103" s="2"/>
      <c r="UFL103" s="5"/>
      <c r="UFM103" s="5"/>
      <c r="UFN103" s="5"/>
      <c r="UFO103" s="5"/>
      <c r="UFP103" s="5"/>
      <c r="UFQ103" s="1"/>
      <c r="UFR103" s="2"/>
      <c r="UFS103" s="2"/>
      <c r="UFT103" s="5"/>
      <c r="UFU103" s="5"/>
      <c r="UFV103" s="5"/>
      <c r="UFW103" s="5"/>
      <c r="UFX103" s="5"/>
      <c r="UFY103" s="1"/>
      <c r="UFZ103" s="2"/>
      <c r="UGA103" s="2"/>
      <c r="UGB103" s="5"/>
      <c r="UGC103" s="5"/>
      <c r="UGD103" s="5"/>
      <c r="UGE103" s="5"/>
      <c r="UGF103" s="5"/>
      <c r="UGG103" s="1"/>
      <c r="UGH103" s="2"/>
      <c r="UGI103" s="2"/>
      <c r="UGJ103" s="5"/>
      <c r="UGK103" s="5"/>
      <c r="UGL103" s="5"/>
      <c r="UGM103" s="5"/>
      <c r="UGN103" s="5"/>
      <c r="UGO103" s="1"/>
      <c r="UGP103" s="2"/>
      <c r="UGQ103" s="2"/>
      <c r="UGR103" s="5"/>
      <c r="UGS103" s="5"/>
      <c r="UGT103" s="5"/>
      <c r="UGU103" s="5"/>
      <c r="UGV103" s="5"/>
      <c r="UGW103" s="1"/>
      <c r="UGX103" s="2"/>
      <c r="UGY103" s="2"/>
      <c r="UGZ103" s="5"/>
      <c r="UHA103" s="5"/>
      <c r="UHB103" s="5"/>
      <c r="UHC103" s="5"/>
      <c r="UHD103" s="5"/>
      <c r="UHE103" s="1"/>
      <c r="UHF103" s="2"/>
      <c r="UHG103" s="2"/>
      <c r="UHH103" s="5"/>
      <c r="UHI103" s="5"/>
      <c r="UHJ103" s="5"/>
      <c r="UHK103" s="5"/>
      <c r="UHL103" s="5"/>
      <c r="UHM103" s="1"/>
      <c r="UHN103" s="2"/>
      <c r="UHO103" s="2"/>
      <c r="UHP103" s="5"/>
      <c r="UHQ103" s="5"/>
      <c r="UHR103" s="5"/>
      <c r="UHS103" s="5"/>
      <c r="UHT103" s="5"/>
      <c r="UHU103" s="1"/>
      <c r="UHV103" s="2"/>
      <c r="UHW103" s="2"/>
      <c r="UHX103" s="5"/>
      <c r="UHY103" s="5"/>
      <c r="UHZ103" s="5"/>
      <c r="UIA103" s="5"/>
      <c r="UIB103" s="5"/>
      <c r="UIC103" s="1"/>
      <c r="UID103" s="2"/>
      <c r="UIE103" s="2"/>
      <c r="UIF103" s="5"/>
      <c r="UIG103" s="5"/>
      <c r="UIH103" s="5"/>
      <c r="UII103" s="5"/>
      <c r="UIJ103" s="5"/>
      <c r="UIK103" s="1"/>
      <c r="UIL103" s="2"/>
      <c r="UIM103" s="2"/>
      <c r="UIN103" s="5"/>
      <c r="UIO103" s="5"/>
      <c r="UIP103" s="5"/>
      <c r="UIQ103" s="5"/>
      <c r="UIR103" s="5"/>
      <c r="UIS103" s="1"/>
      <c r="UIT103" s="2"/>
      <c r="UIU103" s="2"/>
      <c r="UIV103" s="5"/>
      <c r="UIW103" s="5"/>
      <c r="UIX103" s="5"/>
      <c r="UIY103" s="5"/>
      <c r="UIZ103" s="5"/>
      <c r="UJA103" s="1"/>
      <c r="UJB103" s="2"/>
      <c r="UJC103" s="2"/>
      <c r="UJD103" s="5"/>
      <c r="UJE103" s="5"/>
      <c r="UJF103" s="5"/>
      <c r="UJG103" s="5"/>
      <c r="UJH103" s="5"/>
      <c r="UJI103" s="1"/>
      <c r="UJJ103" s="2"/>
      <c r="UJK103" s="2"/>
      <c r="UJL103" s="5"/>
      <c r="UJM103" s="5"/>
      <c r="UJN103" s="5"/>
      <c r="UJO103" s="5"/>
      <c r="UJP103" s="5"/>
      <c r="UJQ103" s="1"/>
      <c r="UJR103" s="2"/>
      <c r="UJS103" s="2"/>
      <c r="UJT103" s="5"/>
      <c r="UJU103" s="5"/>
      <c r="UJV103" s="5"/>
      <c r="UJW103" s="5"/>
      <c r="UJX103" s="5"/>
      <c r="UJY103" s="1"/>
      <c r="UJZ103" s="2"/>
      <c r="UKA103" s="2"/>
      <c r="UKB103" s="5"/>
      <c r="UKC103" s="5"/>
      <c r="UKD103" s="5"/>
      <c r="UKE103" s="5"/>
      <c r="UKF103" s="5"/>
      <c r="UKG103" s="1"/>
      <c r="UKH103" s="2"/>
      <c r="UKI103" s="2"/>
      <c r="UKJ103" s="5"/>
      <c r="UKK103" s="5"/>
      <c r="UKL103" s="5"/>
      <c r="UKM103" s="5"/>
      <c r="UKN103" s="5"/>
      <c r="UKO103" s="1"/>
      <c r="UKP103" s="2"/>
      <c r="UKQ103" s="2"/>
      <c r="UKR103" s="5"/>
      <c r="UKS103" s="5"/>
      <c r="UKT103" s="5"/>
      <c r="UKU103" s="5"/>
      <c r="UKV103" s="5"/>
      <c r="UKW103" s="1"/>
      <c r="UKX103" s="2"/>
      <c r="UKY103" s="2"/>
      <c r="UKZ103" s="5"/>
      <c r="ULA103" s="5"/>
      <c r="ULB103" s="5"/>
      <c r="ULC103" s="5"/>
      <c r="ULD103" s="5"/>
      <c r="ULE103" s="1"/>
      <c r="ULF103" s="2"/>
      <c r="ULG103" s="2"/>
      <c r="ULH103" s="5"/>
      <c r="ULI103" s="5"/>
      <c r="ULJ103" s="5"/>
      <c r="ULK103" s="5"/>
      <c r="ULL103" s="5"/>
      <c r="ULM103" s="1"/>
      <c r="ULN103" s="2"/>
      <c r="ULO103" s="2"/>
      <c r="ULP103" s="5"/>
      <c r="ULQ103" s="5"/>
      <c r="ULR103" s="5"/>
      <c r="ULS103" s="5"/>
      <c r="ULT103" s="5"/>
      <c r="ULU103" s="1"/>
      <c r="ULV103" s="2"/>
      <c r="ULW103" s="2"/>
      <c r="ULX103" s="5"/>
      <c r="ULY103" s="5"/>
      <c r="ULZ103" s="5"/>
      <c r="UMA103" s="5"/>
      <c r="UMB103" s="5"/>
      <c r="UMC103" s="1"/>
      <c r="UMD103" s="2"/>
      <c r="UME103" s="2"/>
      <c r="UMF103" s="5"/>
      <c r="UMG103" s="5"/>
      <c r="UMH103" s="5"/>
      <c r="UMI103" s="5"/>
      <c r="UMJ103" s="5"/>
      <c r="UMK103" s="1"/>
      <c r="UML103" s="2"/>
      <c r="UMM103" s="2"/>
      <c r="UMN103" s="5"/>
      <c r="UMO103" s="5"/>
      <c r="UMP103" s="5"/>
      <c r="UMQ103" s="5"/>
      <c r="UMR103" s="5"/>
      <c r="UMS103" s="1"/>
      <c r="UMT103" s="2"/>
      <c r="UMU103" s="2"/>
      <c r="UMV103" s="5"/>
      <c r="UMW103" s="5"/>
      <c r="UMX103" s="5"/>
      <c r="UMY103" s="5"/>
      <c r="UMZ103" s="5"/>
      <c r="UNA103" s="1"/>
      <c r="UNB103" s="2"/>
      <c r="UNC103" s="2"/>
      <c r="UND103" s="5"/>
      <c r="UNE103" s="5"/>
      <c r="UNF103" s="5"/>
      <c r="UNG103" s="5"/>
      <c r="UNH103" s="5"/>
      <c r="UNI103" s="1"/>
      <c r="UNJ103" s="2"/>
      <c r="UNK103" s="2"/>
      <c r="UNL103" s="5"/>
      <c r="UNM103" s="5"/>
      <c r="UNN103" s="5"/>
      <c r="UNO103" s="5"/>
      <c r="UNP103" s="5"/>
      <c r="UNQ103" s="1"/>
      <c r="UNR103" s="2"/>
      <c r="UNS103" s="2"/>
      <c r="UNT103" s="5"/>
      <c r="UNU103" s="5"/>
      <c r="UNV103" s="5"/>
      <c r="UNW103" s="5"/>
      <c r="UNX103" s="5"/>
      <c r="UNY103" s="1"/>
      <c r="UNZ103" s="2"/>
      <c r="UOA103" s="2"/>
      <c r="UOB103" s="5"/>
      <c r="UOC103" s="5"/>
      <c r="UOD103" s="5"/>
      <c r="UOE103" s="5"/>
      <c r="UOF103" s="5"/>
      <c r="UOG103" s="1"/>
      <c r="UOH103" s="2"/>
      <c r="UOI103" s="2"/>
      <c r="UOJ103" s="5"/>
      <c r="UOK103" s="5"/>
      <c r="UOL103" s="5"/>
      <c r="UOM103" s="5"/>
      <c r="UON103" s="5"/>
      <c r="UOO103" s="1"/>
      <c r="UOP103" s="2"/>
      <c r="UOQ103" s="2"/>
      <c r="UOR103" s="5"/>
      <c r="UOS103" s="5"/>
      <c r="UOT103" s="5"/>
      <c r="UOU103" s="5"/>
      <c r="UOV103" s="5"/>
      <c r="UOW103" s="1"/>
      <c r="UOX103" s="2"/>
      <c r="UOY103" s="2"/>
      <c r="UOZ103" s="5"/>
      <c r="UPA103" s="5"/>
      <c r="UPB103" s="5"/>
      <c r="UPC103" s="5"/>
      <c r="UPD103" s="5"/>
      <c r="UPE103" s="1"/>
      <c r="UPF103" s="2"/>
      <c r="UPG103" s="2"/>
      <c r="UPH103" s="5"/>
      <c r="UPI103" s="5"/>
      <c r="UPJ103" s="5"/>
      <c r="UPK103" s="5"/>
      <c r="UPL103" s="5"/>
      <c r="UPM103" s="1"/>
      <c r="UPN103" s="2"/>
      <c r="UPO103" s="2"/>
      <c r="UPP103" s="5"/>
      <c r="UPQ103" s="5"/>
      <c r="UPR103" s="5"/>
      <c r="UPS103" s="5"/>
      <c r="UPT103" s="5"/>
      <c r="UPU103" s="1"/>
      <c r="UPV103" s="2"/>
      <c r="UPW103" s="2"/>
      <c r="UPX103" s="5"/>
      <c r="UPY103" s="5"/>
      <c r="UPZ103" s="5"/>
      <c r="UQA103" s="5"/>
      <c r="UQB103" s="5"/>
      <c r="UQC103" s="1"/>
      <c r="UQD103" s="2"/>
      <c r="UQE103" s="2"/>
      <c r="UQF103" s="5"/>
      <c r="UQG103" s="5"/>
      <c r="UQH103" s="5"/>
      <c r="UQI103" s="5"/>
      <c r="UQJ103" s="5"/>
      <c r="UQK103" s="1"/>
      <c r="UQL103" s="2"/>
      <c r="UQM103" s="2"/>
      <c r="UQN103" s="5"/>
      <c r="UQO103" s="5"/>
      <c r="UQP103" s="5"/>
      <c r="UQQ103" s="5"/>
      <c r="UQR103" s="5"/>
      <c r="UQS103" s="1"/>
      <c r="UQT103" s="2"/>
      <c r="UQU103" s="2"/>
      <c r="UQV103" s="5"/>
      <c r="UQW103" s="5"/>
      <c r="UQX103" s="5"/>
      <c r="UQY103" s="5"/>
      <c r="UQZ103" s="5"/>
      <c r="URA103" s="1"/>
      <c r="URB103" s="2"/>
      <c r="URC103" s="2"/>
      <c r="URD103" s="5"/>
      <c r="URE103" s="5"/>
      <c r="URF103" s="5"/>
      <c r="URG103" s="5"/>
      <c r="URH103" s="5"/>
      <c r="URI103" s="1"/>
      <c r="URJ103" s="2"/>
      <c r="URK103" s="2"/>
      <c r="URL103" s="5"/>
      <c r="URM103" s="5"/>
      <c r="URN103" s="5"/>
      <c r="URO103" s="5"/>
      <c r="URP103" s="5"/>
      <c r="URQ103" s="1"/>
      <c r="URR103" s="2"/>
      <c r="URS103" s="2"/>
      <c r="URT103" s="5"/>
      <c r="URU103" s="5"/>
      <c r="URV103" s="5"/>
      <c r="URW103" s="5"/>
      <c r="URX103" s="5"/>
      <c r="URY103" s="1"/>
      <c r="URZ103" s="2"/>
      <c r="USA103" s="2"/>
      <c r="USB103" s="5"/>
      <c r="USC103" s="5"/>
      <c r="USD103" s="5"/>
      <c r="USE103" s="5"/>
      <c r="USF103" s="5"/>
      <c r="USG103" s="1"/>
      <c r="USH103" s="2"/>
      <c r="USI103" s="2"/>
      <c r="USJ103" s="5"/>
      <c r="USK103" s="5"/>
      <c r="USL103" s="5"/>
      <c r="USM103" s="5"/>
      <c r="USN103" s="5"/>
      <c r="USO103" s="1"/>
      <c r="USP103" s="2"/>
      <c r="USQ103" s="2"/>
      <c r="USR103" s="5"/>
      <c r="USS103" s="5"/>
      <c r="UST103" s="5"/>
      <c r="USU103" s="5"/>
      <c r="USV103" s="5"/>
      <c r="USW103" s="1"/>
      <c r="USX103" s="2"/>
      <c r="USY103" s="2"/>
      <c r="USZ103" s="5"/>
      <c r="UTA103" s="5"/>
      <c r="UTB103" s="5"/>
      <c r="UTC103" s="5"/>
      <c r="UTD103" s="5"/>
      <c r="UTE103" s="1"/>
      <c r="UTF103" s="2"/>
      <c r="UTG103" s="2"/>
      <c r="UTH103" s="5"/>
      <c r="UTI103" s="5"/>
      <c r="UTJ103" s="5"/>
      <c r="UTK103" s="5"/>
      <c r="UTL103" s="5"/>
      <c r="UTM103" s="1"/>
      <c r="UTN103" s="2"/>
      <c r="UTO103" s="2"/>
      <c r="UTP103" s="5"/>
      <c r="UTQ103" s="5"/>
      <c r="UTR103" s="5"/>
      <c r="UTS103" s="5"/>
      <c r="UTT103" s="5"/>
      <c r="UTU103" s="1"/>
      <c r="UTV103" s="2"/>
      <c r="UTW103" s="2"/>
      <c r="UTX103" s="5"/>
      <c r="UTY103" s="5"/>
      <c r="UTZ103" s="5"/>
      <c r="UUA103" s="5"/>
      <c r="UUB103" s="5"/>
      <c r="UUC103" s="1"/>
      <c r="UUD103" s="2"/>
      <c r="UUE103" s="2"/>
      <c r="UUF103" s="5"/>
      <c r="UUG103" s="5"/>
      <c r="UUH103" s="5"/>
      <c r="UUI103" s="5"/>
      <c r="UUJ103" s="5"/>
      <c r="UUK103" s="1"/>
      <c r="UUL103" s="2"/>
      <c r="UUM103" s="2"/>
      <c r="UUN103" s="5"/>
      <c r="UUO103" s="5"/>
      <c r="UUP103" s="5"/>
      <c r="UUQ103" s="5"/>
      <c r="UUR103" s="5"/>
      <c r="UUS103" s="1"/>
      <c r="UUT103" s="2"/>
      <c r="UUU103" s="2"/>
      <c r="UUV103" s="5"/>
      <c r="UUW103" s="5"/>
      <c r="UUX103" s="5"/>
      <c r="UUY103" s="5"/>
      <c r="UUZ103" s="5"/>
      <c r="UVA103" s="1"/>
      <c r="UVB103" s="2"/>
      <c r="UVC103" s="2"/>
      <c r="UVD103" s="5"/>
      <c r="UVE103" s="5"/>
      <c r="UVF103" s="5"/>
      <c r="UVG103" s="5"/>
      <c r="UVH103" s="5"/>
      <c r="UVI103" s="1"/>
      <c r="UVJ103" s="2"/>
      <c r="UVK103" s="2"/>
      <c r="UVL103" s="5"/>
      <c r="UVM103" s="5"/>
      <c r="UVN103" s="5"/>
      <c r="UVO103" s="5"/>
      <c r="UVP103" s="5"/>
      <c r="UVQ103" s="1"/>
      <c r="UVR103" s="2"/>
      <c r="UVS103" s="2"/>
      <c r="UVT103" s="5"/>
      <c r="UVU103" s="5"/>
      <c r="UVV103" s="5"/>
      <c r="UVW103" s="5"/>
      <c r="UVX103" s="5"/>
      <c r="UVY103" s="1"/>
      <c r="UVZ103" s="2"/>
      <c r="UWA103" s="2"/>
      <c r="UWB103" s="5"/>
      <c r="UWC103" s="5"/>
      <c r="UWD103" s="5"/>
      <c r="UWE103" s="5"/>
      <c r="UWF103" s="5"/>
      <c r="UWG103" s="1"/>
      <c r="UWH103" s="2"/>
      <c r="UWI103" s="2"/>
      <c r="UWJ103" s="5"/>
      <c r="UWK103" s="5"/>
      <c r="UWL103" s="5"/>
      <c r="UWM103" s="5"/>
      <c r="UWN103" s="5"/>
      <c r="UWO103" s="1"/>
      <c r="UWP103" s="2"/>
      <c r="UWQ103" s="2"/>
      <c r="UWR103" s="5"/>
      <c r="UWS103" s="5"/>
      <c r="UWT103" s="5"/>
      <c r="UWU103" s="5"/>
      <c r="UWV103" s="5"/>
      <c r="UWW103" s="1"/>
      <c r="UWX103" s="2"/>
      <c r="UWY103" s="2"/>
      <c r="UWZ103" s="5"/>
      <c r="UXA103" s="5"/>
      <c r="UXB103" s="5"/>
      <c r="UXC103" s="5"/>
      <c r="UXD103" s="5"/>
      <c r="UXE103" s="1"/>
      <c r="UXF103" s="2"/>
      <c r="UXG103" s="2"/>
      <c r="UXH103" s="5"/>
      <c r="UXI103" s="5"/>
      <c r="UXJ103" s="5"/>
      <c r="UXK103" s="5"/>
      <c r="UXL103" s="5"/>
      <c r="UXM103" s="1"/>
      <c r="UXN103" s="2"/>
      <c r="UXO103" s="2"/>
      <c r="UXP103" s="5"/>
      <c r="UXQ103" s="5"/>
      <c r="UXR103" s="5"/>
      <c r="UXS103" s="5"/>
      <c r="UXT103" s="5"/>
      <c r="UXU103" s="1"/>
      <c r="UXV103" s="2"/>
      <c r="UXW103" s="2"/>
      <c r="UXX103" s="5"/>
      <c r="UXY103" s="5"/>
      <c r="UXZ103" s="5"/>
      <c r="UYA103" s="5"/>
      <c r="UYB103" s="5"/>
      <c r="UYC103" s="1"/>
      <c r="UYD103" s="2"/>
      <c r="UYE103" s="2"/>
      <c r="UYF103" s="5"/>
      <c r="UYG103" s="5"/>
      <c r="UYH103" s="5"/>
      <c r="UYI103" s="5"/>
      <c r="UYJ103" s="5"/>
      <c r="UYK103" s="1"/>
      <c r="UYL103" s="2"/>
      <c r="UYM103" s="2"/>
      <c r="UYN103" s="5"/>
      <c r="UYO103" s="5"/>
      <c r="UYP103" s="5"/>
      <c r="UYQ103" s="5"/>
      <c r="UYR103" s="5"/>
      <c r="UYS103" s="1"/>
      <c r="UYT103" s="2"/>
      <c r="UYU103" s="2"/>
      <c r="UYV103" s="5"/>
      <c r="UYW103" s="5"/>
      <c r="UYX103" s="5"/>
      <c r="UYY103" s="5"/>
      <c r="UYZ103" s="5"/>
      <c r="UZA103" s="1"/>
      <c r="UZB103" s="2"/>
      <c r="UZC103" s="2"/>
      <c r="UZD103" s="5"/>
      <c r="UZE103" s="5"/>
      <c r="UZF103" s="5"/>
      <c r="UZG103" s="5"/>
      <c r="UZH103" s="5"/>
      <c r="UZI103" s="1"/>
      <c r="UZJ103" s="2"/>
      <c r="UZK103" s="2"/>
      <c r="UZL103" s="5"/>
      <c r="UZM103" s="5"/>
      <c r="UZN103" s="5"/>
      <c r="UZO103" s="5"/>
      <c r="UZP103" s="5"/>
      <c r="UZQ103" s="1"/>
      <c r="UZR103" s="2"/>
      <c r="UZS103" s="2"/>
      <c r="UZT103" s="5"/>
      <c r="UZU103" s="5"/>
      <c r="UZV103" s="5"/>
      <c r="UZW103" s="5"/>
      <c r="UZX103" s="5"/>
      <c r="UZY103" s="1"/>
      <c r="UZZ103" s="2"/>
      <c r="VAA103" s="2"/>
      <c r="VAB103" s="5"/>
      <c r="VAC103" s="5"/>
      <c r="VAD103" s="5"/>
      <c r="VAE103" s="5"/>
      <c r="VAF103" s="5"/>
      <c r="VAG103" s="1"/>
      <c r="VAH103" s="2"/>
      <c r="VAI103" s="2"/>
      <c r="VAJ103" s="5"/>
      <c r="VAK103" s="5"/>
      <c r="VAL103" s="5"/>
      <c r="VAM103" s="5"/>
      <c r="VAN103" s="5"/>
      <c r="VAO103" s="1"/>
      <c r="VAP103" s="2"/>
      <c r="VAQ103" s="2"/>
      <c r="VAR103" s="5"/>
      <c r="VAS103" s="5"/>
      <c r="VAT103" s="5"/>
      <c r="VAU103" s="5"/>
      <c r="VAV103" s="5"/>
      <c r="VAW103" s="1"/>
      <c r="VAX103" s="2"/>
      <c r="VAY103" s="2"/>
      <c r="VAZ103" s="5"/>
      <c r="VBA103" s="5"/>
      <c r="VBB103" s="5"/>
      <c r="VBC103" s="5"/>
      <c r="VBD103" s="5"/>
      <c r="VBE103" s="1"/>
      <c r="VBF103" s="2"/>
      <c r="VBG103" s="2"/>
      <c r="VBH103" s="5"/>
      <c r="VBI103" s="5"/>
      <c r="VBJ103" s="5"/>
      <c r="VBK103" s="5"/>
      <c r="VBL103" s="5"/>
      <c r="VBM103" s="1"/>
      <c r="VBN103" s="2"/>
      <c r="VBO103" s="2"/>
      <c r="VBP103" s="5"/>
      <c r="VBQ103" s="5"/>
      <c r="VBR103" s="5"/>
      <c r="VBS103" s="5"/>
      <c r="VBT103" s="5"/>
      <c r="VBU103" s="1"/>
      <c r="VBV103" s="2"/>
      <c r="VBW103" s="2"/>
      <c r="VBX103" s="5"/>
      <c r="VBY103" s="5"/>
      <c r="VBZ103" s="5"/>
      <c r="VCA103" s="5"/>
      <c r="VCB103" s="5"/>
      <c r="VCC103" s="1"/>
      <c r="VCD103" s="2"/>
      <c r="VCE103" s="2"/>
      <c r="VCF103" s="5"/>
      <c r="VCG103" s="5"/>
      <c r="VCH103" s="5"/>
      <c r="VCI103" s="5"/>
      <c r="VCJ103" s="5"/>
      <c r="VCK103" s="1"/>
      <c r="VCL103" s="2"/>
      <c r="VCM103" s="2"/>
      <c r="VCN103" s="5"/>
      <c r="VCO103" s="5"/>
      <c r="VCP103" s="5"/>
      <c r="VCQ103" s="5"/>
      <c r="VCR103" s="5"/>
      <c r="VCS103" s="1"/>
      <c r="VCT103" s="2"/>
      <c r="VCU103" s="2"/>
      <c r="VCV103" s="5"/>
      <c r="VCW103" s="5"/>
      <c r="VCX103" s="5"/>
      <c r="VCY103" s="5"/>
      <c r="VCZ103" s="5"/>
      <c r="VDA103" s="1"/>
      <c r="VDB103" s="2"/>
      <c r="VDC103" s="2"/>
      <c r="VDD103" s="5"/>
      <c r="VDE103" s="5"/>
      <c r="VDF103" s="5"/>
      <c r="VDG103" s="5"/>
      <c r="VDH103" s="5"/>
      <c r="VDI103" s="1"/>
      <c r="VDJ103" s="2"/>
      <c r="VDK103" s="2"/>
      <c r="VDL103" s="5"/>
      <c r="VDM103" s="5"/>
      <c r="VDN103" s="5"/>
      <c r="VDO103" s="5"/>
      <c r="VDP103" s="5"/>
      <c r="VDQ103" s="1"/>
      <c r="VDR103" s="2"/>
      <c r="VDS103" s="2"/>
      <c r="VDT103" s="5"/>
      <c r="VDU103" s="5"/>
      <c r="VDV103" s="5"/>
      <c r="VDW103" s="5"/>
      <c r="VDX103" s="5"/>
      <c r="VDY103" s="1"/>
      <c r="VDZ103" s="2"/>
      <c r="VEA103" s="2"/>
      <c r="VEB103" s="5"/>
      <c r="VEC103" s="5"/>
      <c r="VED103" s="5"/>
      <c r="VEE103" s="5"/>
      <c r="VEF103" s="5"/>
      <c r="VEG103" s="1"/>
      <c r="VEH103" s="2"/>
      <c r="VEI103" s="2"/>
      <c r="VEJ103" s="5"/>
      <c r="VEK103" s="5"/>
      <c r="VEL103" s="5"/>
      <c r="VEM103" s="5"/>
      <c r="VEN103" s="5"/>
      <c r="VEO103" s="1"/>
      <c r="VEP103" s="2"/>
      <c r="VEQ103" s="2"/>
      <c r="VER103" s="5"/>
      <c r="VES103" s="5"/>
      <c r="VET103" s="5"/>
      <c r="VEU103" s="5"/>
      <c r="VEV103" s="5"/>
      <c r="VEW103" s="1"/>
      <c r="VEX103" s="2"/>
      <c r="VEY103" s="2"/>
      <c r="VEZ103" s="5"/>
      <c r="VFA103" s="5"/>
      <c r="VFB103" s="5"/>
      <c r="VFC103" s="5"/>
      <c r="VFD103" s="5"/>
      <c r="VFE103" s="1"/>
      <c r="VFF103" s="2"/>
      <c r="VFG103" s="2"/>
      <c r="VFH103" s="5"/>
      <c r="VFI103" s="5"/>
      <c r="VFJ103" s="5"/>
      <c r="VFK103" s="5"/>
      <c r="VFL103" s="5"/>
      <c r="VFM103" s="1"/>
      <c r="VFN103" s="2"/>
      <c r="VFO103" s="2"/>
      <c r="VFP103" s="5"/>
      <c r="VFQ103" s="5"/>
      <c r="VFR103" s="5"/>
      <c r="VFS103" s="5"/>
      <c r="VFT103" s="5"/>
      <c r="VFU103" s="1"/>
      <c r="VFV103" s="2"/>
      <c r="VFW103" s="2"/>
      <c r="VFX103" s="5"/>
      <c r="VFY103" s="5"/>
      <c r="VFZ103" s="5"/>
      <c r="VGA103" s="5"/>
      <c r="VGB103" s="5"/>
      <c r="VGC103" s="1"/>
      <c r="VGD103" s="2"/>
      <c r="VGE103" s="2"/>
      <c r="VGF103" s="5"/>
      <c r="VGG103" s="5"/>
      <c r="VGH103" s="5"/>
      <c r="VGI103" s="5"/>
      <c r="VGJ103" s="5"/>
      <c r="VGK103" s="1"/>
      <c r="VGL103" s="2"/>
      <c r="VGM103" s="2"/>
      <c r="VGN103" s="5"/>
      <c r="VGO103" s="5"/>
      <c r="VGP103" s="5"/>
      <c r="VGQ103" s="5"/>
      <c r="VGR103" s="5"/>
      <c r="VGS103" s="1"/>
      <c r="VGT103" s="2"/>
      <c r="VGU103" s="2"/>
      <c r="VGV103" s="5"/>
      <c r="VGW103" s="5"/>
      <c r="VGX103" s="5"/>
      <c r="VGY103" s="5"/>
      <c r="VGZ103" s="5"/>
      <c r="VHA103" s="1"/>
      <c r="VHB103" s="2"/>
      <c r="VHC103" s="2"/>
      <c r="VHD103" s="5"/>
      <c r="VHE103" s="5"/>
      <c r="VHF103" s="5"/>
      <c r="VHG103" s="5"/>
      <c r="VHH103" s="5"/>
      <c r="VHI103" s="1"/>
      <c r="VHJ103" s="2"/>
      <c r="VHK103" s="2"/>
      <c r="VHL103" s="5"/>
      <c r="VHM103" s="5"/>
      <c r="VHN103" s="5"/>
      <c r="VHO103" s="5"/>
      <c r="VHP103" s="5"/>
      <c r="VHQ103" s="1"/>
      <c r="VHR103" s="2"/>
      <c r="VHS103" s="2"/>
      <c r="VHT103" s="5"/>
      <c r="VHU103" s="5"/>
      <c r="VHV103" s="5"/>
      <c r="VHW103" s="5"/>
      <c r="VHX103" s="5"/>
      <c r="VHY103" s="1"/>
      <c r="VHZ103" s="2"/>
      <c r="VIA103" s="2"/>
      <c r="VIB103" s="5"/>
      <c r="VIC103" s="5"/>
      <c r="VID103" s="5"/>
      <c r="VIE103" s="5"/>
      <c r="VIF103" s="5"/>
      <c r="VIG103" s="1"/>
      <c r="VIH103" s="2"/>
      <c r="VII103" s="2"/>
      <c r="VIJ103" s="5"/>
      <c r="VIK103" s="5"/>
      <c r="VIL103" s="5"/>
      <c r="VIM103" s="5"/>
      <c r="VIN103" s="5"/>
      <c r="VIO103" s="1"/>
      <c r="VIP103" s="2"/>
      <c r="VIQ103" s="2"/>
      <c r="VIR103" s="5"/>
      <c r="VIS103" s="5"/>
      <c r="VIT103" s="5"/>
      <c r="VIU103" s="5"/>
      <c r="VIV103" s="5"/>
      <c r="VIW103" s="1"/>
      <c r="VIX103" s="2"/>
      <c r="VIY103" s="2"/>
      <c r="VIZ103" s="5"/>
      <c r="VJA103" s="5"/>
      <c r="VJB103" s="5"/>
      <c r="VJC103" s="5"/>
      <c r="VJD103" s="5"/>
      <c r="VJE103" s="1"/>
      <c r="VJF103" s="2"/>
      <c r="VJG103" s="2"/>
      <c r="VJH103" s="5"/>
      <c r="VJI103" s="5"/>
      <c r="VJJ103" s="5"/>
      <c r="VJK103" s="5"/>
      <c r="VJL103" s="5"/>
      <c r="VJM103" s="1"/>
      <c r="VJN103" s="2"/>
      <c r="VJO103" s="2"/>
      <c r="VJP103" s="5"/>
      <c r="VJQ103" s="5"/>
      <c r="VJR103" s="5"/>
      <c r="VJS103" s="5"/>
      <c r="VJT103" s="5"/>
      <c r="VJU103" s="1"/>
      <c r="VJV103" s="2"/>
      <c r="VJW103" s="2"/>
      <c r="VJX103" s="5"/>
      <c r="VJY103" s="5"/>
      <c r="VJZ103" s="5"/>
      <c r="VKA103" s="5"/>
      <c r="VKB103" s="5"/>
      <c r="VKC103" s="1"/>
      <c r="VKD103" s="2"/>
      <c r="VKE103" s="2"/>
      <c r="VKF103" s="5"/>
      <c r="VKG103" s="5"/>
      <c r="VKH103" s="5"/>
      <c r="VKI103" s="5"/>
      <c r="VKJ103" s="5"/>
      <c r="VKK103" s="1"/>
      <c r="VKL103" s="2"/>
      <c r="VKM103" s="2"/>
      <c r="VKN103" s="5"/>
      <c r="VKO103" s="5"/>
      <c r="VKP103" s="5"/>
      <c r="VKQ103" s="5"/>
      <c r="VKR103" s="5"/>
      <c r="VKS103" s="1"/>
      <c r="VKT103" s="2"/>
      <c r="VKU103" s="2"/>
      <c r="VKV103" s="5"/>
      <c r="VKW103" s="5"/>
      <c r="VKX103" s="5"/>
      <c r="VKY103" s="5"/>
      <c r="VKZ103" s="5"/>
      <c r="VLA103" s="1"/>
      <c r="VLB103" s="2"/>
      <c r="VLC103" s="2"/>
      <c r="VLD103" s="5"/>
      <c r="VLE103" s="5"/>
      <c r="VLF103" s="5"/>
      <c r="VLG103" s="5"/>
      <c r="VLH103" s="5"/>
      <c r="VLI103" s="1"/>
      <c r="VLJ103" s="2"/>
      <c r="VLK103" s="2"/>
      <c r="VLL103" s="5"/>
      <c r="VLM103" s="5"/>
      <c r="VLN103" s="5"/>
      <c r="VLO103" s="5"/>
      <c r="VLP103" s="5"/>
      <c r="VLQ103" s="1"/>
      <c r="VLR103" s="2"/>
      <c r="VLS103" s="2"/>
      <c r="VLT103" s="5"/>
      <c r="VLU103" s="5"/>
      <c r="VLV103" s="5"/>
      <c r="VLW103" s="5"/>
      <c r="VLX103" s="5"/>
      <c r="VLY103" s="1"/>
      <c r="VLZ103" s="2"/>
      <c r="VMA103" s="2"/>
      <c r="VMB103" s="5"/>
      <c r="VMC103" s="5"/>
      <c r="VMD103" s="5"/>
      <c r="VME103" s="5"/>
      <c r="VMF103" s="5"/>
      <c r="VMG103" s="1"/>
      <c r="VMH103" s="2"/>
      <c r="VMI103" s="2"/>
      <c r="VMJ103" s="5"/>
      <c r="VMK103" s="5"/>
      <c r="VML103" s="5"/>
      <c r="VMM103" s="5"/>
      <c r="VMN103" s="5"/>
      <c r="VMO103" s="1"/>
      <c r="VMP103" s="2"/>
      <c r="VMQ103" s="2"/>
      <c r="VMR103" s="5"/>
      <c r="VMS103" s="5"/>
      <c r="VMT103" s="5"/>
      <c r="VMU103" s="5"/>
      <c r="VMV103" s="5"/>
      <c r="VMW103" s="1"/>
      <c r="VMX103" s="2"/>
      <c r="VMY103" s="2"/>
      <c r="VMZ103" s="5"/>
      <c r="VNA103" s="5"/>
      <c r="VNB103" s="5"/>
      <c r="VNC103" s="5"/>
      <c r="VND103" s="5"/>
      <c r="VNE103" s="1"/>
      <c r="VNF103" s="2"/>
      <c r="VNG103" s="2"/>
      <c r="VNH103" s="5"/>
      <c r="VNI103" s="5"/>
      <c r="VNJ103" s="5"/>
      <c r="VNK103" s="5"/>
      <c r="VNL103" s="5"/>
      <c r="VNM103" s="1"/>
      <c r="VNN103" s="2"/>
      <c r="VNO103" s="2"/>
      <c r="VNP103" s="5"/>
      <c r="VNQ103" s="5"/>
      <c r="VNR103" s="5"/>
      <c r="VNS103" s="5"/>
      <c r="VNT103" s="5"/>
      <c r="VNU103" s="1"/>
      <c r="VNV103" s="2"/>
      <c r="VNW103" s="2"/>
      <c r="VNX103" s="5"/>
      <c r="VNY103" s="5"/>
      <c r="VNZ103" s="5"/>
      <c r="VOA103" s="5"/>
      <c r="VOB103" s="5"/>
      <c r="VOC103" s="1"/>
      <c r="VOD103" s="2"/>
      <c r="VOE103" s="2"/>
      <c r="VOF103" s="5"/>
      <c r="VOG103" s="5"/>
      <c r="VOH103" s="5"/>
      <c r="VOI103" s="5"/>
      <c r="VOJ103" s="5"/>
      <c r="VOK103" s="1"/>
      <c r="VOL103" s="2"/>
      <c r="VOM103" s="2"/>
      <c r="VON103" s="5"/>
      <c r="VOO103" s="5"/>
      <c r="VOP103" s="5"/>
      <c r="VOQ103" s="5"/>
      <c r="VOR103" s="5"/>
      <c r="VOS103" s="1"/>
      <c r="VOT103" s="2"/>
      <c r="VOU103" s="2"/>
      <c r="VOV103" s="5"/>
      <c r="VOW103" s="5"/>
      <c r="VOX103" s="5"/>
      <c r="VOY103" s="5"/>
      <c r="VOZ103" s="5"/>
      <c r="VPA103" s="1"/>
      <c r="VPB103" s="2"/>
      <c r="VPC103" s="2"/>
      <c r="VPD103" s="5"/>
      <c r="VPE103" s="5"/>
      <c r="VPF103" s="5"/>
      <c r="VPG103" s="5"/>
      <c r="VPH103" s="5"/>
      <c r="VPI103" s="1"/>
      <c r="VPJ103" s="2"/>
      <c r="VPK103" s="2"/>
      <c r="VPL103" s="5"/>
      <c r="VPM103" s="5"/>
      <c r="VPN103" s="5"/>
      <c r="VPO103" s="5"/>
      <c r="VPP103" s="5"/>
      <c r="VPQ103" s="1"/>
      <c r="VPR103" s="2"/>
      <c r="VPS103" s="2"/>
      <c r="VPT103" s="5"/>
      <c r="VPU103" s="5"/>
      <c r="VPV103" s="5"/>
      <c r="VPW103" s="5"/>
      <c r="VPX103" s="5"/>
      <c r="VPY103" s="1"/>
      <c r="VPZ103" s="2"/>
      <c r="VQA103" s="2"/>
      <c r="VQB103" s="5"/>
      <c r="VQC103" s="5"/>
      <c r="VQD103" s="5"/>
      <c r="VQE103" s="5"/>
      <c r="VQF103" s="5"/>
      <c r="VQG103" s="1"/>
      <c r="VQH103" s="2"/>
      <c r="VQI103" s="2"/>
      <c r="VQJ103" s="5"/>
      <c r="VQK103" s="5"/>
      <c r="VQL103" s="5"/>
      <c r="VQM103" s="5"/>
      <c r="VQN103" s="5"/>
      <c r="VQO103" s="1"/>
      <c r="VQP103" s="2"/>
      <c r="VQQ103" s="2"/>
      <c r="VQR103" s="5"/>
      <c r="VQS103" s="5"/>
      <c r="VQT103" s="5"/>
      <c r="VQU103" s="5"/>
      <c r="VQV103" s="5"/>
      <c r="VQW103" s="1"/>
      <c r="VQX103" s="2"/>
      <c r="VQY103" s="2"/>
      <c r="VQZ103" s="5"/>
      <c r="VRA103" s="5"/>
      <c r="VRB103" s="5"/>
      <c r="VRC103" s="5"/>
      <c r="VRD103" s="5"/>
      <c r="VRE103" s="1"/>
      <c r="VRF103" s="2"/>
      <c r="VRG103" s="2"/>
      <c r="VRH103" s="5"/>
      <c r="VRI103" s="5"/>
      <c r="VRJ103" s="5"/>
      <c r="VRK103" s="5"/>
      <c r="VRL103" s="5"/>
      <c r="VRM103" s="1"/>
      <c r="VRN103" s="2"/>
      <c r="VRO103" s="2"/>
      <c r="VRP103" s="5"/>
      <c r="VRQ103" s="5"/>
      <c r="VRR103" s="5"/>
      <c r="VRS103" s="5"/>
      <c r="VRT103" s="5"/>
      <c r="VRU103" s="1"/>
      <c r="VRV103" s="2"/>
      <c r="VRW103" s="2"/>
      <c r="VRX103" s="5"/>
      <c r="VRY103" s="5"/>
      <c r="VRZ103" s="5"/>
      <c r="VSA103" s="5"/>
      <c r="VSB103" s="5"/>
      <c r="VSC103" s="1"/>
      <c r="VSD103" s="2"/>
      <c r="VSE103" s="2"/>
      <c r="VSF103" s="5"/>
      <c r="VSG103" s="5"/>
      <c r="VSH103" s="5"/>
      <c r="VSI103" s="5"/>
      <c r="VSJ103" s="5"/>
      <c r="VSK103" s="1"/>
      <c r="VSL103" s="2"/>
      <c r="VSM103" s="2"/>
      <c r="VSN103" s="5"/>
      <c r="VSO103" s="5"/>
      <c r="VSP103" s="5"/>
      <c r="VSQ103" s="5"/>
      <c r="VSR103" s="5"/>
      <c r="VSS103" s="1"/>
      <c r="VST103" s="2"/>
      <c r="VSU103" s="2"/>
      <c r="VSV103" s="5"/>
      <c r="VSW103" s="5"/>
      <c r="VSX103" s="5"/>
      <c r="VSY103" s="5"/>
      <c r="VSZ103" s="5"/>
      <c r="VTA103" s="1"/>
      <c r="VTB103" s="2"/>
      <c r="VTC103" s="2"/>
      <c r="VTD103" s="5"/>
      <c r="VTE103" s="5"/>
      <c r="VTF103" s="5"/>
      <c r="VTG103" s="5"/>
      <c r="VTH103" s="5"/>
      <c r="VTI103" s="1"/>
      <c r="VTJ103" s="2"/>
      <c r="VTK103" s="2"/>
      <c r="VTL103" s="5"/>
      <c r="VTM103" s="5"/>
      <c r="VTN103" s="5"/>
      <c r="VTO103" s="5"/>
      <c r="VTP103" s="5"/>
      <c r="VTQ103" s="1"/>
      <c r="VTR103" s="2"/>
      <c r="VTS103" s="2"/>
      <c r="VTT103" s="5"/>
      <c r="VTU103" s="5"/>
      <c r="VTV103" s="5"/>
      <c r="VTW103" s="5"/>
      <c r="VTX103" s="5"/>
      <c r="VTY103" s="1"/>
      <c r="VTZ103" s="2"/>
      <c r="VUA103" s="2"/>
      <c r="VUB103" s="5"/>
      <c r="VUC103" s="5"/>
      <c r="VUD103" s="5"/>
      <c r="VUE103" s="5"/>
      <c r="VUF103" s="5"/>
      <c r="VUG103" s="1"/>
      <c r="VUH103" s="2"/>
      <c r="VUI103" s="2"/>
      <c r="VUJ103" s="5"/>
      <c r="VUK103" s="5"/>
      <c r="VUL103" s="5"/>
      <c r="VUM103" s="5"/>
      <c r="VUN103" s="5"/>
      <c r="VUO103" s="1"/>
      <c r="VUP103" s="2"/>
      <c r="VUQ103" s="2"/>
      <c r="VUR103" s="5"/>
      <c r="VUS103" s="5"/>
      <c r="VUT103" s="5"/>
      <c r="VUU103" s="5"/>
      <c r="VUV103" s="5"/>
      <c r="VUW103" s="1"/>
      <c r="VUX103" s="2"/>
      <c r="VUY103" s="2"/>
      <c r="VUZ103" s="5"/>
      <c r="VVA103" s="5"/>
      <c r="VVB103" s="5"/>
      <c r="VVC103" s="5"/>
      <c r="VVD103" s="5"/>
      <c r="VVE103" s="1"/>
      <c r="VVF103" s="2"/>
      <c r="VVG103" s="2"/>
      <c r="VVH103" s="5"/>
      <c r="VVI103" s="5"/>
      <c r="VVJ103" s="5"/>
      <c r="VVK103" s="5"/>
      <c r="VVL103" s="5"/>
      <c r="VVM103" s="1"/>
      <c r="VVN103" s="2"/>
      <c r="VVO103" s="2"/>
      <c r="VVP103" s="5"/>
      <c r="VVQ103" s="5"/>
      <c r="VVR103" s="5"/>
      <c r="VVS103" s="5"/>
      <c r="VVT103" s="5"/>
      <c r="VVU103" s="1"/>
      <c r="VVV103" s="2"/>
      <c r="VVW103" s="2"/>
      <c r="VVX103" s="5"/>
      <c r="VVY103" s="5"/>
      <c r="VVZ103" s="5"/>
      <c r="VWA103" s="5"/>
      <c r="VWB103" s="5"/>
      <c r="VWC103" s="1"/>
      <c r="VWD103" s="2"/>
      <c r="VWE103" s="2"/>
      <c r="VWF103" s="5"/>
      <c r="VWG103" s="5"/>
      <c r="VWH103" s="5"/>
      <c r="VWI103" s="5"/>
      <c r="VWJ103" s="5"/>
      <c r="VWK103" s="1"/>
      <c r="VWL103" s="2"/>
      <c r="VWM103" s="2"/>
      <c r="VWN103" s="5"/>
      <c r="VWO103" s="5"/>
      <c r="VWP103" s="5"/>
      <c r="VWQ103" s="5"/>
      <c r="VWR103" s="5"/>
      <c r="VWS103" s="1"/>
      <c r="VWT103" s="2"/>
      <c r="VWU103" s="2"/>
      <c r="VWV103" s="5"/>
      <c r="VWW103" s="5"/>
      <c r="VWX103" s="5"/>
      <c r="VWY103" s="5"/>
      <c r="VWZ103" s="5"/>
      <c r="VXA103" s="1"/>
      <c r="VXB103" s="2"/>
      <c r="VXC103" s="2"/>
      <c r="VXD103" s="5"/>
      <c r="VXE103" s="5"/>
      <c r="VXF103" s="5"/>
      <c r="VXG103" s="5"/>
      <c r="VXH103" s="5"/>
      <c r="VXI103" s="1"/>
      <c r="VXJ103" s="2"/>
      <c r="VXK103" s="2"/>
      <c r="VXL103" s="5"/>
      <c r="VXM103" s="5"/>
      <c r="VXN103" s="5"/>
      <c r="VXO103" s="5"/>
      <c r="VXP103" s="5"/>
      <c r="VXQ103" s="1"/>
      <c r="VXR103" s="2"/>
      <c r="VXS103" s="2"/>
      <c r="VXT103" s="5"/>
      <c r="VXU103" s="5"/>
      <c r="VXV103" s="5"/>
      <c r="VXW103" s="5"/>
      <c r="VXX103" s="5"/>
      <c r="VXY103" s="1"/>
      <c r="VXZ103" s="2"/>
      <c r="VYA103" s="2"/>
      <c r="VYB103" s="5"/>
      <c r="VYC103" s="5"/>
      <c r="VYD103" s="5"/>
      <c r="VYE103" s="5"/>
      <c r="VYF103" s="5"/>
      <c r="VYG103" s="1"/>
      <c r="VYH103" s="2"/>
      <c r="VYI103" s="2"/>
      <c r="VYJ103" s="5"/>
      <c r="VYK103" s="5"/>
      <c r="VYL103" s="5"/>
      <c r="VYM103" s="5"/>
      <c r="VYN103" s="5"/>
      <c r="VYO103" s="1"/>
      <c r="VYP103" s="2"/>
      <c r="VYQ103" s="2"/>
      <c r="VYR103" s="5"/>
      <c r="VYS103" s="5"/>
      <c r="VYT103" s="5"/>
      <c r="VYU103" s="5"/>
      <c r="VYV103" s="5"/>
      <c r="VYW103" s="1"/>
      <c r="VYX103" s="2"/>
      <c r="VYY103" s="2"/>
      <c r="VYZ103" s="5"/>
      <c r="VZA103" s="5"/>
      <c r="VZB103" s="5"/>
      <c r="VZC103" s="5"/>
      <c r="VZD103" s="5"/>
      <c r="VZE103" s="1"/>
      <c r="VZF103" s="2"/>
      <c r="VZG103" s="2"/>
      <c r="VZH103" s="5"/>
      <c r="VZI103" s="5"/>
      <c r="VZJ103" s="5"/>
      <c r="VZK103" s="5"/>
      <c r="VZL103" s="5"/>
      <c r="VZM103" s="1"/>
      <c r="VZN103" s="2"/>
      <c r="VZO103" s="2"/>
      <c r="VZP103" s="5"/>
      <c r="VZQ103" s="5"/>
      <c r="VZR103" s="5"/>
      <c r="VZS103" s="5"/>
      <c r="VZT103" s="5"/>
      <c r="VZU103" s="1"/>
      <c r="VZV103" s="2"/>
      <c r="VZW103" s="2"/>
      <c r="VZX103" s="5"/>
      <c r="VZY103" s="5"/>
      <c r="VZZ103" s="5"/>
      <c r="WAA103" s="5"/>
      <c r="WAB103" s="5"/>
      <c r="WAC103" s="1"/>
      <c r="WAD103" s="2"/>
      <c r="WAE103" s="2"/>
      <c r="WAF103" s="5"/>
      <c r="WAG103" s="5"/>
      <c r="WAH103" s="5"/>
      <c r="WAI103" s="5"/>
      <c r="WAJ103" s="5"/>
      <c r="WAK103" s="1"/>
      <c r="WAL103" s="2"/>
      <c r="WAM103" s="2"/>
      <c r="WAN103" s="5"/>
      <c r="WAO103" s="5"/>
      <c r="WAP103" s="5"/>
      <c r="WAQ103" s="5"/>
      <c r="WAR103" s="5"/>
      <c r="WAS103" s="1"/>
      <c r="WAT103" s="2"/>
      <c r="WAU103" s="2"/>
      <c r="WAV103" s="5"/>
      <c r="WAW103" s="5"/>
      <c r="WAX103" s="5"/>
      <c r="WAY103" s="5"/>
      <c r="WAZ103" s="5"/>
      <c r="WBA103" s="1"/>
      <c r="WBB103" s="2"/>
      <c r="WBC103" s="2"/>
      <c r="WBD103" s="5"/>
      <c r="WBE103" s="5"/>
      <c r="WBF103" s="5"/>
      <c r="WBG103" s="5"/>
      <c r="WBH103" s="5"/>
      <c r="WBI103" s="1"/>
      <c r="WBJ103" s="2"/>
      <c r="WBK103" s="2"/>
      <c r="WBL103" s="5"/>
      <c r="WBM103" s="5"/>
      <c r="WBN103" s="5"/>
      <c r="WBO103" s="5"/>
      <c r="WBP103" s="5"/>
      <c r="WBQ103" s="1"/>
      <c r="WBR103" s="2"/>
      <c r="WBS103" s="2"/>
      <c r="WBT103" s="5"/>
      <c r="WBU103" s="5"/>
      <c r="WBV103" s="5"/>
      <c r="WBW103" s="5"/>
      <c r="WBX103" s="5"/>
      <c r="WBY103" s="1"/>
      <c r="WBZ103" s="2"/>
      <c r="WCA103" s="2"/>
      <c r="WCB103" s="5"/>
      <c r="WCC103" s="5"/>
      <c r="WCD103" s="5"/>
      <c r="WCE103" s="5"/>
      <c r="WCF103" s="5"/>
      <c r="WCG103" s="1"/>
      <c r="WCH103" s="2"/>
      <c r="WCI103" s="2"/>
      <c r="WCJ103" s="5"/>
      <c r="WCK103" s="5"/>
      <c r="WCL103" s="5"/>
      <c r="WCM103" s="5"/>
      <c r="WCN103" s="5"/>
      <c r="WCO103" s="1"/>
      <c r="WCP103" s="2"/>
      <c r="WCQ103" s="2"/>
      <c r="WCR103" s="5"/>
      <c r="WCS103" s="5"/>
      <c r="WCT103" s="5"/>
      <c r="WCU103" s="5"/>
      <c r="WCV103" s="5"/>
      <c r="WCW103" s="1"/>
      <c r="WCX103" s="2"/>
      <c r="WCY103" s="2"/>
      <c r="WCZ103" s="5"/>
      <c r="WDA103" s="5"/>
      <c r="WDB103" s="5"/>
      <c r="WDC103" s="5"/>
      <c r="WDD103" s="5"/>
      <c r="WDE103" s="1"/>
      <c r="WDF103" s="2"/>
      <c r="WDG103" s="2"/>
      <c r="WDH103" s="5"/>
      <c r="WDI103" s="5"/>
      <c r="WDJ103" s="5"/>
      <c r="WDK103" s="5"/>
      <c r="WDL103" s="5"/>
      <c r="WDM103" s="1"/>
      <c r="WDN103" s="2"/>
      <c r="WDO103" s="2"/>
      <c r="WDP103" s="5"/>
      <c r="WDQ103" s="5"/>
      <c r="WDR103" s="5"/>
      <c r="WDS103" s="5"/>
      <c r="WDT103" s="5"/>
      <c r="WDU103" s="1"/>
      <c r="WDV103" s="2"/>
      <c r="WDW103" s="2"/>
      <c r="WDX103" s="5"/>
      <c r="WDY103" s="5"/>
      <c r="WDZ103" s="5"/>
      <c r="WEA103" s="5"/>
      <c r="WEB103" s="5"/>
      <c r="WEC103" s="1"/>
      <c r="WED103" s="2"/>
      <c r="WEE103" s="2"/>
      <c r="WEF103" s="5"/>
      <c r="WEG103" s="5"/>
      <c r="WEH103" s="5"/>
      <c r="WEI103" s="5"/>
      <c r="WEJ103" s="5"/>
      <c r="WEK103" s="1"/>
      <c r="WEL103" s="2"/>
      <c r="WEM103" s="2"/>
      <c r="WEN103" s="5"/>
      <c r="WEO103" s="5"/>
      <c r="WEP103" s="5"/>
      <c r="WEQ103" s="5"/>
      <c r="WER103" s="5"/>
      <c r="WES103" s="1"/>
      <c r="WET103" s="2"/>
      <c r="WEU103" s="2"/>
      <c r="WEV103" s="5"/>
      <c r="WEW103" s="5"/>
      <c r="WEX103" s="5"/>
      <c r="WEY103" s="5"/>
      <c r="WEZ103" s="5"/>
      <c r="WFA103" s="1"/>
      <c r="WFB103" s="2"/>
      <c r="WFC103" s="2"/>
      <c r="WFD103" s="5"/>
      <c r="WFE103" s="5"/>
      <c r="WFF103" s="5"/>
      <c r="WFG103" s="5"/>
      <c r="WFH103" s="5"/>
      <c r="WFI103" s="1"/>
      <c r="WFJ103" s="2"/>
      <c r="WFK103" s="2"/>
      <c r="WFL103" s="5"/>
      <c r="WFM103" s="5"/>
      <c r="WFN103" s="5"/>
      <c r="WFO103" s="5"/>
      <c r="WFP103" s="5"/>
      <c r="WFQ103" s="1"/>
      <c r="WFR103" s="2"/>
      <c r="WFS103" s="2"/>
      <c r="WFT103" s="5"/>
      <c r="WFU103" s="5"/>
      <c r="WFV103" s="5"/>
      <c r="WFW103" s="5"/>
      <c r="WFX103" s="5"/>
      <c r="WFY103" s="1"/>
      <c r="WFZ103" s="2"/>
      <c r="WGA103" s="2"/>
      <c r="WGB103" s="5"/>
      <c r="WGC103" s="5"/>
      <c r="WGD103" s="5"/>
      <c r="WGE103" s="5"/>
      <c r="WGF103" s="5"/>
      <c r="WGG103" s="1"/>
      <c r="WGH103" s="2"/>
      <c r="WGI103" s="2"/>
      <c r="WGJ103" s="5"/>
      <c r="WGK103" s="5"/>
      <c r="WGL103" s="5"/>
      <c r="WGM103" s="5"/>
      <c r="WGN103" s="5"/>
      <c r="WGO103" s="1"/>
      <c r="WGP103" s="2"/>
      <c r="WGQ103" s="2"/>
      <c r="WGR103" s="5"/>
      <c r="WGS103" s="5"/>
      <c r="WGT103" s="5"/>
      <c r="WGU103" s="5"/>
      <c r="WGV103" s="5"/>
      <c r="WGW103" s="1"/>
      <c r="WGX103" s="2"/>
      <c r="WGY103" s="2"/>
      <c r="WGZ103" s="5"/>
      <c r="WHA103" s="5"/>
      <c r="WHB103" s="5"/>
      <c r="WHC103" s="5"/>
      <c r="WHD103" s="5"/>
      <c r="WHE103" s="1"/>
      <c r="WHF103" s="2"/>
      <c r="WHG103" s="2"/>
      <c r="WHH103" s="5"/>
      <c r="WHI103" s="5"/>
      <c r="WHJ103" s="5"/>
      <c r="WHK103" s="5"/>
      <c r="WHL103" s="5"/>
      <c r="WHM103" s="1"/>
      <c r="WHN103" s="2"/>
      <c r="WHO103" s="2"/>
      <c r="WHP103" s="5"/>
      <c r="WHQ103" s="5"/>
      <c r="WHR103" s="5"/>
      <c r="WHS103" s="5"/>
      <c r="WHT103" s="5"/>
      <c r="WHU103" s="1"/>
      <c r="WHV103" s="2"/>
      <c r="WHW103" s="2"/>
      <c r="WHX103" s="5"/>
      <c r="WHY103" s="5"/>
      <c r="WHZ103" s="5"/>
      <c r="WIA103" s="5"/>
      <c r="WIB103" s="5"/>
      <c r="WIC103" s="1"/>
      <c r="WID103" s="2"/>
      <c r="WIE103" s="2"/>
      <c r="WIF103" s="5"/>
      <c r="WIG103" s="5"/>
      <c r="WIH103" s="5"/>
      <c r="WII103" s="5"/>
      <c r="WIJ103" s="5"/>
      <c r="WIK103" s="1"/>
      <c r="WIL103" s="2"/>
      <c r="WIM103" s="2"/>
      <c r="WIN103" s="5"/>
      <c r="WIO103" s="5"/>
      <c r="WIP103" s="5"/>
      <c r="WIQ103" s="5"/>
      <c r="WIR103" s="5"/>
      <c r="WIS103" s="1"/>
      <c r="WIT103" s="2"/>
      <c r="WIU103" s="2"/>
      <c r="WIV103" s="5"/>
      <c r="WIW103" s="5"/>
      <c r="WIX103" s="5"/>
      <c r="WIY103" s="5"/>
      <c r="WIZ103" s="5"/>
      <c r="WJA103" s="1"/>
      <c r="WJB103" s="2"/>
      <c r="WJC103" s="2"/>
      <c r="WJD103" s="5"/>
      <c r="WJE103" s="5"/>
      <c r="WJF103" s="5"/>
      <c r="WJG103" s="5"/>
      <c r="WJH103" s="5"/>
      <c r="WJI103" s="1"/>
      <c r="WJJ103" s="2"/>
      <c r="WJK103" s="2"/>
      <c r="WJL103" s="5"/>
      <c r="WJM103" s="5"/>
      <c r="WJN103" s="5"/>
      <c r="WJO103" s="5"/>
      <c r="WJP103" s="5"/>
      <c r="WJQ103" s="1"/>
      <c r="WJR103" s="2"/>
      <c r="WJS103" s="2"/>
      <c r="WJT103" s="5"/>
      <c r="WJU103" s="5"/>
      <c r="WJV103" s="5"/>
      <c r="WJW103" s="5"/>
      <c r="WJX103" s="5"/>
      <c r="WJY103" s="1"/>
      <c r="WJZ103" s="2"/>
      <c r="WKA103" s="2"/>
      <c r="WKB103" s="5"/>
      <c r="WKC103" s="5"/>
      <c r="WKD103" s="5"/>
      <c r="WKE103" s="5"/>
      <c r="WKF103" s="5"/>
      <c r="WKG103" s="1"/>
      <c r="WKH103" s="2"/>
      <c r="WKI103" s="2"/>
      <c r="WKJ103" s="5"/>
      <c r="WKK103" s="5"/>
      <c r="WKL103" s="5"/>
      <c r="WKM103" s="5"/>
      <c r="WKN103" s="5"/>
      <c r="WKO103" s="1"/>
      <c r="WKP103" s="2"/>
      <c r="WKQ103" s="2"/>
      <c r="WKR103" s="5"/>
      <c r="WKS103" s="5"/>
      <c r="WKT103" s="5"/>
      <c r="WKU103" s="5"/>
      <c r="WKV103" s="5"/>
      <c r="WKW103" s="1"/>
      <c r="WKX103" s="2"/>
      <c r="WKY103" s="2"/>
      <c r="WKZ103" s="5"/>
      <c r="WLA103" s="5"/>
      <c r="WLB103" s="5"/>
      <c r="WLC103" s="5"/>
      <c r="WLD103" s="5"/>
      <c r="WLE103" s="1"/>
      <c r="WLF103" s="2"/>
      <c r="WLG103" s="2"/>
      <c r="WLH103" s="5"/>
      <c r="WLI103" s="5"/>
      <c r="WLJ103" s="5"/>
      <c r="WLK103" s="5"/>
      <c r="WLL103" s="5"/>
      <c r="WLM103" s="1"/>
      <c r="WLN103" s="2"/>
      <c r="WLO103" s="2"/>
      <c r="WLP103" s="5"/>
      <c r="WLQ103" s="5"/>
      <c r="WLR103" s="5"/>
      <c r="WLS103" s="5"/>
      <c r="WLT103" s="5"/>
      <c r="WLU103" s="1"/>
      <c r="WLV103" s="2"/>
      <c r="WLW103" s="2"/>
      <c r="WLX103" s="5"/>
      <c r="WLY103" s="5"/>
      <c r="WLZ103" s="5"/>
      <c r="WMA103" s="5"/>
      <c r="WMB103" s="5"/>
      <c r="WMC103" s="1"/>
      <c r="WMD103" s="2"/>
      <c r="WME103" s="2"/>
      <c r="WMF103" s="5"/>
      <c r="WMG103" s="5"/>
      <c r="WMH103" s="5"/>
      <c r="WMI103" s="5"/>
      <c r="WMJ103" s="5"/>
      <c r="WMK103" s="1"/>
      <c r="WML103" s="2"/>
      <c r="WMM103" s="2"/>
      <c r="WMN103" s="5"/>
      <c r="WMO103" s="5"/>
      <c r="WMP103" s="5"/>
      <c r="WMQ103" s="5"/>
      <c r="WMR103" s="5"/>
      <c r="WMS103" s="1"/>
      <c r="WMT103" s="2"/>
      <c r="WMU103" s="2"/>
      <c r="WMV103" s="5"/>
      <c r="WMW103" s="5"/>
      <c r="WMX103" s="5"/>
      <c r="WMY103" s="5"/>
      <c r="WMZ103" s="5"/>
      <c r="WNA103" s="1"/>
      <c r="WNB103" s="2"/>
      <c r="WNC103" s="2"/>
      <c r="WND103" s="5"/>
      <c r="WNE103" s="5"/>
      <c r="WNF103" s="5"/>
      <c r="WNG103" s="5"/>
      <c r="WNH103" s="5"/>
      <c r="WNI103" s="1"/>
      <c r="WNJ103" s="2"/>
      <c r="WNK103" s="2"/>
      <c r="WNL103" s="5"/>
      <c r="WNM103" s="5"/>
      <c r="WNN103" s="5"/>
      <c r="WNO103" s="5"/>
      <c r="WNP103" s="5"/>
      <c r="WNQ103" s="1"/>
      <c r="WNR103" s="2"/>
      <c r="WNS103" s="2"/>
      <c r="WNT103" s="5"/>
      <c r="WNU103" s="5"/>
      <c r="WNV103" s="5"/>
      <c r="WNW103" s="5"/>
      <c r="WNX103" s="5"/>
      <c r="WNY103" s="1"/>
      <c r="WNZ103" s="2"/>
      <c r="WOA103" s="2"/>
      <c r="WOB103" s="5"/>
      <c r="WOC103" s="5"/>
      <c r="WOD103" s="5"/>
      <c r="WOE103" s="5"/>
      <c r="WOF103" s="5"/>
      <c r="WOG103" s="1"/>
      <c r="WOH103" s="2"/>
      <c r="WOI103" s="2"/>
      <c r="WOJ103" s="5"/>
      <c r="WOK103" s="5"/>
      <c r="WOL103" s="5"/>
      <c r="WOM103" s="5"/>
      <c r="WON103" s="5"/>
      <c r="WOO103" s="1"/>
      <c r="WOP103" s="2"/>
      <c r="WOQ103" s="2"/>
      <c r="WOR103" s="5"/>
      <c r="WOS103" s="5"/>
      <c r="WOT103" s="5"/>
      <c r="WOU103" s="5"/>
      <c r="WOV103" s="5"/>
      <c r="WOW103" s="1"/>
      <c r="WOX103" s="2"/>
      <c r="WOY103" s="2"/>
      <c r="WOZ103" s="5"/>
      <c r="WPA103" s="5"/>
      <c r="WPB103" s="5"/>
      <c r="WPC103" s="5"/>
      <c r="WPD103" s="5"/>
      <c r="WPE103" s="1"/>
      <c r="WPF103" s="2"/>
      <c r="WPG103" s="2"/>
      <c r="WPH103" s="5"/>
      <c r="WPI103" s="5"/>
      <c r="WPJ103" s="5"/>
      <c r="WPK103" s="5"/>
      <c r="WPL103" s="5"/>
      <c r="WPM103" s="1"/>
      <c r="WPN103" s="2"/>
      <c r="WPO103" s="2"/>
      <c r="WPP103" s="5"/>
      <c r="WPQ103" s="5"/>
      <c r="WPR103" s="5"/>
      <c r="WPS103" s="5"/>
      <c r="WPT103" s="5"/>
      <c r="WPU103" s="1"/>
      <c r="WPV103" s="2"/>
      <c r="WPW103" s="2"/>
      <c r="WPX103" s="5"/>
      <c r="WPY103" s="5"/>
      <c r="WPZ103" s="5"/>
      <c r="WQA103" s="5"/>
      <c r="WQB103" s="5"/>
      <c r="WQC103" s="1"/>
      <c r="WQD103" s="2"/>
      <c r="WQE103" s="2"/>
      <c r="WQF103" s="5"/>
      <c r="WQG103" s="5"/>
      <c r="WQH103" s="5"/>
      <c r="WQI103" s="5"/>
      <c r="WQJ103" s="5"/>
      <c r="WQK103" s="1"/>
      <c r="WQL103" s="2"/>
      <c r="WQM103" s="2"/>
      <c r="WQN103" s="5"/>
      <c r="WQO103" s="5"/>
      <c r="WQP103" s="5"/>
      <c r="WQQ103" s="5"/>
      <c r="WQR103" s="5"/>
      <c r="WQS103" s="1"/>
      <c r="WQT103" s="2"/>
      <c r="WQU103" s="2"/>
      <c r="WQV103" s="5"/>
      <c r="WQW103" s="5"/>
      <c r="WQX103" s="5"/>
      <c r="WQY103" s="5"/>
      <c r="WQZ103" s="5"/>
      <c r="WRA103" s="1"/>
      <c r="WRB103" s="2"/>
      <c r="WRC103" s="2"/>
      <c r="WRD103" s="5"/>
      <c r="WRE103" s="5"/>
      <c r="WRF103" s="5"/>
      <c r="WRG103" s="5"/>
      <c r="WRH103" s="5"/>
      <c r="WRI103" s="1"/>
      <c r="WRJ103" s="2"/>
      <c r="WRK103" s="2"/>
      <c r="WRL103" s="5"/>
      <c r="WRM103" s="5"/>
      <c r="WRN103" s="5"/>
      <c r="WRO103" s="5"/>
      <c r="WRP103" s="5"/>
      <c r="WRQ103" s="1"/>
      <c r="WRR103" s="2"/>
      <c r="WRS103" s="2"/>
      <c r="WRT103" s="5"/>
      <c r="WRU103" s="5"/>
      <c r="WRV103" s="5"/>
      <c r="WRW103" s="5"/>
      <c r="WRX103" s="5"/>
      <c r="WRY103" s="1"/>
      <c r="WRZ103" s="2"/>
      <c r="WSA103" s="2"/>
      <c r="WSB103" s="5"/>
      <c r="WSC103" s="5"/>
      <c r="WSD103" s="5"/>
      <c r="WSE103" s="5"/>
      <c r="WSF103" s="5"/>
      <c r="WSG103" s="1"/>
      <c r="WSH103" s="2"/>
      <c r="WSI103" s="2"/>
      <c r="WSJ103" s="5"/>
      <c r="WSK103" s="5"/>
      <c r="WSL103" s="5"/>
      <c r="WSM103" s="5"/>
      <c r="WSN103" s="5"/>
      <c r="WSO103" s="1"/>
      <c r="WSP103" s="2"/>
      <c r="WSQ103" s="2"/>
      <c r="WSR103" s="5"/>
      <c r="WSS103" s="5"/>
      <c r="WST103" s="5"/>
      <c r="WSU103" s="5"/>
      <c r="WSV103" s="5"/>
      <c r="WSW103" s="1"/>
      <c r="WSX103" s="2"/>
      <c r="WSY103" s="2"/>
      <c r="WSZ103" s="5"/>
      <c r="WTA103" s="5"/>
      <c r="WTB103" s="5"/>
      <c r="WTC103" s="5"/>
      <c r="WTD103" s="5"/>
      <c r="WTE103" s="1"/>
      <c r="WTF103" s="2"/>
      <c r="WTG103" s="2"/>
      <c r="WTH103" s="5"/>
      <c r="WTI103" s="5"/>
      <c r="WTJ103" s="5"/>
      <c r="WTK103" s="5"/>
      <c r="WTL103" s="5"/>
      <c r="WTM103" s="1"/>
      <c r="WTN103" s="2"/>
      <c r="WTO103" s="2"/>
      <c r="WTP103" s="5"/>
      <c r="WTQ103" s="5"/>
      <c r="WTR103" s="5"/>
      <c r="WTS103" s="5"/>
      <c r="WTT103" s="5"/>
      <c r="WTU103" s="1"/>
      <c r="WTV103" s="2"/>
      <c r="WTW103" s="2"/>
      <c r="WTX103" s="5"/>
      <c r="WTY103" s="5"/>
      <c r="WTZ103" s="5"/>
      <c r="WUA103" s="5"/>
      <c r="WUB103" s="5"/>
      <c r="WUC103" s="1"/>
      <c r="WUD103" s="2"/>
      <c r="WUE103" s="2"/>
      <c r="WUF103" s="5"/>
      <c r="WUG103" s="5"/>
      <c r="WUH103" s="5"/>
      <c r="WUI103" s="5"/>
      <c r="WUJ103" s="5"/>
      <c r="WUK103" s="1"/>
      <c r="WUL103" s="2"/>
      <c r="WUM103" s="2"/>
      <c r="WUN103" s="5"/>
      <c r="WUO103" s="5"/>
      <c r="WUP103" s="5"/>
      <c r="WUQ103" s="5"/>
      <c r="WUR103" s="5"/>
      <c r="WUS103" s="1"/>
      <c r="WUT103" s="2"/>
      <c r="WUU103" s="2"/>
      <c r="WUV103" s="5"/>
      <c r="WUW103" s="5"/>
      <c r="WUX103" s="5"/>
      <c r="WUY103" s="5"/>
      <c r="WUZ103" s="5"/>
      <c r="WVA103" s="1"/>
      <c r="WVB103" s="2"/>
      <c r="WVC103" s="2"/>
      <c r="WVD103" s="5"/>
      <c r="WVE103" s="5"/>
      <c r="WVF103" s="5"/>
      <c r="WVG103" s="5"/>
      <c r="WVH103" s="5"/>
      <c r="WVI103" s="1"/>
      <c r="WVJ103" s="2"/>
      <c r="WVK103" s="2"/>
      <c r="WVL103" s="5"/>
      <c r="WVM103" s="5"/>
      <c r="WVN103" s="5"/>
      <c r="WVO103" s="5"/>
      <c r="WVP103" s="5"/>
      <c r="WVQ103" s="1"/>
      <c r="WVR103" s="2"/>
      <c r="WVS103" s="2"/>
      <c r="WVT103" s="5"/>
      <c r="WVU103" s="5"/>
      <c r="WVV103" s="5"/>
      <c r="WVW103" s="5"/>
      <c r="WVX103" s="5"/>
      <c r="WVY103" s="1"/>
      <c r="WVZ103" s="2"/>
      <c r="WWA103" s="2"/>
      <c r="WWB103" s="5"/>
      <c r="WWC103" s="5"/>
      <c r="WWD103" s="5"/>
      <c r="WWE103" s="5"/>
      <c r="WWF103" s="5"/>
      <c r="WWG103" s="1"/>
      <c r="WWH103" s="2"/>
      <c r="WWI103" s="2"/>
      <c r="WWJ103" s="5"/>
      <c r="WWK103" s="5"/>
      <c r="WWL103" s="5"/>
      <c r="WWM103" s="5"/>
      <c r="WWN103" s="5"/>
      <c r="WWO103" s="1"/>
      <c r="WWP103" s="2"/>
      <c r="WWQ103" s="2"/>
      <c r="WWR103" s="5"/>
      <c r="WWS103" s="5"/>
      <c r="WWT103" s="5"/>
      <c r="WWU103" s="5"/>
      <c r="WWV103" s="5"/>
      <c r="WWW103" s="1"/>
      <c r="WWX103" s="2"/>
      <c r="WWY103" s="2"/>
      <c r="WWZ103" s="5"/>
      <c r="WXA103" s="5"/>
      <c r="WXB103" s="5"/>
      <c r="WXC103" s="5"/>
      <c r="WXD103" s="5"/>
      <c r="WXE103" s="1"/>
      <c r="WXF103" s="2"/>
      <c r="WXG103" s="2"/>
      <c r="WXH103" s="5"/>
      <c r="WXI103" s="5"/>
      <c r="WXJ103" s="5"/>
      <c r="WXK103" s="5"/>
      <c r="WXL103" s="5"/>
      <c r="WXM103" s="1"/>
      <c r="WXN103" s="2"/>
      <c r="WXO103" s="2"/>
      <c r="WXP103" s="5"/>
      <c r="WXQ103" s="5"/>
      <c r="WXR103" s="5"/>
      <c r="WXS103" s="5"/>
      <c r="WXT103" s="5"/>
      <c r="WXU103" s="1"/>
      <c r="WXV103" s="2"/>
      <c r="WXW103" s="2"/>
      <c r="WXX103" s="5"/>
      <c r="WXY103" s="5"/>
      <c r="WXZ103" s="5"/>
      <c r="WYA103" s="5"/>
      <c r="WYB103" s="5"/>
      <c r="WYC103" s="1"/>
      <c r="WYD103" s="2"/>
      <c r="WYE103" s="2"/>
      <c r="WYF103" s="5"/>
      <c r="WYG103" s="5"/>
      <c r="WYH103" s="5"/>
      <c r="WYI103" s="5"/>
      <c r="WYJ103" s="5"/>
      <c r="WYK103" s="1"/>
      <c r="WYL103" s="2"/>
      <c r="WYM103" s="2"/>
      <c r="WYN103" s="5"/>
      <c r="WYO103" s="5"/>
      <c r="WYP103" s="5"/>
      <c r="WYQ103" s="5"/>
      <c r="WYR103" s="5"/>
      <c r="WYS103" s="1"/>
      <c r="WYT103" s="2"/>
      <c r="WYU103" s="2"/>
      <c r="WYV103" s="5"/>
      <c r="WYW103" s="5"/>
      <c r="WYX103" s="5"/>
      <c r="WYY103" s="5"/>
      <c r="WYZ103" s="5"/>
      <c r="WZA103" s="1"/>
      <c r="WZB103" s="2"/>
      <c r="WZC103" s="2"/>
      <c r="WZD103" s="5"/>
      <c r="WZE103" s="5"/>
      <c r="WZF103" s="5"/>
      <c r="WZG103" s="5"/>
      <c r="WZH103" s="5"/>
      <c r="WZI103" s="1"/>
      <c r="WZJ103" s="2"/>
      <c r="WZK103" s="2"/>
      <c r="WZL103" s="5"/>
      <c r="WZM103" s="5"/>
      <c r="WZN103" s="5"/>
      <c r="WZO103" s="5"/>
      <c r="WZP103" s="5"/>
      <c r="WZQ103" s="1"/>
      <c r="WZR103" s="2"/>
      <c r="WZS103" s="2"/>
      <c r="WZT103" s="5"/>
      <c r="WZU103" s="5"/>
      <c r="WZV103" s="5"/>
      <c r="WZW103" s="5"/>
      <c r="WZX103" s="5"/>
      <c r="WZY103" s="1"/>
      <c r="WZZ103" s="2"/>
      <c r="XAA103" s="2"/>
      <c r="XAB103" s="5"/>
      <c r="XAC103" s="5"/>
      <c r="XAD103" s="5"/>
      <c r="XAE103" s="5"/>
      <c r="XAF103" s="5"/>
      <c r="XAG103" s="1"/>
      <c r="XAH103" s="2"/>
      <c r="XAI103" s="2"/>
      <c r="XAJ103" s="5"/>
      <c r="XAK103" s="5"/>
      <c r="XAL103" s="5"/>
      <c r="XAM103" s="5"/>
      <c r="XAN103" s="5"/>
      <c r="XAO103" s="1"/>
      <c r="XAP103" s="2"/>
      <c r="XAQ103" s="2"/>
      <c r="XAR103" s="5"/>
      <c r="XAS103" s="5"/>
      <c r="XAT103" s="5"/>
      <c r="XAU103" s="5"/>
      <c r="XAV103" s="5"/>
      <c r="XAW103" s="1"/>
      <c r="XAX103" s="2"/>
      <c r="XAY103" s="2"/>
      <c r="XAZ103" s="5"/>
      <c r="XBA103" s="5"/>
      <c r="XBB103" s="5"/>
      <c r="XBC103" s="5"/>
      <c r="XBD103" s="5"/>
      <c r="XBE103" s="1"/>
      <c r="XBF103" s="2"/>
      <c r="XBG103" s="2"/>
      <c r="XBH103" s="5"/>
      <c r="XBI103" s="5"/>
      <c r="XBJ103" s="5"/>
      <c r="XBK103" s="5"/>
      <c r="XBL103" s="5"/>
      <c r="XBM103" s="1"/>
      <c r="XBN103" s="2"/>
      <c r="XBO103" s="2"/>
      <c r="XBP103" s="5"/>
      <c r="XBQ103" s="5"/>
      <c r="XBR103" s="5"/>
      <c r="XBS103" s="5"/>
      <c r="XBT103" s="5"/>
      <c r="XBU103" s="1"/>
      <c r="XBV103" s="2"/>
      <c r="XBW103" s="2"/>
      <c r="XBX103" s="5"/>
      <c r="XBY103" s="5"/>
      <c r="XBZ103" s="5"/>
      <c r="XCA103" s="5"/>
      <c r="XCB103" s="5"/>
      <c r="XCC103" s="1"/>
      <c r="XCD103" s="2"/>
      <c r="XCE103" s="2"/>
      <c r="XCF103" s="5"/>
      <c r="XCG103" s="5"/>
      <c r="XCH103" s="5"/>
      <c r="XCI103" s="5"/>
      <c r="XCJ103" s="5"/>
      <c r="XCK103" s="1"/>
      <c r="XCL103" s="2"/>
      <c r="XCM103" s="2"/>
      <c r="XCN103" s="5"/>
      <c r="XCO103" s="5"/>
      <c r="XCP103" s="5"/>
      <c r="XCQ103" s="5"/>
      <c r="XCR103" s="5"/>
      <c r="XCS103" s="1"/>
      <c r="XCT103" s="2"/>
      <c r="XCU103" s="2"/>
      <c r="XCV103" s="5"/>
      <c r="XCW103" s="5"/>
      <c r="XCX103" s="5"/>
      <c r="XCY103" s="5"/>
      <c r="XCZ103" s="5"/>
      <c r="XDA103" s="1"/>
      <c r="XDB103" s="2"/>
      <c r="XDC103" s="2"/>
      <c r="XDD103" s="5"/>
      <c r="XDE103" s="5"/>
      <c r="XDF103" s="5"/>
      <c r="XDG103" s="5"/>
      <c r="XDH103" s="5"/>
      <c r="XDI103" s="1"/>
      <c r="XDJ103" s="2"/>
      <c r="XDK103" s="2"/>
      <c r="XDL103" s="5"/>
      <c r="XDM103" s="5"/>
      <c r="XDN103" s="5"/>
      <c r="XDO103" s="5"/>
      <c r="XDP103" s="5"/>
      <c r="XDQ103" s="1"/>
      <c r="XDR103" s="2"/>
      <c r="XDS103" s="2"/>
      <c r="XDT103" s="5"/>
      <c r="XDU103" s="5"/>
      <c r="XDV103" s="5"/>
      <c r="XDW103" s="5"/>
      <c r="XDX103" s="5"/>
      <c r="XDY103" s="1"/>
      <c r="XDZ103" s="2"/>
      <c r="XEA103" s="2"/>
      <c r="XEB103" s="5"/>
      <c r="XEC103" s="5"/>
      <c r="XED103" s="5"/>
      <c r="XEE103" s="5"/>
      <c r="XEF103" s="5"/>
      <c r="XEG103" s="1"/>
      <c r="XEH103" s="2"/>
      <c r="XEI103" s="2"/>
      <c r="XEJ103" s="5"/>
      <c r="XEK103" s="5"/>
      <c r="XEL103" s="5"/>
      <c r="XEM103" s="5"/>
      <c r="XEN103" s="5"/>
      <c r="XEO103" s="1"/>
      <c r="XEP103" s="2"/>
      <c r="XEQ103" s="2"/>
      <c r="XER103" s="5"/>
      <c r="XES103" s="5"/>
      <c r="XET103" s="5"/>
      <c r="XEU103" s="5"/>
      <c r="XEV103" s="5"/>
      <c r="XEW103" s="1"/>
      <c r="XEX103" s="2"/>
      <c r="XEY103" s="2"/>
      <c r="XEZ103" s="5"/>
      <c r="XFA103" s="5"/>
      <c r="XFB103" s="5"/>
      <c r="XFC103" s="5"/>
      <c r="XFD103" s="5"/>
    </row>
    <row r="104" spans="1:16384" s="4" customFormat="1" ht="12.75" customHeight="1" x14ac:dyDescent="0.2">
      <c r="A104" s="867" t="s">
        <v>222</v>
      </c>
      <c r="B104" s="867"/>
      <c r="C104" s="867"/>
      <c r="D104" s="867"/>
      <c r="E104" s="867"/>
      <c r="F104" s="867"/>
      <c r="G104" s="867"/>
      <c r="H104" s="867"/>
      <c r="I104" s="868"/>
      <c r="J104" s="862"/>
      <c r="K104" s="862"/>
      <c r="L104" s="863"/>
      <c r="M104" s="863"/>
      <c r="N104" s="863"/>
      <c r="O104" s="863"/>
      <c r="P104" s="863"/>
      <c r="Q104" s="861"/>
      <c r="R104" s="862"/>
      <c r="S104" s="862"/>
      <c r="T104" s="863"/>
      <c r="U104" s="863"/>
      <c r="V104" s="863"/>
      <c r="W104" s="863"/>
      <c r="X104" s="863"/>
      <c r="Y104" s="861"/>
      <c r="Z104" s="862"/>
      <c r="AA104" s="862"/>
      <c r="AB104" s="863"/>
      <c r="AC104" s="863"/>
      <c r="AD104" s="863"/>
      <c r="AE104" s="863"/>
      <c r="AF104" s="863"/>
      <c r="AG104" s="861"/>
      <c r="AH104" s="862"/>
      <c r="AI104" s="862"/>
      <c r="AJ104" s="863"/>
      <c r="AK104" s="863"/>
      <c r="AL104" s="863"/>
      <c r="AM104" s="863"/>
      <c r="AN104" s="863"/>
      <c r="AO104" s="861"/>
      <c r="AP104" s="862"/>
      <c r="AQ104" s="862"/>
      <c r="AR104" s="863"/>
      <c r="AS104" s="863"/>
      <c r="AT104" s="863"/>
      <c r="AU104" s="863"/>
      <c r="AV104" s="863"/>
      <c r="AW104" s="861"/>
      <c r="AX104" s="862"/>
      <c r="AY104" s="862"/>
      <c r="AZ104" s="863"/>
      <c r="BA104" s="863"/>
      <c r="BB104" s="863"/>
      <c r="BC104" s="863"/>
      <c r="BD104" s="863"/>
      <c r="BE104" s="861"/>
      <c r="BF104" s="862"/>
      <c r="BG104" s="862"/>
      <c r="BH104" s="863"/>
      <c r="BI104" s="863"/>
      <c r="BJ104" s="863"/>
      <c r="BK104" s="863"/>
      <c r="BL104" s="863"/>
      <c r="BM104" s="861"/>
      <c r="BN104" s="862"/>
      <c r="BO104" s="862"/>
      <c r="BP104" s="863"/>
      <c r="BQ104" s="863"/>
      <c r="BR104" s="863"/>
      <c r="BS104" s="863"/>
      <c r="BT104" s="863"/>
      <c r="BU104" s="861"/>
      <c r="BV104" s="862"/>
      <c r="BW104" s="862"/>
      <c r="BX104" s="863"/>
      <c r="BY104" s="863"/>
      <c r="BZ104" s="863"/>
      <c r="CA104" s="863"/>
      <c r="CB104" s="863"/>
      <c r="CC104" s="861"/>
      <c r="CD104" s="862"/>
      <c r="CE104" s="862"/>
      <c r="CF104" s="863"/>
      <c r="CG104" s="863"/>
      <c r="CH104" s="863"/>
      <c r="CI104" s="863"/>
      <c r="CJ104" s="863"/>
      <c r="CK104" s="861"/>
      <c r="CL104" s="862"/>
      <c r="CM104" s="862"/>
      <c r="CN104" s="863"/>
      <c r="CO104" s="863"/>
      <c r="CP104" s="863"/>
      <c r="CQ104" s="863"/>
      <c r="CR104" s="863"/>
      <c r="CS104" s="861"/>
      <c r="CT104" s="862"/>
      <c r="CU104" s="862"/>
      <c r="CV104" s="863"/>
      <c r="CW104" s="863"/>
      <c r="CX104" s="863"/>
      <c r="CY104" s="863"/>
      <c r="CZ104" s="863"/>
      <c r="DA104" s="861"/>
      <c r="DB104" s="862"/>
      <c r="DC104" s="862"/>
      <c r="DD104" s="863"/>
      <c r="DE104" s="863"/>
      <c r="DF104" s="863"/>
      <c r="DG104" s="863"/>
      <c r="DH104" s="863"/>
      <c r="DI104" s="861"/>
      <c r="DJ104" s="862"/>
      <c r="DK104" s="862"/>
      <c r="DL104" s="863"/>
      <c r="DM104" s="863"/>
      <c r="DN104" s="863"/>
      <c r="DO104" s="863"/>
      <c r="DP104" s="863"/>
      <c r="DQ104" s="861"/>
      <c r="DR104" s="862"/>
      <c r="DS104" s="862"/>
      <c r="DT104" s="863"/>
      <c r="DU104" s="863"/>
      <c r="DV104" s="863"/>
      <c r="DW104" s="863"/>
      <c r="DX104" s="863"/>
      <c r="DY104" s="861"/>
      <c r="DZ104" s="862"/>
      <c r="EA104" s="862"/>
      <c r="EB104" s="863"/>
      <c r="EC104" s="863"/>
      <c r="ED104" s="863"/>
      <c r="EE104" s="863"/>
      <c r="EF104" s="863"/>
      <c r="EG104" s="861"/>
      <c r="EH104" s="862"/>
      <c r="EI104" s="862"/>
      <c r="EJ104" s="863"/>
      <c r="EK104" s="863"/>
      <c r="EL104" s="863"/>
      <c r="EM104" s="863"/>
      <c r="EN104" s="863"/>
      <c r="EO104" s="861"/>
      <c r="EP104" s="862"/>
      <c r="EQ104" s="862"/>
      <c r="ER104" s="863"/>
      <c r="ES104" s="863"/>
      <c r="ET104" s="863"/>
      <c r="EU104" s="863"/>
      <c r="EV104" s="863"/>
      <c r="EW104" s="861"/>
      <c r="EX104" s="862"/>
      <c r="EY104" s="862"/>
      <c r="EZ104" s="863"/>
      <c r="FA104" s="863"/>
      <c r="FB104" s="863"/>
      <c r="FC104" s="863"/>
      <c r="FD104" s="863"/>
      <c r="FE104" s="861"/>
      <c r="FF104" s="862"/>
      <c r="FG104" s="862"/>
      <c r="FH104" s="863"/>
      <c r="FI104" s="863"/>
      <c r="FJ104" s="863"/>
      <c r="FK104" s="863"/>
      <c r="FL104" s="863"/>
      <c r="FM104" s="861"/>
      <c r="FN104" s="862"/>
      <c r="FO104" s="862"/>
      <c r="FP104" s="863"/>
      <c r="FQ104" s="863"/>
      <c r="FR104" s="863"/>
      <c r="FS104" s="863"/>
      <c r="FT104" s="863"/>
      <c r="FU104" s="861"/>
      <c r="FV104" s="862"/>
      <c r="FW104" s="862"/>
      <c r="FX104" s="863"/>
      <c r="FY104" s="863"/>
      <c r="FZ104" s="863"/>
      <c r="GA104" s="863"/>
      <c r="GB104" s="863"/>
      <c r="GC104" s="861"/>
      <c r="GD104" s="862"/>
      <c r="GE104" s="862"/>
      <c r="GF104" s="863"/>
      <c r="GG104" s="863"/>
      <c r="GH104" s="863"/>
      <c r="GI104" s="863"/>
      <c r="GJ104" s="863"/>
      <c r="GK104" s="861"/>
      <c r="GL104" s="862"/>
      <c r="GM104" s="862"/>
      <c r="GN104" s="863"/>
      <c r="GO104" s="863"/>
      <c r="GP104" s="863"/>
      <c r="GQ104" s="863"/>
      <c r="GR104" s="863"/>
      <c r="GS104" s="861"/>
      <c r="GT104" s="862"/>
      <c r="GU104" s="862"/>
      <c r="GV104" s="863"/>
      <c r="GW104" s="863"/>
      <c r="GX104" s="863"/>
      <c r="GY104" s="863"/>
      <c r="GZ104" s="863"/>
      <c r="HA104" s="861"/>
      <c r="HB104" s="862"/>
      <c r="HC104" s="862"/>
      <c r="HD104" s="863"/>
      <c r="HE104" s="863"/>
      <c r="HF104" s="863"/>
      <c r="HG104" s="863"/>
      <c r="HH104" s="863"/>
      <c r="HI104" s="861"/>
      <c r="HJ104" s="862"/>
      <c r="HK104" s="862"/>
      <c r="HL104" s="863"/>
      <c r="HM104" s="863"/>
      <c r="HN104" s="863"/>
      <c r="HO104" s="863"/>
      <c r="HP104" s="863"/>
      <c r="HQ104" s="861"/>
      <c r="HR104" s="862"/>
      <c r="HS104" s="862"/>
      <c r="HT104" s="863"/>
      <c r="HU104" s="863"/>
      <c r="HV104" s="863"/>
      <c r="HW104" s="863"/>
      <c r="HX104" s="863"/>
      <c r="HY104" s="861"/>
      <c r="HZ104" s="862"/>
      <c r="IA104" s="862"/>
      <c r="IB104" s="863"/>
      <c r="IC104" s="863"/>
      <c r="ID104" s="863"/>
      <c r="IE104" s="863"/>
      <c r="IF104" s="863"/>
      <c r="IG104" s="861"/>
      <c r="IH104" s="862"/>
      <c r="II104" s="862"/>
      <c r="IJ104" s="863"/>
      <c r="IK104" s="863"/>
      <c r="IL104" s="863"/>
      <c r="IM104" s="863"/>
      <c r="IN104" s="863"/>
      <c r="IO104" s="861"/>
      <c r="IP104" s="862"/>
      <c r="IQ104" s="862"/>
      <c r="IR104" s="863"/>
      <c r="IS104" s="863"/>
      <c r="IT104" s="863"/>
      <c r="IU104" s="863"/>
      <c r="IV104" s="863"/>
      <c r="IW104" s="861"/>
      <c r="IX104" s="862"/>
      <c r="IY104" s="862"/>
      <c r="IZ104" s="863"/>
      <c r="JA104" s="863"/>
      <c r="JB104" s="863"/>
      <c r="JC104" s="863"/>
      <c r="JD104" s="863"/>
      <c r="JE104" s="861"/>
      <c r="JF104" s="862"/>
      <c r="JG104" s="862"/>
      <c r="JH104" s="863"/>
      <c r="JI104" s="863"/>
      <c r="JJ104" s="863"/>
      <c r="JK104" s="863"/>
      <c r="JL104" s="863"/>
      <c r="JM104" s="861"/>
      <c r="JN104" s="862"/>
      <c r="JO104" s="862"/>
      <c r="JP104" s="863"/>
      <c r="JQ104" s="863"/>
      <c r="JR104" s="863"/>
      <c r="JS104" s="863"/>
      <c r="JT104" s="863"/>
      <c r="JU104" s="861"/>
      <c r="JV104" s="862"/>
      <c r="JW104" s="862"/>
      <c r="JX104" s="863"/>
      <c r="JY104" s="863"/>
      <c r="JZ104" s="863"/>
      <c r="KA104" s="863"/>
      <c r="KB104" s="863"/>
      <c r="KC104" s="861"/>
      <c r="KD104" s="862"/>
      <c r="KE104" s="862"/>
      <c r="KF104" s="863"/>
      <c r="KG104" s="863"/>
      <c r="KH104" s="863"/>
      <c r="KI104" s="863"/>
      <c r="KJ104" s="863"/>
      <c r="KK104" s="861"/>
      <c r="KL104" s="862"/>
      <c r="KM104" s="862"/>
      <c r="KN104" s="863"/>
      <c r="KO104" s="863"/>
      <c r="KP104" s="863"/>
      <c r="KQ104" s="863"/>
      <c r="KR104" s="863"/>
      <c r="KS104" s="861"/>
      <c r="KT104" s="862"/>
      <c r="KU104" s="862"/>
      <c r="KV104" s="863"/>
      <c r="KW104" s="863"/>
      <c r="KX104" s="863"/>
      <c r="KY104" s="863"/>
      <c r="KZ104" s="863"/>
      <c r="LA104" s="861"/>
      <c r="LB104" s="862"/>
      <c r="LC104" s="862"/>
      <c r="LD104" s="863"/>
      <c r="LE104" s="863"/>
      <c r="LF104" s="863"/>
      <c r="LG104" s="863"/>
      <c r="LH104" s="863"/>
      <c r="LI104" s="861"/>
      <c r="LJ104" s="862"/>
      <c r="LK104" s="862"/>
      <c r="LL104" s="863"/>
      <c r="LM104" s="863"/>
      <c r="LN104" s="863"/>
      <c r="LO104" s="863"/>
      <c r="LP104" s="863"/>
      <c r="LQ104" s="861"/>
      <c r="LR104" s="862"/>
      <c r="LS104" s="862"/>
      <c r="LT104" s="863"/>
      <c r="LU104" s="863"/>
      <c r="LV104" s="863"/>
      <c r="LW104" s="863"/>
      <c r="LX104" s="863"/>
      <c r="LY104" s="861"/>
      <c r="LZ104" s="862"/>
      <c r="MA104" s="862"/>
      <c r="MB104" s="863"/>
      <c r="MC104" s="863"/>
      <c r="MD104" s="863"/>
      <c r="ME104" s="863"/>
      <c r="MF104" s="863"/>
      <c r="MG104" s="861"/>
      <c r="MH104" s="862"/>
      <c r="MI104" s="862"/>
      <c r="MJ104" s="863"/>
      <c r="MK104" s="863"/>
      <c r="ML104" s="863"/>
      <c r="MM104" s="863"/>
      <c r="MN104" s="863"/>
      <c r="MO104" s="861"/>
      <c r="MP104" s="862"/>
      <c r="MQ104" s="862"/>
      <c r="MR104" s="863"/>
      <c r="MS104" s="863"/>
      <c r="MT104" s="863"/>
      <c r="MU104" s="863"/>
      <c r="MV104" s="863"/>
      <c r="MW104" s="861"/>
      <c r="MX104" s="862"/>
      <c r="MY104" s="862"/>
      <c r="MZ104" s="863"/>
      <c r="NA104" s="863"/>
      <c r="NB104" s="863"/>
      <c r="NC104" s="863"/>
      <c r="ND104" s="863"/>
      <c r="NE104" s="861"/>
      <c r="NF104" s="862"/>
      <c r="NG104" s="862"/>
      <c r="NH104" s="863"/>
      <c r="NI104" s="863"/>
      <c r="NJ104" s="863"/>
      <c r="NK104" s="863"/>
      <c r="NL104" s="863"/>
      <c r="NM104" s="861"/>
      <c r="NN104" s="862"/>
      <c r="NO104" s="862"/>
      <c r="NP104" s="863"/>
      <c r="NQ104" s="863"/>
      <c r="NR104" s="863"/>
      <c r="NS104" s="863"/>
      <c r="NT104" s="863"/>
      <c r="NU104" s="861"/>
      <c r="NV104" s="862"/>
      <c r="NW104" s="862"/>
      <c r="NX104" s="863"/>
      <c r="NY104" s="863"/>
      <c r="NZ104" s="863"/>
      <c r="OA104" s="863"/>
      <c r="OB104" s="863"/>
      <c r="OC104" s="861"/>
      <c r="OD104" s="862"/>
      <c r="OE104" s="862"/>
      <c r="OF104" s="863"/>
      <c r="OG104" s="863"/>
      <c r="OH104" s="863"/>
      <c r="OI104" s="863"/>
      <c r="OJ104" s="863"/>
      <c r="OK104" s="861"/>
      <c r="OL104" s="862"/>
      <c r="OM104" s="862"/>
      <c r="ON104" s="863"/>
      <c r="OO104" s="863"/>
      <c r="OP104" s="863"/>
      <c r="OQ104" s="863"/>
      <c r="OR104" s="863"/>
      <c r="OS104" s="861"/>
      <c r="OT104" s="862"/>
      <c r="OU104" s="862"/>
      <c r="OV104" s="863"/>
      <c r="OW104" s="863"/>
      <c r="OX104" s="863"/>
      <c r="OY104" s="863"/>
      <c r="OZ104" s="863"/>
      <c r="PA104" s="861"/>
      <c r="PB104" s="862"/>
      <c r="PC104" s="862"/>
      <c r="PD104" s="863"/>
      <c r="PE104" s="863"/>
      <c r="PF104" s="863"/>
      <c r="PG104" s="863"/>
      <c r="PH104" s="863"/>
      <c r="PI104" s="861"/>
      <c r="PJ104" s="862"/>
      <c r="PK104" s="862"/>
      <c r="PL104" s="863"/>
      <c r="PM104" s="863"/>
      <c r="PN104" s="863"/>
      <c r="PO104" s="863"/>
      <c r="PP104" s="863"/>
      <c r="PQ104" s="861"/>
      <c r="PR104" s="862"/>
      <c r="PS104" s="862"/>
      <c r="PT104" s="863"/>
      <c r="PU104" s="863"/>
      <c r="PV104" s="863"/>
      <c r="PW104" s="863"/>
      <c r="PX104" s="863"/>
      <c r="PY104" s="861"/>
      <c r="PZ104" s="862"/>
      <c r="QA104" s="862"/>
      <c r="QB104" s="863"/>
      <c r="QC104" s="863"/>
      <c r="QD104" s="863"/>
      <c r="QE104" s="863"/>
      <c r="QF104" s="863"/>
      <c r="QG104" s="861"/>
      <c r="QH104" s="862"/>
      <c r="QI104" s="862"/>
      <c r="QJ104" s="863"/>
      <c r="QK104" s="863"/>
      <c r="QL104" s="863"/>
      <c r="QM104" s="863"/>
      <c r="QN104" s="863"/>
      <c r="QO104" s="861"/>
      <c r="QP104" s="862"/>
      <c r="QQ104" s="862"/>
      <c r="QR104" s="863"/>
      <c r="QS104" s="863"/>
      <c r="QT104" s="863"/>
      <c r="QU104" s="863"/>
      <c r="QV104" s="863"/>
      <c r="QW104" s="861"/>
      <c r="QX104" s="862"/>
      <c r="QY104" s="862"/>
      <c r="QZ104" s="863"/>
      <c r="RA104" s="863"/>
      <c r="RB104" s="863"/>
      <c r="RC104" s="863"/>
      <c r="RD104" s="863"/>
      <c r="RE104" s="861"/>
      <c r="RF104" s="862"/>
      <c r="RG104" s="862"/>
      <c r="RH104" s="863"/>
      <c r="RI104" s="863"/>
      <c r="RJ104" s="863"/>
      <c r="RK104" s="863"/>
      <c r="RL104" s="863"/>
      <c r="RM104" s="861"/>
      <c r="RN104" s="862"/>
      <c r="RO104" s="862"/>
      <c r="RP104" s="863"/>
      <c r="RQ104" s="863"/>
      <c r="RR104" s="863"/>
      <c r="RS104" s="863"/>
      <c r="RT104" s="863"/>
      <c r="RU104" s="861"/>
      <c r="RV104" s="862"/>
      <c r="RW104" s="862"/>
      <c r="RX104" s="863"/>
      <c r="RY104" s="863"/>
      <c r="RZ104" s="863"/>
      <c r="SA104" s="863"/>
      <c r="SB104" s="863"/>
      <c r="SC104" s="861"/>
      <c r="SD104" s="862"/>
      <c r="SE104" s="862"/>
      <c r="SF104" s="863"/>
      <c r="SG104" s="863"/>
      <c r="SH104" s="863"/>
      <c r="SI104" s="863"/>
      <c r="SJ104" s="863"/>
      <c r="SK104" s="861"/>
      <c r="SL104" s="862"/>
      <c r="SM104" s="862"/>
      <c r="SN104" s="863"/>
      <c r="SO104" s="863"/>
      <c r="SP104" s="863"/>
      <c r="SQ104" s="863"/>
      <c r="SR104" s="863"/>
      <c r="SS104" s="861"/>
      <c r="ST104" s="862"/>
      <c r="SU104" s="862"/>
      <c r="SV104" s="863"/>
      <c r="SW104" s="863"/>
      <c r="SX104" s="863"/>
      <c r="SY104" s="863"/>
      <c r="SZ104" s="863"/>
      <c r="TA104" s="861"/>
      <c r="TB104" s="862"/>
      <c r="TC104" s="862"/>
      <c r="TD104" s="863"/>
      <c r="TE104" s="863"/>
      <c r="TF104" s="863"/>
      <c r="TG104" s="863"/>
      <c r="TH104" s="863"/>
      <c r="TI104" s="861"/>
      <c r="TJ104" s="862"/>
      <c r="TK104" s="862"/>
      <c r="TL104" s="863"/>
      <c r="TM104" s="863"/>
      <c r="TN104" s="863"/>
      <c r="TO104" s="863"/>
      <c r="TP104" s="863"/>
      <c r="TQ104" s="861"/>
      <c r="TR104" s="862"/>
      <c r="TS104" s="862"/>
      <c r="TT104" s="863"/>
      <c r="TU104" s="863"/>
      <c r="TV104" s="863"/>
      <c r="TW104" s="863"/>
      <c r="TX104" s="863"/>
      <c r="TY104" s="861"/>
      <c r="TZ104" s="862"/>
      <c r="UA104" s="862"/>
      <c r="UB104" s="863"/>
      <c r="UC104" s="863"/>
      <c r="UD104" s="863"/>
      <c r="UE104" s="863"/>
      <c r="UF104" s="863"/>
      <c r="UG104" s="861"/>
      <c r="UH104" s="862"/>
      <c r="UI104" s="862"/>
      <c r="UJ104" s="863"/>
      <c r="UK104" s="863"/>
      <c r="UL104" s="863"/>
      <c r="UM104" s="863"/>
      <c r="UN104" s="863"/>
      <c r="UO104" s="861"/>
      <c r="UP104" s="862"/>
      <c r="UQ104" s="862"/>
      <c r="UR104" s="863"/>
      <c r="US104" s="863"/>
      <c r="UT104" s="863"/>
      <c r="UU104" s="863"/>
      <c r="UV104" s="863"/>
      <c r="UW104" s="861"/>
      <c r="UX104" s="862"/>
      <c r="UY104" s="862"/>
      <c r="UZ104" s="863"/>
      <c r="VA104" s="863"/>
      <c r="VB104" s="863"/>
      <c r="VC104" s="863"/>
      <c r="VD104" s="863"/>
      <c r="VE104" s="861"/>
      <c r="VF104" s="862"/>
      <c r="VG104" s="862"/>
      <c r="VH104" s="863"/>
      <c r="VI104" s="863"/>
      <c r="VJ104" s="863"/>
      <c r="VK104" s="863"/>
      <c r="VL104" s="863"/>
      <c r="VM104" s="861"/>
      <c r="VN104" s="862"/>
      <c r="VO104" s="862"/>
      <c r="VP104" s="863"/>
      <c r="VQ104" s="863"/>
      <c r="VR104" s="863"/>
      <c r="VS104" s="863"/>
      <c r="VT104" s="863"/>
      <c r="VU104" s="861"/>
      <c r="VV104" s="862"/>
      <c r="VW104" s="862"/>
      <c r="VX104" s="863"/>
      <c r="VY104" s="863"/>
      <c r="VZ104" s="863"/>
      <c r="WA104" s="863"/>
      <c r="WB104" s="863"/>
      <c r="WC104" s="861"/>
      <c r="WD104" s="862"/>
      <c r="WE104" s="862"/>
      <c r="WF104" s="863"/>
      <c r="WG104" s="863"/>
      <c r="WH104" s="863"/>
      <c r="WI104" s="863"/>
      <c r="WJ104" s="863"/>
      <c r="WK104" s="861"/>
      <c r="WL104" s="862"/>
      <c r="WM104" s="862"/>
      <c r="WN104" s="863"/>
      <c r="WO104" s="863"/>
      <c r="WP104" s="863"/>
      <c r="WQ104" s="863"/>
      <c r="WR104" s="863"/>
      <c r="WS104" s="861"/>
      <c r="WT104" s="862"/>
      <c r="WU104" s="862"/>
      <c r="WV104" s="863"/>
      <c r="WW104" s="863"/>
      <c r="WX104" s="863"/>
      <c r="WY104" s="863"/>
      <c r="WZ104" s="863"/>
      <c r="XA104" s="861"/>
      <c r="XB104" s="862"/>
      <c r="XC104" s="862"/>
      <c r="XD104" s="863"/>
      <c r="XE104" s="863"/>
      <c r="XF104" s="863"/>
      <c r="XG104" s="863"/>
      <c r="XH104" s="863"/>
      <c r="XI104" s="861"/>
      <c r="XJ104" s="862"/>
      <c r="XK104" s="862"/>
      <c r="XL104" s="863"/>
      <c r="XM104" s="863"/>
      <c r="XN104" s="863"/>
      <c r="XO104" s="863"/>
      <c r="XP104" s="863"/>
      <c r="XQ104" s="861"/>
      <c r="XR104" s="862"/>
      <c r="XS104" s="862"/>
      <c r="XT104" s="863"/>
      <c r="XU104" s="863"/>
      <c r="XV104" s="863"/>
      <c r="XW104" s="863"/>
      <c r="XX104" s="863"/>
      <c r="XY104" s="861"/>
      <c r="XZ104" s="862"/>
      <c r="YA104" s="862"/>
      <c r="YB104" s="863"/>
      <c r="YC104" s="863"/>
      <c r="YD104" s="863"/>
      <c r="YE104" s="863"/>
      <c r="YF104" s="863"/>
      <c r="YG104" s="861"/>
      <c r="YH104" s="862"/>
      <c r="YI104" s="862"/>
      <c r="YJ104" s="863"/>
      <c r="YK104" s="863"/>
      <c r="YL104" s="863"/>
      <c r="YM104" s="863"/>
      <c r="YN104" s="863"/>
      <c r="YO104" s="861"/>
      <c r="YP104" s="862"/>
      <c r="YQ104" s="862"/>
      <c r="YR104" s="863"/>
      <c r="YS104" s="863"/>
      <c r="YT104" s="863"/>
      <c r="YU104" s="863"/>
      <c r="YV104" s="863"/>
      <c r="YW104" s="861"/>
      <c r="YX104" s="862"/>
      <c r="YY104" s="862"/>
      <c r="YZ104" s="863"/>
      <c r="ZA104" s="863"/>
      <c r="ZB104" s="863"/>
      <c r="ZC104" s="863"/>
      <c r="ZD104" s="863"/>
      <c r="ZE104" s="861"/>
      <c r="ZF104" s="862"/>
      <c r="ZG104" s="862"/>
      <c r="ZH104" s="863"/>
      <c r="ZI104" s="863"/>
      <c r="ZJ104" s="863"/>
      <c r="ZK104" s="863"/>
      <c r="ZL104" s="863"/>
      <c r="ZM104" s="861"/>
      <c r="ZN104" s="862"/>
      <c r="ZO104" s="862"/>
      <c r="ZP104" s="863"/>
      <c r="ZQ104" s="863"/>
      <c r="ZR104" s="863"/>
      <c r="ZS104" s="863"/>
      <c r="ZT104" s="863"/>
      <c r="ZU104" s="861"/>
      <c r="ZV104" s="862"/>
      <c r="ZW104" s="862"/>
      <c r="ZX104" s="863"/>
      <c r="ZY104" s="863"/>
      <c r="ZZ104" s="863"/>
      <c r="AAA104" s="863"/>
      <c r="AAB104" s="863"/>
      <c r="AAC104" s="861"/>
      <c r="AAD104" s="862"/>
      <c r="AAE104" s="862"/>
      <c r="AAF104" s="863"/>
      <c r="AAG104" s="863"/>
      <c r="AAH104" s="863"/>
      <c r="AAI104" s="863"/>
      <c r="AAJ104" s="863"/>
      <c r="AAK104" s="861"/>
      <c r="AAL104" s="862"/>
      <c r="AAM104" s="862"/>
      <c r="AAN104" s="863"/>
      <c r="AAO104" s="863"/>
      <c r="AAP104" s="863"/>
      <c r="AAQ104" s="863"/>
      <c r="AAR104" s="863"/>
      <c r="AAS104" s="861"/>
      <c r="AAT104" s="862"/>
      <c r="AAU104" s="862"/>
      <c r="AAV104" s="863"/>
      <c r="AAW104" s="863"/>
      <c r="AAX104" s="863"/>
      <c r="AAY104" s="863"/>
      <c r="AAZ104" s="863"/>
      <c r="ABA104" s="861"/>
      <c r="ABB104" s="862"/>
      <c r="ABC104" s="862"/>
      <c r="ABD104" s="863"/>
      <c r="ABE104" s="863"/>
      <c r="ABF104" s="863"/>
      <c r="ABG104" s="863"/>
      <c r="ABH104" s="863"/>
      <c r="ABI104" s="861"/>
      <c r="ABJ104" s="862"/>
      <c r="ABK104" s="862"/>
      <c r="ABL104" s="863"/>
      <c r="ABM104" s="863"/>
      <c r="ABN104" s="863"/>
      <c r="ABO104" s="863"/>
      <c r="ABP104" s="863"/>
      <c r="ABQ104" s="861"/>
      <c r="ABR104" s="862"/>
      <c r="ABS104" s="862"/>
      <c r="ABT104" s="863"/>
      <c r="ABU104" s="863"/>
      <c r="ABV104" s="863"/>
      <c r="ABW104" s="863"/>
      <c r="ABX104" s="863"/>
      <c r="ABY104" s="861"/>
      <c r="ABZ104" s="862"/>
      <c r="ACA104" s="862"/>
      <c r="ACB104" s="863"/>
      <c r="ACC104" s="863"/>
      <c r="ACD104" s="863"/>
      <c r="ACE104" s="863"/>
      <c r="ACF104" s="863"/>
      <c r="ACG104" s="861"/>
      <c r="ACH104" s="862"/>
      <c r="ACI104" s="862"/>
      <c r="ACJ104" s="863"/>
      <c r="ACK104" s="863"/>
      <c r="ACL104" s="863"/>
      <c r="ACM104" s="863"/>
      <c r="ACN104" s="863"/>
      <c r="ACO104" s="861"/>
      <c r="ACP104" s="862"/>
      <c r="ACQ104" s="862"/>
      <c r="ACR104" s="863"/>
      <c r="ACS104" s="863"/>
      <c r="ACT104" s="863"/>
      <c r="ACU104" s="863"/>
      <c r="ACV104" s="863"/>
      <c r="ACW104" s="861"/>
      <c r="ACX104" s="862"/>
      <c r="ACY104" s="862"/>
      <c r="ACZ104" s="863"/>
      <c r="ADA104" s="863"/>
      <c r="ADB104" s="863"/>
      <c r="ADC104" s="863"/>
      <c r="ADD104" s="863"/>
      <c r="ADE104" s="861"/>
      <c r="ADF104" s="862"/>
      <c r="ADG104" s="862"/>
      <c r="ADH104" s="863"/>
      <c r="ADI104" s="863"/>
      <c r="ADJ104" s="863"/>
      <c r="ADK104" s="863"/>
      <c r="ADL104" s="863"/>
      <c r="ADM104" s="861"/>
      <c r="ADN104" s="862"/>
      <c r="ADO104" s="862"/>
      <c r="ADP104" s="863"/>
      <c r="ADQ104" s="863"/>
      <c r="ADR104" s="863"/>
      <c r="ADS104" s="863"/>
      <c r="ADT104" s="863"/>
      <c r="ADU104" s="861"/>
      <c r="ADV104" s="862"/>
      <c r="ADW104" s="862"/>
      <c r="ADX104" s="863"/>
      <c r="ADY104" s="863"/>
      <c r="ADZ104" s="863"/>
      <c r="AEA104" s="863"/>
      <c r="AEB104" s="863"/>
      <c r="AEC104" s="861"/>
      <c r="AED104" s="862"/>
      <c r="AEE104" s="862"/>
      <c r="AEF104" s="863"/>
      <c r="AEG104" s="863"/>
      <c r="AEH104" s="863"/>
      <c r="AEI104" s="863"/>
      <c r="AEJ104" s="863"/>
      <c r="AEK104" s="861"/>
      <c r="AEL104" s="862"/>
      <c r="AEM104" s="862"/>
      <c r="AEN104" s="863"/>
      <c r="AEO104" s="863"/>
      <c r="AEP104" s="863"/>
      <c r="AEQ104" s="863"/>
      <c r="AER104" s="863"/>
      <c r="AES104" s="861"/>
      <c r="AET104" s="862"/>
      <c r="AEU104" s="862"/>
      <c r="AEV104" s="863"/>
      <c r="AEW104" s="863"/>
      <c r="AEX104" s="863"/>
      <c r="AEY104" s="863"/>
      <c r="AEZ104" s="863"/>
      <c r="AFA104" s="861"/>
      <c r="AFB104" s="862"/>
      <c r="AFC104" s="862"/>
      <c r="AFD104" s="863"/>
      <c r="AFE104" s="863"/>
      <c r="AFF104" s="863"/>
      <c r="AFG104" s="863"/>
      <c r="AFH104" s="863"/>
      <c r="AFI104" s="861"/>
      <c r="AFJ104" s="862"/>
      <c r="AFK104" s="862"/>
      <c r="AFL104" s="863"/>
      <c r="AFM104" s="863"/>
      <c r="AFN104" s="863"/>
      <c r="AFO104" s="863"/>
      <c r="AFP104" s="863"/>
      <c r="AFQ104" s="861"/>
      <c r="AFR104" s="862"/>
      <c r="AFS104" s="862"/>
      <c r="AFT104" s="863"/>
      <c r="AFU104" s="863"/>
      <c r="AFV104" s="863"/>
      <c r="AFW104" s="863"/>
      <c r="AFX104" s="863"/>
      <c r="AFY104" s="861"/>
      <c r="AFZ104" s="862"/>
      <c r="AGA104" s="862"/>
      <c r="AGB104" s="863"/>
      <c r="AGC104" s="863"/>
      <c r="AGD104" s="863"/>
      <c r="AGE104" s="863"/>
      <c r="AGF104" s="863"/>
      <c r="AGG104" s="861"/>
      <c r="AGH104" s="862"/>
      <c r="AGI104" s="862"/>
      <c r="AGJ104" s="863"/>
      <c r="AGK104" s="863"/>
      <c r="AGL104" s="863"/>
      <c r="AGM104" s="863"/>
      <c r="AGN104" s="863"/>
      <c r="AGO104" s="861"/>
      <c r="AGP104" s="862"/>
      <c r="AGQ104" s="862"/>
      <c r="AGR104" s="863"/>
      <c r="AGS104" s="863"/>
      <c r="AGT104" s="863"/>
      <c r="AGU104" s="863"/>
      <c r="AGV104" s="863"/>
      <c r="AGW104" s="861"/>
      <c r="AGX104" s="862"/>
      <c r="AGY104" s="862"/>
      <c r="AGZ104" s="863"/>
      <c r="AHA104" s="863"/>
      <c r="AHB104" s="863"/>
      <c r="AHC104" s="863"/>
      <c r="AHD104" s="863"/>
      <c r="AHE104" s="861"/>
      <c r="AHF104" s="862"/>
      <c r="AHG104" s="862"/>
      <c r="AHH104" s="863"/>
      <c r="AHI104" s="863"/>
      <c r="AHJ104" s="863"/>
      <c r="AHK104" s="863"/>
      <c r="AHL104" s="863"/>
      <c r="AHM104" s="861"/>
      <c r="AHN104" s="862"/>
      <c r="AHO104" s="862"/>
      <c r="AHP104" s="863"/>
      <c r="AHQ104" s="863"/>
      <c r="AHR104" s="863"/>
      <c r="AHS104" s="863"/>
      <c r="AHT104" s="863"/>
      <c r="AHU104" s="861"/>
      <c r="AHV104" s="862"/>
      <c r="AHW104" s="862"/>
      <c r="AHX104" s="863"/>
      <c r="AHY104" s="863"/>
      <c r="AHZ104" s="863"/>
      <c r="AIA104" s="863"/>
      <c r="AIB104" s="863"/>
      <c r="AIC104" s="861"/>
      <c r="AID104" s="862"/>
      <c r="AIE104" s="862"/>
      <c r="AIF104" s="863"/>
      <c r="AIG104" s="863"/>
      <c r="AIH104" s="863"/>
      <c r="AII104" s="863"/>
      <c r="AIJ104" s="863"/>
      <c r="AIK104" s="861"/>
      <c r="AIL104" s="862"/>
      <c r="AIM104" s="862"/>
      <c r="AIN104" s="863"/>
      <c r="AIO104" s="863"/>
      <c r="AIP104" s="863"/>
      <c r="AIQ104" s="863"/>
      <c r="AIR104" s="863"/>
      <c r="AIS104" s="861"/>
      <c r="AIT104" s="862"/>
      <c r="AIU104" s="862"/>
      <c r="AIV104" s="863"/>
      <c r="AIW104" s="863"/>
      <c r="AIX104" s="863"/>
      <c r="AIY104" s="863"/>
      <c r="AIZ104" s="863"/>
      <c r="AJA104" s="861"/>
      <c r="AJB104" s="862"/>
      <c r="AJC104" s="862"/>
      <c r="AJD104" s="863"/>
      <c r="AJE104" s="863"/>
      <c r="AJF104" s="863"/>
      <c r="AJG104" s="863"/>
      <c r="AJH104" s="863"/>
      <c r="AJI104" s="861"/>
      <c r="AJJ104" s="862"/>
      <c r="AJK104" s="862"/>
      <c r="AJL104" s="863"/>
      <c r="AJM104" s="863"/>
      <c r="AJN104" s="863"/>
      <c r="AJO104" s="863"/>
      <c r="AJP104" s="863"/>
      <c r="AJQ104" s="861"/>
      <c r="AJR104" s="862"/>
      <c r="AJS104" s="862"/>
      <c r="AJT104" s="863"/>
      <c r="AJU104" s="863"/>
      <c r="AJV104" s="863"/>
      <c r="AJW104" s="863"/>
      <c r="AJX104" s="863"/>
      <c r="AJY104" s="861"/>
      <c r="AJZ104" s="862"/>
      <c r="AKA104" s="862"/>
      <c r="AKB104" s="863"/>
      <c r="AKC104" s="863"/>
      <c r="AKD104" s="863"/>
      <c r="AKE104" s="863"/>
      <c r="AKF104" s="863"/>
      <c r="AKG104" s="861"/>
      <c r="AKH104" s="862"/>
      <c r="AKI104" s="862"/>
      <c r="AKJ104" s="863"/>
      <c r="AKK104" s="863"/>
      <c r="AKL104" s="863"/>
      <c r="AKM104" s="863"/>
      <c r="AKN104" s="863"/>
      <c r="AKO104" s="861"/>
      <c r="AKP104" s="862"/>
      <c r="AKQ104" s="862"/>
      <c r="AKR104" s="863"/>
      <c r="AKS104" s="863"/>
      <c r="AKT104" s="863"/>
      <c r="AKU104" s="863"/>
      <c r="AKV104" s="863"/>
      <c r="AKW104" s="861"/>
      <c r="AKX104" s="862"/>
      <c r="AKY104" s="862"/>
      <c r="AKZ104" s="863"/>
      <c r="ALA104" s="863"/>
      <c r="ALB104" s="863"/>
      <c r="ALC104" s="863"/>
      <c r="ALD104" s="863"/>
      <c r="ALE104" s="861"/>
      <c r="ALF104" s="862"/>
      <c r="ALG104" s="862"/>
      <c r="ALH104" s="863"/>
      <c r="ALI104" s="863"/>
      <c r="ALJ104" s="863"/>
      <c r="ALK104" s="863"/>
      <c r="ALL104" s="863"/>
      <c r="ALM104" s="861"/>
      <c r="ALN104" s="862"/>
      <c r="ALO104" s="862"/>
      <c r="ALP104" s="863"/>
      <c r="ALQ104" s="863"/>
      <c r="ALR104" s="863"/>
      <c r="ALS104" s="863"/>
      <c r="ALT104" s="863"/>
      <c r="ALU104" s="861"/>
      <c r="ALV104" s="862"/>
      <c r="ALW104" s="862"/>
      <c r="ALX104" s="863"/>
      <c r="ALY104" s="863"/>
      <c r="ALZ104" s="863"/>
      <c r="AMA104" s="863"/>
      <c r="AMB104" s="863"/>
      <c r="AMC104" s="861"/>
      <c r="AMD104" s="862"/>
      <c r="AME104" s="862"/>
      <c r="AMF104" s="863"/>
      <c r="AMG104" s="863"/>
      <c r="AMH104" s="863"/>
      <c r="AMI104" s="863"/>
      <c r="AMJ104" s="863"/>
      <c r="AMK104" s="861"/>
      <c r="AML104" s="862"/>
      <c r="AMM104" s="862"/>
      <c r="AMN104" s="863"/>
      <c r="AMO104" s="863"/>
      <c r="AMP104" s="863"/>
      <c r="AMQ104" s="863"/>
      <c r="AMR104" s="863"/>
      <c r="AMS104" s="861"/>
      <c r="AMT104" s="862"/>
      <c r="AMU104" s="862"/>
      <c r="AMV104" s="863"/>
      <c r="AMW104" s="863"/>
      <c r="AMX104" s="863"/>
      <c r="AMY104" s="863"/>
      <c r="AMZ104" s="863"/>
      <c r="ANA104" s="861"/>
      <c r="ANB104" s="862"/>
      <c r="ANC104" s="862"/>
      <c r="AND104" s="863"/>
      <c r="ANE104" s="863"/>
      <c r="ANF104" s="863"/>
      <c r="ANG104" s="863"/>
      <c r="ANH104" s="863"/>
      <c r="ANI104" s="861"/>
      <c r="ANJ104" s="862"/>
      <c r="ANK104" s="862"/>
      <c r="ANL104" s="863"/>
      <c r="ANM104" s="863"/>
      <c r="ANN104" s="863"/>
      <c r="ANO104" s="863"/>
      <c r="ANP104" s="863"/>
      <c r="ANQ104" s="861"/>
      <c r="ANR104" s="862"/>
      <c r="ANS104" s="862"/>
      <c r="ANT104" s="863"/>
      <c r="ANU104" s="863"/>
      <c r="ANV104" s="863"/>
      <c r="ANW104" s="863"/>
      <c r="ANX104" s="863"/>
      <c r="ANY104" s="861"/>
      <c r="ANZ104" s="862"/>
      <c r="AOA104" s="862"/>
      <c r="AOB104" s="863"/>
      <c r="AOC104" s="863"/>
      <c r="AOD104" s="863"/>
      <c r="AOE104" s="863"/>
      <c r="AOF104" s="863"/>
      <c r="AOG104" s="861"/>
      <c r="AOH104" s="862"/>
      <c r="AOI104" s="862"/>
      <c r="AOJ104" s="863"/>
      <c r="AOK104" s="863"/>
      <c r="AOL104" s="863"/>
      <c r="AOM104" s="863"/>
      <c r="AON104" s="863"/>
      <c r="AOO104" s="861"/>
      <c r="AOP104" s="862"/>
      <c r="AOQ104" s="862"/>
      <c r="AOR104" s="863"/>
      <c r="AOS104" s="863"/>
      <c r="AOT104" s="863"/>
      <c r="AOU104" s="863"/>
      <c r="AOV104" s="863"/>
      <c r="AOW104" s="861"/>
      <c r="AOX104" s="862"/>
      <c r="AOY104" s="862"/>
      <c r="AOZ104" s="863"/>
      <c r="APA104" s="863"/>
      <c r="APB104" s="863"/>
      <c r="APC104" s="863"/>
      <c r="APD104" s="863"/>
      <c r="APE104" s="861"/>
      <c r="APF104" s="862"/>
      <c r="APG104" s="862"/>
      <c r="APH104" s="863"/>
      <c r="API104" s="863"/>
      <c r="APJ104" s="863"/>
      <c r="APK104" s="863"/>
      <c r="APL104" s="863"/>
      <c r="APM104" s="861"/>
      <c r="APN104" s="862"/>
      <c r="APO104" s="862"/>
      <c r="APP104" s="863"/>
      <c r="APQ104" s="863"/>
      <c r="APR104" s="863"/>
      <c r="APS104" s="863"/>
      <c r="APT104" s="863"/>
      <c r="APU104" s="861"/>
      <c r="APV104" s="862"/>
      <c r="APW104" s="862"/>
      <c r="APX104" s="863"/>
      <c r="APY104" s="863"/>
      <c r="APZ104" s="863"/>
      <c r="AQA104" s="863"/>
      <c r="AQB104" s="863"/>
      <c r="AQC104" s="861"/>
      <c r="AQD104" s="862"/>
      <c r="AQE104" s="862"/>
      <c r="AQF104" s="863"/>
      <c r="AQG104" s="863"/>
      <c r="AQH104" s="863"/>
      <c r="AQI104" s="863"/>
      <c r="AQJ104" s="863"/>
      <c r="AQK104" s="861"/>
      <c r="AQL104" s="862"/>
      <c r="AQM104" s="862"/>
      <c r="AQN104" s="863"/>
      <c r="AQO104" s="863"/>
      <c r="AQP104" s="863"/>
      <c r="AQQ104" s="863"/>
      <c r="AQR104" s="863"/>
      <c r="AQS104" s="861"/>
      <c r="AQT104" s="862"/>
      <c r="AQU104" s="862"/>
      <c r="AQV104" s="863"/>
      <c r="AQW104" s="863"/>
      <c r="AQX104" s="863"/>
      <c r="AQY104" s="863"/>
      <c r="AQZ104" s="863"/>
      <c r="ARA104" s="861"/>
      <c r="ARB104" s="862"/>
      <c r="ARC104" s="862"/>
      <c r="ARD104" s="863"/>
      <c r="ARE104" s="863"/>
      <c r="ARF104" s="863"/>
      <c r="ARG104" s="863"/>
      <c r="ARH104" s="863"/>
      <c r="ARI104" s="861"/>
      <c r="ARJ104" s="862"/>
      <c r="ARK104" s="862"/>
      <c r="ARL104" s="863"/>
      <c r="ARM104" s="863"/>
      <c r="ARN104" s="863"/>
      <c r="ARO104" s="863"/>
      <c r="ARP104" s="863"/>
      <c r="ARQ104" s="861"/>
      <c r="ARR104" s="862"/>
      <c r="ARS104" s="862"/>
      <c r="ART104" s="863"/>
      <c r="ARU104" s="863"/>
      <c r="ARV104" s="863"/>
      <c r="ARW104" s="863"/>
      <c r="ARX104" s="863"/>
      <c r="ARY104" s="861"/>
      <c r="ARZ104" s="862"/>
      <c r="ASA104" s="862"/>
      <c r="ASB104" s="863"/>
      <c r="ASC104" s="863"/>
      <c r="ASD104" s="863"/>
      <c r="ASE104" s="863"/>
      <c r="ASF104" s="863"/>
      <c r="ASG104" s="861"/>
      <c r="ASH104" s="862"/>
      <c r="ASI104" s="862"/>
      <c r="ASJ104" s="863"/>
      <c r="ASK104" s="863"/>
      <c r="ASL104" s="863"/>
      <c r="ASM104" s="863"/>
      <c r="ASN104" s="863"/>
      <c r="ASO104" s="861"/>
      <c r="ASP104" s="862"/>
      <c r="ASQ104" s="862"/>
      <c r="ASR104" s="863"/>
      <c r="ASS104" s="863"/>
      <c r="AST104" s="863"/>
      <c r="ASU104" s="863"/>
      <c r="ASV104" s="863"/>
      <c r="ASW104" s="861"/>
      <c r="ASX104" s="862"/>
      <c r="ASY104" s="862"/>
      <c r="ASZ104" s="863"/>
      <c r="ATA104" s="863"/>
      <c r="ATB104" s="863"/>
      <c r="ATC104" s="863"/>
      <c r="ATD104" s="863"/>
      <c r="ATE104" s="861"/>
      <c r="ATF104" s="862"/>
      <c r="ATG104" s="862"/>
      <c r="ATH104" s="863"/>
      <c r="ATI104" s="863"/>
      <c r="ATJ104" s="863"/>
      <c r="ATK104" s="863"/>
      <c r="ATL104" s="863"/>
      <c r="ATM104" s="861"/>
      <c r="ATN104" s="862"/>
      <c r="ATO104" s="862"/>
      <c r="ATP104" s="863"/>
      <c r="ATQ104" s="863"/>
      <c r="ATR104" s="863"/>
      <c r="ATS104" s="863"/>
      <c r="ATT104" s="863"/>
      <c r="ATU104" s="861"/>
      <c r="ATV104" s="862"/>
      <c r="ATW104" s="862"/>
      <c r="ATX104" s="863"/>
      <c r="ATY104" s="863"/>
      <c r="ATZ104" s="863"/>
      <c r="AUA104" s="863"/>
      <c r="AUB104" s="863"/>
      <c r="AUC104" s="861"/>
      <c r="AUD104" s="862"/>
      <c r="AUE104" s="862"/>
      <c r="AUF104" s="863"/>
      <c r="AUG104" s="863"/>
      <c r="AUH104" s="863"/>
      <c r="AUI104" s="863"/>
      <c r="AUJ104" s="863"/>
      <c r="AUK104" s="861"/>
      <c r="AUL104" s="862"/>
      <c r="AUM104" s="862"/>
      <c r="AUN104" s="863"/>
      <c r="AUO104" s="863"/>
      <c r="AUP104" s="863"/>
      <c r="AUQ104" s="863"/>
      <c r="AUR104" s="863"/>
      <c r="AUS104" s="861"/>
      <c r="AUT104" s="862"/>
      <c r="AUU104" s="862"/>
      <c r="AUV104" s="863"/>
      <c r="AUW104" s="863"/>
      <c r="AUX104" s="863"/>
      <c r="AUY104" s="863"/>
      <c r="AUZ104" s="863"/>
      <c r="AVA104" s="861"/>
      <c r="AVB104" s="862"/>
      <c r="AVC104" s="862"/>
      <c r="AVD104" s="863"/>
      <c r="AVE104" s="863"/>
      <c r="AVF104" s="863"/>
      <c r="AVG104" s="863"/>
      <c r="AVH104" s="863"/>
      <c r="AVI104" s="861"/>
      <c r="AVJ104" s="862"/>
      <c r="AVK104" s="862"/>
      <c r="AVL104" s="863"/>
      <c r="AVM104" s="863"/>
      <c r="AVN104" s="863"/>
      <c r="AVO104" s="863"/>
      <c r="AVP104" s="863"/>
      <c r="AVQ104" s="861"/>
      <c r="AVR104" s="862"/>
      <c r="AVS104" s="862"/>
      <c r="AVT104" s="863"/>
      <c r="AVU104" s="863"/>
      <c r="AVV104" s="863"/>
      <c r="AVW104" s="863"/>
      <c r="AVX104" s="863"/>
      <c r="AVY104" s="861"/>
      <c r="AVZ104" s="862"/>
      <c r="AWA104" s="862"/>
      <c r="AWB104" s="863"/>
      <c r="AWC104" s="863"/>
      <c r="AWD104" s="863"/>
      <c r="AWE104" s="863"/>
      <c r="AWF104" s="863"/>
      <c r="AWG104" s="861"/>
      <c r="AWH104" s="862"/>
      <c r="AWI104" s="862"/>
      <c r="AWJ104" s="863"/>
      <c r="AWK104" s="863"/>
      <c r="AWL104" s="863"/>
      <c r="AWM104" s="863"/>
      <c r="AWN104" s="863"/>
      <c r="AWO104" s="861"/>
      <c r="AWP104" s="862"/>
      <c r="AWQ104" s="862"/>
      <c r="AWR104" s="863"/>
      <c r="AWS104" s="863"/>
      <c r="AWT104" s="863"/>
      <c r="AWU104" s="863"/>
      <c r="AWV104" s="863"/>
      <c r="AWW104" s="861"/>
      <c r="AWX104" s="862"/>
      <c r="AWY104" s="862"/>
      <c r="AWZ104" s="863"/>
      <c r="AXA104" s="863"/>
      <c r="AXB104" s="863"/>
      <c r="AXC104" s="863"/>
      <c r="AXD104" s="863"/>
      <c r="AXE104" s="861"/>
      <c r="AXF104" s="862"/>
      <c r="AXG104" s="862"/>
      <c r="AXH104" s="863"/>
      <c r="AXI104" s="863"/>
      <c r="AXJ104" s="863"/>
      <c r="AXK104" s="863"/>
      <c r="AXL104" s="863"/>
      <c r="AXM104" s="861"/>
      <c r="AXN104" s="862"/>
      <c r="AXO104" s="862"/>
      <c r="AXP104" s="863"/>
      <c r="AXQ104" s="863"/>
      <c r="AXR104" s="863"/>
      <c r="AXS104" s="863"/>
      <c r="AXT104" s="863"/>
      <c r="AXU104" s="861"/>
      <c r="AXV104" s="862"/>
      <c r="AXW104" s="862"/>
      <c r="AXX104" s="863"/>
      <c r="AXY104" s="863"/>
      <c r="AXZ104" s="863"/>
      <c r="AYA104" s="863"/>
      <c r="AYB104" s="863"/>
      <c r="AYC104" s="861"/>
      <c r="AYD104" s="862"/>
      <c r="AYE104" s="862"/>
      <c r="AYF104" s="863"/>
      <c r="AYG104" s="863"/>
      <c r="AYH104" s="863"/>
      <c r="AYI104" s="863"/>
      <c r="AYJ104" s="863"/>
      <c r="AYK104" s="861"/>
      <c r="AYL104" s="862"/>
      <c r="AYM104" s="862"/>
      <c r="AYN104" s="863"/>
      <c r="AYO104" s="863"/>
      <c r="AYP104" s="863"/>
      <c r="AYQ104" s="863"/>
      <c r="AYR104" s="863"/>
      <c r="AYS104" s="861"/>
      <c r="AYT104" s="862"/>
      <c r="AYU104" s="862"/>
      <c r="AYV104" s="863"/>
      <c r="AYW104" s="863"/>
      <c r="AYX104" s="863"/>
      <c r="AYY104" s="863"/>
      <c r="AYZ104" s="863"/>
      <c r="AZA104" s="861"/>
      <c r="AZB104" s="862"/>
      <c r="AZC104" s="862"/>
      <c r="AZD104" s="863"/>
      <c r="AZE104" s="863"/>
      <c r="AZF104" s="863"/>
      <c r="AZG104" s="863"/>
      <c r="AZH104" s="863"/>
      <c r="AZI104" s="861"/>
      <c r="AZJ104" s="862"/>
      <c r="AZK104" s="862"/>
      <c r="AZL104" s="863"/>
      <c r="AZM104" s="863"/>
      <c r="AZN104" s="863"/>
      <c r="AZO104" s="863"/>
      <c r="AZP104" s="863"/>
      <c r="AZQ104" s="861"/>
      <c r="AZR104" s="862"/>
      <c r="AZS104" s="862"/>
      <c r="AZT104" s="863"/>
      <c r="AZU104" s="863"/>
      <c r="AZV104" s="863"/>
      <c r="AZW104" s="863"/>
      <c r="AZX104" s="863"/>
      <c r="AZY104" s="861"/>
      <c r="AZZ104" s="862"/>
      <c r="BAA104" s="862"/>
      <c r="BAB104" s="863"/>
      <c r="BAC104" s="863"/>
      <c r="BAD104" s="863"/>
      <c r="BAE104" s="863"/>
      <c r="BAF104" s="863"/>
      <c r="BAG104" s="861"/>
      <c r="BAH104" s="862"/>
      <c r="BAI104" s="862"/>
      <c r="BAJ104" s="863"/>
      <c r="BAK104" s="863"/>
      <c r="BAL104" s="863"/>
      <c r="BAM104" s="863"/>
      <c r="BAN104" s="863"/>
      <c r="BAO104" s="861"/>
      <c r="BAP104" s="862"/>
      <c r="BAQ104" s="862"/>
      <c r="BAR104" s="863"/>
      <c r="BAS104" s="863"/>
      <c r="BAT104" s="863"/>
      <c r="BAU104" s="863"/>
      <c r="BAV104" s="863"/>
      <c r="BAW104" s="861"/>
      <c r="BAX104" s="862"/>
      <c r="BAY104" s="862"/>
      <c r="BAZ104" s="863"/>
      <c r="BBA104" s="863"/>
      <c r="BBB104" s="863"/>
      <c r="BBC104" s="863"/>
      <c r="BBD104" s="863"/>
      <c r="BBE104" s="861"/>
      <c r="BBF104" s="862"/>
      <c r="BBG104" s="862"/>
      <c r="BBH104" s="863"/>
      <c r="BBI104" s="863"/>
      <c r="BBJ104" s="863"/>
      <c r="BBK104" s="863"/>
      <c r="BBL104" s="863"/>
      <c r="BBM104" s="861"/>
      <c r="BBN104" s="862"/>
      <c r="BBO104" s="862"/>
      <c r="BBP104" s="863"/>
      <c r="BBQ104" s="863"/>
      <c r="BBR104" s="863"/>
      <c r="BBS104" s="863"/>
      <c r="BBT104" s="863"/>
      <c r="BBU104" s="861"/>
      <c r="BBV104" s="862"/>
      <c r="BBW104" s="862"/>
      <c r="BBX104" s="863"/>
      <c r="BBY104" s="863"/>
      <c r="BBZ104" s="863"/>
      <c r="BCA104" s="863"/>
      <c r="BCB104" s="863"/>
      <c r="BCC104" s="861"/>
      <c r="BCD104" s="862"/>
      <c r="BCE104" s="862"/>
      <c r="BCF104" s="863"/>
      <c r="BCG104" s="863"/>
      <c r="BCH104" s="863"/>
      <c r="BCI104" s="863"/>
      <c r="BCJ104" s="863"/>
      <c r="BCK104" s="861"/>
      <c r="BCL104" s="862"/>
      <c r="BCM104" s="862"/>
      <c r="BCN104" s="863"/>
      <c r="BCO104" s="863"/>
      <c r="BCP104" s="863"/>
      <c r="BCQ104" s="863"/>
      <c r="BCR104" s="863"/>
      <c r="BCS104" s="861"/>
      <c r="BCT104" s="862"/>
      <c r="BCU104" s="862"/>
      <c r="BCV104" s="863"/>
      <c r="BCW104" s="863"/>
      <c r="BCX104" s="863"/>
      <c r="BCY104" s="863"/>
      <c r="BCZ104" s="863"/>
      <c r="BDA104" s="861"/>
      <c r="BDB104" s="862"/>
      <c r="BDC104" s="862"/>
      <c r="BDD104" s="863"/>
      <c r="BDE104" s="863"/>
      <c r="BDF104" s="863"/>
      <c r="BDG104" s="863"/>
      <c r="BDH104" s="863"/>
      <c r="BDI104" s="861"/>
      <c r="BDJ104" s="862"/>
      <c r="BDK104" s="862"/>
      <c r="BDL104" s="863"/>
      <c r="BDM104" s="863"/>
      <c r="BDN104" s="863"/>
      <c r="BDO104" s="863"/>
      <c r="BDP104" s="863"/>
      <c r="BDQ104" s="861"/>
      <c r="BDR104" s="862"/>
      <c r="BDS104" s="862"/>
      <c r="BDT104" s="863"/>
      <c r="BDU104" s="863"/>
      <c r="BDV104" s="863"/>
      <c r="BDW104" s="863"/>
      <c r="BDX104" s="863"/>
      <c r="BDY104" s="861"/>
      <c r="BDZ104" s="862"/>
      <c r="BEA104" s="862"/>
      <c r="BEB104" s="863"/>
      <c r="BEC104" s="863"/>
      <c r="BED104" s="863"/>
      <c r="BEE104" s="863"/>
      <c r="BEF104" s="863"/>
      <c r="BEG104" s="861"/>
      <c r="BEH104" s="862"/>
      <c r="BEI104" s="862"/>
      <c r="BEJ104" s="863"/>
      <c r="BEK104" s="863"/>
      <c r="BEL104" s="863"/>
      <c r="BEM104" s="863"/>
      <c r="BEN104" s="863"/>
      <c r="BEO104" s="861"/>
      <c r="BEP104" s="862"/>
      <c r="BEQ104" s="862"/>
      <c r="BER104" s="863"/>
      <c r="BES104" s="863"/>
      <c r="BET104" s="863"/>
      <c r="BEU104" s="863"/>
      <c r="BEV104" s="863"/>
      <c r="BEW104" s="861"/>
      <c r="BEX104" s="862"/>
      <c r="BEY104" s="862"/>
      <c r="BEZ104" s="863"/>
      <c r="BFA104" s="863"/>
      <c r="BFB104" s="863"/>
      <c r="BFC104" s="863"/>
      <c r="BFD104" s="863"/>
      <c r="BFE104" s="861"/>
      <c r="BFF104" s="862"/>
      <c r="BFG104" s="862"/>
      <c r="BFH104" s="863"/>
      <c r="BFI104" s="863"/>
      <c r="BFJ104" s="863"/>
      <c r="BFK104" s="863"/>
      <c r="BFL104" s="863"/>
      <c r="BFM104" s="861"/>
      <c r="BFN104" s="862"/>
      <c r="BFO104" s="862"/>
      <c r="BFP104" s="863"/>
      <c r="BFQ104" s="863"/>
      <c r="BFR104" s="863"/>
      <c r="BFS104" s="863"/>
      <c r="BFT104" s="863"/>
      <c r="BFU104" s="861"/>
      <c r="BFV104" s="862"/>
      <c r="BFW104" s="862"/>
      <c r="BFX104" s="863"/>
      <c r="BFY104" s="863"/>
      <c r="BFZ104" s="863"/>
      <c r="BGA104" s="863"/>
      <c r="BGB104" s="863"/>
      <c r="BGC104" s="861"/>
      <c r="BGD104" s="862"/>
      <c r="BGE104" s="862"/>
      <c r="BGF104" s="863"/>
      <c r="BGG104" s="863"/>
      <c r="BGH104" s="863"/>
      <c r="BGI104" s="863"/>
      <c r="BGJ104" s="863"/>
      <c r="BGK104" s="861"/>
      <c r="BGL104" s="862"/>
      <c r="BGM104" s="862"/>
      <c r="BGN104" s="863"/>
      <c r="BGO104" s="863"/>
      <c r="BGP104" s="863"/>
      <c r="BGQ104" s="863"/>
      <c r="BGR104" s="863"/>
      <c r="BGS104" s="861"/>
      <c r="BGT104" s="862"/>
      <c r="BGU104" s="862"/>
      <c r="BGV104" s="863"/>
      <c r="BGW104" s="863"/>
      <c r="BGX104" s="863"/>
      <c r="BGY104" s="863"/>
      <c r="BGZ104" s="863"/>
      <c r="BHA104" s="861"/>
      <c r="BHB104" s="862"/>
      <c r="BHC104" s="862"/>
      <c r="BHD104" s="863"/>
      <c r="BHE104" s="863"/>
      <c r="BHF104" s="863"/>
      <c r="BHG104" s="863"/>
      <c r="BHH104" s="863"/>
      <c r="BHI104" s="861"/>
      <c r="BHJ104" s="862"/>
      <c r="BHK104" s="862"/>
      <c r="BHL104" s="863"/>
      <c r="BHM104" s="863"/>
      <c r="BHN104" s="863"/>
      <c r="BHO104" s="863"/>
      <c r="BHP104" s="863"/>
      <c r="BHQ104" s="861"/>
      <c r="BHR104" s="862"/>
      <c r="BHS104" s="862"/>
      <c r="BHT104" s="863"/>
      <c r="BHU104" s="863"/>
      <c r="BHV104" s="863"/>
      <c r="BHW104" s="863"/>
      <c r="BHX104" s="863"/>
      <c r="BHY104" s="861"/>
      <c r="BHZ104" s="862"/>
      <c r="BIA104" s="862"/>
      <c r="BIB104" s="863"/>
      <c r="BIC104" s="863"/>
      <c r="BID104" s="863"/>
      <c r="BIE104" s="863"/>
      <c r="BIF104" s="863"/>
      <c r="BIG104" s="861"/>
      <c r="BIH104" s="862"/>
      <c r="BII104" s="862"/>
      <c r="BIJ104" s="863"/>
      <c r="BIK104" s="863"/>
      <c r="BIL104" s="863"/>
      <c r="BIM104" s="863"/>
      <c r="BIN104" s="863"/>
      <c r="BIO104" s="861"/>
      <c r="BIP104" s="862"/>
      <c r="BIQ104" s="862"/>
      <c r="BIR104" s="863"/>
      <c r="BIS104" s="863"/>
      <c r="BIT104" s="863"/>
      <c r="BIU104" s="863"/>
      <c r="BIV104" s="863"/>
      <c r="BIW104" s="861"/>
      <c r="BIX104" s="862"/>
      <c r="BIY104" s="862"/>
      <c r="BIZ104" s="863"/>
      <c r="BJA104" s="863"/>
      <c r="BJB104" s="863"/>
      <c r="BJC104" s="863"/>
      <c r="BJD104" s="863"/>
      <c r="BJE104" s="861"/>
      <c r="BJF104" s="862"/>
      <c r="BJG104" s="862"/>
      <c r="BJH104" s="863"/>
      <c r="BJI104" s="863"/>
      <c r="BJJ104" s="863"/>
      <c r="BJK104" s="863"/>
      <c r="BJL104" s="863"/>
      <c r="BJM104" s="861"/>
      <c r="BJN104" s="862"/>
      <c r="BJO104" s="862"/>
      <c r="BJP104" s="863"/>
      <c r="BJQ104" s="863"/>
      <c r="BJR104" s="863"/>
      <c r="BJS104" s="863"/>
      <c r="BJT104" s="863"/>
      <c r="BJU104" s="861"/>
      <c r="BJV104" s="862"/>
      <c r="BJW104" s="862"/>
      <c r="BJX104" s="863"/>
      <c r="BJY104" s="863"/>
      <c r="BJZ104" s="863"/>
      <c r="BKA104" s="863"/>
      <c r="BKB104" s="863"/>
      <c r="BKC104" s="861"/>
      <c r="BKD104" s="862"/>
      <c r="BKE104" s="862"/>
      <c r="BKF104" s="863"/>
      <c r="BKG104" s="863"/>
      <c r="BKH104" s="863"/>
      <c r="BKI104" s="863"/>
      <c r="BKJ104" s="863"/>
      <c r="BKK104" s="861"/>
      <c r="BKL104" s="862"/>
      <c r="BKM104" s="862"/>
      <c r="BKN104" s="863"/>
      <c r="BKO104" s="863"/>
      <c r="BKP104" s="863"/>
      <c r="BKQ104" s="863"/>
      <c r="BKR104" s="863"/>
      <c r="BKS104" s="861"/>
      <c r="BKT104" s="862"/>
      <c r="BKU104" s="862"/>
      <c r="BKV104" s="863"/>
      <c r="BKW104" s="863"/>
      <c r="BKX104" s="863"/>
      <c r="BKY104" s="863"/>
      <c r="BKZ104" s="863"/>
      <c r="BLA104" s="861"/>
      <c r="BLB104" s="862"/>
      <c r="BLC104" s="862"/>
      <c r="BLD104" s="863"/>
      <c r="BLE104" s="863"/>
      <c r="BLF104" s="863"/>
      <c r="BLG104" s="863"/>
      <c r="BLH104" s="863"/>
      <c r="BLI104" s="861"/>
      <c r="BLJ104" s="862"/>
      <c r="BLK104" s="862"/>
      <c r="BLL104" s="863"/>
      <c r="BLM104" s="863"/>
      <c r="BLN104" s="863"/>
      <c r="BLO104" s="863"/>
      <c r="BLP104" s="863"/>
      <c r="BLQ104" s="861"/>
      <c r="BLR104" s="862"/>
      <c r="BLS104" s="862"/>
      <c r="BLT104" s="863"/>
      <c r="BLU104" s="863"/>
      <c r="BLV104" s="863"/>
      <c r="BLW104" s="863"/>
      <c r="BLX104" s="863"/>
      <c r="BLY104" s="861"/>
      <c r="BLZ104" s="862"/>
      <c r="BMA104" s="862"/>
      <c r="BMB104" s="863"/>
      <c r="BMC104" s="863"/>
      <c r="BMD104" s="863"/>
      <c r="BME104" s="863"/>
      <c r="BMF104" s="863"/>
      <c r="BMG104" s="861"/>
      <c r="BMH104" s="862"/>
      <c r="BMI104" s="862"/>
      <c r="BMJ104" s="863"/>
      <c r="BMK104" s="863"/>
      <c r="BML104" s="863"/>
      <c r="BMM104" s="863"/>
      <c r="BMN104" s="863"/>
      <c r="BMO104" s="861"/>
      <c r="BMP104" s="862"/>
      <c r="BMQ104" s="862"/>
      <c r="BMR104" s="863"/>
      <c r="BMS104" s="863"/>
      <c r="BMT104" s="863"/>
      <c r="BMU104" s="863"/>
      <c r="BMV104" s="863"/>
      <c r="BMW104" s="861"/>
      <c r="BMX104" s="862"/>
      <c r="BMY104" s="862"/>
      <c r="BMZ104" s="863"/>
      <c r="BNA104" s="863"/>
      <c r="BNB104" s="863"/>
      <c r="BNC104" s="863"/>
      <c r="BND104" s="863"/>
      <c r="BNE104" s="861"/>
      <c r="BNF104" s="862"/>
      <c r="BNG104" s="862"/>
      <c r="BNH104" s="863"/>
      <c r="BNI104" s="863"/>
      <c r="BNJ104" s="863"/>
      <c r="BNK104" s="863"/>
      <c r="BNL104" s="863"/>
      <c r="BNM104" s="861"/>
      <c r="BNN104" s="862"/>
      <c r="BNO104" s="862"/>
      <c r="BNP104" s="863"/>
      <c r="BNQ104" s="863"/>
      <c r="BNR104" s="863"/>
      <c r="BNS104" s="863"/>
      <c r="BNT104" s="863"/>
      <c r="BNU104" s="861"/>
      <c r="BNV104" s="862"/>
      <c r="BNW104" s="862"/>
      <c r="BNX104" s="863"/>
      <c r="BNY104" s="863"/>
      <c r="BNZ104" s="863"/>
      <c r="BOA104" s="863"/>
      <c r="BOB104" s="863"/>
      <c r="BOC104" s="861"/>
      <c r="BOD104" s="862"/>
      <c r="BOE104" s="862"/>
      <c r="BOF104" s="863"/>
      <c r="BOG104" s="863"/>
      <c r="BOH104" s="863"/>
      <c r="BOI104" s="863"/>
      <c r="BOJ104" s="863"/>
      <c r="BOK104" s="861"/>
      <c r="BOL104" s="862"/>
      <c r="BOM104" s="862"/>
      <c r="BON104" s="863"/>
      <c r="BOO104" s="863"/>
      <c r="BOP104" s="863"/>
      <c r="BOQ104" s="863"/>
      <c r="BOR104" s="863"/>
      <c r="BOS104" s="861"/>
      <c r="BOT104" s="862"/>
      <c r="BOU104" s="862"/>
      <c r="BOV104" s="863"/>
      <c r="BOW104" s="863"/>
      <c r="BOX104" s="863"/>
      <c r="BOY104" s="863"/>
      <c r="BOZ104" s="863"/>
      <c r="BPA104" s="861"/>
      <c r="BPB104" s="862"/>
      <c r="BPC104" s="862"/>
      <c r="BPD104" s="863"/>
      <c r="BPE104" s="863"/>
      <c r="BPF104" s="863"/>
      <c r="BPG104" s="863"/>
      <c r="BPH104" s="863"/>
      <c r="BPI104" s="861"/>
      <c r="BPJ104" s="862"/>
      <c r="BPK104" s="862"/>
      <c r="BPL104" s="863"/>
      <c r="BPM104" s="863"/>
      <c r="BPN104" s="863"/>
      <c r="BPO104" s="863"/>
      <c r="BPP104" s="863"/>
      <c r="BPQ104" s="861"/>
      <c r="BPR104" s="862"/>
      <c r="BPS104" s="862"/>
      <c r="BPT104" s="863"/>
      <c r="BPU104" s="863"/>
      <c r="BPV104" s="863"/>
      <c r="BPW104" s="863"/>
      <c r="BPX104" s="863"/>
      <c r="BPY104" s="861"/>
      <c r="BPZ104" s="862"/>
      <c r="BQA104" s="862"/>
      <c r="BQB104" s="863"/>
      <c r="BQC104" s="863"/>
      <c r="BQD104" s="863"/>
      <c r="BQE104" s="863"/>
      <c r="BQF104" s="863"/>
      <c r="BQG104" s="861"/>
      <c r="BQH104" s="862"/>
      <c r="BQI104" s="862"/>
      <c r="BQJ104" s="863"/>
      <c r="BQK104" s="863"/>
      <c r="BQL104" s="863"/>
      <c r="BQM104" s="863"/>
      <c r="BQN104" s="863"/>
      <c r="BQO104" s="861"/>
      <c r="BQP104" s="862"/>
      <c r="BQQ104" s="862"/>
      <c r="BQR104" s="863"/>
      <c r="BQS104" s="863"/>
      <c r="BQT104" s="863"/>
      <c r="BQU104" s="863"/>
      <c r="BQV104" s="863"/>
      <c r="BQW104" s="861"/>
      <c r="BQX104" s="862"/>
      <c r="BQY104" s="862"/>
      <c r="BQZ104" s="863"/>
      <c r="BRA104" s="863"/>
      <c r="BRB104" s="863"/>
      <c r="BRC104" s="863"/>
      <c r="BRD104" s="863"/>
      <c r="BRE104" s="861"/>
      <c r="BRF104" s="862"/>
      <c r="BRG104" s="862"/>
      <c r="BRH104" s="863"/>
      <c r="BRI104" s="863"/>
      <c r="BRJ104" s="863"/>
      <c r="BRK104" s="863"/>
      <c r="BRL104" s="863"/>
      <c r="BRM104" s="861"/>
      <c r="BRN104" s="862"/>
      <c r="BRO104" s="862"/>
      <c r="BRP104" s="863"/>
      <c r="BRQ104" s="863"/>
      <c r="BRR104" s="863"/>
      <c r="BRS104" s="863"/>
      <c r="BRT104" s="863"/>
      <c r="BRU104" s="861"/>
      <c r="BRV104" s="862"/>
      <c r="BRW104" s="862"/>
      <c r="BRX104" s="863"/>
      <c r="BRY104" s="863"/>
      <c r="BRZ104" s="863"/>
      <c r="BSA104" s="863"/>
      <c r="BSB104" s="863"/>
      <c r="BSC104" s="861"/>
      <c r="BSD104" s="862"/>
      <c r="BSE104" s="862"/>
      <c r="BSF104" s="863"/>
      <c r="BSG104" s="863"/>
      <c r="BSH104" s="863"/>
      <c r="BSI104" s="863"/>
      <c r="BSJ104" s="863"/>
      <c r="BSK104" s="861"/>
      <c r="BSL104" s="862"/>
      <c r="BSM104" s="862"/>
      <c r="BSN104" s="863"/>
      <c r="BSO104" s="863"/>
      <c r="BSP104" s="863"/>
      <c r="BSQ104" s="863"/>
      <c r="BSR104" s="863"/>
      <c r="BSS104" s="861"/>
      <c r="BST104" s="862"/>
      <c r="BSU104" s="862"/>
      <c r="BSV104" s="863"/>
      <c r="BSW104" s="863"/>
      <c r="BSX104" s="863"/>
      <c r="BSY104" s="863"/>
      <c r="BSZ104" s="863"/>
      <c r="BTA104" s="861"/>
      <c r="BTB104" s="862"/>
      <c r="BTC104" s="862"/>
      <c r="BTD104" s="863"/>
      <c r="BTE104" s="863"/>
      <c r="BTF104" s="863"/>
      <c r="BTG104" s="863"/>
      <c r="BTH104" s="863"/>
      <c r="BTI104" s="861"/>
      <c r="BTJ104" s="862"/>
      <c r="BTK104" s="862"/>
      <c r="BTL104" s="863"/>
      <c r="BTM104" s="863"/>
      <c r="BTN104" s="863"/>
      <c r="BTO104" s="863"/>
      <c r="BTP104" s="863"/>
      <c r="BTQ104" s="861"/>
      <c r="BTR104" s="862"/>
      <c r="BTS104" s="862"/>
      <c r="BTT104" s="863"/>
      <c r="BTU104" s="863"/>
      <c r="BTV104" s="863"/>
      <c r="BTW104" s="863"/>
      <c r="BTX104" s="863"/>
      <c r="BTY104" s="861"/>
      <c r="BTZ104" s="862"/>
      <c r="BUA104" s="862"/>
      <c r="BUB104" s="863"/>
      <c r="BUC104" s="863"/>
      <c r="BUD104" s="863"/>
      <c r="BUE104" s="863"/>
      <c r="BUF104" s="863"/>
      <c r="BUG104" s="861"/>
      <c r="BUH104" s="862"/>
      <c r="BUI104" s="862"/>
      <c r="BUJ104" s="863"/>
      <c r="BUK104" s="863"/>
      <c r="BUL104" s="863"/>
      <c r="BUM104" s="863"/>
      <c r="BUN104" s="863"/>
      <c r="BUO104" s="861"/>
      <c r="BUP104" s="862"/>
      <c r="BUQ104" s="862"/>
      <c r="BUR104" s="863"/>
      <c r="BUS104" s="863"/>
      <c r="BUT104" s="863"/>
      <c r="BUU104" s="863"/>
      <c r="BUV104" s="863"/>
      <c r="BUW104" s="861"/>
      <c r="BUX104" s="862"/>
      <c r="BUY104" s="862"/>
      <c r="BUZ104" s="863"/>
      <c r="BVA104" s="863"/>
      <c r="BVB104" s="863"/>
      <c r="BVC104" s="863"/>
      <c r="BVD104" s="863"/>
      <c r="BVE104" s="861"/>
      <c r="BVF104" s="862"/>
      <c r="BVG104" s="862"/>
      <c r="BVH104" s="863"/>
      <c r="BVI104" s="863"/>
      <c r="BVJ104" s="863"/>
      <c r="BVK104" s="863"/>
      <c r="BVL104" s="863"/>
      <c r="BVM104" s="861"/>
      <c r="BVN104" s="862"/>
      <c r="BVO104" s="862"/>
      <c r="BVP104" s="863"/>
      <c r="BVQ104" s="863"/>
      <c r="BVR104" s="863"/>
      <c r="BVS104" s="863"/>
      <c r="BVT104" s="863"/>
      <c r="BVU104" s="861"/>
      <c r="BVV104" s="862"/>
      <c r="BVW104" s="862"/>
      <c r="BVX104" s="863"/>
      <c r="BVY104" s="863"/>
      <c r="BVZ104" s="863"/>
      <c r="BWA104" s="863"/>
      <c r="BWB104" s="863"/>
      <c r="BWC104" s="861"/>
      <c r="BWD104" s="862"/>
      <c r="BWE104" s="862"/>
      <c r="BWF104" s="863"/>
      <c r="BWG104" s="863"/>
      <c r="BWH104" s="863"/>
      <c r="BWI104" s="863"/>
      <c r="BWJ104" s="863"/>
      <c r="BWK104" s="861"/>
      <c r="BWL104" s="862"/>
      <c r="BWM104" s="862"/>
      <c r="BWN104" s="863"/>
      <c r="BWO104" s="863"/>
      <c r="BWP104" s="863"/>
      <c r="BWQ104" s="863"/>
      <c r="BWR104" s="863"/>
      <c r="BWS104" s="861"/>
      <c r="BWT104" s="862"/>
      <c r="BWU104" s="862"/>
      <c r="BWV104" s="863"/>
      <c r="BWW104" s="863"/>
      <c r="BWX104" s="863"/>
      <c r="BWY104" s="863"/>
      <c r="BWZ104" s="863"/>
      <c r="BXA104" s="861"/>
      <c r="BXB104" s="862"/>
      <c r="BXC104" s="862"/>
      <c r="BXD104" s="863"/>
      <c r="BXE104" s="863"/>
      <c r="BXF104" s="863"/>
      <c r="BXG104" s="863"/>
      <c r="BXH104" s="863"/>
      <c r="BXI104" s="861"/>
      <c r="BXJ104" s="862"/>
      <c r="BXK104" s="862"/>
      <c r="BXL104" s="863"/>
      <c r="BXM104" s="863"/>
      <c r="BXN104" s="863"/>
      <c r="BXO104" s="863"/>
      <c r="BXP104" s="863"/>
      <c r="BXQ104" s="861"/>
      <c r="BXR104" s="862"/>
      <c r="BXS104" s="862"/>
      <c r="BXT104" s="863"/>
      <c r="BXU104" s="863"/>
      <c r="BXV104" s="863"/>
      <c r="BXW104" s="863"/>
      <c r="BXX104" s="863"/>
      <c r="BXY104" s="861"/>
      <c r="BXZ104" s="862"/>
      <c r="BYA104" s="862"/>
      <c r="BYB104" s="863"/>
      <c r="BYC104" s="863"/>
      <c r="BYD104" s="863"/>
      <c r="BYE104" s="863"/>
      <c r="BYF104" s="863"/>
      <c r="BYG104" s="861"/>
      <c r="BYH104" s="862"/>
      <c r="BYI104" s="862"/>
      <c r="BYJ104" s="863"/>
      <c r="BYK104" s="863"/>
      <c r="BYL104" s="863"/>
      <c r="BYM104" s="863"/>
      <c r="BYN104" s="863"/>
      <c r="BYO104" s="861"/>
      <c r="BYP104" s="862"/>
      <c r="BYQ104" s="862"/>
      <c r="BYR104" s="863"/>
      <c r="BYS104" s="863"/>
      <c r="BYT104" s="863"/>
      <c r="BYU104" s="863"/>
      <c r="BYV104" s="863"/>
      <c r="BYW104" s="861"/>
      <c r="BYX104" s="862"/>
      <c r="BYY104" s="862"/>
      <c r="BYZ104" s="863"/>
      <c r="BZA104" s="863"/>
      <c r="BZB104" s="863"/>
      <c r="BZC104" s="863"/>
      <c r="BZD104" s="863"/>
      <c r="BZE104" s="861"/>
      <c r="BZF104" s="862"/>
      <c r="BZG104" s="862"/>
      <c r="BZH104" s="863"/>
      <c r="BZI104" s="863"/>
      <c r="BZJ104" s="863"/>
      <c r="BZK104" s="863"/>
      <c r="BZL104" s="863"/>
      <c r="BZM104" s="861"/>
      <c r="BZN104" s="862"/>
      <c r="BZO104" s="862"/>
      <c r="BZP104" s="863"/>
      <c r="BZQ104" s="863"/>
      <c r="BZR104" s="863"/>
      <c r="BZS104" s="863"/>
      <c r="BZT104" s="863"/>
      <c r="BZU104" s="861"/>
      <c r="BZV104" s="862"/>
      <c r="BZW104" s="862"/>
      <c r="BZX104" s="863"/>
      <c r="BZY104" s="863"/>
      <c r="BZZ104" s="863"/>
      <c r="CAA104" s="863"/>
      <c r="CAB104" s="863"/>
      <c r="CAC104" s="861"/>
      <c r="CAD104" s="862"/>
      <c r="CAE104" s="862"/>
      <c r="CAF104" s="863"/>
      <c r="CAG104" s="863"/>
      <c r="CAH104" s="863"/>
      <c r="CAI104" s="863"/>
      <c r="CAJ104" s="863"/>
      <c r="CAK104" s="861"/>
      <c r="CAL104" s="862"/>
      <c r="CAM104" s="862"/>
      <c r="CAN104" s="863"/>
      <c r="CAO104" s="863"/>
      <c r="CAP104" s="863"/>
      <c r="CAQ104" s="863"/>
      <c r="CAR104" s="863"/>
      <c r="CAS104" s="861"/>
      <c r="CAT104" s="862"/>
      <c r="CAU104" s="862"/>
      <c r="CAV104" s="863"/>
      <c r="CAW104" s="863"/>
      <c r="CAX104" s="863"/>
      <c r="CAY104" s="863"/>
      <c r="CAZ104" s="863"/>
      <c r="CBA104" s="861"/>
      <c r="CBB104" s="862"/>
      <c r="CBC104" s="862"/>
      <c r="CBD104" s="863"/>
      <c r="CBE104" s="863"/>
      <c r="CBF104" s="863"/>
      <c r="CBG104" s="863"/>
      <c r="CBH104" s="863"/>
      <c r="CBI104" s="861"/>
      <c r="CBJ104" s="862"/>
      <c r="CBK104" s="862"/>
      <c r="CBL104" s="863"/>
      <c r="CBM104" s="863"/>
      <c r="CBN104" s="863"/>
      <c r="CBO104" s="863"/>
      <c r="CBP104" s="863"/>
      <c r="CBQ104" s="861"/>
      <c r="CBR104" s="862"/>
      <c r="CBS104" s="862"/>
      <c r="CBT104" s="863"/>
      <c r="CBU104" s="863"/>
      <c r="CBV104" s="863"/>
      <c r="CBW104" s="863"/>
      <c r="CBX104" s="863"/>
      <c r="CBY104" s="861"/>
      <c r="CBZ104" s="862"/>
      <c r="CCA104" s="862"/>
      <c r="CCB104" s="863"/>
      <c r="CCC104" s="863"/>
      <c r="CCD104" s="863"/>
      <c r="CCE104" s="863"/>
      <c r="CCF104" s="863"/>
      <c r="CCG104" s="861"/>
      <c r="CCH104" s="862"/>
      <c r="CCI104" s="862"/>
      <c r="CCJ104" s="863"/>
      <c r="CCK104" s="863"/>
      <c r="CCL104" s="863"/>
      <c r="CCM104" s="863"/>
      <c r="CCN104" s="863"/>
      <c r="CCO104" s="861"/>
      <c r="CCP104" s="862"/>
      <c r="CCQ104" s="862"/>
      <c r="CCR104" s="863"/>
      <c r="CCS104" s="863"/>
      <c r="CCT104" s="863"/>
      <c r="CCU104" s="863"/>
      <c r="CCV104" s="863"/>
      <c r="CCW104" s="861"/>
      <c r="CCX104" s="862"/>
      <c r="CCY104" s="862"/>
      <c r="CCZ104" s="863"/>
      <c r="CDA104" s="863"/>
      <c r="CDB104" s="863"/>
      <c r="CDC104" s="863"/>
      <c r="CDD104" s="863"/>
      <c r="CDE104" s="861"/>
      <c r="CDF104" s="862"/>
      <c r="CDG104" s="862"/>
      <c r="CDH104" s="863"/>
      <c r="CDI104" s="863"/>
      <c r="CDJ104" s="863"/>
      <c r="CDK104" s="863"/>
      <c r="CDL104" s="863"/>
      <c r="CDM104" s="861"/>
      <c r="CDN104" s="862"/>
      <c r="CDO104" s="862"/>
      <c r="CDP104" s="863"/>
      <c r="CDQ104" s="863"/>
      <c r="CDR104" s="863"/>
      <c r="CDS104" s="863"/>
      <c r="CDT104" s="863"/>
      <c r="CDU104" s="861"/>
      <c r="CDV104" s="862"/>
      <c r="CDW104" s="862"/>
      <c r="CDX104" s="863"/>
      <c r="CDY104" s="863"/>
      <c r="CDZ104" s="863"/>
      <c r="CEA104" s="863"/>
      <c r="CEB104" s="863"/>
      <c r="CEC104" s="861"/>
      <c r="CED104" s="862"/>
      <c r="CEE104" s="862"/>
      <c r="CEF104" s="863"/>
      <c r="CEG104" s="863"/>
      <c r="CEH104" s="863"/>
      <c r="CEI104" s="863"/>
      <c r="CEJ104" s="863"/>
      <c r="CEK104" s="861"/>
      <c r="CEL104" s="862"/>
      <c r="CEM104" s="862"/>
      <c r="CEN104" s="863"/>
      <c r="CEO104" s="863"/>
      <c r="CEP104" s="863"/>
      <c r="CEQ104" s="863"/>
      <c r="CER104" s="863"/>
      <c r="CES104" s="861"/>
      <c r="CET104" s="862"/>
      <c r="CEU104" s="862"/>
      <c r="CEV104" s="863"/>
      <c r="CEW104" s="863"/>
      <c r="CEX104" s="863"/>
      <c r="CEY104" s="863"/>
      <c r="CEZ104" s="863"/>
      <c r="CFA104" s="861"/>
      <c r="CFB104" s="862"/>
      <c r="CFC104" s="862"/>
      <c r="CFD104" s="863"/>
      <c r="CFE104" s="863"/>
      <c r="CFF104" s="863"/>
      <c r="CFG104" s="863"/>
      <c r="CFH104" s="863"/>
      <c r="CFI104" s="861"/>
      <c r="CFJ104" s="862"/>
      <c r="CFK104" s="862"/>
      <c r="CFL104" s="863"/>
      <c r="CFM104" s="863"/>
      <c r="CFN104" s="863"/>
      <c r="CFO104" s="863"/>
      <c r="CFP104" s="863"/>
      <c r="CFQ104" s="861"/>
      <c r="CFR104" s="862"/>
      <c r="CFS104" s="862"/>
      <c r="CFT104" s="863"/>
      <c r="CFU104" s="863"/>
      <c r="CFV104" s="863"/>
      <c r="CFW104" s="863"/>
      <c r="CFX104" s="863"/>
      <c r="CFY104" s="861"/>
      <c r="CFZ104" s="862"/>
      <c r="CGA104" s="862"/>
      <c r="CGB104" s="863"/>
      <c r="CGC104" s="863"/>
      <c r="CGD104" s="863"/>
      <c r="CGE104" s="863"/>
      <c r="CGF104" s="863"/>
      <c r="CGG104" s="861"/>
      <c r="CGH104" s="862"/>
      <c r="CGI104" s="862"/>
      <c r="CGJ104" s="863"/>
      <c r="CGK104" s="863"/>
      <c r="CGL104" s="863"/>
      <c r="CGM104" s="863"/>
      <c r="CGN104" s="863"/>
      <c r="CGO104" s="861"/>
      <c r="CGP104" s="862"/>
      <c r="CGQ104" s="862"/>
      <c r="CGR104" s="863"/>
      <c r="CGS104" s="863"/>
      <c r="CGT104" s="863"/>
      <c r="CGU104" s="863"/>
      <c r="CGV104" s="863"/>
      <c r="CGW104" s="861"/>
      <c r="CGX104" s="862"/>
      <c r="CGY104" s="862"/>
      <c r="CGZ104" s="863"/>
      <c r="CHA104" s="863"/>
      <c r="CHB104" s="863"/>
      <c r="CHC104" s="863"/>
      <c r="CHD104" s="863"/>
      <c r="CHE104" s="861"/>
      <c r="CHF104" s="862"/>
      <c r="CHG104" s="862"/>
      <c r="CHH104" s="863"/>
      <c r="CHI104" s="863"/>
      <c r="CHJ104" s="863"/>
      <c r="CHK104" s="863"/>
      <c r="CHL104" s="863"/>
      <c r="CHM104" s="861"/>
      <c r="CHN104" s="862"/>
      <c r="CHO104" s="862"/>
      <c r="CHP104" s="863"/>
      <c r="CHQ104" s="863"/>
      <c r="CHR104" s="863"/>
      <c r="CHS104" s="863"/>
      <c r="CHT104" s="863"/>
      <c r="CHU104" s="861"/>
      <c r="CHV104" s="862"/>
      <c r="CHW104" s="862"/>
      <c r="CHX104" s="863"/>
      <c r="CHY104" s="863"/>
      <c r="CHZ104" s="863"/>
      <c r="CIA104" s="863"/>
      <c r="CIB104" s="863"/>
      <c r="CIC104" s="861"/>
      <c r="CID104" s="862"/>
      <c r="CIE104" s="862"/>
      <c r="CIF104" s="863"/>
      <c r="CIG104" s="863"/>
      <c r="CIH104" s="863"/>
      <c r="CII104" s="863"/>
      <c r="CIJ104" s="863"/>
      <c r="CIK104" s="861"/>
      <c r="CIL104" s="862"/>
      <c r="CIM104" s="862"/>
      <c r="CIN104" s="863"/>
      <c r="CIO104" s="863"/>
      <c r="CIP104" s="863"/>
      <c r="CIQ104" s="863"/>
      <c r="CIR104" s="863"/>
      <c r="CIS104" s="861"/>
      <c r="CIT104" s="862"/>
      <c r="CIU104" s="862"/>
      <c r="CIV104" s="863"/>
      <c r="CIW104" s="863"/>
      <c r="CIX104" s="863"/>
      <c r="CIY104" s="863"/>
      <c r="CIZ104" s="863"/>
      <c r="CJA104" s="861"/>
      <c r="CJB104" s="862"/>
      <c r="CJC104" s="862"/>
      <c r="CJD104" s="863"/>
      <c r="CJE104" s="863"/>
      <c r="CJF104" s="863"/>
      <c r="CJG104" s="863"/>
      <c r="CJH104" s="863"/>
      <c r="CJI104" s="861"/>
      <c r="CJJ104" s="862"/>
      <c r="CJK104" s="862"/>
      <c r="CJL104" s="863"/>
      <c r="CJM104" s="863"/>
      <c r="CJN104" s="863"/>
      <c r="CJO104" s="863"/>
      <c r="CJP104" s="863"/>
      <c r="CJQ104" s="861"/>
      <c r="CJR104" s="862"/>
      <c r="CJS104" s="862"/>
      <c r="CJT104" s="863"/>
      <c r="CJU104" s="863"/>
      <c r="CJV104" s="863"/>
      <c r="CJW104" s="863"/>
      <c r="CJX104" s="863"/>
      <c r="CJY104" s="861"/>
      <c r="CJZ104" s="862"/>
      <c r="CKA104" s="862"/>
      <c r="CKB104" s="863"/>
      <c r="CKC104" s="863"/>
      <c r="CKD104" s="863"/>
      <c r="CKE104" s="863"/>
      <c r="CKF104" s="863"/>
      <c r="CKG104" s="861"/>
      <c r="CKH104" s="862"/>
      <c r="CKI104" s="862"/>
      <c r="CKJ104" s="863"/>
      <c r="CKK104" s="863"/>
      <c r="CKL104" s="863"/>
      <c r="CKM104" s="863"/>
      <c r="CKN104" s="863"/>
      <c r="CKO104" s="861"/>
      <c r="CKP104" s="862"/>
      <c r="CKQ104" s="862"/>
      <c r="CKR104" s="863"/>
      <c r="CKS104" s="863"/>
      <c r="CKT104" s="863"/>
      <c r="CKU104" s="863"/>
      <c r="CKV104" s="863"/>
      <c r="CKW104" s="861"/>
      <c r="CKX104" s="862"/>
      <c r="CKY104" s="862"/>
      <c r="CKZ104" s="863"/>
      <c r="CLA104" s="863"/>
      <c r="CLB104" s="863"/>
      <c r="CLC104" s="863"/>
      <c r="CLD104" s="863"/>
      <c r="CLE104" s="861"/>
      <c r="CLF104" s="862"/>
      <c r="CLG104" s="862"/>
      <c r="CLH104" s="863"/>
      <c r="CLI104" s="863"/>
      <c r="CLJ104" s="863"/>
      <c r="CLK104" s="863"/>
      <c r="CLL104" s="863"/>
      <c r="CLM104" s="861"/>
      <c r="CLN104" s="862"/>
      <c r="CLO104" s="862"/>
      <c r="CLP104" s="863"/>
      <c r="CLQ104" s="863"/>
      <c r="CLR104" s="863"/>
      <c r="CLS104" s="863"/>
      <c r="CLT104" s="863"/>
      <c r="CLU104" s="861"/>
      <c r="CLV104" s="862"/>
      <c r="CLW104" s="862"/>
      <c r="CLX104" s="863"/>
      <c r="CLY104" s="863"/>
      <c r="CLZ104" s="863"/>
      <c r="CMA104" s="863"/>
      <c r="CMB104" s="863"/>
      <c r="CMC104" s="861"/>
      <c r="CMD104" s="862"/>
      <c r="CME104" s="862"/>
      <c r="CMF104" s="863"/>
      <c r="CMG104" s="863"/>
      <c r="CMH104" s="863"/>
      <c r="CMI104" s="863"/>
      <c r="CMJ104" s="863"/>
      <c r="CMK104" s="861"/>
      <c r="CML104" s="862"/>
      <c r="CMM104" s="862"/>
      <c r="CMN104" s="863"/>
      <c r="CMO104" s="863"/>
      <c r="CMP104" s="863"/>
      <c r="CMQ104" s="863"/>
      <c r="CMR104" s="863"/>
      <c r="CMS104" s="861"/>
      <c r="CMT104" s="862"/>
      <c r="CMU104" s="862"/>
      <c r="CMV104" s="863"/>
      <c r="CMW104" s="863"/>
      <c r="CMX104" s="863"/>
      <c r="CMY104" s="863"/>
      <c r="CMZ104" s="863"/>
      <c r="CNA104" s="861"/>
      <c r="CNB104" s="862"/>
      <c r="CNC104" s="862"/>
      <c r="CND104" s="863"/>
      <c r="CNE104" s="863"/>
      <c r="CNF104" s="863"/>
      <c r="CNG104" s="863"/>
      <c r="CNH104" s="863"/>
      <c r="CNI104" s="861"/>
      <c r="CNJ104" s="862"/>
      <c r="CNK104" s="862"/>
      <c r="CNL104" s="863"/>
      <c r="CNM104" s="863"/>
      <c r="CNN104" s="863"/>
      <c r="CNO104" s="863"/>
      <c r="CNP104" s="863"/>
      <c r="CNQ104" s="861"/>
      <c r="CNR104" s="862"/>
      <c r="CNS104" s="862"/>
      <c r="CNT104" s="863"/>
      <c r="CNU104" s="863"/>
      <c r="CNV104" s="863"/>
      <c r="CNW104" s="863"/>
      <c r="CNX104" s="863"/>
      <c r="CNY104" s="861"/>
      <c r="CNZ104" s="862"/>
      <c r="COA104" s="862"/>
      <c r="COB104" s="863"/>
      <c r="COC104" s="863"/>
      <c r="COD104" s="863"/>
      <c r="COE104" s="863"/>
      <c r="COF104" s="863"/>
      <c r="COG104" s="861"/>
      <c r="COH104" s="862"/>
      <c r="COI104" s="862"/>
      <c r="COJ104" s="863"/>
      <c r="COK104" s="863"/>
      <c r="COL104" s="863"/>
      <c r="COM104" s="863"/>
      <c r="CON104" s="863"/>
      <c r="COO104" s="861"/>
      <c r="COP104" s="862"/>
      <c r="COQ104" s="862"/>
      <c r="COR104" s="863"/>
      <c r="COS104" s="863"/>
      <c r="COT104" s="863"/>
      <c r="COU104" s="863"/>
      <c r="COV104" s="863"/>
      <c r="COW104" s="861"/>
      <c r="COX104" s="862"/>
      <c r="COY104" s="862"/>
      <c r="COZ104" s="863"/>
      <c r="CPA104" s="863"/>
      <c r="CPB104" s="863"/>
      <c r="CPC104" s="863"/>
      <c r="CPD104" s="863"/>
      <c r="CPE104" s="861"/>
      <c r="CPF104" s="862"/>
      <c r="CPG104" s="862"/>
      <c r="CPH104" s="863"/>
      <c r="CPI104" s="863"/>
      <c r="CPJ104" s="863"/>
      <c r="CPK104" s="863"/>
      <c r="CPL104" s="863"/>
      <c r="CPM104" s="861"/>
      <c r="CPN104" s="862"/>
      <c r="CPO104" s="862"/>
      <c r="CPP104" s="863"/>
      <c r="CPQ104" s="863"/>
      <c r="CPR104" s="863"/>
      <c r="CPS104" s="863"/>
      <c r="CPT104" s="863"/>
      <c r="CPU104" s="861"/>
      <c r="CPV104" s="862"/>
      <c r="CPW104" s="862"/>
      <c r="CPX104" s="863"/>
      <c r="CPY104" s="863"/>
      <c r="CPZ104" s="863"/>
      <c r="CQA104" s="863"/>
      <c r="CQB104" s="863"/>
      <c r="CQC104" s="861"/>
      <c r="CQD104" s="862"/>
      <c r="CQE104" s="862"/>
      <c r="CQF104" s="863"/>
      <c r="CQG104" s="863"/>
      <c r="CQH104" s="863"/>
      <c r="CQI104" s="863"/>
      <c r="CQJ104" s="863"/>
      <c r="CQK104" s="861"/>
      <c r="CQL104" s="862"/>
      <c r="CQM104" s="862"/>
      <c r="CQN104" s="863"/>
      <c r="CQO104" s="863"/>
      <c r="CQP104" s="863"/>
      <c r="CQQ104" s="863"/>
      <c r="CQR104" s="863"/>
      <c r="CQS104" s="861"/>
      <c r="CQT104" s="862"/>
      <c r="CQU104" s="862"/>
      <c r="CQV104" s="863"/>
      <c r="CQW104" s="863"/>
      <c r="CQX104" s="863"/>
      <c r="CQY104" s="863"/>
      <c r="CQZ104" s="863"/>
      <c r="CRA104" s="861"/>
      <c r="CRB104" s="862"/>
      <c r="CRC104" s="862"/>
      <c r="CRD104" s="863"/>
      <c r="CRE104" s="863"/>
      <c r="CRF104" s="863"/>
      <c r="CRG104" s="863"/>
      <c r="CRH104" s="863"/>
      <c r="CRI104" s="861"/>
      <c r="CRJ104" s="862"/>
      <c r="CRK104" s="862"/>
      <c r="CRL104" s="863"/>
      <c r="CRM104" s="863"/>
      <c r="CRN104" s="863"/>
      <c r="CRO104" s="863"/>
      <c r="CRP104" s="863"/>
      <c r="CRQ104" s="861"/>
      <c r="CRR104" s="862"/>
      <c r="CRS104" s="862"/>
      <c r="CRT104" s="863"/>
      <c r="CRU104" s="863"/>
      <c r="CRV104" s="863"/>
      <c r="CRW104" s="863"/>
      <c r="CRX104" s="863"/>
      <c r="CRY104" s="861"/>
      <c r="CRZ104" s="862"/>
      <c r="CSA104" s="862"/>
      <c r="CSB104" s="863"/>
      <c r="CSC104" s="863"/>
      <c r="CSD104" s="863"/>
      <c r="CSE104" s="863"/>
      <c r="CSF104" s="863"/>
      <c r="CSG104" s="861"/>
      <c r="CSH104" s="862"/>
      <c r="CSI104" s="862"/>
      <c r="CSJ104" s="863"/>
      <c r="CSK104" s="863"/>
      <c r="CSL104" s="863"/>
      <c r="CSM104" s="863"/>
      <c r="CSN104" s="863"/>
      <c r="CSO104" s="861"/>
      <c r="CSP104" s="862"/>
      <c r="CSQ104" s="862"/>
      <c r="CSR104" s="863"/>
      <c r="CSS104" s="863"/>
      <c r="CST104" s="863"/>
      <c r="CSU104" s="863"/>
      <c r="CSV104" s="863"/>
      <c r="CSW104" s="861"/>
      <c r="CSX104" s="862"/>
      <c r="CSY104" s="862"/>
      <c r="CSZ104" s="863"/>
      <c r="CTA104" s="863"/>
      <c r="CTB104" s="863"/>
      <c r="CTC104" s="863"/>
      <c r="CTD104" s="863"/>
      <c r="CTE104" s="861"/>
      <c r="CTF104" s="862"/>
      <c r="CTG104" s="862"/>
      <c r="CTH104" s="863"/>
      <c r="CTI104" s="863"/>
      <c r="CTJ104" s="863"/>
      <c r="CTK104" s="863"/>
      <c r="CTL104" s="863"/>
      <c r="CTM104" s="861"/>
      <c r="CTN104" s="862"/>
      <c r="CTO104" s="862"/>
      <c r="CTP104" s="863"/>
      <c r="CTQ104" s="863"/>
      <c r="CTR104" s="863"/>
      <c r="CTS104" s="863"/>
      <c r="CTT104" s="863"/>
      <c r="CTU104" s="861"/>
      <c r="CTV104" s="862"/>
      <c r="CTW104" s="862"/>
      <c r="CTX104" s="863"/>
      <c r="CTY104" s="863"/>
      <c r="CTZ104" s="863"/>
      <c r="CUA104" s="863"/>
      <c r="CUB104" s="863"/>
      <c r="CUC104" s="861"/>
      <c r="CUD104" s="862"/>
      <c r="CUE104" s="862"/>
      <c r="CUF104" s="863"/>
      <c r="CUG104" s="863"/>
      <c r="CUH104" s="863"/>
      <c r="CUI104" s="863"/>
      <c r="CUJ104" s="863"/>
      <c r="CUK104" s="861"/>
      <c r="CUL104" s="862"/>
      <c r="CUM104" s="862"/>
      <c r="CUN104" s="863"/>
      <c r="CUO104" s="863"/>
      <c r="CUP104" s="863"/>
      <c r="CUQ104" s="863"/>
      <c r="CUR104" s="863"/>
      <c r="CUS104" s="861"/>
      <c r="CUT104" s="862"/>
      <c r="CUU104" s="862"/>
      <c r="CUV104" s="863"/>
      <c r="CUW104" s="863"/>
      <c r="CUX104" s="863"/>
      <c r="CUY104" s="863"/>
      <c r="CUZ104" s="863"/>
      <c r="CVA104" s="861"/>
      <c r="CVB104" s="862"/>
      <c r="CVC104" s="862"/>
      <c r="CVD104" s="863"/>
      <c r="CVE104" s="863"/>
      <c r="CVF104" s="863"/>
      <c r="CVG104" s="863"/>
      <c r="CVH104" s="863"/>
      <c r="CVI104" s="861"/>
      <c r="CVJ104" s="862"/>
      <c r="CVK104" s="862"/>
      <c r="CVL104" s="863"/>
      <c r="CVM104" s="863"/>
      <c r="CVN104" s="863"/>
      <c r="CVO104" s="863"/>
      <c r="CVP104" s="863"/>
      <c r="CVQ104" s="861"/>
      <c r="CVR104" s="862"/>
      <c r="CVS104" s="862"/>
      <c r="CVT104" s="863"/>
      <c r="CVU104" s="863"/>
      <c r="CVV104" s="863"/>
      <c r="CVW104" s="863"/>
      <c r="CVX104" s="863"/>
      <c r="CVY104" s="861"/>
      <c r="CVZ104" s="862"/>
      <c r="CWA104" s="862"/>
      <c r="CWB104" s="863"/>
      <c r="CWC104" s="863"/>
      <c r="CWD104" s="863"/>
      <c r="CWE104" s="863"/>
      <c r="CWF104" s="863"/>
      <c r="CWG104" s="861"/>
      <c r="CWH104" s="862"/>
      <c r="CWI104" s="862"/>
      <c r="CWJ104" s="863"/>
      <c r="CWK104" s="863"/>
      <c r="CWL104" s="863"/>
      <c r="CWM104" s="863"/>
      <c r="CWN104" s="863"/>
      <c r="CWO104" s="861"/>
      <c r="CWP104" s="862"/>
      <c r="CWQ104" s="862"/>
      <c r="CWR104" s="863"/>
      <c r="CWS104" s="863"/>
      <c r="CWT104" s="863"/>
      <c r="CWU104" s="863"/>
      <c r="CWV104" s="863"/>
      <c r="CWW104" s="861"/>
      <c r="CWX104" s="862"/>
      <c r="CWY104" s="862"/>
      <c r="CWZ104" s="863"/>
      <c r="CXA104" s="863"/>
      <c r="CXB104" s="863"/>
      <c r="CXC104" s="863"/>
      <c r="CXD104" s="863"/>
      <c r="CXE104" s="861"/>
      <c r="CXF104" s="862"/>
      <c r="CXG104" s="862"/>
      <c r="CXH104" s="863"/>
      <c r="CXI104" s="863"/>
      <c r="CXJ104" s="863"/>
      <c r="CXK104" s="863"/>
      <c r="CXL104" s="863"/>
      <c r="CXM104" s="861"/>
      <c r="CXN104" s="862"/>
      <c r="CXO104" s="862"/>
      <c r="CXP104" s="863"/>
      <c r="CXQ104" s="863"/>
      <c r="CXR104" s="863"/>
      <c r="CXS104" s="863"/>
      <c r="CXT104" s="863"/>
      <c r="CXU104" s="861"/>
      <c r="CXV104" s="862"/>
      <c r="CXW104" s="862"/>
      <c r="CXX104" s="863"/>
      <c r="CXY104" s="863"/>
      <c r="CXZ104" s="863"/>
      <c r="CYA104" s="863"/>
      <c r="CYB104" s="863"/>
      <c r="CYC104" s="861"/>
      <c r="CYD104" s="862"/>
      <c r="CYE104" s="862"/>
      <c r="CYF104" s="863"/>
      <c r="CYG104" s="863"/>
      <c r="CYH104" s="863"/>
      <c r="CYI104" s="863"/>
      <c r="CYJ104" s="863"/>
      <c r="CYK104" s="861"/>
      <c r="CYL104" s="862"/>
      <c r="CYM104" s="862"/>
      <c r="CYN104" s="863"/>
      <c r="CYO104" s="863"/>
      <c r="CYP104" s="863"/>
      <c r="CYQ104" s="863"/>
      <c r="CYR104" s="863"/>
      <c r="CYS104" s="861"/>
      <c r="CYT104" s="862"/>
      <c r="CYU104" s="862"/>
      <c r="CYV104" s="863"/>
      <c r="CYW104" s="863"/>
      <c r="CYX104" s="863"/>
      <c r="CYY104" s="863"/>
      <c r="CYZ104" s="863"/>
      <c r="CZA104" s="861"/>
      <c r="CZB104" s="862"/>
      <c r="CZC104" s="862"/>
      <c r="CZD104" s="863"/>
      <c r="CZE104" s="863"/>
      <c r="CZF104" s="863"/>
      <c r="CZG104" s="863"/>
      <c r="CZH104" s="863"/>
      <c r="CZI104" s="861"/>
      <c r="CZJ104" s="862"/>
      <c r="CZK104" s="862"/>
      <c r="CZL104" s="863"/>
      <c r="CZM104" s="863"/>
      <c r="CZN104" s="863"/>
      <c r="CZO104" s="863"/>
      <c r="CZP104" s="863"/>
      <c r="CZQ104" s="861"/>
      <c r="CZR104" s="862"/>
      <c r="CZS104" s="862"/>
      <c r="CZT104" s="863"/>
      <c r="CZU104" s="863"/>
      <c r="CZV104" s="863"/>
      <c r="CZW104" s="863"/>
      <c r="CZX104" s="863"/>
      <c r="CZY104" s="861"/>
      <c r="CZZ104" s="862"/>
      <c r="DAA104" s="862"/>
      <c r="DAB104" s="863"/>
      <c r="DAC104" s="863"/>
      <c r="DAD104" s="863"/>
      <c r="DAE104" s="863"/>
      <c r="DAF104" s="863"/>
      <c r="DAG104" s="861"/>
      <c r="DAH104" s="862"/>
      <c r="DAI104" s="862"/>
      <c r="DAJ104" s="863"/>
      <c r="DAK104" s="863"/>
      <c r="DAL104" s="863"/>
      <c r="DAM104" s="863"/>
      <c r="DAN104" s="863"/>
      <c r="DAO104" s="861"/>
      <c r="DAP104" s="862"/>
      <c r="DAQ104" s="862"/>
      <c r="DAR104" s="863"/>
      <c r="DAS104" s="863"/>
      <c r="DAT104" s="863"/>
      <c r="DAU104" s="863"/>
      <c r="DAV104" s="863"/>
      <c r="DAW104" s="861"/>
      <c r="DAX104" s="862"/>
      <c r="DAY104" s="862"/>
      <c r="DAZ104" s="863"/>
      <c r="DBA104" s="863"/>
      <c r="DBB104" s="863"/>
      <c r="DBC104" s="863"/>
      <c r="DBD104" s="863"/>
      <c r="DBE104" s="861"/>
      <c r="DBF104" s="862"/>
      <c r="DBG104" s="862"/>
      <c r="DBH104" s="863"/>
      <c r="DBI104" s="863"/>
      <c r="DBJ104" s="863"/>
      <c r="DBK104" s="863"/>
      <c r="DBL104" s="863"/>
      <c r="DBM104" s="861"/>
      <c r="DBN104" s="862"/>
      <c r="DBO104" s="862"/>
      <c r="DBP104" s="863"/>
      <c r="DBQ104" s="863"/>
      <c r="DBR104" s="863"/>
      <c r="DBS104" s="863"/>
      <c r="DBT104" s="863"/>
      <c r="DBU104" s="861"/>
      <c r="DBV104" s="862"/>
      <c r="DBW104" s="862"/>
      <c r="DBX104" s="863"/>
      <c r="DBY104" s="863"/>
      <c r="DBZ104" s="863"/>
      <c r="DCA104" s="863"/>
      <c r="DCB104" s="863"/>
      <c r="DCC104" s="861"/>
      <c r="DCD104" s="862"/>
      <c r="DCE104" s="862"/>
      <c r="DCF104" s="863"/>
      <c r="DCG104" s="863"/>
      <c r="DCH104" s="863"/>
      <c r="DCI104" s="863"/>
      <c r="DCJ104" s="863"/>
      <c r="DCK104" s="861"/>
      <c r="DCL104" s="862"/>
      <c r="DCM104" s="862"/>
      <c r="DCN104" s="863"/>
      <c r="DCO104" s="863"/>
      <c r="DCP104" s="863"/>
      <c r="DCQ104" s="863"/>
      <c r="DCR104" s="863"/>
      <c r="DCS104" s="861"/>
      <c r="DCT104" s="862"/>
      <c r="DCU104" s="862"/>
      <c r="DCV104" s="863"/>
      <c r="DCW104" s="863"/>
      <c r="DCX104" s="863"/>
      <c r="DCY104" s="863"/>
      <c r="DCZ104" s="863"/>
      <c r="DDA104" s="861"/>
      <c r="DDB104" s="862"/>
      <c r="DDC104" s="862"/>
      <c r="DDD104" s="863"/>
      <c r="DDE104" s="863"/>
      <c r="DDF104" s="863"/>
      <c r="DDG104" s="863"/>
      <c r="DDH104" s="863"/>
      <c r="DDI104" s="861"/>
      <c r="DDJ104" s="862"/>
      <c r="DDK104" s="862"/>
      <c r="DDL104" s="863"/>
      <c r="DDM104" s="863"/>
      <c r="DDN104" s="863"/>
      <c r="DDO104" s="863"/>
      <c r="DDP104" s="863"/>
      <c r="DDQ104" s="861"/>
      <c r="DDR104" s="862"/>
      <c r="DDS104" s="862"/>
      <c r="DDT104" s="863"/>
      <c r="DDU104" s="863"/>
      <c r="DDV104" s="863"/>
      <c r="DDW104" s="863"/>
      <c r="DDX104" s="863"/>
      <c r="DDY104" s="861"/>
      <c r="DDZ104" s="862"/>
      <c r="DEA104" s="862"/>
      <c r="DEB104" s="863"/>
      <c r="DEC104" s="863"/>
      <c r="DED104" s="863"/>
      <c r="DEE104" s="863"/>
      <c r="DEF104" s="863"/>
      <c r="DEG104" s="861"/>
      <c r="DEH104" s="862"/>
      <c r="DEI104" s="862"/>
      <c r="DEJ104" s="863"/>
      <c r="DEK104" s="863"/>
      <c r="DEL104" s="863"/>
      <c r="DEM104" s="863"/>
      <c r="DEN104" s="863"/>
      <c r="DEO104" s="861"/>
      <c r="DEP104" s="862"/>
      <c r="DEQ104" s="862"/>
      <c r="DER104" s="863"/>
      <c r="DES104" s="863"/>
      <c r="DET104" s="863"/>
      <c r="DEU104" s="863"/>
      <c r="DEV104" s="863"/>
      <c r="DEW104" s="861"/>
      <c r="DEX104" s="862"/>
      <c r="DEY104" s="862"/>
      <c r="DEZ104" s="863"/>
      <c r="DFA104" s="863"/>
      <c r="DFB104" s="863"/>
      <c r="DFC104" s="863"/>
      <c r="DFD104" s="863"/>
      <c r="DFE104" s="861"/>
      <c r="DFF104" s="862"/>
      <c r="DFG104" s="862"/>
      <c r="DFH104" s="863"/>
      <c r="DFI104" s="863"/>
      <c r="DFJ104" s="863"/>
      <c r="DFK104" s="863"/>
      <c r="DFL104" s="863"/>
      <c r="DFM104" s="861"/>
      <c r="DFN104" s="862"/>
      <c r="DFO104" s="862"/>
      <c r="DFP104" s="863"/>
      <c r="DFQ104" s="863"/>
      <c r="DFR104" s="863"/>
      <c r="DFS104" s="863"/>
      <c r="DFT104" s="863"/>
      <c r="DFU104" s="861"/>
      <c r="DFV104" s="862"/>
      <c r="DFW104" s="862"/>
      <c r="DFX104" s="863"/>
      <c r="DFY104" s="863"/>
      <c r="DFZ104" s="863"/>
      <c r="DGA104" s="863"/>
      <c r="DGB104" s="863"/>
      <c r="DGC104" s="861"/>
      <c r="DGD104" s="862"/>
      <c r="DGE104" s="862"/>
      <c r="DGF104" s="863"/>
      <c r="DGG104" s="863"/>
      <c r="DGH104" s="863"/>
      <c r="DGI104" s="863"/>
      <c r="DGJ104" s="863"/>
      <c r="DGK104" s="861"/>
      <c r="DGL104" s="862"/>
      <c r="DGM104" s="862"/>
      <c r="DGN104" s="863"/>
      <c r="DGO104" s="863"/>
      <c r="DGP104" s="863"/>
      <c r="DGQ104" s="863"/>
      <c r="DGR104" s="863"/>
      <c r="DGS104" s="861"/>
      <c r="DGT104" s="862"/>
      <c r="DGU104" s="862"/>
      <c r="DGV104" s="863"/>
      <c r="DGW104" s="863"/>
      <c r="DGX104" s="863"/>
      <c r="DGY104" s="863"/>
      <c r="DGZ104" s="863"/>
      <c r="DHA104" s="861"/>
      <c r="DHB104" s="862"/>
      <c r="DHC104" s="862"/>
      <c r="DHD104" s="863"/>
      <c r="DHE104" s="863"/>
      <c r="DHF104" s="863"/>
      <c r="DHG104" s="863"/>
      <c r="DHH104" s="863"/>
      <c r="DHI104" s="861"/>
      <c r="DHJ104" s="862"/>
      <c r="DHK104" s="862"/>
      <c r="DHL104" s="863"/>
      <c r="DHM104" s="863"/>
      <c r="DHN104" s="863"/>
      <c r="DHO104" s="863"/>
      <c r="DHP104" s="863"/>
      <c r="DHQ104" s="861"/>
      <c r="DHR104" s="862"/>
      <c r="DHS104" s="862"/>
      <c r="DHT104" s="863"/>
      <c r="DHU104" s="863"/>
      <c r="DHV104" s="863"/>
      <c r="DHW104" s="863"/>
      <c r="DHX104" s="863"/>
      <c r="DHY104" s="861"/>
      <c r="DHZ104" s="862"/>
      <c r="DIA104" s="862"/>
      <c r="DIB104" s="863"/>
      <c r="DIC104" s="863"/>
      <c r="DID104" s="863"/>
      <c r="DIE104" s="863"/>
      <c r="DIF104" s="863"/>
      <c r="DIG104" s="861"/>
      <c r="DIH104" s="862"/>
      <c r="DII104" s="862"/>
      <c r="DIJ104" s="863"/>
      <c r="DIK104" s="863"/>
      <c r="DIL104" s="863"/>
      <c r="DIM104" s="863"/>
      <c r="DIN104" s="863"/>
      <c r="DIO104" s="861"/>
      <c r="DIP104" s="862"/>
      <c r="DIQ104" s="862"/>
      <c r="DIR104" s="863"/>
      <c r="DIS104" s="863"/>
      <c r="DIT104" s="863"/>
      <c r="DIU104" s="863"/>
      <c r="DIV104" s="863"/>
      <c r="DIW104" s="861"/>
      <c r="DIX104" s="862"/>
      <c r="DIY104" s="862"/>
      <c r="DIZ104" s="863"/>
      <c r="DJA104" s="863"/>
      <c r="DJB104" s="863"/>
      <c r="DJC104" s="863"/>
      <c r="DJD104" s="863"/>
      <c r="DJE104" s="861"/>
      <c r="DJF104" s="862"/>
      <c r="DJG104" s="862"/>
      <c r="DJH104" s="863"/>
      <c r="DJI104" s="863"/>
      <c r="DJJ104" s="863"/>
      <c r="DJK104" s="863"/>
      <c r="DJL104" s="863"/>
      <c r="DJM104" s="861"/>
      <c r="DJN104" s="862"/>
      <c r="DJO104" s="862"/>
      <c r="DJP104" s="863"/>
      <c r="DJQ104" s="863"/>
      <c r="DJR104" s="863"/>
      <c r="DJS104" s="863"/>
      <c r="DJT104" s="863"/>
      <c r="DJU104" s="861"/>
      <c r="DJV104" s="862"/>
      <c r="DJW104" s="862"/>
      <c r="DJX104" s="863"/>
      <c r="DJY104" s="863"/>
      <c r="DJZ104" s="863"/>
      <c r="DKA104" s="863"/>
      <c r="DKB104" s="863"/>
      <c r="DKC104" s="861"/>
      <c r="DKD104" s="862"/>
      <c r="DKE104" s="862"/>
      <c r="DKF104" s="863"/>
      <c r="DKG104" s="863"/>
      <c r="DKH104" s="863"/>
      <c r="DKI104" s="863"/>
      <c r="DKJ104" s="863"/>
      <c r="DKK104" s="861"/>
      <c r="DKL104" s="862"/>
      <c r="DKM104" s="862"/>
      <c r="DKN104" s="863"/>
      <c r="DKO104" s="863"/>
      <c r="DKP104" s="863"/>
      <c r="DKQ104" s="863"/>
      <c r="DKR104" s="863"/>
      <c r="DKS104" s="861"/>
      <c r="DKT104" s="862"/>
      <c r="DKU104" s="862"/>
      <c r="DKV104" s="863"/>
      <c r="DKW104" s="863"/>
      <c r="DKX104" s="863"/>
      <c r="DKY104" s="863"/>
      <c r="DKZ104" s="863"/>
      <c r="DLA104" s="861"/>
      <c r="DLB104" s="862"/>
      <c r="DLC104" s="862"/>
      <c r="DLD104" s="863"/>
      <c r="DLE104" s="863"/>
      <c r="DLF104" s="863"/>
      <c r="DLG104" s="863"/>
      <c r="DLH104" s="863"/>
      <c r="DLI104" s="861"/>
      <c r="DLJ104" s="862"/>
      <c r="DLK104" s="862"/>
      <c r="DLL104" s="863"/>
      <c r="DLM104" s="863"/>
      <c r="DLN104" s="863"/>
      <c r="DLO104" s="863"/>
      <c r="DLP104" s="863"/>
      <c r="DLQ104" s="861"/>
      <c r="DLR104" s="862"/>
      <c r="DLS104" s="862"/>
      <c r="DLT104" s="863"/>
      <c r="DLU104" s="863"/>
      <c r="DLV104" s="863"/>
      <c r="DLW104" s="863"/>
      <c r="DLX104" s="863"/>
      <c r="DLY104" s="861"/>
      <c r="DLZ104" s="862"/>
      <c r="DMA104" s="862"/>
      <c r="DMB104" s="863"/>
      <c r="DMC104" s="863"/>
      <c r="DMD104" s="863"/>
      <c r="DME104" s="863"/>
      <c r="DMF104" s="863"/>
      <c r="DMG104" s="861"/>
      <c r="DMH104" s="862"/>
      <c r="DMI104" s="862"/>
      <c r="DMJ104" s="863"/>
      <c r="DMK104" s="863"/>
      <c r="DML104" s="863"/>
      <c r="DMM104" s="863"/>
      <c r="DMN104" s="863"/>
      <c r="DMO104" s="861"/>
      <c r="DMP104" s="862"/>
      <c r="DMQ104" s="862"/>
      <c r="DMR104" s="863"/>
      <c r="DMS104" s="863"/>
      <c r="DMT104" s="863"/>
      <c r="DMU104" s="863"/>
      <c r="DMV104" s="863"/>
      <c r="DMW104" s="861"/>
      <c r="DMX104" s="862"/>
      <c r="DMY104" s="862"/>
      <c r="DMZ104" s="863"/>
      <c r="DNA104" s="863"/>
      <c r="DNB104" s="863"/>
      <c r="DNC104" s="863"/>
      <c r="DND104" s="863"/>
      <c r="DNE104" s="861"/>
      <c r="DNF104" s="862"/>
      <c r="DNG104" s="862"/>
      <c r="DNH104" s="863"/>
      <c r="DNI104" s="863"/>
      <c r="DNJ104" s="863"/>
      <c r="DNK104" s="863"/>
      <c r="DNL104" s="863"/>
      <c r="DNM104" s="861"/>
      <c r="DNN104" s="862"/>
      <c r="DNO104" s="862"/>
      <c r="DNP104" s="863"/>
      <c r="DNQ104" s="863"/>
      <c r="DNR104" s="863"/>
      <c r="DNS104" s="863"/>
      <c r="DNT104" s="863"/>
      <c r="DNU104" s="861"/>
      <c r="DNV104" s="862"/>
      <c r="DNW104" s="862"/>
      <c r="DNX104" s="863"/>
      <c r="DNY104" s="863"/>
      <c r="DNZ104" s="863"/>
      <c r="DOA104" s="863"/>
      <c r="DOB104" s="863"/>
      <c r="DOC104" s="861"/>
      <c r="DOD104" s="862"/>
      <c r="DOE104" s="862"/>
      <c r="DOF104" s="863"/>
      <c r="DOG104" s="863"/>
      <c r="DOH104" s="863"/>
      <c r="DOI104" s="863"/>
      <c r="DOJ104" s="863"/>
      <c r="DOK104" s="861"/>
      <c r="DOL104" s="862"/>
      <c r="DOM104" s="862"/>
      <c r="DON104" s="863"/>
      <c r="DOO104" s="863"/>
      <c r="DOP104" s="863"/>
      <c r="DOQ104" s="863"/>
      <c r="DOR104" s="863"/>
      <c r="DOS104" s="861"/>
      <c r="DOT104" s="862"/>
      <c r="DOU104" s="862"/>
      <c r="DOV104" s="863"/>
      <c r="DOW104" s="863"/>
      <c r="DOX104" s="863"/>
      <c r="DOY104" s="863"/>
      <c r="DOZ104" s="863"/>
      <c r="DPA104" s="861"/>
      <c r="DPB104" s="862"/>
      <c r="DPC104" s="862"/>
      <c r="DPD104" s="863"/>
      <c r="DPE104" s="863"/>
      <c r="DPF104" s="863"/>
      <c r="DPG104" s="863"/>
      <c r="DPH104" s="863"/>
      <c r="DPI104" s="861"/>
      <c r="DPJ104" s="862"/>
      <c r="DPK104" s="862"/>
      <c r="DPL104" s="863"/>
      <c r="DPM104" s="863"/>
      <c r="DPN104" s="863"/>
      <c r="DPO104" s="863"/>
      <c r="DPP104" s="863"/>
      <c r="DPQ104" s="861"/>
      <c r="DPR104" s="862"/>
      <c r="DPS104" s="862"/>
      <c r="DPT104" s="863"/>
      <c r="DPU104" s="863"/>
      <c r="DPV104" s="863"/>
      <c r="DPW104" s="863"/>
      <c r="DPX104" s="863"/>
      <c r="DPY104" s="861"/>
      <c r="DPZ104" s="862"/>
      <c r="DQA104" s="862"/>
      <c r="DQB104" s="863"/>
      <c r="DQC104" s="863"/>
      <c r="DQD104" s="863"/>
      <c r="DQE104" s="863"/>
      <c r="DQF104" s="863"/>
      <c r="DQG104" s="861"/>
      <c r="DQH104" s="862"/>
      <c r="DQI104" s="862"/>
      <c r="DQJ104" s="863"/>
      <c r="DQK104" s="863"/>
      <c r="DQL104" s="863"/>
      <c r="DQM104" s="863"/>
      <c r="DQN104" s="863"/>
      <c r="DQO104" s="861"/>
      <c r="DQP104" s="862"/>
      <c r="DQQ104" s="862"/>
      <c r="DQR104" s="863"/>
      <c r="DQS104" s="863"/>
      <c r="DQT104" s="863"/>
      <c r="DQU104" s="863"/>
      <c r="DQV104" s="863"/>
      <c r="DQW104" s="861"/>
      <c r="DQX104" s="862"/>
      <c r="DQY104" s="862"/>
      <c r="DQZ104" s="863"/>
      <c r="DRA104" s="863"/>
      <c r="DRB104" s="863"/>
      <c r="DRC104" s="863"/>
      <c r="DRD104" s="863"/>
      <c r="DRE104" s="861"/>
      <c r="DRF104" s="862"/>
      <c r="DRG104" s="862"/>
      <c r="DRH104" s="863"/>
      <c r="DRI104" s="863"/>
      <c r="DRJ104" s="863"/>
      <c r="DRK104" s="863"/>
      <c r="DRL104" s="863"/>
      <c r="DRM104" s="861"/>
      <c r="DRN104" s="862"/>
      <c r="DRO104" s="862"/>
      <c r="DRP104" s="863"/>
      <c r="DRQ104" s="863"/>
      <c r="DRR104" s="863"/>
      <c r="DRS104" s="863"/>
      <c r="DRT104" s="863"/>
      <c r="DRU104" s="861"/>
      <c r="DRV104" s="862"/>
      <c r="DRW104" s="862"/>
      <c r="DRX104" s="863"/>
      <c r="DRY104" s="863"/>
      <c r="DRZ104" s="863"/>
      <c r="DSA104" s="863"/>
      <c r="DSB104" s="863"/>
      <c r="DSC104" s="861"/>
      <c r="DSD104" s="862"/>
      <c r="DSE104" s="862"/>
      <c r="DSF104" s="863"/>
      <c r="DSG104" s="863"/>
      <c r="DSH104" s="863"/>
      <c r="DSI104" s="863"/>
      <c r="DSJ104" s="863"/>
      <c r="DSK104" s="861"/>
      <c r="DSL104" s="862"/>
      <c r="DSM104" s="862"/>
      <c r="DSN104" s="863"/>
      <c r="DSO104" s="863"/>
      <c r="DSP104" s="863"/>
      <c r="DSQ104" s="863"/>
      <c r="DSR104" s="863"/>
      <c r="DSS104" s="861"/>
      <c r="DST104" s="862"/>
      <c r="DSU104" s="862"/>
      <c r="DSV104" s="863"/>
      <c r="DSW104" s="863"/>
      <c r="DSX104" s="863"/>
      <c r="DSY104" s="863"/>
      <c r="DSZ104" s="863"/>
      <c r="DTA104" s="861"/>
      <c r="DTB104" s="862"/>
      <c r="DTC104" s="862"/>
      <c r="DTD104" s="863"/>
      <c r="DTE104" s="863"/>
      <c r="DTF104" s="863"/>
      <c r="DTG104" s="863"/>
      <c r="DTH104" s="863"/>
      <c r="DTI104" s="861"/>
      <c r="DTJ104" s="862"/>
      <c r="DTK104" s="862"/>
      <c r="DTL104" s="863"/>
      <c r="DTM104" s="863"/>
      <c r="DTN104" s="863"/>
      <c r="DTO104" s="863"/>
      <c r="DTP104" s="863"/>
      <c r="DTQ104" s="861"/>
      <c r="DTR104" s="862"/>
      <c r="DTS104" s="862"/>
      <c r="DTT104" s="863"/>
      <c r="DTU104" s="863"/>
      <c r="DTV104" s="863"/>
      <c r="DTW104" s="863"/>
      <c r="DTX104" s="863"/>
      <c r="DTY104" s="861"/>
      <c r="DTZ104" s="862"/>
      <c r="DUA104" s="862"/>
      <c r="DUB104" s="863"/>
      <c r="DUC104" s="863"/>
      <c r="DUD104" s="863"/>
      <c r="DUE104" s="863"/>
      <c r="DUF104" s="863"/>
      <c r="DUG104" s="861"/>
      <c r="DUH104" s="862"/>
      <c r="DUI104" s="862"/>
      <c r="DUJ104" s="863"/>
      <c r="DUK104" s="863"/>
      <c r="DUL104" s="863"/>
      <c r="DUM104" s="863"/>
      <c r="DUN104" s="863"/>
      <c r="DUO104" s="861"/>
      <c r="DUP104" s="862"/>
      <c r="DUQ104" s="862"/>
      <c r="DUR104" s="863"/>
      <c r="DUS104" s="863"/>
      <c r="DUT104" s="863"/>
      <c r="DUU104" s="863"/>
      <c r="DUV104" s="863"/>
      <c r="DUW104" s="861"/>
      <c r="DUX104" s="862"/>
      <c r="DUY104" s="862"/>
      <c r="DUZ104" s="863"/>
      <c r="DVA104" s="863"/>
      <c r="DVB104" s="863"/>
      <c r="DVC104" s="863"/>
      <c r="DVD104" s="863"/>
      <c r="DVE104" s="861"/>
      <c r="DVF104" s="862"/>
      <c r="DVG104" s="862"/>
      <c r="DVH104" s="863"/>
      <c r="DVI104" s="863"/>
      <c r="DVJ104" s="863"/>
      <c r="DVK104" s="863"/>
      <c r="DVL104" s="863"/>
      <c r="DVM104" s="861"/>
      <c r="DVN104" s="862"/>
      <c r="DVO104" s="862"/>
      <c r="DVP104" s="863"/>
      <c r="DVQ104" s="863"/>
      <c r="DVR104" s="863"/>
      <c r="DVS104" s="863"/>
      <c r="DVT104" s="863"/>
      <c r="DVU104" s="861"/>
      <c r="DVV104" s="862"/>
      <c r="DVW104" s="862"/>
      <c r="DVX104" s="863"/>
      <c r="DVY104" s="863"/>
      <c r="DVZ104" s="863"/>
      <c r="DWA104" s="863"/>
      <c r="DWB104" s="863"/>
      <c r="DWC104" s="861"/>
      <c r="DWD104" s="862"/>
      <c r="DWE104" s="862"/>
      <c r="DWF104" s="863"/>
      <c r="DWG104" s="863"/>
      <c r="DWH104" s="863"/>
      <c r="DWI104" s="863"/>
      <c r="DWJ104" s="863"/>
      <c r="DWK104" s="861"/>
      <c r="DWL104" s="862"/>
      <c r="DWM104" s="862"/>
      <c r="DWN104" s="863"/>
      <c r="DWO104" s="863"/>
      <c r="DWP104" s="863"/>
      <c r="DWQ104" s="863"/>
      <c r="DWR104" s="863"/>
      <c r="DWS104" s="861"/>
      <c r="DWT104" s="862"/>
      <c r="DWU104" s="862"/>
      <c r="DWV104" s="863"/>
      <c r="DWW104" s="863"/>
      <c r="DWX104" s="863"/>
      <c r="DWY104" s="863"/>
      <c r="DWZ104" s="863"/>
      <c r="DXA104" s="861"/>
      <c r="DXB104" s="862"/>
      <c r="DXC104" s="862"/>
      <c r="DXD104" s="863"/>
      <c r="DXE104" s="863"/>
      <c r="DXF104" s="863"/>
      <c r="DXG104" s="863"/>
      <c r="DXH104" s="863"/>
      <c r="DXI104" s="861"/>
      <c r="DXJ104" s="862"/>
      <c r="DXK104" s="862"/>
      <c r="DXL104" s="863"/>
      <c r="DXM104" s="863"/>
      <c r="DXN104" s="863"/>
      <c r="DXO104" s="863"/>
      <c r="DXP104" s="863"/>
      <c r="DXQ104" s="861"/>
      <c r="DXR104" s="862"/>
      <c r="DXS104" s="862"/>
      <c r="DXT104" s="863"/>
      <c r="DXU104" s="863"/>
      <c r="DXV104" s="863"/>
      <c r="DXW104" s="863"/>
      <c r="DXX104" s="863"/>
      <c r="DXY104" s="861"/>
      <c r="DXZ104" s="862"/>
      <c r="DYA104" s="862"/>
      <c r="DYB104" s="863"/>
      <c r="DYC104" s="863"/>
      <c r="DYD104" s="863"/>
      <c r="DYE104" s="863"/>
      <c r="DYF104" s="863"/>
      <c r="DYG104" s="861"/>
      <c r="DYH104" s="862"/>
      <c r="DYI104" s="862"/>
      <c r="DYJ104" s="863"/>
      <c r="DYK104" s="863"/>
      <c r="DYL104" s="863"/>
      <c r="DYM104" s="863"/>
      <c r="DYN104" s="863"/>
      <c r="DYO104" s="861"/>
      <c r="DYP104" s="862"/>
      <c r="DYQ104" s="862"/>
      <c r="DYR104" s="863"/>
      <c r="DYS104" s="863"/>
      <c r="DYT104" s="863"/>
      <c r="DYU104" s="863"/>
      <c r="DYV104" s="863"/>
      <c r="DYW104" s="861"/>
      <c r="DYX104" s="862"/>
      <c r="DYY104" s="862"/>
      <c r="DYZ104" s="863"/>
      <c r="DZA104" s="863"/>
      <c r="DZB104" s="863"/>
      <c r="DZC104" s="863"/>
      <c r="DZD104" s="863"/>
      <c r="DZE104" s="861"/>
      <c r="DZF104" s="862"/>
      <c r="DZG104" s="862"/>
      <c r="DZH104" s="863"/>
      <c r="DZI104" s="863"/>
      <c r="DZJ104" s="863"/>
      <c r="DZK104" s="863"/>
      <c r="DZL104" s="863"/>
      <c r="DZM104" s="861"/>
      <c r="DZN104" s="862"/>
      <c r="DZO104" s="862"/>
      <c r="DZP104" s="863"/>
      <c r="DZQ104" s="863"/>
      <c r="DZR104" s="863"/>
      <c r="DZS104" s="863"/>
      <c r="DZT104" s="863"/>
      <c r="DZU104" s="861"/>
      <c r="DZV104" s="862"/>
      <c r="DZW104" s="862"/>
      <c r="DZX104" s="863"/>
      <c r="DZY104" s="863"/>
      <c r="DZZ104" s="863"/>
      <c r="EAA104" s="863"/>
      <c r="EAB104" s="863"/>
      <c r="EAC104" s="861"/>
      <c r="EAD104" s="862"/>
      <c r="EAE104" s="862"/>
      <c r="EAF104" s="863"/>
      <c r="EAG104" s="863"/>
      <c r="EAH104" s="863"/>
      <c r="EAI104" s="863"/>
      <c r="EAJ104" s="863"/>
      <c r="EAK104" s="861"/>
      <c r="EAL104" s="862"/>
      <c r="EAM104" s="862"/>
      <c r="EAN104" s="863"/>
      <c r="EAO104" s="863"/>
      <c r="EAP104" s="863"/>
      <c r="EAQ104" s="863"/>
      <c r="EAR104" s="863"/>
      <c r="EAS104" s="861"/>
      <c r="EAT104" s="862"/>
      <c r="EAU104" s="862"/>
      <c r="EAV104" s="863"/>
      <c r="EAW104" s="863"/>
      <c r="EAX104" s="863"/>
      <c r="EAY104" s="863"/>
      <c r="EAZ104" s="863"/>
      <c r="EBA104" s="861"/>
      <c r="EBB104" s="862"/>
      <c r="EBC104" s="862"/>
      <c r="EBD104" s="863"/>
      <c r="EBE104" s="863"/>
      <c r="EBF104" s="863"/>
      <c r="EBG104" s="863"/>
      <c r="EBH104" s="863"/>
      <c r="EBI104" s="861"/>
      <c r="EBJ104" s="862"/>
      <c r="EBK104" s="862"/>
      <c r="EBL104" s="863"/>
      <c r="EBM104" s="863"/>
      <c r="EBN104" s="863"/>
      <c r="EBO104" s="863"/>
      <c r="EBP104" s="863"/>
      <c r="EBQ104" s="861"/>
      <c r="EBR104" s="862"/>
      <c r="EBS104" s="862"/>
      <c r="EBT104" s="863"/>
      <c r="EBU104" s="863"/>
      <c r="EBV104" s="863"/>
      <c r="EBW104" s="863"/>
      <c r="EBX104" s="863"/>
      <c r="EBY104" s="861"/>
      <c r="EBZ104" s="862"/>
      <c r="ECA104" s="862"/>
      <c r="ECB104" s="863"/>
      <c r="ECC104" s="863"/>
      <c r="ECD104" s="863"/>
      <c r="ECE104" s="863"/>
      <c r="ECF104" s="863"/>
      <c r="ECG104" s="861"/>
      <c r="ECH104" s="862"/>
      <c r="ECI104" s="862"/>
      <c r="ECJ104" s="863"/>
      <c r="ECK104" s="863"/>
      <c r="ECL104" s="863"/>
      <c r="ECM104" s="863"/>
      <c r="ECN104" s="863"/>
      <c r="ECO104" s="861"/>
      <c r="ECP104" s="862"/>
      <c r="ECQ104" s="862"/>
      <c r="ECR104" s="863"/>
      <c r="ECS104" s="863"/>
      <c r="ECT104" s="863"/>
      <c r="ECU104" s="863"/>
      <c r="ECV104" s="863"/>
      <c r="ECW104" s="861"/>
      <c r="ECX104" s="862"/>
      <c r="ECY104" s="862"/>
      <c r="ECZ104" s="863"/>
      <c r="EDA104" s="863"/>
      <c r="EDB104" s="863"/>
      <c r="EDC104" s="863"/>
      <c r="EDD104" s="863"/>
      <c r="EDE104" s="861"/>
      <c r="EDF104" s="862"/>
      <c r="EDG104" s="862"/>
      <c r="EDH104" s="863"/>
      <c r="EDI104" s="863"/>
      <c r="EDJ104" s="863"/>
      <c r="EDK104" s="863"/>
      <c r="EDL104" s="863"/>
      <c r="EDM104" s="861"/>
      <c r="EDN104" s="862"/>
      <c r="EDO104" s="862"/>
      <c r="EDP104" s="863"/>
      <c r="EDQ104" s="863"/>
      <c r="EDR104" s="863"/>
      <c r="EDS104" s="863"/>
      <c r="EDT104" s="863"/>
      <c r="EDU104" s="861"/>
      <c r="EDV104" s="862"/>
      <c r="EDW104" s="862"/>
      <c r="EDX104" s="863"/>
      <c r="EDY104" s="863"/>
      <c r="EDZ104" s="863"/>
      <c r="EEA104" s="863"/>
      <c r="EEB104" s="863"/>
      <c r="EEC104" s="861"/>
      <c r="EED104" s="862"/>
      <c r="EEE104" s="862"/>
      <c r="EEF104" s="863"/>
      <c r="EEG104" s="863"/>
      <c r="EEH104" s="863"/>
      <c r="EEI104" s="863"/>
      <c r="EEJ104" s="863"/>
      <c r="EEK104" s="861"/>
      <c r="EEL104" s="862"/>
      <c r="EEM104" s="862"/>
      <c r="EEN104" s="863"/>
      <c r="EEO104" s="863"/>
      <c r="EEP104" s="863"/>
      <c r="EEQ104" s="863"/>
      <c r="EER104" s="863"/>
      <c r="EES104" s="861"/>
      <c r="EET104" s="862"/>
      <c r="EEU104" s="862"/>
      <c r="EEV104" s="863"/>
      <c r="EEW104" s="863"/>
      <c r="EEX104" s="863"/>
      <c r="EEY104" s="863"/>
      <c r="EEZ104" s="863"/>
      <c r="EFA104" s="861"/>
      <c r="EFB104" s="862"/>
      <c r="EFC104" s="862"/>
      <c r="EFD104" s="863"/>
      <c r="EFE104" s="863"/>
      <c r="EFF104" s="863"/>
      <c r="EFG104" s="863"/>
      <c r="EFH104" s="863"/>
      <c r="EFI104" s="861"/>
      <c r="EFJ104" s="862"/>
      <c r="EFK104" s="862"/>
      <c r="EFL104" s="863"/>
      <c r="EFM104" s="863"/>
      <c r="EFN104" s="863"/>
      <c r="EFO104" s="863"/>
      <c r="EFP104" s="863"/>
      <c r="EFQ104" s="861"/>
      <c r="EFR104" s="862"/>
      <c r="EFS104" s="862"/>
      <c r="EFT104" s="863"/>
      <c r="EFU104" s="863"/>
      <c r="EFV104" s="863"/>
      <c r="EFW104" s="863"/>
      <c r="EFX104" s="863"/>
      <c r="EFY104" s="861"/>
      <c r="EFZ104" s="862"/>
      <c r="EGA104" s="862"/>
      <c r="EGB104" s="863"/>
      <c r="EGC104" s="863"/>
      <c r="EGD104" s="863"/>
      <c r="EGE104" s="863"/>
      <c r="EGF104" s="863"/>
      <c r="EGG104" s="861"/>
      <c r="EGH104" s="862"/>
      <c r="EGI104" s="862"/>
      <c r="EGJ104" s="863"/>
      <c r="EGK104" s="863"/>
      <c r="EGL104" s="863"/>
      <c r="EGM104" s="863"/>
      <c r="EGN104" s="863"/>
      <c r="EGO104" s="861"/>
      <c r="EGP104" s="862"/>
      <c r="EGQ104" s="862"/>
      <c r="EGR104" s="863"/>
      <c r="EGS104" s="863"/>
      <c r="EGT104" s="863"/>
      <c r="EGU104" s="863"/>
      <c r="EGV104" s="863"/>
      <c r="EGW104" s="861"/>
      <c r="EGX104" s="862"/>
      <c r="EGY104" s="862"/>
      <c r="EGZ104" s="863"/>
      <c r="EHA104" s="863"/>
      <c r="EHB104" s="863"/>
      <c r="EHC104" s="863"/>
      <c r="EHD104" s="863"/>
      <c r="EHE104" s="861"/>
      <c r="EHF104" s="862"/>
      <c r="EHG104" s="862"/>
      <c r="EHH104" s="863"/>
      <c r="EHI104" s="863"/>
      <c r="EHJ104" s="863"/>
      <c r="EHK104" s="863"/>
      <c r="EHL104" s="863"/>
      <c r="EHM104" s="861"/>
      <c r="EHN104" s="862"/>
      <c r="EHO104" s="862"/>
      <c r="EHP104" s="863"/>
      <c r="EHQ104" s="863"/>
      <c r="EHR104" s="863"/>
      <c r="EHS104" s="863"/>
      <c r="EHT104" s="863"/>
      <c r="EHU104" s="861"/>
      <c r="EHV104" s="862"/>
      <c r="EHW104" s="862"/>
      <c r="EHX104" s="863"/>
      <c r="EHY104" s="863"/>
      <c r="EHZ104" s="863"/>
      <c r="EIA104" s="863"/>
      <c r="EIB104" s="863"/>
      <c r="EIC104" s="861"/>
      <c r="EID104" s="862"/>
      <c r="EIE104" s="862"/>
      <c r="EIF104" s="863"/>
      <c r="EIG104" s="863"/>
      <c r="EIH104" s="863"/>
      <c r="EII104" s="863"/>
      <c r="EIJ104" s="863"/>
      <c r="EIK104" s="861"/>
      <c r="EIL104" s="862"/>
      <c r="EIM104" s="862"/>
      <c r="EIN104" s="863"/>
      <c r="EIO104" s="863"/>
      <c r="EIP104" s="863"/>
      <c r="EIQ104" s="863"/>
      <c r="EIR104" s="863"/>
      <c r="EIS104" s="861"/>
      <c r="EIT104" s="862"/>
      <c r="EIU104" s="862"/>
      <c r="EIV104" s="863"/>
      <c r="EIW104" s="863"/>
      <c r="EIX104" s="863"/>
      <c r="EIY104" s="863"/>
      <c r="EIZ104" s="863"/>
      <c r="EJA104" s="861"/>
      <c r="EJB104" s="862"/>
      <c r="EJC104" s="862"/>
      <c r="EJD104" s="863"/>
      <c r="EJE104" s="863"/>
      <c r="EJF104" s="863"/>
      <c r="EJG104" s="863"/>
      <c r="EJH104" s="863"/>
      <c r="EJI104" s="861"/>
      <c r="EJJ104" s="862"/>
      <c r="EJK104" s="862"/>
      <c r="EJL104" s="863"/>
      <c r="EJM104" s="863"/>
      <c r="EJN104" s="863"/>
      <c r="EJO104" s="863"/>
      <c r="EJP104" s="863"/>
      <c r="EJQ104" s="861"/>
      <c r="EJR104" s="862"/>
      <c r="EJS104" s="862"/>
      <c r="EJT104" s="863"/>
      <c r="EJU104" s="863"/>
      <c r="EJV104" s="863"/>
      <c r="EJW104" s="863"/>
      <c r="EJX104" s="863"/>
      <c r="EJY104" s="861"/>
      <c r="EJZ104" s="862"/>
      <c r="EKA104" s="862"/>
      <c r="EKB104" s="863"/>
      <c r="EKC104" s="863"/>
      <c r="EKD104" s="863"/>
      <c r="EKE104" s="863"/>
      <c r="EKF104" s="863"/>
      <c r="EKG104" s="861"/>
      <c r="EKH104" s="862"/>
      <c r="EKI104" s="862"/>
      <c r="EKJ104" s="863"/>
      <c r="EKK104" s="863"/>
      <c r="EKL104" s="863"/>
      <c r="EKM104" s="863"/>
      <c r="EKN104" s="863"/>
      <c r="EKO104" s="861"/>
      <c r="EKP104" s="862"/>
      <c r="EKQ104" s="862"/>
      <c r="EKR104" s="863"/>
      <c r="EKS104" s="863"/>
      <c r="EKT104" s="863"/>
      <c r="EKU104" s="863"/>
      <c r="EKV104" s="863"/>
      <c r="EKW104" s="861"/>
      <c r="EKX104" s="862"/>
      <c r="EKY104" s="862"/>
      <c r="EKZ104" s="863"/>
      <c r="ELA104" s="863"/>
      <c r="ELB104" s="863"/>
      <c r="ELC104" s="863"/>
      <c r="ELD104" s="863"/>
      <c r="ELE104" s="861"/>
      <c r="ELF104" s="862"/>
      <c r="ELG104" s="862"/>
      <c r="ELH104" s="863"/>
      <c r="ELI104" s="863"/>
      <c r="ELJ104" s="863"/>
      <c r="ELK104" s="863"/>
      <c r="ELL104" s="863"/>
      <c r="ELM104" s="861"/>
      <c r="ELN104" s="862"/>
      <c r="ELO104" s="862"/>
      <c r="ELP104" s="863"/>
      <c r="ELQ104" s="863"/>
      <c r="ELR104" s="863"/>
      <c r="ELS104" s="863"/>
      <c r="ELT104" s="863"/>
      <c r="ELU104" s="861"/>
      <c r="ELV104" s="862"/>
      <c r="ELW104" s="862"/>
      <c r="ELX104" s="863"/>
      <c r="ELY104" s="863"/>
      <c r="ELZ104" s="863"/>
      <c r="EMA104" s="863"/>
      <c r="EMB104" s="863"/>
      <c r="EMC104" s="861"/>
      <c r="EMD104" s="862"/>
      <c r="EME104" s="862"/>
      <c r="EMF104" s="863"/>
      <c r="EMG104" s="863"/>
      <c r="EMH104" s="863"/>
      <c r="EMI104" s="863"/>
      <c r="EMJ104" s="863"/>
      <c r="EMK104" s="861"/>
      <c r="EML104" s="862"/>
      <c r="EMM104" s="862"/>
      <c r="EMN104" s="863"/>
      <c r="EMO104" s="863"/>
      <c r="EMP104" s="863"/>
      <c r="EMQ104" s="863"/>
      <c r="EMR104" s="863"/>
      <c r="EMS104" s="861"/>
      <c r="EMT104" s="862"/>
      <c r="EMU104" s="862"/>
      <c r="EMV104" s="863"/>
      <c r="EMW104" s="863"/>
      <c r="EMX104" s="863"/>
      <c r="EMY104" s="863"/>
      <c r="EMZ104" s="863"/>
      <c r="ENA104" s="861"/>
      <c r="ENB104" s="862"/>
      <c r="ENC104" s="862"/>
      <c r="END104" s="863"/>
      <c r="ENE104" s="863"/>
      <c r="ENF104" s="863"/>
      <c r="ENG104" s="863"/>
      <c r="ENH104" s="863"/>
      <c r="ENI104" s="861"/>
      <c r="ENJ104" s="862"/>
      <c r="ENK104" s="862"/>
      <c r="ENL104" s="863"/>
      <c r="ENM104" s="863"/>
      <c r="ENN104" s="863"/>
      <c r="ENO104" s="863"/>
      <c r="ENP104" s="863"/>
      <c r="ENQ104" s="861"/>
      <c r="ENR104" s="862"/>
      <c r="ENS104" s="862"/>
      <c r="ENT104" s="863"/>
      <c r="ENU104" s="863"/>
      <c r="ENV104" s="863"/>
      <c r="ENW104" s="863"/>
      <c r="ENX104" s="863"/>
      <c r="ENY104" s="861"/>
      <c r="ENZ104" s="862"/>
      <c r="EOA104" s="862"/>
      <c r="EOB104" s="863"/>
      <c r="EOC104" s="863"/>
      <c r="EOD104" s="863"/>
      <c r="EOE104" s="863"/>
      <c r="EOF104" s="863"/>
      <c r="EOG104" s="861"/>
      <c r="EOH104" s="862"/>
      <c r="EOI104" s="862"/>
      <c r="EOJ104" s="863"/>
      <c r="EOK104" s="863"/>
      <c r="EOL104" s="863"/>
      <c r="EOM104" s="863"/>
      <c r="EON104" s="863"/>
      <c r="EOO104" s="861"/>
      <c r="EOP104" s="862"/>
      <c r="EOQ104" s="862"/>
      <c r="EOR104" s="863"/>
      <c r="EOS104" s="863"/>
      <c r="EOT104" s="863"/>
      <c r="EOU104" s="863"/>
      <c r="EOV104" s="863"/>
      <c r="EOW104" s="861"/>
      <c r="EOX104" s="862"/>
      <c r="EOY104" s="862"/>
      <c r="EOZ104" s="863"/>
      <c r="EPA104" s="863"/>
      <c r="EPB104" s="863"/>
      <c r="EPC104" s="863"/>
      <c r="EPD104" s="863"/>
      <c r="EPE104" s="861"/>
      <c r="EPF104" s="862"/>
      <c r="EPG104" s="862"/>
      <c r="EPH104" s="863"/>
      <c r="EPI104" s="863"/>
      <c r="EPJ104" s="863"/>
      <c r="EPK104" s="863"/>
      <c r="EPL104" s="863"/>
      <c r="EPM104" s="861"/>
      <c r="EPN104" s="862"/>
      <c r="EPO104" s="862"/>
      <c r="EPP104" s="863"/>
      <c r="EPQ104" s="863"/>
      <c r="EPR104" s="863"/>
      <c r="EPS104" s="863"/>
      <c r="EPT104" s="863"/>
      <c r="EPU104" s="861"/>
      <c r="EPV104" s="862"/>
      <c r="EPW104" s="862"/>
      <c r="EPX104" s="863"/>
      <c r="EPY104" s="863"/>
      <c r="EPZ104" s="863"/>
      <c r="EQA104" s="863"/>
      <c r="EQB104" s="863"/>
      <c r="EQC104" s="861"/>
      <c r="EQD104" s="862"/>
      <c r="EQE104" s="862"/>
      <c r="EQF104" s="863"/>
      <c r="EQG104" s="863"/>
      <c r="EQH104" s="863"/>
      <c r="EQI104" s="863"/>
      <c r="EQJ104" s="863"/>
      <c r="EQK104" s="861"/>
      <c r="EQL104" s="862"/>
      <c r="EQM104" s="862"/>
      <c r="EQN104" s="863"/>
      <c r="EQO104" s="863"/>
      <c r="EQP104" s="863"/>
      <c r="EQQ104" s="863"/>
      <c r="EQR104" s="863"/>
      <c r="EQS104" s="861"/>
      <c r="EQT104" s="862"/>
      <c r="EQU104" s="862"/>
      <c r="EQV104" s="863"/>
      <c r="EQW104" s="863"/>
      <c r="EQX104" s="863"/>
      <c r="EQY104" s="863"/>
      <c r="EQZ104" s="863"/>
      <c r="ERA104" s="861"/>
      <c r="ERB104" s="862"/>
      <c r="ERC104" s="862"/>
      <c r="ERD104" s="863"/>
      <c r="ERE104" s="863"/>
      <c r="ERF104" s="863"/>
      <c r="ERG104" s="863"/>
      <c r="ERH104" s="863"/>
      <c r="ERI104" s="861"/>
      <c r="ERJ104" s="862"/>
      <c r="ERK104" s="862"/>
      <c r="ERL104" s="863"/>
      <c r="ERM104" s="863"/>
      <c r="ERN104" s="863"/>
      <c r="ERO104" s="863"/>
      <c r="ERP104" s="863"/>
      <c r="ERQ104" s="861"/>
      <c r="ERR104" s="862"/>
      <c r="ERS104" s="862"/>
      <c r="ERT104" s="863"/>
      <c r="ERU104" s="863"/>
      <c r="ERV104" s="863"/>
      <c r="ERW104" s="863"/>
      <c r="ERX104" s="863"/>
      <c r="ERY104" s="861"/>
      <c r="ERZ104" s="862"/>
      <c r="ESA104" s="862"/>
      <c r="ESB104" s="863"/>
      <c r="ESC104" s="863"/>
      <c r="ESD104" s="863"/>
      <c r="ESE104" s="863"/>
      <c r="ESF104" s="863"/>
      <c r="ESG104" s="861"/>
      <c r="ESH104" s="862"/>
      <c r="ESI104" s="862"/>
      <c r="ESJ104" s="863"/>
      <c r="ESK104" s="863"/>
      <c r="ESL104" s="863"/>
      <c r="ESM104" s="863"/>
      <c r="ESN104" s="863"/>
      <c r="ESO104" s="861"/>
      <c r="ESP104" s="862"/>
      <c r="ESQ104" s="862"/>
      <c r="ESR104" s="863"/>
      <c r="ESS104" s="863"/>
      <c r="EST104" s="863"/>
      <c r="ESU104" s="863"/>
      <c r="ESV104" s="863"/>
      <c r="ESW104" s="861"/>
      <c r="ESX104" s="862"/>
      <c r="ESY104" s="862"/>
      <c r="ESZ104" s="863"/>
      <c r="ETA104" s="863"/>
      <c r="ETB104" s="863"/>
      <c r="ETC104" s="863"/>
      <c r="ETD104" s="863"/>
      <c r="ETE104" s="861"/>
      <c r="ETF104" s="862"/>
      <c r="ETG104" s="862"/>
      <c r="ETH104" s="863"/>
      <c r="ETI104" s="863"/>
      <c r="ETJ104" s="863"/>
      <c r="ETK104" s="863"/>
      <c r="ETL104" s="863"/>
      <c r="ETM104" s="861"/>
      <c r="ETN104" s="862"/>
      <c r="ETO104" s="862"/>
      <c r="ETP104" s="863"/>
      <c r="ETQ104" s="863"/>
      <c r="ETR104" s="863"/>
      <c r="ETS104" s="863"/>
      <c r="ETT104" s="863"/>
      <c r="ETU104" s="861"/>
      <c r="ETV104" s="862"/>
      <c r="ETW104" s="862"/>
      <c r="ETX104" s="863"/>
      <c r="ETY104" s="863"/>
      <c r="ETZ104" s="863"/>
      <c r="EUA104" s="863"/>
      <c r="EUB104" s="863"/>
      <c r="EUC104" s="861"/>
      <c r="EUD104" s="862"/>
      <c r="EUE104" s="862"/>
      <c r="EUF104" s="863"/>
      <c r="EUG104" s="863"/>
      <c r="EUH104" s="863"/>
      <c r="EUI104" s="863"/>
      <c r="EUJ104" s="863"/>
      <c r="EUK104" s="861"/>
      <c r="EUL104" s="862"/>
      <c r="EUM104" s="862"/>
      <c r="EUN104" s="863"/>
      <c r="EUO104" s="863"/>
      <c r="EUP104" s="863"/>
      <c r="EUQ104" s="863"/>
      <c r="EUR104" s="863"/>
      <c r="EUS104" s="861"/>
      <c r="EUT104" s="862"/>
      <c r="EUU104" s="862"/>
      <c r="EUV104" s="863"/>
      <c r="EUW104" s="863"/>
      <c r="EUX104" s="863"/>
      <c r="EUY104" s="863"/>
      <c r="EUZ104" s="863"/>
      <c r="EVA104" s="861"/>
      <c r="EVB104" s="862"/>
      <c r="EVC104" s="862"/>
      <c r="EVD104" s="863"/>
      <c r="EVE104" s="863"/>
      <c r="EVF104" s="863"/>
      <c r="EVG104" s="863"/>
      <c r="EVH104" s="863"/>
      <c r="EVI104" s="861"/>
      <c r="EVJ104" s="862"/>
      <c r="EVK104" s="862"/>
      <c r="EVL104" s="863"/>
      <c r="EVM104" s="863"/>
      <c r="EVN104" s="863"/>
      <c r="EVO104" s="863"/>
      <c r="EVP104" s="863"/>
      <c r="EVQ104" s="861"/>
      <c r="EVR104" s="862"/>
      <c r="EVS104" s="862"/>
      <c r="EVT104" s="863"/>
      <c r="EVU104" s="863"/>
      <c r="EVV104" s="863"/>
      <c r="EVW104" s="863"/>
      <c r="EVX104" s="863"/>
      <c r="EVY104" s="861"/>
      <c r="EVZ104" s="862"/>
      <c r="EWA104" s="862"/>
      <c r="EWB104" s="863"/>
      <c r="EWC104" s="863"/>
      <c r="EWD104" s="863"/>
      <c r="EWE104" s="863"/>
      <c r="EWF104" s="863"/>
      <c r="EWG104" s="861"/>
      <c r="EWH104" s="862"/>
      <c r="EWI104" s="862"/>
      <c r="EWJ104" s="863"/>
      <c r="EWK104" s="863"/>
      <c r="EWL104" s="863"/>
      <c r="EWM104" s="863"/>
      <c r="EWN104" s="863"/>
      <c r="EWO104" s="861"/>
      <c r="EWP104" s="862"/>
      <c r="EWQ104" s="862"/>
      <c r="EWR104" s="863"/>
      <c r="EWS104" s="863"/>
      <c r="EWT104" s="863"/>
      <c r="EWU104" s="863"/>
      <c r="EWV104" s="863"/>
      <c r="EWW104" s="861"/>
      <c r="EWX104" s="862"/>
      <c r="EWY104" s="862"/>
      <c r="EWZ104" s="863"/>
      <c r="EXA104" s="863"/>
      <c r="EXB104" s="863"/>
      <c r="EXC104" s="863"/>
      <c r="EXD104" s="863"/>
      <c r="EXE104" s="861"/>
      <c r="EXF104" s="862"/>
      <c r="EXG104" s="862"/>
      <c r="EXH104" s="863"/>
      <c r="EXI104" s="863"/>
      <c r="EXJ104" s="863"/>
      <c r="EXK104" s="863"/>
      <c r="EXL104" s="863"/>
      <c r="EXM104" s="861"/>
      <c r="EXN104" s="862"/>
      <c r="EXO104" s="862"/>
      <c r="EXP104" s="863"/>
      <c r="EXQ104" s="863"/>
      <c r="EXR104" s="863"/>
      <c r="EXS104" s="863"/>
      <c r="EXT104" s="863"/>
      <c r="EXU104" s="861"/>
      <c r="EXV104" s="862"/>
      <c r="EXW104" s="862"/>
      <c r="EXX104" s="863"/>
      <c r="EXY104" s="863"/>
      <c r="EXZ104" s="863"/>
      <c r="EYA104" s="863"/>
      <c r="EYB104" s="863"/>
      <c r="EYC104" s="861"/>
      <c r="EYD104" s="862"/>
      <c r="EYE104" s="862"/>
      <c r="EYF104" s="863"/>
      <c r="EYG104" s="863"/>
      <c r="EYH104" s="863"/>
      <c r="EYI104" s="863"/>
      <c r="EYJ104" s="863"/>
      <c r="EYK104" s="861"/>
      <c r="EYL104" s="862"/>
      <c r="EYM104" s="862"/>
      <c r="EYN104" s="863"/>
      <c r="EYO104" s="863"/>
      <c r="EYP104" s="863"/>
      <c r="EYQ104" s="863"/>
      <c r="EYR104" s="863"/>
      <c r="EYS104" s="861"/>
      <c r="EYT104" s="862"/>
      <c r="EYU104" s="862"/>
      <c r="EYV104" s="863"/>
      <c r="EYW104" s="863"/>
      <c r="EYX104" s="863"/>
      <c r="EYY104" s="863"/>
      <c r="EYZ104" s="863"/>
      <c r="EZA104" s="861"/>
      <c r="EZB104" s="862"/>
      <c r="EZC104" s="862"/>
      <c r="EZD104" s="863"/>
      <c r="EZE104" s="863"/>
      <c r="EZF104" s="863"/>
      <c r="EZG104" s="863"/>
      <c r="EZH104" s="863"/>
      <c r="EZI104" s="861"/>
      <c r="EZJ104" s="862"/>
      <c r="EZK104" s="862"/>
      <c r="EZL104" s="863"/>
      <c r="EZM104" s="863"/>
      <c r="EZN104" s="863"/>
      <c r="EZO104" s="863"/>
      <c r="EZP104" s="863"/>
      <c r="EZQ104" s="861"/>
      <c r="EZR104" s="862"/>
      <c r="EZS104" s="862"/>
      <c r="EZT104" s="863"/>
      <c r="EZU104" s="863"/>
      <c r="EZV104" s="863"/>
      <c r="EZW104" s="863"/>
      <c r="EZX104" s="863"/>
      <c r="EZY104" s="861"/>
      <c r="EZZ104" s="862"/>
      <c r="FAA104" s="862"/>
      <c r="FAB104" s="863"/>
      <c r="FAC104" s="863"/>
      <c r="FAD104" s="863"/>
      <c r="FAE104" s="863"/>
      <c r="FAF104" s="863"/>
      <c r="FAG104" s="861"/>
      <c r="FAH104" s="862"/>
      <c r="FAI104" s="862"/>
      <c r="FAJ104" s="863"/>
      <c r="FAK104" s="863"/>
      <c r="FAL104" s="863"/>
      <c r="FAM104" s="863"/>
      <c r="FAN104" s="863"/>
      <c r="FAO104" s="861"/>
      <c r="FAP104" s="862"/>
      <c r="FAQ104" s="862"/>
      <c r="FAR104" s="863"/>
      <c r="FAS104" s="863"/>
      <c r="FAT104" s="863"/>
      <c r="FAU104" s="863"/>
      <c r="FAV104" s="863"/>
      <c r="FAW104" s="861"/>
      <c r="FAX104" s="862"/>
      <c r="FAY104" s="862"/>
      <c r="FAZ104" s="863"/>
      <c r="FBA104" s="863"/>
      <c r="FBB104" s="863"/>
      <c r="FBC104" s="863"/>
      <c r="FBD104" s="863"/>
      <c r="FBE104" s="861"/>
      <c r="FBF104" s="862"/>
      <c r="FBG104" s="862"/>
      <c r="FBH104" s="863"/>
      <c r="FBI104" s="863"/>
      <c r="FBJ104" s="863"/>
      <c r="FBK104" s="863"/>
      <c r="FBL104" s="863"/>
      <c r="FBM104" s="861"/>
      <c r="FBN104" s="862"/>
      <c r="FBO104" s="862"/>
      <c r="FBP104" s="863"/>
      <c r="FBQ104" s="863"/>
      <c r="FBR104" s="863"/>
      <c r="FBS104" s="863"/>
      <c r="FBT104" s="863"/>
      <c r="FBU104" s="861"/>
      <c r="FBV104" s="862"/>
      <c r="FBW104" s="862"/>
      <c r="FBX104" s="863"/>
      <c r="FBY104" s="863"/>
      <c r="FBZ104" s="863"/>
      <c r="FCA104" s="863"/>
      <c r="FCB104" s="863"/>
      <c r="FCC104" s="861"/>
      <c r="FCD104" s="862"/>
      <c r="FCE104" s="862"/>
      <c r="FCF104" s="863"/>
      <c r="FCG104" s="863"/>
      <c r="FCH104" s="863"/>
      <c r="FCI104" s="863"/>
      <c r="FCJ104" s="863"/>
      <c r="FCK104" s="861"/>
      <c r="FCL104" s="862"/>
      <c r="FCM104" s="862"/>
      <c r="FCN104" s="863"/>
      <c r="FCO104" s="863"/>
      <c r="FCP104" s="863"/>
      <c r="FCQ104" s="863"/>
      <c r="FCR104" s="863"/>
      <c r="FCS104" s="861"/>
      <c r="FCT104" s="862"/>
      <c r="FCU104" s="862"/>
      <c r="FCV104" s="863"/>
      <c r="FCW104" s="863"/>
      <c r="FCX104" s="863"/>
      <c r="FCY104" s="863"/>
      <c r="FCZ104" s="863"/>
      <c r="FDA104" s="861"/>
      <c r="FDB104" s="862"/>
      <c r="FDC104" s="862"/>
      <c r="FDD104" s="863"/>
      <c r="FDE104" s="863"/>
      <c r="FDF104" s="863"/>
      <c r="FDG104" s="863"/>
      <c r="FDH104" s="863"/>
      <c r="FDI104" s="861"/>
      <c r="FDJ104" s="862"/>
      <c r="FDK104" s="862"/>
      <c r="FDL104" s="863"/>
      <c r="FDM104" s="863"/>
      <c r="FDN104" s="863"/>
      <c r="FDO104" s="863"/>
      <c r="FDP104" s="863"/>
      <c r="FDQ104" s="861"/>
      <c r="FDR104" s="862"/>
      <c r="FDS104" s="862"/>
      <c r="FDT104" s="863"/>
      <c r="FDU104" s="863"/>
      <c r="FDV104" s="863"/>
      <c r="FDW104" s="863"/>
      <c r="FDX104" s="863"/>
      <c r="FDY104" s="861"/>
      <c r="FDZ104" s="862"/>
      <c r="FEA104" s="862"/>
      <c r="FEB104" s="863"/>
      <c r="FEC104" s="863"/>
      <c r="FED104" s="863"/>
      <c r="FEE104" s="863"/>
      <c r="FEF104" s="863"/>
      <c r="FEG104" s="861"/>
      <c r="FEH104" s="862"/>
      <c r="FEI104" s="862"/>
      <c r="FEJ104" s="863"/>
      <c r="FEK104" s="863"/>
      <c r="FEL104" s="863"/>
      <c r="FEM104" s="863"/>
      <c r="FEN104" s="863"/>
      <c r="FEO104" s="861"/>
      <c r="FEP104" s="862"/>
      <c r="FEQ104" s="862"/>
      <c r="FER104" s="863"/>
      <c r="FES104" s="863"/>
      <c r="FET104" s="863"/>
      <c r="FEU104" s="863"/>
      <c r="FEV104" s="863"/>
      <c r="FEW104" s="861"/>
      <c r="FEX104" s="862"/>
      <c r="FEY104" s="862"/>
      <c r="FEZ104" s="863"/>
      <c r="FFA104" s="863"/>
      <c r="FFB104" s="863"/>
      <c r="FFC104" s="863"/>
      <c r="FFD104" s="863"/>
      <c r="FFE104" s="861"/>
      <c r="FFF104" s="862"/>
      <c r="FFG104" s="862"/>
      <c r="FFH104" s="863"/>
      <c r="FFI104" s="863"/>
      <c r="FFJ104" s="863"/>
      <c r="FFK104" s="863"/>
      <c r="FFL104" s="863"/>
      <c r="FFM104" s="861"/>
      <c r="FFN104" s="862"/>
      <c r="FFO104" s="862"/>
      <c r="FFP104" s="863"/>
      <c r="FFQ104" s="863"/>
      <c r="FFR104" s="863"/>
      <c r="FFS104" s="863"/>
      <c r="FFT104" s="863"/>
      <c r="FFU104" s="861"/>
      <c r="FFV104" s="862"/>
      <c r="FFW104" s="862"/>
      <c r="FFX104" s="863"/>
      <c r="FFY104" s="863"/>
      <c r="FFZ104" s="863"/>
      <c r="FGA104" s="863"/>
      <c r="FGB104" s="863"/>
      <c r="FGC104" s="861"/>
      <c r="FGD104" s="862"/>
      <c r="FGE104" s="862"/>
      <c r="FGF104" s="863"/>
      <c r="FGG104" s="863"/>
      <c r="FGH104" s="863"/>
      <c r="FGI104" s="863"/>
      <c r="FGJ104" s="863"/>
      <c r="FGK104" s="861"/>
      <c r="FGL104" s="862"/>
      <c r="FGM104" s="862"/>
      <c r="FGN104" s="863"/>
      <c r="FGO104" s="863"/>
      <c r="FGP104" s="863"/>
      <c r="FGQ104" s="863"/>
      <c r="FGR104" s="863"/>
      <c r="FGS104" s="861"/>
      <c r="FGT104" s="862"/>
      <c r="FGU104" s="862"/>
      <c r="FGV104" s="863"/>
      <c r="FGW104" s="863"/>
      <c r="FGX104" s="863"/>
      <c r="FGY104" s="863"/>
      <c r="FGZ104" s="863"/>
      <c r="FHA104" s="861"/>
      <c r="FHB104" s="862"/>
      <c r="FHC104" s="862"/>
      <c r="FHD104" s="863"/>
      <c r="FHE104" s="863"/>
      <c r="FHF104" s="863"/>
      <c r="FHG104" s="863"/>
      <c r="FHH104" s="863"/>
      <c r="FHI104" s="861"/>
      <c r="FHJ104" s="862"/>
      <c r="FHK104" s="862"/>
      <c r="FHL104" s="863"/>
      <c r="FHM104" s="863"/>
      <c r="FHN104" s="863"/>
      <c r="FHO104" s="863"/>
      <c r="FHP104" s="863"/>
      <c r="FHQ104" s="861"/>
      <c r="FHR104" s="862"/>
      <c r="FHS104" s="862"/>
      <c r="FHT104" s="863"/>
      <c r="FHU104" s="863"/>
      <c r="FHV104" s="863"/>
      <c r="FHW104" s="863"/>
      <c r="FHX104" s="863"/>
      <c r="FHY104" s="861"/>
      <c r="FHZ104" s="862"/>
      <c r="FIA104" s="862"/>
      <c r="FIB104" s="863"/>
      <c r="FIC104" s="863"/>
      <c r="FID104" s="863"/>
      <c r="FIE104" s="863"/>
      <c r="FIF104" s="863"/>
      <c r="FIG104" s="861"/>
      <c r="FIH104" s="862"/>
      <c r="FII104" s="862"/>
      <c r="FIJ104" s="863"/>
      <c r="FIK104" s="863"/>
      <c r="FIL104" s="863"/>
      <c r="FIM104" s="863"/>
      <c r="FIN104" s="863"/>
      <c r="FIO104" s="861"/>
      <c r="FIP104" s="862"/>
      <c r="FIQ104" s="862"/>
      <c r="FIR104" s="863"/>
      <c r="FIS104" s="863"/>
      <c r="FIT104" s="863"/>
      <c r="FIU104" s="863"/>
      <c r="FIV104" s="863"/>
      <c r="FIW104" s="861"/>
      <c r="FIX104" s="862"/>
      <c r="FIY104" s="862"/>
      <c r="FIZ104" s="863"/>
      <c r="FJA104" s="863"/>
      <c r="FJB104" s="863"/>
      <c r="FJC104" s="863"/>
      <c r="FJD104" s="863"/>
      <c r="FJE104" s="861"/>
      <c r="FJF104" s="862"/>
      <c r="FJG104" s="862"/>
      <c r="FJH104" s="863"/>
      <c r="FJI104" s="863"/>
      <c r="FJJ104" s="863"/>
      <c r="FJK104" s="863"/>
      <c r="FJL104" s="863"/>
      <c r="FJM104" s="861"/>
      <c r="FJN104" s="862"/>
      <c r="FJO104" s="862"/>
      <c r="FJP104" s="863"/>
      <c r="FJQ104" s="863"/>
      <c r="FJR104" s="863"/>
      <c r="FJS104" s="863"/>
      <c r="FJT104" s="863"/>
      <c r="FJU104" s="861"/>
      <c r="FJV104" s="862"/>
      <c r="FJW104" s="862"/>
      <c r="FJX104" s="863"/>
      <c r="FJY104" s="863"/>
      <c r="FJZ104" s="863"/>
      <c r="FKA104" s="863"/>
      <c r="FKB104" s="863"/>
      <c r="FKC104" s="861"/>
      <c r="FKD104" s="862"/>
      <c r="FKE104" s="862"/>
      <c r="FKF104" s="863"/>
      <c r="FKG104" s="863"/>
      <c r="FKH104" s="863"/>
      <c r="FKI104" s="863"/>
      <c r="FKJ104" s="863"/>
      <c r="FKK104" s="861"/>
      <c r="FKL104" s="862"/>
      <c r="FKM104" s="862"/>
      <c r="FKN104" s="863"/>
      <c r="FKO104" s="863"/>
      <c r="FKP104" s="863"/>
      <c r="FKQ104" s="863"/>
      <c r="FKR104" s="863"/>
      <c r="FKS104" s="861"/>
      <c r="FKT104" s="862"/>
      <c r="FKU104" s="862"/>
      <c r="FKV104" s="863"/>
      <c r="FKW104" s="863"/>
      <c r="FKX104" s="863"/>
      <c r="FKY104" s="863"/>
      <c r="FKZ104" s="863"/>
      <c r="FLA104" s="861"/>
      <c r="FLB104" s="862"/>
      <c r="FLC104" s="862"/>
      <c r="FLD104" s="863"/>
      <c r="FLE104" s="863"/>
      <c r="FLF104" s="863"/>
      <c r="FLG104" s="863"/>
      <c r="FLH104" s="863"/>
      <c r="FLI104" s="861"/>
      <c r="FLJ104" s="862"/>
      <c r="FLK104" s="862"/>
      <c r="FLL104" s="863"/>
      <c r="FLM104" s="863"/>
      <c r="FLN104" s="863"/>
      <c r="FLO104" s="863"/>
      <c r="FLP104" s="863"/>
      <c r="FLQ104" s="861"/>
      <c r="FLR104" s="862"/>
      <c r="FLS104" s="862"/>
      <c r="FLT104" s="863"/>
      <c r="FLU104" s="863"/>
      <c r="FLV104" s="863"/>
      <c r="FLW104" s="863"/>
      <c r="FLX104" s="863"/>
      <c r="FLY104" s="861"/>
      <c r="FLZ104" s="862"/>
      <c r="FMA104" s="862"/>
      <c r="FMB104" s="863"/>
      <c r="FMC104" s="863"/>
      <c r="FMD104" s="863"/>
      <c r="FME104" s="863"/>
      <c r="FMF104" s="863"/>
      <c r="FMG104" s="861"/>
      <c r="FMH104" s="862"/>
      <c r="FMI104" s="862"/>
      <c r="FMJ104" s="863"/>
      <c r="FMK104" s="863"/>
      <c r="FML104" s="863"/>
      <c r="FMM104" s="863"/>
      <c r="FMN104" s="863"/>
      <c r="FMO104" s="861"/>
      <c r="FMP104" s="862"/>
      <c r="FMQ104" s="862"/>
      <c r="FMR104" s="863"/>
      <c r="FMS104" s="863"/>
      <c r="FMT104" s="863"/>
      <c r="FMU104" s="863"/>
      <c r="FMV104" s="863"/>
      <c r="FMW104" s="861"/>
      <c r="FMX104" s="862"/>
      <c r="FMY104" s="862"/>
      <c r="FMZ104" s="863"/>
      <c r="FNA104" s="863"/>
      <c r="FNB104" s="863"/>
      <c r="FNC104" s="863"/>
      <c r="FND104" s="863"/>
      <c r="FNE104" s="861"/>
      <c r="FNF104" s="862"/>
      <c r="FNG104" s="862"/>
      <c r="FNH104" s="863"/>
      <c r="FNI104" s="863"/>
      <c r="FNJ104" s="863"/>
      <c r="FNK104" s="863"/>
      <c r="FNL104" s="863"/>
      <c r="FNM104" s="861"/>
      <c r="FNN104" s="862"/>
      <c r="FNO104" s="862"/>
      <c r="FNP104" s="863"/>
      <c r="FNQ104" s="863"/>
      <c r="FNR104" s="863"/>
      <c r="FNS104" s="863"/>
      <c r="FNT104" s="863"/>
      <c r="FNU104" s="861"/>
      <c r="FNV104" s="862"/>
      <c r="FNW104" s="862"/>
      <c r="FNX104" s="863"/>
      <c r="FNY104" s="863"/>
      <c r="FNZ104" s="863"/>
      <c r="FOA104" s="863"/>
      <c r="FOB104" s="863"/>
      <c r="FOC104" s="861"/>
      <c r="FOD104" s="862"/>
      <c r="FOE104" s="862"/>
      <c r="FOF104" s="863"/>
      <c r="FOG104" s="863"/>
      <c r="FOH104" s="863"/>
      <c r="FOI104" s="863"/>
      <c r="FOJ104" s="863"/>
      <c r="FOK104" s="861"/>
      <c r="FOL104" s="862"/>
      <c r="FOM104" s="862"/>
      <c r="FON104" s="863"/>
      <c r="FOO104" s="863"/>
      <c r="FOP104" s="863"/>
      <c r="FOQ104" s="863"/>
      <c r="FOR104" s="863"/>
      <c r="FOS104" s="861"/>
      <c r="FOT104" s="862"/>
      <c r="FOU104" s="862"/>
      <c r="FOV104" s="863"/>
      <c r="FOW104" s="863"/>
      <c r="FOX104" s="863"/>
      <c r="FOY104" s="863"/>
      <c r="FOZ104" s="863"/>
      <c r="FPA104" s="861"/>
      <c r="FPB104" s="862"/>
      <c r="FPC104" s="862"/>
      <c r="FPD104" s="863"/>
      <c r="FPE104" s="863"/>
      <c r="FPF104" s="863"/>
      <c r="FPG104" s="863"/>
      <c r="FPH104" s="863"/>
      <c r="FPI104" s="861"/>
      <c r="FPJ104" s="862"/>
      <c r="FPK104" s="862"/>
      <c r="FPL104" s="863"/>
      <c r="FPM104" s="863"/>
      <c r="FPN104" s="863"/>
      <c r="FPO104" s="863"/>
      <c r="FPP104" s="863"/>
      <c r="FPQ104" s="861"/>
      <c r="FPR104" s="862"/>
      <c r="FPS104" s="862"/>
      <c r="FPT104" s="863"/>
      <c r="FPU104" s="863"/>
      <c r="FPV104" s="863"/>
      <c r="FPW104" s="863"/>
      <c r="FPX104" s="863"/>
      <c r="FPY104" s="861"/>
      <c r="FPZ104" s="862"/>
      <c r="FQA104" s="862"/>
      <c r="FQB104" s="863"/>
      <c r="FQC104" s="863"/>
      <c r="FQD104" s="863"/>
      <c r="FQE104" s="863"/>
      <c r="FQF104" s="863"/>
      <c r="FQG104" s="861"/>
      <c r="FQH104" s="862"/>
      <c r="FQI104" s="862"/>
      <c r="FQJ104" s="863"/>
      <c r="FQK104" s="863"/>
      <c r="FQL104" s="863"/>
      <c r="FQM104" s="863"/>
      <c r="FQN104" s="863"/>
      <c r="FQO104" s="861"/>
      <c r="FQP104" s="862"/>
      <c r="FQQ104" s="862"/>
      <c r="FQR104" s="863"/>
      <c r="FQS104" s="863"/>
      <c r="FQT104" s="863"/>
      <c r="FQU104" s="863"/>
      <c r="FQV104" s="863"/>
      <c r="FQW104" s="861"/>
      <c r="FQX104" s="862"/>
      <c r="FQY104" s="862"/>
      <c r="FQZ104" s="863"/>
      <c r="FRA104" s="863"/>
      <c r="FRB104" s="863"/>
      <c r="FRC104" s="863"/>
      <c r="FRD104" s="863"/>
      <c r="FRE104" s="861"/>
      <c r="FRF104" s="862"/>
      <c r="FRG104" s="862"/>
      <c r="FRH104" s="863"/>
      <c r="FRI104" s="863"/>
      <c r="FRJ104" s="863"/>
      <c r="FRK104" s="863"/>
      <c r="FRL104" s="863"/>
      <c r="FRM104" s="861"/>
      <c r="FRN104" s="862"/>
      <c r="FRO104" s="862"/>
      <c r="FRP104" s="863"/>
      <c r="FRQ104" s="863"/>
      <c r="FRR104" s="863"/>
      <c r="FRS104" s="863"/>
      <c r="FRT104" s="863"/>
      <c r="FRU104" s="861"/>
      <c r="FRV104" s="862"/>
      <c r="FRW104" s="862"/>
      <c r="FRX104" s="863"/>
      <c r="FRY104" s="863"/>
      <c r="FRZ104" s="863"/>
      <c r="FSA104" s="863"/>
      <c r="FSB104" s="863"/>
      <c r="FSC104" s="861"/>
      <c r="FSD104" s="862"/>
      <c r="FSE104" s="862"/>
      <c r="FSF104" s="863"/>
      <c r="FSG104" s="863"/>
      <c r="FSH104" s="863"/>
      <c r="FSI104" s="863"/>
      <c r="FSJ104" s="863"/>
      <c r="FSK104" s="861"/>
      <c r="FSL104" s="862"/>
      <c r="FSM104" s="862"/>
      <c r="FSN104" s="863"/>
      <c r="FSO104" s="863"/>
      <c r="FSP104" s="863"/>
      <c r="FSQ104" s="863"/>
      <c r="FSR104" s="863"/>
      <c r="FSS104" s="861"/>
      <c r="FST104" s="862"/>
      <c r="FSU104" s="862"/>
      <c r="FSV104" s="863"/>
      <c r="FSW104" s="863"/>
      <c r="FSX104" s="863"/>
      <c r="FSY104" s="863"/>
      <c r="FSZ104" s="863"/>
      <c r="FTA104" s="861"/>
      <c r="FTB104" s="862"/>
      <c r="FTC104" s="862"/>
      <c r="FTD104" s="863"/>
      <c r="FTE104" s="863"/>
      <c r="FTF104" s="863"/>
      <c r="FTG104" s="863"/>
      <c r="FTH104" s="863"/>
      <c r="FTI104" s="861"/>
      <c r="FTJ104" s="862"/>
      <c r="FTK104" s="862"/>
      <c r="FTL104" s="863"/>
      <c r="FTM104" s="863"/>
      <c r="FTN104" s="863"/>
      <c r="FTO104" s="863"/>
      <c r="FTP104" s="863"/>
      <c r="FTQ104" s="861"/>
      <c r="FTR104" s="862"/>
      <c r="FTS104" s="862"/>
      <c r="FTT104" s="863"/>
      <c r="FTU104" s="863"/>
      <c r="FTV104" s="863"/>
      <c r="FTW104" s="863"/>
      <c r="FTX104" s="863"/>
      <c r="FTY104" s="861"/>
      <c r="FTZ104" s="862"/>
      <c r="FUA104" s="862"/>
      <c r="FUB104" s="863"/>
      <c r="FUC104" s="863"/>
      <c r="FUD104" s="863"/>
      <c r="FUE104" s="863"/>
      <c r="FUF104" s="863"/>
      <c r="FUG104" s="861"/>
      <c r="FUH104" s="862"/>
      <c r="FUI104" s="862"/>
      <c r="FUJ104" s="863"/>
      <c r="FUK104" s="863"/>
      <c r="FUL104" s="863"/>
      <c r="FUM104" s="863"/>
      <c r="FUN104" s="863"/>
      <c r="FUO104" s="861"/>
      <c r="FUP104" s="862"/>
      <c r="FUQ104" s="862"/>
      <c r="FUR104" s="863"/>
      <c r="FUS104" s="863"/>
      <c r="FUT104" s="863"/>
      <c r="FUU104" s="863"/>
      <c r="FUV104" s="863"/>
      <c r="FUW104" s="861"/>
      <c r="FUX104" s="862"/>
      <c r="FUY104" s="862"/>
      <c r="FUZ104" s="863"/>
      <c r="FVA104" s="863"/>
      <c r="FVB104" s="863"/>
      <c r="FVC104" s="863"/>
      <c r="FVD104" s="863"/>
      <c r="FVE104" s="861"/>
      <c r="FVF104" s="862"/>
      <c r="FVG104" s="862"/>
      <c r="FVH104" s="863"/>
      <c r="FVI104" s="863"/>
      <c r="FVJ104" s="863"/>
      <c r="FVK104" s="863"/>
      <c r="FVL104" s="863"/>
      <c r="FVM104" s="861"/>
      <c r="FVN104" s="862"/>
      <c r="FVO104" s="862"/>
      <c r="FVP104" s="863"/>
      <c r="FVQ104" s="863"/>
      <c r="FVR104" s="863"/>
      <c r="FVS104" s="863"/>
      <c r="FVT104" s="863"/>
      <c r="FVU104" s="861"/>
      <c r="FVV104" s="862"/>
      <c r="FVW104" s="862"/>
      <c r="FVX104" s="863"/>
      <c r="FVY104" s="863"/>
      <c r="FVZ104" s="863"/>
      <c r="FWA104" s="863"/>
      <c r="FWB104" s="863"/>
      <c r="FWC104" s="861"/>
      <c r="FWD104" s="862"/>
      <c r="FWE104" s="862"/>
      <c r="FWF104" s="863"/>
      <c r="FWG104" s="863"/>
      <c r="FWH104" s="863"/>
      <c r="FWI104" s="863"/>
      <c r="FWJ104" s="863"/>
      <c r="FWK104" s="861"/>
      <c r="FWL104" s="862"/>
      <c r="FWM104" s="862"/>
      <c r="FWN104" s="863"/>
      <c r="FWO104" s="863"/>
      <c r="FWP104" s="863"/>
      <c r="FWQ104" s="863"/>
      <c r="FWR104" s="863"/>
      <c r="FWS104" s="861"/>
      <c r="FWT104" s="862"/>
      <c r="FWU104" s="862"/>
      <c r="FWV104" s="863"/>
      <c r="FWW104" s="863"/>
      <c r="FWX104" s="863"/>
      <c r="FWY104" s="863"/>
      <c r="FWZ104" s="863"/>
      <c r="FXA104" s="861"/>
      <c r="FXB104" s="862"/>
      <c r="FXC104" s="862"/>
      <c r="FXD104" s="863"/>
      <c r="FXE104" s="863"/>
      <c r="FXF104" s="863"/>
      <c r="FXG104" s="863"/>
      <c r="FXH104" s="863"/>
      <c r="FXI104" s="861"/>
      <c r="FXJ104" s="862"/>
      <c r="FXK104" s="862"/>
      <c r="FXL104" s="863"/>
      <c r="FXM104" s="863"/>
      <c r="FXN104" s="863"/>
      <c r="FXO104" s="863"/>
      <c r="FXP104" s="863"/>
      <c r="FXQ104" s="861"/>
      <c r="FXR104" s="862"/>
      <c r="FXS104" s="862"/>
      <c r="FXT104" s="863"/>
      <c r="FXU104" s="863"/>
      <c r="FXV104" s="863"/>
      <c r="FXW104" s="863"/>
      <c r="FXX104" s="863"/>
      <c r="FXY104" s="861"/>
      <c r="FXZ104" s="862"/>
      <c r="FYA104" s="862"/>
      <c r="FYB104" s="863"/>
      <c r="FYC104" s="863"/>
      <c r="FYD104" s="863"/>
      <c r="FYE104" s="863"/>
      <c r="FYF104" s="863"/>
      <c r="FYG104" s="861"/>
      <c r="FYH104" s="862"/>
      <c r="FYI104" s="862"/>
      <c r="FYJ104" s="863"/>
      <c r="FYK104" s="863"/>
      <c r="FYL104" s="863"/>
      <c r="FYM104" s="863"/>
      <c r="FYN104" s="863"/>
      <c r="FYO104" s="861"/>
      <c r="FYP104" s="862"/>
      <c r="FYQ104" s="862"/>
      <c r="FYR104" s="863"/>
      <c r="FYS104" s="863"/>
      <c r="FYT104" s="863"/>
      <c r="FYU104" s="863"/>
      <c r="FYV104" s="863"/>
      <c r="FYW104" s="861"/>
      <c r="FYX104" s="862"/>
      <c r="FYY104" s="862"/>
      <c r="FYZ104" s="863"/>
      <c r="FZA104" s="863"/>
      <c r="FZB104" s="863"/>
      <c r="FZC104" s="863"/>
      <c r="FZD104" s="863"/>
      <c r="FZE104" s="861"/>
      <c r="FZF104" s="862"/>
      <c r="FZG104" s="862"/>
      <c r="FZH104" s="863"/>
      <c r="FZI104" s="863"/>
      <c r="FZJ104" s="863"/>
      <c r="FZK104" s="863"/>
      <c r="FZL104" s="863"/>
      <c r="FZM104" s="861"/>
      <c r="FZN104" s="862"/>
      <c r="FZO104" s="862"/>
      <c r="FZP104" s="863"/>
      <c r="FZQ104" s="863"/>
      <c r="FZR104" s="863"/>
      <c r="FZS104" s="863"/>
      <c r="FZT104" s="863"/>
      <c r="FZU104" s="861"/>
      <c r="FZV104" s="862"/>
      <c r="FZW104" s="862"/>
      <c r="FZX104" s="863"/>
      <c r="FZY104" s="863"/>
      <c r="FZZ104" s="863"/>
      <c r="GAA104" s="863"/>
      <c r="GAB104" s="863"/>
      <c r="GAC104" s="861"/>
      <c r="GAD104" s="862"/>
      <c r="GAE104" s="862"/>
      <c r="GAF104" s="863"/>
      <c r="GAG104" s="863"/>
      <c r="GAH104" s="863"/>
      <c r="GAI104" s="863"/>
      <c r="GAJ104" s="863"/>
      <c r="GAK104" s="861"/>
      <c r="GAL104" s="862"/>
      <c r="GAM104" s="862"/>
      <c r="GAN104" s="863"/>
      <c r="GAO104" s="863"/>
      <c r="GAP104" s="863"/>
      <c r="GAQ104" s="863"/>
      <c r="GAR104" s="863"/>
      <c r="GAS104" s="861"/>
      <c r="GAT104" s="862"/>
      <c r="GAU104" s="862"/>
      <c r="GAV104" s="863"/>
      <c r="GAW104" s="863"/>
      <c r="GAX104" s="863"/>
      <c r="GAY104" s="863"/>
      <c r="GAZ104" s="863"/>
      <c r="GBA104" s="861"/>
      <c r="GBB104" s="862"/>
      <c r="GBC104" s="862"/>
      <c r="GBD104" s="863"/>
      <c r="GBE104" s="863"/>
      <c r="GBF104" s="863"/>
      <c r="GBG104" s="863"/>
      <c r="GBH104" s="863"/>
      <c r="GBI104" s="861"/>
      <c r="GBJ104" s="862"/>
      <c r="GBK104" s="862"/>
      <c r="GBL104" s="863"/>
      <c r="GBM104" s="863"/>
      <c r="GBN104" s="863"/>
      <c r="GBO104" s="863"/>
      <c r="GBP104" s="863"/>
      <c r="GBQ104" s="861"/>
      <c r="GBR104" s="862"/>
      <c r="GBS104" s="862"/>
      <c r="GBT104" s="863"/>
      <c r="GBU104" s="863"/>
      <c r="GBV104" s="863"/>
      <c r="GBW104" s="863"/>
      <c r="GBX104" s="863"/>
      <c r="GBY104" s="861"/>
      <c r="GBZ104" s="862"/>
      <c r="GCA104" s="862"/>
      <c r="GCB104" s="863"/>
      <c r="GCC104" s="863"/>
      <c r="GCD104" s="863"/>
      <c r="GCE104" s="863"/>
      <c r="GCF104" s="863"/>
      <c r="GCG104" s="861"/>
      <c r="GCH104" s="862"/>
      <c r="GCI104" s="862"/>
      <c r="GCJ104" s="863"/>
      <c r="GCK104" s="863"/>
      <c r="GCL104" s="863"/>
      <c r="GCM104" s="863"/>
      <c r="GCN104" s="863"/>
      <c r="GCO104" s="861"/>
      <c r="GCP104" s="862"/>
      <c r="GCQ104" s="862"/>
      <c r="GCR104" s="863"/>
      <c r="GCS104" s="863"/>
      <c r="GCT104" s="863"/>
      <c r="GCU104" s="863"/>
      <c r="GCV104" s="863"/>
      <c r="GCW104" s="861"/>
      <c r="GCX104" s="862"/>
      <c r="GCY104" s="862"/>
      <c r="GCZ104" s="863"/>
      <c r="GDA104" s="863"/>
      <c r="GDB104" s="863"/>
      <c r="GDC104" s="863"/>
      <c r="GDD104" s="863"/>
      <c r="GDE104" s="861"/>
      <c r="GDF104" s="862"/>
      <c r="GDG104" s="862"/>
      <c r="GDH104" s="863"/>
      <c r="GDI104" s="863"/>
      <c r="GDJ104" s="863"/>
      <c r="GDK104" s="863"/>
      <c r="GDL104" s="863"/>
      <c r="GDM104" s="861"/>
      <c r="GDN104" s="862"/>
      <c r="GDO104" s="862"/>
      <c r="GDP104" s="863"/>
      <c r="GDQ104" s="863"/>
      <c r="GDR104" s="863"/>
      <c r="GDS104" s="863"/>
      <c r="GDT104" s="863"/>
      <c r="GDU104" s="861"/>
      <c r="GDV104" s="862"/>
      <c r="GDW104" s="862"/>
      <c r="GDX104" s="863"/>
      <c r="GDY104" s="863"/>
      <c r="GDZ104" s="863"/>
      <c r="GEA104" s="863"/>
      <c r="GEB104" s="863"/>
      <c r="GEC104" s="861"/>
      <c r="GED104" s="862"/>
      <c r="GEE104" s="862"/>
      <c r="GEF104" s="863"/>
      <c r="GEG104" s="863"/>
      <c r="GEH104" s="863"/>
      <c r="GEI104" s="863"/>
      <c r="GEJ104" s="863"/>
      <c r="GEK104" s="861"/>
      <c r="GEL104" s="862"/>
      <c r="GEM104" s="862"/>
      <c r="GEN104" s="863"/>
      <c r="GEO104" s="863"/>
      <c r="GEP104" s="863"/>
      <c r="GEQ104" s="863"/>
      <c r="GER104" s="863"/>
      <c r="GES104" s="861"/>
      <c r="GET104" s="862"/>
      <c r="GEU104" s="862"/>
      <c r="GEV104" s="863"/>
      <c r="GEW104" s="863"/>
      <c r="GEX104" s="863"/>
      <c r="GEY104" s="863"/>
      <c r="GEZ104" s="863"/>
      <c r="GFA104" s="861"/>
      <c r="GFB104" s="862"/>
      <c r="GFC104" s="862"/>
      <c r="GFD104" s="863"/>
      <c r="GFE104" s="863"/>
      <c r="GFF104" s="863"/>
      <c r="GFG104" s="863"/>
      <c r="GFH104" s="863"/>
      <c r="GFI104" s="861"/>
      <c r="GFJ104" s="862"/>
      <c r="GFK104" s="862"/>
      <c r="GFL104" s="863"/>
      <c r="GFM104" s="863"/>
      <c r="GFN104" s="863"/>
      <c r="GFO104" s="863"/>
      <c r="GFP104" s="863"/>
      <c r="GFQ104" s="861"/>
      <c r="GFR104" s="862"/>
      <c r="GFS104" s="862"/>
      <c r="GFT104" s="863"/>
      <c r="GFU104" s="863"/>
      <c r="GFV104" s="863"/>
      <c r="GFW104" s="863"/>
      <c r="GFX104" s="863"/>
      <c r="GFY104" s="861"/>
      <c r="GFZ104" s="862"/>
      <c r="GGA104" s="862"/>
      <c r="GGB104" s="863"/>
      <c r="GGC104" s="863"/>
      <c r="GGD104" s="863"/>
      <c r="GGE104" s="863"/>
      <c r="GGF104" s="863"/>
      <c r="GGG104" s="861"/>
      <c r="GGH104" s="862"/>
      <c r="GGI104" s="862"/>
      <c r="GGJ104" s="863"/>
      <c r="GGK104" s="863"/>
      <c r="GGL104" s="863"/>
      <c r="GGM104" s="863"/>
      <c r="GGN104" s="863"/>
      <c r="GGO104" s="861"/>
      <c r="GGP104" s="862"/>
      <c r="GGQ104" s="862"/>
      <c r="GGR104" s="863"/>
      <c r="GGS104" s="863"/>
      <c r="GGT104" s="863"/>
      <c r="GGU104" s="863"/>
      <c r="GGV104" s="863"/>
      <c r="GGW104" s="861"/>
      <c r="GGX104" s="862"/>
      <c r="GGY104" s="862"/>
      <c r="GGZ104" s="863"/>
      <c r="GHA104" s="863"/>
      <c r="GHB104" s="863"/>
      <c r="GHC104" s="863"/>
      <c r="GHD104" s="863"/>
      <c r="GHE104" s="861"/>
      <c r="GHF104" s="862"/>
      <c r="GHG104" s="862"/>
      <c r="GHH104" s="863"/>
      <c r="GHI104" s="863"/>
      <c r="GHJ104" s="863"/>
      <c r="GHK104" s="863"/>
      <c r="GHL104" s="863"/>
      <c r="GHM104" s="861"/>
      <c r="GHN104" s="862"/>
      <c r="GHO104" s="862"/>
      <c r="GHP104" s="863"/>
      <c r="GHQ104" s="863"/>
      <c r="GHR104" s="863"/>
      <c r="GHS104" s="863"/>
      <c r="GHT104" s="863"/>
      <c r="GHU104" s="861"/>
      <c r="GHV104" s="862"/>
      <c r="GHW104" s="862"/>
      <c r="GHX104" s="863"/>
      <c r="GHY104" s="863"/>
      <c r="GHZ104" s="863"/>
      <c r="GIA104" s="863"/>
      <c r="GIB104" s="863"/>
      <c r="GIC104" s="861"/>
      <c r="GID104" s="862"/>
      <c r="GIE104" s="862"/>
      <c r="GIF104" s="863"/>
      <c r="GIG104" s="863"/>
      <c r="GIH104" s="863"/>
      <c r="GII104" s="863"/>
      <c r="GIJ104" s="863"/>
      <c r="GIK104" s="861"/>
      <c r="GIL104" s="862"/>
      <c r="GIM104" s="862"/>
      <c r="GIN104" s="863"/>
      <c r="GIO104" s="863"/>
      <c r="GIP104" s="863"/>
      <c r="GIQ104" s="863"/>
      <c r="GIR104" s="863"/>
      <c r="GIS104" s="861"/>
      <c r="GIT104" s="862"/>
      <c r="GIU104" s="862"/>
      <c r="GIV104" s="863"/>
      <c r="GIW104" s="863"/>
      <c r="GIX104" s="863"/>
      <c r="GIY104" s="863"/>
      <c r="GIZ104" s="863"/>
      <c r="GJA104" s="861"/>
      <c r="GJB104" s="862"/>
      <c r="GJC104" s="862"/>
      <c r="GJD104" s="863"/>
      <c r="GJE104" s="863"/>
      <c r="GJF104" s="863"/>
      <c r="GJG104" s="863"/>
      <c r="GJH104" s="863"/>
      <c r="GJI104" s="861"/>
      <c r="GJJ104" s="862"/>
      <c r="GJK104" s="862"/>
      <c r="GJL104" s="863"/>
      <c r="GJM104" s="863"/>
      <c r="GJN104" s="863"/>
      <c r="GJO104" s="863"/>
      <c r="GJP104" s="863"/>
      <c r="GJQ104" s="861"/>
      <c r="GJR104" s="862"/>
      <c r="GJS104" s="862"/>
      <c r="GJT104" s="863"/>
      <c r="GJU104" s="863"/>
      <c r="GJV104" s="863"/>
      <c r="GJW104" s="863"/>
      <c r="GJX104" s="863"/>
      <c r="GJY104" s="861"/>
      <c r="GJZ104" s="862"/>
      <c r="GKA104" s="862"/>
      <c r="GKB104" s="863"/>
      <c r="GKC104" s="863"/>
      <c r="GKD104" s="863"/>
      <c r="GKE104" s="863"/>
      <c r="GKF104" s="863"/>
      <c r="GKG104" s="861"/>
      <c r="GKH104" s="862"/>
      <c r="GKI104" s="862"/>
      <c r="GKJ104" s="863"/>
      <c r="GKK104" s="863"/>
      <c r="GKL104" s="863"/>
      <c r="GKM104" s="863"/>
      <c r="GKN104" s="863"/>
      <c r="GKO104" s="861"/>
      <c r="GKP104" s="862"/>
      <c r="GKQ104" s="862"/>
      <c r="GKR104" s="863"/>
      <c r="GKS104" s="863"/>
      <c r="GKT104" s="863"/>
      <c r="GKU104" s="863"/>
      <c r="GKV104" s="863"/>
      <c r="GKW104" s="861"/>
      <c r="GKX104" s="862"/>
      <c r="GKY104" s="862"/>
      <c r="GKZ104" s="863"/>
      <c r="GLA104" s="863"/>
      <c r="GLB104" s="863"/>
      <c r="GLC104" s="863"/>
      <c r="GLD104" s="863"/>
      <c r="GLE104" s="861"/>
      <c r="GLF104" s="862"/>
      <c r="GLG104" s="862"/>
      <c r="GLH104" s="863"/>
      <c r="GLI104" s="863"/>
      <c r="GLJ104" s="863"/>
      <c r="GLK104" s="863"/>
      <c r="GLL104" s="863"/>
      <c r="GLM104" s="861"/>
      <c r="GLN104" s="862"/>
      <c r="GLO104" s="862"/>
      <c r="GLP104" s="863"/>
      <c r="GLQ104" s="863"/>
      <c r="GLR104" s="863"/>
      <c r="GLS104" s="863"/>
      <c r="GLT104" s="863"/>
      <c r="GLU104" s="861"/>
      <c r="GLV104" s="862"/>
      <c r="GLW104" s="862"/>
      <c r="GLX104" s="863"/>
      <c r="GLY104" s="863"/>
      <c r="GLZ104" s="863"/>
      <c r="GMA104" s="863"/>
      <c r="GMB104" s="863"/>
      <c r="GMC104" s="861"/>
      <c r="GMD104" s="862"/>
      <c r="GME104" s="862"/>
      <c r="GMF104" s="863"/>
      <c r="GMG104" s="863"/>
      <c r="GMH104" s="863"/>
      <c r="GMI104" s="863"/>
      <c r="GMJ104" s="863"/>
      <c r="GMK104" s="861"/>
      <c r="GML104" s="862"/>
      <c r="GMM104" s="862"/>
      <c r="GMN104" s="863"/>
      <c r="GMO104" s="863"/>
      <c r="GMP104" s="863"/>
      <c r="GMQ104" s="863"/>
      <c r="GMR104" s="863"/>
      <c r="GMS104" s="861"/>
      <c r="GMT104" s="862"/>
      <c r="GMU104" s="862"/>
      <c r="GMV104" s="863"/>
      <c r="GMW104" s="863"/>
      <c r="GMX104" s="863"/>
      <c r="GMY104" s="863"/>
      <c r="GMZ104" s="863"/>
      <c r="GNA104" s="861"/>
      <c r="GNB104" s="862"/>
      <c r="GNC104" s="862"/>
      <c r="GND104" s="863"/>
      <c r="GNE104" s="863"/>
      <c r="GNF104" s="863"/>
      <c r="GNG104" s="863"/>
      <c r="GNH104" s="863"/>
      <c r="GNI104" s="861"/>
      <c r="GNJ104" s="862"/>
      <c r="GNK104" s="862"/>
      <c r="GNL104" s="863"/>
      <c r="GNM104" s="863"/>
      <c r="GNN104" s="863"/>
      <c r="GNO104" s="863"/>
      <c r="GNP104" s="863"/>
      <c r="GNQ104" s="861"/>
      <c r="GNR104" s="862"/>
      <c r="GNS104" s="862"/>
      <c r="GNT104" s="863"/>
      <c r="GNU104" s="863"/>
      <c r="GNV104" s="863"/>
      <c r="GNW104" s="863"/>
      <c r="GNX104" s="863"/>
      <c r="GNY104" s="861"/>
      <c r="GNZ104" s="862"/>
      <c r="GOA104" s="862"/>
      <c r="GOB104" s="863"/>
      <c r="GOC104" s="863"/>
      <c r="GOD104" s="863"/>
      <c r="GOE104" s="863"/>
      <c r="GOF104" s="863"/>
      <c r="GOG104" s="861"/>
      <c r="GOH104" s="862"/>
      <c r="GOI104" s="862"/>
      <c r="GOJ104" s="863"/>
      <c r="GOK104" s="863"/>
      <c r="GOL104" s="863"/>
      <c r="GOM104" s="863"/>
      <c r="GON104" s="863"/>
      <c r="GOO104" s="861"/>
      <c r="GOP104" s="862"/>
      <c r="GOQ104" s="862"/>
      <c r="GOR104" s="863"/>
      <c r="GOS104" s="863"/>
      <c r="GOT104" s="863"/>
      <c r="GOU104" s="863"/>
      <c r="GOV104" s="863"/>
      <c r="GOW104" s="861"/>
      <c r="GOX104" s="862"/>
      <c r="GOY104" s="862"/>
      <c r="GOZ104" s="863"/>
      <c r="GPA104" s="863"/>
      <c r="GPB104" s="863"/>
      <c r="GPC104" s="863"/>
      <c r="GPD104" s="863"/>
      <c r="GPE104" s="861"/>
      <c r="GPF104" s="862"/>
      <c r="GPG104" s="862"/>
      <c r="GPH104" s="863"/>
      <c r="GPI104" s="863"/>
      <c r="GPJ104" s="863"/>
      <c r="GPK104" s="863"/>
      <c r="GPL104" s="863"/>
      <c r="GPM104" s="861"/>
      <c r="GPN104" s="862"/>
      <c r="GPO104" s="862"/>
      <c r="GPP104" s="863"/>
      <c r="GPQ104" s="863"/>
      <c r="GPR104" s="863"/>
      <c r="GPS104" s="863"/>
      <c r="GPT104" s="863"/>
      <c r="GPU104" s="861"/>
      <c r="GPV104" s="862"/>
      <c r="GPW104" s="862"/>
      <c r="GPX104" s="863"/>
      <c r="GPY104" s="863"/>
      <c r="GPZ104" s="863"/>
      <c r="GQA104" s="863"/>
      <c r="GQB104" s="863"/>
      <c r="GQC104" s="861"/>
      <c r="GQD104" s="862"/>
      <c r="GQE104" s="862"/>
      <c r="GQF104" s="863"/>
      <c r="GQG104" s="863"/>
      <c r="GQH104" s="863"/>
      <c r="GQI104" s="863"/>
      <c r="GQJ104" s="863"/>
      <c r="GQK104" s="861"/>
      <c r="GQL104" s="862"/>
      <c r="GQM104" s="862"/>
      <c r="GQN104" s="863"/>
      <c r="GQO104" s="863"/>
      <c r="GQP104" s="863"/>
      <c r="GQQ104" s="863"/>
      <c r="GQR104" s="863"/>
      <c r="GQS104" s="861"/>
      <c r="GQT104" s="862"/>
      <c r="GQU104" s="862"/>
      <c r="GQV104" s="863"/>
      <c r="GQW104" s="863"/>
      <c r="GQX104" s="863"/>
      <c r="GQY104" s="863"/>
      <c r="GQZ104" s="863"/>
      <c r="GRA104" s="861"/>
      <c r="GRB104" s="862"/>
      <c r="GRC104" s="862"/>
      <c r="GRD104" s="863"/>
      <c r="GRE104" s="863"/>
      <c r="GRF104" s="863"/>
      <c r="GRG104" s="863"/>
      <c r="GRH104" s="863"/>
      <c r="GRI104" s="861"/>
      <c r="GRJ104" s="862"/>
      <c r="GRK104" s="862"/>
      <c r="GRL104" s="863"/>
      <c r="GRM104" s="863"/>
      <c r="GRN104" s="863"/>
      <c r="GRO104" s="863"/>
      <c r="GRP104" s="863"/>
      <c r="GRQ104" s="861"/>
      <c r="GRR104" s="862"/>
      <c r="GRS104" s="862"/>
      <c r="GRT104" s="863"/>
      <c r="GRU104" s="863"/>
      <c r="GRV104" s="863"/>
      <c r="GRW104" s="863"/>
      <c r="GRX104" s="863"/>
      <c r="GRY104" s="861"/>
      <c r="GRZ104" s="862"/>
      <c r="GSA104" s="862"/>
      <c r="GSB104" s="863"/>
      <c r="GSC104" s="863"/>
      <c r="GSD104" s="863"/>
      <c r="GSE104" s="863"/>
      <c r="GSF104" s="863"/>
      <c r="GSG104" s="861"/>
      <c r="GSH104" s="862"/>
      <c r="GSI104" s="862"/>
      <c r="GSJ104" s="863"/>
      <c r="GSK104" s="863"/>
      <c r="GSL104" s="863"/>
      <c r="GSM104" s="863"/>
      <c r="GSN104" s="863"/>
      <c r="GSO104" s="861"/>
      <c r="GSP104" s="862"/>
      <c r="GSQ104" s="862"/>
      <c r="GSR104" s="863"/>
      <c r="GSS104" s="863"/>
      <c r="GST104" s="863"/>
      <c r="GSU104" s="863"/>
      <c r="GSV104" s="863"/>
      <c r="GSW104" s="861"/>
      <c r="GSX104" s="862"/>
      <c r="GSY104" s="862"/>
      <c r="GSZ104" s="863"/>
      <c r="GTA104" s="863"/>
      <c r="GTB104" s="863"/>
      <c r="GTC104" s="863"/>
      <c r="GTD104" s="863"/>
      <c r="GTE104" s="861"/>
      <c r="GTF104" s="862"/>
      <c r="GTG104" s="862"/>
      <c r="GTH104" s="863"/>
      <c r="GTI104" s="863"/>
      <c r="GTJ104" s="863"/>
      <c r="GTK104" s="863"/>
      <c r="GTL104" s="863"/>
      <c r="GTM104" s="861"/>
      <c r="GTN104" s="862"/>
      <c r="GTO104" s="862"/>
      <c r="GTP104" s="863"/>
      <c r="GTQ104" s="863"/>
      <c r="GTR104" s="863"/>
      <c r="GTS104" s="863"/>
      <c r="GTT104" s="863"/>
      <c r="GTU104" s="861"/>
      <c r="GTV104" s="862"/>
      <c r="GTW104" s="862"/>
      <c r="GTX104" s="863"/>
      <c r="GTY104" s="863"/>
      <c r="GTZ104" s="863"/>
      <c r="GUA104" s="863"/>
      <c r="GUB104" s="863"/>
      <c r="GUC104" s="861"/>
      <c r="GUD104" s="862"/>
      <c r="GUE104" s="862"/>
      <c r="GUF104" s="863"/>
      <c r="GUG104" s="863"/>
      <c r="GUH104" s="863"/>
      <c r="GUI104" s="863"/>
      <c r="GUJ104" s="863"/>
      <c r="GUK104" s="861"/>
      <c r="GUL104" s="862"/>
      <c r="GUM104" s="862"/>
      <c r="GUN104" s="863"/>
      <c r="GUO104" s="863"/>
      <c r="GUP104" s="863"/>
      <c r="GUQ104" s="863"/>
      <c r="GUR104" s="863"/>
      <c r="GUS104" s="861"/>
      <c r="GUT104" s="862"/>
      <c r="GUU104" s="862"/>
      <c r="GUV104" s="863"/>
      <c r="GUW104" s="863"/>
      <c r="GUX104" s="863"/>
      <c r="GUY104" s="863"/>
      <c r="GUZ104" s="863"/>
      <c r="GVA104" s="861"/>
      <c r="GVB104" s="862"/>
      <c r="GVC104" s="862"/>
      <c r="GVD104" s="863"/>
      <c r="GVE104" s="863"/>
      <c r="GVF104" s="863"/>
      <c r="GVG104" s="863"/>
      <c r="GVH104" s="863"/>
      <c r="GVI104" s="861"/>
      <c r="GVJ104" s="862"/>
      <c r="GVK104" s="862"/>
      <c r="GVL104" s="863"/>
      <c r="GVM104" s="863"/>
      <c r="GVN104" s="863"/>
      <c r="GVO104" s="863"/>
      <c r="GVP104" s="863"/>
      <c r="GVQ104" s="861"/>
      <c r="GVR104" s="862"/>
      <c r="GVS104" s="862"/>
      <c r="GVT104" s="863"/>
      <c r="GVU104" s="863"/>
      <c r="GVV104" s="863"/>
      <c r="GVW104" s="863"/>
      <c r="GVX104" s="863"/>
      <c r="GVY104" s="861"/>
      <c r="GVZ104" s="862"/>
      <c r="GWA104" s="862"/>
      <c r="GWB104" s="863"/>
      <c r="GWC104" s="863"/>
      <c r="GWD104" s="863"/>
      <c r="GWE104" s="863"/>
      <c r="GWF104" s="863"/>
      <c r="GWG104" s="861"/>
      <c r="GWH104" s="862"/>
      <c r="GWI104" s="862"/>
      <c r="GWJ104" s="863"/>
      <c r="GWK104" s="863"/>
      <c r="GWL104" s="863"/>
      <c r="GWM104" s="863"/>
      <c r="GWN104" s="863"/>
      <c r="GWO104" s="861"/>
      <c r="GWP104" s="862"/>
      <c r="GWQ104" s="862"/>
      <c r="GWR104" s="863"/>
      <c r="GWS104" s="863"/>
      <c r="GWT104" s="863"/>
      <c r="GWU104" s="863"/>
      <c r="GWV104" s="863"/>
      <c r="GWW104" s="861"/>
      <c r="GWX104" s="862"/>
      <c r="GWY104" s="862"/>
      <c r="GWZ104" s="863"/>
      <c r="GXA104" s="863"/>
      <c r="GXB104" s="863"/>
      <c r="GXC104" s="863"/>
      <c r="GXD104" s="863"/>
      <c r="GXE104" s="861"/>
      <c r="GXF104" s="862"/>
      <c r="GXG104" s="862"/>
      <c r="GXH104" s="863"/>
      <c r="GXI104" s="863"/>
      <c r="GXJ104" s="863"/>
      <c r="GXK104" s="863"/>
      <c r="GXL104" s="863"/>
      <c r="GXM104" s="861"/>
      <c r="GXN104" s="862"/>
      <c r="GXO104" s="862"/>
      <c r="GXP104" s="863"/>
      <c r="GXQ104" s="863"/>
      <c r="GXR104" s="863"/>
      <c r="GXS104" s="863"/>
      <c r="GXT104" s="863"/>
      <c r="GXU104" s="861"/>
      <c r="GXV104" s="862"/>
      <c r="GXW104" s="862"/>
      <c r="GXX104" s="863"/>
      <c r="GXY104" s="863"/>
      <c r="GXZ104" s="863"/>
      <c r="GYA104" s="863"/>
      <c r="GYB104" s="863"/>
      <c r="GYC104" s="861"/>
      <c r="GYD104" s="862"/>
      <c r="GYE104" s="862"/>
      <c r="GYF104" s="863"/>
      <c r="GYG104" s="863"/>
      <c r="GYH104" s="863"/>
      <c r="GYI104" s="863"/>
      <c r="GYJ104" s="863"/>
      <c r="GYK104" s="861"/>
      <c r="GYL104" s="862"/>
      <c r="GYM104" s="862"/>
      <c r="GYN104" s="863"/>
      <c r="GYO104" s="863"/>
      <c r="GYP104" s="863"/>
      <c r="GYQ104" s="863"/>
      <c r="GYR104" s="863"/>
      <c r="GYS104" s="861"/>
      <c r="GYT104" s="862"/>
      <c r="GYU104" s="862"/>
      <c r="GYV104" s="863"/>
      <c r="GYW104" s="863"/>
      <c r="GYX104" s="863"/>
      <c r="GYY104" s="863"/>
      <c r="GYZ104" s="863"/>
      <c r="GZA104" s="861"/>
      <c r="GZB104" s="862"/>
      <c r="GZC104" s="862"/>
      <c r="GZD104" s="863"/>
      <c r="GZE104" s="863"/>
      <c r="GZF104" s="863"/>
      <c r="GZG104" s="863"/>
      <c r="GZH104" s="863"/>
      <c r="GZI104" s="861"/>
      <c r="GZJ104" s="862"/>
      <c r="GZK104" s="862"/>
      <c r="GZL104" s="863"/>
      <c r="GZM104" s="863"/>
      <c r="GZN104" s="863"/>
      <c r="GZO104" s="863"/>
      <c r="GZP104" s="863"/>
      <c r="GZQ104" s="861"/>
      <c r="GZR104" s="862"/>
      <c r="GZS104" s="862"/>
      <c r="GZT104" s="863"/>
      <c r="GZU104" s="863"/>
      <c r="GZV104" s="863"/>
      <c r="GZW104" s="863"/>
      <c r="GZX104" s="863"/>
      <c r="GZY104" s="861"/>
      <c r="GZZ104" s="862"/>
      <c r="HAA104" s="862"/>
      <c r="HAB104" s="863"/>
      <c r="HAC104" s="863"/>
      <c r="HAD104" s="863"/>
      <c r="HAE104" s="863"/>
      <c r="HAF104" s="863"/>
      <c r="HAG104" s="861"/>
      <c r="HAH104" s="862"/>
      <c r="HAI104" s="862"/>
      <c r="HAJ104" s="863"/>
      <c r="HAK104" s="863"/>
      <c r="HAL104" s="863"/>
      <c r="HAM104" s="863"/>
      <c r="HAN104" s="863"/>
      <c r="HAO104" s="861"/>
      <c r="HAP104" s="862"/>
      <c r="HAQ104" s="862"/>
      <c r="HAR104" s="863"/>
      <c r="HAS104" s="863"/>
      <c r="HAT104" s="863"/>
      <c r="HAU104" s="863"/>
      <c r="HAV104" s="863"/>
      <c r="HAW104" s="861"/>
      <c r="HAX104" s="862"/>
      <c r="HAY104" s="862"/>
      <c r="HAZ104" s="863"/>
      <c r="HBA104" s="863"/>
      <c r="HBB104" s="863"/>
      <c r="HBC104" s="863"/>
      <c r="HBD104" s="863"/>
      <c r="HBE104" s="861"/>
      <c r="HBF104" s="862"/>
      <c r="HBG104" s="862"/>
      <c r="HBH104" s="863"/>
      <c r="HBI104" s="863"/>
      <c r="HBJ104" s="863"/>
      <c r="HBK104" s="863"/>
      <c r="HBL104" s="863"/>
      <c r="HBM104" s="861"/>
      <c r="HBN104" s="862"/>
      <c r="HBO104" s="862"/>
      <c r="HBP104" s="863"/>
      <c r="HBQ104" s="863"/>
      <c r="HBR104" s="863"/>
      <c r="HBS104" s="863"/>
      <c r="HBT104" s="863"/>
      <c r="HBU104" s="861"/>
      <c r="HBV104" s="862"/>
      <c r="HBW104" s="862"/>
      <c r="HBX104" s="863"/>
      <c r="HBY104" s="863"/>
      <c r="HBZ104" s="863"/>
      <c r="HCA104" s="863"/>
      <c r="HCB104" s="863"/>
      <c r="HCC104" s="861"/>
      <c r="HCD104" s="862"/>
      <c r="HCE104" s="862"/>
      <c r="HCF104" s="863"/>
      <c r="HCG104" s="863"/>
      <c r="HCH104" s="863"/>
      <c r="HCI104" s="863"/>
      <c r="HCJ104" s="863"/>
      <c r="HCK104" s="861"/>
      <c r="HCL104" s="862"/>
      <c r="HCM104" s="862"/>
      <c r="HCN104" s="863"/>
      <c r="HCO104" s="863"/>
      <c r="HCP104" s="863"/>
      <c r="HCQ104" s="863"/>
      <c r="HCR104" s="863"/>
      <c r="HCS104" s="861"/>
      <c r="HCT104" s="862"/>
      <c r="HCU104" s="862"/>
      <c r="HCV104" s="863"/>
      <c r="HCW104" s="863"/>
      <c r="HCX104" s="863"/>
      <c r="HCY104" s="863"/>
      <c r="HCZ104" s="863"/>
      <c r="HDA104" s="861"/>
      <c r="HDB104" s="862"/>
      <c r="HDC104" s="862"/>
      <c r="HDD104" s="863"/>
      <c r="HDE104" s="863"/>
      <c r="HDF104" s="863"/>
      <c r="HDG104" s="863"/>
      <c r="HDH104" s="863"/>
      <c r="HDI104" s="861"/>
      <c r="HDJ104" s="862"/>
      <c r="HDK104" s="862"/>
      <c r="HDL104" s="863"/>
      <c r="HDM104" s="863"/>
      <c r="HDN104" s="863"/>
      <c r="HDO104" s="863"/>
      <c r="HDP104" s="863"/>
      <c r="HDQ104" s="861"/>
      <c r="HDR104" s="862"/>
      <c r="HDS104" s="862"/>
      <c r="HDT104" s="863"/>
      <c r="HDU104" s="863"/>
      <c r="HDV104" s="863"/>
      <c r="HDW104" s="863"/>
      <c r="HDX104" s="863"/>
      <c r="HDY104" s="861"/>
      <c r="HDZ104" s="862"/>
      <c r="HEA104" s="862"/>
      <c r="HEB104" s="863"/>
      <c r="HEC104" s="863"/>
      <c r="HED104" s="863"/>
      <c r="HEE104" s="863"/>
      <c r="HEF104" s="863"/>
      <c r="HEG104" s="861"/>
      <c r="HEH104" s="862"/>
      <c r="HEI104" s="862"/>
      <c r="HEJ104" s="863"/>
      <c r="HEK104" s="863"/>
      <c r="HEL104" s="863"/>
      <c r="HEM104" s="863"/>
      <c r="HEN104" s="863"/>
      <c r="HEO104" s="861"/>
      <c r="HEP104" s="862"/>
      <c r="HEQ104" s="862"/>
      <c r="HER104" s="863"/>
      <c r="HES104" s="863"/>
      <c r="HET104" s="863"/>
      <c r="HEU104" s="863"/>
      <c r="HEV104" s="863"/>
      <c r="HEW104" s="861"/>
      <c r="HEX104" s="862"/>
      <c r="HEY104" s="862"/>
      <c r="HEZ104" s="863"/>
      <c r="HFA104" s="863"/>
      <c r="HFB104" s="863"/>
      <c r="HFC104" s="863"/>
      <c r="HFD104" s="863"/>
      <c r="HFE104" s="861"/>
      <c r="HFF104" s="862"/>
      <c r="HFG104" s="862"/>
      <c r="HFH104" s="863"/>
      <c r="HFI104" s="863"/>
      <c r="HFJ104" s="863"/>
      <c r="HFK104" s="863"/>
      <c r="HFL104" s="863"/>
      <c r="HFM104" s="861"/>
      <c r="HFN104" s="862"/>
      <c r="HFO104" s="862"/>
      <c r="HFP104" s="863"/>
      <c r="HFQ104" s="863"/>
      <c r="HFR104" s="863"/>
      <c r="HFS104" s="863"/>
      <c r="HFT104" s="863"/>
      <c r="HFU104" s="861"/>
      <c r="HFV104" s="862"/>
      <c r="HFW104" s="862"/>
      <c r="HFX104" s="863"/>
      <c r="HFY104" s="863"/>
      <c r="HFZ104" s="863"/>
      <c r="HGA104" s="863"/>
      <c r="HGB104" s="863"/>
      <c r="HGC104" s="861"/>
      <c r="HGD104" s="862"/>
      <c r="HGE104" s="862"/>
      <c r="HGF104" s="863"/>
      <c r="HGG104" s="863"/>
      <c r="HGH104" s="863"/>
      <c r="HGI104" s="863"/>
      <c r="HGJ104" s="863"/>
      <c r="HGK104" s="861"/>
      <c r="HGL104" s="862"/>
      <c r="HGM104" s="862"/>
      <c r="HGN104" s="863"/>
      <c r="HGO104" s="863"/>
      <c r="HGP104" s="863"/>
      <c r="HGQ104" s="863"/>
      <c r="HGR104" s="863"/>
      <c r="HGS104" s="861"/>
      <c r="HGT104" s="862"/>
      <c r="HGU104" s="862"/>
      <c r="HGV104" s="863"/>
      <c r="HGW104" s="863"/>
      <c r="HGX104" s="863"/>
      <c r="HGY104" s="863"/>
      <c r="HGZ104" s="863"/>
      <c r="HHA104" s="861"/>
      <c r="HHB104" s="862"/>
      <c r="HHC104" s="862"/>
      <c r="HHD104" s="863"/>
      <c r="HHE104" s="863"/>
      <c r="HHF104" s="863"/>
      <c r="HHG104" s="863"/>
      <c r="HHH104" s="863"/>
      <c r="HHI104" s="861"/>
      <c r="HHJ104" s="862"/>
      <c r="HHK104" s="862"/>
      <c r="HHL104" s="863"/>
      <c r="HHM104" s="863"/>
      <c r="HHN104" s="863"/>
      <c r="HHO104" s="863"/>
      <c r="HHP104" s="863"/>
      <c r="HHQ104" s="861"/>
      <c r="HHR104" s="862"/>
      <c r="HHS104" s="862"/>
      <c r="HHT104" s="863"/>
      <c r="HHU104" s="863"/>
      <c r="HHV104" s="863"/>
      <c r="HHW104" s="863"/>
      <c r="HHX104" s="863"/>
      <c r="HHY104" s="861"/>
      <c r="HHZ104" s="862"/>
      <c r="HIA104" s="862"/>
      <c r="HIB104" s="863"/>
      <c r="HIC104" s="863"/>
      <c r="HID104" s="863"/>
      <c r="HIE104" s="863"/>
      <c r="HIF104" s="863"/>
      <c r="HIG104" s="861"/>
      <c r="HIH104" s="862"/>
      <c r="HII104" s="862"/>
      <c r="HIJ104" s="863"/>
      <c r="HIK104" s="863"/>
      <c r="HIL104" s="863"/>
      <c r="HIM104" s="863"/>
      <c r="HIN104" s="863"/>
      <c r="HIO104" s="861"/>
      <c r="HIP104" s="862"/>
      <c r="HIQ104" s="862"/>
      <c r="HIR104" s="863"/>
      <c r="HIS104" s="863"/>
      <c r="HIT104" s="863"/>
      <c r="HIU104" s="863"/>
      <c r="HIV104" s="863"/>
      <c r="HIW104" s="861"/>
      <c r="HIX104" s="862"/>
      <c r="HIY104" s="862"/>
      <c r="HIZ104" s="863"/>
      <c r="HJA104" s="863"/>
      <c r="HJB104" s="863"/>
      <c r="HJC104" s="863"/>
      <c r="HJD104" s="863"/>
      <c r="HJE104" s="861"/>
      <c r="HJF104" s="862"/>
      <c r="HJG104" s="862"/>
      <c r="HJH104" s="863"/>
      <c r="HJI104" s="863"/>
      <c r="HJJ104" s="863"/>
      <c r="HJK104" s="863"/>
      <c r="HJL104" s="863"/>
      <c r="HJM104" s="861"/>
      <c r="HJN104" s="862"/>
      <c r="HJO104" s="862"/>
      <c r="HJP104" s="863"/>
      <c r="HJQ104" s="863"/>
      <c r="HJR104" s="863"/>
      <c r="HJS104" s="863"/>
      <c r="HJT104" s="863"/>
      <c r="HJU104" s="861"/>
      <c r="HJV104" s="862"/>
      <c r="HJW104" s="862"/>
      <c r="HJX104" s="863"/>
      <c r="HJY104" s="863"/>
      <c r="HJZ104" s="863"/>
      <c r="HKA104" s="863"/>
      <c r="HKB104" s="863"/>
      <c r="HKC104" s="861"/>
      <c r="HKD104" s="862"/>
      <c r="HKE104" s="862"/>
      <c r="HKF104" s="863"/>
      <c r="HKG104" s="863"/>
      <c r="HKH104" s="863"/>
      <c r="HKI104" s="863"/>
      <c r="HKJ104" s="863"/>
      <c r="HKK104" s="861"/>
      <c r="HKL104" s="862"/>
      <c r="HKM104" s="862"/>
      <c r="HKN104" s="863"/>
      <c r="HKO104" s="863"/>
      <c r="HKP104" s="863"/>
      <c r="HKQ104" s="863"/>
      <c r="HKR104" s="863"/>
      <c r="HKS104" s="861"/>
      <c r="HKT104" s="862"/>
      <c r="HKU104" s="862"/>
      <c r="HKV104" s="863"/>
      <c r="HKW104" s="863"/>
      <c r="HKX104" s="863"/>
      <c r="HKY104" s="863"/>
      <c r="HKZ104" s="863"/>
      <c r="HLA104" s="861"/>
      <c r="HLB104" s="862"/>
      <c r="HLC104" s="862"/>
      <c r="HLD104" s="863"/>
      <c r="HLE104" s="863"/>
      <c r="HLF104" s="863"/>
      <c r="HLG104" s="863"/>
      <c r="HLH104" s="863"/>
      <c r="HLI104" s="861"/>
      <c r="HLJ104" s="862"/>
      <c r="HLK104" s="862"/>
      <c r="HLL104" s="863"/>
      <c r="HLM104" s="863"/>
      <c r="HLN104" s="863"/>
      <c r="HLO104" s="863"/>
      <c r="HLP104" s="863"/>
      <c r="HLQ104" s="861"/>
      <c r="HLR104" s="862"/>
      <c r="HLS104" s="862"/>
      <c r="HLT104" s="863"/>
      <c r="HLU104" s="863"/>
      <c r="HLV104" s="863"/>
      <c r="HLW104" s="863"/>
      <c r="HLX104" s="863"/>
      <c r="HLY104" s="861"/>
      <c r="HLZ104" s="862"/>
      <c r="HMA104" s="862"/>
      <c r="HMB104" s="863"/>
      <c r="HMC104" s="863"/>
      <c r="HMD104" s="863"/>
      <c r="HME104" s="863"/>
      <c r="HMF104" s="863"/>
      <c r="HMG104" s="861"/>
      <c r="HMH104" s="862"/>
      <c r="HMI104" s="862"/>
      <c r="HMJ104" s="863"/>
      <c r="HMK104" s="863"/>
      <c r="HML104" s="863"/>
      <c r="HMM104" s="863"/>
      <c r="HMN104" s="863"/>
      <c r="HMO104" s="861"/>
      <c r="HMP104" s="862"/>
      <c r="HMQ104" s="862"/>
      <c r="HMR104" s="863"/>
      <c r="HMS104" s="863"/>
      <c r="HMT104" s="863"/>
      <c r="HMU104" s="863"/>
      <c r="HMV104" s="863"/>
      <c r="HMW104" s="861"/>
      <c r="HMX104" s="862"/>
      <c r="HMY104" s="862"/>
      <c r="HMZ104" s="863"/>
      <c r="HNA104" s="863"/>
      <c r="HNB104" s="863"/>
      <c r="HNC104" s="863"/>
      <c r="HND104" s="863"/>
      <c r="HNE104" s="861"/>
      <c r="HNF104" s="862"/>
      <c r="HNG104" s="862"/>
      <c r="HNH104" s="863"/>
      <c r="HNI104" s="863"/>
      <c r="HNJ104" s="863"/>
      <c r="HNK104" s="863"/>
      <c r="HNL104" s="863"/>
      <c r="HNM104" s="861"/>
      <c r="HNN104" s="862"/>
      <c r="HNO104" s="862"/>
      <c r="HNP104" s="863"/>
      <c r="HNQ104" s="863"/>
      <c r="HNR104" s="863"/>
      <c r="HNS104" s="863"/>
      <c r="HNT104" s="863"/>
      <c r="HNU104" s="861"/>
      <c r="HNV104" s="862"/>
      <c r="HNW104" s="862"/>
      <c r="HNX104" s="863"/>
      <c r="HNY104" s="863"/>
      <c r="HNZ104" s="863"/>
      <c r="HOA104" s="863"/>
      <c r="HOB104" s="863"/>
      <c r="HOC104" s="861"/>
      <c r="HOD104" s="862"/>
      <c r="HOE104" s="862"/>
      <c r="HOF104" s="863"/>
      <c r="HOG104" s="863"/>
      <c r="HOH104" s="863"/>
      <c r="HOI104" s="863"/>
      <c r="HOJ104" s="863"/>
      <c r="HOK104" s="861"/>
      <c r="HOL104" s="862"/>
      <c r="HOM104" s="862"/>
      <c r="HON104" s="863"/>
      <c r="HOO104" s="863"/>
      <c r="HOP104" s="863"/>
      <c r="HOQ104" s="863"/>
      <c r="HOR104" s="863"/>
      <c r="HOS104" s="861"/>
      <c r="HOT104" s="862"/>
      <c r="HOU104" s="862"/>
      <c r="HOV104" s="863"/>
      <c r="HOW104" s="863"/>
      <c r="HOX104" s="863"/>
      <c r="HOY104" s="863"/>
      <c r="HOZ104" s="863"/>
      <c r="HPA104" s="861"/>
      <c r="HPB104" s="862"/>
      <c r="HPC104" s="862"/>
      <c r="HPD104" s="863"/>
      <c r="HPE104" s="863"/>
      <c r="HPF104" s="863"/>
      <c r="HPG104" s="863"/>
      <c r="HPH104" s="863"/>
      <c r="HPI104" s="861"/>
      <c r="HPJ104" s="862"/>
      <c r="HPK104" s="862"/>
      <c r="HPL104" s="863"/>
      <c r="HPM104" s="863"/>
      <c r="HPN104" s="863"/>
      <c r="HPO104" s="863"/>
      <c r="HPP104" s="863"/>
      <c r="HPQ104" s="861"/>
      <c r="HPR104" s="862"/>
      <c r="HPS104" s="862"/>
      <c r="HPT104" s="863"/>
      <c r="HPU104" s="863"/>
      <c r="HPV104" s="863"/>
      <c r="HPW104" s="863"/>
      <c r="HPX104" s="863"/>
      <c r="HPY104" s="861"/>
      <c r="HPZ104" s="862"/>
      <c r="HQA104" s="862"/>
      <c r="HQB104" s="863"/>
      <c r="HQC104" s="863"/>
      <c r="HQD104" s="863"/>
      <c r="HQE104" s="863"/>
      <c r="HQF104" s="863"/>
      <c r="HQG104" s="861"/>
      <c r="HQH104" s="862"/>
      <c r="HQI104" s="862"/>
      <c r="HQJ104" s="863"/>
      <c r="HQK104" s="863"/>
      <c r="HQL104" s="863"/>
      <c r="HQM104" s="863"/>
      <c r="HQN104" s="863"/>
      <c r="HQO104" s="861"/>
      <c r="HQP104" s="862"/>
      <c r="HQQ104" s="862"/>
      <c r="HQR104" s="863"/>
      <c r="HQS104" s="863"/>
      <c r="HQT104" s="863"/>
      <c r="HQU104" s="863"/>
      <c r="HQV104" s="863"/>
      <c r="HQW104" s="861"/>
      <c r="HQX104" s="862"/>
      <c r="HQY104" s="862"/>
      <c r="HQZ104" s="863"/>
      <c r="HRA104" s="863"/>
      <c r="HRB104" s="863"/>
      <c r="HRC104" s="863"/>
      <c r="HRD104" s="863"/>
      <c r="HRE104" s="861"/>
      <c r="HRF104" s="862"/>
      <c r="HRG104" s="862"/>
      <c r="HRH104" s="863"/>
      <c r="HRI104" s="863"/>
      <c r="HRJ104" s="863"/>
      <c r="HRK104" s="863"/>
      <c r="HRL104" s="863"/>
      <c r="HRM104" s="861"/>
      <c r="HRN104" s="862"/>
      <c r="HRO104" s="862"/>
      <c r="HRP104" s="863"/>
      <c r="HRQ104" s="863"/>
      <c r="HRR104" s="863"/>
      <c r="HRS104" s="863"/>
      <c r="HRT104" s="863"/>
      <c r="HRU104" s="861"/>
      <c r="HRV104" s="862"/>
      <c r="HRW104" s="862"/>
      <c r="HRX104" s="863"/>
      <c r="HRY104" s="863"/>
      <c r="HRZ104" s="863"/>
      <c r="HSA104" s="863"/>
      <c r="HSB104" s="863"/>
      <c r="HSC104" s="861"/>
      <c r="HSD104" s="862"/>
      <c r="HSE104" s="862"/>
      <c r="HSF104" s="863"/>
      <c r="HSG104" s="863"/>
      <c r="HSH104" s="863"/>
      <c r="HSI104" s="863"/>
      <c r="HSJ104" s="863"/>
      <c r="HSK104" s="861"/>
      <c r="HSL104" s="862"/>
      <c r="HSM104" s="862"/>
      <c r="HSN104" s="863"/>
      <c r="HSO104" s="863"/>
      <c r="HSP104" s="863"/>
      <c r="HSQ104" s="863"/>
      <c r="HSR104" s="863"/>
      <c r="HSS104" s="861"/>
      <c r="HST104" s="862"/>
      <c r="HSU104" s="862"/>
      <c r="HSV104" s="863"/>
      <c r="HSW104" s="863"/>
      <c r="HSX104" s="863"/>
      <c r="HSY104" s="863"/>
      <c r="HSZ104" s="863"/>
      <c r="HTA104" s="861"/>
      <c r="HTB104" s="862"/>
      <c r="HTC104" s="862"/>
      <c r="HTD104" s="863"/>
      <c r="HTE104" s="863"/>
      <c r="HTF104" s="863"/>
      <c r="HTG104" s="863"/>
      <c r="HTH104" s="863"/>
      <c r="HTI104" s="861"/>
      <c r="HTJ104" s="862"/>
      <c r="HTK104" s="862"/>
      <c r="HTL104" s="863"/>
      <c r="HTM104" s="863"/>
      <c r="HTN104" s="863"/>
      <c r="HTO104" s="863"/>
      <c r="HTP104" s="863"/>
      <c r="HTQ104" s="861"/>
      <c r="HTR104" s="862"/>
      <c r="HTS104" s="862"/>
      <c r="HTT104" s="863"/>
      <c r="HTU104" s="863"/>
      <c r="HTV104" s="863"/>
      <c r="HTW104" s="863"/>
      <c r="HTX104" s="863"/>
      <c r="HTY104" s="861"/>
      <c r="HTZ104" s="862"/>
      <c r="HUA104" s="862"/>
      <c r="HUB104" s="863"/>
      <c r="HUC104" s="863"/>
      <c r="HUD104" s="863"/>
      <c r="HUE104" s="863"/>
      <c r="HUF104" s="863"/>
      <c r="HUG104" s="861"/>
      <c r="HUH104" s="862"/>
      <c r="HUI104" s="862"/>
      <c r="HUJ104" s="863"/>
      <c r="HUK104" s="863"/>
      <c r="HUL104" s="863"/>
      <c r="HUM104" s="863"/>
      <c r="HUN104" s="863"/>
      <c r="HUO104" s="861"/>
      <c r="HUP104" s="862"/>
      <c r="HUQ104" s="862"/>
      <c r="HUR104" s="863"/>
      <c r="HUS104" s="863"/>
      <c r="HUT104" s="863"/>
      <c r="HUU104" s="863"/>
      <c r="HUV104" s="863"/>
      <c r="HUW104" s="861"/>
      <c r="HUX104" s="862"/>
      <c r="HUY104" s="862"/>
      <c r="HUZ104" s="863"/>
      <c r="HVA104" s="863"/>
      <c r="HVB104" s="863"/>
      <c r="HVC104" s="863"/>
      <c r="HVD104" s="863"/>
      <c r="HVE104" s="861"/>
      <c r="HVF104" s="862"/>
      <c r="HVG104" s="862"/>
      <c r="HVH104" s="863"/>
      <c r="HVI104" s="863"/>
      <c r="HVJ104" s="863"/>
      <c r="HVK104" s="863"/>
      <c r="HVL104" s="863"/>
      <c r="HVM104" s="861"/>
      <c r="HVN104" s="862"/>
      <c r="HVO104" s="862"/>
      <c r="HVP104" s="863"/>
      <c r="HVQ104" s="863"/>
      <c r="HVR104" s="863"/>
      <c r="HVS104" s="863"/>
      <c r="HVT104" s="863"/>
      <c r="HVU104" s="861"/>
      <c r="HVV104" s="862"/>
      <c r="HVW104" s="862"/>
      <c r="HVX104" s="863"/>
      <c r="HVY104" s="863"/>
      <c r="HVZ104" s="863"/>
      <c r="HWA104" s="863"/>
      <c r="HWB104" s="863"/>
      <c r="HWC104" s="861"/>
      <c r="HWD104" s="862"/>
      <c r="HWE104" s="862"/>
      <c r="HWF104" s="863"/>
      <c r="HWG104" s="863"/>
      <c r="HWH104" s="863"/>
      <c r="HWI104" s="863"/>
      <c r="HWJ104" s="863"/>
      <c r="HWK104" s="861"/>
      <c r="HWL104" s="862"/>
      <c r="HWM104" s="862"/>
      <c r="HWN104" s="863"/>
      <c r="HWO104" s="863"/>
      <c r="HWP104" s="863"/>
      <c r="HWQ104" s="863"/>
      <c r="HWR104" s="863"/>
      <c r="HWS104" s="861"/>
      <c r="HWT104" s="862"/>
      <c r="HWU104" s="862"/>
      <c r="HWV104" s="863"/>
      <c r="HWW104" s="863"/>
      <c r="HWX104" s="863"/>
      <c r="HWY104" s="863"/>
      <c r="HWZ104" s="863"/>
      <c r="HXA104" s="861"/>
      <c r="HXB104" s="862"/>
      <c r="HXC104" s="862"/>
      <c r="HXD104" s="863"/>
      <c r="HXE104" s="863"/>
      <c r="HXF104" s="863"/>
      <c r="HXG104" s="863"/>
      <c r="HXH104" s="863"/>
      <c r="HXI104" s="861"/>
      <c r="HXJ104" s="862"/>
      <c r="HXK104" s="862"/>
      <c r="HXL104" s="863"/>
      <c r="HXM104" s="863"/>
      <c r="HXN104" s="863"/>
      <c r="HXO104" s="863"/>
      <c r="HXP104" s="863"/>
      <c r="HXQ104" s="861"/>
      <c r="HXR104" s="862"/>
      <c r="HXS104" s="862"/>
      <c r="HXT104" s="863"/>
      <c r="HXU104" s="863"/>
      <c r="HXV104" s="863"/>
      <c r="HXW104" s="863"/>
      <c r="HXX104" s="863"/>
      <c r="HXY104" s="861"/>
      <c r="HXZ104" s="862"/>
      <c r="HYA104" s="862"/>
      <c r="HYB104" s="863"/>
      <c r="HYC104" s="863"/>
      <c r="HYD104" s="863"/>
      <c r="HYE104" s="863"/>
      <c r="HYF104" s="863"/>
      <c r="HYG104" s="861"/>
      <c r="HYH104" s="862"/>
      <c r="HYI104" s="862"/>
      <c r="HYJ104" s="863"/>
      <c r="HYK104" s="863"/>
      <c r="HYL104" s="863"/>
      <c r="HYM104" s="863"/>
      <c r="HYN104" s="863"/>
      <c r="HYO104" s="861"/>
      <c r="HYP104" s="862"/>
      <c r="HYQ104" s="862"/>
      <c r="HYR104" s="863"/>
      <c r="HYS104" s="863"/>
      <c r="HYT104" s="863"/>
      <c r="HYU104" s="863"/>
      <c r="HYV104" s="863"/>
      <c r="HYW104" s="861"/>
      <c r="HYX104" s="862"/>
      <c r="HYY104" s="862"/>
      <c r="HYZ104" s="863"/>
      <c r="HZA104" s="863"/>
      <c r="HZB104" s="863"/>
      <c r="HZC104" s="863"/>
      <c r="HZD104" s="863"/>
      <c r="HZE104" s="861"/>
      <c r="HZF104" s="862"/>
      <c r="HZG104" s="862"/>
      <c r="HZH104" s="863"/>
      <c r="HZI104" s="863"/>
      <c r="HZJ104" s="863"/>
      <c r="HZK104" s="863"/>
      <c r="HZL104" s="863"/>
      <c r="HZM104" s="861"/>
      <c r="HZN104" s="862"/>
      <c r="HZO104" s="862"/>
      <c r="HZP104" s="863"/>
      <c r="HZQ104" s="863"/>
      <c r="HZR104" s="863"/>
      <c r="HZS104" s="863"/>
      <c r="HZT104" s="863"/>
      <c r="HZU104" s="861"/>
      <c r="HZV104" s="862"/>
      <c r="HZW104" s="862"/>
      <c r="HZX104" s="863"/>
      <c r="HZY104" s="863"/>
      <c r="HZZ104" s="863"/>
      <c r="IAA104" s="863"/>
      <c r="IAB104" s="863"/>
      <c r="IAC104" s="861"/>
      <c r="IAD104" s="862"/>
      <c r="IAE104" s="862"/>
      <c r="IAF104" s="863"/>
      <c r="IAG104" s="863"/>
      <c r="IAH104" s="863"/>
      <c r="IAI104" s="863"/>
      <c r="IAJ104" s="863"/>
      <c r="IAK104" s="861"/>
      <c r="IAL104" s="862"/>
      <c r="IAM104" s="862"/>
      <c r="IAN104" s="863"/>
      <c r="IAO104" s="863"/>
      <c r="IAP104" s="863"/>
      <c r="IAQ104" s="863"/>
      <c r="IAR104" s="863"/>
      <c r="IAS104" s="861"/>
      <c r="IAT104" s="862"/>
      <c r="IAU104" s="862"/>
      <c r="IAV104" s="863"/>
      <c r="IAW104" s="863"/>
      <c r="IAX104" s="863"/>
      <c r="IAY104" s="863"/>
      <c r="IAZ104" s="863"/>
      <c r="IBA104" s="861"/>
      <c r="IBB104" s="862"/>
      <c r="IBC104" s="862"/>
      <c r="IBD104" s="863"/>
      <c r="IBE104" s="863"/>
      <c r="IBF104" s="863"/>
      <c r="IBG104" s="863"/>
      <c r="IBH104" s="863"/>
      <c r="IBI104" s="861"/>
      <c r="IBJ104" s="862"/>
      <c r="IBK104" s="862"/>
      <c r="IBL104" s="863"/>
      <c r="IBM104" s="863"/>
      <c r="IBN104" s="863"/>
      <c r="IBO104" s="863"/>
      <c r="IBP104" s="863"/>
      <c r="IBQ104" s="861"/>
      <c r="IBR104" s="862"/>
      <c r="IBS104" s="862"/>
      <c r="IBT104" s="863"/>
      <c r="IBU104" s="863"/>
      <c r="IBV104" s="863"/>
      <c r="IBW104" s="863"/>
      <c r="IBX104" s="863"/>
      <c r="IBY104" s="861"/>
      <c r="IBZ104" s="862"/>
      <c r="ICA104" s="862"/>
      <c r="ICB104" s="863"/>
      <c r="ICC104" s="863"/>
      <c r="ICD104" s="863"/>
      <c r="ICE104" s="863"/>
      <c r="ICF104" s="863"/>
      <c r="ICG104" s="861"/>
      <c r="ICH104" s="862"/>
      <c r="ICI104" s="862"/>
      <c r="ICJ104" s="863"/>
      <c r="ICK104" s="863"/>
      <c r="ICL104" s="863"/>
      <c r="ICM104" s="863"/>
      <c r="ICN104" s="863"/>
      <c r="ICO104" s="861"/>
      <c r="ICP104" s="862"/>
      <c r="ICQ104" s="862"/>
      <c r="ICR104" s="863"/>
      <c r="ICS104" s="863"/>
      <c r="ICT104" s="863"/>
      <c r="ICU104" s="863"/>
      <c r="ICV104" s="863"/>
      <c r="ICW104" s="861"/>
      <c r="ICX104" s="862"/>
      <c r="ICY104" s="862"/>
      <c r="ICZ104" s="863"/>
      <c r="IDA104" s="863"/>
      <c r="IDB104" s="863"/>
      <c r="IDC104" s="863"/>
      <c r="IDD104" s="863"/>
      <c r="IDE104" s="861"/>
      <c r="IDF104" s="862"/>
      <c r="IDG104" s="862"/>
      <c r="IDH104" s="863"/>
      <c r="IDI104" s="863"/>
      <c r="IDJ104" s="863"/>
      <c r="IDK104" s="863"/>
      <c r="IDL104" s="863"/>
      <c r="IDM104" s="861"/>
      <c r="IDN104" s="862"/>
      <c r="IDO104" s="862"/>
      <c r="IDP104" s="863"/>
      <c r="IDQ104" s="863"/>
      <c r="IDR104" s="863"/>
      <c r="IDS104" s="863"/>
      <c r="IDT104" s="863"/>
      <c r="IDU104" s="861"/>
      <c r="IDV104" s="862"/>
      <c r="IDW104" s="862"/>
      <c r="IDX104" s="863"/>
      <c r="IDY104" s="863"/>
      <c r="IDZ104" s="863"/>
      <c r="IEA104" s="863"/>
      <c r="IEB104" s="863"/>
      <c r="IEC104" s="861"/>
      <c r="IED104" s="862"/>
      <c r="IEE104" s="862"/>
      <c r="IEF104" s="863"/>
      <c r="IEG104" s="863"/>
      <c r="IEH104" s="863"/>
      <c r="IEI104" s="863"/>
      <c r="IEJ104" s="863"/>
      <c r="IEK104" s="861"/>
      <c r="IEL104" s="862"/>
      <c r="IEM104" s="862"/>
      <c r="IEN104" s="863"/>
      <c r="IEO104" s="863"/>
      <c r="IEP104" s="863"/>
      <c r="IEQ104" s="863"/>
      <c r="IER104" s="863"/>
      <c r="IES104" s="861"/>
      <c r="IET104" s="862"/>
      <c r="IEU104" s="862"/>
      <c r="IEV104" s="863"/>
      <c r="IEW104" s="863"/>
      <c r="IEX104" s="863"/>
      <c r="IEY104" s="863"/>
      <c r="IEZ104" s="863"/>
      <c r="IFA104" s="861"/>
      <c r="IFB104" s="862"/>
      <c r="IFC104" s="862"/>
      <c r="IFD104" s="863"/>
      <c r="IFE104" s="863"/>
      <c r="IFF104" s="863"/>
      <c r="IFG104" s="863"/>
      <c r="IFH104" s="863"/>
      <c r="IFI104" s="861"/>
      <c r="IFJ104" s="862"/>
      <c r="IFK104" s="862"/>
      <c r="IFL104" s="863"/>
      <c r="IFM104" s="863"/>
      <c r="IFN104" s="863"/>
      <c r="IFO104" s="863"/>
      <c r="IFP104" s="863"/>
      <c r="IFQ104" s="861"/>
      <c r="IFR104" s="862"/>
      <c r="IFS104" s="862"/>
      <c r="IFT104" s="863"/>
      <c r="IFU104" s="863"/>
      <c r="IFV104" s="863"/>
      <c r="IFW104" s="863"/>
      <c r="IFX104" s="863"/>
      <c r="IFY104" s="861"/>
      <c r="IFZ104" s="862"/>
      <c r="IGA104" s="862"/>
      <c r="IGB104" s="863"/>
      <c r="IGC104" s="863"/>
      <c r="IGD104" s="863"/>
      <c r="IGE104" s="863"/>
      <c r="IGF104" s="863"/>
      <c r="IGG104" s="861"/>
      <c r="IGH104" s="862"/>
      <c r="IGI104" s="862"/>
      <c r="IGJ104" s="863"/>
      <c r="IGK104" s="863"/>
      <c r="IGL104" s="863"/>
      <c r="IGM104" s="863"/>
      <c r="IGN104" s="863"/>
      <c r="IGO104" s="861"/>
      <c r="IGP104" s="862"/>
      <c r="IGQ104" s="862"/>
      <c r="IGR104" s="863"/>
      <c r="IGS104" s="863"/>
      <c r="IGT104" s="863"/>
      <c r="IGU104" s="863"/>
      <c r="IGV104" s="863"/>
      <c r="IGW104" s="861"/>
      <c r="IGX104" s="862"/>
      <c r="IGY104" s="862"/>
      <c r="IGZ104" s="863"/>
      <c r="IHA104" s="863"/>
      <c r="IHB104" s="863"/>
      <c r="IHC104" s="863"/>
      <c r="IHD104" s="863"/>
      <c r="IHE104" s="861"/>
      <c r="IHF104" s="862"/>
      <c r="IHG104" s="862"/>
      <c r="IHH104" s="863"/>
      <c r="IHI104" s="863"/>
      <c r="IHJ104" s="863"/>
      <c r="IHK104" s="863"/>
      <c r="IHL104" s="863"/>
      <c r="IHM104" s="861"/>
      <c r="IHN104" s="862"/>
      <c r="IHO104" s="862"/>
      <c r="IHP104" s="863"/>
      <c r="IHQ104" s="863"/>
      <c r="IHR104" s="863"/>
      <c r="IHS104" s="863"/>
      <c r="IHT104" s="863"/>
      <c r="IHU104" s="861"/>
      <c r="IHV104" s="862"/>
      <c r="IHW104" s="862"/>
      <c r="IHX104" s="863"/>
      <c r="IHY104" s="863"/>
      <c r="IHZ104" s="863"/>
      <c r="IIA104" s="863"/>
      <c r="IIB104" s="863"/>
      <c r="IIC104" s="861"/>
      <c r="IID104" s="862"/>
      <c r="IIE104" s="862"/>
      <c r="IIF104" s="863"/>
      <c r="IIG104" s="863"/>
      <c r="IIH104" s="863"/>
      <c r="III104" s="863"/>
      <c r="IIJ104" s="863"/>
      <c r="IIK104" s="861"/>
      <c r="IIL104" s="862"/>
      <c r="IIM104" s="862"/>
      <c r="IIN104" s="863"/>
      <c r="IIO104" s="863"/>
      <c r="IIP104" s="863"/>
      <c r="IIQ104" s="863"/>
      <c r="IIR104" s="863"/>
      <c r="IIS104" s="861"/>
      <c r="IIT104" s="862"/>
      <c r="IIU104" s="862"/>
      <c r="IIV104" s="863"/>
      <c r="IIW104" s="863"/>
      <c r="IIX104" s="863"/>
      <c r="IIY104" s="863"/>
      <c r="IIZ104" s="863"/>
      <c r="IJA104" s="861"/>
      <c r="IJB104" s="862"/>
      <c r="IJC104" s="862"/>
      <c r="IJD104" s="863"/>
      <c r="IJE104" s="863"/>
      <c r="IJF104" s="863"/>
      <c r="IJG104" s="863"/>
      <c r="IJH104" s="863"/>
      <c r="IJI104" s="861"/>
      <c r="IJJ104" s="862"/>
      <c r="IJK104" s="862"/>
      <c r="IJL104" s="863"/>
      <c r="IJM104" s="863"/>
      <c r="IJN104" s="863"/>
      <c r="IJO104" s="863"/>
      <c r="IJP104" s="863"/>
      <c r="IJQ104" s="861"/>
      <c r="IJR104" s="862"/>
      <c r="IJS104" s="862"/>
      <c r="IJT104" s="863"/>
      <c r="IJU104" s="863"/>
      <c r="IJV104" s="863"/>
      <c r="IJW104" s="863"/>
      <c r="IJX104" s="863"/>
      <c r="IJY104" s="861"/>
      <c r="IJZ104" s="862"/>
      <c r="IKA104" s="862"/>
      <c r="IKB104" s="863"/>
      <c r="IKC104" s="863"/>
      <c r="IKD104" s="863"/>
      <c r="IKE104" s="863"/>
      <c r="IKF104" s="863"/>
      <c r="IKG104" s="861"/>
      <c r="IKH104" s="862"/>
      <c r="IKI104" s="862"/>
      <c r="IKJ104" s="863"/>
      <c r="IKK104" s="863"/>
      <c r="IKL104" s="863"/>
      <c r="IKM104" s="863"/>
      <c r="IKN104" s="863"/>
      <c r="IKO104" s="861"/>
      <c r="IKP104" s="862"/>
      <c r="IKQ104" s="862"/>
      <c r="IKR104" s="863"/>
      <c r="IKS104" s="863"/>
      <c r="IKT104" s="863"/>
      <c r="IKU104" s="863"/>
      <c r="IKV104" s="863"/>
      <c r="IKW104" s="861"/>
      <c r="IKX104" s="862"/>
      <c r="IKY104" s="862"/>
      <c r="IKZ104" s="863"/>
      <c r="ILA104" s="863"/>
      <c r="ILB104" s="863"/>
      <c r="ILC104" s="863"/>
      <c r="ILD104" s="863"/>
      <c r="ILE104" s="861"/>
      <c r="ILF104" s="862"/>
      <c r="ILG104" s="862"/>
      <c r="ILH104" s="863"/>
      <c r="ILI104" s="863"/>
      <c r="ILJ104" s="863"/>
      <c r="ILK104" s="863"/>
      <c r="ILL104" s="863"/>
      <c r="ILM104" s="861"/>
      <c r="ILN104" s="862"/>
      <c r="ILO104" s="862"/>
      <c r="ILP104" s="863"/>
      <c r="ILQ104" s="863"/>
      <c r="ILR104" s="863"/>
      <c r="ILS104" s="863"/>
      <c r="ILT104" s="863"/>
      <c r="ILU104" s="861"/>
      <c r="ILV104" s="862"/>
      <c r="ILW104" s="862"/>
      <c r="ILX104" s="863"/>
      <c r="ILY104" s="863"/>
      <c r="ILZ104" s="863"/>
      <c r="IMA104" s="863"/>
      <c r="IMB104" s="863"/>
      <c r="IMC104" s="861"/>
      <c r="IMD104" s="862"/>
      <c r="IME104" s="862"/>
      <c r="IMF104" s="863"/>
      <c r="IMG104" s="863"/>
      <c r="IMH104" s="863"/>
      <c r="IMI104" s="863"/>
      <c r="IMJ104" s="863"/>
      <c r="IMK104" s="861"/>
      <c r="IML104" s="862"/>
      <c r="IMM104" s="862"/>
      <c r="IMN104" s="863"/>
      <c r="IMO104" s="863"/>
      <c r="IMP104" s="863"/>
      <c r="IMQ104" s="863"/>
      <c r="IMR104" s="863"/>
      <c r="IMS104" s="861"/>
      <c r="IMT104" s="862"/>
      <c r="IMU104" s="862"/>
      <c r="IMV104" s="863"/>
      <c r="IMW104" s="863"/>
      <c r="IMX104" s="863"/>
      <c r="IMY104" s="863"/>
      <c r="IMZ104" s="863"/>
      <c r="INA104" s="861"/>
      <c r="INB104" s="862"/>
      <c r="INC104" s="862"/>
      <c r="IND104" s="863"/>
      <c r="INE104" s="863"/>
      <c r="INF104" s="863"/>
      <c r="ING104" s="863"/>
      <c r="INH104" s="863"/>
      <c r="INI104" s="861"/>
      <c r="INJ104" s="862"/>
      <c r="INK104" s="862"/>
      <c r="INL104" s="863"/>
      <c r="INM104" s="863"/>
      <c r="INN104" s="863"/>
      <c r="INO104" s="863"/>
      <c r="INP104" s="863"/>
      <c r="INQ104" s="861"/>
      <c r="INR104" s="862"/>
      <c r="INS104" s="862"/>
      <c r="INT104" s="863"/>
      <c r="INU104" s="863"/>
      <c r="INV104" s="863"/>
      <c r="INW104" s="863"/>
      <c r="INX104" s="863"/>
      <c r="INY104" s="861"/>
      <c r="INZ104" s="862"/>
      <c r="IOA104" s="862"/>
      <c r="IOB104" s="863"/>
      <c r="IOC104" s="863"/>
      <c r="IOD104" s="863"/>
      <c r="IOE104" s="863"/>
      <c r="IOF104" s="863"/>
      <c r="IOG104" s="861"/>
      <c r="IOH104" s="862"/>
      <c r="IOI104" s="862"/>
      <c r="IOJ104" s="863"/>
      <c r="IOK104" s="863"/>
      <c r="IOL104" s="863"/>
      <c r="IOM104" s="863"/>
      <c r="ION104" s="863"/>
      <c r="IOO104" s="861"/>
      <c r="IOP104" s="862"/>
      <c r="IOQ104" s="862"/>
      <c r="IOR104" s="863"/>
      <c r="IOS104" s="863"/>
      <c r="IOT104" s="863"/>
      <c r="IOU104" s="863"/>
      <c r="IOV104" s="863"/>
      <c r="IOW104" s="861"/>
      <c r="IOX104" s="862"/>
      <c r="IOY104" s="862"/>
      <c r="IOZ104" s="863"/>
      <c r="IPA104" s="863"/>
      <c r="IPB104" s="863"/>
      <c r="IPC104" s="863"/>
      <c r="IPD104" s="863"/>
      <c r="IPE104" s="861"/>
      <c r="IPF104" s="862"/>
      <c r="IPG104" s="862"/>
      <c r="IPH104" s="863"/>
      <c r="IPI104" s="863"/>
      <c r="IPJ104" s="863"/>
      <c r="IPK104" s="863"/>
      <c r="IPL104" s="863"/>
      <c r="IPM104" s="861"/>
      <c r="IPN104" s="862"/>
      <c r="IPO104" s="862"/>
      <c r="IPP104" s="863"/>
      <c r="IPQ104" s="863"/>
      <c r="IPR104" s="863"/>
      <c r="IPS104" s="863"/>
      <c r="IPT104" s="863"/>
      <c r="IPU104" s="861"/>
      <c r="IPV104" s="862"/>
      <c r="IPW104" s="862"/>
      <c r="IPX104" s="863"/>
      <c r="IPY104" s="863"/>
      <c r="IPZ104" s="863"/>
      <c r="IQA104" s="863"/>
      <c r="IQB104" s="863"/>
      <c r="IQC104" s="861"/>
      <c r="IQD104" s="862"/>
      <c r="IQE104" s="862"/>
      <c r="IQF104" s="863"/>
      <c r="IQG104" s="863"/>
      <c r="IQH104" s="863"/>
      <c r="IQI104" s="863"/>
      <c r="IQJ104" s="863"/>
      <c r="IQK104" s="861"/>
      <c r="IQL104" s="862"/>
      <c r="IQM104" s="862"/>
      <c r="IQN104" s="863"/>
      <c r="IQO104" s="863"/>
      <c r="IQP104" s="863"/>
      <c r="IQQ104" s="863"/>
      <c r="IQR104" s="863"/>
      <c r="IQS104" s="861"/>
      <c r="IQT104" s="862"/>
      <c r="IQU104" s="862"/>
      <c r="IQV104" s="863"/>
      <c r="IQW104" s="863"/>
      <c r="IQX104" s="863"/>
      <c r="IQY104" s="863"/>
      <c r="IQZ104" s="863"/>
      <c r="IRA104" s="861"/>
      <c r="IRB104" s="862"/>
      <c r="IRC104" s="862"/>
      <c r="IRD104" s="863"/>
      <c r="IRE104" s="863"/>
      <c r="IRF104" s="863"/>
      <c r="IRG104" s="863"/>
      <c r="IRH104" s="863"/>
      <c r="IRI104" s="861"/>
      <c r="IRJ104" s="862"/>
      <c r="IRK104" s="862"/>
      <c r="IRL104" s="863"/>
      <c r="IRM104" s="863"/>
      <c r="IRN104" s="863"/>
      <c r="IRO104" s="863"/>
      <c r="IRP104" s="863"/>
      <c r="IRQ104" s="861"/>
      <c r="IRR104" s="862"/>
      <c r="IRS104" s="862"/>
      <c r="IRT104" s="863"/>
      <c r="IRU104" s="863"/>
      <c r="IRV104" s="863"/>
      <c r="IRW104" s="863"/>
      <c r="IRX104" s="863"/>
      <c r="IRY104" s="861"/>
      <c r="IRZ104" s="862"/>
      <c r="ISA104" s="862"/>
      <c r="ISB104" s="863"/>
      <c r="ISC104" s="863"/>
      <c r="ISD104" s="863"/>
      <c r="ISE104" s="863"/>
      <c r="ISF104" s="863"/>
      <c r="ISG104" s="861"/>
      <c r="ISH104" s="862"/>
      <c r="ISI104" s="862"/>
      <c r="ISJ104" s="863"/>
      <c r="ISK104" s="863"/>
      <c r="ISL104" s="863"/>
      <c r="ISM104" s="863"/>
      <c r="ISN104" s="863"/>
      <c r="ISO104" s="861"/>
      <c r="ISP104" s="862"/>
      <c r="ISQ104" s="862"/>
      <c r="ISR104" s="863"/>
      <c r="ISS104" s="863"/>
      <c r="IST104" s="863"/>
      <c r="ISU104" s="863"/>
      <c r="ISV104" s="863"/>
      <c r="ISW104" s="861"/>
      <c r="ISX104" s="862"/>
      <c r="ISY104" s="862"/>
      <c r="ISZ104" s="863"/>
      <c r="ITA104" s="863"/>
      <c r="ITB104" s="863"/>
      <c r="ITC104" s="863"/>
      <c r="ITD104" s="863"/>
      <c r="ITE104" s="861"/>
      <c r="ITF104" s="862"/>
      <c r="ITG104" s="862"/>
      <c r="ITH104" s="863"/>
      <c r="ITI104" s="863"/>
      <c r="ITJ104" s="863"/>
      <c r="ITK104" s="863"/>
      <c r="ITL104" s="863"/>
      <c r="ITM104" s="861"/>
      <c r="ITN104" s="862"/>
      <c r="ITO104" s="862"/>
      <c r="ITP104" s="863"/>
      <c r="ITQ104" s="863"/>
      <c r="ITR104" s="863"/>
      <c r="ITS104" s="863"/>
      <c r="ITT104" s="863"/>
      <c r="ITU104" s="861"/>
      <c r="ITV104" s="862"/>
      <c r="ITW104" s="862"/>
      <c r="ITX104" s="863"/>
      <c r="ITY104" s="863"/>
      <c r="ITZ104" s="863"/>
      <c r="IUA104" s="863"/>
      <c r="IUB104" s="863"/>
      <c r="IUC104" s="861"/>
      <c r="IUD104" s="862"/>
      <c r="IUE104" s="862"/>
      <c r="IUF104" s="863"/>
      <c r="IUG104" s="863"/>
      <c r="IUH104" s="863"/>
      <c r="IUI104" s="863"/>
      <c r="IUJ104" s="863"/>
      <c r="IUK104" s="861"/>
      <c r="IUL104" s="862"/>
      <c r="IUM104" s="862"/>
      <c r="IUN104" s="863"/>
      <c r="IUO104" s="863"/>
      <c r="IUP104" s="863"/>
      <c r="IUQ104" s="863"/>
      <c r="IUR104" s="863"/>
      <c r="IUS104" s="861"/>
      <c r="IUT104" s="862"/>
      <c r="IUU104" s="862"/>
      <c r="IUV104" s="863"/>
      <c r="IUW104" s="863"/>
      <c r="IUX104" s="863"/>
      <c r="IUY104" s="863"/>
      <c r="IUZ104" s="863"/>
      <c r="IVA104" s="861"/>
      <c r="IVB104" s="862"/>
      <c r="IVC104" s="862"/>
      <c r="IVD104" s="863"/>
      <c r="IVE104" s="863"/>
      <c r="IVF104" s="863"/>
      <c r="IVG104" s="863"/>
      <c r="IVH104" s="863"/>
      <c r="IVI104" s="861"/>
      <c r="IVJ104" s="862"/>
      <c r="IVK104" s="862"/>
      <c r="IVL104" s="863"/>
      <c r="IVM104" s="863"/>
      <c r="IVN104" s="863"/>
      <c r="IVO104" s="863"/>
      <c r="IVP104" s="863"/>
      <c r="IVQ104" s="861"/>
      <c r="IVR104" s="862"/>
      <c r="IVS104" s="862"/>
      <c r="IVT104" s="863"/>
      <c r="IVU104" s="863"/>
      <c r="IVV104" s="863"/>
      <c r="IVW104" s="863"/>
      <c r="IVX104" s="863"/>
      <c r="IVY104" s="861"/>
      <c r="IVZ104" s="862"/>
      <c r="IWA104" s="862"/>
      <c r="IWB104" s="863"/>
      <c r="IWC104" s="863"/>
      <c r="IWD104" s="863"/>
      <c r="IWE104" s="863"/>
      <c r="IWF104" s="863"/>
      <c r="IWG104" s="861"/>
      <c r="IWH104" s="862"/>
      <c r="IWI104" s="862"/>
      <c r="IWJ104" s="863"/>
      <c r="IWK104" s="863"/>
      <c r="IWL104" s="863"/>
      <c r="IWM104" s="863"/>
      <c r="IWN104" s="863"/>
      <c r="IWO104" s="861"/>
      <c r="IWP104" s="862"/>
      <c r="IWQ104" s="862"/>
      <c r="IWR104" s="863"/>
      <c r="IWS104" s="863"/>
      <c r="IWT104" s="863"/>
      <c r="IWU104" s="863"/>
      <c r="IWV104" s="863"/>
      <c r="IWW104" s="861"/>
      <c r="IWX104" s="862"/>
      <c r="IWY104" s="862"/>
      <c r="IWZ104" s="863"/>
      <c r="IXA104" s="863"/>
      <c r="IXB104" s="863"/>
      <c r="IXC104" s="863"/>
      <c r="IXD104" s="863"/>
      <c r="IXE104" s="861"/>
      <c r="IXF104" s="862"/>
      <c r="IXG104" s="862"/>
      <c r="IXH104" s="863"/>
      <c r="IXI104" s="863"/>
      <c r="IXJ104" s="863"/>
      <c r="IXK104" s="863"/>
      <c r="IXL104" s="863"/>
      <c r="IXM104" s="861"/>
      <c r="IXN104" s="862"/>
      <c r="IXO104" s="862"/>
      <c r="IXP104" s="863"/>
      <c r="IXQ104" s="863"/>
      <c r="IXR104" s="863"/>
      <c r="IXS104" s="863"/>
      <c r="IXT104" s="863"/>
      <c r="IXU104" s="861"/>
      <c r="IXV104" s="862"/>
      <c r="IXW104" s="862"/>
      <c r="IXX104" s="863"/>
      <c r="IXY104" s="863"/>
      <c r="IXZ104" s="863"/>
      <c r="IYA104" s="863"/>
      <c r="IYB104" s="863"/>
      <c r="IYC104" s="861"/>
      <c r="IYD104" s="862"/>
      <c r="IYE104" s="862"/>
      <c r="IYF104" s="863"/>
      <c r="IYG104" s="863"/>
      <c r="IYH104" s="863"/>
      <c r="IYI104" s="863"/>
      <c r="IYJ104" s="863"/>
      <c r="IYK104" s="861"/>
      <c r="IYL104" s="862"/>
      <c r="IYM104" s="862"/>
      <c r="IYN104" s="863"/>
      <c r="IYO104" s="863"/>
      <c r="IYP104" s="863"/>
      <c r="IYQ104" s="863"/>
      <c r="IYR104" s="863"/>
      <c r="IYS104" s="861"/>
      <c r="IYT104" s="862"/>
      <c r="IYU104" s="862"/>
      <c r="IYV104" s="863"/>
      <c r="IYW104" s="863"/>
      <c r="IYX104" s="863"/>
      <c r="IYY104" s="863"/>
      <c r="IYZ104" s="863"/>
      <c r="IZA104" s="861"/>
      <c r="IZB104" s="862"/>
      <c r="IZC104" s="862"/>
      <c r="IZD104" s="863"/>
      <c r="IZE104" s="863"/>
      <c r="IZF104" s="863"/>
      <c r="IZG104" s="863"/>
      <c r="IZH104" s="863"/>
      <c r="IZI104" s="861"/>
      <c r="IZJ104" s="862"/>
      <c r="IZK104" s="862"/>
      <c r="IZL104" s="863"/>
      <c r="IZM104" s="863"/>
      <c r="IZN104" s="863"/>
      <c r="IZO104" s="863"/>
      <c r="IZP104" s="863"/>
      <c r="IZQ104" s="861"/>
      <c r="IZR104" s="862"/>
      <c r="IZS104" s="862"/>
      <c r="IZT104" s="863"/>
      <c r="IZU104" s="863"/>
      <c r="IZV104" s="863"/>
      <c r="IZW104" s="863"/>
      <c r="IZX104" s="863"/>
      <c r="IZY104" s="861"/>
      <c r="IZZ104" s="862"/>
      <c r="JAA104" s="862"/>
      <c r="JAB104" s="863"/>
      <c r="JAC104" s="863"/>
      <c r="JAD104" s="863"/>
      <c r="JAE104" s="863"/>
      <c r="JAF104" s="863"/>
      <c r="JAG104" s="861"/>
      <c r="JAH104" s="862"/>
      <c r="JAI104" s="862"/>
      <c r="JAJ104" s="863"/>
      <c r="JAK104" s="863"/>
      <c r="JAL104" s="863"/>
      <c r="JAM104" s="863"/>
      <c r="JAN104" s="863"/>
      <c r="JAO104" s="861"/>
      <c r="JAP104" s="862"/>
      <c r="JAQ104" s="862"/>
      <c r="JAR104" s="863"/>
      <c r="JAS104" s="863"/>
      <c r="JAT104" s="863"/>
      <c r="JAU104" s="863"/>
      <c r="JAV104" s="863"/>
      <c r="JAW104" s="861"/>
      <c r="JAX104" s="862"/>
      <c r="JAY104" s="862"/>
      <c r="JAZ104" s="863"/>
      <c r="JBA104" s="863"/>
      <c r="JBB104" s="863"/>
      <c r="JBC104" s="863"/>
      <c r="JBD104" s="863"/>
      <c r="JBE104" s="861"/>
      <c r="JBF104" s="862"/>
      <c r="JBG104" s="862"/>
      <c r="JBH104" s="863"/>
      <c r="JBI104" s="863"/>
      <c r="JBJ104" s="863"/>
      <c r="JBK104" s="863"/>
      <c r="JBL104" s="863"/>
      <c r="JBM104" s="861"/>
      <c r="JBN104" s="862"/>
      <c r="JBO104" s="862"/>
      <c r="JBP104" s="863"/>
      <c r="JBQ104" s="863"/>
      <c r="JBR104" s="863"/>
      <c r="JBS104" s="863"/>
      <c r="JBT104" s="863"/>
      <c r="JBU104" s="861"/>
      <c r="JBV104" s="862"/>
      <c r="JBW104" s="862"/>
      <c r="JBX104" s="863"/>
      <c r="JBY104" s="863"/>
      <c r="JBZ104" s="863"/>
      <c r="JCA104" s="863"/>
      <c r="JCB104" s="863"/>
      <c r="JCC104" s="861"/>
      <c r="JCD104" s="862"/>
      <c r="JCE104" s="862"/>
      <c r="JCF104" s="863"/>
      <c r="JCG104" s="863"/>
      <c r="JCH104" s="863"/>
      <c r="JCI104" s="863"/>
      <c r="JCJ104" s="863"/>
      <c r="JCK104" s="861"/>
      <c r="JCL104" s="862"/>
      <c r="JCM104" s="862"/>
      <c r="JCN104" s="863"/>
      <c r="JCO104" s="863"/>
      <c r="JCP104" s="863"/>
      <c r="JCQ104" s="863"/>
      <c r="JCR104" s="863"/>
      <c r="JCS104" s="861"/>
      <c r="JCT104" s="862"/>
      <c r="JCU104" s="862"/>
      <c r="JCV104" s="863"/>
      <c r="JCW104" s="863"/>
      <c r="JCX104" s="863"/>
      <c r="JCY104" s="863"/>
      <c r="JCZ104" s="863"/>
      <c r="JDA104" s="861"/>
      <c r="JDB104" s="862"/>
      <c r="JDC104" s="862"/>
      <c r="JDD104" s="863"/>
      <c r="JDE104" s="863"/>
      <c r="JDF104" s="863"/>
      <c r="JDG104" s="863"/>
      <c r="JDH104" s="863"/>
      <c r="JDI104" s="861"/>
      <c r="JDJ104" s="862"/>
      <c r="JDK104" s="862"/>
      <c r="JDL104" s="863"/>
      <c r="JDM104" s="863"/>
      <c r="JDN104" s="863"/>
      <c r="JDO104" s="863"/>
      <c r="JDP104" s="863"/>
      <c r="JDQ104" s="861"/>
      <c r="JDR104" s="862"/>
      <c r="JDS104" s="862"/>
      <c r="JDT104" s="863"/>
      <c r="JDU104" s="863"/>
      <c r="JDV104" s="863"/>
      <c r="JDW104" s="863"/>
      <c r="JDX104" s="863"/>
      <c r="JDY104" s="861"/>
      <c r="JDZ104" s="862"/>
      <c r="JEA104" s="862"/>
      <c r="JEB104" s="863"/>
      <c r="JEC104" s="863"/>
      <c r="JED104" s="863"/>
      <c r="JEE104" s="863"/>
      <c r="JEF104" s="863"/>
      <c r="JEG104" s="861"/>
      <c r="JEH104" s="862"/>
      <c r="JEI104" s="862"/>
      <c r="JEJ104" s="863"/>
      <c r="JEK104" s="863"/>
      <c r="JEL104" s="863"/>
      <c r="JEM104" s="863"/>
      <c r="JEN104" s="863"/>
      <c r="JEO104" s="861"/>
      <c r="JEP104" s="862"/>
      <c r="JEQ104" s="862"/>
      <c r="JER104" s="863"/>
      <c r="JES104" s="863"/>
      <c r="JET104" s="863"/>
      <c r="JEU104" s="863"/>
      <c r="JEV104" s="863"/>
      <c r="JEW104" s="861"/>
      <c r="JEX104" s="862"/>
      <c r="JEY104" s="862"/>
      <c r="JEZ104" s="863"/>
      <c r="JFA104" s="863"/>
      <c r="JFB104" s="863"/>
      <c r="JFC104" s="863"/>
      <c r="JFD104" s="863"/>
      <c r="JFE104" s="861"/>
      <c r="JFF104" s="862"/>
      <c r="JFG104" s="862"/>
      <c r="JFH104" s="863"/>
      <c r="JFI104" s="863"/>
      <c r="JFJ104" s="863"/>
      <c r="JFK104" s="863"/>
      <c r="JFL104" s="863"/>
      <c r="JFM104" s="861"/>
      <c r="JFN104" s="862"/>
      <c r="JFO104" s="862"/>
      <c r="JFP104" s="863"/>
      <c r="JFQ104" s="863"/>
      <c r="JFR104" s="863"/>
      <c r="JFS104" s="863"/>
      <c r="JFT104" s="863"/>
      <c r="JFU104" s="861"/>
      <c r="JFV104" s="862"/>
      <c r="JFW104" s="862"/>
      <c r="JFX104" s="863"/>
      <c r="JFY104" s="863"/>
      <c r="JFZ104" s="863"/>
      <c r="JGA104" s="863"/>
      <c r="JGB104" s="863"/>
      <c r="JGC104" s="861"/>
      <c r="JGD104" s="862"/>
      <c r="JGE104" s="862"/>
      <c r="JGF104" s="863"/>
      <c r="JGG104" s="863"/>
      <c r="JGH104" s="863"/>
      <c r="JGI104" s="863"/>
      <c r="JGJ104" s="863"/>
      <c r="JGK104" s="861"/>
      <c r="JGL104" s="862"/>
      <c r="JGM104" s="862"/>
      <c r="JGN104" s="863"/>
      <c r="JGO104" s="863"/>
      <c r="JGP104" s="863"/>
      <c r="JGQ104" s="863"/>
      <c r="JGR104" s="863"/>
      <c r="JGS104" s="861"/>
      <c r="JGT104" s="862"/>
      <c r="JGU104" s="862"/>
      <c r="JGV104" s="863"/>
      <c r="JGW104" s="863"/>
      <c r="JGX104" s="863"/>
      <c r="JGY104" s="863"/>
      <c r="JGZ104" s="863"/>
      <c r="JHA104" s="861"/>
      <c r="JHB104" s="862"/>
      <c r="JHC104" s="862"/>
      <c r="JHD104" s="863"/>
      <c r="JHE104" s="863"/>
      <c r="JHF104" s="863"/>
      <c r="JHG104" s="863"/>
      <c r="JHH104" s="863"/>
      <c r="JHI104" s="861"/>
      <c r="JHJ104" s="862"/>
      <c r="JHK104" s="862"/>
      <c r="JHL104" s="863"/>
      <c r="JHM104" s="863"/>
      <c r="JHN104" s="863"/>
      <c r="JHO104" s="863"/>
      <c r="JHP104" s="863"/>
      <c r="JHQ104" s="861"/>
      <c r="JHR104" s="862"/>
      <c r="JHS104" s="862"/>
      <c r="JHT104" s="863"/>
      <c r="JHU104" s="863"/>
      <c r="JHV104" s="863"/>
      <c r="JHW104" s="863"/>
      <c r="JHX104" s="863"/>
      <c r="JHY104" s="861"/>
      <c r="JHZ104" s="862"/>
      <c r="JIA104" s="862"/>
      <c r="JIB104" s="863"/>
      <c r="JIC104" s="863"/>
      <c r="JID104" s="863"/>
      <c r="JIE104" s="863"/>
      <c r="JIF104" s="863"/>
      <c r="JIG104" s="861"/>
      <c r="JIH104" s="862"/>
      <c r="JII104" s="862"/>
      <c r="JIJ104" s="863"/>
      <c r="JIK104" s="863"/>
      <c r="JIL104" s="863"/>
      <c r="JIM104" s="863"/>
      <c r="JIN104" s="863"/>
      <c r="JIO104" s="861"/>
      <c r="JIP104" s="862"/>
      <c r="JIQ104" s="862"/>
      <c r="JIR104" s="863"/>
      <c r="JIS104" s="863"/>
      <c r="JIT104" s="863"/>
      <c r="JIU104" s="863"/>
      <c r="JIV104" s="863"/>
      <c r="JIW104" s="861"/>
      <c r="JIX104" s="862"/>
      <c r="JIY104" s="862"/>
      <c r="JIZ104" s="863"/>
      <c r="JJA104" s="863"/>
      <c r="JJB104" s="863"/>
      <c r="JJC104" s="863"/>
      <c r="JJD104" s="863"/>
      <c r="JJE104" s="861"/>
      <c r="JJF104" s="862"/>
      <c r="JJG104" s="862"/>
      <c r="JJH104" s="863"/>
      <c r="JJI104" s="863"/>
      <c r="JJJ104" s="863"/>
      <c r="JJK104" s="863"/>
      <c r="JJL104" s="863"/>
      <c r="JJM104" s="861"/>
      <c r="JJN104" s="862"/>
      <c r="JJO104" s="862"/>
      <c r="JJP104" s="863"/>
      <c r="JJQ104" s="863"/>
      <c r="JJR104" s="863"/>
      <c r="JJS104" s="863"/>
      <c r="JJT104" s="863"/>
      <c r="JJU104" s="861"/>
      <c r="JJV104" s="862"/>
      <c r="JJW104" s="862"/>
      <c r="JJX104" s="863"/>
      <c r="JJY104" s="863"/>
      <c r="JJZ104" s="863"/>
      <c r="JKA104" s="863"/>
      <c r="JKB104" s="863"/>
      <c r="JKC104" s="861"/>
      <c r="JKD104" s="862"/>
      <c r="JKE104" s="862"/>
      <c r="JKF104" s="863"/>
      <c r="JKG104" s="863"/>
      <c r="JKH104" s="863"/>
      <c r="JKI104" s="863"/>
      <c r="JKJ104" s="863"/>
      <c r="JKK104" s="861"/>
      <c r="JKL104" s="862"/>
      <c r="JKM104" s="862"/>
      <c r="JKN104" s="863"/>
      <c r="JKO104" s="863"/>
      <c r="JKP104" s="863"/>
      <c r="JKQ104" s="863"/>
      <c r="JKR104" s="863"/>
      <c r="JKS104" s="861"/>
      <c r="JKT104" s="862"/>
      <c r="JKU104" s="862"/>
      <c r="JKV104" s="863"/>
      <c r="JKW104" s="863"/>
      <c r="JKX104" s="863"/>
      <c r="JKY104" s="863"/>
      <c r="JKZ104" s="863"/>
      <c r="JLA104" s="861"/>
      <c r="JLB104" s="862"/>
      <c r="JLC104" s="862"/>
      <c r="JLD104" s="863"/>
      <c r="JLE104" s="863"/>
      <c r="JLF104" s="863"/>
      <c r="JLG104" s="863"/>
      <c r="JLH104" s="863"/>
      <c r="JLI104" s="861"/>
      <c r="JLJ104" s="862"/>
      <c r="JLK104" s="862"/>
      <c r="JLL104" s="863"/>
      <c r="JLM104" s="863"/>
      <c r="JLN104" s="863"/>
      <c r="JLO104" s="863"/>
      <c r="JLP104" s="863"/>
      <c r="JLQ104" s="861"/>
      <c r="JLR104" s="862"/>
      <c r="JLS104" s="862"/>
      <c r="JLT104" s="863"/>
      <c r="JLU104" s="863"/>
      <c r="JLV104" s="863"/>
      <c r="JLW104" s="863"/>
      <c r="JLX104" s="863"/>
      <c r="JLY104" s="861"/>
      <c r="JLZ104" s="862"/>
      <c r="JMA104" s="862"/>
      <c r="JMB104" s="863"/>
      <c r="JMC104" s="863"/>
      <c r="JMD104" s="863"/>
      <c r="JME104" s="863"/>
      <c r="JMF104" s="863"/>
      <c r="JMG104" s="861"/>
      <c r="JMH104" s="862"/>
      <c r="JMI104" s="862"/>
      <c r="JMJ104" s="863"/>
      <c r="JMK104" s="863"/>
      <c r="JML104" s="863"/>
      <c r="JMM104" s="863"/>
      <c r="JMN104" s="863"/>
      <c r="JMO104" s="861"/>
      <c r="JMP104" s="862"/>
      <c r="JMQ104" s="862"/>
      <c r="JMR104" s="863"/>
      <c r="JMS104" s="863"/>
      <c r="JMT104" s="863"/>
      <c r="JMU104" s="863"/>
      <c r="JMV104" s="863"/>
      <c r="JMW104" s="861"/>
      <c r="JMX104" s="862"/>
      <c r="JMY104" s="862"/>
      <c r="JMZ104" s="863"/>
      <c r="JNA104" s="863"/>
      <c r="JNB104" s="863"/>
      <c r="JNC104" s="863"/>
      <c r="JND104" s="863"/>
      <c r="JNE104" s="861"/>
      <c r="JNF104" s="862"/>
      <c r="JNG104" s="862"/>
      <c r="JNH104" s="863"/>
      <c r="JNI104" s="863"/>
      <c r="JNJ104" s="863"/>
      <c r="JNK104" s="863"/>
      <c r="JNL104" s="863"/>
      <c r="JNM104" s="861"/>
      <c r="JNN104" s="862"/>
      <c r="JNO104" s="862"/>
      <c r="JNP104" s="863"/>
      <c r="JNQ104" s="863"/>
      <c r="JNR104" s="863"/>
      <c r="JNS104" s="863"/>
      <c r="JNT104" s="863"/>
      <c r="JNU104" s="861"/>
      <c r="JNV104" s="862"/>
      <c r="JNW104" s="862"/>
      <c r="JNX104" s="863"/>
      <c r="JNY104" s="863"/>
      <c r="JNZ104" s="863"/>
      <c r="JOA104" s="863"/>
      <c r="JOB104" s="863"/>
      <c r="JOC104" s="861"/>
      <c r="JOD104" s="862"/>
      <c r="JOE104" s="862"/>
      <c r="JOF104" s="863"/>
      <c r="JOG104" s="863"/>
      <c r="JOH104" s="863"/>
      <c r="JOI104" s="863"/>
      <c r="JOJ104" s="863"/>
      <c r="JOK104" s="861"/>
      <c r="JOL104" s="862"/>
      <c r="JOM104" s="862"/>
      <c r="JON104" s="863"/>
      <c r="JOO104" s="863"/>
      <c r="JOP104" s="863"/>
      <c r="JOQ104" s="863"/>
      <c r="JOR104" s="863"/>
      <c r="JOS104" s="861"/>
      <c r="JOT104" s="862"/>
      <c r="JOU104" s="862"/>
      <c r="JOV104" s="863"/>
      <c r="JOW104" s="863"/>
      <c r="JOX104" s="863"/>
      <c r="JOY104" s="863"/>
      <c r="JOZ104" s="863"/>
      <c r="JPA104" s="861"/>
      <c r="JPB104" s="862"/>
      <c r="JPC104" s="862"/>
      <c r="JPD104" s="863"/>
      <c r="JPE104" s="863"/>
      <c r="JPF104" s="863"/>
      <c r="JPG104" s="863"/>
      <c r="JPH104" s="863"/>
      <c r="JPI104" s="861"/>
      <c r="JPJ104" s="862"/>
      <c r="JPK104" s="862"/>
      <c r="JPL104" s="863"/>
      <c r="JPM104" s="863"/>
      <c r="JPN104" s="863"/>
      <c r="JPO104" s="863"/>
      <c r="JPP104" s="863"/>
      <c r="JPQ104" s="861"/>
      <c r="JPR104" s="862"/>
      <c r="JPS104" s="862"/>
      <c r="JPT104" s="863"/>
      <c r="JPU104" s="863"/>
      <c r="JPV104" s="863"/>
      <c r="JPW104" s="863"/>
      <c r="JPX104" s="863"/>
      <c r="JPY104" s="861"/>
      <c r="JPZ104" s="862"/>
      <c r="JQA104" s="862"/>
      <c r="JQB104" s="863"/>
      <c r="JQC104" s="863"/>
      <c r="JQD104" s="863"/>
      <c r="JQE104" s="863"/>
      <c r="JQF104" s="863"/>
      <c r="JQG104" s="861"/>
      <c r="JQH104" s="862"/>
      <c r="JQI104" s="862"/>
      <c r="JQJ104" s="863"/>
      <c r="JQK104" s="863"/>
      <c r="JQL104" s="863"/>
      <c r="JQM104" s="863"/>
      <c r="JQN104" s="863"/>
      <c r="JQO104" s="861"/>
      <c r="JQP104" s="862"/>
      <c r="JQQ104" s="862"/>
      <c r="JQR104" s="863"/>
      <c r="JQS104" s="863"/>
      <c r="JQT104" s="863"/>
      <c r="JQU104" s="863"/>
      <c r="JQV104" s="863"/>
      <c r="JQW104" s="861"/>
      <c r="JQX104" s="862"/>
      <c r="JQY104" s="862"/>
      <c r="JQZ104" s="863"/>
      <c r="JRA104" s="863"/>
      <c r="JRB104" s="863"/>
      <c r="JRC104" s="863"/>
      <c r="JRD104" s="863"/>
      <c r="JRE104" s="861"/>
      <c r="JRF104" s="862"/>
      <c r="JRG104" s="862"/>
      <c r="JRH104" s="863"/>
      <c r="JRI104" s="863"/>
      <c r="JRJ104" s="863"/>
      <c r="JRK104" s="863"/>
      <c r="JRL104" s="863"/>
      <c r="JRM104" s="861"/>
      <c r="JRN104" s="862"/>
      <c r="JRO104" s="862"/>
      <c r="JRP104" s="863"/>
      <c r="JRQ104" s="863"/>
      <c r="JRR104" s="863"/>
      <c r="JRS104" s="863"/>
      <c r="JRT104" s="863"/>
      <c r="JRU104" s="861"/>
      <c r="JRV104" s="862"/>
      <c r="JRW104" s="862"/>
      <c r="JRX104" s="863"/>
      <c r="JRY104" s="863"/>
      <c r="JRZ104" s="863"/>
      <c r="JSA104" s="863"/>
      <c r="JSB104" s="863"/>
      <c r="JSC104" s="861"/>
      <c r="JSD104" s="862"/>
      <c r="JSE104" s="862"/>
      <c r="JSF104" s="863"/>
      <c r="JSG104" s="863"/>
      <c r="JSH104" s="863"/>
      <c r="JSI104" s="863"/>
      <c r="JSJ104" s="863"/>
      <c r="JSK104" s="861"/>
      <c r="JSL104" s="862"/>
      <c r="JSM104" s="862"/>
      <c r="JSN104" s="863"/>
      <c r="JSO104" s="863"/>
      <c r="JSP104" s="863"/>
      <c r="JSQ104" s="863"/>
      <c r="JSR104" s="863"/>
      <c r="JSS104" s="861"/>
      <c r="JST104" s="862"/>
      <c r="JSU104" s="862"/>
      <c r="JSV104" s="863"/>
      <c r="JSW104" s="863"/>
      <c r="JSX104" s="863"/>
      <c r="JSY104" s="863"/>
      <c r="JSZ104" s="863"/>
      <c r="JTA104" s="861"/>
      <c r="JTB104" s="862"/>
      <c r="JTC104" s="862"/>
      <c r="JTD104" s="863"/>
      <c r="JTE104" s="863"/>
      <c r="JTF104" s="863"/>
      <c r="JTG104" s="863"/>
      <c r="JTH104" s="863"/>
      <c r="JTI104" s="861"/>
      <c r="JTJ104" s="862"/>
      <c r="JTK104" s="862"/>
      <c r="JTL104" s="863"/>
      <c r="JTM104" s="863"/>
      <c r="JTN104" s="863"/>
      <c r="JTO104" s="863"/>
      <c r="JTP104" s="863"/>
      <c r="JTQ104" s="861"/>
      <c r="JTR104" s="862"/>
      <c r="JTS104" s="862"/>
      <c r="JTT104" s="863"/>
      <c r="JTU104" s="863"/>
      <c r="JTV104" s="863"/>
      <c r="JTW104" s="863"/>
      <c r="JTX104" s="863"/>
      <c r="JTY104" s="861"/>
      <c r="JTZ104" s="862"/>
      <c r="JUA104" s="862"/>
      <c r="JUB104" s="863"/>
      <c r="JUC104" s="863"/>
      <c r="JUD104" s="863"/>
      <c r="JUE104" s="863"/>
      <c r="JUF104" s="863"/>
      <c r="JUG104" s="861"/>
      <c r="JUH104" s="862"/>
      <c r="JUI104" s="862"/>
      <c r="JUJ104" s="863"/>
      <c r="JUK104" s="863"/>
      <c r="JUL104" s="863"/>
      <c r="JUM104" s="863"/>
      <c r="JUN104" s="863"/>
      <c r="JUO104" s="861"/>
      <c r="JUP104" s="862"/>
      <c r="JUQ104" s="862"/>
      <c r="JUR104" s="863"/>
      <c r="JUS104" s="863"/>
      <c r="JUT104" s="863"/>
      <c r="JUU104" s="863"/>
      <c r="JUV104" s="863"/>
      <c r="JUW104" s="861"/>
      <c r="JUX104" s="862"/>
      <c r="JUY104" s="862"/>
      <c r="JUZ104" s="863"/>
      <c r="JVA104" s="863"/>
      <c r="JVB104" s="863"/>
      <c r="JVC104" s="863"/>
      <c r="JVD104" s="863"/>
      <c r="JVE104" s="861"/>
      <c r="JVF104" s="862"/>
      <c r="JVG104" s="862"/>
      <c r="JVH104" s="863"/>
      <c r="JVI104" s="863"/>
      <c r="JVJ104" s="863"/>
      <c r="JVK104" s="863"/>
      <c r="JVL104" s="863"/>
      <c r="JVM104" s="861"/>
      <c r="JVN104" s="862"/>
      <c r="JVO104" s="862"/>
      <c r="JVP104" s="863"/>
      <c r="JVQ104" s="863"/>
      <c r="JVR104" s="863"/>
      <c r="JVS104" s="863"/>
      <c r="JVT104" s="863"/>
      <c r="JVU104" s="861"/>
      <c r="JVV104" s="862"/>
      <c r="JVW104" s="862"/>
      <c r="JVX104" s="863"/>
      <c r="JVY104" s="863"/>
      <c r="JVZ104" s="863"/>
      <c r="JWA104" s="863"/>
      <c r="JWB104" s="863"/>
      <c r="JWC104" s="861"/>
      <c r="JWD104" s="862"/>
      <c r="JWE104" s="862"/>
      <c r="JWF104" s="863"/>
      <c r="JWG104" s="863"/>
      <c r="JWH104" s="863"/>
      <c r="JWI104" s="863"/>
      <c r="JWJ104" s="863"/>
      <c r="JWK104" s="861"/>
      <c r="JWL104" s="862"/>
      <c r="JWM104" s="862"/>
      <c r="JWN104" s="863"/>
      <c r="JWO104" s="863"/>
      <c r="JWP104" s="863"/>
      <c r="JWQ104" s="863"/>
      <c r="JWR104" s="863"/>
      <c r="JWS104" s="861"/>
      <c r="JWT104" s="862"/>
      <c r="JWU104" s="862"/>
      <c r="JWV104" s="863"/>
      <c r="JWW104" s="863"/>
      <c r="JWX104" s="863"/>
      <c r="JWY104" s="863"/>
      <c r="JWZ104" s="863"/>
      <c r="JXA104" s="861"/>
      <c r="JXB104" s="862"/>
      <c r="JXC104" s="862"/>
      <c r="JXD104" s="863"/>
      <c r="JXE104" s="863"/>
      <c r="JXF104" s="863"/>
      <c r="JXG104" s="863"/>
      <c r="JXH104" s="863"/>
      <c r="JXI104" s="861"/>
      <c r="JXJ104" s="862"/>
      <c r="JXK104" s="862"/>
      <c r="JXL104" s="863"/>
      <c r="JXM104" s="863"/>
      <c r="JXN104" s="863"/>
      <c r="JXO104" s="863"/>
      <c r="JXP104" s="863"/>
      <c r="JXQ104" s="861"/>
      <c r="JXR104" s="862"/>
      <c r="JXS104" s="862"/>
      <c r="JXT104" s="863"/>
      <c r="JXU104" s="863"/>
      <c r="JXV104" s="863"/>
      <c r="JXW104" s="863"/>
      <c r="JXX104" s="863"/>
      <c r="JXY104" s="861"/>
      <c r="JXZ104" s="862"/>
      <c r="JYA104" s="862"/>
      <c r="JYB104" s="863"/>
      <c r="JYC104" s="863"/>
      <c r="JYD104" s="863"/>
      <c r="JYE104" s="863"/>
      <c r="JYF104" s="863"/>
      <c r="JYG104" s="861"/>
      <c r="JYH104" s="862"/>
      <c r="JYI104" s="862"/>
      <c r="JYJ104" s="863"/>
      <c r="JYK104" s="863"/>
      <c r="JYL104" s="863"/>
      <c r="JYM104" s="863"/>
      <c r="JYN104" s="863"/>
      <c r="JYO104" s="861"/>
      <c r="JYP104" s="862"/>
      <c r="JYQ104" s="862"/>
      <c r="JYR104" s="863"/>
      <c r="JYS104" s="863"/>
      <c r="JYT104" s="863"/>
      <c r="JYU104" s="863"/>
      <c r="JYV104" s="863"/>
      <c r="JYW104" s="861"/>
      <c r="JYX104" s="862"/>
      <c r="JYY104" s="862"/>
      <c r="JYZ104" s="863"/>
      <c r="JZA104" s="863"/>
      <c r="JZB104" s="863"/>
      <c r="JZC104" s="863"/>
      <c r="JZD104" s="863"/>
      <c r="JZE104" s="861"/>
      <c r="JZF104" s="862"/>
      <c r="JZG104" s="862"/>
      <c r="JZH104" s="863"/>
      <c r="JZI104" s="863"/>
      <c r="JZJ104" s="863"/>
      <c r="JZK104" s="863"/>
      <c r="JZL104" s="863"/>
      <c r="JZM104" s="861"/>
      <c r="JZN104" s="862"/>
      <c r="JZO104" s="862"/>
      <c r="JZP104" s="863"/>
      <c r="JZQ104" s="863"/>
      <c r="JZR104" s="863"/>
      <c r="JZS104" s="863"/>
      <c r="JZT104" s="863"/>
      <c r="JZU104" s="861"/>
      <c r="JZV104" s="862"/>
      <c r="JZW104" s="862"/>
      <c r="JZX104" s="863"/>
      <c r="JZY104" s="863"/>
      <c r="JZZ104" s="863"/>
      <c r="KAA104" s="863"/>
      <c r="KAB104" s="863"/>
      <c r="KAC104" s="861"/>
      <c r="KAD104" s="862"/>
      <c r="KAE104" s="862"/>
      <c r="KAF104" s="863"/>
      <c r="KAG104" s="863"/>
      <c r="KAH104" s="863"/>
      <c r="KAI104" s="863"/>
      <c r="KAJ104" s="863"/>
      <c r="KAK104" s="861"/>
      <c r="KAL104" s="862"/>
      <c r="KAM104" s="862"/>
      <c r="KAN104" s="863"/>
      <c r="KAO104" s="863"/>
      <c r="KAP104" s="863"/>
      <c r="KAQ104" s="863"/>
      <c r="KAR104" s="863"/>
      <c r="KAS104" s="861"/>
      <c r="KAT104" s="862"/>
      <c r="KAU104" s="862"/>
      <c r="KAV104" s="863"/>
      <c r="KAW104" s="863"/>
      <c r="KAX104" s="863"/>
      <c r="KAY104" s="863"/>
      <c r="KAZ104" s="863"/>
      <c r="KBA104" s="861"/>
      <c r="KBB104" s="862"/>
      <c r="KBC104" s="862"/>
      <c r="KBD104" s="863"/>
      <c r="KBE104" s="863"/>
      <c r="KBF104" s="863"/>
      <c r="KBG104" s="863"/>
      <c r="KBH104" s="863"/>
      <c r="KBI104" s="861"/>
      <c r="KBJ104" s="862"/>
      <c r="KBK104" s="862"/>
      <c r="KBL104" s="863"/>
      <c r="KBM104" s="863"/>
      <c r="KBN104" s="863"/>
      <c r="KBO104" s="863"/>
      <c r="KBP104" s="863"/>
      <c r="KBQ104" s="861"/>
      <c r="KBR104" s="862"/>
      <c r="KBS104" s="862"/>
      <c r="KBT104" s="863"/>
      <c r="KBU104" s="863"/>
      <c r="KBV104" s="863"/>
      <c r="KBW104" s="863"/>
      <c r="KBX104" s="863"/>
      <c r="KBY104" s="861"/>
      <c r="KBZ104" s="862"/>
      <c r="KCA104" s="862"/>
      <c r="KCB104" s="863"/>
      <c r="KCC104" s="863"/>
      <c r="KCD104" s="863"/>
      <c r="KCE104" s="863"/>
      <c r="KCF104" s="863"/>
      <c r="KCG104" s="861"/>
      <c r="KCH104" s="862"/>
      <c r="KCI104" s="862"/>
      <c r="KCJ104" s="863"/>
      <c r="KCK104" s="863"/>
      <c r="KCL104" s="863"/>
      <c r="KCM104" s="863"/>
      <c r="KCN104" s="863"/>
      <c r="KCO104" s="861"/>
      <c r="KCP104" s="862"/>
      <c r="KCQ104" s="862"/>
      <c r="KCR104" s="863"/>
      <c r="KCS104" s="863"/>
      <c r="KCT104" s="863"/>
      <c r="KCU104" s="863"/>
      <c r="KCV104" s="863"/>
      <c r="KCW104" s="861"/>
      <c r="KCX104" s="862"/>
      <c r="KCY104" s="862"/>
      <c r="KCZ104" s="863"/>
      <c r="KDA104" s="863"/>
      <c r="KDB104" s="863"/>
      <c r="KDC104" s="863"/>
      <c r="KDD104" s="863"/>
      <c r="KDE104" s="861"/>
      <c r="KDF104" s="862"/>
      <c r="KDG104" s="862"/>
      <c r="KDH104" s="863"/>
      <c r="KDI104" s="863"/>
      <c r="KDJ104" s="863"/>
      <c r="KDK104" s="863"/>
      <c r="KDL104" s="863"/>
      <c r="KDM104" s="861"/>
      <c r="KDN104" s="862"/>
      <c r="KDO104" s="862"/>
      <c r="KDP104" s="863"/>
      <c r="KDQ104" s="863"/>
      <c r="KDR104" s="863"/>
      <c r="KDS104" s="863"/>
      <c r="KDT104" s="863"/>
      <c r="KDU104" s="861"/>
      <c r="KDV104" s="862"/>
      <c r="KDW104" s="862"/>
      <c r="KDX104" s="863"/>
      <c r="KDY104" s="863"/>
      <c r="KDZ104" s="863"/>
      <c r="KEA104" s="863"/>
      <c r="KEB104" s="863"/>
      <c r="KEC104" s="861"/>
      <c r="KED104" s="862"/>
      <c r="KEE104" s="862"/>
      <c r="KEF104" s="863"/>
      <c r="KEG104" s="863"/>
      <c r="KEH104" s="863"/>
      <c r="KEI104" s="863"/>
      <c r="KEJ104" s="863"/>
      <c r="KEK104" s="861"/>
      <c r="KEL104" s="862"/>
      <c r="KEM104" s="862"/>
      <c r="KEN104" s="863"/>
      <c r="KEO104" s="863"/>
      <c r="KEP104" s="863"/>
      <c r="KEQ104" s="863"/>
      <c r="KER104" s="863"/>
      <c r="KES104" s="861"/>
      <c r="KET104" s="862"/>
      <c r="KEU104" s="862"/>
      <c r="KEV104" s="863"/>
      <c r="KEW104" s="863"/>
      <c r="KEX104" s="863"/>
      <c r="KEY104" s="863"/>
      <c r="KEZ104" s="863"/>
      <c r="KFA104" s="861"/>
      <c r="KFB104" s="862"/>
      <c r="KFC104" s="862"/>
      <c r="KFD104" s="863"/>
      <c r="KFE104" s="863"/>
      <c r="KFF104" s="863"/>
      <c r="KFG104" s="863"/>
      <c r="KFH104" s="863"/>
      <c r="KFI104" s="861"/>
      <c r="KFJ104" s="862"/>
      <c r="KFK104" s="862"/>
      <c r="KFL104" s="863"/>
      <c r="KFM104" s="863"/>
      <c r="KFN104" s="863"/>
      <c r="KFO104" s="863"/>
      <c r="KFP104" s="863"/>
      <c r="KFQ104" s="861"/>
      <c r="KFR104" s="862"/>
      <c r="KFS104" s="862"/>
      <c r="KFT104" s="863"/>
      <c r="KFU104" s="863"/>
      <c r="KFV104" s="863"/>
      <c r="KFW104" s="863"/>
      <c r="KFX104" s="863"/>
      <c r="KFY104" s="861"/>
      <c r="KFZ104" s="862"/>
      <c r="KGA104" s="862"/>
      <c r="KGB104" s="863"/>
      <c r="KGC104" s="863"/>
      <c r="KGD104" s="863"/>
      <c r="KGE104" s="863"/>
      <c r="KGF104" s="863"/>
      <c r="KGG104" s="861"/>
      <c r="KGH104" s="862"/>
      <c r="KGI104" s="862"/>
      <c r="KGJ104" s="863"/>
      <c r="KGK104" s="863"/>
      <c r="KGL104" s="863"/>
      <c r="KGM104" s="863"/>
      <c r="KGN104" s="863"/>
      <c r="KGO104" s="861"/>
      <c r="KGP104" s="862"/>
      <c r="KGQ104" s="862"/>
      <c r="KGR104" s="863"/>
      <c r="KGS104" s="863"/>
      <c r="KGT104" s="863"/>
      <c r="KGU104" s="863"/>
      <c r="KGV104" s="863"/>
      <c r="KGW104" s="861"/>
      <c r="KGX104" s="862"/>
      <c r="KGY104" s="862"/>
      <c r="KGZ104" s="863"/>
      <c r="KHA104" s="863"/>
      <c r="KHB104" s="863"/>
      <c r="KHC104" s="863"/>
      <c r="KHD104" s="863"/>
      <c r="KHE104" s="861"/>
      <c r="KHF104" s="862"/>
      <c r="KHG104" s="862"/>
      <c r="KHH104" s="863"/>
      <c r="KHI104" s="863"/>
      <c r="KHJ104" s="863"/>
      <c r="KHK104" s="863"/>
      <c r="KHL104" s="863"/>
      <c r="KHM104" s="861"/>
      <c r="KHN104" s="862"/>
      <c r="KHO104" s="862"/>
      <c r="KHP104" s="863"/>
      <c r="KHQ104" s="863"/>
      <c r="KHR104" s="863"/>
      <c r="KHS104" s="863"/>
      <c r="KHT104" s="863"/>
      <c r="KHU104" s="861"/>
      <c r="KHV104" s="862"/>
      <c r="KHW104" s="862"/>
      <c r="KHX104" s="863"/>
      <c r="KHY104" s="863"/>
      <c r="KHZ104" s="863"/>
      <c r="KIA104" s="863"/>
      <c r="KIB104" s="863"/>
      <c r="KIC104" s="861"/>
      <c r="KID104" s="862"/>
      <c r="KIE104" s="862"/>
      <c r="KIF104" s="863"/>
      <c r="KIG104" s="863"/>
      <c r="KIH104" s="863"/>
      <c r="KII104" s="863"/>
      <c r="KIJ104" s="863"/>
      <c r="KIK104" s="861"/>
      <c r="KIL104" s="862"/>
      <c r="KIM104" s="862"/>
      <c r="KIN104" s="863"/>
      <c r="KIO104" s="863"/>
      <c r="KIP104" s="863"/>
      <c r="KIQ104" s="863"/>
      <c r="KIR104" s="863"/>
      <c r="KIS104" s="861"/>
      <c r="KIT104" s="862"/>
      <c r="KIU104" s="862"/>
      <c r="KIV104" s="863"/>
      <c r="KIW104" s="863"/>
      <c r="KIX104" s="863"/>
      <c r="KIY104" s="863"/>
      <c r="KIZ104" s="863"/>
      <c r="KJA104" s="861"/>
      <c r="KJB104" s="862"/>
      <c r="KJC104" s="862"/>
      <c r="KJD104" s="863"/>
      <c r="KJE104" s="863"/>
      <c r="KJF104" s="863"/>
      <c r="KJG104" s="863"/>
      <c r="KJH104" s="863"/>
      <c r="KJI104" s="861"/>
      <c r="KJJ104" s="862"/>
      <c r="KJK104" s="862"/>
      <c r="KJL104" s="863"/>
      <c r="KJM104" s="863"/>
      <c r="KJN104" s="863"/>
      <c r="KJO104" s="863"/>
      <c r="KJP104" s="863"/>
      <c r="KJQ104" s="861"/>
      <c r="KJR104" s="862"/>
      <c r="KJS104" s="862"/>
      <c r="KJT104" s="863"/>
      <c r="KJU104" s="863"/>
      <c r="KJV104" s="863"/>
      <c r="KJW104" s="863"/>
      <c r="KJX104" s="863"/>
      <c r="KJY104" s="861"/>
      <c r="KJZ104" s="862"/>
      <c r="KKA104" s="862"/>
      <c r="KKB104" s="863"/>
      <c r="KKC104" s="863"/>
      <c r="KKD104" s="863"/>
      <c r="KKE104" s="863"/>
      <c r="KKF104" s="863"/>
      <c r="KKG104" s="861"/>
      <c r="KKH104" s="862"/>
      <c r="KKI104" s="862"/>
      <c r="KKJ104" s="863"/>
      <c r="KKK104" s="863"/>
      <c r="KKL104" s="863"/>
      <c r="KKM104" s="863"/>
      <c r="KKN104" s="863"/>
      <c r="KKO104" s="861"/>
      <c r="KKP104" s="862"/>
      <c r="KKQ104" s="862"/>
      <c r="KKR104" s="863"/>
      <c r="KKS104" s="863"/>
      <c r="KKT104" s="863"/>
      <c r="KKU104" s="863"/>
      <c r="KKV104" s="863"/>
      <c r="KKW104" s="861"/>
      <c r="KKX104" s="862"/>
      <c r="KKY104" s="862"/>
      <c r="KKZ104" s="863"/>
      <c r="KLA104" s="863"/>
      <c r="KLB104" s="863"/>
      <c r="KLC104" s="863"/>
      <c r="KLD104" s="863"/>
      <c r="KLE104" s="861"/>
      <c r="KLF104" s="862"/>
      <c r="KLG104" s="862"/>
      <c r="KLH104" s="863"/>
      <c r="KLI104" s="863"/>
      <c r="KLJ104" s="863"/>
      <c r="KLK104" s="863"/>
      <c r="KLL104" s="863"/>
      <c r="KLM104" s="861"/>
      <c r="KLN104" s="862"/>
      <c r="KLO104" s="862"/>
      <c r="KLP104" s="863"/>
      <c r="KLQ104" s="863"/>
      <c r="KLR104" s="863"/>
      <c r="KLS104" s="863"/>
      <c r="KLT104" s="863"/>
      <c r="KLU104" s="861"/>
      <c r="KLV104" s="862"/>
      <c r="KLW104" s="862"/>
      <c r="KLX104" s="863"/>
      <c r="KLY104" s="863"/>
      <c r="KLZ104" s="863"/>
      <c r="KMA104" s="863"/>
      <c r="KMB104" s="863"/>
      <c r="KMC104" s="861"/>
      <c r="KMD104" s="862"/>
      <c r="KME104" s="862"/>
      <c r="KMF104" s="863"/>
      <c r="KMG104" s="863"/>
      <c r="KMH104" s="863"/>
      <c r="KMI104" s="863"/>
      <c r="KMJ104" s="863"/>
      <c r="KMK104" s="861"/>
      <c r="KML104" s="862"/>
      <c r="KMM104" s="862"/>
      <c r="KMN104" s="863"/>
      <c r="KMO104" s="863"/>
      <c r="KMP104" s="863"/>
      <c r="KMQ104" s="863"/>
      <c r="KMR104" s="863"/>
      <c r="KMS104" s="861"/>
      <c r="KMT104" s="862"/>
      <c r="KMU104" s="862"/>
      <c r="KMV104" s="863"/>
      <c r="KMW104" s="863"/>
      <c r="KMX104" s="863"/>
      <c r="KMY104" s="863"/>
      <c r="KMZ104" s="863"/>
      <c r="KNA104" s="861"/>
      <c r="KNB104" s="862"/>
      <c r="KNC104" s="862"/>
      <c r="KND104" s="863"/>
      <c r="KNE104" s="863"/>
      <c r="KNF104" s="863"/>
      <c r="KNG104" s="863"/>
      <c r="KNH104" s="863"/>
      <c r="KNI104" s="861"/>
      <c r="KNJ104" s="862"/>
      <c r="KNK104" s="862"/>
      <c r="KNL104" s="863"/>
      <c r="KNM104" s="863"/>
      <c r="KNN104" s="863"/>
      <c r="KNO104" s="863"/>
      <c r="KNP104" s="863"/>
      <c r="KNQ104" s="861"/>
      <c r="KNR104" s="862"/>
      <c r="KNS104" s="862"/>
      <c r="KNT104" s="863"/>
      <c r="KNU104" s="863"/>
      <c r="KNV104" s="863"/>
      <c r="KNW104" s="863"/>
      <c r="KNX104" s="863"/>
      <c r="KNY104" s="861"/>
      <c r="KNZ104" s="862"/>
      <c r="KOA104" s="862"/>
      <c r="KOB104" s="863"/>
      <c r="KOC104" s="863"/>
      <c r="KOD104" s="863"/>
      <c r="KOE104" s="863"/>
      <c r="KOF104" s="863"/>
      <c r="KOG104" s="861"/>
      <c r="KOH104" s="862"/>
      <c r="KOI104" s="862"/>
      <c r="KOJ104" s="863"/>
      <c r="KOK104" s="863"/>
      <c r="KOL104" s="863"/>
      <c r="KOM104" s="863"/>
      <c r="KON104" s="863"/>
      <c r="KOO104" s="861"/>
      <c r="KOP104" s="862"/>
      <c r="KOQ104" s="862"/>
      <c r="KOR104" s="863"/>
      <c r="KOS104" s="863"/>
      <c r="KOT104" s="863"/>
      <c r="KOU104" s="863"/>
      <c r="KOV104" s="863"/>
      <c r="KOW104" s="861"/>
      <c r="KOX104" s="862"/>
      <c r="KOY104" s="862"/>
      <c r="KOZ104" s="863"/>
      <c r="KPA104" s="863"/>
      <c r="KPB104" s="863"/>
      <c r="KPC104" s="863"/>
      <c r="KPD104" s="863"/>
      <c r="KPE104" s="861"/>
      <c r="KPF104" s="862"/>
      <c r="KPG104" s="862"/>
      <c r="KPH104" s="863"/>
      <c r="KPI104" s="863"/>
      <c r="KPJ104" s="863"/>
      <c r="KPK104" s="863"/>
      <c r="KPL104" s="863"/>
      <c r="KPM104" s="861"/>
      <c r="KPN104" s="862"/>
      <c r="KPO104" s="862"/>
      <c r="KPP104" s="863"/>
      <c r="KPQ104" s="863"/>
      <c r="KPR104" s="863"/>
      <c r="KPS104" s="863"/>
      <c r="KPT104" s="863"/>
      <c r="KPU104" s="861"/>
      <c r="KPV104" s="862"/>
      <c r="KPW104" s="862"/>
      <c r="KPX104" s="863"/>
      <c r="KPY104" s="863"/>
      <c r="KPZ104" s="863"/>
      <c r="KQA104" s="863"/>
      <c r="KQB104" s="863"/>
      <c r="KQC104" s="861"/>
      <c r="KQD104" s="862"/>
      <c r="KQE104" s="862"/>
      <c r="KQF104" s="863"/>
      <c r="KQG104" s="863"/>
      <c r="KQH104" s="863"/>
      <c r="KQI104" s="863"/>
      <c r="KQJ104" s="863"/>
      <c r="KQK104" s="861"/>
      <c r="KQL104" s="862"/>
      <c r="KQM104" s="862"/>
      <c r="KQN104" s="863"/>
      <c r="KQO104" s="863"/>
      <c r="KQP104" s="863"/>
      <c r="KQQ104" s="863"/>
      <c r="KQR104" s="863"/>
      <c r="KQS104" s="861"/>
      <c r="KQT104" s="862"/>
      <c r="KQU104" s="862"/>
      <c r="KQV104" s="863"/>
      <c r="KQW104" s="863"/>
      <c r="KQX104" s="863"/>
      <c r="KQY104" s="863"/>
      <c r="KQZ104" s="863"/>
      <c r="KRA104" s="861"/>
      <c r="KRB104" s="862"/>
      <c r="KRC104" s="862"/>
      <c r="KRD104" s="863"/>
      <c r="KRE104" s="863"/>
      <c r="KRF104" s="863"/>
      <c r="KRG104" s="863"/>
      <c r="KRH104" s="863"/>
      <c r="KRI104" s="861"/>
      <c r="KRJ104" s="862"/>
      <c r="KRK104" s="862"/>
      <c r="KRL104" s="863"/>
      <c r="KRM104" s="863"/>
      <c r="KRN104" s="863"/>
      <c r="KRO104" s="863"/>
      <c r="KRP104" s="863"/>
      <c r="KRQ104" s="861"/>
      <c r="KRR104" s="862"/>
      <c r="KRS104" s="862"/>
      <c r="KRT104" s="863"/>
      <c r="KRU104" s="863"/>
      <c r="KRV104" s="863"/>
      <c r="KRW104" s="863"/>
      <c r="KRX104" s="863"/>
      <c r="KRY104" s="861"/>
      <c r="KRZ104" s="862"/>
      <c r="KSA104" s="862"/>
      <c r="KSB104" s="863"/>
      <c r="KSC104" s="863"/>
      <c r="KSD104" s="863"/>
      <c r="KSE104" s="863"/>
      <c r="KSF104" s="863"/>
      <c r="KSG104" s="861"/>
      <c r="KSH104" s="862"/>
      <c r="KSI104" s="862"/>
      <c r="KSJ104" s="863"/>
      <c r="KSK104" s="863"/>
      <c r="KSL104" s="863"/>
      <c r="KSM104" s="863"/>
      <c r="KSN104" s="863"/>
      <c r="KSO104" s="861"/>
      <c r="KSP104" s="862"/>
      <c r="KSQ104" s="862"/>
      <c r="KSR104" s="863"/>
      <c r="KSS104" s="863"/>
      <c r="KST104" s="863"/>
      <c r="KSU104" s="863"/>
      <c r="KSV104" s="863"/>
      <c r="KSW104" s="861"/>
      <c r="KSX104" s="862"/>
      <c r="KSY104" s="862"/>
      <c r="KSZ104" s="863"/>
      <c r="KTA104" s="863"/>
      <c r="KTB104" s="863"/>
      <c r="KTC104" s="863"/>
      <c r="KTD104" s="863"/>
      <c r="KTE104" s="861"/>
      <c r="KTF104" s="862"/>
      <c r="KTG104" s="862"/>
      <c r="KTH104" s="863"/>
      <c r="KTI104" s="863"/>
      <c r="KTJ104" s="863"/>
      <c r="KTK104" s="863"/>
      <c r="KTL104" s="863"/>
      <c r="KTM104" s="861"/>
      <c r="KTN104" s="862"/>
      <c r="KTO104" s="862"/>
      <c r="KTP104" s="863"/>
      <c r="KTQ104" s="863"/>
      <c r="KTR104" s="863"/>
      <c r="KTS104" s="863"/>
      <c r="KTT104" s="863"/>
      <c r="KTU104" s="861"/>
      <c r="KTV104" s="862"/>
      <c r="KTW104" s="862"/>
      <c r="KTX104" s="863"/>
      <c r="KTY104" s="863"/>
      <c r="KTZ104" s="863"/>
      <c r="KUA104" s="863"/>
      <c r="KUB104" s="863"/>
      <c r="KUC104" s="861"/>
      <c r="KUD104" s="862"/>
      <c r="KUE104" s="862"/>
      <c r="KUF104" s="863"/>
      <c r="KUG104" s="863"/>
      <c r="KUH104" s="863"/>
      <c r="KUI104" s="863"/>
      <c r="KUJ104" s="863"/>
      <c r="KUK104" s="861"/>
      <c r="KUL104" s="862"/>
      <c r="KUM104" s="862"/>
      <c r="KUN104" s="863"/>
      <c r="KUO104" s="863"/>
      <c r="KUP104" s="863"/>
      <c r="KUQ104" s="863"/>
      <c r="KUR104" s="863"/>
      <c r="KUS104" s="861"/>
      <c r="KUT104" s="862"/>
      <c r="KUU104" s="862"/>
      <c r="KUV104" s="863"/>
      <c r="KUW104" s="863"/>
      <c r="KUX104" s="863"/>
      <c r="KUY104" s="863"/>
      <c r="KUZ104" s="863"/>
      <c r="KVA104" s="861"/>
      <c r="KVB104" s="862"/>
      <c r="KVC104" s="862"/>
      <c r="KVD104" s="863"/>
      <c r="KVE104" s="863"/>
      <c r="KVF104" s="863"/>
      <c r="KVG104" s="863"/>
      <c r="KVH104" s="863"/>
      <c r="KVI104" s="861"/>
      <c r="KVJ104" s="862"/>
      <c r="KVK104" s="862"/>
      <c r="KVL104" s="863"/>
      <c r="KVM104" s="863"/>
      <c r="KVN104" s="863"/>
      <c r="KVO104" s="863"/>
      <c r="KVP104" s="863"/>
      <c r="KVQ104" s="861"/>
      <c r="KVR104" s="862"/>
      <c r="KVS104" s="862"/>
      <c r="KVT104" s="863"/>
      <c r="KVU104" s="863"/>
      <c r="KVV104" s="863"/>
      <c r="KVW104" s="863"/>
      <c r="KVX104" s="863"/>
      <c r="KVY104" s="861"/>
      <c r="KVZ104" s="862"/>
      <c r="KWA104" s="862"/>
      <c r="KWB104" s="863"/>
      <c r="KWC104" s="863"/>
      <c r="KWD104" s="863"/>
      <c r="KWE104" s="863"/>
      <c r="KWF104" s="863"/>
      <c r="KWG104" s="861"/>
      <c r="KWH104" s="862"/>
      <c r="KWI104" s="862"/>
      <c r="KWJ104" s="863"/>
      <c r="KWK104" s="863"/>
      <c r="KWL104" s="863"/>
      <c r="KWM104" s="863"/>
      <c r="KWN104" s="863"/>
      <c r="KWO104" s="861"/>
      <c r="KWP104" s="862"/>
      <c r="KWQ104" s="862"/>
      <c r="KWR104" s="863"/>
      <c r="KWS104" s="863"/>
      <c r="KWT104" s="863"/>
      <c r="KWU104" s="863"/>
      <c r="KWV104" s="863"/>
      <c r="KWW104" s="861"/>
      <c r="KWX104" s="862"/>
      <c r="KWY104" s="862"/>
      <c r="KWZ104" s="863"/>
      <c r="KXA104" s="863"/>
      <c r="KXB104" s="863"/>
      <c r="KXC104" s="863"/>
      <c r="KXD104" s="863"/>
      <c r="KXE104" s="861"/>
      <c r="KXF104" s="862"/>
      <c r="KXG104" s="862"/>
      <c r="KXH104" s="863"/>
      <c r="KXI104" s="863"/>
      <c r="KXJ104" s="863"/>
      <c r="KXK104" s="863"/>
      <c r="KXL104" s="863"/>
      <c r="KXM104" s="861"/>
      <c r="KXN104" s="862"/>
      <c r="KXO104" s="862"/>
      <c r="KXP104" s="863"/>
      <c r="KXQ104" s="863"/>
      <c r="KXR104" s="863"/>
      <c r="KXS104" s="863"/>
      <c r="KXT104" s="863"/>
      <c r="KXU104" s="861"/>
      <c r="KXV104" s="862"/>
      <c r="KXW104" s="862"/>
      <c r="KXX104" s="863"/>
      <c r="KXY104" s="863"/>
      <c r="KXZ104" s="863"/>
      <c r="KYA104" s="863"/>
      <c r="KYB104" s="863"/>
      <c r="KYC104" s="861"/>
      <c r="KYD104" s="862"/>
      <c r="KYE104" s="862"/>
      <c r="KYF104" s="863"/>
      <c r="KYG104" s="863"/>
      <c r="KYH104" s="863"/>
      <c r="KYI104" s="863"/>
      <c r="KYJ104" s="863"/>
      <c r="KYK104" s="861"/>
      <c r="KYL104" s="862"/>
      <c r="KYM104" s="862"/>
      <c r="KYN104" s="863"/>
      <c r="KYO104" s="863"/>
      <c r="KYP104" s="863"/>
      <c r="KYQ104" s="863"/>
      <c r="KYR104" s="863"/>
      <c r="KYS104" s="861"/>
      <c r="KYT104" s="862"/>
      <c r="KYU104" s="862"/>
      <c r="KYV104" s="863"/>
      <c r="KYW104" s="863"/>
      <c r="KYX104" s="863"/>
      <c r="KYY104" s="863"/>
      <c r="KYZ104" s="863"/>
      <c r="KZA104" s="861"/>
      <c r="KZB104" s="862"/>
      <c r="KZC104" s="862"/>
      <c r="KZD104" s="863"/>
      <c r="KZE104" s="863"/>
      <c r="KZF104" s="863"/>
      <c r="KZG104" s="863"/>
      <c r="KZH104" s="863"/>
      <c r="KZI104" s="861"/>
      <c r="KZJ104" s="862"/>
      <c r="KZK104" s="862"/>
      <c r="KZL104" s="863"/>
      <c r="KZM104" s="863"/>
      <c r="KZN104" s="863"/>
      <c r="KZO104" s="863"/>
      <c r="KZP104" s="863"/>
      <c r="KZQ104" s="861"/>
      <c r="KZR104" s="862"/>
      <c r="KZS104" s="862"/>
      <c r="KZT104" s="863"/>
      <c r="KZU104" s="863"/>
      <c r="KZV104" s="863"/>
      <c r="KZW104" s="863"/>
      <c r="KZX104" s="863"/>
      <c r="KZY104" s="861"/>
      <c r="KZZ104" s="862"/>
      <c r="LAA104" s="862"/>
      <c r="LAB104" s="863"/>
      <c r="LAC104" s="863"/>
      <c r="LAD104" s="863"/>
      <c r="LAE104" s="863"/>
      <c r="LAF104" s="863"/>
      <c r="LAG104" s="861"/>
      <c r="LAH104" s="862"/>
      <c r="LAI104" s="862"/>
      <c r="LAJ104" s="863"/>
      <c r="LAK104" s="863"/>
      <c r="LAL104" s="863"/>
      <c r="LAM104" s="863"/>
      <c r="LAN104" s="863"/>
      <c r="LAO104" s="861"/>
      <c r="LAP104" s="862"/>
      <c r="LAQ104" s="862"/>
      <c r="LAR104" s="863"/>
      <c r="LAS104" s="863"/>
      <c r="LAT104" s="863"/>
      <c r="LAU104" s="863"/>
      <c r="LAV104" s="863"/>
      <c r="LAW104" s="861"/>
      <c r="LAX104" s="862"/>
      <c r="LAY104" s="862"/>
      <c r="LAZ104" s="863"/>
      <c r="LBA104" s="863"/>
      <c r="LBB104" s="863"/>
      <c r="LBC104" s="863"/>
      <c r="LBD104" s="863"/>
      <c r="LBE104" s="861"/>
      <c r="LBF104" s="862"/>
      <c r="LBG104" s="862"/>
      <c r="LBH104" s="863"/>
      <c r="LBI104" s="863"/>
      <c r="LBJ104" s="863"/>
      <c r="LBK104" s="863"/>
      <c r="LBL104" s="863"/>
      <c r="LBM104" s="861"/>
      <c r="LBN104" s="862"/>
      <c r="LBO104" s="862"/>
      <c r="LBP104" s="863"/>
      <c r="LBQ104" s="863"/>
      <c r="LBR104" s="863"/>
      <c r="LBS104" s="863"/>
      <c r="LBT104" s="863"/>
      <c r="LBU104" s="861"/>
      <c r="LBV104" s="862"/>
      <c r="LBW104" s="862"/>
      <c r="LBX104" s="863"/>
      <c r="LBY104" s="863"/>
      <c r="LBZ104" s="863"/>
      <c r="LCA104" s="863"/>
      <c r="LCB104" s="863"/>
      <c r="LCC104" s="861"/>
      <c r="LCD104" s="862"/>
      <c r="LCE104" s="862"/>
      <c r="LCF104" s="863"/>
      <c r="LCG104" s="863"/>
      <c r="LCH104" s="863"/>
      <c r="LCI104" s="863"/>
      <c r="LCJ104" s="863"/>
      <c r="LCK104" s="861"/>
      <c r="LCL104" s="862"/>
      <c r="LCM104" s="862"/>
      <c r="LCN104" s="863"/>
      <c r="LCO104" s="863"/>
      <c r="LCP104" s="863"/>
      <c r="LCQ104" s="863"/>
      <c r="LCR104" s="863"/>
      <c r="LCS104" s="861"/>
      <c r="LCT104" s="862"/>
      <c r="LCU104" s="862"/>
      <c r="LCV104" s="863"/>
      <c r="LCW104" s="863"/>
      <c r="LCX104" s="863"/>
      <c r="LCY104" s="863"/>
      <c r="LCZ104" s="863"/>
      <c r="LDA104" s="861"/>
      <c r="LDB104" s="862"/>
      <c r="LDC104" s="862"/>
      <c r="LDD104" s="863"/>
      <c r="LDE104" s="863"/>
      <c r="LDF104" s="863"/>
      <c r="LDG104" s="863"/>
      <c r="LDH104" s="863"/>
      <c r="LDI104" s="861"/>
      <c r="LDJ104" s="862"/>
      <c r="LDK104" s="862"/>
      <c r="LDL104" s="863"/>
      <c r="LDM104" s="863"/>
      <c r="LDN104" s="863"/>
      <c r="LDO104" s="863"/>
      <c r="LDP104" s="863"/>
      <c r="LDQ104" s="861"/>
      <c r="LDR104" s="862"/>
      <c r="LDS104" s="862"/>
      <c r="LDT104" s="863"/>
      <c r="LDU104" s="863"/>
      <c r="LDV104" s="863"/>
      <c r="LDW104" s="863"/>
      <c r="LDX104" s="863"/>
      <c r="LDY104" s="861"/>
      <c r="LDZ104" s="862"/>
      <c r="LEA104" s="862"/>
      <c r="LEB104" s="863"/>
      <c r="LEC104" s="863"/>
      <c r="LED104" s="863"/>
      <c r="LEE104" s="863"/>
      <c r="LEF104" s="863"/>
      <c r="LEG104" s="861"/>
      <c r="LEH104" s="862"/>
      <c r="LEI104" s="862"/>
      <c r="LEJ104" s="863"/>
      <c r="LEK104" s="863"/>
      <c r="LEL104" s="863"/>
      <c r="LEM104" s="863"/>
      <c r="LEN104" s="863"/>
      <c r="LEO104" s="861"/>
      <c r="LEP104" s="862"/>
      <c r="LEQ104" s="862"/>
      <c r="LER104" s="863"/>
      <c r="LES104" s="863"/>
      <c r="LET104" s="863"/>
      <c r="LEU104" s="863"/>
      <c r="LEV104" s="863"/>
      <c r="LEW104" s="861"/>
      <c r="LEX104" s="862"/>
      <c r="LEY104" s="862"/>
      <c r="LEZ104" s="863"/>
      <c r="LFA104" s="863"/>
      <c r="LFB104" s="863"/>
      <c r="LFC104" s="863"/>
      <c r="LFD104" s="863"/>
      <c r="LFE104" s="861"/>
      <c r="LFF104" s="862"/>
      <c r="LFG104" s="862"/>
      <c r="LFH104" s="863"/>
      <c r="LFI104" s="863"/>
      <c r="LFJ104" s="863"/>
      <c r="LFK104" s="863"/>
      <c r="LFL104" s="863"/>
      <c r="LFM104" s="861"/>
      <c r="LFN104" s="862"/>
      <c r="LFO104" s="862"/>
      <c r="LFP104" s="863"/>
      <c r="LFQ104" s="863"/>
      <c r="LFR104" s="863"/>
      <c r="LFS104" s="863"/>
      <c r="LFT104" s="863"/>
      <c r="LFU104" s="861"/>
      <c r="LFV104" s="862"/>
      <c r="LFW104" s="862"/>
      <c r="LFX104" s="863"/>
      <c r="LFY104" s="863"/>
      <c r="LFZ104" s="863"/>
      <c r="LGA104" s="863"/>
      <c r="LGB104" s="863"/>
      <c r="LGC104" s="861"/>
      <c r="LGD104" s="862"/>
      <c r="LGE104" s="862"/>
      <c r="LGF104" s="863"/>
      <c r="LGG104" s="863"/>
      <c r="LGH104" s="863"/>
      <c r="LGI104" s="863"/>
      <c r="LGJ104" s="863"/>
      <c r="LGK104" s="861"/>
      <c r="LGL104" s="862"/>
      <c r="LGM104" s="862"/>
      <c r="LGN104" s="863"/>
      <c r="LGO104" s="863"/>
      <c r="LGP104" s="863"/>
      <c r="LGQ104" s="863"/>
      <c r="LGR104" s="863"/>
      <c r="LGS104" s="861"/>
      <c r="LGT104" s="862"/>
      <c r="LGU104" s="862"/>
      <c r="LGV104" s="863"/>
      <c r="LGW104" s="863"/>
      <c r="LGX104" s="863"/>
      <c r="LGY104" s="863"/>
      <c r="LGZ104" s="863"/>
      <c r="LHA104" s="861"/>
      <c r="LHB104" s="862"/>
      <c r="LHC104" s="862"/>
      <c r="LHD104" s="863"/>
      <c r="LHE104" s="863"/>
      <c r="LHF104" s="863"/>
      <c r="LHG104" s="863"/>
      <c r="LHH104" s="863"/>
      <c r="LHI104" s="861"/>
      <c r="LHJ104" s="862"/>
      <c r="LHK104" s="862"/>
      <c r="LHL104" s="863"/>
      <c r="LHM104" s="863"/>
      <c r="LHN104" s="863"/>
      <c r="LHO104" s="863"/>
      <c r="LHP104" s="863"/>
      <c r="LHQ104" s="861"/>
      <c r="LHR104" s="862"/>
      <c r="LHS104" s="862"/>
      <c r="LHT104" s="863"/>
      <c r="LHU104" s="863"/>
      <c r="LHV104" s="863"/>
      <c r="LHW104" s="863"/>
      <c r="LHX104" s="863"/>
      <c r="LHY104" s="861"/>
      <c r="LHZ104" s="862"/>
      <c r="LIA104" s="862"/>
      <c r="LIB104" s="863"/>
      <c r="LIC104" s="863"/>
      <c r="LID104" s="863"/>
      <c r="LIE104" s="863"/>
      <c r="LIF104" s="863"/>
      <c r="LIG104" s="861"/>
      <c r="LIH104" s="862"/>
      <c r="LII104" s="862"/>
      <c r="LIJ104" s="863"/>
      <c r="LIK104" s="863"/>
      <c r="LIL104" s="863"/>
      <c r="LIM104" s="863"/>
      <c r="LIN104" s="863"/>
      <c r="LIO104" s="861"/>
      <c r="LIP104" s="862"/>
      <c r="LIQ104" s="862"/>
      <c r="LIR104" s="863"/>
      <c r="LIS104" s="863"/>
      <c r="LIT104" s="863"/>
      <c r="LIU104" s="863"/>
      <c r="LIV104" s="863"/>
      <c r="LIW104" s="861"/>
      <c r="LIX104" s="862"/>
      <c r="LIY104" s="862"/>
      <c r="LIZ104" s="863"/>
      <c r="LJA104" s="863"/>
      <c r="LJB104" s="863"/>
      <c r="LJC104" s="863"/>
      <c r="LJD104" s="863"/>
      <c r="LJE104" s="861"/>
      <c r="LJF104" s="862"/>
      <c r="LJG104" s="862"/>
      <c r="LJH104" s="863"/>
      <c r="LJI104" s="863"/>
      <c r="LJJ104" s="863"/>
      <c r="LJK104" s="863"/>
      <c r="LJL104" s="863"/>
      <c r="LJM104" s="861"/>
      <c r="LJN104" s="862"/>
      <c r="LJO104" s="862"/>
      <c r="LJP104" s="863"/>
      <c r="LJQ104" s="863"/>
      <c r="LJR104" s="863"/>
      <c r="LJS104" s="863"/>
      <c r="LJT104" s="863"/>
      <c r="LJU104" s="861"/>
      <c r="LJV104" s="862"/>
      <c r="LJW104" s="862"/>
      <c r="LJX104" s="863"/>
      <c r="LJY104" s="863"/>
      <c r="LJZ104" s="863"/>
      <c r="LKA104" s="863"/>
      <c r="LKB104" s="863"/>
      <c r="LKC104" s="861"/>
      <c r="LKD104" s="862"/>
      <c r="LKE104" s="862"/>
      <c r="LKF104" s="863"/>
      <c r="LKG104" s="863"/>
      <c r="LKH104" s="863"/>
      <c r="LKI104" s="863"/>
      <c r="LKJ104" s="863"/>
      <c r="LKK104" s="861"/>
      <c r="LKL104" s="862"/>
      <c r="LKM104" s="862"/>
      <c r="LKN104" s="863"/>
      <c r="LKO104" s="863"/>
      <c r="LKP104" s="863"/>
      <c r="LKQ104" s="863"/>
      <c r="LKR104" s="863"/>
      <c r="LKS104" s="861"/>
      <c r="LKT104" s="862"/>
      <c r="LKU104" s="862"/>
      <c r="LKV104" s="863"/>
      <c r="LKW104" s="863"/>
      <c r="LKX104" s="863"/>
      <c r="LKY104" s="863"/>
      <c r="LKZ104" s="863"/>
      <c r="LLA104" s="861"/>
      <c r="LLB104" s="862"/>
      <c r="LLC104" s="862"/>
      <c r="LLD104" s="863"/>
      <c r="LLE104" s="863"/>
      <c r="LLF104" s="863"/>
      <c r="LLG104" s="863"/>
      <c r="LLH104" s="863"/>
      <c r="LLI104" s="861"/>
      <c r="LLJ104" s="862"/>
      <c r="LLK104" s="862"/>
      <c r="LLL104" s="863"/>
      <c r="LLM104" s="863"/>
      <c r="LLN104" s="863"/>
      <c r="LLO104" s="863"/>
      <c r="LLP104" s="863"/>
      <c r="LLQ104" s="861"/>
      <c r="LLR104" s="862"/>
      <c r="LLS104" s="862"/>
      <c r="LLT104" s="863"/>
      <c r="LLU104" s="863"/>
      <c r="LLV104" s="863"/>
      <c r="LLW104" s="863"/>
      <c r="LLX104" s="863"/>
      <c r="LLY104" s="861"/>
      <c r="LLZ104" s="862"/>
      <c r="LMA104" s="862"/>
      <c r="LMB104" s="863"/>
      <c r="LMC104" s="863"/>
      <c r="LMD104" s="863"/>
      <c r="LME104" s="863"/>
      <c r="LMF104" s="863"/>
      <c r="LMG104" s="861"/>
      <c r="LMH104" s="862"/>
      <c r="LMI104" s="862"/>
      <c r="LMJ104" s="863"/>
      <c r="LMK104" s="863"/>
      <c r="LML104" s="863"/>
      <c r="LMM104" s="863"/>
      <c r="LMN104" s="863"/>
      <c r="LMO104" s="861"/>
      <c r="LMP104" s="862"/>
      <c r="LMQ104" s="862"/>
      <c r="LMR104" s="863"/>
      <c r="LMS104" s="863"/>
      <c r="LMT104" s="863"/>
      <c r="LMU104" s="863"/>
      <c r="LMV104" s="863"/>
      <c r="LMW104" s="861"/>
      <c r="LMX104" s="862"/>
      <c r="LMY104" s="862"/>
      <c r="LMZ104" s="863"/>
      <c r="LNA104" s="863"/>
      <c r="LNB104" s="863"/>
      <c r="LNC104" s="863"/>
      <c r="LND104" s="863"/>
      <c r="LNE104" s="861"/>
      <c r="LNF104" s="862"/>
      <c r="LNG104" s="862"/>
      <c r="LNH104" s="863"/>
      <c r="LNI104" s="863"/>
      <c r="LNJ104" s="863"/>
      <c r="LNK104" s="863"/>
      <c r="LNL104" s="863"/>
      <c r="LNM104" s="861"/>
      <c r="LNN104" s="862"/>
      <c r="LNO104" s="862"/>
      <c r="LNP104" s="863"/>
      <c r="LNQ104" s="863"/>
      <c r="LNR104" s="863"/>
      <c r="LNS104" s="863"/>
      <c r="LNT104" s="863"/>
      <c r="LNU104" s="861"/>
      <c r="LNV104" s="862"/>
      <c r="LNW104" s="862"/>
      <c r="LNX104" s="863"/>
      <c r="LNY104" s="863"/>
      <c r="LNZ104" s="863"/>
      <c r="LOA104" s="863"/>
      <c r="LOB104" s="863"/>
      <c r="LOC104" s="861"/>
      <c r="LOD104" s="862"/>
      <c r="LOE104" s="862"/>
      <c r="LOF104" s="863"/>
      <c r="LOG104" s="863"/>
      <c r="LOH104" s="863"/>
      <c r="LOI104" s="863"/>
      <c r="LOJ104" s="863"/>
      <c r="LOK104" s="861"/>
      <c r="LOL104" s="862"/>
      <c r="LOM104" s="862"/>
      <c r="LON104" s="863"/>
      <c r="LOO104" s="863"/>
      <c r="LOP104" s="863"/>
      <c r="LOQ104" s="863"/>
      <c r="LOR104" s="863"/>
      <c r="LOS104" s="861"/>
      <c r="LOT104" s="862"/>
      <c r="LOU104" s="862"/>
      <c r="LOV104" s="863"/>
      <c r="LOW104" s="863"/>
      <c r="LOX104" s="863"/>
      <c r="LOY104" s="863"/>
      <c r="LOZ104" s="863"/>
      <c r="LPA104" s="861"/>
      <c r="LPB104" s="862"/>
      <c r="LPC104" s="862"/>
      <c r="LPD104" s="863"/>
      <c r="LPE104" s="863"/>
      <c r="LPF104" s="863"/>
      <c r="LPG104" s="863"/>
      <c r="LPH104" s="863"/>
      <c r="LPI104" s="861"/>
      <c r="LPJ104" s="862"/>
      <c r="LPK104" s="862"/>
      <c r="LPL104" s="863"/>
      <c r="LPM104" s="863"/>
      <c r="LPN104" s="863"/>
      <c r="LPO104" s="863"/>
      <c r="LPP104" s="863"/>
      <c r="LPQ104" s="861"/>
      <c r="LPR104" s="862"/>
      <c r="LPS104" s="862"/>
      <c r="LPT104" s="863"/>
      <c r="LPU104" s="863"/>
      <c r="LPV104" s="863"/>
      <c r="LPW104" s="863"/>
      <c r="LPX104" s="863"/>
      <c r="LPY104" s="861"/>
      <c r="LPZ104" s="862"/>
      <c r="LQA104" s="862"/>
      <c r="LQB104" s="863"/>
      <c r="LQC104" s="863"/>
      <c r="LQD104" s="863"/>
      <c r="LQE104" s="863"/>
      <c r="LQF104" s="863"/>
      <c r="LQG104" s="861"/>
      <c r="LQH104" s="862"/>
      <c r="LQI104" s="862"/>
      <c r="LQJ104" s="863"/>
      <c r="LQK104" s="863"/>
      <c r="LQL104" s="863"/>
      <c r="LQM104" s="863"/>
      <c r="LQN104" s="863"/>
      <c r="LQO104" s="861"/>
      <c r="LQP104" s="862"/>
      <c r="LQQ104" s="862"/>
      <c r="LQR104" s="863"/>
      <c r="LQS104" s="863"/>
      <c r="LQT104" s="863"/>
      <c r="LQU104" s="863"/>
      <c r="LQV104" s="863"/>
      <c r="LQW104" s="861"/>
      <c r="LQX104" s="862"/>
      <c r="LQY104" s="862"/>
      <c r="LQZ104" s="863"/>
      <c r="LRA104" s="863"/>
      <c r="LRB104" s="863"/>
      <c r="LRC104" s="863"/>
      <c r="LRD104" s="863"/>
      <c r="LRE104" s="861"/>
      <c r="LRF104" s="862"/>
      <c r="LRG104" s="862"/>
      <c r="LRH104" s="863"/>
      <c r="LRI104" s="863"/>
      <c r="LRJ104" s="863"/>
      <c r="LRK104" s="863"/>
      <c r="LRL104" s="863"/>
      <c r="LRM104" s="861"/>
      <c r="LRN104" s="862"/>
      <c r="LRO104" s="862"/>
      <c r="LRP104" s="863"/>
      <c r="LRQ104" s="863"/>
      <c r="LRR104" s="863"/>
      <c r="LRS104" s="863"/>
      <c r="LRT104" s="863"/>
      <c r="LRU104" s="861"/>
      <c r="LRV104" s="862"/>
      <c r="LRW104" s="862"/>
      <c r="LRX104" s="863"/>
      <c r="LRY104" s="863"/>
      <c r="LRZ104" s="863"/>
      <c r="LSA104" s="863"/>
      <c r="LSB104" s="863"/>
      <c r="LSC104" s="861"/>
      <c r="LSD104" s="862"/>
      <c r="LSE104" s="862"/>
      <c r="LSF104" s="863"/>
      <c r="LSG104" s="863"/>
      <c r="LSH104" s="863"/>
      <c r="LSI104" s="863"/>
      <c r="LSJ104" s="863"/>
      <c r="LSK104" s="861"/>
      <c r="LSL104" s="862"/>
      <c r="LSM104" s="862"/>
      <c r="LSN104" s="863"/>
      <c r="LSO104" s="863"/>
      <c r="LSP104" s="863"/>
      <c r="LSQ104" s="863"/>
      <c r="LSR104" s="863"/>
      <c r="LSS104" s="861"/>
      <c r="LST104" s="862"/>
      <c r="LSU104" s="862"/>
      <c r="LSV104" s="863"/>
      <c r="LSW104" s="863"/>
      <c r="LSX104" s="863"/>
      <c r="LSY104" s="863"/>
      <c r="LSZ104" s="863"/>
      <c r="LTA104" s="861"/>
      <c r="LTB104" s="862"/>
      <c r="LTC104" s="862"/>
      <c r="LTD104" s="863"/>
      <c r="LTE104" s="863"/>
      <c r="LTF104" s="863"/>
      <c r="LTG104" s="863"/>
      <c r="LTH104" s="863"/>
      <c r="LTI104" s="861"/>
      <c r="LTJ104" s="862"/>
      <c r="LTK104" s="862"/>
      <c r="LTL104" s="863"/>
      <c r="LTM104" s="863"/>
      <c r="LTN104" s="863"/>
      <c r="LTO104" s="863"/>
      <c r="LTP104" s="863"/>
      <c r="LTQ104" s="861"/>
      <c r="LTR104" s="862"/>
      <c r="LTS104" s="862"/>
      <c r="LTT104" s="863"/>
      <c r="LTU104" s="863"/>
      <c r="LTV104" s="863"/>
      <c r="LTW104" s="863"/>
      <c r="LTX104" s="863"/>
      <c r="LTY104" s="861"/>
      <c r="LTZ104" s="862"/>
      <c r="LUA104" s="862"/>
      <c r="LUB104" s="863"/>
      <c r="LUC104" s="863"/>
      <c r="LUD104" s="863"/>
      <c r="LUE104" s="863"/>
      <c r="LUF104" s="863"/>
      <c r="LUG104" s="861"/>
      <c r="LUH104" s="862"/>
      <c r="LUI104" s="862"/>
      <c r="LUJ104" s="863"/>
      <c r="LUK104" s="863"/>
      <c r="LUL104" s="863"/>
      <c r="LUM104" s="863"/>
      <c r="LUN104" s="863"/>
      <c r="LUO104" s="861"/>
      <c r="LUP104" s="862"/>
      <c r="LUQ104" s="862"/>
      <c r="LUR104" s="863"/>
      <c r="LUS104" s="863"/>
      <c r="LUT104" s="863"/>
      <c r="LUU104" s="863"/>
      <c r="LUV104" s="863"/>
      <c r="LUW104" s="861"/>
      <c r="LUX104" s="862"/>
      <c r="LUY104" s="862"/>
      <c r="LUZ104" s="863"/>
      <c r="LVA104" s="863"/>
      <c r="LVB104" s="863"/>
      <c r="LVC104" s="863"/>
      <c r="LVD104" s="863"/>
      <c r="LVE104" s="861"/>
      <c r="LVF104" s="862"/>
      <c r="LVG104" s="862"/>
      <c r="LVH104" s="863"/>
      <c r="LVI104" s="863"/>
      <c r="LVJ104" s="863"/>
      <c r="LVK104" s="863"/>
      <c r="LVL104" s="863"/>
      <c r="LVM104" s="861"/>
      <c r="LVN104" s="862"/>
      <c r="LVO104" s="862"/>
      <c r="LVP104" s="863"/>
      <c r="LVQ104" s="863"/>
      <c r="LVR104" s="863"/>
      <c r="LVS104" s="863"/>
      <c r="LVT104" s="863"/>
      <c r="LVU104" s="861"/>
      <c r="LVV104" s="862"/>
      <c r="LVW104" s="862"/>
      <c r="LVX104" s="863"/>
      <c r="LVY104" s="863"/>
      <c r="LVZ104" s="863"/>
      <c r="LWA104" s="863"/>
      <c r="LWB104" s="863"/>
      <c r="LWC104" s="861"/>
      <c r="LWD104" s="862"/>
      <c r="LWE104" s="862"/>
      <c r="LWF104" s="863"/>
      <c r="LWG104" s="863"/>
      <c r="LWH104" s="863"/>
      <c r="LWI104" s="863"/>
      <c r="LWJ104" s="863"/>
      <c r="LWK104" s="861"/>
      <c r="LWL104" s="862"/>
      <c r="LWM104" s="862"/>
      <c r="LWN104" s="863"/>
      <c r="LWO104" s="863"/>
      <c r="LWP104" s="863"/>
      <c r="LWQ104" s="863"/>
      <c r="LWR104" s="863"/>
      <c r="LWS104" s="861"/>
      <c r="LWT104" s="862"/>
      <c r="LWU104" s="862"/>
      <c r="LWV104" s="863"/>
      <c r="LWW104" s="863"/>
      <c r="LWX104" s="863"/>
      <c r="LWY104" s="863"/>
      <c r="LWZ104" s="863"/>
      <c r="LXA104" s="861"/>
      <c r="LXB104" s="862"/>
      <c r="LXC104" s="862"/>
      <c r="LXD104" s="863"/>
      <c r="LXE104" s="863"/>
      <c r="LXF104" s="863"/>
      <c r="LXG104" s="863"/>
      <c r="LXH104" s="863"/>
      <c r="LXI104" s="861"/>
      <c r="LXJ104" s="862"/>
      <c r="LXK104" s="862"/>
      <c r="LXL104" s="863"/>
      <c r="LXM104" s="863"/>
      <c r="LXN104" s="863"/>
      <c r="LXO104" s="863"/>
      <c r="LXP104" s="863"/>
      <c r="LXQ104" s="861"/>
      <c r="LXR104" s="862"/>
      <c r="LXS104" s="862"/>
      <c r="LXT104" s="863"/>
      <c r="LXU104" s="863"/>
      <c r="LXV104" s="863"/>
      <c r="LXW104" s="863"/>
      <c r="LXX104" s="863"/>
      <c r="LXY104" s="861"/>
      <c r="LXZ104" s="862"/>
      <c r="LYA104" s="862"/>
      <c r="LYB104" s="863"/>
      <c r="LYC104" s="863"/>
      <c r="LYD104" s="863"/>
      <c r="LYE104" s="863"/>
      <c r="LYF104" s="863"/>
      <c r="LYG104" s="861"/>
      <c r="LYH104" s="862"/>
      <c r="LYI104" s="862"/>
      <c r="LYJ104" s="863"/>
      <c r="LYK104" s="863"/>
      <c r="LYL104" s="863"/>
      <c r="LYM104" s="863"/>
      <c r="LYN104" s="863"/>
      <c r="LYO104" s="861"/>
      <c r="LYP104" s="862"/>
      <c r="LYQ104" s="862"/>
      <c r="LYR104" s="863"/>
      <c r="LYS104" s="863"/>
      <c r="LYT104" s="863"/>
      <c r="LYU104" s="863"/>
      <c r="LYV104" s="863"/>
      <c r="LYW104" s="861"/>
      <c r="LYX104" s="862"/>
      <c r="LYY104" s="862"/>
      <c r="LYZ104" s="863"/>
      <c r="LZA104" s="863"/>
      <c r="LZB104" s="863"/>
      <c r="LZC104" s="863"/>
      <c r="LZD104" s="863"/>
      <c r="LZE104" s="861"/>
      <c r="LZF104" s="862"/>
      <c r="LZG104" s="862"/>
      <c r="LZH104" s="863"/>
      <c r="LZI104" s="863"/>
      <c r="LZJ104" s="863"/>
      <c r="LZK104" s="863"/>
      <c r="LZL104" s="863"/>
      <c r="LZM104" s="861"/>
      <c r="LZN104" s="862"/>
      <c r="LZO104" s="862"/>
      <c r="LZP104" s="863"/>
      <c r="LZQ104" s="863"/>
      <c r="LZR104" s="863"/>
      <c r="LZS104" s="863"/>
      <c r="LZT104" s="863"/>
      <c r="LZU104" s="861"/>
      <c r="LZV104" s="862"/>
      <c r="LZW104" s="862"/>
      <c r="LZX104" s="863"/>
      <c r="LZY104" s="863"/>
      <c r="LZZ104" s="863"/>
      <c r="MAA104" s="863"/>
      <c r="MAB104" s="863"/>
      <c r="MAC104" s="861"/>
      <c r="MAD104" s="862"/>
      <c r="MAE104" s="862"/>
      <c r="MAF104" s="863"/>
      <c r="MAG104" s="863"/>
      <c r="MAH104" s="863"/>
      <c r="MAI104" s="863"/>
      <c r="MAJ104" s="863"/>
      <c r="MAK104" s="861"/>
      <c r="MAL104" s="862"/>
      <c r="MAM104" s="862"/>
      <c r="MAN104" s="863"/>
      <c r="MAO104" s="863"/>
      <c r="MAP104" s="863"/>
      <c r="MAQ104" s="863"/>
      <c r="MAR104" s="863"/>
      <c r="MAS104" s="861"/>
      <c r="MAT104" s="862"/>
      <c r="MAU104" s="862"/>
      <c r="MAV104" s="863"/>
      <c r="MAW104" s="863"/>
      <c r="MAX104" s="863"/>
      <c r="MAY104" s="863"/>
      <c r="MAZ104" s="863"/>
      <c r="MBA104" s="861"/>
      <c r="MBB104" s="862"/>
      <c r="MBC104" s="862"/>
      <c r="MBD104" s="863"/>
      <c r="MBE104" s="863"/>
      <c r="MBF104" s="863"/>
      <c r="MBG104" s="863"/>
      <c r="MBH104" s="863"/>
      <c r="MBI104" s="861"/>
      <c r="MBJ104" s="862"/>
      <c r="MBK104" s="862"/>
      <c r="MBL104" s="863"/>
      <c r="MBM104" s="863"/>
      <c r="MBN104" s="863"/>
      <c r="MBO104" s="863"/>
      <c r="MBP104" s="863"/>
      <c r="MBQ104" s="861"/>
      <c r="MBR104" s="862"/>
      <c r="MBS104" s="862"/>
      <c r="MBT104" s="863"/>
      <c r="MBU104" s="863"/>
      <c r="MBV104" s="863"/>
      <c r="MBW104" s="863"/>
      <c r="MBX104" s="863"/>
      <c r="MBY104" s="861"/>
      <c r="MBZ104" s="862"/>
      <c r="MCA104" s="862"/>
      <c r="MCB104" s="863"/>
      <c r="MCC104" s="863"/>
      <c r="MCD104" s="863"/>
      <c r="MCE104" s="863"/>
      <c r="MCF104" s="863"/>
      <c r="MCG104" s="861"/>
      <c r="MCH104" s="862"/>
      <c r="MCI104" s="862"/>
      <c r="MCJ104" s="863"/>
      <c r="MCK104" s="863"/>
      <c r="MCL104" s="863"/>
      <c r="MCM104" s="863"/>
      <c r="MCN104" s="863"/>
      <c r="MCO104" s="861"/>
      <c r="MCP104" s="862"/>
      <c r="MCQ104" s="862"/>
      <c r="MCR104" s="863"/>
      <c r="MCS104" s="863"/>
      <c r="MCT104" s="863"/>
      <c r="MCU104" s="863"/>
      <c r="MCV104" s="863"/>
      <c r="MCW104" s="861"/>
      <c r="MCX104" s="862"/>
      <c r="MCY104" s="862"/>
      <c r="MCZ104" s="863"/>
      <c r="MDA104" s="863"/>
      <c r="MDB104" s="863"/>
      <c r="MDC104" s="863"/>
      <c r="MDD104" s="863"/>
      <c r="MDE104" s="861"/>
      <c r="MDF104" s="862"/>
      <c r="MDG104" s="862"/>
      <c r="MDH104" s="863"/>
      <c r="MDI104" s="863"/>
      <c r="MDJ104" s="863"/>
      <c r="MDK104" s="863"/>
      <c r="MDL104" s="863"/>
      <c r="MDM104" s="861"/>
      <c r="MDN104" s="862"/>
      <c r="MDO104" s="862"/>
      <c r="MDP104" s="863"/>
      <c r="MDQ104" s="863"/>
      <c r="MDR104" s="863"/>
      <c r="MDS104" s="863"/>
      <c r="MDT104" s="863"/>
      <c r="MDU104" s="861"/>
      <c r="MDV104" s="862"/>
      <c r="MDW104" s="862"/>
      <c r="MDX104" s="863"/>
      <c r="MDY104" s="863"/>
      <c r="MDZ104" s="863"/>
      <c r="MEA104" s="863"/>
      <c r="MEB104" s="863"/>
      <c r="MEC104" s="861"/>
      <c r="MED104" s="862"/>
      <c r="MEE104" s="862"/>
      <c r="MEF104" s="863"/>
      <c r="MEG104" s="863"/>
      <c r="MEH104" s="863"/>
      <c r="MEI104" s="863"/>
      <c r="MEJ104" s="863"/>
      <c r="MEK104" s="861"/>
      <c r="MEL104" s="862"/>
      <c r="MEM104" s="862"/>
      <c r="MEN104" s="863"/>
      <c r="MEO104" s="863"/>
      <c r="MEP104" s="863"/>
      <c r="MEQ104" s="863"/>
      <c r="MER104" s="863"/>
      <c r="MES104" s="861"/>
      <c r="MET104" s="862"/>
      <c r="MEU104" s="862"/>
      <c r="MEV104" s="863"/>
      <c r="MEW104" s="863"/>
      <c r="MEX104" s="863"/>
      <c r="MEY104" s="863"/>
      <c r="MEZ104" s="863"/>
      <c r="MFA104" s="861"/>
      <c r="MFB104" s="862"/>
      <c r="MFC104" s="862"/>
      <c r="MFD104" s="863"/>
      <c r="MFE104" s="863"/>
      <c r="MFF104" s="863"/>
      <c r="MFG104" s="863"/>
      <c r="MFH104" s="863"/>
      <c r="MFI104" s="861"/>
      <c r="MFJ104" s="862"/>
      <c r="MFK104" s="862"/>
      <c r="MFL104" s="863"/>
      <c r="MFM104" s="863"/>
      <c r="MFN104" s="863"/>
      <c r="MFO104" s="863"/>
      <c r="MFP104" s="863"/>
      <c r="MFQ104" s="861"/>
      <c r="MFR104" s="862"/>
      <c r="MFS104" s="862"/>
      <c r="MFT104" s="863"/>
      <c r="MFU104" s="863"/>
      <c r="MFV104" s="863"/>
      <c r="MFW104" s="863"/>
      <c r="MFX104" s="863"/>
      <c r="MFY104" s="861"/>
      <c r="MFZ104" s="862"/>
      <c r="MGA104" s="862"/>
      <c r="MGB104" s="863"/>
      <c r="MGC104" s="863"/>
      <c r="MGD104" s="863"/>
      <c r="MGE104" s="863"/>
      <c r="MGF104" s="863"/>
      <c r="MGG104" s="861"/>
      <c r="MGH104" s="862"/>
      <c r="MGI104" s="862"/>
      <c r="MGJ104" s="863"/>
      <c r="MGK104" s="863"/>
      <c r="MGL104" s="863"/>
      <c r="MGM104" s="863"/>
      <c r="MGN104" s="863"/>
      <c r="MGO104" s="861"/>
      <c r="MGP104" s="862"/>
      <c r="MGQ104" s="862"/>
      <c r="MGR104" s="863"/>
      <c r="MGS104" s="863"/>
      <c r="MGT104" s="863"/>
      <c r="MGU104" s="863"/>
      <c r="MGV104" s="863"/>
      <c r="MGW104" s="861"/>
      <c r="MGX104" s="862"/>
      <c r="MGY104" s="862"/>
      <c r="MGZ104" s="863"/>
      <c r="MHA104" s="863"/>
      <c r="MHB104" s="863"/>
      <c r="MHC104" s="863"/>
      <c r="MHD104" s="863"/>
      <c r="MHE104" s="861"/>
      <c r="MHF104" s="862"/>
      <c r="MHG104" s="862"/>
      <c r="MHH104" s="863"/>
      <c r="MHI104" s="863"/>
      <c r="MHJ104" s="863"/>
      <c r="MHK104" s="863"/>
      <c r="MHL104" s="863"/>
      <c r="MHM104" s="861"/>
      <c r="MHN104" s="862"/>
      <c r="MHO104" s="862"/>
      <c r="MHP104" s="863"/>
      <c r="MHQ104" s="863"/>
      <c r="MHR104" s="863"/>
      <c r="MHS104" s="863"/>
      <c r="MHT104" s="863"/>
      <c r="MHU104" s="861"/>
      <c r="MHV104" s="862"/>
      <c r="MHW104" s="862"/>
      <c r="MHX104" s="863"/>
      <c r="MHY104" s="863"/>
      <c r="MHZ104" s="863"/>
      <c r="MIA104" s="863"/>
      <c r="MIB104" s="863"/>
      <c r="MIC104" s="861"/>
      <c r="MID104" s="862"/>
      <c r="MIE104" s="862"/>
      <c r="MIF104" s="863"/>
      <c r="MIG104" s="863"/>
      <c r="MIH104" s="863"/>
      <c r="MII104" s="863"/>
      <c r="MIJ104" s="863"/>
      <c r="MIK104" s="861"/>
      <c r="MIL104" s="862"/>
      <c r="MIM104" s="862"/>
      <c r="MIN104" s="863"/>
      <c r="MIO104" s="863"/>
      <c r="MIP104" s="863"/>
      <c r="MIQ104" s="863"/>
      <c r="MIR104" s="863"/>
      <c r="MIS104" s="861"/>
      <c r="MIT104" s="862"/>
      <c r="MIU104" s="862"/>
      <c r="MIV104" s="863"/>
      <c r="MIW104" s="863"/>
      <c r="MIX104" s="863"/>
      <c r="MIY104" s="863"/>
      <c r="MIZ104" s="863"/>
      <c r="MJA104" s="861"/>
      <c r="MJB104" s="862"/>
      <c r="MJC104" s="862"/>
      <c r="MJD104" s="863"/>
      <c r="MJE104" s="863"/>
      <c r="MJF104" s="863"/>
      <c r="MJG104" s="863"/>
      <c r="MJH104" s="863"/>
      <c r="MJI104" s="861"/>
      <c r="MJJ104" s="862"/>
      <c r="MJK104" s="862"/>
      <c r="MJL104" s="863"/>
      <c r="MJM104" s="863"/>
      <c r="MJN104" s="863"/>
      <c r="MJO104" s="863"/>
      <c r="MJP104" s="863"/>
      <c r="MJQ104" s="861"/>
      <c r="MJR104" s="862"/>
      <c r="MJS104" s="862"/>
      <c r="MJT104" s="863"/>
      <c r="MJU104" s="863"/>
      <c r="MJV104" s="863"/>
      <c r="MJW104" s="863"/>
      <c r="MJX104" s="863"/>
      <c r="MJY104" s="861"/>
      <c r="MJZ104" s="862"/>
      <c r="MKA104" s="862"/>
      <c r="MKB104" s="863"/>
      <c r="MKC104" s="863"/>
      <c r="MKD104" s="863"/>
      <c r="MKE104" s="863"/>
      <c r="MKF104" s="863"/>
      <c r="MKG104" s="861"/>
      <c r="MKH104" s="862"/>
      <c r="MKI104" s="862"/>
      <c r="MKJ104" s="863"/>
      <c r="MKK104" s="863"/>
      <c r="MKL104" s="863"/>
      <c r="MKM104" s="863"/>
      <c r="MKN104" s="863"/>
      <c r="MKO104" s="861"/>
      <c r="MKP104" s="862"/>
      <c r="MKQ104" s="862"/>
      <c r="MKR104" s="863"/>
      <c r="MKS104" s="863"/>
      <c r="MKT104" s="863"/>
      <c r="MKU104" s="863"/>
      <c r="MKV104" s="863"/>
      <c r="MKW104" s="861"/>
      <c r="MKX104" s="862"/>
      <c r="MKY104" s="862"/>
      <c r="MKZ104" s="863"/>
      <c r="MLA104" s="863"/>
      <c r="MLB104" s="863"/>
      <c r="MLC104" s="863"/>
      <c r="MLD104" s="863"/>
      <c r="MLE104" s="861"/>
      <c r="MLF104" s="862"/>
      <c r="MLG104" s="862"/>
      <c r="MLH104" s="863"/>
      <c r="MLI104" s="863"/>
      <c r="MLJ104" s="863"/>
      <c r="MLK104" s="863"/>
      <c r="MLL104" s="863"/>
      <c r="MLM104" s="861"/>
      <c r="MLN104" s="862"/>
      <c r="MLO104" s="862"/>
      <c r="MLP104" s="863"/>
      <c r="MLQ104" s="863"/>
      <c r="MLR104" s="863"/>
      <c r="MLS104" s="863"/>
      <c r="MLT104" s="863"/>
      <c r="MLU104" s="861"/>
      <c r="MLV104" s="862"/>
      <c r="MLW104" s="862"/>
      <c r="MLX104" s="863"/>
      <c r="MLY104" s="863"/>
      <c r="MLZ104" s="863"/>
      <c r="MMA104" s="863"/>
      <c r="MMB104" s="863"/>
      <c r="MMC104" s="861"/>
      <c r="MMD104" s="862"/>
      <c r="MME104" s="862"/>
      <c r="MMF104" s="863"/>
      <c r="MMG104" s="863"/>
      <c r="MMH104" s="863"/>
      <c r="MMI104" s="863"/>
      <c r="MMJ104" s="863"/>
      <c r="MMK104" s="861"/>
      <c r="MML104" s="862"/>
      <c r="MMM104" s="862"/>
      <c r="MMN104" s="863"/>
      <c r="MMO104" s="863"/>
      <c r="MMP104" s="863"/>
      <c r="MMQ104" s="863"/>
      <c r="MMR104" s="863"/>
      <c r="MMS104" s="861"/>
      <c r="MMT104" s="862"/>
      <c r="MMU104" s="862"/>
      <c r="MMV104" s="863"/>
      <c r="MMW104" s="863"/>
      <c r="MMX104" s="863"/>
      <c r="MMY104" s="863"/>
      <c r="MMZ104" s="863"/>
      <c r="MNA104" s="861"/>
      <c r="MNB104" s="862"/>
      <c r="MNC104" s="862"/>
      <c r="MND104" s="863"/>
      <c r="MNE104" s="863"/>
      <c r="MNF104" s="863"/>
      <c r="MNG104" s="863"/>
      <c r="MNH104" s="863"/>
      <c r="MNI104" s="861"/>
      <c r="MNJ104" s="862"/>
      <c r="MNK104" s="862"/>
      <c r="MNL104" s="863"/>
      <c r="MNM104" s="863"/>
      <c r="MNN104" s="863"/>
      <c r="MNO104" s="863"/>
      <c r="MNP104" s="863"/>
      <c r="MNQ104" s="861"/>
      <c r="MNR104" s="862"/>
      <c r="MNS104" s="862"/>
      <c r="MNT104" s="863"/>
      <c r="MNU104" s="863"/>
      <c r="MNV104" s="863"/>
      <c r="MNW104" s="863"/>
      <c r="MNX104" s="863"/>
      <c r="MNY104" s="861"/>
      <c r="MNZ104" s="862"/>
      <c r="MOA104" s="862"/>
      <c r="MOB104" s="863"/>
      <c r="MOC104" s="863"/>
      <c r="MOD104" s="863"/>
      <c r="MOE104" s="863"/>
      <c r="MOF104" s="863"/>
      <c r="MOG104" s="861"/>
      <c r="MOH104" s="862"/>
      <c r="MOI104" s="862"/>
      <c r="MOJ104" s="863"/>
      <c r="MOK104" s="863"/>
      <c r="MOL104" s="863"/>
      <c r="MOM104" s="863"/>
      <c r="MON104" s="863"/>
      <c r="MOO104" s="861"/>
      <c r="MOP104" s="862"/>
      <c r="MOQ104" s="862"/>
      <c r="MOR104" s="863"/>
      <c r="MOS104" s="863"/>
      <c r="MOT104" s="863"/>
      <c r="MOU104" s="863"/>
      <c r="MOV104" s="863"/>
      <c r="MOW104" s="861"/>
      <c r="MOX104" s="862"/>
      <c r="MOY104" s="862"/>
      <c r="MOZ104" s="863"/>
      <c r="MPA104" s="863"/>
      <c r="MPB104" s="863"/>
      <c r="MPC104" s="863"/>
      <c r="MPD104" s="863"/>
      <c r="MPE104" s="861"/>
      <c r="MPF104" s="862"/>
      <c r="MPG104" s="862"/>
      <c r="MPH104" s="863"/>
      <c r="MPI104" s="863"/>
      <c r="MPJ104" s="863"/>
      <c r="MPK104" s="863"/>
      <c r="MPL104" s="863"/>
      <c r="MPM104" s="861"/>
      <c r="MPN104" s="862"/>
      <c r="MPO104" s="862"/>
      <c r="MPP104" s="863"/>
      <c r="MPQ104" s="863"/>
      <c r="MPR104" s="863"/>
      <c r="MPS104" s="863"/>
      <c r="MPT104" s="863"/>
      <c r="MPU104" s="861"/>
      <c r="MPV104" s="862"/>
      <c r="MPW104" s="862"/>
      <c r="MPX104" s="863"/>
      <c r="MPY104" s="863"/>
      <c r="MPZ104" s="863"/>
      <c r="MQA104" s="863"/>
      <c r="MQB104" s="863"/>
      <c r="MQC104" s="861"/>
      <c r="MQD104" s="862"/>
      <c r="MQE104" s="862"/>
      <c r="MQF104" s="863"/>
      <c r="MQG104" s="863"/>
      <c r="MQH104" s="863"/>
      <c r="MQI104" s="863"/>
      <c r="MQJ104" s="863"/>
      <c r="MQK104" s="861"/>
      <c r="MQL104" s="862"/>
      <c r="MQM104" s="862"/>
      <c r="MQN104" s="863"/>
      <c r="MQO104" s="863"/>
      <c r="MQP104" s="863"/>
      <c r="MQQ104" s="863"/>
      <c r="MQR104" s="863"/>
      <c r="MQS104" s="861"/>
      <c r="MQT104" s="862"/>
      <c r="MQU104" s="862"/>
      <c r="MQV104" s="863"/>
      <c r="MQW104" s="863"/>
      <c r="MQX104" s="863"/>
      <c r="MQY104" s="863"/>
      <c r="MQZ104" s="863"/>
      <c r="MRA104" s="861"/>
      <c r="MRB104" s="862"/>
      <c r="MRC104" s="862"/>
      <c r="MRD104" s="863"/>
      <c r="MRE104" s="863"/>
      <c r="MRF104" s="863"/>
      <c r="MRG104" s="863"/>
      <c r="MRH104" s="863"/>
      <c r="MRI104" s="861"/>
      <c r="MRJ104" s="862"/>
      <c r="MRK104" s="862"/>
      <c r="MRL104" s="863"/>
      <c r="MRM104" s="863"/>
      <c r="MRN104" s="863"/>
      <c r="MRO104" s="863"/>
      <c r="MRP104" s="863"/>
      <c r="MRQ104" s="861"/>
      <c r="MRR104" s="862"/>
      <c r="MRS104" s="862"/>
      <c r="MRT104" s="863"/>
      <c r="MRU104" s="863"/>
      <c r="MRV104" s="863"/>
      <c r="MRW104" s="863"/>
      <c r="MRX104" s="863"/>
      <c r="MRY104" s="861"/>
      <c r="MRZ104" s="862"/>
      <c r="MSA104" s="862"/>
      <c r="MSB104" s="863"/>
      <c r="MSC104" s="863"/>
      <c r="MSD104" s="863"/>
      <c r="MSE104" s="863"/>
      <c r="MSF104" s="863"/>
      <c r="MSG104" s="861"/>
      <c r="MSH104" s="862"/>
      <c r="MSI104" s="862"/>
      <c r="MSJ104" s="863"/>
      <c r="MSK104" s="863"/>
      <c r="MSL104" s="863"/>
      <c r="MSM104" s="863"/>
      <c r="MSN104" s="863"/>
      <c r="MSO104" s="861"/>
      <c r="MSP104" s="862"/>
      <c r="MSQ104" s="862"/>
      <c r="MSR104" s="863"/>
      <c r="MSS104" s="863"/>
      <c r="MST104" s="863"/>
      <c r="MSU104" s="863"/>
      <c r="MSV104" s="863"/>
      <c r="MSW104" s="861"/>
      <c r="MSX104" s="862"/>
      <c r="MSY104" s="862"/>
      <c r="MSZ104" s="863"/>
      <c r="MTA104" s="863"/>
      <c r="MTB104" s="863"/>
      <c r="MTC104" s="863"/>
      <c r="MTD104" s="863"/>
      <c r="MTE104" s="861"/>
      <c r="MTF104" s="862"/>
      <c r="MTG104" s="862"/>
      <c r="MTH104" s="863"/>
      <c r="MTI104" s="863"/>
      <c r="MTJ104" s="863"/>
      <c r="MTK104" s="863"/>
      <c r="MTL104" s="863"/>
      <c r="MTM104" s="861"/>
      <c r="MTN104" s="862"/>
      <c r="MTO104" s="862"/>
      <c r="MTP104" s="863"/>
      <c r="MTQ104" s="863"/>
      <c r="MTR104" s="863"/>
      <c r="MTS104" s="863"/>
      <c r="MTT104" s="863"/>
      <c r="MTU104" s="861"/>
      <c r="MTV104" s="862"/>
      <c r="MTW104" s="862"/>
      <c r="MTX104" s="863"/>
      <c r="MTY104" s="863"/>
      <c r="MTZ104" s="863"/>
      <c r="MUA104" s="863"/>
      <c r="MUB104" s="863"/>
      <c r="MUC104" s="861"/>
      <c r="MUD104" s="862"/>
      <c r="MUE104" s="862"/>
      <c r="MUF104" s="863"/>
      <c r="MUG104" s="863"/>
      <c r="MUH104" s="863"/>
      <c r="MUI104" s="863"/>
      <c r="MUJ104" s="863"/>
      <c r="MUK104" s="861"/>
      <c r="MUL104" s="862"/>
      <c r="MUM104" s="862"/>
      <c r="MUN104" s="863"/>
      <c r="MUO104" s="863"/>
      <c r="MUP104" s="863"/>
      <c r="MUQ104" s="863"/>
      <c r="MUR104" s="863"/>
      <c r="MUS104" s="861"/>
      <c r="MUT104" s="862"/>
      <c r="MUU104" s="862"/>
      <c r="MUV104" s="863"/>
      <c r="MUW104" s="863"/>
      <c r="MUX104" s="863"/>
      <c r="MUY104" s="863"/>
      <c r="MUZ104" s="863"/>
      <c r="MVA104" s="861"/>
      <c r="MVB104" s="862"/>
      <c r="MVC104" s="862"/>
      <c r="MVD104" s="863"/>
      <c r="MVE104" s="863"/>
      <c r="MVF104" s="863"/>
      <c r="MVG104" s="863"/>
      <c r="MVH104" s="863"/>
      <c r="MVI104" s="861"/>
      <c r="MVJ104" s="862"/>
      <c r="MVK104" s="862"/>
      <c r="MVL104" s="863"/>
      <c r="MVM104" s="863"/>
      <c r="MVN104" s="863"/>
      <c r="MVO104" s="863"/>
      <c r="MVP104" s="863"/>
      <c r="MVQ104" s="861"/>
      <c r="MVR104" s="862"/>
      <c r="MVS104" s="862"/>
      <c r="MVT104" s="863"/>
      <c r="MVU104" s="863"/>
      <c r="MVV104" s="863"/>
      <c r="MVW104" s="863"/>
      <c r="MVX104" s="863"/>
      <c r="MVY104" s="861"/>
      <c r="MVZ104" s="862"/>
      <c r="MWA104" s="862"/>
      <c r="MWB104" s="863"/>
      <c r="MWC104" s="863"/>
      <c r="MWD104" s="863"/>
      <c r="MWE104" s="863"/>
      <c r="MWF104" s="863"/>
      <c r="MWG104" s="861"/>
      <c r="MWH104" s="862"/>
      <c r="MWI104" s="862"/>
      <c r="MWJ104" s="863"/>
      <c r="MWK104" s="863"/>
      <c r="MWL104" s="863"/>
      <c r="MWM104" s="863"/>
      <c r="MWN104" s="863"/>
      <c r="MWO104" s="861"/>
      <c r="MWP104" s="862"/>
      <c r="MWQ104" s="862"/>
      <c r="MWR104" s="863"/>
      <c r="MWS104" s="863"/>
      <c r="MWT104" s="863"/>
      <c r="MWU104" s="863"/>
      <c r="MWV104" s="863"/>
      <c r="MWW104" s="861"/>
      <c r="MWX104" s="862"/>
      <c r="MWY104" s="862"/>
      <c r="MWZ104" s="863"/>
      <c r="MXA104" s="863"/>
      <c r="MXB104" s="863"/>
      <c r="MXC104" s="863"/>
      <c r="MXD104" s="863"/>
      <c r="MXE104" s="861"/>
      <c r="MXF104" s="862"/>
      <c r="MXG104" s="862"/>
      <c r="MXH104" s="863"/>
      <c r="MXI104" s="863"/>
      <c r="MXJ104" s="863"/>
      <c r="MXK104" s="863"/>
      <c r="MXL104" s="863"/>
      <c r="MXM104" s="861"/>
      <c r="MXN104" s="862"/>
      <c r="MXO104" s="862"/>
      <c r="MXP104" s="863"/>
      <c r="MXQ104" s="863"/>
      <c r="MXR104" s="863"/>
      <c r="MXS104" s="863"/>
      <c r="MXT104" s="863"/>
      <c r="MXU104" s="861"/>
      <c r="MXV104" s="862"/>
      <c r="MXW104" s="862"/>
      <c r="MXX104" s="863"/>
      <c r="MXY104" s="863"/>
      <c r="MXZ104" s="863"/>
      <c r="MYA104" s="863"/>
      <c r="MYB104" s="863"/>
      <c r="MYC104" s="861"/>
      <c r="MYD104" s="862"/>
      <c r="MYE104" s="862"/>
      <c r="MYF104" s="863"/>
      <c r="MYG104" s="863"/>
      <c r="MYH104" s="863"/>
      <c r="MYI104" s="863"/>
      <c r="MYJ104" s="863"/>
      <c r="MYK104" s="861"/>
      <c r="MYL104" s="862"/>
      <c r="MYM104" s="862"/>
      <c r="MYN104" s="863"/>
      <c r="MYO104" s="863"/>
      <c r="MYP104" s="863"/>
      <c r="MYQ104" s="863"/>
      <c r="MYR104" s="863"/>
      <c r="MYS104" s="861"/>
      <c r="MYT104" s="862"/>
      <c r="MYU104" s="862"/>
      <c r="MYV104" s="863"/>
      <c r="MYW104" s="863"/>
      <c r="MYX104" s="863"/>
      <c r="MYY104" s="863"/>
      <c r="MYZ104" s="863"/>
      <c r="MZA104" s="861"/>
      <c r="MZB104" s="862"/>
      <c r="MZC104" s="862"/>
      <c r="MZD104" s="863"/>
      <c r="MZE104" s="863"/>
      <c r="MZF104" s="863"/>
      <c r="MZG104" s="863"/>
      <c r="MZH104" s="863"/>
      <c r="MZI104" s="861"/>
      <c r="MZJ104" s="862"/>
      <c r="MZK104" s="862"/>
      <c r="MZL104" s="863"/>
      <c r="MZM104" s="863"/>
      <c r="MZN104" s="863"/>
      <c r="MZO104" s="863"/>
      <c r="MZP104" s="863"/>
      <c r="MZQ104" s="861"/>
      <c r="MZR104" s="862"/>
      <c r="MZS104" s="862"/>
      <c r="MZT104" s="863"/>
      <c r="MZU104" s="863"/>
      <c r="MZV104" s="863"/>
      <c r="MZW104" s="863"/>
      <c r="MZX104" s="863"/>
      <c r="MZY104" s="861"/>
      <c r="MZZ104" s="862"/>
      <c r="NAA104" s="862"/>
      <c r="NAB104" s="863"/>
      <c r="NAC104" s="863"/>
      <c r="NAD104" s="863"/>
      <c r="NAE104" s="863"/>
      <c r="NAF104" s="863"/>
      <c r="NAG104" s="861"/>
      <c r="NAH104" s="862"/>
      <c r="NAI104" s="862"/>
      <c r="NAJ104" s="863"/>
      <c r="NAK104" s="863"/>
      <c r="NAL104" s="863"/>
      <c r="NAM104" s="863"/>
      <c r="NAN104" s="863"/>
      <c r="NAO104" s="861"/>
      <c r="NAP104" s="862"/>
      <c r="NAQ104" s="862"/>
      <c r="NAR104" s="863"/>
      <c r="NAS104" s="863"/>
      <c r="NAT104" s="863"/>
      <c r="NAU104" s="863"/>
      <c r="NAV104" s="863"/>
      <c r="NAW104" s="861"/>
      <c r="NAX104" s="862"/>
      <c r="NAY104" s="862"/>
      <c r="NAZ104" s="863"/>
      <c r="NBA104" s="863"/>
      <c r="NBB104" s="863"/>
      <c r="NBC104" s="863"/>
      <c r="NBD104" s="863"/>
      <c r="NBE104" s="861"/>
      <c r="NBF104" s="862"/>
      <c r="NBG104" s="862"/>
      <c r="NBH104" s="863"/>
      <c r="NBI104" s="863"/>
      <c r="NBJ104" s="863"/>
      <c r="NBK104" s="863"/>
      <c r="NBL104" s="863"/>
      <c r="NBM104" s="861"/>
      <c r="NBN104" s="862"/>
      <c r="NBO104" s="862"/>
      <c r="NBP104" s="863"/>
      <c r="NBQ104" s="863"/>
      <c r="NBR104" s="863"/>
      <c r="NBS104" s="863"/>
      <c r="NBT104" s="863"/>
      <c r="NBU104" s="861"/>
      <c r="NBV104" s="862"/>
      <c r="NBW104" s="862"/>
      <c r="NBX104" s="863"/>
      <c r="NBY104" s="863"/>
      <c r="NBZ104" s="863"/>
      <c r="NCA104" s="863"/>
      <c r="NCB104" s="863"/>
      <c r="NCC104" s="861"/>
      <c r="NCD104" s="862"/>
      <c r="NCE104" s="862"/>
      <c r="NCF104" s="863"/>
      <c r="NCG104" s="863"/>
      <c r="NCH104" s="863"/>
      <c r="NCI104" s="863"/>
      <c r="NCJ104" s="863"/>
      <c r="NCK104" s="861"/>
      <c r="NCL104" s="862"/>
      <c r="NCM104" s="862"/>
      <c r="NCN104" s="863"/>
      <c r="NCO104" s="863"/>
      <c r="NCP104" s="863"/>
      <c r="NCQ104" s="863"/>
      <c r="NCR104" s="863"/>
      <c r="NCS104" s="861"/>
      <c r="NCT104" s="862"/>
      <c r="NCU104" s="862"/>
      <c r="NCV104" s="863"/>
      <c r="NCW104" s="863"/>
      <c r="NCX104" s="863"/>
      <c r="NCY104" s="863"/>
      <c r="NCZ104" s="863"/>
      <c r="NDA104" s="861"/>
      <c r="NDB104" s="862"/>
      <c r="NDC104" s="862"/>
      <c r="NDD104" s="863"/>
      <c r="NDE104" s="863"/>
      <c r="NDF104" s="863"/>
      <c r="NDG104" s="863"/>
      <c r="NDH104" s="863"/>
      <c r="NDI104" s="861"/>
      <c r="NDJ104" s="862"/>
      <c r="NDK104" s="862"/>
      <c r="NDL104" s="863"/>
      <c r="NDM104" s="863"/>
      <c r="NDN104" s="863"/>
      <c r="NDO104" s="863"/>
      <c r="NDP104" s="863"/>
      <c r="NDQ104" s="861"/>
      <c r="NDR104" s="862"/>
      <c r="NDS104" s="862"/>
      <c r="NDT104" s="863"/>
      <c r="NDU104" s="863"/>
      <c r="NDV104" s="863"/>
      <c r="NDW104" s="863"/>
      <c r="NDX104" s="863"/>
      <c r="NDY104" s="861"/>
      <c r="NDZ104" s="862"/>
      <c r="NEA104" s="862"/>
      <c r="NEB104" s="863"/>
      <c r="NEC104" s="863"/>
      <c r="NED104" s="863"/>
      <c r="NEE104" s="863"/>
      <c r="NEF104" s="863"/>
      <c r="NEG104" s="861"/>
      <c r="NEH104" s="862"/>
      <c r="NEI104" s="862"/>
      <c r="NEJ104" s="863"/>
      <c r="NEK104" s="863"/>
      <c r="NEL104" s="863"/>
      <c r="NEM104" s="863"/>
      <c r="NEN104" s="863"/>
      <c r="NEO104" s="861"/>
      <c r="NEP104" s="862"/>
      <c r="NEQ104" s="862"/>
      <c r="NER104" s="863"/>
      <c r="NES104" s="863"/>
      <c r="NET104" s="863"/>
      <c r="NEU104" s="863"/>
      <c r="NEV104" s="863"/>
      <c r="NEW104" s="861"/>
      <c r="NEX104" s="862"/>
      <c r="NEY104" s="862"/>
      <c r="NEZ104" s="863"/>
      <c r="NFA104" s="863"/>
      <c r="NFB104" s="863"/>
      <c r="NFC104" s="863"/>
      <c r="NFD104" s="863"/>
      <c r="NFE104" s="861"/>
      <c r="NFF104" s="862"/>
      <c r="NFG104" s="862"/>
      <c r="NFH104" s="863"/>
      <c r="NFI104" s="863"/>
      <c r="NFJ104" s="863"/>
      <c r="NFK104" s="863"/>
      <c r="NFL104" s="863"/>
      <c r="NFM104" s="861"/>
      <c r="NFN104" s="862"/>
      <c r="NFO104" s="862"/>
      <c r="NFP104" s="863"/>
      <c r="NFQ104" s="863"/>
      <c r="NFR104" s="863"/>
      <c r="NFS104" s="863"/>
      <c r="NFT104" s="863"/>
      <c r="NFU104" s="861"/>
      <c r="NFV104" s="862"/>
      <c r="NFW104" s="862"/>
      <c r="NFX104" s="863"/>
      <c r="NFY104" s="863"/>
      <c r="NFZ104" s="863"/>
      <c r="NGA104" s="863"/>
      <c r="NGB104" s="863"/>
      <c r="NGC104" s="861"/>
      <c r="NGD104" s="862"/>
      <c r="NGE104" s="862"/>
      <c r="NGF104" s="863"/>
      <c r="NGG104" s="863"/>
      <c r="NGH104" s="863"/>
      <c r="NGI104" s="863"/>
      <c r="NGJ104" s="863"/>
      <c r="NGK104" s="861"/>
      <c r="NGL104" s="862"/>
      <c r="NGM104" s="862"/>
      <c r="NGN104" s="863"/>
      <c r="NGO104" s="863"/>
      <c r="NGP104" s="863"/>
      <c r="NGQ104" s="863"/>
      <c r="NGR104" s="863"/>
      <c r="NGS104" s="861"/>
      <c r="NGT104" s="862"/>
      <c r="NGU104" s="862"/>
      <c r="NGV104" s="863"/>
      <c r="NGW104" s="863"/>
      <c r="NGX104" s="863"/>
      <c r="NGY104" s="863"/>
      <c r="NGZ104" s="863"/>
      <c r="NHA104" s="861"/>
      <c r="NHB104" s="862"/>
      <c r="NHC104" s="862"/>
      <c r="NHD104" s="863"/>
      <c r="NHE104" s="863"/>
      <c r="NHF104" s="863"/>
      <c r="NHG104" s="863"/>
      <c r="NHH104" s="863"/>
      <c r="NHI104" s="861"/>
      <c r="NHJ104" s="862"/>
      <c r="NHK104" s="862"/>
      <c r="NHL104" s="863"/>
      <c r="NHM104" s="863"/>
      <c r="NHN104" s="863"/>
      <c r="NHO104" s="863"/>
      <c r="NHP104" s="863"/>
      <c r="NHQ104" s="861"/>
      <c r="NHR104" s="862"/>
      <c r="NHS104" s="862"/>
      <c r="NHT104" s="863"/>
      <c r="NHU104" s="863"/>
      <c r="NHV104" s="863"/>
      <c r="NHW104" s="863"/>
      <c r="NHX104" s="863"/>
      <c r="NHY104" s="861"/>
      <c r="NHZ104" s="862"/>
      <c r="NIA104" s="862"/>
      <c r="NIB104" s="863"/>
      <c r="NIC104" s="863"/>
      <c r="NID104" s="863"/>
      <c r="NIE104" s="863"/>
      <c r="NIF104" s="863"/>
      <c r="NIG104" s="861"/>
      <c r="NIH104" s="862"/>
      <c r="NII104" s="862"/>
      <c r="NIJ104" s="863"/>
      <c r="NIK104" s="863"/>
      <c r="NIL104" s="863"/>
      <c r="NIM104" s="863"/>
      <c r="NIN104" s="863"/>
      <c r="NIO104" s="861"/>
      <c r="NIP104" s="862"/>
      <c r="NIQ104" s="862"/>
      <c r="NIR104" s="863"/>
      <c r="NIS104" s="863"/>
      <c r="NIT104" s="863"/>
      <c r="NIU104" s="863"/>
      <c r="NIV104" s="863"/>
      <c r="NIW104" s="861"/>
      <c r="NIX104" s="862"/>
      <c r="NIY104" s="862"/>
      <c r="NIZ104" s="863"/>
      <c r="NJA104" s="863"/>
      <c r="NJB104" s="863"/>
      <c r="NJC104" s="863"/>
      <c r="NJD104" s="863"/>
      <c r="NJE104" s="861"/>
      <c r="NJF104" s="862"/>
      <c r="NJG104" s="862"/>
      <c r="NJH104" s="863"/>
      <c r="NJI104" s="863"/>
      <c r="NJJ104" s="863"/>
      <c r="NJK104" s="863"/>
      <c r="NJL104" s="863"/>
      <c r="NJM104" s="861"/>
      <c r="NJN104" s="862"/>
      <c r="NJO104" s="862"/>
      <c r="NJP104" s="863"/>
      <c r="NJQ104" s="863"/>
      <c r="NJR104" s="863"/>
      <c r="NJS104" s="863"/>
      <c r="NJT104" s="863"/>
      <c r="NJU104" s="861"/>
      <c r="NJV104" s="862"/>
      <c r="NJW104" s="862"/>
      <c r="NJX104" s="863"/>
      <c r="NJY104" s="863"/>
      <c r="NJZ104" s="863"/>
      <c r="NKA104" s="863"/>
      <c r="NKB104" s="863"/>
      <c r="NKC104" s="861"/>
      <c r="NKD104" s="862"/>
      <c r="NKE104" s="862"/>
      <c r="NKF104" s="863"/>
      <c r="NKG104" s="863"/>
      <c r="NKH104" s="863"/>
      <c r="NKI104" s="863"/>
      <c r="NKJ104" s="863"/>
      <c r="NKK104" s="861"/>
      <c r="NKL104" s="862"/>
      <c r="NKM104" s="862"/>
      <c r="NKN104" s="863"/>
      <c r="NKO104" s="863"/>
      <c r="NKP104" s="863"/>
      <c r="NKQ104" s="863"/>
      <c r="NKR104" s="863"/>
      <c r="NKS104" s="861"/>
      <c r="NKT104" s="862"/>
      <c r="NKU104" s="862"/>
      <c r="NKV104" s="863"/>
      <c r="NKW104" s="863"/>
      <c r="NKX104" s="863"/>
      <c r="NKY104" s="863"/>
      <c r="NKZ104" s="863"/>
      <c r="NLA104" s="861"/>
      <c r="NLB104" s="862"/>
      <c r="NLC104" s="862"/>
      <c r="NLD104" s="863"/>
      <c r="NLE104" s="863"/>
      <c r="NLF104" s="863"/>
      <c r="NLG104" s="863"/>
      <c r="NLH104" s="863"/>
      <c r="NLI104" s="861"/>
      <c r="NLJ104" s="862"/>
      <c r="NLK104" s="862"/>
      <c r="NLL104" s="863"/>
      <c r="NLM104" s="863"/>
      <c r="NLN104" s="863"/>
      <c r="NLO104" s="863"/>
      <c r="NLP104" s="863"/>
      <c r="NLQ104" s="861"/>
      <c r="NLR104" s="862"/>
      <c r="NLS104" s="862"/>
      <c r="NLT104" s="863"/>
      <c r="NLU104" s="863"/>
      <c r="NLV104" s="863"/>
      <c r="NLW104" s="863"/>
      <c r="NLX104" s="863"/>
      <c r="NLY104" s="861"/>
      <c r="NLZ104" s="862"/>
      <c r="NMA104" s="862"/>
      <c r="NMB104" s="863"/>
      <c r="NMC104" s="863"/>
      <c r="NMD104" s="863"/>
      <c r="NME104" s="863"/>
      <c r="NMF104" s="863"/>
      <c r="NMG104" s="861"/>
      <c r="NMH104" s="862"/>
      <c r="NMI104" s="862"/>
      <c r="NMJ104" s="863"/>
      <c r="NMK104" s="863"/>
      <c r="NML104" s="863"/>
      <c r="NMM104" s="863"/>
      <c r="NMN104" s="863"/>
      <c r="NMO104" s="861"/>
      <c r="NMP104" s="862"/>
      <c r="NMQ104" s="862"/>
      <c r="NMR104" s="863"/>
      <c r="NMS104" s="863"/>
      <c r="NMT104" s="863"/>
      <c r="NMU104" s="863"/>
      <c r="NMV104" s="863"/>
      <c r="NMW104" s="861"/>
      <c r="NMX104" s="862"/>
      <c r="NMY104" s="862"/>
      <c r="NMZ104" s="863"/>
      <c r="NNA104" s="863"/>
      <c r="NNB104" s="863"/>
      <c r="NNC104" s="863"/>
      <c r="NND104" s="863"/>
      <c r="NNE104" s="861"/>
      <c r="NNF104" s="862"/>
      <c r="NNG104" s="862"/>
      <c r="NNH104" s="863"/>
      <c r="NNI104" s="863"/>
      <c r="NNJ104" s="863"/>
      <c r="NNK104" s="863"/>
      <c r="NNL104" s="863"/>
      <c r="NNM104" s="861"/>
      <c r="NNN104" s="862"/>
      <c r="NNO104" s="862"/>
      <c r="NNP104" s="863"/>
      <c r="NNQ104" s="863"/>
      <c r="NNR104" s="863"/>
      <c r="NNS104" s="863"/>
      <c r="NNT104" s="863"/>
      <c r="NNU104" s="861"/>
      <c r="NNV104" s="862"/>
      <c r="NNW104" s="862"/>
      <c r="NNX104" s="863"/>
      <c r="NNY104" s="863"/>
      <c r="NNZ104" s="863"/>
      <c r="NOA104" s="863"/>
      <c r="NOB104" s="863"/>
      <c r="NOC104" s="861"/>
      <c r="NOD104" s="862"/>
      <c r="NOE104" s="862"/>
      <c r="NOF104" s="863"/>
      <c r="NOG104" s="863"/>
      <c r="NOH104" s="863"/>
      <c r="NOI104" s="863"/>
      <c r="NOJ104" s="863"/>
      <c r="NOK104" s="861"/>
      <c r="NOL104" s="862"/>
      <c r="NOM104" s="862"/>
      <c r="NON104" s="863"/>
      <c r="NOO104" s="863"/>
      <c r="NOP104" s="863"/>
      <c r="NOQ104" s="863"/>
      <c r="NOR104" s="863"/>
      <c r="NOS104" s="861"/>
      <c r="NOT104" s="862"/>
      <c r="NOU104" s="862"/>
      <c r="NOV104" s="863"/>
      <c r="NOW104" s="863"/>
      <c r="NOX104" s="863"/>
      <c r="NOY104" s="863"/>
      <c r="NOZ104" s="863"/>
      <c r="NPA104" s="861"/>
      <c r="NPB104" s="862"/>
      <c r="NPC104" s="862"/>
      <c r="NPD104" s="863"/>
      <c r="NPE104" s="863"/>
      <c r="NPF104" s="863"/>
      <c r="NPG104" s="863"/>
      <c r="NPH104" s="863"/>
      <c r="NPI104" s="861"/>
      <c r="NPJ104" s="862"/>
      <c r="NPK104" s="862"/>
      <c r="NPL104" s="863"/>
      <c r="NPM104" s="863"/>
      <c r="NPN104" s="863"/>
      <c r="NPO104" s="863"/>
      <c r="NPP104" s="863"/>
      <c r="NPQ104" s="861"/>
      <c r="NPR104" s="862"/>
      <c r="NPS104" s="862"/>
      <c r="NPT104" s="863"/>
      <c r="NPU104" s="863"/>
      <c r="NPV104" s="863"/>
      <c r="NPW104" s="863"/>
      <c r="NPX104" s="863"/>
      <c r="NPY104" s="861"/>
      <c r="NPZ104" s="862"/>
      <c r="NQA104" s="862"/>
      <c r="NQB104" s="863"/>
      <c r="NQC104" s="863"/>
      <c r="NQD104" s="863"/>
      <c r="NQE104" s="863"/>
      <c r="NQF104" s="863"/>
      <c r="NQG104" s="861"/>
      <c r="NQH104" s="862"/>
      <c r="NQI104" s="862"/>
      <c r="NQJ104" s="863"/>
      <c r="NQK104" s="863"/>
      <c r="NQL104" s="863"/>
      <c r="NQM104" s="863"/>
      <c r="NQN104" s="863"/>
      <c r="NQO104" s="861"/>
      <c r="NQP104" s="862"/>
      <c r="NQQ104" s="862"/>
      <c r="NQR104" s="863"/>
      <c r="NQS104" s="863"/>
      <c r="NQT104" s="863"/>
      <c r="NQU104" s="863"/>
      <c r="NQV104" s="863"/>
      <c r="NQW104" s="861"/>
      <c r="NQX104" s="862"/>
      <c r="NQY104" s="862"/>
      <c r="NQZ104" s="863"/>
      <c r="NRA104" s="863"/>
      <c r="NRB104" s="863"/>
      <c r="NRC104" s="863"/>
      <c r="NRD104" s="863"/>
      <c r="NRE104" s="861"/>
      <c r="NRF104" s="862"/>
      <c r="NRG104" s="862"/>
      <c r="NRH104" s="863"/>
      <c r="NRI104" s="863"/>
      <c r="NRJ104" s="863"/>
      <c r="NRK104" s="863"/>
      <c r="NRL104" s="863"/>
      <c r="NRM104" s="861"/>
      <c r="NRN104" s="862"/>
      <c r="NRO104" s="862"/>
      <c r="NRP104" s="863"/>
      <c r="NRQ104" s="863"/>
      <c r="NRR104" s="863"/>
      <c r="NRS104" s="863"/>
      <c r="NRT104" s="863"/>
      <c r="NRU104" s="861"/>
      <c r="NRV104" s="862"/>
      <c r="NRW104" s="862"/>
      <c r="NRX104" s="863"/>
      <c r="NRY104" s="863"/>
      <c r="NRZ104" s="863"/>
      <c r="NSA104" s="863"/>
      <c r="NSB104" s="863"/>
      <c r="NSC104" s="861"/>
      <c r="NSD104" s="862"/>
      <c r="NSE104" s="862"/>
      <c r="NSF104" s="863"/>
      <c r="NSG104" s="863"/>
      <c r="NSH104" s="863"/>
      <c r="NSI104" s="863"/>
      <c r="NSJ104" s="863"/>
      <c r="NSK104" s="861"/>
      <c r="NSL104" s="862"/>
      <c r="NSM104" s="862"/>
      <c r="NSN104" s="863"/>
      <c r="NSO104" s="863"/>
      <c r="NSP104" s="863"/>
      <c r="NSQ104" s="863"/>
      <c r="NSR104" s="863"/>
      <c r="NSS104" s="861"/>
      <c r="NST104" s="862"/>
      <c r="NSU104" s="862"/>
      <c r="NSV104" s="863"/>
      <c r="NSW104" s="863"/>
      <c r="NSX104" s="863"/>
      <c r="NSY104" s="863"/>
      <c r="NSZ104" s="863"/>
      <c r="NTA104" s="861"/>
      <c r="NTB104" s="862"/>
      <c r="NTC104" s="862"/>
      <c r="NTD104" s="863"/>
      <c r="NTE104" s="863"/>
      <c r="NTF104" s="863"/>
      <c r="NTG104" s="863"/>
      <c r="NTH104" s="863"/>
      <c r="NTI104" s="861"/>
      <c r="NTJ104" s="862"/>
      <c r="NTK104" s="862"/>
      <c r="NTL104" s="863"/>
      <c r="NTM104" s="863"/>
      <c r="NTN104" s="863"/>
      <c r="NTO104" s="863"/>
      <c r="NTP104" s="863"/>
      <c r="NTQ104" s="861"/>
      <c r="NTR104" s="862"/>
      <c r="NTS104" s="862"/>
      <c r="NTT104" s="863"/>
      <c r="NTU104" s="863"/>
      <c r="NTV104" s="863"/>
      <c r="NTW104" s="863"/>
      <c r="NTX104" s="863"/>
      <c r="NTY104" s="861"/>
      <c r="NTZ104" s="862"/>
      <c r="NUA104" s="862"/>
      <c r="NUB104" s="863"/>
      <c r="NUC104" s="863"/>
      <c r="NUD104" s="863"/>
      <c r="NUE104" s="863"/>
      <c r="NUF104" s="863"/>
      <c r="NUG104" s="861"/>
      <c r="NUH104" s="862"/>
      <c r="NUI104" s="862"/>
      <c r="NUJ104" s="863"/>
      <c r="NUK104" s="863"/>
      <c r="NUL104" s="863"/>
      <c r="NUM104" s="863"/>
      <c r="NUN104" s="863"/>
      <c r="NUO104" s="861"/>
      <c r="NUP104" s="862"/>
      <c r="NUQ104" s="862"/>
      <c r="NUR104" s="863"/>
      <c r="NUS104" s="863"/>
      <c r="NUT104" s="863"/>
      <c r="NUU104" s="863"/>
      <c r="NUV104" s="863"/>
      <c r="NUW104" s="861"/>
      <c r="NUX104" s="862"/>
      <c r="NUY104" s="862"/>
      <c r="NUZ104" s="863"/>
      <c r="NVA104" s="863"/>
      <c r="NVB104" s="863"/>
      <c r="NVC104" s="863"/>
      <c r="NVD104" s="863"/>
      <c r="NVE104" s="861"/>
      <c r="NVF104" s="862"/>
      <c r="NVG104" s="862"/>
      <c r="NVH104" s="863"/>
      <c r="NVI104" s="863"/>
      <c r="NVJ104" s="863"/>
      <c r="NVK104" s="863"/>
      <c r="NVL104" s="863"/>
      <c r="NVM104" s="861"/>
      <c r="NVN104" s="862"/>
      <c r="NVO104" s="862"/>
      <c r="NVP104" s="863"/>
      <c r="NVQ104" s="863"/>
      <c r="NVR104" s="863"/>
      <c r="NVS104" s="863"/>
      <c r="NVT104" s="863"/>
      <c r="NVU104" s="861"/>
      <c r="NVV104" s="862"/>
      <c r="NVW104" s="862"/>
      <c r="NVX104" s="863"/>
      <c r="NVY104" s="863"/>
      <c r="NVZ104" s="863"/>
      <c r="NWA104" s="863"/>
      <c r="NWB104" s="863"/>
      <c r="NWC104" s="861"/>
      <c r="NWD104" s="862"/>
      <c r="NWE104" s="862"/>
      <c r="NWF104" s="863"/>
      <c r="NWG104" s="863"/>
      <c r="NWH104" s="863"/>
      <c r="NWI104" s="863"/>
      <c r="NWJ104" s="863"/>
      <c r="NWK104" s="861"/>
      <c r="NWL104" s="862"/>
      <c r="NWM104" s="862"/>
      <c r="NWN104" s="863"/>
      <c r="NWO104" s="863"/>
      <c r="NWP104" s="863"/>
      <c r="NWQ104" s="863"/>
      <c r="NWR104" s="863"/>
      <c r="NWS104" s="861"/>
      <c r="NWT104" s="862"/>
      <c r="NWU104" s="862"/>
      <c r="NWV104" s="863"/>
      <c r="NWW104" s="863"/>
      <c r="NWX104" s="863"/>
      <c r="NWY104" s="863"/>
      <c r="NWZ104" s="863"/>
      <c r="NXA104" s="861"/>
      <c r="NXB104" s="862"/>
      <c r="NXC104" s="862"/>
      <c r="NXD104" s="863"/>
      <c r="NXE104" s="863"/>
      <c r="NXF104" s="863"/>
      <c r="NXG104" s="863"/>
      <c r="NXH104" s="863"/>
      <c r="NXI104" s="861"/>
      <c r="NXJ104" s="862"/>
      <c r="NXK104" s="862"/>
      <c r="NXL104" s="863"/>
      <c r="NXM104" s="863"/>
      <c r="NXN104" s="863"/>
      <c r="NXO104" s="863"/>
      <c r="NXP104" s="863"/>
      <c r="NXQ104" s="861"/>
      <c r="NXR104" s="862"/>
      <c r="NXS104" s="862"/>
      <c r="NXT104" s="863"/>
      <c r="NXU104" s="863"/>
      <c r="NXV104" s="863"/>
      <c r="NXW104" s="863"/>
      <c r="NXX104" s="863"/>
      <c r="NXY104" s="861"/>
      <c r="NXZ104" s="862"/>
      <c r="NYA104" s="862"/>
      <c r="NYB104" s="863"/>
      <c r="NYC104" s="863"/>
      <c r="NYD104" s="863"/>
      <c r="NYE104" s="863"/>
      <c r="NYF104" s="863"/>
      <c r="NYG104" s="861"/>
      <c r="NYH104" s="862"/>
      <c r="NYI104" s="862"/>
      <c r="NYJ104" s="863"/>
      <c r="NYK104" s="863"/>
      <c r="NYL104" s="863"/>
      <c r="NYM104" s="863"/>
      <c r="NYN104" s="863"/>
      <c r="NYO104" s="861"/>
      <c r="NYP104" s="862"/>
      <c r="NYQ104" s="862"/>
      <c r="NYR104" s="863"/>
      <c r="NYS104" s="863"/>
      <c r="NYT104" s="863"/>
      <c r="NYU104" s="863"/>
      <c r="NYV104" s="863"/>
      <c r="NYW104" s="861"/>
      <c r="NYX104" s="862"/>
      <c r="NYY104" s="862"/>
      <c r="NYZ104" s="863"/>
      <c r="NZA104" s="863"/>
      <c r="NZB104" s="863"/>
      <c r="NZC104" s="863"/>
      <c r="NZD104" s="863"/>
      <c r="NZE104" s="861"/>
      <c r="NZF104" s="862"/>
      <c r="NZG104" s="862"/>
      <c r="NZH104" s="863"/>
      <c r="NZI104" s="863"/>
      <c r="NZJ104" s="863"/>
      <c r="NZK104" s="863"/>
      <c r="NZL104" s="863"/>
      <c r="NZM104" s="861"/>
      <c r="NZN104" s="862"/>
      <c r="NZO104" s="862"/>
      <c r="NZP104" s="863"/>
      <c r="NZQ104" s="863"/>
      <c r="NZR104" s="863"/>
      <c r="NZS104" s="863"/>
      <c r="NZT104" s="863"/>
      <c r="NZU104" s="861"/>
      <c r="NZV104" s="862"/>
      <c r="NZW104" s="862"/>
      <c r="NZX104" s="863"/>
      <c r="NZY104" s="863"/>
      <c r="NZZ104" s="863"/>
      <c r="OAA104" s="863"/>
      <c r="OAB104" s="863"/>
      <c r="OAC104" s="861"/>
      <c r="OAD104" s="862"/>
      <c r="OAE104" s="862"/>
      <c r="OAF104" s="863"/>
      <c r="OAG104" s="863"/>
      <c r="OAH104" s="863"/>
      <c r="OAI104" s="863"/>
      <c r="OAJ104" s="863"/>
      <c r="OAK104" s="861"/>
      <c r="OAL104" s="862"/>
      <c r="OAM104" s="862"/>
      <c r="OAN104" s="863"/>
      <c r="OAO104" s="863"/>
      <c r="OAP104" s="863"/>
      <c r="OAQ104" s="863"/>
      <c r="OAR104" s="863"/>
      <c r="OAS104" s="861"/>
      <c r="OAT104" s="862"/>
      <c r="OAU104" s="862"/>
      <c r="OAV104" s="863"/>
      <c r="OAW104" s="863"/>
      <c r="OAX104" s="863"/>
      <c r="OAY104" s="863"/>
      <c r="OAZ104" s="863"/>
      <c r="OBA104" s="861"/>
      <c r="OBB104" s="862"/>
      <c r="OBC104" s="862"/>
      <c r="OBD104" s="863"/>
      <c r="OBE104" s="863"/>
      <c r="OBF104" s="863"/>
      <c r="OBG104" s="863"/>
      <c r="OBH104" s="863"/>
      <c r="OBI104" s="861"/>
      <c r="OBJ104" s="862"/>
      <c r="OBK104" s="862"/>
      <c r="OBL104" s="863"/>
      <c r="OBM104" s="863"/>
      <c r="OBN104" s="863"/>
      <c r="OBO104" s="863"/>
      <c r="OBP104" s="863"/>
      <c r="OBQ104" s="861"/>
      <c r="OBR104" s="862"/>
      <c r="OBS104" s="862"/>
      <c r="OBT104" s="863"/>
      <c r="OBU104" s="863"/>
      <c r="OBV104" s="863"/>
      <c r="OBW104" s="863"/>
      <c r="OBX104" s="863"/>
      <c r="OBY104" s="861"/>
      <c r="OBZ104" s="862"/>
      <c r="OCA104" s="862"/>
      <c r="OCB104" s="863"/>
      <c r="OCC104" s="863"/>
      <c r="OCD104" s="863"/>
      <c r="OCE104" s="863"/>
      <c r="OCF104" s="863"/>
      <c r="OCG104" s="861"/>
      <c r="OCH104" s="862"/>
      <c r="OCI104" s="862"/>
      <c r="OCJ104" s="863"/>
      <c r="OCK104" s="863"/>
      <c r="OCL104" s="863"/>
      <c r="OCM104" s="863"/>
      <c r="OCN104" s="863"/>
      <c r="OCO104" s="861"/>
      <c r="OCP104" s="862"/>
      <c r="OCQ104" s="862"/>
      <c r="OCR104" s="863"/>
      <c r="OCS104" s="863"/>
      <c r="OCT104" s="863"/>
      <c r="OCU104" s="863"/>
      <c r="OCV104" s="863"/>
      <c r="OCW104" s="861"/>
      <c r="OCX104" s="862"/>
      <c r="OCY104" s="862"/>
      <c r="OCZ104" s="863"/>
      <c r="ODA104" s="863"/>
      <c r="ODB104" s="863"/>
      <c r="ODC104" s="863"/>
      <c r="ODD104" s="863"/>
      <c r="ODE104" s="861"/>
      <c r="ODF104" s="862"/>
      <c r="ODG104" s="862"/>
      <c r="ODH104" s="863"/>
      <c r="ODI104" s="863"/>
      <c r="ODJ104" s="863"/>
      <c r="ODK104" s="863"/>
      <c r="ODL104" s="863"/>
      <c r="ODM104" s="861"/>
      <c r="ODN104" s="862"/>
      <c r="ODO104" s="862"/>
      <c r="ODP104" s="863"/>
      <c r="ODQ104" s="863"/>
      <c r="ODR104" s="863"/>
      <c r="ODS104" s="863"/>
      <c r="ODT104" s="863"/>
      <c r="ODU104" s="861"/>
      <c r="ODV104" s="862"/>
      <c r="ODW104" s="862"/>
      <c r="ODX104" s="863"/>
      <c r="ODY104" s="863"/>
      <c r="ODZ104" s="863"/>
      <c r="OEA104" s="863"/>
      <c r="OEB104" s="863"/>
      <c r="OEC104" s="861"/>
      <c r="OED104" s="862"/>
      <c r="OEE104" s="862"/>
      <c r="OEF104" s="863"/>
      <c r="OEG104" s="863"/>
      <c r="OEH104" s="863"/>
      <c r="OEI104" s="863"/>
      <c r="OEJ104" s="863"/>
      <c r="OEK104" s="861"/>
      <c r="OEL104" s="862"/>
      <c r="OEM104" s="862"/>
      <c r="OEN104" s="863"/>
      <c r="OEO104" s="863"/>
      <c r="OEP104" s="863"/>
      <c r="OEQ104" s="863"/>
      <c r="OER104" s="863"/>
      <c r="OES104" s="861"/>
      <c r="OET104" s="862"/>
      <c r="OEU104" s="862"/>
      <c r="OEV104" s="863"/>
      <c r="OEW104" s="863"/>
      <c r="OEX104" s="863"/>
      <c r="OEY104" s="863"/>
      <c r="OEZ104" s="863"/>
      <c r="OFA104" s="861"/>
      <c r="OFB104" s="862"/>
      <c r="OFC104" s="862"/>
      <c r="OFD104" s="863"/>
      <c r="OFE104" s="863"/>
      <c r="OFF104" s="863"/>
      <c r="OFG104" s="863"/>
      <c r="OFH104" s="863"/>
      <c r="OFI104" s="861"/>
      <c r="OFJ104" s="862"/>
      <c r="OFK104" s="862"/>
      <c r="OFL104" s="863"/>
      <c r="OFM104" s="863"/>
      <c r="OFN104" s="863"/>
      <c r="OFO104" s="863"/>
      <c r="OFP104" s="863"/>
      <c r="OFQ104" s="861"/>
      <c r="OFR104" s="862"/>
      <c r="OFS104" s="862"/>
      <c r="OFT104" s="863"/>
      <c r="OFU104" s="863"/>
      <c r="OFV104" s="863"/>
      <c r="OFW104" s="863"/>
      <c r="OFX104" s="863"/>
      <c r="OFY104" s="861"/>
      <c r="OFZ104" s="862"/>
      <c r="OGA104" s="862"/>
      <c r="OGB104" s="863"/>
      <c r="OGC104" s="863"/>
      <c r="OGD104" s="863"/>
      <c r="OGE104" s="863"/>
      <c r="OGF104" s="863"/>
      <c r="OGG104" s="861"/>
      <c r="OGH104" s="862"/>
      <c r="OGI104" s="862"/>
      <c r="OGJ104" s="863"/>
      <c r="OGK104" s="863"/>
      <c r="OGL104" s="863"/>
      <c r="OGM104" s="863"/>
      <c r="OGN104" s="863"/>
      <c r="OGO104" s="861"/>
      <c r="OGP104" s="862"/>
      <c r="OGQ104" s="862"/>
      <c r="OGR104" s="863"/>
      <c r="OGS104" s="863"/>
      <c r="OGT104" s="863"/>
      <c r="OGU104" s="863"/>
      <c r="OGV104" s="863"/>
      <c r="OGW104" s="861"/>
      <c r="OGX104" s="862"/>
      <c r="OGY104" s="862"/>
      <c r="OGZ104" s="863"/>
      <c r="OHA104" s="863"/>
      <c r="OHB104" s="863"/>
      <c r="OHC104" s="863"/>
      <c r="OHD104" s="863"/>
      <c r="OHE104" s="861"/>
      <c r="OHF104" s="862"/>
      <c r="OHG104" s="862"/>
      <c r="OHH104" s="863"/>
      <c r="OHI104" s="863"/>
      <c r="OHJ104" s="863"/>
      <c r="OHK104" s="863"/>
      <c r="OHL104" s="863"/>
      <c r="OHM104" s="861"/>
      <c r="OHN104" s="862"/>
      <c r="OHO104" s="862"/>
      <c r="OHP104" s="863"/>
      <c r="OHQ104" s="863"/>
      <c r="OHR104" s="863"/>
      <c r="OHS104" s="863"/>
      <c r="OHT104" s="863"/>
      <c r="OHU104" s="861"/>
      <c r="OHV104" s="862"/>
      <c r="OHW104" s="862"/>
      <c r="OHX104" s="863"/>
      <c r="OHY104" s="863"/>
      <c r="OHZ104" s="863"/>
      <c r="OIA104" s="863"/>
      <c r="OIB104" s="863"/>
      <c r="OIC104" s="861"/>
      <c r="OID104" s="862"/>
      <c r="OIE104" s="862"/>
      <c r="OIF104" s="863"/>
      <c r="OIG104" s="863"/>
      <c r="OIH104" s="863"/>
      <c r="OII104" s="863"/>
      <c r="OIJ104" s="863"/>
      <c r="OIK104" s="861"/>
      <c r="OIL104" s="862"/>
      <c r="OIM104" s="862"/>
      <c r="OIN104" s="863"/>
      <c r="OIO104" s="863"/>
      <c r="OIP104" s="863"/>
      <c r="OIQ104" s="863"/>
      <c r="OIR104" s="863"/>
      <c r="OIS104" s="861"/>
      <c r="OIT104" s="862"/>
      <c r="OIU104" s="862"/>
      <c r="OIV104" s="863"/>
      <c r="OIW104" s="863"/>
      <c r="OIX104" s="863"/>
      <c r="OIY104" s="863"/>
      <c r="OIZ104" s="863"/>
      <c r="OJA104" s="861"/>
      <c r="OJB104" s="862"/>
      <c r="OJC104" s="862"/>
      <c r="OJD104" s="863"/>
      <c r="OJE104" s="863"/>
      <c r="OJF104" s="863"/>
      <c r="OJG104" s="863"/>
      <c r="OJH104" s="863"/>
      <c r="OJI104" s="861"/>
      <c r="OJJ104" s="862"/>
      <c r="OJK104" s="862"/>
      <c r="OJL104" s="863"/>
      <c r="OJM104" s="863"/>
      <c r="OJN104" s="863"/>
      <c r="OJO104" s="863"/>
      <c r="OJP104" s="863"/>
      <c r="OJQ104" s="861"/>
      <c r="OJR104" s="862"/>
      <c r="OJS104" s="862"/>
      <c r="OJT104" s="863"/>
      <c r="OJU104" s="863"/>
      <c r="OJV104" s="863"/>
      <c r="OJW104" s="863"/>
      <c r="OJX104" s="863"/>
      <c r="OJY104" s="861"/>
      <c r="OJZ104" s="862"/>
      <c r="OKA104" s="862"/>
      <c r="OKB104" s="863"/>
      <c r="OKC104" s="863"/>
      <c r="OKD104" s="863"/>
      <c r="OKE104" s="863"/>
      <c r="OKF104" s="863"/>
      <c r="OKG104" s="861"/>
      <c r="OKH104" s="862"/>
      <c r="OKI104" s="862"/>
      <c r="OKJ104" s="863"/>
      <c r="OKK104" s="863"/>
      <c r="OKL104" s="863"/>
      <c r="OKM104" s="863"/>
      <c r="OKN104" s="863"/>
      <c r="OKO104" s="861"/>
      <c r="OKP104" s="862"/>
      <c r="OKQ104" s="862"/>
      <c r="OKR104" s="863"/>
      <c r="OKS104" s="863"/>
      <c r="OKT104" s="863"/>
      <c r="OKU104" s="863"/>
      <c r="OKV104" s="863"/>
      <c r="OKW104" s="861"/>
      <c r="OKX104" s="862"/>
      <c r="OKY104" s="862"/>
      <c r="OKZ104" s="863"/>
      <c r="OLA104" s="863"/>
      <c r="OLB104" s="863"/>
      <c r="OLC104" s="863"/>
      <c r="OLD104" s="863"/>
      <c r="OLE104" s="861"/>
      <c r="OLF104" s="862"/>
      <c r="OLG104" s="862"/>
      <c r="OLH104" s="863"/>
      <c r="OLI104" s="863"/>
      <c r="OLJ104" s="863"/>
      <c r="OLK104" s="863"/>
      <c r="OLL104" s="863"/>
      <c r="OLM104" s="861"/>
      <c r="OLN104" s="862"/>
      <c r="OLO104" s="862"/>
      <c r="OLP104" s="863"/>
      <c r="OLQ104" s="863"/>
      <c r="OLR104" s="863"/>
      <c r="OLS104" s="863"/>
      <c r="OLT104" s="863"/>
      <c r="OLU104" s="861"/>
      <c r="OLV104" s="862"/>
      <c r="OLW104" s="862"/>
      <c r="OLX104" s="863"/>
      <c r="OLY104" s="863"/>
      <c r="OLZ104" s="863"/>
      <c r="OMA104" s="863"/>
      <c r="OMB104" s="863"/>
      <c r="OMC104" s="861"/>
      <c r="OMD104" s="862"/>
      <c r="OME104" s="862"/>
      <c r="OMF104" s="863"/>
      <c r="OMG104" s="863"/>
      <c r="OMH104" s="863"/>
      <c r="OMI104" s="863"/>
      <c r="OMJ104" s="863"/>
      <c r="OMK104" s="861"/>
      <c r="OML104" s="862"/>
      <c r="OMM104" s="862"/>
      <c r="OMN104" s="863"/>
      <c r="OMO104" s="863"/>
      <c r="OMP104" s="863"/>
      <c r="OMQ104" s="863"/>
      <c r="OMR104" s="863"/>
      <c r="OMS104" s="861"/>
      <c r="OMT104" s="862"/>
      <c r="OMU104" s="862"/>
      <c r="OMV104" s="863"/>
      <c r="OMW104" s="863"/>
      <c r="OMX104" s="863"/>
      <c r="OMY104" s="863"/>
      <c r="OMZ104" s="863"/>
      <c r="ONA104" s="861"/>
      <c r="ONB104" s="862"/>
      <c r="ONC104" s="862"/>
      <c r="OND104" s="863"/>
      <c r="ONE104" s="863"/>
      <c r="ONF104" s="863"/>
      <c r="ONG104" s="863"/>
      <c r="ONH104" s="863"/>
      <c r="ONI104" s="861"/>
      <c r="ONJ104" s="862"/>
      <c r="ONK104" s="862"/>
      <c r="ONL104" s="863"/>
      <c r="ONM104" s="863"/>
      <c r="ONN104" s="863"/>
      <c r="ONO104" s="863"/>
      <c r="ONP104" s="863"/>
      <c r="ONQ104" s="861"/>
      <c r="ONR104" s="862"/>
      <c r="ONS104" s="862"/>
      <c r="ONT104" s="863"/>
      <c r="ONU104" s="863"/>
      <c r="ONV104" s="863"/>
      <c r="ONW104" s="863"/>
      <c r="ONX104" s="863"/>
      <c r="ONY104" s="861"/>
      <c r="ONZ104" s="862"/>
      <c r="OOA104" s="862"/>
      <c r="OOB104" s="863"/>
      <c r="OOC104" s="863"/>
      <c r="OOD104" s="863"/>
      <c r="OOE104" s="863"/>
      <c r="OOF104" s="863"/>
      <c r="OOG104" s="861"/>
      <c r="OOH104" s="862"/>
      <c r="OOI104" s="862"/>
      <c r="OOJ104" s="863"/>
      <c r="OOK104" s="863"/>
      <c r="OOL104" s="863"/>
      <c r="OOM104" s="863"/>
      <c r="OON104" s="863"/>
      <c r="OOO104" s="861"/>
      <c r="OOP104" s="862"/>
      <c r="OOQ104" s="862"/>
      <c r="OOR104" s="863"/>
      <c r="OOS104" s="863"/>
      <c r="OOT104" s="863"/>
      <c r="OOU104" s="863"/>
      <c r="OOV104" s="863"/>
      <c r="OOW104" s="861"/>
      <c r="OOX104" s="862"/>
      <c r="OOY104" s="862"/>
      <c r="OOZ104" s="863"/>
      <c r="OPA104" s="863"/>
      <c r="OPB104" s="863"/>
      <c r="OPC104" s="863"/>
      <c r="OPD104" s="863"/>
      <c r="OPE104" s="861"/>
      <c r="OPF104" s="862"/>
      <c r="OPG104" s="862"/>
      <c r="OPH104" s="863"/>
      <c r="OPI104" s="863"/>
      <c r="OPJ104" s="863"/>
      <c r="OPK104" s="863"/>
      <c r="OPL104" s="863"/>
      <c r="OPM104" s="861"/>
      <c r="OPN104" s="862"/>
      <c r="OPO104" s="862"/>
      <c r="OPP104" s="863"/>
      <c r="OPQ104" s="863"/>
      <c r="OPR104" s="863"/>
      <c r="OPS104" s="863"/>
      <c r="OPT104" s="863"/>
      <c r="OPU104" s="861"/>
      <c r="OPV104" s="862"/>
      <c r="OPW104" s="862"/>
      <c r="OPX104" s="863"/>
      <c r="OPY104" s="863"/>
      <c r="OPZ104" s="863"/>
      <c r="OQA104" s="863"/>
      <c r="OQB104" s="863"/>
      <c r="OQC104" s="861"/>
      <c r="OQD104" s="862"/>
      <c r="OQE104" s="862"/>
      <c r="OQF104" s="863"/>
      <c r="OQG104" s="863"/>
      <c r="OQH104" s="863"/>
      <c r="OQI104" s="863"/>
      <c r="OQJ104" s="863"/>
      <c r="OQK104" s="861"/>
      <c r="OQL104" s="862"/>
      <c r="OQM104" s="862"/>
      <c r="OQN104" s="863"/>
      <c r="OQO104" s="863"/>
      <c r="OQP104" s="863"/>
      <c r="OQQ104" s="863"/>
      <c r="OQR104" s="863"/>
      <c r="OQS104" s="861"/>
      <c r="OQT104" s="862"/>
      <c r="OQU104" s="862"/>
      <c r="OQV104" s="863"/>
      <c r="OQW104" s="863"/>
      <c r="OQX104" s="863"/>
      <c r="OQY104" s="863"/>
      <c r="OQZ104" s="863"/>
      <c r="ORA104" s="861"/>
      <c r="ORB104" s="862"/>
      <c r="ORC104" s="862"/>
      <c r="ORD104" s="863"/>
      <c r="ORE104" s="863"/>
      <c r="ORF104" s="863"/>
      <c r="ORG104" s="863"/>
      <c r="ORH104" s="863"/>
      <c r="ORI104" s="861"/>
      <c r="ORJ104" s="862"/>
      <c r="ORK104" s="862"/>
      <c r="ORL104" s="863"/>
      <c r="ORM104" s="863"/>
      <c r="ORN104" s="863"/>
      <c r="ORO104" s="863"/>
      <c r="ORP104" s="863"/>
      <c r="ORQ104" s="861"/>
      <c r="ORR104" s="862"/>
      <c r="ORS104" s="862"/>
      <c r="ORT104" s="863"/>
      <c r="ORU104" s="863"/>
      <c r="ORV104" s="863"/>
      <c r="ORW104" s="863"/>
      <c r="ORX104" s="863"/>
      <c r="ORY104" s="861"/>
      <c r="ORZ104" s="862"/>
      <c r="OSA104" s="862"/>
      <c r="OSB104" s="863"/>
      <c r="OSC104" s="863"/>
      <c r="OSD104" s="863"/>
      <c r="OSE104" s="863"/>
      <c r="OSF104" s="863"/>
      <c r="OSG104" s="861"/>
      <c r="OSH104" s="862"/>
      <c r="OSI104" s="862"/>
      <c r="OSJ104" s="863"/>
      <c r="OSK104" s="863"/>
      <c r="OSL104" s="863"/>
      <c r="OSM104" s="863"/>
      <c r="OSN104" s="863"/>
      <c r="OSO104" s="861"/>
      <c r="OSP104" s="862"/>
      <c r="OSQ104" s="862"/>
      <c r="OSR104" s="863"/>
      <c r="OSS104" s="863"/>
      <c r="OST104" s="863"/>
      <c r="OSU104" s="863"/>
      <c r="OSV104" s="863"/>
      <c r="OSW104" s="861"/>
      <c r="OSX104" s="862"/>
      <c r="OSY104" s="862"/>
      <c r="OSZ104" s="863"/>
      <c r="OTA104" s="863"/>
      <c r="OTB104" s="863"/>
      <c r="OTC104" s="863"/>
      <c r="OTD104" s="863"/>
      <c r="OTE104" s="861"/>
      <c r="OTF104" s="862"/>
      <c r="OTG104" s="862"/>
      <c r="OTH104" s="863"/>
      <c r="OTI104" s="863"/>
      <c r="OTJ104" s="863"/>
      <c r="OTK104" s="863"/>
      <c r="OTL104" s="863"/>
      <c r="OTM104" s="861"/>
      <c r="OTN104" s="862"/>
      <c r="OTO104" s="862"/>
      <c r="OTP104" s="863"/>
      <c r="OTQ104" s="863"/>
      <c r="OTR104" s="863"/>
      <c r="OTS104" s="863"/>
      <c r="OTT104" s="863"/>
      <c r="OTU104" s="861"/>
      <c r="OTV104" s="862"/>
      <c r="OTW104" s="862"/>
      <c r="OTX104" s="863"/>
      <c r="OTY104" s="863"/>
      <c r="OTZ104" s="863"/>
      <c r="OUA104" s="863"/>
      <c r="OUB104" s="863"/>
      <c r="OUC104" s="861"/>
      <c r="OUD104" s="862"/>
      <c r="OUE104" s="862"/>
      <c r="OUF104" s="863"/>
      <c r="OUG104" s="863"/>
      <c r="OUH104" s="863"/>
      <c r="OUI104" s="863"/>
      <c r="OUJ104" s="863"/>
      <c r="OUK104" s="861"/>
      <c r="OUL104" s="862"/>
      <c r="OUM104" s="862"/>
      <c r="OUN104" s="863"/>
      <c r="OUO104" s="863"/>
      <c r="OUP104" s="863"/>
      <c r="OUQ104" s="863"/>
      <c r="OUR104" s="863"/>
      <c r="OUS104" s="861"/>
      <c r="OUT104" s="862"/>
      <c r="OUU104" s="862"/>
      <c r="OUV104" s="863"/>
      <c r="OUW104" s="863"/>
      <c r="OUX104" s="863"/>
      <c r="OUY104" s="863"/>
      <c r="OUZ104" s="863"/>
      <c r="OVA104" s="861"/>
      <c r="OVB104" s="862"/>
      <c r="OVC104" s="862"/>
      <c r="OVD104" s="863"/>
      <c r="OVE104" s="863"/>
      <c r="OVF104" s="863"/>
      <c r="OVG104" s="863"/>
      <c r="OVH104" s="863"/>
      <c r="OVI104" s="861"/>
      <c r="OVJ104" s="862"/>
      <c r="OVK104" s="862"/>
      <c r="OVL104" s="863"/>
      <c r="OVM104" s="863"/>
      <c r="OVN104" s="863"/>
      <c r="OVO104" s="863"/>
      <c r="OVP104" s="863"/>
      <c r="OVQ104" s="861"/>
      <c r="OVR104" s="862"/>
      <c r="OVS104" s="862"/>
      <c r="OVT104" s="863"/>
      <c r="OVU104" s="863"/>
      <c r="OVV104" s="863"/>
      <c r="OVW104" s="863"/>
      <c r="OVX104" s="863"/>
      <c r="OVY104" s="861"/>
      <c r="OVZ104" s="862"/>
      <c r="OWA104" s="862"/>
      <c r="OWB104" s="863"/>
      <c r="OWC104" s="863"/>
      <c r="OWD104" s="863"/>
      <c r="OWE104" s="863"/>
      <c r="OWF104" s="863"/>
      <c r="OWG104" s="861"/>
      <c r="OWH104" s="862"/>
      <c r="OWI104" s="862"/>
      <c r="OWJ104" s="863"/>
      <c r="OWK104" s="863"/>
      <c r="OWL104" s="863"/>
      <c r="OWM104" s="863"/>
      <c r="OWN104" s="863"/>
      <c r="OWO104" s="861"/>
      <c r="OWP104" s="862"/>
      <c r="OWQ104" s="862"/>
      <c r="OWR104" s="863"/>
      <c r="OWS104" s="863"/>
      <c r="OWT104" s="863"/>
      <c r="OWU104" s="863"/>
      <c r="OWV104" s="863"/>
      <c r="OWW104" s="861"/>
      <c r="OWX104" s="862"/>
      <c r="OWY104" s="862"/>
      <c r="OWZ104" s="863"/>
      <c r="OXA104" s="863"/>
      <c r="OXB104" s="863"/>
      <c r="OXC104" s="863"/>
      <c r="OXD104" s="863"/>
      <c r="OXE104" s="861"/>
      <c r="OXF104" s="862"/>
      <c r="OXG104" s="862"/>
      <c r="OXH104" s="863"/>
      <c r="OXI104" s="863"/>
      <c r="OXJ104" s="863"/>
      <c r="OXK104" s="863"/>
      <c r="OXL104" s="863"/>
      <c r="OXM104" s="861"/>
      <c r="OXN104" s="862"/>
      <c r="OXO104" s="862"/>
      <c r="OXP104" s="863"/>
      <c r="OXQ104" s="863"/>
      <c r="OXR104" s="863"/>
      <c r="OXS104" s="863"/>
      <c r="OXT104" s="863"/>
      <c r="OXU104" s="861"/>
      <c r="OXV104" s="862"/>
      <c r="OXW104" s="862"/>
      <c r="OXX104" s="863"/>
      <c r="OXY104" s="863"/>
      <c r="OXZ104" s="863"/>
      <c r="OYA104" s="863"/>
      <c r="OYB104" s="863"/>
      <c r="OYC104" s="861"/>
      <c r="OYD104" s="862"/>
      <c r="OYE104" s="862"/>
      <c r="OYF104" s="863"/>
      <c r="OYG104" s="863"/>
      <c r="OYH104" s="863"/>
      <c r="OYI104" s="863"/>
      <c r="OYJ104" s="863"/>
      <c r="OYK104" s="861"/>
      <c r="OYL104" s="862"/>
      <c r="OYM104" s="862"/>
      <c r="OYN104" s="863"/>
      <c r="OYO104" s="863"/>
      <c r="OYP104" s="863"/>
      <c r="OYQ104" s="863"/>
      <c r="OYR104" s="863"/>
      <c r="OYS104" s="861"/>
      <c r="OYT104" s="862"/>
      <c r="OYU104" s="862"/>
      <c r="OYV104" s="863"/>
      <c r="OYW104" s="863"/>
      <c r="OYX104" s="863"/>
      <c r="OYY104" s="863"/>
      <c r="OYZ104" s="863"/>
      <c r="OZA104" s="861"/>
      <c r="OZB104" s="862"/>
      <c r="OZC104" s="862"/>
      <c r="OZD104" s="863"/>
      <c r="OZE104" s="863"/>
      <c r="OZF104" s="863"/>
      <c r="OZG104" s="863"/>
      <c r="OZH104" s="863"/>
      <c r="OZI104" s="861"/>
      <c r="OZJ104" s="862"/>
      <c r="OZK104" s="862"/>
      <c r="OZL104" s="863"/>
      <c r="OZM104" s="863"/>
      <c r="OZN104" s="863"/>
      <c r="OZO104" s="863"/>
      <c r="OZP104" s="863"/>
      <c r="OZQ104" s="861"/>
      <c r="OZR104" s="862"/>
      <c r="OZS104" s="862"/>
      <c r="OZT104" s="863"/>
      <c r="OZU104" s="863"/>
      <c r="OZV104" s="863"/>
      <c r="OZW104" s="863"/>
      <c r="OZX104" s="863"/>
      <c r="OZY104" s="861"/>
      <c r="OZZ104" s="862"/>
      <c r="PAA104" s="862"/>
      <c r="PAB104" s="863"/>
      <c r="PAC104" s="863"/>
      <c r="PAD104" s="863"/>
      <c r="PAE104" s="863"/>
      <c r="PAF104" s="863"/>
      <c r="PAG104" s="861"/>
      <c r="PAH104" s="862"/>
      <c r="PAI104" s="862"/>
      <c r="PAJ104" s="863"/>
      <c r="PAK104" s="863"/>
      <c r="PAL104" s="863"/>
      <c r="PAM104" s="863"/>
      <c r="PAN104" s="863"/>
      <c r="PAO104" s="861"/>
      <c r="PAP104" s="862"/>
      <c r="PAQ104" s="862"/>
      <c r="PAR104" s="863"/>
      <c r="PAS104" s="863"/>
      <c r="PAT104" s="863"/>
      <c r="PAU104" s="863"/>
      <c r="PAV104" s="863"/>
      <c r="PAW104" s="861"/>
      <c r="PAX104" s="862"/>
      <c r="PAY104" s="862"/>
      <c r="PAZ104" s="863"/>
      <c r="PBA104" s="863"/>
      <c r="PBB104" s="863"/>
      <c r="PBC104" s="863"/>
      <c r="PBD104" s="863"/>
      <c r="PBE104" s="861"/>
      <c r="PBF104" s="862"/>
      <c r="PBG104" s="862"/>
      <c r="PBH104" s="863"/>
      <c r="PBI104" s="863"/>
      <c r="PBJ104" s="863"/>
      <c r="PBK104" s="863"/>
      <c r="PBL104" s="863"/>
      <c r="PBM104" s="861"/>
      <c r="PBN104" s="862"/>
      <c r="PBO104" s="862"/>
      <c r="PBP104" s="863"/>
      <c r="PBQ104" s="863"/>
      <c r="PBR104" s="863"/>
      <c r="PBS104" s="863"/>
      <c r="PBT104" s="863"/>
      <c r="PBU104" s="861"/>
      <c r="PBV104" s="862"/>
      <c r="PBW104" s="862"/>
      <c r="PBX104" s="863"/>
      <c r="PBY104" s="863"/>
      <c r="PBZ104" s="863"/>
      <c r="PCA104" s="863"/>
      <c r="PCB104" s="863"/>
      <c r="PCC104" s="861"/>
      <c r="PCD104" s="862"/>
      <c r="PCE104" s="862"/>
      <c r="PCF104" s="863"/>
      <c r="PCG104" s="863"/>
      <c r="PCH104" s="863"/>
      <c r="PCI104" s="863"/>
      <c r="PCJ104" s="863"/>
      <c r="PCK104" s="861"/>
      <c r="PCL104" s="862"/>
      <c r="PCM104" s="862"/>
      <c r="PCN104" s="863"/>
      <c r="PCO104" s="863"/>
      <c r="PCP104" s="863"/>
      <c r="PCQ104" s="863"/>
      <c r="PCR104" s="863"/>
      <c r="PCS104" s="861"/>
      <c r="PCT104" s="862"/>
      <c r="PCU104" s="862"/>
      <c r="PCV104" s="863"/>
      <c r="PCW104" s="863"/>
      <c r="PCX104" s="863"/>
      <c r="PCY104" s="863"/>
      <c r="PCZ104" s="863"/>
      <c r="PDA104" s="861"/>
      <c r="PDB104" s="862"/>
      <c r="PDC104" s="862"/>
      <c r="PDD104" s="863"/>
      <c r="PDE104" s="863"/>
      <c r="PDF104" s="863"/>
      <c r="PDG104" s="863"/>
      <c r="PDH104" s="863"/>
      <c r="PDI104" s="861"/>
      <c r="PDJ104" s="862"/>
      <c r="PDK104" s="862"/>
      <c r="PDL104" s="863"/>
      <c r="PDM104" s="863"/>
      <c r="PDN104" s="863"/>
      <c r="PDO104" s="863"/>
      <c r="PDP104" s="863"/>
      <c r="PDQ104" s="861"/>
      <c r="PDR104" s="862"/>
      <c r="PDS104" s="862"/>
      <c r="PDT104" s="863"/>
      <c r="PDU104" s="863"/>
      <c r="PDV104" s="863"/>
      <c r="PDW104" s="863"/>
      <c r="PDX104" s="863"/>
      <c r="PDY104" s="861"/>
      <c r="PDZ104" s="862"/>
      <c r="PEA104" s="862"/>
      <c r="PEB104" s="863"/>
      <c r="PEC104" s="863"/>
      <c r="PED104" s="863"/>
      <c r="PEE104" s="863"/>
      <c r="PEF104" s="863"/>
      <c r="PEG104" s="861"/>
      <c r="PEH104" s="862"/>
      <c r="PEI104" s="862"/>
      <c r="PEJ104" s="863"/>
      <c r="PEK104" s="863"/>
      <c r="PEL104" s="863"/>
      <c r="PEM104" s="863"/>
      <c r="PEN104" s="863"/>
      <c r="PEO104" s="861"/>
      <c r="PEP104" s="862"/>
      <c r="PEQ104" s="862"/>
      <c r="PER104" s="863"/>
      <c r="PES104" s="863"/>
      <c r="PET104" s="863"/>
      <c r="PEU104" s="863"/>
      <c r="PEV104" s="863"/>
      <c r="PEW104" s="861"/>
      <c r="PEX104" s="862"/>
      <c r="PEY104" s="862"/>
      <c r="PEZ104" s="863"/>
      <c r="PFA104" s="863"/>
      <c r="PFB104" s="863"/>
      <c r="PFC104" s="863"/>
      <c r="PFD104" s="863"/>
      <c r="PFE104" s="861"/>
      <c r="PFF104" s="862"/>
      <c r="PFG104" s="862"/>
      <c r="PFH104" s="863"/>
      <c r="PFI104" s="863"/>
      <c r="PFJ104" s="863"/>
      <c r="PFK104" s="863"/>
      <c r="PFL104" s="863"/>
      <c r="PFM104" s="861"/>
      <c r="PFN104" s="862"/>
      <c r="PFO104" s="862"/>
      <c r="PFP104" s="863"/>
      <c r="PFQ104" s="863"/>
      <c r="PFR104" s="863"/>
      <c r="PFS104" s="863"/>
      <c r="PFT104" s="863"/>
      <c r="PFU104" s="861"/>
      <c r="PFV104" s="862"/>
      <c r="PFW104" s="862"/>
      <c r="PFX104" s="863"/>
      <c r="PFY104" s="863"/>
      <c r="PFZ104" s="863"/>
      <c r="PGA104" s="863"/>
      <c r="PGB104" s="863"/>
      <c r="PGC104" s="861"/>
      <c r="PGD104" s="862"/>
      <c r="PGE104" s="862"/>
      <c r="PGF104" s="863"/>
      <c r="PGG104" s="863"/>
      <c r="PGH104" s="863"/>
      <c r="PGI104" s="863"/>
      <c r="PGJ104" s="863"/>
      <c r="PGK104" s="861"/>
      <c r="PGL104" s="862"/>
      <c r="PGM104" s="862"/>
      <c r="PGN104" s="863"/>
      <c r="PGO104" s="863"/>
      <c r="PGP104" s="863"/>
      <c r="PGQ104" s="863"/>
      <c r="PGR104" s="863"/>
      <c r="PGS104" s="861"/>
      <c r="PGT104" s="862"/>
      <c r="PGU104" s="862"/>
      <c r="PGV104" s="863"/>
      <c r="PGW104" s="863"/>
      <c r="PGX104" s="863"/>
      <c r="PGY104" s="863"/>
      <c r="PGZ104" s="863"/>
      <c r="PHA104" s="861"/>
      <c r="PHB104" s="862"/>
      <c r="PHC104" s="862"/>
      <c r="PHD104" s="863"/>
      <c r="PHE104" s="863"/>
      <c r="PHF104" s="863"/>
      <c r="PHG104" s="863"/>
      <c r="PHH104" s="863"/>
      <c r="PHI104" s="861"/>
      <c r="PHJ104" s="862"/>
      <c r="PHK104" s="862"/>
      <c r="PHL104" s="863"/>
      <c r="PHM104" s="863"/>
      <c r="PHN104" s="863"/>
      <c r="PHO104" s="863"/>
      <c r="PHP104" s="863"/>
      <c r="PHQ104" s="861"/>
      <c r="PHR104" s="862"/>
      <c r="PHS104" s="862"/>
      <c r="PHT104" s="863"/>
      <c r="PHU104" s="863"/>
      <c r="PHV104" s="863"/>
      <c r="PHW104" s="863"/>
      <c r="PHX104" s="863"/>
      <c r="PHY104" s="861"/>
      <c r="PHZ104" s="862"/>
      <c r="PIA104" s="862"/>
      <c r="PIB104" s="863"/>
      <c r="PIC104" s="863"/>
      <c r="PID104" s="863"/>
      <c r="PIE104" s="863"/>
      <c r="PIF104" s="863"/>
      <c r="PIG104" s="861"/>
      <c r="PIH104" s="862"/>
      <c r="PII104" s="862"/>
      <c r="PIJ104" s="863"/>
      <c r="PIK104" s="863"/>
      <c r="PIL104" s="863"/>
      <c r="PIM104" s="863"/>
      <c r="PIN104" s="863"/>
      <c r="PIO104" s="861"/>
      <c r="PIP104" s="862"/>
      <c r="PIQ104" s="862"/>
      <c r="PIR104" s="863"/>
      <c r="PIS104" s="863"/>
      <c r="PIT104" s="863"/>
      <c r="PIU104" s="863"/>
      <c r="PIV104" s="863"/>
      <c r="PIW104" s="861"/>
      <c r="PIX104" s="862"/>
      <c r="PIY104" s="862"/>
      <c r="PIZ104" s="863"/>
      <c r="PJA104" s="863"/>
      <c r="PJB104" s="863"/>
      <c r="PJC104" s="863"/>
      <c r="PJD104" s="863"/>
      <c r="PJE104" s="861"/>
      <c r="PJF104" s="862"/>
      <c r="PJG104" s="862"/>
      <c r="PJH104" s="863"/>
      <c r="PJI104" s="863"/>
      <c r="PJJ104" s="863"/>
      <c r="PJK104" s="863"/>
      <c r="PJL104" s="863"/>
      <c r="PJM104" s="861"/>
      <c r="PJN104" s="862"/>
      <c r="PJO104" s="862"/>
      <c r="PJP104" s="863"/>
      <c r="PJQ104" s="863"/>
      <c r="PJR104" s="863"/>
      <c r="PJS104" s="863"/>
      <c r="PJT104" s="863"/>
      <c r="PJU104" s="861"/>
      <c r="PJV104" s="862"/>
      <c r="PJW104" s="862"/>
      <c r="PJX104" s="863"/>
      <c r="PJY104" s="863"/>
      <c r="PJZ104" s="863"/>
      <c r="PKA104" s="863"/>
      <c r="PKB104" s="863"/>
      <c r="PKC104" s="861"/>
      <c r="PKD104" s="862"/>
      <c r="PKE104" s="862"/>
      <c r="PKF104" s="863"/>
      <c r="PKG104" s="863"/>
      <c r="PKH104" s="863"/>
      <c r="PKI104" s="863"/>
      <c r="PKJ104" s="863"/>
      <c r="PKK104" s="861"/>
      <c r="PKL104" s="862"/>
      <c r="PKM104" s="862"/>
      <c r="PKN104" s="863"/>
      <c r="PKO104" s="863"/>
      <c r="PKP104" s="863"/>
      <c r="PKQ104" s="863"/>
      <c r="PKR104" s="863"/>
      <c r="PKS104" s="861"/>
      <c r="PKT104" s="862"/>
      <c r="PKU104" s="862"/>
      <c r="PKV104" s="863"/>
      <c r="PKW104" s="863"/>
      <c r="PKX104" s="863"/>
      <c r="PKY104" s="863"/>
      <c r="PKZ104" s="863"/>
      <c r="PLA104" s="861"/>
      <c r="PLB104" s="862"/>
      <c r="PLC104" s="862"/>
      <c r="PLD104" s="863"/>
      <c r="PLE104" s="863"/>
      <c r="PLF104" s="863"/>
      <c r="PLG104" s="863"/>
      <c r="PLH104" s="863"/>
      <c r="PLI104" s="861"/>
      <c r="PLJ104" s="862"/>
      <c r="PLK104" s="862"/>
      <c r="PLL104" s="863"/>
      <c r="PLM104" s="863"/>
      <c r="PLN104" s="863"/>
      <c r="PLO104" s="863"/>
      <c r="PLP104" s="863"/>
      <c r="PLQ104" s="861"/>
      <c r="PLR104" s="862"/>
      <c r="PLS104" s="862"/>
      <c r="PLT104" s="863"/>
      <c r="PLU104" s="863"/>
      <c r="PLV104" s="863"/>
      <c r="PLW104" s="863"/>
      <c r="PLX104" s="863"/>
      <c r="PLY104" s="861"/>
      <c r="PLZ104" s="862"/>
      <c r="PMA104" s="862"/>
      <c r="PMB104" s="863"/>
      <c r="PMC104" s="863"/>
      <c r="PMD104" s="863"/>
      <c r="PME104" s="863"/>
      <c r="PMF104" s="863"/>
      <c r="PMG104" s="861"/>
      <c r="PMH104" s="862"/>
      <c r="PMI104" s="862"/>
      <c r="PMJ104" s="863"/>
      <c r="PMK104" s="863"/>
      <c r="PML104" s="863"/>
      <c r="PMM104" s="863"/>
      <c r="PMN104" s="863"/>
      <c r="PMO104" s="861"/>
      <c r="PMP104" s="862"/>
      <c r="PMQ104" s="862"/>
      <c r="PMR104" s="863"/>
      <c r="PMS104" s="863"/>
      <c r="PMT104" s="863"/>
      <c r="PMU104" s="863"/>
      <c r="PMV104" s="863"/>
      <c r="PMW104" s="861"/>
      <c r="PMX104" s="862"/>
      <c r="PMY104" s="862"/>
      <c r="PMZ104" s="863"/>
      <c r="PNA104" s="863"/>
      <c r="PNB104" s="863"/>
      <c r="PNC104" s="863"/>
      <c r="PND104" s="863"/>
      <c r="PNE104" s="861"/>
      <c r="PNF104" s="862"/>
      <c r="PNG104" s="862"/>
      <c r="PNH104" s="863"/>
      <c r="PNI104" s="863"/>
      <c r="PNJ104" s="863"/>
      <c r="PNK104" s="863"/>
      <c r="PNL104" s="863"/>
      <c r="PNM104" s="861"/>
      <c r="PNN104" s="862"/>
      <c r="PNO104" s="862"/>
      <c r="PNP104" s="863"/>
      <c r="PNQ104" s="863"/>
      <c r="PNR104" s="863"/>
      <c r="PNS104" s="863"/>
      <c r="PNT104" s="863"/>
      <c r="PNU104" s="861"/>
      <c r="PNV104" s="862"/>
      <c r="PNW104" s="862"/>
      <c r="PNX104" s="863"/>
      <c r="PNY104" s="863"/>
      <c r="PNZ104" s="863"/>
      <c r="POA104" s="863"/>
      <c r="POB104" s="863"/>
      <c r="POC104" s="861"/>
      <c r="POD104" s="862"/>
      <c r="POE104" s="862"/>
      <c r="POF104" s="863"/>
      <c r="POG104" s="863"/>
      <c r="POH104" s="863"/>
      <c r="POI104" s="863"/>
      <c r="POJ104" s="863"/>
      <c r="POK104" s="861"/>
      <c r="POL104" s="862"/>
      <c r="POM104" s="862"/>
      <c r="PON104" s="863"/>
      <c r="POO104" s="863"/>
      <c r="POP104" s="863"/>
      <c r="POQ104" s="863"/>
      <c r="POR104" s="863"/>
      <c r="POS104" s="861"/>
      <c r="POT104" s="862"/>
      <c r="POU104" s="862"/>
      <c r="POV104" s="863"/>
      <c r="POW104" s="863"/>
      <c r="POX104" s="863"/>
      <c r="POY104" s="863"/>
      <c r="POZ104" s="863"/>
      <c r="PPA104" s="861"/>
      <c r="PPB104" s="862"/>
      <c r="PPC104" s="862"/>
      <c r="PPD104" s="863"/>
      <c r="PPE104" s="863"/>
      <c r="PPF104" s="863"/>
      <c r="PPG104" s="863"/>
      <c r="PPH104" s="863"/>
      <c r="PPI104" s="861"/>
      <c r="PPJ104" s="862"/>
      <c r="PPK104" s="862"/>
      <c r="PPL104" s="863"/>
      <c r="PPM104" s="863"/>
      <c r="PPN104" s="863"/>
      <c r="PPO104" s="863"/>
      <c r="PPP104" s="863"/>
      <c r="PPQ104" s="861"/>
      <c r="PPR104" s="862"/>
      <c r="PPS104" s="862"/>
      <c r="PPT104" s="863"/>
      <c r="PPU104" s="863"/>
      <c r="PPV104" s="863"/>
      <c r="PPW104" s="863"/>
      <c r="PPX104" s="863"/>
      <c r="PPY104" s="861"/>
      <c r="PPZ104" s="862"/>
      <c r="PQA104" s="862"/>
      <c r="PQB104" s="863"/>
      <c r="PQC104" s="863"/>
      <c r="PQD104" s="863"/>
      <c r="PQE104" s="863"/>
      <c r="PQF104" s="863"/>
      <c r="PQG104" s="861"/>
      <c r="PQH104" s="862"/>
      <c r="PQI104" s="862"/>
      <c r="PQJ104" s="863"/>
      <c r="PQK104" s="863"/>
      <c r="PQL104" s="863"/>
      <c r="PQM104" s="863"/>
      <c r="PQN104" s="863"/>
      <c r="PQO104" s="861"/>
      <c r="PQP104" s="862"/>
      <c r="PQQ104" s="862"/>
      <c r="PQR104" s="863"/>
      <c r="PQS104" s="863"/>
      <c r="PQT104" s="863"/>
      <c r="PQU104" s="863"/>
      <c r="PQV104" s="863"/>
      <c r="PQW104" s="861"/>
      <c r="PQX104" s="862"/>
      <c r="PQY104" s="862"/>
      <c r="PQZ104" s="863"/>
      <c r="PRA104" s="863"/>
      <c r="PRB104" s="863"/>
      <c r="PRC104" s="863"/>
      <c r="PRD104" s="863"/>
      <c r="PRE104" s="861"/>
      <c r="PRF104" s="862"/>
      <c r="PRG104" s="862"/>
      <c r="PRH104" s="863"/>
      <c r="PRI104" s="863"/>
      <c r="PRJ104" s="863"/>
      <c r="PRK104" s="863"/>
      <c r="PRL104" s="863"/>
      <c r="PRM104" s="861"/>
      <c r="PRN104" s="862"/>
      <c r="PRO104" s="862"/>
      <c r="PRP104" s="863"/>
      <c r="PRQ104" s="863"/>
      <c r="PRR104" s="863"/>
      <c r="PRS104" s="863"/>
      <c r="PRT104" s="863"/>
      <c r="PRU104" s="861"/>
      <c r="PRV104" s="862"/>
      <c r="PRW104" s="862"/>
      <c r="PRX104" s="863"/>
      <c r="PRY104" s="863"/>
      <c r="PRZ104" s="863"/>
      <c r="PSA104" s="863"/>
      <c r="PSB104" s="863"/>
      <c r="PSC104" s="861"/>
      <c r="PSD104" s="862"/>
      <c r="PSE104" s="862"/>
      <c r="PSF104" s="863"/>
      <c r="PSG104" s="863"/>
      <c r="PSH104" s="863"/>
      <c r="PSI104" s="863"/>
      <c r="PSJ104" s="863"/>
      <c r="PSK104" s="861"/>
      <c r="PSL104" s="862"/>
      <c r="PSM104" s="862"/>
      <c r="PSN104" s="863"/>
      <c r="PSO104" s="863"/>
      <c r="PSP104" s="863"/>
      <c r="PSQ104" s="863"/>
      <c r="PSR104" s="863"/>
      <c r="PSS104" s="861"/>
      <c r="PST104" s="862"/>
      <c r="PSU104" s="862"/>
      <c r="PSV104" s="863"/>
      <c r="PSW104" s="863"/>
      <c r="PSX104" s="863"/>
      <c r="PSY104" s="863"/>
      <c r="PSZ104" s="863"/>
      <c r="PTA104" s="861"/>
      <c r="PTB104" s="862"/>
      <c r="PTC104" s="862"/>
      <c r="PTD104" s="863"/>
      <c r="PTE104" s="863"/>
      <c r="PTF104" s="863"/>
      <c r="PTG104" s="863"/>
      <c r="PTH104" s="863"/>
      <c r="PTI104" s="861"/>
      <c r="PTJ104" s="862"/>
      <c r="PTK104" s="862"/>
      <c r="PTL104" s="863"/>
      <c r="PTM104" s="863"/>
      <c r="PTN104" s="863"/>
      <c r="PTO104" s="863"/>
      <c r="PTP104" s="863"/>
      <c r="PTQ104" s="861"/>
      <c r="PTR104" s="862"/>
      <c r="PTS104" s="862"/>
      <c r="PTT104" s="863"/>
      <c r="PTU104" s="863"/>
      <c r="PTV104" s="863"/>
      <c r="PTW104" s="863"/>
      <c r="PTX104" s="863"/>
      <c r="PTY104" s="861"/>
      <c r="PTZ104" s="862"/>
      <c r="PUA104" s="862"/>
      <c r="PUB104" s="863"/>
      <c r="PUC104" s="863"/>
      <c r="PUD104" s="863"/>
      <c r="PUE104" s="863"/>
      <c r="PUF104" s="863"/>
      <c r="PUG104" s="861"/>
      <c r="PUH104" s="862"/>
      <c r="PUI104" s="862"/>
      <c r="PUJ104" s="863"/>
      <c r="PUK104" s="863"/>
      <c r="PUL104" s="863"/>
      <c r="PUM104" s="863"/>
      <c r="PUN104" s="863"/>
      <c r="PUO104" s="861"/>
      <c r="PUP104" s="862"/>
      <c r="PUQ104" s="862"/>
      <c r="PUR104" s="863"/>
      <c r="PUS104" s="863"/>
      <c r="PUT104" s="863"/>
      <c r="PUU104" s="863"/>
      <c r="PUV104" s="863"/>
      <c r="PUW104" s="861"/>
      <c r="PUX104" s="862"/>
      <c r="PUY104" s="862"/>
      <c r="PUZ104" s="863"/>
      <c r="PVA104" s="863"/>
      <c r="PVB104" s="863"/>
      <c r="PVC104" s="863"/>
      <c r="PVD104" s="863"/>
      <c r="PVE104" s="861"/>
      <c r="PVF104" s="862"/>
      <c r="PVG104" s="862"/>
      <c r="PVH104" s="863"/>
      <c r="PVI104" s="863"/>
      <c r="PVJ104" s="863"/>
      <c r="PVK104" s="863"/>
      <c r="PVL104" s="863"/>
      <c r="PVM104" s="861"/>
      <c r="PVN104" s="862"/>
      <c r="PVO104" s="862"/>
      <c r="PVP104" s="863"/>
      <c r="PVQ104" s="863"/>
      <c r="PVR104" s="863"/>
      <c r="PVS104" s="863"/>
      <c r="PVT104" s="863"/>
      <c r="PVU104" s="861"/>
      <c r="PVV104" s="862"/>
      <c r="PVW104" s="862"/>
      <c r="PVX104" s="863"/>
      <c r="PVY104" s="863"/>
      <c r="PVZ104" s="863"/>
      <c r="PWA104" s="863"/>
      <c r="PWB104" s="863"/>
      <c r="PWC104" s="861"/>
      <c r="PWD104" s="862"/>
      <c r="PWE104" s="862"/>
      <c r="PWF104" s="863"/>
      <c r="PWG104" s="863"/>
      <c r="PWH104" s="863"/>
      <c r="PWI104" s="863"/>
      <c r="PWJ104" s="863"/>
      <c r="PWK104" s="861"/>
      <c r="PWL104" s="862"/>
      <c r="PWM104" s="862"/>
      <c r="PWN104" s="863"/>
      <c r="PWO104" s="863"/>
      <c r="PWP104" s="863"/>
      <c r="PWQ104" s="863"/>
      <c r="PWR104" s="863"/>
      <c r="PWS104" s="861"/>
      <c r="PWT104" s="862"/>
      <c r="PWU104" s="862"/>
      <c r="PWV104" s="863"/>
      <c r="PWW104" s="863"/>
      <c r="PWX104" s="863"/>
      <c r="PWY104" s="863"/>
      <c r="PWZ104" s="863"/>
      <c r="PXA104" s="861"/>
      <c r="PXB104" s="862"/>
      <c r="PXC104" s="862"/>
      <c r="PXD104" s="863"/>
      <c r="PXE104" s="863"/>
      <c r="PXF104" s="863"/>
      <c r="PXG104" s="863"/>
      <c r="PXH104" s="863"/>
      <c r="PXI104" s="861"/>
      <c r="PXJ104" s="862"/>
      <c r="PXK104" s="862"/>
      <c r="PXL104" s="863"/>
      <c r="PXM104" s="863"/>
      <c r="PXN104" s="863"/>
      <c r="PXO104" s="863"/>
      <c r="PXP104" s="863"/>
      <c r="PXQ104" s="861"/>
      <c r="PXR104" s="862"/>
      <c r="PXS104" s="862"/>
      <c r="PXT104" s="863"/>
      <c r="PXU104" s="863"/>
      <c r="PXV104" s="863"/>
      <c r="PXW104" s="863"/>
      <c r="PXX104" s="863"/>
      <c r="PXY104" s="861"/>
      <c r="PXZ104" s="862"/>
      <c r="PYA104" s="862"/>
      <c r="PYB104" s="863"/>
      <c r="PYC104" s="863"/>
      <c r="PYD104" s="863"/>
      <c r="PYE104" s="863"/>
      <c r="PYF104" s="863"/>
      <c r="PYG104" s="861"/>
      <c r="PYH104" s="862"/>
      <c r="PYI104" s="862"/>
      <c r="PYJ104" s="863"/>
      <c r="PYK104" s="863"/>
      <c r="PYL104" s="863"/>
      <c r="PYM104" s="863"/>
      <c r="PYN104" s="863"/>
      <c r="PYO104" s="861"/>
      <c r="PYP104" s="862"/>
      <c r="PYQ104" s="862"/>
      <c r="PYR104" s="863"/>
      <c r="PYS104" s="863"/>
      <c r="PYT104" s="863"/>
      <c r="PYU104" s="863"/>
      <c r="PYV104" s="863"/>
      <c r="PYW104" s="861"/>
      <c r="PYX104" s="862"/>
      <c r="PYY104" s="862"/>
      <c r="PYZ104" s="863"/>
      <c r="PZA104" s="863"/>
      <c r="PZB104" s="863"/>
      <c r="PZC104" s="863"/>
      <c r="PZD104" s="863"/>
      <c r="PZE104" s="861"/>
      <c r="PZF104" s="862"/>
      <c r="PZG104" s="862"/>
      <c r="PZH104" s="863"/>
      <c r="PZI104" s="863"/>
      <c r="PZJ104" s="863"/>
      <c r="PZK104" s="863"/>
      <c r="PZL104" s="863"/>
      <c r="PZM104" s="861"/>
      <c r="PZN104" s="862"/>
      <c r="PZO104" s="862"/>
      <c r="PZP104" s="863"/>
      <c r="PZQ104" s="863"/>
      <c r="PZR104" s="863"/>
      <c r="PZS104" s="863"/>
      <c r="PZT104" s="863"/>
      <c r="PZU104" s="861"/>
      <c r="PZV104" s="862"/>
      <c r="PZW104" s="862"/>
      <c r="PZX104" s="863"/>
      <c r="PZY104" s="863"/>
      <c r="PZZ104" s="863"/>
      <c r="QAA104" s="863"/>
      <c r="QAB104" s="863"/>
      <c r="QAC104" s="861"/>
      <c r="QAD104" s="862"/>
      <c r="QAE104" s="862"/>
      <c r="QAF104" s="863"/>
      <c r="QAG104" s="863"/>
      <c r="QAH104" s="863"/>
      <c r="QAI104" s="863"/>
      <c r="QAJ104" s="863"/>
      <c r="QAK104" s="861"/>
      <c r="QAL104" s="862"/>
      <c r="QAM104" s="862"/>
      <c r="QAN104" s="863"/>
      <c r="QAO104" s="863"/>
      <c r="QAP104" s="863"/>
      <c r="QAQ104" s="863"/>
      <c r="QAR104" s="863"/>
      <c r="QAS104" s="861"/>
      <c r="QAT104" s="862"/>
      <c r="QAU104" s="862"/>
      <c r="QAV104" s="863"/>
      <c r="QAW104" s="863"/>
      <c r="QAX104" s="863"/>
      <c r="QAY104" s="863"/>
      <c r="QAZ104" s="863"/>
      <c r="QBA104" s="861"/>
      <c r="QBB104" s="862"/>
      <c r="QBC104" s="862"/>
      <c r="QBD104" s="863"/>
      <c r="QBE104" s="863"/>
      <c r="QBF104" s="863"/>
      <c r="QBG104" s="863"/>
      <c r="QBH104" s="863"/>
      <c r="QBI104" s="861"/>
      <c r="QBJ104" s="862"/>
      <c r="QBK104" s="862"/>
      <c r="QBL104" s="863"/>
      <c r="QBM104" s="863"/>
      <c r="QBN104" s="863"/>
      <c r="QBO104" s="863"/>
      <c r="QBP104" s="863"/>
      <c r="QBQ104" s="861"/>
      <c r="QBR104" s="862"/>
      <c r="QBS104" s="862"/>
      <c r="QBT104" s="863"/>
      <c r="QBU104" s="863"/>
      <c r="QBV104" s="863"/>
      <c r="QBW104" s="863"/>
      <c r="QBX104" s="863"/>
      <c r="QBY104" s="861"/>
      <c r="QBZ104" s="862"/>
      <c r="QCA104" s="862"/>
      <c r="QCB104" s="863"/>
      <c r="QCC104" s="863"/>
      <c r="QCD104" s="863"/>
      <c r="QCE104" s="863"/>
      <c r="QCF104" s="863"/>
      <c r="QCG104" s="861"/>
      <c r="QCH104" s="862"/>
      <c r="QCI104" s="862"/>
      <c r="QCJ104" s="863"/>
      <c r="QCK104" s="863"/>
      <c r="QCL104" s="863"/>
      <c r="QCM104" s="863"/>
      <c r="QCN104" s="863"/>
      <c r="QCO104" s="861"/>
      <c r="QCP104" s="862"/>
      <c r="QCQ104" s="862"/>
      <c r="QCR104" s="863"/>
      <c r="QCS104" s="863"/>
      <c r="QCT104" s="863"/>
      <c r="QCU104" s="863"/>
      <c r="QCV104" s="863"/>
      <c r="QCW104" s="861"/>
      <c r="QCX104" s="862"/>
      <c r="QCY104" s="862"/>
      <c r="QCZ104" s="863"/>
      <c r="QDA104" s="863"/>
      <c r="QDB104" s="863"/>
      <c r="QDC104" s="863"/>
      <c r="QDD104" s="863"/>
      <c r="QDE104" s="861"/>
      <c r="QDF104" s="862"/>
      <c r="QDG104" s="862"/>
      <c r="QDH104" s="863"/>
      <c r="QDI104" s="863"/>
      <c r="QDJ104" s="863"/>
      <c r="QDK104" s="863"/>
      <c r="QDL104" s="863"/>
      <c r="QDM104" s="861"/>
      <c r="QDN104" s="862"/>
      <c r="QDO104" s="862"/>
      <c r="QDP104" s="863"/>
      <c r="QDQ104" s="863"/>
      <c r="QDR104" s="863"/>
      <c r="QDS104" s="863"/>
      <c r="QDT104" s="863"/>
      <c r="QDU104" s="861"/>
      <c r="QDV104" s="862"/>
      <c r="QDW104" s="862"/>
      <c r="QDX104" s="863"/>
      <c r="QDY104" s="863"/>
      <c r="QDZ104" s="863"/>
      <c r="QEA104" s="863"/>
      <c r="QEB104" s="863"/>
      <c r="QEC104" s="861"/>
      <c r="QED104" s="862"/>
      <c r="QEE104" s="862"/>
      <c r="QEF104" s="863"/>
      <c r="QEG104" s="863"/>
      <c r="QEH104" s="863"/>
      <c r="QEI104" s="863"/>
      <c r="QEJ104" s="863"/>
      <c r="QEK104" s="861"/>
      <c r="QEL104" s="862"/>
      <c r="QEM104" s="862"/>
      <c r="QEN104" s="863"/>
      <c r="QEO104" s="863"/>
      <c r="QEP104" s="863"/>
      <c r="QEQ104" s="863"/>
      <c r="QER104" s="863"/>
      <c r="QES104" s="861"/>
      <c r="QET104" s="862"/>
      <c r="QEU104" s="862"/>
      <c r="QEV104" s="863"/>
      <c r="QEW104" s="863"/>
      <c r="QEX104" s="863"/>
      <c r="QEY104" s="863"/>
      <c r="QEZ104" s="863"/>
      <c r="QFA104" s="861"/>
      <c r="QFB104" s="862"/>
      <c r="QFC104" s="862"/>
      <c r="QFD104" s="863"/>
      <c r="QFE104" s="863"/>
      <c r="QFF104" s="863"/>
      <c r="QFG104" s="863"/>
      <c r="QFH104" s="863"/>
      <c r="QFI104" s="861"/>
      <c r="QFJ104" s="862"/>
      <c r="QFK104" s="862"/>
      <c r="QFL104" s="863"/>
      <c r="QFM104" s="863"/>
      <c r="QFN104" s="863"/>
      <c r="QFO104" s="863"/>
      <c r="QFP104" s="863"/>
      <c r="QFQ104" s="861"/>
      <c r="QFR104" s="862"/>
      <c r="QFS104" s="862"/>
      <c r="QFT104" s="863"/>
      <c r="QFU104" s="863"/>
      <c r="QFV104" s="863"/>
      <c r="QFW104" s="863"/>
      <c r="QFX104" s="863"/>
      <c r="QFY104" s="861"/>
      <c r="QFZ104" s="862"/>
      <c r="QGA104" s="862"/>
      <c r="QGB104" s="863"/>
      <c r="QGC104" s="863"/>
      <c r="QGD104" s="863"/>
      <c r="QGE104" s="863"/>
      <c r="QGF104" s="863"/>
      <c r="QGG104" s="861"/>
      <c r="QGH104" s="862"/>
      <c r="QGI104" s="862"/>
      <c r="QGJ104" s="863"/>
      <c r="QGK104" s="863"/>
      <c r="QGL104" s="863"/>
      <c r="QGM104" s="863"/>
      <c r="QGN104" s="863"/>
      <c r="QGO104" s="861"/>
      <c r="QGP104" s="862"/>
      <c r="QGQ104" s="862"/>
      <c r="QGR104" s="863"/>
      <c r="QGS104" s="863"/>
      <c r="QGT104" s="863"/>
      <c r="QGU104" s="863"/>
      <c r="QGV104" s="863"/>
      <c r="QGW104" s="861"/>
      <c r="QGX104" s="862"/>
      <c r="QGY104" s="862"/>
      <c r="QGZ104" s="863"/>
      <c r="QHA104" s="863"/>
      <c r="QHB104" s="863"/>
      <c r="QHC104" s="863"/>
      <c r="QHD104" s="863"/>
      <c r="QHE104" s="861"/>
      <c r="QHF104" s="862"/>
      <c r="QHG104" s="862"/>
      <c r="QHH104" s="863"/>
      <c r="QHI104" s="863"/>
      <c r="QHJ104" s="863"/>
      <c r="QHK104" s="863"/>
      <c r="QHL104" s="863"/>
      <c r="QHM104" s="861"/>
      <c r="QHN104" s="862"/>
      <c r="QHO104" s="862"/>
      <c r="QHP104" s="863"/>
      <c r="QHQ104" s="863"/>
      <c r="QHR104" s="863"/>
      <c r="QHS104" s="863"/>
      <c r="QHT104" s="863"/>
      <c r="QHU104" s="861"/>
      <c r="QHV104" s="862"/>
      <c r="QHW104" s="862"/>
      <c r="QHX104" s="863"/>
      <c r="QHY104" s="863"/>
      <c r="QHZ104" s="863"/>
      <c r="QIA104" s="863"/>
      <c r="QIB104" s="863"/>
      <c r="QIC104" s="861"/>
      <c r="QID104" s="862"/>
      <c r="QIE104" s="862"/>
      <c r="QIF104" s="863"/>
      <c r="QIG104" s="863"/>
      <c r="QIH104" s="863"/>
      <c r="QII104" s="863"/>
      <c r="QIJ104" s="863"/>
      <c r="QIK104" s="861"/>
      <c r="QIL104" s="862"/>
      <c r="QIM104" s="862"/>
      <c r="QIN104" s="863"/>
      <c r="QIO104" s="863"/>
      <c r="QIP104" s="863"/>
      <c r="QIQ104" s="863"/>
      <c r="QIR104" s="863"/>
      <c r="QIS104" s="861"/>
      <c r="QIT104" s="862"/>
      <c r="QIU104" s="862"/>
      <c r="QIV104" s="863"/>
      <c r="QIW104" s="863"/>
      <c r="QIX104" s="863"/>
      <c r="QIY104" s="863"/>
      <c r="QIZ104" s="863"/>
      <c r="QJA104" s="861"/>
      <c r="QJB104" s="862"/>
      <c r="QJC104" s="862"/>
      <c r="QJD104" s="863"/>
      <c r="QJE104" s="863"/>
      <c r="QJF104" s="863"/>
      <c r="QJG104" s="863"/>
      <c r="QJH104" s="863"/>
      <c r="QJI104" s="861"/>
      <c r="QJJ104" s="862"/>
      <c r="QJK104" s="862"/>
      <c r="QJL104" s="863"/>
      <c r="QJM104" s="863"/>
      <c r="QJN104" s="863"/>
      <c r="QJO104" s="863"/>
      <c r="QJP104" s="863"/>
      <c r="QJQ104" s="861"/>
      <c r="QJR104" s="862"/>
      <c r="QJS104" s="862"/>
      <c r="QJT104" s="863"/>
      <c r="QJU104" s="863"/>
      <c r="QJV104" s="863"/>
      <c r="QJW104" s="863"/>
      <c r="QJX104" s="863"/>
      <c r="QJY104" s="861"/>
      <c r="QJZ104" s="862"/>
      <c r="QKA104" s="862"/>
      <c r="QKB104" s="863"/>
      <c r="QKC104" s="863"/>
      <c r="QKD104" s="863"/>
      <c r="QKE104" s="863"/>
      <c r="QKF104" s="863"/>
      <c r="QKG104" s="861"/>
      <c r="QKH104" s="862"/>
      <c r="QKI104" s="862"/>
      <c r="QKJ104" s="863"/>
      <c r="QKK104" s="863"/>
      <c r="QKL104" s="863"/>
      <c r="QKM104" s="863"/>
      <c r="QKN104" s="863"/>
      <c r="QKO104" s="861"/>
      <c r="QKP104" s="862"/>
      <c r="QKQ104" s="862"/>
      <c r="QKR104" s="863"/>
      <c r="QKS104" s="863"/>
      <c r="QKT104" s="863"/>
      <c r="QKU104" s="863"/>
      <c r="QKV104" s="863"/>
      <c r="QKW104" s="861"/>
      <c r="QKX104" s="862"/>
      <c r="QKY104" s="862"/>
      <c r="QKZ104" s="863"/>
      <c r="QLA104" s="863"/>
      <c r="QLB104" s="863"/>
      <c r="QLC104" s="863"/>
      <c r="QLD104" s="863"/>
      <c r="QLE104" s="861"/>
      <c r="QLF104" s="862"/>
      <c r="QLG104" s="862"/>
      <c r="QLH104" s="863"/>
      <c r="QLI104" s="863"/>
      <c r="QLJ104" s="863"/>
      <c r="QLK104" s="863"/>
      <c r="QLL104" s="863"/>
      <c r="QLM104" s="861"/>
      <c r="QLN104" s="862"/>
      <c r="QLO104" s="862"/>
      <c r="QLP104" s="863"/>
      <c r="QLQ104" s="863"/>
      <c r="QLR104" s="863"/>
      <c r="QLS104" s="863"/>
      <c r="QLT104" s="863"/>
      <c r="QLU104" s="861"/>
      <c r="QLV104" s="862"/>
      <c r="QLW104" s="862"/>
      <c r="QLX104" s="863"/>
      <c r="QLY104" s="863"/>
      <c r="QLZ104" s="863"/>
      <c r="QMA104" s="863"/>
      <c r="QMB104" s="863"/>
      <c r="QMC104" s="861"/>
      <c r="QMD104" s="862"/>
      <c r="QME104" s="862"/>
      <c r="QMF104" s="863"/>
      <c r="QMG104" s="863"/>
      <c r="QMH104" s="863"/>
      <c r="QMI104" s="863"/>
      <c r="QMJ104" s="863"/>
      <c r="QMK104" s="861"/>
      <c r="QML104" s="862"/>
      <c r="QMM104" s="862"/>
      <c r="QMN104" s="863"/>
      <c r="QMO104" s="863"/>
      <c r="QMP104" s="863"/>
      <c r="QMQ104" s="863"/>
      <c r="QMR104" s="863"/>
      <c r="QMS104" s="861"/>
      <c r="QMT104" s="862"/>
      <c r="QMU104" s="862"/>
      <c r="QMV104" s="863"/>
      <c r="QMW104" s="863"/>
      <c r="QMX104" s="863"/>
      <c r="QMY104" s="863"/>
      <c r="QMZ104" s="863"/>
      <c r="QNA104" s="861"/>
      <c r="QNB104" s="862"/>
      <c r="QNC104" s="862"/>
      <c r="QND104" s="863"/>
      <c r="QNE104" s="863"/>
      <c r="QNF104" s="863"/>
      <c r="QNG104" s="863"/>
      <c r="QNH104" s="863"/>
      <c r="QNI104" s="861"/>
      <c r="QNJ104" s="862"/>
      <c r="QNK104" s="862"/>
      <c r="QNL104" s="863"/>
      <c r="QNM104" s="863"/>
      <c r="QNN104" s="863"/>
      <c r="QNO104" s="863"/>
      <c r="QNP104" s="863"/>
      <c r="QNQ104" s="861"/>
      <c r="QNR104" s="862"/>
      <c r="QNS104" s="862"/>
      <c r="QNT104" s="863"/>
      <c r="QNU104" s="863"/>
      <c r="QNV104" s="863"/>
      <c r="QNW104" s="863"/>
      <c r="QNX104" s="863"/>
      <c r="QNY104" s="861"/>
      <c r="QNZ104" s="862"/>
      <c r="QOA104" s="862"/>
      <c r="QOB104" s="863"/>
      <c r="QOC104" s="863"/>
      <c r="QOD104" s="863"/>
      <c r="QOE104" s="863"/>
      <c r="QOF104" s="863"/>
      <c r="QOG104" s="861"/>
      <c r="QOH104" s="862"/>
      <c r="QOI104" s="862"/>
      <c r="QOJ104" s="863"/>
      <c r="QOK104" s="863"/>
      <c r="QOL104" s="863"/>
      <c r="QOM104" s="863"/>
      <c r="QON104" s="863"/>
      <c r="QOO104" s="861"/>
      <c r="QOP104" s="862"/>
      <c r="QOQ104" s="862"/>
      <c r="QOR104" s="863"/>
      <c r="QOS104" s="863"/>
      <c r="QOT104" s="863"/>
      <c r="QOU104" s="863"/>
      <c r="QOV104" s="863"/>
      <c r="QOW104" s="861"/>
      <c r="QOX104" s="862"/>
      <c r="QOY104" s="862"/>
      <c r="QOZ104" s="863"/>
      <c r="QPA104" s="863"/>
      <c r="QPB104" s="863"/>
      <c r="QPC104" s="863"/>
      <c r="QPD104" s="863"/>
      <c r="QPE104" s="861"/>
      <c r="QPF104" s="862"/>
      <c r="QPG104" s="862"/>
      <c r="QPH104" s="863"/>
      <c r="QPI104" s="863"/>
      <c r="QPJ104" s="863"/>
      <c r="QPK104" s="863"/>
      <c r="QPL104" s="863"/>
      <c r="QPM104" s="861"/>
      <c r="QPN104" s="862"/>
      <c r="QPO104" s="862"/>
      <c r="QPP104" s="863"/>
      <c r="QPQ104" s="863"/>
      <c r="QPR104" s="863"/>
      <c r="QPS104" s="863"/>
      <c r="QPT104" s="863"/>
      <c r="QPU104" s="861"/>
      <c r="QPV104" s="862"/>
      <c r="QPW104" s="862"/>
      <c r="QPX104" s="863"/>
      <c r="QPY104" s="863"/>
      <c r="QPZ104" s="863"/>
      <c r="QQA104" s="863"/>
      <c r="QQB104" s="863"/>
      <c r="QQC104" s="861"/>
      <c r="QQD104" s="862"/>
      <c r="QQE104" s="862"/>
      <c r="QQF104" s="863"/>
      <c r="QQG104" s="863"/>
      <c r="QQH104" s="863"/>
      <c r="QQI104" s="863"/>
      <c r="QQJ104" s="863"/>
      <c r="QQK104" s="861"/>
      <c r="QQL104" s="862"/>
      <c r="QQM104" s="862"/>
      <c r="QQN104" s="863"/>
      <c r="QQO104" s="863"/>
      <c r="QQP104" s="863"/>
      <c r="QQQ104" s="863"/>
      <c r="QQR104" s="863"/>
      <c r="QQS104" s="861"/>
      <c r="QQT104" s="862"/>
      <c r="QQU104" s="862"/>
      <c r="QQV104" s="863"/>
      <c r="QQW104" s="863"/>
      <c r="QQX104" s="863"/>
      <c r="QQY104" s="863"/>
      <c r="QQZ104" s="863"/>
      <c r="QRA104" s="861"/>
      <c r="QRB104" s="862"/>
      <c r="QRC104" s="862"/>
      <c r="QRD104" s="863"/>
      <c r="QRE104" s="863"/>
      <c r="QRF104" s="863"/>
      <c r="QRG104" s="863"/>
      <c r="QRH104" s="863"/>
      <c r="QRI104" s="861"/>
      <c r="QRJ104" s="862"/>
      <c r="QRK104" s="862"/>
      <c r="QRL104" s="863"/>
      <c r="QRM104" s="863"/>
      <c r="QRN104" s="863"/>
      <c r="QRO104" s="863"/>
      <c r="QRP104" s="863"/>
      <c r="QRQ104" s="861"/>
      <c r="QRR104" s="862"/>
      <c r="QRS104" s="862"/>
      <c r="QRT104" s="863"/>
      <c r="QRU104" s="863"/>
      <c r="QRV104" s="863"/>
      <c r="QRW104" s="863"/>
      <c r="QRX104" s="863"/>
      <c r="QRY104" s="861"/>
      <c r="QRZ104" s="862"/>
      <c r="QSA104" s="862"/>
      <c r="QSB104" s="863"/>
      <c r="QSC104" s="863"/>
      <c r="QSD104" s="863"/>
      <c r="QSE104" s="863"/>
      <c r="QSF104" s="863"/>
      <c r="QSG104" s="861"/>
      <c r="QSH104" s="862"/>
      <c r="QSI104" s="862"/>
      <c r="QSJ104" s="863"/>
      <c r="QSK104" s="863"/>
      <c r="QSL104" s="863"/>
      <c r="QSM104" s="863"/>
      <c r="QSN104" s="863"/>
      <c r="QSO104" s="861"/>
      <c r="QSP104" s="862"/>
      <c r="QSQ104" s="862"/>
      <c r="QSR104" s="863"/>
      <c r="QSS104" s="863"/>
      <c r="QST104" s="863"/>
      <c r="QSU104" s="863"/>
      <c r="QSV104" s="863"/>
      <c r="QSW104" s="861"/>
      <c r="QSX104" s="862"/>
      <c r="QSY104" s="862"/>
      <c r="QSZ104" s="863"/>
      <c r="QTA104" s="863"/>
      <c r="QTB104" s="863"/>
      <c r="QTC104" s="863"/>
      <c r="QTD104" s="863"/>
      <c r="QTE104" s="861"/>
      <c r="QTF104" s="862"/>
      <c r="QTG104" s="862"/>
      <c r="QTH104" s="863"/>
      <c r="QTI104" s="863"/>
      <c r="QTJ104" s="863"/>
      <c r="QTK104" s="863"/>
      <c r="QTL104" s="863"/>
      <c r="QTM104" s="861"/>
      <c r="QTN104" s="862"/>
      <c r="QTO104" s="862"/>
      <c r="QTP104" s="863"/>
      <c r="QTQ104" s="863"/>
      <c r="QTR104" s="863"/>
      <c r="QTS104" s="863"/>
      <c r="QTT104" s="863"/>
      <c r="QTU104" s="861"/>
      <c r="QTV104" s="862"/>
      <c r="QTW104" s="862"/>
      <c r="QTX104" s="863"/>
      <c r="QTY104" s="863"/>
      <c r="QTZ104" s="863"/>
      <c r="QUA104" s="863"/>
      <c r="QUB104" s="863"/>
      <c r="QUC104" s="861"/>
      <c r="QUD104" s="862"/>
      <c r="QUE104" s="862"/>
      <c r="QUF104" s="863"/>
      <c r="QUG104" s="863"/>
      <c r="QUH104" s="863"/>
      <c r="QUI104" s="863"/>
      <c r="QUJ104" s="863"/>
      <c r="QUK104" s="861"/>
      <c r="QUL104" s="862"/>
      <c r="QUM104" s="862"/>
      <c r="QUN104" s="863"/>
      <c r="QUO104" s="863"/>
      <c r="QUP104" s="863"/>
      <c r="QUQ104" s="863"/>
      <c r="QUR104" s="863"/>
      <c r="QUS104" s="861"/>
      <c r="QUT104" s="862"/>
      <c r="QUU104" s="862"/>
      <c r="QUV104" s="863"/>
      <c r="QUW104" s="863"/>
      <c r="QUX104" s="863"/>
      <c r="QUY104" s="863"/>
      <c r="QUZ104" s="863"/>
      <c r="QVA104" s="861"/>
      <c r="QVB104" s="862"/>
      <c r="QVC104" s="862"/>
      <c r="QVD104" s="863"/>
      <c r="QVE104" s="863"/>
      <c r="QVF104" s="863"/>
      <c r="QVG104" s="863"/>
      <c r="QVH104" s="863"/>
      <c r="QVI104" s="861"/>
      <c r="QVJ104" s="862"/>
      <c r="QVK104" s="862"/>
      <c r="QVL104" s="863"/>
      <c r="QVM104" s="863"/>
      <c r="QVN104" s="863"/>
      <c r="QVO104" s="863"/>
      <c r="QVP104" s="863"/>
      <c r="QVQ104" s="861"/>
      <c r="QVR104" s="862"/>
      <c r="QVS104" s="862"/>
      <c r="QVT104" s="863"/>
      <c r="QVU104" s="863"/>
      <c r="QVV104" s="863"/>
      <c r="QVW104" s="863"/>
      <c r="QVX104" s="863"/>
      <c r="QVY104" s="861"/>
      <c r="QVZ104" s="862"/>
      <c r="QWA104" s="862"/>
      <c r="QWB104" s="863"/>
      <c r="QWC104" s="863"/>
      <c r="QWD104" s="863"/>
      <c r="QWE104" s="863"/>
      <c r="QWF104" s="863"/>
      <c r="QWG104" s="861"/>
      <c r="QWH104" s="862"/>
      <c r="QWI104" s="862"/>
      <c r="QWJ104" s="863"/>
      <c r="QWK104" s="863"/>
      <c r="QWL104" s="863"/>
      <c r="QWM104" s="863"/>
      <c r="QWN104" s="863"/>
      <c r="QWO104" s="861"/>
      <c r="QWP104" s="862"/>
      <c r="QWQ104" s="862"/>
      <c r="QWR104" s="863"/>
      <c r="QWS104" s="863"/>
      <c r="QWT104" s="863"/>
      <c r="QWU104" s="863"/>
      <c r="QWV104" s="863"/>
      <c r="QWW104" s="861"/>
      <c r="QWX104" s="862"/>
      <c r="QWY104" s="862"/>
      <c r="QWZ104" s="863"/>
      <c r="QXA104" s="863"/>
      <c r="QXB104" s="863"/>
      <c r="QXC104" s="863"/>
      <c r="QXD104" s="863"/>
      <c r="QXE104" s="861"/>
      <c r="QXF104" s="862"/>
      <c r="QXG104" s="862"/>
      <c r="QXH104" s="863"/>
      <c r="QXI104" s="863"/>
      <c r="QXJ104" s="863"/>
      <c r="QXK104" s="863"/>
      <c r="QXL104" s="863"/>
      <c r="QXM104" s="861"/>
      <c r="QXN104" s="862"/>
      <c r="QXO104" s="862"/>
      <c r="QXP104" s="863"/>
      <c r="QXQ104" s="863"/>
      <c r="QXR104" s="863"/>
      <c r="QXS104" s="863"/>
      <c r="QXT104" s="863"/>
      <c r="QXU104" s="861"/>
      <c r="QXV104" s="862"/>
      <c r="QXW104" s="862"/>
      <c r="QXX104" s="863"/>
      <c r="QXY104" s="863"/>
      <c r="QXZ104" s="863"/>
      <c r="QYA104" s="863"/>
      <c r="QYB104" s="863"/>
      <c r="QYC104" s="861"/>
      <c r="QYD104" s="862"/>
      <c r="QYE104" s="862"/>
      <c r="QYF104" s="863"/>
      <c r="QYG104" s="863"/>
      <c r="QYH104" s="863"/>
      <c r="QYI104" s="863"/>
      <c r="QYJ104" s="863"/>
      <c r="QYK104" s="861"/>
      <c r="QYL104" s="862"/>
      <c r="QYM104" s="862"/>
      <c r="QYN104" s="863"/>
      <c r="QYO104" s="863"/>
      <c r="QYP104" s="863"/>
      <c r="QYQ104" s="863"/>
      <c r="QYR104" s="863"/>
      <c r="QYS104" s="861"/>
      <c r="QYT104" s="862"/>
      <c r="QYU104" s="862"/>
      <c r="QYV104" s="863"/>
      <c r="QYW104" s="863"/>
      <c r="QYX104" s="863"/>
      <c r="QYY104" s="863"/>
      <c r="QYZ104" s="863"/>
      <c r="QZA104" s="861"/>
      <c r="QZB104" s="862"/>
      <c r="QZC104" s="862"/>
      <c r="QZD104" s="863"/>
      <c r="QZE104" s="863"/>
      <c r="QZF104" s="863"/>
      <c r="QZG104" s="863"/>
      <c r="QZH104" s="863"/>
      <c r="QZI104" s="861"/>
      <c r="QZJ104" s="862"/>
      <c r="QZK104" s="862"/>
      <c r="QZL104" s="863"/>
      <c r="QZM104" s="863"/>
      <c r="QZN104" s="863"/>
      <c r="QZO104" s="863"/>
      <c r="QZP104" s="863"/>
      <c r="QZQ104" s="861"/>
      <c r="QZR104" s="862"/>
      <c r="QZS104" s="862"/>
      <c r="QZT104" s="863"/>
      <c r="QZU104" s="863"/>
      <c r="QZV104" s="863"/>
      <c r="QZW104" s="863"/>
      <c r="QZX104" s="863"/>
      <c r="QZY104" s="861"/>
      <c r="QZZ104" s="862"/>
      <c r="RAA104" s="862"/>
      <c r="RAB104" s="863"/>
      <c r="RAC104" s="863"/>
      <c r="RAD104" s="863"/>
      <c r="RAE104" s="863"/>
      <c r="RAF104" s="863"/>
      <c r="RAG104" s="861"/>
      <c r="RAH104" s="862"/>
      <c r="RAI104" s="862"/>
      <c r="RAJ104" s="863"/>
      <c r="RAK104" s="863"/>
      <c r="RAL104" s="863"/>
      <c r="RAM104" s="863"/>
      <c r="RAN104" s="863"/>
      <c r="RAO104" s="861"/>
      <c r="RAP104" s="862"/>
      <c r="RAQ104" s="862"/>
      <c r="RAR104" s="863"/>
      <c r="RAS104" s="863"/>
      <c r="RAT104" s="863"/>
      <c r="RAU104" s="863"/>
      <c r="RAV104" s="863"/>
      <c r="RAW104" s="861"/>
      <c r="RAX104" s="862"/>
      <c r="RAY104" s="862"/>
      <c r="RAZ104" s="863"/>
      <c r="RBA104" s="863"/>
      <c r="RBB104" s="863"/>
      <c r="RBC104" s="863"/>
      <c r="RBD104" s="863"/>
      <c r="RBE104" s="861"/>
      <c r="RBF104" s="862"/>
      <c r="RBG104" s="862"/>
      <c r="RBH104" s="863"/>
      <c r="RBI104" s="863"/>
      <c r="RBJ104" s="863"/>
      <c r="RBK104" s="863"/>
      <c r="RBL104" s="863"/>
      <c r="RBM104" s="861"/>
      <c r="RBN104" s="862"/>
      <c r="RBO104" s="862"/>
      <c r="RBP104" s="863"/>
      <c r="RBQ104" s="863"/>
      <c r="RBR104" s="863"/>
      <c r="RBS104" s="863"/>
      <c r="RBT104" s="863"/>
      <c r="RBU104" s="861"/>
      <c r="RBV104" s="862"/>
      <c r="RBW104" s="862"/>
      <c r="RBX104" s="863"/>
      <c r="RBY104" s="863"/>
      <c r="RBZ104" s="863"/>
      <c r="RCA104" s="863"/>
      <c r="RCB104" s="863"/>
      <c r="RCC104" s="861"/>
      <c r="RCD104" s="862"/>
      <c r="RCE104" s="862"/>
      <c r="RCF104" s="863"/>
      <c r="RCG104" s="863"/>
      <c r="RCH104" s="863"/>
      <c r="RCI104" s="863"/>
      <c r="RCJ104" s="863"/>
      <c r="RCK104" s="861"/>
      <c r="RCL104" s="862"/>
      <c r="RCM104" s="862"/>
      <c r="RCN104" s="863"/>
      <c r="RCO104" s="863"/>
      <c r="RCP104" s="863"/>
      <c r="RCQ104" s="863"/>
      <c r="RCR104" s="863"/>
      <c r="RCS104" s="861"/>
      <c r="RCT104" s="862"/>
      <c r="RCU104" s="862"/>
      <c r="RCV104" s="863"/>
      <c r="RCW104" s="863"/>
      <c r="RCX104" s="863"/>
      <c r="RCY104" s="863"/>
      <c r="RCZ104" s="863"/>
      <c r="RDA104" s="861"/>
      <c r="RDB104" s="862"/>
      <c r="RDC104" s="862"/>
      <c r="RDD104" s="863"/>
      <c r="RDE104" s="863"/>
      <c r="RDF104" s="863"/>
      <c r="RDG104" s="863"/>
      <c r="RDH104" s="863"/>
      <c r="RDI104" s="861"/>
      <c r="RDJ104" s="862"/>
      <c r="RDK104" s="862"/>
      <c r="RDL104" s="863"/>
      <c r="RDM104" s="863"/>
      <c r="RDN104" s="863"/>
      <c r="RDO104" s="863"/>
      <c r="RDP104" s="863"/>
      <c r="RDQ104" s="861"/>
      <c r="RDR104" s="862"/>
      <c r="RDS104" s="862"/>
      <c r="RDT104" s="863"/>
      <c r="RDU104" s="863"/>
      <c r="RDV104" s="863"/>
      <c r="RDW104" s="863"/>
      <c r="RDX104" s="863"/>
      <c r="RDY104" s="861"/>
      <c r="RDZ104" s="862"/>
      <c r="REA104" s="862"/>
      <c r="REB104" s="863"/>
      <c r="REC104" s="863"/>
      <c r="RED104" s="863"/>
      <c r="REE104" s="863"/>
      <c r="REF104" s="863"/>
      <c r="REG104" s="861"/>
      <c r="REH104" s="862"/>
      <c r="REI104" s="862"/>
      <c r="REJ104" s="863"/>
      <c r="REK104" s="863"/>
      <c r="REL104" s="863"/>
      <c r="REM104" s="863"/>
      <c r="REN104" s="863"/>
      <c r="REO104" s="861"/>
      <c r="REP104" s="862"/>
      <c r="REQ104" s="862"/>
      <c r="RER104" s="863"/>
      <c r="RES104" s="863"/>
      <c r="RET104" s="863"/>
      <c r="REU104" s="863"/>
      <c r="REV104" s="863"/>
      <c r="REW104" s="861"/>
      <c r="REX104" s="862"/>
      <c r="REY104" s="862"/>
      <c r="REZ104" s="863"/>
      <c r="RFA104" s="863"/>
      <c r="RFB104" s="863"/>
      <c r="RFC104" s="863"/>
      <c r="RFD104" s="863"/>
      <c r="RFE104" s="861"/>
      <c r="RFF104" s="862"/>
      <c r="RFG104" s="862"/>
      <c r="RFH104" s="863"/>
      <c r="RFI104" s="863"/>
      <c r="RFJ104" s="863"/>
      <c r="RFK104" s="863"/>
      <c r="RFL104" s="863"/>
      <c r="RFM104" s="861"/>
      <c r="RFN104" s="862"/>
      <c r="RFO104" s="862"/>
      <c r="RFP104" s="863"/>
      <c r="RFQ104" s="863"/>
      <c r="RFR104" s="863"/>
      <c r="RFS104" s="863"/>
      <c r="RFT104" s="863"/>
      <c r="RFU104" s="861"/>
      <c r="RFV104" s="862"/>
      <c r="RFW104" s="862"/>
      <c r="RFX104" s="863"/>
      <c r="RFY104" s="863"/>
      <c r="RFZ104" s="863"/>
      <c r="RGA104" s="863"/>
      <c r="RGB104" s="863"/>
      <c r="RGC104" s="861"/>
      <c r="RGD104" s="862"/>
      <c r="RGE104" s="862"/>
      <c r="RGF104" s="863"/>
      <c r="RGG104" s="863"/>
      <c r="RGH104" s="863"/>
      <c r="RGI104" s="863"/>
      <c r="RGJ104" s="863"/>
      <c r="RGK104" s="861"/>
      <c r="RGL104" s="862"/>
      <c r="RGM104" s="862"/>
      <c r="RGN104" s="863"/>
      <c r="RGO104" s="863"/>
      <c r="RGP104" s="863"/>
      <c r="RGQ104" s="863"/>
      <c r="RGR104" s="863"/>
      <c r="RGS104" s="861"/>
      <c r="RGT104" s="862"/>
      <c r="RGU104" s="862"/>
      <c r="RGV104" s="863"/>
      <c r="RGW104" s="863"/>
      <c r="RGX104" s="863"/>
      <c r="RGY104" s="863"/>
      <c r="RGZ104" s="863"/>
      <c r="RHA104" s="861"/>
      <c r="RHB104" s="862"/>
      <c r="RHC104" s="862"/>
      <c r="RHD104" s="863"/>
      <c r="RHE104" s="863"/>
      <c r="RHF104" s="863"/>
      <c r="RHG104" s="863"/>
      <c r="RHH104" s="863"/>
      <c r="RHI104" s="861"/>
      <c r="RHJ104" s="862"/>
      <c r="RHK104" s="862"/>
      <c r="RHL104" s="863"/>
      <c r="RHM104" s="863"/>
      <c r="RHN104" s="863"/>
      <c r="RHO104" s="863"/>
      <c r="RHP104" s="863"/>
      <c r="RHQ104" s="861"/>
      <c r="RHR104" s="862"/>
      <c r="RHS104" s="862"/>
      <c r="RHT104" s="863"/>
      <c r="RHU104" s="863"/>
      <c r="RHV104" s="863"/>
      <c r="RHW104" s="863"/>
      <c r="RHX104" s="863"/>
      <c r="RHY104" s="861"/>
      <c r="RHZ104" s="862"/>
      <c r="RIA104" s="862"/>
      <c r="RIB104" s="863"/>
      <c r="RIC104" s="863"/>
      <c r="RID104" s="863"/>
      <c r="RIE104" s="863"/>
      <c r="RIF104" s="863"/>
      <c r="RIG104" s="861"/>
      <c r="RIH104" s="862"/>
      <c r="RII104" s="862"/>
      <c r="RIJ104" s="863"/>
      <c r="RIK104" s="863"/>
      <c r="RIL104" s="863"/>
      <c r="RIM104" s="863"/>
      <c r="RIN104" s="863"/>
      <c r="RIO104" s="861"/>
      <c r="RIP104" s="862"/>
      <c r="RIQ104" s="862"/>
      <c r="RIR104" s="863"/>
      <c r="RIS104" s="863"/>
      <c r="RIT104" s="863"/>
      <c r="RIU104" s="863"/>
      <c r="RIV104" s="863"/>
      <c r="RIW104" s="861"/>
      <c r="RIX104" s="862"/>
      <c r="RIY104" s="862"/>
      <c r="RIZ104" s="863"/>
      <c r="RJA104" s="863"/>
      <c r="RJB104" s="863"/>
      <c r="RJC104" s="863"/>
      <c r="RJD104" s="863"/>
      <c r="RJE104" s="861"/>
      <c r="RJF104" s="862"/>
      <c r="RJG104" s="862"/>
      <c r="RJH104" s="863"/>
      <c r="RJI104" s="863"/>
      <c r="RJJ104" s="863"/>
      <c r="RJK104" s="863"/>
      <c r="RJL104" s="863"/>
      <c r="RJM104" s="861"/>
      <c r="RJN104" s="862"/>
      <c r="RJO104" s="862"/>
      <c r="RJP104" s="863"/>
      <c r="RJQ104" s="863"/>
      <c r="RJR104" s="863"/>
      <c r="RJS104" s="863"/>
      <c r="RJT104" s="863"/>
      <c r="RJU104" s="861"/>
      <c r="RJV104" s="862"/>
      <c r="RJW104" s="862"/>
      <c r="RJX104" s="863"/>
      <c r="RJY104" s="863"/>
      <c r="RJZ104" s="863"/>
      <c r="RKA104" s="863"/>
      <c r="RKB104" s="863"/>
      <c r="RKC104" s="861"/>
      <c r="RKD104" s="862"/>
      <c r="RKE104" s="862"/>
      <c r="RKF104" s="863"/>
      <c r="RKG104" s="863"/>
      <c r="RKH104" s="863"/>
      <c r="RKI104" s="863"/>
      <c r="RKJ104" s="863"/>
      <c r="RKK104" s="861"/>
      <c r="RKL104" s="862"/>
      <c r="RKM104" s="862"/>
      <c r="RKN104" s="863"/>
      <c r="RKO104" s="863"/>
      <c r="RKP104" s="863"/>
      <c r="RKQ104" s="863"/>
      <c r="RKR104" s="863"/>
      <c r="RKS104" s="861"/>
      <c r="RKT104" s="862"/>
      <c r="RKU104" s="862"/>
      <c r="RKV104" s="863"/>
      <c r="RKW104" s="863"/>
      <c r="RKX104" s="863"/>
      <c r="RKY104" s="863"/>
      <c r="RKZ104" s="863"/>
      <c r="RLA104" s="861"/>
      <c r="RLB104" s="862"/>
      <c r="RLC104" s="862"/>
      <c r="RLD104" s="863"/>
      <c r="RLE104" s="863"/>
      <c r="RLF104" s="863"/>
      <c r="RLG104" s="863"/>
      <c r="RLH104" s="863"/>
      <c r="RLI104" s="861"/>
      <c r="RLJ104" s="862"/>
      <c r="RLK104" s="862"/>
      <c r="RLL104" s="863"/>
      <c r="RLM104" s="863"/>
      <c r="RLN104" s="863"/>
      <c r="RLO104" s="863"/>
      <c r="RLP104" s="863"/>
      <c r="RLQ104" s="861"/>
      <c r="RLR104" s="862"/>
      <c r="RLS104" s="862"/>
      <c r="RLT104" s="863"/>
      <c r="RLU104" s="863"/>
      <c r="RLV104" s="863"/>
      <c r="RLW104" s="863"/>
      <c r="RLX104" s="863"/>
      <c r="RLY104" s="861"/>
      <c r="RLZ104" s="862"/>
      <c r="RMA104" s="862"/>
      <c r="RMB104" s="863"/>
      <c r="RMC104" s="863"/>
      <c r="RMD104" s="863"/>
      <c r="RME104" s="863"/>
      <c r="RMF104" s="863"/>
      <c r="RMG104" s="861"/>
      <c r="RMH104" s="862"/>
      <c r="RMI104" s="862"/>
      <c r="RMJ104" s="863"/>
      <c r="RMK104" s="863"/>
      <c r="RML104" s="863"/>
      <c r="RMM104" s="863"/>
      <c r="RMN104" s="863"/>
      <c r="RMO104" s="861"/>
      <c r="RMP104" s="862"/>
      <c r="RMQ104" s="862"/>
      <c r="RMR104" s="863"/>
      <c r="RMS104" s="863"/>
      <c r="RMT104" s="863"/>
      <c r="RMU104" s="863"/>
      <c r="RMV104" s="863"/>
      <c r="RMW104" s="861"/>
      <c r="RMX104" s="862"/>
      <c r="RMY104" s="862"/>
      <c r="RMZ104" s="863"/>
      <c r="RNA104" s="863"/>
      <c r="RNB104" s="863"/>
      <c r="RNC104" s="863"/>
      <c r="RND104" s="863"/>
      <c r="RNE104" s="861"/>
      <c r="RNF104" s="862"/>
      <c r="RNG104" s="862"/>
      <c r="RNH104" s="863"/>
      <c r="RNI104" s="863"/>
      <c r="RNJ104" s="863"/>
      <c r="RNK104" s="863"/>
      <c r="RNL104" s="863"/>
      <c r="RNM104" s="861"/>
      <c r="RNN104" s="862"/>
      <c r="RNO104" s="862"/>
      <c r="RNP104" s="863"/>
      <c r="RNQ104" s="863"/>
      <c r="RNR104" s="863"/>
      <c r="RNS104" s="863"/>
      <c r="RNT104" s="863"/>
      <c r="RNU104" s="861"/>
      <c r="RNV104" s="862"/>
      <c r="RNW104" s="862"/>
      <c r="RNX104" s="863"/>
      <c r="RNY104" s="863"/>
      <c r="RNZ104" s="863"/>
      <c r="ROA104" s="863"/>
      <c r="ROB104" s="863"/>
      <c r="ROC104" s="861"/>
      <c r="ROD104" s="862"/>
      <c r="ROE104" s="862"/>
      <c r="ROF104" s="863"/>
      <c r="ROG104" s="863"/>
      <c r="ROH104" s="863"/>
      <c r="ROI104" s="863"/>
      <c r="ROJ104" s="863"/>
      <c r="ROK104" s="861"/>
      <c r="ROL104" s="862"/>
      <c r="ROM104" s="862"/>
      <c r="RON104" s="863"/>
      <c r="ROO104" s="863"/>
      <c r="ROP104" s="863"/>
      <c r="ROQ104" s="863"/>
      <c r="ROR104" s="863"/>
      <c r="ROS104" s="861"/>
      <c r="ROT104" s="862"/>
      <c r="ROU104" s="862"/>
      <c r="ROV104" s="863"/>
      <c r="ROW104" s="863"/>
      <c r="ROX104" s="863"/>
      <c r="ROY104" s="863"/>
      <c r="ROZ104" s="863"/>
      <c r="RPA104" s="861"/>
      <c r="RPB104" s="862"/>
      <c r="RPC104" s="862"/>
      <c r="RPD104" s="863"/>
      <c r="RPE104" s="863"/>
      <c r="RPF104" s="863"/>
      <c r="RPG104" s="863"/>
      <c r="RPH104" s="863"/>
      <c r="RPI104" s="861"/>
      <c r="RPJ104" s="862"/>
      <c r="RPK104" s="862"/>
      <c r="RPL104" s="863"/>
      <c r="RPM104" s="863"/>
      <c r="RPN104" s="863"/>
      <c r="RPO104" s="863"/>
      <c r="RPP104" s="863"/>
      <c r="RPQ104" s="861"/>
      <c r="RPR104" s="862"/>
      <c r="RPS104" s="862"/>
      <c r="RPT104" s="863"/>
      <c r="RPU104" s="863"/>
      <c r="RPV104" s="863"/>
      <c r="RPW104" s="863"/>
      <c r="RPX104" s="863"/>
      <c r="RPY104" s="861"/>
      <c r="RPZ104" s="862"/>
      <c r="RQA104" s="862"/>
      <c r="RQB104" s="863"/>
      <c r="RQC104" s="863"/>
      <c r="RQD104" s="863"/>
      <c r="RQE104" s="863"/>
      <c r="RQF104" s="863"/>
      <c r="RQG104" s="861"/>
      <c r="RQH104" s="862"/>
      <c r="RQI104" s="862"/>
      <c r="RQJ104" s="863"/>
      <c r="RQK104" s="863"/>
      <c r="RQL104" s="863"/>
      <c r="RQM104" s="863"/>
      <c r="RQN104" s="863"/>
      <c r="RQO104" s="861"/>
      <c r="RQP104" s="862"/>
      <c r="RQQ104" s="862"/>
      <c r="RQR104" s="863"/>
      <c r="RQS104" s="863"/>
      <c r="RQT104" s="863"/>
      <c r="RQU104" s="863"/>
      <c r="RQV104" s="863"/>
      <c r="RQW104" s="861"/>
      <c r="RQX104" s="862"/>
      <c r="RQY104" s="862"/>
      <c r="RQZ104" s="863"/>
      <c r="RRA104" s="863"/>
      <c r="RRB104" s="863"/>
      <c r="RRC104" s="863"/>
      <c r="RRD104" s="863"/>
      <c r="RRE104" s="861"/>
      <c r="RRF104" s="862"/>
      <c r="RRG104" s="862"/>
      <c r="RRH104" s="863"/>
      <c r="RRI104" s="863"/>
      <c r="RRJ104" s="863"/>
      <c r="RRK104" s="863"/>
      <c r="RRL104" s="863"/>
      <c r="RRM104" s="861"/>
      <c r="RRN104" s="862"/>
      <c r="RRO104" s="862"/>
      <c r="RRP104" s="863"/>
      <c r="RRQ104" s="863"/>
      <c r="RRR104" s="863"/>
      <c r="RRS104" s="863"/>
      <c r="RRT104" s="863"/>
      <c r="RRU104" s="861"/>
      <c r="RRV104" s="862"/>
      <c r="RRW104" s="862"/>
      <c r="RRX104" s="863"/>
      <c r="RRY104" s="863"/>
      <c r="RRZ104" s="863"/>
      <c r="RSA104" s="863"/>
      <c r="RSB104" s="863"/>
      <c r="RSC104" s="861"/>
      <c r="RSD104" s="862"/>
      <c r="RSE104" s="862"/>
      <c r="RSF104" s="863"/>
      <c r="RSG104" s="863"/>
      <c r="RSH104" s="863"/>
      <c r="RSI104" s="863"/>
      <c r="RSJ104" s="863"/>
      <c r="RSK104" s="861"/>
      <c r="RSL104" s="862"/>
      <c r="RSM104" s="862"/>
      <c r="RSN104" s="863"/>
      <c r="RSO104" s="863"/>
      <c r="RSP104" s="863"/>
      <c r="RSQ104" s="863"/>
      <c r="RSR104" s="863"/>
      <c r="RSS104" s="861"/>
      <c r="RST104" s="862"/>
      <c r="RSU104" s="862"/>
      <c r="RSV104" s="863"/>
      <c r="RSW104" s="863"/>
      <c r="RSX104" s="863"/>
      <c r="RSY104" s="863"/>
      <c r="RSZ104" s="863"/>
      <c r="RTA104" s="861"/>
      <c r="RTB104" s="862"/>
      <c r="RTC104" s="862"/>
      <c r="RTD104" s="863"/>
      <c r="RTE104" s="863"/>
      <c r="RTF104" s="863"/>
      <c r="RTG104" s="863"/>
      <c r="RTH104" s="863"/>
      <c r="RTI104" s="861"/>
      <c r="RTJ104" s="862"/>
      <c r="RTK104" s="862"/>
      <c r="RTL104" s="863"/>
      <c r="RTM104" s="863"/>
      <c r="RTN104" s="863"/>
      <c r="RTO104" s="863"/>
      <c r="RTP104" s="863"/>
      <c r="RTQ104" s="861"/>
      <c r="RTR104" s="862"/>
      <c r="RTS104" s="862"/>
      <c r="RTT104" s="863"/>
      <c r="RTU104" s="863"/>
      <c r="RTV104" s="863"/>
      <c r="RTW104" s="863"/>
      <c r="RTX104" s="863"/>
      <c r="RTY104" s="861"/>
      <c r="RTZ104" s="862"/>
      <c r="RUA104" s="862"/>
      <c r="RUB104" s="863"/>
      <c r="RUC104" s="863"/>
      <c r="RUD104" s="863"/>
      <c r="RUE104" s="863"/>
      <c r="RUF104" s="863"/>
      <c r="RUG104" s="861"/>
      <c r="RUH104" s="862"/>
      <c r="RUI104" s="862"/>
      <c r="RUJ104" s="863"/>
      <c r="RUK104" s="863"/>
      <c r="RUL104" s="863"/>
      <c r="RUM104" s="863"/>
      <c r="RUN104" s="863"/>
      <c r="RUO104" s="861"/>
      <c r="RUP104" s="862"/>
      <c r="RUQ104" s="862"/>
      <c r="RUR104" s="863"/>
      <c r="RUS104" s="863"/>
      <c r="RUT104" s="863"/>
      <c r="RUU104" s="863"/>
      <c r="RUV104" s="863"/>
      <c r="RUW104" s="861"/>
      <c r="RUX104" s="862"/>
      <c r="RUY104" s="862"/>
      <c r="RUZ104" s="863"/>
      <c r="RVA104" s="863"/>
      <c r="RVB104" s="863"/>
      <c r="RVC104" s="863"/>
      <c r="RVD104" s="863"/>
      <c r="RVE104" s="861"/>
      <c r="RVF104" s="862"/>
      <c r="RVG104" s="862"/>
      <c r="RVH104" s="863"/>
      <c r="RVI104" s="863"/>
      <c r="RVJ104" s="863"/>
      <c r="RVK104" s="863"/>
      <c r="RVL104" s="863"/>
      <c r="RVM104" s="861"/>
      <c r="RVN104" s="862"/>
      <c r="RVO104" s="862"/>
      <c r="RVP104" s="863"/>
      <c r="RVQ104" s="863"/>
      <c r="RVR104" s="863"/>
      <c r="RVS104" s="863"/>
      <c r="RVT104" s="863"/>
      <c r="RVU104" s="861"/>
      <c r="RVV104" s="862"/>
      <c r="RVW104" s="862"/>
      <c r="RVX104" s="863"/>
      <c r="RVY104" s="863"/>
      <c r="RVZ104" s="863"/>
      <c r="RWA104" s="863"/>
      <c r="RWB104" s="863"/>
      <c r="RWC104" s="861"/>
      <c r="RWD104" s="862"/>
      <c r="RWE104" s="862"/>
      <c r="RWF104" s="863"/>
      <c r="RWG104" s="863"/>
      <c r="RWH104" s="863"/>
      <c r="RWI104" s="863"/>
      <c r="RWJ104" s="863"/>
      <c r="RWK104" s="861"/>
      <c r="RWL104" s="862"/>
      <c r="RWM104" s="862"/>
      <c r="RWN104" s="863"/>
      <c r="RWO104" s="863"/>
      <c r="RWP104" s="863"/>
      <c r="RWQ104" s="863"/>
      <c r="RWR104" s="863"/>
      <c r="RWS104" s="861"/>
      <c r="RWT104" s="862"/>
      <c r="RWU104" s="862"/>
      <c r="RWV104" s="863"/>
      <c r="RWW104" s="863"/>
      <c r="RWX104" s="863"/>
      <c r="RWY104" s="863"/>
      <c r="RWZ104" s="863"/>
      <c r="RXA104" s="861"/>
      <c r="RXB104" s="862"/>
      <c r="RXC104" s="862"/>
      <c r="RXD104" s="863"/>
      <c r="RXE104" s="863"/>
      <c r="RXF104" s="863"/>
      <c r="RXG104" s="863"/>
      <c r="RXH104" s="863"/>
      <c r="RXI104" s="861"/>
      <c r="RXJ104" s="862"/>
      <c r="RXK104" s="862"/>
      <c r="RXL104" s="863"/>
      <c r="RXM104" s="863"/>
      <c r="RXN104" s="863"/>
      <c r="RXO104" s="863"/>
      <c r="RXP104" s="863"/>
      <c r="RXQ104" s="861"/>
      <c r="RXR104" s="862"/>
      <c r="RXS104" s="862"/>
      <c r="RXT104" s="863"/>
      <c r="RXU104" s="863"/>
      <c r="RXV104" s="863"/>
      <c r="RXW104" s="863"/>
      <c r="RXX104" s="863"/>
      <c r="RXY104" s="861"/>
      <c r="RXZ104" s="862"/>
      <c r="RYA104" s="862"/>
      <c r="RYB104" s="863"/>
      <c r="RYC104" s="863"/>
      <c r="RYD104" s="863"/>
      <c r="RYE104" s="863"/>
      <c r="RYF104" s="863"/>
      <c r="RYG104" s="861"/>
      <c r="RYH104" s="862"/>
      <c r="RYI104" s="862"/>
      <c r="RYJ104" s="863"/>
      <c r="RYK104" s="863"/>
      <c r="RYL104" s="863"/>
      <c r="RYM104" s="863"/>
      <c r="RYN104" s="863"/>
      <c r="RYO104" s="861"/>
      <c r="RYP104" s="862"/>
      <c r="RYQ104" s="862"/>
      <c r="RYR104" s="863"/>
      <c r="RYS104" s="863"/>
      <c r="RYT104" s="863"/>
      <c r="RYU104" s="863"/>
      <c r="RYV104" s="863"/>
      <c r="RYW104" s="861"/>
      <c r="RYX104" s="862"/>
      <c r="RYY104" s="862"/>
      <c r="RYZ104" s="863"/>
      <c r="RZA104" s="863"/>
      <c r="RZB104" s="863"/>
      <c r="RZC104" s="863"/>
      <c r="RZD104" s="863"/>
      <c r="RZE104" s="861"/>
      <c r="RZF104" s="862"/>
      <c r="RZG104" s="862"/>
      <c r="RZH104" s="863"/>
      <c r="RZI104" s="863"/>
      <c r="RZJ104" s="863"/>
      <c r="RZK104" s="863"/>
      <c r="RZL104" s="863"/>
      <c r="RZM104" s="861"/>
      <c r="RZN104" s="862"/>
      <c r="RZO104" s="862"/>
      <c r="RZP104" s="863"/>
      <c r="RZQ104" s="863"/>
      <c r="RZR104" s="863"/>
      <c r="RZS104" s="863"/>
      <c r="RZT104" s="863"/>
      <c r="RZU104" s="861"/>
      <c r="RZV104" s="862"/>
      <c r="RZW104" s="862"/>
      <c r="RZX104" s="863"/>
      <c r="RZY104" s="863"/>
      <c r="RZZ104" s="863"/>
      <c r="SAA104" s="863"/>
      <c r="SAB104" s="863"/>
      <c r="SAC104" s="861"/>
      <c r="SAD104" s="862"/>
      <c r="SAE104" s="862"/>
      <c r="SAF104" s="863"/>
      <c r="SAG104" s="863"/>
      <c r="SAH104" s="863"/>
      <c r="SAI104" s="863"/>
      <c r="SAJ104" s="863"/>
      <c r="SAK104" s="861"/>
      <c r="SAL104" s="862"/>
      <c r="SAM104" s="862"/>
      <c r="SAN104" s="863"/>
      <c r="SAO104" s="863"/>
      <c r="SAP104" s="863"/>
      <c r="SAQ104" s="863"/>
      <c r="SAR104" s="863"/>
      <c r="SAS104" s="861"/>
      <c r="SAT104" s="862"/>
      <c r="SAU104" s="862"/>
      <c r="SAV104" s="863"/>
      <c r="SAW104" s="863"/>
      <c r="SAX104" s="863"/>
      <c r="SAY104" s="863"/>
      <c r="SAZ104" s="863"/>
      <c r="SBA104" s="861"/>
      <c r="SBB104" s="862"/>
      <c r="SBC104" s="862"/>
      <c r="SBD104" s="863"/>
      <c r="SBE104" s="863"/>
      <c r="SBF104" s="863"/>
      <c r="SBG104" s="863"/>
      <c r="SBH104" s="863"/>
      <c r="SBI104" s="861"/>
      <c r="SBJ104" s="862"/>
      <c r="SBK104" s="862"/>
      <c r="SBL104" s="863"/>
      <c r="SBM104" s="863"/>
      <c r="SBN104" s="863"/>
      <c r="SBO104" s="863"/>
      <c r="SBP104" s="863"/>
      <c r="SBQ104" s="861"/>
      <c r="SBR104" s="862"/>
      <c r="SBS104" s="862"/>
      <c r="SBT104" s="863"/>
      <c r="SBU104" s="863"/>
      <c r="SBV104" s="863"/>
      <c r="SBW104" s="863"/>
      <c r="SBX104" s="863"/>
      <c r="SBY104" s="861"/>
      <c r="SBZ104" s="862"/>
      <c r="SCA104" s="862"/>
      <c r="SCB104" s="863"/>
      <c r="SCC104" s="863"/>
      <c r="SCD104" s="863"/>
      <c r="SCE104" s="863"/>
      <c r="SCF104" s="863"/>
      <c r="SCG104" s="861"/>
      <c r="SCH104" s="862"/>
      <c r="SCI104" s="862"/>
      <c r="SCJ104" s="863"/>
      <c r="SCK104" s="863"/>
      <c r="SCL104" s="863"/>
      <c r="SCM104" s="863"/>
      <c r="SCN104" s="863"/>
      <c r="SCO104" s="861"/>
      <c r="SCP104" s="862"/>
      <c r="SCQ104" s="862"/>
      <c r="SCR104" s="863"/>
      <c r="SCS104" s="863"/>
      <c r="SCT104" s="863"/>
      <c r="SCU104" s="863"/>
      <c r="SCV104" s="863"/>
      <c r="SCW104" s="861"/>
      <c r="SCX104" s="862"/>
      <c r="SCY104" s="862"/>
      <c r="SCZ104" s="863"/>
      <c r="SDA104" s="863"/>
      <c r="SDB104" s="863"/>
      <c r="SDC104" s="863"/>
      <c r="SDD104" s="863"/>
      <c r="SDE104" s="861"/>
      <c r="SDF104" s="862"/>
      <c r="SDG104" s="862"/>
      <c r="SDH104" s="863"/>
      <c r="SDI104" s="863"/>
      <c r="SDJ104" s="863"/>
      <c r="SDK104" s="863"/>
      <c r="SDL104" s="863"/>
      <c r="SDM104" s="861"/>
      <c r="SDN104" s="862"/>
      <c r="SDO104" s="862"/>
      <c r="SDP104" s="863"/>
      <c r="SDQ104" s="863"/>
      <c r="SDR104" s="863"/>
      <c r="SDS104" s="863"/>
      <c r="SDT104" s="863"/>
      <c r="SDU104" s="861"/>
      <c r="SDV104" s="862"/>
      <c r="SDW104" s="862"/>
      <c r="SDX104" s="863"/>
      <c r="SDY104" s="863"/>
      <c r="SDZ104" s="863"/>
      <c r="SEA104" s="863"/>
      <c r="SEB104" s="863"/>
      <c r="SEC104" s="861"/>
      <c r="SED104" s="862"/>
      <c r="SEE104" s="862"/>
      <c r="SEF104" s="863"/>
      <c r="SEG104" s="863"/>
      <c r="SEH104" s="863"/>
      <c r="SEI104" s="863"/>
      <c r="SEJ104" s="863"/>
      <c r="SEK104" s="861"/>
      <c r="SEL104" s="862"/>
      <c r="SEM104" s="862"/>
      <c r="SEN104" s="863"/>
      <c r="SEO104" s="863"/>
      <c r="SEP104" s="863"/>
      <c r="SEQ104" s="863"/>
      <c r="SER104" s="863"/>
      <c r="SES104" s="861"/>
      <c r="SET104" s="862"/>
      <c r="SEU104" s="862"/>
      <c r="SEV104" s="863"/>
      <c r="SEW104" s="863"/>
      <c r="SEX104" s="863"/>
      <c r="SEY104" s="863"/>
      <c r="SEZ104" s="863"/>
      <c r="SFA104" s="861"/>
      <c r="SFB104" s="862"/>
      <c r="SFC104" s="862"/>
      <c r="SFD104" s="863"/>
      <c r="SFE104" s="863"/>
      <c r="SFF104" s="863"/>
      <c r="SFG104" s="863"/>
      <c r="SFH104" s="863"/>
      <c r="SFI104" s="861"/>
      <c r="SFJ104" s="862"/>
      <c r="SFK104" s="862"/>
      <c r="SFL104" s="863"/>
      <c r="SFM104" s="863"/>
      <c r="SFN104" s="863"/>
      <c r="SFO104" s="863"/>
      <c r="SFP104" s="863"/>
      <c r="SFQ104" s="861"/>
      <c r="SFR104" s="862"/>
      <c r="SFS104" s="862"/>
      <c r="SFT104" s="863"/>
      <c r="SFU104" s="863"/>
      <c r="SFV104" s="863"/>
      <c r="SFW104" s="863"/>
      <c r="SFX104" s="863"/>
      <c r="SFY104" s="861"/>
      <c r="SFZ104" s="862"/>
      <c r="SGA104" s="862"/>
      <c r="SGB104" s="863"/>
      <c r="SGC104" s="863"/>
      <c r="SGD104" s="863"/>
      <c r="SGE104" s="863"/>
      <c r="SGF104" s="863"/>
      <c r="SGG104" s="861"/>
      <c r="SGH104" s="862"/>
      <c r="SGI104" s="862"/>
      <c r="SGJ104" s="863"/>
      <c r="SGK104" s="863"/>
      <c r="SGL104" s="863"/>
      <c r="SGM104" s="863"/>
      <c r="SGN104" s="863"/>
      <c r="SGO104" s="861"/>
      <c r="SGP104" s="862"/>
      <c r="SGQ104" s="862"/>
      <c r="SGR104" s="863"/>
      <c r="SGS104" s="863"/>
      <c r="SGT104" s="863"/>
      <c r="SGU104" s="863"/>
      <c r="SGV104" s="863"/>
      <c r="SGW104" s="861"/>
      <c r="SGX104" s="862"/>
      <c r="SGY104" s="862"/>
      <c r="SGZ104" s="863"/>
      <c r="SHA104" s="863"/>
      <c r="SHB104" s="863"/>
      <c r="SHC104" s="863"/>
      <c r="SHD104" s="863"/>
      <c r="SHE104" s="861"/>
      <c r="SHF104" s="862"/>
      <c r="SHG104" s="862"/>
      <c r="SHH104" s="863"/>
      <c r="SHI104" s="863"/>
      <c r="SHJ104" s="863"/>
      <c r="SHK104" s="863"/>
      <c r="SHL104" s="863"/>
      <c r="SHM104" s="861"/>
      <c r="SHN104" s="862"/>
      <c r="SHO104" s="862"/>
      <c r="SHP104" s="863"/>
      <c r="SHQ104" s="863"/>
      <c r="SHR104" s="863"/>
      <c r="SHS104" s="863"/>
      <c r="SHT104" s="863"/>
      <c r="SHU104" s="861"/>
      <c r="SHV104" s="862"/>
      <c r="SHW104" s="862"/>
      <c r="SHX104" s="863"/>
      <c r="SHY104" s="863"/>
      <c r="SHZ104" s="863"/>
      <c r="SIA104" s="863"/>
      <c r="SIB104" s="863"/>
      <c r="SIC104" s="861"/>
      <c r="SID104" s="862"/>
      <c r="SIE104" s="862"/>
      <c r="SIF104" s="863"/>
      <c r="SIG104" s="863"/>
      <c r="SIH104" s="863"/>
      <c r="SII104" s="863"/>
      <c r="SIJ104" s="863"/>
      <c r="SIK104" s="861"/>
      <c r="SIL104" s="862"/>
      <c r="SIM104" s="862"/>
      <c r="SIN104" s="863"/>
      <c r="SIO104" s="863"/>
      <c r="SIP104" s="863"/>
      <c r="SIQ104" s="863"/>
      <c r="SIR104" s="863"/>
      <c r="SIS104" s="861"/>
      <c r="SIT104" s="862"/>
      <c r="SIU104" s="862"/>
      <c r="SIV104" s="863"/>
      <c r="SIW104" s="863"/>
      <c r="SIX104" s="863"/>
      <c r="SIY104" s="863"/>
      <c r="SIZ104" s="863"/>
      <c r="SJA104" s="861"/>
      <c r="SJB104" s="862"/>
      <c r="SJC104" s="862"/>
      <c r="SJD104" s="863"/>
      <c r="SJE104" s="863"/>
      <c r="SJF104" s="863"/>
      <c r="SJG104" s="863"/>
      <c r="SJH104" s="863"/>
      <c r="SJI104" s="861"/>
      <c r="SJJ104" s="862"/>
      <c r="SJK104" s="862"/>
      <c r="SJL104" s="863"/>
      <c r="SJM104" s="863"/>
      <c r="SJN104" s="863"/>
      <c r="SJO104" s="863"/>
      <c r="SJP104" s="863"/>
      <c r="SJQ104" s="861"/>
      <c r="SJR104" s="862"/>
      <c r="SJS104" s="862"/>
      <c r="SJT104" s="863"/>
      <c r="SJU104" s="863"/>
      <c r="SJV104" s="863"/>
      <c r="SJW104" s="863"/>
      <c r="SJX104" s="863"/>
      <c r="SJY104" s="861"/>
      <c r="SJZ104" s="862"/>
      <c r="SKA104" s="862"/>
      <c r="SKB104" s="863"/>
      <c r="SKC104" s="863"/>
      <c r="SKD104" s="863"/>
      <c r="SKE104" s="863"/>
      <c r="SKF104" s="863"/>
      <c r="SKG104" s="861"/>
      <c r="SKH104" s="862"/>
      <c r="SKI104" s="862"/>
      <c r="SKJ104" s="863"/>
      <c r="SKK104" s="863"/>
      <c r="SKL104" s="863"/>
      <c r="SKM104" s="863"/>
      <c r="SKN104" s="863"/>
      <c r="SKO104" s="861"/>
      <c r="SKP104" s="862"/>
      <c r="SKQ104" s="862"/>
      <c r="SKR104" s="863"/>
      <c r="SKS104" s="863"/>
      <c r="SKT104" s="863"/>
      <c r="SKU104" s="863"/>
      <c r="SKV104" s="863"/>
      <c r="SKW104" s="861"/>
      <c r="SKX104" s="862"/>
      <c r="SKY104" s="862"/>
      <c r="SKZ104" s="863"/>
      <c r="SLA104" s="863"/>
      <c r="SLB104" s="863"/>
      <c r="SLC104" s="863"/>
      <c r="SLD104" s="863"/>
      <c r="SLE104" s="861"/>
      <c r="SLF104" s="862"/>
      <c r="SLG104" s="862"/>
      <c r="SLH104" s="863"/>
      <c r="SLI104" s="863"/>
      <c r="SLJ104" s="863"/>
      <c r="SLK104" s="863"/>
      <c r="SLL104" s="863"/>
      <c r="SLM104" s="861"/>
      <c r="SLN104" s="862"/>
      <c r="SLO104" s="862"/>
      <c r="SLP104" s="863"/>
      <c r="SLQ104" s="863"/>
      <c r="SLR104" s="863"/>
      <c r="SLS104" s="863"/>
      <c r="SLT104" s="863"/>
      <c r="SLU104" s="861"/>
      <c r="SLV104" s="862"/>
      <c r="SLW104" s="862"/>
      <c r="SLX104" s="863"/>
      <c r="SLY104" s="863"/>
      <c r="SLZ104" s="863"/>
      <c r="SMA104" s="863"/>
      <c r="SMB104" s="863"/>
      <c r="SMC104" s="861"/>
      <c r="SMD104" s="862"/>
      <c r="SME104" s="862"/>
      <c r="SMF104" s="863"/>
      <c r="SMG104" s="863"/>
      <c r="SMH104" s="863"/>
      <c r="SMI104" s="863"/>
      <c r="SMJ104" s="863"/>
      <c r="SMK104" s="861"/>
      <c r="SML104" s="862"/>
      <c r="SMM104" s="862"/>
      <c r="SMN104" s="863"/>
      <c r="SMO104" s="863"/>
      <c r="SMP104" s="863"/>
      <c r="SMQ104" s="863"/>
      <c r="SMR104" s="863"/>
      <c r="SMS104" s="861"/>
      <c r="SMT104" s="862"/>
      <c r="SMU104" s="862"/>
      <c r="SMV104" s="863"/>
      <c r="SMW104" s="863"/>
      <c r="SMX104" s="863"/>
      <c r="SMY104" s="863"/>
      <c r="SMZ104" s="863"/>
      <c r="SNA104" s="861"/>
      <c r="SNB104" s="862"/>
      <c r="SNC104" s="862"/>
      <c r="SND104" s="863"/>
      <c r="SNE104" s="863"/>
      <c r="SNF104" s="863"/>
      <c r="SNG104" s="863"/>
      <c r="SNH104" s="863"/>
      <c r="SNI104" s="861"/>
      <c r="SNJ104" s="862"/>
      <c r="SNK104" s="862"/>
      <c r="SNL104" s="863"/>
      <c r="SNM104" s="863"/>
      <c r="SNN104" s="863"/>
      <c r="SNO104" s="863"/>
      <c r="SNP104" s="863"/>
      <c r="SNQ104" s="861"/>
      <c r="SNR104" s="862"/>
      <c r="SNS104" s="862"/>
      <c r="SNT104" s="863"/>
      <c r="SNU104" s="863"/>
      <c r="SNV104" s="863"/>
      <c r="SNW104" s="863"/>
      <c r="SNX104" s="863"/>
      <c r="SNY104" s="861"/>
      <c r="SNZ104" s="862"/>
      <c r="SOA104" s="862"/>
      <c r="SOB104" s="863"/>
      <c r="SOC104" s="863"/>
      <c r="SOD104" s="863"/>
      <c r="SOE104" s="863"/>
      <c r="SOF104" s="863"/>
      <c r="SOG104" s="861"/>
      <c r="SOH104" s="862"/>
      <c r="SOI104" s="862"/>
      <c r="SOJ104" s="863"/>
      <c r="SOK104" s="863"/>
      <c r="SOL104" s="863"/>
      <c r="SOM104" s="863"/>
      <c r="SON104" s="863"/>
      <c r="SOO104" s="861"/>
      <c r="SOP104" s="862"/>
      <c r="SOQ104" s="862"/>
      <c r="SOR104" s="863"/>
      <c r="SOS104" s="863"/>
      <c r="SOT104" s="863"/>
      <c r="SOU104" s="863"/>
      <c r="SOV104" s="863"/>
      <c r="SOW104" s="861"/>
      <c r="SOX104" s="862"/>
      <c r="SOY104" s="862"/>
      <c r="SOZ104" s="863"/>
      <c r="SPA104" s="863"/>
      <c r="SPB104" s="863"/>
      <c r="SPC104" s="863"/>
      <c r="SPD104" s="863"/>
      <c r="SPE104" s="861"/>
      <c r="SPF104" s="862"/>
      <c r="SPG104" s="862"/>
      <c r="SPH104" s="863"/>
      <c r="SPI104" s="863"/>
      <c r="SPJ104" s="863"/>
      <c r="SPK104" s="863"/>
      <c r="SPL104" s="863"/>
      <c r="SPM104" s="861"/>
      <c r="SPN104" s="862"/>
      <c r="SPO104" s="862"/>
      <c r="SPP104" s="863"/>
      <c r="SPQ104" s="863"/>
      <c r="SPR104" s="863"/>
      <c r="SPS104" s="863"/>
      <c r="SPT104" s="863"/>
      <c r="SPU104" s="861"/>
      <c r="SPV104" s="862"/>
      <c r="SPW104" s="862"/>
      <c r="SPX104" s="863"/>
      <c r="SPY104" s="863"/>
      <c r="SPZ104" s="863"/>
      <c r="SQA104" s="863"/>
      <c r="SQB104" s="863"/>
      <c r="SQC104" s="861"/>
      <c r="SQD104" s="862"/>
      <c r="SQE104" s="862"/>
      <c r="SQF104" s="863"/>
      <c r="SQG104" s="863"/>
      <c r="SQH104" s="863"/>
      <c r="SQI104" s="863"/>
      <c r="SQJ104" s="863"/>
      <c r="SQK104" s="861"/>
      <c r="SQL104" s="862"/>
      <c r="SQM104" s="862"/>
      <c r="SQN104" s="863"/>
      <c r="SQO104" s="863"/>
      <c r="SQP104" s="863"/>
      <c r="SQQ104" s="863"/>
      <c r="SQR104" s="863"/>
      <c r="SQS104" s="861"/>
      <c r="SQT104" s="862"/>
      <c r="SQU104" s="862"/>
      <c r="SQV104" s="863"/>
      <c r="SQW104" s="863"/>
      <c r="SQX104" s="863"/>
      <c r="SQY104" s="863"/>
      <c r="SQZ104" s="863"/>
      <c r="SRA104" s="861"/>
      <c r="SRB104" s="862"/>
      <c r="SRC104" s="862"/>
      <c r="SRD104" s="863"/>
      <c r="SRE104" s="863"/>
      <c r="SRF104" s="863"/>
      <c r="SRG104" s="863"/>
      <c r="SRH104" s="863"/>
      <c r="SRI104" s="861"/>
      <c r="SRJ104" s="862"/>
      <c r="SRK104" s="862"/>
      <c r="SRL104" s="863"/>
      <c r="SRM104" s="863"/>
      <c r="SRN104" s="863"/>
      <c r="SRO104" s="863"/>
      <c r="SRP104" s="863"/>
      <c r="SRQ104" s="861"/>
      <c r="SRR104" s="862"/>
      <c r="SRS104" s="862"/>
      <c r="SRT104" s="863"/>
      <c r="SRU104" s="863"/>
      <c r="SRV104" s="863"/>
      <c r="SRW104" s="863"/>
      <c r="SRX104" s="863"/>
      <c r="SRY104" s="861"/>
      <c r="SRZ104" s="862"/>
      <c r="SSA104" s="862"/>
      <c r="SSB104" s="863"/>
      <c r="SSC104" s="863"/>
      <c r="SSD104" s="863"/>
      <c r="SSE104" s="863"/>
      <c r="SSF104" s="863"/>
      <c r="SSG104" s="861"/>
      <c r="SSH104" s="862"/>
      <c r="SSI104" s="862"/>
      <c r="SSJ104" s="863"/>
      <c r="SSK104" s="863"/>
      <c r="SSL104" s="863"/>
      <c r="SSM104" s="863"/>
      <c r="SSN104" s="863"/>
      <c r="SSO104" s="861"/>
      <c r="SSP104" s="862"/>
      <c r="SSQ104" s="862"/>
      <c r="SSR104" s="863"/>
      <c r="SSS104" s="863"/>
      <c r="SST104" s="863"/>
      <c r="SSU104" s="863"/>
      <c r="SSV104" s="863"/>
      <c r="SSW104" s="861"/>
      <c r="SSX104" s="862"/>
      <c r="SSY104" s="862"/>
      <c r="SSZ104" s="863"/>
      <c r="STA104" s="863"/>
      <c r="STB104" s="863"/>
      <c r="STC104" s="863"/>
      <c r="STD104" s="863"/>
      <c r="STE104" s="861"/>
      <c r="STF104" s="862"/>
      <c r="STG104" s="862"/>
      <c r="STH104" s="863"/>
      <c r="STI104" s="863"/>
      <c r="STJ104" s="863"/>
      <c r="STK104" s="863"/>
      <c r="STL104" s="863"/>
      <c r="STM104" s="861"/>
      <c r="STN104" s="862"/>
      <c r="STO104" s="862"/>
      <c r="STP104" s="863"/>
      <c r="STQ104" s="863"/>
      <c r="STR104" s="863"/>
      <c r="STS104" s="863"/>
      <c r="STT104" s="863"/>
      <c r="STU104" s="861"/>
      <c r="STV104" s="862"/>
      <c r="STW104" s="862"/>
      <c r="STX104" s="863"/>
      <c r="STY104" s="863"/>
      <c r="STZ104" s="863"/>
      <c r="SUA104" s="863"/>
      <c r="SUB104" s="863"/>
      <c r="SUC104" s="861"/>
      <c r="SUD104" s="862"/>
      <c r="SUE104" s="862"/>
      <c r="SUF104" s="863"/>
      <c r="SUG104" s="863"/>
      <c r="SUH104" s="863"/>
      <c r="SUI104" s="863"/>
      <c r="SUJ104" s="863"/>
      <c r="SUK104" s="861"/>
      <c r="SUL104" s="862"/>
      <c r="SUM104" s="862"/>
      <c r="SUN104" s="863"/>
      <c r="SUO104" s="863"/>
      <c r="SUP104" s="863"/>
      <c r="SUQ104" s="863"/>
      <c r="SUR104" s="863"/>
      <c r="SUS104" s="861"/>
      <c r="SUT104" s="862"/>
      <c r="SUU104" s="862"/>
      <c r="SUV104" s="863"/>
      <c r="SUW104" s="863"/>
      <c r="SUX104" s="863"/>
      <c r="SUY104" s="863"/>
      <c r="SUZ104" s="863"/>
      <c r="SVA104" s="861"/>
      <c r="SVB104" s="862"/>
      <c r="SVC104" s="862"/>
      <c r="SVD104" s="863"/>
      <c r="SVE104" s="863"/>
      <c r="SVF104" s="863"/>
      <c r="SVG104" s="863"/>
      <c r="SVH104" s="863"/>
      <c r="SVI104" s="861"/>
      <c r="SVJ104" s="862"/>
      <c r="SVK104" s="862"/>
      <c r="SVL104" s="863"/>
      <c r="SVM104" s="863"/>
      <c r="SVN104" s="863"/>
      <c r="SVO104" s="863"/>
      <c r="SVP104" s="863"/>
      <c r="SVQ104" s="861"/>
      <c r="SVR104" s="862"/>
      <c r="SVS104" s="862"/>
      <c r="SVT104" s="863"/>
      <c r="SVU104" s="863"/>
      <c r="SVV104" s="863"/>
      <c r="SVW104" s="863"/>
      <c r="SVX104" s="863"/>
      <c r="SVY104" s="861"/>
      <c r="SVZ104" s="862"/>
      <c r="SWA104" s="862"/>
      <c r="SWB104" s="863"/>
      <c r="SWC104" s="863"/>
      <c r="SWD104" s="863"/>
      <c r="SWE104" s="863"/>
      <c r="SWF104" s="863"/>
      <c r="SWG104" s="861"/>
      <c r="SWH104" s="862"/>
      <c r="SWI104" s="862"/>
      <c r="SWJ104" s="863"/>
      <c r="SWK104" s="863"/>
      <c r="SWL104" s="863"/>
      <c r="SWM104" s="863"/>
      <c r="SWN104" s="863"/>
      <c r="SWO104" s="861"/>
      <c r="SWP104" s="862"/>
      <c r="SWQ104" s="862"/>
      <c r="SWR104" s="863"/>
      <c r="SWS104" s="863"/>
      <c r="SWT104" s="863"/>
      <c r="SWU104" s="863"/>
      <c r="SWV104" s="863"/>
      <c r="SWW104" s="861"/>
      <c r="SWX104" s="862"/>
      <c r="SWY104" s="862"/>
      <c r="SWZ104" s="863"/>
      <c r="SXA104" s="863"/>
      <c r="SXB104" s="863"/>
      <c r="SXC104" s="863"/>
      <c r="SXD104" s="863"/>
      <c r="SXE104" s="861"/>
      <c r="SXF104" s="862"/>
      <c r="SXG104" s="862"/>
      <c r="SXH104" s="863"/>
      <c r="SXI104" s="863"/>
      <c r="SXJ104" s="863"/>
      <c r="SXK104" s="863"/>
      <c r="SXL104" s="863"/>
      <c r="SXM104" s="861"/>
      <c r="SXN104" s="862"/>
      <c r="SXO104" s="862"/>
      <c r="SXP104" s="863"/>
      <c r="SXQ104" s="863"/>
      <c r="SXR104" s="863"/>
      <c r="SXS104" s="863"/>
      <c r="SXT104" s="863"/>
      <c r="SXU104" s="861"/>
      <c r="SXV104" s="862"/>
      <c r="SXW104" s="862"/>
      <c r="SXX104" s="863"/>
      <c r="SXY104" s="863"/>
      <c r="SXZ104" s="863"/>
      <c r="SYA104" s="863"/>
      <c r="SYB104" s="863"/>
      <c r="SYC104" s="861"/>
      <c r="SYD104" s="862"/>
      <c r="SYE104" s="862"/>
      <c r="SYF104" s="863"/>
      <c r="SYG104" s="863"/>
      <c r="SYH104" s="863"/>
      <c r="SYI104" s="863"/>
      <c r="SYJ104" s="863"/>
      <c r="SYK104" s="861"/>
      <c r="SYL104" s="862"/>
      <c r="SYM104" s="862"/>
      <c r="SYN104" s="863"/>
      <c r="SYO104" s="863"/>
      <c r="SYP104" s="863"/>
      <c r="SYQ104" s="863"/>
      <c r="SYR104" s="863"/>
      <c r="SYS104" s="861"/>
      <c r="SYT104" s="862"/>
      <c r="SYU104" s="862"/>
      <c r="SYV104" s="863"/>
      <c r="SYW104" s="863"/>
      <c r="SYX104" s="863"/>
      <c r="SYY104" s="863"/>
      <c r="SYZ104" s="863"/>
      <c r="SZA104" s="861"/>
      <c r="SZB104" s="862"/>
      <c r="SZC104" s="862"/>
      <c r="SZD104" s="863"/>
      <c r="SZE104" s="863"/>
      <c r="SZF104" s="863"/>
      <c r="SZG104" s="863"/>
      <c r="SZH104" s="863"/>
      <c r="SZI104" s="861"/>
      <c r="SZJ104" s="862"/>
      <c r="SZK104" s="862"/>
      <c r="SZL104" s="863"/>
      <c r="SZM104" s="863"/>
      <c r="SZN104" s="863"/>
      <c r="SZO104" s="863"/>
      <c r="SZP104" s="863"/>
      <c r="SZQ104" s="861"/>
      <c r="SZR104" s="862"/>
      <c r="SZS104" s="862"/>
      <c r="SZT104" s="863"/>
      <c r="SZU104" s="863"/>
      <c r="SZV104" s="863"/>
      <c r="SZW104" s="863"/>
      <c r="SZX104" s="863"/>
      <c r="SZY104" s="861"/>
      <c r="SZZ104" s="862"/>
      <c r="TAA104" s="862"/>
      <c r="TAB104" s="863"/>
      <c r="TAC104" s="863"/>
      <c r="TAD104" s="863"/>
      <c r="TAE104" s="863"/>
      <c r="TAF104" s="863"/>
      <c r="TAG104" s="861"/>
      <c r="TAH104" s="862"/>
      <c r="TAI104" s="862"/>
      <c r="TAJ104" s="863"/>
      <c r="TAK104" s="863"/>
      <c r="TAL104" s="863"/>
      <c r="TAM104" s="863"/>
      <c r="TAN104" s="863"/>
      <c r="TAO104" s="861"/>
      <c r="TAP104" s="862"/>
      <c r="TAQ104" s="862"/>
      <c r="TAR104" s="863"/>
      <c r="TAS104" s="863"/>
      <c r="TAT104" s="863"/>
      <c r="TAU104" s="863"/>
      <c r="TAV104" s="863"/>
      <c r="TAW104" s="861"/>
      <c r="TAX104" s="862"/>
      <c r="TAY104" s="862"/>
      <c r="TAZ104" s="863"/>
      <c r="TBA104" s="863"/>
      <c r="TBB104" s="863"/>
      <c r="TBC104" s="863"/>
      <c r="TBD104" s="863"/>
      <c r="TBE104" s="861"/>
      <c r="TBF104" s="862"/>
      <c r="TBG104" s="862"/>
      <c r="TBH104" s="863"/>
      <c r="TBI104" s="863"/>
      <c r="TBJ104" s="863"/>
      <c r="TBK104" s="863"/>
      <c r="TBL104" s="863"/>
      <c r="TBM104" s="861"/>
      <c r="TBN104" s="862"/>
      <c r="TBO104" s="862"/>
      <c r="TBP104" s="863"/>
      <c r="TBQ104" s="863"/>
      <c r="TBR104" s="863"/>
      <c r="TBS104" s="863"/>
      <c r="TBT104" s="863"/>
      <c r="TBU104" s="861"/>
      <c r="TBV104" s="862"/>
      <c r="TBW104" s="862"/>
      <c r="TBX104" s="863"/>
      <c r="TBY104" s="863"/>
      <c r="TBZ104" s="863"/>
      <c r="TCA104" s="863"/>
      <c r="TCB104" s="863"/>
      <c r="TCC104" s="861"/>
      <c r="TCD104" s="862"/>
      <c r="TCE104" s="862"/>
      <c r="TCF104" s="863"/>
      <c r="TCG104" s="863"/>
      <c r="TCH104" s="863"/>
      <c r="TCI104" s="863"/>
      <c r="TCJ104" s="863"/>
      <c r="TCK104" s="861"/>
      <c r="TCL104" s="862"/>
      <c r="TCM104" s="862"/>
      <c r="TCN104" s="863"/>
      <c r="TCO104" s="863"/>
      <c r="TCP104" s="863"/>
      <c r="TCQ104" s="863"/>
      <c r="TCR104" s="863"/>
      <c r="TCS104" s="861"/>
      <c r="TCT104" s="862"/>
      <c r="TCU104" s="862"/>
      <c r="TCV104" s="863"/>
      <c r="TCW104" s="863"/>
      <c r="TCX104" s="863"/>
      <c r="TCY104" s="863"/>
      <c r="TCZ104" s="863"/>
      <c r="TDA104" s="861"/>
      <c r="TDB104" s="862"/>
      <c r="TDC104" s="862"/>
      <c r="TDD104" s="863"/>
      <c r="TDE104" s="863"/>
      <c r="TDF104" s="863"/>
      <c r="TDG104" s="863"/>
      <c r="TDH104" s="863"/>
      <c r="TDI104" s="861"/>
      <c r="TDJ104" s="862"/>
      <c r="TDK104" s="862"/>
      <c r="TDL104" s="863"/>
      <c r="TDM104" s="863"/>
      <c r="TDN104" s="863"/>
      <c r="TDO104" s="863"/>
      <c r="TDP104" s="863"/>
      <c r="TDQ104" s="861"/>
      <c r="TDR104" s="862"/>
      <c r="TDS104" s="862"/>
      <c r="TDT104" s="863"/>
      <c r="TDU104" s="863"/>
      <c r="TDV104" s="863"/>
      <c r="TDW104" s="863"/>
      <c r="TDX104" s="863"/>
      <c r="TDY104" s="861"/>
      <c r="TDZ104" s="862"/>
      <c r="TEA104" s="862"/>
      <c r="TEB104" s="863"/>
      <c r="TEC104" s="863"/>
      <c r="TED104" s="863"/>
      <c r="TEE104" s="863"/>
      <c r="TEF104" s="863"/>
      <c r="TEG104" s="861"/>
      <c r="TEH104" s="862"/>
      <c r="TEI104" s="862"/>
      <c r="TEJ104" s="863"/>
      <c r="TEK104" s="863"/>
      <c r="TEL104" s="863"/>
      <c r="TEM104" s="863"/>
      <c r="TEN104" s="863"/>
      <c r="TEO104" s="861"/>
      <c r="TEP104" s="862"/>
      <c r="TEQ104" s="862"/>
      <c r="TER104" s="863"/>
      <c r="TES104" s="863"/>
      <c r="TET104" s="863"/>
      <c r="TEU104" s="863"/>
      <c r="TEV104" s="863"/>
      <c r="TEW104" s="861"/>
      <c r="TEX104" s="862"/>
      <c r="TEY104" s="862"/>
      <c r="TEZ104" s="863"/>
      <c r="TFA104" s="863"/>
      <c r="TFB104" s="863"/>
      <c r="TFC104" s="863"/>
      <c r="TFD104" s="863"/>
      <c r="TFE104" s="861"/>
      <c r="TFF104" s="862"/>
      <c r="TFG104" s="862"/>
      <c r="TFH104" s="863"/>
      <c r="TFI104" s="863"/>
      <c r="TFJ104" s="863"/>
      <c r="TFK104" s="863"/>
      <c r="TFL104" s="863"/>
      <c r="TFM104" s="861"/>
      <c r="TFN104" s="862"/>
      <c r="TFO104" s="862"/>
      <c r="TFP104" s="863"/>
      <c r="TFQ104" s="863"/>
      <c r="TFR104" s="863"/>
      <c r="TFS104" s="863"/>
      <c r="TFT104" s="863"/>
      <c r="TFU104" s="861"/>
      <c r="TFV104" s="862"/>
      <c r="TFW104" s="862"/>
      <c r="TFX104" s="863"/>
      <c r="TFY104" s="863"/>
      <c r="TFZ104" s="863"/>
      <c r="TGA104" s="863"/>
      <c r="TGB104" s="863"/>
      <c r="TGC104" s="861"/>
      <c r="TGD104" s="862"/>
      <c r="TGE104" s="862"/>
      <c r="TGF104" s="863"/>
      <c r="TGG104" s="863"/>
      <c r="TGH104" s="863"/>
      <c r="TGI104" s="863"/>
      <c r="TGJ104" s="863"/>
      <c r="TGK104" s="861"/>
      <c r="TGL104" s="862"/>
      <c r="TGM104" s="862"/>
      <c r="TGN104" s="863"/>
      <c r="TGO104" s="863"/>
      <c r="TGP104" s="863"/>
      <c r="TGQ104" s="863"/>
      <c r="TGR104" s="863"/>
      <c r="TGS104" s="861"/>
      <c r="TGT104" s="862"/>
      <c r="TGU104" s="862"/>
      <c r="TGV104" s="863"/>
      <c r="TGW104" s="863"/>
      <c r="TGX104" s="863"/>
      <c r="TGY104" s="863"/>
      <c r="TGZ104" s="863"/>
      <c r="THA104" s="861"/>
      <c r="THB104" s="862"/>
      <c r="THC104" s="862"/>
      <c r="THD104" s="863"/>
      <c r="THE104" s="863"/>
      <c r="THF104" s="863"/>
      <c r="THG104" s="863"/>
      <c r="THH104" s="863"/>
      <c r="THI104" s="861"/>
      <c r="THJ104" s="862"/>
      <c r="THK104" s="862"/>
      <c r="THL104" s="863"/>
      <c r="THM104" s="863"/>
      <c r="THN104" s="863"/>
      <c r="THO104" s="863"/>
      <c r="THP104" s="863"/>
      <c r="THQ104" s="861"/>
      <c r="THR104" s="862"/>
      <c r="THS104" s="862"/>
      <c r="THT104" s="863"/>
      <c r="THU104" s="863"/>
      <c r="THV104" s="863"/>
      <c r="THW104" s="863"/>
      <c r="THX104" s="863"/>
      <c r="THY104" s="861"/>
      <c r="THZ104" s="862"/>
      <c r="TIA104" s="862"/>
      <c r="TIB104" s="863"/>
      <c r="TIC104" s="863"/>
      <c r="TID104" s="863"/>
      <c r="TIE104" s="863"/>
      <c r="TIF104" s="863"/>
      <c r="TIG104" s="861"/>
      <c r="TIH104" s="862"/>
      <c r="TII104" s="862"/>
      <c r="TIJ104" s="863"/>
      <c r="TIK104" s="863"/>
      <c r="TIL104" s="863"/>
      <c r="TIM104" s="863"/>
      <c r="TIN104" s="863"/>
      <c r="TIO104" s="861"/>
      <c r="TIP104" s="862"/>
      <c r="TIQ104" s="862"/>
      <c r="TIR104" s="863"/>
      <c r="TIS104" s="863"/>
      <c r="TIT104" s="863"/>
      <c r="TIU104" s="863"/>
      <c r="TIV104" s="863"/>
      <c r="TIW104" s="861"/>
      <c r="TIX104" s="862"/>
      <c r="TIY104" s="862"/>
      <c r="TIZ104" s="863"/>
      <c r="TJA104" s="863"/>
      <c r="TJB104" s="863"/>
      <c r="TJC104" s="863"/>
      <c r="TJD104" s="863"/>
      <c r="TJE104" s="861"/>
      <c r="TJF104" s="862"/>
      <c r="TJG104" s="862"/>
      <c r="TJH104" s="863"/>
      <c r="TJI104" s="863"/>
      <c r="TJJ104" s="863"/>
      <c r="TJK104" s="863"/>
      <c r="TJL104" s="863"/>
      <c r="TJM104" s="861"/>
      <c r="TJN104" s="862"/>
      <c r="TJO104" s="862"/>
      <c r="TJP104" s="863"/>
      <c r="TJQ104" s="863"/>
      <c r="TJR104" s="863"/>
      <c r="TJS104" s="863"/>
      <c r="TJT104" s="863"/>
      <c r="TJU104" s="861"/>
      <c r="TJV104" s="862"/>
      <c r="TJW104" s="862"/>
      <c r="TJX104" s="863"/>
      <c r="TJY104" s="863"/>
      <c r="TJZ104" s="863"/>
      <c r="TKA104" s="863"/>
      <c r="TKB104" s="863"/>
      <c r="TKC104" s="861"/>
      <c r="TKD104" s="862"/>
      <c r="TKE104" s="862"/>
      <c r="TKF104" s="863"/>
      <c r="TKG104" s="863"/>
      <c r="TKH104" s="863"/>
      <c r="TKI104" s="863"/>
      <c r="TKJ104" s="863"/>
      <c r="TKK104" s="861"/>
      <c r="TKL104" s="862"/>
      <c r="TKM104" s="862"/>
      <c r="TKN104" s="863"/>
      <c r="TKO104" s="863"/>
      <c r="TKP104" s="863"/>
      <c r="TKQ104" s="863"/>
      <c r="TKR104" s="863"/>
      <c r="TKS104" s="861"/>
      <c r="TKT104" s="862"/>
      <c r="TKU104" s="862"/>
      <c r="TKV104" s="863"/>
      <c r="TKW104" s="863"/>
      <c r="TKX104" s="863"/>
      <c r="TKY104" s="863"/>
      <c r="TKZ104" s="863"/>
      <c r="TLA104" s="861"/>
      <c r="TLB104" s="862"/>
      <c r="TLC104" s="862"/>
      <c r="TLD104" s="863"/>
      <c r="TLE104" s="863"/>
      <c r="TLF104" s="863"/>
      <c r="TLG104" s="863"/>
      <c r="TLH104" s="863"/>
      <c r="TLI104" s="861"/>
      <c r="TLJ104" s="862"/>
      <c r="TLK104" s="862"/>
      <c r="TLL104" s="863"/>
      <c r="TLM104" s="863"/>
      <c r="TLN104" s="863"/>
      <c r="TLO104" s="863"/>
      <c r="TLP104" s="863"/>
      <c r="TLQ104" s="861"/>
      <c r="TLR104" s="862"/>
      <c r="TLS104" s="862"/>
      <c r="TLT104" s="863"/>
      <c r="TLU104" s="863"/>
      <c r="TLV104" s="863"/>
      <c r="TLW104" s="863"/>
      <c r="TLX104" s="863"/>
      <c r="TLY104" s="861"/>
      <c r="TLZ104" s="862"/>
      <c r="TMA104" s="862"/>
      <c r="TMB104" s="863"/>
      <c r="TMC104" s="863"/>
      <c r="TMD104" s="863"/>
      <c r="TME104" s="863"/>
      <c r="TMF104" s="863"/>
      <c r="TMG104" s="861"/>
      <c r="TMH104" s="862"/>
      <c r="TMI104" s="862"/>
      <c r="TMJ104" s="863"/>
      <c r="TMK104" s="863"/>
      <c r="TML104" s="863"/>
      <c r="TMM104" s="863"/>
      <c r="TMN104" s="863"/>
      <c r="TMO104" s="861"/>
      <c r="TMP104" s="862"/>
      <c r="TMQ104" s="862"/>
      <c r="TMR104" s="863"/>
      <c r="TMS104" s="863"/>
      <c r="TMT104" s="863"/>
      <c r="TMU104" s="863"/>
      <c r="TMV104" s="863"/>
      <c r="TMW104" s="861"/>
      <c r="TMX104" s="862"/>
      <c r="TMY104" s="862"/>
      <c r="TMZ104" s="863"/>
      <c r="TNA104" s="863"/>
      <c r="TNB104" s="863"/>
      <c r="TNC104" s="863"/>
      <c r="TND104" s="863"/>
      <c r="TNE104" s="861"/>
      <c r="TNF104" s="862"/>
      <c r="TNG104" s="862"/>
      <c r="TNH104" s="863"/>
      <c r="TNI104" s="863"/>
      <c r="TNJ104" s="863"/>
      <c r="TNK104" s="863"/>
      <c r="TNL104" s="863"/>
      <c r="TNM104" s="861"/>
      <c r="TNN104" s="862"/>
      <c r="TNO104" s="862"/>
      <c r="TNP104" s="863"/>
      <c r="TNQ104" s="863"/>
      <c r="TNR104" s="863"/>
      <c r="TNS104" s="863"/>
      <c r="TNT104" s="863"/>
      <c r="TNU104" s="861"/>
      <c r="TNV104" s="862"/>
      <c r="TNW104" s="862"/>
      <c r="TNX104" s="863"/>
      <c r="TNY104" s="863"/>
      <c r="TNZ104" s="863"/>
      <c r="TOA104" s="863"/>
      <c r="TOB104" s="863"/>
      <c r="TOC104" s="861"/>
      <c r="TOD104" s="862"/>
      <c r="TOE104" s="862"/>
      <c r="TOF104" s="863"/>
      <c r="TOG104" s="863"/>
      <c r="TOH104" s="863"/>
      <c r="TOI104" s="863"/>
      <c r="TOJ104" s="863"/>
      <c r="TOK104" s="861"/>
      <c r="TOL104" s="862"/>
      <c r="TOM104" s="862"/>
      <c r="TON104" s="863"/>
      <c r="TOO104" s="863"/>
      <c r="TOP104" s="863"/>
      <c r="TOQ104" s="863"/>
      <c r="TOR104" s="863"/>
      <c r="TOS104" s="861"/>
      <c r="TOT104" s="862"/>
      <c r="TOU104" s="862"/>
      <c r="TOV104" s="863"/>
      <c r="TOW104" s="863"/>
      <c r="TOX104" s="863"/>
      <c r="TOY104" s="863"/>
      <c r="TOZ104" s="863"/>
      <c r="TPA104" s="861"/>
      <c r="TPB104" s="862"/>
      <c r="TPC104" s="862"/>
      <c r="TPD104" s="863"/>
      <c r="TPE104" s="863"/>
      <c r="TPF104" s="863"/>
      <c r="TPG104" s="863"/>
      <c r="TPH104" s="863"/>
      <c r="TPI104" s="861"/>
      <c r="TPJ104" s="862"/>
      <c r="TPK104" s="862"/>
      <c r="TPL104" s="863"/>
      <c r="TPM104" s="863"/>
      <c r="TPN104" s="863"/>
      <c r="TPO104" s="863"/>
      <c r="TPP104" s="863"/>
      <c r="TPQ104" s="861"/>
      <c r="TPR104" s="862"/>
      <c r="TPS104" s="862"/>
      <c r="TPT104" s="863"/>
      <c r="TPU104" s="863"/>
      <c r="TPV104" s="863"/>
      <c r="TPW104" s="863"/>
      <c r="TPX104" s="863"/>
      <c r="TPY104" s="861"/>
      <c r="TPZ104" s="862"/>
      <c r="TQA104" s="862"/>
      <c r="TQB104" s="863"/>
      <c r="TQC104" s="863"/>
      <c r="TQD104" s="863"/>
      <c r="TQE104" s="863"/>
      <c r="TQF104" s="863"/>
      <c r="TQG104" s="861"/>
      <c r="TQH104" s="862"/>
      <c r="TQI104" s="862"/>
      <c r="TQJ104" s="863"/>
      <c r="TQK104" s="863"/>
      <c r="TQL104" s="863"/>
      <c r="TQM104" s="863"/>
      <c r="TQN104" s="863"/>
      <c r="TQO104" s="861"/>
      <c r="TQP104" s="862"/>
      <c r="TQQ104" s="862"/>
      <c r="TQR104" s="863"/>
      <c r="TQS104" s="863"/>
      <c r="TQT104" s="863"/>
      <c r="TQU104" s="863"/>
      <c r="TQV104" s="863"/>
      <c r="TQW104" s="861"/>
      <c r="TQX104" s="862"/>
      <c r="TQY104" s="862"/>
      <c r="TQZ104" s="863"/>
      <c r="TRA104" s="863"/>
      <c r="TRB104" s="863"/>
      <c r="TRC104" s="863"/>
      <c r="TRD104" s="863"/>
      <c r="TRE104" s="861"/>
      <c r="TRF104" s="862"/>
      <c r="TRG104" s="862"/>
      <c r="TRH104" s="863"/>
      <c r="TRI104" s="863"/>
      <c r="TRJ104" s="863"/>
      <c r="TRK104" s="863"/>
      <c r="TRL104" s="863"/>
      <c r="TRM104" s="861"/>
      <c r="TRN104" s="862"/>
      <c r="TRO104" s="862"/>
      <c r="TRP104" s="863"/>
      <c r="TRQ104" s="863"/>
      <c r="TRR104" s="863"/>
      <c r="TRS104" s="863"/>
      <c r="TRT104" s="863"/>
      <c r="TRU104" s="861"/>
      <c r="TRV104" s="862"/>
      <c r="TRW104" s="862"/>
      <c r="TRX104" s="863"/>
      <c r="TRY104" s="863"/>
      <c r="TRZ104" s="863"/>
      <c r="TSA104" s="863"/>
      <c r="TSB104" s="863"/>
      <c r="TSC104" s="861"/>
      <c r="TSD104" s="862"/>
      <c r="TSE104" s="862"/>
      <c r="TSF104" s="863"/>
      <c r="TSG104" s="863"/>
      <c r="TSH104" s="863"/>
      <c r="TSI104" s="863"/>
      <c r="TSJ104" s="863"/>
      <c r="TSK104" s="861"/>
      <c r="TSL104" s="862"/>
      <c r="TSM104" s="862"/>
      <c r="TSN104" s="863"/>
      <c r="TSO104" s="863"/>
      <c r="TSP104" s="863"/>
      <c r="TSQ104" s="863"/>
      <c r="TSR104" s="863"/>
      <c r="TSS104" s="861"/>
      <c r="TST104" s="862"/>
      <c r="TSU104" s="862"/>
      <c r="TSV104" s="863"/>
      <c r="TSW104" s="863"/>
      <c r="TSX104" s="863"/>
      <c r="TSY104" s="863"/>
      <c r="TSZ104" s="863"/>
      <c r="TTA104" s="861"/>
      <c r="TTB104" s="862"/>
      <c r="TTC104" s="862"/>
      <c r="TTD104" s="863"/>
      <c r="TTE104" s="863"/>
      <c r="TTF104" s="863"/>
      <c r="TTG104" s="863"/>
      <c r="TTH104" s="863"/>
      <c r="TTI104" s="861"/>
      <c r="TTJ104" s="862"/>
      <c r="TTK104" s="862"/>
      <c r="TTL104" s="863"/>
      <c r="TTM104" s="863"/>
      <c r="TTN104" s="863"/>
      <c r="TTO104" s="863"/>
      <c r="TTP104" s="863"/>
      <c r="TTQ104" s="861"/>
      <c r="TTR104" s="862"/>
      <c r="TTS104" s="862"/>
      <c r="TTT104" s="863"/>
      <c r="TTU104" s="863"/>
      <c r="TTV104" s="863"/>
      <c r="TTW104" s="863"/>
      <c r="TTX104" s="863"/>
      <c r="TTY104" s="861"/>
      <c r="TTZ104" s="862"/>
      <c r="TUA104" s="862"/>
      <c r="TUB104" s="863"/>
      <c r="TUC104" s="863"/>
      <c r="TUD104" s="863"/>
      <c r="TUE104" s="863"/>
      <c r="TUF104" s="863"/>
      <c r="TUG104" s="861"/>
      <c r="TUH104" s="862"/>
      <c r="TUI104" s="862"/>
      <c r="TUJ104" s="863"/>
      <c r="TUK104" s="863"/>
      <c r="TUL104" s="863"/>
      <c r="TUM104" s="863"/>
      <c r="TUN104" s="863"/>
      <c r="TUO104" s="861"/>
      <c r="TUP104" s="862"/>
      <c r="TUQ104" s="862"/>
      <c r="TUR104" s="863"/>
      <c r="TUS104" s="863"/>
      <c r="TUT104" s="863"/>
      <c r="TUU104" s="863"/>
      <c r="TUV104" s="863"/>
      <c r="TUW104" s="861"/>
      <c r="TUX104" s="862"/>
      <c r="TUY104" s="862"/>
      <c r="TUZ104" s="863"/>
      <c r="TVA104" s="863"/>
      <c r="TVB104" s="863"/>
      <c r="TVC104" s="863"/>
      <c r="TVD104" s="863"/>
      <c r="TVE104" s="861"/>
      <c r="TVF104" s="862"/>
      <c r="TVG104" s="862"/>
      <c r="TVH104" s="863"/>
      <c r="TVI104" s="863"/>
      <c r="TVJ104" s="863"/>
      <c r="TVK104" s="863"/>
      <c r="TVL104" s="863"/>
      <c r="TVM104" s="861"/>
      <c r="TVN104" s="862"/>
      <c r="TVO104" s="862"/>
      <c r="TVP104" s="863"/>
      <c r="TVQ104" s="863"/>
      <c r="TVR104" s="863"/>
      <c r="TVS104" s="863"/>
      <c r="TVT104" s="863"/>
      <c r="TVU104" s="861"/>
      <c r="TVV104" s="862"/>
      <c r="TVW104" s="862"/>
      <c r="TVX104" s="863"/>
      <c r="TVY104" s="863"/>
      <c r="TVZ104" s="863"/>
      <c r="TWA104" s="863"/>
      <c r="TWB104" s="863"/>
      <c r="TWC104" s="861"/>
      <c r="TWD104" s="862"/>
      <c r="TWE104" s="862"/>
      <c r="TWF104" s="863"/>
      <c r="TWG104" s="863"/>
      <c r="TWH104" s="863"/>
      <c r="TWI104" s="863"/>
      <c r="TWJ104" s="863"/>
      <c r="TWK104" s="861"/>
      <c r="TWL104" s="862"/>
      <c r="TWM104" s="862"/>
      <c r="TWN104" s="863"/>
      <c r="TWO104" s="863"/>
      <c r="TWP104" s="863"/>
      <c r="TWQ104" s="863"/>
      <c r="TWR104" s="863"/>
      <c r="TWS104" s="861"/>
      <c r="TWT104" s="862"/>
      <c r="TWU104" s="862"/>
      <c r="TWV104" s="863"/>
      <c r="TWW104" s="863"/>
      <c r="TWX104" s="863"/>
      <c r="TWY104" s="863"/>
      <c r="TWZ104" s="863"/>
      <c r="TXA104" s="861"/>
      <c r="TXB104" s="862"/>
      <c r="TXC104" s="862"/>
      <c r="TXD104" s="863"/>
      <c r="TXE104" s="863"/>
      <c r="TXF104" s="863"/>
      <c r="TXG104" s="863"/>
      <c r="TXH104" s="863"/>
      <c r="TXI104" s="861"/>
      <c r="TXJ104" s="862"/>
      <c r="TXK104" s="862"/>
      <c r="TXL104" s="863"/>
      <c r="TXM104" s="863"/>
      <c r="TXN104" s="863"/>
      <c r="TXO104" s="863"/>
      <c r="TXP104" s="863"/>
      <c r="TXQ104" s="861"/>
      <c r="TXR104" s="862"/>
      <c r="TXS104" s="862"/>
      <c r="TXT104" s="863"/>
      <c r="TXU104" s="863"/>
      <c r="TXV104" s="863"/>
      <c r="TXW104" s="863"/>
      <c r="TXX104" s="863"/>
      <c r="TXY104" s="861"/>
      <c r="TXZ104" s="862"/>
      <c r="TYA104" s="862"/>
      <c r="TYB104" s="863"/>
      <c r="TYC104" s="863"/>
      <c r="TYD104" s="863"/>
      <c r="TYE104" s="863"/>
      <c r="TYF104" s="863"/>
      <c r="TYG104" s="861"/>
      <c r="TYH104" s="862"/>
      <c r="TYI104" s="862"/>
      <c r="TYJ104" s="863"/>
      <c r="TYK104" s="863"/>
      <c r="TYL104" s="863"/>
      <c r="TYM104" s="863"/>
      <c r="TYN104" s="863"/>
      <c r="TYO104" s="861"/>
      <c r="TYP104" s="862"/>
      <c r="TYQ104" s="862"/>
      <c r="TYR104" s="863"/>
      <c r="TYS104" s="863"/>
      <c r="TYT104" s="863"/>
      <c r="TYU104" s="863"/>
      <c r="TYV104" s="863"/>
      <c r="TYW104" s="861"/>
      <c r="TYX104" s="862"/>
      <c r="TYY104" s="862"/>
      <c r="TYZ104" s="863"/>
      <c r="TZA104" s="863"/>
      <c r="TZB104" s="863"/>
      <c r="TZC104" s="863"/>
      <c r="TZD104" s="863"/>
      <c r="TZE104" s="861"/>
      <c r="TZF104" s="862"/>
      <c r="TZG104" s="862"/>
      <c r="TZH104" s="863"/>
      <c r="TZI104" s="863"/>
      <c r="TZJ104" s="863"/>
      <c r="TZK104" s="863"/>
      <c r="TZL104" s="863"/>
      <c r="TZM104" s="861"/>
      <c r="TZN104" s="862"/>
      <c r="TZO104" s="862"/>
      <c r="TZP104" s="863"/>
      <c r="TZQ104" s="863"/>
      <c r="TZR104" s="863"/>
      <c r="TZS104" s="863"/>
      <c r="TZT104" s="863"/>
      <c r="TZU104" s="861"/>
      <c r="TZV104" s="862"/>
      <c r="TZW104" s="862"/>
      <c r="TZX104" s="863"/>
      <c r="TZY104" s="863"/>
      <c r="TZZ104" s="863"/>
      <c r="UAA104" s="863"/>
      <c r="UAB104" s="863"/>
      <c r="UAC104" s="861"/>
      <c r="UAD104" s="862"/>
      <c r="UAE104" s="862"/>
      <c r="UAF104" s="863"/>
      <c r="UAG104" s="863"/>
      <c r="UAH104" s="863"/>
      <c r="UAI104" s="863"/>
      <c r="UAJ104" s="863"/>
      <c r="UAK104" s="861"/>
      <c r="UAL104" s="862"/>
      <c r="UAM104" s="862"/>
      <c r="UAN104" s="863"/>
      <c r="UAO104" s="863"/>
      <c r="UAP104" s="863"/>
      <c r="UAQ104" s="863"/>
      <c r="UAR104" s="863"/>
      <c r="UAS104" s="861"/>
      <c r="UAT104" s="862"/>
      <c r="UAU104" s="862"/>
      <c r="UAV104" s="863"/>
      <c r="UAW104" s="863"/>
      <c r="UAX104" s="863"/>
      <c r="UAY104" s="863"/>
      <c r="UAZ104" s="863"/>
      <c r="UBA104" s="861"/>
      <c r="UBB104" s="862"/>
      <c r="UBC104" s="862"/>
      <c r="UBD104" s="863"/>
      <c r="UBE104" s="863"/>
      <c r="UBF104" s="863"/>
      <c r="UBG104" s="863"/>
      <c r="UBH104" s="863"/>
      <c r="UBI104" s="861"/>
      <c r="UBJ104" s="862"/>
      <c r="UBK104" s="862"/>
      <c r="UBL104" s="863"/>
      <c r="UBM104" s="863"/>
      <c r="UBN104" s="863"/>
      <c r="UBO104" s="863"/>
      <c r="UBP104" s="863"/>
      <c r="UBQ104" s="861"/>
      <c r="UBR104" s="862"/>
      <c r="UBS104" s="862"/>
      <c r="UBT104" s="863"/>
      <c r="UBU104" s="863"/>
      <c r="UBV104" s="863"/>
      <c r="UBW104" s="863"/>
      <c r="UBX104" s="863"/>
      <c r="UBY104" s="861"/>
      <c r="UBZ104" s="862"/>
      <c r="UCA104" s="862"/>
      <c r="UCB104" s="863"/>
      <c r="UCC104" s="863"/>
      <c r="UCD104" s="863"/>
      <c r="UCE104" s="863"/>
      <c r="UCF104" s="863"/>
      <c r="UCG104" s="861"/>
      <c r="UCH104" s="862"/>
      <c r="UCI104" s="862"/>
      <c r="UCJ104" s="863"/>
      <c r="UCK104" s="863"/>
      <c r="UCL104" s="863"/>
      <c r="UCM104" s="863"/>
      <c r="UCN104" s="863"/>
      <c r="UCO104" s="861"/>
      <c r="UCP104" s="862"/>
      <c r="UCQ104" s="862"/>
      <c r="UCR104" s="863"/>
      <c r="UCS104" s="863"/>
      <c r="UCT104" s="863"/>
      <c r="UCU104" s="863"/>
      <c r="UCV104" s="863"/>
      <c r="UCW104" s="861"/>
      <c r="UCX104" s="862"/>
      <c r="UCY104" s="862"/>
      <c r="UCZ104" s="863"/>
      <c r="UDA104" s="863"/>
      <c r="UDB104" s="863"/>
      <c r="UDC104" s="863"/>
      <c r="UDD104" s="863"/>
      <c r="UDE104" s="861"/>
      <c r="UDF104" s="862"/>
      <c r="UDG104" s="862"/>
      <c r="UDH104" s="863"/>
      <c r="UDI104" s="863"/>
      <c r="UDJ104" s="863"/>
      <c r="UDK104" s="863"/>
      <c r="UDL104" s="863"/>
      <c r="UDM104" s="861"/>
      <c r="UDN104" s="862"/>
      <c r="UDO104" s="862"/>
      <c r="UDP104" s="863"/>
      <c r="UDQ104" s="863"/>
      <c r="UDR104" s="863"/>
      <c r="UDS104" s="863"/>
      <c r="UDT104" s="863"/>
      <c r="UDU104" s="861"/>
      <c r="UDV104" s="862"/>
      <c r="UDW104" s="862"/>
      <c r="UDX104" s="863"/>
      <c r="UDY104" s="863"/>
      <c r="UDZ104" s="863"/>
      <c r="UEA104" s="863"/>
      <c r="UEB104" s="863"/>
      <c r="UEC104" s="861"/>
      <c r="UED104" s="862"/>
      <c r="UEE104" s="862"/>
      <c r="UEF104" s="863"/>
      <c r="UEG104" s="863"/>
      <c r="UEH104" s="863"/>
      <c r="UEI104" s="863"/>
      <c r="UEJ104" s="863"/>
      <c r="UEK104" s="861"/>
      <c r="UEL104" s="862"/>
      <c r="UEM104" s="862"/>
      <c r="UEN104" s="863"/>
      <c r="UEO104" s="863"/>
      <c r="UEP104" s="863"/>
      <c r="UEQ104" s="863"/>
      <c r="UER104" s="863"/>
      <c r="UES104" s="861"/>
      <c r="UET104" s="862"/>
      <c r="UEU104" s="862"/>
      <c r="UEV104" s="863"/>
      <c r="UEW104" s="863"/>
      <c r="UEX104" s="863"/>
      <c r="UEY104" s="863"/>
      <c r="UEZ104" s="863"/>
      <c r="UFA104" s="861"/>
      <c r="UFB104" s="862"/>
      <c r="UFC104" s="862"/>
      <c r="UFD104" s="863"/>
      <c r="UFE104" s="863"/>
      <c r="UFF104" s="863"/>
      <c r="UFG104" s="863"/>
      <c r="UFH104" s="863"/>
      <c r="UFI104" s="861"/>
      <c r="UFJ104" s="862"/>
      <c r="UFK104" s="862"/>
      <c r="UFL104" s="863"/>
      <c r="UFM104" s="863"/>
      <c r="UFN104" s="863"/>
      <c r="UFO104" s="863"/>
      <c r="UFP104" s="863"/>
      <c r="UFQ104" s="861"/>
      <c r="UFR104" s="862"/>
      <c r="UFS104" s="862"/>
      <c r="UFT104" s="863"/>
      <c r="UFU104" s="863"/>
      <c r="UFV104" s="863"/>
      <c r="UFW104" s="863"/>
      <c r="UFX104" s="863"/>
      <c r="UFY104" s="861"/>
      <c r="UFZ104" s="862"/>
      <c r="UGA104" s="862"/>
      <c r="UGB104" s="863"/>
      <c r="UGC104" s="863"/>
      <c r="UGD104" s="863"/>
      <c r="UGE104" s="863"/>
      <c r="UGF104" s="863"/>
      <c r="UGG104" s="861"/>
      <c r="UGH104" s="862"/>
      <c r="UGI104" s="862"/>
      <c r="UGJ104" s="863"/>
      <c r="UGK104" s="863"/>
      <c r="UGL104" s="863"/>
      <c r="UGM104" s="863"/>
      <c r="UGN104" s="863"/>
      <c r="UGO104" s="861"/>
      <c r="UGP104" s="862"/>
      <c r="UGQ104" s="862"/>
      <c r="UGR104" s="863"/>
      <c r="UGS104" s="863"/>
      <c r="UGT104" s="863"/>
      <c r="UGU104" s="863"/>
      <c r="UGV104" s="863"/>
      <c r="UGW104" s="861"/>
      <c r="UGX104" s="862"/>
      <c r="UGY104" s="862"/>
      <c r="UGZ104" s="863"/>
      <c r="UHA104" s="863"/>
      <c r="UHB104" s="863"/>
      <c r="UHC104" s="863"/>
      <c r="UHD104" s="863"/>
      <c r="UHE104" s="861"/>
      <c r="UHF104" s="862"/>
      <c r="UHG104" s="862"/>
      <c r="UHH104" s="863"/>
      <c r="UHI104" s="863"/>
      <c r="UHJ104" s="863"/>
      <c r="UHK104" s="863"/>
      <c r="UHL104" s="863"/>
      <c r="UHM104" s="861"/>
      <c r="UHN104" s="862"/>
      <c r="UHO104" s="862"/>
      <c r="UHP104" s="863"/>
      <c r="UHQ104" s="863"/>
      <c r="UHR104" s="863"/>
      <c r="UHS104" s="863"/>
      <c r="UHT104" s="863"/>
      <c r="UHU104" s="861"/>
      <c r="UHV104" s="862"/>
      <c r="UHW104" s="862"/>
      <c r="UHX104" s="863"/>
      <c r="UHY104" s="863"/>
      <c r="UHZ104" s="863"/>
      <c r="UIA104" s="863"/>
      <c r="UIB104" s="863"/>
      <c r="UIC104" s="861"/>
      <c r="UID104" s="862"/>
      <c r="UIE104" s="862"/>
      <c r="UIF104" s="863"/>
      <c r="UIG104" s="863"/>
      <c r="UIH104" s="863"/>
      <c r="UII104" s="863"/>
      <c r="UIJ104" s="863"/>
      <c r="UIK104" s="861"/>
      <c r="UIL104" s="862"/>
      <c r="UIM104" s="862"/>
      <c r="UIN104" s="863"/>
      <c r="UIO104" s="863"/>
      <c r="UIP104" s="863"/>
      <c r="UIQ104" s="863"/>
      <c r="UIR104" s="863"/>
      <c r="UIS104" s="861"/>
      <c r="UIT104" s="862"/>
      <c r="UIU104" s="862"/>
      <c r="UIV104" s="863"/>
      <c r="UIW104" s="863"/>
      <c r="UIX104" s="863"/>
      <c r="UIY104" s="863"/>
      <c r="UIZ104" s="863"/>
      <c r="UJA104" s="861"/>
      <c r="UJB104" s="862"/>
      <c r="UJC104" s="862"/>
      <c r="UJD104" s="863"/>
      <c r="UJE104" s="863"/>
      <c r="UJF104" s="863"/>
      <c r="UJG104" s="863"/>
      <c r="UJH104" s="863"/>
      <c r="UJI104" s="861"/>
      <c r="UJJ104" s="862"/>
      <c r="UJK104" s="862"/>
      <c r="UJL104" s="863"/>
      <c r="UJM104" s="863"/>
      <c r="UJN104" s="863"/>
      <c r="UJO104" s="863"/>
      <c r="UJP104" s="863"/>
      <c r="UJQ104" s="861"/>
      <c r="UJR104" s="862"/>
      <c r="UJS104" s="862"/>
      <c r="UJT104" s="863"/>
      <c r="UJU104" s="863"/>
      <c r="UJV104" s="863"/>
      <c r="UJW104" s="863"/>
      <c r="UJX104" s="863"/>
      <c r="UJY104" s="861"/>
      <c r="UJZ104" s="862"/>
      <c r="UKA104" s="862"/>
      <c r="UKB104" s="863"/>
      <c r="UKC104" s="863"/>
      <c r="UKD104" s="863"/>
      <c r="UKE104" s="863"/>
      <c r="UKF104" s="863"/>
      <c r="UKG104" s="861"/>
      <c r="UKH104" s="862"/>
      <c r="UKI104" s="862"/>
      <c r="UKJ104" s="863"/>
      <c r="UKK104" s="863"/>
      <c r="UKL104" s="863"/>
      <c r="UKM104" s="863"/>
      <c r="UKN104" s="863"/>
      <c r="UKO104" s="861"/>
      <c r="UKP104" s="862"/>
      <c r="UKQ104" s="862"/>
      <c r="UKR104" s="863"/>
      <c r="UKS104" s="863"/>
      <c r="UKT104" s="863"/>
      <c r="UKU104" s="863"/>
      <c r="UKV104" s="863"/>
      <c r="UKW104" s="861"/>
      <c r="UKX104" s="862"/>
      <c r="UKY104" s="862"/>
      <c r="UKZ104" s="863"/>
      <c r="ULA104" s="863"/>
      <c r="ULB104" s="863"/>
      <c r="ULC104" s="863"/>
      <c r="ULD104" s="863"/>
      <c r="ULE104" s="861"/>
      <c r="ULF104" s="862"/>
      <c r="ULG104" s="862"/>
      <c r="ULH104" s="863"/>
      <c r="ULI104" s="863"/>
      <c r="ULJ104" s="863"/>
      <c r="ULK104" s="863"/>
      <c r="ULL104" s="863"/>
      <c r="ULM104" s="861"/>
      <c r="ULN104" s="862"/>
      <c r="ULO104" s="862"/>
      <c r="ULP104" s="863"/>
      <c r="ULQ104" s="863"/>
      <c r="ULR104" s="863"/>
      <c r="ULS104" s="863"/>
      <c r="ULT104" s="863"/>
      <c r="ULU104" s="861"/>
      <c r="ULV104" s="862"/>
      <c r="ULW104" s="862"/>
      <c r="ULX104" s="863"/>
      <c r="ULY104" s="863"/>
      <c r="ULZ104" s="863"/>
      <c r="UMA104" s="863"/>
      <c r="UMB104" s="863"/>
      <c r="UMC104" s="861"/>
      <c r="UMD104" s="862"/>
      <c r="UME104" s="862"/>
      <c r="UMF104" s="863"/>
      <c r="UMG104" s="863"/>
      <c r="UMH104" s="863"/>
      <c r="UMI104" s="863"/>
      <c r="UMJ104" s="863"/>
      <c r="UMK104" s="861"/>
      <c r="UML104" s="862"/>
      <c r="UMM104" s="862"/>
      <c r="UMN104" s="863"/>
      <c r="UMO104" s="863"/>
      <c r="UMP104" s="863"/>
      <c r="UMQ104" s="863"/>
      <c r="UMR104" s="863"/>
      <c r="UMS104" s="861"/>
      <c r="UMT104" s="862"/>
      <c r="UMU104" s="862"/>
      <c r="UMV104" s="863"/>
      <c r="UMW104" s="863"/>
      <c r="UMX104" s="863"/>
      <c r="UMY104" s="863"/>
      <c r="UMZ104" s="863"/>
      <c r="UNA104" s="861"/>
      <c r="UNB104" s="862"/>
      <c r="UNC104" s="862"/>
      <c r="UND104" s="863"/>
      <c r="UNE104" s="863"/>
      <c r="UNF104" s="863"/>
      <c r="UNG104" s="863"/>
      <c r="UNH104" s="863"/>
      <c r="UNI104" s="861"/>
      <c r="UNJ104" s="862"/>
      <c r="UNK104" s="862"/>
      <c r="UNL104" s="863"/>
      <c r="UNM104" s="863"/>
      <c r="UNN104" s="863"/>
      <c r="UNO104" s="863"/>
      <c r="UNP104" s="863"/>
      <c r="UNQ104" s="861"/>
      <c r="UNR104" s="862"/>
      <c r="UNS104" s="862"/>
      <c r="UNT104" s="863"/>
      <c r="UNU104" s="863"/>
      <c r="UNV104" s="863"/>
      <c r="UNW104" s="863"/>
      <c r="UNX104" s="863"/>
      <c r="UNY104" s="861"/>
      <c r="UNZ104" s="862"/>
      <c r="UOA104" s="862"/>
      <c r="UOB104" s="863"/>
      <c r="UOC104" s="863"/>
      <c r="UOD104" s="863"/>
      <c r="UOE104" s="863"/>
      <c r="UOF104" s="863"/>
      <c r="UOG104" s="861"/>
      <c r="UOH104" s="862"/>
      <c r="UOI104" s="862"/>
      <c r="UOJ104" s="863"/>
      <c r="UOK104" s="863"/>
      <c r="UOL104" s="863"/>
      <c r="UOM104" s="863"/>
      <c r="UON104" s="863"/>
      <c r="UOO104" s="861"/>
      <c r="UOP104" s="862"/>
      <c r="UOQ104" s="862"/>
      <c r="UOR104" s="863"/>
      <c r="UOS104" s="863"/>
      <c r="UOT104" s="863"/>
      <c r="UOU104" s="863"/>
      <c r="UOV104" s="863"/>
      <c r="UOW104" s="861"/>
      <c r="UOX104" s="862"/>
      <c r="UOY104" s="862"/>
      <c r="UOZ104" s="863"/>
      <c r="UPA104" s="863"/>
      <c r="UPB104" s="863"/>
      <c r="UPC104" s="863"/>
      <c r="UPD104" s="863"/>
      <c r="UPE104" s="861"/>
      <c r="UPF104" s="862"/>
      <c r="UPG104" s="862"/>
      <c r="UPH104" s="863"/>
      <c r="UPI104" s="863"/>
      <c r="UPJ104" s="863"/>
      <c r="UPK104" s="863"/>
      <c r="UPL104" s="863"/>
      <c r="UPM104" s="861"/>
      <c r="UPN104" s="862"/>
      <c r="UPO104" s="862"/>
      <c r="UPP104" s="863"/>
      <c r="UPQ104" s="863"/>
      <c r="UPR104" s="863"/>
      <c r="UPS104" s="863"/>
      <c r="UPT104" s="863"/>
      <c r="UPU104" s="861"/>
      <c r="UPV104" s="862"/>
      <c r="UPW104" s="862"/>
      <c r="UPX104" s="863"/>
      <c r="UPY104" s="863"/>
      <c r="UPZ104" s="863"/>
      <c r="UQA104" s="863"/>
      <c r="UQB104" s="863"/>
      <c r="UQC104" s="861"/>
      <c r="UQD104" s="862"/>
      <c r="UQE104" s="862"/>
      <c r="UQF104" s="863"/>
      <c r="UQG104" s="863"/>
      <c r="UQH104" s="863"/>
      <c r="UQI104" s="863"/>
      <c r="UQJ104" s="863"/>
      <c r="UQK104" s="861"/>
      <c r="UQL104" s="862"/>
      <c r="UQM104" s="862"/>
      <c r="UQN104" s="863"/>
      <c r="UQO104" s="863"/>
      <c r="UQP104" s="863"/>
      <c r="UQQ104" s="863"/>
      <c r="UQR104" s="863"/>
      <c r="UQS104" s="861"/>
      <c r="UQT104" s="862"/>
      <c r="UQU104" s="862"/>
      <c r="UQV104" s="863"/>
      <c r="UQW104" s="863"/>
      <c r="UQX104" s="863"/>
      <c r="UQY104" s="863"/>
      <c r="UQZ104" s="863"/>
      <c r="URA104" s="861"/>
      <c r="URB104" s="862"/>
      <c r="URC104" s="862"/>
      <c r="URD104" s="863"/>
      <c r="URE104" s="863"/>
      <c r="URF104" s="863"/>
      <c r="URG104" s="863"/>
      <c r="URH104" s="863"/>
      <c r="URI104" s="861"/>
      <c r="URJ104" s="862"/>
      <c r="URK104" s="862"/>
      <c r="URL104" s="863"/>
      <c r="URM104" s="863"/>
      <c r="URN104" s="863"/>
      <c r="URO104" s="863"/>
      <c r="URP104" s="863"/>
      <c r="URQ104" s="861"/>
      <c r="URR104" s="862"/>
      <c r="URS104" s="862"/>
      <c r="URT104" s="863"/>
      <c r="URU104" s="863"/>
      <c r="URV104" s="863"/>
      <c r="URW104" s="863"/>
      <c r="URX104" s="863"/>
      <c r="URY104" s="861"/>
      <c r="URZ104" s="862"/>
      <c r="USA104" s="862"/>
      <c r="USB104" s="863"/>
      <c r="USC104" s="863"/>
      <c r="USD104" s="863"/>
      <c r="USE104" s="863"/>
      <c r="USF104" s="863"/>
      <c r="USG104" s="861"/>
      <c r="USH104" s="862"/>
      <c r="USI104" s="862"/>
      <c r="USJ104" s="863"/>
      <c r="USK104" s="863"/>
      <c r="USL104" s="863"/>
      <c r="USM104" s="863"/>
      <c r="USN104" s="863"/>
      <c r="USO104" s="861"/>
      <c r="USP104" s="862"/>
      <c r="USQ104" s="862"/>
      <c r="USR104" s="863"/>
      <c r="USS104" s="863"/>
      <c r="UST104" s="863"/>
      <c r="USU104" s="863"/>
      <c r="USV104" s="863"/>
      <c r="USW104" s="861"/>
      <c r="USX104" s="862"/>
      <c r="USY104" s="862"/>
      <c r="USZ104" s="863"/>
      <c r="UTA104" s="863"/>
      <c r="UTB104" s="863"/>
      <c r="UTC104" s="863"/>
      <c r="UTD104" s="863"/>
      <c r="UTE104" s="861"/>
      <c r="UTF104" s="862"/>
      <c r="UTG104" s="862"/>
      <c r="UTH104" s="863"/>
      <c r="UTI104" s="863"/>
      <c r="UTJ104" s="863"/>
      <c r="UTK104" s="863"/>
      <c r="UTL104" s="863"/>
      <c r="UTM104" s="861"/>
      <c r="UTN104" s="862"/>
      <c r="UTO104" s="862"/>
      <c r="UTP104" s="863"/>
      <c r="UTQ104" s="863"/>
      <c r="UTR104" s="863"/>
      <c r="UTS104" s="863"/>
      <c r="UTT104" s="863"/>
      <c r="UTU104" s="861"/>
      <c r="UTV104" s="862"/>
      <c r="UTW104" s="862"/>
      <c r="UTX104" s="863"/>
      <c r="UTY104" s="863"/>
      <c r="UTZ104" s="863"/>
      <c r="UUA104" s="863"/>
      <c r="UUB104" s="863"/>
      <c r="UUC104" s="861"/>
      <c r="UUD104" s="862"/>
      <c r="UUE104" s="862"/>
      <c r="UUF104" s="863"/>
      <c r="UUG104" s="863"/>
      <c r="UUH104" s="863"/>
      <c r="UUI104" s="863"/>
      <c r="UUJ104" s="863"/>
      <c r="UUK104" s="861"/>
      <c r="UUL104" s="862"/>
      <c r="UUM104" s="862"/>
      <c r="UUN104" s="863"/>
      <c r="UUO104" s="863"/>
      <c r="UUP104" s="863"/>
      <c r="UUQ104" s="863"/>
      <c r="UUR104" s="863"/>
      <c r="UUS104" s="861"/>
      <c r="UUT104" s="862"/>
      <c r="UUU104" s="862"/>
      <c r="UUV104" s="863"/>
      <c r="UUW104" s="863"/>
      <c r="UUX104" s="863"/>
      <c r="UUY104" s="863"/>
      <c r="UUZ104" s="863"/>
      <c r="UVA104" s="861"/>
      <c r="UVB104" s="862"/>
      <c r="UVC104" s="862"/>
      <c r="UVD104" s="863"/>
      <c r="UVE104" s="863"/>
      <c r="UVF104" s="863"/>
      <c r="UVG104" s="863"/>
      <c r="UVH104" s="863"/>
      <c r="UVI104" s="861"/>
      <c r="UVJ104" s="862"/>
      <c r="UVK104" s="862"/>
      <c r="UVL104" s="863"/>
      <c r="UVM104" s="863"/>
      <c r="UVN104" s="863"/>
      <c r="UVO104" s="863"/>
      <c r="UVP104" s="863"/>
      <c r="UVQ104" s="861"/>
      <c r="UVR104" s="862"/>
      <c r="UVS104" s="862"/>
      <c r="UVT104" s="863"/>
      <c r="UVU104" s="863"/>
      <c r="UVV104" s="863"/>
      <c r="UVW104" s="863"/>
      <c r="UVX104" s="863"/>
      <c r="UVY104" s="861"/>
      <c r="UVZ104" s="862"/>
      <c r="UWA104" s="862"/>
      <c r="UWB104" s="863"/>
      <c r="UWC104" s="863"/>
      <c r="UWD104" s="863"/>
      <c r="UWE104" s="863"/>
      <c r="UWF104" s="863"/>
      <c r="UWG104" s="861"/>
      <c r="UWH104" s="862"/>
      <c r="UWI104" s="862"/>
      <c r="UWJ104" s="863"/>
      <c r="UWK104" s="863"/>
      <c r="UWL104" s="863"/>
      <c r="UWM104" s="863"/>
      <c r="UWN104" s="863"/>
      <c r="UWO104" s="861"/>
      <c r="UWP104" s="862"/>
      <c r="UWQ104" s="862"/>
      <c r="UWR104" s="863"/>
      <c r="UWS104" s="863"/>
      <c r="UWT104" s="863"/>
      <c r="UWU104" s="863"/>
      <c r="UWV104" s="863"/>
      <c r="UWW104" s="861"/>
      <c r="UWX104" s="862"/>
      <c r="UWY104" s="862"/>
      <c r="UWZ104" s="863"/>
      <c r="UXA104" s="863"/>
      <c r="UXB104" s="863"/>
      <c r="UXC104" s="863"/>
      <c r="UXD104" s="863"/>
      <c r="UXE104" s="861"/>
      <c r="UXF104" s="862"/>
      <c r="UXG104" s="862"/>
      <c r="UXH104" s="863"/>
      <c r="UXI104" s="863"/>
      <c r="UXJ104" s="863"/>
      <c r="UXK104" s="863"/>
      <c r="UXL104" s="863"/>
      <c r="UXM104" s="861"/>
      <c r="UXN104" s="862"/>
      <c r="UXO104" s="862"/>
      <c r="UXP104" s="863"/>
      <c r="UXQ104" s="863"/>
      <c r="UXR104" s="863"/>
      <c r="UXS104" s="863"/>
      <c r="UXT104" s="863"/>
      <c r="UXU104" s="861"/>
      <c r="UXV104" s="862"/>
      <c r="UXW104" s="862"/>
      <c r="UXX104" s="863"/>
      <c r="UXY104" s="863"/>
      <c r="UXZ104" s="863"/>
      <c r="UYA104" s="863"/>
      <c r="UYB104" s="863"/>
      <c r="UYC104" s="861"/>
      <c r="UYD104" s="862"/>
      <c r="UYE104" s="862"/>
      <c r="UYF104" s="863"/>
      <c r="UYG104" s="863"/>
      <c r="UYH104" s="863"/>
      <c r="UYI104" s="863"/>
      <c r="UYJ104" s="863"/>
      <c r="UYK104" s="861"/>
      <c r="UYL104" s="862"/>
      <c r="UYM104" s="862"/>
      <c r="UYN104" s="863"/>
      <c r="UYO104" s="863"/>
      <c r="UYP104" s="863"/>
      <c r="UYQ104" s="863"/>
      <c r="UYR104" s="863"/>
      <c r="UYS104" s="861"/>
      <c r="UYT104" s="862"/>
      <c r="UYU104" s="862"/>
      <c r="UYV104" s="863"/>
      <c r="UYW104" s="863"/>
      <c r="UYX104" s="863"/>
      <c r="UYY104" s="863"/>
      <c r="UYZ104" s="863"/>
      <c r="UZA104" s="861"/>
      <c r="UZB104" s="862"/>
      <c r="UZC104" s="862"/>
      <c r="UZD104" s="863"/>
      <c r="UZE104" s="863"/>
      <c r="UZF104" s="863"/>
      <c r="UZG104" s="863"/>
      <c r="UZH104" s="863"/>
      <c r="UZI104" s="861"/>
      <c r="UZJ104" s="862"/>
      <c r="UZK104" s="862"/>
      <c r="UZL104" s="863"/>
      <c r="UZM104" s="863"/>
      <c r="UZN104" s="863"/>
      <c r="UZO104" s="863"/>
      <c r="UZP104" s="863"/>
      <c r="UZQ104" s="861"/>
      <c r="UZR104" s="862"/>
      <c r="UZS104" s="862"/>
      <c r="UZT104" s="863"/>
      <c r="UZU104" s="863"/>
      <c r="UZV104" s="863"/>
      <c r="UZW104" s="863"/>
      <c r="UZX104" s="863"/>
      <c r="UZY104" s="861"/>
      <c r="UZZ104" s="862"/>
      <c r="VAA104" s="862"/>
      <c r="VAB104" s="863"/>
      <c r="VAC104" s="863"/>
      <c r="VAD104" s="863"/>
      <c r="VAE104" s="863"/>
      <c r="VAF104" s="863"/>
      <c r="VAG104" s="861"/>
      <c r="VAH104" s="862"/>
      <c r="VAI104" s="862"/>
      <c r="VAJ104" s="863"/>
      <c r="VAK104" s="863"/>
      <c r="VAL104" s="863"/>
      <c r="VAM104" s="863"/>
      <c r="VAN104" s="863"/>
      <c r="VAO104" s="861"/>
      <c r="VAP104" s="862"/>
      <c r="VAQ104" s="862"/>
      <c r="VAR104" s="863"/>
      <c r="VAS104" s="863"/>
      <c r="VAT104" s="863"/>
      <c r="VAU104" s="863"/>
      <c r="VAV104" s="863"/>
      <c r="VAW104" s="861"/>
      <c r="VAX104" s="862"/>
      <c r="VAY104" s="862"/>
      <c r="VAZ104" s="863"/>
      <c r="VBA104" s="863"/>
      <c r="VBB104" s="863"/>
      <c r="VBC104" s="863"/>
      <c r="VBD104" s="863"/>
      <c r="VBE104" s="861"/>
      <c r="VBF104" s="862"/>
      <c r="VBG104" s="862"/>
      <c r="VBH104" s="863"/>
      <c r="VBI104" s="863"/>
      <c r="VBJ104" s="863"/>
      <c r="VBK104" s="863"/>
      <c r="VBL104" s="863"/>
      <c r="VBM104" s="861"/>
      <c r="VBN104" s="862"/>
      <c r="VBO104" s="862"/>
      <c r="VBP104" s="863"/>
      <c r="VBQ104" s="863"/>
      <c r="VBR104" s="863"/>
      <c r="VBS104" s="863"/>
      <c r="VBT104" s="863"/>
      <c r="VBU104" s="861"/>
      <c r="VBV104" s="862"/>
      <c r="VBW104" s="862"/>
      <c r="VBX104" s="863"/>
      <c r="VBY104" s="863"/>
      <c r="VBZ104" s="863"/>
      <c r="VCA104" s="863"/>
      <c r="VCB104" s="863"/>
      <c r="VCC104" s="861"/>
      <c r="VCD104" s="862"/>
      <c r="VCE104" s="862"/>
      <c r="VCF104" s="863"/>
      <c r="VCG104" s="863"/>
      <c r="VCH104" s="863"/>
      <c r="VCI104" s="863"/>
      <c r="VCJ104" s="863"/>
      <c r="VCK104" s="861"/>
      <c r="VCL104" s="862"/>
      <c r="VCM104" s="862"/>
      <c r="VCN104" s="863"/>
      <c r="VCO104" s="863"/>
      <c r="VCP104" s="863"/>
      <c r="VCQ104" s="863"/>
      <c r="VCR104" s="863"/>
      <c r="VCS104" s="861"/>
      <c r="VCT104" s="862"/>
      <c r="VCU104" s="862"/>
      <c r="VCV104" s="863"/>
      <c r="VCW104" s="863"/>
      <c r="VCX104" s="863"/>
      <c r="VCY104" s="863"/>
      <c r="VCZ104" s="863"/>
      <c r="VDA104" s="861"/>
      <c r="VDB104" s="862"/>
      <c r="VDC104" s="862"/>
      <c r="VDD104" s="863"/>
      <c r="VDE104" s="863"/>
      <c r="VDF104" s="863"/>
      <c r="VDG104" s="863"/>
      <c r="VDH104" s="863"/>
      <c r="VDI104" s="861"/>
      <c r="VDJ104" s="862"/>
      <c r="VDK104" s="862"/>
      <c r="VDL104" s="863"/>
      <c r="VDM104" s="863"/>
      <c r="VDN104" s="863"/>
      <c r="VDO104" s="863"/>
      <c r="VDP104" s="863"/>
      <c r="VDQ104" s="861"/>
      <c r="VDR104" s="862"/>
      <c r="VDS104" s="862"/>
      <c r="VDT104" s="863"/>
      <c r="VDU104" s="863"/>
      <c r="VDV104" s="863"/>
      <c r="VDW104" s="863"/>
      <c r="VDX104" s="863"/>
      <c r="VDY104" s="861"/>
      <c r="VDZ104" s="862"/>
      <c r="VEA104" s="862"/>
      <c r="VEB104" s="863"/>
      <c r="VEC104" s="863"/>
      <c r="VED104" s="863"/>
      <c r="VEE104" s="863"/>
      <c r="VEF104" s="863"/>
      <c r="VEG104" s="861"/>
      <c r="VEH104" s="862"/>
      <c r="VEI104" s="862"/>
      <c r="VEJ104" s="863"/>
      <c r="VEK104" s="863"/>
      <c r="VEL104" s="863"/>
      <c r="VEM104" s="863"/>
      <c r="VEN104" s="863"/>
      <c r="VEO104" s="861"/>
      <c r="VEP104" s="862"/>
      <c r="VEQ104" s="862"/>
      <c r="VER104" s="863"/>
      <c r="VES104" s="863"/>
      <c r="VET104" s="863"/>
      <c r="VEU104" s="863"/>
      <c r="VEV104" s="863"/>
      <c r="VEW104" s="861"/>
      <c r="VEX104" s="862"/>
      <c r="VEY104" s="862"/>
      <c r="VEZ104" s="863"/>
      <c r="VFA104" s="863"/>
      <c r="VFB104" s="863"/>
      <c r="VFC104" s="863"/>
      <c r="VFD104" s="863"/>
      <c r="VFE104" s="861"/>
      <c r="VFF104" s="862"/>
      <c r="VFG104" s="862"/>
      <c r="VFH104" s="863"/>
      <c r="VFI104" s="863"/>
      <c r="VFJ104" s="863"/>
      <c r="VFK104" s="863"/>
      <c r="VFL104" s="863"/>
      <c r="VFM104" s="861"/>
      <c r="VFN104" s="862"/>
      <c r="VFO104" s="862"/>
      <c r="VFP104" s="863"/>
      <c r="VFQ104" s="863"/>
      <c r="VFR104" s="863"/>
      <c r="VFS104" s="863"/>
      <c r="VFT104" s="863"/>
      <c r="VFU104" s="861"/>
      <c r="VFV104" s="862"/>
      <c r="VFW104" s="862"/>
      <c r="VFX104" s="863"/>
      <c r="VFY104" s="863"/>
      <c r="VFZ104" s="863"/>
      <c r="VGA104" s="863"/>
      <c r="VGB104" s="863"/>
      <c r="VGC104" s="861"/>
      <c r="VGD104" s="862"/>
      <c r="VGE104" s="862"/>
      <c r="VGF104" s="863"/>
      <c r="VGG104" s="863"/>
      <c r="VGH104" s="863"/>
      <c r="VGI104" s="863"/>
      <c r="VGJ104" s="863"/>
      <c r="VGK104" s="861"/>
      <c r="VGL104" s="862"/>
      <c r="VGM104" s="862"/>
      <c r="VGN104" s="863"/>
      <c r="VGO104" s="863"/>
      <c r="VGP104" s="863"/>
      <c r="VGQ104" s="863"/>
      <c r="VGR104" s="863"/>
      <c r="VGS104" s="861"/>
      <c r="VGT104" s="862"/>
      <c r="VGU104" s="862"/>
      <c r="VGV104" s="863"/>
      <c r="VGW104" s="863"/>
      <c r="VGX104" s="863"/>
      <c r="VGY104" s="863"/>
      <c r="VGZ104" s="863"/>
      <c r="VHA104" s="861"/>
      <c r="VHB104" s="862"/>
      <c r="VHC104" s="862"/>
      <c r="VHD104" s="863"/>
      <c r="VHE104" s="863"/>
      <c r="VHF104" s="863"/>
      <c r="VHG104" s="863"/>
      <c r="VHH104" s="863"/>
      <c r="VHI104" s="861"/>
      <c r="VHJ104" s="862"/>
      <c r="VHK104" s="862"/>
      <c r="VHL104" s="863"/>
      <c r="VHM104" s="863"/>
      <c r="VHN104" s="863"/>
      <c r="VHO104" s="863"/>
      <c r="VHP104" s="863"/>
      <c r="VHQ104" s="861"/>
      <c r="VHR104" s="862"/>
      <c r="VHS104" s="862"/>
      <c r="VHT104" s="863"/>
      <c r="VHU104" s="863"/>
      <c r="VHV104" s="863"/>
      <c r="VHW104" s="863"/>
      <c r="VHX104" s="863"/>
      <c r="VHY104" s="861"/>
      <c r="VHZ104" s="862"/>
      <c r="VIA104" s="862"/>
      <c r="VIB104" s="863"/>
      <c r="VIC104" s="863"/>
      <c r="VID104" s="863"/>
      <c r="VIE104" s="863"/>
      <c r="VIF104" s="863"/>
      <c r="VIG104" s="861"/>
      <c r="VIH104" s="862"/>
      <c r="VII104" s="862"/>
      <c r="VIJ104" s="863"/>
      <c r="VIK104" s="863"/>
      <c r="VIL104" s="863"/>
      <c r="VIM104" s="863"/>
      <c r="VIN104" s="863"/>
      <c r="VIO104" s="861"/>
      <c r="VIP104" s="862"/>
      <c r="VIQ104" s="862"/>
      <c r="VIR104" s="863"/>
      <c r="VIS104" s="863"/>
      <c r="VIT104" s="863"/>
      <c r="VIU104" s="863"/>
      <c r="VIV104" s="863"/>
      <c r="VIW104" s="861"/>
      <c r="VIX104" s="862"/>
      <c r="VIY104" s="862"/>
      <c r="VIZ104" s="863"/>
      <c r="VJA104" s="863"/>
      <c r="VJB104" s="863"/>
      <c r="VJC104" s="863"/>
      <c r="VJD104" s="863"/>
      <c r="VJE104" s="861"/>
      <c r="VJF104" s="862"/>
      <c r="VJG104" s="862"/>
      <c r="VJH104" s="863"/>
      <c r="VJI104" s="863"/>
      <c r="VJJ104" s="863"/>
      <c r="VJK104" s="863"/>
      <c r="VJL104" s="863"/>
      <c r="VJM104" s="861"/>
      <c r="VJN104" s="862"/>
      <c r="VJO104" s="862"/>
      <c r="VJP104" s="863"/>
      <c r="VJQ104" s="863"/>
      <c r="VJR104" s="863"/>
      <c r="VJS104" s="863"/>
      <c r="VJT104" s="863"/>
      <c r="VJU104" s="861"/>
      <c r="VJV104" s="862"/>
      <c r="VJW104" s="862"/>
      <c r="VJX104" s="863"/>
      <c r="VJY104" s="863"/>
      <c r="VJZ104" s="863"/>
      <c r="VKA104" s="863"/>
      <c r="VKB104" s="863"/>
      <c r="VKC104" s="861"/>
      <c r="VKD104" s="862"/>
      <c r="VKE104" s="862"/>
      <c r="VKF104" s="863"/>
      <c r="VKG104" s="863"/>
      <c r="VKH104" s="863"/>
      <c r="VKI104" s="863"/>
      <c r="VKJ104" s="863"/>
      <c r="VKK104" s="861"/>
      <c r="VKL104" s="862"/>
      <c r="VKM104" s="862"/>
      <c r="VKN104" s="863"/>
      <c r="VKO104" s="863"/>
      <c r="VKP104" s="863"/>
      <c r="VKQ104" s="863"/>
      <c r="VKR104" s="863"/>
      <c r="VKS104" s="861"/>
      <c r="VKT104" s="862"/>
      <c r="VKU104" s="862"/>
      <c r="VKV104" s="863"/>
      <c r="VKW104" s="863"/>
      <c r="VKX104" s="863"/>
      <c r="VKY104" s="863"/>
      <c r="VKZ104" s="863"/>
      <c r="VLA104" s="861"/>
      <c r="VLB104" s="862"/>
      <c r="VLC104" s="862"/>
      <c r="VLD104" s="863"/>
      <c r="VLE104" s="863"/>
      <c r="VLF104" s="863"/>
      <c r="VLG104" s="863"/>
      <c r="VLH104" s="863"/>
      <c r="VLI104" s="861"/>
      <c r="VLJ104" s="862"/>
      <c r="VLK104" s="862"/>
      <c r="VLL104" s="863"/>
      <c r="VLM104" s="863"/>
      <c r="VLN104" s="863"/>
      <c r="VLO104" s="863"/>
      <c r="VLP104" s="863"/>
      <c r="VLQ104" s="861"/>
      <c r="VLR104" s="862"/>
      <c r="VLS104" s="862"/>
      <c r="VLT104" s="863"/>
      <c r="VLU104" s="863"/>
      <c r="VLV104" s="863"/>
      <c r="VLW104" s="863"/>
      <c r="VLX104" s="863"/>
      <c r="VLY104" s="861"/>
      <c r="VLZ104" s="862"/>
      <c r="VMA104" s="862"/>
      <c r="VMB104" s="863"/>
      <c r="VMC104" s="863"/>
      <c r="VMD104" s="863"/>
      <c r="VME104" s="863"/>
      <c r="VMF104" s="863"/>
      <c r="VMG104" s="861"/>
      <c r="VMH104" s="862"/>
      <c r="VMI104" s="862"/>
      <c r="VMJ104" s="863"/>
      <c r="VMK104" s="863"/>
      <c r="VML104" s="863"/>
      <c r="VMM104" s="863"/>
      <c r="VMN104" s="863"/>
      <c r="VMO104" s="861"/>
      <c r="VMP104" s="862"/>
      <c r="VMQ104" s="862"/>
      <c r="VMR104" s="863"/>
      <c r="VMS104" s="863"/>
      <c r="VMT104" s="863"/>
      <c r="VMU104" s="863"/>
      <c r="VMV104" s="863"/>
      <c r="VMW104" s="861"/>
      <c r="VMX104" s="862"/>
      <c r="VMY104" s="862"/>
      <c r="VMZ104" s="863"/>
      <c r="VNA104" s="863"/>
      <c r="VNB104" s="863"/>
      <c r="VNC104" s="863"/>
      <c r="VND104" s="863"/>
      <c r="VNE104" s="861"/>
      <c r="VNF104" s="862"/>
      <c r="VNG104" s="862"/>
      <c r="VNH104" s="863"/>
      <c r="VNI104" s="863"/>
      <c r="VNJ104" s="863"/>
      <c r="VNK104" s="863"/>
      <c r="VNL104" s="863"/>
      <c r="VNM104" s="861"/>
      <c r="VNN104" s="862"/>
      <c r="VNO104" s="862"/>
      <c r="VNP104" s="863"/>
      <c r="VNQ104" s="863"/>
      <c r="VNR104" s="863"/>
      <c r="VNS104" s="863"/>
      <c r="VNT104" s="863"/>
      <c r="VNU104" s="861"/>
      <c r="VNV104" s="862"/>
      <c r="VNW104" s="862"/>
      <c r="VNX104" s="863"/>
      <c r="VNY104" s="863"/>
      <c r="VNZ104" s="863"/>
      <c r="VOA104" s="863"/>
      <c r="VOB104" s="863"/>
      <c r="VOC104" s="861"/>
      <c r="VOD104" s="862"/>
      <c r="VOE104" s="862"/>
      <c r="VOF104" s="863"/>
      <c r="VOG104" s="863"/>
      <c r="VOH104" s="863"/>
      <c r="VOI104" s="863"/>
      <c r="VOJ104" s="863"/>
      <c r="VOK104" s="861"/>
      <c r="VOL104" s="862"/>
      <c r="VOM104" s="862"/>
      <c r="VON104" s="863"/>
      <c r="VOO104" s="863"/>
      <c r="VOP104" s="863"/>
      <c r="VOQ104" s="863"/>
      <c r="VOR104" s="863"/>
      <c r="VOS104" s="861"/>
      <c r="VOT104" s="862"/>
      <c r="VOU104" s="862"/>
      <c r="VOV104" s="863"/>
      <c r="VOW104" s="863"/>
      <c r="VOX104" s="863"/>
      <c r="VOY104" s="863"/>
      <c r="VOZ104" s="863"/>
      <c r="VPA104" s="861"/>
      <c r="VPB104" s="862"/>
      <c r="VPC104" s="862"/>
      <c r="VPD104" s="863"/>
      <c r="VPE104" s="863"/>
      <c r="VPF104" s="863"/>
      <c r="VPG104" s="863"/>
      <c r="VPH104" s="863"/>
      <c r="VPI104" s="861"/>
      <c r="VPJ104" s="862"/>
      <c r="VPK104" s="862"/>
      <c r="VPL104" s="863"/>
      <c r="VPM104" s="863"/>
      <c r="VPN104" s="863"/>
      <c r="VPO104" s="863"/>
      <c r="VPP104" s="863"/>
      <c r="VPQ104" s="861"/>
      <c r="VPR104" s="862"/>
      <c r="VPS104" s="862"/>
      <c r="VPT104" s="863"/>
      <c r="VPU104" s="863"/>
      <c r="VPV104" s="863"/>
      <c r="VPW104" s="863"/>
      <c r="VPX104" s="863"/>
      <c r="VPY104" s="861"/>
      <c r="VPZ104" s="862"/>
      <c r="VQA104" s="862"/>
      <c r="VQB104" s="863"/>
      <c r="VQC104" s="863"/>
      <c r="VQD104" s="863"/>
      <c r="VQE104" s="863"/>
      <c r="VQF104" s="863"/>
      <c r="VQG104" s="861"/>
      <c r="VQH104" s="862"/>
      <c r="VQI104" s="862"/>
      <c r="VQJ104" s="863"/>
      <c r="VQK104" s="863"/>
      <c r="VQL104" s="863"/>
      <c r="VQM104" s="863"/>
      <c r="VQN104" s="863"/>
      <c r="VQO104" s="861"/>
      <c r="VQP104" s="862"/>
      <c r="VQQ104" s="862"/>
      <c r="VQR104" s="863"/>
      <c r="VQS104" s="863"/>
      <c r="VQT104" s="863"/>
      <c r="VQU104" s="863"/>
      <c r="VQV104" s="863"/>
      <c r="VQW104" s="861"/>
      <c r="VQX104" s="862"/>
      <c r="VQY104" s="862"/>
      <c r="VQZ104" s="863"/>
      <c r="VRA104" s="863"/>
      <c r="VRB104" s="863"/>
      <c r="VRC104" s="863"/>
      <c r="VRD104" s="863"/>
      <c r="VRE104" s="861"/>
      <c r="VRF104" s="862"/>
      <c r="VRG104" s="862"/>
      <c r="VRH104" s="863"/>
      <c r="VRI104" s="863"/>
      <c r="VRJ104" s="863"/>
      <c r="VRK104" s="863"/>
      <c r="VRL104" s="863"/>
      <c r="VRM104" s="861"/>
      <c r="VRN104" s="862"/>
      <c r="VRO104" s="862"/>
      <c r="VRP104" s="863"/>
      <c r="VRQ104" s="863"/>
      <c r="VRR104" s="863"/>
      <c r="VRS104" s="863"/>
      <c r="VRT104" s="863"/>
      <c r="VRU104" s="861"/>
      <c r="VRV104" s="862"/>
      <c r="VRW104" s="862"/>
      <c r="VRX104" s="863"/>
      <c r="VRY104" s="863"/>
      <c r="VRZ104" s="863"/>
      <c r="VSA104" s="863"/>
      <c r="VSB104" s="863"/>
      <c r="VSC104" s="861"/>
      <c r="VSD104" s="862"/>
      <c r="VSE104" s="862"/>
      <c r="VSF104" s="863"/>
      <c r="VSG104" s="863"/>
      <c r="VSH104" s="863"/>
      <c r="VSI104" s="863"/>
      <c r="VSJ104" s="863"/>
      <c r="VSK104" s="861"/>
      <c r="VSL104" s="862"/>
      <c r="VSM104" s="862"/>
      <c r="VSN104" s="863"/>
      <c r="VSO104" s="863"/>
      <c r="VSP104" s="863"/>
      <c r="VSQ104" s="863"/>
      <c r="VSR104" s="863"/>
      <c r="VSS104" s="861"/>
      <c r="VST104" s="862"/>
      <c r="VSU104" s="862"/>
      <c r="VSV104" s="863"/>
      <c r="VSW104" s="863"/>
      <c r="VSX104" s="863"/>
      <c r="VSY104" s="863"/>
      <c r="VSZ104" s="863"/>
      <c r="VTA104" s="861"/>
      <c r="VTB104" s="862"/>
      <c r="VTC104" s="862"/>
      <c r="VTD104" s="863"/>
      <c r="VTE104" s="863"/>
      <c r="VTF104" s="863"/>
      <c r="VTG104" s="863"/>
      <c r="VTH104" s="863"/>
      <c r="VTI104" s="861"/>
      <c r="VTJ104" s="862"/>
      <c r="VTK104" s="862"/>
      <c r="VTL104" s="863"/>
      <c r="VTM104" s="863"/>
      <c r="VTN104" s="863"/>
      <c r="VTO104" s="863"/>
      <c r="VTP104" s="863"/>
      <c r="VTQ104" s="861"/>
      <c r="VTR104" s="862"/>
      <c r="VTS104" s="862"/>
      <c r="VTT104" s="863"/>
      <c r="VTU104" s="863"/>
      <c r="VTV104" s="863"/>
      <c r="VTW104" s="863"/>
      <c r="VTX104" s="863"/>
      <c r="VTY104" s="861"/>
      <c r="VTZ104" s="862"/>
      <c r="VUA104" s="862"/>
      <c r="VUB104" s="863"/>
      <c r="VUC104" s="863"/>
      <c r="VUD104" s="863"/>
      <c r="VUE104" s="863"/>
      <c r="VUF104" s="863"/>
      <c r="VUG104" s="861"/>
      <c r="VUH104" s="862"/>
      <c r="VUI104" s="862"/>
      <c r="VUJ104" s="863"/>
      <c r="VUK104" s="863"/>
      <c r="VUL104" s="863"/>
      <c r="VUM104" s="863"/>
      <c r="VUN104" s="863"/>
      <c r="VUO104" s="861"/>
      <c r="VUP104" s="862"/>
      <c r="VUQ104" s="862"/>
      <c r="VUR104" s="863"/>
      <c r="VUS104" s="863"/>
      <c r="VUT104" s="863"/>
      <c r="VUU104" s="863"/>
      <c r="VUV104" s="863"/>
      <c r="VUW104" s="861"/>
      <c r="VUX104" s="862"/>
      <c r="VUY104" s="862"/>
      <c r="VUZ104" s="863"/>
      <c r="VVA104" s="863"/>
      <c r="VVB104" s="863"/>
      <c r="VVC104" s="863"/>
      <c r="VVD104" s="863"/>
      <c r="VVE104" s="861"/>
      <c r="VVF104" s="862"/>
      <c r="VVG104" s="862"/>
      <c r="VVH104" s="863"/>
      <c r="VVI104" s="863"/>
      <c r="VVJ104" s="863"/>
      <c r="VVK104" s="863"/>
      <c r="VVL104" s="863"/>
      <c r="VVM104" s="861"/>
      <c r="VVN104" s="862"/>
      <c r="VVO104" s="862"/>
      <c r="VVP104" s="863"/>
      <c r="VVQ104" s="863"/>
      <c r="VVR104" s="863"/>
      <c r="VVS104" s="863"/>
      <c r="VVT104" s="863"/>
      <c r="VVU104" s="861"/>
      <c r="VVV104" s="862"/>
      <c r="VVW104" s="862"/>
      <c r="VVX104" s="863"/>
      <c r="VVY104" s="863"/>
      <c r="VVZ104" s="863"/>
      <c r="VWA104" s="863"/>
      <c r="VWB104" s="863"/>
      <c r="VWC104" s="861"/>
      <c r="VWD104" s="862"/>
      <c r="VWE104" s="862"/>
      <c r="VWF104" s="863"/>
      <c r="VWG104" s="863"/>
      <c r="VWH104" s="863"/>
      <c r="VWI104" s="863"/>
      <c r="VWJ104" s="863"/>
      <c r="VWK104" s="861"/>
      <c r="VWL104" s="862"/>
      <c r="VWM104" s="862"/>
      <c r="VWN104" s="863"/>
      <c r="VWO104" s="863"/>
      <c r="VWP104" s="863"/>
      <c r="VWQ104" s="863"/>
      <c r="VWR104" s="863"/>
      <c r="VWS104" s="861"/>
      <c r="VWT104" s="862"/>
      <c r="VWU104" s="862"/>
      <c r="VWV104" s="863"/>
      <c r="VWW104" s="863"/>
      <c r="VWX104" s="863"/>
      <c r="VWY104" s="863"/>
      <c r="VWZ104" s="863"/>
      <c r="VXA104" s="861"/>
      <c r="VXB104" s="862"/>
      <c r="VXC104" s="862"/>
      <c r="VXD104" s="863"/>
      <c r="VXE104" s="863"/>
      <c r="VXF104" s="863"/>
      <c r="VXG104" s="863"/>
      <c r="VXH104" s="863"/>
      <c r="VXI104" s="861"/>
      <c r="VXJ104" s="862"/>
      <c r="VXK104" s="862"/>
      <c r="VXL104" s="863"/>
      <c r="VXM104" s="863"/>
      <c r="VXN104" s="863"/>
      <c r="VXO104" s="863"/>
      <c r="VXP104" s="863"/>
      <c r="VXQ104" s="861"/>
      <c r="VXR104" s="862"/>
      <c r="VXS104" s="862"/>
      <c r="VXT104" s="863"/>
      <c r="VXU104" s="863"/>
      <c r="VXV104" s="863"/>
      <c r="VXW104" s="863"/>
      <c r="VXX104" s="863"/>
      <c r="VXY104" s="861"/>
      <c r="VXZ104" s="862"/>
      <c r="VYA104" s="862"/>
      <c r="VYB104" s="863"/>
      <c r="VYC104" s="863"/>
      <c r="VYD104" s="863"/>
      <c r="VYE104" s="863"/>
      <c r="VYF104" s="863"/>
      <c r="VYG104" s="861"/>
      <c r="VYH104" s="862"/>
      <c r="VYI104" s="862"/>
      <c r="VYJ104" s="863"/>
      <c r="VYK104" s="863"/>
      <c r="VYL104" s="863"/>
      <c r="VYM104" s="863"/>
      <c r="VYN104" s="863"/>
      <c r="VYO104" s="861"/>
      <c r="VYP104" s="862"/>
      <c r="VYQ104" s="862"/>
      <c r="VYR104" s="863"/>
      <c r="VYS104" s="863"/>
      <c r="VYT104" s="863"/>
      <c r="VYU104" s="863"/>
      <c r="VYV104" s="863"/>
      <c r="VYW104" s="861"/>
      <c r="VYX104" s="862"/>
      <c r="VYY104" s="862"/>
      <c r="VYZ104" s="863"/>
      <c r="VZA104" s="863"/>
      <c r="VZB104" s="863"/>
      <c r="VZC104" s="863"/>
      <c r="VZD104" s="863"/>
      <c r="VZE104" s="861"/>
      <c r="VZF104" s="862"/>
      <c r="VZG104" s="862"/>
      <c r="VZH104" s="863"/>
      <c r="VZI104" s="863"/>
      <c r="VZJ104" s="863"/>
      <c r="VZK104" s="863"/>
      <c r="VZL104" s="863"/>
      <c r="VZM104" s="861"/>
      <c r="VZN104" s="862"/>
      <c r="VZO104" s="862"/>
      <c r="VZP104" s="863"/>
      <c r="VZQ104" s="863"/>
      <c r="VZR104" s="863"/>
      <c r="VZS104" s="863"/>
      <c r="VZT104" s="863"/>
      <c r="VZU104" s="861"/>
      <c r="VZV104" s="862"/>
      <c r="VZW104" s="862"/>
      <c r="VZX104" s="863"/>
      <c r="VZY104" s="863"/>
      <c r="VZZ104" s="863"/>
      <c r="WAA104" s="863"/>
      <c r="WAB104" s="863"/>
      <c r="WAC104" s="861"/>
      <c r="WAD104" s="862"/>
      <c r="WAE104" s="862"/>
      <c r="WAF104" s="863"/>
      <c r="WAG104" s="863"/>
      <c r="WAH104" s="863"/>
      <c r="WAI104" s="863"/>
      <c r="WAJ104" s="863"/>
      <c r="WAK104" s="861"/>
      <c r="WAL104" s="862"/>
      <c r="WAM104" s="862"/>
      <c r="WAN104" s="863"/>
      <c r="WAO104" s="863"/>
      <c r="WAP104" s="863"/>
      <c r="WAQ104" s="863"/>
      <c r="WAR104" s="863"/>
      <c r="WAS104" s="861"/>
      <c r="WAT104" s="862"/>
      <c r="WAU104" s="862"/>
      <c r="WAV104" s="863"/>
      <c r="WAW104" s="863"/>
      <c r="WAX104" s="863"/>
      <c r="WAY104" s="863"/>
      <c r="WAZ104" s="863"/>
      <c r="WBA104" s="861"/>
      <c r="WBB104" s="862"/>
      <c r="WBC104" s="862"/>
      <c r="WBD104" s="863"/>
      <c r="WBE104" s="863"/>
      <c r="WBF104" s="863"/>
      <c r="WBG104" s="863"/>
      <c r="WBH104" s="863"/>
      <c r="WBI104" s="861"/>
      <c r="WBJ104" s="862"/>
      <c r="WBK104" s="862"/>
      <c r="WBL104" s="863"/>
      <c r="WBM104" s="863"/>
      <c r="WBN104" s="863"/>
      <c r="WBO104" s="863"/>
      <c r="WBP104" s="863"/>
      <c r="WBQ104" s="861"/>
      <c r="WBR104" s="862"/>
      <c r="WBS104" s="862"/>
      <c r="WBT104" s="863"/>
      <c r="WBU104" s="863"/>
      <c r="WBV104" s="863"/>
      <c r="WBW104" s="863"/>
      <c r="WBX104" s="863"/>
      <c r="WBY104" s="861"/>
      <c r="WBZ104" s="862"/>
      <c r="WCA104" s="862"/>
      <c r="WCB104" s="863"/>
      <c r="WCC104" s="863"/>
      <c r="WCD104" s="863"/>
      <c r="WCE104" s="863"/>
      <c r="WCF104" s="863"/>
      <c r="WCG104" s="861"/>
      <c r="WCH104" s="862"/>
      <c r="WCI104" s="862"/>
      <c r="WCJ104" s="863"/>
      <c r="WCK104" s="863"/>
      <c r="WCL104" s="863"/>
      <c r="WCM104" s="863"/>
      <c r="WCN104" s="863"/>
      <c r="WCO104" s="861"/>
      <c r="WCP104" s="862"/>
      <c r="WCQ104" s="862"/>
      <c r="WCR104" s="863"/>
      <c r="WCS104" s="863"/>
      <c r="WCT104" s="863"/>
      <c r="WCU104" s="863"/>
      <c r="WCV104" s="863"/>
      <c r="WCW104" s="861"/>
      <c r="WCX104" s="862"/>
      <c r="WCY104" s="862"/>
      <c r="WCZ104" s="863"/>
      <c r="WDA104" s="863"/>
      <c r="WDB104" s="863"/>
      <c r="WDC104" s="863"/>
      <c r="WDD104" s="863"/>
      <c r="WDE104" s="861"/>
      <c r="WDF104" s="862"/>
      <c r="WDG104" s="862"/>
      <c r="WDH104" s="863"/>
      <c r="WDI104" s="863"/>
      <c r="WDJ104" s="863"/>
      <c r="WDK104" s="863"/>
      <c r="WDL104" s="863"/>
      <c r="WDM104" s="861"/>
      <c r="WDN104" s="862"/>
      <c r="WDO104" s="862"/>
      <c r="WDP104" s="863"/>
      <c r="WDQ104" s="863"/>
      <c r="WDR104" s="863"/>
      <c r="WDS104" s="863"/>
      <c r="WDT104" s="863"/>
      <c r="WDU104" s="861"/>
      <c r="WDV104" s="862"/>
      <c r="WDW104" s="862"/>
      <c r="WDX104" s="863"/>
      <c r="WDY104" s="863"/>
      <c r="WDZ104" s="863"/>
      <c r="WEA104" s="863"/>
      <c r="WEB104" s="863"/>
      <c r="WEC104" s="861"/>
      <c r="WED104" s="862"/>
      <c r="WEE104" s="862"/>
      <c r="WEF104" s="863"/>
      <c r="WEG104" s="863"/>
      <c r="WEH104" s="863"/>
      <c r="WEI104" s="863"/>
      <c r="WEJ104" s="863"/>
      <c r="WEK104" s="861"/>
      <c r="WEL104" s="862"/>
      <c r="WEM104" s="862"/>
      <c r="WEN104" s="863"/>
      <c r="WEO104" s="863"/>
      <c r="WEP104" s="863"/>
      <c r="WEQ104" s="863"/>
      <c r="WER104" s="863"/>
      <c r="WES104" s="861"/>
      <c r="WET104" s="862"/>
      <c r="WEU104" s="862"/>
      <c r="WEV104" s="863"/>
      <c r="WEW104" s="863"/>
      <c r="WEX104" s="863"/>
      <c r="WEY104" s="863"/>
      <c r="WEZ104" s="863"/>
      <c r="WFA104" s="861"/>
      <c r="WFB104" s="862"/>
      <c r="WFC104" s="862"/>
      <c r="WFD104" s="863"/>
      <c r="WFE104" s="863"/>
      <c r="WFF104" s="863"/>
      <c r="WFG104" s="863"/>
      <c r="WFH104" s="863"/>
      <c r="WFI104" s="861"/>
      <c r="WFJ104" s="862"/>
      <c r="WFK104" s="862"/>
      <c r="WFL104" s="863"/>
      <c r="WFM104" s="863"/>
      <c r="WFN104" s="863"/>
      <c r="WFO104" s="863"/>
      <c r="WFP104" s="863"/>
      <c r="WFQ104" s="861"/>
      <c r="WFR104" s="862"/>
      <c r="WFS104" s="862"/>
      <c r="WFT104" s="863"/>
      <c r="WFU104" s="863"/>
      <c r="WFV104" s="863"/>
      <c r="WFW104" s="863"/>
      <c r="WFX104" s="863"/>
      <c r="WFY104" s="861"/>
      <c r="WFZ104" s="862"/>
      <c r="WGA104" s="862"/>
      <c r="WGB104" s="863"/>
      <c r="WGC104" s="863"/>
      <c r="WGD104" s="863"/>
      <c r="WGE104" s="863"/>
      <c r="WGF104" s="863"/>
      <c r="WGG104" s="861"/>
      <c r="WGH104" s="862"/>
      <c r="WGI104" s="862"/>
      <c r="WGJ104" s="863"/>
      <c r="WGK104" s="863"/>
      <c r="WGL104" s="863"/>
      <c r="WGM104" s="863"/>
      <c r="WGN104" s="863"/>
      <c r="WGO104" s="861"/>
      <c r="WGP104" s="862"/>
      <c r="WGQ104" s="862"/>
      <c r="WGR104" s="863"/>
      <c r="WGS104" s="863"/>
      <c r="WGT104" s="863"/>
      <c r="WGU104" s="863"/>
      <c r="WGV104" s="863"/>
      <c r="WGW104" s="861"/>
      <c r="WGX104" s="862"/>
      <c r="WGY104" s="862"/>
      <c r="WGZ104" s="863"/>
      <c r="WHA104" s="863"/>
      <c r="WHB104" s="863"/>
      <c r="WHC104" s="863"/>
      <c r="WHD104" s="863"/>
      <c r="WHE104" s="861"/>
      <c r="WHF104" s="862"/>
      <c r="WHG104" s="862"/>
      <c r="WHH104" s="863"/>
      <c r="WHI104" s="863"/>
      <c r="WHJ104" s="863"/>
      <c r="WHK104" s="863"/>
      <c r="WHL104" s="863"/>
      <c r="WHM104" s="861"/>
      <c r="WHN104" s="862"/>
      <c r="WHO104" s="862"/>
      <c r="WHP104" s="863"/>
      <c r="WHQ104" s="863"/>
      <c r="WHR104" s="863"/>
      <c r="WHS104" s="863"/>
      <c r="WHT104" s="863"/>
      <c r="WHU104" s="861"/>
      <c r="WHV104" s="862"/>
      <c r="WHW104" s="862"/>
      <c r="WHX104" s="863"/>
      <c r="WHY104" s="863"/>
      <c r="WHZ104" s="863"/>
      <c r="WIA104" s="863"/>
      <c r="WIB104" s="863"/>
      <c r="WIC104" s="861"/>
      <c r="WID104" s="862"/>
      <c r="WIE104" s="862"/>
      <c r="WIF104" s="863"/>
      <c r="WIG104" s="863"/>
      <c r="WIH104" s="863"/>
      <c r="WII104" s="863"/>
      <c r="WIJ104" s="863"/>
      <c r="WIK104" s="861"/>
      <c r="WIL104" s="862"/>
      <c r="WIM104" s="862"/>
      <c r="WIN104" s="863"/>
      <c r="WIO104" s="863"/>
      <c r="WIP104" s="863"/>
      <c r="WIQ104" s="863"/>
      <c r="WIR104" s="863"/>
      <c r="WIS104" s="861"/>
      <c r="WIT104" s="862"/>
      <c r="WIU104" s="862"/>
      <c r="WIV104" s="863"/>
      <c r="WIW104" s="863"/>
      <c r="WIX104" s="863"/>
      <c r="WIY104" s="863"/>
      <c r="WIZ104" s="863"/>
      <c r="WJA104" s="861"/>
      <c r="WJB104" s="862"/>
      <c r="WJC104" s="862"/>
      <c r="WJD104" s="863"/>
      <c r="WJE104" s="863"/>
      <c r="WJF104" s="863"/>
      <c r="WJG104" s="863"/>
      <c r="WJH104" s="863"/>
      <c r="WJI104" s="861"/>
      <c r="WJJ104" s="862"/>
      <c r="WJK104" s="862"/>
      <c r="WJL104" s="863"/>
      <c r="WJM104" s="863"/>
      <c r="WJN104" s="863"/>
      <c r="WJO104" s="863"/>
      <c r="WJP104" s="863"/>
      <c r="WJQ104" s="861"/>
      <c r="WJR104" s="862"/>
      <c r="WJS104" s="862"/>
      <c r="WJT104" s="863"/>
      <c r="WJU104" s="863"/>
      <c r="WJV104" s="863"/>
      <c r="WJW104" s="863"/>
      <c r="WJX104" s="863"/>
      <c r="WJY104" s="861"/>
      <c r="WJZ104" s="862"/>
      <c r="WKA104" s="862"/>
      <c r="WKB104" s="863"/>
      <c r="WKC104" s="863"/>
      <c r="WKD104" s="863"/>
      <c r="WKE104" s="863"/>
      <c r="WKF104" s="863"/>
      <c r="WKG104" s="861"/>
      <c r="WKH104" s="862"/>
      <c r="WKI104" s="862"/>
      <c r="WKJ104" s="863"/>
      <c r="WKK104" s="863"/>
      <c r="WKL104" s="863"/>
      <c r="WKM104" s="863"/>
      <c r="WKN104" s="863"/>
      <c r="WKO104" s="861"/>
      <c r="WKP104" s="862"/>
      <c r="WKQ104" s="862"/>
      <c r="WKR104" s="863"/>
      <c r="WKS104" s="863"/>
      <c r="WKT104" s="863"/>
      <c r="WKU104" s="863"/>
      <c r="WKV104" s="863"/>
      <c r="WKW104" s="861"/>
      <c r="WKX104" s="862"/>
      <c r="WKY104" s="862"/>
      <c r="WKZ104" s="863"/>
      <c r="WLA104" s="863"/>
      <c r="WLB104" s="863"/>
      <c r="WLC104" s="863"/>
      <c r="WLD104" s="863"/>
      <c r="WLE104" s="861"/>
      <c r="WLF104" s="862"/>
      <c r="WLG104" s="862"/>
      <c r="WLH104" s="863"/>
      <c r="WLI104" s="863"/>
      <c r="WLJ104" s="863"/>
      <c r="WLK104" s="863"/>
      <c r="WLL104" s="863"/>
      <c r="WLM104" s="861"/>
      <c r="WLN104" s="862"/>
      <c r="WLO104" s="862"/>
      <c r="WLP104" s="863"/>
      <c r="WLQ104" s="863"/>
      <c r="WLR104" s="863"/>
      <c r="WLS104" s="863"/>
      <c r="WLT104" s="863"/>
      <c r="WLU104" s="861"/>
      <c r="WLV104" s="862"/>
      <c r="WLW104" s="862"/>
      <c r="WLX104" s="863"/>
      <c r="WLY104" s="863"/>
      <c r="WLZ104" s="863"/>
      <c r="WMA104" s="863"/>
      <c r="WMB104" s="863"/>
      <c r="WMC104" s="861"/>
      <c r="WMD104" s="862"/>
      <c r="WME104" s="862"/>
      <c r="WMF104" s="863"/>
      <c r="WMG104" s="863"/>
      <c r="WMH104" s="863"/>
      <c r="WMI104" s="863"/>
      <c r="WMJ104" s="863"/>
      <c r="WMK104" s="861"/>
      <c r="WML104" s="862"/>
      <c r="WMM104" s="862"/>
      <c r="WMN104" s="863"/>
      <c r="WMO104" s="863"/>
      <c r="WMP104" s="863"/>
      <c r="WMQ104" s="863"/>
      <c r="WMR104" s="863"/>
      <c r="WMS104" s="861"/>
      <c r="WMT104" s="862"/>
      <c r="WMU104" s="862"/>
      <c r="WMV104" s="863"/>
      <c r="WMW104" s="863"/>
      <c r="WMX104" s="863"/>
      <c r="WMY104" s="863"/>
      <c r="WMZ104" s="863"/>
      <c r="WNA104" s="861"/>
      <c r="WNB104" s="862"/>
      <c r="WNC104" s="862"/>
      <c r="WND104" s="863"/>
      <c r="WNE104" s="863"/>
      <c r="WNF104" s="863"/>
      <c r="WNG104" s="863"/>
      <c r="WNH104" s="863"/>
      <c r="WNI104" s="861"/>
      <c r="WNJ104" s="862"/>
      <c r="WNK104" s="862"/>
      <c r="WNL104" s="863"/>
      <c r="WNM104" s="863"/>
      <c r="WNN104" s="863"/>
      <c r="WNO104" s="863"/>
      <c r="WNP104" s="863"/>
      <c r="WNQ104" s="861"/>
      <c r="WNR104" s="862"/>
      <c r="WNS104" s="862"/>
      <c r="WNT104" s="863"/>
      <c r="WNU104" s="863"/>
      <c r="WNV104" s="863"/>
      <c r="WNW104" s="863"/>
      <c r="WNX104" s="863"/>
      <c r="WNY104" s="861"/>
      <c r="WNZ104" s="862"/>
      <c r="WOA104" s="862"/>
      <c r="WOB104" s="863"/>
      <c r="WOC104" s="863"/>
      <c r="WOD104" s="863"/>
      <c r="WOE104" s="863"/>
      <c r="WOF104" s="863"/>
      <c r="WOG104" s="861"/>
      <c r="WOH104" s="862"/>
      <c r="WOI104" s="862"/>
      <c r="WOJ104" s="863"/>
      <c r="WOK104" s="863"/>
      <c r="WOL104" s="863"/>
      <c r="WOM104" s="863"/>
      <c r="WON104" s="863"/>
      <c r="WOO104" s="861"/>
      <c r="WOP104" s="862"/>
      <c r="WOQ104" s="862"/>
      <c r="WOR104" s="863"/>
      <c r="WOS104" s="863"/>
      <c r="WOT104" s="863"/>
      <c r="WOU104" s="863"/>
      <c r="WOV104" s="863"/>
      <c r="WOW104" s="861"/>
      <c r="WOX104" s="862"/>
      <c r="WOY104" s="862"/>
      <c r="WOZ104" s="863"/>
      <c r="WPA104" s="863"/>
      <c r="WPB104" s="863"/>
      <c r="WPC104" s="863"/>
      <c r="WPD104" s="863"/>
      <c r="WPE104" s="861"/>
      <c r="WPF104" s="862"/>
      <c r="WPG104" s="862"/>
      <c r="WPH104" s="863"/>
      <c r="WPI104" s="863"/>
      <c r="WPJ104" s="863"/>
      <c r="WPK104" s="863"/>
      <c r="WPL104" s="863"/>
      <c r="WPM104" s="861"/>
      <c r="WPN104" s="862"/>
      <c r="WPO104" s="862"/>
      <c r="WPP104" s="863"/>
      <c r="WPQ104" s="863"/>
      <c r="WPR104" s="863"/>
      <c r="WPS104" s="863"/>
      <c r="WPT104" s="863"/>
      <c r="WPU104" s="861"/>
      <c r="WPV104" s="862"/>
      <c r="WPW104" s="862"/>
      <c r="WPX104" s="863"/>
      <c r="WPY104" s="863"/>
      <c r="WPZ104" s="863"/>
      <c r="WQA104" s="863"/>
      <c r="WQB104" s="863"/>
      <c r="WQC104" s="861"/>
      <c r="WQD104" s="862"/>
      <c r="WQE104" s="862"/>
      <c r="WQF104" s="863"/>
      <c r="WQG104" s="863"/>
      <c r="WQH104" s="863"/>
      <c r="WQI104" s="863"/>
      <c r="WQJ104" s="863"/>
      <c r="WQK104" s="861"/>
      <c r="WQL104" s="862"/>
      <c r="WQM104" s="862"/>
      <c r="WQN104" s="863"/>
      <c r="WQO104" s="863"/>
      <c r="WQP104" s="863"/>
      <c r="WQQ104" s="863"/>
      <c r="WQR104" s="863"/>
      <c r="WQS104" s="861"/>
      <c r="WQT104" s="862"/>
      <c r="WQU104" s="862"/>
      <c r="WQV104" s="863"/>
      <c r="WQW104" s="863"/>
      <c r="WQX104" s="863"/>
      <c r="WQY104" s="863"/>
      <c r="WQZ104" s="863"/>
      <c r="WRA104" s="861"/>
      <c r="WRB104" s="862"/>
      <c r="WRC104" s="862"/>
      <c r="WRD104" s="863"/>
      <c r="WRE104" s="863"/>
      <c r="WRF104" s="863"/>
      <c r="WRG104" s="863"/>
      <c r="WRH104" s="863"/>
      <c r="WRI104" s="861"/>
      <c r="WRJ104" s="862"/>
      <c r="WRK104" s="862"/>
      <c r="WRL104" s="863"/>
      <c r="WRM104" s="863"/>
      <c r="WRN104" s="863"/>
      <c r="WRO104" s="863"/>
      <c r="WRP104" s="863"/>
      <c r="WRQ104" s="861"/>
      <c r="WRR104" s="862"/>
      <c r="WRS104" s="862"/>
      <c r="WRT104" s="863"/>
      <c r="WRU104" s="863"/>
      <c r="WRV104" s="863"/>
      <c r="WRW104" s="863"/>
      <c r="WRX104" s="863"/>
      <c r="WRY104" s="861"/>
      <c r="WRZ104" s="862"/>
      <c r="WSA104" s="862"/>
      <c r="WSB104" s="863"/>
      <c r="WSC104" s="863"/>
      <c r="WSD104" s="863"/>
      <c r="WSE104" s="863"/>
      <c r="WSF104" s="863"/>
      <c r="WSG104" s="861"/>
      <c r="WSH104" s="862"/>
      <c r="WSI104" s="862"/>
      <c r="WSJ104" s="863"/>
      <c r="WSK104" s="863"/>
      <c r="WSL104" s="863"/>
      <c r="WSM104" s="863"/>
      <c r="WSN104" s="863"/>
      <c r="WSO104" s="861"/>
      <c r="WSP104" s="862"/>
      <c r="WSQ104" s="862"/>
      <c r="WSR104" s="863"/>
      <c r="WSS104" s="863"/>
      <c r="WST104" s="863"/>
      <c r="WSU104" s="863"/>
      <c r="WSV104" s="863"/>
      <c r="WSW104" s="861"/>
      <c r="WSX104" s="862"/>
      <c r="WSY104" s="862"/>
      <c r="WSZ104" s="863"/>
      <c r="WTA104" s="863"/>
      <c r="WTB104" s="863"/>
      <c r="WTC104" s="863"/>
      <c r="WTD104" s="863"/>
      <c r="WTE104" s="861"/>
      <c r="WTF104" s="862"/>
      <c r="WTG104" s="862"/>
      <c r="WTH104" s="863"/>
      <c r="WTI104" s="863"/>
      <c r="WTJ104" s="863"/>
      <c r="WTK104" s="863"/>
      <c r="WTL104" s="863"/>
      <c r="WTM104" s="861"/>
      <c r="WTN104" s="862"/>
      <c r="WTO104" s="862"/>
      <c r="WTP104" s="863"/>
      <c r="WTQ104" s="863"/>
      <c r="WTR104" s="863"/>
      <c r="WTS104" s="863"/>
      <c r="WTT104" s="863"/>
      <c r="WTU104" s="861"/>
      <c r="WTV104" s="862"/>
      <c r="WTW104" s="862"/>
      <c r="WTX104" s="863"/>
      <c r="WTY104" s="863"/>
      <c r="WTZ104" s="863"/>
      <c r="WUA104" s="863"/>
      <c r="WUB104" s="863"/>
      <c r="WUC104" s="861"/>
      <c r="WUD104" s="862"/>
      <c r="WUE104" s="862"/>
      <c r="WUF104" s="863"/>
      <c r="WUG104" s="863"/>
      <c r="WUH104" s="863"/>
      <c r="WUI104" s="863"/>
      <c r="WUJ104" s="863"/>
      <c r="WUK104" s="861"/>
      <c r="WUL104" s="862"/>
      <c r="WUM104" s="862"/>
      <c r="WUN104" s="863"/>
      <c r="WUO104" s="863"/>
      <c r="WUP104" s="863"/>
      <c r="WUQ104" s="863"/>
      <c r="WUR104" s="863"/>
      <c r="WUS104" s="861"/>
      <c r="WUT104" s="862"/>
      <c r="WUU104" s="862"/>
      <c r="WUV104" s="863"/>
      <c r="WUW104" s="863"/>
      <c r="WUX104" s="863"/>
      <c r="WUY104" s="863"/>
      <c r="WUZ104" s="863"/>
      <c r="WVA104" s="861"/>
      <c r="WVB104" s="862"/>
      <c r="WVC104" s="862"/>
      <c r="WVD104" s="863"/>
      <c r="WVE104" s="863"/>
      <c r="WVF104" s="863"/>
      <c r="WVG104" s="863"/>
      <c r="WVH104" s="863"/>
      <c r="WVI104" s="861"/>
      <c r="WVJ104" s="862"/>
      <c r="WVK104" s="862"/>
      <c r="WVL104" s="863"/>
      <c r="WVM104" s="863"/>
      <c r="WVN104" s="863"/>
      <c r="WVO104" s="863"/>
      <c r="WVP104" s="863"/>
      <c r="WVQ104" s="861"/>
      <c r="WVR104" s="862"/>
      <c r="WVS104" s="862"/>
      <c r="WVT104" s="863"/>
      <c r="WVU104" s="863"/>
      <c r="WVV104" s="863"/>
      <c r="WVW104" s="863"/>
      <c r="WVX104" s="863"/>
      <c r="WVY104" s="861"/>
      <c r="WVZ104" s="862"/>
      <c r="WWA104" s="862"/>
      <c r="WWB104" s="863"/>
      <c r="WWC104" s="863"/>
      <c r="WWD104" s="863"/>
      <c r="WWE104" s="863"/>
      <c r="WWF104" s="863"/>
      <c r="WWG104" s="861"/>
      <c r="WWH104" s="862"/>
      <c r="WWI104" s="862"/>
      <c r="WWJ104" s="863"/>
      <c r="WWK104" s="863"/>
      <c r="WWL104" s="863"/>
      <c r="WWM104" s="863"/>
      <c r="WWN104" s="863"/>
      <c r="WWO104" s="861"/>
      <c r="WWP104" s="862"/>
      <c r="WWQ104" s="862"/>
      <c r="WWR104" s="863"/>
      <c r="WWS104" s="863"/>
      <c r="WWT104" s="863"/>
      <c r="WWU104" s="863"/>
      <c r="WWV104" s="863"/>
      <c r="WWW104" s="861"/>
      <c r="WWX104" s="862"/>
      <c r="WWY104" s="862"/>
      <c r="WWZ104" s="863"/>
      <c r="WXA104" s="863"/>
      <c r="WXB104" s="863"/>
      <c r="WXC104" s="863"/>
      <c r="WXD104" s="863"/>
      <c r="WXE104" s="861"/>
      <c r="WXF104" s="862"/>
      <c r="WXG104" s="862"/>
      <c r="WXH104" s="863"/>
      <c r="WXI104" s="863"/>
      <c r="WXJ104" s="863"/>
      <c r="WXK104" s="863"/>
      <c r="WXL104" s="863"/>
      <c r="WXM104" s="861"/>
      <c r="WXN104" s="862"/>
      <c r="WXO104" s="862"/>
      <c r="WXP104" s="863"/>
      <c r="WXQ104" s="863"/>
      <c r="WXR104" s="863"/>
      <c r="WXS104" s="863"/>
      <c r="WXT104" s="863"/>
      <c r="WXU104" s="861"/>
      <c r="WXV104" s="862"/>
      <c r="WXW104" s="862"/>
      <c r="WXX104" s="863"/>
      <c r="WXY104" s="863"/>
      <c r="WXZ104" s="863"/>
      <c r="WYA104" s="863"/>
      <c r="WYB104" s="863"/>
      <c r="WYC104" s="861"/>
      <c r="WYD104" s="862"/>
      <c r="WYE104" s="862"/>
      <c r="WYF104" s="863"/>
      <c r="WYG104" s="863"/>
      <c r="WYH104" s="863"/>
      <c r="WYI104" s="863"/>
      <c r="WYJ104" s="863"/>
      <c r="WYK104" s="861"/>
      <c r="WYL104" s="862"/>
      <c r="WYM104" s="862"/>
      <c r="WYN104" s="863"/>
      <c r="WYO104" s="863"/>
      <c r="WYP104" s="863"/>
      <c r="WYQ104" s="863"/>
      <c r="WYR104" s="863"/>
      <c r="WYS104" s="861"/>
      <c r="WYT104" s="862"/>
      <c r="WYU104" s="862"/>
      <c r="WYV104" s="863"/>
      <c r="WYW104" s="863"/>
      <c r="WYX104" s="863"/>
      <c r="WYY104" s="863"/>
      <c r="WYZ104" s="863"/>
      <c r="WZA104" s="861"/>
      <c r="WZB104" s="862"/>
      <c r="WZC104" s="862"/>
      <c r="WZD104" s="863"/>
      <c r="WZE104" s="863"/>
      <c r="WZF104" s="863"/>
      <c r="WZG104" s="863"/>
      <c r="WZH104" s="863"/>
      <c r="WZI104" s="861"/>
      <c r="WZJ104" s="862"/>
      <c r="WZK104" s="862"/>
      <c r="WZL104" s="863"/>
      <c r="WZM104" s="863"/>
      <c r="WZN104" s="863"/>
      <c r="WZO104" s="863"/>
      <c r="WZP104" s="863"/>
      <c r="WZQ104" s="861"/>
      <c r="WZR104" s="862"/>
      <c r="WZS104" s="862"/>
      <c r="WZT104" s="863"/>
      <c r="WZU104" s="863"/>
      <c r="WZV104" s="863"/>
      <c r="WZW104" s="863"/>
      <c r="WZX104" s="863"/>
      <c r="WZY104" s="861"/>
      <c r="WZZ104" s="862"/>
      <c r="XAA104" s="862"/>
      <c r="XAB104" s="863"/>
      <c r="XAC104" s="863"/>
      <c r="XAD104" s="863"/>
      <c r="XAE104" s="863"/>
      <c r="XAF104" s="863"/>
      <c r="XAG104" s="861"/>
      <c r="XAH104" s="862"/>
      <c r="XAI104" s="862"/>
      <c r="XAJ104" s="863"/>
      <c r="XAK104" s="863"/>
      <c r="XAL104" s="863"/>
      <c r="XAM104" s="863"/>
      <c r="XAN104" s="863"/>
      <c r="XAO104" s="861"/>
      <c r="XAP104" s="862"/>
      <c r="XAQ104" s="862"/>
      <c r="XAR104" s="863"/>
      <c r="XAS104" s="863"/>
      <c r="XAT104" s="863"/>
      <c r="XAU104" s="863"/>
      <c r="XAV104" s="863"/>
      <c r="XAW104" s="861"/>
      <c r="XAX104" s="862"/>
      <c r="XAY104" s="862"/>
      <c r="XAZ104" s="863"/>
      <c r="XBA104" s="863"/>
      <c r="XBB104" s="863"/>
      <c r="XBC104" s="863"/>
      <c r="XBD104" s="863"/>
      <c r="XBE104" s="861"/>
      <c r="XBF104" s="862"/>
      <c r="XBG104" s="862"/>
      <c r="XBH104" s="863"/>
      <c r="XBI104" s="863"/>
      <c r="XBJ104" s="863"/>
      <c r="XBK104" s="863"/>
      <c r="XBL104" s="863"/>
      <c r="XBM104" s="861"/>
      <c r="XBN104" s="862"/>
      <c r="XBO104" s="862"/>
      <c r="XBP104" s="863"/>
      <c r="XBQ104" s="863"/>
      <c r="XBR104" s="863"/>
      <c r="XBS104" s="863"/>
      <c r="XBT104" s="863"/>
      <c r="XBU104" s="861"/>
      <c r="XBV104" s="862"/>
      <c r="XBW104" s="862"/>
      <c r="XBX104" s="863"/>
      <c r="XBY104" s="863"/>
      <c r="XBZ104" s="863"/>
      <c r="XCA104" s="863"/>
      <c r="XCB104" s="863"/>
      <c r="XCC104" s="861"/>
      <c r="XCD104" s="862"/>
      <c r="XCE104" s="862"/>
      <c r="XCF104" s="863"/>
      <c r="XCG104" s="863"/>
      <c r="XCH104" s="863"/>
      <c r="XCI104" s="863"/>
      <c r="XCJ104" s="863"/>
      <c r="XCK104" s="861"/>
      <c r="XCL104" s="862"/>
      <c r="XCM104" s="862"/>
      <c r="XCN104" s="863"/>
      <c r="XCO104" s="863"/>
      <c r="XCP104" s="863"/>
      <c r="XCQ104" s="863"/>
      <c r="XCR104" s="863"/>
      <c r="XCS104" s="861"/>
      <c r="XCT104" s="862"/>
      <c r="XCU104" s="862"/>
      <c r="XCV104" s="863"/>
      <c r="XCW104" s="863"/>
      <c r="XCX104" s="863"/>
      <c r="XCY104" s="863"/>
      <c r="XCZ104" s="863"/>
      <c r="XDA104" s="861"/>
      <c r="XDB104" s="862"/>
      <c r="XDC104" s="862"/>
      <c r="XDD104" s="863"/>
      <c r="XDE104" s="863"/>
      <c r="XDF104" s="863"/>
      <c r="XDG104" s="863"/>
      <c r="XDH104" s="863"/>
      <c r="XDI104" s="861"/>
      <c r="XDJ104" s="862"/>
      <c r="XDK104" s="862"/>
      <c r="XDL104" s="863"/>
      <c r="XDM104" s="863"/>
      <c r="XDN104" s="863"/>
      <c r="XDO104" s="863"/>
      <c r="XDP104" s="863"/>
      <c r="XDQ104" s="861"/>
      <c r="XDR104" s="862"/>
      <c r="XDS104" s="862"/>
      <c r="XDT104" s="863"/>
      <c r="XDU104" s="863"/>
      <c r="XDV104" s="863"/>
      <c r="XDW104" s="863"/>
      <c r="XDX104" s="863"/>
      <c r="XDY104" s="861"/>
      <c r="XDZ104" s="862"/>
      <c r="XEA104" s="862"/>
      <c r="XEB104" s="863"/>
      <c r="XEC104" s="863"/>
      <c r="XED104" s="863"/>
      <c r="XEE104" s="863"/>
      <c r="XEF104" s="863"/>
      <c r="XEG104" s="861"/>
      <c r="XEH104" s="862"/>
      <c r="XEI104" s="862"/>
      <c r="XEJ104" s="863"/>
      <c r="XEK104" s="863"/>
      <c r="XEL104" s="863"/>
      <c r="XEM104" s="863"/>
      <c r="XEN104" s="863"/>
      <c r="XEO104" s="861"/>
      <c r="XEP104" s="862"/>
      <c r="XEQ104" s="862"/>
      <c r="XER104" s="863"/>
      <c r="XES104" s="863"/>
      <c r="XET104" s="863"/>
      <c r="XEU104" s="863"/>
      <c r="XEV104" s="863"/>
      <c r="XEW104" s="861"/>
      <c r="XEX104" s="861"/>
      <c r="XEY104" s="861"/>
      <c r="XEZ104" s="861"/>
      <c r="XFA104" s="861"/>
      <c r="XFB104" s="861"/>
      <c r="XFC104" s="861"/>
      <c r="XFD104" s="861"/>
    </row>
    <row r="105" spans="1:16384" s="4" customFormat="1" x14ac:dyDescent="0.2">
      <c r="A105" s="1"/>
      <c r="B105" s="2"/>
      <c r="C105" s="71"/>
      <c r="D105" s="71"/>
      <c r="E105" s="71"/>
      <c r="F105" s="71"/>
      <c r="G105" s="71"/>
      <c r="H105" s="5"/>
      <c r="I105" s="864"/>
      <c r="J105" s="865"/>
      <c r="K105" s="865"/>
      <c r="L105" s="865"/>
      <c r="M105" s="865"/>
      <c r="N105" s="865"/>
      <c r="O105" s="865"/>
      <c r="P105" s="865"/>
      <c r="Q105" s="864"/>
      <c r="R105" s="865"/>
      <c r="S105" s="865"/>
      <c r="T105" s="865"/>
      <c r="U105" s="865"/>
      <c r="V105" s="865"/>
      <c r="W105" s="865"/>
      <c r="X105" s="865"/>
      <c r="Y105" s="864"/>
      <c r="Z105" s="865"/>
      <c r="AA105" s="865"/>
      <c r="AB105" s="865"/>
      <c r="AC105" s="865"/>
      <c r="AD105" s="865"/>
      <c r="AE105" s="865"/>
      <c r="AF105" s="865"/>
      <c r="AG105" s="864"/>
      <c r="AH105" s="865"/>
      <c r="AI105" s="865"/>
      <c r="AJ105" s="865"/>
      <c r="AK105" s="865"/>
      <c r="AL105" s="865"/>
      <c r="AM105" s="865"/>
      <c r="AN105" s="865"/>
      <c r="AO105" s="864"/>
      <c r="AP105" s="865"/>
      <c r="AQ105" s="865"/>
      <c r="AR105" s="865"/>
      <c r="AS105" s="865"/>
      <c r="AT105" s="865"/>
      <c r="AU105" s="865"/>
      <c r="AV105" s="865"/>
      <c r="AW105" s="864"/>
      <c r="AX105" s="865"/>
      <c r="AY105" s="865"/>
      <c r="AZ105" s="865"/>
      <c r="BA105" s="865"/>
      <c r="BB105" s="865"/>
      <c r="BC105" s="865"/>
      <c r="BD105" s="865"/>
      <c r="BE105" s="864"/>
      <c r="BF105" s="865"/>
      <c r="BG105" s="865"/>
      <c r="BH105" s="865"/>
      <c r="BI105" s="865"/>
      <c r="BJ105" s="865"/>
      <c r="BK105" s="865"/>
      <c r="BL105" s="865"/>
      <c r="BM105" s="864"/>
      <c r="BN105" s="865"/>
      <c r="BO105" s="865"/>
      <c r="BP105" s="865"/>
      <c r="BQ105" s="865"/>
      <c r="BR105" s="865"/>
      <c r="BS105" s="865"/>
      <c r="BT105" s="865"/>
      <c r="BU105" s="864"/>
      <c r="BV105" s="865"/>
      <c r="BW105" s="865"/>
      <c r="BX105" s="865"/>
      <c r="BY105" s="865"/>
      <c r="BZ105" s="865"/>
      <c r="CA105" s="865"/>
      <c r="CB105" s="865"/>
      <c r="CC105" s="864"/>
      <c r="CD105" s="865"/>
      <c r="CE105" s="865"/>
      <c r="CF105" s="865"/>
      <c r="CG105" s="865"/>
      <c r="CH105" s="865"/>
      <c r="CI105" s="865"/>
      <c r="CJ105" s="865"/>
      <c r="CK105" s="864"/>
      <c r="CL105" s="865"/>
      <c r="CM105" s="865"/>
      <c r="CN105" s="865"/>
      <c r="CO105" s="865"/>
      <c r="CP105" s="865"/>
      <c r="CQ105" s="865"/>
      <c r="CR105" s="865"/>
      <c r="CS105" s="864"/>
      <c r="CT105" s="865"/>
      <c r="CU105" s="865"/>
      <c r="CV105" s="865"/>
      <c r="CW105" s="865"/>
      <c r="CX105" s="865"/>
      <c r="CY105" s="865"/>
      <c r="CZ105" s="865"/>
      <c r="DA105" s="864"/>
      <c r="DB105" s="865"/>
      <c r="DC105" s="865"/>
      <c r="DD105" s="865"/>
      <c r="DE105" s="865"/>
      <c r="DF105" s="865"/>
      <c r="DG105" s="865"/>
      <c r="DH105" s="865"/>
      <c r="DI105" s="864"/>
      <c r="DJ105" s="865"/>
      <c r="DK105" s="865"/>
      <c r="DL105" s="865"/>
      <c r="DM105" s="865"/>
      <c r="DN105" s="865"/>
      <c r="DO105" s="865"/>
      <c r="DP105" s="865"/>
      <c r="DQ105" s="864"/>
      <c r="DR105" s="865"/>
      <c r="DS105" s="865"/>
      <c r="DT105" s="865"/>
      <c r="DU105" s="865"/>
      <c r="DV105" s="865"/>
      <c r="DW105" s="865"/>
      <c r="DX105" s="865"/>
      <c r="DY105" s="864"/>
      <c r="DZ105" s="865"/>
      <c r="EA105" s="865"/>
      <c r="EB105" s="865"/>
      <c r="EC105" s="865"/>
      <c r="ED105" s="865"/>
      <c r="EE105" s="865"/>
      <c r="EF105" s="865"/>
      <c r="EG105" s="864"/>
      <c r="EH105" s="865"/>
      <c r="EI105" s="865"/>
      <c r="EJ105" s="865"/>
      <c r="EK105" s="865"/>
      <c r="EL105" s="865"/>
      <c r="EM105" s="865"/>
      <c r="EN105" s="865"/>
      <c r="EO105" s="864"/>
      <c r="EP105" s="865"/>
      <c r="EQ105" s="865"/>
      <c r="ER105" s="865"/>
      <c r="ES105" s="865"/>
      <c r="ET105" s="865"/>
      <c r="EU105" s="865"/>
      <c r="EV105" s="865"/>
      <c r="EW105" s="864"/>
      <c r="EX105" s="865"/>
      <c r="EY105" s="865"/>
      <c r="EZ105" s="865"/>
      <c r="FA105" s="865"/>
      <c r="FB105" s="865"/>
      <c r="FC105" s="865"/>
      <c r="FD105" s="865"/>
      <c r="FE105" s="864"/>
      <c r="FF105" s="865"/>
      <c r="FG105" s="865"/>
      <c r="FH105" s="865"/>
      <c r="FI105" s="865"/>
      <c r="FJ105" s="865"/>
      <c r="FK105" s="865"/>
      <c r="FL105" s="865"/>
      <c r="FM105" s="864"/>
      <c r="FN105" s="865"/>
      <c r="FO105" s="865"/>
      <c r="FP105" s="865"/>
      <c r="FQ105" s="865"/>
      <c r="FR105" s="865"/>
      <c r="FS105" s="865"/>
      <c r="FT105" s="865"/>
      <c r="FU105" s="864"/>
      <c r="FV105" s="865"/>
      <c r="FW105" s="865"/>
      <c r="FX105" s="865"/>
      <c r="FY105" s="865"/>
      <c r="FZ105" s="865"/>
      <c r="GA105" s="865"/>
      <c r="GB105" s="865"/>
      <c r="GC105" s="864"/>
      <c r="GD105" s="865"/>
      <c r="GE105" s="865"/>
      <c r="GF105" s="865"/>
      <c r="GG105" s="865"/>
      <c r="GH105" s="865"/>
      <c r="GI105" s="865"/>
      <c r="GJ105" s="865"/>
      <c r="GK105" s="864"/>
      <c r="GL105" s="865"/>
      <c r="GM105" s="865"/>
      <c r="GN105" s="865"/>
      <c r="GO105" s="865"/>
      <c r="GP105" s="865"/>
      <c r="GQ105" s="865"/>
      <c r="GR105" s="865"/>
      <c r="GS105" s="864"/>
      <c r="GT105" s="865"/>
      <c r="GU105" s="865"/>
      <c r="GV105" s="865"/>
      <c r="GW105" s="865"/>
      <c r="GX105" s="865"/>
      <c r="GY105" s="865"/>
      <c r="GZ105" s="865"/>
      <c r="HA105" s="864"/>
      <c r="HB105" s="865"/>
      <c r="HC105" s="865"/>
      <c r="HD105" s="865"/>
      <c r="HE105" s="865"/>
      <c r="HF105" s="865"/>
      <c r="HG105" s="865"/>
      <c r="HH105" s="865"/>
      <c r="HI105" s="864"/>
      <c r="HJ105" s="865"/>
      <c r="HK105" s="865"/>
      <c r="HL105" s="865"/>
      <c r="HM105" s="865"/>
      <c r="HN105" s="865"/>
      <c r="HO105" s="865"/>
      <c r="HP105" s="865"/>
      <c r="HQ105" s="864"/>
      <c r="HR105" s="865"/>
      <c r="HS105" s="865"/>
      <c r="HT105" s="865"/>
      <c r="HU105" s="865"/>
      <c r="HV105" s="865"/>
      <c r="HW105" s="865"/>
      <c r="HX105" s="865"/>
      <c r="HY105" s="864"/>
      <c r="HZ105" s="865"/>
      <c r="IA105" s="865"/>
      <c r="IB105" s="865"/>
      <c r="IC105" s="865"/>
      <c r="ID105" s="865"/>
      <c r="IE105" s="865"/>
      <c r="IF105" s="865"/>
      <c r="IG105" s="864"/>
      <c r="IH105" s="865"/>
      <c r="II105" s="865"/>
      <c r="IJ105" s="865"/>
      <c r="IK105" s="865"/>
      <c r="IL105" s="865"/>
      <c r="IM105" s="865"/>
      <c r="IN105" s="865"/>
      <c r="IO105" s="864"/>
      <c r="IP105" s="865"/>
      <c r="IQ105" s="865"/>
      <c r="IR105" s="865"/>
      <c r="IS105" s="865"/>
      <c r="IT105" s="865"/>
      <c r="IU105" s="865"/>
      <c r="IV105" s="865"/>
      <c r="IW105" s="864"/>
      <c r="IX105" s="865"/>
      <c r="IY105" s="865"/>
      <c r="IZ105" s="865"/>
      <c r="JA105" s="865"/>
      <c r="JB105" s="865"/>
      <c r="JC105" s="865"/>
      <c r="JD105" s="865"/>
      <c r="JE105" s="864"/>
      <c r="JF105" s="865"/>
      <c r="JG105" s="865"/>
      <c r="JH105" s="865"/>
      <c r="JI105" s="865"/>
      <c r="JJ105" s="865"/>
      <c r="JK105" s="865"/>
      <c r="JL105" s="865"/>
      <c r="JM105" s="864"/>
      <c r="JN105" s="865"/>
      <c r="JO105" s="865"/>
      <c r="JP105" s="865"/>
      <c r="JQ105" s="865"/>
      <c r="JR105" s="865"/>
      <c r="JS105" s="865"/>
      <c r="JT105" s="865"/>
      <c r="JU105" s="864"/>
      <c r="JV105" s="865"/>
      <c r="JW105" s="865"/>
      <c r="JX105" s="865"/>
      <c r="JY105" s="865"/>
      <c r="JZ105" s="865"/>
      <c r="KA105" s="865"/>
      <c r="KB105" s="865"/>
      <c r="KC105" s="864"/>
      <c r="KD105" s="865"/>
      <c r="KE105" s="865"/>
      <c r="KF105" s="865"/>
      <c r="KG105" s="865"/>
      <c r="KH105" s="865"/>
      <c r="KI105" s="865"/>
      <c r="KJ105" s="865"/>
      <c r="KK105" s="864"/>
      <c r="KL105" s="865"/>
      <c r="KM105" s="865"/>
      <c r="KN105" s="865"/>
      <c r="KO105" s="865"/>
      <c r="KP105" s="865"/>
      <c r="KQ105" s="865"/>
      <c r="KR105" s="865"/>
      <c r="KS105" s="864"/>
      <c r="KT105" s="865"/>
      <c r="KU105" s="865"/>
      <c r="KV105" s="865"/>
      <c r="KW105" s="865"/>
      <c r="KX105" s="865"/>
      <c r="KY105" s="865"/>
      <c r="KZ105" s="865"/>
      <c r="LA105" s="864"/>
      <c r="LB105" s="865"/>
      <c r="LC105" s="865"/>
      <c r="LD105" s="865"/>
      <c r="LE105" s="865"/>
      <c r="LF105" s="865"/>
      <c r="LG105" s="865"/>
      <c r="LH105" s="865"/>
      <c r="LI105" s="864"/>
      <c r="LJ105" s="865"/>
      <c r="LK105" s="865"/>
      <c r="LL105" s="865"/>
      <c r="LM105" s="865"/>
      <c r="LN105" s="865"/>
      <c r="LO105" s="865"/>
      <c r="LP105" s="865"/>
      <c r="LQ105" s="864"/>
      <c r="LR105" s="865"/>
      <c r="LS105" s="865"/>
      <c r="LT105" s="865"/>
      <c r="LU105" s="865"/>
      <c r="LV105" s="865"/>
      <c r="LW105" s="865"/>
      <c r="LX105" s="865"/>
      <c r="LY105" s="864"/>
      <c r="LZ105" s="865"/>
      <c r="MA105" s="865"/>
      <c r="MB105" s="865"/>
      <c r="MC105" s="865"/>
      <c r="MD105" s="865"/>
      <c r="ME105" s="865"/>
      <c r="MF105" s="865"/>
      <c r="MG105" s="864"/>
      <c r="MH105" s="865"/>
      <c r="MI105" s="865"/>
      <c r="MJ105" s="865"/>
      <c r="MK105" s="865"/>
      <c r="ML105" s="865"/>
      <c r="MM105" s="865"/>
      <c r="MN105" s="865"/>
      <c r="MO105" s="864"/>
      <c r="MP105" s="865"/>
      <c r="MQ105" s="865"/>
      <c r="MR105" s="865"/>
      <c r="MS105" s="865"/>
      <c r="MT105" s="865"/>
      <c r="MU105" s="865"/>
      <c r="MV105" s="865"/>
      <c r="MW105" s="864"/>
      <c r="MX105" s="865"/>
      <c r="MY105" s="865"/>
      <c r="MZ105" s="865"/>
      <c r="NA105" s="865"/>
      <c r="NB105" s="865"/>
      <c r="NC105" s="865"/>
      <c r="ND105" s="865"/>
      <c r="NE105" s="864"/>
      <c r="NF105" s="865"/>
      <c r="NG105" s="865"/>
      <c r="NH105" s="865"/>
      <c r="NI105" s="865"/>
      <c r="NJ105" s="865"/>
      <c r="NK105" s="865"/>
      <c r="NL105" s="865"/>
      <c r="NM105" s="864"/>
      <c r="NN105" s="865"/>
      <c r="NO105" s="865"/>
      <c r="NP105" s="865"/>
      <c r="NQ105" s="865"/>
      <c r="NR105" s="865"/>
      <c r="NS105" s="865"/>
      <c r="NT105" s="865"/>
      <c r="NU105" s="864"/>
      <c r="NV105" s="865"/>
      <c r="NW105" s="865"/>
      <c r="NX105" s="865"/>
      <c r="NY105" s="865"/>
      <c r="NZ105" s="865"/>
      <c r="OA105" s="865"/>
      <c r="OB105" s="865"/>
      <c r="OC105" s="864"/>
      <c r="OD105" s="865"/>
      <c r="OE105" s="865"/>
      <c r="OF105" s="865"/>
      <c r="OG105" s="865"/>
      <c r="OH105" s="865"/>
      <c r="OI105" s="865"/>
      <c r="OJ105" s="865"/>
      <c r="OK105" s="864"/>
      <c r="OL105" s="865"/>
      <c r="OM105" s="865"/>
      <c r="ON105" s="865"/>
      <c r="OO105" s="865"/>
      <c r="OP105" s="865"/>
      <c r="OQ105" s="865"/>
      <c r="OR105" s="865"/>
      <c r="OS105" s="864"/>
      <c r="OT105" s="865"/>
      <c r="OU105" s="865"/>
      <c r="OV105" s="865"/>
      <c r="OW105" s="865"/>
      <c r="OX105" s="865"/>
      <c r="OY105" s="865"/>
      <c r="OZ105" s="865"/>
      <c r="PA105" s="864"/>
      <c r="PB105" s="865"/>
      <c r="PC105" s="865"/>
      <c r="PD105" s="865"/>
      <c r="PE105" s="865"/>
      <c r="PF105" s="865"/>
      <c r="PG105" s="865"/>
      <c r="PH105" s="865"/>
      <c r="PI105" s="864"/>
      <c r="PJ105" s="865"/>
      <c r="PK105" s="865"/>
      <c r="PL105" s="865"/>
      <c r="PM105" s="865"/>
      <c r="PN105" s="865"/>
      <c r="PO105" s="865"/>
      <c r="PP105" s="865"/>
      <c r="PQ105" s="864"/>
      <c r="PR105" s="865"/>
      <c r="PS105" s="865"/>
      <c r="PT105" s="865"/>
      <c r="PU105" s="865"/>
      <c r="PV105" s="865"/>
      <c r="PW105" s="865"/>
      <c r="PX105" s="865"/>
      <c r="PY105" s="864"/>
      <c r="PZ105" s="865"/>
      <c r="QA105" s="865"/>
      <c r="QB105" s="865"/>
      <c r="QC105" s="865"/>
      <c r="QD105" s="865"/>
      <c r="QE105" s="865"/>
      <c r="QF105" s="865"/>
      <c r="QG105" s="864"/>
      <c r="QH105" s="865"/>
      <c r="QI105" s="865"/>
      <c r="QJ105" s="865"/>
      <c r="QK105" s="865"/>
      <c r="QL105" s="865"/>
      <c r="QM105" s="865"/>
      <c r="QN105" s="865"/>
      <c r="QO105" s="864"/>
      <c r="QP105" s="865"/>
      <c r="QQ105" s="865"/>
      <c r="QR105" s="865"/>
      <c r="QS105" s="865"/>
      <c r="QT105" s="865"/>
      <c r="QU105" s="865"/>
      <c r="QV105" s="865"/>
      <c r="QW105" s="864"/>
      <c r="QX105" s="865"/>
      <c r="QY105" s="865"/>
      <c r="QZ105" s="865"/>
      <c r="RA105" s="865"/>
      <c r="RB105" s="865"/>
      <c r="RC105" s="865"/>
      <c r="RD105" s="865"/>
      <c r="RE105" s="864"/>
      <c r="RF105" s="865"/>
      <c r="RG105" s="865"/>
      <c r="RH105" s="865"/>
      <c r="RI105" s="865"/>
      <c r="RJ105" s="865"/>
      <c r="RK105" s="865"/>
      <c r="RL105" s="865"/>
      <c r="RM105" s="864"/>
      <c r="RN105" s="865"/>
      <c r="RO105" s="865"/>
      <c r="RP105" s="865"/>
      <c r="RQ105" s="865"/>
      <c r="RR105" s="865"/>
      <c r="RS105" s="865"/>
      <c r="RT105" s="865"/>
      <c r="RU105" s="864"/>
      <c r="RV105" s="865"/>
      <c r="RW105" s="865"/>
      <c r="RX105" s="865"/>
      <c r="RY105" s="865"/>
      <c r="RZ105" s="865"/>
      <c r="SA105" s="865"/>
      <c r="SB105" s="865"/>
      <c r="SC105" s="864"/>
      <c r="SD105" s="865"/>
      <c r="SE105" s="865"/>
      <c r="SF105" s="865"/>
      <c r="SG105" s="865"/>
      <c r="SH105" s="865"/>
      <c r="SI105" s="865"/>
      <c r="SJ105" s="865"/>
      <c r="SK105" s="864"/>
      <c r="SL105" s="865"/>
      <c r="SM105" s="865"/>
      <c r="SN105" s="865"/>
      <c r="SO105" s="865"/>
      <c r="SP105" s="865"/>
      <c r="SQ105" s="865"/>
      <c r="SR105" s="865"/>
      <c r="SS105" s="864"/>
      <c r="ST105" s="865"/>
      <c r="SU105" s="865"/>
      <c r="SV105" s="865"/>
      <c r="SW105" s="865"/>
      <c r="SX105" s="865"/>
      <c r="SY105" s="865"/>
      <c r="SZ105" s="865"/>
      <c r="TA105" s="864"/>
      <c r="TB105" s="865"/>
      <c r="TC105" s="865"/>
      <c r="TD105" s="865"/>
      <c r="TE105" s="865"/>
      <c r="TF105" s="865"/>
      <c r="TG105" s="865"/>
      <c r="TH105" s="865"/>
      <c r="TI105" s="864"/>
      <c r="TJ105" s="865"/>
      <c r="TK105" s="865"/>
      <c r="TL105" s="865"/>
      <c r="TM105" s="865"/>
      <c r="TN105" s="865"/>
      <c r="TO105" s="865"/>
      <c r="TP105" s="865"/>
      <c r="TQ105" s="864"/>
      <c r="TR105" s="865"/>
      <c r="TS105" s="865"/>
      <c r="TT105" s="865"/>
      <c r="TU105" s="865"/>
      <c r="TV105" s="865"/>
      <c r="TW105" s="865"/>
      <c r="TX105" s="865"/>
      <c r="TY105" s="864"/>
      <c r="TZ105" s="865"/>
      <c r="UA105" s="865"/>
      <c r="UB105" s="865"/>
      <c r="UC105" s="865"/>
      <c r="UD105" s="865"/>
      <c r="UE105" s="865"/>
      <c r="UF105" s="865"/>
      <c r="UG105" s="864"/>
      <c r="UH105" s="865"/>
      <c r="UI105" s="865"/>
      <c r="UJ105" s="865"/>
      <c r="UK105" s="865"/>
      <c r="UL105" s="865"/>
      <c r="UM105" s="865"/>
      <c r="UN105" s="865"/>
      <c r="UO105" s="864"/>
      <c r="UP105" s="865"/>
      <c r="UQ105" s="865"/>
      <c r="UR105" s="865"/>
      <c r="US105" s="865"/>
      <c r="UT105" s="865"/>
      <c r="UU105" s="865"/>
      <c r="UV105" s="865"/>
      <c r="UW105" s="864"/>
      <c r="UX105" s="865"/>
      <c r="UY105" s="865"/>
      <c r="UZ105" s="865"/>
      <c r="VA105" s="865"/>
      <c r="VB105" s="865"/>
      <c r="VC105" s="865"/>
      <c r="VD105" s="865"/>
      <c r="VE105" s="864"/>
      <c r="VF105" s="865"/>
      <c r="VG105" s="865"/>
      <c r="VH105" s="865"/>
      <c r="VI105" s="865"/>
      <c r="VJ105" s="865"/>
      <c r="VK105" s="865"/>
      <c r="VL105" s="865"/>
      <c r="VM105" s="864"/>
      <c r="VN105" s="865"/>
      <c r="VO105" s="865"/>
      <c r="VP105" s="865"/>
      <c r="VQ105" s="865"/>
      <c r="VR105" s="865"/>
      <c r="VS105" s="865"/>
      <c r="VT105" s="865"/>
      <c r="VU105" s="864"/>
      <c r="VV105" s="865"/>
      <c r="VW105" s="865"/>
      <c r="VX105" s="865"/>
      <c r="VY105" s="865"/>
      <c r="VZ105" s="865"/>
      <c r="WA105" s="865"/>
      <c r="WB105" s="865"/>
      <c r="WC105" s="864"/>
      <c r="WD105" s="865"/>
      <c r="WE105" s="865"/>
      <c r="WF105" s="865"/>
      <c r="WG105" s="865"/>
      <c r="WH105" s="865"/>
      <c r="WI105" s="865"/>
      <c r="WJ105" s="865"/>
      <c r="WK105" s="864"/>
      <c r="WL105" s="865"/>
      <c r="WM105" s="865"/>
      <c r="WN105" s="865"/>
      <c r="WO105" s="865"/>
      <c r="WP105" s="865"/>
      <c r="WQ105" s="865"/>
      <c r="WR105" s="865"/>
      <c r="WS105" s="864"/>
      <c r="WT105" s="865"/>
      <c r="WU105" s="865"/>
      <c r="WV105" s="865"/>
      <c r="WW105" s="865"/>
      <c r="WX105" s="865"/>
      <c r="WY105" s="865"/>
      <c r="WZ105" s="865"/>
      <c r="XA105" s="864"/>
      <c r="XB105" s="865"/>
      <c r="XC105" s="865"/>
      <c r="XD105" s="865"/>
      <c r="XE105" s="865"/>
      <c r="XF105" s="865"/>
      <c r="XG105" s="865"/>
      <c r="XH105" s="865"/>
      <c r="XI105" s="864"/>
      <c r="XJ105" s="865"/>
      <c r="XK105" s="865"/>
      <c r="XL105" s="865"/>
      <c r="XM105" s="865"/>
      <c r="XN105" s="865"/>
      <c r="XO105" s="865"/>
      <c r="XP105" s="865"/>
      <c r="XQ105" s="864"/>
      <c r="XR105" s="865"/>
      <c r="XS105" s="865"/>
      <c r="XT105" s="865"/>
      <c r="XU105" s="865"/>
      <c r="XV105" s="865"/>
      <c r="XW105" s="865"/>
      <c r="XX105" s="865"/>
      <c r="XY105" s="864"/>
      <c r="XZ105" s="865"/>
      <c r="YA105" s="865"/>
      <c r="YB105" s="865"/>
      <c r="YC105" s="865"/>
      <c r="YD105" s="865"/>
      <c r="YE105" s="865"/>
      <c r="YF105" s="865"/>
      <c r="YG105" s="864"/>
      <c r="YH105" s="865"/>
      <c r="YI105" s="865"/>
      <c r="YJ105" s="865"/>
      <c r="YK105" s="865"/>
      <c r="YL105" s="865"/>
      <c r="YM105" s="865"/>
      <c r="YN105" s="865"/>
      <c r="YO105" s="864"/>
      <c r="YP105" s="865"/>
      <c r="YQ105" s="865"/>
      <c r="YR105" s="865"/>
      <c r="YS105" s="865"/>
      <c r="YT105" s="865"/>
      <c r="YU105" s="865"/>
      <c r="YV105" s="865"/>
      <c r="YW105" s="864"/>
      <c r="YX105" s="865"/>
      <c r="YY105" s="865"/>
      <c r="YZ105" s="865"/>
      <c r="ZA105" s="865"/>
      <c r="ZB105" s="865"/>
      <c r="ZC105" s="865"/>
      <c r="ZD105" s="865"/>
      <c r="ZE105" s="864"/>
      <c r="ZF105" s="865"/>
      <c r="ZG105" s="865"/>
      <c r="ZH105" s="865"/>
      <c r="ZI105" s="865"/>
      <c r="ZJ105" s="865"/>
      <c r="ZK105" s="865"/>
      <c r="ZL105" s="865"/>
      <c r="ZM105" s="864"/>
      <c r="ZN105" s="865"/>
      <c r="ZO105" s="865"/>
      <c r="ZP105" s="865"/>
      <c r="ZQ105" s="865"/>
      <c r="ZR105" s="865"/>
      <c r="ZS105" s="865"/>
      <c r="ZT105" s="865"/>
      <c r="ZU105" s="864"/>
      <c r="ZV105" s="865"/>
      <c r="ZW105" s="865"/>
      <c r="ZX105" s="865"/>
      <c r="ZY105" s="865"/>
      <c r="ZZ105" s="865"/>
      <c r="AAA105" s="865"/>
      <c r="AAB105" s="865"/>
      <c r="AAC105" s="864"/>
      <c r="AAD105" s="865"/>
      <c r="AAE105" s="865"/>
      <c r="AAF105" s="865"/>
      <c r="AAG105" s="865"/>
      <c r="AAH105" s="865"/>
      <c r="AAI105" s="865"/>
      <c r="AAJ105" s="865"/>
      <c r="AAK105" s="864"/>
      <c r="AAL105" s="865"/>
      <c r="AAM105" s="865"/>
      <c r="AAN105" s="865"/>
      <c r="AAO105" s="865"/>
      <c r="AAP105" s="865"/>
      <c r="AAQ105" s="865"/>
      <c r="AAR105" s="865"/>
      <c r="AAS105" s="864"/>
      <c r="AAT105" s="865"/>
      <c r="AAU105" s="865"/>
      <c r="AAV105" s="865"/>
      <c r="AAW105" s="865"/>
      <c r="AAX105" s="865"/>
      <c r="AAY105" s="865"/>
      <c r="AAZ105" s="865"/>
      <c r="ABA105" s="864"/>
      <c r="ABB105" s="865"/>
      <c r="ABC105" s="865"/>
      <c r="ABD105" s="865"/>
      <c r="ABE105" s="865"/>
      <c r="ABF105" s="865"/>
      <c r="ABG105" s="865"/>
      <c r="ABH105" s="865"/>
      <c r="ABI105" s="864"/>
      <c r="ABJ105" s="865"/>
      <c r="ABK105" s="865"/>
      <c r="ABL105" s="865"/>
      <c r="ABM105" s="865"/>
      <c r="ABN105" s="865"/>
      <c r="ABO105" s="865"/>
      <c r="ABP105" s="865"/>
      <c r="ABQ105" s="864"/>
      <c r="ABR105" s="865"/>
      <c r="ABS105" s="865"/>
      <c r="ABT105" s="865"/>
      <c r="ABU105" s="865"/>
      <c r="ABV105" s="865"/>
      <c r="ABW105" s="865"/>
      <c r="ABX105" s="865"/>
      <c r="ABY105" s="864"/>
      <c r="ABZ105" s="865"/>
      <c r="ACA105" s="865"/>
      <c r="ACB105" s="865"/>
      <c r="ACC105" s="865"/>
      <c r="ACD105" s="865"/>
      <c r="ACE105" s="865"/>
      <c r="ACF105" s="865"/>
      <c r="ACG105" s="864"/>
      <c r="ACH105" s="865"/>
      <c r="ACI105" s="865"/>
      <c r="ACJ105" s="865"/>
      <c r="ACK105" s="865"/>
      <c r="ACL105" s="865"/>
      <c r="ACM105" s="865"/>
      <c r="ACN105" s="865"/>
      <c r="ACO105" s="864"/>
      <c r="ACP105" s="865"/>
      <c r="ACQ105" s="865"/>
      <c r="ACR105" s="865"/>
      <c r="ACS105" s="865"/>
      <c r="ACT105" s="865"/>
      <c r="ACU105" s="865"/>
      <c r="ACV105" s="865"/>
      <c r="ACW105" s="864"/>
      <c r="ACX105" s="865"/>
      <c r="ACY105" s="865"/>
      <c r="ACZ105" s="865"/>
      <c r="ADA105" s="865"/>
      <c r="ADB105" s="865"/>
      <c r="ADC105" s="865"/>
      <c r="ADD105" s="865"/>
      <c r="ADE105" s="864"/>
      <c r="ADF105" s="865"/>
      <c r="ADG105" s="865"/>
      <c r="ADH105" s="865"/>
      <c r="ADI105" s="865"/>
      <c r="ADJ105" s="865"/>
      <c r="ADK105" s="865"/>
      <c r="ADL105" s="865"/>
      <c r="ADM105" s="864"/>
      <c r="ADN105" s="865"/>
      <c r="ADO105" s="865"/>
      <c r="ADP105" s="865"/>
      <c r="ADQ105" s="865"/>
      <c r="ADR105" s="865"/>
      <c r="ADS105" s="865"/>
      <c r="ADT105" s="865"/>
      <c r="ADU105" s="864"/>
      <c r="ADV105" s="865"/>
      <c r="ADW105" s="865"/>
      <c r="ADX105" s="865"/>
      <c r="ADY105" s="865"/>
      <c r="ADZ105" s="865"/>
      <c r="AEA105" s="865"/>
      <c r="AEB105" s="865"/>
      <c r="AEC105" s="864"/>
      <c r="AED105" s="865"/>
      <c r="AEE105" s="865"/>
      <c r="AEF105" s="865"/>
      <c r="AEG105" s="865"/>
      <c r="AEH105" s="865"/>
      <c r="AEI105" s="865"/>
      <c r="AEJ105" s="865"/>
      <c r="AEK105" s="864"/>
      <c r="AEL105" s="865"/>
      <c r="AEM105" s="865"/>
      <c r="AEN105" s="865"/>
      <c r="AEO105" s="865"/>
      <c r="AEP105" s="865"/>
      <c r="AEQ105" s="865"/>
      <c r="AER105" s="865"/>
      <c r="AES105" s="864"/>
      <c r="AET105" s="865"/>
      <c r="AEU105" s="865"/>
      <c r="AEV105" s="865"/>
      <c r="AEW105" s="865"/>
      <c r="AEX105" s="865"/>
      <c r="AEY105" s="865"/>
      <c r="AEZ105" s="865"/>
      <c r="AFA105" s="864"/>
      <c r="AFB105" s="865"/>
      <c r="AFC105" s="865"/>
      <c r="AFD105" s="865"/>
      <c r="AFE105" s="865"/>
      <c r="AFF105" s="865"/>
      <c r="AFG105" s="865"/>
      <c r="AFH105" s="865"/>
      <c r="AFI105" s="864"/>
      <c r="AFJ105" s="865"/>
      <c r="AFK105" s="865"/>
      <c r="AFL105" s="865"/>
      <c r="AFM105" s="865"/>
      <c r="AFN105" s="865"/>
      <c r="AFO105" s="865"/>
      <c r="AFP105" s="865"/>
      <c r="AFQ105" s="864"/>
      <c r="AFR105" s="865"/>
      <c r="AFS105" s="865"/>
      <c r="AFT105" s="865"/>
      <c r="AFU105" s="865"/>
      <c r="AFV105" s="865"/>
      <c r="AFW105" s="865"/>
      <c r="AFX105" s="865"/>
      <c r="AFY105" s="864"/>
      <c r="AFZ105" s="865"/>
      <c r="AGA105" s="865"/>
      <c r="AGB105" s="865"/>
      <c r="AGC105" s="865"/>
      <c r="AGD105" s="865"/>
      <c r="AGE105" s="865"/>
      <c r="AGF105" s="865"/>
      <c r="AGG105" s="864"/>
      <c r="AGH105" s="865"/>
      <c r="AGI105" s="865"/>
      <c r="AGJ105" s="865"/>
      <c r="AGK105" s="865"/>
      <c r="AGL105" s="865"/>
      <c r="AGM105" s="865"/>
      <c r="AGN105" s="865"/>
      <c r="AGO105" s="864"/>
      <c r="AGP105" s="865"/>
      <c r="AGQ105" s="865"/>
      <c r="AGR105" s="865"/>
      <c r="AGS105" s="865"/>
      <c r="AGT105" s="865"/>
      <c r="AGU105" s="865"/>
      <c r="AGV105" s="865"/>
      <c r="AGW105" s="864"/>
      <c r="AGX105" s="865"/>
      <c r="AGY105" s="865"/>
      <c r="AGZ105" s="865"/>
      <c r="AHA105" s="865"/>
      <c r="AHB105" s="865"/>
      <c r="AHC105" s="865"/>
      <c r="AHD105" s="865"/>
      <c r="AHE105" s="864"/>
      <c r="AHF105" s="865"/>
      <c r="AHG105" s="865"/>
      <c r="AHH105" s="865"/>
      <c r="AHI105" s="865"/>
      <c r="AHJ105" s="865"/>
      <c r="AHK105" s="865"/>
      <c r="AHL105" s="865"/>
      <c r="AHM105" s="864"/>
      <c r="AHN105" s="865"/>
      <c r="AHO105" s="865"/>
      <c r="AHP105" s="865"/>
      <c r="AHQ105" s="865"/>
      <c r="AHR105" s="865"/>
      <c r="AHS105" s="865"/>
      <c r="AHT105" s="865"/>
      <c r="AHU105" s="864"/>
      <c r="AHV105" s="865"/>
      <c r="AHW105" s="865"/>
      <c r="AHX105" s="865"/>
      <c r="AHY105" s="865"/>
      <c r="AHZ105" s="865"/>
      <c r="AIA105" s="865"/>
      <c r="AIB105" s="865"/>
      <c r="AIC105" s="864"/>
      <c r="AID105" s="865"/>
      <c r="AIE105" s="865"/>
      <c r="AIF105" s="865"/>
      <c r="AIG105" s="865"/>
      <c r="AIH105" s="865"/>
      <c r="AII105" s="865"/>
      <c r="AIJ105" s="865"/>
      <c r="AIK105" s="864"/>
      <c r="AIL105" s="865"/>
      <c r="AIM105" s="865"/>
      <c r="AIN105" s="865"/>
      <c r="AIO105" s="865"/>
      <c r="AIP105" s="865"/>
      <c r="AIQ105" s="865"/>
      <c r="AIR105" s="865"/>
      <c r="AIS105" s="864"/>
      <c r="AIT105" s="865"/>
      <c r="AIU105" s="865"/>
      <c r="AIV105" s="865"/>
      <c r="AIW105" s="865"/>
      <c r="AIX105" s="865"/>
      <c r="AIY105" s="865"/>
      <c r="AIZ105" s="865"/>
      <c r="AJA105" s="864"/>
      <c r="AJB105" s="865"/>
      <c r="AJC105" s="865"/>
      <c r="AJD105" s="865"/>
      <c r="AJE105" s="865"/>
      <c r="AJF105" s="865"/>
      <c r="AJG105" s="865"/>
      <c r="AJH105" s="865"/>
      <c r="AJI105" s="864"/>
      <c r="AJJ105" s="865"/>
      <c r="AJK105" s="865"/>
      <c r="AJL105" s="865"/>
      <c r="AJM105" s="865"/>
      <c r="AJN105" s="865"/>
      <c r="AJO105" s="865"/>
      <c r="AJP105" s="865"/>
      <c r="AJQ105" s="864"/>
      <c r="AJR105" s="865"/>
      <c r="AJS105" s="865"/>
      <c r="AJT105" s="865"/>
      <c r="AJU105" s="865"/>
      <c r="AJV105" s="865"/>
      <c r="AJW105" s="865"/>
      <c r="AJX105" s="865"/>
      <c r="AJY105" s="864"/>
      <c r="AJZ105" s="865"/>
      <c r="AKA105" s="865"/>
      <c r="AKB105" s="865"/>
      <c r="AKC105" s="865"/>
      <c r="AKD105" s="865"/>
      <c r="AKE105" s="865"/>
      <c r="AKF105" s="865"/>
      <c r="AKG105" s="864"/>
      <c r="AKH105" s="865"/>
      <c r="AKI105" s="865"/>
      <c r="AKJ105" s="865"/>
      <c r="AKK105" s="865"/>
      <c r="AKL105" s="865"/>
      <c r="AKM105" s="865"/>
      <c r="AKN105" s="865"/>
      <c r="AKO105" s="864"/>
      <c r="AKP105" s="865"/>
      <c r="AKQ105" s="865"/>
      <c r="AKR105" s="865"/>
      <c r="AKS105" s="865"/>
      <c r="AKT105" s="865"/>
      <c r="AKU105" s="865"/>
      <c r="AKV105" s="865"/>
      <c r="AKW105" s="864"/>
      <c r="AKX105" s="865"/>
      <c r="AKY105" s="865"/>
      <c r="AKZ105" s="865"/>
      <c r="ALA105" s="865"/>
      <c r="ALB105" s="865"/>
      <c r="ALC105" s="865"/>
      <c r="ALD105" s="865"/>
      <c r="ALE105" s="864"/>
      <c r="ALF105" s="865"/>
      <c r="ALG105" s="865"/>
      <c r="ALH105" s="865"/>
      <c r="ALI105" s="865"/>
      <c r="ALJ105" s="865"/>
      <c r="ALK105" s="865"/>
      <c r="ALL105" s="865"/>
      <c r="ALM105" s="864"/>
      <c r="ALN105" s="865"/>
      <c r="ALO105" s="865"/>
      <c r="ALP105" s="865"/>
      <c r="ALQ105" s="865"/>
      <c r="ALR105" s="865"/>
      <c r="ALS105" s="865"/>
      <c r="ALT105" s="865"/>
      <c r="ALU105" s="864"/>
      <c r="ALV105" s="865"/>
      <c r="ALW105" s="865"/>
      <c r="ALX105" s="865"/>
      <c r="ALY105" s="865"/>
      <c r="ALZ105" s="865"/>
      <c r="AMA105" s="865"/>
      <c r="AMB105" s="865"/>
      <c r="AMC105" s="864"/>
      <c r="AMD105" s="865"/>
      <c r="AME105" s="865"/>
      <c r="AMF105" s="865"/>
      <c r="AMG105" s="865"/>
      <c r="AMH105" s="865"/>
      <c r="AMI105" s="865"/>
      <c r="AMJ105" s="865"/>
      <c r="AMK105" s="864"/>
      <c r="AML105" s="865"/>
      <c r="AMM105" s="865"/>
      <c r="AMN105" s="865"/>
      <c r="AMO105" s="865"/>
      <c r="AMP105" s="865"/>
      <c r="AMQ105" s="865"/>
      <c r="AMR105" s="865"/>
      <c r="AMS105" s="864"/>
      <c r="AMT105" s="865"/>
      <c r="AMU105" s="865"/>
      <c r="AMV105" s="865"/>
      <c r="AMW105" s="865"/>
      <c r="AMX105" s="865"/>
      <c r="AMY105" s="865"/>
      <c r="AMZ105" s="865"/>
      <c r="ANA105" s="864"/>
      <c r="ANB105" s="865"/>
      <c r="ANC105" s="865"/>
      <c r="AND105" s="865"/>
      <c r="ANE105" s="865"/>
      <c r="ANF105" s="865"/>
      <c r="ANG105" s="865"/>
      <c r="ANH105" s="865"/>
      <c r="ANI105" s="864"/>
      <c r="ANJ105" s="865"/>
      <c r="ANK105" s="865"/>
      <c r="ANL105" s="865"/>
      <c r="ANM105" s="865"/>
      <c r="ANN105" s="865"/>
      <c r="ANO105" s="865"/>
      <c r="ANP105" s="865"/>
      <c r="ANQ105" s="864"/>
      <c r="ANR105" s="865"/>
      <c r="ANS105" s="865"/>
      <c r="ANT105" s="865"/>
      <c r="ANU105" s="865"/>
      <c r="ANV105" s="865"/>
      <c r="ANW105" s="865"/>
      <c r="ANX105" s="865"/>
      <c r="ANY105" s="864"/>
      <c r="ANZ105" s="865"/>
      <c r="AOA105" s="865"/>
      <c r="AOB105" s="865"/>
      <c r="AOC105" s="865"/>
      <c r="AOD105" s="865"/>
      <c r="AOE105" s="865"/>
      <c r="AOF105" s="865"/>
      <c r="AOG105" s="864"/>
      <c r="AOH105" s="865"/>
      <c r="AOI105" s="865"/>
      <c r="AOJ105" s="865"/>
      <c r="AOK105" s="865"/>
      <c r="AOL105" s="865"/>
      <c r="AOM105" s="865"/>
      <c r="AON105" s="865"/>
      <c r="AOO105" s="864"/>
      <c r="AOP105" s="865"/>
      <c r="AOQ105" s="865"/>
      <c r="AOR105" s="865"/>
      <c r="AOS105" s="865"/>
      <c r="AOT105" s="865"/>
      <c r="AOU105" s="865"/>
      <c r="AOV105" s="865"/>
      <c r="AOW105" s="864"/>
      <c r="AOX105" s="865"/>
      <c r="AOY105" s="865"/>
      <c r="AOZ105" s="865"/>
      <c r="APA105" s="865"/>
      <c r="APB105" s="865"/>
      <c r="APC105" s="865"/>
      <c r="APD105" s="865"/>
      <c r="APE105" s="864"/>
      <c r="APF105" s="865"/>
      <c r="APG105" s="865"/>
      <c r="APH105" s="865"/>
      <c r="API105" s="865"/>
      <c r="APJ105" s="865"/>
      <c r="APK105" s="865"/>
      <c r="APL105" s="865"/>
      <c r="APM105" s="864"/>
      <c r="APN105" s="865"/>
      <c r="APO105" s="865"/>
      <c r="APP105" s="865"/>
      <c r="APQ105" s="865"/>
      <c r="APR105" s="865"/>
      <c r="APS105" s="865"/>
      <c r="APT105" s="865"/>
      <c r="APU105" s="864"/>
      <c r="APV105" s="865"/>
      <c r="APW105" s="865"/>
      <c r="APX105" s="865"/>
      <c r="APY105" s="865"/>
      <c r="APZ105" s="865"/>
      <c r="AQA105" s="865"/>
      <c r="AQB105" s="865"/>
      <c r="AQC105" s="864"/>
      <c r="AQD105" s="865"/>
      <c r="AQE105" s="865"/>
      <c r="AQF105" s="865"/>
      <c r="AQG105" s="865"/>
      <c r="AQH105" s="865"/>
      <c r="AQI105" s="865"/>
      <c r="AQJ105" s="865"/>
      <c r="AQK105" s="864"/>
      <c r="AQL105" s="865"/>
      <c r="AQM105" s="865"/>
      <c r="AQN105" s="865"/>
      <c r="AQO105" s="865"/>
      <c r="AQP105" s="865"/>
      <c r="AQQ105" s="865"/>
      <c r="AQR105" s="865"/>
      <c r="AQS105" s="864"/>
      <c r="AQT105" s="865"/>
      <c r="AQU105" s="865"/>
      <c r="AQV105" s="865"/>
      <c r="AQW105" s="865"/>
      <c r="AQX105" s="865"/>
      <c r="AQY105" s="865"/>
      <c r="AQZ105" s="865"/>
      <c r="ARA105" s="864"/>
      <c r="ARB105" s="865"/>
      <c r="ARC105" s="865"/>
      <c r="ARD105" s="865"/>
      <c r="ARE105" s="865"/>
      <c r="ARF105" s="865"/>
      <c r="ARG105" s="865"/>
      <c r="ARH105" s="865"/>
      <c r="ARI105" s="864"/>
      <c r="ARJ105" s="865"/>
      <c r="ARK105" s="865"/>
      <c r="ARL105" s="865"/>
      <c r="ARM105" s="865"/>
      <c r="ARN105" s="865"/>
      <c r="ARO105" s="865"/>
      <c r="ARP105" s="865"/>
      <c r="ARQ105" s="864"/>
      <c r="ARR105" s="865"/>
      <c r="ARS105" s="865"/>
      <c r="ART105" s="865"/>
      <c r="ARU105" s="865"/>
      <c r="ARV105" s="865"/>
      <c r="ARW105" s="865"/>
      <c r="ARX105" s="865"/>
      <c r="ARY105" s="864"/>
      <c r="ARZ105" s="865"/>
      <c r="ASA105" s="865"/>
      <c r="ASB105" s="865"/>
      <c r="ASC105" s="865"/>
      <c r="ASD105" s="865"/>
      <c r="ASE105" s="865"/>
      <c r="ASF105" s="865"/>
      <c r="ASG105" s="864"/>
      <c r="ASH105" s="865"/>
      <c r="ASI105" s="865"/>
      <c r="ASJ105" s="865"/>
      <c r="ASK105" s="865"/>
      <c r="ASL105" s="865"/>
      <c r="ASM105" s="865"/>
      <c r="ASN105" s="865"/>
      <c r="ASO105" s="864"/>
      <c r="ASP105" s="865"/>
      <c r="ASQ105" s="865"/>
      <c r="ASR105" s="865"/>
      <c r="ASS105" s="865"/>
      <c r="AST105" s="865"/>
      <c r="ASU105" s="865"/>
      <c r="ASV105" s="865"/>
      <c r="ASW105" s="864"/>
      <c r="ASX105" s="865"/>
      <c r="ASY105" s="865"/>
      <c r="ASZ105" s="865"/>
      <c r="ATA105" s="865"/>
      <c r="ATB105" s="865"/>
      <c r="ATC105" s="865"/>
      <c r="ATD105" s="865"/>
      <c r="ATE105" s="864"/>
      <c r="ATF105" s="865"/>
      <c r="ATG105" s="865"/>
      <c r="ATH105" s="865"/>
      <c r="ATI105" s="865"/>
      <c r="ATJ105" s="865"/>
      <c r="ATK105" s="865"/>
      <c r="ATL105" s="865"/>
      <c r="ATM105" s="864"/>
      <c r="ATN105" s="865"/>
      <c r="ATO105" s="865"/>
      <c r="ATP105" s="865"/>
      <c r="ATQ105" s="865"/>
      <c r="ATR105" s="865"/>
      <c r="ATS105" s="865"/>
      <c r="ATT105" s="865"/>
      <c r="ATU105" s="864"/>
      <c r="ATV105" s="865"/>
      <c r="ATW105" s="865"/>
      <c r="ATX105" s="865"/>
      <c r="ATY105" s="865"/>
      <c r="ATZ105" s="865"/>
      <c r="AUA105" s="865"/>
      <c r="AUB105" s="865"/>
      <c r="AUC105" s="864"/>
      <c r="AUD105" s="865"/>
      <c r="AUE105" s="865"/>
      <c r="AUF105" s="865"/>
      <c r="AUG105" s="865"/>
      <c r="AUH105" s="865"/>
      <c r="AUI105" s="865"/>
      <c r="AUJ105" s="865"/>
      <c r="AUK105" s="864"/>
      <c r="AUL105" s="865"/>
      <c r="AUM105" s="865"/>
      <c r="AUN105" s="865"/>
      <c r="AUO105" s="865"/>
      <c r="AUP105" s="865"/>
      <c r="AUQ105" s="865"/>
      <c r="AUR105" s="865"/>
      <c r="AUS105" s="864"/>
      <c r="AUT105" s="865"/>
      <c r="AUU105" s="865"/>
      <c r="AUV105" s="865"/>
      <c r="AUW105" s="865"/>
      <c r="AUX105" s="865"/>
      <c r="AUY105" s="865"/>
      <c r="AUZ105" s="865"/>
      <c r="AVA105" s="864"/>
      <c r="AVB105" s="865"/>
      <c r="AVC105" s="865"/>
      <c r="AVD105" s="865"/>
      <c r="AVE105" s="865"/>
      <c r="AVF105" s="865"/>
      <c r="AVG105" s="865"/>
      <c r="AVH105" s="865"/>
      <c r="AVI105" s="864"/>
      <c r="AVJ105" s="865"/>
      <c r="AVK105" s="865"/>
      <c r="AVL105" s="865"/>
      <c r="AVM105" s="865"/>
      <c r="AVN105" s="865"/>
      <c r="AVO105" s="865"/>
      <c r="AVP105" s="865"/>
      <c r="AVQ105" s="864"/>
      <c r="AVR105" s="865"/>
      <c r="AVS105" s="865"/>
      <c r="AVT105" s="865"/>
      <c r="AVU105" s="865"/>
      <c r="AVV105" s="865"/>
      <c r="AVW105" s="865"/>
      <c r="AVX105" s="865"/>
      <c r="AVY105" s="864"/>
      <c r="AVZ105" s="865"/>
      <c r="AWA105" s="865"/>
      <c r="AWB105" s="865"/>
      <c r="AWC105" s="865"/>
      <c r="AWD105" s="865"/>
      <c r="AWE105" s="865"/>
      <c r="AWF105" s="865"/>
      <c r="AWG105" s="864"/>
      <c r="AWH105" s="865"/>
      <c r="AWI105" s="865"/>
      <c r="AWJ105" s="865"/>
      <c r="AWK105" s="865"/>
      <c r="AWL105" s="865"/>
      <c r="AWM105" s="865"/>
      <c r="AWN105" s="865"/>
      <c r="AWO105" s="864"/>
      <c r="AWP105" s="865"/>
      <c r="AWQ105" s="865"/>
      <c r="AWR105" s="865"/>
      <c r="AWS105" s="865"/>
      <c r="AWT105" s="865"/>
      <c r="AWU105" s="865"/>
      <c r="AWV105" s="865"/>
      <c r="AWW105" s="864"/>
      <c r="AWX105" s="865"/>
      <c r="AWY105" s="865"/>
      <c r="AWZ105" s="865"/>
      <c r="AXA105" s="865"/>
      <c r="AXB105" s="865"/>
      <c r="AXC105" s="865"/>
      <c r="AXD105" s="865"/>
      <c r="AXE105" s="864"/>
      <c r="AXF105" s="865"/>
      <c r="AXG105" s="865"/>
      <c r="AXH105" s="865"/>
      <c r="AXI105" s="865"/>
      <c r="AXJ105" s="865"/>
      <c r="AXK105" s="865"/>
      <c r="AXL105" s="865"/>
      <c r="AXM105" s="864"/>
      <c r="AXN105" s="865"/>
      <c r="AXO105" s="865"/>
      <c r="AXP105" s="865"/>
      <c r="AXQ105" s="865"/>
      <c r="AXR105" s="865"/>
      <c r="AXS105" s="865"/>
      <c r="AXT105" s="865"/>
      <c r="AXU105" s="864"/>
      <c r="AXV105" s="865"/>
      <c r="AXW105" s="865"/>
      <c r="AXX105" s="865"/>
      <c r="AXY105" s="865"/>
      <c r="AXZ105" s="865"/>
      <c r="AYA105" s="865"/>
      <c r="AYB105" s="865"/>
      <c r="AYC105" s="864"/>
      <c r="AYD105" s="865"/>
      <c r="AYE105" s="865"/>
      <c r="AYF105" s="865"/>
      <c r="AYG105" s="865"/>
      <c r="AYH105" s="865"/>
      <c r="AYI105" s="865"/>
      <c r="AYJ105" s="865"/>
      <c r="AYK105" s="864"/>
      <c r="AYL105" s="865"/>
      <c r="AYM105" s="865"/>
      <c r="AYN105" s="865"/>
      <c r="AYO105" s="865"/>
      <c r="AYP105" s="865"/>
      <c r="AYQ105" s="865"/>
      <c r="AYR105" s="865"/>
      <c r="AYS105" s="864"/>
      <c r="AYT105" s="865"/>
      <c r="AYU105" s="865"/>
      <c r="AYV105" s="865"/>
      <c r="AYW105" s="865"/>
      <c r="AYX105" s="865"/>
      <c r="AYY105" s="865"/>
      <c r="AYZ105" s="865"/>
      <c r="AZA105" s="864"/>
      <c r="AZB105" s="865"/>
      <c r="AZC105" s="865"/>
      <c r="AZD105" s="865"/>
      <c r="AZE105" s="865"/>
      <c r="AZF105" s="865"/>
      <c r="AZG105" s="865"/>
      <c r="AZH105" s="865"/>
      <c r="AZI105" s="864"/>
      <c r="AZJ105" s="865"/>
      <c r="AZK105" s="865"/>
      <c r="AZL105" s="865"/>
      <c r="AZM105" s="865"/>
      <c r="AZN105" s="865"/>
      <c r="AZO105" s="865"/>
      <c r="AZP105" s="865"/>
      <c r="AZQ105" s="864"/>
      <c r="AZR105" s="865"/>
      <c r="AZS105" s="865"/>
      <c r="AZT105" s="865"/>
      <c r="AZU105" s="865"/>
      <c r="AZV105" s="865"/>
      <c r="AZW105" s="865"/>
      <c r="AZX105" s="865"/>
      <c r="AZY105" s="864"/>
      <c r="AZZ105" s="865"/>
      <c r="BAA105" s="865"/>
      <c r="BAB105" s="865"/>
      <c r="BAC105" s="865"/>
      <c r="BAD105" s="865"/>
      <c r="BAE105" s="865"/>
      <c r="BAF105" s="865"/>
      <c r="BAG105" s="864"/>
      <c r="BAH105" s="865"/>
      <c r="BAI105" s="865"/>
      <c r="BAJ105" s="865"/>
      <c r="BAK105" s="865"/>
      <c r="BAL105" s="865"/>
      <c r="BAM105" s="865"/>
      <c r="BAN105" s="865"/>
      <c r="BAO105" s="864"/>
      <c r="BAP105" s="865"/>
      <c r="BAQ105" s="865"/>
      <c r="BAR105" s="865"/>
      <c r="BAS105" s="865"/>
      <c r="BAT105" s="865"/>
      <c r="BAU105" s="865"/>
      <c r="BAV105" s="865"/>
      <c r="BAW105" s="864"/>
      <c r="BAX105" s="865"/>
      <c r="BAY105" s="865"/>
      <c r="BAZ105" s="865"/>
      <c r="BBA105" s="865"/>
      <c r="BBB105" s="865"/>
      <c r="BBC105" s="865"/>
      <c r="BBD105" s="865"/>
      <c r="BBE105" s="864"/>
      <c r="BBF105" s="865"/>
      <c r="BBG105" s="865"/>
      <c r="BBH105" s="865"/>
      <c r="BBI105" s="865"/>
      <c r="BBJ105" s="865"/>
      <c r="BBK105" s="865"/>
      <c r="BBL105" s="865"/>
      <c r="BBM105" s="864"/>
      <c r="BBN105" s="865"/>
      <c r="BBO105" s="865"/>
      <c r="BBP105" s="865"/>
      <c r="BBQ105" s="865"/>
      <c r="BBR105" s="865"/>
      <c r="BBS105" s="865"/>
      <c r="BBT105" s="865"/>
      <c r="BBU105" s="864"/>
      <c r="BBV105" s="865"/>
      <c r="BBW105" s="865"/>
      <c r="BBX105" s="865"/>
      <c r="BBY105" s="865"/>
      <c r="BBZ105" s="865"/>
      <c r="BCA105" s="865"/>
      <c r="BCB105" s="865"/>
      <c r="BCC105" s="864"/>
      <c r="BCD105" s="865"/>
      <c r="BCE105" s="865"/>
      <c r="BCF105" s="865"/>
      <c r="BCG105" s="865"/>
      <c r="BCH105" s="865"/>
      <c r="BCI105" s="865"/>
      <c r="BCJ105" s="865"/>
      <c r="BCK105" s="864"/>
      <c r="BCL105" s="865"/>
      <c r="BCM105" s="865"/>
      <c r="BCN105" s="865"/>
      <c r="BCO105" s="865"/>
      <c r="BCP105" s="865"/>
      <c r="BCQ105" s="865"/>
      <c r="BCR105" s="865"/>
      <c r="BCS105" s="864"/>
      <c r="BCT105" s="865"/>
      <c r="BCU105" s="865"/>
      <c r="BCV105" s="865"/>
      <c r="BCW105" s="865"/>
      <c r="BCX105" s="865"/>
      <c r="BCY105" s="865"/>
      <c r="BCZ105" s="865"/>
      <c r="BDA105" s="864"/>
      <c r="BDB105" s="865"/>
      <c r="BDC105" s="865"/>
      <c r="BDD105" s="865"/>
      <c r="BDE105" s="865"/>
      <c r="BDF105" s="865"/>
      <c r="BDG105" s="865"/>
      <c r="BDH105" s="865"/>
      <c r="BDI105" s="864"/>
      <c r="BDJ105" s="865"/>
      <c r="BDK105" s="865"/>
      <c r="BDL105" s="865"/>
      <c r="BDM105" s="865"/>
      <c r="BDN105" s="865"/>
      <c r="BDO105" s="865"/>
      <c r="BDP105" s="865"/>
      <c r="BDQ105" s="864"/>
      <c r="BDR105" s="865"/>
      <c r="BDS105" s="865"/>
      <c r="BDT105" s="865"/>
      <c r="BDU105" s="865"/>
      <c r="BDV105" s="865"/>
      <c r="BDW105" s="865"/>
      <c r="BDX105" s="865"/>
      <c r="BDY105" s="864"/>
      <c r="BDZ105" s="865"/>
      <c r="BEA105" s="865"/>
      <c r="BEB105" s="865"/>
      <c r="BEC105" s="865"/>
      <c r="BED105" s="865"/>
      <c r="BEE105" s="865"/>
      <c r="BEF105" s="865"/>
      <c r="BEG105" s="864"/>
      <c r="BEH105" s="865"/>
      <c r="BEI105" s="865"/>
      <c r="BEJ105" s="865"/>
      <c r="BEK105" s="865"/>
      <c r="BEL105" s="865"/>
      <c r="BEM105" s="865"/>
      <c r="BEN105" s="865"/>
      <c r="BEO105" s="864"/>
      <c r="BEP105" s="865"/>
      <c r="BEQ105" s="865"/>
      <c r="BER105" s="865"/>
      <c r="BES105" s="865"/>
      <c r="BET105" s="865"/>
      <c r="BEU105" s="865"/>
      <c r="BEV105" s="865"/>
      <c r="BEW105" s="864"/>
      <c r="BEX105" s="865"/>
      <c r="BEY105" s="865"/>
      <c r="BEZ105" s="865"/>
      <c r="BFA105" s="865"/>
      <c r="BFB105" s="865"/>
      <c r="BFC105" s="865"/>
      <c r="BFD105" s="865"/>
      <c r="BFE105" s="864"/>
      <c r="BFF105" s="865"/>
      <c r="BFG105" s="865"/>
      <c r="BFH105" s="865"/>
      <c r="BFI105" s="865"/>
      <c r="BFJ105" s="865"/>
      <c r="BFK105" s="865"/>
      <c r="BFL105" s="865"/>
      <c r="BFM105" s="864"/>
      <c r="BFN105" s="865"/>
      <c r="BFO105" s="865"/>
      <c r="BFP105" s="865"/>
      <c r="BFQ105" s="865"/>
      <c r="BFR105" s="865"/>
      <c r="BFS105" s="865"/>
      <c r="BFT105" s="865"/>
      <c r="BFU105" s="864"/>
      <c r="BFV105" s="865"/>
      <c r="BFW105" s="865"/>
      <c r="BFX105" s="865"/>
      <c r="BFY105" s="865"/>
      <c r="BFZ105" s="865"/>
      <c r="BGA105" s="865"/>
      <c r="BGB105" s="865"/>
      <c r="BGC105" s="864"/>
      <c r="BGD105" s="865"/>
      <c r="BGE105" s="865"/>
      <c r="BGF105" s="865"/>
      <c r="BGG105" s="865"/>
      <c r="BGH105" s="865"/>
      <c r="BGI105" s="865"/>
      <c r="BGJ105" s="865"/>
      <c r="BGK105" s="864"/>
      <c r="BGL105" s="865"/>
      <c r="BGM105" s="865"/>
      <c r="BGN105" s="865"/>
      <c r="BGO105" s="865"/>
      <c r="BGP105" s="865"/>
      <c r="BGQ105" s="865"/>
      <c r="BGR105" s="865"/>
      <c r="BGS105" s="864"/>
      <c r="BGT105" s="865"/>
      <c r="BGU105" s="865"/>
      <c r="BGV105" s="865"/>
      <c r="BGW105" s="865"/>
      <c r="BGX105" s="865"/>
      <c r="BGY105" s="865"/>
      <c r="BGZ105" s="865"/>
      <c r="BHA105" s="864"/>
      <c r="BHB105" s="865"/>
      <c r="BHC105" s="865"/>
      <c r="BHD105" s="865"/>
      <c r="BHE105" s="865"/>
      <c r="BHF105" s="865"/>
      <c r="BHG105" s="865"/>
      <c r="BHH105" s="865"/>
      <c r="BHI105" s="864"/>
      <c r="BHJ105" s="865"/>
      <c r="BHK105" s="865"/>
      <c r="BHL105" s="865"/>
      <c r="BHM105" s="865"/>
      <c r="BHN105" s="865"/>
      <c r="BHO105" s="865"/>
      <c r="BHP105" s="865"/>
      <c r="BHQ105" s="864"/>
      <c r="BHR105" s="865"/>
      <c r="BHS105" s="865"/>
      <c r="BHT105" s="865"/>
      <c r="BHU105" s="865"/>
      <c r="BHV105" s="865"/>
      <c r="BHW105" s="865"/>
      <c r="BHX105" s="865"/>
      <c r="BHY105" s="864"/>
      <c r="BHZ105" s="865"/>
      <c r="BIA105" s="865"/>
      <c r="BIB105" s="865"/>
      <c r="BIC105" s="865"/>
      <c r="BID105" s="865"/>
      <c r="BIE105" s="865"/>
      <c r="BIF105" s="865"/>
      <c r="BIG105" s="864"/>
      <c r="BIH105" s="865"/>
      <c r="BII105" s="865"/>
      <c r="BIJ105" s="865"/>
      <c r="BIK105" s="865"/>
      <c r="BIL105" s="865"/>
      <c r="BIM105" s="865"/>
      <c r="BIN105" s="865"/>
      <c r="BIO105" s="864"/>
      <c r="BIP105" s="865"/>
      <c r="BIQ105" s="865"/>
      <c r="BIR105" s="865"/>
      <c r="BIS105" s="865"/>
      <c r="BIT105" s="865"/>
      <c r="BIU105" s="865"/>
      <c r="BIV105" s="865"/>
      <c r="BIW105" s="864"/>
      <c r="BIX105" s="865"/>
      <c r="BIY105" s="865"/>
      <c r="BIZ105" s="865"/>
      <c r="BJA105" s="865"/>
      <c r="BJB105" s="865"/>
      <c r="BJC105" s="865"/>
      <c r="BJD105" s="865"/>
      <c r="BJE105" s="864"/>
      <c r="BJF105" s="865"/>
      <c r="BJG105" s="865"/>
      <c r="BJH105" s="865"/>
      <c r="BJI105" s="865"/>
      <c r="BJJ105" s="865"/>
      <c r="BJK105" s="865"/>
      <c r="BJL105" s="865"/>
      <c r="BJM105" s="864"/>
      <c r="BJN105" s="865"/>
      <c r="BJO105" s="865"/>
      <c r="BJP105" s="865"/>
      <c r="BJQ105" s="865"/>
      <c r="BJR105" s="865"/>
      <c r="BJS105" s="865"/>
      <c r="BJT105" s="865"/>
      <c r="BJU105" s="864"/>
      <c r="BJV105" s="865"/>
      <c r="BJW105" s="865"/>
      <c r="BJX105" s="865"/>
      <c r="BJY105" s="865"/>
      <c r="BJZ105" s="865"/>
      <c r="BKA105" s="865"/>
      <c r="BKB105" s="865"/>
      <c r="BKC105" s="864"/>
      <c r="BKD105" s="865"/>
      <c r="BKE105" s="865"/>
      <c r="BKF105" s="865"/>
      <c r="BKG105" s="865"/>
      <c r="BKH105" s="865"/>
      <c r="BKI105" s="865"/>
      <c r="BKJ105" s="865"/>
      <c r="BKK105" s="864"/>
      <c r="BKL105" s="865"/>
      <c r="BKM105" s="865"/>
      <c r="BKN105" s="865"/>
      <c r="BKO105" s="865"/>
      <c r="BKP105" s="865"/>
      <c r="BKQ105" s="865"/>
      <c r="BKR105" s="865"/>
      <c r="BKS105" s="864"/>
      <c r="BKT105" s="865"/>
      <c r="BKU105" s="865"/>
      <c r="BKV105" s="865"/>
      <c r="BKW105" s="865"/>
      <c r="BKX105" s="865"/>
      <c r="BKY105" s="865"/>
      <c r="BKZ105" s="865"/>
      <c r="BLA105" s="864"/>
      <c r="BLB105" s="865"/>
      <c r="BLC105" s="865"/>
      <c r="BLD105" s="865"/>
      <c r="BLE105" s="865"/>
      <c r="BLF105" s="865"/>
      <c r="BLG105" s="865"/>
      <c r="BLH105" s="865"/>
      <c r="BLI105" s="864"/>
      <c r="BLJ105" s="865"/>
      <c r="BLK105" s="865"/>
      <c r="BLL105" s="865"/>
      <c r="BLM105" s="865"/>
      <c r="BLN105" s="865"/>
      <c r="BLO105" s="865"/>
      <c r="BLP105" s="865"/>
      <c r="BLQ105" s="864"/>
      <c r="BLR105" s="865"/>
      <c r="BLS105" s="865"/>
      <c r="BLT105" s="865"/>
      <c r="BLU105" s="865"/>
      <c r="BLV105" s="865"/>
      <c r="BLW105" s="865"/>
      <c r="BLX105" s="865"/>
      <c r="BLY105" s="864"/>
      <c r="BLZ105" s="865"/>
      <c r="BMA105" s="865"/>
      <c r="BMB105" s="865"/>
      <c r="BMC105" s="865"/>
      <c r="BMD105" s="865"/>
      <c r="BME105" s="865"/>
      <c r="BMF105" s="865"/>
      <c r="BMG105" s="864"/>
      <c r="BMH105" s="865"/>
      <c r="BMI105" s="865"/>
      <c r="BMJ105" s="865"/>
      <c r="BMK105" s="865"/>
      <c r="BML105" s="865"/>
      <c r="BMM105" s="865"/>
      <c r="BMN105" s="865"/>
      <c r="BMO105" s="864"/>
      <c r="BMP105" s="865"/>
      <c r="BMQ105" s="865"/>
      <c r="BMR105" s="865"/>
      <c r="BMS105" s="865"/>
      <c r="BMT105" s="865"/>
      <c r="BMU105" s="865"/>
      <c r="BMV105" s="865"/>
      <c r="BMW105" s="864"/>
      <c r="BMX105" s="865"/>
      <c r="BMY105" s="865"/>
      <c r="BMZ105" s="865"/>
      <c r="BNA105" s="865"/>
      <c r="BNB105" s="865"/>
      <c r="BNC105" s="865"/>
      <c r="BND105" s="865"/>
      <c r="BNE105" s="864"/>
      <c r="BNF105" s="865"/>
      <c r="BNG105" s="865"/>
      <c r="BNH105" s="865"/>
      <c r="BNI105" s="865"/>
      <c r="BNJ105" s="865"/>
      <c r="BNK105" s="865"/>
      <c r="BNL105" s="865"/>
      <c r="BNM105" s="864"/>
      <c r="BNN105" s="865"/>
      <c r="BNO105" s="865"/>
      <c r="BNP105" s="865"/>
      <c r="BNQ105" s="865"/>
      <c r="BNR105" s="865"/>
      <c r="BNS105" s="865"/>
      <c r="BNT105" s="865"/>
      <c r="BNU105" s="864"/>
      <c r="BNV105" s="865"/>
      <c r="BNW105" s="865"/>
      <c r="BNX105" s="865"/>
      <c r="BNY105" s="865"/>
      <c r="BNZ105" s="865"/>
      <c r="BOA105" s="865"/>
      <c r="BOB105" s="865"/>
      <c r="BOC105" s="864"/>
      <c r="BOD105" s="865"/>
      <c r="BOE105" s="865"/>
      <c r="BOF105" s="865"/>
      <c r="BOG105" s="865"/>
      <c r="BOH105" s="865"/>
      <c r="BOI105" s="865"/>
      <c r="BOJ105" s="865"/>
      <c r="BOK105" s="864"/>
      <c r="BOL105" s="865"/>
      <c r="BOM105" s="865"/>
      <c r="BON105" s="865"/>
      <c r="BOO105" s="865"/>
      <c r="BOP105" s="865"/>
      <c r="BOQ105" s="865"/>
      <c r="BOR105" s="865"/>
      <c r="BOS105" s="864"/>
      <c r="BOT105" s="865"/>
      <c r="BOU105" s="865"/>
      <c r="BOV105" s="865"/>
      <c r="BOW105" s="865"/>
      <c r="BOX105" s="865"/>
      <c r="BOY105" s="865"/>
      <c r="BOZ105" s="865"/>
      <c r="BPA105" s="864"/>
      <c r="BPB105" s="865"/>
      <c r="BPC105" s="865"/>
      <c r="BPD105" s="865"/>
      <c r="BPE105" s="865"/>
      <c r="BPF105" s="865"/>
      <c r="BPG105" s="865"/>
      <c r="BPH105" s="865"/>
      <c r="BPI105" s="864"/>
      <c r="BPJ105" s="865"/>
      <c r="BPK105" s="865"/>
      <c r="BPL105" s="865"/>
      <c r="BPM105" s="865"/>
      <c r="BPN105" s="865"/>
      <c r="BPO105" s="865"/>
      <c r="BPP105" s="865"/>
      <c r="BPQ105" s="864"/>
      <c r="BPR105" s="865"/>
      <c r="BPS105" s="865"/>
      <c r="BPT105" s="865"/>
      <c r="BPU105" s="865"/>
      <c r="BPV105" s="865"/>
      <c r="BPW105" s="865"/>
      <c r="BPX105" s="865"/>
      <c r="BPY105" s="864"/>
      <c r="BPZ105" s="865"/>
      <c r="BQA105" s="865"/>
      <c r="BQB105" s="865"/>
      <c r="BQC105" s="865"/>
      <c r="BQD105" s="865"/>
      <c r="BQE105" s="865"/>
      <c r="BQF105" s="865"/>
      <c r="BQG105" s="864"/>
      <c r="BQH105" s="865"/>
      <c r="BQI105" s="865"/>
      <c r="BQJ105" s="865"/>
      <c r="BQK105" s="865"/>
      <c r="BQL105" s="865"/>
      <c r="BQM105" s="865"/>
      <c r="BQN105" s="865"/>
      <c r="BQO105" s="864"/>
      <c r="BQP105" s="865"/>
      <c r="BQQ105" s="865"/>
      <c r="BQR105" s="865"/>
      <c r="BQS105" s="865"/>
      <c r="BQT105" s="865"/>
      <c r="BQU105" s="865"/>
      <c r="BQV105" s="865"/>
      <c r="BQW105" s="864"/>
      <c r="BQX105" s="865"/>
      <c r="BQY105" s="865"/>
      <c r="BQZ105" s="865"/>
      <c r="BRA105" s="865"/>
      <c r="BRB105" s="865"/>
      <c r="BRC105" s="865"/>
      <c r="BRD105" s="865"/>
      <c r="BRE105" s="864"/>
      <c r="BRF105" s="865"/>
      <c r="BRG105" s="865"/>
      <c r="BRH105" s="865"/>
      <c r="BRI105" s="865"/>
      <c r="BRJ105" s="865"/>
      <c r="BRK105" s="865"/>
      <c r="BRL105" s="865"/>
      <c r="BRM105" s="864"/>
      <c r="BRN105" s="865"/>
      <c r="BRO105" s="865"/>
      <c r="BRP105" s="865"/>
      <c r="BRQ105" s="865"/>
      <c r="BRR105" s="865"/>
      <c r="BRS105" s="865"/>
      <c r="BRT105" s="865"/>
      <c r="BRU105" s="864"/>
      <c r="BRV105" s="865"/>
      <c r="BRW105" s="865"/>
      <c r="BRX105" s="865"/>
      <c r="BRY105" s="865"/>
      <c r="BRZ105" s="865"/>
      <c r="BSA105" s="865"/>
      <c r="BSB105" s="865"/>
      <c r="BSC105" s="864"/>
      <c r="BSD105" s="865"/>
      <c r="BSE105" s="865"/>
      <c r="BSF105" s="865"/>
      <c r="BSG105" s="865"/>
      <c r="BSH105" s="865"/>
      <c r="BSI105" s="865"/>
      <c r="BSJ105" s="865"/>
      <c r="BSK105" s="864"/>
      <c r="BSL105" s="865"/>
      <c r="BSM105" s="865"/>
      <c r="BSN105" s="865"/>
      <c r="BSO105" s="865"/>
      <c r="BSP105" s="865"/>
      <c r="BSQ105" s="865"/>
      <c r="BSR105" s="865"/>
      <c r="BSS105" s="864"/>
      <c r="BST105" s="865"/>
      <c r="BSU105" s="865"/>
      <c r="BSV105" s="865"/>
      <c r="BSW105" s="865"/>
      <c r="BSX105" s="865"/>
      <c r="BSY105" s="865"/>
      <c r="BSZ105" s="865"/>
      <c r="BTA105" s="864"/>
      <c r="BTB105" s="865"/>
      <c r="BTC105" s="865"/>
      <c r="BTD105" s="865"/>
      <c r="BTE105" s="865"/>
      <c r="BTF105" s="865"/>
      <c r="BTG105" s="865"/>
      <c r="BTH105" s="865"/>
      <c r="BTI105" s="864"/>
      <c r="BTJ105" s="865"/>
      <c r="BTK105" s="865"/>
      <c r="BTL105" s="865"/>
      <c r="BTM105" s="865"/>
      <c r="BTN105" s="865"/>
      <c r="BTO105" s="865"/>
      <c r="BTP105" s="865"/>
      <c r="BTQ105" s="864"/>
      <c r="BTR105" s="865"/>
      <c r="BTS105" s="865"/>
      <c r="BTT105" s="865"/>
      <c r="BTU105" s="865"/>
      <c r="BTV105" s="865"/>
      <c r="BTW105" s="865"/>
      <c r="BTX105" s="865"/>
      <c r="BTY105" s="864"/>
      <c r="BTZ105" s="865"/>
      <c r="BUA105" s="865"/>
      <c r="BUB105" s="865"/>
      <c r="BUC105" s="865"/>
      <c r="BUD105" s="865"/>
      <c r="BUE105" s="865"/>
      <c r="BUF105" s="865"/>
      <c r="BUG105" s="864"/>
      <c r="BUH105" s="865"/>
      <c r="BUI105" s="865"/>
      <c r="BUJ105" s="865"/>
      <c r="BUK105" s="865"/>
      <c r="BUL105" s="865"/>
      <c r="BUM105" s="865"/>
      <c r="BUN105" s="865"/>
      <c r="BUO105" s="864"/>
      <c r="BUP105" s="865"/>
      <c r="BUQ105" s="865"/>
      <c r="BUR105" s="865"/>
      <c r="BUS105" s="865"/>
      <c r="BUT105" s="865"/>
      <c r="BUU105" s="865"/>
      <c r="BUV105" s="865"/>
      <c r="BUW105" s="864"/>
      <c r="BUX105" s="865"/>
      <c r="BUY105" s="865"/>
      <c r="BUZ105" s="865"/>
      <c r="BVA105" s="865"/>
      <c r="BVB105" s="865"/>
      <c r="BVC105" s="865"/>
      <c r="BVD105" s="865"/>
      <c r="BVE105" s="864"/>
      <c r="BVF105" s="865"/>
      <c r="BVG105" s="865"/>
      <c r="BVH105" s="865"/>
      <c r="BVI105" s="865"/>
      <c r="BVJ105" s="865"/>
      <c r="BVK105" s="865"/>
      <c r="BVL105" s="865"/>
      <c r="BVM105" s="864"/>
      <c r="BVN105" s="865"/>
      <c r="BVO105" s="865"/>
      <c r="BVP105" s="865"/>
      <c r="BVQ105" s="865"/>
      <c r="BVR105" s="865"/>
      <c r="BVS105" s="865"/>
      <c r="BVT105" s="865"/>
      <c r="BVU105" s="864"/>
      <c r="BVV105" s="865"/>
      <c r="BVW105" s="865"/>
      <c r="BVX105" s="865"/>
      <c r="BVY105" s="865"/>
      <c r="BVZ105" s="865"/>
      <c r="BWA105" s="865"/>
      <c r="BWB105" s="865"/>
      <c r="BWC105" s="864"/>
      <c r="BWD105" s="865"/>
      <c r="BWE105" s="865"/>
      <c r="BWF105" s="865"/>
      <c r="BWG105" s="865"/>
      <c r="BWH105" s="865"/>
      <c r="BWI105" s="865"/>
      <c r="BWJ105" s="865"/>
      <c r="BWK105" s="864"/>
      <c r="BWL105" s="865"/>
      <c r="BWM105" s="865"/>
      <c r="BWN105" s="865"/>
      <c r="BWO105" s="865"/>
      <c r="BWP105" s="865"/>
      <c r="BWQ105" s="865"/>
      <c r="BWR105" s="865"/>
      <c r="BWS105" s="864"/>
      <c r="BWT105" s="865"/>
      <c r="BWU105" s="865"/>
      <c r="BWV105" s="865"/>
      <c r="BWW105" s="865"/>
      <c r="BWX105" s="865"/>
      <c r="BWY105" s="865"/>
      <c r="BWZ105" s="865"/>
      <c r="BXA105" s="864"/>
      <c r="BXB105" s="865"/>
      <c r="BXC105" s="865"/>
      <c r="BXD105" s="865"/>
      <c r="BXE105" s="865"/>
      <c r="BXF105" s="865"/>
      <c r="BXG105" s="865"/>
      <c r="BXH105" s="865"/>
      <c r="BXI105" s="864"/>
      <c r="BXJ105" s="865"/>
      <c r="BXK105" s="865"/>
      <c r="BXL105" s="865"/>
      <c r="BXM105" s="865"/>
      <c r="BXN105" s="865"/>
      <c r="BXO105" s="865"/>
      <c r="BXP105" s="865"/>
      <c r="BXQ105" s="864"/>
      <c r="BXR105" s="865"/>
      <c r="BXS105" s="865"/>
      <c r="BXT105" s="865"/>
      <c r="BXU105" s="865"/>
      <c r="BXV105" s="865"/>
      <c r="BXW105" s="865"/>
      <c r="BXX105" s="865"/>
      <c r="BXY105" s="864"/>
      <c r="BXZ105" s="865"/>
      <c r="BYA105" s="865"/>
      <c r="BYB105" s="865"/>
      <c r="BYC105" s="865"/>
      <c r="BYD105" s="865"/>
      <c r="BYE105" s="865"/>
      <c r="BYF105" s="865"/>
      <c r="BYG105" s="864"/>
      <c r="BYH105" s="865"/>
      <c r="BYI105" s="865"/>
      <c r="BYJ105" s="865"/>
      <c r="BYK105" s="865"/>
      <c r="BYL105" s="865"/>
      <c r="BYM105" s="865"/>
      <c r="BYN105" s="865"/>
      <c r="BYO105" s="864"/>
      <c r="BYP105" s="865"/>
      <c r="BYQ105" s="865"/>
      <c r="BYR105" s="865"/>
      <c r="BYS105" s="865"/>
      <c r="BYT105" s="865"/>
      <c r="BYU105" s="865"/>
      <c r="BYV105" s="865"/>
      <c r="BYW105" s="864"/>
      <c r="BYX105" s="865"/>
      <c r="BYY105" s="865"/>
      <c r="BYZ105" s="865"/>
      <c r="BZA105" s="865"/>
      <c r="BZB105" s="865"/>
      <c r="BZC105" s="865"/>
      <c r="BZD105" s="865"/>
      <c r="BZE105" s="864"/>
      <c r="BZF105" s="865"/>
      <c r="BZG105" s="865"/>
      <c r="BZH105" s="865"/>
      <c r="BZI105" s="865"/>
      <c r="BZJ105" s="865"/>
      <c r="BZK105" s="865"/>
      <c r="BZL105" s="865"/>
      <c r="BZM105" s="864"/>
      <c r="BZN105" s="865"/>
      <c r="BZO105" s="865"/>
      <c r="BZP105" s="865"/>
      <c r="BZQ105" s="865"/>
      <c r="BZR105" s="865"/>
      <c r="BZS105" s="865"/>
      <c r="BZT105" s="865"/>
      <c r="BZU105" s="864"/>
      <c r="BZV105" s="865"/>
      <c r="BZW105" s="865"/>
      <c r="BZX105" s="865"/>
      <c r="BZY105" s="865"/>
      <c r="BZZ105" s="865"/>
      <c r="CAA105" s="865"/>
      <c r="CAB105" s="865"/>
      <c r="CAC105" s="864"/>
      <c r="CAD105" s="865"/>
      <c r="CAE105" s="865"/>
      <c r="CAF105" s="865"/>
      <c r="CAG105" s="865"/>
      <c r="CAH105" s="865"/>
      <c r="CAI105" s="865"/>
      <c r="CAJ105" s="865"/>
      <c r="CAK105" s="864"/>
      <c r="CAL105" s="865"/>
      <c r="CAM105" s="865"/>
      <c r="CAN105" s="865"/>
      <c r="CAO105" s="865"/>
      <c r="CAP105" s="865"/>
      <c r="CAQ105" s="865"/>
      <c r="CAR105" s="865"/>
      <c r="CAS105" s="864"/>
      <c r="CAT105" s="865"/>
      <c r="CAU105" s="865"/>
      <c r="CAV105" s="865"/>
      <c r="CAW105" s="865"/>
      <c r="CAX105" s="865"/>
      <c r="CAY105" s="865"/>
      <c r="CAZ105" s="865"/>
      <c r="CBA105" s="864"/>
      <c r="CBB105" s="865"/>
      <c r="CBC105" s="865"/>
      <c r="CBD105" s="865"/>
      <c r="CBE105" s="865"/>
      <c r="CBF105" s="865"/>
      <c r="CBG105" s="865"/>
      <c r="CBH105" s="865"/>
      <c r="CBI105" s="864"/>
      <c r="CBJ105" s="865"/>
      <c r="CBK105" s="865"/>
      <c r="CBL105" s="865"/>
      <c r="CBM105" s="865"/>
      <c r="CBN105" s="865"/>
      <c r="CBO105" s="865"/>
      <c r="CBP105" s="865"/>
      <c r="CBQ105" s="864"/>
      <c r="CBR105" s="865"/>
      <c r="CBS105" s="865"/>
      <c r="CBT105" s="865"/>
      <c r="CBU105" s="865"/>
      <c r="CBV105" s="865"/>
      <c r="CBW105" s="865"/>
      <c r="CBX105" s="865"/>
      <c r="CBY105" s="864"/>
      <c r="CBZ105" s="865"/>
      <c r="CCA105" s="865"/>
      <c r="CCB105" s="865"/>
      <c r="CCC105" s="865"/>
      <c r="CCD105" s="865"/>
      <c r="CCE105" s="865"/>
      <c r="CCF105" s="865"/>
      <c r="CCG105" s="864"/>
      <c r="CCH105" s="865"/>
      <c r="CCI105" s="865"/>
      <c r="CCJ105" s="865"/>
      <c r="CCK105" s="865"/>
      <c r="CCL105" s="865"/>
      <c r="CCM105" s="865"/>
      <c r="CCN105" s="865"/>
      <c r="CCO105" s="864"/>
      <c r="CCP105" s="865"/>
      <c r="CCQ105" s="865"/>
      <c r="CCR105" s="865"/>
      <c r="CCS105" s="865"/>
      <c r="CCT105" s="865"/>
      <c r="CCU105" s="865"/>
      <c r="CCV105" s="865"/>
      <c r="CCW105" s="864"/>
      <c r="CCX105" s="865"/>
      <c r="CCY105" s="865"/>
      <c r="CCZ105" s="865"/>
      <c r="CDA105" s="865"/>
      <c r="CDB105" s="865"/>
      <c r="CDC105" s="865"/>
      <c r="CDD105" s="865"/>
      <c r="CDE105" s="864"/>
      <c r="CDF105" s="865"/>
      <c r="CDG105" s="865"/>
      <c r="CDH105" s="865"/>
      <c r="CDI105" s="865"/>
      <c r="CDJ105" s="865"/>
      <c r="CDK105" s="865"/>
      <c r="CDL105" s="865"/>
      <c r="CDM105" s="864"/>
      <c r="CDN105" s="865"/>
      <c r="CDO105" s="865"/>
      <c r="CDP105" s="865"/>
      <c r="CDQ105" s="865"/>
      <c r="CDR105" s="865"/>
      <c r="CDS105" s="865"/>
      <c r="CDT105" s="865"/>
      <c r="CDU105" s="864"/>
      <c r="CDV105" s="865"/>
      <c r="CDW105" s="865"/>
      <c r="CDX105" s="865"/>
      <c r="CDY105" s="865"/>
      <c r="CDZ105" s="865"/>
      <c r="CEA105" s="865"/>
      <c r="CEB105" s="865"/>
      <c r="CEC105" s="864"/>
      <c r="CED105" s="865"/>
      <c r="CEE105" s="865"/>
      <c r="CEF105" s="865"/>
      <c r="CEG105" s="865"/>
      <c r="CEH105" s="865"/>
      <c r="CEI105" s="865"/>
      <c r="CEJ105" s="865"/>
      <c r="CEK105" s="864"/>
      <c r="CEL105" s="865"/>
      <c r="CEM105" s="865"/>
      <c r="CEN105" s="865"/>
      <c r="CEO105" s="865"/>
      <c r="CEP105" s="865"/>
      <c r="CEQ105" s="865"/>
      <c r="CER105" s="865"/>
      <c r="CES105" s="864"/>
      <c r="CET105" s="865"/>
      <c r="CEU105" s="865"/>
      <c r="CEV105" s="865"/>
      <c r="CEW105" s="865"/>
      <c r="CEX105" s="865"/>
      <c r="CEY105" s="865"/>
      <c r="CEZ105" s="865"/>
      <c r="CFA105" s="864"/>
      <c r="CFB105" s="865"/>
      <c r="CFC105" s="865"/>
      <c r="CFD105" s="865"/>
      <c r="CFE105" s="865"/>
      <c r="CFF105" s="865"/>
      <c r="CFG105" s="865"/>
      <c r="CFH105" s="865"/>
      <c r="CFI105" s="864"/>
      <c r="CFJ105" s="865"/>
      <c r="CFK105" s="865"/>
      <c r="CFL105" s="865"/>
      <c r="CFM105" s="865"/>
      <c r="CFN105" s="865"/>
      <c r="CFO105" s="865"/>
      <c r="CFP105" s="865"/>
      <c r="CFQ105" s="864"/>
      <c r="CFR105" s="865"/>
      <c r="CFS105" s="865"/>
      <c r="CFT105" s="865"/>
      <c r="CFU105" s="865"/>
      <c r="CFV105" s="865"/>
      <c r="CFW105" s="865"/>
      <c r="CFX105" s="865"/>
      <c r="CFY105" s="864"/>
      <c r="CFZ105" s="865"/>
      <c r="CGA105" s="865"/>
      <c r="CGB105" s="865"/>
      <c r="CGC105" s="865"/>
      <c r="CGD105" s="865"/>
      <c r="CGE105" s="865"/>
      <c r="CGF105" s="865"/>
      <c r="CGG105" s="864"/>
      <c r="CGH105" s="865"/>
      <c r="CGI105" s="865"/>
      <c r="CGJ105" s="865"/>
      <c r="CGK105" s="865"/>
      <c r="CGL105" s="865"/>
      <c r="CGM105" s="865"/>
      <c r="CGN105" s="865"/>
      <c r="CGO105" s="864"/>
      <c r="CGP105" s="865"/>
      <c r="CGQ105" s="865"/>
      <c r="CGR105" s="865"/>
      <c r="CGS105" s="865"/>
      <c r="CGT105" s="865"/>
      <c r="CGU105" s="865"/>
      <c r="CGV105" s="865"/>
      <c r="CGW105" s="864"/>
      <c r="CGX105" s="865"/>
      <c r="CGY105" s="865"/>
      <c r="CGZ105" s="865"/>
      <c r="CHA105" s="865"/>
      <c r="CHB105" s="865"/>
      <c r="CHC105" s="865"/>
      <c r="CHD105" s="865"/>
      <c r="CHE105" s="864"/>
      <c r="CHF105" s="865"/>
      <c r="CHG105" s="865"/>
      <c r="CHH105" s="865"/>
      <c r="CHI105" s="865"/>
      <c r="CHJ105" s="865"/>
      <c r="CHK105" s="865"/>
      <c r="CHL105" s="865"/>
      <c r="CHM105" s="864"/>
      <c r="CHN105" s="865"/>
      <c r="CHO105" s="865"/>
      <c r="CHP105" s="865"/>
      <c r="CHQ105" s="865"/>
      <c r="CHR105" s="865"/>
      <c r="CHS105" s="865"/>
      <c r="CHT105" s="865"/>
      <c r="CHU105" s="864"/>
      <c r="CHV105" s="865"/>
      <c r="CHW105" s="865"/>
      <c r="CHX105" s="865"/>
      <c r="CHY105" s="865"/>
      <c r="CHZ105" s="865"/>
      <c r="CIA105" s="865"/>
      <c r="CIB105" s="865"/>
      <c r="CIC105" s="864"/>
      <c r="CID105" s="865"/>
      <c r="CIE105" s="865"/>
      <c r="CIF105" s="865"/>
      <c r="CIG105" s="865"/>
      <c r="CIH105" s="865"/>
      <c r="CII105" s="865"/>
      <c r="CIJ105" s="865"/>
      <c r="CIK105" s="864"/>
      <c r="CIL105" s="865"/>
      <c r="CIM105" s="865"/>
      <c r="CIN105" s="865"/>
      <c r="CIO105" s="865"/>
      <c r="CIP105" s="865"/>
      <c r="CIQ105" s="865"/>
      <c r="CIR105" s="865"/>
      <c r="CIS105" s="864"/>
      <c r="CIT105" s="865"/>
      <c r="CIU105" s="865"/>
      <c r="CIV105" s="865"/>
      <c r="CIW105" s="865"/>
      <c r="CIX105" s="865"/>
      <c r="CIY105" s="865"/>
      <c r="CIZ105" s="865"/>
      <c r="CJA105" s="864"/>
      <c r="CJB105" s="865"/>
      <c r="CJC105" s="865"/>
      <c r="CJD105" s="865"/>
      <c r="CJE105" s="865"/>
      <c r="CJF105" s="865"/>
      <c r="CJG105" s="865"/>
      <c r="CJH105" s="865"/>
      <c r="CJI105" s="864"/>
      <c r="CJJ105" s="865"/>
      <c r="CJK105" s="865"/>
      <c r="CJL105" s="865"/>
      <c r="CJM105" s="865"/>
      <c r="CJN105" s="865"/>
      <c r="CJO105" s="865"/>
      <c r="CJP105" s="865"/>
      <c r="CJQ105" s="864"/>
      <c r="CJR105" s="865"/>
      <c r="CJS105" s="865"/>
      <c r="CJT105" s="865"/>
      <c r="CJU105" s="865"/>
      <c r="CJV105" s="865"/>
      <c r="CJW105" s="865"/>
      <c r="CJX105" s="865"/>
      <c r="CJY105" s="864"/>
      <c r="CJZ105" s="865"/>
      <c r="CKA105" s="865"/>
      <c r="CKB105" s="865"/>
      <c r="CKC105" s="865"/>
      <c r="CKD105" s="865"/>
      <c r="CKE105" s="865"/>
      <c r="CKF105" s="865"/>
      <c r="CKG105" s="864"/>
      <c r="CKH105" s="865"/>
      <c r="CKI105" s="865"/>
      <c r="CKJ105" s="865"/>
      <c r="CKK105" s="865"/>
      <c r="CKL105" s="865"/>
      <c r="CKM105" s="865"/>
      <c r="CKN105" s="865"/>
      <c r="CKO105" s="864"/>
      <c r="CKP105" s="865"/>
      <c r="CKQ105" s="865"/>
      <c r="CKR105" s="865"/>
      <c r="CKS105" s="865"/>
      <c r="CKT105" s="865"/>
      <c r="CKU105" s="865"/>
      <c r="CKV105" s="865"/>
      <c r="CKW105" s="864"/>
      <c r="CKX105" s="865"/>
      <c r="CKY105" s="865"/>
      <c r="CKZ105" s="865"/>
      <c r="CLA105" s="865"/>
      <c r="CLB105" s="865"/>
      <c r="CLC105" s="865"/>
      <c r="CLD105" s="865"/>
      <c r="CLE105" s="864"/>
      <c r="CLF105" s="865"/>
      <c r="CLG105" s="865"/>
      <c r="CLH105" s="865"/>
      <c r="CLI105" s="865"/>
      <c r="CLJ105" s="865"/>
      <c r="CLK105" s="865"/>
      <c r="CLL105" s="865"/>
      <c r="CLM105" s="864"/>
      <c r="CLN105" s="865"/>
      <c r="CLO105" s="865"/>
      <c r="CLP105" s="865"/>
      <c r="CLQ105" s="865"/>
      <c r="CLR105" s="865"/>
      <c r="CLS105" s="865"/>
      <c r="CLT105" s="865"/>
      <c r="CLU105" s="864"/>
      <c r="CLV105" s="865"/>
      <c r="CLW105" s="865"/>
      <c r="CLX105" s="865"/>
      <c r="CLY105" s="865"/>
      <c r="CLZ105" s="865"/>
      <c r="CMA105" s="865"/>
      <c r="CMB105" s="865"/>
      <c r="CMC105" s="864"/>
      <c r="CMD105" s="865"/>
      <c r="CME105" s="865"/>
      <c r="CMF105" s="865"/>
      <c r="CMG105" s="865"/>
      <c r="CMH105" s="865"/>
      <c r="CMI105" s="865"/>
      <c r="CMJ105" s="865"/>
      <c r="CMK105" s="864"/>
      <c r="CML105" s="865"/>
      <c r="CMM105" s="865"/>
      <c r="CMN105" s="865"/>
      <c r="CMO105" s="865"/>
      <c r="CMP105" s="865"/>
      <c r="CMQ105" s="865"/>
      <c r="CMR105" s="865"/>
      <c r="CMS105" s="864"/>
      <c r="CMT105" s="865"/>
      <c r="CMU105" s="865"/>
      <c r="CMV105" s="865"/>
      <c r="CMW105" s="865"/>
      <c r="CMX105" s="865"/>
      <c r="CMY105" s="865"/>
      <c r="CMZ105" s="865"/>
      <c r="CNA105" s="864"/>
      <c r="CNB105" s="865"/>
      <c r="CNC105" s="865"/>
      <c r="CND105" s="865"/>
      <c r="CNE105" s="865"/>
      <c r="CNF105" s="865"/>
      <c r="CNG105" s="865"/>
      <c r="CNH105" s="865"/>
      <c r="CNI105" s="864"/>
      <c r="CNJ105" s="865"/>
      <c r="CNK105" s="865"/>
      <c r="CNL105" s="865"/>
      <c r="CNM105" s="865"/>
      <c r="CNN105" s="865"/>
      <c r="CNO105" s="865"/>
      <c r="CNP105" s="865"/>
      <c r="CNQ105" s="864"/>
      <c r="CNR105" s="865"/>
      <c r="CNS105" s="865"/>
      <c r="CNT105" s="865"/>
      <c r="CNU105" s="865"/>
      <c r="CNV105" s="865"/>
      <c r="CNW105" s="865"/>
      <c r="CNX105" s="865"/>
      <c r="CNY105" s="864"/>
      <c r="CNZ105" s="865"/>
      <c r="COA105" s="865"/>
      <c r="COB105" s="865"/>
      <c r="COC105" s="865"/>
      <c r="COD105" s="865"/>
      <c r="COE105" s="865"/>
      <c r="COF105" s="865"/>
      <c r="COG105" s="864"/>
      <c r="COH105" s="865"/>
      <c r="COI105" s="865"/>
      <c r="COJ105" s="865"/>
      <c r="COK105" s="865"/>
      <c r="COL105" s="865"/>
      <c r="COM105" s="865"/>
      <c r="CON105" s="865"/>
      <c r="COO105" s="864"/>
      <c r="COP105" s="865"/>
      <c r="COQ105" s="865"/>
      <c r="COR105" s="865"/>
      <c r="COS105" s="865"/>
      <c r="COT105" s="865"/>
      <c r="COU105" s="865"/>
      <c r="COV105" s="865"/>
      <c r="COW105" s="864"/>
      <c r="COX105" s="865"/>
      <c r="COY105" s="865"/>
      <c r="COZ105" s="865"/>
      <c r="CPA105" s="865"/>
      <c r="CPB105" s="865"/>
      <c r="CPC105" s="865"/>
      <c r="CPD105" s="865"/>
      <c r="CPE105" s="864"/>
      <c r="CPF105" s="865"/>
      <c r="CPG105" s="865"/>
      <c r="CPH105" s="865"/>
      <c r="CPI105" s="865"/>
      <c r="CPJ105" s="865"/>
      <c r="CPK105" s="865"/>
      <c r="CPL105" s="865"/>
      <c r="CPM105" s="864"/>
      <c r="CPN105" s="865"/>
      <c r="CPO105" s="865"/>
      <c r="CPP105" s="865"/>
      <c r="CPQ105" s="865"/>
      <c r="CPR105" s="865"/>
      <c r="CPS105" s="865"/>
      <c r="CPT105" s="865"/>
      <c r="CPU105" s="864"/>
      <c r="CPV105" s="865"/>
      <c r="CPW105" s="865"/>
      <c r="CPX105" s="865"/>
      <c r="CPY105" s="865"/>
      <c r="CPZ105" s="865"/>
      <c r="CQA105" s="865"/>
      <c r="CQB105" s="865"/>
      <c r="CQC105" s="864"/>
      <c r="CQD105" s="865"/>
      <c r="CQE105" s="865"/>
      <c r="CQF105" s="865"/>
      <c r="CQG105" s="865"/>
      <c r="CQH105" s="865"/>
      <c r="CQI105" s="865"/>
      <c r="CQJ105" s="865"/>
      <c r="CQK105" s="864"/>
      <c r="CQL105" s="865"/>
      <c r="CQM105" s="865"/>
      <c r="CQN105" s="865"/>
      <c r="CQO105" s="865"/>
      <c r="CQP105" s="865"/>
      <c r="CQQ105" s="865"/>
      <c r="CQR105" s="865"/>
      <c r="CQS105" s="864"/>
      <c r="CQT105" s="865"/>
      <c r="CQU105" s="865"/>
      <c r="CQV105" s="865"/>
      <c r="CQW105" s="865"/>
      <c r="CQX105" s="865"/>
      <c r="CQY105" s="865"/>
      <c r="CQZ105" s="865"/>
      <c r="CRA105" s="864"/>
      <c r="CRB105" s="865"/>
      <c r="CRC105" s="865"/>
      <c r="CRD105" s="865"/>
      <c r="CRE105" s="865"/>
      <c r="CRF105" s="865"/>
      <c r="CRG105" s="865"/>
      <c r="CRH105" s="865"/>
      <c r="CRI105" s="864"/>
      <c r="CRJ105" s="865"/>
      <c r="CRK105" s="865"/>
      <c r="CRL105" s="865"/>
      <c r="CRM105" s="865"/>
      <c r="CRN105" s="865"/>
      <c r="CRO105" s="865"/>
      <c r="CRP105" s="865"/>
      <c r="CRQ105" s="864"/>
      <c r="CRR105" s="865"/>
      <c r="CRS105" s="865"/>
      <c r="CRT105" s="865"/>
      <c r="CRU105" s="865"/>
      <c r="CRV105" s="865"/>
      <c r="CRW105" s="865"/>
      <c r="CRX105" s="865"/>
      <c r="CRY105" s="864"/>
      <c r="CRZ105" s="865"/>
      <c r="CSA105" s="865"/>
      <c r="CSB105" s="865"/>
      <c r="CSC105" s="865"/>
      <c r="CSD105" s="865"/>
      <c r="CSE105" s="865"/>
      <c r="CSF105" s="865"/>
      <c r="CSG105" s="864"/>
      <c r="CSH105" s="865"/>
      <c r="CSI105" s="865"/>
      <c r="CSJ105" s="865"/>
      <c r="CSK105" s="865"/>
      <c r="CSL105" s="865"/>
      <c r="CSM105" s="865"/>
      <c r="CSN105" s="865"/>
      <c r="CSO105" s="864"/>
      <c r="CSP105" s="865"/>
      <c r="CSQ105" s="865"/>
      <c r="CSR105" s="865"/>
      <c r="CSS105" s="865"/>
      <c r="CST105" s="865"/>
      <c r="CSU105" s="865"/>
      <c r="CSV105" s="865"/>
      <c r="CSW105" s="864"/>
      <c r="CSX105" s="865"/>
      <c r="CSY105" s="865"/>
      <c r="CSZ105" s="865"/>
      <c r="CTA105" s="865"/>
      <c r="CTB105" s="865"/>
      <c r="CTC105" s="865"/>
      <c r="CTD105" s="865"/>
      <c r="CTE105" s="864"/>
      <c r="CTF105" s="865"/>
      <c r="CTG105" s="865"/>
      <c r="CTH105" s="865"/>
      <c r="CTI105" s="865"/>
      <c r="CTJ105" s="865"/>
      <c r="CTK105" s="865"/>
      <c r="CTL105" s="865"/>
      <c r="CTM105" s="864"/>
      <c r="CTN105" s="865"/>
      <c r="CTO105" s="865"/>
      <c r="CTP105" s="865"/>
      <c r="CTQ105" s="865"/>
      <c r="CTR105" s="865"/>
      <c r="CTS105" s="865"/>
      <c r="CTT105" s="865"/>
      <c r="CTU105" s="864"/>
      <c r="CTV105" s="865"/>
      <c r="CTW105" s="865"/>
      <c r="CTX105" s="865"/>
      <c r="CTY105" s="865"/>
      <c r="CTZ105" s="865"/>
      <c r="CUA105" s="865"/>
      <c r="CUB105" s="865"/>
      <c r="CUC105" s="864"/>
      <c r="CUD105" s="865"/>
      <c r="CUE105" s="865"/>
      <c r="CUF105" s="865"/>
      <c r="CUG105" s="865"/>
      <c r="CUH105" s="865"/>
      <c r="CUI105" s="865"/>
      <c r="CUJ105" s="865"/>
      <c r="CUK105" s="864"/>
      <c r="CUL105" s="865"/>
      <c r="CUM105" s="865"/>
      <c r="CUN105" s="865"/>
      <c r="CUO105" s="865"/>
      <c r="CUP105" s="865"/>
      <c r="CUQ105" s="865"/>
      <c r="CUR105" s="865"/>
      <c r="CUS105" s="864"/>
      <c r="CUT105" s="865"/>
      <c r="CUU105" s="865"/>
      <c r="CUV105" s="865"/>
      <c r="CUW105" s="865"/>
      <c r="CUX105" s="865"/>
      <c r="CUY105" s="865"/>
      <c r="CUZ105" s="865"/>
      <c r="CVA105" s="864"/>
      <c r="CVB105" s="865"/>
      <c r="CVC105" s="865"/>
      <c r="CVD105" s="865"/>
      <c r="CVE105" s="865"/>
      <c r="CVF105" s="865"/>
      <c r="CVG105" s="865"/>
      <c r="CVH105" s="865"/>
      <c r="CVI105" s="864"/>
      <c r="CVJ105" s="865"/>
      <c r="CVK105" s="865"/>
      <c r="CVL105" s="865"/>
      <c r="CVM105" s="865"/>
      <c r="CVN105" s="865"/>
      <c r="CVO105" s="865"/>
      <c r="CVP105" s="865"/>
      <c r="CVQ105" s="864"/>
      <c r="CVR105" s="865"/>
      <c r="CVS105" s="865"/>
      <c r="CVT105" s="865"/>
      <c r="CVU105" s="865"/>
      <c r="CVV105" s="865"/>
      <c r="CVW105" s="865"/>
      <c r="CVX105" s="865"/>
      <c r="CVY105" s="864"/>
      <c r="CVZ105" s="865"/>
      <c r="CWA105" s="865"/>
      <c r="CWB105" s="865"/>
      <c r="CWC105" s="865"/>
      <c r="CWD105" s="865"/>
      <c r="CWE105" s="865"/>
      <c r="CWF105" s="865"/>
      <c r="CWG105" s="864"/>
      <c r="CWH105" s="865"/>
      <c r="CWI105" s="865"/>
      <c r="CWJ105" s="865"/>
      <c r="CWK105" s="865"/>
      <c r="CWL105" s="865"/>
      <c r="CWM105" s="865"/>
      <c r="CWN105" s="865"/>
      <c r="CWO105" s="864"/>
      <c r="CWP105" s="865"/>
      <c r="CWQ105" s="865"/>
      <c r="CWR105" s="865"/>
      <c r="CWS105" s="865"/>
      <c r="CWT105" s="865"/>
      <c r="CWU105" s="865"/>
      <c r="CWV105" s="865"/>
      <c r="CWW105" s="864"/>
      <c r="CWX105" s="865"/>
      <c r="CWY105" s="865"/>
      <c r="CWZ105" s="865"/>
      <c r="CXA105" s="865"/>
      <c r="CXB105" s="865"/>
      <c r="CXC105" s="865"/>
      <c r="CXD105" s="865"/>
      <c r="CXE105" s="864"/>
      <c r="CXF105" s="865"/>
      <c r="CXG105" s="865"/>
      <c r="CXH105" s="865"/>
      <c r="CXI105" s="865"/>
      <c r="CXJ105" s="865"/>
      <c r="CXK105" s="865"/>
      <c r="CXL105" s="865"/>
      <c r="CXM105" s="864"/>
      <c r="CXN105" s="865"/>
      <c r="CXO105" s="865"/>
      <c r="CXP105" s="865"/>
      <c r="CXQ105" s="865"/>
      <c r="CXR105" s="865"/>
      <c r="CXS105" s="865"/>
      <c r="CXT105" s="865"/>
      <c r="CXU105" s="864"/>
      <c r="CXV105" s="865"/>
      <c r="CXW105" s="865"/>
      <c r="CXX105" s="865"/>
      <c r="CXY105" s="865"/>
      <c r="CXZ105" s="865"/>
      <c r="CYA105" s="865"/>
      <c r="CYB105" s="865"/>
      <c r="CYC105" s="864"/>
      <c r="CYD105" s="865"/>
      <c r="CYE105" s="865"/>
      <c r="CYF105" s="865"/>
      <c r="CYG105" s="865"/>
      <c r="CYH105" s="865"/>
      <c r="CYI105" s="865"/>
      <c r="CYJ105" s="865"/>
      <c r="CYK105" s="864"/>
      <c r="CYL105" s="865"/>
      <c r="CYM105" s="865"/>
      <c r="CYN105" s="865"/>
      <c r="CYO105" s="865"/>
      <c r="CYP105" s="865"/>
      <c r="CYQ105" s="865"/>
      <c r="CYR105" s="865"/>
      <c r="CYS105" s="864"/>
      <c r="CYT105" s="865"/>
      <c r="CYU105" s="865"/>
      <c r="CYV105" s="865"/>
      <c r="CYW105" s="865"/>
      <c r="CYX105" s="865"/>
      <c r="CYY105" s="865"/>
      <c r="CYZ105" s="865"/>
      <c r="CZA105" s="864"/>
      <c r="CZB105" s="865"/>
      <c r="CZC105" s="865"/>
      <c r="CZD105" s="865"/>
      <c r="CZE105" s="865"/>
      <c r="CZF105" s="865"/>
      <c r="CZG105" s="865"/>
      <c r="CZH105" s="865"/>
      <c r="CZI105" s="864"/>
      <c r="CZJ105" s="865"/>
      <c r="CZK105" s="865"/>
      <c r="CZL105" s="865"/>
      <c r="CZM105" s="865"/>
      <c r="CZN105" s="865"/>
      <c r="CZO105" s="865"/>
      <c r="CZP105" s="865"/>
      <c r="CZQ105" s="864"/>
      <c r="CZR105" s="865"/>
      <c r="CZS105" s="865"/>
      <c r="CZT105" s="865"/>
      <c r="CZU105" s="865"/>
      <c r="CZV105" s="865"/>
      <c r="CZW105" s="865"/>
      <c r="CZX105" s="865"/>
      <c r="CZY105" s="864"/>
      <c r="CZZ105" s="865"/>
      <c r="DAA105" s="865"/>
      <c r="DAB105" s="865"/>
      <c r="DAC105" s="865"/>
      <c r="DAD105" s="865"/>
      <c r="DAE105" s="865"/>
      <c r="DAF105" s="865"/>
      <c r="DAG105" s="864"/>
      <c r="DAH105" s="865"/>
      <c r="DAI105" s="865"/>
      <c r="DAJ105" s="865"/>
      <c r="DAK105" s="865"/>
      <c r="DAL105" s="865"/>
      <c r="DAM105" s="865"/>
      <c r="DAN105" s="865"/>
      <c r="DAO105" s="864"/>
      <c r="DAP105" s="865"/>
      <c r="DAQ105" s="865"/>
      <c r="DAR105" s="865"/>
      <c r="DAS105" s="865"/>
      <c r="DAT105" s="865"/>
      <c r="DAU105" s="865"/>
      <c r="DAV105" s="865"/>
      <c r="DAW105" s="864"/>
      <c r="DAX105" s="865"/>
      <c r="DAY105" s="865"/>
      <c r="DAZ105" s="865"/>
      <c r="DBA105" s="865"/>
      <c r="DBB105" s="865"/>
      <c r="DBC105" s="865"/>
      <c r="DBD105" s="865"/>
      <c r="DBE105" s="864"/>
      <c r="DBF105" s="865"/>
      <c r="DBG105" s="865"/>
      <c r="DBH105" s="865"/>
      <c r="DBI105" s="865"/>
      <c r="DBJ105" s="865"/>
      <c r="DBK105" s="865"/>
      <c r="DBL105" s="865"/>
      <c r="DBM105" s="864"/>
      <c r="DBN105" s="865"/>
      <c r="DBO105" s="865"/>
      <c r="DBP105" s="865"/>
      <c r="DBQ105" s="865"/>
      <c r="DBR105" s="865"/>
      <c r="DBS105" s="865"/>
      <c r="DBT105" s="865"/>
      <c r="DBU105" s="864"/>
      <c r="DBV105" s="865"/>
      <c r="DBW105" s="865"/>
      <c r="DBX105" s="865"/>
      <c r="DBY105" s="865"/>
      <c r="DBZ105" s="865"/>
      <c r="DCA105" s="865"/>
      <c r="DCB105" s="865"/>
      <c r="DCC105" s="864"/>
      <c r="DCD105" s="865"/>
      <c r="DCE105" s="865"/>
      <c r="DCF105" s="865"/>
      <c r="DCG105" s="865"/>
      <c r="DCH105" s="865"/>
      <c r="DCI105" s="865"/>
      <c r="DCJ105" s="865"/>
      <c r="DCK105" s="864"/>
      <c r="DCL105" s="865"/>
      <c r="DCM105" s="865"/>
      <c r="DCN105" s="865"/>
      <c r="DCO105" s="865"/>
      <c r="DCP105" s="865"/>
      <c r="DCQ105" s="865"/>
      <c r="DCR105" s="865"/>
      <c r="DCS105" s="864"/>
      <c r="DCT105" s="865"/>
      <c r="DCU105" s="865"/>
      <c r="DCV105" s="865"/>
      <c r="DCW105" s="865"/>
      <c r="DCX105" s="865"/>
      <c r="DCY105" s="865"/>
      <c r="DCZ105" s="865"/>
      <c r="DDA105" s="864"/>
      <c r="DDB105" s="865"/>
      <c r="DDC105" s="865"/>
      <c r="DDD105" s="865"/>
      <c r="DDE105" s="865"/>
      <c r="DDF105" s="865"/>
      <c r="DDG105" s="865"/>
      <c r="DDH105" s="865"/>
      <c r="DDI105" s="864"/>
      <c r="DDJ105" s="865"/>
      <c r="DDK105" s="865"/>
      <c r="DDL105" s="865"/>
      <c r="DDM105" s="865"/>
      <c r="DDN105" s="865"/>
      <c r="DDO105" s="865"/>
      <c r="DDP105" s="865"/>
      <c r="DDQ105" s="864"/>
      <c r="DDR105" s="865"/>
      <c r="DDS105" s="865"/>
      <c r="DDT105" s="865"/>
      <c r="DDU105" s="865"/>
      <c r="DDV105" s="865"/>
      <c r="DDW105" s="865"/>
      <c r="DDX105" s="865"/>
      <c r="DDY105" s="864"/>
      <c r="DDZ105" s="865"/>
      <c r="DEA105" s="865"/>
      <c r="DEB105" s="865"/>
      <c r="DEC105" s="865"/>
      <c r="DED105" s="865"/>
      <c r="DEE105" s="865"/>
      <c r="DEF105" s="865"/>
      <c r="DEG105" s="864"/>
      <c r="DEH105" s="865"/>
      <c r="DEI105" s="865"/>
      <c r="DEJ105" s="865"/>
      <c r="DEK105" s="865"/>
      <c r="DEL105" s="865"/>
      <c r="DEM105" s="865"/>
      <c r="DEN105" s="865"/>
      <c r="DEO105" s="864"/>
      <c r="DEP105" s="865"/>
      <c r="DEQ105" s="865"/>
      <c r="DER105" s="865"/>
      <c r="DES105" s="865"/>
      <c r="DET105" s="865"/>
      <c r="DEU105" s="865"/>
      <c r="DEV105" s="865"/>
      <c r="DEW105" s="864"/>
      <c r="DEX105" s="865"/>
      <c r="DEY105" s="865"/>
      <c r="DEZ105" s="865"/>
      <c r="DFA105" s="865"/>
      <c r="DFB105" s="865"/>
      <c r="DFC105" s="865"/>
      <c r="DFD105" s="865"/>
      <c r="DFE105" s="864"/>
      <c r="DFF105" s="865"/>
      <c r="DFG105" s="865"/>
      <c r="DFH105" s="865"/>
      <c r="DFI105" s="865"/>
      <c r="DFJ105" s="865"/>
      <c r="DFK105" s="865"/>
      <c r="DFL105" s="865"/>
      <c r="DFM105" s="864"/>
      <c r="DFN105" s="865"/>
      <c r="DFO105" s="865"/>
      <c r="DFP105" s="865"/>
      <c r="DFQ105" s="865"/>
      <c r="DFR105" s="865"/>
      <c r="DFS105" s="865"/>
      <c r="DFT105" s="865"/>
      <c r="DFU105" s="864"/>
      <c r="DFV105" s="865"/>
      <c r="DFW105" s="865"/>
      <c r="DFX105" s="865"/>
      <c r="DFY105" s="865"/>
      <c r="DFZ105" s="865"/>
      <c r="DGA105" s="865"/>
      <c r="DGB105" s="865"/>
      <c r="DGC105" s="864"/>
      <c r="DGD105" s="865"/>
      <c r="DGE105" s="865"/>
      <c r="DGF105" s="865"/>
      <c r="DGG105" s="865"/>
      <c r="DGH105" s="865"/>
      <c r="DGI105" s="865"/>
      <c r="DGJ105" s="865"/>
      <c r="DGK105" s="864"/>
      <c r="DGL105" s="865"/>
      <c r="DGM105" s="865"/>
      <c r="DGN105" s="865"/>
      <c r="DGO105" s="865"/>
      <c r="DGP105" s="865"/>
      <c r="DGQ105" s="865"/>
      <c r="DGR105" s="865"/>
      <c r="DGS105" s="864"/>
      <c r="DGT105" s="865"/>
      <c r="DGU105" s="865"/>
      <c r="DGV105" s="865"/>
      <c r="DGW105" s="865"/>
      <c r="DGX105" s="865"/>
      <c r="DGY105" s="865"/>
      <c r="DGZ105" s="865"/>
      <c r="DHA105" s="864"/>
      <c r="DHB105" s="865"/>
      <c r="DHC105" s="865"/>
      <c r="DHD105" s="865"/>
      <c r="DHE105" s="865"/>
      <c r="DHF105" s="865"/>
      <c r="DHG105" s="865"/>
      <c r="DHH105" s="865"/>
      <c r="DHI105" s="864"/>
      <c r="DHJ105" s="865"/>
      <c r="DHK105" s="865"/>
      <c r="DHL105" s="865"/>
      <c r="DHM105" s="865"/>
      <c r="DHN105" s="865"/>
      <c r="DHO105" s="865"/>
      <c r="DHP105" s="865"/>
      <c r="DHQ105" s="864"/>
      <c r="DHR105" s="865"/>
      <c r="DHS105" s="865"/>
      <c r="DHT105" s="865"/>
      <c r="DHU105" s="865"/>
      <c r="DHV105" s="865"/>
      <c r="DHW105" s="865"/>
      <c r="DHX105" s="865"/>
      <c r="DHY105" s="864"/>
      <c r="DHZ105" s="865"/>
      <c r="DIA105" s="865"/>
      <c r="DIB105" s="865"/>
      <c r="DIC105" s="865"/>
      <c r="DID105" s="865"/>
      <c r="DIE105" s="865"/>
      <c r="DIF105" s="865"/>
      <c r="DIG105" s="864"/>
      <c r="DIH105" s="865"/>
      <c r="DII105" s="865"/>
      <c r="DIJ105" s="865"/>
      <c r="DIK105" s="865"/>
      <c r="DIL105" s="865"/>
      <c r="DIM105" s="865"/>
      <c r="DIN105" s="865"/>
      <c r="DIO105" s="864"/>
      <c r="DIP105" s="865"/>
      <c r="DIQ105" s="865"/>
      <c r="DIR105" s="865"/>
      <c r="DIS105" s="865"/>
      <c r="DIT105" s="865"/>
      <c r="DIU105" s="865"/>
      <c r="DIV105" s="865"/>
      <c r="DIW105" s="864"/>
      <c r="DIX105" s="865"/>
      <c r="DIY105" s="865"/>
      <c r="DIZ105" s="865"/>
      <c r="DJA105" s="865"/>
      <c r="DJB105" s="865"/>
      <c r="DJC105" s="865"/>
      <c r="DJD105" s="865"/>
      <c r="DJE105" s="864"/>
      <c r="DJF105" s="865"/>
      <c r="DJG105" s="865"/>
      <c r="DJH105" s="865"/>
      <c r="DJI105" s="865"/>
      <c r="DJJ105" s="865"/>
      <c r="DJK105" s="865"/>
      <c r="DJL105" s="865"/>
      <c r="DJM105" s="864"/>
      <c r="DJN105" s="865"/>
      <c r="DJO105" s="865"/>
      <c r="DJP105" s="865"/>
      <c r="DJQ105" s="865"/>
      <c r="DJR105" s="865"/>
      <c r="DJS105" s="865"/>
      <c r="DJT105" s="865"/>
      <c r="DJU105" s="864"/>
      <c r="DJV105" s="865"/>
      <c r="DJW105" s="865"/>
      <c r="DJX105" s="865"/>
      <c r="DJY105" s="865"/>
      <c r="DJZ105" s="865"/>
      <c r="DKA105" s="865"/>
      <c r="DKB105" s="865"/>
      <c r="DKC105" s="864"/>
      <c r="DKD105" s="865"/>
      <c r="DKE105" s="865"/>
      <c r="DKF105" s="865"/>
      <c r="DKG105" s="865"/>
      <c r="DKH105" s="865"/>
      <c r="DKI105" s="865"/>
      <c r="DKJ105" s="865"/>
      <c r="DKK105" s="864"/>
      <c r="DKL105" s="865"/>
      <c r="DKM105" s="865"/>
      <c r="DKN105" s="865"/>
      <c r="DKO105" s="865"/>
      <c r="DKP105" s="865"/>
      <c r="DKQ105" s="865"/>
      <c r="DKR105" s="865"/>
      <c r="DKS105" s="864"/>
      <c r="DKT105" s="865"/>
      <c r="DKU105" s="865"/>
      <c r="DKV105" s="865"/>
      <c r="DKW105" s="865"/>
      <c r="DKX105" s="865"/>
      <c r="DKY105" s="865"/>
      <c r="DKZ105" s="865"/>
      <c r="DLA105" s="864"/>
      <c r="DLB105" s="865"/>
      <c r="DLC105" s="865"/>
      <c r="DLD105" s="865"/>
      <c r="DLE105" s="865"/>
      <c r="DLF105" s="865"/>
      <c r="DLG105" s="865"/>
      <c r="DLH105" s="865"/>
      <c r="DLI105" s="864"/>
      <c r="DLJ105" s="865"/>
      <c r="DLK105" s="865"/>
      <c r="DLL105" s="865"/>
      <c r="DLM105" s="865"/>
      <c r="DLN105" s="865"/>
      <c r="DLO105" s="865"/>
      <c r="DLP105" s="865"/>
      <c r="DLQ105" s="864"/>
      <c r="DLR105" s="865"/>
      <c r="DLS105" s="865"/>
      <c r="DLT105" s="865"/>
      <c r="DLU105" s="865"/>
      <c r="DLV105" s="865"/>
      <c r="DLW105" s="865"/>
      <c r="DLX105" s="865"/>
      <c r="DLY105" s="864"/>
      <c r="DLZ105" s="865"/>
      <c r="DMA105" s="865"/>
      <c r="DMB105" s="865"/>
      <c r="DMC105" s="865"/>
      <c r="DMD105" s="865"/>
      <c r="DME105" s="865"/>
      <c r="DMF105" s="865"/>
      <c r="DMG105" s="864"/>
      <c r="DMH105" s="865"/>
      <c r="DMI105" s="865"/>
      <c r="DMJ105" s="865"/>
      <c r="DMK105" s="865"/>
      <c r="DML105" s="865"/>
      <c r="DMM105" s="865"/>
      <c r="DMN105" s="865"/>
      <c r="DMO105" s="864"/>
      <c r="DMP105" s="865"/>
      <c r="DMQ105" s="865"/>
      <c r="DMR105" s="865"/>
      <c r="DMS105" s="865"/>
      <c r="DMT105" s="865"/>
      <c r="DMU105" s="865"/>
      <c r="DMV105" s="865"/>
      <c r="DMW105" s="864"/>
      <c r="DMX105" s="865"/>
      <c r="DMY105" s="865"/>
      <c r="DMZ105" s="865"/>
      <c r="DNA105" s="865"/>
      <c r="DNB105" s="865"/>
      <c r="DNC105" s="865"/>
      <c r="DND105" s="865"/>
      <c r="DNE105" s="864"/>
      <c r="DNF105" s="865"/>
      <c r="DNG105" s="865"/>
      <c r="DNH105" s="865"/>
      <c r="DNI105" s="865"/>
      <c r="DNJ105" s="865"/>
      <c r="DNK105" s="865"/>
      <c r="DNL105" s="865"/>
      <c r="DNM105" s="864"/>
      <c r="DNN105" s="865"/>
      <c r="DNO105" s="865"/>
      <c r="DNP105" s="865"/>
      <c r="DNQ105" s="865"/>
      <c r="DNR105" s="865"/>
      <c r="DNS105" s="865"/>
      <c r="DNT105" s="865"/>
      <c r="DNU105" s="864"/>
      <c r="DNV105" s="865"/>
      <c r="DNW105" s="865"/>
      <c r="DNX105" s="865"/>
      <c r="DNY105" s="865"/>
      <c r="DNZ105" s="865"/>
      <c r="DOA105" s="865"/>
      <c r="DOB105" s="865"/>
      <c r="DOC105" s="864"/>
      <c r="DOD105" s="865"/>
      <c r="DOE105" s="865"/>
      <c r="DOF105" s="865"/>
      <c r="DOG105" s="865"/>
      <c r="DOH105" s="865"/>
      <c r="DOI105" s="865"/>
      <c r="DOJ105" s="865"/>
      <c r="DOK105" s="864"/>
      <c r="DOL105" s="865"/>
      <c r="DOM105" s="865"/>
      <c r="DON105" s="865"/>
      <c r="DOO105" s="865"/>
      <c r="DOP105" s="865"/>
      <c r="DOQ105" s="865"/>
      <c r="DOR105" s="865"/>
      <c r="DOS105" s="864"/>
      <c r="DOT105" s="865"/>
      <c r="DOU105" s="865"/>
      <c r="DOV105" s="865"/>
      <c r="DOW105" s="865"/>
      <c r="DOX105" s="865"/>
      <c r="DOY105" s="865"/>
      <c r="DOZ105" s="865"/>
      <c r="DPA105" s="864"/>
      <c r="DPB105" s="865"/>
      <c r="DPC105" s="865"/>
      <c r="DPD105" s="865"/>
      <c r="DPE105" s="865"/>
      <c r="DPF105" s="865"/>
      <c r="DPG105" s="865"/>
      <c r="DPH105" s="865"/>
      <c r="DPI105" s="864"/>
      <c r="DPJ105" s="865"/>
      <c r="DPK105" s="865"/>
      <c r="DPL105" s="865"/>
      <c r="DPM105" s="865"/>
      <c r="DPN105" s="865"/>
      <c r="DPO105" s="865"/>
      <c r="DPP105" s="865"/>
      <c r="DPQ105" s="864"/>
      <c r="DPR105" s="865"/>
      <c r="DPS105" s="865"/>
      <c r="DPT105" s="865"/>
      <c r="DPU105" s="865"/>
      <c r="DPV105" s="865"/>
      <c r="DPW105" s="865"/>
      <c r="DPX105" s="865"/>
      <c r="DPY105" s="864"/>
      <c r="DPZ105" s="865"/>
      <c r="DQA105" s="865"/>
      <c r="DQB105" s="865"/>
      <c r="DQC105" s="865"/>
      <c r="DQD105" s="865"/>
      <c r="DQE105" s="865"/>
      <c r="DQF105" s="865"/>
      <c r="DQG105" s="864"/>
      <c r="DQH105" s="865"/>
      <c r="DQI105" s="865"/>
      <c r="DQJ105" s="865"/>
      <c r="DQK105" s="865"/>
      <c r="DQL105" s="865"/>
      <c r="DQM105" s="865"/>
      <c r="DQN105" s="865"/>
      <c r="DQO105" s="864"/>
      <c r="DQP105" s="865"/>
      <c r="DQQ105" s="865"/>
      <c r="DQR105" s="865"/>
      <c r="DQS105" s="865"/>
      <c r="DQT105" s="865"/>
      <c r="DQU105" s="865"/>
      <c r="DQV105" s="865"/>
      <c r="DQW105" s="864"/>
      <c r="DQX105" s="865"/>
      <c r="DQY105" s="865"/>
      <c r="DQZ105" s="865"/>
      <c r="DRA105" s="865"/>
      <c r="DRB105" s="865"/>
      <c r="DRC105" s="865"/>
      <c r="DRD105" s="865"/>
      <c r="DRE105" s="864"/>
      <c r="DRF105" s="865"/>
      <c r="DRG105" s="865"/>
      <c r="DRH105" s="865"/>
      <c r="DRI105" s="865"/>
      <c r="DRJ105" s="865"/>
      <c r="DRK105" s="865"/>
      <c r="DRL105" s="865"/>
      <c r="DRM105" s="864"/>
      <c r="DRN105" s="865"/>
      <c r="DRO105" s="865"/>
      <c r="DRP105" s="865"/>
      <c r="DRQ105" s="865"/>
      <c r="DRR105" s="865"/>
      <c r="DRS105" s="865"/>
      <c r="DRT105" s="865"/>
      <c r="DRU105" s="864"/>
      <c r="DRV105" s="865"/>
      <c r="DRW105" s="865"/>
      <c r="DRX105" s="865"/>
      <c r="DRY105" s="865"/>
      <c r="DRZ105" s="865"/>
      <c r="DSA105" s="865"/>
      <c r="DSB105" s="865"/>
      <c r="DSC105" s="864"/>
      <c r="DSD105" s="865"/>
      <c r="DSE105" s="865"/>
      <c r="DSF105" s="865"/>
      <c r="DSG105" s="865"/>
      <c r="DSH105" s="865"/>
      <c r="DSI105" s="865"/>
      <c r="DSJ105" s="865"/>
      <c r="DSK105" s="864"/>
      <c r="DSL105" s="865"/>
      <c r="DSM105" s="865"/>
      <c r="DSN105" s="865"/>
      <c r="DSO105" s="865"/>
      <c r="DSP105" s="865"/>
      <c r="DSQ105" s="865"/>
      <c r="DSR105" s="865"/>
      <c r="DSS105" s="864"/>
      <c r="DST105" s="865"/>
      <c r="DSU105" s="865"/>
      <c r="DSV105" s="865"/>
      <c r="DSW105" s="865"/>
      <c r="DSX105" s="865"/>
      <c r="DSY105" s="865"/>
      <c r="DSZ105" s="865"/>
      <c r="DTA105" s="864"/>
      <c r="DTB105" s="865"/>
      <c r="DTC105" s="865"/>
      <c r="DTD105" s="865"/>
      <c r="DTE105" s="865"/>
      <c r="DTF105" s="865"/>
      <c r="DTG105" s="865"/>
      <c r="DTH105" s="865"/>
      <c r="DTI105" s="864"/>
      <c r="DTJ105" s="865"/>
      <c r="DTK105" s="865"/>
      <c r="DTL105" s="865"/>
      <c r="DTM105" s="865"/>
      <c r="DTN105" s="865"/>
      <c r="DTO105" s="865"/>
      <c r="DTP105" s="865"/>
      <c r="DTQ105" s="864"/>
      <c r="DTR105" s="865"/>
      <c r="DTS105" s="865"/>
      <c r="DTT105" s="865"/>
      <c r="DTU105" s="865"/>
      <c r="DTV105" s="865"/>
      <c r="DTW105" s="865"/>
      <c r="DTX105" s="865"/>
      <c r="DTY105" s="864"/>
      <c r="DTZ105" s="865"/>
      <c r="DUA105" s="865"/>
      <c r="DUB105" s="865"/>
      <c r="DUC105" s="865"/>
      <c r="DUD105" s="865"/>
      <c r="DUE105" s="865"/>
      <c r="DUF105" s="865"/>
      <c r="DUG105" s="864"/>
      <c r="DUH105" s="865"/>
      <c r="DUI105" s="865"/>
      <c r="DUJ105" s="865"/>
      <c r="DUK105" s="865"/>
      <c r="DUL105" s="865"/>
      <c r="DUM105" s="865"/>
      <c r="DUN105" s="865"/>
      <c r="DUO105" s="864"/>
      <c r="DUP105" s="865"/>
      <c r="DUQ105" s="865"/>
      <c r="DUR105" s="865"/>
      <c r="DUS105" s="865"/>
      <c r="DUT105" s="865"/>
      <c r="DUU105" s="865"/>
      <c r="DUV105" s="865"/>
      <c r="DUW105" s="864"/>
      <c r="DUX105" s="865"/>
      <c r="DUY105" s="865"/>
      <c r="DUZ105" s="865"/>
      <c r="DVA105" s="865"/>
      <c r="DVB105" s="865"/>
      <c r="DVC105" s="865"/>
      <c r="DVD105" s="865"/>
      <c r="DVE105" s="864"/>
      <c r="DVF105" s="865"/>
      <c r="DVG105" s="865"/>
      <c r="DVH105" s="865"/>
      <c r="DVI105" s="865"/>
      <c r="DVJ105" s="865"/>
      <c r="DVK105" s="865"/>
      <c r="DVL105" s="865"/>
      <c r="DVM105" s="864"/>
      <c r="DVN105" s="865"/>
      <c r="DVO105" s="865"/>
      <c r="DVP105" s="865"/>
      <c r="DVQ105" s="865"/>
      <c r="DVR105" s="865"/>
      <c r="DVS105" s="865"/>
      <c r="DVT105" s="865"/>
      <c r="DVU105" s="864"/>
      <c r="DVV105" s="865"/>
      <c r="DVW105" s="865"/>
      <c r="DVX105" s="865"/>
      <c r="DVY105" s="865"/>
      <c r="DVZ105" s="865"/>
      <c r="DWA105" s="865"/>
      <c r="DWB105" s="865"/>
      <c r="DWC105" s="864"/>
      <c r="DWD105" s="865"/>
      <c r="DWE105" s="865"/>
      <c r="DWF105" s="865"/>
      <c r="DWG105" s="865"/>
      <c r="DWH105" s="865"/>
      <c r="DWI105" s="865"/>
      <c r="DWJ105" s="865"/>
      <c r="DWK105" s="864"/>
      <c r="DWL105" s="865"/>
      <c r="DWM105" s="865"/>
      <c r="DWN105" s="865"/>
      <c r="DWO105" s="865"/>
      <c r="DWP105" s="865"/>
      <c r="DWQ105" s="865"/>
      <c r="DWR105" s="865"/>
      <c r="DWS105" s="864"/>
      <c r="DWT105" s="865"/>
      <c r="DWU105" s="865"/>
      <c r="DWV105" s="865"/>
      <c r="DWW105" s="865"/>
      <c r="DWX105" s="865"/>
      <c r="DWY105" s="865"/>
      <c r="DWZ105" s="865"/>
      <c r="DXA105" s="864"/>
      <c r="DXB105" s="865"/>
      <c r="DXC105" s="865"/>
      <c r="DXD105" s="865"/>
      <c r="DXE105" s="865"/>
      <c r="DXF105" s="865"/>
      <c r="DXG105" s="865"/>
      <c r="DXH105" s="865"/>
      <c r="DXI105" s="864"/>
      <c r="DXJ105" s="865"/>
      <c r="DXK105" s="865"/>
      <c r="DXL105" s="865"/>
      <c r="DXM105" s="865"/>
      <c r="DXN105" s="865"/>
      <c r="DXO105" s="865"/>
      <c r="DXP105" s="865"/>
      <c r="DXQ105" s="864"/>
      <c r="DXR105" s="865"/>
      <c r="DXS105" s="865"/>
      <c r="DXT105" s="865"/>
      <c r="DXU105" s="865"/>
      <c r="DXV105" s="865"/>
      <c r="DXW105" s="865"/>
      <c r="DXX105" s="865"/>
      <c r="DXY105" s="864"/>
      <c r="DXZ105" s="865"/>
      <c r="DYA105" s="865"/>
      <c r="DYB105" s="865"/>
      <c r="DYC105" s="865"/>
      <c r="DYD105" s="865"/>
      <c r="DYE105" s="865"/>
      <c r="DYF105" s="865"/>
      <c r="DYG105" s="864"/>
      <c r="DYH105" s="865"/>
      <c r="DYI105" s="865"/>
      <c r="DYJ105" s="865"/>
      <c r="DYK105" s="865"/>
      <c r="DYL105" s="865"/>
      <c r="DYM105" s="865"/>
      <c r="DYN105" s="865"/>
      <c r="DYO105" s="864"/>
      <c r="DYP105" s="865"/>
      <c r="DYQ105" s="865"/>
      <c r="DYR105" s="865"/>
      <c r="DYS105" s="865"/>
      <c r="DYT105" s="865"/>
      <c r="DYU105" s="865"/>
      <c r="DYV105" s="865"/>
      <c r="DYW105" s="864"/>
      <c r="DYX105" s="865"/>
      <c r="DYY105" s="865"/>
      <c r="DYZ105" s="865"/>
      <c r="DZA105" s="865"/>
      <c r="DZB105" s="865"/>
      <c r="DZC105" s="865"/>
      <c r="DZD105" s="865"/>
      <c r="DZE105" s="864"/>
      <c r="DZF105" s="865"/>
      <c r="DZG105" s="865"/>
      <c r="DZH105" s="865"/>
      <c r="DZI105" s="865"/>
      <c r="DZJ105" s="865"/>
      <c r="DZK105" s="865"/>
      <c r="DZL105" s="865"/>
      <c r="DZM105" s="864"/>
      <c r="DZN105" s="865"/>
      <c r="DZO105" s="865"/>
      <c r="DZP105" s="865"/>
      <c r="DZQ105" s="865"/>
      <c r="DZR105" s="865"/>
      <c r="DZS105" s="865"/>
      <c r="DZT105" s="865"/>
      <c r="DZU105" s="864"/>
      <c r="DZV105" s="865"/>
      <c r="DZW105" s="865"/>
      <c r="DZX105" s="865"/>
      <c r="DZY105" s="865"/>
      <c r="DZZ105" s="865"/>
      <c r="EAA105" s="865"/>
      <c r="EAB105" s="865"/>
      <c r="EAC105" s="864"/>
      <c r="EAD105" s="865"/>
      <c r="EAE105" s="865"/>
      <c r="EAF105" s="865"/>
      <c r="EAG105" s="865"/>
      <c r="EAH105" s="865"/>
      <c r="EAI105" s="865"/>
      <c r="EAJ105" s="865"/>
      <c r="EAK105" s="864"/>
      <c r="EAL105" s="865"/>
      <c r="EAM105" s="865"/>
      <c r="EAN105" s="865"/>
      <c r="EAO105" s="865"/>
      <c r="EAP105" s="865"/>
      <c r="EAQ105" s="865"/>
      <c r="EAR105" s="865"/>
      <c r="EAS105" s="864"/>
      <c r="EAT105" s="865"/>
      <c r="EAU105" s="865"/>
      <c r="EAV105" s="865"/>
      <c r="EAW105" s="865"/>
      <c r="EAX105" s="865"/>
      <c r="EAY105" s="865"/>
      <c r="EAZ105" s="865"/>
      <c r="EBA105" s="864"/>
      <c r="EBB105" s="865"/>
      <c r="EBC105" s="865"/>
      <c r="EBD105" s="865"/>
      <c r="EBE105" s="865"/>
      <c r="EBF105" s="865"/>
      <c r="EBG105" s="865"/>
      <c r="EBH105" s="865"/>
      <c r="EBI105" s="864"/>
      <c r="EBJ105" s="865"/>
      <c r="EBK105" s="865"/>
      <c r="EBL105" s="865"/>
      <c r="EBM105" s="865"/>
      <c r="EBN105" s="865"/>
      <c r="EBO105" s="865"/>
      <c r="EBP105" s="865"/>
      <c r="EBQ105" s="864"/>
      <c r="EBR105" s="865"/>
      <c r="EBS105" s="865"/>
      <c r="EBT105" s="865"/>
      <c r="EBU105" s="865"/>
      <c r="EBV105" s="865"/>
      <c r="EBW105" s="865"/>
      <c r="EBX105" s="865"/>
      <c r="EBY105" s="864"/>
      <c r="EBZ105" s="865"/>
      <c r="ECA105" s="865"/>
      <c r="ECB105" s="865"/>
      <c r="ECC105" s="865"/>
      <c r="ECD105" s="865"/>
      <c r="ECE105" s="865"/>
      <c r="ECF105" s="865"/>
      <c r="ECG105" s="864"/>
      <c r="ECH105" s="865"/>
      <c r="ECI105" s="865"/>
      <c r="ECJ105" s="865"/>
      <c r="ECK105" s="865"/>
      <c r="ECL105" s="865"/>
      <c r="ECM105" s="865"/>
      <c r="ECN105" s="865"/>
      <c r="ECO105" s="864"/>
      <c r="ECP105" s="865"/>
      <c r="ECQ105" s="865"/>
      <c r="ECR105" s="865"/>
      <c r="ECS105" s="865"/>
      <c r="ECT105" s="865"/>
      <c r="ECU105" s="865"/>
      <c r="ECV105" s="865"/>
      <c r="ECW105" s="864"/>
      <c r="ECX105" s="865"/>
      <c r="ECY105" s="865"/>
      <c r="ECZ105" s="865"/>
      <c r="EDA105" s="865"/>
      <c r="EDB105" s="865"/>
      <c r="EDC105" s="865"/>
      <c r="EDD105" s="865"/>
      <c r="EDE105" s="864"/>
      <c r="EDF105" s="865"/>
      <c r="EDG105" s="865"/>
      <c r="EDH105" s="865"/>
      <c r="EDI105" s="865"/>
      <c r="EDJ105" s="865"/>
      <c r="EDK105" s="865"/>
      <c r="EDL105" s="865"/>
      <c r="EDM105" s="864"/>
      <c r="EDN105" s="865"/>
      <c r="EDO105" s="865"/>
      <c r="EDP105" s="865"/>
      <c r="EDQ105" s="865"/>
      <c r="EDR105" s="865"/>
      <c r="EDS105" s="865"/>
      <c r="EDT105" s="865"/>
      <c r="EDU105" s="864"/>
      <c r="EDV105" s="865"/>
      <c r="EDW105" s="865"/>
      <c r="EDX105" s="865"/>
      <c r="EDY105" s="865"/>
      <c r="EDZ105" s="865"/>
      <c r="EEA105" s="865"/>
      <c r="EEB105" s="865"/>
      <c r="EEC105" s="864"/>
      <c r="EED105" s="865"/>
      <c r="EEE105" s="865"/>
      <c r="EEF105" s="865"/>
      <c r="EEG105" s="865"/>
      <c r="EEH105" s="865"/>
      <c r="EEI105" s="865"/>
      <c r="EEJ105" s="865"/>
      <c r="EEK105" s="864"/>
      <c r="EEL105" s="865"/>
      <c r="EEM105" s="865"/>
      <c r="EEN105" s="865"/>
      <c r="EEO105" s="865"/>
      <c r="EEP105" s="865"/>
      <c r="EEQ105" s="865"/>
      <c r="EER105" s="865"/>
      <c r="EES105" s="864"/>
      <c r="EET105" s="865"/>
      <c r="EEU105" s="865"/>
      <c r="EEV105" s="865"/>
      <c r="EEW105" s="865"/>
      <c r="EEX105" s="865"/>
      <c r="EEY105" s="865"/>
      <c r="EEZ105" s="865"/>
      <c r="EFA105" s="864"/>
      <c r="EFB105" s="865"/>
      <c r="EFC105" s="865"/>
      <c r="EFD105" s="865"/>
      <c r="EFE105" s="865"/>
      <c r="EFF105" s="865"/>
      <c r="EFG105" s="865"/>
      <c r="EFH105" s="865"/>
      <c r="EFI105" s="864"/>
      <c r="EFJ105" s="865"/>
      <c r="EFK105" s="865"/>
      <c r="EFL105" s="865"/>
      <c r="EFM105" s="865"/>
      <c r="EFN105" s="865"/>
      <c r="EFO105" s="865"/>
      <c r="EFP105" s="865"/>
      <c r="EFQ105" s="864"/>
      <c r="EFR105" s="865"/>
      <c r="EFS105" s="865"/>
      <c r="EFT105" s="865"/>
      <c r="EFU105" s="865"/>
      <c r="EFV105" s="865"/>
      <c r="EFW105" s="865"/>
      <c r="EFX105" s="865"/>
      <c r="EFY105" s="864"/>
      <c r="EFZ105" s="865"/>
      <c r="EGA105" s="865"/>
      <c r="EGB105" s="865"/>
      <c r="EGC105" s="865"/>
      <c r="EGD105" s="865"/>
      <c r="EGE105" s="865"/>
      <c r="EGF105" s="865"/>
      <c r="EGG105" s="864"/>
      <c r="EGH105" s="865"/>
      <c r="EGI105" s="865"/>
      <c r="EGJ105" s="865"/>
      <c r="EGK105" s="865"/>
      <c r="EGL105" s="865"/>
      <c r="EGM105" s="865"/>
      <c r="EGN105" s="865"/>
      <c r="EGO105" s="864"/>
      <c r="EGP105" s="865"/>
      <c r="EGQ105" s="865"/>
      <c r="EGR105" s="865"/>
      <c r="EGS105" s="865"/>
      <c r="EGT105" s="865"/>
      <c r="EGU105" s="865"/>
      <c r="EGV105" s="865"/>
      <c r="EGW105" s="864"/>
      <c r="EGX105" s="865"/>
      <c r="EGY105" s="865"/>
      <c r="EGZ105" s="865"/>
      <c r="EHA105" s="865"/>
      <c r="EHB105" s="865"/>
      <c r="EHC105" s="865"/>
      <c r="EHD105" s="865"/>
      <c r="EHE105" s="864"/>
      <c r="EHF105" s="865"/>
      <c r="EHG105" s="865"/>
      <c r="EHH105" s="865"/>
      <c r="EHI105" s="865"/>
      <c r="EHJ105" s="865"/>
      <c r="EHK105" s="865"/>
      <c r="EHL105" s="865"/>
      <c r="EHM105" s="864"/>
      <c r="EHN105" s="865"/>
      <c r="EHO105" s="865"/>
      <c r="EHP105" s="865"/>
      <c r="EHQ105" s="865"/>
      <c r="EHR105" s="865"/>
      <c r="EHS105" s="865"/>
      <c r="EHT105" s="865"/>
      <c r="EHU105" s="864"/>
      <c r="EHV105" s="865"/>
      <c r="EHW105" s="865"/>
      <c r="EHX105" s="865"/>
      <c r="EHY105" s="865"/>
      <c r="EHZ105" s="865"/>
      <c r="EIA105" s="865"/>
      <c r="EIB105" s="865"/>
      <c r="EIC105" s="864"/>
      <c r="EID105" s="865"/>
      <c r="EIE105" s="865"/>
      <c r="EIF105" s="865"/>
      <c r="EIG105" s="865"/>
      <c r="EIH105" s="865"/>
      <c r="EII105" s="865"/>
      <c r="EIJ105" s="865"/>
      <c r="EIK105" s="864"/>
      <c r="EIL105" s="865"/>
      <c r="EIM105" s="865"/>
      <c r="EIN105" s="865"/>
      <c r="EIO105" s="865"/>
      <c r="EIP105" s="865"/>
      <c r="EIQ105" s="865"/>
      <c r="EIR105" s="865"/>
      <c r="EIS105" s="864"/>
      <c r="EIT105" s="865"/>
      <c r="EIU105" s="865"/>
      <c r="EIV105" s="865"/>
      <c r="EIW105" s="865"/>
      <c r="EIX105" s="865"/>
      <c r="EIY105" s="865"/>
      <c r="EIZ105" s="865"/>
      <c r="EJA105" s="864"/>
      <c r="EJB105" s="865"/>
      <c r="EJC105" s="865"/>
      <c r="EJD105" s="865"/>
      <c r="EJE105" s="865"/>
      <c r="EJF105" s="865"/>
      <c r="EJG105" s="865"/>
      <c r="EJH105" s="865"/>
      <c r="EJI105" s="864"/>
      <c r="EJJ105" s="865"/>
      <c r="EJK105" s="865"/>
      <c r="EJL105" s="865"/>
      <c r="EJM105" s="865"/>
      <c r="EJN105" s="865"/>
      <c r="EJO105" s="865"/>
      <c r="EJP105" s="865"/>
      <c r="EJQ105" s="864"/>
      <c r="EJR105" s="865"/>
      <c r="EJS105" s="865"/>
      <c r="EJT105" s="865"/>
      <c r="EJU105" s="865"/>
      <c r="EJV105" s="865"/>
      <c r="EJW105" s="865"/>
      <c r="EJX105" s="865"/>
      <c r="EJY105" s="864"/>
      <c r="EJZ105" s="865"/>
      <c r="EKA105" s="865"/>
      <c r="EKB105" s="865"/>
      <c r="EKC105" s="865"/>
      <c r="EKD105" s="865"/>
      <c r="EKE105" s="865"/>
      <c r="EKF105" s="865"/>
      <c r="EKG105" s="864"/>
      <c r="EKH105" s="865"/>
      <c r="EKI105" s="865"/>
      <c r="EKJ105" s="865"/>
      <c r="EKK105" s="865"/>
      <c r="EKL105" s="865"/>
      <c r="EKM105" s="865"/>
      <c r="EKN105" s="865"/>
      <c r="EKO105" s="864"/>
      <c r="EKP105" s="865"/>
      <c r="EKQ105" s="865"/>
      <c r="EKR105" s="865"/>
      <c r="EKS105" s="865"/>
      <c r="EKT105" s="865"/>
      <c r="EKU105" s="865"/>
      <c r="EKV105" s="865"/>
      <c r="EKW105" s="864"/>
      <c r="EKX105" s="865"/>
      <c r="EKY105" s="865"/>
      <c r="EKZ105" s="865"/>
      <c r="ELA105" s="865"/>
      <c r="ELB105" s="865"/>
      <c r="ELC105" s="865"/>
      <c r="ELD105" s="865"/>
      <c r="ELE105" s="864"/>
      <c r="ELF105" s="865"/>
      <c r="ELG105" s="865"/>
      <c r="ELH105" s="865"/>
      <c r="ELI105" s="865"/>
      <c r="ELJ105" s="865"/>
      <c r="ELK105" s="865"/>
      <c r="ELL105" s="865"/>
      <c r="ELM105" s="864"/>
      <c r="ELN105" s="865"/>
      <c r="ELO105" s="865"/>
      <c r="ELP105" s="865"/>
      <c r="ELQ105" s="865"/>
      <c r="ELR105" s="865"/>
      <c r="ELS105" s="865"/>
      <c r="ELT105" s="865"/>
      <c r="ELU105" s="864"/>
      <c r="ELV105" s="865"/>
      <c r="ELW105" s="865"/>
      <c r="ELX105" s="865"/>
      <c r="ELY105" s="865"/>
      <c r="ELZ105" s="865"/>
      <c r="EMA105" s="865"/>
      <c r="EMB105" s="865"/>
      <c r="EMC105" s="864"/>
      <c r="EMD105" s="865"/>
      <c r="EME105" s="865"/>
      <c r="EMF105" s="865"/>
      <c r="EMG105" s="865"/>
      <c r="EMH105" s="865"/>
      <c r="EMI105" s="865"/>
      <c r="EMJ105" s="865"/>
      <c r="EMK105" s="864"/>
      <c r="EML105" s="865"/>
      <c r="EMM105" s="865"/>
      <c r="EMN105" s="865"/>
      <c r="EMO105" s="865"/>
      <c r="EMP105" s="865"/>
      <c r="EMQ105" s="865"/>
      <c r="EMR105" s="865"/>
      <c r="EMS105" s="864"/>
      <c r="EMT105" s="865"/>
      <c r="EMU105" s="865"/>
      <c r="EMV105" s="865"/>
      <c r="EMW105" s="865"/>
      <c r="EMX105" s="865"/>
      <c r="EMY105" s="865"/>
      <c r="EMZ105" s="865"/>
      <c r="ENA105" s="864"/>
      <c r="ENB105" s="865"/>
      <c r="ENC105" s="865"/>
      <c r="END105" s="865"/>
      <c r="ENE105" s="865"/>
      <c r="ENF105" s="865"/>
      <c r="ENG105" s="865"/>
      <c r="ENH105" s="865"/>
      <c r="ENI105" s="864"/>
      <c r="ENJ105" s="865"/>
      <c r="ENK105" s="865"/>
      <c r="ENL105" s="865"/>
      <c r="ENM105" s="865"/>
      <c r="ENN105" s="865"/>
      <c r="ENO105" s="865"/>
      <c r="ENP105" s="865"/>
      <c r="ENQ105" s="864"/>
      <c r="ENR105" s="865"/>
      <c r="ENS105" s="865"/>
      <c r="ENT105" s="865"/>
      <c r="ENU105" s="865"/>
      <c r="ENV105" s="865"/>
      <c r="ENW105" s="865"/>
      <c r="ENX105" s="865"/>
      <c r="ENY105" s="864"/>
      <c r="ENZ105" s="865"/>
      <c r="EOA105" s="865"/>
      <c r="EOB105" s="865"/>
      <c r="EOC105" s="865"/>
      <c r="EOD105" s="865"/>
      <c r="EOE105" s="865"/>
      <c r="EOF105" s="865"/>
      <c r="EOG105" s="864"/>
      <c r="EOH105" s="865"/>
      <c r="EOI105" s="865"/>
      <c r="EOJ105" s="865"/>
      <c r="EOK105" s="865"/>
      <c r="EOL105" s="865"/>
      <c r="EOM105" s="865"/>
      <c r="EON105" s="865"/>
      <c r="EOO105" s="864"/>
      <c r="EOP105" s="865"/>
      <c r="EOQ105" s="865"/>
      <c r="EOR105" s="865"/>
      <c r="EOS105" s="865"/>
      <c r="EOT105" s="865"/>
      <c r="EOU105" s="865"/>
      <c r="EOV105" s="865"/>
      <c r="EOW105" s="864"/>
      <c r="EOX105" s="865"/>
      <c r="EOY105" s="865"/>
      <c r="EOZ105" s="865"/>
      <c r="EPA105" s="865"/>
      <c r="EPB105" s="865"/>
      <c r="EPC105" s="865"/>
      <c r="EPD105" s="865"/>
      <c r="EPE105" s="864"/>
      <c r="EPF105" s="865"/>
      <c r="EPG105" s="865"/>
      <c r="EPH105" s="865"/>
      <c r="EPI105" s="865"/>
      <c r="EPJ105" s="865"/>
      <c r="EPK105" s="865"/>
      <c r="EPL105" s="865"/>
      <c r="EPM105" s="864"/>
      <c r="EPN105" s="865"/>
      <c r="EPO105" s="865"/>
      <c r="EPP105" s="865"/>
      <c r="EPQ105" s="865"/>
      <c r="EPR105" s="865"/>
      <c r="EPS105" s="865"/>
      <c r="EPT105" s="865"/>
      <c r="EPU105" s="864"/>
      <c r="EPV105" s="865"/>
      <c r="EPW105" s="865"/>
      <c r="EPX105" s="865"/>
      <c r="EPY105" s="865"/>
      <c r="EPZ105" s="865"/>
      <c r="EQA105" s="865"/>
      <c r="EQB105" s="865"/>
      <c r="EQC105" s="864"/>
      <c r="EQD105" s="865"/>
      <c r="EQE105" s="865"/>
      <c r="EQF105" s="865"/>
      <c r="EQG105" s="865"/>
      <c r="EQH105" s="865"/>
      <c r="EQI105" s="865"/>
      <c r="EQJ105" s="865"/>
      <c r="EQK105" s="864"/>
      <c r="EQL105" s="865"/>
      <c r="EQM105" s="865"/>
      <c r="EQN105" s="865"/>
      <c r="EQO105" s="865"/>
      <c r="EQP105" s="865"/>
      <c r="EQQ105" s="865"/>
      <c r="EQR105" s="865"/>
      <c r="EQS105" s="864"/>
      <c r="EQT105" s="865"/>
      <c r="EQU105" s="865"/>
      <c r="EQV105" s="865"/>
      <c r="EQW105" s="865"/>
      <c r="EQX105" s="865"/>
      <c r="EQY105" s="865"/>
      <c r="EQZ105" s="865"/>
      <c r="ERA105" s="864"/>
      <c r="ERB105" s="865"/>
      <c r="ERC105" s="865"/>
      <c r="ERD105" s="865"/>
      <c r="ERE105" s="865"/>
      <c r="ERF105" s="865"/>
      <c r="ERG105" s="865"/>
      <c r="ERH105" s="865"/>
      <c r="ERI105" s="864"/>
      <c r="ERJ105" s="865"/>
      <c r="ERK105" s="865"/>
      <c r="ERL105" s="865"/>
      <c r="ERM105" s="865"/>
      <c r="ERN105" s="865"/>
      <c r="ERO105" s="865"/>
      <c r="ERP105" s="865"/>
      <c r="ERQ105" s="864"/>
      <c r="ERR105" s="865"/>
      <c r="ERS105" s="865"/>
      <c r="ERT105" s="865"/>
      <c r="ERU105" s="865"/>
      <c r="ERV105" s="865"/>
      <c r="ERW105" s="865"/>
      <c r="ERX105" s="865"/>
      <c r="ERY105" s="864"/>
      <c r="ERZ105" s="865"/>
      <c r="ESA105" s="865"/>
      <c r="ESB105" s="865"/>
      <c r="ESC105" s="865"/>
      <c r="ESD105" s="865"/>
      <c r="ESE105" s="865"/>
      <c r="ESF105" s="865"/>
      <c r="ESG105" s="864"/>
      <c r="ESH105" s="865"/>
      <c r="ESI105" s="865"/>
      <c r="ESJ105" s="865"/>
      <c r="ESK105" s="865"/>
      <c r="ESL105" s="865"/>
      <c r="ESM105" s="865"/>
      <c r="ESN105" s="865"/>
      <c r="ESO105" s="864"/>
      <c r="ESP105" s="865"/>
      <c r="ESQ105" s="865"/>
      <c r="ESR105" s="865"/>
      <c r="ESS105" s="865"/>
      <c r="EST105" s="865"/>
      <c r="ESU105" s="865"/>
      <c r="ESV105" s="865"/>
      <c r="ESW105" s="864"/>
      <c r="ESX105" s="865"/>
      <c r="ESY105" s="865"/>
      <c r="ESZ105" s="865"/>
      <c r="ETA105" s="865"/>
      <c r="ETB105" s="865"/>
      <c r="ETC105" s="865"/>
      <c r="ETD105" s="865"/>
      <c r="ETE105" s="864"/>
      <c r="ETF105" s="865"/>
      <c r="ETG105" s="865"/>
      <c r="ETH105" s="865"/>
      <c r="ETI105" s="865"/>
      <c r="ETJ105" s="865"/>
      <c r="ETK105" s="865"/>
      <c r="ETL105" s="865"/>
      <c r="ETM105" s="864"/>
      <c r="ETN105" s="865"/>
      <c r="ETO105" s="865"/>
      <c r="ETP105" s="865"/>
      <c r="ETQ105" s="865"/>
      <c r="ETR105" s="865"/>
      <c r="ETS105" s="865"/>
      <c r="ETT105" s="865"/>
      <c r="ETU105" s="864"/>
      <c r="ETV105" s="865"/>
      <c r="ETW105" s="865"/>
      <c r="ETX105" s="865"/>
      <c r="ETY105" s="865"/>
      <c r="ETZ105" s="865"/>
      <c r="EUA105" s="865"/>
      <c r="EUB105" s="865"/>
      <c r="EUC105" s="864"/>
      <c r="EUD105" s="865"/>
      <c r="EUE105" s="865"/>
      <c r="EUF105" s="865"/>
      <c r="EUG105" s="865"/>
      <c r="EUH105" s="865"/>
      <c r="EUI105" s="865"/>
      <c r="EUJ105" s="865"/>
      <c r="EUK105" s="864"/>
      <c r="EUL105" s="865"/>
      <c r="EUM105" s="865"/>
      <c r="EUN105" s="865"/>
      <c r="EUO105" s="865"/>
      <c r="EUP105" s="865"/>
      <c r="EUQ105" s="865"/>
      <c r="EUR105" s="865"/>
      <c r="EUS105" s="864"/>
      <c r="EUT105" s="865"/>
      <c r="EUU105" s="865"/>
      <c r="EUV105" s="865"/>
      <c r="EUW105" s="865"/>
      <c r="EUX105" s="865"/>
      <c r="EUY105" s="865"/>
      <c r="EUZ105" s="865"/>
      <c r="EVA105" s="864"/>
      <c r="EVB105" s="865"/>
      <c r="EVC105" s="865"/>
      <c r="EVD105" s="865"/>
      <c r="EVE105" s="865"/>
      <c r="EVF105" s="865"/>
      <c r="EVG105" s="865"/>
      <c r="EVH105" s="865"/>
      <c r="EVI105" s="864"/>
      <c r="EVJ105" s="865"/>
      <c r="EVK105" s="865"/>
      <c r="EVL105" s="865"/>
      <c r="EVM105" s="865"/>
      <c r="EVN105" s="865"/>
      <c r="EVO105" s="865"/>
      <c r="EVP105" s="865"/>
      <c r="EVQ105" s="864"/>
      <c r="EVR105" s="865"/>
      <c r="EVS105" s="865"/>
      <c r="EVT105" s="865"/>
      <c r="EVU105" s="865"/>
      <c r="EVV105" s="865"/>
      <c r="EVW105" s="865"/>
      <c r="EVX105" s="865"/>
      <c r="EVY105" s="864"/>
      <c r="EVZ105" s="865"/>
      <c r="EWA105" s="865"/>
      <c r="EWB105" s="865"/>
      <c r="EWC105" s="865"/>
      <c r="EWD105" s="865"/>
      <c r="EWE105" s="865"/>
      <c r="EWF105" s="865"/>
      <c r="EWG105" s="864"/>
      <c r="EWH105" s="865"/>
      <c r="EWI105" s="865"/>
      <c r="EWJ105" s="865"/>
      <c r="EWK105" s="865"/>
      <c r="EWL105" s="865"/>
      <c r="EWM105" s="865"/>
      <c r="EWN105" s="865"/>
      <c r="EWO105" s="864"/>
      <c r="EWP105" s="865"/>
      <c r="EWQ105" s="865"/>
      <c r="EWR105" s="865"/>
      <c r="EWS105" s="865"/>
      <c r="EWT105" s="865"/>
      <c r="EWU105" s="865"/>
      <c r="EWV105" s="865"/>
      <c r="EWW105" s="864"/>
      <c r="EWX105" s="865"/>
      <c r="EWY105" s="865"/>
      <c r="EWZ105" s="865"/>
      <c r="EXA105" s="865"/>
      <c r="EXB105" s="865"/>
      <c r="EXC105" s="865"/>
      <c r="EXD105" s="865"/>
      <c r="EXE105" s="864"/>
      <c r="EXF105" s="865"/>
      <c r="EXG105" s="865"/>
      <c r="EXH105" s="865"/>
      <c r="EXI105" s="865"/>
      <c r="EXJ105" s="865"/>
      <c r="EXK105" s="865"/>
      <c r="EXL105" s="865"/>
      <c r="EXM105" s="864"/>
      <c r="EXN105" s="865"/>
      <c r="EXO105" s="865"/>
      <c r="EXP105" s="865"/>
      <c r="EXQ105" s="865"/>
      <c r="EXR105" s="865"/>
      <c r="EXS105" s="865"/>
      <c r="EXT105" s="865"/>
      <c r="EXU105" s="864"/>
      <c r="EXV105" s="865"/>
      <c r="EXW105" s="865"/>
      <c r="EXX105" s="865"/>
      <c r="EXY105" s="865"/>
      <c r="EXZ105" s="865"/>
      <c r="EYA105" s="865"/>
      <c r="EYB105" s="865"/>
      <c r="EYC105" s="864"/>
      <c r="EYD105" s="865"/>
      <c r="EYE105" s="865"/>
      <c r="EYF105" s="865"/>
      <c r="EYG105" s="865"/>
      <c r="EYH105" s="865"/>
      <c r="EYI105" s="865"/>
      <c r="EYJ105" s="865"/>
      <c r="EYK105" s="864"/>
      <c r="EYL105" s="865"/>
      <c r="EYM105" s="865"/>
      <c r="EYN105" s="865"/>
      <c r="EYO105" s="865"/>
      <c r="EYP105" s="865"/>
      <c r="EYQ105" s="865"/>
      <c r="EYR105" s="865"/>
      <c r="EYS105" s="864"/>
      <c r="EYT105" s="865"/>
      <c r="EYU105" s="865"/>
      <c r="EYV105" s="865"/>
      <c r="EYW105" s="865"/>
      <c r="EYX105" s="865"/>
      <c r="EYY105" s="865"/>
      <c r="EYZ105" s="865"/>
      <c r="EZA105" s="864"/>
      <c r="EZB105" s="865"/>
      <c r="EZC105" s="865"/>
      <c r="EZD105" s="865"/>
      <c r="EZE105" s="865"/>
      <c r="EZF105" s="865"/>
      <c r="EZG105" s="865"/>
      <c r="EZH105" s="865"/>
      <c r="EZI105" s="864"/>
      <c r="EZJ105" s="865"/>
      <c r="EZK105" s="865"/>
      <c r="EZL105" s="865"/>
      <c r="EZM105" s="865"/>
      <c r="EZN105" s="865"/>
      <c r="EZO105" s="865"/>
      <c r="EZP105" s="865"/>
      <c r="EZQ105" s="864"/>
      <c r="EZR105" s="865"/>
      <c r="EZS105" s="865"/>
      <c r="EZT105" s="865"/>
      <c r="EZU105" s="865"/>
      <c r="EZV105" s="865"/>
      <c r="EZW105" s="865"/>
      <c r="EZX105" s="865"/>
      <c r="EZY105" s="864"/>
      <c r="EZZ105" s="865"/>
      <c r="FAA105" s="865"/>
      <c r="FAB105" s="865"/>
      <c r="FAC105" s="865"/>
      <c r="FAD105" s="865"/>
      <c r="FAE105" s="865"/>
      <c r="FAF105" s="865"/>
      <c r="FAG105" s="864"/>
      <c r="FAH105" s="865"/>
      <c r="FAI105" s="865"/>
      <c r="FAJ105" s="865"/>
      <c r="FAK105" s="865"/>
      <c r="FAL105" s="865"/>
      <c r="FAM105" s="865"/>
      <c r="FAN105" s="865"/>
      <c r="FAO105" s="864"/>
      <c r="FAP105" s="865"/>
      <c r="FAQ105" s="865"/>
      <c r="FAR105" s="865"/>
      <c r="FAS105" s="865"/>
      <c r="FAT105" s="865"/>
      <c r="FAU105" s="865"/>
      <c r="FAV105" s="865"/>
      <c r="FAW105" s="864"/>
      <c r="FAX105" s="865"/>
      <c r="FAY105" s="865"/>
      <c r="FAZ105" s="865"/>
      <c r="FBA105" s="865"/>
      <c r="FBB105" s="865"/>
      <c r="FBC105" s="865"/>
      <c r="FBD105" s="865"/>
      <c r="FBE105" s="864"/>
      <c r="FBF105" s="865"/>
      <c r="FBG105" s="865"/>
      <c r="FBH105" s="865"/>
      <c r="FBI105" s="865"/>
      <c r="FBJ105" s="865"/>
      <c r="FBK105" s="865"/>
      <c r="FBL105" s="865"/>
      <c r="FBM105" s="864"/>
      <c r="FBN105" s="865"/>
      <c r="FBO105" s="865"/>
      <c r="FBP105" s="865"/>
      <c r="FBQ105" s="865"/>
      <c r="FBR105" s="865"/>
      <c r="FBS105" s="865"/>
      <c r="FBT105" s="865"/>
      <c r="FBU105" s="864"/>
      <c r="FBV105" s="865"/>
      <c r="FBW105" s="865"/>
      <c r="FBX105" s="865"/>
      <c r="FBY105" s="865"/>
      <c r="FBZ105" s="865"/>
      <c r="FCA105" s="865"/>
      <c r="FCB105" s="865"/>
      <c r="FCC105" s="864"/>
      <c r="FCD105" s="865"/>
      <c r="FCE105" s="865"/>
      <c r="FCF105" s="865"/>
      <c r="FCG105" s="865"/>
      <c r="FCH105" s="865"/>
      <c r="FCI105" s="865"/>
      <c r="FCJ105" s="865"/>
      <c r="FCK105" s="864"/>
      <c r="FCL105" s="865"/>
      <c r="FCM105" s="865"/>
      <c r="FCN105" s="865"/>
      <c r="FCO105" s="865"/>
      <c r="FCP105" s="865"/>
      <c r="FCQ105" s="865"/>
      <c r="FCR105" s="865"/>
      <c r="FCS105" s="864"/>
      <c r="FCT105" s="865"/>
      <c r="FCU105" s="865"/>
      <c r="FCV105" s="865"/>
      <c r="FCW105" s="865"/>
      <c r="FCX105" s="865"/>
      <c r="FCY105" s="865"/>
      <c r="FCZ105" s="865"/>
      <c r="FDA105" s="864"/>
      <c r="FDB105" s="865"/>
      <c r="FDC105" s="865"/>
      <c r="FDD105" s="865"/>
      <c r="FDE105" s="865"/>
      <c r="FDF105" s="865"/>
      <c r="FDG105" s="865"/>
      <c r="FDH105" s="865"/>
      <c r="FDI105" s="864"/>
      <c r="FDJ105" s="865"/>
      <c r="FDK105" s="865"/>
      <c r="FDL105" s="865"/>
      <c r="FDM105" s="865"/>
      <c r="FDN105" s="865"/>
      <c r="FDO105" s="865"/>
      <c r="FDP105" s="865"/>
      <c r="FDQ105" s="864"/>
      <c r="FDR105" s="865"/>
      <c r="FDS105" s="865"/>
      <c r="FDT105" s="865"/>
      <c r="FDU105" s="865"/>
      <c r="FDV105" s="865"/>
      <c r="FDW105" s="865"/>
      <c r="FDX105" s="865"/>
      <c r="FDY105" s="864"/>
      <c r="FDZ105" s="865"/>
      <c r="FEA105" s="865"/>
      <c r="FEB105" s="865"/>
      <c r="FEC105" s="865"/>
      <c r="FED105" s="865"/>
      <c r="FEE105" s="865"/>
      <c r="FEF105" s="865"/>
      <c r="FEG105" s="864"/>
      <c r="FEH105" s="865"/>
      <c r="FEI105" s="865"/>
      <c r="FEJ105" s="865"/>
      <c r="FEK105" s="865"/>
      <c r="FEL105" s="865"/>
      <c r="FEM105" s="865"/>
      <c r="FEN105" s="865"/>
      <c r="FEO105" s="864"/>
      <c r="FEP105" s="865"/>
      <c r="FEQ105" s="865"/>
      <c r="FER105" s="865"/>
      <c r="FES105" s="865"/>
      <c r="FET105" s="865"/>
      <c r="FEU105" s="865"/>
      <c r="FEV105" s="865"/>
      <c r="FEW105" s="864"/>
      <c r="FEX105" s="865"/>
      <c r="FEY105" s="865"/>
      <c r="FEZ105" s="865"/>
      <c r="FFA105" s="865"/>
      <c r="FFB105" s="865"/>
      <c r="FFC105" s="865"/>
      <c r="FFD105" s="865"/>
      <c r="FFE105" s="864"/>
      <c r="FFF105" s="865"/>
      <c r="FFG105" s="865"/>
      <c r="FFH105" s="865"/>
      <c r="FFI105" s="865"/>
      <c r="FFJ105" s="865"/>
      <c r="FFK105" s="865"/>
      <c r="FFL105" s="865"/>
      <c r="FFM105" s="864"/>
      <c r="FFN105" s="865"/>
      <c r="FFO105" s="865"/>
      <c r="FFP105" s="865"/>
      <c r="FFQ105" s="865"/>
      <c r="FFR105" s="865"/>
      <c r="FFS105" s="865"/>
      <c r="FFT105" s="865"/>
      <c r="FFU105" s="864"/>
      <c r="FFV105" s="865"/>
      <c r="FFW105" s="865"/>
      <c r="FFX105" s="865"/>
      <c r="FFY105" s="865"/>
      <c r="FFZ105" s="865"/>
      <c r="FGA105" s="865"/>
      <c r="FGB105" s="865"/>
      <c r="FGC105" s="864"/>
      <c r="FGD105" s="865"/>
      <c r="FGE105" s="865"/>
      <c r="FGF105" s="865"/>
      <c r="FGG105" s="865"/>
      <c r="FGH105" s="865"/>
      <c r="FGI105" s="865"/>
      <c r="FGJ105" s="865"/>
      <c r="FGK105" s="864"/>
      <c r="FGL105" s="865"/>
      <c r="FGM105" s="865"/>
      <c r="FGN105" s="865"/>
      <c r="FGO105" s="865"/>
      <c r="FGP105" s="865"/>
      <c r="FGQ105" s="865"/>
      <c r="FGR105" s="865"/>
      <c r="FGS105" s="864"/>
      <c r="FGT105" s="865"/>
      <c r="FGU105" s="865"/>
      <c r="FGV105" s="865"/>
      <c r="FGW105" s="865"/>
      <c r="FGX105" s="865"/>
      <c r="FGY105" s="865"/>
      <c r="FGZ105" s="865"/>
      <c r="FHA105" s="864"/>
      <c r="FHB105" s="865"/>
      <c r="FHC105" s="865"/>
      <c r="FHD105" s="865"/>
      <c r="FHE105" s="865"/>
      <c r="FHF105" s="865"/>
      <c r="FHG105" s="865"/>
      <c r="FHH105" s="865"/>
      <c r="FHI105" s="864"/>
      <c r="FHJ105" s="865"/>
      <c r="FHK105" s="865"/>
      <c r="FHL105" s="865"/>
      <c r="FHM105" s="865"/>
      <c r="FHN105" s="865"/>
      <c r="FHO105" s="865"/>
      <c r="FHP105" s="865"/>
      <c r="FHQ105" s="864"/>
      <c r="FHR105" s="865"/>
      <c r="FHS105" s="865"/>
      <c r="FHT105" s="865"/>
      <c r="FHU105" s="865"/>
      <c r="FHV105" s="865"/>
      <c r="FHW105" s="865"/>
      <c r="FHX105" s="865"/>
      <c r="FHY105" s="864"/>
      <c r="FHZ105" s="865"/>
      <c r="FIA105" s="865"/>
      <c r="FIB105" s="865"/>
      <c r="FIC105" s="865"/>
      <c r="FID105" s="865"/>
      <c r="FIE105" s="865"/>
      <c r="FIF105" s="865"/>
      <c r="FIG105" s="864"/>
      <c r="FIH105" s="865"/>
      <c r="FII105" s="865"/>
      <c r="FIJ105" s="865"/>
      <c r="FIK105" s="865"/>
      <c r="FIL105" s="865"/>
      <c r="FIM105" s="865"/>
      <c r="FIN105" s="865"/>
      <c r="FIO105" s="864"/>
      <c r="FIP105" s="865"/>
      <c r="FIQ105" s="865"/>
      <c r="FIR105" s="865"/>
      <c r="FIS105" s="865"/>
      <c r="FIT105" s="865"/>
      <c r="FIU105" s="865"/>
      <c r="FIV105" s="865"/>
      <c r="FIW105" s="864"/>
      <c r="FIX105" s="865"/>
      <c r="FIY105" s="865"/>
      <c r="FIZ105" s="865"/>
      <c r="FJA105" s="865"/>
      <c r="FJB105" s="865"/>
      <c r="FJC105" s="865"/>
      <c r="FJD105" s="865"/>
      <c r="FJE105" s="864"/>
      <c r="FJF105" s="865"/>
      <c r="FJG105" s="865"/>
      <c r="FJH105" s="865"/>
      <c r="FJI105" s="865"/>
      <c r="FJJ105" s="865"/>
      <c r="FJK105" s="865"/>
      <c r="FJL105" s="865"/>
      <c r="FJM105" s="864"/>
      <c r="FJN105" s="865"/>
      <c r="FJO105" s="865"/>
      <c r="FJP105" s="865"/>
      <c r="FJQ105" s="865"/>
      <c r="FJR105" s="865"/>
      <c r="FJS105" s="865"/>
      <c r="FJT105" s="865"/>
      <c r="FJU105" s="864"/>
      <c r="FJV105" s="865"/>
      <c r="FJW105" s="865"/>
      <c r="FJX105" s="865"/>
      <c r="FJY105" s="865"/>
      <c r="FJZ105" s="865"/>
      <c r="FKA105" s="865"/>
      <c r="FKB105" s="865"/>
      <c r="FKC105" s="864"/>
      <c r="FKD105" s="865"/>
      <c r="FKE105" s="865"/>
      <c r="FKF105" s="865"/>
      <c r="FKG105" s="865"/>
      <c r="FKH105" s="865"/>
      <c r="FKI105" s="865"/>
      <c r="FKJ105" s="865"/>
      <c r="FKK105" s="864"/>
      <c r="FKL105" s="865"/>
      <c r="FKM105" s="865"/>
      <c r="FKN105" s="865"/>
      <c r="FKO105" s="865"/>
      <c r="FKP105" s="865"/>
      <c r="FKQ105" s="865"/>
      <c r="FKR105" s="865"/>
      <c r="FKS105" s="864"/>
      <c r="FKT105" s="865"/>
      <c r="FKU105" s="865"/>
      <c r="FKV105" s="865"/>
      <c r="FKW105" s="865"/>
      <c r="FKX105" s="865"/>
      <c r="FKY105" s="865"/>
      <c r="FKZ105" s="865"/>
      <c r="FLA105" s="864"/>
      <c r="FLB105" s="865"/>
      <c r="FLC105" s="865"/>
      <c r="FLD105" s="865"/>
      <c r="FLE105" s="865"/>
      <c r="FLF105" s="865"/>
      <c r="FLG105" s="865"/>
      <c r="FLH105" s="865"/>
      <c r="FLI105" s="864"/>
      <c r="FLJ105" s="865"/>
      <c r="FLK105" s="865"/>
      <c r="FLL105" s="865"/>
      <c r="FLM105" s="865"/>
      <c r="FLN105" s="865"/>
      <c r="FLO105" s="865"/>
      <c r="FLP105" s="865"/>
      <c r="FLQ105" s="864"/>
      <c r="FLR105" s="865"/>
      <c r="FLS105" s="865"/>
      <c r="FLT105" s="865"/>
      <c r="FLU105" s="865"/>
      <c r="FLV105" s="865"/>
      <c r="FLW105" s="865"/>
      <c r="FLX105" s="865"/>
      <c r="FLY105" s="864"/>
      <c r="FLZ105" s="865"/>
      <c r="FMA105" s="865"/>
      <c r="FMB105" s="865"/>
      <c r="FMC105" s="865"/>
      <c r="FMD105" s="865"/>
      <c r="FME105" s="865"/>
      <c r="FMF105" s="865"/>
      <c r="FMG105" s="864"/>
      <c r="FMH105" s="865"/>
      <c r="FMI105" s="865"/>
      <c r="FMJ105" s="865"/>
      <c r="FMK105" s="865"/>
      <c r="FML105" s="865"/>
      <c r="FMM105" s="865"/>
      <c r="FMN105" s="865"/>
      <c r="FMO105" s="864"/>
      <c r="FMP105" s="865"/>
      <c r="FMQ105" s="865"/>
      <c r="FMR105" s="865"/>
      <c r="FMS105" s="865"/>
      <c r="FMT105" s="865"/>
      <c r="FMU105" s="865"/>
      <c r="FMV105" s="865"/>
      <c r="FMW105" s="864"/>
      <c r="FMX105" s="865"/>
      <c r="FMY105" s="865"/>
      <c r="FMZ105" s="865"/>
      <c r="FNA105" s="865"/>
      <c r="FNB105" s="865"/>
      <c r="FNC105" s="865"/>
      <c r="FND105" s="865"/>
      <c r="FNE105" s="864"/>
      <c r="FNF105" s="865"/>
      <c r="FNG105" s="865"/>
      <c r="FNH105" s="865"/>
      <c r="FNI105" s="865"/>
      <c r="FNJ105" s="865"/>
      <c r="FNK105" s="865"/>
      <c r="FNL105" s="865"/>
      <c r="FNM105" s="864"/>
      <c r="FNN105" s="865"/>
      <c r="FNO105" s="865"/>
      <c r="FNP105" s="865"/>
      <c r="FNQ105" s="865"/>
      <c r="FNR105" s="865"/>
      <c r="FNS105" s="865"/>
      <c r="FNT105" s="865"/>
      <c r="FNU105" s="864"/>
      <c r="FNV105" s="865"/>
      <c r="FNW105" s="865"/>
      <c r="FNX105" s="865"/>
      <c r="FNY105" s="865"/>
      <c r="FNZ105" s="865"/>
      <c r="FOA105" s="865"/>
      <c r="FOB105" s="865"/>
      <c r="FOC105" s="864"/>
      <c r="FOD105" s="865"/>
      <c r="FOE105" s="865"/>
      <c r="FOF105" s="865"/>
      <c r="FOG105" s="865"/>
      <c r="FOH105" s="865"/>
      <c r="FOI105" s="865"/>
      <c r="FOJ105" s="865"/>
      <c r="FOK105" s="864"/>
      <c r="FOL105" s="865"/>
      <c r="FOM105" s="865"/>
      <c r="FON105" s="865"/>
      <c r="FOO105" s="865"/>
      <c r="FOP105" s="865"/>
      <c r="FOQ105" s="865"/>
      <c r="FOR105" s="865"/>
      <c r="FOS105" s="864"/>
      <c r="FOT105" s="865"/>
      <c r="FOU105" s="865"/>
      <c r="FOV105" s="865"/>
      <c r="FOW105" s="865"/>
      <c r="FOX105" s="865"/>
      <c r="FOY105" s="865"/>
      <c r="FOZ105" s="865"/>
      <c r="FPA105" s="864"/>
      <c r="FPB105" s="865"/>
      <c r="FPC105" s="865"/>
      <c r="FPD105" s="865"/>
      <c r="FPE105" s="865"/>
      <c r="FPF105" s="865"/>
      <c r="FPG105" s="865"/>
      <c r="FPH105" s="865"/>
      <c r="FPI105" s="864"/>
      <c r="FPJ105" s="865"/>
      <c r="FPK105" s="865"/>
      <c r="FPL105" s="865"/>
      <c r="FPM105" s="865"/>
      <c r="FPN105" s="865"/>
      <c r="FPO105" s="865"/>
      <c r="FPP105" s="865"/>
      <c r="FPQ105" s="864"/>
      <c r="FPR105" s="865"/>
      <c r="FPS105" s="865"/>
      <c r="FPT105" s="865"/>
      <c r="FPU105" s="865"/>
      <c r="FPV105" s="865"/>
      <c r="FPW105" s="865"/>
      <c r="FPX105" s="865"/>
      <c r="FPY105" s="864"/>
      <c r="FPZ105" s="865"/>
      <c r="FQA105" s="865"/>
      <c r="FQB105" s="865"/>
      <c r="FQC105" s="865"/>
      <c r="FQD105" s="865"/>
      <c r="FQE105" s="865"/>
      <c r="FQF105" s="865"/>
      <c r="FQG105" s="864"/>
      <c r="FQH105" s="865"/>
      <c r="FQI105" s="865"/>
      <c r="FQJ105" s="865"/>
      <c r="FQK105" s="865"/>
      <c r="FQL105" s="865"/>
      <c r="FQM105" s="865"/>
      <c r="FQN105" s="865"/>
      <c r="FQO105" s="864"/>
      <c r="FQP105" s="865"/>
      <c r="FQQ105" s="865"/>
      <c r="FQR105" s="865"/>
      <c r="FQS105" s="865"/>
      <c r="FQT105" s="865"/>
      <c r="FQU105" s="865"/>
      <c r="FQV105" s="865"/>
      <c r="FQW105" s="864"/>
      <c r="FQX105" s="865"/>
      <c r="FQY105" s="865"/>
      <c r="FQZ105" s="865"/>
      <c r="FRA105" s="865"/>
      <c r="FRB105" s="865"/>
      <c r="FRC105" s="865"/>
      <c r="FRD105" s="865"/>
      <c r="FRE105" s="864"/>
      <c r="FRF105" s="865"/>
      <c r="FRG105" s="865"/>
      <c r="FRH105" s="865"/>
      <c r="FRI105" s="865"/>
      <c r="FRJ105" s="865"/>
      <c r="FRK105" s="865"/>
      <c r="FRL105" s="865"/>
      <c r="FRM105" s="864"/>
      <c r="FRN105" s="865"/>
      <c r="FRO105" s="865"/>
      <c r="FRP105" s="865"/>
      <c r="FRQ105" s="865"/>
      <c r="FRR105" s="865"/>
      <c r="FRS105" s="865"/>
      <c r="FRT105" s="865"/>
      <c r="FRU105" s="864"/>
      <c r="FRV105" s="865"/>
      <c r="FRW105" s="865"/>
      <c r="FRX105" s="865"/>
      <c r="FRY105" s="865"/>
      <c r="FRZ105" s="865"/>
      <c r="FSA105" s="865"/>
      <c r="FSB105" s="865"/>
      <c r="FSC105" s="864"/>
      <c r="FSD105" s="865"/>
      <c r="FSE105" s="865"/>
      <c r="FSF105" s="865"/>
      <c r="FSG105" s="865"/>
      <c r="FSH105" s="865"/>
      <c r="FSI105" s="865"/>
      <c r="FSJ105" s="865"/>
      <c r="FSK105" s="864"/>
      <c r="FSL105" s="865"/>
      <c r="FSM105" s="865"/>
      <c r="FSN105" s="865"/>
      <c r="FSO105" s="865"/>
      <c r="FSP105" s="865"/>
      <c r="FSQ105" s="865"/>
      <c r="FSR105" s="865"/>
      <c r="FSS105" s="864"/>
      <c r="FST105" s="865"/>
      <c r="FSU105" s="865"/>
      <c r="FSV105" s="865"/>
      <c r="FSW105" s="865"/>
      <c r="FSX105" s="865"/>
      <c r="FSY105" s="865"/>
      <c r="FSZ105" s="865"/>
      <c r="FTA105" s="864"/>
      <c r="FTB105" s="865"/>
      <c r="FTC105" s="865"/>
      <c r="FTD105" s="865"/>
      <c r="FTE105" s="865"/>
      <c r="FTF105" s="865"/>
      <c r="FTG105" s="865"/>
      <c r="FTH105" s="865"/>
      <c r="FTI105" s="864"/>
      <c r="FTJ105" s="865"/>
      <c r="FTK105" s="865"/>
      <c r="FTL105" s="865"/>
      <c r="FTM105" s="865"/>
      <c r="FTN105" s="865"/>
      <c r="FTO105" s="865"/>
      <c r="FTP105" s="865"/>
      <c r="FTQ105" s="864"/>
      <c r="FTR105" s="865"/>
      <c r="FTS105" s="865"/>
      <c r="FTT105" s="865"/>
      <c r="FTU105" s="865"/>
      <c r="FTV105" s="865"/>
      <c r="FTW105" s="865"/>
      <c r="FTX105" s="865"/>
      <c r="FTY105" s="864"/>
      <c r="FTZ105" s="865"/>
      <c r="FUA105" s="865"/>
      <c r="FUB105" s="865"/>
      <c r="FUC105" s="865"/>
      <c r="FUD105" s="865"/>
      <c r="FUE105" s="865"/>
      <c r="FUF105" s="865"/>
      <c r="FUG105" s="864"/>
      <c r="FUH105" s="865"/>
      <c r="FUI105" s="865"/>
      <c r="FUJ105" s="865"/>
      <c r="FUK105" s="865"/>
      <c r="FUL105" s="865"/>
      <c r="FUM105" s="865"/>
      <c r="FUN105" s="865"/>
      <c r="FUO105" s="864"/>
      <c r="FUP105" s="865"/>
      <c r="FUQ105" s="865"/>
      <c r="FUR105" s="865"/>
      <c r="FUS105" s="865"/>
      <c r="FUT105" s="865"/>
      <c r="FUU105" s="865"/>
      <c r="FUV105" s="865"/>
      <c r="FUW105" s="864"/>
      <c r="FUX105" s="865"/>
      <c r="FUY105" s="865"/>
      <c r="FUZ105" s="865"/>
      <c r="FVA105" s="865"/>
      <c r="FVB105" s="865"/>
      <c r="FVC105" s="865"/>
      <c r="FVD105" s="865"/>
      <c r="FVE105" s="864"/>
      <c r="FVF105" s="865"/>
      <c r="FVG105" s="865"/>
      <c r="FVH105" s="865"/>
      <c r="FVI105" s="865"/>
      <c r="FVJ105" s="865"/>
      <c r="FVK105" s="865"/>
      <c r="FVL105" s="865"/>
      <c r="FVM105" s="864"/>
      <c r="FVN105" s="865"/>
      <c r="FVO105" s="865"/>
      <c r="FVP105" s="865"/>
      <c r="FVQ105" s="865"/>
      <c r="FVR105" s="865"/>
      <c r="FVS105" s="865"/>
      <c r="FVT105" s="865"/>
      <c r="FVU105" s="864"/>
      <c r="FVV105" s="865"/>
      <c r="FVW105" s="865"/>
      <c r="FVX105" s="865"/>
      <c r="FVY105" s="865"/>
      <c r="FVZ105" s="865"/>
      <c r="FWA105" s="865"/>
      <c r="FWB105" s="865"/>
      <c r="FWC105" s="864"/>
      <c r="FWD105" s="865"/>
      <c r="FWE105" s="865"/>
      <c r="FWF105" s="865"/>
      <c r="FWG105" s="865"/>
      <c r="FWH105" s="865"/>
      <c r="FWI105" s="865"/>
      <c r="FWJ105" s="865"/>
      <c r="FWK105" s="864"/>
      <c r="FWL105" s="865"/>
      <c r="FWM105" s="865"/>
      <c r="FWN105" s="865"/>
      <c r="FWO105" s="865"/>
      <c r="FWP105" s="865"/>
      <c r="FWQ105" s="865"/>
      <c r="FWR105" s="865"/>
      <c r="FWS105" s="864"/>
      <c r="FWT105" s="865"/>
      <c r="FWU105" s="865"/>
      <c r="FWV105" s="865"/>
      <c r="FWW105" s="865"/>
      <c r="FWX105" s="865"/>
      <c r="FWY105" s="865"/>
      <c r="FWZ105" s="865"/>
      <c r="FXA105" s="864"/>
      <c r="FXB105" s="865"/>
      <c r="FXC105" s="865"/>
      <c r="FXD105" s="865"/>
      <c r="FXE105" s="865"/>
      <c r="FXF105" s="865"/>
      <c r="FXG105" s="865"/>
      <c r="FXH105" s="865"/>
      <c r="FXI105" s="864"/>
      <c r="FXJ105" s="865"/>
      <c r="FXK105" s="865"/>
      <c r="FXL105" s="865"/>
      <c r="FXM105" s="865"/>
      <c r="FXN105" s="865"/>
      <c r="FXO105" s="865"/>
      <c r="FXP105" s="865"/>
      <c r="FXQ105" s="864"/>
      <c r="FXR105" s="865"/>
      <c r="FXS105" s="865"/>
      <c r="FXT105" s="865"/>
      <c r="FXU105" s="865"/>
      <c r="FXV105" s="865"/>
      <c r="FXW105" s="865"/>
      <c r="FXX105" s="865"/>
      <c r="FXY105" s="864"/>
      <c r="FXZ105" s="865"/>
      <c r="FYA105" s="865"/>
      <c r="FYB105" s="865"/>
      <c r="FYC105" s="865"/>
      <c r="FYD105" s="865"/>
      <c r="FYE105" s="865"/>
      <c r="FYF105" s="865"/>
      <c r="FYG105" s="864"/>
      <c r="FYH105" s="865"/>
      <c r="FYI105" s="865"/>
      <c r="FYJ105" s="865"/>
      <c r="FYK105" s="865"/>
      <c r="FYL105" s="865"/>
      <c r="FYM105" s="865"/>
      <c r="FYN105" s="865"/>
      <c r="FYO105" s="864"/>
      <c r="FYP105" s="865"/>
      <c r="FYQ105" s="865"/>
      <c r="FYR105" s="865"/>
      <c r="FYS105" s="865"/>
      <c r="FYT105" s="865"/>
      <c r="FYU105" s="865"/>
      <c r="FYV105" s="865"/>
      <c r="FYW105" s="864"/>
      <c r="FYX105" s="865"/>
      <c r="FYY105" s="865"/>
      <c r="FYZ105" s="865"/>
      <c r="FZA105" s="865"/>
      <c r="FZB105" s="865"/>
      <c r="FZC105" s="865"/>
      <c r="FZD105" s="865"/>
      <c r="FZE105" s="864"/>
      <c r="FZF105" s="865"/>
      <c r="FZG105" s="865"/>
      <c r="FZH105" s="865"/>
      <c r="FZI105" s="865"/>
      <c r="FZJ105" s="865"/>
      <c r="FZK105" s="865"/>
      <c r="FZL105" s="865"/>
      <c r="FZM105" s="864"/>
      <c r="FZN105" s="865"/>
      <c r="FZO105" s="865"/>
      <c r="FZP105" s="865"/>
      <c r="FZQ105" s="865"/>
      <c r="FZR105" s="865"/>
      <c r="FZS105" s="865"/>
      <c r="FZT105" s="865"/>
      <c r="FZU105" s="864"/>
      <c r="FZV105" s="865"/>
      <c r="FZW105" s="865"/>
      <c r="FZX105" s="865"/>
      <c r="FZY105" s="865"/>
      <c r="FZZ105" s="865"/>
      <c r="GAA105" s="865"/>
      <c r="GAB105" s="865"/>
      <c r="GAC105" s="864"/>
      <c r="GAD105" s="865"/>
      <c r="GAE105" s="865"/>
      <c r="GAF105" s="865"/>
      <c r="GAG105" s="865"/>
      <c r="GAH105" s="865"/>
      <c r="GAI105" s="865"/>
      <c r="GAJ105" s="865"/>
      <c r="GAK105" s="864"/>
      <c r="GAL105" s="865"/>
      <c r="GAM105" s="865"/>
      <c r="GAN105" s="865"/>
      <c r="GAO105" s="865"/>
      <c r="GAP105" s="865"/>
      <c r="GAQ105" s="865"/>
      <c r="GAR105" s="865"/>
      <c r="GAS105" s="864"/>
      <c r="GAT105" s="865"/>
      <c r="GAU105" s="865"/>
      <c r="GAV105" s="865"/>
      <c r="GAW105" s="865"/>
      <c r="GAX105" s="865"/>
      <c r="GAY105" s="865"/>
      <c r="GAZ105" s="865"/>
      <c r="GBA105" s="864"/>
      <c r="GBB105" s="865"/>
      <c r="GBC105" s="865"/>
      <c r="GBD105" s="865"/>
      <c r="GBE105" s="865"/>
      <c r="GBF105" s="865"/>
      <c r="GBG105" s="865"/>
      <c r="GBH105" s="865"/>
      <c r="GBI105" s="864"/>
      <c r="GBJ105" s="865"/>
      <c r="GBK105" s="865"/>
      <c r="GBL105" s="865"/>
      <c r="GBM105" s="865"/>
      <c r="GBN105" s="865"/>
      <c r="GBO105" s="865"/>
      <c r="GBP105" s="865"/>
      <c r="GBQ105" s="864"/>
      <c r="GBR105" s="865"/>
      <c r="GBS105" s="865"/>
      <c r="GBT105" s="865"/>
      <c r="GBU105" s="865"/>
      <c r="GBV105" s="865"/>
      <c r="GBW105" s="865"/>
      <c r="GBX105" s="865"/>
      <c r="GBY105" s="864"/>
      <c r="GBZ105" s="865"/>
      <c r="GCA105" s="865"/>
      <c r="GCB105" s="865"/>
      <c r="GCC105" s="865"/>
      <c r="GCD105" s="865"/>
      <c r="GCE105" s="865"/>
      <c r="GCF105" s="865"/>
      <c r="GCG105" s="864"/>
      <c r="GCH105" s="865"/>
      <c r="GCI105" s="865"/>
      <c r="GCJ105" s="865"/>
      <c r="GCK105" s="865"/>
      <c r="GCL105" s="865"/>
      <c r="GCM105" s="865"/>
      <c r="GCN105" s="865"/>
      <c r="GCO105" s="864"/>
      <c r="GCP105" s="865"/>
      <c r="GCQ105" s="865"/>
      <c r="GCR105" s="865"/>
      <c r="GCS105" s="865"/>
      <c r="GCT105" s="865"/>
      <c r="GCU105" s="865"/>
      <c r="GCV105" s="865"/>
      <c r="GCW105" s="864"/>
      <c r="GCX105" s="865"/>
      <c r="GCY105" s="865"/>
      <c r="GCZ105" s="865"/>
      <c r="GDA105" s="865"/>
      <c r="GDB105" s="865"/>
      <c r="GDC105" s="865"/>
      <c r="GDD105" s="865"/>
      <c r="GDE105" s="864"/>
      <c r="GDF105" s="865"/>
      <c r="GDG105" s="865"/>
      <c r="GDH105" s="865"/>
      <c r="GDI105" s="865"/>
      <c r="GDJ105" s="865"/>
      <c r="GDK105" s="865"/>
      <c r="GDL105" s="865"/>
      <c r="GDM105" s="864"/>
      <c r="GDN105" s="865"/>
      <c r="GDO105" s="865"/>
      <c r="GDP105" s="865"/>
      <c r="GDQ105" s="865"/>
      <c r="GDR105" s="865"/>
      <c r="GDS105" s="865"/>
      <c r="GDT105" s="865"/>
      <c r="GDU105" s="864"/>
      <c r="GDV105" s="865"/>
      <c r="GDW105" s="865"/>
      <c r="GDX105" s="865"/>
      <c r="GDY105" s="865"/>
      <c r="GDZ105" s="865"/>
      <c r="GEA105" s="865"/>
      <c r="GEB105" s="865"/>
      <c r="GEC105" s="864"/>
      <c r="GED105" s="865"/>
      <c r="GEE105" s="865"/>
      <c r="GEF105" s="865"/>
      <c r="GEG105" s="865"/>
      <c r="GEH105" s="865"/>
      <c r="GEI105" s="865"/>
      <c r="GEJ105" s="865"/>
      <c r="GEK105" s="864"/>
      <c r="GEL105" s="865"/>
      <c r="GEM105" s="865"/>
      <c r="GEN105" s="865"/>
      <c r="GEO105" s="865"/>
      <c r="GEP105" s="865"/>
      <c r="GEQ105" s="865"/>
      <c r="GER105" s="865"/>
      <c r="GES105" s="864"/>
      <c r="GET105" s="865"/>
      <c r="GEU105" s="865"/>
      <c r="GEV105" s="865"/>
      <c r="GEW105" s="865"/>
      <c r="GEX105" s="865"/>
      <c r="GEY105" s="865"/>
      <c r="GEZ105" s="865"/>
      <c r="GFA105" s="864"/>
      <c r="GFB105" s="865"/>
      <c r="GFC105" s="865"/>
      <c r="GFD105" s="865"/>
      <c r="GFE105" s="865"/>
      <c r="GFF105" s="865"/>
      <c r="GFG105" s="865"/>
      <c r="GFH105" s="865"/>
      <c r="GFI105" s="864"/>
      <c r="GFJ105" s="865"/>
      <c r="GFK105" s="865"/>
      <c r="GFL105" s="865"/>
      <c r="GFM105" s="865"/>
      <c r="GFN105" s="865"/>
      <c r="GFO105" s="865"/>
      <c r="GFP105" s="865"/>
      <c r="GFQ105" s="864"/>
      <c r="GFR105" s="865"/>
      <c r="GFS105" s="865"/>
      <c r="GFT105" s="865"/>
      <c r="GFU105" s="865"/>
      <c r="GFV105" s="865"/>
      <c r="GFW105" s="865"/>
      <c r="GFX105" s="865"/>
      <c r="GFY105" s="864"/>
      <c r="GFZ105" s="865"/>
      <c r="GGA105" s="865"/>
      <c r="GGB105" s="865"/>
      <c r="GGC105" s="865"/>
      <c r="GGD105" s="865"/>
      <c r="GGE105" s="865"/>
      <c r="GGF105" s="865"/>
      <c r="GGG105" s="864"/>
      <c r="GGH105" s="865"/>
      <c r="GGI105" s="865"/>
      <c r="GGJ105" s="865"/>
      <c r="GGK105" s="865"/>
      <c r="GGL105" s="865"/>
      <c r="GGM105" s="865"/>
      <c r="GGN105" s="865"/>
      <c r="GGO105" s="864"/>
      <c r="GGP105" s="865"/>
      <c r="GGQ105" s="865"/>
      <c r="GGR105" s="865"/>
      <c r="GGS105" s="865"/>
      <c r="GGT105" s="865"/>
      <c r="GGU105" s="865"/>
      <c r="GGV105" s="865"/>
      <c r="GGW105" s="864"/>
      <c r="GGX105" s="865"/>
      <c r="GGY105" s="865"/>
      <c r="GGZ105" s="865"/>
      <c r="GHA105" s="865"/>
      <c r="GHB105" s="865"/>
      <c r="GHC105" s="865"/>
      <c r="GHD105" s="865"/>
      <c r="GHE105" s="864"/>
      <c r="GHF105" s="865"/>
      <c r="GHG105" s="865"/>
      <c r="GHH105" s="865"/>
      <c r="GHI105" s="865"/>
      <c r="GHJ105" s="865"/>
      <c r="GHK105" s="865"/>
      <c r="GHL105" s="865"/>
      <c r="GHM105" s="864"/>
      <c r="GHN105" s="865"/>
      <c r="GHO105" s="865"/>
      <c r="GHP105" s="865"/>
      <c r="GHQ105" s="865"/>
      <c r="GHR105" s="865"/>
      <c r="GHS105" s="865"/>
      <c r="GHT105" s="865"/>
      <c r="GHU105" s="864"/>
      <c r="GHV105" s="865"/>
      <c r="GHW105" s="865"/>
      <c r="GHX105" s="865"/>
      <c r="GHY105" s="865"/>
      <c r="GHZ105" s="865"/>
      <c r="GIA105" s="865"/>
      <c r="GIB105" s="865"/>
      <c r="GIC105" s="864"/>
      <c r="GID105" s="865"/>
      <c r="GIE105" s="865"/>
      <c r="GIF105" s="865"/>
      <c r="GIG105" s="865"/>
      <c r="GIH105" s="865"/>
      <c r="GII105" s="865"/>
      <c r="GIJ105" s="865"/>
      <c r="GIK105" s="864"/>
      <c r="GIL105" s="865"/>
      <c r="GIM105" s="865"/>
      <c r="GIN105" s="865"/>
      <c r="GIO105" s="865"/>
      <c r="GIP105" s="865"/>
      <c r="GIQ105" s="865"/>
      <c r="GIR105" s="865"/>
      <c r="GIS105" s="864"/>
      <c r="GIT105" s="865"/>
      <c r="GIU105" s="865"/>
      <c r="GIV105" s="865"/>
      <c r="GIW105" s="865"/>
      <c r="GIX105" s="865"/>
      <c r="GIY105" s="865"/>
      <c r="GIZ105" s="865"/>
      <c r="GJA105" s="864"/>
      <c r="GJB105" s="865"/>
      <c r="GJC105" s="865"/>
      <c r="GJD105" s="865"/>
      <c r="GJE105" s="865"/>
      <c r="GJF105" s="865"/>
      <c r="GJG105" s="865"/>
      <c r="GJH105" s="865"/>
      <c r="GJI105" s="864"/>
      <c r="GJJ105" s="865"/>
      <c r="GJK105" s="865"/>
      <c r="GJL105" s="865"/>
      <c r="GJM105" s="865"/>
      <c r="GJN105" s="865"/>
      <c r="GJO105" s="865"/>
      <c r="GJP105" s="865"/>
      <c r="GJQ105" s="864"/>
      <c r="GJR105" s="865"/>
      <c r="GJS105" s="865"/>
      <c r="GJT105" s="865"/>
      <c r="GJU105" s="865"/>
      <c r="GJV105" s="865"/>
      <c r="GJW105" s="865"/>
      <c r="GJX105" s="865"/>
      <c r="GJY105" s="864"/>
      <c r="GJZ105" s="865"/>
      <c r="GKA105" s="865"/>
      <c r="GKB105" s="865"/>
      <c r="GKC105" s="865"/>
      <c r="GKD105" s="865"/>
      <c r="GKE105" s="865"/>
      <c r="GKF105" s="865"/>
      <c r="GKG105" s="864"/>
      <c r="GKH105" s="865"/>
      <c r="GKI105" s="865"/>
      <c r="GKJ105" s="865"/>
      <c r="GKK105" s="865"/>
      <c r="GKL105" s="865"/>
      <c r="GKM105" s="865"/>
      <c r="GKN105" s="865"/>
      <c r="GKO105" s="864"/>
      <c r="GKP105" s="865"/>
      <c r="GKQ105" s="865"/>
      <c r="GKR105" s="865"/>
      <c r="GKS105" s="865"/>
      <c r="GKT105" s="865"/>
      <c r="GKU105" s="865"/>
      <c r="GKV105" s="865"/>
      <c r="GKW105" s="864"/>
      <c r="GKX105" s="865"/>
      <c r="GKY105" s="865"/>
      <c r="GKZ105" s="865"/>
      <c r="GLA105" s="865"/>
      <c r="GLB105" s="865"/>
      <c r="GLC105" s="865"/>
      <c r="GLD105" s="865"/>
      <c r="GLE105" s="864"/>
      <c r="GLF105" s="865"/>
      <c r="GLG105" s="865"/>
      <c r="GLH105" s="865"/>
      <c r="GLI105" s="865"/>
      <c r="GLJ105" s="865"/>
      <c r="GLK105" s="865"/>
      <c r="GLL105" s="865"/>
      <c r="GLM105" s="864"/>
      <c r="GLN105" s="865"/>
      <c r="GLO105" s="865"/>
      <c r="GLP105" s="865"/>
      <c r="GLQ105" s="865"/>
      <c r="GLR105" s="865"/>
      <c r="GLS105" s="865"/>
      <c r="GLT105" s="865"/>
      <c r="GLU105" s="864"/>
      <c r="GLV105" s="865"/>
      <c r="GLW105" s="865"/>
      <c r="GLX105" s="865"/>
      <c r="GLY105" s="865"/>
      <c r="GLZ105" s="865"/>
      <c r="GMA105" s="865"/>
      <c r="GMB105" s="865"/>
      <c r="GMC105" s="864"/>
      <c r="GMD105" s="865"/>
      <c r="GME105" s="865"/>
      <c r="GMF105" s="865"/>
      <c r="GMG105" s="865"/>
      <c r="GMH105" s="865"/>
      <c r="GMI105" s="865"/>
      <c r="GMJ105" s="865"/>
      <c r="GMK105" s="864"/>
      <c r="GML105" s="865"/>
      <c r="GMM105" s="865"/>
      <c r="GMN105" s="865"/>
      <c r="GMO105" s="865"/>
      <c r="GMP105" s="865"/>
      <c r="GMQ105" s="865"/>
      <c r="GMR105" s="865"/>
      <c r="GMS105" s="864"/>
      <c r="GMT105" s="865"/>
      <c r="GMU105" s="865"/>
      <c r="GMV105" s="865"/>
      <c r="GMW105" s="865"/>
      <c r="GMX105" s="865"/>
      <c r="GMY105" s="865"/>
      <c r="GMZ105" s="865"/>
      <c r="GNA105" s="864"/>
      <c r="GNB105" s="865"/>
      <c r="GNC105" s="865"/>
      <c r="GND105" s="865"/>
      <c r="GNE105" s="865"/>
      <c r="GNF105" s="865"/>
      <c r="GNG105" s="865"/>
      <c r="GNH105" s="865"/>
      <c r="GNI105" s="864"/>
      <c r="GNJ105" s="865"/>
      <c r="GNK105" s="865"/>
      <c r="GNL105" s="865"/>
      <c r="GNM105" s="865"/>
      <c r="GNN105" s="865"/>
      <c r="GNO105" s="865"/>
      <c r="GNP105" s="865"/>
      <c r="GNQ105" s="864"/>
      <c r="GNR105" s="865"/>
      <c r="GNS105" s="865"/>
      <c r="GNT105" s="865"/>
      <c r="GNU105" s="865"/>
      <c r="GNV105" s="865"/>
      <c r="GNW105" s="865"/>
      <c r="GNX105" s="865"/>
      <c r="GNY105" s="864"/>
      <c r="GNZ105" s="865"/>
      <c r="GOA105" s="865"/>
      <c r="GOB105" s="865"/>
      <c r="GOC105" s="865"/>
      <c r="GOD105" s="865"/>
      <c r="GOE105" s="865"/>
      <c r="GOF105" s="865"/>
      <c r="GOG105" s="864"/>
      <c r="GOH105" s="865"/>
      <c r="GOI105" s="865"/>
      <c r="GOJ105" s="865"/>
      <c r="GOK105" s="865"/>
      <c r="GOL105" s="865"/>
      <c r="GOM105" s="865"/>
      <c r="GON105" s="865"/>
      <c r="GOO105" s="864"/>
      <c r="GOP105" s="865"/>
      <c r="GOQ105" s="865"/>
      <c r="GOR105" s="865"/>
      <c r="GOS105" s="865"/>
      <c r="GOT105" s="865"/>
      <c r="GOU105" s="865"/>
      <c r="GOV105" s="865"/>
      <c r="GOW105" s="864"/>
      <c r="GOX105" s="865"/>
      <c r="GOY105" s="865"/>
      <c r="GOZ105" s="865"/>
      <c r="GPA105" s="865"/>
      <c r="GPB105" s="865"/>
      <c r="GPC105" s="865"/>
      <c r="GPD105" s="865"/>
      <c r="GPE105" s="864"/>
      <c r="GPF105" s="865"/>
      <c r="GPG105" s="865"/>
      <c r="GPH105" s="865"/>
      <c r="GPI105" s="865"/>
      <c r="GPJ105" s="865"/>
      <c r="GPK105" s="865"/>
      <c r="GPL105" s="865"/>
      <c r="GPM105" s="864"/>
      <c r="GPN105" s="865"/>
      <c r="GPO105" s="865"/>
      <c r="GPP105" s="865"/>
      <c r="GPQ105" s="865"/>
      <c r="GPR105" s="865"/>
      <c r="GPS105" s="865"/>
      <c r="GPT105" s="865"/>
      <c r="GPU105" s="864"/>
      <c r="GPV105" s="865"/>
      <c r="GPW105" s="865"/>
      <c r="GPX105" s="865"/>
      <c r="GPY105" s="865"/>
      <c r="GPZ105" s="865"/>
      <c r="GQA105" s="865"/>
      <c r="GQB105" s="865"/>
      <c r="GQC105" s="864"/>
      <c r="GQD105" s="865"/>
      <c r="GQE105" s="865"/>
      <c r="GQF105" s="865"/>
      <c r="GQG105" s="865"/>
      <c r="GQH105" s="865"/>
      <c r="GQI105" s="865"/>
      <c r="GQJ105" s="865"/>
      <c r="GQK105" s="864"/>
      <c r="GQL105" s="865"/>
      <c r="GQM105" s="865"/>
      <c r="GQN105" s="865"/>
      <c r="GQO105" s="865"/>
      <c r="GQP105" s="865"/>
      <c r="GQQ105" s="865"/>
      <c r="GQR105" s="865"/>
      <c r="GQS105" s="864"/>
      <c r="GQT105" s="865"/>
      <c r="GQU105" s="865"/>
      <c r="GQV105" s="865"/>
      <c r="GQW105" s="865"/>
      <c r="GQX105" s="865"/>
      <c r="GQY105" s="865"/>
      <c r="GQZ105" s="865"/>
      <c r="GRA105" s="864"/>
      <c r="GRB105" s="865"/>
      <c r="GRC105" s="865"/>
      <c r="GRD105" s="865"/>
      <c r="GRE105" s="865"/>
      <c r="GRF105" s="865"/>
      <c r="GRG105" s="865"/>
      <c r="GRH105" s="865"/>
      <c r="GRI105" s="864"/>
      <c r="GRJ105" s="865"/>
      <c r="GRK105" s="865"/>
      <c r="GRL105" s="865"/>
      <c r="GRM105" s="865"/>
      <c r="GRN105" s="865"/>
      <c r="GRO105" s="865"/>
      <c r="GRP105" s="865"/>
      <c r="GRQ105" s="864"/>
      <c r="GRR105" s="865"/>
      <c r="GRS105" s="865"/>
      <c r="GRT105" s="865"/>
      <c r="GRU105" s="865"/>
      <c r="GRV105" s="865"/>
      <c r="GRW105" s="865"/>
      <c r="GRX105" s="865"/>
      <c r="GRY105" s="864"/>
      <c r="GRZ105" s="865"/>
      <c r="GSA105" s="865"/>
      <c r="GSB105" s="865"/>
      <c r="GSC105" s="865"/>
      <c r="GSD105" s="865"/>
      <c r="GSE105" s="865"/>
      <c r="GSF105" s="865"/>
      <c r="GSG105" s="864"/>
      <c r="GSH105" s="865"/>
      <c r="GSI105" s="865"/>
      <c r="GSJ105" s="865"/>
      <c r="GSK105" s="865"/>
      <c r="GSL105" s="865"/>
      <c r="GSM105" s="865"/>
      <c r="GSN105" s="865"/>
      <c r="GSO105" s="864"/>
      <c r="GSP105" s="865"/>
      <c r="GSQ105" s="865"/>
      <c r="GSR105" s="865"/>
      <c r="GSS105" s="865"/>
      <c r="GST105" s="865"/>
      <c r="GSU105" s="865"/>
      <c r="GSV105" s="865"/>
      <c r="GSW105" s="864"/>
      <c r="GSX105" s="865"/>
      <c r="GSY105" s="865"/>
      <c r="GSZ105" s="865"/>
      <c r="GTA105" s="865"/>
      <c r="GTB105" s="865"/>
      <c r="GTC105" s="865"/>
      <c r="GTD105" s="865"/>
      <c r="GTE105" s="864"/>
      <c r="GTF105" s="865"/>
      <c r="GTG105" s="865"/>
      <c r="GTH105" s="865"/>
      <c r="GTI105" s="865"/>
      <c r="GTJ105" s="865"/>
      <c r="GTK105" s="865"/>
      <c r="GTL105" s="865"/>
      <c r="GTM105" s="864"/>
      <c r="GTN105" s="865"/>
      <c r="GTO105" s="865"/>
      <c r="GTP105" s="865"/>
      <c r="GTQ105" s="865"/>
      <c r="GTR105" s="865"/>
      <c r="GTS105" s="865"/>
      <c r="GTT105" s="865"/>
      <c r="GTU105" s="864"/>
      <c r="GTV105" s="865"/>
      <c r="GTW105" s="865"/>
      <c r="GTX105" s="865"/>
      <c r="GTY105" s="865"/>
      <c r="GTZ105" s="865"/>
      <c r="GUA105" s="865"/>
      <c r="GUB105" s="865"/>
      <c r="GUC105" s="864"/>
      <c r="GUD105" s="865"/>
      <c r="GUE105" s="865"/>
      <c r="GUF105" s="865"/>
      <c r="GUG105" s="865"/>
      <c r="GUH105" s="865"/>
      <c r="GUI105" s="865"/>
      <c r="GUJ105" s="865"/>
      <c r="GUK105" s="864"/>
      <c r="GUL105" s="865"/>
      <c r="GUM105" s="865"/>
      <c r="GUN105" s="865"/>
      <c r="GUO105" s="865"/>
      <c r="GUP105" s="865"/>
      <c r="GUQ105" s="865"/>
      <c r="GUR105" s="865"/>
      <c r="GUS105" s="864"/>
      <c r="GUT105" s="865"/>
      <c r="GUU105" s="865"/>
      <c r="GUV105" s="865"/>
      <c r="GUW105" s="865"/>
      <c r="GUX105" s="865"/>
      <c r="GUY105" s="865"/>
      <c r="GUZ105" s="865"/>
      <c r="GVA105" s="864"/>
      <c r="GVB105" s="865"/>
      <c r="GVC105" s="865"/>
      <c r="GVD105" s="865"/>
      <c r="GVE105" s="865"/>
      <c r="GVF105" s="865"/>
      <c r="GVG105" s="865"/>
      <c r="GVH105" s="865"/>
      <c r="GVI105" s="864"/>
      <c r="GVJ105" s="865"/>
      <c r="GVK105" s="865"/>
      <c r="GVL105" s="865"/>
      <c r="GVM105" s="865"/>
      <c r="GVN105" s="865"/>
      <c r="GVO105" s="865"/>
      <c r="GVP105" s="865"/>
      <c r="GVQ105" s="864"/>
      <c r="GVR105" s="865"/>
      <c r="GVS105" s="865"/>
      <c r="GVT105" s="865"/>
      <c r="GVU105" s="865"/>
      <c r="GVV105" s="865"/>
      <c r="GVW105" s="865"/>
      <c r="GVX105" s="865"/>
      <c r="GVY105" s="864"/>
      <c r="GVZ105" s="865"/>
      <c r="GWA105" s="865"/>
      <c r="GWB105" s="865"/>
      <c r="GWC105" s="865"/>
      <c r="GWD105" s="865"/>
      <c r="GWE105" s="865"/>
      <c r="GWF105" s="865"/>
      <c r="GWG105" s="864"/>
      <c r="GWH105" s="865"/>
      <c r="GWI105" s="865"/>
      <c r="GWJ105" s="865"/>
      <c r="GWK105" s="865"/>
      <c r="GWL105" s="865"/>
      <c r="GWM105" s="865"/>
      <c r="GWN105" s="865"/>
      <c r="GWO105" s="864"/>
      <c r="GWP105" s="865"/>
      <c r="GWQ105" s="865"/>
      <c r="GWR105" s="865"/>
      <c r="GWS105" s="865"/>
      <c r="GWT105" s="865"/>
      <c r="GWU105" s="865"/>
      <c r="GWV105" s="865"/>
      <c r="GWW105" s="864"/>
      <c r="GWX105" s="865"/>
      <c r="GWY105" s="865"/>
      <c r="GWZ105" s="865"/>
      <c r="GXA105" s="865"/>
      <c r="GXB105" s="865"/>
      <c r="GXC105" s="865"/>
      <c r="GXD105" s="865"/>
      <c r="GXE105" s="864"/>
      <c r="GXF105" s="865"/>
      <c r="GXG105" s="865"/>
      <c r="GXH105" s="865"/>
      <c r="GXI105" s="865"/>
      <c r="GXJ105" s="865"/>
      <c r="GXK105" s="865"/>
      <c r="GXL105" s="865"/>
      <c r="GXM105" s="864"/>
      <c r="GXN105" s="865"/>
      <c r="GXO105" s="865"/>
      <c r="GXP105" s="865"/>
      <c r="GXQ105" s="865"/>
      <c r="GXR105" s="865"/>
      <c r="GXS105" s="865"/>
      <c r="GXT105" s="865"/>
      <c r="GXU105" s="864"/>
      <c r="GXV105" s="865"/>
      <c r="GXW105" s="865"/>
      <c r="GXX105" s="865"/>
      <c r="GXY105" s="865"/>
      <c r="GXZ105" s="865"/>
      <c r="GYA105" s="865"/>
      <c r="GYB105" s="865"/>
      <c r="GYC105" s="864"/>
      <c r="GYD105" s="865"/>
      <c r="GYE105" s="865"/>
      <c r="GYF105" s="865"/>
      <c r="GYG105" s="865"/>
      <c r="GYH105" s="865"/>
      <c r="GYI105" s="865"/>
      <c r="GYJ105" s="865"/>
      <c r="GYK105" s="864"/>
      <c r="GYL105" s="865"/>
      <c r="GYM105" s="865"/>
      <c r="GYN105" s="865"/>
      <c r="GYO105" s="865"/>
      <c r="GYP105" s="865"/>
      <c r="GYQ105" s="865"/>
      <c r="GYR105" s="865"/>
      <c r="GYS105" s="864"/>
      <c r="GYT105" s="865"/>
      <c r="GYU105" s="865"/>
      <c r="GYV105" s="865"/>
      <c r="GYW105" s="865"/>
      <c r="GYX105" s="865"/>
      <c r="GYY105" s="865"/>
      <c r="GYZ105" s="865"/>
      <c r="GZA105" s="864"/>
      <c r="GZB105" s="865"/>
      <c r="GZC105" s="865"/>
      <c r="GZD105" s="865"/>
      <c r="GZE105" s="865"/>
      <c r="GZF105" s="865"/>
      <c r="GZG105" s="865"/>
      <c r="GZH105" s="865"/>
      <c r="GZI105" s="864"/>
      <c r="GZJ105" s="865"/>
      <c r="GZK105" s="865"/>
      <c r="GZL105" s="865"/>
      <c r="GZM105" s="865"/>
      <c r="GZN105" s="865"/>
      <c r="GZO105" s="865"/>
      <c r="GZP105" s="865"/>
      <c r="GZQ105" s="864"/>
      <c r="GZR105" s="865"/>
      <c r="GZS105" s="865"/>
      <c r="GZT105" s="865"/>
      <c r="GZU105" s="865"/>
      <c r="GZV105" s="865"/>
      <c r="GZW105" s="865"/>
      <c r="GZX105" s="865"/>
      <c r="GZY105" s="864"/>
      <c r="GZZ105" s="865"/>
      <c r="HAA105" s="865"/>
      <c r="HAB105" s="865"/>
      <c r="HAC105" s="865"/>
      <c r="HAD105" s="865"/>
      <c r="HAE105" s="865"/>
      <c r="HAF105" s="865"/>
      <c r="HAG105" s="864"/>
      <c r="HAH105" s="865"/>
      <c r="HAI105" s="865"/>
      <c r="HAJ105" s="865"/>
      <c r="HAK105" s="865"/>
      <c r="HAL105" s="865"/>
      <c r="HAM105" s="865"/>
      <c r="HAN105" s="865"/>
      <c r="HAO105" s="864"/>
      <c r="HAP105" s="865"/>
      <c r="HAQ105" s="865"/>
      <c r="HAR105" s="865"/>
      <c r="HAS105" s="865"/>
      <c r="HAT105" s="865"/>
      <c r="HAU105" s="865"/>
      <c r="HAV105" s="865"/>
      <c r="HAW105" s="864"/>
      <c r="HAX105" s="865"/>
      <c r="HAY105" s="865"/>
      <c r="HAZ105" s="865"/>
      <c r="HBA105" s="865"/>
      <c r="HBB105" s="865"/>
      <c r="HBC105" s="865"/>
      <c r="HBD105" s="865"/>
      <c r="HBE105" s="864"/>
      <c r="HBF105" s="865"/>
      <c r="HBG105" s="865"/>
      <c r="HBH105" s="865"/>
      <c r="HBI105" s="865"/>
      <c r="HBJ105" s="865"/>
      <c r="HBK105" s="865"/>
      <c r="HBL105" s="865"/>
      <c r="HBM105" s="864"/>
      <c r="HBN105" s="865"/>
      <c r="HBO105" s="865"/>
      <c r="HBP105" s="865"/>
      <c r="HBQ105" s="865"/>
      <c r="HBR105" s="865"/>
      <c r="HBS105" s="865"/>
      <c r="HBT105" s="865"/>
      <c r="HBU105" s="864"/>
      <c r="HBV105" s="865"/>
      <c r="HBW105" s="865"/>
      <c r="HBX105" s="865"/>
      <c r="HBY105" s="865"/>
      <c r="HBZ105" s="865"/>
      <c r="HCA105" s="865"/>
      <c r="HCB105" s="865"/>
      <c r="HCC105" s="864"/>
      <c r="HCD105" s="865"/>
      <c r="HCE105" s="865"/>
      <c r="HCF105" s="865"/>
      <c r="HCG105" s="865"/>
      <c r="HCH105" s="865"/>
      <c r="HCI105" s="865"/>
      <c r="HCJ105" s="865"/>
      <c r="HCK105" s="864"/>
      <c r="HCL105" s="865"/>
      <c r="HCM105" s="865"/>
      <c r="HCN105" s="865"/>
      <c r="HCO105" s="865"/>
      <c r="HCP105" s="865"/>
      <c r="HCQ105" s="865"/>
      <c r="HCR105" s="865"/>
      <c r="HCS105" s="864"/>
      <c r="HCT105" s="865"/>
      <c r="HCU105" s="865"/>
      <c r="HCV105" s="865"/>
      <c r="HCW105" s="865"/>
      <c r="HCX105" s="865"/>
      <c r="HCY105" s="865"/>
      <c r="HCZ105" s="865"/>
      <c r="HDA105" s="864"/>
      <c r="HDB105" s="865"/>
      <c r="HDC105" s="865"/>
      <c r="HDD105" s="865"/>
      <c r="HDE105" s="865"/>
      <c r="HDF105" s="865"/>
      <c r="HDG105" s="865"/>
      <c r="HDH105" s="865"/>
      <c r="HDI105" s="864"/>
      <c r="HDJ105" s="865"/>
      <c r="HDK105" s="865"/>
      <c r="HDL105" s="865"/>
      <c r="HDM105" s="865"/>
      <c r="HDN105" s="865"/>
      <c r="HDO105" s="865"/>
      <c r="HDP105" s="865"/>
      <c r="HDQ105" s="864"/>
      <c r="HDR105" s="865"/>
      <c r="HDS105" s="865"/>
      <c r="HDT105" s="865"/>
      <c r="HDU105" s="865"/>
      <c r="HDV105" s="865"/>
      <c r="HDW105" s="865"/>
      <c r="HDX105" s="865"/>
      <c r="HDY105" s="864"/>
      <c r="HDZ105" s="865"/>
      <c r="HEA105" s="865"/>
      <c r="HEB105" s="865"/>
      <c r="HEC105" s="865"/>
      <c r="HED105" s="865"/>
      <c r="HEE105" s="865"/>
      <c r="HEF105" s="865"/>
      <c r="HEG105" s="864"/>
      <c r="HEH105" s="865"/>
      <c r="HEI105" s="865"/>
      <c r="HEJ105" s="865"/>
      <c r="HEK105" s="865"/>
      <c r="HEL105" s="865"/>
      <c r="HEM105" s="865"/>
      <c r="HEN105" s="865"/>
      <c r="HEO105" s="864"/>
      <c r="HEP105" s="865"/>
      <c r="HEQ105" s="865"/>
      <c r="HER105" s="865"/>
      <c r="HES105" s="865"/>
      <c r="HET105" s="865"/>
      <c r="HEU105" s="865"/>
      <c r="HEV105" s="865"/>
      <c r="HEW105" s="864"/>
      <c r="HEX105" s="865"/>
      <c r="HEY105" s="865"/>
      <c r="HEZ105" s="865"/>
      <c r="HFA105" s="865"/>
      <c r="HFB105" s="865"/>
      <c r="HFC105" s="865"/>
      <c r="HFD105" s="865"/>
      <c r="HFE105" s="864"/>
      <c r="HFF105" s="865"/>
      <c r="HFG105" s="865"/>
      <c r="HFH105" s="865"/>
      <c r="HFI105" s="865"/>
      <c r="HFJ105" s="865"/>
      <c r="HFK105" s="865"/>
      <c r="HFL105" s="865"/>
      <c r="HFM105" s="864"/>
      <c r="HFN105" s="865"/>
      <c r="HFO105" s="865"/>
      <c r="HFP105" s="865"/>
      <c r="HFQ105" s="865"/>
      <c r="HFR105" s="865"/>
      <c r="HFS105" s="865"/>
      <c r="HFT105" s="865"/>
      <c r="HFU105" s="864"/>
      <c r="HFV105" s="865"/>
      <c r="HFW105" s="865"/>
      <c r="HFX105" s="865"/>
      <c r="HFY105" s="865"/>
      <c r="HFZ105" s="865"/>
      <c r="HGA105" s="865"/>
      <c r="HGB105" s="865"/>
      <c r="HGC105" s="864"/>
      <c r="HGD105" s="865"/>
      <c r="HGE105" s="865"/>
      <c r="HGF105" s="865"/>
      <c r="HGG105" s="865"/>
      <c r="HGH105" s="865"/>
      <c r="HGI105" s="865"/>
      <c r="HGJ105" s="865"/>
      <c r="HGK105" s="864"/>
      <c r="HGL105" s="865"/>
      <c r="HGM105" s="865"/>
      <c r="HGN105" s="865"/>
      <c r="HGO105" s="865"/>
      <c r="HGP105" s="865"/>
      <c r="HGQ105" s="865"/>
      <c r="HGR105" s="865"/>
      <c r="HGS105" s="864"/>
      <c r="HGT105" s="865"/>
      <c r="HGU105" s="865"/>
      <c r="HGV105" s="865"/>
      <c r="HGW105" s="865"/>
      <c r="HGX105" s="865"/>
      <c r="HGY105" s="865"/>
      <c r="HGZ105" s="865"/>
      <c r="HHA105" s="864"/>
      <c r="HHB105" s="865"/>
      <c r="HHC105" s="865"/>
      <c r="HHD105" s="865"/>
      <c r="HHE105" s="865"/>
      <c r="HHF105" s="865"/>
      <c r="HHG105" s="865"/>
      <c r="HHH105" s="865"/>
      <c r="HHI105" s="864"/>
      <c r="HHJ105" s="865"/>
      <c r="HHK105" s="865"/>
      <c r="HHL105" s="865"/>
      <c r="HHM105" s="865"/>
      <c r="HHN105" s="865"/>
      <c r="HHO105" s="865"/>
      <c r="HHP105" s="865"/>
      <c r="HHQ105" s="864"/>
      <c r="HHR105" s="865"/>
      <c r="HHS105" s="865"/>
      <c r="HHT105" s="865"/>
      <c r="HHU105" s="865"/>
      <c r="HHV105" s="865"/>
      <c r="HHW105" s="865"/>
      <c r="HHX105" s="865"/>
      <c r="HHY105" s="864"/>
      <c r="HHZ105" s="865"/>
      <c r="HIA105" s="865"/>
      <c r="HIB105" s="865"/>
      <c r="HIC105" s="865"/>
      <c r="HID105" s="865"/>
      <c r="HIE105" s="865"/>
      <c r="HIF105" s="865"/>
      <c r="HIG105" s="864"/>
      <c r="HIH105" s="865"/>
      <c r="HII105" s="865"/>
      <c r="HIJ105" s="865"/>
      <c r="HIK105" s="865"/>
      <c r="HIL105" s="865"/>
      <c r="HIM105" s="865"/>
      <c r="HIN105" s="865"/>
      <c r="HIO105" s="864"/>
      <c r="HIP105" s="865"/>
      <c r="HIQ105" s="865"/>
      <c r="HIR105" s="865"/>
      <c r="HIS105" s="865"/>
      <c r="HIT105" s="865"/>
      <c r="HIU105" s="865"/>
      <c r="HIV105" s="865"/>
      <c r="HIW105" s="864"/>
      <c r="HIX105" s="865"/>
      <c r="HIY105" s="865"/>
      <c r="HIZ105" s="865"/>
      <c r="HJA105" s="865"/>
      <c r="HJB105" s="865"/>
      <c r="HJC105" s="865"/>
      <c r="HJD105" s="865"/>
      <c r="HJE105" s="864"/>
      <c r="HJF105" s="865"/>
      <c r="HJG105" s="865"/>
      <c r="HJH105" s="865"/>
      <c r="HJI105" s="865"/>
      <c r="HJJ105" s="865"/>
      <c r="HJK105" s="865"/>
      <c r="HJL105" s="865"/>
      <c r="HJM105" s="864"/>
      <c r="HJN105" s="865"/>
      <c r="HJO105" s="865"/>
      <c r="HJP105" s="865"/>
      <c r="HJQ105" s="865"/>
      <c r="HJR105" s="865"/>
      <c r="HJS105" s="865"/>
      <c r="HJT105" s="865"/>
      <c r="HJU105" s="864"/>
      <c r="HJV105" s="865"/>
      <c r="HJW105" s="865"/>
      <c r="HJX105" s="865"/>
      <c r="HJY105" s="865"/>
      <c r="HJZ105" s="865"/>
      <c r="HKA105" s="865"/>
      <c r="HKB105" s="865"/>
      <c r="HKC105" s="864"/>
      <c r="HKD105" s="865"/>
      <c r="HKE105" s="865"/>
      <c r="HKF105" s="865"/>
      <c r="HKG105" s="865"/>
      <c r="HKH105" s="865"/>
      <c r="HKI105" s="865"/>
      <c r="HKJ105" s="865"/>
      <c r="HKK105" s="864"/>
      <c r="HKL105" s="865"/>
      <c r="HKM105" s="865"/>
      <c r="HKN105" s="865"/>
      <c r="HKO105" s="865"/>
      <c r="HKP105" s="865"/>
      <c r="HKQ105" s="865"/>
      <c r="HKR105" s="865"/>
      <c r="HKS105" s="864"/>
      <c r="HKT105" s="865"/>
      <c r="HKU105" s="865"/>
      <c r="HKV105" s="865"/>
      <c r="HKW105" s="865"/>
      <c r="HKX105" s="865"/>
      <c r="HKY105" s="865"/>
      <c r="HKZ105" s="865"/>
      <c r="HLA105" s="864"/>
      <c r="HLB105" s="865"/>
      <c r="HLC105" s="865"/>
      <c r="HLD105" s="865"/>
      <c r="HLE105" s="865"/>
      <c r="HLF105" s="865"/>
      <c r="HLG105" s="865"/>
      <c r="HLH105" s="865"/>
      <c r="HLI105" s="864"/>
      <c r="HLJ105" s="865"/>
      <c r="HLK105" s="865"/>
      <c r="HLL105" s="865"/>
      <c r="HLM105" s="865"/>
      <c r="HLN105" s="865"/>
      <c r="HLO105" s="865"/>
      <c r="HLP105" s="865"/>
      <c r="HLQ105" s="864"/>
      <c r="HLR105" s="865"/>
      <c r="HLS105" s="865"/>
      <c r="HLT105" s="865"/>
      <c r="HLU105" s="865"/>
      <c r="HLV105" s="865"/>
      <c r="HLW105" s="865"/>
      <c r="HLX105" s="865"/>
      <c r="HLY105" s="864"/>
      <c r="HLZ105" s="865"/>
      <c r="HMA105" s="865"/>
      <c r="HMB105" s="865"/>
      <c r="HMC105" s="865"/>
      <c r="HMD105" s="865"/>
      <c r="HME105" s="865"/>
      <c r="HMF105" s="865"/>
      <c r="HMG105" s="864"/>
      <c r="HMH105" s="865"/>
      <c r="HMI105" s="865"/>
      <c r="HMJ105" s="865"/>
      <c r="HMK105" s="865"/>
      <c r="HML105" s="865"/>
      <c r="HMM105" s="865"/>
      <c r="HMN105" s="865"/>
      <c r="HMO105" s="864"/>
      <c r="HMP105" s="865"/>
      <c r="HMQ105" s="865"/>
      <c r="HMR105" s="865"/>
      <c r="HMS105" s="865"/>
      <c r="HMT105" s="865"/>
      <c r="HMU105" s="865"/>
      <c r="HMV105" s="865"/>
      <c r="HMW105" s="864"/>
      <c r="HMX105" s="865"/>
      <c r="HMY105" s="865"/>
      <c r="HMZ105" s="865"/>
      <c r="HNA105" s="865"/>
      <c r="HNB105" s="865"/>
      <c r="HNC105" s="865"/>
      <c r="HND105" s="865"/>
      <c r="HNE105" s="864"/>
      <c r="HNF105" s="865"/>
      <c r="HNG105" s="865"/>
      <c r="HNH105" s="865"/>
      <c r="HNI105" s="865"/>
      <c r="HNJ105" s="865"/>
      <c r="HNK105" s="865"/>
      <c r="HNL105" s="865"/>
      <c r="HNM105" s="864"/>
      <c r="HNN105" s="865"/>
      <c r="HNO105" s="865"/>
      <c r="HNP105" s="865"/>
      <c r="HNQ105" s="865"/>
      <c r="HNR105" s="865"/>
      <c r="HNS105" s="865"/>
      <c r="HNT105" s="865"/>
      <c r="HNU105" s="864"/>
      <c r="HNV105" s="865"/>
      <c r="HNW105" s="865"/>
      <c r="HNX105" s="865"/>
      <c r="HNY105" s="865"/>
      <c r="HNZ105" s="865"/>
      <c r="HOA105" s="865"/>
      <c r="HOB105" s="865"/>
      <c r="HOC105" s="864"/>
      <c r="HOD105" s="865"/>
      <c r="HOE105" s="865"/>
      <c r="HOF105" s="865"/>
      <c r="HOG105" s="865"/>
      <c r="HOH105" s="865"/>
      <c r="HOI105" s="865"/>
      <c r="HOJ105" s="865"/>
      <c r="HOK105" s="864"/>
      <c r="HOL105" s="865"/>
      <c r="HOM105" s="865"/>
      <c r="HON105" s="865"/>
      <c r="HOO105" s="865"/>
      <c r="HOP105" s="865"/>
      <c r="HOQ105" s="865"/>
      <c r="HOR105" s="865"/>
      <c r="HOS105" s="864"/>
      <c r="HOT105" s="865"/>
      <c r="HOU105" s="865"/>
      <c r="HOV105" s="865"/>
      <c r="HOW105" s="865"/>
      <c r="HOX105" s="865"/>
      <c r="HOY105" s="865"/>
      <c r="HOZ105" s="865"/>
      <c r="HPA105" s="864"/>
      <c r="HPB105" s="865"/>
      <c r="HPC105" s="865"/>
      <c r="HPD105" s="865"/>
      <c r="HPE105" s="865"/>
      <c r="HPF105" s="865"/>
      <c r="HPG105" s="865"/>
      <c r="HPH105" s="865"/>
      <c r="HPI105" s="864"/>
      <c r="HPJ105" s="865"/>
      <c r="HPK105" s="865"/>
      <c r="HPL105" s="865"/>
      <c r="HPM105" s="865"/>
      <c r="HPN105" s="865"/>
      <c r="HPO105" s="865"/>
      <c r="HPP105" s="865"/>
      <c r="HPQ105" s="864"/>
      <c r="HPR105" s="865"/>
      <c r="HPS105" s="865"/>
      <c r="HPT105" s="865"/>
      <c r="HPU105" s="865"/>
      <c r="HPV105" s="865"/>
      <c r="HPW105" s="865"/>
      <c r="HPX105" s="865"/>
      <c r="HPY105" s="864"/>
      <c r="HPZ105" s="865"/>
      <c r="HQA105" s="865"/>
      <c r="HQB105" s="865"/>
      <c r="HQC105" s="865"/>
      <c r="HQD105" s="865"/>
      <c r="HQE105" s="865"/>
      <c r="HQF105" s="865"/>
      <c r="HQG105" s="864"/>
      <c r="HQH105" s="865"/>
      <c r="HQI105" s="865"/>
      <c r="HQJ105" s="865"/>
      <c r="HQK105" s="865"/>
      <c r="HQL105" s="865"/>
      <c r="HQM105" s="865"/>
      <c r="HQN105" s="865"/>
      <c r="HQO105" s="864"/>
      <c r="HQP105" s="865"/>
      <c r="HQQ105" s="865"/>
      <c r="HQR105" s="865"/>
      <c r="HQS105" s="865"/>
      <c r="HQT105" s="865"/>
      <c r="HQU105" s="865"/>
      <c r="HQV105" s="865"/>
      <c r="HQW105" s="864"/>
      <c r="HQX105" s="865"/>
      <c r="HQY105" s="865"/>
      <c r="HQZ105" s="865"/>
      <c r="HRA105" s="865"/>
      <c r="HRB105" s="865"/>
      <c r="HRC105" s="865"/>
      <c r="HRD105" s="865"/>
      <c r="HRE105" s="864"/>
      <c r="HRF105" s="865"/>
      <c r="HRG105" s="865"/>
      <c r="HRH105" s="865"/>
      <c r="HRI105" s="865"/>
      <c r="HRJ105" s="865"/>
      <c r="HRK105" s="865"/>
      <c r="HRL105" s="865"/>
      <c r="HRM105" s="864"/>
      <c r="HRN105" s="865"/>
      <c r="HRO105" s="865"/>
      <c r="HRP105" s="865"/>
      <c r="HRQ105" s="865"/>
      <c r="HRR105" s="865"/>
      <c r="HRS105" s="865"/>
      <c r="HRT105" s="865"/>
      <c r="HRU105" s="864"/>
      <c r="HRV105" s="865"/>
      <c r="HRW105" s="865"/>
      <c r="HRX105" s="865"/>
      <c r="HRY105" s="865"/>
      <c r="HRZ105" s="865"/>
      <c r="HSA105" s="865"/>
      <c r="HSB105" s="865"/>
      <c r="HSC105" s="864"/>
      <c r="HSD105" s="865"/>
      <c r="HSE105" s="865"/>
      <c r="HSF105" s="865"/>
      <c r="HSG105" s="865"/>
      <c r="HSH105" s="865"/>
      <c r="HSI105" s="865"/>
      <c r="HSJ105" s="865"/>
      <c r="HSK105" s="864"/>
      <c r="HSL105" s="865"/>
      <c r="HSM105" s="865"/>
      <c r="HSN105" s="865"/>
      <c r="HSO105" s="865"/>
      <c r="HSP105" s="865"/>
      <c r="HSQ105" s="865"/>
      <c r="HSR105" s="865"/>
      <c r="HSS105" s="864"/>
      <c r="HST105" s="865"/>
      <c r="HSU105" s="865"/>
      <c r="HSV105" s="865"/>
      <c r="HSW105" s="865"/>
      <c r="HSX105" s="865"/>
      <c r="HSY105" s="865"/>
      <c r="HSZ105" s="865"/>
      <c r="HTA105" s="864"/>
      <c r="HTB105" s="865"/>
      <c r="HTC105" s="865"/>
      <c r="HTD105" s="865"/>
      <c r="HTE105" s="865"/>
      <c r="HTF105" s="865"/>
      <c r="HTG105" s="865"/>
      <c r="HTH105" s="865"/>
      <c r="HTI105" s="864"/>
      <c r="HTJ105" s="865"/>
      <c r="HTK105" s="865"/>
      <c r="HTL105" s="865"/>
      <c r="HTM105" s="865"/>
      <c r="HTN105" s="865"/>
      <c r="HTO105" s="865"/>
      <c r="HTP105" s="865"/>
      <c r="HTQ105" s="864"/>
      <c r="HTR105" s="865"/>
      <c r="HTS105" s="865"/>
      <c r="HTT105" s="865"/>
      <c r="HTU105" s="865"/>
      <c r="HTV105" s="865"/>
      <c r="HTW105" s="865"/>
      <c r="HTX105" s="865"/>
      <c r="HTY105" s="864"/>
      <c r="HTZ105" s="865"/>
      <c r="HUA105" s="865"/>
      <c r="HUB105" s="865"/>
      <c r="HUC105" s="865"/>
      <c r="HUD105" s="865"/>
      <c r="HUE105" s="865"/>
      <c r="HUF105" s="865"/>
      <c r="HUG105" s="864"/>
      <c r="HUH105" s="865"/>
      <c r="HUI105" s="865"/>
      <c r="HUJ105" s="865"/>
      <c r="HUK105" s="865"/>
      <c r="HUL105" s="865"/>
      <c r="HUM105" s="865"/>
      <c r="HUN105" s="865"/>
      <c r="HUO105" s="864"/>
      <c r="HUP105" s="865"/>
      <c r="HUQ105" s="865"/>
      <c r="HUR105" s="865"/>
      <c r="HUS105" s="865"/>
      <c r="HUT105" s="865"/>
      <c r="HUU105" s="865"/>
      <c r="HUV105" s="865"/>
      <c r="HUW105" s="864"/>
      <c r="HUX105" s="865"/>
      <c r="HUY105" s="865"/>
      <c r="HUZ105" s="865"/>
      <c r="HVA105" s="865"/>
      <c r="HVB105" s="865"/>
      <c r="HVC105" s="865"/>
      <c r="HVD105" s="865"/>
      <c r="HVE105" s="864"/>
      <c r="HVF105" s="865"/>
      <c r="HVG105" s="865"/>
      <c r="HVH105" s="865"/>
      <c r="HVI105" s="865"/>
      <c r="HVJ105" s="865"/>
      <c r="HVK105" s="865"/>
      <c r="HVL105" s="865"/>
      <c r="HVM105" s="864"/>
      <c r="HVN105" s="865"/>
      <c r="HVO105" s="865"/>
      <c r="HVP105" s="865"/>
      <c r="HVQ105" s="865"/>
      <c r="HVR105" s="865"/>
      <c r="HVS105" s="865"/>
      <c r="HVT105" s="865"/>
      <c r="HVU105" s="864"/>
      <c r="HVV105" s="865"/>
      <c r="HVW105" s="865"/>
      <c r="HVX105" s="865"/>
      <c r="HVY105" s="865"/>
      <c r="HVZ105" s="865"/>
      <c r="HWA105" s="865"/>
      <c r="HWB105" s="865"/>
      <c r="HWC105" s="864"/>
      <c r="HWD105" s="865"/>
      <c r="HWE105" s="865"/>
      <c r="HWF105" s="865"/>
      <c r="HWG105" s="865"/>
      <c r="HWH105" s="865"/>
      <c r="HWI105" s="865"/>
      <c r="HWJ105" s="865"/>
      <c r="HWK105" s="864"/>
      <c r="HWL105" s="865"/>
      <c r="HWM105" s="865"/>
      <c r="HWN105" s="865"/>
      <c r="HWO105" s="865"/>
      <c r="HWP105" s="865"/>
      <c r="HWQ105" s="865"/>
      <c r="HWR105" s="865"/>
      <c r="HWS105" s="864"/>
      <c r="HWT105" s="865"/>
      <c r="HWU105" s="865"/>
      <c r="HWV105" s="865"/>
      <c r="HWW105" s="865"/>
      <c r="HWX105" s="865"/>
      <c r="HWY105" s="865"/>
      <c r="HWZ105" s="865"/>
      <c r="HXA105" s="864"/>
      <c r="HXB105" s="865"/>
      <c r="HXC105" s="865"/>
      <c r="HXD105" s="865"/>
      <c r="HXE105" s="865"/>
      <c r="HXF105" s="865"/>
      <c r="HXG105" s="865"/>
      <c r="HXH105" s="865"/>
      <c r="HXI105" s="864"/>
      <c r="HXJ105" s="865"/>
      <c r="HXK105" s="865"/>
      <c r="HXL105" s="865"/>
      <c r="HXM105" s="865"/>
      <c r="HXN105" s="865"/>
      <c r="HXO105" s="865"/>
      <c r="HXP105" s="865"/>
      <c r="HXQ105" s="864"/>
      <c r="HXR105" s="865"/>
      <c r="HXS105" s="865"/>
      <c r="HXT105" s="865"/>
      <c r="HXU105" s="865"/>
      <c r="HXV105" s="865"/>
      <c r="HXW105" s="865"/>
      <c r="HXX105" s="865"/>
      <c r="HXY105" s="864"/>
      <c r="HXZ105" s="865"/>
      <c r="HYA105" s="865"/>
      <c r="HYB105" s="865"/>
      <c r="HYC105" s="865"/>
      <c r="HYD105" s="865"/>
      <c r="HYE105" s="865"/>
      <c r="HYF105" s="865"/>
      <c r="HYG105" s="864"/>
      <c r="HYH105" s="865"/>
      <c r="HYI105" s="865"/>
      <c r="HYJ105" s="865"/>
      <c r="HYK105" s="865"/>
      <c r="HYL105" s="865"/>
      <c r="HYM105" s="865"/>
      <c r="HYN105" s="865"/>
      <c r="HYO105" s="864"/>
      <c r="HYP105" s="865"/>
      <c r="HYQ105" s="865"/>
      <c r="HYR105" s="865"/>
      <c r="HYS105" s="865"/>
      <c r="HYT105" s="865"/>
      <c r="HYU105" s="865"/>
      <c r="HYV105" s="865"/>
      <c r="HYW105" s="864"/>
      <c r="HYX105" s="865"/>
      <c r="HYY105" s="865"/>
      <c r="HYZ105" s="865"/>
      <c r="HZA105" s="865"/>
      <c r="HZB105" s="865"/>
      <c r="HZC105" s="865"/>
      <c r="HZD105" s="865"/>
      <c r="HZE105" s="864"/>
      <c r="HZF105" s="865"/>
      <c r="HZG105" s="865"/>
      <c r="HZH105" s="865"/>
      <c r="HZI105" s="865"/>
      <c r="HZJ105" s="865"/>
      <c r="HZK105" s="865"/>
      <c r="HZL105" s="865"/>
      <c r="HZM105" s="864"/>
      <c r="HZN105" s="865"/>
      <c r="HZO105" s="865"/>
      <c r="HZP105" s="865"/>
      <c r="HZQ105" s="865"/>
      <c r="HZR105" s="865"/>
      <c r="HZS105" s="865"/>
      <c r="HZT105" s="865"/>
      <c r="HZU105" s="864"/>
      <c r="HZV105" s="865"/>
      <c r="HZW105" s="865"/>
      <c r="HZX105" s="865"/>
      <c r="HZY105" s="865"/>
      <c r="HZZ105" s="865"/>
      <c r="IAA105" s="865"/>
      <c r="IAB105" s="865"/>
      <c r="IAC105" s="864"/>
      <c r="IAD105" s="865"/>
      <c r="IAE105" s="865"/>
      <c r="IAF105" s="865"/>
      <c r="IAG105" s="865"/>
      <c r="IAH105" s="865"/>
      <c r="IAI105" s="865"/>
      <c r="IAJ105" s="865"/>
      <c r="IAK105" s="864"/>
      <c r="IAL105" s="865"/>
      <c r="IAM105" s="865"/>
      <c r="IAN105" s="865"/>
      <c r="IAO105" s="865"/>
      <c r="IAP105" s="865"/>
      <c r="IAQ105" s="865"/>
      <c r="IAR105" s="865"/>
      <c r="IAS105" s="864"/>
      <c r="IAT105" s="865"/>
      <c r="IAU105" s="865"/>
      <c r="IAV105" s="865"/>
      <c r="IAW105" s="865"/>
      <c r="IAX105" s="865"/>
      <c r="IAY105" s="865"/>
      <c r="IAZ105" s="865"/>
      <c r="IBA105" s="864"/>
      <c r="IBB105" s="865"/>
      <c r="IBC105" s="865"/>
      <c r="IBD105" s="865"/>
      <c r="IBE105" s="865"/>
      <c r="IBF105" s="865"/>
      <c r="IBG105" s="865"/>
      <c r="IBH105" s="865"/>
      <c r="IBI105" s="864"/>
      <c r="IBJ105" s="865"/>
      <c r="IBK105" s="865"/>
      <c r="IBL105" s="865"/>
      <c r="IBM105" s="865"/>
      <c r="IBN105" s="865"/>
      <c r="IBO105" s="865"/>
      <c r="IBP105" s="865"/>
      <c r="IBQ105" s="864"/>
      <c r="IBR105" s="865"/>
      <c r="IBS105" s="865"/>
      <c r="IBT105" s="865"/>
      <c r="IBU105" s="865"/>
      <c r="IBV105" s="865"/>
      <c r="IBW105" s="865"/>
      <c r="IBX105" s="865"/>
      <c r="IBY105" s="864"/>
      <c r="IBZ105" s="865"/>
      <c r="ICA105" s="865"/>
      <c r="ICB105" s="865"/>
      <c r="ICC105" s="865"/>
      <c r="ICD105" s="865"/>
      <c r="ICE105" s="865"/>
      <c r="ICF105" s="865"/>
      <c r="ICG105" s="864"/>
      <c r="ICH105" s="865"/>
      <c r="ICI105" s="865"/>
      <c r="ICJ105" s="865"/>
      <c r="ICK105" s="865"/>
      <c r="ICL105" s="865"/>
      <c r="ICM105" s="865"/>
      <c r="ICN105" s="865"/>
      <c r="ICO105" s="864"/>
      <c r="ICP105" s="865"/>
      <c r="ICQ105" s="865"/>
      <c r="ICR105" s="865"/>
      <c r="ICS105" s="865"/>
      <c r="ICT105" s="865"/>
      <c r="ICU105" s="865"/>
      <c r="ICV105" s="865"/>
      <c r="ICW105" s="864"/>
      <c r="ICX105" s="865"/>
      <c r="ICY105" s="865"/>
      <c r="ICZ105" s="865"/>
      <c r="IDA105" s="865"/>
      <c r="IDB105" s="865"/>
      <c r="IDC105" s="865"/>
      <c r="IDD105" s="865"/>
      <c r="IDE105" s="864"/>
      <c r="IDF105" s="865"/>
      <c r="IDG105" s="865"/>
      <c r="IDH105" s="865"/>
      <c r="IDI105" s="865"/>
      <c r="IDJ105" s="865"/>
      <c r="IDK105" s="865"/>
      <c r="IDL105" s="865"/>
      <c r="IDM105" s="864"/>
      <c r="IDN105" s="865"/>
      <c r="IDO105" s="865"/>
      <c r="IDP105" s="865"/>
      <c r="IDQ105" s="865"/>
      <c r="IDR105" s="865"/>
      <c r="IDS105" s="865"/>
      <c r="IDT105" s="865"/>
      <c r="IDU105" s="864"/>
      <c r="IDV105" s="865"/>
      <c r="IDW105" s="865"/>
      <c r="IDX105" s="865"/>
      <c r="IDY105" s="865"/>
      <c r="IDZ105" s="865"/>
      <c r="IEA105" s="865"/>
      <c r="IEB105" s="865"/>
      <c r="IEC105" s="864"/>
      <c r="IED105" s="865"/>
      <c r="IEE105" s="865"/>
      <c r="IEF105" s="865"/>
      <c r="IEG105" s="865"/>
      <c r="IEH105" s="865"/>
      <c r="IEI105" s="865"/>
      <c r="IEJ105" s="865"/>
      <c r="IEK105" s="864"/>
      <c r="IEL105" s="865"/>
      <c r="IEM105" s="865"/>
      <c r="IEN105" s="865"/>
      <c r="IEO105" s="865"/>
      <c r="IEP105" s="865"/>
      <c r="IEQ105" s="865"/>
      <c r="IER105" s="865"/>
      <c r="IES105" s="864"/>
      <c r="IET105" s="865"/>
      <c r="IEU105" s="865"/>
      <c r="IEV105" s="865"/>
      <c r="IEW105" s="865"/>
      <c r="IEX105" s="865"/>
      <c r="IEY105" s="865"/>
      <c r="IEZ105" s="865"/>
      <c r="IFA105" s="864"/>
      <c r="IFB105" s="865"/>
      <c r="IFC105" s="865"/>
      <c r="IFD105" s="865"/>
      <c r="IFE105" s="865"/>
      <c r="IFF105" s="865"/>
      <c r="IFG105" s="865"/>
      <c r="IFH105" s="865"/>
      <c r="IFI105" s="864"/>
      <c r="IFJ105" s="865"/>
      <c r="IFK105" s="865"/>
      <c r="IFL105" s="865"/>
      <c r="IFM105" s="865"/>
      <c r="IFN105" s="865"/>
      <c r="IFO105" s="865"/>
      <c r="IFP105" s="865"/>
      <c r="IFQ105" s="864"/>
      <c r="IFR105" s="865"/>
      <c r="IFS105" s="865"/>
      <c r="IFT105" s="865"/>
      <c r="IFU105" s="865"/>
      <c r="IFV105" s="865"/>
      <c r="IFW105" s="865"/>
      <c r="IFX105" s="865"/>
      <c r="IFY105" s="864"/>
      <c r="IFZ105" s="865"/>
      <c r="IGA105" s="865"/>
      <c r="IGB105" s="865"/>
      <c r="IGC105" s="865"/>
      <c r="IGD105" s="865"/>
      <c r="IGE105" s="865"/>
      <c r="IGF105" s="865"/>
      <c r="IGG105" s="864"/>
      <c r="IGH105" s="865"/>
      <c r="IGI105" s="865"/>
      <c r="IGJ105" s="865"/>
      <c r="IGK105" s="865"/>
      <c r="IGL105" s="865"/>
      <c r="IGM105" s="865"/>
      <c r="IGN105" s="865"/>
      <c r="IGO105" s="864"/>
      <c r="IGP105" s="865"/>
      <c r="IGQ105" s="865"/>
      <c r="IGR105" s="865"/>
      <c r="IGS105" s="865"/>
      <c r="IGT105" s="865"/>
      <c r="IGU105" s="865"/>
      <c r="IGV105" s="865"/>
      <c r="IGW105" s="864"/>
      <c r="IGX105" s="865"/>
      <c r="IGY105" s="865"/>
      <c r="IGZ105" s="865"/>
      <c r="IHA105" s="865"/>
      <c r="IHB105" s="865"/>
      <c r="IHC105" s="865"/>
      <c r="IHD105" s="865"/>
      <c r="IHE105" s="864"/>
      <c r="IHF105" s="865"/>
      <c r="IHG105" s="865"/>
      <c r="IHH105" s="865"/>
      <c r="IHI105" s="865"/>
      <c r="IHJ105" s="865"/>
      <c r="IHK105" s="865"/>
      <c r="IHL105" s="865"/>
      <c r="IHM105" s="864"/>
      <c r="IHN105" s="865"/>
      <c r="IHO105" s="865"/>
      <c r="IHP105" s="865"/>
      <c r="IHQ105" s="865"/>
      <c r="IHR105" s="865"/>
      <c r="IHS105" s="865"/>
      <c r="IHT105" s="865"/>
      <c r="IHU105" s="864"/>
      <c r="IHV105" s="865"/>
      <c r="IHW105" s="865"/>
      <c r="IHX105" s="865"/>
      <c r="IHY105" s="865"/>
      <c r="IHZ105" s="865"/>
      <c r="IIA105" s="865"/>
      <c r="IIB105" s="865"/>
      <c r="IIC105" s="864"/>
      <c r="IID105" s="865"/>
      <c r="IIE105" s="865"/>
      <c r="IIF105" s="865"/>
      <c r="IIG105" s="865"/>
      <c r="IIH105" s="865"/>
      <c r="III105" s="865"/>
      <c r="IIJ105" s="865"/>
      <c r="IIK105" s="864"/>
      <c r="IIL105" s="865"/>
      <c r="IIM105" s="865"/>
      <c r="IIN105" s="865"/>
      <c r="IIO105" s="865"/>
      <c r="IIP105" s="865"/>
      <c r="IIQ105" s="865"/>
      <c r="IIR105" s="865"/>
      <c r="IIS105" s="864"/>
      <c r="IIT105" s="865"/>
      <c r="IIU105" s="865"/>
      <c r="IIV105" s="865"/>
      <c r="IIW105" s="865"/>
      <c r="IIX105" s="865"/>
      <c r="IIY105" s="865"/>
      <c r="IIZ105" s="865"/>
      <c r="IJA105" s="864"/>
      <c r="IJB105" s="865"/>
      <c r="IJC105" s="865"/>
      <c r="IJD105" s="865"/>
      <c r="IJE105" s="865"/>
      <c r="IJF105" s="865"/>
      <c r="IJG105" s="865"/>
      <c r="IJH105" s="865"/>
      <c r="IJI105" s="864"/>
      <c r="IJJ105" s="865"/>
      <c r="IJK105" s="865"/>
      <c r="IJL105" s="865"/>
      <c r="IJM105" s="865"/>
      <c r="IJN105" s="865"/>
      <c r="IJO105" s="865"/>
      <c r="IJP105" s="865"/>
      <c r="IJQ105" s="864"/>
      <c r="IJR105" s="865"/>
      <c r="IJS105" s="865"/>
      <c r="IJT105" s="865"/>
      <c r="IJU105" s="865"/>
      <c r="IJV105" s="865"/>
      <c r="IJW105" s="865"/>
      <c r="IJX105" s="865"/>
      <c r="IJY105" s="864"/>
      <c r="IJZ105" s="865"/>
      <c r="IKA105" s="865"/>
      <c r="IKB105" s="865"/>
      <c r="IKC105" s="865"/>
      <c r="IKD105" s="865"/>
      <c r="IKE105" s="865"/>
      <c r="IKF105" s="865"/>
      <c r="IKG105" s="864"/>
      <c r="IKH105" s="865"/>
      <c r="IKI105" s="865"/>
      <c r="IKJ105" s="865"/>
      <c r="IKK105" s="865"/>
      <c r="IKL105" s="865"/>
      <c r="IKM105" s="865"/>
      <c r="IKN105" s="865"/>
      <c r="IKO105" s="864"/>
      <c r="IKP105" s="865"/>
      <c r="IKQ105" s="865"/>
      <c r="IKR105" s="865"/>
      <c r="IKS105" s="865"/>
      <c r="IKT105" s="865"/>
      <c r="IKU105" s="865"/>
      <c r="IKV105" s="865"/>
      <c r="IKW105" s="864"/>
      <c r="IKX105" s="865"/>
      <c r="IKY105" s="865"/>
      <c r="IKZ105" s="865"/>
      <c r="ILA105" s="865"/>
      <c r="ILB105" s="865"/>
      <c r="ILC105" s="865"/>
      <c r="ILD105" s="865"/>
      <c r="ILE105" s="864"/>
      <c r="ILF105" s="865"/>
      <c r="ILG105" s="865"/>
      <c r="ILH105" s="865"/>
      <c r="ILI105" s="865"/>
      <c r="ILJ105" s="865"/>
      <c r="ILK105" s="865"/>
      <c r="ILL105" s="865"/>
      <c r="ILM105" s="864"/>
      <c r="ILN105" s="865"/>
      <c r="ILO105" s="865"/>
      <c r="ILP105" s="865"/>
      <c r="ILQ105" s="865"/>
      <c r="ILR105" s="865"/>
      <c r="ILS105" s="865"/>
      <c r="ILT105" s="865"/>
      <c r="ILU105" s="864"/>
      <c r="ILV105" s="865"/>
      <c r="ILW105" s="865"/>
      <c r="ILX105" s="865"/>
      <c r="ILY105" s="865"/>
      <c r="ILZ105" s="865"/>
      <c r="IMA105" s="865"/>
      <c r="IMB105" s="865"/>
      <c r="IMC105" s="864"/>
      <c r="IMD105" s="865"/>
      <c r="IME105" s="865"/>
      <c r="IMF105" s="865"/>
      <c r="IMG105" s="865"/>
      <c r="IMH105" s="865"/>
      <c r="IMI105" s="865"/>
      <c r="IMJ105" s="865"/>
      <c r="IMK105" s="864"/>
      <c r="IML105" s="865"/>
      <c r="IMM105" s="865"/>
      <c r="IMN105" s="865"/>
      <c r="IMO105" s="865"/>
      <c r="IMP105" s="865"/>
      <c r="IMQ105" s="865"/>
      <c r="IMR105" s="865"/>
      <c r="IMS105" s="864"/>
      <c r="IMT105" s="865"/>
      <c r="IMU105" s="865"/>
      <c r="IMV105" s="865"/>
      <c r="IMW105" s="865"/>
      <c r="IMX105" s="865"/>
      <c r="IMY105" s="865"/>
      <c r="IMZ105" s="865"/>
      <c r="INA105" s="864"/>
      <c r="INB105" s="865"/>
      <c r="INC105" s="865"/>
      <c r="IND105" s="865"/>
      <c r="INE105" s="865"/>
      <c r="INF105" s="865"/>
      <c r="ING105" s="865"/>
      <c r="INH105" s="865"/>
      <c r="INI105" s="864"/>
      <c r="INJ105" s="865"/>
      <c r="INK105" s="865"/>
      <c r="INL105" s="865"/>
      <c r="INM105" s="865"/>
      <c r="INN105" s="865"/>
      <c r="INO105" s="865"/>
      <c r="INP105" s="865"/>
      <c r="INQ105" s="864"/>
      <c r="INR105" s="865"/>
      <c r="INS105" s="865"/>
      <c r="INT105" s="865"/>
      <c r="INU105" s="865"/>
      <c r="INV105" s="865"/>
      <c r="INW105" s="865"/>
      <c r="INX105" s="865"/>
      <c r="INY105" s="864"/>
      <c r="INZ105" s="865"/>
      <c r="IOA105" s="865"/>
      <c r="IOB105" s="865"/>
      <c r="IOC105" s="865"/>
      <c r="IOD105" s="865"/>
      <c r="IOE105" s="865"/>
      <c r="IOF105" s="865"/>
      <c r="IOG105" s="864"/>
      <c r="IOH105" s="865"/>
      <c r="IOI105" s="865"/>
      <c r="IOJ105" s="865"/>
      <c r="IOK105" s="865"/>
      <c r="IOL105" s="865"/>
      <c r="IOM105" s="865"/>
      <c r="ION105" s="865"/>
      <c r="IOO105" s="864"/>
      <c r="IOP105" s="865"/>
      <c r="IOQ105" s="865"/>
      <c r="IOR105" s="865"/>
      <c r="IOS105" s="865"/>
      <c r="IOT105" s="865"/>
      <c r="IOU105" s="865"/>
      <c r="IOV105" s="865"/>
      <c r="IOW105" s="864"/>
      <c r="IOX105" s="865"/>
      <c r="IOY105" s="865"/>
      <c r="IOZ105" s="865"/>
      <c r="IPA105" s="865"/>
      <c r="IPB105" s="865"/>
      <c r="IPC105" s="865"/>
      <c r="IPD105" s="865"/>
      <c r="IPE105" s="864"/>
      <c r="IPF105" s="865"/>
      <c r="IPG105" s="865"/>
      <c r="IPH105" s="865"/>
      <c r="IPI105" s="865"/>
      <c r="IPJ105" s="865"/>
      <c r="IPK105" s="865"/>
      <c r="IPL105" s="865"/>
      <c r="IPM105" s="864"/>
      <c r="IPN105" s="865"/>
      <c r="IPO105" s="865"/>
      <c r="IPP105" s="865"/>
      <c r="IPQ105" s="865"/>
      <c r="IPR105" s="865"/>
      <c r="IPS105" s="865"/>
      <c r="IPT105" s="865"/>
      <c r="IPU105" s="864"/>
      <c r="IPV105" s="865"/>
      <c r="IPW105" s="865"/>
      <c r="IPX105" s="865"/>
      <c r="IPY105" s="865"/>
      <c r="IPZ105" s="865"/>
      <c r="IQA105" s="865"/>
      <c r="IQB105" s="865"/>
      <c r="IQC105" s="864"/>
      <c r="IQD105" s="865"/>
      <c r="IQE105" s="865"/>
      <c r="IQF105" s="865"/>
      <c r="IQG105" s="865"/>
      <c r="IQH105" s="865"/>
      <c r="IQI105" s="865"/>
      <c r="IQJ105" s="865"/>
      <c r="IQK105" s="864"/>
      <c r="IQL105" s="865"/>
      <c r="IQM105" s="865"/>
      <c r="IQN105" s="865"/>
      <c r="IQO105" s="865"/>
      <c r="IQP105" s="865"/>
      <c r="IQQ105" s="865"/>
      <c r="IQR105" s="865"/>
      <c r="IQS105" s="864"/>
      <c r="IQT105" s="865"/>
      <c r="IQU105" s="865"/>
      <c r="IQV105" s="865"/>
      <c r="IQW105" s="865"/>
      <c r="IQX105" s="865"/>
      <c r="IQY105" s="865"/>
      <c r="IQZ105" s="865"/>
      <c r="IRA105" s="864"/>
      <c r="IRB105" s="865"/>
      <c r="IRC105" s="865"/>
      <c r="IRD105" s="865"/>
      <c r="IRE105" s="865"/>
      <c r="IRF105" s="865"/>
      <c r="IRG105" s="865"/>
      <c r="IRH105" s="865"/>
      <c r="IRI105" s="864"/>
      <c r="IRJ105" s="865"/>
      <c r="IRK105" s="865"/>
      <c r="IRL105" s="865"/>
      <c r="IRM105" s="865"/>
      <c r="IRN105" s="865"/>
      <c r="IRO105" s="865"/>
      <c r="IRP105" s="865"/>
      <c r="IRQ105" s="864"/>
      <c r="IRR105" s="865"/>
      <c r="IRS105" s="865"/>
      <c r="IRT105" s="865"/>
      <c r="IRU105" s="865"/>
      <c r="IRV105" s="865"/>
      <c r="IRW105" s="865"/>
      <c r="IRX105" s="865"/>
      <c r="IRY105" s="864"/>
      <c r="IRZ105" s="865"/>
      <c r="ISA105" s="865"/>
      <c r="ISB105" s="865"/>
      <c r="ISC105" s="865"/>
      <c r="ISD105" s="865"/>
      <c r="ISE105" s="865"/>
      <c r="ISF105" s="865"/>
      <c r="ISG105" s="864"/>
      <c r="ISH105" s="865"/>
      <c r="ISI105" s="865"/>
      <c r="ISJ105" s="865"/>
      <c r="ISK105" s="865"/>
      <c r="ISL105" s="865"/>
      <c r="ISM105" s="865"/>
      <c r="ISN105" s="865"/>
      <c r="ISO105" s="864"/>
      <c r="ISP105" s="865"/>
      <c r="ISQ105" s="865"/>
      <c r="ISR105" s="865"/>
      <c r="ISS105" s="865"/>
      <c r="IST105" s="865"/>
      <c r="ISU105" s="865"/>
      <c r="ISV105" s="865"/>
      <c r="ISW105" s="864"/>
      <c r="ISX105" s="865"/>
      <c r="ISY105" s="865"/>
      <c r="ISZ105" s="865"/>
      <c r="ITA105" s="865"/>
      <c r="ITB105" s="865"/>
      <c r="ITC105" s="865"/>
      <c r="ITD105" s="865"/>
      <c r="ITE105" s="864"/>
      <c r="ITF105" s="865"/>
      <c r="ITG105" s="865"/>
      <c r="ITH105" s="865"/>
      <c r="ITI105" s="865"/>
      <c r="ITJ105" s="865"/>
      <c r="ITK105" s="865"/>
      <c r="ITL105" s="865"/>
      <c r="ITM105" s="864"/>
      <c r="ITN105" s="865"/>
      <c r="ITO105" s="865"/>
      <c r="ITP105" s="865"/>
      <c r="ITQ105" s="865"/>
      <c r="ITR105" s="865"/>
      <c r="ITS105" s="865"/>
      <c r="ITT105" s="865"/>
      <c r="ITU105" s="864"/>
      <c r="ITV105" s="865"/>
      <c r="ITW105" s="865"/>
      <c r="ITX105" s="865"/>
      <c r="ITY105" s="865"/>
      <c r="ITZ105" s="865"/>
      <c r="IUA105" s="865"/>
      <c r="IUB105" s="865"/>
      <c r="IUC105" s="864"/>
      <c r="IUD105" s="865"/>
      <c r="IUE105" s="865"/>
      <c r="IUF105" s="865"/>
      <c r="IUG105" s="865"/>
      <c r="IUH105" s="865"/>
      <c r="IUI105" s="865"/>
      <c r="IUJ105" s="865"/>
      <c r="IUK105" s="864"/>
      <c r="IUL105" s="865"/>
      <c r="IUM105" s="865"/>
      <c r="IUN105" s="865"/>
      <c r="IUO105" s="865"/>
      <c r="IUP105" s="865"/>
      <c r="IUQ105" s="865"/>
      <c r="IUR105" s="865"/>
      <c r="IUS105" s="864"/>
      <c r="IUT105" s="865"/>
      <c r="IUU105" s="865"/>
      <c r="IUV105" s="865"/>
      <c r="IUW105" s="865"/>
      <c r="IUX105" s="865"/>
      <c r="IUY105" s="865"/>
      <c r="IUZ105" s="865"/>
      <c r="IVA105" s="864"/>
      <c r="IVB105" s="865"/>
      <c r="IVC105" s="865"/>
      <c r="IVD105" s="865"/>
      <c r="IVE105" s="865"/>
      <c r="IVF105" s="865"/>
      <c r="IVG105" s="865"/>
      <c r="IVH105" s="865"/>
      <c r="IVI105" s="864"/>
      <c r="IVJ105" s="865"/>
      <c r="IVK105" s="865"/>
      <c r="IVL105" s="865"/>
      <c r="IVM105" s="865"/>
      <c r="IVN105" s="865"/>
      <c r="IVO105" s="865"/>
      <c r="IVP105" s="865"/>
      <c r="IVQ105" s="864"/>
      <c r="IVR105" s="865"/>
      <c r="IVS105" s="865"/>
      <c r="IVT105" s="865"/>
      <c r="IVU105" s="865"/>
      <c r="IVV105" s="865"/>
      <c r="IVW105" s="865"/>
      <c r="IVX105" s="865"/>
      <c r="IVY105" s="864"/>
      <c r="IVZ105" s="865"/>
      <c r="IWA105" s="865"/>
      <c r="IWB105" s="865"/>
      <c r="IWC105" s="865"/>
      <c r="IWD105" s="865"/>
      <c r="IWE105" s="865"/>
      <c r="IWF105" s="865"/>
      <c r="IWG105" s="864"/>
      <c r="IWH105" s="865"/>
      <c r="IWI105" s="865"/>
      <c r="IWJ105" s="865"/>
      <c r="IWK105" s="865"/>
      <c r="IWL105" s="865"/>
      <c r="IWM105" s="865"/>
      <c r="IWN105" s="865"/>
      <c r="IWO105" s="864"/>
      <c r="IWP105" s="865"/>
      <c r="IWQ105" s="865"/>
      <c r="IWR105" s="865"/>
      <c r="IWS105" s="865"/>
      <c r="IWT105" s="865"/>
      <c r="IWU105" s="865"/>
      <c r="IWV105" s="865"/>
      <c r="IWW105" s="864"/>
      <c r="IWX105" s="865"/>
      <c r="IWY105" s="865"/>
      <c r="IWZ105" s="865"/>
      <c r="IXA105" s="865"/>
      <c r="IXB105" s="865"/>
      <c r="IXC105" s="865"/>
      <c r="IXD105" s="865"/>
      <c r="IXE105" s="864"/>
      <c r="IXF105" s="865"/>
      <c r="IXG105" s="865"/>
      <c r="IXH105" s="865"/>
      <c r="IXI105" s="865"/>
      <c r="IXJ105" s="865"/>
      <c r="IXK105" s="865"/>
      <c r="IXL105" s="865"/>
      <c r="IXM105" s="864"/>
      <c r="IXN105" s="865"/>
      <c r="IXO105" s="865"/>
      <c r="IXP105" s="865"/>
      <c r="IXQ105" s="865"/>
      <c r="IXR105" s="865"/>
      <c r="IXS105" s="865"/>
      <c r="IXT105" s="865"/>
      <c r="IXU105" s="864"/>
      <c r="IXV105" s="865"/>
      <c r="IXW105" s="865"/>
      <c r="IXX105" s="865"/>
      <c r="IXY105" s="865"/>
      <c r="IXZ105" s="865"/>
      <c r="IYA105" s="865"/>
      <c r="IYB105" s="865"/>
      <c r="IYC105" s="864"/>
      <c r="IYD105" s="865"/>
      <c r="IYE105" s="865"/>
      <c r="IYF105" s="865"/>
      <c r="IYG105" s="865"/>
      <c r="IYH105" s="865"/>
      <c r="IYI105" s="865"/>
      <c r="IYJ105" s="865"/>
      <c r="IYK105" s="864"/>
      <c r="IYL105" s="865"/>
      <c r="IYM105" s="865"/>
      <c r="IYN105" s="865"/>
      <c r="IYO105" s="865"/>
      <c r="IYP105" s="865"/>
      <c r="IYQ105" s="865"/>
      <c r="IYR105" s="865"/>
      <c r="IYS105" s="864"/>
      <c r="IYT105" s="865"/>
      <c r="IYU105" s="865"/>
      <c r="IYV105" s="865"/>
      <c r="IYW105" s="865"/>
      <c r="IYX105" s="865"/>
      <c r="IYY105" s="865"/>
      <c r="IYZ105" s="865"/>
      <c r="IZA105" s="864"/>
      <c r="IZB105" s="865"/>
      <c r="IZC105" s="865"/>
      <c r="IZD105" s="865"/>
      <c r="IZE105" s="865"/>
      <c r="IZF105" s="865"/>
      <c r="IZG105" s="865"/>
      <c r="IZH105" s="865"/>
      <c r="IZI105" s="864"/>
      <c r="IZJ105" s="865"/>
      <c r="IZK105" s="865"/>
      <c r="IZL105" s="865"/>
      <c r="IZM105" s="865"/>
      <c r="IZN105" s="865"/>
      <c r="IZO105" s="865"/>
      <c r="IZP105" s="865"/>
      <c r="IZQ105" s="864"/>
      <c r="IZR105" s="865"/>
      <c r="IZS105" s="865"/>
      <c r="IZT105" s="865"/>
      <c r="IZU105" s="865"/>
      <c r="IZV105" s="865"/>
      <c r="IZW105" s="865"/>
      <c r="IZX105" s="865"/>
      <c r="IZY105" s="864"/>
      <c r="IZZ105" s="865"/>
      <c r="JAA105" s="865"/>
      <c r="JAB105" s="865"/>
      <c r="JAC105" s="865"/>
      <c r="JAD105" s="865"/>
      <c r="JAE105" s="865"/>
      <c r="JAF105" s="865"/>
      <c r="JAG105" s="864"/>
      <c r="JAH105" s="865"/>
      <c r="JAI105" s="865"/>
      <c r="JAJ105" s="865"/>
      <c r="JAK105" s="865"/>
      <c r="JAL105" s="865"/>
      <c r="JAM105" s="865"/>
      <c r="JAN105" s="865"/>
      <c r="JAO105" s="864"/>
      <c r="JAP105" s="865"/>
      <c r="JAQ105" s="865"/>
      <c r="JAR105" s="865"/>
      <c r="JAS105" s="865"/>
      <c r="JAT105" s="865"/>
      <c r="JAU105" s="865"/>
      <c r="JAV105" s="865"/>
      <c r="JAW105" s="864"/>
      <c r="JAX105" s="865"/>
      <c r="JAY105" s="865"/>
      <c r="JAZ105" s="865"/>
      <c r="JBA105" s="865"/>
      <c r="JBB105" s="865"/>
      <c r="JBC105" s="865"/>
      <c r="JBD105" s="865"/>
      <c r="JBE105" s="864"/>
      <c r="JBF105" s="865"/>
      <c r="JBG105" s="865"/>
      <c r="JBH105" s="865"/>
      <c r="JBI105" s="865"/>
      <c r="JBJ105" s="865"/>
      <c r="JBK105" s="865"/>
      <c r="JBL105" s="865"/>
      <c r="JBM105" s="864"/>
      <c r="JBN105" s="865"/>
      <c r="JBO105" s="865"/>
      <c r="JBP105" s="865"/>
      <c r="JBQ105" s="865"/>
      <c r="JBR105" s="865"/>
      <c r="JBS105" s="865"/>
      <c r="JBT105" s="865"/>
      <c r="JBU105" s="864"/>
      <c r="JBV105" s="865"/>
      <c r="JBW105" s="865"/>
      <c r="JBX105" s="865"/>
      <c r="JBY105" s="865"/>
      <c r="JBZ105" s="865"/>
      <c r="JCA105" s="865"/>
      <c r="JCB105" s="865"/>
      <c r="JCC105" s="864"/>
      <c r="JCD105" s="865"/>
      <c r="JCE105" s="865"/>
      <c r="JCF105" s="865"/>
      <c r="JCG105" s="865"/>
      <c r="JCH105" s="865"/>
      <c r="JCI105" s="865"/>
      <c r="JCJ105" s="865"/>
      <c r="JCK105" s="864"/>
      <c r="JCL105" s="865"/>
      <c r="JCM105" s="865"/>
      <c r="JCN105" s="865"/>
      <c r="JCO105" s="865"/>
      <c r="JCP105" s="865"/>
      <c r="JCQ105" s="865"/>
      <c r="JCR105" s="865"/>
      <c r="JCS105" s="864"/>
      <c r="JCT105" s="865"/>
      <c r="JCU105" s="865"/>
      <c r="JCV105" s="865"/>
      <c r="JCW105" s="865"/>
      <c r="JCX105" s="865"/>
      <c r="JCY105" s="865"/>
      <c r="JCZ105" s="865"/>
      <c r="JDA105" s="864"/>
      <c r="JDB105" s="865"/>
      <c r="JDC105" s="865"/>
      <c r="JDD105" s="865"/>
      <c r="JDE105" s="865"/>
      <c r="JDF105" s="865"/>
      <c r="JDG105" s="865"/>
      <c r="JDH105" s="865"/>
      <c r="JDI105" s="864"/>
      <c r="JDJ105" s="865"/>
      <c r="JDK105" s="865"/>
      <c r="JDL105" s="865"/>
      <c r="JDM105" s="865"/>
      <c r="JDN105" s="865"/>
      <c r="JDO105" s="865"/>
      <c r="JDP105" s="865"/>
      <c r="JDQ105" s="864"/>
      <c r="JDR105" s="865"/>
      <c r="JDS105" s="865"/>
      <c r="JDT105" s="865"/>
      <c r="JDU105" s="865"/>
      <c r="JDV105" s="865"/>
      <c r="JDW105" s="865"/>
      <c r="JDX105" s="865"/>
      <c r="JDY105" s="864"/>
      <c r="JDZ105" s="865"/>
      <c r="JEA105" s="865"/>
      <c r="JEB105" s="865"/>
      <c r="JEC105" s="865"/>
      <c r="JED105" s="865"/>
      <c r="JEE105" s="865"/>
      <c r="JEF105" s="865"/>
      <c r="JEG105" s="864"/>
      <c r="JEH105" s="865"/>
      <c r="JEI105" s="865"/>
      <c r="JEJ105" s="865"/>
      <c r="JEK105" s="865"/>
      <c r="JEL105" s="865"/>
      <c r="JEM105" s="865"/>
      <c r="JEN105" s="865"/>
      <c r="JEO105" s="864"/>
      <c r="JEP105" s="865"/>
      <c r="JEQ105" s="865"/>
      <c r="JER105" s="865"/>
      <c r="JES105" s="865"/>
      <c r="JET105" s="865"/>
      <c r="JEU105" s="865"/>
      <c r="JEV105" s="865"/>
      <c r="JEW105" s="864"/>
      <c r="JEX105" s="865"/>
      <c r="JEY105" s="865"/>
      <c r="JEZ105" s="865"/>
      <c r="JFA105" s="865"/>
      <c r="JFB105" s="865"/>
      <c r="JFC105" s="865"/>
      <c r="JFD105" s="865"/>
      <c r="JFE105" s="864"/>
      <c r="JFF105" s="865"/>
      <c r="JFG105" s="865"/>
      <c r="JFH105" s="865"/>
      <c r="JFI105" s="865"/>
      <c r="JFJ105" s="865"/>
      <c r="JFK105" s="865"/>
      <c r="JFL105" s="865"/>
      <c r="JFM105" s="864"/>
      <c r="JFN105" s="865"/>
      <c r="JFO105" s="865"/>
      <c r="JFP105" s="865"/>
      <c r="JFQ105" s="865"/>
      <c r="JFR105" s="865"/>
      <c r="JFS105" s="865"/>
      <c r="JFT105" s="865"/>
      <c r="JFU105" s="864"/>
      <c r="JFV105" s="865"/>
      <c r="JFW105" s="865"/>
      <c r="JFX105" s="865"/>
      <c r="JFY105" s="865"/>
      <c r="JFZ105" s="865"/>
      <c r="JGA105" s="865"/>
      <c r="JGB105" s="865"/>
      <c r="JGC105" s="864"/>
      <c r="JGD105" s="865"/>
      <c r="JGE105" s="865"/>
      <c r="JGF105" s="865"/>
      <c r="JGG105" s="865"/>
      <c r="JGH105" s="865"/>
      <c r="JGI105" s="865"/>
      <c r="JGJ105" s="865"/>
      <c r="JGK105" s="864"/>
      <c r="JGL105" s="865"/>
      <c r="JGM105" s="865"/>
      <c r="JGN105" s="865"/>
      <c r="JGO105" s="865"/>
      <c r="JGP105" s="865"/>
      <c r="JGQ105" s="865"/>
      <c r="JGR105" s="865"/>
      <c r="JGS105" s="864"/>
      <c r="JGT105" s="865"/>
      <c r="JGU105" s="865"/>
      <c r="JGV105" s="865"/>
      <c r="JGW105" s="865"/>
      <c r="JGX105" s="865"/>
      <c r="JGY105" s="865"/>
      <c r="JGZ105" s="865"/>
      <c r="JHA105" s="864"/>
      <c r="JHB105" s="865"/>
      <c r="JHC105" s="865"/>
      <c r="JHD105" s="865"/>
      <c r="JHE105" s="865"/>
      <c r="JHF105" s="865"/>
      <c r="JHG105" s="865"/>
      <c r="JHH105" s="865"/>
      <c r="JHI105" s="864"/>
      <c r="JHJ105" s="865"/>
      <c r="JHK105" s="865"/>
      <c r="JHL105" s="865"/>
      <c r="JHM105" s="865"/>
      <c r="JHN105" s="865"/>
      <c r="JHO105" s="865"/>
      <c r="JHP105" s="865"/>
      <c r="JHQ105" s="864"/>
      <c r="JHR105" s="865"/>
      <c r="JHS105" s="865"/>
      <c r="JHT105" s="865"/>
      <c r="JHU105" s="865"/>
      <c r="JHV105" s="865"/>
      <c r="JHW105" s="865"/>
      <c r="JHX105" s="865"/>
      <c r="JHY105" s="864"/>
      <c r="JHZ105" s="865"/>
      <c r="JIA105" s="865"/>
      <c r="JIB105" s="865"/>
      <c r="JIC105" s="865"/>
      <c r="JID105" s="865"/>
      <c r="JIE105" s="865"/>
      <c r="JIF105" s="865"/>
      <c r="JIG105" s="864"/>
      <c r="JIH105" s="865"/>
      <c r="JII105" s="865"/>
      <c r="JIJ105" s="865"/>
      <c r="JIK105" s="865"/>
      <c r="JIL105" s="865"/>
      <c r="JIM105" s="865"/>
      <c r="JIN105" s="865"/>
      <c r="JIO105" s="864"/>
      <c r="JIP105" s="865"/>
      <c r="JIQ105" s="865"/>
      <c r="JIR105" s="865"/>
      <c r="JIS105" s="865"/>
      <c r="JIT105" s="865"/>
      <c r="JIU105" s="865"/>
      <c r="JIV105" s="865"/>
      <c r="JIW105" s="864"/>
      <c r="JIX105" s="865"/>
      <c r="JIY105" s="865"/>
      <c r="JIZ105" s="865"/>
      <c r="JJA105" s="865"/>
      <c r="JJB105" s="865"/>
      <c r="JJC105" s="865"/>
      <c r="JJD105" s="865"/>
      <c r="JJE105" s="864"/>
      <c r="JJF105" s="865"/>
      <c r="JJG105" s="865"/>
      <c r="JJH105" s="865"/>
      <c r="JJI105" s="865"/>
      <c r="JJJ105" s="865"/>
      <c r="JJK105" s="865"/>
      <c r="JJL105" s="865"/>
      <c r="JJM105" s="864"/>
      <c r="JJN105" s="865"/>
      <c r="JJO105" s="865"/>
      <c r="JJP105" s="865"/>
      <c r="JJQ105" s="865"/>
      <c r="JJR105" s="865"/>
      <c r="JJS105" s="865"/>
      <c r="JJT105" s="865"/>
      <c r="JJU105" s="864"/>
      <c r="JJV105" s="865"/>
      <c r="JJW105" s="865"/>
      <c r="JJX105" s="865"/>
      <c r="JJY105" s="865"/>
      <c r="JJZ105" s="865"/>
      <c r="JKA105" s="865"/>
      <c r="JKB105" s="865"/>
      <c r="JKC105" s="864"/>
      <c r="JKD105" s="865"/>
      <c r="JKE105" s="865"/>
      <c r="JKF105" s="865"/>
      <c r="JKG105" s="865"/>
      <c r="JKH105" s="865"/>
      <c r="JKI105" s="865"/>
      <c r="JKJ105" s="865"/>
      <c r="JKK105" s="864"/>
      <c r="JKL105" s="865"/>
      <c r="JKM105" s="865"/>
      <c r="JKN105" s="865"/>
      <c r="JKO105" s="865"/>
      <c r="JKP105" s="865"/>
      <c r="JKQ105" s="865"/>
      <c r="JKR105" s="865"/>
      <c r="JKS105" s="864"/>
      <c r="JKT105" s="865"/>
      <c r="JKU105" s="865"/>
      <c r="JKV105" s="865"/>
      <c r="JKW105" s="865"/>
      <c r="JKX105" s="865"/>
      <c r="JKY105" s="865"/>
      <c r="JKZ105" s="865"/>
      <c r="JLA105" s="864"/>
      <c r="JLB105" s="865"/>
      <c r="JLC105" s="865"/>
      <c r="JLD105" s="865"/>
      <c r="JLE105" s="865"/>
      <c r="JLF105" s="865"/>
      <c r="JLG105" s="865"/>
      <c r="JLH105" s="865"/>
      <c r="JLI105" s="864"/>
      <c r="JLJ105" s="865"/>
      <c r="JLK105" s="865"/>
      <c r="JLL105" s="865"/>
      <c r="JLM105" s="865"/>
      <c r="JLN105" s="865"/>
      <c r="JLO105" s="865"/>
      <c r="JLP105" s="865"/>
      <c r="JLQ105" s="864"/>
      <c r="JLR105" s="865"/>
      <c r="JLS105" s="865"/>
      <c r="JLT105" s="865"/>
      <c r="JLU105" s="865"/>
      <c r="JLV105" s="865"/>
      <c r="JLW105" s="865"/>
      <c r="JLX105" s="865"/>
      <c r="JLY105" s="864"/>
      <c r="JLZ105" s="865"/>
      <c r="JMA105" s="865"/>
      <c r="JMB105" s="865"/>
      <c r="JMC105" s="865"/>
      <c r="JMD105" s="865"/>
      <c r="JME105" s="865"/>
      <c r="JMF105" s="865"/>
      <c r="JMG105" s="864"/>
      <c r="JMH105" s="865"/>
      <c r="JMI105" s="865"/>
      <c r="JMJ105" s="865"/>
      <c r="JMK105" s="865"/>
      <c r="JML105" s="865"/>
      <c r="JMM105" s="865"/>
      <c r="JMN105" s="865"/>
      <c r="JMO105" s="864"/>
      <c r="JMP105" s="865"/>
      <c r="JMQ105" s="865"/>
      <c r="JMR105" s="865"/>
      <c r="JMS105" s="865"/>
      <c r="JMT105" s="865"/>
      <c r="JMU105" s="865"/>
      <c r="JMV105" s="865"/>
      <c r="JMW105" s="864"/>
      <c r="JMX105" s="865"/>
      <c r="JMY105" s="865"/>
      <c r="JMZ105" s="865"/>
      <c r="JNA105" s="865"/>
      <c r="JNB105" s="865"/>
      <c r="JNC105" s="865"/>
      <c r="JND105" s="865"/>
      <c r="JNE105" s="864"/>
      <c r="JNF105" s="865"/>
      <c r="JNG105" s="865"/>
      <c r="JNH105" s="865"/>
      <c r="JNI105" s="865"/>
      <c r="JNJ105" s="865"/>
      <c r="JNK105" s="865"/>
      <c r="JNL105" s="865"/>
      <c r="JNM105" s="864"/>
      <c r="JNN105" s="865"/>
      <c r="JNO105" s="865"/>
      <c r="JNP105" s="865"/>
      <c r="JNQ105" s="865"/>
      <c r="JNR105" s="865"/>
      <c r="JNS105" s="865"/>
      <c r="JNT105" s="865"/>
      <c r="JNU105" s="864"/>
      <c r="JNV105" s="865"/>
      <c r="JNW105" s="865"/>
      <c r="JNX105" s="865"/>
      <c r="JNY105" s="865"/>
      <c r="JNZ105" s="865"/>
      <c r="JOA105" s="865"/>
      <c r="JOB105" s="865"/>
      <c r="JOC105" s="864"/>
      <c r="JOD105" s="865"/>
      <c r="JOE105" s="865"/>
      <c r="JOF105" s="865"/>
      <c r="JOG105" s="865"/>
      <c r="JOH105" s="865"/>
      <c r="JOI105" s="865"/>
      <c r="JOJ105" s="865"/>
      <c r="JOK105" s="864"/>
      <c r="JOL105" s="865"/>
      <c r="JOM105" s="865"/>
      <c r="JON105" s="865"/>
      <c r="JOO105" s="865"/>
      <c r="JOP105" s="865"/>
      <c r="JOQ105" s="865"/>
      <c r="JOR105" s="865"/>
      <c r="JOS105" s="864"/>
      <c r="JOT105" s="865"/>
      <c r="JOU105" s="865"/>
      <c r="JOV105" s="865"/>
      <c r="JOW105" s="865"/>
      <c r="JOX105" s="865"/>
      <c r="JOY105" s="865"/>
      <c r="JOZ105" s="865"/>
      <c r="JPA105" s="864"/>
      <c r="JPB105" s="865"/>
      <c r="JPC105" s="865"/>
      <c r="JPD105" s="865"/>
      <c r="JPE105" s="865"/>
      <c r="JPF105" s="865"/>
      <c r="JPG105" s="865"/>
      <c r="JPH105" s="865"/>
      <c r="JPI105" s="864"/>
      <c r="JPJ105" s="865"/>
      <c r="JPK105" s="865"/>
      <c r="JPL105" s="865"/>
      <c r="JPM105" s="865"/>
      <c r="JPN105" s="865"/>
      <c r="JPO105" s="865"/>
      <c r="JPP105" s="865"/>
      <c r="JPQ105" s="864"/>
      <c r="JPR105" s="865"/>
      <c r="JPS105" s="865"/>
      <c r="JPT105" s="865"/>
      <c r="JPU105" s="865"/>
      <c r="JPV105" s="865"/>
      <c r="JPW105" s="865"/>
      <c r="JPX105" s="865"/>
      <c r="JPY105" s="864"/>
      <c r="JPZ105" s="865"/>
      <c r="JQA105" s="865"/>
      <c r="JQB105" s="865"/>
      <c r="JQC105" s="865"/>
      <c r="JQD105" s="865"/>
      <c r="JQE105" s="865"/>
      <c r="JQF105" s="865"/>
      <c r="JQG105" s="864"/>
      <c r="JQH105" s="865"/>
      <c r="JQI105" s="865"/>
      <c r="JQJ105" s="865"/>
      <c r="JQK105" s="865"/>
      <c r="JQL105" s="865"/>
      <c r="JQM105" s="865"/>
      <c r="JQN105" s="865"/>
      <c r="JQO105" s="864"/>
      <c r="JQP105" s="865"/>
      <c r="JQQ105" s="865"/>
      <c r="JQR105" s="865"/>
      <c r="JQS105" s="865"/>
      <c r="JQT105" s="865"/>
      <c r="JQU105" s="865"/>
      <c r="JQV105" s="865"/>
      <c r="JQW105" s="864"/>
      <c r="JQX105" s="865"/>
      <c r="JQY105" s="865"/>
      <c r="JQZ105" s="865"/>
      <c r="JRA105" s="865"/>
      <c r="JRB105" s="865"/>
      <c r="JRC105" s="865"/>
      <c r="JRD105" s="865"/>
      <c r="JRE105" s="864"/>
      <c r="JRF105" s="865"/>
      <c r="JRG105" s="865"/>
      <c r="JRH105" s="865"/>
      <c r="JRI105" s="865"/>
      <c r="JRJ105" s="865"/>
      <c r="JRK105" s="865"/>
      <c r="JRL105" s="865"/>
      <c r="JRM105" s="864"/>
      <c r="JRN105" s="865"/>
      <c r="JRO105" s="865"/>
      <c r="JRP105" s="865"/>
      <c r="JRQ105" s="865"/>
      <c r="JRR105" s="865"/>
      <c r="JRS105" s="865"/>
      <c r="JRT105" s="865"/>
      <c r="JRU105" s="864"/>
      <c r="JRV105" s="865"/>
      <c r="JRW105" s="865"/>
      <c r="JRX105" s="865"/>
      <c r="JRY105" s="865"/>
      <c r="JRZ105" s="865"/>
      <c r="JSA105" s="865"/>
      <c r="JSB105" s="865"/>
      <c r="JSC105" s="864"/>
      <c r="JSD105" s="865"/>
      <c r="JSE105" s="865"/>
      <c r="JSF105" s="865"/>
      <c r="JSG105" s="865"/>
      <c r="JSH105" s="865"/>
      <c r="JSI105" s="865"/>
      <c r="JSJ105" s="865"/>
      <c r="JSK105" s="864"/>
      <c r="JSL105" s="865"/>
      <c r="JSM105" s="865"/>
      <c r="JSN105" s="865"/>
      <c r="JSO105" s="865"/>
      <c r="JSP105" s="865"/>
      <c r="JSQ105" s="865"/>
      <c r="JSR105" s="865"/>
      <c r="JSS105" s="864"/>
      <c r="JST105" s="865"/>
      <c r="JSU105" s="865"/>
      <c r="JSV105" s="865"/>
      <c r="JSW105" s="865"/>
      <c r="JSX105" s="865"/>
      <c r="JSY105" s="865"/>
      <c r="JSZ105" s="865"/>
      <c r="JTA105" s="864"/>
      <c r="JTB105" s="865"/>
      <c r="JTC105" s="865"/>
      <c r="JTD105" s="865"/>
      <c r="JTE105" s="865"/>
      <c r="JTF105" s="865"/>
      <c r="JTG105" s="865"/>
      <c r="JTH105" s="865"/>
      <c r="JTI105" s="864"/>
      <c r="JTJ105" s="865"/>
      <c r="JTK105" s="865"/>
      <c r="JTL105" s="865"/>
      <c r="JTM105" s="865"/>
      <c r="JTN105" s="865"/>
      <c r="JTO105" s="865"/>
      <c r="JTP105" s="865"/>
      <c r="JTQ105" s="864"/>
      <c r="JTR105" s="865"/>
      <c r="JTS105" s="865"/>
      <c r="JTT105" s="865"/>
      <c r="JTU105" s="865"/>
      <c r="JTV105" s="865"/>
      <c r="JTW105" s="865"/>
      <c r="JTX105" s="865"/>
      <c r="JTY105" s="864"/>
      <c r="JTZ105" s="865"/>
      <c r="JUA105" s="865"/>
      <c r="JUB105" s="865"/>
      <c r="JUC105" s="865"/>
      <c r="JUD105" s="865"/>
      <c r="JUE105" s="865"/>
      <c r="JUF105" s="865"/>
      <c r="JUG105" s="864"/>
      <c r="JUH105" s="865"/>
      <c r="JUI105" s="865"/>
      <c r="JUJ105" s="865"/>
      <c r="JUK105" s="865"/>
      <c r="JUL105" s="865"/>
      <c r="JUM105" s="865"/>
      <c r="JUN105" s="865"/>
      <c r="JUO105" s="864"/>
      <c r="JUP105" s="865"/>
      <c r="JUQ105" s="865"/>
      <c r="JUR105" s="865"/>
      <c r="JUS105" s="865"/>
      <c r="JUT105" s="865"/>
      <c r="JUU105" s="865"/>
      <c r="JUV105" s="865"/>
      <c r="JUW105" s="864"/>
      <c r="JUX105" s="865"/>
      <c r="JUY105" s="865"/>
      <c r="JUZ105" s="865"/>
      <c r="JVA105" s="865"/>
      <c r="JVB105" s="865"/>
      <c r="JVC105" s="865"/>
      <c r="JVD105" s="865"/>
      <c r="JVE105" s="864"/>
      <c r="JVF105" s="865"/>
      <c r="JVG105" s="865"/>
      <c r="JVH105" s="865"/>
      <c r="JVI105" s="865"/>
      <c r="JVJ105" s="865"/>
      <c r="JVK105" s="865"/>
      <c r="JVL105" s="865"/>
      <c r="JVM105" s="864"/>
      <c r="JVN105" s="865"/>
      <c r="JVO105" s="865"/>
      <c r="JVP105" s="865"/>
      <c r="JVQ105" s="865"/>
      <c r="JVR105" s="865"/>
      <c r="JVS105" s="865"/>
      <c r="JVT105" s="865"/>
      <c r="JVU105" s="864"/>
      <c r="JVV105" s="865"/>
      <c r="JVW105" s="865"/>
      <c r="JVX105" s="865"/>
      <c r="JVY105" s="865"/>
      <c r="JVZ105" s="865"/>
      <c r="JWA105" s="865"/>
      <c r="JWB105" s="865"/>
      <c r="JWC105" s="864"/>
      <c r="JWD105" s="865"/>
      <c r="JWE105" s="865"/>
      <c r="JWF105" s="865"/>
      <c r="JWG105" s="865"/>
      <c r="JWH105" s="865"/>
      <c r="JWI105" s="865"/>
      <c r="JWJ105" s="865"/>
      <c r="JWK105" s="864"/>
      <c r="JWL105" s="865"/>
      <c r="JWM105" s="865"/>
      <c r="JWN105" s="865"/>
      <c r="JWO105" s="865"/>
      <c r="JWP105" s="865"/>
      <c r="JWQ105" s="865"/>
      <c r="JWR105" s="865"/>
      <c r="JWS105" s="864"/>
      <c r="JWT105" s="865"/>
      <c r="JWU105" s="865"/>
      <c r="JWV105" s="865"/>
      <c r="JWW105" s="865"/>
      <c r="JWX105" s="865"/>
      <c r="JWY105" s="865"/>
      <c r="JWZ105" s="865"/>
      <c r="JXA105" s="864"/>
      <c r="JXB105" s="865"/>
      <c r="JXC105" s="865"/>
      <c r="JXD105" s="865"/>
      <c r="JXE105" s="865"/>
      <c r="JXF105" s="865"/>
      <c r="JXG105" s="865"/>
      <c r="JXH105" s="865"/>
      <c r="JXI105" s="864"/>
      <c r="JXJ105" s="865"/>
      <c r="JXK105" s="865"/>
      <c r="JXL105" s="865"/>
      <c r="JXM105" s="865"/>
      <c r="JXN105" s="865"/>
      <c r="JXO105" s="865"/>
      <c r="JXP105" s="865"/>
      <c r="JXQ105" s="864"/>
      <c r="JXR105" s="865"/>
      <c r="JXS105" s="865"/>
      <c r="JXT105" s="865"/>
      <c r="JXU105" s="865"/>
      <c r="JXV105" s="865"/>
      <c r="JXW105" s="865"/>
      <c r="JXX105" s="865"/>
      <c r="JXY105" s="864"/>
      <c r="JXZ105" s="865"/>
      <c r="JYA105" s="865"/>
      <c r="JYB105" s="865"/>
      <c r="JYC105" s="865"/>
      <c r="JYD105" s="865"/>
      <c r="JYE105" s="865"/>
      <c r="JYF105" s="865"/>
      <c r="JYG105" s="864"/>
      <c r="JYH105" s="865"/>
      <c r="JYI105" s="865"/>
      <c r="JYJ105" s="865"/>
      <c r="JYK105" s="865"/>
      <c r="JYL105" s="865"/>
      <c r="JYM105" s="865"/>
      <c r="JYN105" s="865"/>
      <c r="JYO105" s="864"/>
      <c r="JYP105" s="865"/>
      <c r="JYQ105" s="865"/>
      <c r="JYR105" s="865"/>
      <c r="JYS105" s="865"/>
      <c r="JYT105" s="865"/>
      <c r="JYU105" s="865"/>
      <c r="JYV105" s="865"/>
      <c r="JYW105" s="864"/>
      <c r="JYX105" s="865"/>
      <c r="JYY105" s="865"/>
      <c r="JYZ105" s="865"/>
      <c r="JZA105" s="865"/>
      <c r="JZB105" s="865"/>
      <c r="JZC105" s="865"/>
      <c r="JZD105" s="865"/>
      <c r="JZE105" s="864"/>
      <c r="JZF105" s="865"/>
      <c r="JZG105" s="865"/>
      <c r="JZH105" s="865"/>
      <c r="JZI105" s="865"/>
      <c r="JZJ105" s="865"/>
      <c r="JZK105" s="865"/>
      <c r="JZL105" s="865"/>
      <c r="JZM105" s="864"/>
      <c r="JZN105" s="865"/>
      <c r="JZO105" s="865"/>
      <c r="JZP105" s="865"/>
      <c r="JZQ105" s="865"/>
      <c r="JZR105" s="865"/>
      <c r="JZS105" s="865"/>
      <c r="JZT105" s="865"/>
      <c r="JZU105" s="864"/>
      <c r="JZV105" s="865"/>
      <c r="JZW105" s="865"/>
      <c r="JZX105" s="865"/>
      <c r="JZY105" s="865"/>
      <c r="JZZ105" s="865"/>
      <c r="KAA105" s="865"/>
      <c r="KAB105" s="865"/>
      <c r="KAC105" s="864"/>
      <c r="KAD105" s="865"/>
      <c r="KAE105" s="865"/>
      <c r="KAF105" s="865"/>
      <c r="KAG105" s="865"/>
      <c r="KAH105" s="865"/>
      <c r="KAI105" s="865"/>
      <c r="KAJ105" s="865"/>
      <c r="KAK105" s="864"/>
      <c r="KAL105" s="865"/>
      <c r="KAM105" s="865"/>
      <c r="KAN105" s="865"/>
      <c r="KAO105" s="865"/>
      <c r="KAP105" s="865"/>
      <c r="KAQ105" s="865"/>
      <c r="KAR105" s="865"/>
      <c r="KAS105" s="864"/>
      <c r="KAT105" s="865"/>
      <c r="KAU105" s="865"/>
      <c r="KAV105" s="865"/>
      <c r="KAW105" s="865"/>
      <c r="KAX105" s="865"/>
      <c r="KAY105" s="865"/>
      <c r="KAZ105" s="865"/>
      <c r="KBA105" s="864"/>
      <c r="KBB105" s="865"/>
      <c r="KBC105" s="865"/>
      <c r="KBD105" s="865"/>
      <c r="KBE105" s="865"/>
      <c r="KBF105" s="865"/>
      <c r="KBG105" s="865"/>
      <c r="KBH105" s="865"/>
      <c r="KBI105" s="864"/>
      <c r="KBJ105" s="865"/>
      <c r="KBK105" s="865"/>
      <c r="KBL105" s="865"/>
      <c r="KBM105" s="865"/>
      <c r="KBN105" s="865"/>
      <c r="KBO105" s="865"/>
      <c r="KBP105" s="865"/>
      <c r="KBQ105" s="864"/>
      <c r="KBR105" s="865"/>
      <c r="KBS105" s="865"/>
      <c r="KBT105" s="865"/>
      <c r="KBU105" s="865"/>
      <c r="KBV105" s="865"/>
      <c r="KBW105" s="865"/>
      <c r="KBX105" s="865"/>
      <c r="KBY105" s="864"/>
      <c r="KBZ105" s="865"/>
      <c r="KCA105" s="865"/>
      <c r="KCB105" s="865"/>
      <c r="KCC105" s="865"/>
      <c r="KCD105" s="865"/>
      <c r="KCE105" s="865"/>
      <c r="KCF105" s="865"/>
      <c r="KCG105" s="864"/>
      <c r="KCH105" s="865"/>
      <c r="KCI105" s="865"/>
      <c r="KCJ105" s="865"/>
      <c r="KCK105" s="865"/>
      <c r="KCL105" s="865"/>
      <c r="KCM105" s="865"/>
      <c r="KCN105" s="865"/>
      <c r="KCO105" s="864"/>
      <c r="KCP105" s="865"/>
      <c r="KCQ105" s="865"/>
      <c r="KCR105" s="865"/>
      <c r="KCS105" s="865"/>
      <c r="KCT105" s="865"/>
      <c r="KCU105" s="865"/>
      <c r="KCV105" s="865"/>
      <c r="KCW105" s="864"/>
      <c r="KCX105" s="865"/>
      <c r="KCY105" s="865"/>
      <c r="KCZ105" s="865"/>
      <c r="KDA105" s="865"/>
      <c r="KDB105" s="865"/>
      <c r="KDC105" s="865"/>
      <c r="KDD105" s="865"/>
      <c r="KDE105" s="864"/>
      <c r="KDF105" s="865"/>
      <c r="KDG105" s="865"/>
      <c r="KDH105" s="865"/>
      <c r="KDI105" s="865"/>
      <c r="KDJ105" s="865"/>
      <c r="KDK105" s="865"/>
      <c r="KDL105" s="865"/>
      <c r="KDM105" s="864"/>
      <c r="KDN105" s="865"/>
      <c r="KDO105" s="865"/>
      <c r="KDP105" s="865"/>
      <c r="KDQ105" s="865"/>
      <c r="KDR105" s="865"/>
      <c r="KDS105" s="865"/>
      <c r="KDT105" s="865"/>
      <c r="KDU105" s="864"/>
      <c r="KDV105" s="865"/>
      <c r="KDW105" s="865"/>
      <c r="KDX105" s="865"/>
      <c r="KDY105" s="865"/>
      <c r="KDZ105" s="865"/>
      <c r="KEA105" s="865"/>
      <c r="KEB105" s="865"/>
      <c r="KEC105" s="864"/>
      <c r="KED105" s="865"/>
      <c r="KEE105" s="865"/>
      <c r="KEF105" s="865"/>
      <c r="KEG105" s="865"/>
      <c r="KEH105" s="865"/>
      <c r="KEI105" s="865"/>
      <c r="KEJ105" s="865"/>
      <c r="KEK105" s="864"/>
      <c r="KEL105" s="865"/>
      <c r="KEM105" s="865"/>
      <c r="KEN105" s="865"/>
      <c r="KEO105" s="865"/>
      <c r="KEP105" s="865"/>
      <c r="KEQ105" s="865"/>
      <c r="KER105" s="865"/>
      <c r="KES105" s="864"/>
      <c r="KET105" s="865"/>
      <c r="KEU105" s="865"/>
      <c r="KEV105" s="865"/>
      <c r="KEW105" s="865"/>
      <c r="KEX105" s="865"/>
      <c r="KEY105" s="865"/>
      <c r="KEZ105" s="865"/>
      <c r="KFA105" s="864"/>
      <c r="KFB105" s="865"/>
      <c r="KFC105" s="865"/>
      <c r="KFD105" s="865"/>
      <c r="KFE105" s="865"/>
      <c r="KFF105" s="865"/>
      <c r="KFG105" s="865"/>
      <c r="KFH105" s="865"/>
      <c r="KFI105" s="864"/>
      <c r="KFJ105" s="865"/>
      <c r="KFK105" s="865"/>
      <c r="KFL105" s="865"/>
      <c r="KFM105" s="865"/>
      <c r="KFN105" s="865"/>
      <c r="KFO105" s="865"/>
      <c r="KFP105" s="865"/>
      <c r="KFQ105" s="864"/>
      <c r="KFR105" s="865"/>
      <c r="KFS105" s="865"/>
      <c r="KFT105" s="865"/>
      <c r="KFU105" s="865"/>
      <c r="KFV105" s="865"/>
      <c r="KFW105" s="865"/>
      <c r="KFX105" s="865"/>
      <c r="KFY105" s="864"/>
      <c r="KFZ105" s="865"/>
      <c r="KGA105" s="865"/>
      <c r="KGB105" s="865"/>
      <c r="KGC105" s="865"/>
      <c r="KGD105" s="865"/>
      <c r="KGE105" s="865"/>
      <c r="KGF105" s="865"/>
      <c r="KGG105" s="864"/>
      <c r="KGH105" s="865"/>
      <c r="KGI105" s="865"/>
      <c r="KGJ105" s="865"/>
      <c r="KGK105" s="865"/>
      <c r="KGL105" s="865"/>
      <c r="KGM105" s="865"/>
      <c r="KGN105" s="865"/>
      <c r="KGO105" s="864"/>
      <c r="KGP105" s="865"/>
      <c r="KGQ105" s="865"/>
      <c r="KGR105" s="865"/>
      <c r="KGS105" s="865"/>
      <c r="KGT105" s="865"/>
      <c r="KGU105" s="865"/>
      <c r="KGV105" s="865"/>
      <c r="KGW105" s="864"/>
      <c r="KGX105" s="865"/>
      <c r="KGY105" s="865"/>
      <c r="KGZ105" s="865"/>
      <c r="KHA105" s="865"/>
      <c r="KHB105" s="865"/>
      <c r="KHC105" s="865"/>
      <c r="KHD105" s="865"/>
      <c r="KHE105" s="864"/>
      <c r="KHF105" s="865"/>
      <c r="KHG105" s="865"/>
      <c r="KHH105" s="865"/>
      <c r="KHI105" s="865"/>
      <c r="KHJ105" s="865"/>
      <c r="KHK105" s="865"/>
      <c r="KHL105" s="865"/>
      <c r="KHM105" s="864"/>
      <c r="KHN105" s="865"/>
      <c r="KHO105" s="865"/>
      <c r="KHP105" s="865"/>
      <c r="KHQ105" s="865"/>
      <c r="KHR105" s="865"/>
      <c r="KHS105" s="865"/>
      <c r="KHT105" s="865"/>
      <c r="KHU105" s="864"/>
      <c r="KHV105" s="865"/>
      <c r="KHW105" s="865"/>
      <c r="KHX105" s="865"/>
      <c r="KHY105" s="865"/>
      <c r="KHZ105" s="865"/>
      <c r="KIA105" s="865"/>
      <c r="KIB105" s="865"/>
      <c r="KIC105" s="864"/>
      <c r="KID105" s="865"/>
      <c r="KIE105" s="865"/>
      <c r="KIF105" s="865"/>
      <c r="KIG105" s="865"/>
      <c r="KIH105" s="865"/>
      <c r="KII105" s="865"/>
      <c r="KIJ105" s="865"/>
      <c r="KIK105" s="864"/>
      <c r="KIL105" s="865"/>
      <c r="KIM105" s="865"/>
      <c r="KIN105" s="865"/>
      <c r="KIO105" s="865"/>
      <c r="KIP105" s="865"/>
      <c r="KIQ105" s="865"/>
      <c r="KIR105" s="865"/>
      <c r="KIS105" s="864"/>
      <c r="KIT105" s="865"/>
      <c r="KIU105" s="865"/>
      <c r="KIV105" s="865"/>
      <c r="KIW105" s="865"/>
      <c r="KIX105" s="865"/>
      <c r="KIY105" s="865"/>
      <c r="KIZ105" s="865"/>
      <c r="KJA105" s="864"/>
      <c r="KJB105" s="865"/>
      <c r="KJC105" s="865"/>
      <c r="KJD105" s="865"/>
      <c r="KJE105" s="865"/>
      <c r="KJF105" s="865"/>
      <c r="KJG105" s="865"/>
      <c r="KJH105" s="865"/>
      <c r="KJI105" s="864"/>
      <c r="KJJ105" s="865"/>
      <c r="KJK105" s="865"/>
      <c r="KJL105" s="865"/>
      <c r="KJM105" s="865"/>
      <c r="KJN105" s="865"/>
      <c r="KJO105" s="865"/>
      <c r="KJP105" s="865"/>
      <c r="KJQ105" s="864"/>
      <c r="KJR105" s="865"/>
      <c r="KJS105" s="865"/>
      <c r="KJT105" s="865"/>
      <c r="KJU105" s="865"/>
      <c r="KJV105" s="865"/>
      <c r="KJW105" s="865"/>
      <c r="KJX105" s="865"/>
      <c r="KJY105" s="864"/>
      <c r="KJZ105" s="865"/>
      <c r="KKA105" s="865"/>
      <c r="KKB105" s="865"/>
      <c r="KKC105" s="865"/>
      <c r="KKD105" s="865"/>
      <c r="KKE105" s="865"/>
      <c r="KKF105" s="865"/>
      <c r="KKG105" s="864"/>
      <c r="KKH105" s="865"/>
      <c r="KKI105" s="865"/>
      <c r="KKJ105" s="865"/>
      <c r="KKK105" s="865"/>
      <c r="KKL105" s="865"/>
      <c r="KKM105" s="865"/>
      <c r="KKN105" s="865"/>
      <c r="KKO105" s="864"/>
      <c r="KKP105" s="865"/>
      <c r="KKQ105" s="865"/>
      <c r="KKR105" s="865"/>
      <c r="KKS105" s="865"/>
      <c r="KKT105" s="865"/>
      <c r="KKU105" s="865"/>
      <c r="KKV105" s="865"/>
      <c r="KKW105" s="864"/>
      <c r="KKX105" s="865"/>
      <c r="KKY105" s="865"/>
      <c r="KKZ105" s="865"/>
      <c r="KLA105" s="865"/>
      <c r="KLB105" s="865"/>
      <c r="KLC105" s="865"/>
      <c r="KLD105" s="865"/>
      <c r="KLE105" s="864"/>
      <c r="KLF105" s="865"/>
      <c r="KLG105" s="865"/>
      <c r="KLH105" s="865"/>
      <c r="KLI105" s="865"/>
      <c r="KLJ105" s="865"/>
      <c r="KLK105" s="865"/>
      <c r="KLL105" s="865"/>
      <c r="KLM105" s="864"/>
      <c r="KLN105" s="865"/>
      <c r="KLO105" s="865"/>
      <c r="KLP105" s="865"/>
      <c r="KLQ105" s="865"/>
      <c r="KLR105" s="865"/>
      <c r="KLS105" s="865"/>
      <c r="KLT105" s="865"/>
      <c r="KLU105" s="864"/>
      <c r="KLV105" s="865"/>
      <c r="KLW105" s="865"/>
      <c r="KLX105" s="865"/>
      <c r="KLY105" s="865"/>
      <c r="KLZ105" s="865"/>
      <c r="KMA105" s="865"/>
      <c r="KMB105" s="865"/>
      <c r="KMC105" s="864"/>
      <c r="KMD105" s="865"/>
      <c r="KME105" s="865"/>
      <c r="KMF105" s="865"/>
      <c r="KMG105" s="865"/>
      <c r="KMH105" s="865"/>
      <c r="KMI105" s="865"/>
      <c r="KMJ105" s="865"/>
      <c r="KMK105" s="864"/>
      <c r="KML105" s="865"/>
      <c r="KMM105" s="865"/>
      <c r="KMN105" s="865"/>
      <c r="KMO105" s="865"/>
      <c r="KMP105" s="865"/>
      <c r="KMQ105" s="865"/>
      <c r="KMR105" s="865"/>
      <c r="KMS105" s="864"/>
      <c r="KMT105" s="865"/>
      <c r="KMU105" s="865"/>
      <c r="KMV105" s="865"/>
      <c r="KMW105" s="865"/>
      <c r="KMX105" s="865"/>
      <c r="KMY105" s="865"/>
      <c r="KMZ105" s="865"/>
      <c r="KNA105" s="864"/>
      <c r="KNB105" s="865"/>
      <c r="KNC105" s="865"/>
      <c r="KND105" s="865"/>
      <c r="KNE105" s="865"/>
      <c r="KNF105" s="865"/>
      <c r="KNG105" s="865"/>
      <c r="KNH105" s="865"/>
      <c r="KNI105" s="864"/>
      <c r="KNJ105" s="865"/>
      <c r="KNK105" s="865"/>
      <c r="KNL105" s="865"/>
      <c r="KNM105" s="865"/>
      <c r="KNN105" s="865"/>
      <c r="KNO105" s="865"/>
      <c r="KNP105" s="865"/>
      <c r="KNQ105" s="864"/>
      <c r="KNR105" s="865"/>
      <c r="KNS105" s="865"/>
      <c r="KNT105" s="865"/>
      <c r="KNU105" s="865"/>
      <c r="KNV105" s="865"/>
      <c r="KNW105" s="865"/>
      <c r="KNX105" s="865"/>
      <c r="KNY105" s="864"/>
      <c r="KNZ105" s="865"/>
      <c r="KOA105" s="865"/>
      <c r="KOB105" s="865"/>
      <c r="KOC105" s="865"/>
      <c r="KOD105" s="865"/>
      <c r="KOE105" s="865"/>
      <c r="KOF105" s="865"/>
      <c r="KOG105" s="864"/>
      <c r="KOH105" s="865"/>
      <c r="KOI105" s="865"/>
      <c r="KOJ105" s="865"/>
      <c r="KOK105" s="865"/>
      <c r="KOL105" s="865"/>
      <c r="KOM105" s="865"/>
      <c r="KON105" s="865"/>
      <c r="KOO105" s="864"/>
      <c r="KOP105" s="865"/>
      <c r="KOQ105" s="865"/>
      <c r="KOR105" s="865"/>
      <c r="KOS105" s="865"/>
      <c r="KOT105" s="865"/>
      <c r="KOU105" s="865"/>
      <c r="KOV105" s="865"/>
      <c r="KOW105" s="864"/>
      <c r="KOX105" s="865"/>
      <c r="KOY105" s="865"/>
      <c r="KOZ105" s="865"/>
      <c r="KPA105" s="865"/>
      <c r="KPB105" s="865"/>
      <c r="KPC105" s="865"/>
      <c r="KPD105" s="865"/>
      <c r="KPE105" s="864"/>
      <c r="KPF105" s="865"/>
      <c r="KPG105" s="865"/>
      <c r="KPH105" s="865"/>
      <c r="KPI105" s="865"/>
      <c r="KPJ105" s="865"/>
      <c r="KPK105" s="865"/>
      <c r="KPL105" s="865"/>
      <c r="KPM105" s="864"/>
      <c r="KPN105" s="865"/>
      <c r="KPO105" s="865"/>
      <c r="KPP105" s="865"/>
      <c r="KPQ105" s="865"/>
      <c r="KPR105" s="865"/>
      <c r="KPS105" s="865"/>
      <c r="KPT105" s="865"/>
      <c r="KPU105" s="864"/>
      <c r="KPV105" s="865"/>
      <c r="KPW105" s="865"/>
      <c r="KPX105" s="865"/>
      <c r="KPY105" s="865"/>
      <c r="KPZ105" s="865"/>
      <c r="KQA105" s="865"/>
      <c r="KQB105" s="865"/>
      <c r="KQC105" s="864"/>
      <c r="KQD105" s="865"/>
      <c r="KQE105" s="865"/>
      <c r="KQF105" s="865"/>
      <c r="KQG105" s="865"/>
      <c r="KQH105" s="865"/>
      <c r="KQI105" s="865"/>
      <c r="KQJ105" s="865"/>
      <c r="KQK105" s="864"/>
      <c r="KQL105" s="865"/>
      <c r="KQM105" s="865"/>
      <c r="KQN105" s="865"/>
      <c r="KQO105" s="865"/>
      <c r="KQP105" s="865"/>
      <c r="KQQ105" s="865"/>
      <c r="KQR105" s="865"/>
      <c r="KQS105" s="864"/>
      <c r="KQT105" s="865"/>
      <c r="KQU105" s="865"/>
      <c r="KQV105" s="865"/>
      <c r="KQW105" s="865"/>
      <c r="KQX105" s="865"/>
      <c r="KQY105" s="865"/>
      <c r="KQZ105" s="865"/>
      <c r="KRA105" s="864"/>
      <c r="KRB105" s="865"/>
      <c r="KRC105" s="865"/>
      <c r="KRD105" s="865"/>
      <c r="KRE105" s="865"/>
      <c r="KRF105" s="865"/>
      <c r="KRG105" s="865"/>
      <c r="KRH105" s="865"/>
      <c r="KRI105" s="864"/>
      <c r="KRJ105" s="865"/>
      <c r="KRK105" s="865"/>
      <c r="KRL105" s="865"/>
      <c r="KRM105" s="865"/>
      <c r="KRN105" s="865"/>
      <c r="KRO105" s="865"/>
      <c r="KRP105" s="865"/>
      <c r="KRQ105" s="864"/>
      <c r="KRR105" s="865"/>
      <c r="KRS105" s="865"/>
      <c r="KRT105" s="865"/>
      <c r="KRU105" s="865"/>
      <c r="KRV105" s="865"/>
      <c r="KRW105" s="865"/>
      <c r="KRX105" s="865"/>
      <c r="KRY105" s="864"/>
      <c r="KRZ105" s="865"/>
      <c r="KSA105" s="865"/>
      <c r="KSB105" s="865"/>
      <c r="KSC105" s="865"/>
      <c r="KSD105" s="865"/>
      <c r="KSE105" s="865"/>
      <c r="KSF105" s="865"/>
      <c r="KSG105" s="864"/>
      <c r="KSH105" s="865"/>
      <c r="KSI105" s="865"/>
      <c r="KSJ105" s="865"/>
      <c r="KSK105" s="865"/>
      <c r="KSL105" s="865"/>
      <c r="KSM105" s="865"/>
      <c r="KSN105" s="865"/>
      <c r="KSO105" s="864"/>
      <c r="KSP105" s="865"/>
      <c r="KSQ105" s="865"/>
      <c r="KSR105" s="865"/>
      <c r="KSS105" s="865"/>
      <c r="KST105" s="865"/>
      <c r="KSU105" s="865"/>
      <c r="KSV105" s="865"/>
      <c r="KSW105" s="864"/>
      <c r="KSX105" s="865"/>
      <c r="KSY105" s="865"/>
      <c r="KSZ105" s="865"/>
      <c r="KTA105" s="865"/>
      <c r="KTB105" s="865"/>
      <c r="KTC105" s="865"/>
      <c r="KTD105" s="865"/>
      <c r="KTE105" s="864"/>
      <c r="KTF105" s="865"/>
      <c r="KTG105" s="865"/>
      <c r="KTH105" s="865"/>
      <c r="KTI105" s="865"/>
      <c r="KTJ105" s="865"/>
      <c r="KTK105" s="865"/>
      <c r="KTL105" s="865"/>
      <c r="KTM105" s="864"/>
      <c r="KTN105" s="865"/>
      <c r="KTO105" s="865"/>
      <c r="KTP105" s="865"/>
      <c r="KTQ105" s="865"/>
      <c r="KTR105" s="865"/>
      <c r="KTS105" s="865"/>
      <c r="KTT105" s="865"/>
      <c r="KTU105" s="864"/>
      <c r="KTV105" s="865"/>
      <c r="KTW105" s="865"/>
      <c r="KTX105" s="865"/>
      <c r="KTY105" s="865"/>
      <c r="KTZ105" s="865"/>
      <c r="KUA105" s="865"/>
      <c r="KUB105" s="865"/>
      <c r="KUC105" s="864"/>
      <c r="KUD105" s="865"/>
      <c r="KUE105" s="865"/>
      <c r="KUF105" s="865"/>
      <c r="KUG105" s="865"/>
      <c r="KUH105" s="865"/>
      <c r="KUI105" s="865"/>
      <c r="KUJ105" s="865"/>
      <c r="KUK105" s="864"/>
      <c r="KUL105" s="865"/>
      <c r="KUM105" s="865"/>
      <c r="KUN105" s="865"/>
      <c r="KUO105" s="865"/>
      <c r="KUP105" s="865"/>
      <c r="KUQ105" s="865"/>
      <c r="KUR105" s="865"/>
      <c r="KUS105" s="864"/>
      <c r="KUT105" s="865"/>
      <c r="KUU105" s="865"/>
      <c r="KUV105" s="865"/>
      <c r="KUW105" s="865"/>
      <c r="KUX105" s="865"/>
      <c r="KUY105" s="865"/>
      <c r="KUZ105" s="865"/>
      <c r="KVA105" s="864"/>
      <c r="KVB105" s="865"/>
      <c r="KVC105" s="865"/>
      <c r="KVD105" s="865"/>
      <c r="KVE105" s="865"/>
      <c r="KVF105" s="865"/>
      <c r="KVG105" s="865"/>
      <c r="KVH105" s="865"/>
      <c r="KVI105" s="864"/>
      <c r="KVJ105" s="865"/>
      <c r="KVK105" s="865"/>
      <c r="KVL105" s="865"/>
      <c r="KVM105" s="865"/>
      <c r="KVN105" s="865"/>
      <c r="KVO105" s="865"/>
      <c r="KVP105" s="865"/>
      <c r="KVQ105" s="864"/>
      <c r="KVR105" s="865"/>
      <c r="KVS105" s="865"/>
      <c r="KVT105" s="865"/>
      <c r="KVU105" s="865"/>
      <c r="KVV105" s="865"/>
      <c r="KVW105" s="865"/>
      <c r="KVX105" s="865"/>
      <c r="KVY105" s="864"/>
      <c r="KVZ105" s="865"/>
      <c r="KWA105" s="865"/>
      <c r="KWB105" s="865"/>
      <c r="KWC105" s="865"/>
      <c r="KWD105" s="865"/>
      <c r="KWE105" s="865"/>
      <c r="KWF105" s="865"/>
      <c r="KWG105" s="864"/>
      <c r="KWH105" s="865"/>
      <c r="KWI105" s="865"/>
      <c r="KWJ105" s="865"/>
      <c r="KWK105" s="865"/>
      <c r="KWL105" s="865"/>
      <c r="KWM105" s="865"/>
      <c r="KWN105" s="865"/>
      <c r="KWO105" s="864"/>
      <c r="KWP105" s="865"/>
      <c r="KWQ105" s="865"/>
      <c r="KWR105" s="865"/>
      <c r="KWS105" s="865"/>
      <c r="KWT105" s="865"/>
      <c r="KWU105" s="865"/>
      <c r="KWV105" s="865"/>
      <c r="KWW105" s="864"/>
      <c r="KWX105" s="865"/>
      <c r="KWY105" s="865"/>
      <c r="KWZ105" s="865"/>
      <c r="KXA105" s="865"/>
      <c r="KXB105" s="865"/>
      <c r="KXC105" s="865"/>
      <c r="KXD105" s="865"/>
      <c r="KXE105" s="864"/>
      <c r="KXF105" s="865"/>
      <c r="KXG105" s="865"/>
      <c r="KXH105" s="865"/>
      <c r="KXI105" s="865"/>
      <c r="KXJ105" s="865"/>
      <c r="KXK105" s="865"/>
      <c r="KXL105" s="865"/>
      <c r="KXM105" s="864"/>
      <c r="KXN105" s="865"/>
      <c r="KXO105" s="865"/>
      <c r="KXP105" s="865"/>
      <c r="KXQ105" s="865"/>
      <c r="KXR105" s="865"/>
      <c r="KXS105" s="865"/>
      <c r="KXT105" s="865"/>
      <c r="KXU105" s="864"/>
      <c r="KXV105" s="865"/>
      <c r="KXW105" s="865"/>
      <c r="KXX105" s="865"/>
      <c r="KXY105" s="865"/>
      <c r="KXZ105" s="865"/>
      <c r="KYA105" s="865"/>
      <c r="KYB105" s="865"/>
      <c r="KYC105" s="864"/>
      <c r="KYD105" s="865"/>
      <c r="KYE105" s="865"/>
      <c r="KYF105" s="865"/>
      <c r="KYG105" s="865"/>
      <c r="KYH105" s="865"/>
      <c r="KYI105" s="865"/>
      <c r="KYJ105" s="865"/>
      <c r="KYK105" s="864"/>
      <c r="KYL105" s="865"/>
      <c r="KYM105" s="865"/>
      <c r="KYN105" s="865"/>
      <c r="KYO105" s="865"/>
      <c r="KYP105" s="865"/>
      <c r="KYQ105" s="865"/>
      <c r="KYR105" s="865"/>
      <c r="KYS105" s="864"/>
      <c r="KYT105" s="865"/>
      <c r="KYU105" s="865"/>
      <c r="KYV105" s="865"/>
      <c r="KYW105" s="865"/>
      <c r="KYX105" s="865"/>
      <c r="KYY105" s="865"/>
      <c r="KYZ105" s="865"/>
      <c r="KZA105" s="864"/>
      <c r="KZB105" s="865"/>
      <c r="KZC105" s="865"/>
      <c r="KZD105" s="865"/>
      <c r="KZE105" s="865"/>
      <c r="KZF105" s="865"/>
      <c r="KZG105" s="865"/>
      <c r="KZH105" s="865"/>
      <c r="KZI105" s="864"/>
      <c r="KZJ105" s="865"/>
      <c r="KZK105" s="865"/>
      <c r="KZL105" s="865"/>
      <c r="KZM105" s="865"/>
      <c r="KZN105" s="865"/>
      <c r="KZO105" s="865"/>
      <c r="KZP105" s="865"/>
      <c r="KZQ105" s="864"/>
      <c r="KZR105" s="865"/>
      <c r="KZS105" s="865"/>
      <c r="KZT105" s="865"/>
      <c r="KZU105" s="865"/>
      <c r="KZV105" s="865"/>
      <c r="KZW105" s="865"/>
      <c r="KZX105" s="865"/>
      <c r="KZY105" s="864"/>
      <c r="KZZ105" s="865"/>
      <c r="LAA105" s="865"/>
      <c r="LAB105" s="865"/>
      <c r="LAC105" s="865"/>
      <c r="LAD105" s="865"/>
      <c r="LAE105" s="865"/>
      <c r="LAF105" s="865"/>
      <c r="LAG105" s="864"/>
      <c r="LAH105" s="865"/>
      <c r="LAI105" s="865"/>
      <c r="LAJ105" s="865"/>
      <c r="LAK105" s="865"/>
      <c r="LAL105" s="865"/>
      <c r="LAM105" s="865"/>
      <c r="LAN105" s="865"/>
      <c r="LAO105" s="864"/>
      <c r="LAP105" s="865"/>
      <c r="LAQ105" s="865"/>
      <c r="LAR105" s="865"/>
      <c r="LAS105" s="865"/>
      <c r="LAT105" s="865"/>
      <c r="LAU105" s="865"/>
      <c r="LAV105" s="865"/>
      <c r="LAW105" s="864"/>
      <c r="LAX105" s="865"/>
      <c r="LAY105" s="865"/>
      <c r="LAZ105" s="865"/>
      <c r="LBA105" s="865"/>
      <c r="LBB105" s="865"/>
      <c r="LBC105" s="865"/>
      <c r="LBD105" s="865"/>
      <c r="LBE105" s="864"/>
      <c r="LBF105" s="865"/>
      <c r="LBG105" s="865"/>
      <c r="LBH105" s="865"/>
      <c r="LBI105" s="865"/>
      <c r="LBJ105" s="865"/>
      <c r="LBK105" s="865"/>
      <c r="LBL105" s="865"/>
      <c r="LBM105" s="864"/>
      <c r="LBN105" s="865"/>
      <c r="LBO105" s="865"/>
      <c r="LBP105" s="865"/>
      <c r="LBQ105" s="865"/>
      <c r="LBR105" s="865"/>
      <c r="LBS105" s="865"/>
      <c r="LBT105" s="865"/>
      <c r="LBU105" s="864"/>
      <c r="LBV105" s="865"/>
      <c r="LBW105" s="865"/>
      <c r="LBX105" s="865"/>
      <c r="LBY105" s="865"/>
      <c r="LBZ105" s="865"/>
      <c r="LCA105" s="865"/>
      <c r="LCB105" s="865"/>
      <c r="LCC105" s="864"/>
      <c r="LCD105" s="865"/>
      <c r="LCE105" s="865"/>
      <c r="LCF105" s="865"/>
      <c r="LCG105" s="865"/>
      <c r="LCH105" s="865"/>
      <c r="LCI105" s="865"/>
      <c r="LCJ105" s="865"/>
      <c r="LCK105" s="864"/>
      <c r="LCL105" s="865"/>
      <c r="LCM105" s="865"/>
      <c r="LCN105" s="865"/>
      <c r="LCO105" s="865"/>
      <c r="LCP105" s="865"/>
      <c r="LCQ105" s="865"/>
      <c r="LCR105" s="865"/>
      <c r="LCS105" s="864"/>
      <c r="LCT105" s="865"/>
      <c r="LCU105" s="865"/>
      <c r="LCV105" s="865"/>
      <c r="LCW105" s="865"/>
      <c r="LCX105" s="865"/>
      <c r="LCY105" s="865"/>
      <c r="LCZ105" s="865"/>
      <c r="LDA105" s="864"/>
      <c r="LDB105" s="865"/>
      <c r="LDC105" s="865"/>
      <c r="LDD105" s="865"/>
      <c r="LDE105" s="865"/>
      <c r="LDF105" s="865"/>
      <c r="LDG105" s="865"/>
      <c r="LDH105" s="865"/>
      <c r="LDI105" s="864"/>
      <c r="LDJ105" s="865"/>
      <c r="LDK105" s="865"/>
      <c r="LDL105" s="865"/>
      <c r="LDM105" s="865"/>
      <c r="LDN105" s="865"/>
      <c r="LDO105" s="865"/>
      <c r="LDP105" s="865"/>
      <c r="LDQ105" s="864"/>
      <c r="LDR105" s="865"/>
      <c r="LDS105" s="865"/>
      <c r="LDT105" s="865"/>
      <c r="LDU105" s="865"/>
      <c r="LDV105" s="865"/>
      <c r="LDW105" s="865"/>
      <c r="LDX105" s="865"/>
      <c r="LDY105" s="864"/>
      <c r="LDZ105" s="865"/>
      <c r="LEA105" s="865"/>
      <c r="LEB105" s="865"/>
      <c r="LEC105" s="865"/>
      <c r="LED105" s="865"/>
      <c r="LEE105" s="865"/>
      <c r="LEF105" s="865"/>
      <c r="LEG105" s="864"/>
      <c r="LEH105" s="865"/>
      <c r="LEI105" s="865"/>
      <c r="LEJ105" s="865"/>
      <c r="LEK105" s="865"/>
      <c r="LEL105" s="865"/>
      <c r="LEM105" s="865"/>
      <c r="LEN105" s="865"/>
      <c r="LEO105" s="864"/>
      <c r="LEP105" s="865"/>
      <c r="LEQ105" s="865"/>
      <c r="LER105" s="865"/>
      <c r="LES105" s="865"/>
      <c r="LET105" s="865"/>
      <c r="LEU105" s="865"/>
      <c r="LEV105" s="865"/>
      <c r="LEW105" s="864"/>
      <c r="LEX105" s="865"/>
      <c r="LEY105" s="865"/>
      <c r="LEZ105" s="865"/>
      <c r="LFA105" s="865"/>
      <c r="LFB105" s="865"/>
      <c r="LFC105" s="865"/>
      <c r="LFD105" s="865"/>
      <c r="LFE105" s="864"/>
      <c r="LFF105" s="865"/>
      <c r="LFG105" s="865"/>
      <c r="LFH105" s="865"/>
      <c r="LFI105" s="865"/>
      <c r="LFJ105" s="865"/>
      <c r="LFK105" s="865"/>
      <c r="LFL105" s="865"/>
      <c r="LFM105" s="864"/>
      <c r="LFN105" s="865"/>
      <c r="LFO105" s="865"/>
      <c r="LFP105" s="865"/>
      <c r="LFQ105" s="865"/>
      <c r="LFR105" s="865"/>
      <c r="LFS105" s="865"/>
      <c r="LFT105" s="865"/>
      <c r="LFU105" s="864"/>
      <c r="LFV105" s="865"/>
      <c r="LFW105" s="865"/>
      <c r="LFX105" s="865"/>
      <c r="LFY105" s="865"/>
      <c r="LFZ105" s="865"/>
      <c r="LGA105" s="865"/>
      <c r="LGB105" s="865"/>
      <c r="LGC105" s="864"/>
      <c r="LGD105" s="865"/>
      <c r="LGE105" s="865"/>
      <c r="LGF105" s="865"/>
      <c r="LGG105" s="865"/>
      <c r="LGH105" s="865"/>
      <c r="LGI105" s="865"/>
      <c r="LGJ105" s="865"/>
      <c r="LGK105" s="864"/>
      <c r="LGL105" s="865"/>
      <c r="LGM105" s="865"/>
      <c r="LGN105" s="865"/>
      <c r="LGO105" s="865"/>
      <c r="LGP105" s="865"/>
      <c r="LGQ105" s="865"/>
      <c r="LGR105" s="865"/>
      <c r="LGS105" s="864"/>
      <c r="LGT105" s="865"/>
      <c r="LGU105" s="865"/>
      <c r="LGV105" s="865"/>
      <c r="LGW105" s="865"/>
      <c r="LGX105" s="865"/>
      <c r="LGY105" s="865"/>
      <c r="LGZ105" s="865"/>
      <c r="LHA105" s="864"/>
      <c r="LHB105" s="865"/>
      <c r="LHC105" s="865"/>
      <c r="LHD105" s="865"/>
      <c r="LHE105" s="865"/>
      <c r="LHF105" s="865"/>
      <c r="LHG105" s="865"/>
      <c r="LHH105" s="865"/>
      <c r="LHI105" s="864"/>
      <c r="LHJ105" s="865"/>
      <c r="LHK105" s="865"/>
      <c r="LHL105" s="865"/>
      <c r="LHM105" s="865"/>
      <c r="LHN105" s="865"/>
      <c r="LHO105" s="865"/>
      <c r="LHP105" s="865"/>
      <c r="LHQ105" s="864"/>
      <c r="LHR105" s="865"/>
      <c r="LHS105" s="865"/>
      <c r="LHT105" s="865"/>
      <c r="LHU105" s="865"/>
      <c r="LHV105" s="865"/>
      <c r="LHW105" s="865"/>
      <c r="LHX105" s="865"/>
      <c r="LHY105" s="864"/>
      <c r="LHZ105" s="865"/>
      <c r="LIA105" s="865"/>
      <c r="LIB105" s="865"/>
      <c r="LIC105" s="865"/>
      <c r="LID105" s="865"/>
      <c r="LIE105" s="865"/>
      <c r="LIF105" s="865"/>
      <c r="LIG105" s="864"/>
      <c r="LIH105" s="865"/>
      <c r="LII105" s="865"/>
      <c r="LIJ105" s="865"/>
      <c r="LIK105" s="865"/>
      <c r="LIL105" s="865"/>
      <c r="LIM105" s="865"/>
      <c r="LIN105" s="865"/>
      <c r="LIO105" s="864"/>
      <c r="LIP105" s="865"/>
      <c r="LIQ105" s="865"/>
      <c r="LIR105" s="865"/>
      <c r="LIS105" s="865"/>
      <c r="LIT105" s="865"/>
      <c r="LIU105" s="865"/>
      <c r="LIV105" s="865"/>
      <c r="LIW105" s="864"/>
      <c r="LIX105" s="865"/>
      <c r="LIY105" s="865"/>
      <c r="LIZ105" s="865"/>
      <c r="LJA105" s="865"/>
      <c r="LJB105" s="865"/>
      <c r="LJC105" s="865"/>
      <c r="LJD105" s="865"/>
      <c r="LJE105" s="864"/>
      <c r="LJF105" s="865"/>
      <c r="LJG105" s="865"/>
      <c r="LJH105" s="865"/>
      <c r="LJI105" s="865"/>
      <c r="LJJ105" s="865"/>
      <c r="LJK105" s="865"/>
      <c r="LJL105" s="865"/>
      <c r="LJM105" s="864"/>
      <c r="LJN105" s="865"/>
      <c r="LJO105" s="865"/>
      <c r="LJP105" s="865"/>
      <c r="LJQ105" s="865"/>
      <c r="LJR105" s="865"/>
      <c r="LJS105" s="865"/>
      <c r="LJT105" s="865"/>
      <c r="LJU105" s="864"/>
      <c r="LJV105" s="865"/>
      <c r="LJW105" s="865"/>
      <c r="LJX105" s="865"/>
      <c r="LJY105" s="865"/>
      <c r="LJZ105" s="865"/>
      <c r="LKA105" s="865"/>
      <c r="LKB105" s="865"/>
      <c r="LKC105" s="864"/>
      <c r="LKD105" s="865"/>
      <c r="LKE105" s="865"/>
      <c r="LKF105" s="865"/>
      <c r="LKG105" s="865"/>
      <c r="LKH105" s="865"/>
      <c r="LKI105" s="865"/>
      <c r="LKJ105" s="865"/>
      <c r="LKK105" s="864"/>
      <c r="LKL105" s="865"/>
      <c r="LKM105" s="865"/>
      <c r="LKN105" s="865"/>
      <c r="LKO105" s="865"/>
      <c r="LKP105" s="865"/>
      <c r="LKQ105" s="865"/>
      <c r="LKR105" s="865"/>
      <c r="LKS105" s="864"/>
      <c r="LKT105" s="865"/>
      <c r="LKU105" s="865"/>
      <c r="LKV105" s="865"/>
      <c r="LKW105" s="865"/>
      <c r="LKX105" s="865"/>
      <c r="LKY105" s="865"/>
      <c r="LKZ105" s="865"/>
      <c r="LLA105" s="864"/>
      <c r="LLB105" s="865"/>
      <c r="LLC105" s="865"/>
      <c r="LLD105" s="865"/>
      <c r="LLE105" s="865"/>
      <c r="LLF105" s="865"/>
      <c r="LLG105" s="865"/>
      <c r="LLH105" s="865"/>
      <c r="LLI105" s="864"/>
      <c r="LLJ105" s="865"/>
      <c r="LLK105" s="865"/>
      <c r="LLL105" s="865"/>
      <c r="LLM105" s="865"/>
      <c r="LLN105" s="865"/>
      <c r="LLO105" s="865"/>
      <c r="LLP105" s="865"/>
      <c r="LLQ105" s="864"/>
      <c r="LLR105" s="865"/>
      <c r="LLS105" s="865"/>
      <c r="LLT105" s="865"/>
      <c r="LLU105" s="865"/>
      <c r="LLV105" s="865"/>
      <c r="LLW105" s="865"/>
      <c r="LLX105" s="865"/>
      <c r="LLY105" s="864"/>
      <c r="LLZ105" s="865"/>
      <c r="LMA105" s="865"/>
      <c r="LMB105" s="865"/>
      <c r="LMC105" s="865"/>
      <c r="LMD105" s="865"/>
      <c r="LME105" s="865"/>
      <c r="LMF105" s="865"/>
      <c r="LMG105" s="864"/>
      <c r="LMH105" s="865"/>
      <c r="LMI105" s="865"/>
      <c r="LMJ105" s="865"/>
      <c r="LMK105" s="865"/>
      <c r="LML105" s="865"/>
      <c r="LMM105" s="865"/>
      <c r="LMN105" s="865"/>
      <c r="LMO105" s="864"/>
      <c r="LMP105" s="865"/>
      <c r="LMQ105" s="865"/>
      <c r="LMR105" s="865"/>
      <c r="LMS105" s="865"/>
      <c r="LMT105" s="865"/>
      <c r="LMU105" s="865"/>
      <c r="LMV105" s="865"/>
      <c r="LMW105" s="864"/>
      <c r="LMX105" s="865"/>
      <c r="LMY105" s="865"/>
      <c r="LMZ105" s="865"/>
      <c r="LNA105" s="865"/>
      <c r="LNB105" s="865"/>
      <c r="LNC105" s="865"/>
      <c r="LND105" s="865"/>
      <c r="LNE105" s="864"/>
      <c r="LNF105" s="865"/>
      <c r="LNG105" s="865"/>
      <c r="LNH105" s="865"/>
      <c r="LNI105" s="865"/>
      <c r="LNJ105" s="865"/>
      <c r="LNK105" s="865"/>
      <c r="LNL105" s="865"/>
      <c r="LNM105" s="864"/>
      <c r="LNN105" s="865"/>
      <c r="LNO105" s="865"/>
      <c r="LNP105" s="865"/>
      <c r="LNQ105" s="865"/>
      <c r="LNR105" s="865"/>
      <c r="LNS105" s="865"/>
      <c r="LNT105" s="865"/>
      <c r="LNU105" s="864"/>
      <c r="LNV105" s="865"/>
      <c r="LNW105" s="865"/>
      <c r="LNX105" s="865"/>
      <c r="LNY105" s="865"/>
      <c r="LNZ105" s="865"/>
      <c r="LOA105" s="865"/>
      <c r="LOB105" s="865"/>
      <c r="LOC105" s="864"/>
      <c r="LOD105" s="865"/>
      <c r="LOE105" s="865"/>
      <c r="LOF105" s="865"/>
      <c r="LOG105" s="865"/>
      <c r="LOH105" s="865"/>
      <c r="LOI105" s="865"/>
      <c r="LOJ105" s="865"/>
      <c r="LOK105" s="864"/>
      <c r="LOL105" s="865"/>
      <c r="LOM105" s="865"/>
      <c r="LON105" s="865"/>
      <c r="LOO105" s="865"/>
      <c r="LOP105" s="865"/>
      <c r="LOQ105" s="865"/>
      <c r="LOR105" s="865"/>
      <c r="LOS105" s="864"/>
      <c r="LOT105" s="865"/>
      <c r="LOU105" s="865"/>
      <c r="LOV105" s="865"/>
      <c r="LOW105" s="865"/>
      <c r="LOX105" s="865"/>
      <c r="LOY105" s="865"/>
      <c r="LOZ105" s="865"/>
      <c r="LPA105" s="864"/>
      <c r="LPB105" s="865"/>
      <c r="LPC105" s="865"/>
      <c r="LPD105" s="865"/>
      <c r="LPE105" s="865"/>
      <c r="LPF105" s="865"/>
      <c r="LPG105" s="865"/>
      <c r="LPH105" s="865"/>
      <c r="LPI105" s="864"/>
      <c r="LPJ105" s="865"/>
      <c r="LPK105" s="865"/>
      <c r="LPL105" s="865"/>
      <c r="LPM105" s="865"/>
      <c r="LPN105" s="865"/>
      <c r="LPO105" s="865"/>
      <c r="LPP105" s="865"/>
      <c r="LPQ105" s="864"/>
      <c r="LPR105" s="865"/>
      <c r="LPS105" s="865"/>
      <c r="LPT105" s="865"/>
      <c r="LPU105" s="865"/>
      <c r="LPV105" s="865"/>
      <c r="LPW105" s="865"/>
      <c r="LPX105" s="865"/>
      <c r="LPY105" s="864"/>
      <c r="LPZ105" s="865"/>
      <c r="LQA105" s="865"/>
      <c r="LQB105" s="865"/>
      <c r="LQC105" s="865"/>
      <c r="LQD105" s="865"/>
      <c r="LQE105" s="865"/>
      <c r="LQF105" s="865"/>
      <c r="LQG105" s="864"/>
      <c r="LQH105" s="865"/>
      <c r="LQI105" s="865"/>
      <c r="LQJ105" s="865"/>
      <c r="LQK105" s="865"/>
      <c r="LQL105" s="865"/>
      <c r="LQM105" s="865"/>
      <c r="LQN105" s="865"/>
      <c r="LQO105" s="864"/>
      <c r="LQP105" s="865"/>
      <c r="LQQ105" s="865"/>
      <c r="LQR105" s="865"/>
      <c r="LQS105" s="865"/>
      <c r="LQT105" s="865"/>
      <c r="LQU105" s="865"/>
      <c r="LQV105" s="865"/>
      <c r="LQW105" s="864"/>
      <c r="LQX105" s="865"/>
      <c r="LQY105" s="865"/>
      <c r="LQZ105" s="865"/>
      <c r="LRA105" s="865"/>
      <c r="LRB105" s="865"/>
      <c r="LRC105" s="865"/>
      <c r="LRD105" s="865"/>
      <c r="LRE105" s="864"/>
      <c r="LRF105" s="865"/>
      <c r="LRG105" s="865"/>
      <c r="LRH105" s="865"/>
      <c r="LRI105" s="865"/>
      <c r="LRJ105" s="865"/>
      <c r="LRK105" s="865"/>
      <c r="LRL105" s="865"/>
      <c r="LRM105" s="864"/>
      <c r="LRN105" s="865"/>
      <c r="LRO105" s="865"/>
      <c r="LRP105" s="865"/>
      <c r="LRQ105" s="865"/>
      <c r="LRR105" s="865"/>
      <c r="LRS105" s="865"/>
      <c r="LRT105" s="865"/>
      <c r="LRU105" s="864"/>
      <c r="LRV105" s="865"/>
      <c r="LRW105" s="865"/>
      <c r="LRX105" s="865"/>
      <c r="LRY105" s="865"/>
      <c r="LRZ105" s="865"/>
      <c r="LSA105" s="865"/>
      <c r="LSB105" s="865"/>
      <c r="LSC105" s="864"/>
      <c r="LSD105" s="865"/>
      <c r="LSE105" s="865"/>
      <c r="LSF105" s="865"/>
      <c r="LSG105" s="865"/>
      <c r="LSH105" s="865"/>
      <c r="LSI105" s="865"/>
      <c r="LSJ105" s="865"/>
      <c r="LSK105" s="864"/>
      <c r="LSL105" s="865"/>
      <c r="LSM105" s="865"/>
      <c r="LSN105" s="865"/>
      <c r="LSO105" s="865"/>
      <c r="LSP105" s="865"/>
      <c r="LSQ105" s="865"/>
      <c r="LSR105" s="865"/>
      <c r="LSS105" s="864"/>
      <c r="LST105" s="865"/>
      <c r="LSU105" s="865"/>
      <c r="LSV105" s="865"/>
      <c r="LSW105" s="865"/>
      <c r="LSX105" s="865"/>
      <c r="LSY105" s="865"/>
      <c r="LSZ105" s="865"/>
      <c r="LTA105" s="864"/>
      <c r="LTB105" s="865"/>
      <c r="LTC105" s="865"/>
      <c r="LTD105" s="865"/>
      <c r="LTE105" s="865"/>
      <c r="LTF105" s="865"/>
      <c r="LTG105" s="865"/>
      <c r="LTH105" s="865"/>
      <c r="LTI105" s="864"/>
      <c r="LTJ105" s="865"/>
      <c r="LTK105" s="865"/>
      <c r="LTL105" s="865"/>
      <c r="LTM105" s="865"/>
      <c r="LTN105" s="865"/>
      <c r="LTO105" s="865"/>
      <c r="LTP105" s="865"/>
      <c r="LTQ105" s="864"/>
      <c r="LTR105" s="865"/>
      <c r="LTS105" s="865"/>
      <c r="LTT105" s="865"/>
      <c r="LTU105" s="865"/>
      <c r="LTV105" s="865"/>
      <c r="LTW105" s="865"/>
      <c r="LTX105" s="865"/>
      <c r="LTY105" s="864"/>
      <c r="LTZ105" s="865"/>
      <c r="LUA105" s="865"/>
      <c r="LUB105" s="865"/>
      <c r="LUC105" s="865"/>
      <c r="LUD105" s="865"/>
      <c r="LUE105" s="865"/>
      <c r="LUF105" s="865"/>
      <c r="LUG105" s="864"/>
      <c r="LUH105" s="865"/>
      <c r="LUI105" s="865"/>
      <c r="LUJ105" s="865"/>
      <c r="LUK105" s="865"/>
      <c r="LUL105" s="865"/>
      <c r="LUM105" s="865"/>
      <c r="LUN105" s="865"/>
      <c r="LUO105" s="864"/>
      <c r="LUP105" s="865"/>
      <c r="LUQ105" s="865"/>
      <c r="LUR105" s="865"/>
      <c r="LUS105" s="865"/>
      <c r="LUT105" s="865"/>
      <c r="LUU105" s="865"/>
      <c r="LUV105" s="865"/>
      <c r="LUW105" s="864"/>
      <c r="LUX105" s="865"/>
      <c r="LUY105" s="865"/>
      <c r="LUZ105" s="865"/>
      <c r="LVA105" s="865"/>
      <c r="LVB105" s="865"/>
      <c r="LVC105" s="865"/>
      <c r="LVD105" s="865"/>
      <c r="LVE105" s="864"/>
      <c r="LVF105" s="865"/>
      <c r="LVG105" s="865"/>
      <c r="LVH105" s="865"/>
      <c r="LVI105" s="865"/>
      <c r="LVJ105" s="865"/>
      <c r="LVK105" s="865"/>
      <c r="LVL105" s="865"/>
      <c r="LVM105" s="864"/>
      <c r="LVN105" s="865"/>
      <c r="LVO105" s="865"/>
      <c r="LVP105" s="865"/>
      <c r="LVQ105" s="865"/>
      <c r="LVR105" s="865"/>
      <c r="LVS105" s="865"/>
      <c r="LVT105" s="865"/>
      <c r="LVU105" s="864"/>
      <c r="LVV105" s="865"/>
      <c r="LVW105" s="865"/>
      <c r="LVX105" s="865"/>
      <c r="LVY105" s="865"/>
      <c r="LVZ105" s="865"/>
      <c r="LWA105" s="865"/>
      <c r="LWB105" s="865"/>
      <c r="LWC105" s="864"/>
      <c r="LWD105" s="865"/>
      <c r="LWE105" s="865"/>
      <c r="LWF105" s="865"/>
      <c r="LWG105" s="865"/>
      <c r="LWH105" s="865"/>
      <c r="LWI105" s="865"/>
      <c r="LWJ105" s="865"/>
      <c r="LWK105" s="864"/>
      <c r="LWL105" s="865"/>
      <c r="LWM105" s="865"/>
      <c r="LWN105" s="865"/>
      <c r="LWO105" s="865"/>
      <c r="LWP105" s="865"/>
      <c r="LWQ105" s="865"/>
      <c r="LWR105" s="865"/>
      <c r="LWS105" s="864"/>
      <c r="LWT105" s="865"/>
      <c r="LWU105" s="865"/>
      <c r="LWV105" s="865"/>
      <c r="LWW105" s="865"/>
      <c r="LWX105" s="865"/>
      <c r="LWY105" s="865"/>
      <c r="LWZ105" s="865"/>
      <c r="LXA105" s="864"/>
      <c r="LXB105" s="865"/>
      <c r="LXC105" s="865"/>
      <c r="LXD105" s="865"/>
      <c r="LXE105" s="865"/>
      <c r="LXF105" s="865"/>
      <c r="LXG105" s="865"/>
      <c r="LXH105" s="865"/>
      <c r="LXI105" s="864"/>
      <c r="LXJ105" s="865"/>
      <c r="LXK105" s="865"/>
      <c r="LXL105" s="865"/>
      <c r="LXM105" s="865"/>
      <c r="LXN105" s="865"/>
      <c r="LXO105" s="865"/>
      <c r="LXP105" s="865"/>
      <c r="LXQ105" s="864"/>
      <c r="LXR105" s="865"/>
      <c r="LXS105" s="865"/>
      <c r="LXT105" s="865"/>
      <c r="LXU105" s="865"/>
      <c r="LXV105" s="865"/>
      <c r="LXW105" s="865"/>
      <c r="LXX105" s="865"/>
      <c r="LXY105" s="864"/>
      <c r="LXZ105" s="865"/>
      <c r="LYA105" s="865"/>
      <c r="LYB105" s="865"/>
      <c r="LYC105" s="865"/>
      <c r="LYD105" s="865"/>
      <c r="LYE105" s="865"/>
      <c r="LYF105" s="865"/>
      <c r="LYG105" s="864"/>
      <c r="LYH105" s="865"/>
      <c r="LYI105" s="865"/>
      <c r="LYJ105" s="865"/>
      <c r="LYK105" s="865"/>
      <c r="LYL105" s="865"/>
      <c r="LYM105" s="865"/>
      <c r="LYN105" s="865"/>
      <c r="LYO105" s="864"/>
      <c r="LYP105" s="865"/>
      <c r="LYQ105" s="865"/>
      <c r="LYR105" s="865"/>
      <c r="LYS105" s="865"/>
      <c r="LYT105" s="865"/>
      <c r="LYU105" s="865"/>
      <c r="LYV105" s="865"/>
      <c r="LYW105" s="864"/>
      <c r="LYX105" s="865"/>
      <c r="LYY105" s="865"/>
      <c r="LYZ105" s="865"/>
      <c r="LZA105" s="865"/>
      <c r="LZB105" s="865"/>
      <c r="LZC105" s="865"/>
      <c r="LZD105" s="865"/>
      <c r="LZE105" s="864"/>
      <c r="LZF105" s="865"/>
      <c r="LZG105" s="865"/>
      <c r="LZH105" s="865"/>
      <c r="LZI105" s="865"/>
      <c r="LZJ105" s="865"/>
      <c r="LZK105" s="865"/>
      <c r="LZL105" s="865"/>
      <c r="LZM105" s="864"/>
      <c r="LZN105" s="865"/>
      <c r="LZO105" s="865"/>
      <c r="LZP105" s="865"/>
      <c r="LZQ105" s="865"/>
      <c r="LZR105" s="865"/>
      <c r="LZS105" s="865"/>
      <c r="LZT105" s="865"/>
      <c r="LZU105" s="864"/>
      <c r="LZV105" s="865"/>
      <c r="LZW105" s="865"/>
      <c r="LZX105" s="865"/>
      <c r="LZY105" s="865"/>
      <c r="LZZ105" s="865"/>
      <c r="MAA105" s="865"/>
      <c r="MAB105" s="865"/>
      <c r="MAC105" s="864"/>
      <c r="MAD105" s="865"/>
      <c r="MAE105" s="865"/>
      <c r="MAF105" s="865"/>
      <c r="MAG105" s="865"/>
      <c r="MAH105" s="865"/>
      <c r="MAI105" s="865"/>
      <c r="MAJ105" s="865"/>
      <c r="MAK105" s="864"/>
      <c r="MAL105" s="865"/>
      <c r="MAM105" s="865"/>
      <c r="MAN105" s="865"/>
      <c r="MAO105" s="865"/>
      <c r="MAP105" s="865"/>
      <c r="MAQ105" s="865"/>
      <c r="MAR105" s="865"/>
      <c r="MAS105" s="864"/>
      <c r="MAT105" s="865"/>
      <c r="MAU105" s="865"/>
      <c r="MAV105" s="865"/>
      <c r="MAW105" s="865"/>
      <c r="MAX105" s="865"/>
      <c r="MAY105" s="865"/>
      <c r="MAZ105" s="865"/>
      <c r="MBA105" s="864"/>
      <c r="MBB105" s="865"/>
      <c r="MBC105" s="865"/>
      <c r="MBD105" s="865"/>
      <c r="MBE105" s="865"/>
      <c r="MBF105" s="865"/>
      <c r="MBG105" s="865"/>
      <c r="MBH105" s="865"/>
      <c r="MBI105" s="864"/>
      <c r="MBJ105" s="865"/>
      <c r="MBK105" s="865"/>
      <c r="MBL105" s="865"/>
      <c r="MBM105" s="865"/>
      <c r="MBN105" s="865"/>
      <c r="MBO105" s="865"/>
      <c r="MBP105" s="865"/>
      <c r="MBQ105" s="864"/>
      <c r="MBR105" s="865"/>
      <c r="MBS105" s="865"/>
      <c r="MBT105" s="865"/>
      <c r="MBU105" s="865"/>
      <c r="MBV105" s="865"/>
      <c r="MBW105" s="865"/>
      <c r="MBX105" s="865"/>
      <c r="MBY105" s="864"/>
      <c r="MBZ105" s="865"/>
      <c r="MCA105" s="865"/>
      <c r="MCB105" s="865"/>
      <c r="MCC105" s="865"/>
      <c r="MCD105" s="865"/>
      <c r="MCE105" s="865"/>
      <c r="MCF105" s="865"/>
      <c r="MCG105" s="864"/>
      <c r="MCH105" s="865"/>
      <c r="MCI105" s="865"/>
      <c r="MCJ105" s="865"/>
      <c r="MCK105" s="865"/>
      <c r="MCL105" s="865"/>
      <c r="MCM105" s="865"/>
      <c r="MCN105" s="865"/>
      <c r="MCO105" s="864"/>
      <c r="MCP105" s="865"/>
      <c r="MCQ105" s="865"/>
      <c r="MCR105" s="865"/>
      <c r="MCS105" s="865"/>
      <c r="MCT105" s="865"/>
      <c r="MCU105" s="865"/>
      <c r="MCV105" s="865"/>
      <c r="MCW105" s="864"/>
      <c r="MCX105" s="865"/>
      <c r="MCY105" s="865"/>
      <c r="MCZ105" s="865"/>
      <c r="MDA105" s="865"/>
      <c r="MDB105" s="865"/>
      <c r="MDC105" s="865"/>
      <c r="MDD105" s="865"/>
      <c r="MDE105" s="864"/>
      <c r="MDF105" s="865"/>
      <c r="MDG105" s="865"/>
      <c r="MDH105" s="865"/>
      <c r="MDI105" s="865"/>
      <c r="MDJ105" s="865"/>
      <c r="MDK105" s="865"/>
      <c r="MDL105" s="865"/>
      <c r="MDM105" s="864"/>
      <c r="MDN105" s="865"/>
      <c r="MDO105" s="865"/>
      <c r="MDP105" s="865"/>
      <c r="MDQ105" s="865"/>
      <c r="MDR105" s="865"/>
      <c r="MDS105" s="865"/>
      <c r="MDT105" s="865"/>
      <c r="MDU105" s="864"/>
      <c r="MDV105" s="865"/>
      <c r="MDW105" s="865"/>
      <c r="MDX105" s="865"/>
      <c r="MDY105" s="865"/>
      <c r="MDZ105" s="865"/>
      <c r="MEA105" s="865"/>
      <c r="MEB105" s="865"/>
      <c r="MEC105" s="864"/>
      <c r="MED105" s="865"/>
      <c r="MEE105" s="865"/>
      <c r="MEF105" s="865"/>
      <c r="MEG105" s="865"/>
      <c r="MEH105" s="865"/>
      <c r="MEI105" s="865"/>
      <c r="MEJ105" s="865"/>
      <c r="MEK105" s="864"/>
      <c r="MEL105" s="865"/>
      <c r="MEM105" s="865"/>
      <c r="MEN105" s="865"/>
      <c r="MEO105" s="865"/>
      <c r="MEP105" s="865"/>
      <c r="MEQ105" s="865"/>
      <c r="MER105" s="865"/>
      <c r="MES105" s="864"/>
      <c r="MET105" s="865"/>
      <c r="MEU105" s="865"/>
      <c r="MEV105" s="865"/>
      <c r="MEW105" s="865"/>
      <c r="MEX105" s="865"/>
      <c r="MEY105" s="865"/>
      <c r="MEZ105" s="865"/>
      <c r="MFA105" s="864"/>
      <c r="MFB105" s="865"/>
      <c r="MFC105" s="865"/>
      <c r="MFD105" s="865"/>
      <c r="MFE105" s="865"/>
      <c r="MFF105" s="865"/>
      <c r="MFG105" s="865"/>
      <c r="MFH105" s="865"/>
      <c r="MFI105" s="864"/>
      <c r="MFJ105" s="865"/>
      <c r="MFK105" s="865"/>
      <c r="MFL105" s="865"/>
      <c r="MFM105" s="865"/>
      <c r="MFN105" s="865"/>
      <c r="MFO105" s="865"/>
      <c r="MFP105" s="865"/>
      <c r="MFQ105" s="864"/>
      <c r="MFR105" s="865"/>
      <c r="MFS105" s="865"/>
      <c r="MFT105" s="865"/>
      <c r="MFU105" s="865"/>
      <c r="MFV105" s="865"/>
      <c r="MFW105" s="865"/>
      <c r="MFX105" s="865"/>
      <c r="MFY105" s="864"/>
      <c r="MFZ105" s="865"/>
      <c r="MGA105" s="865"/>
      <c r="MGB105" s="865"/>
      <c r="MGC105" s="865"/>
      <c r="MGD105" s="865"/>
      <c r="MGE105" s="865"/>
      <c r="MGF105" s="865"/>
      <c r="MGG105" s="864"/>
      <c r="MGH105" s="865"/>
      <c r="MGI105" s="865"/>
      <c r="MGJ105" s="865"/>
      <c r="MGK105" s="865"/>
      <c r="MGL105" s="865"/>
      <c r="MGM105" s="865"/>
      <c r="MGN105" s="865"/>
      <c r="MGO105" s="864"/>
      <c r="MGP105" s="865"/>
      <c r="MGQ105" s="865"/>
      <c r="MGR105" s="865"/>
      <c r="MGS105" s="865"/>
      <c r="MGT105" s="865"/>
      <c r="MGU105" s="865"/>
      <c r="MGV105" s="865"/>
      <c r="MGW105" s="864"/>
      <c r="MGX105" s="865"/>
      <c r="MGY105" s="865"/>
      <c r="MGZ105" s="865"/>
      <c r="MHA105" s="865"/>
      <c r="MHB105" s="865"/>
      <c r="MHC105" s="865"/>
      <c r="MHD105" s="865"/>
      <c r="MHE105" s="864"/>
      <c r="MHF105" s="865"/>
      <c r="MHG105" s="865"/>
      <c r="MHH105" s="865"/>
      <c r="MHI105" s="865"/>
      <c r="MHJ105" s="865"/>
      <c r="MHK105" s="865"/>
      <c r="MHL105" s="865"/>
      <c r="MHM105" s="864"/>
      <c r="MHN105" s="865"/>
      <c r="MHO105" s="865"/>
      <c r="MHP105" s="865"/>
      <c r="MHQ105" s="865"/>
      <c r="MHR105" s="865"/>
      <c r="MHS105" s="865"/>
      <c r="MHT105" s="865"/>
      <c r="MHU105" s="864"/>
      <c r="MHV105" s="865"/>
      <c r="MHW105" s="865"/>
      <c r="MHX105" s="865"/>
      <c r="MHY105" s="865"/>
      <c r="MHZ105" s="865"/>
      <c r="MIA105" s="865"/>
      <c r="MIB105" s="865"/>
      <c r="MIC105" s="864"/>
      <c r="MID105" s="865"/>
      <c r="MIE105" s="865"/>
      <c r="MIF105" s="865"/>
      <c r="MIG105" s="865"/>
      <c r="MIH105" s="865"/>
      <c r="MII105" s="865"/>
      <c r="MIJ105" s="865"/>
      <c r="MIK105" s="864"/>
      <c r="MIL105" s="865"/>
      <c r="MIM105" s="865"/>
      <c r="MIN105" s="865"/>
      <c r="MIO105" s="865"/>
      <c r="MIP105" s="865"/>
      <c r="MIQ105" s="865"/>
      <c r="MIR105" s="865"/>
      <c r="MIS105" s="864"/>
      <c r="MIT105" s="865"/>
      <c r="MIU105" s="865"/>
      <c r="MIV105" s="865"/>
      <c r="MIW105" s="865"/>
      <c r="MIX105" s="865"/>
      <c r="MIY105" s="865"/>
      <c r="MIZ105" s="865"/>
      <c r="MJA105" s="864"/>
      <c r="MJB105" s="865"/>
      <c r="MJC105" s="865"/>
      <c r="MJD105" s="865"/>
      <c r="MJE105" s="865"/>
      <c r="MJF105" s="865"/>
      <c r="MJG105" s="865"/>
      <c r="MJH105" s="865"/>
      <c r="MJI105" s="864"/>
      <c r="MJJ105" s="865"/>
      <c r="MJK105" s="865"/>
      <c r="MJL105" s="865"/>
      <c r="MJM105" s="865"/>
      <c r="MJN105" s="865"/>
      <c r="MJO105" s="865"/>
      <c r="MJP105" s="865"/>
      <c r="MJQ105" s="864"/>
      <c r="MJR105" s="865"/>
      <c r="MJS105" s="865"/>
      <c r="MJT105" s="865"/>
      <c r="MJU105" s="865"/>
      <c r="MJV105" s="865"/>
      <c r="MJW105" s="865"/>
      <c r="MJX105" s="865"/>
      <c r="MJY105" s="864"/>
      <c r="MJZ105" s="865"/>
      <c r="MKA105" s="865"/>
      <c r="MKB105" s="865"/>
      <c r="MKC105" s="865"/>
      <c r="MKD105" s="865"/>
      <c r="MKE105" s="865"/>
      <c r="MKF105" s="865"/>
      <c r="MKG105" s="864"/>
      <c r="MKH105" s="865"/>
      <c r="MKI105" s="865"/>
      <c r="MKJ105" s="865"/>
      <c r="MKK105" s="865"/>
      <c r="MKL105" s="865"/>
      <c r="MKM105" s="865"/>
      <c r="MKN105" s="865"/>
      <c r="MKO105" s="864"/>
      <c r="MKP105" s="865"/>
      <c r="MKQ105" s="865"/>
      <c r="MKR105" s="865"/>
      <c r="MKS105" s="865"/>
      <c r="MKT105" s="865"/>
      <c r="MKU105" s="865"/>
      <c r="MKV105" s="865"/>
      <c r="MKW105" s="864"/>
      <c r="MKX105" s="865"/>
      <c r="MKY105" s="865"/>
      <c r="MKZ105" s="865"/>
      <c r="MLA105" s="865"/>
      <c r="MLB105" s="865"/>
      <c r="MLC105" s="865"/>
      <c r="MLD105" s="865"/>
      <c r="MLE105" s="864"/>
      <c r="MLF105" s="865"/>
      <c r="MLG105" s="865"/>
      <c r="MLH105" s="865"/>
      <c r="MLI105" s="865"/>
      <c r="MLJ105" s="865"/>
      <c r="MLK105" s="865"/>
      <c r="MLL105" s="865"/>
      <c r="MLM105" s="864"/>
      <c r="MLN105" s="865"/>
      <c r="MLO105" s="865"/>
      <c r="MLP105" s="865"/>
      <c r="MLQ105" s="865"/>
      <c r="MLR105" s="865"/>
      <c r="MLS105" s="865"/>
      <c r="MLT105" s="865"/>
      <c r="MLU105" s="864"/>
      <c r="MLV105" s="865"/>
      <c r="MLW105" s="865"/>
      <c r="MLX105" s="865"/>
      <c r="MLY105" s="865"/>
      <c r="MLZ105" s="865"/>
      <c r="MMA105" s="865"/>
      <c r="MMB105" s="865"/>
      <c r="MMC105" s="864"/>
      <c r="MMD105" s="865"/>
      <c r="MME105" s="865"/>
      <c r="MMF105" s="865"/>
      <c r="MMG105" s="865"/>
      <c r="MMH105" s="865"/>
      <c r="MMI105" s="865"/>
      <c r="MMJ105" s="865"/>
      <c r="MMK105" s="864"/>
      <c r="MML105" s="865"/>
      <c r="MMM105" s="865"/>
      <c r="MMN105" s="865"/>
      <c r="MMO105" s="865"/>
      <c r="MMP105" s="865"/>
      <c r="MMQ105" s="865"/>
      <c r="MMR105" s="865"/>
      <c r="MMS105" s="864"/>
      <c r="MMT105" s="865"/>
      <c r="MMU105" s="865"/>
      <c r="MMV105" s="865"/>
      <c r="MMW105" s="865"/>
      <c r="MMX105" s="865"/>
      <c r="MMY105" s="865"/>
      <c r="MMZ105" s="865"/>
      <c r="MNA105" s="864"/>
      <c r="MNB105" s="865"/>
      <c r="MNC105" s="865"/>
      <c r="MND105" s="865"/>
      <c r="MNE105" s="865"/>
      <c r="MNF105" s="865"/>
      <c r="MNG105" s="865"/>
      <c r="MNH105" s="865"/>
      <c r="MNI105" s="864"/>
      <c r="MNJ105" s="865"/>
      <c r="MNK105" s="865"/>
      <c r="MNL105" s="865"/>
      <c r="MNM105" s="865"/>
      <c r="MNN105" s="865"/>
      <c r="MNO105" s="865"/>
      <c r="MNP105" s="865"/>
      <c r="MNQ105" s="864"/>
      <c r="MNR105" s="865"/>
      <c r="MNS105" s="865"/>
      <c r="MNT105" s="865"/>
      <c r="MNU105" s="865"/>
      <c r="MNV105" s="865"/>
      <c r="MNW105" s="865"/>
      <c r="MNX105" s="865"/>
      <c r="MNY105" s="864"/>
      <c r="MNZ105" s="865"/>
      <c r="MOA105" s="865"/>
      <c r="MOB105" s="865"/>
      <c r="MOC105" s="865"/>
      <c r="MOD105" s="865"/>
      <c r="MOE105" s="865"/>
      <c r="MOF105" s="865"/>
      <c r="MOG105" s="864"/>
      <c r="MOH105" s="865"/>
      <c r="MOI105" s="865"/>
      <c r="MOJ105" s="865"/>
      <c r="MOK105" s="865"/>
      <c r="MOL105" s="865"/>
      <c r="MOM105" s="865"/>
      <c r="MON105" s="865"/>
      <c r="MOO105" s="864"/>
      <c r="MOP105" s="865"/>
      <c r="MOQ105" s="865"/>
      <c r="MOR105" s="865"/>
      <c r="MOS105" s="865"/>
      <c r="MOT105" s="865"/>
      <c r="MOU105" s="865"/>
      <c r="MOV105" s="865"/>
      <c r="MOW105" s="864"/>
      <c r="MOX105" s="865"/>
      <c r="MOY105" s="865"/>
      <c r="MOZ105" s="865"/>
      <c r="MPA105" s="865"/>
      <c r="MPB105" s="865"/>
      <c r="MPC105" s="865"/>
      <c r="MPD105" s="865"/>
      <c r="MPE105" s="864"/>
      <c r="MPF105" s="865"/>
      <c r="MPG105" s="865"/>
      <c r="MPH105" s="865"/>
      <c r="MPI105" s="865"/>
      <c r="MPJ105" s="865"/>
      <c r="MPK105" s="865"/>
      <c r="MPL105" s="865"/>
      <c r="MPM105" s="864"/>
      <c r="MPN105" s="865"/>
      <c r="MPO105" s="865"/>
      <c r="MPP105" s="865"/>
      <c r="MPQ105" s="865"/>
      <c r="MPR105" s="865"/>
      <c r="MPS105" s="865"/>
      <c r="MPT105" s="865"/>
      <c r="MPU105" s="864"/>
      <c r="MPV105" s="865"/>
      <c r="MPW105" s="865"/>
      <c r="MPX105" s="865"/>
      <c r="MPY105" s="865"/>
      <c r="MPZ105" s="865"/>
      <c r="MQA105" s="865"/>
      <c r="MQB105" s="865"/>
      <c r="MQC105" s="864"/>
      <c r="MQD105" s="865"/>
      <c r="MQE105" s="865"/>
      <c r="MQF105" s="865"/>
      <c r="MQG105" s="865"/>
      <c r="MQH105" s="865"/>
      <c r="MQI105" s="865"/>
      <c r="MQJ105" s="865"/>
      <c r="MQK105" s="864"/>
      <c r="MQL105" s="865"/>
      <c r="MQM105" s="865"/>
      <c r="MQN105" s="865"/>
      <c r="MQO105" s="865"/>
      <c r="MQP105" s="865"/>
      <c r="MQQ105" s="865"/>
      <c r="MQR105" s="865"/>
      <c r="MQS105" s="864"/>
      <c r="MQT105" s="865"/>
      <c r="MQU105" s="865"/>
      <c r="MQV105" s="865"/>
      <c r="MQW105" s="865"/>
      <c r="MQX105" s="865"/>
      <c r="MQY105" s="865"/>
      <c r="MQZ105" s="865"/>
      <c r="MRA105" s="864"/>
      <c r="MRB105" s="865"/>
      <c r="MRC105" s="865"/>
      <c r="MRD105" s="865"/>
      <c r="MRE105" s="865"/>
      <c r="MRF105" s="865"/>
      <c r="MRG105" s="865"/>
      <c r="MRH105" s="865"/>
      <c r="MRI105" s="864"/>
      <c r="MRJ105" s="865"/>
      <c r="MRK105" s="865"/>
      <c r="MRL105" s="865"/>
      <c r="MRM105" s="865"/>
      <c r="MRN105" s="865"/>
      <c r="MRO105" s="865"/>
      <c r="MRP105" s="865"/>
      <c r="MRQ105" s="864"/>
      <c r="MRR105" s="865"/>
      <c r="MRS105" s="865"/>
      <c r="MRT105" s="865"/>
      <c r="MRU105" s="865"/>
      <c r="MRV105" s="865"/>
      <c r="MRW105" s="865"/>
      <c r="MRX105" s="865"/>
      <c r="MRY105" s="864"/>
      <c r="MRZ105" s="865"/>
      <c r="MSA105" s="865"/>
      <c r="MSB105" s="865"/>
      <c r="MSC105" s="865"/>
      <c r="MSD105" s="865"/>
      <c r="MSE105" s="865"/>
      <c r="MSF105" s="865"/>
      <c r="MSG105" s="864"/>
      <c r="MSH105" s="865"/>
      <c r="MSI105" s="865"/>
      <c r="MSJ105" s="865"/>
      <c r="MSK105" s="865"/>
      <c r="MSL105" s="865"/>
      <c r="MSM105" s="865"/>
      <c r="MSN105" s="865"/>
      <c r="MSO105" s="864"/>
      <c r="MSP105" s="865"/>
      <c r="MSQ105" s="865"/>
      <c r="MSR105" s="865"/>
      <c r="MSS105" s="865"/>
      <c r="MST105" s="865"/>
      <c r="MSU105" s="865"/>
      <c r="MSV105" s="865"/>
      <c r="MSW105" s="864"/>
      <c r="MSX105" s="865"/>
      <c r="MSY105" s="865"/>
      <c r="MSZ105" s="865"/>
      <c r="MTA105" s="865"/>
      <c r="MTB105" s="865"/>
      <c r="MTC105" s="865"/>
      <c r="MTD105" s="865"/>
      <c r="MTE105" s="864"/>
      <c r="MTF105" s="865"/>
      <c r="MTG105" s="865"/>
      <c r="MTH105" s="865"/>
      <c r="MTI105" s="865"/>
      <c r="MTJ105" s="865"/>
      <c r="MTK105" s="865"/>
      <c r="MTL105" s="865"/>
      <c r="MTM105" s="864"/>
      <c r="MTN105" s="865"/>
      <c r="MTO105" s="865"/>
      <c r="MTP105" s="865"/>
      <c r="MTQ105" s="865"/>
      <c r="MTR105" s="865"/>
      <c r="MTS105" s="865"/>
      <c r="MTT105" s="865"/>
      <c r="MTU105" s="864"/>
      <c r="MTV105" s="865"/>
      <c r="MTW105" s="865"/>
      <c r="MTX105" s="865"/>
      <c r="MTY105" s="865"/>
      <c r="MTZ105" s="865"/>
      <c r="MUA105" s="865"/>
      <c r="MUB105" s="865"/>
      <c r="MUC105" s="864"/>
      <c r="MUD105" s="865"/>
      <c r="MUE105" s="865"/>
      <c r="MUF105" s="865"/>
      <c r="MUG105" s="865"/>
      <c r="MUH105" s="865"/>
      <c r="MUI105" s="865"/>
      <c r="MUJ105" s="865"/>
      <c r="MUK105" s="864"/>
      <c r="MUL105" s="865"/>
      <c r="MUM105" s="865"/>
      <c r="MUN105" s="865"/>
      <c r="MUO105" s="865"/>
      <c r="MUP105" s="865"/>
      <c r="MUQ105" s="865"/>
      <c r="MUR105" s="865"/>
      <c r="MUS105" s="864"/>
      <c r="MUT105" s="865"/>
      <c r="MUU105" s="865"/>
      <c r="MUV105" s="865"/>
      <c r="MUW105" s="865"/>
      <c r="MUX105" s="865"/>
      <c r="MUY105" s="865"/>
      <c r="MUZ105" s="865"/>
      <c r="MVA105" s="864"/>
      <c r="MVB105" s="865"/>
      <c r="MVC105" s="865"/>
      <c r="MVD105" s="865"/>
      <c r="MVE105" s="865"/>
      <c r="MVF105" s="865"/>
      <c r="MVG105" s="865"/>
      <c r="MVH105" s="865"/>
      <c r="MVI105" s="864"/>
      <c r="MVJ105" s="865"/>
      <c r="MVK105" s="865"/>
      <c r="MVL105" s="865"/>
      <c r="MVM105" s="865"/>
      <c r="MVN105" s="865"/>
      <c r="MVO105" s="865"/>
      <c r="MVP105" s="865"/>
      <c r="MVQ105" s="864"/>
      <c r="MVR105" s="865"/>
      <c r="MVS105" s="865"/>
      <c r="MVT105" s="865"/>
      <c r="MVU105" s="865"/>
      <c r="MVV105" s="865"/>
      <c r="MVW105" s="865"/>
      <c r="MVX105" s="865"/>
      <c r="MVY105" s="864"/>
      <c r="MVZ105" s="865"/>
      <c r="MWA105" s="865"/>
      <c r="MWB105" s="865"/>
      <c r="MWC105" s="865"/>
      <c r="MWD105" s="865"/>
      <c r="MWE105" s="865"/>
      <c r="MWF105" s="865"/>
      <c r="MWG105" s="864"/>
      <c r="MWH105" s="865"/>
      <c r="MWI105" s="865"/>
      <c r="MWJ105" s="865"/>
      <c r="MWK105" s="865"/>
      <c r="MWL105" s="865"/>
      <c r="MWM105" s="865"/>
      <c r="MWN105" s="865"/>
      <c r="MWO105" s="864"/>
      <c r="MWP105" s="865"/>
      <c r="MWQ105" s="865"/>
      <c r="MWR105" s="865"/>
      <c r="MWS105" s="865"/>
      <c r="MWT105" s="865"/>
      <c r="MWU105" s="865"/>
      <c r="MWV105" s="865"/>
      <c r="MWW105" s="864"/>
      <c r="MWX105" s="865"/>
      <c r="MWY105" s="865"/>
      <c r="MWZ105" s="865"/>
      <c r="MXA105" s="865"/>
      <c r="MXB105" s="865"/>
      <c r="MXC105" s="865"/>
      <c r="MXD105" s="865"/>
      <c r="MXE105" s="864"/>
      <c r="MXF105" s="865"/>
      <c r="MXG105" s="865"/>
      <c r="MXH105" s="865"/>
      <c r="MXI105" s="865"/>
      <c r="MXJ105" s="865"/>
      <c r="MXK105" s="865"/>
      <c r="MXL105" s="865"/>
      <c r="MXM105" s="864"/>
      <c r="MXN105" s="865"/>
      <c r="MXO105" s="865"/>
      <c r="MXP105" s="865"/>
      <c r="MXQ105" s="865"/>
      <c r="MXR105" s="865"/>
      <c r="MXS105" s="865"/>
      <c r="MXT105" s="865"/>
      <c r="MXU105" s="864"/>
      <c r="MXV105" s="865"/>
      <c r="MXW105" s="865"/>
      <c r="MXX105" s="865"/>
      <c r="MXY105" s="865"/>
      <c r="MXZ105" s="865"/>
      <c r="MYA105" s="865"/>
      <c r="MYB105" s="865"/>
      <c r="MYC105" s="864"/>
      <c r="MYD105" s="865"/>
      <c r="MYE105" s="865"/>
      <c r="MYF105" s="865"/>
      <c r="MYG105" s="865"/>
      <c r="MYH105" s="865"/>
      <c r="MYI105" s="865"/>
      <c r="MYJ105" s="865"/>
      <c r="MYK105" s="864"/>
      <c r="MYL105" s="865"/>
      <c r="MYM105" s="865"/>
      <c r="MYN105" s="865"/>
      <c r="MYO105" s="865"/>
      <c r="MYP105" s="865"/>
      <c r="MYQ105" s="865"/>
      <c r="MYR105" s="865"/>
      <c r="MYS105" s="864"/>
      <c r="MYT105" s="865"/>
      <c r="MYU105" s="865"/>
      <c r="MYV105" s="865"/>
      <c r="MYW105" s="865"/>
      <c r="MYX105" s="865"/>
      <c r="MYY105" s="865"/>
      <c r="MYZ105" s="865"/>
      <c r="MZA105" s="864"/>
      <c r="MZB105" s="865"/>
      <c r="MZC105" s="865"/>
      <c r="MZD105" s="865"/>
      <c r="MZE105" s="865"/>
      <c r="MZF105" s="865"/>
      <c r="MZG105" s="865"/>
      <c r="MZH105" s="865"/>
      <c r="MZI105" s="864"/>
      <c r="MZJ105" s="865"/>
      <c r="MZK105" s="865"/>
      <c r="MZL105" s="865"/>
      <c r="MZM105" s="865"/>
      <c r="MZN105" s="865"/>
      <c r="MZO105" s="865"/>
      <c r="MZP105" s="865"/>
      <c r="MZQ105" s="864"/>
      <c r="MZR105" s="865"/>
      <c r="MZS105" s="865"/>
      <c r="MZT105" s="865"/>
      <c r="MZU105" s="865"/>
      <c r="MZV105" s="865"/>
      <c r="MZW105" s="865"/>
      <c r="MZX105" s="865"/>
      <c r="MZY105" s="864"/>
      <c r="MZZ105" s="865"/>
      <c r="NAA105" s="865"/>
      <c r="NAB105" s="865"/>
      <c r="NAC105" s="865"/>
      <c r="NAD105" s="865"/>
      <c r="NAE105" s="865"/>
      <c r="NAF105" s="865"/>
      <c r="NAG105" s="864"/>
      <c r="NAH105" s="865"/>
      <c r="NAI105" s="865"/>
      <c r="NAJ105" s="865"/>
      <c r="NAK105" s="865"/>
      <c r="NAL105" s="865"/>
      <c r="NAM105" s="865"/>
      <c r="NAN105" s="865"/>
      <c r="NAO105" s="864"/>
      <c r="NAP105" s="865"/>
      <c r="NAQ105" s="865"/>
      <c r="NAR105" s="865"/>
      <c r="NAS105" s="865"/>
      <c r="NAT105" s="865"/>
      <c r="NAU105" s="865"/>
      <c r="NAV105" s="865"/>
      <c r="NAW105" s="864"/>
      <c r="NAX105" s="865"/>
      <c r="NAY105" s="865"/>
      <c r="NAZ105" s="865"/>
      <c r="NBA105" s="865"/>
      <c r="NBB105" s="865"/>
      <c r="NBC105" s="865"/>
      <c r="NBD105" s="865"/>
      <c r="NBE105" s="864"/>
      <c r="NBF105" s="865"/>
      <c r="NBG105" s="865"/>
      <c r="NBH105" s="865"/>
      <c r="NBI105" s="865"/>
      <c r="NBJ105" s="865"/>
      <c r="NBK105" s="865"/>
      <c r="NBL105" s="865"/>
      <c r="NBM105" s="864"/>
      <c r="NBN105" s="865"/>
      <c r="NBO105" s="865"/>
      <c r="NBP105" s="865"/>
      <c r="NBQ105" s="865"/>
      <c r="NBR105" s="865"/>
      <c r="NBS105" s="865"/>
      <c r="NBT105" s="865"/>
      <c r="NBU105" s="864"/>
      <c r="NBV105" s="865"/>
      <c r="NBW105" s="865"/>
      <c r="NBX105" s="865"/>
      <c r="NBY105" s="865"/>
      <c r="NBZ105" s="865"/>
      <c r="NCA105" s="865"/>
      <c r="NCB105" s="865"/>
      <c r="NCC105" s="864"/>
      <c r="NCD105" s="865"/>
      <c r="NCE105" s="865"/>
      <c r="NCF105" s="865"/>
      <c r="NCG105" s="865"/>
      <c r="NCH105" s="865"/>
      <c r="NCI105" s="865"/>
      <c r="NCJ105" s="865"/>
      <c r="NCK105" s="864"/>
      <c r="NCL105" s="865"/>
      <c r="NCM105" s="865"/>
      <c r="NCN105" s="865"/>
      <c r="NCO105" s="865"/>
      <c r="NCP105" s="865"/>
      <c r="NCQ105" s="865"/>
      <c r="NCR105" s="865"/>
      <c r="NCS105" s="864"/>
      <c r="NCT105" s="865"/>
      <c r="NCU105" s="865"/>
      <c r="NCV105" s="865"/>
      <c r="NCW105" s="865"/>
      <c r="NCX105" s="865"/>
      <c r="NCY105" s="865"/>
      <c r="NCZ105" s="865"/>
      <c r="NDA105" s="864"/>
      <c r="NDB105" s="865"/>
      <c r="NDC105" s="865"/>
      <c r="NDD105" s="865"/>
      <c r="NDE105" s="865"/>
      <c r="NDF105" s="865"/>
      <c r="NDG105" s="865"/>
      <c r="NDH105" s="865"/>
      <c r="NDI105" s="864"/>
      <c r="NDJ105" s="865"/>
      <c r="NDK105" s="865"/>
      <c r="NDL105" s="865"/>
      <c r="NDM105" s="865"/>
      <c r="NDN105" s="865"/>
      <c r="NDO105" s="865"/>
      <c r="NDP105" s="865"/>
      <c r="NDQ105" s="864"/>
      <c r="NDR105" s="865"/>
      <c r="NDS105" s="865"/>
      <c r="NDT105" s="865"/>
      <c r="NDU105" s="865"/>
      <c r="NDV105" s="865"/>
      <c r="NDW105" s="865"/>
      <c r="NDX105" s="865"/>
      <c r="NDY105" s="864"/>
      <c r="NDZ105" s="865"/>
      <c r="NEA105" s="865"/>
      <c r="NEB105" s="865"/>
      <c r="NEC105" s="865"/>
      <c r="NED105" s="865"/>
      <c r="NEE105" s="865"/>
      <c r="NEF105" s="865"/>
      <c r="NEG105" s="864"/>
      <c r="NEH105" s="865"/>
      <c r="NEI105" s="865"/>
      <c r="NEJ105" s="865"/>
      <c r="NEK105" s="865"/>
      <c r="NEL105" s="865"/>
      <c r="NEM105" s="865"/>
      <c r="NEN105" s="865"/>
      <c r="NEO105" s="864"/>
      <c r="NEP105" s="865"/>
      <c r="NEQ105" s="865"/>
      <c r="NER105" s="865"/>
      <c r="NES105" s="865"/>
      <c r="NET105" s="865"/>
      <c r="NEU105" s="865"/>
      <c r="NEV105" s="865"/>
      <c r="NEW105" s="864"/>
      <c r="NEX105" s="865"/>
      <c r="NEY105" s="865"/>
      <c r="NEZ105" s="865"/>
      <c r="NFA105" s="865"/>
      <c r="NFB105" s="865"/>
      <c r="NFC105" s="865"/>
      <c r="NFD105" s="865"/>
      <c r="NFE105" s="864"/>
      <c r="NFF105" s="865"/>
      <c r="NFG105" s="865"/>
      <c r="NFH105" s="865"/>
      <c r="NFI105" s="865"/>
      <c r="NFJ105" s="865"/>
      <c r="NFK105" s="865"/>
      <c r="NFL105" s="865"/>
      <c r="NFM105" s="864"/>
      <c r="NFN105" s="865"/>
      <c r="NFO105" s="865"/>
      <c r="NFP105" s="865"/>
      <c r="NFQ105" s="865"/>
      <c r="NFR105" s="865"/>
      <c r="NFS105" s="865"/>
      <c r="NFT105" s="865"/>
      <c r="NFU105" s="864"/>
      <c r="NFV105" s="865"/>
      <c r="NFW105" s="865"/>
      <c r="NFX105" s="865"/>
      <c r="NFY105" s="865"/>
      <c r="NFZ105" s="865"/>
      <c r="NGA105" s="865"/>
      <c r="NGB105" s="865"/>
      <c r="NGC105" s="864"/>
      <c r="NGD105" s="865"/>
      <c r="NGE105" s="865"/>
      <c r="NGF105" s="865"/>
      <c r="NGG105" s="865"/>
      <c r="NGH105" s="865"/>
      <c r="NGI105" s="865"/>
      <c r="NGJ105" s="865"/>
      <c r="NGK105" s="864"/>
      <c r="NGL105" s="865"/>
      <c r="NGM105" s="865"/>
      <c r="NGN105" s="865"/>
      <c r="NGO105" s="865"/>
      <c r="NGP105" s="865"/>
      <c r="NGQ105" s="865"/>
      <c r="NGR105" s="865"/>
      <c r="NGS105" s="864"/>
      <c r="NGT105" s="865"/>
      <c r="NGU105" s="865"/>
      <c r="NGV105" s="865"/>
      <c r="NGW105" s="865"/>
      <c r="NGX105" s="865"/>
      <c r="NGY105" s="865"/>
      <c r="NGZ105" s="865"/>
      <c r="NHA105" s="864"/>
      <c r="NHB105" s="865"/>
      <c r="NHC105" s="865"/>
      <c r="NHD105" s="865"/>
      <c r="NHE105" s="865"/>
      <c r="NHF105" s="865"/>
      <c r="NHG105" s="865"/>
      <c r="NHH105" s="865"/>
      <c r="NHI105" s="864"/>
      <c r="NHJ105" s="865"/>
      <c r="NHK105" s="865"/>
      <c r="NHL105" s="865"/>
      <c r="NHM105" s="865"/>
      <c r="NHN105" s="865"/>
      <c r="NHO105" s="865"/>
      <c r="NHP105" s="865"/>
      <c r="NHQ105" s="864"/>
      <c r="NHR105" s="865"/>
      <c r="NHS105" s="865"/>
      <c r="NHT105" s="865"/>
      <c r="NHU105" s="865"/>
      <c r="NHV105" s="865"/>
      <c r="NHW105" s="865"/>
      <c r="NHX105" s="865"/>
      <c r="NHY105" s="864"/>
      <c r="NHZ105" s="865"/>
      <c r="NIA105" s="865"/>
      <c r="NIB105" s="865"/>
      <c r="NIC105" s="865"/>
      <c r="NID105" s="865"/>
      <c r="NIE105" s="865"/>
      <c r="NIF105" s="865"/>
      <c r="NIG105" s="864"/>
      <c r="NIH105" s="865"/>
      <c r="NII105" s="865"/>
      <c r="NIJ105" s="865"/>
      <c r="NIK105" s="865"/>
      <c r="NIL105" s="865"/>
      <c r="NIM105" s="865"/>
      <c r="NIN105" s="865"/>
      <c r="NIO105" s="864"/>
      <c r="NIP105" s="865"/>
      <c r="NIQ105" s="865"/>
      <c r="NIR105" s="865"/>
      <c r="NIS105" s="865"/>
      <c r="NIT105" s="865"/>
      <c r="NIU105" s="865"/>
      <c r="NIV105" s="865"/>
      <c r="NIW105" s="864"/>
      <c r="NIX105" s="865"/>
      <c r="NIY105" s="865"/>
      <c r="NIZ105" s="865"/>
      <c r="NJA105" s="865"/>
      <c r="NJB105" s="865"/>
      <c r="NJC105" s="865"/>
      <c r="NJD105" s="865"/>
      <c r="NJE105" s="864"/>
      <c r="NJF105" s="865"/>
      <c r="NJG105" s="865"/>
      <c r="NJH105" s="865"/>
      <c r="NJI105" s="865"/>
      <c r="NJJ105" s="865"/>
      <c r="NJK105" s="865"/>
      <c r="NJL105" s="865"/>
      <c r="NJM105" s="864"/>
      <c r="NJN105" s="865"/>
      <c r="NJO105" s="865"/>
      <c r="NJP105" s="865"/>
      <c r="NJQ105" s="865"/>
      <c r="NJR105" s="865"/>
      <c r="NJS105" s="865"/>
      <c r="NJT105" s="865"/>
      <c r="NJU105" s="864"/>
      <c r="NJV105" s="865"/>
      <c r="NJW105" s="865"/>
      <c r="NJX105" s="865"/>
      <c r="NJY105" s="865"/>
      <c r="NJZ105" s="865"/>
      <c r="NKA105" s="865"/>
      <c r="NKB105" s="865"/>
      <c r="NKC105" s="864"/>
      <c r="NKD105" s="865"/>
      <c r="NKE105" s="865"/>
      <c r="NKF105" s="865"/>
      <c r="NKG105" s="865"/>
      <c r="NKH105" s="865"/>
      <c r="NKI105" s="865"/>
      <c r="NKJ105" s="865"/>
      <c r="NKK105" s="864"/>
      <c r="NKL105" s="865"/>
      <c r="NKM105" s="865"/>
      <c r="NKN105" s="865"/>
      <c r="NKO105" s="865"/>
      <c r="NKP105" s="865"/>
      <c r="NKQ105" s="865"/>
      <c r="NKR105" s="865"/>
      <c r="NKS105" s="864"/>
      <c r="NKT105" s="865"/>
      <c r="NKU105" s="865"/>
      <c r="NKV105" s="865"/>
      <c r="NKW105" s="865"/>
      <c r="NKX105" s="865"/>
      <c r="NKY105" s="865"/>
      <c r="NKZ105" s="865"/>
      <c r="NLA105" s="864"/>
      <c r="NLB105" s="865"/>
      <c r="NLC105" s="865"/>
      <c r="NLD105" s="865"/>
      <c r="NLE105" s="865"/>
      <c r="NLF105" s="865"/>
      <c r="NLG105" s="865"/>
      <c r="NLH105" s="865"/>
      <c r="NLI105" s="864"/>
      <c r="NLJ105" s="865"/>
      <c r="NLK105" s="865"/>
      <c r="NLL105" s="865"/>
      <c r="NLM105" s="865"/>
      <c r="NLN105" s="865"/>
      <c r="NLO105" s="865"/>
      <c r="NLP105" s="865"/>
      <c r="NLQ105" s="864"/>
      <c r="NLR105" s="865"/>
      <c r="NLS105" s="865"/>
      <c r="NLT105" s="865"/>
      <c r="NLU105" s="865"/>
      <c r="NLV105" s="865"/>
      <c r="NLW105" s="865"/>
      <c r="NLX105" s="865"/>
      <c r="NLY105" s="864"/>
      <c r="NLZ105" s="865"/>
      <c r="NMA105" s="865"/>
      <c r="NMB105" s="865"/>
      <c r="NMC105" s="865"/>
      <c r="NMD105" s="865"/>
      <c r="NME105" s="865"/>
      <c r="NMF105" s="865"/>
      <c r="NMG105" s="864"/>
      <c r="NMH105" s="865"/>
      <c r="NMI105" s="865"/>
      <c r="NMJ105" s="865"/>
      <c r="NMK105" s="865"/>
      <c r="NML105" s="865"/>
      <c r="NMM105" s="865"/>
      <c r="NMN105" s="865"/>
      <c r="NMO105" s="864"/>
      <c r="NMP105" s="865"/>
      <c r="NMQ105" s="865"/>
      <c r="NMR105" s="865"/>
      <c r="NMS105" s="865"/>
      <c r="NMT105" s="865"/>
      <c r="NMU105" s="865"/>
      <c r="NMV105" s="865"/>
      <c r="NMW105" s="864"/>
      <c r="NMX105" s="865"/>
      <c r="NMY105" s="865"/>
      <c r="NMZ105" s="865"/>
      <c r="NNA105" s="865"/>
      <c r="NNB105" s="865"/>
      <c r="NNC105" s="865"/>
      <c r="NND105" s="865"/>
      <c r="NNE105" s="864"/>
      <c r="NNF105" s="865"/>
      <c r="NNG105" s="865"/>
      <c r="NNH105" s="865"/>
      <c r="NNI105" s="865"/>
      <c r="NNJ105" s="865"/>
      <c r="NNK105" s="865"/>
      <c r="NNL105" s="865"/>
      <c r="NNM105" s="864"/>
      <c r="NNN105" s="865"/>
      <c r="NNO105" s="865"/>
      <c r="NNP105" s="865"/>
      <c r="NNQ105" s="865"/>
      <c r="NNR105" s="865"/>
      <c r="NNS105" s="865"/>
      <c r="NNT105" s="865"/>
      <c r="NNU105" s="864"/>
      <c r="NNV105" s="865"/>
      <c r="NNW105" s="865"/>
      <c r="NNX105" s="865"/>
      <c r="NNY105" s="865"/>
      <c r="NNZ105" s="865"/>
      <c r="NOA105" s="865"/>
      <c r="NOB105" s="865"/>
      <c r="NOC105" s="864"/>
      <c r="NOD105" s="865"/>
      <c r="NOE105" s="865"/>
      <c r="NOF105" s="865"/>
      <c r="NOG105" s="865"/>
      <c r="NOH105" s="865"/>
      <c r="NOI105" s="865"/>
      <c r="NOJ105" s="865"/>
      <c r="NOK105" s="864"/>
      <c r="NOL105" s="865"/>
      <c r="NOM105" s="865"/>
      <c r="NON105" s="865"/>
      <c r="NOO105" s="865"/>
      <c r="NOP105" s="865"/>
      <c r="NOQ105" s="865"/>
      <c r="NOR105" s="865"/>
      <c r="NOS105" s="864"/>
      <c r="NOT105" s="865"/>
      <c r="NOU105" s="865"/>
      <c r="NOV105" s="865"/>
      <c r="NOW105" s="865"/>
      <c r="NOX105" s="865"/>
      <c r="NOY105" s="865"/>
      <c r="NOZ105" s="865"/>
      <c r="NPA105" s="864"/>
      <c r="NPB105" s="865"/>
      <c r="NPC105" s="865"/>
      <c r="NPD105" s="865"/>
      <c r="NPE105" s="865"/>
      <c r="NPF105" s="865"/>
      <c r="NPG105" s="865"/>
      <c r="NPH105" s="865"/>
      <c r="NPI105" s="864"/>
      <c r="NPJ105" s="865"/>
      <c r="NPK105" s="865"/>
      <c r="NPL105" s="865"/>
      <c r="NPM105" s="865"/>
      <c r="NPN105" s="865"/>
      <c r="NPO105" s="865"/>
      <c r="NPP105" s="865"/>
      <c r="NPQ105" s="864"/>
      <c r="NPR105" s="865"/>
      <c r="NPS105" s="865"/>
      <c r="NPT105" s="865"/>
      <c r="NPU105" s="865"/>
      <c r="NPV105" s="865"/>
      <c r="NPW105" s="865"/>
      <c r="NPX105" s="865"/>
      <c r="NPY105" s="864"/>
      <c r="NPZ105" s="865"/>
      <c r="NQA105" s="865"/>
      <c r="NQB105" s="865"/>
      <c r="NQC105" s="865"/>
      <c r="NQD105" s="865"/>
      <c r="NQE105" s="865"/>
      <c r="NQF105" s="865"/>
      <c r="NQG105" s="864"/>
      <c r="NQH105" s="865"/>
      <c r="NQI105" s="865"/>
      <c r="NQJ105" s="865"/>
      <c r="NQK105" s="865"/>
      <c r="NQL105" s="865"/>
      <c r="NQM105" s="865"/>
      <c r="NQN105" s="865"/>
      <c r="NQO105" s="864"/>
      <c r="NQP105" s="865"/>
      <c r="NQQ105" s="865"/>
      <c r="NQR105" s="865"/>
      <c r="NQS105" s="865"/>
      <c r="NQT105" s="865"/>
      <c r="NQU105" s="865"/>
      <c r="NQV105" s="865"/>
      <c r="NQW105" s="864"/>
      <c r="NQX105" s="865"/>
      <c r="NQY105" s="865"/>
      <c r="NQZ105" s="865"/>
      <c r="NRA105" s="865"/>
      <c r="NRB105" s="865"/>
      <c r="NRC105" s="865"/>
      <c r="NRD105" s="865"/>
      <c r="NRE105" s="864"/>
      <c r="NRF105" s="865"/>
      <c r="NRG105" s="865"/>
      <c r="NRH105" s="865"/>
      <c r="NRI105" s="865"/>
      <c r="NRJ105" s="865"/>
      <c r="NRK105" s="865"/>
      <c r="NRL105" s="865"/>
      <c r="NRM105" s="864"/>
      <c r="NRN105" s="865"/>
      <c r="NRO105" s="865"/>
      <c r="NRP105" s="865"/>
      <c r="NRQ105" s="865"/>
      <c r="NRR105" s="865"/>
      <c r="NRS105" s="865"/>
      <c r="NRT105" s="865"/>
      <c r="NRU105" s="864"/>
      <c r="NRV105" s="865"/>
      <c r="NRW105" s="865"/>
      <c r="NRX105" s="865"/>
      <c r="NRY105" s="865"/>
      <c r="NRZ105" s="865"/>
      <c r="NSA105" s="865"/>
      <c r="NSB105" s="865"/>
      <c r="NSC105" s="864"/>
      <c r="NSD105" s="865"/>
      <c r="NSE105" s="865"/>
      <c r="NSF105" s="865"/>
      <c r="NSG105" s="865"/>
      <c r="NSH105" s="865"/>
      <c r="NSI105" s="865"/>
      <c r="NSJ105" s="865"/>
      <c r="NSK105" s="864"/>
      <c r="NSL105" s="865"/>
      <c r="NSM105" s="865"/>
      <c r="NSN105" s="865"/>
      <c r="NSO105" s="865"/>
      <c r="NSP105" s="865"/>
      <c r="NSQ105" s="865"/>
      <c r="NSR105" s="865"/>
      <c r="NSS105" s="864"/>
      <c r="NST105" s="865"/>
      <c r="NSU105" s="865"/>
      <c r="NSV105" s="865"/>
      <c r="NSW105" s="865"/>
      <c r="NSX105" s="865"/>
      <c r="NSY105" s="865"/>
      <c r="NSZ105" s="865"/>
      <c r="NTA105" s="864"/>
      <c r="NTB105" s="865"/>
      <c r="NTC105" s="865"/>
      <c r="NTD105" s="865"/>
      <c r="NTE105" s="865"/>
      <c r="NTF105" s="865"/>
      <c r="NTG105" s="865"/>
      <c r="NTH105" s="865"/>
      <c r="NTI105" s="864"/>
      <c r="NTJ105" s="865"/>
      <c r="NTK105" s="865"/>
      <c r="NTL105" s="865"/>
      <c r="NTM105" s="865"/>
      <c r="NTN105" s="865"/>
      <c r="NTO105" s="865"/>
      <c r="NTP105" s="865"/>
      <c r="NTQ105" s="864"/>
      <c r="NTR105" s="865"/>
      <c r="NTS105" s="865"/>
      <c r="NTT105" s="865"/>
      <c r="NTU105" s="865"/>
      <c r="NTV105" s="865"/>
      <c r="NTW105" s="865"/>
      <c r="NTX105" s="865"/>
      <c r="NTY105" s="864"/>
      <c r="NTZ105" s="865"/>
      <c r="NUA105" s="865"/>
      <c r="NUB105" s="865"/>
      <c r="NUC105" s="865"/>
      <c r="NUD105" s="865"/>
      <c r="NUE105" s="865"/>
      <c r="NUF105" s="865"/>
      <c r="NUG105" s="864"/>
      <c r="NUH105" s="865"/>
      <c r="NUI105" s="865"/>
      <c r="NUJ105" s="865"/>
      <c r="NUK105" s="865"/>
      <c r="NUL105" s="865"/>
      <c r="NUM105" s="865"/>
      <c r="NUN105" s="865"/>
      <c r="NUO105" s="864"/>
      <c r="NUP105" s="865"/>
      <c r="NUQ105" s="865"/>
      <c r="NUR105" s="865"/>
      <c r="NUS105" s="865"/>
      <c r="NUT105" s="865"/>
      <c r="NUU105" s="865"/>
      <c r="NUV105" s="865"/>
      <c r="NUW105" s="864"/>
      <c r="NUX105" s="865"/>
      <c r="NUY105" s="865"/>
      <c r="NUZ105" s="865"/>
      <c r="NVA105" s="865"/>
      <c r="NVB105" s="865"/>
      <c r="NVC105" s="865"/>
      <c r="NVD105" s="865"/>
      <c r="NVE105" s="864"/>
      <c r="NVF105" s="865"/>
      <c r="NVG105" s="865"/>
      <c r="NVH105" s="865"/>
      <c r="NVI105" s="865"/>
      <c r="NVJ105" s="865"/>
      <c r="NVK105" s="865"/>
      <c r="NVL105" s="865"/>
      <c r="NVM105" s="864"/>
      <c r="NVN105" s="865"/>
      <c r="NVO105" s="865"/>
      <c r="NVP105" s="865"/>
      <c r="NVQ105" s="865"/>
      <c r="NVR105" s="865"/>
      <c r="NVS105" s="865"/>
      <c r="NVT105" s="865"/>
      <c r="NVU105" s="864"/>
      <c r="NVV105" s="865"/>
      <c r="NVW105" s="865"/>
      <c r="NVX105" s="865"/>
      <c r="NVY105" s="865"/>
      <c r="NVZ105" s="865"/>
      <c r="NWA105" s="865"/>
      <c r="NWB105" s="865"/>
      <c r="NWC105" s="864"/>
      <c r="NWD105" s="865"/>
      <c r="NWE105" s="865"/>
      <c r="NWF105" s="865"/>
      <c r="NWG105" s="865"/>
      <c r="NWH105" s="865"/>
      <c r="NWI105" s="865"/>
      <c r="NWJ105" s="865"/>
      <c r="NWK105" s="864"/>
      <c r="NWL105" s="865"/>
      <c r="NWM105" s="865"/>
      <c r="NWN105" s="865"/>
      <c r="NWO105" s="865"/>
      <c r="NWP105" s="865"/>
      <c r="NWQ105" s="865"/>
      <c r="NWR105" s="865"/>
      <c r="NWS105" s="864"/>
      <c r="NWT105" s="865"/>
      <c r="NWU105" s="865"/>
      <c r="NWV105" s="865"/>
      <c r="NWW105" s="865"/>
      <c r="NWX105" s="865"/>
      <c r="NWY105" s="865"/>
      <c r="NWZ105" s="865"/>
      <c r="NXA105" s="864"/>
      <c r="NXB105" s="865"/>
      <c r="NXC105" s="865"/>
      <c r="NXD105" s="865"/>
      <c r="NXE105" s="865"/>
      <c r="NXF105" s="865"/>
      <c r="NXG105" s="865"/>
      <c r="NXH105" s="865"/>
      <c r="NXI105" s="864"/>
      <c r="NXJ105" s="865"/>
      <c r="NXK105" s="865"/>
      <c r="NXL105" s="865"/>
      <c r="NXM105" s="865"/>
      <c r="NXN105" s="865"/>
      <c r="NXO105" s="865"/>
      <c r="NXP105" s="865"/>
      <c r="NXQ105" s="864"/>
      <c r="NXR105" s="865"/>
      <c r="NXS105" s="865"/>
      <c r="NXT105" s="865"/>
      <c r="NXU105" s="865"/>
      <c r="NXV105" s="865"/>
      <c r="NXW105" s="865"/>
      <c r="NXX105" s="865"/>
      <c r="NXY105" s="864"/>
      <c r="NXZ105" s="865"/>
      <c r="NYA105" s="865"/>
      <c r="NYB105" s="865"/>
      <c r="NYC105" s="865"/>
      <c r="NYD105" s="865"/>
      <c r="NYE105" s="865"/>
      <c r="NYF105" s="865"/>
      <c r="NYG105" s="864"/>
      <c r="NYH105" s="865"/>
      <c r="NYI105" s="865"/>
      <c r="NYJ105" s="865"/>
      <c r="NYK105" s="865"/>
      <c r="NYL105" s="865"/>
      <c r="NYM105" s="865"/>
      <c r="NYN105" s="865"/>
      <c r="NYO105" s="864"/>
      <c r="NYP105" s="865"/>
      <c r="NYQ105" s="865"/>
      <c r="NYR105" s="865"/>
      <c r="NYS105" s="865"/>
      <c r="NYT105" s="865"/>
      <c r="NYU105" s="865"/>
      <c r="NYV105" s="865"/>
      <c r="NYW105" s="864"/>
      <c r="NYX105" s="865"/>
      <c r="NYY105" s="865"/>
      <c r="NYZ105" s="865"/>
      <c r="NZA105" s="865"/>
      <c r="NZB105" s="865"/>
      <c r="NZC105" s="865"/>
      <c r="NZD105" s="865"/>
      <c r="NZE105" s="864"/>
      <c r="NZF105" s="865"/>
      <c r="NZG105" s="865"/>
      <c r="NZH105" s="865"/>
      <c r="NZI105" s="865"/>
      <c r="NZJ105" s="865"/>
      <c r="NZK105" s="865"/>
      <c r="NZL105" s="865"/>
      <c r="NZM105" s="864"/>
      <c r="NZN105" s="865"/>
      <c r="NZO105" s="865"/>
      <c r="NZP105" s="865"/>
      <c r="NZQ105" s="865"/>
      <c r="NZR105" s="865"/>
      <c r="NZS105" s="865"/>
      <c r="NZT105" s="865"/>
      <c r="NZU105" s="864"/>
      <c r="NZV105" s="865"/>
      <c r="NZW105" s="865"/>
      <c r="NZX105" s="865"/>
      <c r="NZY105" s="865"/>
      <c r="NZZ105" s="865"/>
      <c r="OAA105" s="865"/>
      <c r="OAB105" s="865"/>
      <c r="OAC105" s="864"/>
      <c r="OAD105" s="865"/>
      <c r="OAE105" s="865"/>
      <c r="OAF105" s="865"/>
      <c r="OAG105" s="865"/>
      <c r="OAH105" s="865"/>
      <c r="OAI105" s="865"/>
      <c r="OAJ105" s="865"/>
      <c r="OAK105" s="864"/>
      <c r="OAL105" s="865"/>
      <c r="OAM105" s="865"/>
      <c r="OAN105" s="865"/>
      <c r="OAO105" s="865"/>
      <c r="OAP105" s="865"/>
      <c r="OAQ105" s="865"/>
      <c r="OAR105" s="865"/>
      <c r="OAS105" s="864"/>
      <c r="OAT105" s="865"/>
      <c r="OAU105" s="865"/>
      <c r="OAV105" s="865"/>
      <c r="OAW105" s="865"/>
      <c r="OAX105" s="865"/>
      <c r="OAY105" s="865"/>
      <c r="OAZ105" s="865"/>
      <c r="OBA105" s="864"/>
      <c r="OBB105" s="865"/>
      <c r="OBC105" s="865"/>
      <c r="OBD105" s="865"/>
      <c r="OBE105" s="865"/>
      <c r="OBF105" s="865"/>
      <c r="OBG105" s="865"/>
      <c r="OBH105" s="865"/>
      <c r="OBI105" s="864"/>
      <c r="OBJ105" s="865"/>
      <c r="OBK105" s="865"/>
      <c r="OBL105" s="865"/>
      <c r="OBM105" s="865"/>
      <c r="OBN105" s="865"/>
      <c r="OBO105" s="865"/>
      <c r="OBP105" s="865"/>
      <c r="OBQ105" s="864"/>
      <c r="OBR105" s="865"/>
      <c r="OBS105" s="865"/>
      <c r="OBT105" s="865"/>
      <c r="OBU105" s="865"/>
      <c r="OBV105" s="865"/>
      <c r="OBW105" s="865"/>
      <c r="OBX105" s="865"/>
      <c r="OBY105" s="864"/>
      <c r="OBZ105" s="865"/>
      <c r="OCA105" s="865"/>
      <c r="OCB105" s="865"/>
      <c r="OCC105" s="865"/>
      <c r="OCD105" s="865"/>
      <c r="OCE105" s="865"/>
      <c r="OCF105" s="865"/>
      <c r="OCG105" s="864"/>
      <c r="OCH105" s="865"/>
      <c r="OCI105" s="865"/>
      <c r="OCJ105" s="865"/>
      <c r="OCK105" s="865"/>
      <c r="OCL105" s="865"/>
      <c r="OCM105" s="865"/>
      <c r="OCN105" s="865"/>
      <c r="OCO105" s="864"/>
      <c r="OCP105" s="865"/>
      <c r="OCQ105" s="865"/>
      <c r="OCR105" s="865"/>
      <c r="OCS105" s="865"/>
      <c r="OCT105" s="865"/>
      <c r="OCU105" s="865"/>
      <c r="OCV105" s="865"/>
      <c r="OCW105" s="864"/>
      <c r="OCX105" s="865"/>
      <c r="OCY105" s="865"/>
      <c r="OCZ105" s="865"/>
      <c r="ODA105" s="865"/>
      <c r="ODB105" s="865"/>
      <c r="ODC105" s="865"/>
      <c r="ODD105" s="865"/>
      <c r="ODE105" s="864"/>
      <c r="ODF105" s="865"/>
      <c r="ODG105" s="865"/>
      <c r="ODH105" s="865"/>
      <c r="ODI105" s="865"/>
      <c r="ODJ105" s="865"/>
      <c r="ODK105" s="865"/>
      <c r="ODL105" s="865"/>
      <c r="ODM105" s="864"/>
      <c r="ODN105" s="865"/>
      <c r="ODO105" s="865"/>
      <c r="ODP105" s="865"/>
      <c r="ODQ105" s="865"/>
      <c r="ODR105" s="865"/>
      <c r="ODS105" s="865"/>
      <c r="ODT105" s="865"/>
      <c r="ODU105" s="864"/>
      <c r="ODV105" s="865"/>
      <c r="ODW105" s="865"/>
      <c r="ODX105" s="865"/>
      <c r="ODY105" s="865"/>
      <c r="ODZ105" s="865"/>
      <c r="OEA105" s="865"/>
      <c r="OEB105" s="865"/>
      <c r="OEC105" s="864"/>
      <c r="OED105" s="865"/>
      <c r="OEE105" s="865"/>
      <c r="OEF105" s="865"/>
      <c r="OEG105" s="865"/>
      <c r="OEH105" s="865"/>
      <c r="OEI105" s="865"/>
      <c r="OEJ105" s="865"/>
      <c r="OEK105" s="864"/>
      <c r="OEL105" s="865"/>
      <c r="OEM105" s="865"/>
      <c r="OEN105" s="865"/>
      <c r="OEO105" s="865"/>
      <c r="OEP105" s="865"/>
      <c r="OEQ105" s="865"/>
      <c r="OER105" s="865"/>
      <c r="OES105" s="864"/>
      <c r="OET105" s="865"/>
      <c r="OEU105" s="865"/>
      <c r="OEV105" s="865"/>
      <c r="OEW105" s="865"/>
      <c r="OEX105" s="865"/>
      <c r="OEY105" s="865"/>
      <c r="OEZ105" s="865"/>
      <c r="OFA105" s="864"/>
      <c r="OFB105" s="865"/>
      <c r="OFC105" s="865"/>
      <c r="OFD105" s="865"/>
      <c r="OFE105" s="865"/>
      <c r="OFF105" s="865"/>
      <c r="OFG105" s="865"/>
      <c r="OFH105" s="865"/>
      <c r="OFI105" s="864"/>
      <c r="OFJ105" s="865"/>
      <c r="OFK105" s="865"/>
      <c r="OFL105" s="865"/>
      <c r="OFM105" s="865"/>
      <c r="OFN105" s="865"/>
      <c r="OFO105" s="865"/>
      <c r="OFP105" s="865"/>
      <c r="OFQ105" s="864"/>
      <c r="OFR105" s="865"/>
      <c r="OFS105" s="865"/>
      <c r="OFT105" s="865"/>
      <c r="OFU105" s="865"/>
      <c r="OFV105" s="865"/>
      <c r="OFW105" s="865"/>
      <c r="OFX105" s="865"/>
      <c r="OFY105" s="864"/>
      <c r="OFZ105" s="865"/>
      <c r="OGA105" s="865"/>
      <c r="OGB105" s="865"/>
      <c r="OGC105" s="865"/>
      <c r="OGD105" s="865"/>
      <c r="OGE105" s="865"/>
      <c r="OGF105" s="865"/>
      <c r="OGG105" s="864"/>
      <c r="OGH105" s="865"/>
      <c r="OGI105" s="865"/>
      <c r="OGJ105" s="865"/>
      <c r="OGK105" s="865"/>
      <c r="OGL105" s="865"/>
      <c r="OGM105" s="865"/>
      <c r="OGN105" s="865"/>
      <c r="OGO105" s="864"/>
      <c r="OGP105" s="865"/>
      <c r="OGQ105" s="865"/>
      <c r="OGR105" s="865"/>
      <c r="OGS105" s="865"/>
      <c r="OGT105" s="865"/>
      <c r="OGU105" s="865"/>
      <c r="OGV105" s="865"/>
      <c r="OGW105" s="864"/>
      <c r="OGX105" s="865"/>
      <c r="OGY105" s="865"/>
      <c r="OGZ105" s="865"/>
      <c r="OHA105" s="865"/>
      <c r="OHB105" s="865"/>
      <c r="OHC105" s="865"/>
      <c r="OHD105" s="865"/>
      <c r="OHE105" s="864"/>
      <c r="OHF105" s="865"/>
      <c r="OHG105" s="865"/>
      <c r="OHH105" s="865"/>
      <c r="OHI105" s="865"/>
      <c r="OHJ105" s="865"/>
      <c r="OHK105" s="865"/>
      <c r="OHL105" s="865"/>
      <c r="OHM105" s="864"/>
      <c r="OHN105" s="865"/>
      <c r="OHO105" s="865"/>
      <c r="OHP105" s="865"/>
      <c r="OHQ105" s="865"/>
      <c r="OHR105" s="865"/>
      <c r="OHS105" s="865"/>
      <c r="OHT105" s="865"/>
      <c r="OHU105" s="864"/>
      <c r="OHV105" s="865"/>
      <c r="OHW105" s="865"/>
      <c r="OHX105" s="865"/>
      <c r="OHY105" s="865"/>
      <c r="OHZ105" s="865"/>
      <c r="OIA105" s="865"/>
      <c r="OIB105" s="865"/>
      <c r="OIC105" s="864"/>
      <c r="OID105" s="865"/>
      <c r="OIE105" s="865"/>
      <c r="OIF105" s="865"/>
      <c r="OIG105" s="865"/>
      <c r="OIH105" s="865"/>
      <c r="OII105" s="865"/>
      <c r="OIJ105" s="865"/>
      <c r="OIK105" s="864"/>
      <c r="OIL105" s="865"/>
      <c r="OIM105" s="865"/>
      <c r="OIN105" s="865"/>
      <c r="OIO105" s="865"/>
      <c r="OIP105" s="865"/>
      <c r="OIQ105" s="865"/>
      <c r="OIR105" s="865"/>
      <c r="OIS105" s="864"/>
      <c r="OIT105" s="865"/>
      <c r="OIU105" s="865"/>
      <c r="OIV105" s="865"/>
      <c r="OIW105" s="865"/>
      <c r="OIX105" s="865"/>
      <c r="OIY105" s="865"/>
      <c r="OIZ105" s="865"/>
      <c r="OJA105" s="864"/>
      <c r="OJB105" s="865"/>
      <c r="OJC105" s="865"/>
      <c r="OJD105" s="865"/>
      <c r="OJE105" s="865"/>
      <c r="OJF105" s="865"/>
      <c r="OJG105" s="865"/>
      <c r="OJH105" s="865"/>
      <c r="OJI105" s="864"/>
      <c r="OJJ105" s="865"/>
      <c r="OJK105" s="865"/>
      <c r="OJL105" s="865"/>
      <c r="OJM105" s="865"/>
      <c r="OJN105" s="865"/>
      <c r="OJO105" s="865"/>
      <c r="OJP105" s="865"/>
      <c r="OJQ105" s="864"/>
      <c r="OJR105" s="865"/>
      <c r="OJS105" s="865"/>
      <c r="OJT105" s="865"/>
      <c r="OJU105" s="865"/>
      <c r="OJV105" s="865"/>
      <c r="OJW105" s="865"/>
      <c r="OJX105" s="865"/>
      <c r="OJY105" s="864"/>
      <c r="OJZ105" s="865"/>
      <c r="OKA105" s="865"/>
      <c r="OKB105" s="865"/>
      <c r="OKC105" s="865"/>
      <c r="OKD105" s="865"/>
      <c r="OKE105" s="865"/>
      <c r="OKF105" s="865"/>
      <c r="OKG105" s="864"/>
      <c r="OKH105" s="865"/>
      <c r="OKI105" s="865"/>
      <c r="OKJ105" s="865"/>
      <c r="OKK105" s="865"/>
      <c r="OKL105" s="865"/>
      <c r="OKM105" s="865"/>
      <c r="OKN105" s="865"/>
      <c r="OKO105" s="864"/>
      <c r="OKP105" s="865"/>
      <c r="OKQ105" s="865"/>
      <c r="OKR105" s="865"/>
      <c r="OKS105" s="865"/>
      <c r="OKT105" s="865"/>
      <c r="OKU105" s="865"/>
      <c r="OKV105" s="865"/>
      <c r="OKW105" s="864"/>
      <c r="OKX105" s="865"/>
      <c r="OKY105" s="865"/>
      <c r="OKZ105" s="865"/>
      <c r="OLA105" s="865"/>
      <c r="OLB105" s="865"/>
      <c r="OLC105" s="865"/>
      <c r="OLD105" s="865"/>
      <c r="OLE105" s="864"/>
      <c r="OLF105" s="865"/>
      <c r="OLG105" s="865"/>
      <c r="OLH105" s="865"/>
      <c r="OLI105" s="865"/>
      <c r="OLJ105" s="865"/>
      <c r="OLK105" s="865"/>
      <c r="OLL105" s="865"/>
      <c r="OLM105" s="864"/>
      <c r="OLN105" s="865"/>
      <c r="OLO105" s="865"/>
      <c r="OLP105" s="865"/>
      <c r="OLQ105" s="865"/>
      <c r="OLR105" s="865"/>
      <c r="OLS105" s="865"/>
      <c r="OLT105" s="865"/>
      <c r="OLU105" s="864"/>
      <c r="OLV105" s="865"/>
      <c r="OLW105" s="865"/>
      <c r="OLX105" s="865"/>
      <c r="OLY105" s="865"/>
      <c r="OLZ105" s="865"/>
      <c r="OMA105" s="865"/>
      <c r="OMB105" s="865"/>
      <c r="OMC105" s="864"/>
      <c r="OMD105" s="865"/>
      <c r="OME105" s="865"/>
      <c r="OMF105" s="865"/>
      <c r="OMG105" s="865"/>
      <c r="OMH105" s="865"/>
      <c r="OMI105" s="865"/>
      <c r="OMJ105" s="865"/>
      <c r="OMK105" s="864"/>
      <c r="OML105" s="865"/>
      <c r="OMM105" s="865"/>
      <c r="OMN105" s="865"/>
      <c r="OMO105" s="865"/>
      <c r="OMP105" s="865"/>
      <c r="OMQ105" s="865"/>
      <c r="OMR105" s="865"/>
      <c r="OMS105" s="864"/>
      <c r="OMT105" s="865"/>
      <c r="OMU105" s="865"/>
      <c r="OMV105" s="865"/>
      <c r="OMW105" s="865"/>
      <c r="OMX105" s="865"/>
      <c r="OMY105" s="865"/>
      <c r="OMZ105" s="865"/>
      <c r="ONA105" s="864"/>
      <c r="ONB105" s="865"/>
      <c r="ONC105" s="865"/>
      <c r="OND105" s="865"/>
      <c r="ONE105" s="865"/>
      <c r="ONF105" s="865"/>
      <c r="ONG105" s="865"/>
      <c r="ONH105" s="865"/>
      <c r="ONI105" s="864"/>
      <c r="ONJ105" s="865"/>
      <c r="ONK105" s="865"/>
      <c r="ONL105" s="865"/>
      <c r="ONM105" s="865"/>
      <c r="ONN105" s="865"/>
      <c r="ONO105" s="865"/>
      <c r="ONP105" s="865"/>
      <c r="ONQ105" s="864"/>
      <c r="ONR105" s="865"/>
      <c r="ONS105" s="865"/>
      <c r="ONT105" s="865"/>
      <c r="ONU105" s="865"/>
      <c r="ONV105" s="865"/>
      <c r="ONW105" s="865"/>
      <c r="ONX105" s="865"/>
      <c r="ONY105" s="864"/>
      <c r="ONZ105" s="865"/>
      <c r="OOA105" s="865"/>
      <c r="OOB105" s="865"/>
      <c r="OOC105" s="865"/>
      <c r="OOD105" s="865"/>
      <c r="OOE105" s="865"/>
      <c r="OOF105" s="865"/>
      <c r="OOG105" s="864"/>
      <c r="OOH105" s="865"/>
      <c r="OOI105" s="865"/>
      <c r="OOJ105" s="865"/>
      <c r="OOK105" s="865"/>
      <c r="OOL105" s="865"/>
      <c r="OOM105" s="865"/>
      <c r="OON105" s="865"/>
      <c r="OOO105" s="864"/>
      <c r="OOP105" s="865"/>
      <c r="OOQ105" s="865"/>
      <c r="OOR105" s="865"/>
      <c r="OOS105" s="865"/>
      <c r="OOT105" s="865"/>
      <c r="OOU105" s="865"/>
      <c r="OOV105" s="865"/>
      <c r="OOW105" s="864"/>
      <c r="OOX105" s="865"/>
      <c r="OOY105" s="865"/>
      <c r="OOZ105" s="865"/>
      <c r="OPA105" s="865"/>
      <c r="OPB105" s="865"/>
      <c r="OPC105" s="865"/>
      <c r="OPD105" s="865"/>
      <c r="OPE105" s="864"/>
      <c r="OPF105" s="865"/>
      <c r="OPG105" s="865"/>
      <c r="OPH105" s="865"/>
      <c r="OPI105" s="865"/>
      <c r="OPJ105" s="865"/>
      <c r="OPK105" s="865"/>
      <c r="OPL105" s="865"/>
      <c r="OPM105" s="864"/>
      <c r="OPN105" s="865"/>
      <c r="OPO105" s="865"/>
      <c r="OPP105" s="865"/>
      <c r="OPQ105" s="865"/>
      <c r="OPR105" s="865"/>
      <c r="OPS105" s="865"/>
      <c r="OPT105" s="865"/>
      <c r="OPU105" s="864"/>
      <c r="OPV105" s="865"/>
      <c r="OPW105" s="865"/>
      <c r="OPX105" s="865"/>
      <c r="OPY105" s="865"/>
      <c r="OPZ105" s="865"/>
      <c r="OQA105" s="865"/>
      <c r="OQB105" s="865"/>
      <c r="OQC105" s="864"/>
      <c r="OQD105" s="865"/>
      <c r="OQE105" s="865"/>
      <c r="OQF105" s="865"/>
      <c r="OQG105" s="865"/>
      <c r="OQH105" s="865"/>
      <c r="OQI105" s="865"/>
      <c r="OQJ105" s="865"/>
      <c r="OQK105" s="864"/>
      <c r="OQL105" s="865"/>
      <c r="OQM105" s="865"/>
      <c r="OQN105" s="865"/>
      <c r="OQO105" s="865"/>
      <c r="OQP105" s="865"/>
      <c r="OQQ105" s="865"/>
      <c r="OQR105" s="865"/>
      <c r="OQS105" s="864"/>
      <c r="OQT105" s="865"/>
      <c r="OQU105" s="865"/>
      <c r="OQV105" s="865"/>
      <c r="OQW105" s="865"/>
      <c r="OQX105" s="865"/>
      <c r="OQY105" s="865"/>
      <c r="OQZ105" s="865"/>
      <c r="ORA105" s="864"/>
      <c r="ORB105" s="865"/>
      <c r="ORC105" s="865"/>
      <c r="ORD105" s="865"/>
      <c r="ORE105" s="865"/>
      <c r="ORF105" s="865"/>
      <c r="ORG105" s="865"/>
      <c r="ORH105" s="865"/>
      <c r="ORI105" s="864"/>
      <c r="ORJ105" s="865"/>
      <c r="ORK105" s="865"/>
      <c r="ORL105" s="865"/>
      <c r="ORM105" s="865"/>
      <c r="ORN105" s="865"/>
      <c r="ORO105" s="865"/>
      <c r="ORP105" s="865"/>
      <c r="ORQ105" s="864"/>
      <c r="ORR105" s="865"/>
      <c r="ORS105" s="865"/>
      <c r="ORT105" s="865"/>
      <c r="ORU105" s="865"/>
      <c r="ORV105" s="865"/>
      <c r="ORW105" s="865"/>
      <c r="ORX105" s="865"/>
      <c r="ORY105" s="864"/>
      <c r="ORZ105" s="865"/>
      <c r="OSA105" s="865"/>
      <c r="OSB105" s="865"/>
      <c r="OSC105" s="865"/>
      <c r="OSD105" s="865"/>
      <c r="OSE105" s="865"/>
      <c r="OSF105" s="865"/>
      <c r="OSG105" s="864"/>
      <c r="OSH105" s="865"/>
      <c r="OSI105" s="865"/>
      <c r="OSJ105" s="865"/>
      <c r="OSK105" s="865"/>
      <c r="OSL105" s="865"/>
      <c r="OSM105" s="865"/>
      <c r="OSN105" s="865"/>
      <c r="OSO105" s="864"/>
      <c r="OSP105" s="865"/>
      <c r="OSQ105" s="865"/>
      <c r="OSR105" s="865"/>
      <c r="OSS105" s="865"/>
      <c r="OST105" s="865"/>
      <c r="OSU105" s="865"/>
      <c r="OSV105" s="865"/>
      <c r="OSW105" s="864"/>
      <c r="OSX105" s="865"/>
      <c r="OSY105" s="865"/>
      <c r="OSZ105" s="865"/>
      <c r="OTA105" s="865"/>
      <c r="OTB105" s="865"/>
      <c r="OTC105" s="865"/>
      <c r="OTD105" s="865"/>
      <c r="OTE105" s="864"/>
      <c r="OTF105" s="865"/>
      <c r="OTG105" s="865"/>
      <c r="OTH105" s="865"/>
      <c r="OTI105" s="865"/>
      <c r="OTJ105" s="865"/>
      <c r="OTK105" s="865"/>
      <c r="OTL105" s="865"/>
      <c r="OTM105" s="864"/>
      <c r="OTN105" s="865"/>
      <c r="OTO105" s="865"/>
      <c r="OTP105" s="865"/>
      <c r="OTQ105" s="865"/>
      <c r="OTR105" s="865"/>
      <c r="OTS105" s="865"/>
      <c r="OTT105" s="865"/>
      <c r="OTU105" s="864"/>
      <c r="OTV105" s="865"/>
      <c r="OTW105" s="865"/>
      <c r="OTX105" s="865"/>
      <c r="OTY105" s="865"/>
      <c r="OTZ105" s="865"/>
      <c r="OUA105" s="865"/>
      <c r="OUB105" s="865"/>
      <c r="OUC105" s="864"/>
      <c r="OUD105" s="865"/>
      <c r="OUE105" s="865"/>
      <c r="OUF105" s="865"/>
      <c r="OUG105" s="865"/>
      <c r="OUH105" s="865"/>
      <c r="OUI105" s="865"/>
      <c r="OUJ105" s="865"/>
      <c r="OUK105" s="864"/>
      <c r="OUL105" s="865"/>
      <c r="OUM105" s="865"/>
      <c r="OUN105" s="865"/>
      <c r="OUO105" s="865"/>
      <c r="OUP105" s="865"/>
      <c r="OUQ105" s="865"/>
      <c r="OUR105" s="865"/>
      <c r="OUS105" s="864"/>
      <c r="OUT105" s="865"/>
      <c r="OUU105" s="865"/>
      <c r="OUV105" s="865"/>
      <c r="OUW105" s="865"/>
      <c r="OUX105" s="865"/>
      <c r="OUY105" s="865"/>
      <c r="OUZ105" s="865"/>
      <c r="OVA105" s="864"/>
      <c r="OVB105" s="865"/>
      <c r="OVC105" s="865"/>
      <c r="OVD105" s="865"/>
      <c r="OVE105" s="865"/>
      <c r="OVF105" s="865"/>
      <c r="OVG105" s="865"/>
      <c r="OVH105" s="865"/>
      <c r="OVI105" s="864"/>
      <c r="OVJ105" s="865"/>
      <c r="OVK105" s="865"/>
      <c r="OVL105" s="865"/>
      <c r="OVM105" s="865"/>
      <c r="OVN105" s="865"/>
      <c r="OVO105" s="865"/>
      <c r="OVP105" s="865"/>
      <c r="OVQ105" s="864"/>
      <c r="OVR105" s="865"/>
      <c r="OVS105" s="865"/>
      <c r="OVT105" s="865"/>
      <c r="OVU105" s="865"/>
      <c r="OVV105" s="865"/>
      <c r="OVW105" s="865"/>
      <c r="OVX105" s="865"/>
      <c r="OVY105" s="864"/>
      <c r="OVZ105" s="865"/>
      <c r="OWA105" s="865"/>
      <c r="OWB105" s="865"/>
      <c r="OWC105" s="865"/>
      <c r="OWD105" s="865"/>
      <c r="OWE105" s="865"/>
      <c r="OWF105" s="865"/>
      <c r="OWG105" s="864"/>
      <c r="OWH105" s="865"/>
      <c r="OWI105" s="865"/>
      <c r="OWJ105" s="865"/>
      <c r="OWK105" s="865"/>
      <c r="OWL105" s="865"/>
      <c r="OWM105" s="865"/>
      <c r="OWN105" s="865"/>
      <c r="OWO105" s="864"/>
      <c r="OWP105" s="865"/>
      <c r="OWQ105" s="865"/>
      <c r="OWR105" s="865"/>
      <c r="OWS105" s="865"/>
      <c r="OWT105" s="865"/>
      <c r="OWU105" s="865"/>
      <c r="OWV105" s="865"/>
      <c r="OWW105" s="864"/>
      <c r="OWX105" s="865"/>
      <c r="OWY105" s="865"/>
      <c r="OWZ105" s="865"/>
      <c r="OXA105" s="865"/>
      <c r="OXB105" s="865"/>
      <c r="OXC105" s="865"/>
      <c r="OXD105" s="865"/>
      <c r="OXE105" s="864"/>
      <c r="OXF105" s="865"/>
      <c r="OXG105" s="865"/>
      <c r="OXH105" s="865"/>
      <c r="OXI105" s="865"/>
      <c r="OXJ105" s="865"/>
      <c r="OXK105" s="865"/>
      <c r="OXL105" s="865"/>
      <c r="OXM105" s="864"/>
      <c r="OXN105" s="865"/>
      <c r="OXO105" s="865"/>
      <c r="OXP105" s="865"/>
      <c r="OXQ105" s="865"/>
      <c r="OXR105" s="865"/>
      <c r="OXS105" s="865"/>
      <c r="OXT105" s="865"/>
      <c r="OXU105" s="864"/>
      <c r="OXV105" s="865"/>
      <c r="OXW105" s="865"/>
      <c r="OXX105" s="865"/>
      <c r="OXY105" s="865"/>
      <c r="OXZ105" s="865"/>
      <c r="OYA105" s="865"/>
      <c r="OYB105" s="865"/>
      <c r="OYC105" s="864"/>
      <c r="OYD105" s="865"/>
      <c r="OYE105" s="865"/>
      <c r="OYF105" s="865"/>
      <c r="OYG105" s="865"/>
      <c r="OYH105" s="865"/>
      <c r="OYI105" s="865"/>
      <c r="OYJ105" s="865"/>
      <c r="OYK105" s="864"/>
      <c r="OYL105" s="865"/>
      <c r="OYM105" s="865"/>
      <c r="OYN105" s="865"/>
      <c r="OYO105" s="865"/>
      <c r="OYP105" s="865"/>
      <c r="OYQ105" s="865"/>
      <c r="OYR105" s="865"/>
      <c r="OYS105" s="864"/>
      <c r="OYT105" s="865"/>
      <c r="OYU105" s="865"/>
      <c r="OYV105" s="865"/>
      <c r="OYW105" s="865"/>
      <c r="OYX105" s="865"/>
      <c r="OYY105" s="865"/>
      <c r="OYZ105" s="865"/>
      <c r="OZA105" s="864"/>
      <c r="OZB105" s="865"/>
      <c r="OZC105" s="865"/>
      <c r="OZD105" s="865"/>
      <c r="OZE105" s="865"/>
      <c r="OZF105" s="865"/>
      <c r="OZG105" s="865"/>
      <c r="OZH105" s="865"/>
      <c r="OZI105" s="864"/>
      <c r="OZJ105" s="865"/>
      <c r="OZK105" s="865"/>
      <c r="OZL105" s="865"/>
      <c r="OZM105" s="865"/>
      <c r="OZN105" s="865"/>
      <c r="OZO105" s="865"/>
      <c r="OZP105" s="865"/>
      <c r="OZQ105" s="864"/>
      <c r="OZR105" s="865"/>
      <c r="OZS105" s="865"/>
      <c r="OZT105" s="865"/>
      <c r="OZU105" s="865"/>
      <c r="OZV105" s="865"/>
      <c r="OZW105" s="865"/>
      <c r="OZX105" s="865"/>
      <c r="OZY105" s="864"/>
      <c r="OZZ105" s="865"/>
      <c r="PAA105" s="865"/>
      <c r="PAB105" s="865"/>
      <c r="PAC105" s="865"/>
      <c r="PAD105" s="865"/>
      <c r="PAE105" s="865"/>
      <c r="PAF105" s="865"/>
      <c r="PAG105" s="864"/>
      <c r="PAH105" s="865"/>
      <c r="PAI105" s="865"/>
      <c r="PAJ105" s="865"/>
      <c r="PAK105" s="865"/>
      <c r="PAL105" s="865"/>
      <c r="PAM105" s="865"/>
      <c r="PAN105" s="865"/>
      <c r="PAO105" s="864"/>
      <c r="PAP105" s="865"/>
      <c r="PAQ105" s="865"/>
      <c r="PAR105" s="865"/>
      <c r="PAS105" s="865"/>
      <c r="PAT105" s="865"/>
      <c r="PAU105" s="865"/>
      <c r="PAV105" s="865"/>
      <c r="PAW105" s="864"/>
      <c r="PAX105" s="865"/>
      <c r="PAY105" s="865"/>
      <c r="PAZ105" s="865"/>
      <c r="PBA105" s="865"/>
      <c r="PBB105" s="865"/>
      <c r="PBC105" s="865"/>
      <c r="PBD105" s="865"/>
      <c r="PBE105" s="864"/>
      <c r="PBF105" s="865"/>
      <c r="PBG105" s="865"/>
      <c r="PBH105" s="865"/>
      <c r="PBI105" s="865"/>
      <c r="PBJ105" s="865"/>
      <c r="PBK105" s="865"/>
      <c r="PBL105" s="865"/>
      <c r="PBM105" s="864"/>
      <c r="PBN105" s="865"/>
      <c r="PBO105" s="865"/>
      <c r="PBP105" s="865"/>
      <c r="PBQ105" s="865"/>
      <c r="PBR105" s="865"/>
      <c r="PBS105" s="865"/>
      <c r="PBT105" s="865"/>
      <c r="PBU105" s="864"/>
      <c r="PBV105" s="865"/>
      <c r="PBW105" s="865"/>
      <c r="PBX105" s="865"/>
      <c r="PBY105" s="865"/>
      <c r="PBZ105" s="865"/>
      <c r="PCA105" s="865"/>
      <c r="PCB105" s="865"/>
      <c r="PCC105" s="864"/>
      <c r="PCD105" s="865"/>
      <c r="PCE105" s="865"/>
      <c r="PCF105" s="865"/>
      <c r="PCG105" s="865"/>
      <c r="PCH105" s="865"/>
      <c r="PCI105" s="865"/>
      <c r="PCJ105" s="865"/>
      <c r="PCK105" s="864"/>
      <c r="PCL105" s="865"/>
      <c r="PCM105" s="865"/>
      <c r="PCN105" s="865"/>
      <c r="PCO105" s="865"/>
      <c r="PCP105" s="865"/>
      <c r="PCQ105" s="865"/>
      <c r="PCR105" s="865"/>
      <c r="PCS105" s="864"/>
      <c r="PCT105" s="865"/>
      <c r="PCU105" s="865"/>
      <c r="PCV105" s="865"/>
      <c r="PCW105" s="865"/>
      <c r="PCX105" s="865"/>
      <c r="PCY105" s="865"/>
      <c r="PCZ105" s="865"/>
      <c r="PDA105" s="864"/>
      <c r="PDB105" s="865"/>
      <c r="PDC105" s="865"/>
      <c r="PDD105" s="865"/>
      <c r="PDE105" s="865"/>
      <c r="PDF105" s="865"/>
      <c r="PDG105" s="865"/>
      <c r="PDH105" s="865"/>
      <c r="PDI105" s="864"/>
      <c r="PDJ105" s="865"/>
      <c r="PDK105" s="865"/>
      <c r="PDL105" s="865"/>
      <c r="PDM105" s="865"/>
      <c r="PDN105" s="865"/>
      <c r="PDO105" s="865"/>
      <c r="PDP105" s="865"/>
      <c r="PDQ105" s="864"/>
      <c r="PDR105" s="865"/>
      <c r="PDS105" s="865"/>
      <c r="PDT105" s="865"/>
      <c r="PDU105" s="865"/>
      <c r="PDV105" s="865"/>
      <c r="PDW105" s="865"/>
      <c r="PDX105" s="865"/>
      <c r="PDY105" s="864"/>
      <c r="PDZ105" s="865"/>
      <c r="PEA105" s="865"/>
      <c r="PEB105" s="865"/>
      <c r="PEC105" s="865"/>
      <c r="PED105" s="865"/>
      <c r="PEE105" s="865"/>
      <c r="PEF105" s="865"/>
      <c r="PEG105" s="864"/>
      <c r="PEH105" s="865"/>
      <c r="PEI105" s="865"/>
      <c r="PEJ105" s="865"/>
      <c r="PEK105" s="865"/>
      <c r="PEL105" s="865"/>
      <c r="PEM105" s="865"/>
      <c r="PEN105" s="865"/>
      <c r="PEO105" s="864"/>
      <c r="PEP105" s="865"/>
      <c r="PEQ105" s="865"/>
      <c r="PER105" s="865"/>
      <c r="PES105" s="865"/>
      <c r="PET105" s="865"/>
      <c r="PEU105" s="865"/>
      <c r="PEV105" s="865"/>
      <c r="PEW105" s="864"/>
      <c r="PEX105" s="865"/>
      <c r="PEY105" s="865"/>
      <c r="PEZ105" s="865"/>
      <c r="PFA105" s="865"/>
      <c r="PFB105" s="865"/>
      <c r="PFC105" s="865"/>
      <c r="PFD105" s="865"/>
      <c r="PFE105" s="864"/>
      <c r="PFF105" s="865"/>
      <c r="PFG105" s="865"/>
      <c r="PFH105" s="865"/>
      <c r="PFI105" s="865"/>
      <c r="PFJ105" s="865"/>
      <c r="PFK105" s="865"/>
      <c r="PFL105" s="865"/>
      <c r="PFM105" s="864"/>
      <c r="PFN105" s="865"/>
      <c r="PFO105" s="865"/>
      <c r="PFP105" s="865"/>
      <c r="PFQ105" s="865"/>
      <c r="PFR105" s="865"/>
      <c r="PFS105" s="865"/>
      <c r="PFT105" s="865"/>
      <c r="PFU105" s="864"/>
      <c r="PFV105" s="865"/>
      <c r="PFW105" s="865"/>
      <c r="PFX105" s="865"/>
      <c r="PFY105" s="865"/>
      <c r="PFZ105" s="865"/>
      <c r="PGA105" s="865"/>
      <c r="PGB105" s="865"/>
      <c r="PGC105" s="864"/>
      <c r="PGD105" s="865"/>
      <c r="PGE105" s="865"/>
      <c r="PGF105" s="865"/>
      <c r="PGG105" s="865"/>
      <c r="PGH105" s="865"/>
      <c r="PGI105" s="865"/>
      <c r="PGJ105" s="865"/>
      <c r="PGK105" s="864"/>
      <c r="PGL105" s="865"/>
      <c r="PGM105" s="865"/>
      <c r="PGN105" s="865"/>
      <c r="PGO105" s="865"/>
      <c r="PGP105" s="865"/>
      <c r="PGQ105" s="865"/>
      <c r="PGR105" s="865"/>
      <c r="PGS105" s="864"/>
      <c r="PGT105" s="865"/>
      <c r="PGU105" s="865"/>
      <c r="PGV105" s="865"/>
      <c r="PGW105" s="865"/>
      <c r="PGX105" s="865"/>
      <c r="PGY105" s="865"/>
      <c r="PGZ105" s="865"/>
      <c r="PHA105" s="864"/>
      <c r="PHB105" s="865"/>
      <c r="PHC105" s="865"/>
      <c r="PHD105" s="865"/>
      <c r="PHE105" s="865"/>
      <c r="PHF105" s="865"/>
      <c r="PHG105" s="865"/>
      <c r="PHH105" s="865"/>
      <c r="PHI105" s="864"/>
      <c r="PHJ105" s="865"/>
      <c r="PHK105" s="865"/>
      <c r="PHL105" s="865"/>
      <c r="PHM105" s="865"/>
      <c r="PHN105" s="865"/>
      <c r="PHO105" s="865"/>
      <c r="PHP105" s="865"/>
      <c r="PHQ105" s="864"/>
      <c r="PHR105" s="865"/>
      <c r="PHS105" s="865"/>
      <c r="PHT105" s="865"/>
      <c r="PHU105" s="865"/>
      <c r="PHV105" s="865"/>
      <c r="PHW105" s="865"/>
      <c r="PHX105" s="865"/>
      <c r="PHY105" s="864"/>
      <c r="PHZ105" s="865"/>
      <c r="PIA105" s="865"/>
      <c r="PIB105" s="865"/>
      <c r="PIC105" s="865"/>
      <c r="PID105" s="865"/>
      <c r="PIE105" s="865"/>
      <c r="PIF105" s="865"/>
      <c r="PIG105" s="864"/>
      <c r="PIH105" s="865"/>
      <c r="PII105" s="865"/>
      <c r="PIJ105" s="865"/>
      <c r="PIK105" s="865"/>
      <c r="PIL105" s="865"/>
      <c r="PIM105" s="865"/>
      <c r="PIN105" s="865"/>
      <c r="PIO105" s="864"/>
      <c r="PIP105" s="865"/>
      <c r="PIQ105" s="865"/>
      <c r="PIR105" s="865"/>
      <c r="PIS105" s="865"/>
      <c r="PIT105" s="865"/>
      <c r="PIU105" s="865"/>
      <c r="PIV105" s="865"/>
      <c r="PIW105" s="864"/>
      <c r="PIX105" s="865"/>
      <c r="PIY105" s="865"/>
      <c r="PIZ105" s="865"/>
      <c r="PJA105" s="865"/>
      <c r="PJB105" s="865"/>
      <c r="PJC105" s="865"/>
      <c r="PJD105" s="865"/>
      <c r="PJE105" s="864"/>
      <c r="PJF105" s="865"/>
      <c r="PJG105" s="865"/>
      <c r="PJH105" s="865"/>
      <c r="PJI105" s="865"/>
      <c r="PJJ105" s="865"/>
      <c r="PJK105" s="865"/>
      <c r="PJL105" s="865"/>
      <c r="PJM105" s="864"/>
      <c r="PJN105" s="865"/>
      <c r="PJO105" s="865"/>
      <c r="PJP105" s="865"/>
      <c r="PJQ105" s="865"/>
      <c r="PJR105" s="865"/>
      <c r="PJS105" s="865"/>
      <c r="PJT105" s="865"/>
      <c r="PJU105" s="864"/>
      <c r="PJV105" s="865"/>
      <c r="PJW105" s="865"/>
      <c r="PJX105" s="865"/>
      <c r="PJY105" s="865"/>
      <c r="PJZ105" s="865"/>
      <c r="PKA105" s="865"/>
      <c r="PKB105" s="865"/>
      <c r="PKC105" s="864"/>
      <c r="PKD105" s="865"/>
      <c r="PKE105" s="865"/>
      <c r="PKF105" s="865"/>
      <c r="PKG105" s="865"/>
      <c r="PKH105" s="865"/>
      <c r="PKI105" s="865"/>
      <c r="PKJ105" s="865"/>
      <c r="PKK105" s="864"/>
      <c r="PKL105" s="865"/>
      <c r="PKM105" s="865"/>
      <c r="PKN105" s="865"/>
      <c r="PKO105" s="865"/>
      <c r="PKP105" s="865"/>
      <c r="PKQ105" s="865"/>
      <c r="PKR105" s="865"/>
      <c r="PKS105" s="864"/>
      <c r="PKT105" s="865"/>
      <c r="PKU105" s="865"/>
      <c r="PKV105" s="865"/>
      <c r="PKW105" s="865"/>
      <c r="PKX105" s="865"/>
      <c r="PKY105" s="865"/>
      <c r="PKZ105" s="865"/>
      <c r="PLA105" s="864"/>
      <c r="PLB105" s="865"/>
      <c r="PLC105" s="865"/>
      <c r="PLD105" s="865"/>
      <c r="PLE105" s="865"/>
      <c r="PLF105" s="865"/>
      <c r="PLG105" s="865"/>
      <c r="PLH105" s="865"/>
      <c r="PLI105" s="864"/>
      <c r="PLJ105" s="865"/>
      <c r="PLK105" s="865"/>
      <c r="PLL105" s="865"/>
      <c r="PLM105" s="865"/>
      <c r="PLN105" s="865"/>
      <c r="PLO105" s="865"/>
      <c r="PLP105" s="865"/>
      <c r="PLQ105" s="864"/>
      <c r="PLR105" s="865"/>
      <c r="PLS105" s="865"/>
      <c r="PLT105" s="865"/>
      <c r="PLU105" s="865"/>
      <c r="PLV105" s="865"/>
      <c r="PLW105" s="865"/>
      <c r="PLX105" s="865"/>
      <c r="PLY105" s="864"/>
      <c r="PLZ105" s="865"/>
      <c r="PMA105" s="865"/>
      <c r="PMB105" s="865"/>
      <c r="PMC105" s="865"/>
      <c r="PMD105" s="865"/>
      <c r="PME105" s="865"/>
      <c r="PMF105" s="865"/>
      <c r="PMG105" s="864"/>
      <c r="PMH105" s="865"/>
      <c r="PMI105" s="865"/>
      <c r="PMJ105" s="865"/>
      <c r="PMK105" s="865"/>
      <c r="PML105" s="865"/>
      <c r="PMM105" s="865"/>
      <c r="PMN105" s="865"/>
      <c r="PMO105" s="864"/>
      <c r="PMP105" s="865"/>
      <c r="PMQ105" s="865"/>
      <c r="PMR105" s="865"/>
      <c r="PMS105" s="865"/>
      <c r="PMT105" s="865"/>
      <c r="PMU105" s="865"/>
      <c r="PMV105" s="865"/>
      <c r="PMW105" s="864"/>
      <c r="PMX105" s="865"/>
      <c r="PMY105" s="865"/>
      <c r="PMZ105" s="865"/>
      <c r="PNA105" s="865"/>
      <c r="PNB105" s="865"/>
      <c r="PNC105" s="865"/>
      <c r="PND105" s="865"/>
      <c r="PNE105" s="864"/>
      <c r="PNF105" s="865"/>
      <c r="PNG105" s="865"/>
      <c r="PNH105" s="865"/>
      <c r="PNI105" s="865"/>
      <c r="PNJ105" s="865"/>
      <c r="PNK105" s="865"/>
      <c r="PNL105" s="865"/>
      <c r="PNM105" s="864"/>
      <c r="PNN105" s="865"/>
      <c r="PNO105" s="865"/>
      <c r="PNP105" s="865"/>
      <c r="PNQ105" s="865"/>
      <c r="PNR105" s="865"/>
      <c r="PNS105" s="865"/>
      <c r="PNT105" s="865"/>
      <c r="PNU105" s="864"/>
      <c r="PNV105" s="865"/>
      <c r="PNW105" s="865"/>
      <c r="PNX105" s="865"/>
      <c r="PNY105" s="865"/>
      <c r="PNZ105" s="865"/>
      <c r="POA105" s="865"/>
      <c r="POB105" s="865"/>
      <c r="POC105" s="864"/>
      <c r="POD105" s="865"/>
      <c r="POE105" s="865"/>
      <c r="POF105" s="865"/>
      <c r="POG105" s="865"/>
      <c r="POH105" s="865"/>
      <c r="POI105" s="865"/>
      <c r="POJ105" s="865"/>
      <c r="POK105" s="864"/>
      <c r="POL105" s="865"/>
      <c r="POM105" s="865"/>
      <c r="PON105" s="865"/>
      <c r="POO105" s="865"/>
      <c r="POP105" s="865"/>
      <c r="POQ105" s="865"/>
      <c r="POR105" s="865"/>
      <c r="POS105" s="864"/>
      <c r="POT105" s="865"/>
      <c r="POU105" s="865"/>
      <c r="POV105" s="865"/>
      <c r="POW105" s="865"/>
      <c r="POX105" s="865"/>
      <c r="POY105" s="865"/>
      <c r="POZ105" s="865"/>
      <c r="PPA105" s="864"/>
      <c r="PPB105" s="865"/>
      <c r="PPC105" s="865"/>
      <c r="PPD105" s="865"/>
      <c r="PPE105" s="865"/>
      <c r="PPF105" s="865"/>
      <c r="PPG105" s="865"/>
      <c r="PPH105" s="865"/>
      <c r="PPI105" s="864"/>
      <c r="PPJ105" s="865"/>
      <c r="PPK105" s="865"/>
      <c r="PPL105" s="865"/>
      <c r="PPM105" s="865"/>
      <c r="PPN105" s="865"/>
      <c r="PPO105" s="865"/>
      <c r="PPP105" s="865"/>
      <c r="PPQ105" s="864"/>
      <c r="PPR105" s="865"/>
      <c r="PPS105" s="865"/>
      <c r="PPT105" s="865"/>
      <c r="PPU105" s="865"/>
      <c r="PPV105" s="865"/>
      <c r="PPW105" s="865"/>
      <c r="PPX105" s="865"/>
      <c r="PPY105" s="864"/>
      <c r="PPZ105" s="865"/>
      <c r="PQA105" s="865"/>
      <c r="PQB105" s="865"/>
      <c r="PQC105" s="865"/>
      <c r="PQD105" s="865"/>
      <c r="PQE105" s="865"/>
      <c r="PQF105" s="865"/>
      <c r="PQG105" s="864"/>
      <c r="PQH105" s="865"/>
      <c r="PQI105" s="865"/>
      <c r="PQJ105" s="865"/>
      <c r="PQK105" s="865"/>
      <c r="PQL105" s="865"/>
      <c r="PQM105" s="865"/>
      <c r="PQN105" s="865"/>
      <c r="PQO105" s="864"/>
      <c r="PQP105" s="865"/>
      <c r="PQQ105" s="865"/>
      <c r="PQR105" s="865"/>
      <c r="PQS105" s="865"/>
      <c r="PQT105" s="865"/>
      <c r="PQU105" s="865"/>
      <c r="PQV105" s="865"/>
      <c r="PQW105" s="864"/>
      <c r="PQX105" s="865"/>
      <c r="PQY105" s="865"/>
      <c r="PQZ105" s="865"/>
      <c r="PRA105" s="865"/>
      <c r="PRB105" s="865"/>
      <c r="PRC105" s="865"/>
      <c r="PRD105" s="865"/>
      <c r="PRE105" s="864"/>
      <c r="PRF105" s="865"/>
      <c r="PRG105" s="865"/>
      <c r="PRH105" s="865"/>
      <c r="PRI105" s="865"/>
      <c r="PRJ105" s="865"/>
      <c r="PRK105" s="865"/>
      <c r="PRL105" s="865"/>
      <c r="PRM105" s="864"/>
      <c r="PRN105" s="865"/>
      <c r="PRO105" s="865"/>
      <c r="PRP105" s="865"/>
      <c r="PRQ105" s="865"/>
      <c r="PRR105" s="865"/>
      <c r="PRS105" s="865"/>
      <c r="PRT105" s="865"/>
      <c r="PRU105" s="864"/>
      <c r="PRV105" s="865"/>
      <c r="PRW105" s="865"/>
      <c r="PRX105" s="865"/>
      <c r="PRY105" s="865"/>
      <c r="PRZ105" s="865"/>
      <c r="PSA105" s="865"/>
      <c r="PSB105" s="865"/>
      <c r="PSC105" s="864"/>
      <c r="PSD105" s="865"/>
      <c r="PSE105" s="865"/>
      <c r="PSF105" s="865"/>
      <c r="PSG105" s="865"/>
      <c r="PSH105" s="865"/>
      <c r="PSI105" s="865"/>
      <c r="PSJ105" s="865"/>
      <c r="PSK105" s="864"/>
      <c r="PSL105" s="865"/>
      <c r="PSM105" s="865"/>
      <c r="PSN105" s="865"/>
      <c r="PSO105" s="865"/>
      <c r="PSP105" s="865"/>
      <c r="PSQ105" s="865"/>
      <c r="PSR105" s="865"/>
      <c r="PSS105" s="864"/>
      <c r="PST105" s="865"/>
      <c r="PSU105" s="865"/>
      <c r="PSV105" s="865"/>
      <c r="PSW105" s="865"/>
      <c r="PSX105" s="865"/>
      <c r="PSY105" s="865"/>
      <c r="PSZ105" s="865"/>
      <c r="PTA105" s="864"/>
      <c r="PTB105" s="865"/>
      <c r="PTC105" s="865"/>
      <c r="PTD105" s="865"/>
      <c r="PTE105" s="865"/>
      <c r="PTF105" s="865"/>
      <c r="PTG105" s="865"/>
      <c r="PTH105" s="865"/>
      <c r="PTI105" s="864"/>
      <c r="PTJ105" s="865"/>
      <c r="PTK105" s="865"/>
      <c r="PTL105" s="865"/>
      <c r="PTM105" s="865"/>
      <c r="PTN105" s="865"/>
      <c r="PTO105" s="865"/>
      <c r="PTP105" s="865"/>
      <c r="PTQ105" s="864"/>
      <c r="PTR105" s="865"/>
      <c r="PTS105" s="865"/>
      <c r="PTT105" s="865"/>
      <c r="PTU105" s="865"/>
      <c r="PTV105" s="865"/>
      <c r="PTW105" s="865"/>
      <c r="PTX105" s="865"/>
      <c r="PTY105" s="864"/>
      <c r="PTZ105" s="865"/>
      <c r="PUA105" s="865"/>
      <c r="PUB105" s="865"/>
      <c r="PUC105" s="865"/>
      <c r="PUD105" s="865"/>
      <c r="PUE105" s="865"/>
      <c r="PUF105" s="865"/>
      <c r="PUG105" s="864"/>
      <c r="PUH105" s="865"/>
      <c r="PUI105" s="865"/>
      <c r="PUJ105" s="865"/>
      <c r="PUK105" s="865"/>
      <c r="PUL105" s="865"/>
      <c r="PUM105" s="865"/>
      <c r="PUN105" s="865"/>
      <c r="PUO105" s="864"/>
      <c r="PUP105" s="865"/>
      <c r="PUQ105" s="865"/>
      <c r="PUR105" s="865"/>
      <c r="PUS105" s="865"/>
      <c r="PUT105" s="865"/>
      <c r="PUU105" s="865"/>
      <c r="PUV105" s="865"/>
      <c r="PUW105" s="864"/>
      <c r="PUX105" s="865"/>
      <c r="PUY105" s="865"/>
      <c r="PUZ105" s="865"/>
      <c r="PVA105" s="865"/>
      <c r="PVB105" s="865"/>
      <c r="PVC105" s="865"/>
      <c r="PVD105" s="865"/>
      <c r="PVE105" s="864"/>
      <c r="PVF105" s="865"/>
      <c r="PVG105" s="865"/>
      <c r="PVH105" s="865"/>
      <c r="PVI105" s="865"/>
      <c r="PVJ105" s="865"/>
      <c r="PVK105" s="865"/>
      <c r="PVL105" s="865"/>
      <c r="PVM105" s="864"/>
      <c r="PVN105" s="865"/>
      <c r="PVO105" s="865"/>
      <c r="PVP105" s="865"/>
      <c r="PVQ105" s="865"/>
      <c r="PVR105" s="865"/>
      <c r="PVS105" s="865"/>
      <c r="PVT105" s="865"/>
      <c r="PVU105" s="864"/>
      <c r="PVV105" s="865"/>
      <c r="PVW105" s="865"/>
      <c r="PVX105" s="865"/>
      <c r="PVY105" s="865"/>
      <c r="PVZ105" s="865"/>
      <c r="PWA105" s="865"/>
      <c r="PWB105" s="865"/>
      <c r="PWC105" s="864"/>
      <c r="PWD105" s="865"/>
      <c r="PWE105" s="865"/>
      <c r="PWF105" s="865"/>
      <c r="PWG105" s="865"/>
      <c r="PWH105" s="865"/>
      <c r="PWI105" s="865"/>
      <c r="PWJ105" s="865"/>
      <c r="PWK105" s="864"/>
      <c r="PWL105" s="865"/>
      <c r="PWM105" s="865"/>
      <c r="PWN105" s="865"/>
      <c r="PWO105" s="865"/>
      <c r="PWP105" s="865"/>
      <c r="PWQ105" s="865"/>
      <c r="PWR105" s="865"/>
      <c r="PWS105" s="864"/>
      <c r="PWT105" s="865"/>
      <c r="PWU105" s="865"/>
      <c r="PWV105" s="865"/>
      <c r="PWW105" s="865"/>
      <c r="PWX105" s="865"/>
      <c r="PWY105" s="865"/>
      <c r="PWZ105" s="865"/>
      <c r="PXA105" s="864"/>
      <c r="PXB105" s="865"/>
      <c r="PXC105" s="865"/>
      <c r="PXD105" s="865"/>
      <c r="PXE105" s="865"/>
      <c r="PXF105" s="865"/>
      <c r="PXG105" s="865"/>
      <c r="PXH105" s="865"/>
      <c r="PXI105" s="864"/>
      <c r="PXJ105" s="865"/>
      <c r="PXK105" s="865"/>
      <c r="PXL105" s="865"/>
      <c r="PXM105" s="865"/>
      <c r="PXN105" s="865"/>
      <c r="PXO105" s="865"/>
      <c r="PXP105" s="865"/>
      <c r="PXQ105" s="864"/>
      <c r="PXR105" s="865"/>
      <c r="PXS105" s="865"/>
      <c r="PXT105" s="865"/>
      <c r="PXU105" s="865"/>
      <c r="PXV105" s="865"/>
      <c r="PXW105" s="865"/>
      <c r="PXX105" s="865"/>
      <c r="PXY105" s="864"/>
      <c r="PXZ105" s="865"/>
      <c r="PYA105" s="865"/>
      <c r="PYB105" s="865"/>
      <c r="PYC105" s="865"/>
      <c r="PYD105" s="865"/>
      <c r="PYE105" s="865"/>
      <c r="PYF105" s="865"/>
      <c r="PYG105" s="864"/>
      <c r="PYH105" s="865"/>
      <c r="PYI105" s="865"/>
      <c r="PYJ105" s="865"/>
      <c r="PYK105" s="865"/>
      <c r="PYL105" s="865"/>
      <c r="PYM105" s="865"/>
      <c r="PYN105" s="865"/>
      <c r="PYO105" s="864"/>
      <c r="PYP105" s="865"/>
      <c r="PYQ105" s="865"/>
      <c r="PYR105" s="865"/>
      <c r="PYS105" s="865"/>
      <c r="PYT105" s="865"/>
      <c r="PYU105" s="865"/>
      <c r="PYV105" s="865"/>
      <c r="PYW105" s="864"/>
      <c r="PYX105" s="865"/>
      <c r="PYY105" s="865"/>
      <c r="PYZ105" s="865"/>
      <c r="PZA105" s="865"/>
      <c r="PZB105" s="865"/>
      <c r="PZC105" s="865"/>
      <c r="PZD105" s="865"/>
      <c r="PZE105" s="864"/>
      <c r="PZF105" s="865"/>
      <c r="PZG105" s="865"/>
      <c r="PZH105" s="865"/>
      <c r="PZI105" s="865"/>
      <c r="PZJ105" s="865"/>
      <c r="PZK105" s="865"/>
      <c r="PZL105" s="865"/>
      <c r="PZM105" s="864"/>
      <c r="PZN105" s="865"/>
      <c r="PZO105" s="865"/>
      <c r="PZP105" s="865"/>
      <c r="PZQ105" s="865"/>
      <c r="PZR105" s="865"/>
      <c r="PZS105" s="865"/>
      <c r="PZT105" s="865"/>
      <c r="PZU105" s="864"/>
      <c r="PZV105" s="865"/>
      <c r="PZW105" s="865"/>
      <c r="PZX105" s="865"/>
      <c r="PZY105" s="865"/>
      <c r="PZZ105" s="865"/>
      <c r="QAA105" s="865"/>
      <c r="QAB105" s="865"/>
      <c r="QAC105" s="864"/>
      <c r="QAD105" s="865"/>
      <c r="QAE105" s="865"/>
      <c r="QAF105" s="865"/>
      <c r="QAG105" s="865"/>
      <c r="QAH105" s="865"/>
      <c r="QAI105" s="865"/>
      <c r="QAJ105" s="865"/>
      <c r="QAK105" s="864"/>
      <c r="QAL105" s="865"/>
      <c r="QAM105" s="865"/>
      <c r="QAN105" s="865"/>
      <c r="QAO105" s="865"/>
      <c r="QAP105" s="865"/>
      <c r="QAQ105" s="865"/>
      <c r="QAR105" s="865"/>
      <c r="QAS105" s="864"/>
      <c r="QAT105" s="865"/>
      <c r="QAU105" s="865"/>
      <c r="QAV105" s="865"/>
      <c r="QAW105" s="865"/>
      <c r="QAX105" s="865"/>
      <c r="QAY105" s="865"/>
      <c r="QAZ105" s="865"/>
      <c r="QBA105" s="864"/>
      <c r="QBB105" s="865"/>
      <c r="QBC105" s="865"/>
      <c r="QBD105" s="865"/>
      <c r="QBE105" s="865"/>
      <c r="QBF105" s="865"/>
      <c r="QBG105" s="865"/>
      <c r="QBH105" s="865"/>
      <c r="QBI105" s="864"/>
      <c r="QBJ105" s="865"/>
      <c r="QBK105" s="865"/>
      <c r="QBL105" s="865"/>
      <c r="QBM105" s="865"/>
      <c r="QBN105" s="865"/>
      <c r="QBO105" s="865"/>
      <c r="QBP105" s="865"/>
      <c r="QBQ105" s="864"/>
      <c r="QBR105" s="865"/>
      <c r="QBS105" s="865"/>
      <c r="QBT105" s="865"/>
      <c r="QBU105" s="865"/>
      <c r="QBV105" s="865"/>
      <c r="QBW105" s="865"/>
      <c r="QBX105" s="865"/>
      <c r="QBY105" s="864"/>
      <c r="QBZ105" s="865"/>
      <c r="QCA105" s="865"/>
      <c r="QCB105" s="865"/>
      <c r="QCC105" s="865"/>
      <c r="QCD105" s="865"/>
      <c r="QCE105" s="865"/>
      <c r="QCF105" s="865"/>
      <c r="QCG105" s="864"/>
      <c r="QCH105" s="865"/>
      <c r="QCI105" s="865"/>
      <c r="QCJ105" s="865"/>
      <c r="QCK105" s="865"/>
      <c r="QCL105" s="865"/>
      <c r="QCM105" s="865"/>
      <c r="QCN105" s="865"/>
      <c r="QCO105" s="864"/>
      <c r="QCP105" s="865"/>
      <c r="QCQ105" s="865"/>
      <c r="QCR105" s="865"/>
      <c r="QCS105" s="865"/>
      <c r="QCT105" s="865"/>
      <c r="QCU105" s="865"/>
      <c r="QCV105" s="865"/>
      <c r="QCW105" s="864"/>
      <c r="QCX105" s="865"/>
      <c r="QCY105" s="865"/>
      <c r="QCZ105" s="865"/>
      <c r="QDA105" s="865"/>
      <c r="QDB105" s="865"/>
      <c r="QDC105" s="865"/>
      <c r="QDD105" s="865"/>
      <c r="QDE105" s="864"/>
      <c r="QDF105" s="865"/>
      <c r="QDG105" s="865"/>
      <c r="QDH105" s="865"/>
      <c r="QDI105" s="865"/>
      <c r="QDJ105" s="865"/>
      <c r="QDK105" s="865"/>
      <c r="QDL105" s="865"/>
      <c r="QDM105" s="864"/>
      <c r="QDN105" s="865"/>
      <c r="QDO105" s="865"/>
      <c r="QDP105" s="865"/>
      <c r="QDQ105" s="865"/>
      <c r="QDR105" s="865"/>
      <c r="QDS105" s="865"/>
      <c r="QDT105" s="865"/>
      <c r="QDU105" s="864"/>
      <c r="QDV105" s="865"/>
      <c r="QDW105" s="865"/>
      <c r="QDX105" s="865"/>
      <c r="QDY105" s="865"/>
      <c r="QDZ105" s="865"/>
      <c r="QEA105" s="865"/>
      <c r="QEB105" s="865"/>
      <c r="QEC105" s="864"/>
      <c r="QED105" s="865"/>
      <c r="QEE105" s="865"/>
      <c r="QEF105" s="865"/>
      <c r="QEG105" s="865"/>
      <c r="QEH105" s="865"/>
      <c r="QEI105" s="865"/>
      <c r="QEJ105" s="865"/>
      <c r="QEK105" s="864"/>
      <c r="QEL105" s="865"/>
      <c r="QEM105" s="865"/>
      <c r="QEN105" s="865"/>
      <c r="QEO105" s="865"/>
      <c r="QEP105" s="865"/>
      <c r="QEQ105" s="865"/>
      <c r="QER105" s="865"/>
      <c r="QES105" s="864"/>
      <c r="QET105" s="865"/>
      <c r="QEU105" s="865"/>
      <c r="QEV105" s="865"/>
      <c r="QEW105" s="865"/>
      <c r="QEX105" s="865"/>
      <c r="QEY105" s="865"/>
      <c r="QEZ105" s="865"/>
      <c r="QFA105" s="864"/>
      <c r="QFB105" s="865"/>
      <c r="QFC105" s="865"/>
      <c r="QFD105" s="865"/>
      <c r="QFE105" s="865"/>
      <c r="QFF105" s="865"/>
      <c r="QFG105" s="865"/>
      <c r="QFH105" s="865"/>
      <c r="QFI105" s="864"/>
      <c r="QFJ105" s="865"/>
      <c r="QFK105" s="865"/>
      <c r="QFL105" s="865"/>
      <c r="QFM105" s="865"/>
      <c r="QFN105" s="865"/>
      <c r="QFO105" s="865"/>
      <c r="QFP105" s="865"/>
      <c r="QFQ105" s="864"/>
      <c r="QFR105" s="865"/>
      <c r="QFS105" s="865"/>
      <c r="QFT105" s="865"/>
      <c r="QFU105" s="865"/>
      <c r="QFV105" s="865"/>
      <c r="QFW105" s="865"/>
      <c r="QFX105" s="865"/>
      <c r="QFY105" s="864"/>
      <c r="QFZ105" s="865"/>
      <c r="QGA105" s="865"/>
      <c r="QGB105" s="865"/>
      <c r="QGC105" s="865"/>
      <c r="QGD105" s="865"/>
      <c r="QGE105" s="865"/>
      <c r="QGF105" s="865"/>
      <c r="QGG105" s="864"/>
      <c r="QGH105" s="865"/>
      <c r="QGI105" s="865"/>
      <c r="QGJ105" s="865"/>
      <c r="QGK105" s="865"/>
      <c r="QGL105" s="865"/>
      <c r="QGM105" s="865"/>
      <c r="QGN105" s="865"/>
      <c r="QGO105" s="864"/>
      <c r="QGP105" s="865"/>
      <c r="QGQ105" s="865"/>
      <c r="QGR105" s="865"/>
      <c r="QGS105" s="865"/>
      <c r="QGT105" s="865"/>
      <c r="QGU105" s="865"/>
      <c r="QGV105" s="865"/>
      <c r="QGW105" s="864"/>
      <c r="QGX105" s="865"/>
      <c r="QGY105" s="865"/>
      <c r="QGZ105" s="865"/>
      <c r="QHA105" s="865"/>
      <c r="QHB105" s="865"/>
      <c r="QHC105" s="865"/>
      <c r="QHD105" s="865"/>
      <c r="QHE105" s="864"/>
      <c r="QHF105" s="865"/>
      <c r="QHG105" s="865"/>
      <c r="QHH105" s="865"/>
      <c r="QHI105" s="865"/>
      <c r="QHJ105" s="865"/>
      <c r="QHK105" s="865"/>
      <c r="QHL105" s="865"/>
      <c r="QHM105" s="864"/>
      <c r="QHN105" s="865"/>
      <c r="QHO105" s="865"/>
      <c r="QHP105" s="865"/>
      <c r="QHQ105" s="865"/>
      <c r="QHR105" s="865"/>
      <c r="QHS105" s="865"/>
      <c r="QHT105" s="865"/>
      <c r="QHU105" s="864"/>
      <c r="QHV105" s="865"/>
      <c r="QHW105" s="865"/>
      <c r="QHX105" s="865"/>
      <c r="QHY105" s="865"/>
      <c r="QHZ105" s="865"/>
      <c r="QIA105" s="865"/>
      <c r="QIB105" s="865"/>
      <c r="QIC105" s="864"/>
      <c r="QID105" s="865"/>
      <c r="QIE105" s="865"/>
      <c r="QIF105" s="865"/>
      <c r="QIG105" s="865"/>
      <c r="QIH105" s="865"/>
      <c r="QII105" s="865"/>
      <c r="QIJ105" s="865"/>
      <c r="QIK105" s="864"/>
      <c r="QIL105" s="865"/>
      <c r="QIM105" s="865"/>
      <c r="QIN105" s="865"/>
      <c r="QIO105" s="865"/>
      <c r="QIP105" s="865"/>
      <c r="QIQ105" s="865"/>
      <c r="QIR105" s="865"/>
      <c r="QIS105" s="864"/>
      <c r="QIT105" s="865"/>
      <c r="QIU105" s="865"/>
      <c r="QIV105" s="865"/>
      <c r="QIW105" s="865"/>
      <c r="QIX105" s="865"/>
      <c r="QIY105" s="865"/>
      <c r="QIZ105" s="865"/>
      <c r="QJA105" s="864"/>
      <c r="QJB105" s="865"/>
      <c r="QJC105" s="865"/>
      <c r="QJD105" s="865"/>
      <c r="QJE105" s="865"/>
      <c r="QJF105" s="865"/>
      <c r="QJG105" s="865"/>
      <c r="QJH105" s="865"/>
      <c r="QJI105" s="864"/>
      <c r="QJJ105" s="865"/>
      <c r="QJK105" s="865"/>
      <c r="QJL105" s="865"/>
      <c r="QJM105" s="865"/>
      <c r="QJN105" s="865"/>
      <c r="QJO105" s="865"/>
      <c r="QJP105" s="865"/>
      <c r="QJQ105" s="864"/>
      <c r="QJR105" s="865"/>
      <c r="QJS105" s="865"/>
      <c r="QJT105" s="865"/>
      <c r="QJU105" s="865"/>
      <c r="QJV105" s="865"/>
      <c r="QJW105" s="865"/>
      <c r="QJX105" s="865"/>
      <c r="QJY105" s="864"/>
      <c r="QJZ105" s="865"/>
      <c r="QKA105" s="865"/>
      <c r="QKB105" s="865"/>
      <c r="QKC105" s="865"/>
      <c r="QKD105" s="865"/>
      <c r="QKE105" s="865"/>
      <c r="QKF105" s="865"/>
      <c r="QKG105" s="864"/>
      <c r="QKH105" s="865"/>
      <c r="QKI105" s="865"/>
      <c r="QKJ105" s="865"/>
      <c r="QKK105" s="865"/>
      <c r="QKL105" s="865"/>
      <c r="QKM105" s="865"/>
      <c r="QKN105" s="865"/>
      <c r="QKO105" s="864"/>
      <c r="QKP105" s="865"/>
      <c r="QKQ105" s="865"/>
      <c r="QKR105" s="865"/>
      <c r="QKS105" s="865"/>
      <c r="QKT105" s="865"/>
      <c r="QKU105" s="865"/>
      <c r="QKV105" s="865"/>
      <c r="QKW105" s="864"/>
      <c r="QKX105" s="865"/>
      <c r="QKY105" s="865"/>
      <c r="QKZ105" s="865"/>
      <c r="QLA105" s="865"/>
      <c r="QLB105" s="865"/>
      <c r="QLC105" s="865"/>
      <c r="QLD105" s="865"/>
      <c r="QLE105" s="864"/>
      <c r="QLF105" s="865"/>
      <c r="QLG105" s="865"/>
      <c r="QLH105" s="865"/>
      <c r="QLI105" s="865"/>
      <c r="QLJ105" s="865"/>
      <c r="QLK105" s="865"/>
      <c r="QLL105" s="865"/>
      <c r="QLM105" s="864"/>
      <c r="QLN105" s="865"/>
      <c r="QLO105" s="865"/>
      <c r="QLP105" s="865"/>
      <c r="QLQ105" s="865"/>
      <c r="QLR105" s="865"/>
      <c r="QLS105" s="865"/>
      <c r="QLT105" s="865"/>
      <c r="QLU105" s="864"/>
      <c r="QLV105" s="865"/>
      <c r="QLW105" s="865"/>
      <c r="QLX105" s="865"/>
      <c r="QLY105" s="865"/>
      <c r="QLZ105" s="865"/>
      <c r="QMA105" s="865"/>
      <c r="QMB105" s="865"/>
      <c r="QMC105" s="864"/>
      <c r="QMD105" s="865"/>
      <c r="QME105" s="865"/>
      <c r="QMF105" s="865"/>
      <c r="QMG105" s="865"/>
      <c r="QMH105" s="865"/>
      <c r="QMI105" s="865"/>
      <c r="QMJ105" s="865"/>
      <c r="QMK105" s="864"/>
      <c r="QML105" s="865"/>
      <c r="QMM105" s="865"/>
      <c r="QMN105" s="865"/>
      <c r="QMO105" s="865"/>
      <c r="QMP105" s="865"/>
      <c r="QMQ105" s="865"/>
      <c r="QMR105" s="865"/>
      <c r="QMS105" s="864"/>
      <c r="QMT105" s="865"/>
      <c r="QMU105" s="865"/>
      <c r="QMV105" s="865"/>
      <c r="QMW105" s="865"/>
      <c r="QMX105" s="865"/>
      <c r="QMY105" s="865"/>
      <c r="QMZ105" s="865"/>
      <c r="QNA105" s="864"/>
      <c r="QNB105" s="865"/>
      <c r="QNC105" s="865"/>
      <c r="QND105" s="865"/>
      <c r="QNE105" s="865"/>
      <c r="QNF105" s="865"/>
      <c r="QNG105" s="865"/>
      <c r="QNH105" s="865"/>
      <c r="QNI105" s="864"/>
      <c r="QNJ105" s="865"/>
      <c r="QNK105" s="865"/>
      <c r="QNL105" s="865"/>
      <c r="QNM105" s="865"/>
      <c r="QNN105" s="865"/>
      <c r="QNO105" s="865"/>
      <c r="QNP105" s="865"/>
      <c r="QNQ105" s="864"/>
      <c r="QNR105" s="865"/>
      <c r="QNS105" s="865"/>
      <c r="QNT105" s="865"/>
      <c r="QNU105" s="865"/>
      <c r="QNV105" s="865"/>
      <c r="QNW105" s="865"/>
      <c r="QNX105" s="865"/>
      <c r="QNY105" s="864"/>
      <c r="QNZ105" s="865"/>
      <c r="QOA105" s="865"/>
      <c r="QOB105" s="865"/>
      <c r="QOC105" s="865"/>
      <c r="QOD105" s="865"/>
      <c r="QOE105" s="865"/>
      <c r="QOF105" s="865"/>
      <c r="QOG105" s="864"/>
      <c r="QOH105" s="865"/>
      <c r="QOI105" s="865"/>
      <c r="QOJ105" s="865"/>
      <c r="QOK105" s="865"/>
      <c r="QOL105" s="865"/>
      <c r="QOM105" s="865"/>
      <c r="QON105" s="865"/>
      <c r="QOO105" s="864"/>
      <c r="QOP105" s="865"/>
      <c r="QOQ105" s="865"/>
      <c r="QOR105" s="865"/>
      <c r="QOS105" s="865"/>
      <c r="QOT105" s="865"/>
      <c r="QOU105" s="865"/>
      <c r="QOV105" s="865"/>
      <c r="QOW105" s="864"/>
      <c r="QOX105" s="865"/>
      <c r="QOY105" s="865"/>
      <c r="QOZ105" s="865"/>
      <c r="QPA105" s="865"/>
      <c r="QPB105" s="865"/>
      <c r="QPC105" s="865"/>
      <c r="QPD105" s="865"/>
      <c r="QPE105" s="864"/>
      <c r="QPF105" s="865"/>
      <c r="QPG105" s="865"/>
      <c r="QPH105" s="865"/>
      <c r="QPI105" s="865"/>
      <c r="QPJ105" s="865"/>
      <c r="QPK105" s="865"/>
      <c r="QPL105" s="865"/>
      <c r="QPM105" s="864"/>
      <c r="QPN105" s="865"/>
      <c r="QPO105" s="865"/>
      <c r="QPP105" s="865"/>
      <c r="QPQ105" s="865"/>
      <c r="QPR105" s="865"/>
      <c r="QPS105" s="865"/>
      <c r="QPT105" s="865"/>
      <c r="QPU105" s="864"/>
      <c r="QPV105" s="865"/>
      <c r="QPW105" s="865"/>
      <c r="QPX105" s="865"/>
      <c r="QPY105" s="865"/>
      <c r="QPZ105" s="865"/>
      <c r="QQA105" s="865"/>
      <c r="QQB105" s="865"/>
      <c r="QQC105" s="864"/>
      <c r="QQD105" s="865"/>
      <c r="QQE105" s="865"/>
      <c r="QQF105" s="865"/>
      <c r="QQG105" s="865"/>
      <c r="QQH105" s="865"/>
      <c r="QQI105" s="865"/>
      <c r="QQJ105" s="865"/>
      <c r="QQK105" s="864"/>
      <c r="QQL105" s="865"/>
      <c r="QQM105" s="865"/>
      <c r="QQN105" s="865"/>
      <c r="QQO105" s="865"/>
      <c r="QQP105" s="865"/>
      <c r="QQQ105" s="865"/>
      <c r="QQR105" s="865"/>
      <c r="QQS105" s="864"/>
      <c r="QQT105" s="865"/>
      <c r="QQU105" s="865"/>
      <c r="QQV105" s="865"/>
      <c r="QQW105" s="865"/>
      <c r="QQX105" s="865"/>
      <c r="QQY105" s="865"/>
      <c r="QQZ105" s="865"/>
      <c r="QRA105" s="864"/>
      <c r="QRB105" s="865"/>
      <c r="QRC105" s="865"/>
      <c r="QRD105" s="865"/>
      <c r="QRE105" s="865"/>
      <c r="QRF105" s="865"/>
      <c r="QRG105" s="865"/>
      <c r="QRH105" s="865"/>
      <c r="QRI105" s="864"/>
      <c r="QRJ105" s="865"/>
      <c r="QRK105" s="865"/>
      <c r="QRL105" s="865"/>
      <c r="QRM105" s="865"/>
      <c r="QRN105" s="865"/>
      <c r="QRO105" s="865"/>
      <c r="QRP105" s="865"/>
      <c r="QRQ105" s="864"/>
      <c r="QRR105" s="865"/>
      <c r="QRS105" s="865"/>
      <c r="QRT105" s="865"/>
      <c r="QRU105" s="865"/>
      <c r="QRV105" s="865"/>
      <c r="QRW105" s="865"/>
      <c r="QRX105" s="865"/>
      <c r="QRY105" s="864"/>
      <c r="QRZ105" s="865"/>
      <c r="QSA105" s="865"/>
      <c r="QSB105" s="865"/>
      <c r="QSC105" s="865"/>
      <c r="QSD105" s="865"/>
      <c r="QSE105" s="865"/>
      <c r="QSF105" s="865"/>
      <c r="QSG105" s="864"/>
      <c r="QSH105" s="865"/>
      <c r="QSI105" s="865"/>
      <c r="QSJ105" s="865"/>
      <c r="QSK105" s="865"/>
      <c r="QSL105" s="865"/>
      <c r="QSM105" s="865"/>
      <c r="QSN105" s="865"/>
      <c r="QSO105" s="864"/>
      <c r="QSP105" s="865"/>
      <c r="QSQ105" s="865"/>
      <c r="QSR105" s="865"/>
      <c r="QSS105" s="865"/>
      <c r="QST105" s="865"/>
      <c r="QSU105" s="865"/>
      <c r="QSV105" s="865"/>
      <c r="QSW105" s="864"/>
      <c r="QSX105" s="865"/>
      <c r="QSY105" s="865"/>
      <c r="QSZ105" s="865"/>
      <c r="QTA105" s="865"/>
      <c r="QTB105" s="865"/>
      <c r="QTC105" s="865"/>
      <c r="QTD105" s="865"/>
      <c r="QTE105" s="864"/>
      <c r="QTF105" s="865"/>
      <c r="QTG105" s="865"/>
      <c r="QTH105" s="865"/>
      <c r="QTI105" s="865"/>
      <c r="QTJ105" s="865"/>
      <c r="QTK105" s="865"/>
      <c r="QTL105" s="865"/>
      <c r="QTM105" s="864"/>
      <c r="QTN105" s="865"/>
      <c r="QTO105" s="865"/>
      <c r="QTP105" s="865"/>
      <c r="QTQ105" s="865"/>
      <c r="QTR105" s="865"/>
      <c r="QTS105" s="865"/>
      <c r="QTT105" s="865"/>
      <c r="QTU105" s="864"/>
      <c r="QTV105" s="865"/>
      <c r="QTW105" s="865"/>
      <c r="QTX105" s="865"/>
      <c r="QTY105" s="865"/>
      <c r="QTZ105" s="865"/>
      <c r="QUA105" s="865"/>
      <c r="QUB105" s="865"/>
      <c r="QUC105" s="864"/>
      <c r="QUD105" s="865"/>
      <c r="QUE105" s="865"/>
      <c r="QUF105" s="865"/>
      <c r="QUG105" s="865"/>
      <c r="QUH105" s="865"/>
      <c r="QUI105" s="865"/>
      <c r="QUJ105" s="865"/>
      <c r="QUK105" s="864"/>
      <c r="QUL105" s="865"/>
      <c r="QUM105" s="865"/>
      <c r="QUN105" s="865"/>
      <c r="QUO105" s="865"/>
      <c r="QUP105" s="865"/>
      <c r="QUQ105" s="865"/>
      <c r="QUR105" s="865"/>
      <c r="QUS105" s="864"/>
      <c r="QUT105" s="865"/>
      <c r="QUU105" s="865"/>
      <c r="QUV105" s="865"/>
      <c r="QUW105" s="865"/>
      <c r="QUX105" s="865"/>
      <c r="QUY105" s="865"/>
      <c r="QUZ105" s="865"/>
      <c r="QVA105" s="864"/>
      <c r="QVB105" s="865"/>
      <c r="QVC105" s="865"/>
      <c r="QVD105" s="865"/>
      <c r="QVE105" s="865"/>
      <c r="QVF105" s="865"/>
      <c r="QVG105" s="865"/>
      <c r="QVH105" s="865"/>
      <c r="QVI105" s="864"/>
      <c r="QVJ105" s="865"/>
      <c r="QVK105" s="865"/>
      <c r="QVL105" s="865"/>
      <c r="QVM105" s="865"/>
      <c r="QVN105" s="865"/>
      <c r="QVO105" s="865"/>
      <c r="QVP105" s="865"/>
      <c r="QVQ105" s="864"/>
      <c r="QVR105" s="865"/>
      <c r="QVS105" s="865"/>
      <c r="QVT105" s="865"/>
      <c r="QVU105" s="865"/>
      <c r="QVV105" s="865"/>
      <c r="QVW105" s="865"/>
      <c r="QVX105" s="865"/>
      <c r="QVY105" s="864"/>
      <c r="QVZ105" s="865"/>
      <c r="QWA105" s="865"/>
      <c r="QWB105" s="865"/>
      <c r="QWC105" s="865"/>
      <c r="QWD105" s="865"/>
      <c r="QWE105" s="865"/>
      <c r="QWF105" s="865"/>
      <c r="QWG105" s="864"/>
      <c r="QWH105" s="865"/>
      <c r="QWI105" s="865"/>
      <c r="QWJ105" s="865"/>
      <c r="QWK105" s="865"/>
      <c r="QWL105" s="865"/>
      <c r="QWM105" s="865"/>
      <c r="QWN105" s="865"/>
      <c r="QWO105" s="864"/>
      <c r="QWP105" s="865"/>
      <c r="QWQ105" s="865"/>
      <c r="QWR105" s="865"/>
      <c r="QWS105" s="865"/>
      <c r="QWT105" s="865"/>
      <c r="QWU105" s="865"/>
      <c r="QWV105" s="865"/>
      <c r="QWW105" s="864"/>
      <c r="QWX105" s="865"/>
      <c r="QWY105" s="865"/>
      <c r="QWZ105" s="865"/>
      <c r="QXA105" s="865"/>
      <c r="QXB105" s="865"/>
      <c r="QXC105" s="865"/>
      <c r="QXD105" s="865"/>
      <c r="QXE105" s="864"/>
      <c r="QXF105" s="865"/>
      <c r="QXG105" s="865"/>
      <c r="QXH105" s="865"/>
      <c r="QXI105" s="865"/>
      <c r="QXJ105" s="865"/>
      <c r="QXK105" s="865"/>
      <c r="QXL105" s="865"/>
      <c r="QXM105" s="864"/>
      <c r="QXN105" s="865"/>
      <c r="QXO105" s="865"/>
      <c r="QXP105" s="865"/>
      <c r="QXQ105" s="865"/>
      <c r="QXR105" s="865"/>
      <c r="QXS105" s="865"/>
      <c r="QXT105" s="865"/>
      <c r="QXU105" s="864"/>
      <c r="QXV105" s="865"/>
      <c r="QXW105" s="865"/>
      <c r="QXX105" s="865"/>
      <c r="QXY105" s="865"/>
      <c r="QXZ105" s="865"/>
      <c r="QYA105" s="865"/>
      <c r="QYB105" s="865"/>
      <c r="QYC105" s="864"/>
      <c r="QYD105" s="865"/>
      <c r="QYE105" s="865"/>
      <c r="QYF105" s="865"/>
      <c r="QYG105" s="865"/>
      <c r="QYH105" s="865"/>
      <c r="QYI105" s="865"/>
      <c r="QYJ105" s="865"/>
      <c r="QYK105" s="864"/>
      <c r="QYL105" s="865"/>
      <c r="QYM105" s="865"/>
      <c r="QYN105" s="865"/>
      <c r="QYO105" s="865"/>
      <c r="QYP105" s="865"/>
      <c r="QYQ105" s="865"/>
      <c r="QYR105" s="865"/>
      <c r="QYS105" s="864"/>
      <c r="QYT105" s="865"/>
      <c r="QYU105" s="865"/>
      <c r="QYV105" s="865"/>
      <c r="QYW105" s="865"/>
      <c r="QYX105" s="865"/>
      <c r="QYY105" s="865"/>
      <c r="QYZ105" s="865"/>
      <c r="QZA105" s="864"/>
      <c r="QZB105" s="865"/>
      <c r="QZC105" s="865"/>
      <c r="QZD105" s="865"/>
      <c r="QZE105" s="865"/>
      <c r="QZF105" s="865"/>
      <c r="QZG105" s="865"/>
      <c r="QZH105" s="865"/>
      <c r="QZI105" s="864"/>
      <c r="QZJ105" s="865"/>
      <c r="QZK105" s="865"/>
      <c r="QZL105" s="865"/>
      <c r="QZM105" s="865"/>
      <c r="QZN105" s="865"/>
      <c r="QZO105" s="865"/>
      <c r="QZP105" s="865"/>
      <c r="QZQ105" s="864"/>
      <c r="QZR105" s="865"/>
      <c r="QZS105" s="865"/>
      <c r="QZT105" s="865"/>
      <c r="QZU105" s="865"/>
      <c r="QZV105" s="865"/>
      <c r="QZW105" s="865"/>
      <c r="QZX105" s="865"/>
      <c r="QZY105" s="864"/>
      <c r="QZZ105" s="865"/>
      <c r="RAA105" s="865"/>
      <c r="RAB105" s="865"/>
      <c r="RAC105" s="865"/>
      <c r="RAD105" s="865"/>
      <c r="RAE105" s="865"/>
      <c r="RAF105" s="865"/>
      <c r="RAG105" s="864"/>
      <c r="RAH105" s="865"/>
      <c r="RAI105" s="865"/>
      <c r="RAJ105" s="865"/>
      <c r="RAK105" s="865"/>
      <c r="RAL105" s="865"/>
      <c r="RAM105" s="865"/>
      <c r="RAN105" s="865"/>
      <c r="RAO105" s="864"/>
      <c r="RAP105" s="865"/>
      <c r="RAQ105" s="865"/>
      <c r="RAR105" s="865"/>
      <c r="RAS105" s="865"/>
      <c r="RAT105" s="865"/>
      <c r="RAU105" s="865"/>
      <c r="RAV105" s="865"/>
      <c r="RAW105" s="864"/>
      <c r="RAX105" s="865"/>
      <c r="RAY105" s="865"/>
      <c r="RAZ105" s="865"/>
      <c r="RBA105" s="865"/>
      <c r="RBB105" s="865"/>
      <c r="RBC105" s="865"/>
      <c r="RBD105" s="865"/>
      <c r="RBE105" s="864"/>
      <c r="RBF105" s="865"/>
      <c r="RBG105" s="865"/>
      <c r="RBH105" s="865"/>
      <c r="RBI105" s="865"/>
      <c r="RBJ105" s="865"/>
      <c r="RBK105" s="865"/>
      <c r="RBL105" s="865"/>
      <c r="RBM105" s="864"/>
      <c r="RBN105" s="865"/>
      <c r="RBO105" s="865"/>
      <c r="RBP105" s="865"/>
      <c r="RBQ105" s="865"/>
      <c r="RBR105" s="865"/>
      <c r="RBS105" s="865"/>
      <c r="RBT105" s="865"/>
      <c r="RBU105" s="864"/>
      <c r="RBV105" s="865"/>
      <c r="RBW105" s="865"/>
      <c r="RBX105" s="865"/>
      <c r="RBY105" s="865"/>
      <c r="RBZ105" s="865"/>
      <c r="RCA105" s="865"/>
      <c r="RCB105" s="865"/>
      <c r="RCC105" s="864"/>
      <c r="RCD105" s="865"/>
      <c r="RCE105" s="865"/>
      <c r="RCF105" s="865"/>
      <c r="RCG105" s="865"/>
      <c r="RCH105" s="865"/>
      <c r="RCI105" s="865"/>
      <c r="RCJ105" s="865"/>
      <c r="RCK105" s="864"/>
      <c r="RCL105" s="865"/>
      <c r="RCM105" s="865"/>
      <c r="RCN105" s="865"/>
      <c r="RCO105" s="865"/>
      <c r="RCP105" s="865"/>
      <c r="RCQ105" s="865"/>
      <c r="RCR105" s="865"/>
      <c r="RCS105" s="864"/>
      <c r="RCT105" s="865"/>
      <c r="RCU105" s="865"/>
      <c r="RCV105" s="865"/>
      <c r="RCW105" s="865"/>
      <c r="RCX105" s="865"/>
      <c r="RCY105" s="865"/>
      <c r="RCZ105" s="865"/>
      <c r="RDA105" s="864"/>
      <c r="RDB105" s="865"/>
      <c r="RDC105" s="865"/>
      <c r="RDD105" s="865"/>
      <c r="RDE105" s="865"/>
      <c r="RDF105" s="865"/>
      <c r="RDG105" s="865"/>
      <c r="RDH105" s="865"/>
      <c r="RDI105" s="864"/>
      <c r="RDJ105" s="865"/>
      <c r="RDK105" s="865"/>
      <c r="RDL105" s="865"/>
      <c r="RDM105" s="865"/>
      <c r="RDN105" s="865"/>
      <c r="RDO105" s="865"/>
      <c r="RDP105" s="865"/>
      <c r="RDQ105" s="864"/>
      <c r="RDR105" s="865"/>
      <c r="RDS105" s="865"/>
      <c r="RDT105" s="865"/>
      <c r="RDU105" s="865"/>
      <c r="RDV105" s="865"/>
      <c r="RDW105" s="865"/>
      <c r="RDX105" s="865"/>
      <c r="RDY105" s="864"/>
      <c r="RDZ105" s="865"/>
      <c r="REA105" s="865"/>
      <c r="REB105" s="865"/>
      <c r="REC105" s="865"/>
      <c r="RED105" s="865"/>
      <c r="REE105" s="865"/>
      <c r="REF105" s="865"/>
      <c r="REG105" s="864"/>
      <c r="REH105" s="865"/>
      <c r="REI105" s="865"/>
      <c r="REJ105" s="865"/>
      <c r="REK105" s="865"/>
      <c r="REL105" s="865"/>
      <c r="REM105" s="865"/>
      <c r="REN105" s="865"/>
      <c r="REO105" s="864"/>
      <c r="REP105" s="865"/>
      <c r="REQ105" s="865"/>
      <c r="RER105" s="865"/>
      <c r="RES105" s="865"/>
      <c r="RET105" s="865"/>
      <c r="REU105" s="865"/>
      <c r="REV105" s="865"/>
      <c r="REW105" s="864"/>
      <c r="REX105" s="865"/>
      <c r="REY105" s="865"/>
      <c r="REZ105" s="865"/>
      <c r="RFA105" s="865"/>
      <c r="RFB105" s="865"/>
      <c r="RFC105" s="865"/>
      <c r="RFD105" s="865"/>
      <c r="RFE105" s="864"/>
      <c r="RFF105" s="865"/>
      <c r="RFG105" s="865"/>
      <c r="RFH105" s="865"/>
      <c r="RFI105" s="865"/>
      <c r="RFJ105" s="865"/>
      <c r="RFK105" s="865"/>
      <c r="RFL105" s="865"/>
      <c r="RFM105" s="864"/>
      <c r="RFN105" s="865"/>
      <c r="RFO105" s="865"/>
      <c r="RFP105" s="865"/>
      <c r="RFQ105" s="865"/>
      <c r="RFR105" s="865"/>
      <c r="RFS105" s="865"/>
      <c r="RFT105" s="865"/>
      <c r="RFU105" s="864"/>
      <c r="RFV105" s="865"/>
      <c r="RFW105" s="865"/>
      <c r="RFX105" s="865"/>
      <c r="RFY105" s="865"/>
      <c r="RFZ105" s="865"/>
      <c r="RGA105" s="865"/>
      <c r="RGB105" s="865"/>
      <c r="RGC105" s="864"/>
      <c r="RGD105" s="865"/>
      <c r="RGE105" s="865"/>
      <c r="RGF105" s="865"/>
      <c r="RGG105" s="865"/>
      <c r="RGH105" s="865"/>
      <c r="RGI105" s="865"/>
      <c r="RGJ105" s="865"/>
      <c r="RGK105" s="864"/>
      <c r="RGL105" s="865"/>
      <c r="RGM105" s="865"/>
      <c r="RGN105" s="865"/>
      <c r="RGO105" s="865"/>
      <c r="RGP105" s="865"/>
      <c r="RGQ105" s="865"/>
      <c r="RGR105" s="865"/>
      <c r="RGS105" s="864"/>
      <c r="RGT105" s="865"/>
      <c r="RGU105" s="865"/>
      <c r="RGV105" s="865"/>
      <c r="RGW105" s="865"/>
      <c r="RGX105" s="865"/>
      <c r="RGY105" s="865"/>
      <c r="RGZ105" s="865"/>
      <c r="RHA105" s="864"/>
      <c r="RHB105" s="865"/>
      <c r="RHC105" s="865"/>
      <c r="RHD105" s="865"/>
      <c r="RHE105" s="865"/>
      <c r="RHF105" s="865"/>
      <c r="RHG105" s="865"/>
      <c r="RHH105" s="865"/>
      <c r="RHI105" s="864"/>
      <c r="RHJ105" s="865"/>
      <c r="RHK105" s="865"/>
      <c r="RHL105" s="865"/>
      <c r="RHM105" s="865"/>
      <c r="RHN105" s="865"/>
      <c r="RHO105" s="865"/>
      <c r="RHP105" s="865"/>
      <c r="RHQ105" s="864"/>
      <c r="RHR105" s="865"/>
      <c r="RHS105" s="865"/>
      <c r="RHT105" s="865"/>
      <c r="RHU105" s="865"/>
      <c r="RHV105" s="865"/>
      <c r="RHW105" s="865"/>
      <c r="RHX105" s="865"/>
      <c r="RHY105" s="864"/>
      <c r="RHZ105" s="865"/>
      <c r="RIA105" s="865"/>
      <c r="RIB105" s="865"/>
      <c r="RIC105" s="865"/>
      <c r="RID105" s="865"/>
      <c r="RIE105" s="865"/>
      <c r="RIF105" s="865"/>
      <c r="RIG105" s="864"/>
      <c r="RIH105" s="865"/>
      <c r="RII105" s="865"/>
      <c r="RIJ105" s="865"/>
      <c r="RIK105" s="865"/>
      <c r="RIL105" s="865"/>
      <c r="RIM105" s="865"/>
      <c r="RIN105" s="865"/>
      <c r="RIO105" s="864"/>
      <c r="RIP105" s="865"/>
      <c r="RIQ105" s="865"/>
      <c r="RIR105" s="865"/>
      <c r="RIS105" s="865"/>
      <c r="RIT105" s="865"/>
      <c r="RIU105" s="865"/>
      <c r="RIV105" s="865"/>
      <c r="RIW105" s="864"/>
      <c r="RIX105" s="865"/>
      <c r="RIY105" s="865"/>
      <c r="RIZ105" s="865"/>
      <c r="RJA105" s="865"/>
      <c r="RJB105" s="865"/>
      <c r="RJC105" s="865"/>
      <c r="RJD105" s="865"/>
      <c r="RJE105" s="864"/>
      <c r="RJF105" s="865"/>
      <c r="RJG105" s="865"/>
      <c r="RJH105" s="865"/>
      <c r="RJI105" s="865"/>
      <c r="RJJ105" s="865"/>
      <c r="RJK105" s="865"/>
      <c r="RJL105" s="865"/>
      <c r="RJM105" s="864"/>
      <c r="RJN105" s="865"/>
      <c r="RJO105" s="865"/>
      <c r="RJP105" s="865"/>
      <c r="RJQ105" s="865"/>
      <c r="RJR105" s="865"/>
      <c r="RJS105" s="865"/>
      <c r="RJT105" s="865"/>
      <c r="RJU105" s="864"/>
      <c r="RJV105" s="865"/>
      <c r="RJW105" s="865"/>
      <c r="RJX105" s="865"/>
      <c r="RJY105" s="865"/>
      <c r="RJZ105" s="865"/>
      <c r="RKA105" s="865"/>
      <c r="RKB105" s="865"/>
      <c r="RKC105" s="864"/>
      <c r="RKD105" s="865"/>
      <c r="RKE105" s="865"/>
      <c r="RKF105" s="865"/>
      <c r="RKG105" s="865"/>
      <c r="RKH105" s="865"/>
      <c r="RKI105" s="865"/>
      <c r="RKJ105" s="865"/>
      <c r="RKK105" s="864"/>
      <c r="RKL105" s="865"/>
      <c r="RKM105" s="865"/>
      <c r="RKN105" s="865"/>
      <c r="RKO105" s="865"/>
      <c r="RKP105" s="865"/>
      <c r="RKQ105" s="865"/>
      <c r="RKR105" s="865"/>
      <c r="RKS105" s="864"/>
      <c r="RKT105" s="865"/>
      <c r="RKU105" s="865"/>
      <c r="RKV105" s="865"/>
      <c r="RKW105" s="865"/>
      <c r="RKX105" s="865"/>
      <c r="RKY105" s="865"/>
      <c r="RKZ105" s="865"/>
      <c r="RLA105" s="864"/>
      <c r="RLB105" s="865"/>
      <c r="RLC105" s="865"/>
      <c r="RLD105" s="865"/>
      <c r="RLE105" s="865"/>
      <c r="RLF105" s="865"/>
      <c r="RLG105" s="865"/>
      <c r="RLH105" s="865"/>
      <c r="RLI105" s="864"/>
      <c r="RLJ105" s="865"/>
      <c r="RLK105" s="865"/>
      <c r="RLL105" s="865"/>
      <c r="RLM105" s="865"/>
      <c r="RLN105" s="865"/>
      <c r="RLO105" s="865"/>
      <c r="RLP105" s="865"/>
      <c r="RLQ105" s="864"/>
      <c r="RLR105" s="865"/>
      <c r="RLS105" s="865"/>
      <c r="RLT105" s="865"/>
      <c r="RLU105" s="865"/>
      <c r="RLV105" s="865"/>
      <c r="RLW105" s="865"/>
      <c r="RLX105" s="865"/>
      <c r="RLY105" s="864"/>
      <c r="RLZ105" s="865"/>
      <c r="RMA105" s="865"/>
      <c r="RMB105" s="865"/>
      <c r="RMC105" s="865"/>
      <c r="RMD105" s="865"/>
      <c r="RME105" s="865"/>
      <c r="RMF105" s="865"/>
      <c r="RMG105" s="864"/>
      <c r="RMH105" s="865"/>
      <c r="RMI105" s="865"/>
      <c r="RMJ105" s="865"/>
      <c r="RMK105" s="865"/>
      <c r="RML105" s="865"/>
      <c r="RMM105" s="865"/>
      <c r="RMN105" s="865"/>
      <c r="RMO105" s="864"/>
      <c r="RMP105" s="865"/>
      <c r="RMQ105" s="865"/>
      <c r="RMR105" s="865"/>
      <c r="RMS105" s="865"/>
      <c r="RMT105" s="865"/>
      <c r="RMU105" s="865"/>
      <c r="RMV105" s="865"/>
      <c r="RMW105" s="864"/>
      <c r="RMX105" s="865"/>
      <c r="RMY105" s="865"/>
      <c r="RMZ105" s="865"/>
      <c r="RNA105" s="865"/>
      <c r="RNB105" s="865"/>
      <c r="RNC105" s="865"/>
      <c r="RND105" s="865"/>
      <c r="RNE105" s="864"/>
      <c r="RNF105" s="865"/>
      <c r="RNG105" s="865"/>
      <c r="RNH105" s="865"/>
      <c r="RNI105" s="865"/>
      <c r="RNJ105" s="865"/>
      <c r="RNK105" s="865"/>
      <c r="RNL105" s="865"/>
      <c r="RNM105" s="864"/>
      <c r="RNN105" s="865"/>
      <c r="RNO105" s="865"/>
      <c r="RNP105" s="865"/>
      <c r="RNQ105" s="865"/>
      <c r="RNR105" s="865"/>
      <c r="RNS105" s="865"/>
      <c r="RNT105" s="865"/>
      <c r="RNU105" s="864"/>
      <c r="RNV105" s="865"/>
      <c r="RNW105" s="865"/>
      <c r="RNX105" s="865"/>
      <c r="RNY105" s="865"/>
      <c r="RNZ105" s="865"/>
      <c r="ROA105" s="865"/>
      <c r="ROB105" s="865"/>
      <c r="ROC105" s="864"/>
      <c r="ROD105" s="865"/>
      <c r="ROE105" s="865"/>
      <c r="ROF105" s="865"/>
      <c r="ROG105" s="865"/>
      <c r="ROH105" s="865"/>
      <c r="ROI105" s="865"/>
      <c r="ROJ105" s="865"/>
      <c r="ROK105" s="864"/>
      <c r="ROL105" s="865"/>
      <c r="ROM105" s="865"/>
      <c r="RON105" s="865"/>
      <c r="ROO105" s="865"/>
      <c r="ROP105" s="865"/>
      <c r="ROQ105" s="865"/>
      <c r="ROR105" s="865"/>
      <c r="ROS105" s="864"/>
      <c r="ROT105" s="865"/>
      <c r="ROU105" s="865"/>
      <c r="ROV105" s="865"/>
      <c r="ROW105" s="865"/>
      <c r="ROX105" s="865"/>
      <c r="ROY105" s="865"/>
      <c r="ROZ105" s="865"/>
      <c r="RPA105" s="864"/>
      <c r="RPB105" s="865"/>
      <c r="RPC105" s="865"/>
      <c r="RPD105" s="865"/>
      <c r="RPE105" s="865"/>
      <c r="RPF105" s="865"/>
      <c r="RPG105" s="865"/>
      <c r="RPH105" s="865"/>
      <c r="RPI105" s="864"/>
      <c r="RPJ105" s="865"/>
      <c r="RPK105" s="865"/>
      <c r="RPL105" s="865"/>
      <c r="RPM105" s="865"/>
      <c r="RPN105" s="865"/>
      <c r="RPO105" s="865"/>
      <c r="RPP105" s="865"/>
      <c r="RPQ105" s="864"/>
      <c r="RPR105" s="865"/>
      <c r="RPS105" s="865"/>
      <c r="RPT105" s="865"/>
      <c r="RPU105" s="865"/>
      <c r="RPV105" s="865"/>
      <c r="RPW105" s="865"/>
      <c r="RPX105" s="865"/>
      <c r="RPY105" s="864"/>
      <c r="RPZ105" s="865"/>
      <c r="RQA105" s="865"/>
      <c r="RQB105" s="865"/>
      <c r="RQC105" s="865"/>
      <c r="RQD105" s="865"/>
      <c r="RQE105" s="865"/>
      <c r="RQF105" s="865"/>
      <c r="RQG105" s="864"/>
      <c r="RQH105" s="865"/>
      <c r="RQI105" s="865"/>
      <c r="RQJ105" s="865"/>
      <c r="RQK105" s="865"/>
      <c r="RQL105" s="865"/>
      <c r="RQM105" s="865"/>
      <c r="RQN105" s="865"/>
      <c r="RQO105" s="864"/>
      <c r="RQP105" s="865"/>
      <c r="RQQ105" s="865"/>
      <c r="RQR105" s="865"/>
      <c r="RQS105" s="865"/>
      <c r="RQT105" s="865"/>
      <c r="RQU105" s="865"/>
      <c r="RQV105" s="865"/>
      <c r="RQW105" s="864"/>
      <c r="RQX105" s="865"/>
      <c r="RQY105" s="865"/>
      <c r="RQZ105" s="865"/>
      <c r="RRA105" s="865"/>
      <c r="RRB105" s="865"/>
      <c r="RRC105" s="865"/>
      <c r="RRD105" s="865"/>
      <c r="RRE105" s="864"/>
      <c r="RRF105" s="865"/>
      <c r="RRG105" s="865"/>
      <c r="RRH105" s="865"/>
      <c r="RRI105" s="865"/>
      <c r="RRJ105" s="865"/>
      <c r="RRK105" s="865"/>
      <c r="RRL105" s="865"/>
      <c r="RRM105" s="864"/>
      <c r="RRN105" s="865"/>
      <c r="RRO105" s="865"/>
      <c r="RRP105" s="865"/>
      <c r="RRQ105" s="865"/>
      <c r="RRR105" s="865"/>
      <c r="RRS105" s="865"/>
      <c r="RRT105" s="865"/>
      <c r="RRU105" s="864"/>
      <c r="RRV105" s="865"/>
      <c r="RRW105" s="865"/>
      <c r="RRX105" s="865"/>
      <c r="RRY105" s="865"/>
      <c r="RRZ105" s="865"/>
      <c r="RSA105" s="865"/>
      <c r="RSB105" s="865"/>
      <c r="RSC105" s="864"/>
      <c r="RSD105" s="865"/>
      <c r="RSE105" s="865"/>
      <c r="RSF105" s="865"/>
      <c r="RSG105" s="865"/>
      <c r="RSH105" s="865"/>
      <c r="RSI105" s="865"/>
      <c r="RSJ105" s="865"/>
      <c r="RSK105" s="864"/>
      <c r="RSL105" s="865"/>
      <c r="RSM105" s="865"/>
      <c r="RSN105" s="865"/>
      <c r="RSO105" s="865"/>
      <c r="RSP105" s="865"/>
      <c r="RSQ105" s="865"/>
      <c r="RSR105" s="865"/>
      <c r="RSS105" s="864"/>
      <c r="RST105" s="865"/>
      <c r="RSU105" s="865"/>
      <c r="RSV105" s="865"/>
      <c r="RSW105" s="865"/>
      <c r="RSX105" s="865"/>
      <c r="RSY105" s="865"/>
      <c r="RSZ105" s="865"/>
      <c r="RTA105" s="864"/>
      <c r="RTB105" s="865"/>
      <c r="RTC105" s="865"/>
      <c r="RTD105" s="865"/>
      <c r="RTE105" s="865"/>
      <c r="RTF105" s="865"/>
      <c r="RTG105" s="865"/>
      <c r="RTH105" s="865"/>
      <c r="RTI105" s="864"/>
      <c r="RTJ105" s="865"/>
      <c r="RTK105" s="865"/>
      <c r="RTL105" s="865"/>
      <c r="RTM105" s="865"/>
      <c r="RTN105" s="865"/>
      <c r="RTO105" s="865"/>
      <c r="RTP105" s="865"/>
      <c r="RTQ105" s="864"/>
      <c r="RTR105" s="865"/>
      <c r="RTS105" s="865"/>
      <c r="RTT105" s="865"/>
      <c r="RTU105" s="865"/>
      <c r="RTV105" s="865"/>
      <c r="RTW105" s="865"/>
      <c r="RTX105" s="865"/>
      <c r="RTY105" s="864"/>
      <c r="RTZ105" s="865"/>
      <c r="RUA105" s="865"/>
      <c r="RUB105" s="865"/>
      <c r="RUC105" s="865"/>
      <c r="RUD105" s="865"/>
      <c r="RUE105" s="865"/>
      <c r="RUF105" s="865"/>
      <c r="RUG105" s="864"/>
      <c r="RUH105" s="865"/>
      <c r="RUI105" s="865"/>
      <c r="RUJ105" s="865"/>
      <c r="RUK105" s="865"/>
      <c r="RUL105" s="865"/>
      <c r="RUM105" s="865"/>
      <c r="RUN105" s="865"/>
      <c r="RUO105" s="864"/>
      <c r="RUP105" s="865"/>
      <c r="RUQ105" s="865"/>
      <c r="RUR105" s="865"/>
      <c r="RUS105" s="865"/>
      <c r="RUT105" s="865"/>
      <c r="RUU105" s="865"/>
      <c r="RUV105" s="865"/>
      <c r="RUW105" s="864"/>
      <c r="RUX105" s="865"/>
      <c r="RUY105" s="865"/>
      <c r="RUZ105" s="865"/>
      <c r="RVA105" s="865"/>
      <c r="RVB105" s="865"/>
      <c r="RVC105" s="865"/>
      <c r="RVD105" s="865"/>
      <c r="RVE105" s="864"/>
      <c r="RVF105" s="865"/>
      <c r="RVG105" s="865"/>
      <c r="RVH105" s="865"/>
      <c r="RVI105" s="865"/>
      <c r="RVJ105" s="865"/>
      <c r="RVK105" s="865"/>
      <c r="RVL105" s="865"/>
      <c r="RVM105" s="864"/>
      <c r="RVN105" s="865"/>
      <c r="RVO105" s="865"/>
      <c r="RVP105" s="865"/>
      <c r="RVQ105" s="865"/>
      <c r="RVR105" s="865"/>
      <c r="RVS105" s="865"/>
      <c r="RVT105" s="865"/>
      <c r="RVU105" s="864"/>
      <c r="RVV105" s="865"/>
      <c r="RVW105" s="865"/>
      <c r="RVX105" s="865"/>
      <c r="RVY105" s="865"/>
      <c r="RVZ105" s="865"/>
      <c r="RWA105" s="865"/>
      <c r="RWB105" s="865"/>
      <c r="RWC105" s="864"/>
      <c r="RWD105" s="865"/>
      <c r="RWE105" s="865"/>
      <c r="RWF105" s="865"/>
      <c r="RWG105" s="865"/>
      <c r="RWH105" s="865"/>
      <c r="RWI105" s="865"/>
      <c r="RWJ105" s="865"/>
      <c r="RWK105" s="864"/>
      <c r="RWL105" s="865"/>
      <c r="RWM105" s="865"/>
      <c r="RWN105" s="865"/>
      <c r="RWO105" s="865"/>
      <c r="RWP105" s="865"/>
      <c r="RWQ105" s="865"/>
      <c r="RWR105" s="865"/>
      <c r="RWS105" s="864"/>
      <c r="RWT105" s="865"/>
      <c r="RWU105" s="865"/>
      <c r="RWV105" s="865"/>
      <c r="RWW105" s="865"/>
      <c r="RWX105" s="865"/>
      <c r="RWY105" s="865"/>
      <c r="RWZ105" s="865"/>
      <c r="RXA105" s="864"/>
      <c r="RXB105" s="865"/>
      <c r="RXC105" s="865"/>
      <c r="RXD105" s="865"/>
      <c r="RXE105" s="865"/>
      <c r="RXF105" s="865"/>
      <c r="RXG105" s="865"/>
      <c r="RXH105" s="865"/>
      <c r="RXI105" s="864"/>
      <c r="RXJ105" s="865"/>
      <c r="RXK105" s="865"/>
      <c r="RXL105" s="865"/>
      <c r="RXM105" s="865"/>
      <c r="RXN105" s="865"/>
      <c r="RXO105" s="865"/>
      <c r="RXP105" s="865"/>
      <c r="RXQ105" s="864"/>
      <c r="RXR105" s="865"/>
      <c r="RXS105" s="865"/>
      <c r="RXT105" s="865"/>
      <c r="RXU105" s="865"/>
      <c r="RXV105" s="865"/>
      <c r="RXW105" s="865"/>
      <c r="RXX105" s="865"/>
      <c r="RXY105" s="864"/>
      <c r="RXZ105" s="865"/>
      <c r="RYA105" s="865"/>
      <c r="RYB105" s="865"/>
      <c r="RYC105" s="865"/>
      <c r="RYD105" s="865"/>
      <c r="RYE105" s="865"/>
      <c r="RYF105" s="865"/>
      <c r="RYG105" s="864"/>
      <c r="RYH105" s="865"/>
      <c r="RYI105" s="865"/>
      <c r="RYJ105" s="865"/>
      <c r="RYK105" s="865"/>
      <c r="RYL105" s="865"/>
      <c r="RYM105" s="865"/>
      <c r="RYN105" s="865"/>
      <c r="RYO105" s="864"/>
      <c r="RYP105" s="865"/>
      <c r="RYQ105" s="865"/>
      <c r="RYR105" s="865"/>
      <c r="RYS105" s="865"/>
      <c r="RYT105" s="865"/>
      <c r="RYU105" s="865"/>
      <c r="RYV105" s="865"/>
      <c r="RYW105" s="864"/>
      <c r="RYX105" s="865"/>
      <c r="RYY105" s="865"/>
      <c r="RYZ105" s="865"/>
      <c r="RZA105" s="865"/>
      <c r="RZB105" s="865"/>
      <c r="RZC105" s="865"/>
      <c r="RZD105" s="865"/>
      <c r="RZE105" s="864"/>
      <c r="RZF105" s="865"/>
      <c r="RZG105" s="865"/>
      <c r="RZH105" s="865"/>
      <c r="RZI105" s="865"/>
      <c r="RZJ105" s="865"/>
      <c r="RZK105" s="865"/>
      <c r="RZL105" s="865"/>
      <c r="RZM105" s="864"/>
      <c r="RZN105" s="865"/>
      <c r="RZO105" s="865"/>
      <c r="RZP105" s="865"/>
      <c r="RZQ105" s="865"/>
      <c r="RZR105" s="865"/>
      <c r="RZS105" s="865"/>
      <c r="RZT105" s="865"/>
      <c r="RZU105" s="864"/>
      <c r="RZV105" s="865"/>
      <c r="RZW105" s="865"/>
      <c r="RZX105" s="865"/>
      <c r="RZY105" s="865"/>
      <c r="RZZ105" s="865"/>
      <c r="SAA105" s="865"/>
      <c r="SAB105" s="865"/>
      <c r="SAC105" s="864"/>
      <c r="SAD105" s="865"/>
      <c r="SAE105" s="865"/>
      <c r="SAF105" s="865"/>
      <c r="SAG105" s="865"/>
      <c r="SAH105" s="865"/>
      <c r="SAI105" s="865"/>
      <c r="SAJ105" s="865"/>
      <c r="SAK105" s="864"/>
      <c r="SAL105" s="865"/>
      <c r="SAM105" s="865"/>
      <c r="SAN105" s="865"/>
      <c r="SAO105" s="865"/>
      <c r="SAP105" s="865"/>
      <c r="SAQ105" s="865"/>
      <c r="SAR105" s="865"/>
      <c r="SAS105" s="864"/>
      <c r="SAT105" s="865"/>
      <c r="SAU105" s="865"/>
      <c r="SAV105" s="865"/>
      <c r="SAW105" s="865"/>
      <c r="SAX105" s="865"/>
      <c r="SAY105" s="865"/>
      <c r="SAZ105" s="865"/>
      <c r="SBA105" s="864"/>
      <c r="SBB105" s="865"/>
      <c r="SBC105" s="865"/>
      <c r="SBD105" s="865"/>
      <c r="SBE105" s="865"/>
      <c r="SBF105" s="865"/>
      <c r="SBG105" s="865"/>
      <c r="SBH105" s="865"/>
      <c r="SBI105" s="864"/>
      <c r="SBJ105" s="865"/>
      <c r="SBK105" s="865"/>
      <c r="SBL105" s="865"/>
      <c r="SBM105" s="865"/>
      <c r="SBN105" s="865"/>
      <c r="SBO105" s="865"/>
      <c r="SBP105" s="865"/>
      <c r="SBQ105" s="864"/>
      <c r="SBR105" s="865"/>
      <c r="SBS105" s="865"/>
      <c r="SBT105" s="865"/>
      <c r="SBU105" s="865"/>
      <c r="SBV105" s="865"/>
      <c r="SBW105" s="865"/>
      <c r="SBX105" s="865"/>
      <c r="SBY105" s="864"/>
      <c r="SBZ105" s="865"/>
      <c r="SCA105" s="865"/>
      <c r="SCB105" s="865"/>
      <c r="SCC105" s="865"/>
      <c r="SCD105" s="865"/>
      <c r="SCE105" s="865"/>
      <c r="SCF105" s="865"/>
      <c r="SCG105" s="864"/>
      <c r="SCH105" s="865"/>
      <c r="SCI105" s="865"/>
      <c r="SCJ105" s="865"/>
      <c r="SCK105" s="865"/>
      <c r="SCL105" s="865"/>
      <c r="SCM105" s="865"/>
      <c r="SCN105" s="865"/>
      <c r="SCO105" s="864"/>
      <c r="SCP105" s="865"/>
      <c r="SCQ105" s="865"/>
      <c r="SCR105" s="865"/>
      <c r="SCS105" s="865"/>
      <c r="SCT105" s="865"/>
      <c r="SCU105" s="865"/>
      <c r="SCV105" s="865"/>
      <c r="SCW105" s="864"/>
      <c r="SCX105" s="865"/>
      <c r="SCY105" s="865"/>
      <c r="SCZ105" s="865"/>
      <c r="SDA105" s="865"/>
      <c r="SDB105" s="865"/>
      <c r="SDC105" s="865"/>
      <c r="SDD105" s="865"/>
      <c r="SDE105" s="864"/>
      <c r="SDF105" s="865"/>
      <c r="SDG105" s="865"/>
      <c r="SDH105" s="865"/>
      <c r="SDI105" s="865"/>
      <c r="SDJ105" s="865"/>
      <c r="SDK105" s="865"/>
      <c r="SDL105" s="865"/>
      <c r="SDM105" s="864"/>
      <c r="SDN105" s="865"/>
      <c r="SDO105" s="865"/>
      <c r="SDP105" s="865"/>
      <c r="SDQ105" s="865"/>
      <c r="SDR105" s="865"/>
      <c r="SDS105" s="865"/>
      <c r="SDT105" s="865"/>
      <c r="SDU105" s="864"/>
      <c r="SDV105" s="865"/>
      <c r="SDW105" s="865"/>
      <c r="SDX105" s="865"/>
      <c r="SDY105" s="865"/>
      <c r="SDZ105" s="865"/>
      <c r="SEA105" s="865"/>
      <c r="SEB105" s="865"/>
      <c r="SEC105" s="864"/>
      <c r="SED105" s="865"/>
      <c r="SEE105" s="865"/>
      <c r="SEF105" s="865"/>
      <c r="SEG105" s="865"/>
      <c r="SEH105" s="865"/>
      <c r="SEI105" s="865"/>
      <c r="SEJ105" s="865"/>
      <c r="SEK105" s="864"/>
      <c r="SEL105" s="865"/>
      <c r="SEM105" s="865"/>
      <c r="SEN105" s="865"/>
      <c r="SEO105" s="865"/>
      <c r="SEP105" s="865"/>
      <c r="SEQ105" s="865"/>
      <c r="SER105" s="865"/>
      <c r="SES105" s="864"/>
      <c r="SET105" s="865"/>
      <c r="SEU105" s="865"/>
      <c r="SEV105" s="865"/>
      <c r="SEW105" s="865"/>
      <c r="SEX105" s="865"/>
      <c r="SEY105" s="865"/>
      <c r="SEZ105" s="865"/>
      <c r="SFA105" s="864"/>
      <c r="SFB105" s="865"/>
      <c r="SFC105" s="865"/>
      <c r="SFD105" s="865"/>
      <c r="SFE105" s="865"/>
      <c r="SFF105" s="865"/>
      <c r="SFG105" s="865"/>
      <c r="SFH105" s="865"/>
      <c r="SFI105" s="864"/>
      <c r="SFJ105" s="865"/>
      <c r="SFK105" s="865"/>
      <c r="SFL105" s="865"/>
      <c r="SFM105" s="865"/>
      <c r="SFN105" s="865"/>
      <c r="SFO105" s="865"/>
      <c r="SFP105" s="865"/>
      <c r="SFQ105" s="864"/>
      <c r="SFR105" s="865"/>
      <c r="SFS105" s="865"/>
      <c r="SFT105" s="865"/>
      <c r="SFU105" s="865"/>
      <c r="SFV105" s="865"/>
      <c r="SFW105" s="865"/>
      <c r="SFX105" s="865"/>
      <c r="SFY105" s="864"/>
      <c r="SFZ105" s="865"/>
      <c r="SGA105" s="865"/>
      <c r="SGB105" s="865"/>
      <c r="SGC105" s="865"/>
      <c r="SGD105" s="865"/>
      <c r="SGE105" s="865"/>
      <c r="SGF105" s="865"/>
      <c r="SGG105" s="864"/>
      <c r="SGH105" s="865"/>
      <c r="SGI105" s="865"/>
      <c r="SGJ105" s="865"/>
      <c r="SGK105" s="865"/>
      <c r="SGL105" s="865"/>
      <c r="SGM105" s="865"/>
      <c r="SGN105" s="865"/>
      <c r="SGO105" s="864"/>
      <c r="SGP105" s="865"/>
      <c r="SGQ105" s="865"/>
      <c r="SGR105" s="865"/>
      <c r="SGS105" s="865"/>
      <c r="SGT105" s="865"/>
      <c r="SGU105" s="865"/>
      <c r="SGV105" s="865"/>
      <c r="SGW105" s="864"/>
      <c r="SGX105" s="865"/>
      <c r="SGY105" s="865"/>
      <c r="SGZ105" s="865"/>
      <c r="SHA105" s="865"/>
      <c r="SHB105" s="865"/>
      <c r="SHC105" s="865"/>
      <c r="SHD105" s="865"/>
      <c r="SHE105" s="864"/>
      <c r="SHF105" s="865"/>
      <c r="SHG105" s="865"/>
      <c r="SHH105" s="865"/>
      <c r="SHI105" s="865"/>
      <c r="SHJ105" s="865"/>
      <c r="SHK105" s="865"/>
      <c r="SHL105" s="865"/>
      <c r="SHM105" s="864"/>
      <c r="SHN105" s="865"/>
      <c r="SHO105" s="865"/>
      <c r="SHP105" s="865"/>
      <c r="SHQ105" s="865"/>
      <c r="SHR105" s="865"/>
      <c r="SHS105" s="865"/>
      <c r="SHT105" s="865"/>
      <c r="SHU105" s="864"/>
      <c r="SHV105" s="865"/>
      <c r="SHW105" s="865"/>
      <c r="SHX105" s="865"/>
      <c r="SHY105" s="865"/>
      <c r="SHZ105" s="865"/>
      <c r="SIA105" s="865"/>
      <c r="SIB105" s="865"/>
      <c r="SIC105" s="864"/>
      <c r="SID105" s="865"/>
      <c r="SIE105" s="865"/>
      <c r="SIF105" s="865"/>
      <c r="SIG105" s="865"/>
      <c r="SIH105" s="865"/>
      <c r="SII105" s="865"/>
      <c r="SIJ105" s="865"/>
      <c r="SIK105" s="864"/>
      <c r="SIL105" s="865"/>
      <c r="SIM105" s="865"/>
      <c r="SIN105" s="865"/>
      <c r="SIO105" s="865"/>
      <c r="SIP105" s="865"/>
      <c r="SIQ105" s="865"/>
      <c r="SIR105" s="865"/>
      <c r="SIS105" s="864"/>
      <c r="SIT105" s="865"/>
      <c r="SIU105" s="865"/>
      <c r="SIV105" s="865"/>
      <c r="SIW105" s="865"/>
      <c r="SIX105" s="865"/>
      <c r="SIY105" s="865"/>
      <c r="SIZ105" s="865"/>
      <c r="SJA105" s="864"/>
      <c r="SJB105" s="865"/>
      <c r="SJC105" s="865"/>
      <c r="SJD105" s="865"/>
      <c r="SJE105" s="865"/>
      <c r="SJF105" s="865"/>
      <c r="SJG105" s="865"/>
      <c r="SJH105" s="865"/>
      <c r="SJI105" s="864"/>
      <c r="SJJ105" s="865"/>
      <c r="SJK105" s="865"/>
      <c r="SJL105" s="865"/>
      <c r="SJM105" s="865"/>
      <c r="SJN105" s="865"/>
      <c r="SJO105" s="865"/>
      <c r="SJP105" s="865"/>
      <c r="SJQ105" s="864"/>
      <c r="SJR105" s="865"/>
      <c r="SJS105" s="865"/>
      <c r="SJT105" s="865"/>
      <c r="SJU105" s="865"/>
      <c r="SJV105" s="865"/>
      <c r="SJW105" s="865"/>
      <c r="SJX105" s="865"/>
      <c r="SJY105" s="864"/>
      <c r="SJZ105" s="865"/>
      <c r="SKA105" s="865"/>
      <c r="SKB105" s="865"/>
      <c r="SKC105" s="865"/>
      <c r="SKD105" s="865"/>
      <c r="SKE105" s="865"/>
      <c r="SKF105" s="865"/>
      <c r="SKG105" s="864"/>
      <c r="SKH105" s="865"/>
      <c r="SKI105" s="865"/>
      <c r="SKJ105" s="865"/>
      <c r="SKK105" s="865"/>
      <c r="SKL105" s="865"/>
      <c r="SKM105" s="865"/>
      <c r="SKN105" s="865"/>
      <c r="SKO105" s="864"/>
      <c r="SKP105" s="865"/>
      <c r="SKQ105" s="865"/>
      <c r="SKR105" s="865"/>
      <c r="SKS105" s="865"/>
      <c r="SKT105" s="865"/>
      <c r="SKU105" s="865"/>
      <c r="SKV105" s="865"/>
      <c r="SKW105" s="864"/>
      <c r="SKX105" s="865"/>
      <c r="SKY105" s="865"/>
      <c r="SKZ105" s="865"/>
      <c r="SLA105" s="865"/>
      <c r="SLB105" s="865"/>
      <c r="SLC105" s="865"/>
      <c r="SLD105" s="865"/>
      <c r="SLE105" s="864"/>
      <c r="SLF105" s="865"/>
      <c r="SLG105" s="865"/>
      <c r="SLH105" s="865"/>
      <c r="SLI105" s="865"/>
      <c r="SLJ105" s="865"/>
      <c r="SLK105" s="865"/>
      <c r="SLL105" s="865"/>
      <c r="SLM105" s="864"/>
      <c r="SLN105" s="865"/>
      <c r="SLO105" s="865"/>
      <c r="SLP105" s="865"/>
      <c r="SLQ105" s="865"/>
      <c r="SLR105" s="865"/>
      <c r="SLS105" s="865"/>
      <c r="SLT105" s="865"/>
      <c r="SLU105" s="864"/>
      <c r="SLV105" s="865"/>
      <c r="SLW105" s="865"/>
      <c r="SLX105" s="865"/>
      <c r="SLY105" s="865"/>
      <c r="SLZ105" s="865"/>
      <c r="SMA105" s="865"/>
      <c r="SMB105" s="865"/>
      <c r="SMC105" s="864"/>
      <c r="SMD105" s="865"/>
      <c r="SME105" s="865"/>
      <c r="SMF105" s="865"/>
      <c r="SMG105" s="865"/>
      <c r="SMH105" s="865"/>
      <c r="SMI105" s="865"/>
      <c r="SMJ105" s="865"/>
      <c r="SMK105" s="864"/>
      <c r="SML105" s="865"/>
      <c r="SMM105" s="865"/>
      <c r="SMN105" s="865"/>
      <c r="SMO105" s="865"/>
      <c r="SMP105" s="865"/>
      <c r="SMQ105" s="865"/>
      <c r="SMR105" s="865"/>
      <c r="SMS105" s="864"/>
      <c r="SMT105" s="865"/>
      <c r="SMU105" s="865"/>
      <c r="SMV105" s="865"/>
      <c r="SMW105" s="865"/>
      <c r="SMX105" s="865"/>
      <c r="SMY105" s="865"/>
      <c r="SMZ105" s="865"/>
      <c r="SNA105" s="864"/>
      <c r="SNB105" s="865"/>
      <c r="SNC105" s="865"/>
      <c r="SND105" s="865"/>
      <c r="SNE105" s="865"/>
      <c r="SNF105" s="865"/>
      <c r="SNG105" s="865"/>
      <c r="SNH105" s="865"/>
      <c r="SNI105" s="864"/>
      <c r="SNJ105" s="865"/>
      <c r="SNK105" s="865"/>
      <c r="SNL105" s="865"/>
      <c r="SNM105" s="865"/>
      <c r="SNN105" s="865"/>
      <c r="SNO105" s="865"/>
      <c r="SNP105" s="865"/>
      <c r="SNQ105" s="864"/>
      <c r="SNR105" s="865"/>
      <c r="SNS105" s="865"/>
      <c r="SNT105" s="865"/>
      <c r="SNU105" s="865"/>
      <c r="SNV105" s="865"/>
      <c r="SNW105" s="865"/>
      <c r="SNX105" s="865"/>
      <c r="SNY105" s="864"/>
      <c r="SNZ105" s="865"/>
      <c r="SOA105" s="865"/>
      <c r="SOB105" s="865"/>
      <c r="SOC105" s="865"/>
      <c r="SOD105" s="865"/>
      <c r="SOE105" s="865"/>
      <c r="SOF105" s="865"/>
      <c r="SOG105" s="864"/>
      <c r="SOH105" s="865"/>
      <c r="SOI105" s="865"/>
      <c r="SOJ105" s="865"/>
      <c r="SOK105" s="865"/>
      <c r="SOL105" s="865"/>
      <c r="SOM105" s="865"/>
      <c r="SON105" s="865"/>
      <c r="SOO105" s="864"/>
      <c r="SOP105" s="865"/>
      <c r="SOQ105" s="865"/>
      <c r="SOR105" s="865"/>
      <c r="SOS105" s="865"/>
      <c r="SOT105" s="865"/>
      <c r="SOU105" s="865"/>
      <c r="SOV105" s="865"/>
      <c r="SOW105" s="864"/>
      <c r="SOX105" s="865"/>
      <c r="SOY105" s="865"/>
      <c r="SOZ105" s="865"/>
      <c r="SPA105" s="865"/>
      <c r="SPB105" s="865"/>
      <c r="SPC105" s="865"/>
      <c r="SPD105" s="865"/>
      <c r="SPE105" s="864"/>
      <c r="SPF105" s="865"/>
      <c r="SPG105" s="865"/>
      <c r="SPH105" s="865"/>
      <c r="SPI105" s="865"/>
      <c r="SPJ105" s="865"/>
      <c r="SPK105" s="865"/>
      <c r="SPL105" s="865"/>
      <c r="SPM105" s="864"/>
      <c r="SPN105" s="865"/>
      <c r="SPO105" s="865"/>
      <c r="SPP105" s="865"/>
      <c r="SPQ105" s="865"/>
      <c r="SPR105" s="865"/>
      <c r="SPS105" s="865"/>
      <c r="SPT105" s="865"/>
      <c r="SPU105" s="864"/>
      <c r="SPV105" s="865"/>
      <c r="SPW105" s="865"/>
      <c r="SPX105" s="865"/>
      <c r="SPY105" s="865"/>
      <c r="SPZ105" s="865"/>
      <c r="SQA105" s="865"/>
      <c r="SQB105" s="865"/>
      <c r="SQC105" s="864"/>
      <c r="SQD105" s="865"/>
      <c r="SQE105" s="865"/>
      <c r="SQF105" s="865"/>
      <c r="SQG105" s="865"/>
      <c r="SQH105" s="865"/>
      <c r="SQI105" s="865"/>
      <c r="SQJ105" s="865"/>
      <c r="SQK105" s="864"/>
      <c r="SQL105" s="865"/>
      <c r="SQM105" s="865"/>
      <c r="SQN105" s="865"/>
      <c r="SQO105" s="865"/>
      <c r="SQP105" s="865"/>
      <c r="SQQ105" s="865"/>
      <c r="SQR105" s="865"/>
      <c r="SQS105" s="864"/>
      <c r="SQT105" s="865"/>
      <c r="SQU105" s="865"/>
      <c r="SQV105" s="865"/>
      <c r="SQW105" s="865"/>
      <c r="SQX105" s="865"/>
      <c r="SQY105" s="865"/>
      <c r="SQZ105" s="865"/>
      <c r="SRA105" s="864"/>
      <c r="SRB105" s="865"/>
      <c r="SRC105" s="865"/>
      <c r="SRD105" s="865"/>
      <c r="SRE105" s="865"/>
      <c r="SRF105" s="865"/>
      <c r="SRG105" s="865"/>
      <c r="SRH105" s="865"/>
      <c r="SRI105" s="864"/>
      <c r="SRJ105" s="865"/>
      <c r="SRK105" s="865"/>
      <c r="SRL105" s="865"/>
      <c r="SRM105" s="865"/>
      <c r="SRN105" s="865"/>
      <c r="SRO105" s="865"/>
      <c r="SRP105" s="865"/>
      <c r="SRQ105" s="864"/>
      <c r="SRR105" s="865"/>
      <c r="SRS105" s="865"/>
      <c r="SRT105" s="865"/>
      <c r="SRU105" s="865"/>
      <c r="SRV105" s="865"/>
      <c r="SRW105" s="865"/>
      <c r="SRX105" s="865"/>
      <c r="SRY105" s="864"/>
      <c r="SRZ105" s="865"/>
      <c r="SSA105" s="865"/>
      <c r="SSB105" s="865"/>
      <c r="SSC105" s="865"/>
      <c r="SSD105" s="865"/>
      <c r="SSE105" s="865"/>
      <c r="SSF105" s="865"/>
      <c r="SSG105" s="864"/>
      <c r="SSH105" s="865"/>
      <c r="SSI105" s="865"/>
      <c r="SSJ105" s="865"/>
      <c r="SSK105" s="865"/>
      <c r="SSL105" s="865"/>
      <c r="SSM105" s="865"/>
      <c r="SSN105" s="865"/>
      <c r="SSO105" s="864"/>
      <c r="SSP105" s="865"/>
      <c r="SSQ105" s="865"/>
      <c r="SSR105" s="865"/>
      <c r="SSS105" s="865"/>
      <c r="SST105" s="865"/>
      <c r="SSU105" s="865"/>
      <c r="SSV105" s="865"/>
      <c r="SSW105" s="864"/>
      <c r="SSX105" s="865"/>
      <c r="SSY105" s="865"/>
      <c r="SSZ105" s="865"/>
      <c r="STA105" s="865"/>
      <c r="STB105" s="865"/>
      <c r="STC105" s="865"/>
      <c r="STD105" s="865"/>
      <c r="STE105" s="864"/>
      <c r="STF105" s="865"/>
      <c r="STG105" s="865"/>
      <c r="STH105" s="865"/>
      <c r="STI105" s="865"/>
      <c r="STJ105" s="865"/>
      <c r="STK105" s="865"/>
      <c r="STL105" s="865"/>
      <c r="STM105" s="864"/>
      <c r="STN105" s="865"/>
      <c r="STO105" s="865"/>
      <c r="STP105" s="865"/>
      <c r="STQ105" s="865"/>
      <c r="STR105" s="865"/>
      <c r="STS105" s="865"/>
      <c r="STT105" s="865"/>
      <c r="STU105" s="864"/>
      <c r="STV105" s="865"/>
      <c r="STW105" s="865"/>
      <c r="STX105" s="865"/>
      <c r="STY105" s="865"/>
      <c r="STZ105" s="865"/>
      <c r="SUA105" s="865"/>
      <c r="SUB105" s="865"/>
      <c r="SUC105" s="864"/>
      <c r="SUD105" s="865"/>
      <c r="SUE105" s="865"/>
      <c r="SUF105" s="865"/>
      <c r="SUG105" s="865"/>
      <c r="SUH105" s="865"/>
      <c r="SUI105" s="865"/>
      <c r="SUJ105" s="865"/>
      <c r="SUK105" s="864"/>
      <c r="SUL105" s="865"/>
      <c r="SUM105" s="865"/>
      <c r="SUN105" s="865"/>
      <c r="SUO105" s="865"/>
      <c r="SUP105" s="865"/>
      <c r="SUQ105" s="865"/>
      <c r="SUR105" s="865"/>
      <c r="SUS105" s="864"/>
      <c r="SUT105" s="865"/>
      <c r="SUU105" s="865"/>
      <c r="SUV105" s="865"/>
      <c r="SUW105" s="865"/>
      <c r="SUX105" s="865"/>
      <c r="SUY105" s="865"/>
      <c r="SUZ105" s="865"/>
      <c r="SVA105" s="864"/>
      <c r="SVB105" s="865"/>
      <c r="SVC105" s="865"/>
      <c r="SVD105" s="865"/>
      <c r="SVE105" s="865"/>
      <c r="SVF105" s="865"/>
      <c r="SVG105" s="865"/>
      <c r="SVH105" s="865"/>
      <c r="SVI105" s="864"/>
      <c r="SVJ105" s="865"/>
      <c r="SVK105" s="865"/>
      <c r="SVL105" s="865"/>
      <c r="SVM105" s="865"/>
      <c r="SVN105" s="865"/>
      <c r="SVO105" s="865"/>
      <c r="SVP105" s="865"/>
      <c r="SVQ105" s="864"/>
      <c r="SVR105" s="865"/>
      <c r="SVS105" s="865"/>
      <c r="SVT105" s="865"/>
      <c r="SVU105" s="865"/>
      <c r="SVV105" s="865"/>
      <c r="SVW105" s="865"/>
      <c r="SVX105" s="865"/>
      <c r="SVY105" s="864"/>
      <c r="SVZ105" s="865"/>
      <c r="SWA105" s="865"/>
      <c r="SWB105" s="865"/>
      <c r="SWC105" s="865"/>
      <c r="SWD105" s="865"/>
      <c r="SWE105" s="865"/>
      <c r="SWF105" s="865"/>
      <c r="SWG105" s="864"/>
      <c r="SWH105" s="865"/>
      <c r="SWI105" s="865"/>
      <c r="SWJ105" s="865"/>
      <c r="SWK105" s="865"/>
      <c r="SWL105" s="865"/>
      <c r="SWM105" s="865"/>
      <c r="SWN105" s="865"/>
      <c r="SWO105" s="864"/>
      <c r="SWP105" s="865"/>
      <c r="SWQ105" s="865"/>
      <c r="SWR105" s="865"/>
      <c r="SWS105" s="865"/>
      <c r="SWT105" s="865"/>
      <c r="SWU105" s="865"/>
      <c r="SWV105" s="865"/>
      <c r="SWW105" s="864"/>
      <c r="SWX105" s="865"/>
      <c r="SWY105" s="865"/>
      <c r="SWZ105" s="865"/>
      <c r="SXA105" s="865"/>
      <c r="SXB105" s="865"/>
      <c r="SXC105" s="865"/>
      <c r="SXD105" s="865"/>
      <c r="SXE105" s="864"/>
      <c r="SXF105" s="865"/>
      <c r="SXG105" s="865"/>
      <c r="SXH105" s="865"/>
      <c r="SXI105" s="865"/>
      <c r="SXJ105" s="865"/>
      <c r="SXK105" s="865"/>
      <c r="SXL105" s="865"/>
      <c r="SXM105" s="864"/>
      <c r="SXN105" s="865"/>
      <c r="SXO105" s="865"/>
      <c r="SXP105" s="865"/>
      <c r="SXQ105" s="865"/>
      <c r="SXR105" s="865"/>
      <c r="SXS105" s="865"/>
      <c r="SXT105" s="865"/>
      <c r="SXU105" s="864"/>
      <c r="SXV105" s="865"/>
      <c r="SXW105" s="865"/>
      <c r="SXX105" s="865"/>
      <c r="SXY105" s="865"/>
      <c r="SXZ105" s="865"/>
      <c r="SYA105" s="865"/>
      <c r="SYB105" s="865"/>
      <c r="SYC105" s="864"/>
      <c r="SYD105" s="865"/>
      <c r="SYE105" s="865"/>
      <c r="SYF105" s="865"/>
      <c r="SYG105" s="865"/>
      <c r="SYH105" s="865"/>
      <c r="SYI105" s="865"/>
      <c r="SYJ105" s="865"/>
      <c r="SYK105" s="864"/>
      <c r="SYL105" s="865"/>
      <c r="SYM105" s="865"/>
      <c r="SYN105" s="865"/>
      <c r="SYO105" s="865"/>
      <c r="SYP105" s="865"/>
      <c r="SYQ105" s="865"/>
      <c r="SYR105" s="865"/>
      <c r="SYS105" s="864"/>
      <c r="SYT105" s="865"/>
      <c r="SYU105" s="865"/>
      <c r="SYV105" s="865"/>
      <c r="SYW105" s="865"/>
      <c r="SYX105" s="865"/>
      <c r="SYY105" s="865"/>
      <c r="SYZ105" s="865"/>
      <c r="SZA105" s="864"/>
      <c r="SZB105" s="865"/>
      <c r="SZC105" s="865"/>
      <c r="SZD105" s="865"/>
      <c r="SZE105" s="865"/>
      <c r="SZF105" s="865"/>
      <c r="SZG105" s="865"/>
      <c r="SZH105" s="865"/>
      <c r="SZI105" s="864"/>
      <c r="SZJ105" s="865"/>
      <c r="SZK105" s="865"/>
      <c r="SZL105" s="865"/>
      <c r="SZM105" s="865"/>
      <c r="SZN105" s="865"/>
      <c r="SZO105" s="865"/>
      <c r="SZP105" s="865"/>
      <c r="SZQ105" s="864"/>
      <c r="SZR105" s="865"/>
      <c r="SZS105" s="865"/>
      <c r="SZT105" s="865"/>
      <c r="SZU105" s="865"/>
      <c r="SZV105" s="865"/>
      <c r="SZW105" s="865"/>
      <c r="SZX105" s="865"/>
      <c r="SZY105" s="864"/>
      <c r="SZZ105" s="865"/>
      <c r="TAA105" s="865"/>
      <c r="TAB105" s="865"/>
      <c r="TAC105" s="865"/>
      <c r="TAD105" s="865"/>
      <c r="TAE105" s="865"/>
      <c r="TAF105" s="865"/>
      <c r="TAG105" s="864"/>
      <c r="TAH105" s="865"/>
      <c r="TAI105" s="865"/>
      <c r="TAJ105" s="865"/>
      <c r="TAK105" s="865"/>
      <c r="TAL105" s="865"/>
      <c r="TAM105" s="865"/>
      <c r="TAN105" s="865"/>
      <c r="TAO105" s="864"/>
      <c r="TAP105" s="865"/>
      <c r="TAQ105" s="865"/>
      <c r="TAR105" s="865"/>
      <c r="TAS105" s="865"/>
      <c r="TAT105" s="865"/>
      <c r="TAU105" s="865"/>
      <c r="TAV105" s="865"/>
      <c r="TAW105" s="864"/>
      <c r="TAX105" s="865"/>
      <c r="TAY105" s="865"/>
      <c r="TAZ105" s="865"/>
      <c r="TBA105" s="865"/>
      <c r="TBB105" s="865"/>
      <c r="TBC105" s="865"/>
      <c r="TBD105" s="865"/>
      <c r="TBE105" s="864"/>
      <c r="TBF105" s="865"/>
      <c r="TBG105" s="865"/>
      <c r="TBH105" s="865"/>
      <c r="TBI105" s="865"/>
      <c r="TBJ105" s="865"/>
      <c r="TBK105" s="865"/>
      <c r="TBL105" s="865"/>
      <c r="TBM105" s="864"/>
      <c r="TBN105" s="865"/>
      <c r="TBO105" s="865"/>
      <c r="TBP105" s="865"/>
      <c r="TBQ105" s="865"/>
      <c r="TBR105" s="865"/>
      <c r="TBS105" s="865"/>
      <c r="TBT105" s="865"/>
      <c r="TBU105" s="864"/>
      <c r="TBV105" s="865"/>
      <c r="TBW105" s="865"/>
      <c r="TBX105" s="865"/>
      <c r="TBY105" s="865"/>
      <c r="TBZ105" s="865"/>
      <c r="TCA105" s="865"/>
      <c r="TCB105" s="865"/>
      <c r="TCC105" s="864"/>
      <c r="TCD105" s="865"/>
      <c r="TCE105" s="865"/>
      <c r="TCF105" s="865"/>
      <c r="TCG105" s="865"/>
      <c r="TCH105" s="865"/>
      <c r="TCI105" s="865"/>
      <c r="TCJ105" s="865"/>
      <c r="TCK105" s="864"/>
      <c r="TCL105" s="865"/>
      <c r="TCM105" s="865"/>
      <c r="TCN105" s="865"/>
      <c r="TCO105" s="865"/>
      <c r="TCP105" s="865"/>
      <c r="TCQ105" s="865"/>
      <c r="TCR105" s="865"/>
      <c r="TCS105" s="864"/>
      <c r="TCT105" s="865"/>
      <c r="TCU105" s="865"/>
      <c r="TCV105" s="865"/>
      <c r="TCW105" s="865"/>
      <c r="TCX105" s="865"/>
      <c r="TCY105" s="865"/>
      <c r="TCZ105" s="865"/>
      <c r="TDA105" s="864"/>
      <c r="TDB105" s="865"/>
      <c r="TDC105" s="865"/>
      <c r="TDD105" s="865"/>
      <c r="TDE105" s="865"/>
      <c r="TDF105" s="865"/>
      <c r="TDG105" s="865"/>
      <c r="TDH105" s="865"/>
      <c r="TDI105" s="864"/>
      <c r="TDJ105" s="865"/>
      <c r="TDK105" s="865"/>
      <c r="TDL105" s="865"/>
      <c r="TDM105" s="865"/>
      <c r="TDN105" s="865"/>
      <c r="TDO105" s="865"/>
      <c r="TDP105" s="865"/>
      <c r="TDQ105" s="864"/>
      <c r="TDR105" s="865"/>
      <c r="TDS105" s="865"/>
      <c r="TDT105" s="865"/>
      <c r="TDU105" s="865"/>
      <c r="TDV105" s="865"/>
      <c r="TDW105" s="865"/>
      <c r="TDX105" s="865"/>
      <c r="TDY105" s="864"/>
      <c r="TDZ105" s="865"/>
      <c r="TEA105" s="865"/>
      <c r="TEB105" s="865"/>
      <c r="TEC105" s="865"/>
      <c r="TED105" s="865"/>
      <c r="TEE105" s="865"/>
      <c r="TEF105" s="865"/>
      <c r="TEG105" s="864"/>
      <c r="TEH105" s="865"/>
      <c r="TEI105" s="865"/>
      <c r="TEJ105" s="865"/>
      <c r="TEK105" s="865"/>
      <c r="TEL105" s="865"/>
      <c r="TEM105" s="865"/>
      <c r="TEN105" s="865"/>
      <c r="TEO105" s="864"/>
      <c r="TEP105" s="865"/>
      <c r="TEQ105" s="865"/>
      <c r="TER105" s="865"/>
      <c r="TES105" s="865"/>
      <c r="TET105" s="865"/>
      <c r="TEU105" s="865"/>
      <c r="TEV105" s="865"/>
      <c r="TEW105" s="864"/>
      <c r="TEX105" s="865"/>
      <c r="TEY105" s="865"/>
      <c r="TEZ105" s="865"/>
      <c r="TFA105" s="865"/>
      <c r="TFB105" s="865"/>
      <c r="TFC105" s="865"/>
      <c r="TFD105" s="865"/>
      <c r="TFE105" s="864"/>
      <c r="TFF105" s="865"/>
      <c r="TFG105" s="865"/>
      <c r="TFH105" s="865"/>
      <c r="TFI105" s="865"/>
      <c r="TFJ105" s="865"/>
      <c r="TFK105" s="865"/>
      <c r="TFL105" s="865"/>
      <c r="TFM105" s="864"/>
      <c r="TFN105" s="865"/>
      <c r="TFO105" s="865"/>
      <c r="TFP105" s="865"/>
      <c r="TFQ105" s="865"/>
      <c r="TFR105" s="865"/>
      <c r="TFS105" s="865"/>
      <c r="TFT105" s="865"/>
      <c r="TFU105" s="864"/>
      <c r="TFV105" s="865"/>
      <c r="TFW105" s="865"/>
      <c r="TFX105" s="865"/>
      <c r="TFY105" s="865"/>
      <c r="TFZ105" s="865"/>
      <c r="TGA105" s="865"/>
      <c r="TGB105" s="865"/>
      <c r="TGC105" s="864"/>
      <c r="TGD105" s="865"/>
      <c r="TGE105" s="865"/>
      <c r="TGF105" s="865"/>
      <c r="TGG105" s="865"/>
      <c r="TGH105" s="865"/>
      <c r="TGI105" s="865"/>
      <c r="TGJ105" s="865"/>
      <c r="TGK105" s="864"/>
      <c r="TGL105" s="865"/>
      <c r="TGM105" s="865"/>
      <c r="TGN105" s="865"/>
      <c r="TGO105" s="865"/>
      <c r="TGP105" s="865"/>
      <c r="TGQ105" s="865"/>
      <c r="TGR105" s="865"/>
      <c r="TGS105" s="864"/>
      <c r="TGT105" s="865"/>
      <c r="TGU105" s="865"/>
      <c r="TGV105" s="865"/>
      <c r="TGW105" s="865"/>
      <c r="TGX105" s="865"/>
      <c r="TGY105" s="865"/>
      <c r="TGZ105" s="865"/>
      <c r="THA105" s="864"/>
      <c r="THB105" s="865"/>
      <c r="THC105" s="865"/>
      <c r="THD105" s="865"/>
      <c r="THE105" s="865"/>
      <c r="THF105" s="865"/>
      <c r="THG105" s="865"/>
      <c r="THH105" s="865"/>
      <c r="THI105" s="864"/>
      <c r="THJ105" s="865"/>
      <c r="THK105" s="865"/>
      <c r="THL105" s="865"/>
      <c r="THM105" s="865"/>
      <c r="THN105" s="865"/>
      <c r="THO105" s="865"/>
      <c r="THP105" s="865"/>
      <c r="THQ105" s="864"/>
      <c r="THR105" s="865"/>
      <c r="THS105" s="865"/>
      <c r="THT105" s="865"/>
      <c r="THU105" s="865"/>
      <c r="THV105" s="865"/>
      <c r="THW105" s="865"/>
      <c r="THX105" s="865"/>
      <c r="THY105" s="864"/>
      <c r="THZ105" s="865"/>
      <c r="TIA105" s="865"/>
      <c r="TIB105" s="865"/>
      <c r="TIC105" s="865"/>
      <c r="TID105" s="865"/>
      <c r="TIE105" s="865"/>
      <c r="TIF105" s="865"/>
      <c r="TIG105" s="864"/>
      <c r="TIH105" s="865"/>
      <c r="TII105" s="865"/>
      <c r="TIJ105" s="865"/>
      <c r="TIK105" s="865"/>
      <c r="TIL105" s="865"/>
      <c r="TIM105" s="865"/>
      <c r="TIN105" s="865"/>
      <c r="TIO105" s="864"/>
      <c r="TIP105" s="865"/>
      <c r="TIQ105" s="865"/>
      <c r="TIR105" s="865"/>
      <c r="TIS105" s="865"/>
      <c r="TIT105" s="865"/>
      <c r="TIU105" s="865"/>
      <c r="TIV105" s="865"/>
      <c r="TIW105" s="864"/>
      <c r="TIX105" s="865"/>
      <c r="TIY105" s="865"/>
      <c r="TIZ105" s="865"/>
      <c r="TJA105" s="865"/>
      <c r="TJB105" s="865"/>
      <c r="TJC105" s="865"/>
      <c r="TJD105" s="865"/>
      <c r="TJE105" s="864"/>
      <c r="TJF105" s="865"/>
      <c r="TJG105" s="865"/>
      <c r="TJH105" s="865"/>
      <c r="TJI105" s="865"/>
      <c r="TJJ105" s="865"/>
      <c r="TJK105" s="865"/>
      <c r="TJL105" s="865"/>
      <c r="TJM105" s="864"/>
      <c r="TJN105" s="865"/>
      <c r="TJO105" s="865"/>
      <c r="TJP105" s="865"/>
      <c r="TJQ105" s="865"/>
      <c r="TJR105" s="865"/>
      <c r="TJS105" s="865"/>
      <c r="TJT105" s="865"/>
      <c r="TJU105" s="864"/>
      <c r="TJV105" s="865"/>
      <c r="TJW105" s="865"/>
      <c r="TJX105" s="865"/>
      <c r="TJY105" s="865"/>
      <c r="TJZ105" s="865"/>
      <c r="TKA105" s="865"/>
      <c r="TKB105" s="865"/>
      <c r="TKC105" s="864"/>
      <c r="TKD105" s="865"/>
      <c r="TKE105" s="865"/>
      <c r="TKF105" s="865"/>
      <c r="TKG105" s="865"/>
      <c r="TKH105" s="865"/>
      <c r="TKI105" s="865"/>
      <c r="TKJ105" s="865"/>
      <c r="TKK105" s="864"/>
      <c r="TKL105" s="865"/>
      <c r="TKM105" s="865"/>
      <c r="TKN105" s="865"/>
      <c r="TKO105" s="865"/>
      <c r="TKP105" s="865"/>
      <c r="TKQ105" s="865"/>
      <c r="TKR105" s="865"/>
      <c r="TKS105" s="864"/>
      <c r="TKT105" s="865"/>
      <c r="TKU105" s="865"/>
      <c r="TKV105" s="865"/>
      <c r="TKW105" s="865"/>
      <c r="TKX105" s="865"/>
      <c r="TKY105" s="865"/>
      <c r="TKZ105" s="865"/>
      <c r="TLA105" s="864"/>
      <c r="TLB105" s="865"/>
      <c r="TLC105" s="865"/>
      <c r="TLD105" s="865"/>
      <c r="TLE105" s="865"/>
      <c r="TLF105" s="865"/>
      <c r="TLG105" s="865"/>
      <c r="TLH105" s="865"/>
      <c r="TLI105" s="864"/>
      <c r="TLJ105" s="865"/>
      <c r="TLK105" s="865"/>
      <c r="TLL105" s="865"/>
      <c r="TLM105" s="865"/>
      <c r="TLN105" s="865"/>
      <c r="TLO105" s="865"/>
      <c r="TLP105" s="865"/>
      <c r="TLQ105" s="864"/>
      <c r="TLR105" s="865"/>
      <c r="TLS105" s="865"/>
      <c r="TLT105" s="865"/>
      <c r="TLU105" s="865"/>
      <c r="TLV105" s="865"/>
      <c r="TLW105" s="865"/>
      <c r="TLX105" s="865"/>
      <c r="TLY105" s="864"/>
      <c r="TLZ105" s="865"/>
      <c r="TMA105" s="865"/>
      <c r="TMB105" s="865"/>
      <c r="TMC105" s="865"/>
      <c r="TMD105" s="865"/>
      <c r="TME105" s="865"/>
      <c r="TMF105" s="865"/>
      <c r="TMG105" s="864"/>
      <c r="TMH105" s="865"/>
      <c r="TMI105" s="865"/>
      <c r="TMJ105" s="865"/>
      <c r="TMK105" s="865"/>
      <c r="TML105" s="865"/>
      <c r="TMM105" s="865"/>
      <c r="TMN105" s="865"/>
      <c r="TMO105" s="864"/>
      <c r="TMP105" s="865"/>
      <c r="TMQ105" s="865"/>
      <c r="TMR105" s="865"/>
      <c r="TMS105" s="865"/>
      <c r="TMT105" s="865"/>
      <c r="TMU105" s="865"/>
      <c r="TMV105" s="865"/>
      <c r="TMW105" s="864"/>
      <c r="TMX105" s="865"/>
      <c r="TMY105" s="865"/>
      <c r="TMZ105" s="865"/>
      <c r="TNA105" s="865"/>
      <c r="TNB105" s="865"/>
      <c r="TNC105" s="865"/>
      <c r="TND105" s="865"/>
      <c r="TNE105" s="864"/>
      <c r="TNF105" s="865"/>
      <c r="TNG105" s="865"/>
      <c r="TNH105" s="865"/>
      <c r="TNI105" s="865"/>
      <c r="TNJ105" s="865"/>
      <c r="TNK105" s="865"/>
      <c r="TNL105" s="865"/>
      <c r="TNM105" s="864"/>
      <c r="TNN105" s="865"/>
      <c r="TNO105" s="865"/>
      <c r="TNP105" s="865"/>
      <c r="TNQ105" s="865"/>
      <c r="TNR105" s="865"/>
      <c r="TNS105" s="865"/>
      <c r="TNT105" s="865"/>
      <c r="TNU105" s="864"/>
      <c r="TNV105" s="865"/>
      <c r="TNW105" s="865"/>
      <c r="TNX105" s="865"/>
      <c r="TNY105" s="865"/>
      <c r="TNZ105" s="865"/>
      <c r="TOA105" s="865"/>
      <c r="TOB105" s="865"/>
      <c r="TOC105" s="864"/>
      <c r="TOD105" s="865"/>
      <c r="TOE105" s="865"/>
      <c r="TOF105" s="865"/>
      <c r="TOG105" s="865"/>
      <c r="TOH105" s="865"/>
      <c r="TOI105" s="865"/>
      <c r="TOJ105" s="865"/>
      <c r="TOK105" s="864"/>
      <c r="TOL105" s="865"/>
      <c r="TOM105" s="865"/>
      <c r="TON105" s="865"/>
      <c r="TOO105" s="865"/>
      <c r="TOP105" s="865"/>
      <c r="TOQ105" s="865"/>
      <c r="TOR105" s="865"/>
      <c r="TOS105" s="864"/>
      <c r="TOT105" s="865"/>
      <c r="TOU105" s="865"/>
      <c r="TOV105" s="865"/>
      <c r="TOW105" s="865"/>
      <c r="TOX105" s="865"/>
      <c r="TOY105" s="865"/>
      <c r="TOZ105" s="865"/>
      <c r="TPA105" s="864"/>
      <c r="TPB105" s="865"/>
      <c r="TPC105" s="865"/>
      <c r="TPD105" s="865"/>
      <c r="TPE105" s="865"/>
      <c r="TPF105" s="865"/>
      <c r="TPG105" s="865"/>
      <c r="TPH105" s="865"/>
      <c r="TPI105" s="864"/>
      <c r="TPJ105" s="865"/>
      <c r="TPK105" s="865"/>
      <c r="TPL105" s="865"/>
      <c r="TPM105" s="865"/>
      <c r="TPN105" s="865"/>
      <c r="TPO105" s="865"/>
      <c r="TPP105" s="865"/>
      <c r="TPQ105" s="864"/>
      <c r="TPR105" s="865"/>
      <c r="TPS105" s="865"/>
      <c r="TPT105" s="865"/>
      <c r="TPU105" s="865"/>
      <c r="TPV105" s="865"/>
      <c r="TPW105" s="865"/>
      <c r="TPX105" s="865"/>
      <c r="TPY105" s="864"/>
      <c r="TPZ105" s="865"/>
      <c r="TQA105" s="865"/>
      <c r="TQB105" s="865"/>
      <c r="TQC105" s="865"/>
      <c r="TQD105" s="865"/>
      <c r="TQE105" s="865"/>
      <c r="TQF105" s="865"/>
      <c r="TQG105" s="864"/>
      <c r="TQH105" s="865"/>
      <c r="TQI105" s="865"/>
      <c r="TQJ105" s="865"/>
      <c r="TQK105" s="865"/>
      <c r="TQL105" s="865"/>
      <c r="TQM105" s="865"/>
      <c r="TQN105" s="865"/>
      <c r="TQO105" s="864"/>
      <c r="TQP105" s="865"/>
      <c r="TQQ105" s="865"/>
      <c r="TQR105" s="865"/>
      <c r="TQS105" s="865"/>
      <c r="TQT105" s="865"/>
      <c r="TQU105" s="865"/>
      <c r="TQV105" s="865"/>
      <c r="TQW105" s="864"/>
      <c r="TQX105" s="865"/>
      <c r="TQY105" s="865"/>
      <c r="TQZ105" s="865"/>
      <c r="TRA105" s="865"/>
      <c r="TRB105" s="865"/>
      <c r="TRC105" s="865"/>
      <c r="TRD105" s="865"/>
      <c r="TRE105" s="864"/>
      <c r="TRF105" s="865"/>
      <c r="TRG105" s="865"/>
      <c r="TRH105" s="865"/>
      <c r="TRI105" s="865"/>
      <c r="TRJ105" s="865"/>
      <c r="TRK105" s="865"/>
      <c r="TRL105" s="865"/>
      <c r="TRM105" s="864"/>
      <c r="TRN105" s="865"/>
      <c r="TRO105" s="865"/>
      <c r="TRP105" s="865"/>
      <c r="TRQ105" s="865"/>
      <c r="TRR105" s="865"/>
      <c r="TRS105" s="865"/>
      <c r="TRT105" s="865"/>
      <c r="TRU105" s="864"/>
      <c r="TRV105" s="865"/>
      <c r="TRW105" s="865"/>
      <c r="TRX105" s="865"/>
      <c r="TRY105" s="865"/>
      <c r="TRZ105" s="865"/>
      <c r="TSA105" s="865"/>
      <c r="TSB105" s="865"/>
      <c r="TSC105" s="864"/>
      <c r="TSD105" s="865"/>
      <c r="TSE105" s="865"/>
      <c r="TSF105" s="865"/>
      <c r="TSG105" s="865"/>
      <c r="TSH105" s="865"/>
      <c r="TSI105" s="865"/>
      <c r="TSJ105" s="865"/>
      <c r="TSK105" s="864"/>
      <c r="TSL105" s="865"/>
      <c r="TSM105" s="865"/>
      <c r="TSN105" s="865"/>
      <c r="TSO105" s="865"/>
      <c r="TSP105" s="865"/>
      <c r="TSQ105" s="865"/>
      <c r="TSR105" s="865"/>
      <c r="TSS105" s="864"/>
      <c r="TST105" s="865"/>
      <c r="TSU105" s="865"/>
      <c r="TSV105" s="865"/>
      <c r="TSW105" s="865"/>
      <c r="TSX105" s="865"/>
      <c r="TSY105" s="865"/>
      <c r="TSZ105" s="865"/>
      <c r="TTA105" s="864"/>
      <c r="TTB105" s="865"/>
      <c r="TTC105" s="865"/>
      <c r="TTD105" s="865"/>
      <c r="TTE105" s="865"/>
      <c r="TTF105" s="865"/>
      <c r="TTG105" s="865"/>
      <c r="TTH105" s="865"/>
      <c r="TTI105" s="864"/>
      <c r="TTJ105" s="865"/>
      <c r="TTK105" s="865"/>
      <c r="TTL105" s="865"/>
      <c r="TTM105" s="865"/>
      <c r="TTN105" s="865"/>
      <c r="TTO105" s="865"/>
      <c r="TTP105" s="865"/>
      <c r="TTQ105" s="864"/>
      <c r="TTR105" s="865"/>
      <c r="TTS105" s="865"/>
      <c r="TTT105" s="865"/>
      <c r="TTU105" s="865"/>
      <c r="TTV105" s="865"/>
      <c r="TTW105" s="865"/>
      <c r="TTX105" s="865"/>
      <c r="TTY105" s="864"/>
      <c r="TTZ105" s="865"/>
      <c r="TUA105" s="865"/>
      <c r="TUB105" s="865"/>
      <c r="TUC105" s="865"/>
      <c r="TUD105" s="865"/>
      <c r="TUE105" s="865"/>
      <c r="TUF105" s="865"/>
      <c r="TUG105" s="864"/>
      <c r="TUH105" s="865"/>
      <c r="TUI105" s="865"/>
      <c r="TUJ105" s="865"/>
      <c r="TUK105" s="865"/>
      <c r="TUL105" s="865"/>
      <c r="TUM105" s="865"/>
      <c r="TUN105" s="865"/>
      <c r="TUO105" s="864"/>
      <c r="TUP105" s="865"/>
      <c r="TUQ105" s="865"/>
      <c r="TUR105" s="865"/>
      <c r="TUS105" s="865"/>
      <c r="TUT105" s="865"/>
      <c r="TUU105" s="865"/>
      <c r="TUV105" s="865"/>
      <c r="TUW105" s="864"/>
      <c r="TUX105" s="865"/>
      <c r="TUY105" s="865"/>
      <c r="TUZ105" s="865"/>
      <c r="TVA105" s="865"/>
      <c r="TVB105" s="865"/>
      <c r="TVC105" s="865"/>
      <c r="TVD105" s="865"/>
      <c r="TVE105" s="864"/>
      <c r="TVF105" s="865"/>
      <c r="TVG105" s="865"/>
      <c r="TVH105" s="865"/>
      <c r="TVI105" s="865"/>
      <c r="TVJ105" s="865"/>
      <c r="TVK105" s="865"/>
      <c r="TVL105" s="865"/>
      <c r="TVM105" s="864"/>
      <c r="TVN105" s="865"/>
      <c r="TVO105" s="865"/>
      <c r="TVP105" s="865"/>
      <c r="TVQ105" s="865"/>
      <c r="TVR105" s="865"/>
      <c r="TVS105" s="865"/>
      <c r="TVT105" s="865"/>
      <c r="TVU105" s="864"/>
      <c r="TVV105" s="865"/>
      <c r="TVW105" s="865"/>
      <c r="TVX105" s="865"/>
      <c r="TVY105" s="865"/>
      <c r="TVZ105" s="865"/>
      <c r="TWA105" s="865"/>
      <c r="TWB105" s="865"/>
      <c r="TWC105" s="864"/>
      <c r="TWD105" s="865"/>
      <c r="TWE105" s="865"/>
      <c r="TWF105" s="865"/>
      <c r="TWG105" s="865"/>
      <c r="TWH105" s="865"/>
      <c r="TWI105" s="865"/>
      <c r="TWJ105" s="865"/>
      <c r="TWK105" s="864"/>
      <c r="TWL105" s="865"/>
      <c r="TWM105" s="865"/>
      <c r="TWN105" s="865"/>
      <c r="TWO105" s="865"/>
      <c r="TWP105" s="865"/>
      <c r="TWQ105" s="865"/>
      <c r="TWR105" s="865"/>
      <c r="TWS105" s="864"/>
      <c r="TWT105" s="865"/>
      <c r="TWU105" s="865"/>
      <c r="TWV105" s="865"/>
      <c r="TWW105" s="865"/>
      <c r="TWX105" s="865"/>
      <c r="TWY105" s="865"/>
      <c r="TWZ105" s="865"/>
      <c r="TXA105" s="864"/>
      <c r="TXB105" s="865"/>
      <c r="TXC105" s="865"/>
      <c r="TXD105" s="865"/>
      <c r="TXE105" s="865"/>
      <c r="TXF105" s="865"/>
      <c r="TXG105" s="865"/>
      <c r="TXH105" s="865"/>
      <c r="TXI105" s="864"/>
      <c r="TXJ105" s="865"/>
      <c r="TXK105" s="865"/>
      <c r="TXL105" s="865"/>
      <c r="TXM105" s="865"/>
      <c r="TXN105" s="865"/>
      <c r="TXO105" s="865"/>
      <c r="TXP105" s="865"/>
      <c r="TXQ105" s="864"/>
      <c r="TXR105" s="865"/>
      <c r="TXS105" s="865"/>
      <c r="TXT105" s="865"/>
      <c r="TXU105" s="865"/>
      <c r="TXV105" s="865"/>
      <c r="TXW105" s="865"/>
      <c r="TXX105" s="865"/>
      <c r="TXY105" s="864"/>
      <c r="TXZ105" s="865"/>
      <c r="TYA105" s="865"/>
      <c r="TYB105" s="865"/>
      <c r="TYC105" s="865"/>
      <c r="TYD105" s="865"/>
      <c r="TYE105" s="865"/>
      <c r="TYF105" s="865"/>
      <c r="TYG105" s="864"/>
      <c r="TYH105" s="865"/>
      <c r="TYI105" s="865"/>
      <c r="TYJ105" s="865"/>
      <c r="TYK105" s="865"/>
      <c r="TYL105" s="865"/>
      <c r="TYM105" s="865"/>
      <c r="TYN105" s="865"/>
      <c r="TYO105" s="864"/>
      <c r="TYP105" s="865"/>
      <c r="TYQ105" s="865"/>
      <c r="TYR105" s="865"/>
      <c r="TYS105" s="865"/>
      <c r="TYT105" s="865"/>
      <c r="TYU105" s="865"/>
      <c r="TYV105" s="865"/>
      <c r="TYW105" s="864"/>
      <c r="TYX105" s="865"/>
      <c r="TYY105" s="865"/>
      <c r="TYZ105" s="865"/>
      <c r="TZA105" s="865"/>
      <c r="TZB105" s="865"/>
      <c r="TZC105" s="865"/>
      <c r="TZD105" s="865"/>
      <c r="TZE105" s="864"/>
      <c r="TZF105" s="865"/>
      <c r="TZG105" s="865"/>
      <c r="TZH105" s="865"/>
      <c r="TZI105" s="865"/>
      <c r="TZJ105" s="865"/>
      <c r="TZK105" s="865"/>
      <c r="TZL105" s="865"/>
      <c r="TZM105" s="864"/>
      <c r="TZN105" s="865"/>
      <c r="TZO105" s="865"/>
      <c r="TZP105" s="865"/>
      <c r="TZQ105" s="865"/>
      <c r="TZR105" s="865"/>
      <c r="TZS105" s="865"/>
      <c r="TZT105" s="865"/>
      <c r="TZU105" s="864"/>
      <c r="TZV105" s="865"/>
      <c r="TZW105" s="865"/>
      <c r="TZX105" s="865"/>
      <c r="TZY105" s="865"/>
      <c r="TZZ105" s="865"/>
      <c r="UAA105" s="865"/>
      <c r="UAB105" s="865"/>
      <c r="UAC105" s="864"/>
      <c r="UAD105" s="865"/>
      <c r="UAE105" s="865"/>
      <c r="UAF105" s="865"/>
      <c r="UAG105" s="865"/>
      <c r="UAH105" s="865"/>
      <c r="UAI105" s="865"/>
      <c r="UAJ105" s="865"/>
      <c r="UAK105" s="864"/>
      <c r="UAL105" s="865"/>
      <c r="UAM105" s="865"/>
      <c r="UAN105" s="865"/>
      <c r="UAO105" s="865"/>
      <c r="UAP105" s="865"/>
      <c r="UAQ105" s="865"/>
      <c r="UAR105" s="865"/>
      <c r="UAS105" s="864"/>
      <c r="UAT105" s="865"/>
      <c r="UAU105" s="865"/>
      <c r="UAV105" s="865"/>
      <c r="UAW105" s="865"/>
      <c r="UAX105" s="865"/>
      <c r="UAY105" s="865"/>
      <c r="UAZ105" s="865"/>
      <c r="UBA105" s="864"/>
      <c r="UBB105" s="865"/>
      <c r="UBC105" s="865"/>
      <c r="UBD105" s="865"/>
      <c r="UBE105" s="865"/>
      <c r="UBF105" s="865"/>
      <c r="UBG105" s="865"/>
      <c r="UBH105" s="865"/>
      <c r="UBI105" s="864"/>
      <c r="UBJ105" s="865"/>
      <c r="UBK105" s="865"/>
      <c r="UBL105" s="865"/>
      <c r="UBM105" s="865"/>
      <c r="UBN105" s="865"/>
      <c r="UBO105" s="865"/>
      <c r="UBP105" s="865"/>
      <c r="UBQ105" s="864"/>
      <c r="UBR105" s="865"/>
      <c r="UBS105" s="865"/>
      <c r="UBT105" s="865"/>
      <c r="UBU105" s="865"/>
      <c r="UBV105" s="865"/>
      <c r="UBW105" s="865"/>
      <c r="UBX105" s="865"/>
      <c r="UBY105" s="864"/>
      <c r="UBZ105" s="865"/>
      <c r="UCA105" s="865"/>
      <c r="UCB105" s="865"/>
      <c r="UCC105" s="865"/>
      <c r="UCD105" s="865"/>
      <c r="UCE105" s="865"/>
      <c r="UCF105" s="865"/>
      <c r="UCG105" s="864"/>
      <c r="UCH105" s="865"/>
      <c r="UCI105" s="865"/>
      <c r="UCJ105" s="865"/>
      <c r="UCK105" s="865"/>
      <c r="UCL105" s="865"/>
      <c r="UCM105" s="865"/>
      <c r="UCN105" s="865"/>
      <c r="UCO105" s="864"/>
      <c r="UCP105" s="865"/>
      <c r="UCQ105" s="865"/>
      <c r="UCR105" s="865"/>
      <c r="UCS105" s="865"/>
      <c r="UCT105" s="865"/>
      <c r="UCU105" s="865"/>
      <c r="UCV105" s="865"/>
      <c r="UCW105" s="864"/>
      <c r="UCX105" s="865"/>
      <c r="UCY105" s="865"/>
      <c r="UCZ105" s="865"/>
      <c r="UDA105" s="865"/>
      <c r="UDB105" s="865"/>
      <c r="UDC105" s="865"/>
      <c r="UDD105" s="865"/>
      <c r="UDE105" s="864"/>
      <c r="UDF105" s="865"/>
      <c r="UDG105" s="865"/>
      <c r="UDH105" s="865"/>
      <c r="UDI105" s="865"/>
      <c r="UDJ105" s="865"/>
      <c r="UDK105" s="865"/>
      <c r="UDL105" s="865"/>
      <c r="UDM105" s="864"/>
      <c r="UDN105" s="865"/>
      <c r="UDO105" s="865"/>
      <c r="UDP105" s="865"/>
      <c r="UDQ105" s="865"/>
      <c r="UDR105" s="865"/>
      <c r="UDS105" s="865"/>
      <c r="UDT105" s="865"/>
      <c r="UDU105" s="864"/>
      <c r="UDV105" s="865"/>
      <c r="UDW105" s="865"/>
      <c r="UDX105" s="865"/>
      <c r="UDY105" s="865"/>
      <c r="UDZ105" s="865"/>
      <c r="UEA105" s="865"/>
      <c r="UEB105" s="865"/>
      <c r="UEC105" s="864"/>
      <c r="UED105" s="865"/>
      <c r="UEE105" s="865"/>
      <c r="UEF105" s="865"/>
      <c r="UEG105" s="865"/>
      <c r="UEH105" s="865"/>
      <c r="UEI105" s="865"/>
      <c r="UEJ105" s="865"/>
      <c r="UEK105" s="864"/>
      <c r="UEL105" s="865"/>
      <c r="UEM105" s="865"/>
      <c r="UEN105" s="865"/>
      <c r="UEO105" s="865"/>
      <c r="UEP105" s="865"/>
      <c r="UEQ105" s="865"/>
      <c r="UER105" s="865"/>
      <c r="UES105" s="864"/>
      <c r="UET105" s="865"/>
      <c r="UEU105" s="865"/>
      <c r="UEV105" s="865"/>
      <c r="UEW105" s="865"/>
      <c r="UEX105" s="865"/>
      <c r="UEY105" s="865"/>
      <c r="UEZ105" s="865"/>
      <c r="UFA105" s="864"/>
      <c r="UFB105" s="865"/>
      <c r="UFC105" s="865"/>
      <c r="UFD105" s="865"/>
      <c r="UFE105" s="865"/>
      <c r="UFF105" s="865"/>
      <c r="UFG105" s="865"/>
      <c r="UFH105" s="865"/>
      <c r="UFI105" s="864"/>
      <c r="UFJ105" s="865"/>
      <c r="UFK105" s="865"/>
      <c r="UFL105" s="865"/>
      <c r="UFM105" s="865"/>
      <c r="UFN105" s="865"/>
      <c r="UFO105" s="865"/>
      <c r="UFP105" s="865"/>
      <c r="UFQ105" s="864"/>
      <c r="UFR105" s="865"/>
      <c r="UFS105" s="865"/>
      <c r="UFT105" s="865"/>
      <c r="UFU105" s="865"/>
      <c r="UFV105" s="865"/>
      <c r="UFW105" s="865"/>
      <c r="UFX105" s="865"/>
      <c r="UFY105" s="864"/>
      <c r="UFZ105" s="865"/>
      <c r="UGA105" s="865"/>
      <c r="UGB105" s="865"/>
      <c r="UGC105" s="865"/>
      <c r="UGD105" s="865"/>
      <c r="UGE105" s="865"/>
      <c r="UGF105" s="865"/>
      <c r="UGG105" s="864"/>
      <c r="UGH105" s="865"/>
      <c r="UGI105" s="865"/>
      <c r="UGJ105" s="865"/>
      <c r="UGK105" s="865"/>
      <c r="UGL105" s="865"/>
      <c r="UGM105" s="865"/>
      <c r="UGN105" s="865"/>
      <c r="UGO105" s="864"/>
      <c r="UGP105" s="865"/>
      <c r="UGQ105" s="865"/>
      <c r="UGR105" s="865"/>
      <c r="UGS105" s="865"/>
      <c r="UGT105" s="865"/>
      <c r="UGU105" s="865"/>
      <c r="UGV105" s="865"/>
      <c r="UGW105" s="864"/>
      <c r="UGX105" s="865"/>
      <c r="UGY105" s="865"/>
      <c r="UGZ105" s="865"/>
      <c r="UHA105" s="865"/>
      <c r="UHB105" s="865"/>
      <c r="UHC105" s="865"/>
      <c r="UHD105" s="865"/>
      <c r="UHE105" s="864"/>
      <c r="UHF105" s="865"/>
      <c r="UHG105" s="865"/>
      <c r="UHH105" s="865"/>
      <c r="UHI105" s="865"/>
      <c r="UHJ105" s="865"/>
      <c r="UHK105" s="865"/>
      <c r="UHL105" s="865"/>
      <c r="UHM105" s="864"/>
      <c r="UHN105" s="865"/>
      <c r="UHO105" s="865"/>
      <c r="UHP105" s="865"/>
      <c r="UHQ105" s="865"/>
      <c r="UHR105" s="865"/>
      <c r="UHS105" s="865"/>
      <c r="UHT105" s="865"/>
      <c r="UHU105" s="864"/>
      <c r="UHV105" s="865"/>
      <c r="UHW105" s="865"/>
      <c r="UHX105" s="865"/>
      <c r="UHY105" s="865"/>
      <c r="UHZ105" s="865"/>
      <c r="UIA105" s="865"/>
      <c r="UIB105" s="865"/>
      <c r="UIC105" s="864"/>
      <c r="UID105" s="865"/>
      <c r="UIE105" s="865"/>
      <c r="UIF105" s="865"/>
      <c r="UIG105" s="865"/>
      <c r="UIH105" s="865"/>
      <c r="UII105" s="865"/>
      <c r="UIJ105" s="865"/>
      <c r="UIK105" s="864"/>
      <c r="UIL105" s="865"/>
      <c r="UIM105" s="865"/>
      <c r="UIN105" s="865"/>
      <c r="UIO105" s="865"/>
      <c r="UIP105" s="865"/>
      <c r="UIQ105" s="865"/>
      <c r="UIR105" s="865"/>
      <c r="UIS105" s="864"/>
      <c r="UIT105" s="865"/>
      <c r="UIU105" s="865"/>
      <c r="UIV105" s="865"/>
      <c r="UIW105" s="865"/>
      <c r="UIX105" s="865"/>
      <c r="UIY105" s="865"/>
      <c r="UIZ105" s="865"/>
      <c r="UJA105" s="864"/>
      <c r="UJB105" s="865"/>
      <c r="UJC105" s="865"/>
      <c r="UJD105" s="865"/>
      <c r="UJE105" s="865"/>
      <c r="UJF105" s="865"/>
      <c r="UJG105" s="865"/>
      <c r="UJH105" s="865"/>
      <c r="UJI105" s="864"/>
      <c r="UJJ105" s="865"/>
      <c r="UJK105" s="865"/>
      <c r="UJL105" s="865"/>
      <c r="UJM105" s="865"/>
      <c r="UJN105" s="865"/>
      <c r="UJO105" s="865"/>
      <c r="UJP105" s="865"/>
      <c r="UJQ105" s="864"/>
      <c r="UJR105" s="865"/>
      <c r="UJS105" s="865"/>
      <c r="UJT105" s="865"/>
      <c r="UJU105" s="865"/>
      <c r="UJV105" s="865"/>
      <c r="UJW105" s="865"/>
      <c r="UJX105" s="865"/>
      <c r="UJY105" s="864"/>
      <c r="UJZ105" s="865"/>
      <c r="UKA105" s="865"/>
      <c r="UKB105" s="865"/>
      <c r="UKC105" s="865"/>
      <c r="UKD105" s="865"/>
      <c r="UKE105" s="865"/>
      <c r="UKF105" s="865"/>
      <c r="UKG105" s="864"/>
      <c r="UKH105" s="865"/>
      <c r="UKI105" s="865"/>
      <c r="UKJ105" s="865"/>
      <c r="UKK105" s="865"/>
      <c r="UKL105" s="865"/>
      <c r="UKM105" s="865"/>
      <c r="UKN105" s="865"/>
      <c r="UKO105" s="864"/>
      <c r="UKP105" s="865"/>
      <c r="UKQ105" s="865"/>
      <c r="UKR105" s="865"/>
      <c r="UKS105" s="865"/>
      <c r="UKT105" s="865"/>
      <c r="UKU105" s="865"/>
      <c r="UKV105" s="865"/>
      <c r="UKW105" s="864"/>
      <c r="UKX105" s="865"/>
      <c r="UKY105" s="865"/>
      <c r="UKZ105" s="865"/>
      <c r="ULA105" s="865"/>
      <c r="ULB105" s="865"/>
      <c r="ULC105" s="865"/>
      <c r="ULD105" s="865"/>
      <c r="ULE105" s="864"/>
      <c r="ULF105" s="865"/>
      <c r="ULG105" s="865"/>
      <c r="ULH105" s="865"/>
      <c r="ULI105" s="865"/>
      <c r="ULJ105" s="865"/>
      <c r="ULK105" s="865"/>
      <c r="ULL105" s="865"/>
      <c r="ULM105" s="864"/>
      <c r="ULN105" s="865"/>
      <c r="ULO105" s="865"/>
      <c r="ULP105" s="865"/>
      <c r="ULQ105" s="865"/>
      <c r="ULR105" s="865"/>
      <c r="ULS105" s="865"/>
      <c r="ULT105" s="865"/>
      <c r="ULU105" s="864"/>
      <c r="ULV105" s="865"/>
      <c r="ULW105" s="865"/>
      <c r="ULX105" s="865"/>
      <c r="ULY105" s="865"/>
      <c r="ULZ105" s="865"/>
      <c r="UMA105" s="865"/>
      <c r="UMB105" s="865"/>
      <c r="UMC105" s="864"/>
      <c r="UMD105" s="865"/>
      <c r="UME105" s="865"/>
      <c r="UMF105" s="865"/>
      <c r="UMG105" s="865"/>
      <c r="UMH105" s="865"/>
      <c r="UMI105" s="865"/>
      <c r="UMJ105" s="865"/>
      <c r="UMK105" s="864"/>
      <c r="UML105" s="865"/>
      <c r="UMM105" s="865"/>
      <c r="UMN105" s="865"/>
      <c r="UMO105" s="865"/>
      <c r="UMP105" s="865"/>
      <c r="UMQ105" s="865"/>
      <c r="UMR105" s="865"/>
      <c r="UMS105" s="864"/>
      <c r="UMT105" s="865"/>
      <c r="UMU105" s="865"/>
      <c r="UMV105" s="865"/>
      <c r="UMW105" s="865"/>
      <c r="UMX105" s="865"/>
      <c r="UMY105" s="865"/>
      <c r="UMZ105" s="865"/>
      <c r="UNA105" s="864"/>
      <c r="UNB105" s="865"/>
      <c r="UNC105" s="865"/>
      <c r="UND105" s="865"/>
      <c r="UNE105" s="865"/>
      <c r="UNF105" s="865"/>
      <c r="UNG105" s="865"/>
      <c r="UNH105" s="865"/>
      <c r="UNI105" s="864"/>
      <c r="UNJ105" s="865"/>
      <c r="UNK105" s="865"/>
      <c r="UNL105" s="865"/>
      <c r="UNM105" s="865"/>
      <c r="UNN105" s="865"/>
      <c r="UNO105" s="865"/>
      <c r="UNP105" s="865"/>
      <c r="UNQ105" s="864"/>
      <c r="UNR105" s="865"/>
      <c r="UNS105" s="865"/>
      <c r="UNT105" s="865"/>
      <c r="UNU105" s="865"/>
      <c r="UNV105" s="865"/>
      <c r="UNW105" s="865"/>
      <c r="UNX105" s="865"/>
      <c r="UNY105" s="864"/>
      <c r="UNZ105" s="865"/>
      <c r="UOA105" s="865"/>
      <c r="UOB105" s="865"/>
      <c r="UOC105" s="865"/>
      <c r="UOD105" s="865"/>
      <c r="UOE105" s="865"/>
      <c r="UOF105" s="865"/>
      <c r="UOG105" s="864"/>
      <c r="UOH105" s="865"/>
      <c r="UOI105" s="865"/>
      <c r="UOJ105" s="865"/>
      <c r="UOK105" s="865"/>
      <c r="UOL105" s="865"/>
      <c r="UOM105" s="865"/>
      <c r="UON105" s="865"/>
      <c r="UOO105" s="864"/>
      <c r="UOP105" s="865"/>
      <c r="UOQ105" s="865"/>
      <c r="UOR105" s="865"/>
      <c r="UOS105" s="865"/>
      <c r="UOT105" s="865"/>
      <c r="UOU105" s="865"/>
      <c r="UOV105" s="865"/>
      <c r="UOW105" s="864"/>
      <c r="UOX105" s="865"/>
      <c r="UOY105" s="865"/>
      <c r="UOZ105" s="865"/>
      <c r="UPA105" s="865"/>
      <c r="UPB105" s="865"/>
      <c r="UPC105" s="865"/>
      <c r="UPD105" s="865"/>
      <c r="UPE105" s="864"/>
      <c r="UPF105" s="865"/>
      <c r="UPG105" s="865"/>
      <c r="UPH105" s="865"/>
      <c r="UPI105" s="865"/>
      <c r="UPJ105" s="865"/>
      <c r="UPK105" s="865"/>
      <c r="UPL105" s="865"/>
      <c r="UPM105" s="864"/>
      <c r="UPN105" s="865"/>
      <c r="UPO105" s="865"/>
      <c r="UPP105" s="865"/>
      <c r="UPQ105" s="865"/>
      <c r="UPR105" s="865"/>
      <c r="UPS105" s="865"/>
      <c r="UPT105" s="865"/>
      <c r="UPU105" s="864"/>
      <c r="UPV105" s="865"/>
      <c r="UPW105" s="865"/>
      <c r="UPX105" s="865"/>
      <c r="UPY105" s="865"/>
      <c r="UPZ105" s="865"/>
      <c r="UQA105" s="865"/>
      <c r="UQB105" s="865"/>
      <c r="UQC105" s="864"/>
      <c r="UQD105" s="865"/>
      <c r="UQE105" s="865"/>
      <c r="UQF105" s="865"/>
      <c r="UQG105" s="865"/>
      <c r="UQH105" s="865"/>
      <c r="UQI105" s="865"/>
      <c r="UQJ105" s="865"/>
      <c r="UQK105" s="864"/>
      <c r="UQL105" s="865"/>
      <c r="UQM105" s="865"/>
      <c r="UQN105" s="865"/>
      <c r="UQO105" s="865"/>
      <c r="UQP105" s="865"/>
      <c r="UQQ105" s="865"/>
      <c r="UQR105" s="865"/>
      <c r="UQS105" s="864"/>
      <c r="UQT105" s="865"/>
      <c r="UQU105" s="865"/>
      <c r="UQV105" s="865"/>
      <c r="UQW105" s="865"/>
      <c r="UQX105" s="865"/>
      <c r="UQY105" s="865"/>
      <c r="UQZ105" s="865"/>
      <c r="URA105" s="864"/>
      <c r="URB105" s="865"/>
      <c r="URC105" s="865"/>
      <c r="URD105" s="865"/>
      <c r="URE105" s="865"/>
      <c r="URF105" s="865"/>
      <c r="URG105" s="865"/>
      <c r="URH105" s="865"/>
      <c r="URI105" s="864"/>
      <c r="URJ105" s="865"/>
      <c r="URK105" s="865"/>
      <c r="URL105" s="865"/>
      <c r="URM105" s="865"/>
      <c r="URN105" s="865"/>
      <c r="URO105" s="865"/>
      <c r="URP105" s="865"/>
      <c r="URQ105" s="864"/>
      <c r="URR105" s="865"/>
      <c r="URS105" s="865"/>
      <c r="URT105" s="865"/>
      <c r="URU105" s="865"/>
      <c r="URV105" s="865"/>
      <c r="URW105" s="865"/>
      <c r="URX105" s="865"/>
      <c r="URY105" s="864"/>
      <c r="URZ105" s="865"/>
      <c r="USA105" s="865"/>
      <c r="USB105" s="865"/>
      <c r="USC105" s="865"/>
      <c r="USD105" s="865"/>
      <c r="USE105" s="865"/>
      <c r="USF105" s="865"/>
      <c r="USG105" s="864"/>
      <c r="USH105" s="865"/>
      <c r="USI105" s="865"/>
      <c r="USJ105" s="865"/>
      <c r="USK105" s="865"/>
      <c r="USL105" s="865"/>
      <c r="USM105" s="865"/>
      <c r="USN105" s="865"/>
      <c r="USO105" s="864"/>
      <c r="USP105" s="865"/>
      <c r="USQ105" s="865"/>
      <c r="USR105" s="865"/>
      <c r="USS105" s="865"/>
      <c r="UST105" s="865"/>
      <c r="USU105" s="865"/>
      <c r="USV105" s="865"/>
      <c r="USW105" s="864"/>
      <c r="USX105" s="865"/>
      <c r="USY105" s="865"/>
      <c r="USZ105" s="865"/>
      <c r="UTA105" s="865"/>
      <c r="UTB105" s="865"/>
      <c r="UTC105" s="865"/>
      <c r="UTD105" s="865"/>
      <c r="UTE105" s="864"/>
      <c r="UTF105" s="865"/>
      <c r="UTG105" s="865"/>
      <c r="UTH105" s="865"/>
      <c r="UTI105" s="865"/>
      <c r="UTJ105" s="865"/>
      <c r="UTK105" s="865"/>
      <c r="UTL105" s="865"/>
      <c r="UTM105" s="864"/>
      <c r="UTN105" s="865"/>
      <c r="UTO105" s="865"/>
      <c r="UTP105" s="865"/>
      <c r="UTQ105" s="865"/>
      <c r="UTR105" s="865"/>
      <c r="UTS105" s="865"/>
      <c r="UTT105" s="865"/>
      <c r="UTU105" s="864"/>
      <c r="UTV105" s="865"/>
      <c r="UTW105" s="865"/>
      <c r="UTX105" s="865"/>
      <c r="UTY105" s="865"/>
      <c r="UTZ105" s="865"/>
      <c r="UUA105" s="865"/>
      <c r="UUB105" s="865"/>
      <c r="UUC105" s="864"/>
      <c r="UUD105" s="865"/>
      <c r="UUE105" s="865"/>
      <c r="UUF105" s="865"/>
      <c r="UUG105" s="865"/>
      <c r="UUH105" s="865"/>
      <c r="UUI105" s="865"/>
      <c r="UUJ105" s="865"/>
      <c r="UUK105" s="864"/>
      <c r="UUL105" s="865"/>
      <c r="UUM105" s="865"/>
      <c r="UUN105" s="865"/>
      <c r="UUO105" s="865"/>
      <c r="UUP105" s="865"/>
      <c r="UUQ105" s="865"/>
      <c r="UUR105" s="865"/>
      <c r="UUS105" s="864"/>
      <c r="UUT105" s="865"/>
      <c r="UUU105" s="865"/>
      <c r="UUV105" s="865"/>
      <c r="UUW105" s="865"/>
      <c r="UUX105" s="865"/>
      <c r="UUY105" s="865"/>
      <c r="UUZ105" s="865"/>
      <c r="UVA105" s="864"/>
      <c r="UVB105" s="865"/>
      <c r="UVC105" s="865"/>
      <c r="UVD105" s="865"/>
      <c r="UVE105" s="865"/>
      <c r="UVF105" s="865"/>
      <c r="UVG105" s="865"/>
      <c r="UVH105" s="865"/>
      <c r="UVI105" s="864"/>
      <c r="UVJ105" s="865"/>
      <c r="UVK105" s="865"/>
      <c r="UVL105" s="865"/>
      <c r="UVM105" s="865"/>
      <c r="UVN105" s="865"/>
      <c r="UVO105" s="865"/>
      <c r="UVP105" s="865"/>
      <c r="UVQ105" s="864"/>
      <c r="UVR105" s="865"/>
      <c r="UVS105" s="865"/>
      <c r="UVT105" s="865"/>
      <c r="UVU105" s="865"/>
      <c r="UVV105" s="865"/>
      <c r="UVW105" s="865"/>
      <c r="UVX105" s="865"/>
      <c r="UVY105" s="864"/>
      <c r="UVZ105" s="865"/>
      <c r="UWA105" s="865"/>
      <c r="UWB105" s="865"/>
      <c r="UWC105" s="865"/>
      <c r="UWD105" s="865"/>
      <c r="UWE105" s="865"/>
      <c r="UWF105" s="865"/>
      <c r="UWG105" s="864"/>
      <c r="UWH105" s="865"/>
      <c r="UWI105" s="865"/>
      <c r="UWJ105" s="865"/>
      <c r="UWK105" s="865"/>
      <c r="UWL105" s="865"/>
      <c r="UWM105" s="865"/>
      <c r="UWN105" s="865"/>
      <c r="UWO105" s="864"/>
      <c r="UWP105" s="865"/>
      <c r="UWQ105" s="865"/>
      <c r="UWR105" s="865"/>
      <c r="UWS105" s="865"/>
      <c r="UWT105" s="865"/>
      <c r="UWU105" s="865"/>
      <c r="UWV105" s="865"/>
      <c r="UWW105" s="864"/>
      <c r="UWX105" s="865"/>
      <c r="UWY105" s="865"/>
      <c r="UWZ105" s="865"/>
      <c r="UXA105" s="865"/>
      <c r="UXB105" s="865"/>
      <c r="UXC105" s="865"/>
      <c r="UXD105" s="865"/>
      <c r="UXE105" s="864"/>
      <c r="UXF105" s="865"/>
      <c r="UXG105" s="865"/>
      <c r="UXH105" s="865"/>
      <c r="UXI105" s="865"/>
      <c r="UXJ105" s="865"/>
      <c r="UXK105" s="865"/>
      <c r="UXL105" s="865"/>
      <c r="UXM105" s="864"/>
      <c r="UXN105" s="865"/>
      <c r="UXO105" s="865"/>
      <c r="UXP105" s="865"/>
      <c r="UXQ105" s="865"/>
      <c r="UXR105" s="865"/>
      <c r="UXS105" s="865"/>
      <c r="UXT105" s="865"/>
      <c r="UXU105" s="864"/>
      <c r="UXV105" s="865"/>
      <c r="UXW105" s="865"/>
      <c r="UXX105" s="865"/>
      <c r="UXY105" s="865"/>
      <c r="UXZ105" s="865"/>
      <c r="UYA105" s="865"/>
      <c r="UYB105" s="865"/>
      <c r="UYC105" s="864"/>
      <c r="UYD105" s="865"/>
      <c r="UYE105" s="865"/>
      <c r="UYF105" s="865"/>
      <c r="UYG105" s="865"/>
      <c r="UYH105" s="865"/>
      <c r="UYI105" s="865"/>
      <c r="UYJ105" s="865"/>
      <c r="UYK105" s="864"/>
      <c r="UYL105" s="865"/>
      <c r="UYM105" s="865"/>
      <c r="UYN105" s="865"/>
      <c r="UYO105" s="865"/>
      <c r="UYP105" s="865"/>
      <c r="UYQ105" s="865"/>
      <c r="UYR105" s="865"/>
      <c r="UYS105" s="864"/>
      <c r="UYT105" s="865"/>
      <c r="UYU105" s="865"/>
      <c r="UYV105" s="865"/>
      <c r="UYW105" s="865"/>
      <c r="UYX105" s="865"/>
      <c r="UYY105" s="865"/>
      <c r="UYZ105" s="865"/>
      <c r="UZA105" s="864"/>
      <c r="UZB105" s="865"/>
      <c r="UZC105" s="865"/>
      <c r="UZD105" s="865"/>
      <c r="UZE105" s="865"/>
      <c r="UZF105" s="865"/>
      <c r="UZG105" s="865"/>
      <c r="UZH105" s="865"/>
      <c r="UZI105" s="864"/>
      <c r="UZJ105" s="865"/>
      <c r="UZK105" s="865"/>
      <c r="UZL105" s="865"/>
      <c r="UZM105" s="865"/>
      <c r="UZN105" s="865"/>
      <c r="UZO105" s="865"/>
      <c r="UZP105" s="865"/>
      <c r="UZQ105" s="864"/>
      <c r="UZR105" s="865"/>
      <c r="UZS105" s="865"/>
      <c r="UZT105" s="865"/>
      <c r="UZU105" s="865"/>
      <c r="UZV105" s="865"/>
      <c r="UZW105" s="865"/>
      <c r="UZX105" s="865"/>
      <c r="UZY105" s="864"/>
      <c r="UZZ105" s="865"/>
      <c r="VAA105" s="865"/>
      <c r="VAB105" s="865"/>
      <c r="VAC105" s="865"/>
      <c r="VAD105" s="865"/>
      <c r="VAE105" s="865"/>
      <c r="VAF105" s="865"/>
      <c r="VAG105" s="864"/>
      <c r="VAH105" s="865"/>
      <c r="VAI105" s="865"/>
      <c r="VAJ105" s="865"/>
      <c r="VAK105" s="865"/>
      <c r="VAL105" s="865"/>
      <c r="VAM105" s="865"/>
      <c r="VAN105" s="865"/>
      <c r="VAO105" s="864"/>
      <c r="VAP105" s="865"/>
      <c r="VAQ105" s="865"/>
      <c r="VAR105" s="865"/>
      <c r="VAS105" s="865"/>
      <c r="VAT105" s="865"/>
      <c r="VAU105" s="865"/>
      <c r="VAV105" s="865"/>
      <c r="VAW105" s="864"/>
      <c r="VAX105" s="865"/>
      <c r="VAY105" s="865"/>
      <c r="VAZ105" s="865"/>
      <c r="VBA105" s="865"/>
      <c r="VBB105" s="865"/>
      <c r="VBC105" s="865"/>
      <c r="VBD105" s="865"/>
      <c r="VBE105" s="864"/>
      <c r="VBF105" s="865"/>
      <c r="VBG105" s="865"/>
      <c r="VBH105" s="865"/>
      <c r="VBI105" s="865"/>
      <c r="VBJ105" s="865"/>
      <c r="VBK105" s="865"/>
      <c r="VBL105" s="865"/>
      <c r="VBM105" s="864"/>
      <c r="VBN105" s="865"/>
      <c r="VBO105" s="865"/>
      <c r="VBP105" s="865"/>
      <c r="VBQ105" s="865"/>
      <c r="VBR105" s="865"/>
      <c r="VBS105" s="865"/>
      <c r="VBT105" s="865"/>
      <c r="VBU105" s="864"/>
      <c r="VBV105" s="865"/>
      <c r="VBW105" s="865"/>
      <c r="VBX105" s="865"/>
      <c r="VBY105" s="865"/>
      <c r="VBZ105" s="865"/>
      <c r="VCA105" s="865"/>
      <c r="VCB105" s="865"/>
      <c r="VCC105" s="864"/>
      <c r="VCD105" s="865"/>
      <c r="VCE105" s="865"/>
      <c r="VCF105" s="865"/>
      <c r="VCG105" s="865"/>
      <c r="VCH105" s="865"/>
      <c r="VCI105" s="865"/>
      <c r="VCJ105" s="865"/>
      <c r="VCK105" s="864"/>
      <c r="VCL105" s="865"/>
      <c r="VCM105" s="865"/>
      <c r="VCN105" s="865"/>
      <c r="VCO105" s="865"/>
      <c r="VCP105" s="865"/>
      <c r="VCQ105" s="865"/>
      <c r="VCR105" s="865"/>
      <c r="VCS105" s="864"/>
      <c r="VCT105" s="865"/>
      <c r="VCU105" s="865"/>
      <c r="VCV105" s="865"/>
      <c r="VCW105" s="865"/>
      <c r="VCX105" s="865"/>
      <c r="VCY105" s="865"/>
      <c r="VCZ105" s="865"/>
      <c r="VDA105" s="864"/>
      <c r="VDB105" s="865"/>
      <c r="VDC105" s="865"/>
      <c r="VDD105" s="865"/>
      <c r="VDE105" s="865"/>
      <c r="VDF105" s="865"/>
      <c r="VDG105" s="865"/>
      <c r="VDH105" s="865"/>
      <c r="VDI105" s="864"/>
      <c r="VDJ105" s="865"/>
      <c r="VDK105" s="865"/>
      <c r="VDL105" s="865"/>
      <c r="VDM105" s="865"/>
      <c r="VDN105" s="865"/>
      <c r="VDO105" s="865"/>
      <c r="VDP105" s="865"/>
      <c r="VDQ105" s="864"/>
      <c r="VDR105" s="865"/>
      <c r="VDS105" s="865"/>
      <c r="VDT105" s="865"/>
      <c r="VDU105" s="865"/>
      <c r="VDV105" s="865"/>
      <c r="VDW105" s="865"/>
      <c r="VDX105" s="865"/>
      <c r="VDY105" s="864"/>
      <c r="VDZ105" s="865"/>
      <c r="VEA105" s="865"/>
      <c r="VEB105" s="865"/>
      <c r="VEC105" s="865"/>
      <c r="VED105" s="865"/>
      <c r="VEE105" s="865"/>
      <c r="VEF105" s="865"/>
      <c r="VEG105" s="864"/>
      <c r="VEH105" s="865"/>
      <c r="VEI105" s="865"/>
      <c r="VEJ105" s="865"/>
      <c r="VEK105" s="865"/>
      <c r="VEL105" s="865"/>
      <c r="VEM105" s="865"/>
      <c r="VEN105" s="865"/>
      <c r="VEO105" s="864"/>
      <c r="VEP105" s="865"/>
      <c r="VEQ105" s="865"/>
      <c r="VER105" s="865"/>
      <c r="VES105" s="865"/>
      <c r="VET105" s="865"/>
      <c r="VEU105" s="865"/>
      <c r="VEV105" s="865"/>
      <c r="VEW105" s="864"/>
      <c r="VEX105" s="865"/>
      <c r="VEY105" s="865"/>
      <c r="VEZ105" s="865"/>
      <c r="VFA105" s="865"/>
      <c r="VFB105" s="865"/>
      <c r="VFC105" s="865"/>
      <c r="VFD105" s="865"/>
      <c r="VFE105" s="864"/>
      <c r="VFF105" s="865"/>
      <c r="VFG105" s="865"/>
      <c r="VFH105" s="865"/>
      <c r="VFI105" s="865"/>
      <c r="VFJ105" s="865"/>
      <c r="VFK105" s="865"/>
      <c r="VFL105" s="865"/>
      <c r="VFM105" s="864"/>
      <c r="VFN105" s="865"/>
      <c r="VFO105" s="865"/>
      <c r="VFP105" s="865"/>
      <c r="VFQ105" s="865"/>
      <c r="VFR105" s="865"/>
      <c r="VFS105" s="865"/>
      <c r="VFT105" s="865"/>
      <c r="VFU105" s="864"/>
      <c r="VFV105" s="865"/>
      <c r="VFW105" s="865"/>
      <c r="VFX105" s="865"/>
      <c r="VFY105" s="865"/>
      <c r="VFZ105" s="865"/>
      <c r="VGA105" s="865"/>
      <c r="VGB105" s="865"/>
      <c r="VGC105" s="864"/>
      <c r="VGD105" s="865"/>
      <c r="VGE105" s="865"/>
      <c r="VGF105" s="865"/>
      <c r="VGG105" s="865"/>
      <c r="VGH105" s="865"/>
      <c r="VGI105" s="865"/>
      <c r="VGJ105" s="865"/>
      <c r="VGK105" s="864"/>
      <c r="VGL105" s="865"/>
      <c r="VGM105" s="865"/>
      <c r="VGN105" s="865"/>
      <c r="VGO105" s="865"/>
      <c r="VGP105" s="865"/>
      <c r="VGQ105" s="865"/>
      <c r="VGR105" s="865"/>
      <c r="VGS105" s="864"/>
      <c r="VGT105" s="865"/>
      <c r="VGU105" s="865"/>
      <c r="VGV105" s="865"/>
      <c r="VGW105" s="865"/>
      <c r="VGX105" s="865"/>
      <c r="VGY105" s="865"/>
      <c r="VGZ105" s="865"/>
      <c r="VHA105" s="864"/>
      <c r="VHB105" s="865"/>
      <c r="VHC105" s="865"/>
      <c r="VHD105" s="865"/>
      <c r="VHE105" s="865"/>
      <c r="VHF105" s="865"/>
      <c r="VHG105" s="865"/>
      <c r="VHH105" s="865"/>
      <c r="VHI105" s="864"/>
      <c r="VHJ105" s="865"/>
      <c r="VHK105" s="865"/>
      <c r="VHL105" s="865"/>
      <c r="VHM105" s="865"/>
      <c r="VHN105" s="865"/>
      <c r="VHO105" s="865"/>
      <c r="VHP105" s="865"/>
      <c r="VHQ105" s="864"/>
      <c r="VHR105" s="865"/>
      <c r="VHS105" s="865"/>
      <c r="VHT105" s="865"/>
      <c r="VHU105" s="865"/>
      <c r="VHV105" s="865"/>
      <c r="VHW105" s="865"/>
      <c r="VHX105" s="865"/>
      <c r="VHY105" s="864"/>
      <c r="VHZ105" s="865"/>
      <c r="VIA105" s="865"/>
      <c r="VIB105" s="865"/>
      <c r="VIC105" s="865"/>
      <c r="VID105" s="865"/>
      <c r="VIE105" s="865"/>
      <c r="VIF105" s="865"/>
      <c r="VIG105" s="864"/>
      <c r="VIH105" s="865"/>
      <c r="VII105" s="865"/>
      <c r="VIJ105" s="865"/>
      <c r="VIK105" s="865"/>
      <c r="VIL105" s="865"/>
      <c r="VIM105" s="865"/>
      <c r="VIN105" s="865"/>
      <c r="VIO105" s="864"/>
      <c r="VIP105" s="865"/>
      <c r="VIQ105" s="865"/>
      <c r="VIR105" s="865"/>
      <c r="VIS105" s="865"/>
      <c r="VIT105" s="865"/>
      <c r="VIU105" s="865"/>
      <c r="VIV105" s="865"/>
      <c r="VIW105" s="864"/>
      <c r="VIX105" s="865"/>
      <c r="VIY105" s="865"/>
      <c r="VIZ105" s="865"/>
      <c r="VJA105" s="865"/>
      <c r="VJB105" s="865"/>
      <c r="VJC105" s="865"/>
      <c r="VJD105" s="865"/>
      <c r="VJE105" s="864"/>
      <c r="VJF105" s="865"/>
      <c r="VJG105" s="865"/>
      <c r="VJH105" s="865"/>
      <c r="VJI105" s="865"/>
      <c r="VJJ105" s="865"/>
      <c r="VJK105" s="865"/>
      <c r="VJL105" s="865"/>
      <c r="VJM105" s="864"/>
      <c r="VJN105" s="865"/>
      <c r="VJO105" s="865"/>
      <c r="VJP105" s="865"/>
      <c r="VJQ105" s="865"/>
      <c r="VJR105" s="865"/>
      <c r="VJS105" s="865"/>
      <c r="VJT105" s="865"/>
      <c r="VJU105" s="864"/>
      <c r="VJV105" s="865"/>
      <c r="VJW105" s="865"/>
      <c r="VJX105" s="865"/>
      <c r="VJY105" s="865"/>
      <c r="VJZ105" s="865"/>
      <c r="VKA105" s="865"/>
      <c r="VKB105" s="865"/>
      <c r="VKC105" s="864"/>
      <c r="VKD105" s="865"/>
      <c r="VKE105" s="865"/>
      <c r="VKF105" s="865"/>
      <c r="VKG105" s="865"/>
      <c r="VKH105" s="865"/>
      <c r="VKI105" s="865"/>
      <c r="VKJ105" s="865"/>
      <c r="VKK105" s="864"/>
      <c r="VKL105" s="865"/>
      <c r="VKM105" s="865"/>
      <c r="VKN105" s="865"/>
      <c r="VKO105" s="865"/>
      <c r="VKP105" s="865"/>
      <c r="VKQ105" s="865"/>
      <c r="VKR105" s="865"/>
      <c r="VKS105" s="864"/>
      <c r="VKT105" s="865"/>
      <c r="VKU105" s="865"/>
      <c r="VKV105" s="865"/>
      <c r="VKW105" s="865"/>
      <c r="VKX105" s="865"/>
      <c r="VKY105" s="865"/>
      <c r="VKZ105" s="865"/>
      <c r="VLA105" s="864"/>
      <c r="VLB105" s="865"/>
      <c r="VLC105" s="865"/>
      <c r="VLD105" s="865"/>
      <c r="VLE105" s="865"/>
      <c r="VLF105" s="865"/>
      <c r="VLG105" s="865"/>
      <c r="VLH105" s="865"/>
      <c r="VLI105" s="864"/>
      <c r="VLJ105" s="865"/>
      <c r="VLK105" s="865"/>
      <c r="VLL105" s="865"/>
      <c r="VLM105" s="865"/>
      <c r="VLN105" s="865"/>
      <c r="VLO105" s="865"/>
      <c r="VLP105" s="865"/>
      <c r="VLQ105" s="864"/>
      <c r="VLR105" s="865"/>
      <c r="VLS105" s="865"/>
      <c r="VLT105" s="865"/>
      <c r="VLU105" s="865"/>
      <c r="VLV105" s="865"/>
      <c r="VLW105" s="865"/>
      <c r="VLX105" s="865"/>
      <c r="VLY105" s="864"/>
      <c r="VLZ105" s="865"/>
      <c r="VMA105" s="865"/>
      <c r="VMB105" s="865"/>
      <c r="VMC105" s="865"/>
      <c r="VMD105" s="865"/>
      <c r="VME105" s="865"/>
      <c r="VMF105" s="865"/>
      <c r="VMG105" s="864"/>
      <c r="VMH105" s="865"/>
      <c r="VMI105" s="865"/>
      <c r="VMJ105" s="865"/>
      <c r="VMK105" s="865"/>
      <c r="VML105" s="865"/>
      <c r="VMM105" s="865"/>
      <c r="VMN105" s="865"/>
      <c r="VMO105" s="864"/>
      <c r="VMP105" s="865"/>
      <c r="VMQ105" s="865"/>
      <c r="VMR105" s="865"/>
      <c r="VMS105" s="865"/>
      <c r="VMT105" s="865"/>
      <c r="VMU105" s="865"/>
      <c r="VMV105" s="865"/>
      <c r="VMW105" s="864"/>
      <c r="VMX105" s="865"/>
      <c r="VMY105" s="865"/>
      <c r="VMZ105" s="865"/>
      <c r="VNA105" s="865"/>
      <c r="VNB105" s="865"/>
      <c r="VNC105" s="865"/>
      <c r="VND105" s="865"/>
      <c r="VNE105" s="864"/>
      <c r="VNF105" s="865"/>
      <c r="VNG105" s="865"/>
      <c r="VNH105" s="865"/>
      <c r="VNI105" s="865"/>
      <c r="VNJ105" s="865"/>
      <c r="VNK105" s="865"/>
      <c r="VNL105" s="865"/>
      <c r="VNM105" s="864"/>
      <c r="VNN105" s="865"/>
      <c r="VNO105" s="865"/>
      <c r="VNP105" s="865"/>
      <c r="VNQ105" s="865"/>
      <c r="VNR105" s="865"/>
      <c r="VNS105" s="865"/>
      <c r="VNT105" s="865"/>
      <c r="VNU105" s="864"/>
      <c r="VNV105" s="865"/>
      <c r="VNW105" s="865"/>
      <c r="VNX105" s="865"/>
      <c r="VNY105" s="865"/>
      <c r="VNZ105" s="865"/>
      <c r="VOA105" s="865"/>
      <c r="VOB105" s="865"/>
      <c r="VOC105" s="864"/>
      <c r="VOD105" s="865"/>
      <c r="VOE105" s="865"/>
      <c r="VOF105" s="865"/>
      <c r="VOG105" s="865"/>
      <c r="VOH105" s="865"/>
      <c r="VOI105" s="865"/>
      <c r="VOJ105" s="865"/>
      <c r="VOK105" s="864"/>
      <c r="VOL105" s="865"/>
      <c r="VOM105" s="865"/>
      <c r="VON105" s="865"/>
      <c r="VOO105" s="865"/>
      <c r="VOP105" s="865"/>
      <c r="VOQ105" s="865"/>
      <c r="VOR105" s="865"/>
      <c r="VOS105" s="864"/>
      <c r="VOT105" s="865"/>
      <c r="VOU105" s="865"/>
      <c r="VOV105" s="865"/>
      <c r="VOW105" s="865"/>
      <c r="VOX105" s="865"/>
      <c r="VOY105" s="865"/>
      <c r="VOZ105" s="865"/>
      <c r="VPA105" s="864"/>
      <c r="VPB105" s="865"/>
      <c r="VPC105" s="865"/>
      <c r="VPD105" s="865"/>
      <c r="VPE105" s="865"/>
      <c r="VPF105" s="865"/>
      <c r="VPG105" s="865"/>
      <c r="VPH105" s="865"/>
      <c r="VPI105" s="864"/>
      <c r="VPJ105" s="865"/>
      <c r="VPK105" s="865"/>
      <c r="VPL105" s="865"/>
      <c r="VPM105" s="865"/>
      <c r="VPN105" s="865"/>
      <c r="VPO105" s="865"/>
      <c r="VPP105" s="865"/>
      <c r="VPQ105" s="864"/>
      <c r="VPR105" s="865"/>
      <c r="VPS105" s="865"/>
      <c r="VPT105" s="865"/>
      <c r="VPU105" s="865"/>
      <c r="VPV105" s="865"/>
      <c r="VPW105" s="865"/>
      <c r="VPX105" s="865"/>
      <c r="VPY105" s="864"/>
      <c r="VPZ105" s="865"/>
      <c r="VQA105" s="865"/>
      <c r="VQB105" s="865"/>
      <c r="VQC105" s="865"/>
      <c r="VQD105" s="865"/>
      <c r="VQE105" s="865"/>
      <c r="VQF105" s="865"/>
      <c r="VQG105" s="864"/>
      <c r="VQH105" s="865"/>
      <c r="VQI105" s="865"/>
      <c r="VQJ105" s="865"/>
      <c r="VQK105" s="865"/>
      <c r="VQL105" s="865"/>
      <c r="VQM105" s="865"/>
      <c r="VQN105" s="865"/>
      <c r="VQO105" s="864"/>
      <c r="VQP105" s="865"/>
      <c r="VQQ105" s="865"/>
      <c r="VQR105" s="865"/>
      <c r="VQS105" s="865"/>
      <c r="VQT105" s="865"/>
      <c r="VQU105" s="865"/>
      <c r="VQV105" s="865"/>
      <c r="VQW105" s="864"/>
      <c r="VQX105" s="865"/>
      <c r="VQY105" s="865"/>
      <c r="VQZ105" s="865"/>
      <c r="VRA105" s="865"/>
      <c r="VRB105" s="865"/>
      <c r="VRC105" s="865"/>
      <c r="VRD105" s="865"/>
      <c r="VRE105" s="864"/>
      <c r="VRF105" s="865"/>
      <c r="VRG105" s="865"/>
      <c r="VRH105" s="865"/>
      <c r="VRI105" s="865"/>
      <c r="VRJ105" s="865"/>
      <c r="VRK105" s="865"/>
      <c r="VRL105" s="865"/>
      <c r="VRM105" s="864"/>
      <c r="VRN105" s="865"/>
      <c r="VRO105" s="865"/>
      <c r="VRP105" s="865"/>
      <c r="VRQ105" s="865"/>
      <c r="VRR105" s="865"/>
      <c r="VRS105" s="865"/>
      <c r="VRT105" s="865"/>
      <c r="VRU105" s="864"/>
      <c r="VRV105" s="865"/>
      <c r="VRW105" s="865"/>
      <c r="VRX105" s="865"/>
      <c r="VRY105" s="865"/>
      <c r="VRZ105" s="865"/>
      <c r="VSA105" s="865"/>
      <c r="VSB105" s="865"/>
      <c r="VSC105" s="864"/>
      <c r="VSD105" s="865"/>
      <c r="VSE105" s="865"/>
      <c r="VSF105" s="865"/>
      <c r="VSG105" s="865"/>
      <c r="VSH105" s="865"/>
      <c r="VSI105" s="865"/>
      <c r="VSJ105" s="865"/>
      <c r="VSK105" s="864"/>
      <c r="VSL105" s="865"/>
      <c r="VSM105" s="865"/>
      <c r="VSN105" s="865"/>
      <c r="VSO105" s="865"/>
      <c r="VSP105" s="865"/>
      <c r="VSQ105" s="865"/>
      <c r="VSR105" s="865"/>
      <c r="VSS105" s="864"/>
      <c r="VST105" s="865"/>
      <c r="VSU105" s="865"/>
      <c r="VSV105" s="865"/>
      <c r="VSW105" s="865"/>
      <c r="VSX105" s="865"/>
      <c r="VSY105" s="865"/>
      <c r="VSZ105" s="865"/>
      <c r="VTA105" s="864"/>
      <c r="VTB105" s="865"/>
      <c r="VTC105" s="865"/>
      <c r="VTD105" s="865"/>
      <c r="VTE105" s="865"/>
      <c r="VTF105" s="865"/>
      <c r="VTG105" s="865"/>
      <c r="VTH105" s="865"/>
      <c r="VTI105" s="864"/>
      <c r="VTJ105" s="865"/>
      <c r="VTK105" s="865"/>
      <c r="VTL105" s="865"/>
      <c r="VTM105" s="865"/>
      <c r="VTN105" s="865"/>
      <c r="VTO105" s="865"/>
      <c r="VTP105" s="865"/>
      <c r="VTQ105" s="864"/>
      <c r="VTR105" s="865"/>
      <c r="VTS105" s="865"/>
      <c r="VTT105" s="865"/>
      <c r="VTU105" s="865"/>
      <c r="VTV105" s="865"/>
      <c r="VTW105" s="865"/>
      <c r="VTX105" s="865"/>
      <c r="VTY105" s="864"/>
      <c r="VTZ105" s="865"/>
      <c r="VUA105" s="865"/>
      <c r="VUB105" s="865"/>
      <c r="VUC105" s="865"/>
      <c r="VUD105" s="865"/>
      <c r="VUE105" s="865"/>
      <c r="VUF105" s="865"/>
      <c r="VUG105" s="864"/>
      <c r="VUH105" s="865"/>
      <c r="VUI105" s="865"/>
      <c r="VUJ105" s="865"/>
      <c r="VUK105" s="865"/>
      <c r="VUL105" s="865"/>
      <c r="VUM105" s="865"/>
      <c r="VUN105" s="865"/>
      <c r="VUO105" s="864"/>
      <c r="VUP105" s="865"/>
      <c r="VUQ105" s="865"/>
      <c r="VUR105" s="865"/>
      <c r="VUS105" s="865"/>
      <c r="VUT105" s="865"/>
      <c r="VUU105" s="865"/>
      <c r="VUV105" s="865"/>
      <c r="VUW105" s="864"/>
      <c r="VUX105" s="865"/>
      <c r="VUY105" s="865"/>
      <c r="VUZ105" s="865"/>
      <c r="VVA105" s="865"/>
      <c r="VVB105" s="865"/>
      <c r="VVC105" s="865"/>
      <c r="VVD105" s="865"/>
      <c r="VVE105" s="864"/>
      <c r="VVF105" s="865"/>
      <c r="VVG105" s="865"/>
      <c r="VVH105" s="865"/>
      <c r="VVI105" s="865"/>
      <c r="VVJ105" s="865"/>
      <c r="VVK105" s="865"/>
      <c r="VVL105" s="865"/>
      <c r="VVM105" s="864"/>
      <c r="VVN105" s="865"/>
      <c r="VVO105" s="865"/>
      <c r="VVP105" s="865"/>
      <c r="VVQ105" s="865"/>
      <c r="VVR105" s="865"/>
      <c r="VVS105" s="865"/>
      <c r="VVT105" s="865"/>
      <c r="VVU105" s="864"/>
      <c r="VVV105" s="865"/>
      <c r="VVW105" s="865"/>
      <c r="VVX105" s="865"/>
      <c r="VVY105" s="865"/>
      <c r="VVZ105" s="865"/>
      <c r="VWA105" s="865"/>
      <c r="VWB105" s="865"/>
      <c r="VWC105" s="864"/>
      <c r="VWD105" s="865"/>
      <c r="VWE105" s="865"/>
      <c r="VWF105" s="865"/>
      <c r="VWG105" s="865"/>
      <c r="VWH105" s="865"/>
      <c r="VWI105" s="865"/>
      <c r="VWJ105" s="865"/>
      <c r="VWK105" s="864"/>
      <c r="VWL105" s="865"/>
      <c r="VWM105" s="865"/>
      <c r="VWN105" s="865"/>
      <c r="VWO105" s="865"/>
      <c r="VWP105" s="865"/>
      <c r="VWQ105" s="865"/>
      <c r="VWR105" s="865"/>
      <c r="VWS105" s="864"/>
      <c r="VWT105" s="865"/>
      <c r="VWU105" s="865"/>
      <c r="VWV105" s="865"/>
      <c r="VWW105" s="865"/>
      <c r="VWX105" s="865"/>
      <c r="VWY105" s="865"/>
      <c r="VWZ105" s="865"/>
      <c r="VXA105" s="864"/>
      <c r="VXB105" s="865"/>
      <c r="VXC105" s="865"/>
      <c r="VXD105" s="865"/>
      <c r="VXE105" s="865"/>
      <c r="VXF105" s="865"/>
      <c r="VXG105" s="865"/>
      <c r="VXH105" s="865"/>
      <c r="VXI105" s="864"/>
      <c r="VXJ105" s="865"/>
      <c r="VXK105" s="865"/>
      <c r="VXL105" s="865"/>
      <c r="VXM105" s="865"/>
      <c r="VXN105" s="865"/>
      <c r="VXO105" s="865"/>
      <c r="VXP105" s="865"/>
      <c r="VXQ105" s="864"/>
      <c r="VXR105" s="865"/>
      <c r="VXS105" s="865"/>
      <c r="VXT105" s="865"/>
      <c r="VXU105" s="865"/>
      <c r="VXV105" s="865"/>
      <c r="VXW105" s="865"/>
      <c r="VXX105" s="865"/>
      <c r="VXY105" s="864"/>
      <c r="VXZ105" s="865"/>
      <c r="VYA105" s="865"/>
      <c r="VYB105" s="865"/>
      <c r="VYC105" s="865"/>
      <c r="VYD105" s="865"/>
      <c r="VYE105" s="865"/>
      <c r="VYF105" s="865"/>
      <c r="VYG105" s="864"/>
      <c r="VYH105" s="865"/>
      <c r="VYI105" s="865"/>
      <c r="VYJ105" s="865"/>
      <c r="VYK105" s="865"/>
      <c r="VYL105" s="865"/>
      <c r="VYM105" s="865"/>
      <c r="VYN105" s="865"/>
      <c r="VYO105" s="864"/>
      <c r="VYP105" s="865"/>
      <c r="VYQ105" s="865"/>
      <c r="VYR105" s="865"/>
      <c r="VYS105" s="865"/>
      <c r="VYT105" s="865"/>
      <c r="VYU105" s="865"/>
      <c r="VYV105" s="865"/>
      <c r="VYW105" s="864"/>
      <c r="VYX105" s="865"/>
      <c r="VYY105" s="865"/>
      <c r="VYZ105" s="865"/>
      <c r="VZA105" s="865"/>
      <c r="VZB105" s="865"/>
      <c r="VZC105" s="865"/>
      <c r="VZD105" s="865"/>
      <c r="VZE105" s="864"/>
      <c r="VZF105" s="865"/>
      <c r="VZG105" s="865"/>
      <c r="VZH105" s="865"/>
      <c r="VZI105" s="865"/>
      <c r="VZJ105" s="865"/>
      <c r="VZK105" s="865"/>
      <c r="VZL105" s="865"/>
      <c r="VZM105" s="864"/>
      <c r="VZN105" s="865"/>
      <c r="VZO105" s="865"/>
      <c r="VZP105" s="865"/>
      <c r="VZQ105" s="865"/>
      <c r="VZR105" s="865"/>
      <c r="VZS105" s="865"/>
      <c r="VZT105" s="865"/>
      <c r="VZU105" s="864"/>
      <c r="VZV105" s="865"/>
      <c r="VZW105" s="865"/>
      <c r="VZX105" s="865"/>
      <c r="VZY105" s="865"/>
      <c r="VZZ105" s="865"/>
      <c r="WAA105" s="865"/>
      <c r="WAB105" s="865"/>
      <c r="WAC105" s="864"/>
      <c r="WAD105" s="865"/>
      <c r="WAE105" s="865"/>
      <c r="WAF105" s="865"/>
      <c r="WAG105" s="865"/>
      <c r="WAH105" s="865"/>
      <c r="WAI105" s="865"/>
      <c r="WAJ105" s="865"/>
      <c r="WAK105" s="864"/>
      <c r="WAL105" s="865"/>
      <c r="WAM105" s="865"/>
      <c r="WAN105" s="865"/>
      <c r="WAO105" s="865"/>
      <c r="WAP105" s="865"/>
      <c r="WAQ105" s="865"/>
      <c r="WAR105" s="865"/>
      <c r="WAS105" s="864"/>
      <c r="WAT105" s="865"/>
      <c r="WAU105" s="865"/>
      <c r="WAV105" s="865"/>
      <c r="WAW105" s="865"/>
      <c r="WAX105" s="865"/>
      <c r="WAY105" s="865"/>
      <c r="WAZ105" s="865"/>
      <c r="WBA105" s="864"/>
      <c r="WBB105" s="865"/>
      <c r="WBC105" s="865"/>
      <c r="WBD105" s="865"/>
      <c r="WBE105" s="865"/>
      <c r="WBF105" s="865"/>
      <c r="WBG105" s="865"/>
      <c r="WBH105" s="865"/>
      <c r="WBI105" s="864"/>
      <c r="WBJ105" s="865"/>
      <c r="WBK105" s="865"/>
      <c r="WBL105" s="865"/>
      <c r="WBM105" s="865"/>
      <c r="WBN105" s="865"/>
      <c r="WBO105" s="865"/>
      <c r="WBP105" s="865"/>
      <c r="WBQ105" s="864"/>
      <c r="WBR105" s="865"/>
      <c r="WBS105" s="865"/>
      <c r="WBT105" s="865"/>
      <c r="WBU105" s="865"/>
      <c r="WBV105" s="865"/>
      <c r="WBW105" s="865"/>
      <c r="WBX105" s="865"/>
      <c r="WBY105" s="864"/>
      <c r="WBZ105" s="865"/>
      <c r="WCA105" s="865"/>
      <c r="WCB105" s="865"/>
      <c r="WCC105" s="865"/>
      <c r="WCD105" s="865"/>
      <c r="WCE105" s="865"/>
      <c r="WCF105" s="865"/>
      <c r="WCG105" s="864"/>
      <c r="WCH105" s="865"/>
      <c r="WCI105" s="865"/>
      <c r="WCJ105" s="865"/>
      <c r="WCK105" s="865"/>
      <c r="WCL105" s="865"/>
      <c r="WCM105" s="865"/>
      <c r="WCN105" s="865"/>
      <c r="WCO105" s="864"/>
      <c r="WCP105" s="865"/>
      <c r="WCQ105" s="865"/>
      <c r="WCR105" s="865"/>
      <c r="WCS105" s="865"/>
      <c r="WCT105" s="865"/>
      <c r="WCU105" s="865"/>
      <c r="WCV105" s="865"/>
      <c r="WCW105" s="864"/>
      <c r="WCX105" s="865"/>
      <c r="WCY105" s="865"/>
      <c r="WCZ105" s="865"/>
      <c r="WDA105" s="865"/>
      <c r="WDB105" s="865"/>
      <c r="WDC105" s="865"/>
      <c r="WDD105" s="865"/>
      <c r="WDE105" s="864"/>
      <c r="WDF105" s="865"/>
      <c r="WDG105" s="865"/>
      <c r="WDH105" s="865"/>
      <c r="WDI105" s="865"/>
      <c r="WDJ105" s="865"/>
      <c r="WDK105" s="865"/>
      <c r="WDL105" s="865"/>
      <c r="WDM105" s="864"/>
      <c r="WDN105" s="865"/>
      <c r="WDO105" s="865"/>
      <c r="WDP105" s="865"/>
      <c r="WDQ105" s="865"/>
      <c r="WDR105" s="865"/>
      <c r="WDS105" s="865"/>
      <c r="WDT105" s="865"/>
      <c r="WDU105" s="864"/>
      <c r="WDV105" s="865"/>
      <c r="WDW105" s="865"/>
      <c r="WDX105" s="865"/>
      <c r="WDY105" s="865"/>
      <c r="WDZ105" s="865"/>
      <c r="WEA105" s="865"/>
      <c r="WEB105" s="865"/>
      <c r="WEC105" s="864"/>
      <c r="WED105" s="865"/>
      <c r="WEE105" s="865"/>
      <c r="WEF105" s="865"/>
      <c r="WEG105" s="865"/>
      <c r="WEH105" s="865"/>
      <c r="WEI105" s="865"/>
      <c r="WEJ105" s="865"/>
      <c r="WEK105" s="864"/>
      <c r="WEL105" s="865"/>
      <c r="WEM105" s="865"/>
      <c r="WEN105" s="865"/>
      <c r="WEO105" s="865"/>
      <c r="WEP105" s="865"/>
      <c r="WEQ105" s="865"/>
      <c r="WER105" s="865"/>
      <c r="WES105" s="864"/>
      <c r="WET105" s="865"/>
      <c r="WEU105" s="865"/>
      <c r="WEV105" s="865"/>
      <c r="WEW105" s="865"/>
      <c r="WEX105" s="865"/>
      <c r="WEY105" s="865"/>
      <c r="WEZ105" s="865"/>
      <c r="WFA105" s="864"/>
      <c r="WFB105" s="865"/>
      <c r="WFC105" s="865"/>
      <c r="WFD105" s="865"/>
      <c r="WFE105" s="865"/>
      <c r="WFF105" s="865"/>
      <c r="WFG105" s="865"/>
      <c r="WFH105" s="865"/>
      <c r="WFI105" s="864"/>
      <c r="WFJ105" s="865"/>
      <c r="WFK105" s="865"/>
      <c r="WFL105" s="865"/>
      <c r="WFM105" s="865"/>
      <c r="WFN105" s="865"/>
      <c r="WFO105" s="865"/>
      <c r="WFP105" s="865"/>
      <c r="WFQ105" s="864"/>
      <c r="WFR105" s="865"/>
      <c r="WFS105" s="865"/>
      <c r="WFT105" s="865"/>
      <c r="WFU105" s="865"/>
      <c r="WFV105" s="865"/>
      <c r="WFW105" s="865"/>
      <c r="WFX105" s="865"/>
      <c r="WFY105" s="864"/>
      <c r="WFZ105" s="865"/>
      <c r="WGA105" s="865"/>
      <c r="WGB105" s="865"/>
      <c r="WGC105" s="865"/>
      <c r="WGD105" s="865"/>
      <c r="WGE105" s="865"/>
      <c r="WGF105" s="865"/>
      <c r="WGG105" s="864"/>
      <c r="WGH105" s="865"/>
      <c r="WGI105" s="865"/>
      <c r="WGJ105" s="865"/>
      <c r="WGK105" s="865"/>
      <c r="WGL105" s="865"/>
      <c r="WGM105" s="865"/>
      <c r="WGN105" s="865"/>
      <c r="WGO105" s="864"/>
      <c r="WGP105" s="865"/>
      <c r="WGQ105" s="865"/>
      <c r="WGR105" s="865"/>
      <c r="WGS105" s="865"/>
      <c r="WGT105" s="865"/>
      <c r="WGU105" s="865"/>
      <c r="WGV105" s="865"/>
      <c r="WGW105" s="864"/>
      <c r="WGX105" s="865"/>
      <c r="WGY105" s="865"/>
      <c r="WGZ105" s="865"/>
      <c r="WHA105" s="865"/>
      <c r="WHB105" s="865"/>
      <c r="WHC105" s="865"/>
      <c r="WHD105" s="865"/>
      <c r="WHE105" s="864"/>
      <c r="WHF105" s="865"/>
      <c r="WHG105" s="865"/>
      <c r="WHH105" s="865"/>
      <c r="WHI105" s="865"/>
      <c r="WHJ105" s="865"/>
      <c r="WHK105" s="865"/>
      <c r="WHL105" s="865"/>
      <c r="WHM105" s="864"/>
      <c r="WHN105" s="865"/>
      <c r="WHO105" s="865"/>
      <c r="WHP105" s="865"/>
      <c r="WHQ105" s="865"/>
      <c r="WHR105" s="865"/>
      <c r="WHS105" s="865"/>
      <c r="WHT105" s="865"/>
      <c r="WHU105" s="864"/>
      <c r="WHV105" s="865"/>
      <c r="WHW105" s="865"/>
      <c r="WHX105" s="865"/>
      <c r="WHY105" s="865"/>
      <c r="WHZ105" s="865"/>
      <c r="WIA105" s="865"/>
      <c r="WIB105" s="865"/>
      <c r="WIC105" s="864"/>
      <c r="WID105" s="865"/>
      <c r="WIE105" s="865"/>
      <c r="WIF105" s="865"/>
      <c r="WIG105" s="865"/>
      <c r="WIH105" s="865"/>
      <c r="WII105" s="865"/>
      <c r="WIJ105" s="865"/>
      <c r="WIK105" s="864"/>
      <c r="WIL105" s="865"/>
      <c r="WIM105" s="865"/>
      <c r="WIN105" s="865"/>
      <c r="WIO105" s="865"/>
      <c r="WIP105" s="865"/>
      <c r="WIQ105" s="865"/>
      <c r="WIR105" s="865"/>
      <c r="WIS105" s="864"/>
      <c r="WIT105" s="865"/>
      <c r="WIU105" s="865"/>
      <c r="WIV105" s="865"/>
      <c r="WIW105" s="865"/>
      <c r="WIX105" s="865"/>
      <c r="WIY105" s="865"/>
      <c r="WIZ105" s="865"/>
      <c r="WJA105" s="864"/>
      <c r="WJB105" s="865"/>
      <c r="WJC105" s="865"/>
      <c r="WJD105" s="865"/>
      <c r="WJE105" s="865"/>
      <c r="WJF105" s="865"/>
      <c r="WJG105" s="865"/>
      <c r="WJH105" s="865"/>
      <c r="WJI105" s="864"/>
      <c r="WJJ105" s="865"/>
      <c r="WJK105" s="865"/>
      <c r="WJL105" s="865"/>
      <c r="WJM105" s="865"/>
      <c r="WJN105" s="865"/>
      <c r="WJO105" s="865"/>
      <c r="WJP105" s="865"/>
      <c r="WJQ105" s="864"/>
      <c r="WJR105" s="865"/>
      <c r="WJS105" s="865"/>
      <c r="WJT105" s="865"/>
      <c r="WJU105" s="865"/>
      <c r="WJV105" s="865"/>
      <c r="WJW105" s="865"/>
      <c r="WJX105" s="865"/>
      <c r="WJY105" s="864"/>
      <c r="WJZ105" s="865"/>
      <c r="WKA105" s="865"/>
      <c r="WKB105" s="865"/>
      <c r="WKC105" s="865"/>
      <c r="WKD105" s="865"/>
      <c r="WKE105" s="865"/>
      <c r="WKF105" s="865"/>
      <c r="WKG105" s="864"/>
      <c r="WKH105" s="865"/>
      <c r="WKI105" s="865"/>
      <c r="WKJ105" s="865"/>
      <c r="WKK105" s="865"/>
      <c r="WKL105" s="865"/>
      <c r="WKM105" s="865"/>
      <c r="WKN105" s="865"/>
      <c r="WKO105" s="864"/>
      <c r="WKP105" s="865"/>
      <c r="WKQ105" s="865"/>
      <c r="WKR105" s="865"/>
      <c r="WKS105" s="865"/>
      <c r="WKT105" s="865"/>
      <c r="WKU105" s="865"/>
      <c r="WKV105" s="865"/>
      <c r="WKW105" s="864"/>
      <c r="WKX105" s="865"/>
      <c r="WKY105" s="865"/>
      <c r="WKZ105" s="865"/>
      <c r="WLA105" s="865"/>
      <c r="WLB105" s="865"/>
      <c r="WLC105" s="865"/>
      <c r="WLD105" s="865"/>
      <c r="WLE105" s="864"/>
      <c r="WLF105" s="865"/>
      <c r="WLG105" s="865"/>
      <c r="WLH105" s="865"/>
      <c r="WLI105" s="865"/>
      <c r="WLJ105" s="865"/>
      <c r="WLK105" s="865"/>
      <c r="WLL105" s="865"/>
      <c r="WLM105" s="864"/>
      <c r="WLN105" s="865"/>
      <c r="WLO105" s="865"/>
      <c r="WLP105" s="865"/>
      <c r="WLQ105" s="865"/>
      <c r="WLR105" s="865"/>
      <c r="WLS105" s="865"/>
      <c r="WLT105" s="865"/>
      <c r="WLU105" s="864"/>
      <c r="WLV105" s="865"/>
      <c r="WLW105" s="865"/>
      <c r="WLX105" s="865"/>
      <c r="WLY105" s="865"/>
      <c r="WLZ105" s="865"/>
      <c r="WMA105" s="865"/>
      <c r="WMB105" s="865"/>
      <c r="WMC105" s="864"/>
      <c r="WMD105" s="865"/>
      <c r="WME105" s="865"/>
      <c r="WMF105" s="865"/>
      <c r="WMG105" s="865"/>
      <c r="WMH105" s="865"/>
      <c r="WMI105" s="865"/>
      <c r="WMJ105" s="865"/>
      <c r="WMK105" s="864"/>
      <c r="WML105" s="865"/>
      <c r="WMM105" s="865"/>
      <c r="WMN105" s="865"/>
      <c r="WMO105" s="865"/>
      <c r="WMP105" s="865"/>
      <c r="WMQ105" s="865"/>
      <c r="WMR105" s="865"/>
      <c r="WMS105" s="864"/>
      <c r="WMT105" s="865"/>
      <c r="WMU105" s="865"/>
      <c r="WMV105" s="865"/>
      <c r="WMW105" s="865"/>
      <c r="WMX105" s="865"/>
      <c r="WMY105" s="865"/>
      <c r="WMZ105" s="865"/>
      <c r="WNA105" s="864"/>
      <c r="WNB105" s="865"/>
      <c r="WNC105" s="865"/>
      <c r="WND105" s="865"/>
      <c r="WNE105" s="865"/>
      <c r="WNF105" s="865"/>
      <c r="WNG105" s="865"/>
      <c r="WNH105" s="865"/>
      <c r="WNI105" s="864"/>
      <c r="WNJ105" s="865"/>
      <c r="WNK105" s="865"/>
      <c r="WNL105" s="865"/>
      <c r="WNM105" s="865"/>
      <c r="WNN105" s="865"/>
      <c r="WNO105" s="865"/>
      <c r="WNP105" s="865"/>
      <c r="WNQ105" s="864"/>
      <c r="WNR105" s="865"/>
      <c r="WNS105" s="865"/>
      <c r="WNT105" s="865"/>
      <c r="WNU105" s="865"/>
      <c r="WNV105" s="865"/>
      <c r="WNW105" s="865"/>
      <c r="WNX105" s="865"/>
      <c r="WNY105" s="864"/>
      <c r="WNZ105" s="865"/>
      <c r="WOA105" s="865"/>
      <c r="WOB105" s="865"/>
      <c r="WOC105" s="865"/>
      <c r="WOD105" s="865"/>
      <c r="WOE105" s="865"/>
      <c r="WOF105" s="865"/>
      <c r="WOG105" s="864"/>
      <c r="WOH105" s="865"/>
      <c r="WOI105" s="865"/>
      <c r="WOJ105" s="865"/>
      <c r="WOK105" s="865"/>
      <c r="WOL105" s="865"/>
      <c r="WOM105" s="865"/>
      <c r="WON105" s="865"/>
      <c r="WOO105" s="864"/>
      <c r="WOP105" s="865"/>
      <c r="WOQ105" s="865"/>
      <c r="WOR105" s="865"/>
      <c r="WOS105" s="865"/>
      <c r="WOT105" s="865"/>
      <c r="WOU105" s="865"/>
      <c r="WOV105" s="865"/>
      <c r="WOW105" s="864"/>
      <c r="WOX105" s="865"/>
      <c r="WOY105" s="865"/>
      <c r="WOZ105" s="865"/>
      <c r="WPA105" s="865"/>
      <c r="WPB105" s="865"/>
      <c r="WPC105" s="865"/>
      <c r="WPD105" s="865"/>
      <c r="WPE105" s="864"/>
      <c r="WPF105" s="865"/>
      <c r="WPG105" s="865"/>
      <c r="WPH105" s="865"/>
      <c r="WPI105" s="865"/>
      <c r="WPJ105" s="865"/>
      <c r="WPK105" s="865"/>
      <c r="WPL105" s="865"/>
      <c r="WPM105" s="864"/>
      <c r="WPN105" s="865"/>
      <c r="WPO105" s="865"/>
      <c r="WPP105" s="865"/>
      <c r="WPQ105" s="865"/>
      <c r="WPR105" s="865"/>
      <c r="WPS105" s="865"/>
      <c r="WPT105" s="865"/>
      <c r="WPU105" s="864"/>
      <c r="WPV105" s="865"/>
      <c r="WPW105" s="865"/>
      <c r="WPX105" s="865"/>
      <c r="WPY105" s="865"/>
      <c r="WPZ105" s="865"/>
      <c r="WQA105" s="865"/>
      <c r="WQB105" s="865"/>
      <c r="WQC105" s="864"/>
      <c r="WQD105" s="865"/>
      <c r="WQE105" s="865"/>
      <c r="WQF105" s="865"/>
      <c r="WQG105" s="865"/>
      <c r="WQH105" s="865"/>
      <c r="WQI105" s="865"/>
      <c r="WQJ105" s="865"/>
      <c r="WQK105" s="864"/>
      <c r="WQL105" s="865"/>
      <c r="WQM105" s="865"/>
      <c r="WQN105" s="865"/>
      <c r="WQO105" s="865"/>
      <c r="WQP105" s="865"/>
      <c r="WQQ105" s="865"/>
      <c r="WQR105" s="865"/>
      <c r="WQS105" s="864"/>
      <c r="WQT105" s="865"/>
      <c r="WQU105" s="865"/>
      <c r="WQV105" s="865"/>
      <c r="WQW105" s="865"/>
      <c r="WQX105" s="865"/>
      <c r="WQY105" s="865"/>
      <c r="WQZ105" s="865"/>
      <c r="WRA105" s="864"/>
      <c r="WRB105" s="865"/>
      <c r="WRC105" s="865"/>
      <c r="WRD105" s="865"/>
      <c r="WRE105" s="865"/>
      <c r="WRF105" s="865"/>
      <c r="WRG105" s="865"/>
      <c r="WRH105" s="865"/>
      <c r="WRI105" s="864"/>
      <c r="WRJ105" s="865"/>
      <c r="WRK105" s="865"/>
      <c r="WRL105" s="865"/>
      <c r="WRM105" s="865"/>
      <c r="WRN105" s="865"/>
      <c r="WRO105" s="865"/>
      <c r="WRP105" s="865"/>
      <c r="WRQ105" s="864"/>
      <c r="WRR105" s="865"/>
      <c r="WRS105" s="865"/>
      <c r="WRT105" s="865"/>
      <c r="WRU105" s="865"/>
      <c r="WRV105" s="865"/>
      <c r="WRW105" s="865"/>
      <c r="WRX105" s="865"/>
      <c r="WRY105" s="864"/>
      <c r="WRZ105" s="865"/>
      <c r="WSA105" s="865"/>
      <c r="WSB105" s="865"/>
      <c r="WSC105" s="865"/>
      <c r="WSD105" s="865"/>
      <c r="WSE105" s="865"/>
      <c r="WSF105" s="865"/>
      <c r="WSG105" s="864"/>
      <c r="WSH105" s="865"/>
      <c r="WSI105" s="865"/>
      <c r="WSJ105" s="865"/>
      <c r="WSK105" s="865"/>
      <c r="WSL105" s="865"/>
      <c r="WSM105" s="865"/>
      <c r="WSN105" s="865"/>
      <c r="WSO105" s="864"/>
      <c r="WSP105" s="865"/>
      <c r="WSQ105" s="865"/>
      <c r="WSR105" s="865"/>
      <c r="WSS105" s="865"/>
      <c r="WST105" s="865"/>
      <c r="WSU105" s="865"/>
      <c r="WSV105" s="865"/>
      <c r="WSW105" s="864"/>
      <c r="WSX105" s="865"/>
      <c r="WSY105" s="865"/>
      <c r="WSZ105" s="865"/>
      <c r="WTA105" s="865"/>
      <c r="WTB105" s="865"/>
      <c r="WTC105" s="865"/>
      <c r="WTD105" s="865"/>
      <c r="WTE105" s="864"/>
      <c r="WTF105" s="865"/>
      <c r="WTG105" s="865"/>
      <c r="WTH105" s="865"/>
      <c r="WTI105" s="865"/>
      <c r="WTJ105" s="865"/>
      <c r="WTK105" s="865"/>
      <c r="WTL105" s="865"/>
      <c r="WTM105" s="864"/>
      <c r="WTN105" s="865"/>
      <c r="WTO105" s="865"/>
      <c r="WTP105" s="865"/>
      <c r="WTQ105" s="865"/>
      <c r="WTR105" s="865"/>
      <c r="WTS105" s="865"/>
      <c r="WTT105" s="865"/>
      <c r="WTU105" s="864"/>
      <c r="WTV105" s="865"/>
      <c r="WTW105" s="865"/>
      <c r="WTX105" s="865"/>
      <c r="WTY105" s="865"/>
      <c r="WTZ105" s="865"/>
      <c r="WUA105" s="865"/>
      <c r="WUB105" s="865"/>
      <c r="WUC105" s="864"/>
      <c r="WUD105" s="865"/>
      <c r="WUE105" s="865"/>
      <c r="WUF105" s="865"/>
      <c r="WUG105" s="865"/>
      <c r="WUH105" s="865"/>
      <c r="WUI105" s="865"/>
      <c r="WUJ105" s="865"/>
      <c r="WUK105" s="864"/>
      <c r="WUL105" s="865"/>
      <c r="WUM105" s="865"/>
      <c r="WUN105" s="865"/>
      <c r="WUO105" s="865"/>
      <c r="WUP105" s="865"/>
      <c r="WUQ105" s="865"/>
      <c r="WUR105" s="865"/>
      <c r="WUS105" s="864"/>
      <c r="WUT105" s="865"/>
      <c r="WUU105" s="865"/>
      <c r="WUV105" s="865"/>
      <c r="WUW105" s="865"/>
      <c r="WUX105" s="865"/>
      <c r="WUY105" s="865"/>
      <c r="WUZ105" s="865"/>
      <c r="WVA105" s="864"/>
      <c r="WVB105" s="865"/>
      <c r="WVC105" s="865"/>
      <c r="WVD105" s="865"/>
      <c r="WVE105" s="865"/>
      <c r="WVF105" s="865"/>
      <c r="WVG105" s="865"/>
      <c r="WVH105" s="865"/>
      <c r="WVI105" s="864"/>
      <c r="WVJ105" s="865"/>
      <c r="WVK105" s="865"/>
      <c r="WVL105" s="865"/>
      <c r="WVM105" s="865"/>
      <c r="WVN105" s="865"/>
      <c r="WVO105" s="865"/>
      <c r="WVP105" s="865"/>
      <c r="WVQ105" s="864"/>
      <c r="WVR105" s="865"/>
      <c r="WVS105" s="865"/>
      <c r="WVT105" s="865"/>
      <c r="WVU105" s="865"/>
      <c r="WVV105" s="865"/>
      <c r="WVW105" s="865"/>
      <c r="WVX105" s="865"/>
      <c r="WVY105" s="864"/>
      <c r="WVZ105" s="865"/>
      <c r="WWA105" s="865"/>
      <c r="WWB105" s="865"/>
      <c r="WWC105" s="865"/>
      <c r="WWD105" s="865"/>
      <c r="WWE105" s="865"/>
      <c r="WWF105" s="865"/>
      <c r="WWG105" s="864"/>
      <c r="WWH105" s="865"/>
      <c r="WWI105" s="865"/>
      <c r="WWJ105" s="865"/>
      <c r="WWK105" s="865"/>
      <c r="WWL105" s="865"/>
      <c r="WWM105" s="865"/>
      <c r="WWN105" s="865"/>
      <c r="WWO105" s="864"/>
      <c r="WWP105" s="865"/>
      <c r="WWQ105" s="865"/>
      <c r="WWR105" s="865"/>
      <c r="WWS105" s="865"/>
      <c r="WWT105" s="865"/>
      <c r="WWU105" s="865"/>
      <c r="WWV105" s="865"/>
      <c r="WWW105" s="864"/>
      <c r="WWX105" s="865"/>
      <c r="WWY105" s="865"/>
      <c r="WWZ105" s="865"/>
      <c r="WXA105" s="865"/>
      <c r="WXB105" s="865"/>
      <c r="WXC105" s="865"/>
      <c r="WXD105" s="865"/>
      <c r="WXE105" s="864"/>
      <c r="WXF105" s="865"/>
      <c r="WXG105" s="865"/>
      <c r="WXH105" s="865"/>
      <c r="WXI105" s="865"/>
      <c r="WXJ105" s="865"/>
      <c r="WXK105" s="865"/>
      <c r="WXL105" s="865"/>
      <c r="WXM105" s="864"/>
      <c r="WXN105" s="865"/>
      <c r="WXO105" s="865"/>
      <c r="WXP105" s="865"/>
      <c r="WXQ105" s="865"/>
      <c r="WXR105" s="865"/>
      <c r="WXS105" s="865"/>
      <c r="WXT105" s="865"/>
      <c r="WXU105" s="864"/>
      <c r="WXV105" s="865"/>
      <c r="WXW105" s="865"/>
      <c r="WXX105" s="865"/>
      <c r="WXY105" s="865"/>
      <c r="WXZ105" s="865"/>
      <c r="WYA105" s="865"/>
      <c r="WYB105" s="865"/>
      <c r="WYC105" s="864"/>
      <c r="WYD105" s="865"/>
      <c r="WYE105" s="865"/>
      <c r="WYF105" s="865"/>
      <c r="WYG105" s="865"/>
      <c r="WYH105" s="865"/>
      <c r="WYI105" s="865"/>
      <c r="WYJ105" s="865"/>
      <c r="WYK105" s="864"/>
      <c r="WYL105" s="865"/>
      <c r="WYM105" s="865"/>
      <c r="WYN105" s="865"/>
      <c r="WYO105" s="865"/>
      <c r="WYP105" s="865"/>
      <c r="WYQ105" s="865"/>
      <c r="WYR105" s="865"/>
      <c r="WYS105" s="864"/>
      <c r="WYT105" s="865"/>
      <c r="WYU105" s="865"/>
      <c r="WYV105" s="865"/>
      <c r="WYW105" s="865"/>
      <c r="WYX105" s="865"/>
      <c r="WYY105" s="865"/>
      <c r="WYZ105" s="865"/>
      <c r="WZA105" s="864"/>
      <c r="WZB105" s="865"/>
      <c r="WZC105" s="865"/>
      <c r="WZD105" s="865"/>
      <c r="WZE105" s="865"/>
      <c r="WZF105" s="865"/>
      <c r="WZG105" s="865"/>
      <c r="WZH105" s="865"/>
      <c r="WZI105" s="864"/>
      <c r="WZJ105" s="865"/>
      <c r="WZK105" s="865"/>
      <c r="WZL105" s="865"/>
      <c r="WZM105" s="865"/>
      <c r="WZN105" s="865"/>
      <c r="WZO105" s="865"/>
      <c r="WZP105" s="865"/>
      <c r="WZQ105" s="864"/>
      <c r="WZR105" s="865"/>
      <c r="WZS105" s="865"/>
      <c r="WZT105" s="865"/>
      <c r="WZU105" s="865"/>
      <c r="WZV105" s="865"/>
      <c r="WZW105" s="865"/>
      <c r="WZX105" s="865"/>
      <c r="WZY105" s="864"/>
      <c r="WZZ105" s="865"/>
      <c r="XAA105" s="865"/>
      <c r="XAB105" s="865"/>
      <c r="XAC105" s="865"/>
      <c r="XAD105" s="865"/>
      <c r="XAE105" s="865"/>
      <c r="XAF105" s="865"/>
      <c r="XAG105" s="864"/>
      <c r="XAH105" s="865"/>
      <c r="XAI105" s="865"/>
      <c r="XAJ105" s="865"/>
      <c r="XAK105" s="865"/>
      <c r="XAL105" s="865"/>
      <c r="XAM105" s="865"/>
      <c r="XAN105" s="865"/>
      <c r="XAO105" s="864"/>
      <c r="XAP105" s="865"/>
      <c r="XAQ105" s="865"/>
      <c r="XAR105" s="865"/>
      <c r="XAS105" s="865"/>
      <c r="XAT105" s="865"/>
      <c r="XAU105" s="865"/>
      <c r="XAV105" s="865"/>
      <c r="XAW105" s="864"/>
      <c r="XAX105" s="865"/>
      <c r="XAY105" s="865"/>
      <c r="XAZ105" s="865"/>
      <c r="XBA105" s="865"/>
      <c r="XBB105" s="865"/>
      <c r="XBC105" s="865"/>
      <c r="XBD105" s="865"/>
      <c r="XBE105" s="864"/>
      <c r="XBF105" s="865"/>
      <c r="XBG105" s="865"/>
      <c r="XBH105" s="865"/>
      <c r="XBI105" s="865"/>
      <c r="XBJ105" s="865"/>
      <c r="XBK105" s="865"/>
      <c r="XBL105" s="865"/>
      <c r="XBM105" s="864"/>
      <c r="XBN105" s="865"/>
      <c r="XBO105" s="865"/>
      <c r="XBP105" s="865"/>
      <c r="XBQ105" s="865"/>
      <c r="XBR105" s="865"/>
      <c r="XBS105" s="865"/>
      <c r="XBT105" s="865"/>
      <c r="XBU105" s="864"/>
      <c r="XBV105" s="865"/>
      <c r="XBW105" s="865"/>
      <c r="XBX105" s="865"/>
      <c r="XBY105" s="865"/>
      <c r="XBZ105" s="865"/>
      <c r="XCA105" s="865"/>
      <c r="XCB105" s="865"/>
      <c r="XCC105" s="864"/>
      <c r="XCD105" s="865"/>
      <c r="XCE105" s="865"/>
      <c r="XCF105" s="865"/>
      <c r="XCG105" s="865"/>
      <c r="XCH105" s="865"/>
      <c r="XCI105" s="865"/>
      <c r="XCJ105" s="865"/>
      <c r="XCK105" s="864"/>
      <c r="XCL105" s="865"/>
      <c r="XCM105" s="865"/>
      <c r="XCN105" s="865"/>
      <c r="XCO105" s="865"/>
      <c r="XCP105" s="865"/>
      <c r="XCQ105" s="865"/>
      <c r="XCR105" s="865"/>
      <c r="XCS105" s="864"/>
      <c r="XCT105" s="865"/>
      <c r="XCU105" s="865"/>
      <c r="XCV105" s="865"/>
      <c r="XCW105" s="865"/>
      <c r="XCX105" s="865"/>
      <c r="XCY105" s="865"/>
      <c r="XCZ105" s="865"/>
      <c r="XDA105" s="864"/>
      <c r="XDB105" s="865"/>
      <c r="XDC105" s="865"/>
      <c r="XDD105" s="865"/>
      <c r="XDE105" s="865"/>
      <c r="XDF105" s="865"/>
      <c r="XDG105" s="865"/>
      <c r="XDH105" s="865"/>
      <c r="XDI105" s="864"/>
      <c r="XDJ105" s="865"/>
      <c r="XDK105" s="865"/>
      <c r="XDL105" s="865"/>
      <c r="XDM105" s="865"/>
      <c r="XDN105" s="865"/>
      <c r="XDO105" s="865"/>
      <c r="XDP105" s="865"/>
      <c r="XDQ105" s="864"/>
      <c r="XDR105" s="865"/>
      <c r="XDS105" s="865"/>
      <c r="XDT105" s="865"/>
      <c r="XDU105" s="865"/>
      <c r="XDV105" s="865"/>
      <c r="XDW105" s="865"/>
      <c r="XDX105" s="865"/>
      <c r="XDY105" s="864"/>
      <c r="XDZ105" s="865"/>
      <c r="XEA105" s="865"/>
      <c r="XEB105" s="865"/>
      <c r="XEC105" s="865"/>
      <c r="XED105" s="865"/>
      <c r="XEE105" s="865"/>
      <c r="XEF105" s="865"/>
      <c r="XEG105" s="864"/>
      <c r="XEH105" s="865"/>
      <c r="XEI105" s="865"/>
      <c r="XEJ105" s="865"/>
      <c r="XEK105" s="865"/>
      <c r="XEL105" s="865"/>
      <c r="XEM105" s="865"/>
      <c r="XEN105" s="865"/>
      <c r="XEO105" s="864"/>
      <c r="XEP105" s="865"/>
      <c r="XEQ105" s="865"/>
      <c r="XER105" s="865"/>
      <c r="XES105" s="865"/>
      <c r="XET105" s="865"/>
      <c r="XEU105" s="865"/>
      <c r="XEV105" s="865"/>
      <c r="XEW105" s="864"/>
      <c r="XEX105" s="864"/>
      <c r="XEY105" s="864"/>
      <c r="XEZ105" s="864"/>
      <c r="XFA105" s="864"/>
      <c r="XFB105" s="864"/>
      <c r="XFC105" s="864"/>
      <c r="XFD105" s="864"/>
    </row>
    <row r="106" spans="1:16384" s="4" customFormat="1" x14ac:dyDescent="0.2">
      <c r="A106" s="1"/>
      <c r="B106" s="2"/>
      <c r="C106" s="1"/>
      <c r="D106" s="2"/>
      <c r="E106" s="2"/>
      <c r="F106" s="5"/>
      <c r="G106" s="5"/>
      <c r="H106" s="5"/>
      <c r="I106" s="1"/>
      <c r="J106" s="2"/>
      <c r="K106" s="2"/>
      <c r="L106" s="5"/>
      <c r="M106" s="5"/>
      <c r="N106" s="5"/>
      <c r="O106" s="5"/>
      <c r="P106" s="5"/>
      <c r="Q106" s="1"/>
      <c r="R106" s="2"/>
      <c r="S106" s="2"/>
      <c r="T106" s="5"/>
      <c r="U106" s="5"/>
      <c r="V106" s="5"/>
      <c r="W106" s="5"/>
      <c r="X106" s="5"/>
      <c r="Y106" s="1"/>
      <c r="Z106" s="2"/>
      <c r="AA106" s="2"/>
      <c r="AB106" s="5"/>
      <c r="AC106" s="5"/>
      <c r="AD106" s="5"/>
      <c r="AE106" s="5"/>
      <c r="AF106" s="5"/>
      <c r="AG106" s="1"/>
      <c r="AH106" s="2"/>
      <c r="AI106" s="2"/>
      <c r="AJ106" s="5"/>
      <c r="AK106" s="5"/>
      <c r="AL106" s="5"/>
      <c r="AM106" s="5"/>
      <c r="AN106" s="5"/>
      <c r="AO106" s="1"/>
      <c r="AP106" s="2"/>
      <c r="AQ106" s="2"/>
      <c r="AR106" s="5"/>
      <c r="AS106" s="5"/>
      <c r="AT106" s="5"/>
      <c r="AU106" s="5"/>
      <c r="AV106" s="5"/>
      <c r="AW106" s="1"/>
      <c r="AX106" s="2"/>
      <c r="AY106" s="2"/>
      <c r="AZ106" s="5"/>
      <c r="BA106" s="5"/>
      <c r="BB106" s="5"/>
      <c r="BC106" s="5"/>
      <c r="BD106" s="5"/>
      <c r="BE106" s="1"/>
      <c r="BF106" s="2"/>
      <c r="BG106" s="2"/>
      <c r="BH106" s="5"/>
      <c r="BI106" s="5"/>
      <c r="BJ106" s="5"/>
      <c r="BK106" s="5"/>
      <c r="BL106" s="5"/>
      <c r="BM106" s="1"/>
      <c r="BN106" s="2"/>
      <c r="BO106" s="2"/>
      <c r="BP106" s="5"/>
      <c r="BQ106" s="5"/>
      <c r="BR106" s="5"/>
      <c r="BS106" s="5"/>
      <c r="BT106" s="5"/>
      <c r="BU106" s="1"/>
      <c r="BV106" s="2"/>
      <c r="BW106" s="2"/>
      <c r="BX106" s="5"/>
      <c r="BY106" s="5"/>
      <c r="BZ106" s="5"/>
      <c r="CA106" s="5"/>
      <c r="CB106" s="5"/>
      <c r="CC106" s="1"/>
      <c r="CD106" s="2"/>
      <c r="CE106" s="2"/>
      <c r="CF106" s="5"/>
      <c r="CG106" s="5"/>
      <c r="CH106" s="5"/>
      <c r="CI106" s="5"/>
      <c r="CJ106" s="5"/>
      <c r="CK106" s="1"/>
      <c r="CL106" s="2"/>
      <c r="CM106" s="2"/>
      <c r="CN106" s="5"/>
      <c r="CO106" s="5"/>
      <c r="CP106" s="5"/>
      <c r="CQ106" s="5"/>
      <c r="CR106" s="5"/>
      <c r="CS106" s="1"/>
      <c r="CT106" s="2"/>
      <c r="CU106" s="2"/>
      <c r="CV106" s="5"/>
      <c r="CW106" s="5"/>
      <c r="CX106" s="5"/>
      <c r="CY106" s="5"/>
      <c r="CZ106" s="5"/>
      <c r="DA106" s="1"/>
      <c r="DB106" s="2"/>
      <c r="DC106" s="2"/>
      <c r="DD106" s="5"/>
      <c r="DE106" s="5"/>
      <c r="DF106" s="5"/>
      <c r="DG106" s="5"/>
      <c r="DH106" s="5"/>
      <c r="DI106" s="1"/>
      <c r="DJ106" s="2"/>
      <c r="DK106" s="2"/>
      <c r="DL106" s="5"/>
      <c r="DM106" s="5"/>
      <c r="DN106" s="5"/>
      <c r="DO106" s="5"/>
      <c r="DP106" s="5"/>
      <c r="DQ106" s="1"/>
      <c r="DR106" s="2"/>
      <c r="DS106" s="2"/>
      <c r="DT106" s="5"/>
      <c r="DU106" s="5"/>
      <c r="DV106" s="5"/>
      <c r="DW106" s="5"/>
      <c r="DX106" s="5"/>
      <c r="DY106" s="1"/>
      <c r="DZ106" s="2"/>
      <c r="EA106" s="2"/>
      <c r="EB106" s="5"/>
      <c r="EC106" s="5"/>
      <c r="ED106" s="5"/>
      <c r="EE106" s="5"/>
      <c r="EF106" s="5"/>
      <c r="EG106" s="1"/>
      <c r="EH106" s="2"/>
      <c r="EI106" s="2"/>
      <c r="EJ106" s="5"/>
      <c r="EK106" s="5"/>
      <c r="EL106" s="5"/>
      <c r="EM106" s="5"/>
      <c r="EN106" s="5"/>
      <c r="EO106" s="1"/>
      <c r="EP106" s="2"/>
      <c r="EQ106" s="2"/>
      <c r="ER106" s="5"/>
      <c r="ES106" s="5"/>
      <c r="ET106" s="5"/>
      <c r="EU106" s="5"/>
      <c r="EV106" s="5"/>
      <c r="EW106" s="1"/>
      <c r="EX106" s="2"/>
      <c r="EY106" s="2"/>
      <c r="EZ106" s="5"/>
      <c r="FA106" s="5"/>
      <c r="FB106" s="5"/>
      <c r="FC106" s="5"/>
      <c r="FD106" s="5"/>
      <c r="FE106" s="1"/>
      <c r="FF106" s="2"/>
      <c r="FG106" s="2"/>
      <c r="FH106" s="5"/>
      <c r="FI106" s="5"/>
      <c r="FJ106" s="5"/>
      <c r="FK106" s="5"/>
      <c r="FL106" s="5"/>
      <c r="FM106" s="1"/>
      <c r="FN106" s="2"/>
      <c r="FO106" s="2"/>
      <c r="FP106" s="5"/>
      <c r="FQ106" s="5"/>
      <c r="FR106" s="5"/>
      <c r="FS106" s="5"/>
      <c r="FT106" s="5"/>
      <c r="FU106" s="1"/>
      <c r="FV106" s="2"/>
      <c r="FW106" s="2"/>
      <c r="FX106" s="5"/>
      <c r="FY106" s="5"/>
      <c r="FZ106" s="5"/>
      <c r="GA106" s="5"/>
      <c r="GB106" s="5"/>
      <c r="GC106" s="1"/>
      <c r="GD106" s="2"/>
      <c r="GE106" s="2"/>
      <c r="GF106" s="5"/>
      <c r="GG106" s="5"/>
      <c r="GH106" s="5"/>
      <c r="GI106" s="5"/>
      <c r="GJ106" s="5"/>
      <c r="GK106" s="1"/>
      <c r="GL106" s="2"/>
      <c r="GM106" s="2"/>
      <c r="GN106" s="5"/>
      <c r="GO106" s="5"/>
      <c r="GP106" s="5"/>
      <c r="GQ106" s="5"/>
      <c r="GR106" s="5"/>
      <c r="GS106" s="1"/>
      <c r="GT106" s="2"/>
      <c r="GU106" s="2"/>
      <c r="GV106" s="5"/>
      <c r="GW106" s="5"/>
      <c r="GX106" s="5"/>
      <c r="GY106" s="5"/>
      <c r="GZ106" s="5"/>
      <c r="HA106" s="1"/>
      <c r="HB106" s="2"/>
      <c r="HC106" s="2"/>
      <c r="HD106" s="5"/>
      <c r="HE106" s="5"/>
      <c r="HF106" s="5"/>
      <c r="HG106" s="5"/>
      <c r="HH106" s="5"/>
      <c r="HI106" s="1"/>
      <c r="HJ106" s="2"/>
      <c r="HK106" s="2"/>
      <c r="HL106" s="5"/>
      <c r="HM106" s="5"/>
      <c r="HN106" s="5"/>
      <c r="HO106" s="5"/>
      <c r="HP106" s="5"/>
      <c r="HQ106" s="1"/>
      <c r="HR106" s="2"/>
      <c r="HS106" s="2"/>
      <c r="HT106" s="5"/>
      <c r="HU106" s="5"/>
      <c r="HV106" s="5"/>
      <c r="HW106" s="5"/>
      <c r="HX106" s="5"/>
      <c r="HY106" s="1"/>
      <c r="HZ106" s="2"/>
      <c r="IA106" s="2"/>
      <c r="IB106" s="5"/>
      <c r="IC106" s="5"/>
      <c r="ID106" s="5"/>
      <c r="IE106" s="5"/>
      <c r="IF106" s="5"/>
      <c r="IG106" s="1"/>
      <c r="IH106" s="2"/>
      <c r="II106" s="2"/>
      <c r="IJ106" s="5"/>
      <c r="IK106" s="5"/>
      <c r="IL106" s="5"/>
      <c r="IM106" s="5"/>
      <c r="IN106" s="5"/>
      <c r="IO106" s="1"/>
      <c r="IP106" s="2"/>
      <c r="IQ106" s="2"/>
      <c r="IR106" s="5"/>
      <c r="IS106" s="5"/>
      <c r="IT106" s="5"/>
      <c r="IU106" s="5"/>
      <c r="IV106" s="5"/>
      <c r="IW106" s="1"/>
      <c r="IX106" s="2"/>
      <c r="IY106" s="2"/>
      <c r="IZ106" s="5"/>
      <c r="JA106" s="5"/>
      <c r="JB106" s="5"/>
      <c r="JC106" s="5"/>
      <c r="JD106" s="5"/>
      <c r="JE106" s="1"/>
      <c r="JF106" s="2"/>
      <c r="JG106" s="2"/>
      <c r="JH106" s="5"/>
      <c r="JI106" s="5"/>
      <c r="JJ106" s="5"/>
      <c r="JK106" s="5"/>
      <c r="JL106" s="5"/>
      <c r="JM106" s="1"/>
      <c r="JN106" s="2"/>
      <c r="JO106" s="2"/>
      <c r="JP106" s="5"/>
      <c r="JQ106" s="5"/>
      <c r="JR106" s="5"/>
      <c r="JS106" s="5"/>
      <c r="JT106" s="5"/>
      <c r="JU106" s="1"/>
      <c r="JV106" s="2"/>
      <c r="JW106" s="2"/>
      <c r="JX106" s="5"/>
      <c r="JY106" s="5"/>
      <c r="JZ106" s="5"/>
      <c r="KA106" s="5"/>
      <c r="KB106" s="5"/>
      <c r="KC106" s="1"/>
      <c r="KD106" s="2"/>
      <c r="KE106" s="2"/>
      <c r="KF106" s="5"/>
      <c r="KG106" s="5"/>
      <c r="KH106" s="5"/>
      <c r="KI106" s="5"/>
      <c r="KJ106" s="5"/>
      <c r="KK106" s="1"/>
      <c r="KL106" s="2"/>
      <c r="KM106" s="2"/>
      <c r="KN106" s="5"/>
      <c r="KO106" s="5"/>
      <c r="KP106" s="5"/>
      <c r="KQ106" s="5"/>
      <c r="KR106" s="5"/>
      <c r="KS106" s="1"/>
      <c r="KT106" s="2"/>
      <c r="KU106" s="2"/>
      <c r="KV106" s="5"/>
      <c r="KW106" s="5"/>
      <c r="KX106" s="5"/>
      <c r="KY106" s="5"/>
      <c r="KZ106" s="5"/>
      <c r="LA106" s="1"/>
      <c r="LB106" s="2"/>
      <c r="LC106" s="2"/>
      <c r="LD106" s="5"/>
      <c r="LE106" s="5"/>
      <c r="LF106" s="5"/>
      <c r="LG106" s="5"/>
      <c r="LH106" s="5"/>
      <c r="LI106" s="1"/>
      <c r="LJ106" s="2"/>
      <c r="LK106" s="2"/>
      <c r="LL106" s="5"/>
      <c r="LM106" s="5"/>
      <c r="LN106" s="5"/>
      <c r="LO106" s="5"/>
      <c r="LP106" s="5"/>
      <c r="LQ106" s="1"/>
      <c r="LR106" s="2"/>
      <c r="LS106" s="2"/>
      <c r="LT106" s="5"/>
      <c r="LU106" s="5"/>
      <c r="LV106" s="5"/>
      <c r="LW106" s="5"/>
      <c r="LX106" s="5"/>
      <c r="LY106" s="1"/>
      <c r="LZ106" s="2"/>
      <c r="MA106" s="2"/>
      <c r="MB106" s="5"/>
      <c r="MC106" s="5"/>
      <c r="MD106" s="5"/>
      <c r="ME106" s="5"/>
      <c r="MF106" s="5"/>
      <c r="MG106" s="1"/>
      <c r="MH106" s="2"/>
      <c r="MI106" s="2"/>
      <c r="MJ106" s="5"/>
      <c r="MK106" s="5"/>
      <c r="ML106" s="5"/>
      <c r="MM106" s="5"/>
      <c r="MN106" s="5"/>
      <c r="MO106" s="1"/>
      <c r="MP106" s="2"/>
      <c r="MQ106" s="2"/>
      <c r="MR106" s="5"/>
      <c r="MS106" s="5"/>
      <c r="MT106" s="5"/>
      <c r="MU106" s="5"/>
      <c r="MV106" s="5"/>
      <c r="MW106" s="1"/>
      <c r="MX106" s="2"/>
      <c r="MY106" s="2"/>
      <c r="MZ106" s="5"/>
      <c r="NA106" s="5"/>
      <c r="NB106" s="5"/>
      <c r="NC106" s="5"/>
      <c r="ND106" s="5"/>
      <c r="NE106" s="1"/>
      <c r="NF106" s="2"/>
      <c r="NG106" s="2"/>
      <c r="NH106" s="5"/>
      <c r="NI106" s="5"/>
      <c r="NJ106" s="5"/>
      <c r="NK106" s="5"/>
      <c r="NL106" s="5"/>
      <c r="NM106" s="1"/>
      <c r="NN106" s="2"/>
      <c r="NO106" s="2"/>
      <c r="NP106" s="5"/>
      <c r="NQ106" s="5"/>
      <c r="NR106" s="5"/>
      <c r="NS106" s="5"/>
      <c r="NT106" s="5"/>
      <c r="NU106" s="1"/>
      <c r="NV106" s="2"/>
      <c r="NW106" s="2"/>
      <c r="NX106" s="5"/>
      <c r="NY106" s="5"/>
      <c r="NZ106" s="5"/>
      <c r="OA106" s="5"/>
      <c r="OB106" s="5"/>
      <c r="OC106" s="1"/>
      <c r="OD106" s="2"/>
      <c r="OE106" s="2"/>
      <c r="OF106" s="5"/>
      <c r="OG106" s="5"/>
      <c r="OH106" s="5"/>
      <c r="OI106" s="5"/>
      <c r="OJ106" s="5"/>
      <c r="OK106" s="1"/>
      <c r="OL106" s="2"/>
      <c r="OM106" s="2"/>
      <c r="ON106" s="5"/>
      <c r="OO106" s="5"/>
      <c r="OP106" s="5"/>
      <c r="OQ106" s="5"/>
      <c r="OR106" s="5"/>
      <c r="OS106" s="1"/>
      <c r="OT106" s="2"/>
      <c r="OU106" s="2"/>
      <c r="OV106" s="5"/>
      <c r="OW106" s="5"/>
      <c r="OX106" s="5"/>
      <c r="OY106" s="5"/>
      <c r="OZ106" s="5"/>
      <c r="PA106" s="1"/>
      <c r="PB106" s="2"/>
      <c r="PC106" s="2"/>
      <c r="PD106" s="5"/>
      <c r="PE106" s="5"/>
      <c r="PF106" s="5"/>
      <c r="PG106" s="5"/>
      <c r="PH106" s="5"/>
      <c r="PI106" s="1"/>
      <c r="PJ106" s="2"/>
      <c r="PK106" s="2"/>
      <c r="PL106" s="5"/>
      <c r="PM106" s="5"/>
      <c r="PN106" s="5"/>
      <c r="PO106" s="5"/>
      <c r="PP106" s="5"/>
      <c r="PQ106" s="1"/>
      <c r="PR106" s="2"/>
      <c r="PS106" s="2"/>
      <c r="PT106" s="5"/>
      <c r="PU106" s="5"/>
      <c r="PV106" s="5"/>
      <c r="PW106" s="5"/>
      <c r="PX106" s="5"/>
      <c r="PY106" s="1"/>
      <c r="PZ106" s="2"/>
      <c r="QA106" s="2"/>
      <c r="QB106" s="5"/>
      <c r="QC106" s="5"/>
      <c r="QD106" s="5"/>
      <c r="QE106" s="5"/>
      <c r="QF106" s="5"/>
      <c r="QG106" s="1"/>
      <c r="QH106" s="2"/>
      <c r="QI106" s="2"/>
      <c r="QJ106" s="5"/>
      <c r="QK106" s="5"/>
      <c r="QL106" s="5"/>
      <c r="QM106" s="5"/>
      <c r="QN106" s="5"/>
      <c r="QO106" s="1"/>
      <c r="QP106" s="2"/>
      <c r="QQ106" s="2"/>
      <c r="QR106" s="5"/>
      <c r="QS106" s="5"/>
      <c r="QT106" s="5"/>
      <c r="QU106" s="5"/>
      <c r="QV106" s="5"/>
      <c r="QW106" s="1"/>
      <c r="QX106" s="2"/>
      <c r="QY106" s="2"/>
      <c r="QZ106" s="5"/>
      <c r="RA106" s="5"/>
      <c r="RB106" s="5"/>
      <c r="RC106" s="5"/>
      <c r="RD106" s="5"/>
      <c r="RE106" s="1"/>
      <c r="RF106" s="2"/>
      <c r="RG106" s="2"/>
      <c r="RH106" s="5"/>
      <c r="RI106" s="5"/>
      <c r="RJ106" s="5"/>
      <c r="RK106" s="5"/>
      <c r="RL106" s="5"/>
      <c r="RM106" s="1"/>
      <c r="RN106" s="2"/>
      <c r="RO106" s="2"/>
      <c r="RP106" s="5"/>
      <c r="RQ106" s="5"/>
      <c r="RR106" s="5"/>
      <c r="RS106" s="5"/>
      <c r="RT106" s="5"/>
      <c r="RU106" s="1"/>
      <c r="RV106" s="2"/>
      <c r="RW106" s="2"/>
      <c r="RX106" s="5"/>
      <c r="RY106" s="5"/>
      <c r="RZ106" s="5"/>
      <c r="SA106" s="5"/>
      <c r="SB106" s="5"/>
      <c r="SC106" s="1"/>
      <c r="SD106" s="2"/>
      <c r="SE106" s="2"/>
      <c r="SF106" s="5"/>
      <c r="SG106" s="5"/>
      <c r="SH106" s="5"/>
      <c r="SI106" s="5"/>
      <c r="SJ106" s="5"/>
      <c r="SK106" s="1"/>
      <c r="SL106" s="2"/>
      <c r="SM106" s="2"/>
      <c r="SN106" s="5"/>
      <c r="SO106" s="5"/>
      <c r="SP106" s="5"/>
      <c r="SQ106" s="5"/>
      <c r="SR106" s="5"/>
      <c r="SS106" s="1"/>
      <c r="ST106" s="2"/>
      <c r="SU106" s="2"/>
      <c r="SV106" s="5"/>
      <c r="SW106" s="5"/>
      <c r="SX106" s="5"/>
      <c r="SY106" s="5"/>
      <c r="SZ106" s="5"/>
      <c r="TA106" s="1"/>
      <c r="TB106" s="2"/>
      <c r="TC106" s="2"/>
      <c r="TD106" s="5"/>
      <c r="TE106" s="5"/>
      <c r="TF106" s="5"/>
      <c r="TG106" s="5"/>
      <c r="TH106" s="5"/>
      <c r="TI106" s="1"/>
      <c r="TJ106" s="2"/>
      <c r="TK106" s="2"/>
      <c r="TL106" s="5"/>
      <c r="TM106" s="5"/>
      <c r="TN106" s="5"/>
      <c r="TO106" s="5"/>
      <c r="TP106" s="5"/>
      <c r="TQ106" s="1"/>
      <c r="TR106" s="2"/>
      <c r="TS106" s="2"/>
      <c r="TT106" s="5"/>
      <c r="TU106" s="5"/>
      <c r="TV106" s="5"/>
      <c r="TW106" s="5"/>
      <c r="TX106" s="5"/>
      <c r="TY106" s="1"/>
      <c r="TZ106" s="2"/>
      <c r="UA106" s="2"/>
      <c r="UB106" s="5"/>
      <c r="UC106" s="5"/>
      <c r="UD106" s="5"/>
      <c r="UE106" s="5"/>
      <c r="UF106" s="5"/>
      <c r="UG106" s="1"/>
      <c r="UH106" s="2"/>
      <c r="UI106" s="2"/>
      <c r="UJ106" s="5"/>
      <c r="UK106" s="5"/>
      <c r="UL106" s="5"/>
      <c r="UM106" s="5"/>
      <c r="UN106" s="5"/>
      <c r="UO106" s="1"/>
      <c r="UP106" s="2"/>
      <c r="UQ106" s="2"/>
      <c r="UR106" s="5"/>
      <c r="US106" s="5"/>
      <c r="UT106" s="5"/>
      <c r="UU106" s="5"/>
      <c r="UV106" s="5"/>
      <c r="UW106" s="1"/>
      <c r="UX106" s="2"/>
      <c r="UY106" s="2"/>
      <c r="UZ106" s="5"/>
      <c r="VA106" s="5"/>
      <c r="VB106" s="5"/>
      <c r="VC106" s="5"/>
      <c r="VD106" s="5"/>
      <c r="VE106" s="1"/>
      <c r="VF106" s="2"/>
      <c r="VG106" s="2"/>
      <c r="VH106" s="5"/>
      <c r="VI106" s="5"/>
      <c r="VJ106" s="5"/>
      <c r="VK106" s="5"/>
      <c r="VL106" s="5"/>
      <c r="VM106" s="1"/>
      <c r="VN106" s="2"/>
      <c r="VO106" s="2"/>
      <c r="VP106" s="5"/>
      <c r="VQ106" s="5"/>
      <c r="VR106" s="5"/>
      <c r="VS106" s="5"/>
      <c r="VT106" s="5"/>
      <c r="VU106" s="1"/>
      <c r="VV106" s="2"/>
      <c r="VW106" s="2"/>
      <c r="VX106" s="5"/>
      <c r="VY106" s="5"/>
      <c r="VZ106" s="5"/>
      <c r="WA106" s="5"/>
      <c r="WB106" s="5"/>
      <c r="WC106" s="1"/>
      <c r="WD106" s="2"/>
      <c r="WE106" s="2"/>
      <c r="WF106" s="5"/>
      <c r="WG106" s="5"/>
      <c r="WH106" s="5"/>
      <c r="WI106" s="5"/>
      <c r="WJ106" s="5"/>
      <c r="WK106" s="1"/>
      <c r="WL106" s="2"/>
      <c r="WM106" s="2"/>
      <c r="WN106" s="5"/>
      <c r="WO106" s="5"/>
      <c r="WP106" s="5"/>
      <c r="WQ106" s="5"/>
      <c r="WR106" s="5"/>
      <c r="WS106" s="1"/>
      <c r="WT106" s="2"/>
      <c r="WU106" s="2"/>
      <c r="WV106" s="5"/>
      <c r="WW106" s="5"/>
      <c r="WX106" s="5"/>
      <c r="WY106" s="5"/>
      <c r="WZ106" s="5"/>
      <c r="XA106" s="1"/>
      <c r="XB106" s="2"/>
      <c r="XC106" s="2"/>
      <c r="XD106" s="5"/>
      <c r="XE106" s="5"/>
      <c r="XF106" s="5"/>
      <c r="XG106" s="5"/>
      <c r="XH106" s="5"/>
      <c r="XI106" s="1"/>
      <c r="XJ106" s="2"/>
      <c r="XK106" s="2"/>
      <c r="XL106" s="5"/>
      <c r="XM106" s="5"/>
      <c r="XN106" s="5"/>
      <c r="XO106" s="5"/>
      <c r="XP106" s="5"/>
      <c r="XQ106" s="1"/>
      <c r="XR106" s="2"/>
      <c r="XS106" s="2"/>
      <c r="XT106" s="5"/>
      <c r="XU106" s="5"/>
      <c r="XV106" s="5"/>
      <c r="XW106" s="5"/>
      <c r="XX106" s="5"/>
      <c r="XY106" s="1"/>
      <c r="XZ106" s="2"/>
      <c r="YA106" s="2"/>
      <c r="YB106" s="5"/>
      <c r="YC106" s="5"/>
      <c r="YD106" s="5"/>
      <c r="YE106" s="5"/>
      <c r="YF106" s="5"/>
      <c r="YG106" s="1"/>
      <c r="YH106" s="2"/>
      <c r="YI106" s="2"/>
      <c r="YJ106" s="5"/>
      <c r="YK106" s="5"/>
      <c r="YL106" s="5"/>
      <c r="YM106" s="5"/>
      <c r="YN106" s="5"/>
      <c r="YO106" s="1"/>
      <c r="YP106" s="2"/>
      <c r="YQ106" s="2"/>
      <c r="YR106" s="5"/>
      <c r="YS106" s="5"/>
      <c r="YT106" s="5"/>
      <c r="YU106" s="5"/>
      <c r="YV106" s="5"/>
      <c r="YW106" s="1"/>
      <c r="YX106" s="2"/>
      <c r="YY106" s="2"/>
      <c r="YZ106" s="5"/>
      <c r="ZA106" s="5"/>
      <c r="ZB106" s="5"/>
      <c r="ZC106" s="5"/>
      <c r="ZD106" s="5"/>
      <c r="ZE106" s="1"/>
      <c r="ZF106" s="2"/>
      <c r="ZG106" s="2"/>
      <c r="ZH106" s="5"/>
      <c r="ZI106" s="5"/>
      <c r="ZJ106" s="5"/>
      <c r="ZK106" s="5"/>
      <c r="ZL106" s="5"/>
      <c r="ZM106" s="1"/>
      <c r="ZN106" s="2"/>
      <c r="ZO106" s="2"/>
      <c r="ZP106" s="5"/>
      <c r="ZQ106" s="5"/>
      <c r="ZR106" s="5"/>
      <c r="ZS106" s="5"/>
      <c r="ZT106" s="5"/>
      <c r="ZU106" s="1"/>
      <c r="ZV106" s="2"/>
      <c r="ZW106" s="2"/>
      <c r="ZX106" s="5"/>
      <c r="ZY106" s="5"/>
      <c r="ZZ106" s="5"/>
      <c r="AAA106" s="5"/>
      <c r="AAB106" s="5"/>
      <c r="AAC106" s="1"/>
      <c r="AAD106" s="2"/>
      <c r="AAE106" s="2"/>
      <c r="AAF106" s="5"/>
      <c r="AAG106" s="5"/>
      <c r="AAH106" s="5"/>
      <c r="AAI106" s="5"/>
      <c r="AAJ106" s="5"/>
      <c r="AAK106" s="1"/>
      <c r="AAL106" s="2"/>
      <c r="AAM106" s="2"/>
      <c r="AAN106" s="5"/>
      <c r="AAO106" s="5"/>
      <c r="AAP106" s="5"/>
      <c r="AAQ106" s="5"/>
      <c r="AAR106" s="5"/>
      <c r="AAS106" s="1"/>
      <c r="AAT106" s="2"/>
      <c r="AAU106" s="2"/>
      <c r="AAV106" s="5"/>
      <c r="AAW106" s="5"/>
      <c r="AAX106" s="5"/>
      <c r="AAY106" s="5"/>
      <c r="AAZ106" s="5"/>
      <c r="ABA106" s="1"/>
      <c r="ABB106" s="2"/>
      <c r="ABC106" s="2"/>
      <c r="ABD106" s="5"/>
      <c r="ABE106" s="5"/>
      <c r="ABF106" s="5"/>
      <c r="ABG106" s="5"/>
      <c r="ABH106" s="5"/>
      <c r="ABI106" s="1"/>
      <c r="ABJ106" s="2"/>
      <c r="ABK106" s="2"/>
      <c r="ABL106" s="5"/>
      <c r="ABM106" s="5"/>
      <c r="ABN106" s="5"/>
      <c r="ABO106" s="5"/>
      <c r="ABP106" s="5"/>
      <c r="ABQ106" s="1"/>
      <c r="ABR106" s="2"/>
      <c r="ABS106" s="2"/>
      <c r="ABT106" s="5"/>
      <c r="ABU106" s="5"/>
      <c r="ABV106" s="5"/>
      <c r="ABW106" s="5"/>
      <c r="ABX106" s="5"/>
      <c r="ABY106" s="1"/>
      <c r="ABZ106" s="2"/>
      <c r="ACA106" s="2"/>
      <c r="ACB106" s="5"/>
      <c r="ACC106" s="5"/>
      <c r="ACD106" s="5"/>
      <c r="ACE106" s="5"/>
      <c r="ACF106" s="5"/>
      <c r="ACG106" s="1"/>
      <c r="ACH106" s="2"/>
      <c r="ACI106" s="2"/>
      <c r="ACJ106" s="5"/>
      <c r="ACK106" s="5"/>
      <c r="ACL106" s="5"/>
      <c r="ACM106" s="5"/>
      <c r="ACN106" s="5"/>
      <c r="ACO106" s="1"/>
      <c r="ACP106" s="2"/>
      <c r="ACQ106" s="2"/>
      <c r="ACR106" s="5"/>
      <c r="ACS106" s="5"/>
      <c r="ACT106" s="5"/>
      <c r="ACU106" s="5"/>
      <c r="ACV106" s="5"/>
      <c r="ACW106" s="1"/>
      <c r="ACX106" s="2"/>
      <c r="ACY106" s="2"/>
      <c r="ACZ106" s="5"/>
      <c r="ADA106" s="5"/>
      <c r="ADB106" s="5"/>
      <c r="ADC106" s="5"/>
      <c r="ADD106" s="5"/>
      <c r="ADE106" s="1"/>
      <c r="ADF106" s="2"/>
      <c r="ADG106" s="2"/>
      <c r="ADH106" s="5"/>
      <c r="ADI106" s="5"/>
      <c r="ADJ106" s="5"/>
      <c r="ADK106" s="5"/>
      <c r="ADL106" s="5"/>
      <c r="ADM106" s="1"/>
      <c r="ADN106" s="2"/>
      <c r="ADO106" s="2"/>
      <c r="ADP106" s="5"/>
      <c r="ADQ106" s="5"/>
      <c r="ADR106" s="5"/>
      <c r="ADS106" s="5"/>
      <c r="ADT106" s="5"/>
      <c r="ADU106" s="1"/>
      <c r="ADV106" s="2"/>
      <c r="ADW106" s="2"/>
      <c r="ADX106" s="5"/>
      <c r="ADY106" s="5"/>
      <c r="ADZ106" s="5"/>
      <c r="AEA106" s="5"/>
      <c r="AEB106" s="5"/>
      <c r="AEC106" s="1"/>
      <c r="AED106" s="2"/>
      <c r="AEE106" s="2"/>
      <c r="AEF106" s="5"/>
      <c r="AEG106" s="5"/>
      <c r="AEH106" s="5"/>
      <c r="AEI106" s="5"/>
      <c r="AEJ106" s="5"/>
      <c r="AEK106" s="1"/>
      <c r="AEL106" s="2"/>
      <c r="AEM106" s="2"/>
      <c r="AEN106" s="5"/>
      <c r="AEO106" s="5"/>
      <c r="AEP106" s="5"/>
      <c r="AEQ106" s="5"/>
      <c r="AER106" s="5"/>
      <c r="AES106" s="1"/>
      <c r="AET106" s="2"/>
      <c r="AEU106" s="2"/>
      <c r="AEV106" s="5"/>
      <c r="AEW106" s="5"/>
      <c r="AEX106" s="5"/>
      <c r="AEY106" s="5"/>
      <c r="AEZ106" s="5"/>
      <c r="AFA106" s="1"/>
      <c r="AFB106" s="2"/>
      <c r="AFC106" s="2"/>
      <c r="AFD106" s="5"/>
      <c r="AFE106" s="5"/>
      <c r="AFF106" s="5"/>
      <c r="AFG106" s="5"/>
      <c r="AFH106" s="5"/>
      <c r="AFI106" s="1"/>
      <c r="AFJ106" s="2"/>
      <c r="AFK106" s="2"/>
      <c r="AFL106" s="5"/>
      <c r="AFM106" s="5"/>
      <c r="AFN106" s="5"/>
      <c r="AFO106" s="5"/>
      <c r="AFP106" s="5"/>
      <c r="AFQ106" s="1"/>
      <c r="AFR106" s="2"/>
      <c r="AFS106" s="2"/>
      <c r="AFT106" s="5"/>
      <c r="AFU106" s="5"/>
      <c r="AFV106" s="5"/>
      <c r="AFW106" s="5"/>
      <c r="AFX106" s="5"/>
      <c r="AFY106" s="1"/>
      <c r="AFZ106" s="2"/>
      <c r="AGA106" s="2"/>
      <c r="AGB106" s="5"/>
      <c r="AGC106" s="5"/>
      <c r="AGD106" s="5"/>
      <c r="AGE106" s="5"/>
      <c r="AGF106" s="5"/>
      <c r="AGG106" s="1"/>
      <c r="AGH106" s="2"/>
      <c r="AGI106" s="2"/>
      <c r="AGJ106" s="5"/>
      <c r="AGK106" s="5"/>
      <c r="AGL106" s="5"/>
      <c r="AGM106" s="5"/>
      <c r="AGN106" s="5"/>
      <c r="AGO106" s="1"/>
      <c r="AGP106" s="2"/>
      <c r="AGQ106" s="2"/>
      <c r="AGR106" s="5"/>
      <c r="AGS106" s="5"/>
      <c r="AGT106" s="5"/>
      <c r="AGU106" s="5"/>
      <c r="AGV106" s="5"/>
      <c r="AGW106" s="1"/>
      <c r="AGX106" s="2"/>
      <c r="AGY106" s="2"/>
      <c r="AGZ106" s="5"/>
      <c r="AHA106" s="5"/>
      <c r="AHB106" s="5"/>
      <c r="AHC106" s="5"/>
      <c r="AHD106" s="5"/>
      <c r="AHE106" s="1"/>
      <c r="AHF106" s="2"/>
      <c r="AHG106" s="2"/>
      <c r="AHH106" s="5"/>
      <c r="AHI106" s="5"/>
      <c r="AHJ106" s="5"/>
      <c r="AHK106" s="5"/>
      <c r="AHL106" s="5"/>
      <c r="AHM106" s="1"/>
      <c r="AHN106" s="2"/>
      <c r="AHO106" s="2"/>
      <c r="AHP106" s="5"/>
      <c r="AHQ106" s="5"/>
      <c r="AHR106" s="5"/>
      <c r="AHS106" s="5"/>
      <c r="AHT106" s="5"/>
      <c r="AHU106" s="1"/>
      <c r="AHV106" s="2"/>
      <c r="AHW106" s="2"/>
      <c r="AHX106" s="5"/>
      <c r="AHY106" s="5"/>
      <c r="AHZ106" s="5"/>
      <c r="AIA106" s="5"/>
      <c r="AIB106" s="5"/>
      <c r="AIC106" s="1"/>
      <c r="AID106" s="2"/>
      <c r="AIE106" s="2"/>
      <c r="AIF106" s="5"/>
      <c r="AIG106" s="5"/>
      <c r="AIH106" s="5"/>
      <c r="AII106" s="5"/>
      <c r="AIJ106" s="5"/>
      <c r="AIK106" s="1"/>
      <c r="AIL106" s="2"/>
      <c r="AIM106" s="2"/>
      <c r="AIN106" s="5"/>
      <c r="AIO106" s="5"/>
      <c r="AIP106" s="5"/>
      <c r="AIQ106" s="5"/>
      <c r="AIR106" s="5"/>
      <c r="AIS106" s="1"/>
      <c r="AIT106" s="2"/>
      <c r="AIU106" s="2"/>
      <c r="AIV106" s="5"/>
      <c r="AIW106" s="5"/>
      <c r="AIX106" s="5"/>
      <c r="AIY106" s="5"/>
      <c r="AIZ106" s="5"/>
      <c r="AJA106" s="1"/>
      <c r="AJB106" s="2"/>
      <c r="AJC106" s="2"/>
      <c r="AJD106" s="5"/>
      <c r="AJE106" s="5"/>
      <c r="AJF106" s="5"/>
      <c r="AJG106" s="5"/>
      <c r="AJH106" s="5"/>
      <c r="AJI106" s="1"/>
      <c r="AJJ106" s="2"/>
      <c r="AJK106" s="2"/>
      <c r="AJL106" s="5"/>
      <c r="AJM106" s="5"/>
      <c r="AJN106" s="5"/>
      <c r="AJO106" s="5"/>
      <c r="AJP106" s="5"/>
      <c r="AJQ106" s="1"/>
      <c r="AJR106" s="2"/>
      <c r="AJS106" s="2"/>
      <c r="AJT106" s="5"/>
      <c r="AJU106" s="5"/>
      <c r="AJV106" s="5"/>
      <c r="AJW106" s="5"/>
      <c r="AJX106" s="5"/>
      <c r="AJY106" s="1"/>
      <c r="AJZ106" s="2"/>
      <c r="AKA106" s="2"/>
      <c r="AKB106" s="5"/>
      <c r="AKC106" s="5"/>
      <c r="AKD106" s="5"/>
      <c r="AKE106" s="5"/>
      <c r="AKF106" s="5"/>
      <c r="AKG106" s="1"/>
      <c r="AKH106" s="2"/>
      <c r="AKI106" s="2"/>
      <c r="AKJ106" s="5"/>
      <c r="AKK106" s="5"/>
      <c r="AKL106" s="5"/>
      <c r="AKM106" s="5"/>
      <c r="AKN106" s="5"/>
      <c r="AKO106" s="1"/>
      <c r="AKP106" s="2"/>
      <c r="AKQ106" s="2"/>
      <c r="AKR106" s="5"/>
      <c r="AKS106" s="5"/>
      <c r="AKT106" s="5"/>
      <c r="AKU106" s="5"/>
      <c r="AKV106" s="5"/>
      <c r="AKW106" s="1"/>
      <c r="AKX106" s="2"/>
      <c r="AKY106" s="2"/>
      <c r="AKZ106" s="5"/>
      <c r="ALA106" s="5"/>
      <c r="ALB106" s="5"/>
      <c r="ALC106" s="5"/>
      <c r="ALD106" s="5"/>
      <c r="ALE106" s="1"/>
      <c r="ALF106" s="2"/>
      <c r="ALG106" s="2"/>
      <c r="ALH106" s="5"/>
      <c r="ALI106" s="5"/>
      <c r="ALJ106" s="5"/>
      <c r="ALK106" s="5"/>
      <c r="ALL106" s="5"/>
      <c r="ALM106" s="1"/>
      <c r="ALN106" s="2"/>
      <c r="ALO106" s="2"/>
      <c r="ALP106" s="5"/>
      <c r="ALQ106" s="5"/>
      <c r="ALR106" s="5"/>
      <c r="ALS106" s="5"/>
      <c r="ALT106" s="5"/>
      <c r="ALU106" s="1"/>
      <c r="ALV106" s="2"/>
      <c r="ALW106" s="2"/>
      <c r="ALX106" s="5"/>
      <c r="ALY106" s="5"/>
      <c r="ALZ106" s="5"/>
      <c r="AMA106" s="5"/>
      <c r="AMB106" s="5"/>
      <c r="AMC106" s="1"/>
      <c r="AMD106" s="2"/>
      <c r="AME106" s="2"/>
      <c r="AMF106" s="5"/>
      <c r="AMG106" s="5"/>
      <c r="AMH106" s="5"/>
      <c r="AMI106" s="5"/>
      <c r="AMJ106" s="5"/>
      <c r="AMK106" s="1"/>
      <c r="AML106" s="2"/>
      <c r="AMM106" s="2"/>
      <c r="AMN106" s="5"/>
      <c r="AMO106" s="5"/>
      <c r="AMP106" s="5"/>
      <c r="AMQ106" s="5"/>
      <c r="AMR106" s="5"/>
      <c r="AMS106" s="1"/>
      <c r="AMT106" s="2"/>
      <c r="AMU106" s="2"/>
      <c r="AMV106" s="5"/>
      <c r="AMW106" s="5"/>
      <c r="AMX106" s="5"/>
      <c r="AMY106" s="5"/>
      <c r="AMZ106" s="5"/>
      <c r="ANA106" s="1"/>
      <c r="ANB106" s="2"/>
      <c r="ANC106" s="2"/>
      <c r="AND106" s="5"/>
      <c r="ANE106" s="5"/>
      <c r="ANF106" s="5"/>
      <c r="ANG106" s="5"/>
      <c r="ANH106" s="5"/>
      <c r="ANI106" s="1"/>
      <c r="ANJ106" s="2"/>
      <c r="ANK106" s="2"/>
      <c r="ANL106" s="5"/>
      <c r="ANM106" s="5"/>
      <c r="ANN106" s="5"/>
      <c r="ANO106" s="5"/>
      <c r="ANP106" s="5"/>
      <c r="ANQ106" s="1"/>
      <c r="ANR106" s="2"/>
      <c r="ANS106" s="2"/>
      <c r="ANT106" s="5"/>
      <c r="ANU106" s="5"/>
      <c r="ANV106" s="5"/>
      <c r="ANW106" s="5"/>
      <c r="ANX106" s="5"/>
      <c r="ANY106" s="1"/>
      <c r="ANZ106" s="2"/>
      <c r="AOA106" s="2"/>
      <c r="AOB106" s="5"/>
      <c r="AOC106" s="5"/>
      <c r="AOD106" s="5"/>
      <c r="AOE106" s="5"/>
      <c r="AOF106" s="5"/>
      <c r="AOG106" s="1"/>
      <c r="AOH106" s="2"/>
      <c r="AOI106" s="2"/>
      <c r="AOJ106" s="5"/>
      <c r="AOK106" s="5"/>
      <c r="AOL106" s="5"/>
      <c r="AOM106" s="5"/>
      <c r="AON106" s="5"/>
      <c r="AOO106" s="1"/>
      <c r="AOP106" s="2"/>
      <c r="AOQ106" s="2"/>
      <c r="AOR106" s="5"/>
      <c r="AOS106" s="5"/>
      <c r="AOT106" s="5"/>
      <c r="AOU106" s="5"/>
      <c r="AOV106" s="5"/>
      <c r="AOW106" s="1"/>
      <c r="AOX106" s="2"/>
      <c r="AOY106" s="2"/>
      <c r="AOZ106" s="5"/>
      <c r="APA106" s="5"/>
      <c r="APB106" s="5"/>
      <c r="APC106" s="5"/>
      <c r="APD106" s="5"/>
      <c r="APE106" s="1"/>
      <c r="APF106" s="2"/>
      <c r="APG106" s="2"/>
      <c r="APH106" s="5"/>
      <c r="API106" s="5"/>
      <c r="APJ106" s="5"/>
      <c r="APK106" s="5"/>
      <c r="APL106" s="5"/>
      <c r="APM106" s="1"/>
      <c r="APN106" s="2"/>
      <c r="APO106" s="2"/>
      <c r="APP106" s="5"/>
      <c r="APQ106" s="5"/>
      <c r="APR106" s="5"/>
      <c r="APS106" s="5"/>
      <c r="APT106" s="5"/>
      <c r="APU106" s="1"/>
      <c r="APV106" s="2"/>
      <c r="APW106" s="2"/>
      <c r="APX106" s="5"/>
      <c r="APY106" s="5"/>
      <c r="APZ106" s="5"/>
      <c r="AQA106" s="5"/>
      <c r="AQB106" s="5"/>
      <c r="AQC106" s="1"/>
      <c r="AQD106" s="2"/>
      <c r="AQE106" s="2"/>
      <c r="AQF106" s="5"/>
      <c r="AQG106" s="5"/>
      <c r="AQH106" s="5"/>
      <c r="AQI106" s="5"/>
      <c r="AQJ106" s="5"/>
      <c r="AQK106" s="1"/>
      <c r="AQL106" s="2"/>
      <c r="AQM106" s="2"/>
      <c r="AQN106" s="5"/>
      <c r="AQO106" s="5"/>
      <c r="AQP106" s="5"/>
      <c r="AQQ106" s="5"/>
      <c r="AQR106" s="5"/>
      <c r="AQS106" s="1"/>
      <c r="AQT106" s="2"/>
      <c r="AQU106" s="2"/>
      <c r="AQV106" s="5"/>
      <c r="AQW106" s="5"/>
      <c r="AQX106" s="5"/>
      <c r="AQY106" s="5"/>
      <c r="AQZ106" s="5"/>
      <c r="ARA106" s="1"/>
      <c r="ARB106" s="2"/>
      <c r="ARC106" s="2"/>
      <c r="ARD106" s="5"/>
      <c r="ARE106" s="5"/>
      <c r="ARF106" s="5"/>
      <c r="ARG106" s="5"/>
      <c r="ARH106" s="5"/>
      <c r="ARI106" s="1"/>
      <c r="ARJ106" s="2"/>
      <c r="ARK106" s="2"/>
      <c r="ARL106" s="5"/>
      <c r="ARM106" s="5"/>
      <c r="ARN106" s="5"/>
      <c r="ARO106" s="5"/>
      <c r="ARP106" s="5"/>
      <c r="ARQ106" s="1"/>
      <c r="ARR106" s="2"/>
      <c r="ARS106" s="2"/>
      <c r="ART106" s="5"/>
      <c r="ARU106" s="5"/>
      <c r="ARV106" s="5"/>
      <c r="ARW106" s="5"/>
      <c r="ARX106" s="5"/>
      <c r="ARY106" s="1"/>
      <c r="ARZ106" s="2"/>
      <c r="ASA106" s="2"/>
      <c r="ASB106" s="5"/>
      <c r="ASC106" s="5"/>
      <c r="ASD106" s="5"/>
      <c r="ASE106" s="5"/>
      <c r="ASF106" s="5"/>
      <c r="ASG106" s="1"/>
      <c r="ASH106" s="2"/>
      <c r="ASI106" s="2"/>
      <c r="ASJ106" s="5"/>
      <c r="ASK106" s="5"/>
      <c r="ASL106" s="5"/>
      <c r="ASM106" s="5"/>
      <c r="ASN106" s="5"/>
      <c r="ASO106" s="1"/>
      <c r="ASP106" s="2"/>
      <c r="ASQ106" s="2"/>
      <c r="ASR106" s="5"/>
      <c r="ASS106" s="5"/>
      <c r="AST106" s="5"/>
      <c r="ASU106" s="5"/>
      <c r="ASV106" s="5"/>
      <c r="ASW106" s="1"/>
      <c r="ASX106" s="2"/>
      <c r="ASY106" s="2"/>
      <c r="ASZ106" s="5"/>
      <c r="ATA106" s="5"/>
      <c r="ATB106" s="5"/>
      <c r="ATC106" s="5"/>
      <c r="ATD106" s="5"/>
      <c r="ATE106" s="1"/>
      <c r="ATF106" s="2"/>
      <c r="ATG106" s="2"/>
      <c r="ATH106" s="5"/>
      <c r="ATI106" s="5"/>
      <c r="ATJ106" s="5"/>
      <c r="ATK106" s="5"/>
      <c r="ATL106" s="5"/>
      <c r="ATM106" s="1"/>
      <c r="ATN106" s="2"/>
      <c r="ATO106" s="2"/>
      <c r="ATP106" s="5"/>
      <c r="ATQ106" s="5"/>
      <c r="ATR106" s="5"/>
      <c r="ATS106" s="5"/>
      <c r="ATT106" s="5"/>
      <c r="ATU106" s="1"/>
      <c r="ATV106" s="2"/>
      <c r="ATW106" s="2"/>
      <c r="ATX106" s="5"/>
      <c r="ATY106" s="5"/>
      <c r="ATZ106" s="5"/>
      <c r="AUA106" s="5"/>
      <c r="AUB106" s="5"/>
      <c r="AUC106" s="1"/>
      <c r="AUD106" s="2"/>
      <c r="AUE106" s="2"/>
      <c r="AUF106" s="5"/>
      <c r="AUG106" s="5"/>
      <c r="AUH106" s="5"/>
      <c r="AUI106" s="5"/>
      <c r="AUJ106" s="5"/>
      <c r="AUK106" s="1"/>
      <c r="AUL106" s="2"/>
      <c r="AUM106" s="2"/>
      <c r="AUN106" s="5"/>
      <c r="AUO106" s="5"/>
      <c r="AUP106" s="5"/>
      <c r="AUQ106" s="5"/>
      <c r="AUR106" s="5"/>
      <c r="AUS106" s="1"/>
      <c r="AUT106" s="2"/>
      <c r="AUU106" s="2"/>
      <c r="AUV106" s="5"/>
      <c r="AUW106" s="5"/>
      <c r="AUX106" s="5"/>
      <c r="AUY106" s="5"/>
      <c r="AUZ106" s="5"/>
      <c r="AVA106" s="1"/>
      <c r="AVB106" s="2"/>
      <c r="AVC106" s="2"/>
      <c r="AVD106" s="5"/>
      <c r="AVE106" s="5"/>
      <c r="AVF106" s="5"/>
      <c r="AVG106" s="5"/>
      <c r="AVH106" s="5"/>
      <c r="AVI106" s="1"/>
      <c r="AVJ106" s="2"/>
      <c r="AVK106" s="2"/>
      <c r="AVL106" s="5"/>
      <c r="AVM106" s="5"/>
      <c r="AVN106" s="5"/>
      <c r="AVO106" s="5"/>
      <c r="AVP106" s="5"/>
      <c r="AVQ106" s="1"/>
      <c r="AVR106" s="2"/>
      <c r="AVS106" s="2"/>
      <c r="AVT106" s="5"/>
      <c r="AVU106" s="5"/>
      <c r="AVV106" s="5"/>
      <c r="AVW106" s="5"/>
      <c r="AVX106" s="5"/>
      <c r="AVY106" s="1"/>
      <c r="AVZ106" s="2"/>
      <c r="AWA106" s="2"/>
      <c r="AWB106" s="5"/>
      <c r="AWC106" s="5"/>
      <c r="AWD106" s="5"/>
      <c r="AWE106" s="5"/>
      <c r="AWF106" s="5"/>
      <c r="AWG106" s="1"/>
      <c r="AWH106" s="2"/>
      <c r="AWI106" s="2"/>
      <c r="AWJ106" s="5"/>
      <c r="AWK106" s="5"/>
      <c r="AWL106" s="5"/>
      <c r="AWM106" s="5"/>
      <c r="AWN106" s="5"/>
      <c r="AWO106" s="1"/>
      <c r="AWP106" s="2"/>
      <c r="AWQ106" s="2"/>
      <c r="AWR106" s="5"/>
      <c r="AWS106" s="5"/>
      <c r="AWT106" s="5"/>
      <c r="AWU106" s="5"/>
      <c r="AWV106" s="5"/>
      <c r="AWW106" s="1"/>
      <c r="AWX106" s="2"/>
      <c r="AWY106" s="2"/>
      <c r="AWZ106" s="5"/>
      <c r="AXA106" s="5"/>
      <c r="AXB106" s="5"/>
      <c r="AXC106" s="5"/>
      <c r="AXD106" s="5"/>
      <c r="AXE106" s="1"/>
      <c r="AXF106" s="2"/>
      <c r="AXG106" s="2"/>
      <c r="AXH106" s="5"/>
      <c r="AXI106" s="5"/>
      <c r="AXJ106" s="5"/>
      <c r="AXK106" s="5"/>
      <c r="AXL106" s="5"/>
      <c r="AXM106" s="1"/>
      <c r="AXN106" s="2"/>
      <c r="AXO106" s="2"/>
      <c r="AXP106" s="5"/>
      <c r="AXQ106" s="5"/>
      <c r="AXR106" s="5"/>
      <c r="AXS106" s="5"/>
      <c r="AXT106" s="5"/>
      <c r="AXU106" s="1"/>
      <c r="AXV106" s="2"/>
      <c r="AXW106" s="2"/>
      <c r="AXX106" s="5"/>
      <c r="AXY106" s="5"/>
      <c r="AXZ106" s="5"/>
      <c r="AYA106" s="5"/>
      <c r="AYB106" s="5"/>
      <c r="AYC106" s="1"/>
      <c r="AYD106" s="2"/>
      <c r="AYE106" s="2"/>
      <c r="AYF106" s="5"/>
      <c r="AYG106" s="5"/>
      <c r="AYH106" s="5"/>
      <c r="AYI106" s="5"/>
      <c r="AYJ106" s="5"/>
      <c r="AYK106" s="1"/>
      <c r="AYL106" s="2"/>
      <c r="AYM106" s="2"/>
      <c r="AYN106" s="5"/>
      <c r="AYO106" s="5"/>
      <c r="AYP106" s="5"/>
      <c r="AYQ106" s="5"/>
      <c r="AYR106" s="5"/>
      <c r="AYS106" s="1"/>
      <c r="AYT106" s="2"/>
      <c r="AYU106" s="2"/>
      <c r="AYV106" s="5"/>
      <c r="AYW106" s="5"/>
      <c r="AYX106" s="5"/>
      <c r="AYY106" s="5"/>
      <c r="AYZ106" s="5"/>
      <c r="AZA106" s="1"/>
      <c r="AZB106" s="2"/>
      <c r="AZC106" s="2"/>
      <c r="AZD106" s="5"/>
      <c r="AZE106" s="5"/>
      <c r="AZF106" s="5"/>
      <c r="AZG106" s="5"/>
      <c r="AZH106" s="5"/>
      <c r="AZI106" s="1"/>
      <c r="AZJ106" s="2"/>
      <c r="AZK106" s="2"/>
      <c r="AZL106" s="5"/>
      <c r="AZM106" s="5"/>
      <c r="AZN106" s="5"/>
      <c r="AZO106" s="5"/>
      <c r="AZP106" s="5"/>
      <c r="AZQ106" s="1"/>
      <c r="AZR106" s="2"/>
      <c r="AZS106" s="2"/>
      <c r="AZT106" s="5"/>
      <c r="AZU106" s="5"/>
      <c r="AZV106" s="5"/>
      <c r="AZW106" s="5"/>
      <c r="AZX106" s="5"/>
      <c r="AZY106" s="1"/>
      <c r="AZZ106" s="2"/>
      <c r="BAA106" s="2"/>
      <c r="BAB106" s="5"/>
      <c r="BAC106" s="5"/>
      <c r="BAD106" s="5"/>
      <c r="BAE106" s="5"/>
      <c r="BAF106" s="5"/>
      <c r="BAG106" s="1"/>
      <c r="BAH106" s="2"/>
      <c r="BAI106" s="2"/>
      <c r="BAJ106" s="5"/>
      <c r="BAK106" s="5"/>
      <c r="BAL106" s="5"/>
      <c r="BAM106" s="5"/>
      <c r="BAN106" s="5"/>
      <c r="BAO106" s="1"/>
      <c r="BAP106" s="2"/>
      <c r="BAQ106" s="2"/>
      <c r="BAR106" s="5"/>
      <c r="BAS106" s="5"/>
      <c r="BAT106" s="5"/>
      <c r="BAU106" s="5"/>
      <c r="BAV106" s="5"/>
      <c r="BAW106" s="1"/>
      <c r="BAX106" s="2"/>
      <c r="BAY106" s="2"/>
      <c r="BAZ106" s="5"/>
      <c r="BBA106" s="5"/>
      <c r="BBB106" s="5"/>
      <c r="BBC106" s="5"/>
      <c r="BBD106" s="5"/>
      <c r="BBE106" s="1"/>
      <c r="BBF106" s="2"/>
      <c r="BBG106" s="2"/>
      <c r="BBH106" s="5"/>
      <c r="BBI106" s="5"/>
      <c r="BBJ106" s="5"/>
      <c r="BBK106" s="5"/>
      <c r="BBL106" s="5"/>
      <c r="BBM106" s="1"/>
      <c r="BBN106" s="2"/>
      <c r="BBO106" s="2"/>
      <c r="BBP106" s="5"/>
      <c r="BBQ106" s="5"/>
      <c r="BBR106" s="5"/>
      <c r="BBS106" s="5"/>
      <c r="BBT106" s="5"/>
      <c r="BBU106" s="1"/>
      <c r="BBV106" s="2"/>
      <c r="BBW106" s="2"/>
      <c r="BBX106" s="5"/>
      <c r="BBY106" s="5"/>
      <c r="BBZ106" s="5"/>
      <c r="BCA106" s="5"/>
      <c r="BCB106" s="5"/>
      <c r="BCC106" s="1"/>
      <c r="BCD106" s="2"/>
      <c r="BCE106" s="2"/>
      <c r="BCF106" s="5"/>
      <c r="BCG106" s="5"/>
      <c r="BCH106" s="5"/>
      <c r="BCI106" s="5"/>
      <c r="BCJ106" s="5"/>
      <c r="BCK106" s="1"/>
      <c r="BCL106" s="2"/>
      <c r="BCM106" s="2"/>
      <c r="BCN106" s="5"/>
      <c r="BCO106" s="5"/>
      <c r="BCP106" s="5"/>
      <c r="BCQ106" s="5"/>
      <c r="BCR106" s="5"/>
      <c r="BCS106" s="1"/>
      <c r="BCT106" s="2"/>
      <c r="BCU106" s="2"/>
      <c r="BCV106" s="5"/>
      <c r="BCW106" s="5"/>
      <c r="BCX106" s="5"/>
      <c r="BCY106" s="5"/>
      <c r="BCZ106" s="5"/>
      <c r="BDA106" s="1"/>
      <c r="BDB106" s="2"/>
      <c r="BDC106" s="2"/>
      <c r="BDD106" s="5"/>
      <c r="BDE106" s="5"/>
      <c r="BDF106" s="5"/>
      <c r="BDG106" s="5"/>
      <c r="BDH106" s="5"/>
      <c r="BDI106" s="1"/>
      <c r="BDJ106" s="2"/>
      <c r="BDK106" s="2"/>
      <c r="BDL106" s="5"/>
      <c r="BDM106" s="5"/>
      <c r="BDN106" s="5"/>
      <c r="BDO106" s="5"/>
      <c r="BDP106" s="5"/>
      <c r="BDQ106" s="1"/>
      <c r="BDR106" s="2"/>
      <c r="BDS106" s="2"/>
      <c r="BDT106" s="5"/>
      <c r="BDU106" s="5"/>
      <c r="BDV106" s="5"/>
      <c r="BDW106" s="5"/>
      <c r="BDX106" s="5"/>
      <c r="BDY106" s="1"/>
      <c r="BDZ106" s="2"/>
      <c r="BEA106" s="2"/>
      <c r="BEB106" s="5"/>
      <c r="BEC106" s="5"/>
      <c r="BED106" s="5"/>
      <c r="BEE106" s="5"/>
      <c r="BEF106" s="5"/>
      <c r="BEG106" s="1"/>
      <c r="BEH106" s="2"/>
      <c r="BEI106" s="2"/>
      <c r="BEJ106" s="5"/>
      <c r="BEK106" s="5"/>
      <c r="BEL106" s="5"/>
      <c r="BEM106" s="5"/>
      <c r="BEN106" s="5"/>
      <c r="BEO106" s="1"/>
      <c r="BEP106" s="2"/>
      <c r="BEQ106" s="2"/>
      <c r="BER106" s="5"/>
      <c r="BES106" s="5"/>
      <c r="BET106" s="5"/>
      <c r="BEU106" s="5"/>
      <c r="BEV106" s="5"/>
      <c r="BEW106" s="1"/>
      <c r="BEX106" s="2"/>
      <c r="BEY106" s="2"/>
      <c r="BEZ106" s="5"/>
      <c r="BFA106" s="5"/>
      <c r="BFB106" s="5"/>
      <c r="BFC106" s="5"/>
      <c r="BFD106" s="5"/>
      <c r="BFE106" s="1"/>
      <c r="BFF106" s="2"/>
      <c r="BFG106" s="2"/>
      <c r="BFH106" s="5"/>
      <c r="BFI106" s="5"/>
      <c r="BFJ106" s="5"/>
      <c r="BFK106" s="5"/>
      <c r="BFL106" s="5"/>
      <c r="BFM106" s="1"/>
      <c r="BFN106" s="2"/>
      <c r="BFO106" s="2"/>
      <c r="BFP106" s="5"/>
      <c r="BFQ106" s="5"/>
      <c r="BFR106" s="5"/>
      <c r="BFS106" s="5"/>
      <c r="BFT106" s="5"/>
      <c r="BFU106" s="1"/>
      <c r="BFV106" s="2"/>
      <c r="BFW106" s="2"/>
      <c r="BFX106" s="5"/>
      <c r="BFY106" s="5"/>
      <c r="BFZ106" s="5"/>
      <c r="BGA106" s="5"/>
      <c r="BGB106" s="5"/>
      <c r="BGC106" s="1"/>
      <c r="BGD106" s="2"/>
      <c r="BGE106" s="2"/>
      <c r="BGF106" s="5"/>
      <c r="BGG106" s="5"/>
      <c r="BGH106" s="5"/>
      <c r="BGI106" s="5"/>
      <c r="BGJ106" s="5"/>
      <c r="BGK106" s="1"/>
      <c r="BGL106" s="2"/>
      <c r="BGM106" s="2"/>
      <c r="BGN106" s="5"/>
      <c r="BGO106" s="5"/>
      <c r="BGP106" s="5"/>
      <c r="BGQ106" s="5"/>
      <c r="BGR106" s="5"/>
      <c r="BGS106" s="1"/>
      <c r="BGT106" s="2"/>
      <c r="BGU106" s="2"/>
      <c r="BGV106" s="5"/>
      <c r="BGW106" s="5"/>
      <c r="BGX106" s="5"/>
      <c r="BGY106" s="5"/>
      <c r="BGZ106" s="5"/>
      <c r="BHA106" s="1"/>
      <c r="BHB106" s="2"/>
      <c r="BHC106" s="2"/>
      <c r="BHD106" s="5"/>
      <c r="BHE106" s="5"/>
      <c r="BHF106" s="5"/>
      <c r="BHG106" s="5"/>
      <c r="BHH106" s="5"/>
      <c r="BHI106" s="1"/>
      <c r="BHJ106" s="2"/>
      <c r="BHK106" s="2"/>
      <c r="BHL106" s="5"/>
      <c r="BHM106" s="5"/>
      <c r="BHN106" s="5"/>
      <c r="BHO106" s="5"/>
      <c r="BHP106" s="5"/>
      <c r="BHQ106" s="1"/>
      <c r="BHR106" s="2"/>
      <c r="BHS106" s="2"/>
      <c r="BHT106" s="5"/>
      <c r="BHU106" s="5"/>
      <c r="BHV106" s="5"/>
      <c r="BHW106" s="5"/>
      <c r="BHX106" s="5"/>
      <c r="BHY106" s="1"/>
      <c r="BHZ106" s="2"/>
      <c r="BIA106" s="2"/>
      <c r="BIB106" s="5"/>
      <c r="BIC106" s="5"/>
      <c r="BID106" s="5"/>
      <c r="BIE106" s="5"/>
      <c r="BIF106" s="5"/>
      <c r="BIG106" s="1"/>
      <c r="BIH106" s="2"/>
      <c r="BII106" s="2"/>
      <c r="BIJ106" s="5"/>
      <c r="BIK106" s="5"/>
      <c r="BIL106" s="5"/>
      <c r="BIM106" s="5"/>
      <c r="BIN106" s="5"/>
      <c r="BIO106" s="1"/>
      <c r="BIP106" s="2"/>
      <c r="BIQ106" s="2"/>
      <c r="BIR106" s="5"/>
      <c r="BIS106" s="5"/>
      <c r="BIT106" s="5"/>
      <c r="BIU106" s="5"/>
      <c r="BIV106" s="5"/>
      <c r="BIW106" s="1"/>
      <c r="BIX106" s="2"/>
      <c r="BIY106" s="2"/>
      <c r="BIZ106" s="5"/>
      <c r="BJA106" s="5"/>
      <c r="BJB106" s="5"/>
      <c r="BJC106" s="5"/>
      <c r="BJD106" s="5"/>
      <c r="BJE106" s="1"/>
      <c r="BJF106" s="2"/>
      <c r="BJG106" s="2"/>
      <c r="BJH106" s="5"/>
      <c r="BJI106" s="5"/>
      <c r="BJJ106" s="5"/>
      <c r="BJK106" s="5"/>
      <c r="BJL106" s="5"/>
      <c r="BJM106" s="1"/>
      <c r="BJN106" s="2"/>
      <c r="BJO106" s="2"/>
      <c r="BJP106" s="5"/>
      <c r="BJQ106" s="5"/>
      <c r="BJR106" s="5"/>
      <c r="BJS106" s="5"/>
      <c r="BJT106" s="5"/>
      <c r="BJU106" s="1"/>
      <c r="BJV106" s="2"/>
      <c r="BJW106" s="2"/>
      <c r="BJX106" s="5"/>
      <c r="BJY106" s="5"/>
      <c r="BJZ106" s="5"/>
      <c r="BKA106" s="5"/>
      <c r="BKB106" s="5"/>
      <c r="BKC106" s="1"/>
      <c r="BKD106" s="2"/>
      <c r="BKE106" s="2"/>
      <c r="BKF106" s="5"/>
      <c r="BKG106" s="5"/>
      <c r="BKH106" s="5"/>
      <c r="BKI106" s="5"/>
      <c r="BKJ106" s="5"/>
      <c r="BKK106" s="1"/>
      <c r="BKL106" s="2"/>
      <c r="BKM106" s="2"/>
      <c r="BKN106" s="5"/>
      <c r="BKO106" s="5"/>
      <c r="BKP106" s="5"/>
      <c r="BKQ106" s="5"/>
      <c r="BKR106" s="5"/>
      <c r="BKS106" s="1"/>
      <c r="BKT106" s="2"/>
      <c r="BKU106" s="2"/>
      <c r="BKV106" s="5"/>
      <c r="BKW106" s="5"/>
      <c r="BKX106" s="5"/>
      <c r="BKY106" s="5"/>
      <c r="BKZ106" s="5"/>
      <c r="BLA106" s="1"/>
      <c r="BLB106" s="2"/>
      <c r="BLC106" s="2"/>
      <c r="BLD106" s="5"/>
      <c r="BLE106" s="5"/>
      <c r="BLF106" s="5"/>
      <c r="BLG106" s="5"/>
      <c r="BLH106" s="5"/>
      <c r="BLI106" s="1"/>
      <c r="BLJ106" s="2"/>
      <c r="BLK106" s="2"/>
      <c r="BLL106" s="5"/>
      <c r="BLM106" s="5"/>
      <c r="BLN106" s="5"/>
      <c r="BLO106" s="5"/>
      <c r="BLP106" s="5"/>
      <c r="BLQ106" s="1"/>
      <c r="BLR106" s="2"/>
      <c r="BLS106" s="2"/>
      <c r="BLT106" s="5"/>
      <c r="BLU106" s="5"/>
      <c r="BLV106" s="5"/>
      <c r="BLW106" s="5"/>
      <c r="BLX106" s="5"/>
      <c r="BLY106" s="1"/>
      <c r="BLZ106" s="2"/>
      <c r="BMA106" s="2"/>
      <c r="BMB106" s="5"/>
      <c r="BMC106" s="5"/>
      <c r="BMD106" s="5"/>
      <c r="BME106" s="5"/>
      <c r="BMF106" s="5"/>
      <c r="BMG106" s="1"/>
      <c r="BMH106" s="2"/>
      <c r="BMI106" s="2"/>
      <c r="BMJ106" s="5"/>
      <c r="BMK106" s="5"/>
      <c r="BML106" s="5"/>
      <c r="BMM106" s="5"/>
      <c r="BMN106" s="5"/>
      <c r="BMO106" s="1"/>
      <c r="BMP106" s="2"/>
      <c r="BMQ106" s="2"/>
      <c r="BMR106" s="5"/>
      <c r="BMS106" s="5"/>
      <c r="BMT106" s="5"/>
      <c r="BMU106" s="5"/>
      <c r="BMV106" s="5"/>
      <c r="BMW106" s="1"/>
      <c r="BMX106" s="2"/>
      <c r="BMY106" s="2"/>
      <c r="BMZ106" s="5"/>
      <c r="BNA106" s="5"/>
      <c r="BNB106" s="5"/>
      <c r="BNC106" s="5"/>
      <c r="BND106" s="5"/>
      <c r="BNE106" s="1"/>
      <c r="BNF106" s="2"/>
      <c r="BNG106" s="2"/>
      <c r="BNH106" s="5"/>
      <c r="BNI106" s="5"/>
      <c r="BNJ106" s="5"/>
      <c r="BNK106" s="5"/>
      <c r="BNL106" s="5"/>
      <c r="BNM106" s="1"/>
      <c r="BNN106" s="2"/>
      <c r="BNO106" s="2"/>
      <c r="BNP106" s="5"/>
      <c r="BNQ106" s="5"/>
      <c r="BNR106" s="5"/>
      <c r="BNS106" s="5"/>
      <c r="BNT106" s="5"/>
      <c r="BNU106" s="1"/>
      <c r="BNV106" s="2"/>
      <c r="BNW106" s="2"/>
      <c r="BNX106" s="5"/>
      <c r="BNY106" s="5"/>
      <c r="BNZ106" s="5"/>
      <c r="BOA106" s="5"/>
      <c r="BOB106" s="5"/>
      <c r="BOC106" s="1"/>
      <c r="BOD106" s="2"/>
      <c r="BOE106" s="2"/>
      <c r="BOF106" s="5"/>
      <c r="BOG106" s="5"/>
      <c r="BOH106" s="5"/>
      <c r="BOI106" s="5"/>
      <c r="BOJ106" s="5"/>
      <c r="BOK106" s="1"/>
      <c r="BOL106" s="2"/>
      <c r="BOM106" s="2"/>
      <c r="BON106" s="5"/>
      <c r="BOO106" s="5"/>
      <c r="BOP106" s="5"/>
      <c r="BOQ106" s="5"/>
      <c r="BOR106" s="5"/>
      <c r="BOS106" s="1"/>
      <c r="BOT106" s="2"/>
      <c r="BOU106" s="2"/>
      <c r="BOV106" s="5"/>
      <c r="BOW106" s="5"/>
      <c r="BOX106" s="5"/>
      <c r="BOY106" s="5"/>
      <c r="BOZ106" s="5"/>
      <c r="BPA106" s="1"/>
      <c r="BPB106" s="2"/>
      <c r="BPC106" s="2"/>
      <c r="BPD106" s="5"/>
      <c r="BPE106" s="5"/>
      <c r="BPF106" s="5"/>
      <c r="BPG106" s="5"/>
      <c r="BPH106" s="5"/>
      <c r="BPI106" s="1"/>
      <c r="BPJ106" s="2"/>
      <c r="BPK106" s="2"/>
      <c r="BPL106" s="5"/>
      <c r="BPM106" s="5"/>
      <c r="BPN106" s="5"/>
      <c r="BPO106" s="5"/>
      <c r="BPP106" s="5"/>
      <c r="BPQ106" s="1"/>
      <c r="BPR106" s="2"/>
      <c r="BPS106" s="2"/>
      <c r="BPT106" s="5"/>
      <c r="BPU106" s="5"/>
      <c r="BPV106" s="5"/>
      <c r="BPW106" s="5"/>
      <c r="BPX106" s="5"/>
      <c r="BPY106" s="1"/>
      <c r="BPZ106" s="2"/>
      <c r="BQA106" s="2"/>
      <c r="BQB106" s="5"/>
      <c r="BQC106" s="5"/>
      <c r="BQD106" s="5"/>
      <c r="BQE106" s="5"/>
      <c r="BQF106" s="5"/>
      <c r="BQG106" s="1"/>
      <c r="BQH106" s="2"/>
      <c r="BQI106" s="2"/>
      <c r="BQJ106" s="5"/>
      <c r="BQK106" s="5"/>
      <c r="BQL106" s="5"/>
      <c r="BQM106" s="5"/>
      <c r="BQN106" s="5"/>
      <c r="BQO106" s="1"/>
      <c r="BQP106" s="2"/>
      <c r="BQQ106" s="2"/>
      <c r="BQR106" s="5"/>
      <c r="BQS106" s="5"/>
      <c r="BQT106" s="5"/>
      <c r="BQU106" s="5"/>
      <c r="BQV106" s="5"/>
      <c r="BQW106" s="1"/>
      <c r="BQX106" s="2"/>
      <c r="BQY106" s="2"/>
      <c r="BQZ106" s="5"/>
      <c r="BRA106" s="5"/>
      <c r="BRB106" s="5"/>
      <c r="BRC106" s="5"/>
      <c r="BRD106" s="5"/>
      <c r="BRE106" s="1"/>
      <c r="BRF106" s="2"/>
      <c r="BRG106" s="2"/>
      <c r="BRH106" s="5"/>
      <c r="BRI106" s="5"/>
      <c r="BRJ106" s="5"/>
      <c r="BRK106" s="5"/>
      <c r="BRL106" s="5"/>
      <c r="BRM106" s="1"/>
      <c r="BRN106" s="2"/>
      <c r="BRO106" s="2"/>
      <c r="BRP106" s="5"/>
      <c r="BRQ106" s="5"/>
      <c r="BRR106" s="5"/>
      <c r="BRS106" s="5"/>
      <c r="BRT106" s="5"/>
      <c r="BRU106" s="1"/>
      <c r="BRV106" s="2"/>
      <c r="BRW106" s="2"/>
      <c r="BRX106" s="5"/>
      <c r="BRY106" s="5"/>
      <c r="BRZ106" s="5"/>
      <c r="BSA106" s="5"/>
      <c r="BSB106" s="5"/>
      <c r="BSC106" s="1"/>
      <c r="BSD106" s="2"/>
      <c r="BSE106" s="2"/>
      <c r="BSF106" s="5"/>
      <c r="BSG106" s="5"/>
      <c r="BSH106" s="5"/>
      <c r="BSI106" s="5"/>
      <c r="BSJ106" s="5"/>
      <c r="BSK106" s="1"/>
      <c r="BSL106" s="2"/>
      <c r="BSM106" s="2"/>
      <c r="BSN106" s="5"/>
      <c r="BSO106" s="5"/>
      <c r="BSP106" s="5"/>
      <c r="BSQ106" s="5"/>
      <c r="BSR106" s="5"/>
      <c r="BSS106" s="1"/>
      <c r="BST106" s="2"/>
      <c r="BSU106" s="2"/>
      <c r="BSV106" s="5"/>
      <c r="BSW106" s="5"/>
      <c r="BSX106" s="5"/>
      <c r="BSY106" s="5"/>
      <c r="BSZ106" s="5"/>
      <c r="BTA106" s="1"/>
      <c r="BTB106" s="2"/>
      <c r="BTC106" s="2"/>
      <c r="BTD106" s="5"/>
      <c r="BTE106" s="5"/>
      <c r="BTF106" s="5"/>
      <c r="BTG106" s="5"/>
      <c r="BTH106" s="5"/>
      <c r="BTI106" s="1"/>
      <c r="BTJ106" s="2"/>
      <c r="BTK106" s="2"/>
      <c r="BTL106" s="5"/>
      <c r="BTM106" s="5"/>
      <c r="BTN106" s="5"/>
      <c r="BTO106" s="5"/>
      <c r="BTP106" s="5"/>
      <c r="BTQ106" s="1"/>
      <c r="BTR106" s="2"/>
      <c r="BTS106" s="2"/>
      <c r="BTT106" s="5"/>
      <c r="BTU106" s="5"/>
      <c r="BTV106" s="5"/>
      <c r="BTW106" s="5"/>
      <c r="BTX106" s="5"/>
      <c r="BTY106" s="1"/>
      <c r="BTZ106" s="2"/>
      <c r="BUA106" s="2"/>
      <c r="BUB106" s="5"/>
      <c r="BUC106" s="5"/>
      <c r="BUD106" s="5"/>
      <c r="BUE106" s="5"/>
      <c r="BUF106" s="5"/>
      <c r="BUG106" s="1"/>
      <c r="BUH106" s="2"/>
      <c r="BUI106" s="2"/>
      <c r="BUJ106" s="5"/>
      <c r="BUK106" s="5"/>
      <c r="BUL106" s="5"/>
      <c r="BUM106" s="5"/>
      <c r="BUN106" s="5"/>
      <c r="BUO106" s="1"/>
      <c r="BUP106" s="2"/>
      <c r="BUQ106" s="2"/>
      <c r="BUR106" s="5"/>
      <c r="BUS106" s="5"/>
      <c r="BUT106" s="5"/>
      <c r="BUU106" s="5"/>
      <c r="BUV106" s="5"/>
      <c r="BUW106" s="1"/>
      <c r="BUX106" s="2"/>
      <c r="BUY106" s="2"/>
      <c r="BUZ106" s="5"/>
      <c r="BVA106" s="5"/>
      <c r="BVB106" s="5"/>
      <c r="BVC106" s="5"/>
      <c r="BVD106" s="5"/>
      <c r="BVE106" s="1"/>
      <c r="BVF106" s="2"/>
      <c r="BVG106" s="2"/>
      <c r="BVH106" s="5"/>
      <c r="BVI106" s="5"/>
      <c r="BVJ106" s="5"/>
      <c r="BVK106" s="5"/>
      <c r="BVL106" s="5"/>
      <c r="BVM106" s="1"/>
      <c r="BVN106" s="2"/>
      <c r="BVO106" s="2"/>
      <c r="BVP106" s="5"/>
      <c r="BVQ106" s="5"/>
      <c r="BVR106" s="5"/>
      <c r="BVS106" s="5"/>
      <c r="BVT106" s="5"/>
      <c r="BVU106" s="1"/>
      <c r="BVV106" s="2"/>
      <c r="BVW106" s="2"/>
      <c r="BVX106" s="5"/>
      <c r="BVY106" s="5"/>
      <c r="BVZ106" s="5"/>
      <c r="BWA106" s="5"/>
      <c r="BWB106" s="5"/>
      <c r="BWC106" s="1"/>
      <c r="BWD106" s="2"/>
      <c r="BWE106" s="2"/>
      <c r="BWF106" s="5"/>
      <c r="BWG106" s="5"/>
      <c r="BWH106" s="5"/>
      <c r="BWI106" s="5"/>
      <c r="BWJ106" s="5"/>
      <c r="BWK106" s="1"/>
      <c r="BWL106" s="2"/>
      <c r="BWM106" s="2"/>
      <c r="BWN106" s="5"/>
      <c r="BWO106" s="5"/>
      <c r="BWP106" s="5"/>
      <c r="BWQ106" s="5"/>
      <c r="BWR106" s="5"/>
      <c r="BWS106" s="1"/>
      <c r="BWT106" s="2"/>
      <c r="BWU106" s="2"/>
      <c r="BWV106" s="5"/>
      <c r="BWW106" s="5"/>
      <c r="BWX106" s="5"/>
      <c r="BWY106" s="5"/>
      <c r="BWZ106" s="5"/>
      <c r="BXA106" s="1"/>
      <c r="BXB106" s="2"/>
      <c r="BXC106" s="2"/>
      <c r="BXD106" s="5"/>
      <c r="BXE106" s="5"/>
      <c r="BXF106" s="5"/>
      <c r="BXG106" s="5"/>
      <c r="BXH106" s="5"/>
      <c r="BXI106" s="1"/>
      <c r="BXJ106" s="2"/>
      <c r="BXK106" s="2"/>
      <c r="BXL106" s="5"/>
      <c r="BXM106" s="5"/>
      <c r="BXN106" s="5"/>
      <c r="BXO106" s="5"/>
      <c r="BXP106" s="5"/>
      <c r="BXQ106" s="1"/>
      <c r="BXR106" s="2"/>
      <c r="BXS106" s="2"/>
      <c r="BXT106" s="5"/>
      <c r="BXU106" s="5"/>
      <c r="BXV106" s="5"/>
      <c r="BXW106" s="5"/>
      <c r="BXX106" s="5"/>
      <c r="BXY106" s="1"/>
      <c r="BXZ106" s="2"/>
      <c r="BYA106" s="2"/>
      <c r="BYB106" s="5"/>
      <c r="BYC106" s="5"/>
      <c r="BYD106" s="5"/>
      <c r="BYE106" s="5"/>
      <c r="BYF106" s="5"/>
      <c r="BYG106" s="1"/>
      <c r="BYH106" s="2"/>
      <c r="BYI106" s="2"/>
      <c r="BYJ106" s="5"/>
      <c r="BYK106" s="5"/>
      <c r="BYL106" s="5"/>
      <c r="BYM106" s="5"/>
      <c r="BYN106" s="5"/>
      <c r="BYO106" s="1"/>
      <c r="BYP106" s="2"/>
      <c r="BYQ106" s="2"/>
      <c r="BYR106" s="5"/>
      <c r="BYS106" s="5"/>
      <c r="BYT106" s="5"/>
      <c r="BYU106" s="5"/>
      <c r="BYV106" s="5"/>
      <c r="BYW106" s="1"/>
      <c r="BYX106" s="2"/>
      <c r="BYY106" s="2"/>
      <c r="BYZ106" s="5"/>
      <c r="BZA106" s="5"/>
      <c r="BZB106" s="5"/>
      <c r="BZC106" s="5"/>
      <c r="BZD106" s="5"/>
      <c r="BZE106" s="1"/>
      <c r="BZF106" s="2"/>
      <c r="BZG106" s="2"/>
      <c r="BZH106" s="5"/>
      <c r="BZI106" s="5"/>
      <c r="BZJ106" s="5"/>
      <c r="BZK106" s="5"/>
      <c r="BZL106" s="5"/>
      <c r="BZM106" s="1"/>
      <c r="BZN106" s="2"/>
      <c r="BZO106" s="2"/>
      <c r="BZP106" s="5"/>
      <c r="BZQ106" s="5"/>
      <c r="BZR106" s="5"/>
      <c r="BZS106" s="5"/>
      <c r="BZT106" s="5"/>
      <c r="BZU106" s="1"/>
      <c r="BZV106" s="2"/>
      <c r="BZW106" s="2"/>
      <c r="BZX106" s="5"/>
      <c r="BZY106" s="5"/>
      <c r="BZZ106" s="5"/>
      <c r="CAA106" s="5"/>
      <c r="CAB106" s="5"/>
      <c r="CAC106" s="1"/>
      <c r="CAD106" s="2"/>
      <c r="CAE106" s="2"/>
      <c r="CAF106" s="5"/>
      <c r="CAG106" s="5"/>
      <c r="CAH106" s="5"/>
      <c r="CAI106" s="5"/>
      <c r="CAJ106" s="5"/>
      <c r="CAK106" s="1"/>
      <c r="CAL106" s="2"/>
      <c r="CAM106" s="2"/>
      <c r="CAN106" s="5"/>
      <c r="CAO106" s="5"/>
      <c r="CAP106" s="5"/>
      <c r="CAQ106" s="5"/>
      <c r="CAR106" s="5"/>
      <c r="CAS106" s="1"/>
      <c r="CAT106" s="2"/>
      <c r="CAU106" s="2"/>
      <c r="CAV106" s="5"/>
      <c r="CAW106" s="5"/>
      <c r="CAX106" s="5"/>
      <c r="CAY106" s="5"/>
      <c r="CAZ106" s="5"/>
      <c r="CBA106" s="1"/>
      <c r="CBB106" s="2"/>
      <c r="CBC106" s="2"/>
      <c r="CBD106" s="5"/>
      <c r="CBE106" s="5"/>
      <c r="CBF106" s="5"/>
      <c r="CBG106" s="5"/>
      <c r="CBH106" s="5"/>
      <c r="CBI106" s="1"/>
      <c r="CBJ106" s="2"/>
      <c r="CBK106" s="2"/>
      <c r="CBL106" s="5"/>
      <c r="CBM106" s="5"/>
      <c r="CBN106" s="5"/>
      <c r="CBO106" s="5"/>
      <c r="CBP106" s="5"/>
      <c r="CBQ106" s="1"/>
      <c r="CBR106" s="2"/>
      <c r="CBS106" s="2"/>
      <c r="CBT106" s="5"/>
      <c r="CBU106" s="5"/>
      <c r="CBV106" s="5"/>
      <c r="CBW106" s="5"/>
      <c r="CBX106" s="5"/>
      <c r="CBY106" s="1"/>
      <c r="CBZ106" s="2"/>
      <c r="CCA106" s="2"/>
      <c r="CCB106" s="5"/>
      <c r="CCC106" s="5"/>
      <c r="CCD106" s="5"/>
      <c r="CCE106" s="5"/>
      <c r="CCF106" s="5"/>
      <c r="CCG106" s="1"/>
      <c r="CCH106" s="2"/>
      <c r="CCI106" s="2"/>
      <c r="CCJ106" s="5"/>
      <c r="CCK106" s="5"/>
      <c r="CCL106" s="5"/>
      <c r="CCM106" s="5"/>
      <c r="CCN106" s="5"/>
      <c r="CCO106" s="1"/>
      <c r="CCP106" s="2"/>
      <c r="CCQ106" s="2"/>
      <c r="CCR106" s="5"/>
      <c r="CCS106" s="5"/>
      <c r="CCT106" s="5"/>
      <c r="CCU106" s="5"/>
      <c r="CCV106" s="5"/>
      <c r="CCW106" s="1"/>
      <c r="CCX106" s="2"/>
      <c r="CCY106" s="2"/>
      <c r="CCZ106" s="5"/>
      <c r="CDA106" s="5"/>
      <c r="CDB106" s="5"/>
      <c r="CDC106" s="5"/>
      <c r="CDD106" s="5"/>
      <c r="CDE106" s="1"/>
      <c r="CDF106" s="2"/>
      <c r="CDG106" s="2"/>
      <c r="CDH106" s="5"/>
      <c r="CDI106" s="5"/>
      <c r="CDJ106" s="5"/>
      <c r="CDK106" s="5"/>
      <c r="CDL106" s="5"/>
      <c r="CDM106" s="1"/>
      <c r="CDN106" s="2"/>
      <c r="CDO106" s="2"/>
      <c r="CDP106" s="5"/>
      <c r="CDQ106" s="5"/>
      <c r="CDR106" s="5"/>
      <c r="CDS106" s="5"/>
      <c r="CDT106" s="5"/>
      <c r="CDU106" s="1"/>
      <c r="CDV106" s="2"/>
      <c r="CDW106" s="2"/>
      <c r="CDX106" s="5"/>
      <c r="CDY106" s="5"/>
      <c r="CDZ106" s="5"/>
      <c r="CEA106" s="5"/>
      <c r="CEB106" s="5"/>
      <c r="CEC106" s="1"/>
      <c r="CED106" s="2"/>
      <c r="CEE106" s="2"/>
      <c r="CEF106" s="5"/>
      <c r="CEG106" s="5"/>
      <c r="CEH106" s="5"/>
      <c r="CEI106" s="5"/>
      <c r="CEJ106" s="5"/>
      <c r="CEK106" s="1"/>
      <c r="CEL106" s="2"/>
      <c r="CEM106" s="2"/>
      <c r="CEN106" s="5"/>
      <c r="CEO106" s="5"/>
      <c r="CEP106" s="5"/>
      <c r="CEQ106" s="5"/>
      <c r="CER106" s="5"/>
      <c r="CES106" s="1"/>
      <c r="CET106" s="2"/>
      <c r="CEU106" s="2"/>
      <c r="CEV106" s="5"/>
      <c r="CEW106" s="5"/>
      <c r="CEX106" s="5"/>
      <c r="CEY106" s="5"/>
      <c r="CEZ106" s="5"/>
      <c r="CFA106" s="1"/>
      <c r="CFB106" s="2"/>
      <c r="CFC106" s="2"/>
      <c r="CFD106" s="5"/>
      <c r="CFE106" s="5"/>
      <c r="CFF106" s="5"/>
      <c r="CFG106" s="5"/>
      <c r="CFH106" s="5"/>
      <c r="CFI106" s="1"/>
      <c r="CFJ106" s="2"/>
      <c r="CFK106" s="2"/>
      <c r="CFL106" s="5"/>
      <c r="CFM106" s="5"/>
      <c r="CFN106" s="5"/>
      <c r="CFO106" s="5"/>
      <c r="CFP106" s="5"/>
      <c r="CFQ106" s="1"/>
      <c r="CFR106" s="2"/>
      <c r="CFS106" s="2"/>
      <c r="CFT106" s="5"/>
      <c r="CFU106" s="5"/>
      <c r="CFV106" s="5"/>
      <c r="CFW106" s="5"/>
      <c r="CFX106" s="5"/>
      <c r="CFY106" s="1"/>
      <c r="CFZ106" s="2"/>
      <c r="CGA106" s="2"/>
      <c r="CGB106" s="5"/>
      <c r="CGC106" s="5"/>
      <c r="CGD106" s="5"/>
      <c r="CGE106" s="5"/>
      <c r="CGF106" s="5"/>
      <c r="CGG106" s="1"/>
      <c r="CGH106" s="2"/>
      <c r="CGI106" s="2"/>
      <c r="CGJ106" s="5"/>
      <c r="CGK106" s="5"/>
      <c r="CGL106" s="5"/>
      <c r="CGM106" s="5"/>
      <c r="CGN106" s="5"/>
      <c r="CGO106" s="1"/>
      <c r="CGP106" s="2"/>
      <c r="CGQ106" s="2"/>
      <c r="CGR106" s="5"/>
      <c r="CGS106" s="5"/>
      <c r="CGT106" s="5"/>
      <c r="CGU106" s="5"/>
      <c r="CGV106" s="5"/>
      <c r="CGW106" s="1"/>
      <c r="CGX106" s="2"/>
      <c r="CGY106" s="2"/>
      <c r="CGZ106" s="5"/>
      <c r="CHA106" s="5"/>
      <c r="CHB106" s="5"/>
      <c r="CHC106" s="5"/>
      <c r="CHD106" s="5"/>
      <c r="CHE106" s="1"/>
      <c r="CHF106" s="2"/>
      <c r="CHG106" s="2"/>
      <c r="CHH106" s="5"/>
      <c r="CHI106" s="5"/>
      <c r="CHJ106" s="5"/>
      <c r="CHK106" s="5"/>
      <c r="CHL106" s="5"/>
      <c r="CHM106" s="1"/>
      <c r="CHN106" s="2"/>
      <c r="CHO106" s="2"/>
      <c r="CHP106" s="5"/>
      <c r="CHQ106" s="5"/>
      <c r="CHR106" s="5"/>
      <c r="CHS106" s="5"/>
      <c r="CHT106" s="5"/>
      <c r="CHU106" s="1"/>
      <c r="CHV106" s="2"/>
      <c r="CHW106" s="2"/>
      <c r="CHX106" s="5"/>
      <c r="CHY106" s="5"/>
      <c r="CHZ106" s="5"/>
      <c r="CIA106" s="5"/>
      <c r="CIB106" s="5"/>
      <c r="CIC106" s="1"/>
      <c r="CID106" s="2"/>
      <c r="CIE106" s="2"/>
      <c r="CIF106" s="5"/>
      <c r="CIG106" s="5"/>
      <c r="CIH106" s="5"/>
      <c r="CII106" s="5"/>
      <c r="CIJ106" s="5"/>
      <c r="CIK106" s="1"/>
      <c r="CIL106" s="2"/>
      <c r="CIM106" s="2"/>
      <c r="CIN106" s="5"/>
      <c r="CIO106" s="5"/>
      <c r="CIP106" s="5"/>
      <c r="CIQ106" s="5"/>
      <c r="CIR106" s="5"/>
      <c r="CIS106" s="1"/>
      <c r="CIT106" s="2"/>
      <c r="CIU106" s="2"/>
      <c r="CIV106" s="5"/>
      <c r="CIW106" s="5"/>
      <c r="CIX106" s="5"/>
      <c r="CIY106" s="5"/>
      <c r="CIZ106" s="5"/>
      <c r="CJA106" s="1"/>
      <c r="CJB106" s="2"/>
      <c r="CJC106" s="2"/>
      <c r="CJD106" s="5"/>
      <c r="CJE106" s="5"/>
      <c r="CJF106" s="5"/>
      <c r="CJG106" s="5"/>
      <c r="CJH106" s="5"/>
      <c r="CJI106" s="1"/>
      <c r="CJJ106" s="2"/>
      <c r="CJK106" s="2"/>
      <c r="CJL106" s="5"/>
      <c r="CJM106" s="5"/>
      <c r="CJN106" s="5"/>
      <c r="CJO106" s="5"/>
      <c r="CJP106" s="5"/>
      <c r="CJQ106" s="1"/>
      <c r="CJR106" s="2"/>
      <c r="CJS106" s="2"/>
      <c r="CJT106" s="5"/>
      <c r="CJU106" s="5"/>
      <c r="CJV106" s="5"/>
      <c r="CJW106" s="5"/>
      <c r="CJX106" s="5"/>
      <c r="CJY106" s="1"/>
      <c r="CJZ106" s="2"/>
      <c r="CKA106" s="2"/>
      <c r="CKB106" s="5"/>
      <c r="CKC106" s="5"/>
      <c r="CKD106" s="5"/>
      <c r="CKE106" s="5"/>
      <c r="CKF106" s="5"/>
      <c r="CKG106" s="1"/>
      <c r="CKH106" s="2"/>
      <c r="CKI106" s="2"/>
      <c r="CKJ106" s="5"/>
      <c r="CKK106" s="5"/>
      <c r="CKL106" s="5"/>
      <c r="CKM106" s="5"/>
      <c r="CKN106" s="5"/>
      <c r="CKO106" s="1"/>
      <c r="CKP106" s="2"/>
      <c r="CKQ106" s="2"/>
      <c r="CKR106" s="5"/>
      <c r="CKS106" s="5"/>
      <c r="CKT106" s="5"/>
      <c r="CKU106" s="5"/>
      <c r="CKV106" s="5"/>
      <c r="CKW106" s="1"/>
      <c r="CKX106" s="2"/>
      <c r="CKY106" s="2"/>
      <c r="CKZ106" s="5"/>
      <c r="CLA106" s="5"/>
      <c r="CLB106" s="5"/>
      <c r="CLC106" s="5"/>
      <c r="CLD106" s="5"/>
      <c r="CLE106" s="1"/>
      <c r="CLF106" s="2"/>
      <c r="CLG106" s="2"/>
      <c r="CLH106" s="5"/>
      <c r="CLI106" s="5"/>
      <c r="CLJ106" s="5"/>
      <c r="CLK106" s="5"/>
      <c r="CLL106" s="5"/>
      <c r="CLM106" s="1"/>
      <c r="CLN106" s="2"/>
      <c r="CLO106" s="2"/>
      <c r="CLP106" s="5"/>
      <c r="CLQ106" s="5"/>
      <c r="CLR106" s="5"/>
      <c r="CLS106" s="5"/>
      <c r="CLT106" s="5"/>
      <c r="CLU106" s="1"/>
      <c r="CLV106" s="2"/>
      <c r="CLW106" s="2"/>
      <c r="CLX106" s="5"/>
      <c r="CLY106" s="5"/>
      <c r="CLZ106" s="5"/>
      <c r="CMA106" s="5"/>
      <c r="CMB106" s="5"/>
      <c r="CMC106" s="1"/>
      <c r="CMD106" s="2"/>
      <c r="CME106" s="2"/>
      <c r="CMF106" s="5"/>
      <c r="CMG106" s="5"/>
      <c r="CMH106" s="5"/>
      <c r="CMI106" s="5"/>
      <c r="CMJ106" s="5"/>
      <c r="CMK106" s="1"/>
      <c r="CML106" s="2"/>
      <c r="CMM106" s="2"/>
      <c r="CMN106" s="5"/>
      <c r="CMO106" s="5"/>
      <c r="CMP106" s="5"/>
      <c r="CMQ106" s="5"/>
      <c r="CMR106" s="5"/>
      <c r="CMS106" s="1"/>
      <c r="CMT106" s="2"/>
      <c r="CMU106" s="2"/>
      <c r="CMV106" s="5"/>
      <c r="CMW106" s="5"/>
      <c r="CMX106" s="5"/>
      <c r="CMY106" s="5"/>
      <c r="CMZ106" s="5"/>
      <c r="CNA106" s="1"/>
      <c r="CNB106" s="2"/>
      <c r="CNC106" s="2"/>
      <c r="CND106" s="5"/>
      <c r="CNE106" s="5"/>
      <c r="CNF106" s="5"/>
      <c r="CNG106" s="5"/>
      <c r="CNH106" s="5"/>
      <c r="CNI106" s="1"/>
      <c r="CNJ106" s="2"/>
      <c r="CNK106" s="2"/>
      <c r="CNL106" s="5"/>
      <c r="CNM106" s="5"/>
      <c r="CNN106" s="5"/>
      <c r="CNO106" s="5"/>
      <c r="CNP106" s="5"/>
      <c r="CNQ106" s="1"/>
      <c r="CNR106" s="2"/>
      <c r="CNS106" s="2"/>
      <c r="CNT106" s="5"/>
      <c r="CNU106" s="5"/>
      <c r="CNV106" s="5"/>
      <c r="CNW106" s="5"/>
      <c r="CNX106" s="5"/>
      <c r="CNY106" s="1"/>
      <c r="CNZ106" s="2"/>
      <c r="COA106" s="2"/>
      <c r="COB106" s="5"/>
      <c r="COC106" s="5"/>
      <c r="COD106" s="5"/>
      <c r="COE106" s="5"/>
      <c r="COF106" s="5"/>
      <c r="COG106" s="1"/>
      <c r="COH106" s="2"/>
      <c r="COI106" s="2"/>
      <c r="COJ106" s="5"/>
      <c r="COK106" s="5"/>
      <c r="COL106" s="5"/>
      <c r="COM106" s="5"/>
      <c r="CON106" s="5"/>
      <c r="COO106" s="1"/>
      <c r="COP106" s="2"/>
      <c r="COQ106" s="2"/>
      <c r="COR106" s="5"/>
      <c r="COS106" s="5"/>
      <c r="COT106" s="5"/>
      <c r="COU106" s="5"/>
      <c r="COV106" s="5"/>
      <c r="COW106" s="1"/>
      <c r="COX106" s="2"/>
      <c r="COY106" s="2"/>
      <c r="COZ106" s="5"/>
      <c r="CPA106" s="5"/>
      <c r="CPB106" s="5"/>
      <c r="CPC106" s="5"/>
      <c r="CPD106" s="5"/>
      <c r="CPE106" s="1"/>
      <c r="CPF106" s="2"/>
      <c r="CPG106" s="2"/>
      <c r="CPH106" s="5"/>
      <c r="CPI106" s="5"/>
      <c r="CPJ106" s="5"/>
      <c r="CPK106" s="5"/>
      <c r="CPL106" s="5"/>
      <c r="CPM106" s="1"/>
      <c r="CPN106" s="2"/>
      <c r="CPO106" s="2"/>
      <c r="CPP106" s="5"/>
      <c r="CPQ106" s="5"/>
      <c r="CPR106" s="5"/>
      <c r="CPS106" s="5"/>
      <c r="CPT106" s="5"/>
      <c r="CPU106" s="1"/>
      <c r="CPV106" s="2"/>
      <c r="CPW106" s="2"/>
      <c r="CPX106" s="5"/>
      <c r="CPY106" s="5"/>
      <c r="CPZ106" s="5"/>
      <c r="CQA106" s="5"/>
      <c r="CQB106" s="5"/>
      <c r="CQC106" s="1"/>
      <c r="CQD106" s="2"/>
      <c r="CQE106" s="2"/>
      <c r="CQF106" s="5"/>
      <c r="CQG106" s="5"/>
      <c r="CQH106" s="5"/>
      <c r="CQI106" s="5"/>
      <c r="CQJ106" s="5"/>
      <c r="CQK106" s="1"/>
      <c r="CQL106" s="2"/>
      <c r="CQM106" s="2"/>
      <c r="CQN106" s="5"/>
      <c r="CQO106" s="5"/>
      <c r="CQP106" s="5"/>
      <c r="CQQ106" s="5"/>
      <c r="CQR106" s="5"/>
      <c r="CQS106" s="1"/>
      <c r="CQT106" s="2"/>
      <c r="CQU106" s="2"/>
      <c r="CQV106" s="5"/>
      <c r="CQW106" s="5"/>
      <c r="CQX106" s="5"/>
      <c r="CQY106" s="5"/>
      <c r="CQZ106" s="5"/>
      <c r="CRA106" s="1"/>
      <c r="CRB106" s="2"/>
      <c r="CRC106" s="2"/>
      <c r="CRD106" s="5"/>
      <c r="CRE106" s="5"/>
      <c r="CRF106" s="5"/>
      <c r="CRG106" s="5"/>
      <c r="CRH106" s="5"/>
      <c r="CRI106" s="1"/>
      <c r="CRJ106" s="2"/>
      <c r="CRK106" s="2"/>
      <c r="CRL106" s="5"/>
      <c r="CRM106" s="5"/>
      <c r="CRN106" s="5"/>
      <c r="CRO106" s="5"/>
      <c r="CRP106" s="5"/>
      <c r="CRQ106" s="1"/>
      <c r="CRR106" s="2"/>
      <c r="CRS106" s="2"/>
      <c r="CRT106" s="5"/>
      <c r="CRU106" s="5"/>
      <c r="CRV106" s="5"/>
      <c r="CRW106" s="5"/>
      <c r="CRX106" s="5"/>
      <c r="CRY106" s="1"/>
      <c r="CRZ106" s="2"/>
      <c r="CSA106" s="2"/>
      <c r="CSB106" s="5"/>
      <c r="CSC106" s="5"/>
      <c r="CSD106" s="5"/>
      <c r="CSE106" s="5"/>
      <c r="CSF106" s="5"/>
      <c r="CSG106" s="1"/>
      <c r="CSH106" s="2"/>
      <c r="CSI106" s="2"/>
      <c r="CSJ106" s="5"/>
      <c r="CSK106" s="5"/>
      <c r="CSL106" s="5"/>
      <c r="CSM106" s="5"/>
      <c r="CSN106" s="5"/>
      <c r="CSO106" s="1"/>
      <c r="CSP106" s="2"/>
      <c r="CSQ106" s="2"/>
      <c r="CSR106" s="5"/>
      <c r="CSS106" s="5"/>
      <c r="CST106" s="5"/>
      <c r="CSU106" s="5"/>
      <c r="CSV106" s="5"/>
      <c r="CSW106" s="1"/>
      <c r="CSX106" s="2"/>
      <c r="CSY106" s="2"/>
      <c r="CSZ106" s="5"/>
      <c r="CTA106" s="5"/>
      <c r="CTB106" s="5"/>
      <c r="CTC106" s="5"/>
      <c r="CTD106" s="5"/>
      <c r="CTE106" s="1"/>
      <c r="CTF106" s="2"/>
      <c r="CTG106" s="2"/>
      <c r="CTH106" s="5"/>
      <c r="CTI106" s="5"/>
      <c r="CTJ106" s="5"/>
      <c r="CTK106" s="5"/>
      <c r="CTL106" s="5"/>
      <c r="CTM106" s="1"/>
      <c r="CTN106" s="2"/>
      <c r="CTO106" s="2"/>
      <c r="CTP106" s="5"/>
      <c r="CTQ106" s="5"/>
      <c r="CTR106" s="5"/>
      <c r="CTS106" s="5"/>
      <c r="CTT106" s="5"/>
      <c r="CTU106" s="1"/>
      <c r="CTV106" s="2"/>
      <c r="CTW106" s="2"/>
      <c r="CTX106" s="5"/>
      <c r="CTY106" s="5"/>
      <c r="CTZ106" s="5"/>
      <c r="CUA106" s="5"/>
      <c r="CUB106" s="5"/>
      <c r="CUC106" s="1"/>
      <c r="CUD106" s="2"/>
      <c r="CUE106" s="2"/>
      <c r="CUF106" s="5"/>
      <c r="CUG106" s="5"/>
      <c r="CUH106" s="5"/>
      <c r="CUI106" s="5"/>
      <c r="CUJ106" s="5"/>
      <c r="CUK106" s="1"/>
      <c r="CUL106" s="2"/>
      <c r="CUM106" s="2"/>
      <c r="CUN106" s="5"/>
      <c r="CUO106" s="5"/>
      <c r="CUP106" s="5"/>
      <c r="CUQ106" s="5"/>
      <c r="CUR106" s="5"/>
      <c r="CUS106" s="1"/>
      <c r="CUT106" s="2"/>
      <c r="CUU106" s="2"/>
      <c r="CUV106" s="5"/>
      <c r="CUW106" s="5"/>
      <c r="CUX106" s="5"/>
      <c r="CUY106" s="5"/>
      <c r="CUZ106" s="5"/>
      <c r="CVA106" s="1"/>
      <c r="CVB106" s="2"/>
      <c r="CVC106" s="2"/>
      <c r="CVD106" s="5"/>
      <c r="CVE106" s="5"/>
      <c r="CVF106" s="5"/>
      <c r="CVG106" s="5"/>
      <c r="CVH106" s="5"/>
      <c r="CVI106" s="1"/>
      <c r="CVJ106" s="2"/>
      <c r="CVK106" s="2"/>
      <c r="CVL106" s="5"/>
      <c r="CVM106" s="5"/>
      <c r="CVN106" s="5"/>
      <c r="CVO106" s="5"/>
      <c r="CVP106" s="5"/>
      <c r="CVQ106" s="1"/>
      <c r="CVR106" s="2"/>
      <c r="CVS106" s="2"/>
      <c r="CVT106" s="5"/>
      <c r="CVU106" s="5"/>
      <c r="CVV106" s="5"/>
      <c r="CVW106" s="5"/>
      <c r="CVX106" s="5"/>
      <c r="CVY106" s="1"/>
      <c r="CVZ106" s="2"/>
      <c r="CWA106" s="2"/>
      <c r="CWB106" s="5"/>
      <c r="CWC106" s="5"/>
      <c r="CWD106" s="5"/>
      <c r="CWE106" s="5"/>
      <c r="CWF106" s="5"/>
      <c r="CWG106" s="1"/>
      <c r="CWH106" s="2"/>
      <c r="CWI106" s="2"/>
      <c r="CWJ106" s="5"/>
      <c r="CWK106" s="5"/>
      <c r="CWL106" s="5"/>
      <c r="CWM106" s="5"/>
      <c r="CWN106" s="5"/>
      <c r="CWO106" s="1"/>
      <c r="CWP106" s="2"/>
      <c r="CWQ106" s="2"/>
      <c r="CWR106" s="5"/>
      <c r="CWS106" s="5"/>
      <c r="CWT106" s="5"/>
      <c r="CWU106" s="5"/>
      <c r="CWV106" s="5"/>
      <c r="CWW106" s="1"/>
      <c r="CWX106" s="2"/>
      <c r="CWY106" s="2"/>
      <c r="CWZ106" s="5"/>
      <c r="CXA106" s="5"/>
      <c r="CXB106" s="5"/>
      <c r="CXC106" s="5"/>
      <c r="CXD106" s="5"/>
      <c r="CXE106" s="1"/>
      <c r="CXF106" s="2"/>
      <c r="CXG106" s="2"/>
      <c r="CXH106" s="5"/>
      <c r="CXI106" s="5"/>
      <c r="CXJ106" s="5"/>
      <c r="CXK106" s="5"/>
      <c r="CXL106" s="5"/>
      <c r="CXM106" s="1"/>
      <c r="CXN106" s="2"/>
      <c r="CXO106" s="2"/>
      <c r="CXP106" s="5"/>
      <c r="CXQ106" s="5"/>
      <c r="CXR106" s="5"/>
      <c r="CXS106" s="5"/>
      <c r="CXT106" s="5"/>
      <c r="CXU106" s="1"/>
      <c r="CXV106" s="2"/>
      <c r="CXW106" s="2"/>
      <c r="CXX106" s="5"/>
      <c r="CXY106" s="5"/>
      <c r="CXZ106" s="5"/>
      <c r="CYA106" s="5"/>
      <c r="CYB106" s="5"/>
      <c r="CYC106" s="1"/>
      <c r="CYD106" s="2"/>
      <c r="CYE106" s="2"/>
      <c r="CYF106" s="5"/>
      <c r="CYG106" s="5"/>
      <c r="CYH106" s="5"/>
      <c r="CYI106" s="5"/>
      <c r="CYJ106" s="5"/>
      <c r="CYK106" s="1"/>
      <c r="CYL106" s="2"/>
      <c r="CYM106" s="2"/>
      <c r="CYN106" s="5"/>
      <c r="CYO106" s="5"/>
      <c r="CYP106" s="5"/>
      <c r="CYQ106" s="5"/>
      <c r="CYR106" s="5"/>
      <c r="CYS106" s="1"/>
      <c r="CYT106" s="2"/>
      <c r="CYU106" s="2"/>
      <c r="CYV106" s="5"/>
      <c r="CYW106" s="5"/>
      <c r="CYX106" s="5"/>
      <c r="CYY106" s="5"/>
      <c r="CYZ106" s="5"/>
      <c r="CZA106" s="1"/>
      <c r="CZB106" s="2"/>
      <c r="CZC106" s="2"/>
      <c r="CZD106" s="5"/>
      <c r="CZE106" s="5"/>
      <c r="CZF106" s="5"/>
      <c r="CZG106" s="5"/>
      <c r="CZH106" s="5"/>
      <c r="CZI106" s="1"/>
      <c r="CZJ106" s="2"/>
      <c r="CZK106" s="2"/>
      <c r="CZL106" s="5"/>
      <c r="CZM106" s="5"/>
      <c r="CZN106" s="5"/>
      <c r="CZO106" s="5"/>
      <c r="CZP106" s="5"/>
      <c r="CZQ106" s="1"/>
      <c r="CZR106" s="2"/>
      <c r="CZS106" s="2"/>
      <c r="CZT106" s="5"/>
      <c r="CZU106" s="5"/>
      <c r="CZV106" s="5"/>
      <c r="CZW106" s="5"/>
      <c r="CZX106" s="5"/>
      <c r="CZY106" s="1"/>
      <c r="CZZ106" s="2"/>
      <c r="DAA106" s="2"/>
      <c r="DAB106" s="5"/>
      <c r="DAC106" s="5"/>
      <c r="DAD106" s="5"/>
      <c r="DAE106" s="5"/>
      <c r="DAF106" s="5"/>
      <c r="DAG106" s="1"/>
      <c r="DAH106" s="2"/>
      <c r="DAI106" s="2"/>
      <c r="DAJ106" s="5"/>
      <c r="DAK106" s="5"/>
      <c r="DAL106" s="5"/>
      <c r="DAM106" s="5"/>
      <c r="DAN106" s="5"/>
      <c r="DAO106" s="1"/>
      <c r="DAP106" s="2"/>
      <c r="DAQ106" s="2"/>
      <c r="DAR106" s="5"/>
      <c r="DAS106" s="5"/>
      <c r="DAT106" s="5"/>
      <c r="DAU106" s="5"/>
      <c r="DAV106" s="5"/>
      <c r="DAW106" s="1"/>
      <c r="DAX106" s="2"/>
      <c r="DAY106" s="2"/>
      <c r="DAZ106" s="5"/>
      <c r="DBA106" s="5"/>
      <c r="DBB106" s="5"/>
      <c r="DBC106" s="5"/>
      <c r="DBD106" s="5"/>
      <c r="DBE106" s="1"/>
      <c r="DBF106" s="2"/>
      <c r="DBG106" s="2"/>
      <c r="DBH106" s="5"/>
      <c r="DBI106" s="5"/>
      <c r="DBJ106" s="5"/>
      <c r="DBK106" s="5"/>
      <c r="DBL106" s="5"/>
      <c r="DBM106" s="1"/>
      <c r="DBN106" s="2"/>
      <c r="DBO106" s="2"/>
      <c r="DBP106" s="5"/>
      <c r="DBQ106" s="5"/>
      <c r="DBR106" s="5"/>
      <c r="DBS106" s="5"/>
      <c r="DBT106" s="5"/>
      <c r="DBU106" s="1"/>
      <c r="DBV106" s="2"/>
      <c r="DBW106" s="2"/>
      <c r="DBX106" s="5"/>
      <c r="DBY106" s="5"/>
      <c r="DBZ106" s="5"/>
      <c r="DCA106" s="5"/>
      <c r="DCB106" s="5"/>
      <c r="DCC106" s="1"/>
      <c r="DCD106" s="2"/>
      <c r="DCE106" s="2"/>
      <c r="DCF106" s="5"/>
      <c r="DCG106" s="5"/>
      <c r="DCH106" s="5"/>
      <c r="DCI106" s="5"/>
      <c r="DCJ106" s="5"/>
      <c r="DCK106" s="1"/>
      <c r="DCL106" s="2"/>
      <c r="DCM106" s="2"/>
      <c r="DCN106" s="5"/>
      <c r="DCO106" s="5"/>
      <c r="DCP106" s="5"/>
      <c r="DCQ106" s="5"/>
      <c r="DCR106" s="5"/>
      <c r="DCS106" s="1"/>
      <c r="DCT106" s="2"/>
      <c r="DCU106" s="2"/>
      <c r="DCV106" s="5"/>
      <c r="DCW106" s="5"/>
      <c r="DCX106" s="5"/>
      <c r="DCY106" s="5"/>
      <c r="DCZ106" s="5"/>
      <c r="DDA106" s="1"/>
      <c r="DDB106" s="2"/>
      <c r="DDC106" s="2"/>
      <c r="DDD106" s="5"/>
      <c r="DDE106" s="5"/>
      <c r="DDF106" s="5"/>
      <c r="DDG106" s="5"/>
      <c r="DDH106" s="5"/>
      <c r="DDI106" s="1"/>
      <c r="DDJ106" s="2"/>
      <c r="DDK106" s="2"/>
      <c r="DDL106" s="5"/>
      <c r="DDM106" s="5"/>
      <c r="DDN106" s="5"/>
      <c r="DDO106" s="5"/>
      <c r="DDP106" s="5"/>
      <c r="DDQ106" s="1"/>
      <c r="DDR106" s="2"/>
      <c r="DDS106" s="2"/>
      <c r="DDT106" s="5"/>
      <c r="DDU106" s="5"/>
      <c r="DDV106" s="5"/>
      <c r="DDW106" s="5"/>
      <c r="DDX106" s="5"/>
      <c r="DDY106" s="1"/>
      <c r="DDZ106" s="2"/>
      <c r="DEA106" s="2"/>
      <c r="DEB106" s="5"/>
      <c r="DEC106" s="5"/>
      <c r="DED106" s="5"/>
      <c r="DEE106" s="5"/>
      <c r="DEF106" s="5"/>
      <c r="DEG106" s="1"/>
      <c r="DEH106" s="2"/>
      <c r="DEI106" s="2"/>
      <c r="DEJ106" s="5"/>
      <c r="DEK106" s="5"/>
      <c r="DEL106" s="5"/>
      <c r="DEM106" s="5"/>
      <c r="DEN106" s="5"/>
      <c r="DEO106" s="1"/>
      <c r="DEP106" s="2"/>
      <c r="DEQ106" s="2"/>
      <c r="DER106" s="5"/>
      <c r="DES106" s="5"/>
      <c r="DET106" s="5"/>
      <c r="DEU106" s="5"/>
      <c r="DEV106" s="5"/>
      <c r="DEW106" s="1"/>
      <c r="DEX106" s="2"/>
      <c r="DEY106" s="2"/>
      <c r="DEZ106" s="5"/>
      <c r="DFA106" s="5"/>
      <c r="DFB106" s="5"/>
      <c r="DFC106" s="5"/>
      <c r="DFD106" s="5"/>
      <c r="DFE106" s="1"/>
      <c r="DFF106" s="2"/>
      <c r="DFG106" s="2"/>
      <c r="DFH106" s="5"/>
      <c r="DFI106" s="5"/>
      <c r="DFJ106" s="5"/>
      <c r="DFK106" s="5"/>
      <c r="DFL106" s="5"/>
      <c r="DFM106" s="1"/>
      <c r="DFN106" s="2"/>
      <c r="DFO106" s="2"/>
      <c r="DFP106" s="5"/>
      <c r="DFQ106" s="5"/>
      <c r="DFR106" s="5"/>
      <c r="DFS106" s="5"/>
      <c r="DFT106" s="5"/>
      <c r="DFU106" s="1"/>
      <c r="DFV106" s="2"/>
      <c r="DFW106" s="2"/>
      <c r="DFX106" s="5"/>
      <c r="DFY106" s="5"/>
      <c r="DFZ106" s="5"/>
      <c r="DGA106" s="5"/>
      <c r="DGB106" s="5"/>
      <c r="DGC106" s="1"/>
      <c r="DGD106" s="2"/>
      <c r="DGE106" s="2"/>
      <c r="DGF106" s="5"/>
      <c r="DGG106" s="5"/>
      <c r="DGH106" s="5"/>
      <c r="DGI106" s="5"/>
      <c r="DGJ106" s="5"/>
      <c r="DGK106" s="1"/>
      <c r="DGL106" s="2"/>
      <c r="DGM106" s="2"/>
      <c r="DGN106" s="5"/>
      <c r="DGO106" s="5"/>
      <c r="DGP106" s="5"/>
      <c r="DGQ106" s="5"/>
      <c r="DGR106" s="5"/>
      <c r="DGS106" s="1"/>
      <c r="DGT106" s="2"/>
      <c r="DGU106" s="2"/>
      <c r="DGV106" s="5"/>
      <c r="DGW106" s="5"/>
      <c r="DGX106" s="5"/>
      <c r="DGY106" s="5"/>
      <c r="DGZ106" s="5"/>
      <c r="DHA106" s="1"/>
      <c r="DHB106" s="2"/>
      <c r="DHC106" s="2"/>
      <c r="DHD106" s="5"/>
      <c r="DHE106" s="5"/>
      <c r="DHF106" s="5"/>
      <c r="DHG106" s="5"/>
      <c r="DHH106" s="5"/>
      <c r="DHI106" s="1"/>
      <c r="DHJ106" s="2"/>
      <c r="DHK106" s="2"/>
      <c r="DHL106" s="5"/>
      <c r="DHM106" s="5"/>
      <c r="DHN106" s="5"/>
      <c r="DHO106" s="5"/>
      <c r="DHP106" s="5"/>
      <c r="DHQ106" s="1"/>
      <c r="DHR106" s="2"/>
      <c r="DHS106" s="2"/>
      <c r="DHT106" s="5"/>
      <c r="DHU106" s="5"/>
      <c r="DHV106" s="5"/>
      <c r="DHW106" s="5"/>
      <c r="DHX106" s="5"/>
      <c r="DHY106" s="1"/>
      <c r="DHZ106" s="2"/>
      <c r="DIA106" s="2"/>
      <c r="DIB106" s="5"/>
      <c r="DIC106" s="5"/>
      <c r="DID106" s="5"/>
      <c r="DIE106" s="5"/>
      <c r="DIF106" s="5"/>
      <c r="DIG106" s="1"/>
      <c r="DIH106" s="2"/>
      <c r="DII106" s="2"/>
      <c r="DIJ106" s="5"/>
      <c r="DIK106" s="5"/>
      <c r="DIL106" s="5"/>
      <c r="DIM106" s="5"/>
      <c r="DIN106" s="5"/>
      <c r="DIO106" s="1"/>
      <c r="DIP106" s="2"/>
      <c r="DIQ106" s="2"/>
      <c r="DIR106" s="5"/>
      <c r="DIS106" s="5"/>
      <c r="DIT106" s="5"/>
      <c r="DIU106" s="5"/>
      <c r="DIV106" s="5"/>
      <c r="DIW106" s="1"/>
      <c r="DIX106" s="2"/>
      <c r="DIY106" s="2"/>
      <c r="DIZ106" s="5"/>
      <c r="DJA106" s="5"/>
      <c r="DJB106" s="5"/>
      <c r="DJC106" s="5"/>
      <c r="DJD106" s="5"/>
      <c r="DJE106" s="1"/>
      <c r="DJF106" s="2"/>
      <c r="DJG106" s="2"/>
      <c r="DJH106" s="5"/>
      <c r="DJI106" s="5"/>
      <c r="DJJ106" s="5"/>
      <c r="DJK106" s="5"/>
      <c r="DJL106" s="5"/>
      <c r="DJM106" s="1"/>
      <c r="DJN106" s="2"/>
      <c r="DJO106" s="2"/>
      <c r="DJP106" s="5"/>
      <c r="DJQ106" s="5"/>
      <c r="DJR106" s="5"/>
      <c r="DJS106" s="5"/>
      <c r="DJT106" s="5"/>
      <c r="DJU106" s="1"/>
      <c r="DJV106" s="2"/>
      <c r="DJW106" s="2"/>
      <c r="DJX106" s="5"/>
      <c r="DJY106" s="5"/>
      <c r="DJZ106" s="5"/>
      <c r="DKA106" s="5"/>
      <c r="DKB106" s="5"/>
      <c r="DKC106" s="1"/>
      <c r="DKD106" s="2"/>
      <c r="DKE106" s="2"/>
      <c r="DKF106" s="5"/>
      <c r="DKG106" s="5"/>
      <c r="DKH106" s="5"/>
      <c r="DKI106" s="5"/>
      <c r="DKJ106" s="5"/>
      <c r="DKK106" s="1"/>
      <c r="DKL106" s="2"/>
      <c r="DKM106" s="2"/>
      <c r="DKN106" s="5"/>
      <c r="DKO106" s="5"/>
      <c r="DKP106" s="5"/>
      <c r="DKQ106" s="5"/>
      <c r="DKR106" s="5"/>
      <c r="DKS106" s="1"/>
      <c r="DKT106" s="2"/>
      <c r="DKU106" s="2"/>
      <c r="DKV106" s="5"/>
      <c r="DKW106" s="5"/>
      <c r="DKX106" s="5"/>
      <c r="DKY106" s="5"/>
      <c r="DKZ106" s="5"/>
      <c r="DLA106" s="1"/>
      <c r="DLB106" s="2"/>
      <c r="DLC106" s="2"/>
      <c r="DLD106" s="5"/>
      <c r="DLE106" s="5"/>
      <c r="DLF106" s="5"/>
      <c r="DLG106" s="5"/>
      <c r="DLH106" s="5"/>
      <c r="DLI106" s="1"/>
      <c r="DLJ106" s="2"/>
      <c r="DLK106" s="2"/>
      <c r="DLL106" s="5"/>
      <c r="DLM106" s="5"/>
      <c r="DLN106" s="5"/>
      <c r="DLO106" s="5"/>
      <c r="DLP106" s="5"/>
      <c r="DLQ106" s="1"/>
      <c r="DLR106" s="2"/>
      <c r="DLS106" s="2"/>
      <c r="DLT106" s="5"/>
      <c r="DLU106" s="5"/>
      <c r="DLV106" s="5"/>
      <c r="DLW106" s="5"/>
      <c r="DLX106" s="5"/>
      <c r="DLY106" s="1"/>
      <c r="DLZ106" s="2"/>
      <c r="DMA106" s="2"/>
      <c r="DMB106" s="5"/>
      <c r="DMC106" s="5"/>
      <c r="DMD106" s="5"/>
      <c r="DME106" s="5"/>
      <c r="DMF106" s="5"/>
      <c r="DMG106" s="1"/>
      <c r="DMH106" s="2"/>
      <c r="DMI106" s="2"/>
      <c r="DMJ106" s="5"/>
      <c r="DMK106" s="5"/>
      <c r="DML106" s="5"/>
      <c r="DMM106" s="5"/>
      <c r="DMN106" s="5"/>
      <c r="DMO106" s="1"/>
      <c r="DMP106" s="2"/>
      <c r="DMQ106" s="2"/>
      <c r="DMR106" s="5"/>
      <c r="DMS106" s="5"/>
      <c r="DMT106" s="5"/>
      <c r="DMU106" s="5"/>
      <c r="DMV106" s="5"/>
      <c r="DMW106" s="1"/>
      <c r="DMX106" s="2"/>
      <c r="DMY106" s="2"/>
      <c r="DMZ106" s="5"/>
      <c r="DNA106" s="5"/>
      <c r="DNB106" s="5"/>
      <c r="DNC106" s="5"/>
      <c r="DND106" s="5"/>
      <c r="DNE106" s="1"/>
      <c r="DNF106" s="2"/>
      <c r="DNG106" s="2"/>
      <c r="DNH106" s="5"/>
      <c r="DNI106" s="5"/>
      <c r="DNJ106" s="5"/>
      <c r="DNK106" s="5"/>
      <c r="DNL106" s="5"/>
      <c r="DNM106" s="1"/>
      <c r="DNN106" s="2"/>
      <c r="DNO106" s="2"/>
      <c r="DNP106" s="5"/>
      <c r="DNQ106" s="5"/>
      <c r="DNR106" s="5"/>
      <c r="DNS106" s="5"/>
      <c r="DNT106" s="5"/>
      <c r="DNU106" s="1"/>
      <c r="DNV106" s="2"/>
      <c r="DNW106" s="2"/>
      <c r="DNX106" s="5"/>
      <c r="DNY106" s="5"/>
      <c r="DNZ106" s="5"/>
      <c r="DOA106" s="5"/>
      <c r="DOB106" s="5"/>
      <c r="DOC106" s="1"/>
      <c r="DOD106" s="2"/>
      <c r="DOE106" s="2"/>
      <c r="DOF106" s="5"/>
      <c r="DOG106" s="5"/>
      <c r="DOH106" s="5"/>
      <c r="DOI106" s="5"/>
      <c r="DOJ106" s="5"/>
      <c r="DOK106" s="1"/>
      <c r="DOL106" s="2"/>
      <c r="DOM106" s="2"/>
      <c r="DON106" s="5"/>
      <c r="DOO106" s="5"/>
      <c r="DOP106" s="5"/>
      <c r="DOQ106" s="5"/>
      <c r="DOR106" s="5"/>
      <c r="DOS106" s="1"/>
      <c r="DOT106" s="2"/>
      <c r="DOU106" s="2"/>
      <c r="DOV106" s="5"/>
      <c r="DOW106" s="5"/>
      <c r="DOX106" s="5"/>
      <c r="DOY106" s="5"/>
      <c r="DOZ106" s="5"/>
      <c r="DPA106" s="1"/>
      <c r="DPB106" s="2"/>
      <c r="DPC106" s="2"/>
      <c r="DPD106" s="5"/>
      <c r="DPE106" s="5"/>
      <c r="DPF106" s="5"/>
      <c r="DPG106" s="5"/>
      <c r="DPH106" s="5"/>
      <c r="DPI106" s="1"/>
      <c r="DPJ106" s="2"/>
      <c r="DPK106" s="2"/>
      <c r="DPL106" s="5"/>
      <c r="DPM106" s="5"/>
      <c r="DPN106" s="5"/>
      <c r="DPO106" s="5"/>
      <c r="DPP106" s="5"/>
      <c r="DPQ106" s="1"/>
      <c r="DPR106" s="2"/>
      <c r="DPS106" s="2"/>
      <c r="DPT106" s="5"/>
      <c r="DPU106" s="5"/>
      <c r="DPV106" s="5"/>
      <c r="DPW106" s="5"/>
      <c r="DPX106" s="5"/>
      <c r="DPY106" s="1"/>
      <c r="DPZ106" s="2"/>
      <c r="DQA106" s="2"/>
      <c r="DQB106" s="5"/>
      <c r="DQC106" s="5"/>
      <c r="DQD106" s="5"/>
      <c r="DQE106" s="5"/>
      <c r="DQF106" s="5"/>
      <c r="DQG106" s="1"/>
      <c r="DQH106" s="2"/>
      <c r="DQI106" s="2"/>
      <c r="DQJ106" s="5"/>
      <c r="DQK106" s="5"/>
      <c r="DQL106" s="5"/>
      <c r="DQM106" s="5"/>
      <c r="DQN106" s="5"/>
      <c r="DQO106" s="1"/>
      <c r="DQP106" s="2"/>
      <c r="DQQ106" s="2"/>
      <c r="DQR106" s="5"/>
      <c r="DQS106" s="5"/>
      <c r="DQT106" s="5"/>
      <c r="DQU106" s="5"/>
      <c r="DQV106" s="5"/>
      <c r="DQW106" s="1"/>
      <c r="DQX106" s="2"/>
      <c r="DQY106" s="2"/>
      <c r="DQZ106" s="5"/>
      <c r="DRA106" s="5"/>
      <c r="DRB106" s="5"/>
      <c r="DRC106" s="5"/>
      <c r="DRD106" s="5"/>
      <c r="DRE106" s="1"/>
      <c r="DRF106" s="2"/>
      <c r="DRG106" s="2"/>
      <c r="DRH106" s="5"/>
      <c r="DRI106" s="5"/>
      <c r="DRJ106" s="5"/>
      <c r="DRK106" s="5"/>
      <c r="DRL106" s="5"/>
      <c r="DRM106" s="1"/>
      <c r="DRN106" s="2"/>
      <c r="DRO106" s="2"/>
      <c r="DRP106" s="5"/>
      <c r="DRQ106" s="5"/>
      <c r="DRR106" s="5"/>
      <c r="DRS106" s="5"/>
      <c r="DRT106" s="5"/>
      <c r="DRU106" s="1"/>
      <c r="DRV106" s="2"/>
      <c r="DRW106" s="2"/>
      <c r="DRX106" s="5"/>
      <c r="DRY106" s="5"/>
      <c r="DRZ106" s="5"/>
      <c r="DSA106" s="5"/>
      <c r="DSB106" s="5"/>
      <c r="DSC106" s="1"/>
      <c r="DSD106" s="2"/>
      <c r="DSE106" s="2"/>
      <c r="DSF106" s="5"/>
      <c r="DSG106" s="5"/>
      <c r="DSH106" s="5"/>
      <c r="DSI106" s="5"/>
      <c r="DSJ106" s="5"/>
      <c r="DSK106" s="1"/>
      <c r="DSL106" s="2"/>
      <c r="DSM106" s="2"/>
      <c r="DSN106" s="5"/>
      <c r="DSO106" s="5"/>
      <c r="DSP106" s="5"/>
      <c r="DSQ106" s="5"/>
      <c r="DSR106" s="5"/>
      <c r="DSS106" s="1"/>
      <c r="DST106" s="2"/>
      <c r="DSU106" s="2"/>
      <c r="DSV106" s="5"/>
      <c r="DSW106" s="5"/>
      <c r="DSX106" s="5"/>
      <c r="DSY106" s="5"/>
      <c r="DSZ106" s="5"/>
      <c r="DTA106" s="1"/>
      <c r="DTB106" s="2"/>
      <c r="DTC106" s="2"/>
      <c r="DTD106" s="5"/>
      <c r="DTE106" s="5"/>
      <c r="DTF106" s="5"/>
      <c r="DTG106" s="5"/>
      <c r="DTH106" s="5"/>
      <c r="DTI106" s="1"/>
      <c r="DTJ106" s="2"/>
      <c r="DTK106" s="2"/>
      <c r="DTL106" s="5"/>
      <c r="DTM106" s="5"/>
      <c r="DTN106" s="5"/>
      <c r="DTO106" s="5"/>
      <c r="DTP106" s="5"/>
      <c r="DTQ106" s="1"/>
      <c r="DTR106" s="2"/>
      <c r="DTS106" s="2"/>
      <c r="DTT106" s="5"/>
      <c r="DTU106" s="5"/>
      <c r="DTV106" s="5"/>
      <c r="DTW106" s="5"/>
      <c r="DTX106" s="5"/>
      <c r="DTY106" s="1"/>
      <c r="DTZ106" s="2"/>
      <c r="DUA106" s="2"/>
      <c r="DUB106" s="5"/>
      <c r="DUC106" s="5"/>
      <c r="DUD106" s="5"/>
      <c r="DUE106" s="5"/>
      <c r="DUF106" s="5"/>
      <c r="DUG106" s="1"/>
      <c r="DUH106" s="2"/>
      <c r="DUI106" s="2"/>
      <c r="DUJ106" s="5"/>
      <c r="DUK106" s="5"/>
      <c r="DUL106" s="5"/>
      <c r="DUM106" s="5"/>
      <c r="DUN106" s="5"/>
      <c r="DUO106" s="1"/>
      <c r="DUP106" s="2"/>
      <c r="DUQ106" s="2"/>
      <c r="DUR106" s="5"/>
      <c r="DUS106" s="5"/>
      <c r="DUT106" s="5"/>
      <c r="DUU106" s="5"/>
      <c r="DUV106" s="5"/>
      <c r="DUW106" s="1"/>
      <c r="DUX106" s="2"/>
      <c r="DUY106" s="2"/>
      <c r="DUZ106" s="5"/>
      <c r="DVA106" s="5"/>
      <c r="DVB106" s="5"/>
      <c r="DVC106" s="5"/>
      <c r="DVD106" s="5"/>
      <c r="DVE106" s="1"/>
      <c r="DVF106" s="2"/>
      <c r="DVG106" s="2"/>
      <c r="DVH106" s="5"/>
      <c r="DVI106" s="5"/>
      <c r="DVJ106" s="5"/>
      <c r="DVK106" s="5"/>
      <c r="DVL106" s="5"/>
      <c r="DVM106" s="1"/>
      <c r="DVN106" s="2"/>
      <c r="DVO106" s="2"/>
      <c r="DVP106" s="5"/>
      <c r="DVQ106" s="5"/>
      <c r="DVR106" s="5"/>
      <c r="DVS106" s="5"/>
      <c r="DVT106" s="5"/>
      <c r="DVU106" s="1"/>
      <c r="DVV106" s="2"/>
      <c r="DVW106" s="2"/>
      <c r="DVX106" s="5"/>
      <c r="DVY106" s="5"/>
      <c r="DVZ106" s="5"/>
      <c r="DWA106" s="5"/>
      <c r="DWB106" s="5"/>
      <c r="DWC106" s="1"/>
      <c r="DWD106" s="2"/>
      <c r="DWE106" s="2"/>
      <c r="DWF106" s="5"/>
      <c r="DWG106" s="5"/>
      <c r="DWH106" s="5"/>
      <c r="DWI106" s="5"/>
      <c r="DWJ106" s="5"/>
      <c r="DWK106" s="1"/>
      <c r="DWL106" s="2"/>
      <c r="DWM106" s="2"/>
      <c r="DWN106" s="5"/>
      <c r="DWO106" s="5"/>
      <c r="DWP106" s="5"/>
      <c r="DWQ106" s="5"/>
      <c r="DWR106" s="5"/>
      <c r="DWS106" s="1"/>
      <c r="DWT106" s="2"/>
      <c r="DWU106" s="2"/>
      <c r="DWV106" s="5"/>
      <c r="DWW106" s="5"/>
      <c r="DWX106" s="5"/>
      <c r="DWY106" s="5"/>
      <c r="DWZ106" s="5"/>
      <c r="DXA106" s="1"/>
      <c r="DXB106" s="2"/>
      <c r="DXC106" s="2"/>
      <c r="DXD106" s="5"/>
      <c r="DXE106" s="5"/>
      <c r="DXF106" s="5"/>
      <c r="DXG106" s="5"/>
      <c r="DXH106" s="5"/>
      <c r="DXI106" s="1"/>
      <c r="DXJ106" s="2"/>
      <c r="DXK106" s="2"/>
      <c r="DXL106" s="5"/>
      <c r="DXM106" s="5"/>
      <c r="DXN106" s="5"/>
      <c r="DXO106" s="5"/>
      <c r="DXP106" s="5"/>
      <c r="DXQ106" s="1"/>
      <c r="DXR106" s="2"/>
      <c r="DXS106" s="2"/>
      <c r="DXT106" s="5"/>
      <c r="DXU106" s="5"/>
      <c r="DXV106" s="5"/>
      <c r="DXW106" s="5"/>
      <c r="DXX106" s="5"/>
      <c r="DXY106" s="1"/>
      <c r="DXZ106" s="2"/>
      <c r="DYA106" s="2"/>
      <c r="DYB106" s="5"/>
      <c r="DYC106" s="5"/>
      <c r="DYD106" s="5"/>
      <c r="DYE106" s="5"/>
      <c r="DYF106" s="5"/>
      <c r="DYG106" s="1"/>
      <c r="DYH106" s="2"/>
      <c r="DYI106" s="2"/>
      <c r="DYJ106" s="5"/>
      <c r="DYK106" s="5"/>
      <c r="DYL106" s="5"/>
      <c r="DYM106" s="5"/>
      <c r="DYN106" s="5"/>
      <c r="DYO106" s="1"/>
      <c r="DYP106" s="2"/>
      <c r="DYQ106" s="2"/>
      <c r="DYR106" s="5"/>
      <c r="DYS106" s="5"/>
      <c r="DYT106" s="5"/>
      <c r="DYU106" s="5"/>
      <c r="DYV106" s="5"/>
      <c r="DYW106" s="1"/>
      <c r="DYX106" s="2"/>
      <c r="DYY106" s="2"/>
      <c r="DYZ106" s="5"/>
      <c r="DZA106" s="5"/>
      <c r="DZB106" s="5"/>
      <c r="DZC106" s="5"/>
      <c r="DZD106" s="5"/>
      <c r="DZE106" s="1"/>
      <c r="DZF106" s="2"/>
      <c r="DZG106" s="2"/>
      <c r="DZH106" s="5"/>
      <c r="DZI106" s="5"/>
      <c r="DZJ106" s="5"/>
      <c r="DZK106" s="5"/>
      <c r="DZL106" s="5"/>
      <c r="DZM106" s="1"/>
      <c r="DZN106" s="2"/>
      <c r="DZO106" s="2"/>
      <c r="DZP106" s="5"/>
      <c r="DZQ106" s="5"/>
      <c r="DZR106" s="5"/>
      <c r="DZS106" s="5"/>
      <c r="DZT106" s="5"/>
      <c r="DZU106" s="1"/>
      <c r="DZV106" s="2"/>
      <c r="DZW106" s="2"/>
      <c r="DZX106" s="5"/>
      <c r="DZY106" s="5"/>
      <c r="DZZ106" s="5"/>
      <c r="EAA106" s="5"/>
      <c r="EAB106" s="5"/>
      <c r="EAC106" s="1"/>
      <c r="EAD106" s="2"/>
      <c r="EAE106" s="2"/>
      <c r="EAF106" s="5"/>
      <c r="EAG106" s="5"/>
      <c r="EAH106" s="5"/>
      <c r="EAI106" s="5"/>
      <c r="EAJ106" s="5"/>
      <c r="EAK106" s="1"/>
      <c r="EAL106" s="2"/>
      <c r="EAM106" s="2"/>
      <c r="EAN106" s="5"/>
      <c r="EAO106" s="5"/>
      <c r="EAP106" s="5"/>
      <c r="EAQ106" s="5"/>
      <c r="EAR106" s="5"/>
      <c r="EAS106" s="1"/>
      <c r="EAT106" s="2"/>
      <c r="EAU106" s="2"/>
      <c r="EAV106" s="5"/>
      <c r="EAW106" s="5"/>
      <c r="EAX106" s="5"/>
      <c r="EAY106" s="5"/>
      <c r="EAZ106" s="5"/>
      <c r="EBA106" s="1"/>
      <c r="EBB106" s="2"/>
      <c r="EBC106" s="2"/>
      <c r="EBD106" s="5"/>
      <c r="EBE106" s="5"/>
      <c r="EBF106" s="5"/>
      <c r="EBG106" s="5"/>
      <c r="EBH106" s="5"/>
      <c r="EBI106" s="1"/>
      <c r="EBJ106" s="2"/>
      <c r="EBK106" s="2"/>
      <c r="EBL106" s="5"/>
      <c r="EBM106" s="5"/>
      <c r="EBN106" s="5"/>
      <c r="EBO106" s="5"/>
      <c r="EBP106" s="5"/>
      <c r="EBQ106" s="1"/>
      <c r="EBR106" s="2"/>
      <c r="EBS106" s="2"/>
      <c r="EBT106" s="5"/>
      <c r="EBU106" s="5"/>
      <c r="EBV106" s="5"/>
      <c r="EBW106" s="5"/>
      <c r="EBX106" s="5"/>
      <c r="EBY106" s="1"/>
      <c r="EBZ106" s="2"/>
      <c r="ECA106" s="2"/>
      <c r="ECB106" s="5"/>
      <c r="ECC106" s="5"/>
      <c r="ECD106" s="5"/>
      <c r="ECE106" s="5"/>
      <c r="ECF106" s="5"/>
      <c r="ECG106" s="1"/>
      <c r="ECH106" s="2"/>
      <c r="ECI106" s="2"/>
      <c r="ECJ106" s="5"/>
      <c r="ECK106" s="5"/>
      <c r="ECL106" s="5"/>
      <c r="ECM106" s="5"/>
      <c r="ECN106" s="5"/>
      <c r="ECO106" s="1"/>
      <c r="ECP106" s="2"/>
      <c r="ECQ106" s="2"/>
      <c r="ECR106" s="5"/>
      <c r="ECS106" s="5"/>
      <c r="ECT106" s="5"/>
      <c r="ECU106" s="5"/>
      <c r="ECV106" s="5"/>
      <c r="ECW106" s="1"/>
      <c r="ECX106" s="2"/>
      <c r="ECY106" s="2"/>
      <c r="ECZ106" s="5"/>
      <c r="EDA106" s="5"/>
      <c r="EDB106" s="5"/>
      <c r="EDC106" s="5"/>
      <c r="EDD106" s="5"/>
      <c r="EDE106" s="1"/>
      <c r="EDF106" s="2"/>
      <c r="EDG106" s="2"/>
      <c r="EDH106" s="5"/>
      <c r="EDI106" s="5"/>
      <c r="EDJ106" s="5"/>
      <c r="EDK106" s="5"/>
      <c r="EDL106" s="5"/>
      <c r="EDM106" s="1"/>
      <c r="EDN106" s="2"/>
      <c r="EDO106" s="2"/>
      <c r="EDP106" s="5"/>
      <c r="EDQ106" s="5"/>
      <c r="EDR106" s="5"/>
      <c r="EDS106" s="5"/>
      <c r="EDT106" s="5"/>
      <c r="EDU106" s="1"/>
      <c r="EDV106" s="2"/>
      <c r="EDW106" s="2"/>
      <c r="EDX106" s="5"/>
      <c r="EDY106" s="5"/>
      <c r="EDZ106" s="5"/>
      <c r="EEA106" s="5"/>
      <c r="EEB106" s="5"/>
      <c r="EEC106" s="1"/>
      <c r="EED106" s="2"/>
      <c r="EEE106" s="2"/>
      <c r="EEF106" s="5"/>
      <c r="EEG106" s="5"/>
      <c r="EEH106" s="5"/>
      <c r="EEI106" s="5"/>
      <c r="EEJ106" s="5"/>
      <c r="EEK106" s="1"/>
      <c r="EEL106" s="2"/>
      <c r="EEM106" s="2"/>
      <c r="EEN106" s="5"/>
      <c r="EEO106" s="5"/>
      <c r="EEP106" s="5"/>
      <c r="EEQ106" s="5"/>
      <c r="EER106" s="5"/>
      <c r="EES106" s="1"/>
      <c r="EET106" s="2"/>
      <c r="EEU106" s="2"/>
      <c r="EEV106" s="5"/>
      <c r="EEW106" s="5"/>
      <c r="EEX106" s="5"/>
      <c r="EEY106" s="5"/>
      <c r="EEZ106" s="5"/>
      <c r="EFA106" s="1"/>
      <c r="EFB106" s="2"/>
      <c r="EFC106" s="2"/>
      <c r="EFD106" s="5"/>
      <c r="EFE106" s="5"/>
      <c r="EFF106" s="5"/>
      <c r="EFG106" s="5"/>
      <c r="EFH106" s="5"/>
      <c r="EFI106" s="1"/>
      <c r="EFJ106" s="2"/>
      <c r="EFK106" s="2"/>
      <c r="EFL106" s="5"/>
      <c r="EFM106" s="5"/>
      <c r="EFN106" s="5"/>
      <c r="EFO106" s="5"/>
      <c r="EFP106" s="5"/>
      <c r="EFQ106" s="1"/>
      <c r="EFR106" s="2"/>
      <c r="EFS106" s="2"/>
      <c r="EFT106" s="5"/>
      <c r="EFU106" s="5"/>
      <c r="EFV106" s="5"/>
      <c r="EFW106" s="5"/>
      <c r="EFX106" s="5"/>
      <c r="EFY106" s="1"/>
      <c r="EFZ106" s="2"/>
      <c r="EGA106" s="2"/>
      <c r="EGB106" s="5"/>
      <c r="EGC106" s="5"/>
      <c r="EGD106" s="5"/>
      <c r="EGE106" s="5"/>
      <c r="EGF106" s="5"/>
      <c r="EGG106" s="1"/>
      <c r="EGH106" s="2"/>
      <c r="EGI106" s="2"/>
      <c r="EGJ106" s="5"/>
      <c r="EGK106" s="5"/>
      <c r="EGL106" s="5"/>
      <c r="EGM106" s="5"/>
      <c r="EGN106" s="5"/>
      <c r="EGO106" s="1"/>
      <c r="EGP106" s="2"/>
      <c r="EGQ106" s="2"/>
      <c r="EGR106" s="5"/>
      <c r="EGS106" s="5"/>
      <c r="EGT106" s="5"/>
      <c r="EGU106" s="5"/>
      <c r="EGV106" s="5"/>
      <c r="EGW106" s="1"/>
      <c r="EGX106" s="2"/>
      <c r="EGY106" s="2"/>
      <c r="EGZ106" s="5"/>
      <c r="EHA106" s="5"/>
      <c r="EHB106" s="5"/>
      <c r="EHC106" s="5"/>
      <c r="EHD106" s="5"/>
      <c r="EHE106" s="1"/>
      <c r="EHF106" s="2"/>
      <c r="EHG106" s="2"/>
      <c r="EHH106" s="5"/>
      <c r="EHI106" s="5"/>
      <c r="EHJ106" s="5"/>
      <c r="EHK106" s="5"/>
      <c r="EHL106" s="5"/>
      <c r="EHM106" s="1"/>
      <c r="EHN106" s="2"/>
      <c r="EHO106" s="2"/>
      <c r="EHP106" s="5"/>
      <c r="EHQ106" s="5"/>
      <c r="EHR106" s="5"/>
      <c r="EHS106" s="5"/>
      <c r="EHT106" s="5"/>
      <c r="EHU106" s="1"/>
      <c r="EHV106" s="2"/>
      <c r="EHW106" s="2"/>
      <c r="EHX106" s="5"/>
      <c r="EHY106" s="5"/>
      <c r="EHZ106" s="5"/>
      <c r="EIA106" s="5"/>
      <c r="EIB106" s="5"/>
      <c r="EIC106" s="1"/>
      <c r="EID106" s="2"/>
      <c r="EIE106" s="2"/>
      <c r="EIF106" s="5"/>
      <c r="EIG106" s="5"/>
      <c r="EIH106" s="5"/>
      <c r="EII106" s="5"/>
      <c r="EIJ106" s="5"/>
      <c r="EIK106" s="1"/>
      <c r="EIL106" s="2"/>
      <c r="EIM106" s="2"/>
      <c r="EIN106" s="5"/>
      <c r="EIO106" s="5"/>
      <c r="EIP106" s="5"/>
      <c r="EIQ106" s="5"/>
      <c r="EIR106" s="5"/>
      <c r="EIS106" s="1"/>
      <c r="EIT106" s="2"/>
      <c r="EIU106" s="2"/>
      <c r="EIV106" s="5"/>
      <c r="EIW106" s="5"/>
      <c r="EIX106" s="5"/>
      <c r="EIY106" s="5"/>
      <c r="EIZ106" s="5"/>
      <c r="EJA106" s="1"/>
      <c r="EJB106" s="2"/>
      <c r="EJC106" s="2"/>
      <c r="EJD106" s="5"/>
      <c r="EJE106" s="5"/>
      <c r="EJF106" s="5"/>
      <c r="EJG106" s="5"/>
      <c r="EJH106" s="5"/>
      <c r="EJI106" s="1"/>
      <c r="EJJ106" s="2"/>
      <c r="EJK106" s="2"/>
      <c r="EJL106" s="5"/>
      <c r="EJM106" s="5"/>
      <c r="EJN106" s="5"/>
      <c r="EJO106" s="5"/>
      <c r="EJP106" s="5"/>
      <c r="EJQ106" s="1"/>
      <c r="EJR106" s="2"/>
      <c r="EJS106" s="2"/>
      <c r="EJT106" s="5"/>
      <c r="EJU106" s="5"/>
      <c r="EJV106" s="5"/>
      <c r="EJW106" s="5"/>
      <c r="EJX106" s="5"/>
      <c r="EJY106" s="1"/>
      <c r="EJZ106" s="2"/>
      <c r="EKA106" s="2"/>
      <c r="EKB106" s="5"/>
      <c r="EKC106" s="5"/>
      <c r="EKD106" s="5"/>
      <c r="EKE106" s="5"/>
      <c r="EKF106" s="5"/>
      <c r="EKG106" s="1"/>
      <c r="EKH106" s="2"/>
      <c r="EKI106" s="2"/>
      <c r="EKJ106" s="5"/>
      <c r="EKK106" s="5"/>
      <c r="EKL106" s="5"/>
      <c r="EKM106" s="5"/>
      <c r="EKN106" s="5"/>
      <c r="EKO106" s="1"/>
      <c r="EKP106" s="2"/>
      <c r="EKQ106" s="2"/>
      <c r="EKR106" s="5"/>
      <c r="EKS106" s="5"/>
      <c r="EKT106" s="5"/>
      <c r="EKU106" s="5"/>
      <c r="EKV106" s="5"/>
      <c r="EKW106" s="1"/>
      <c r="EKX106" s="2"/>
      <c r="EKY106" s="2"/>
      <c r="EKZ106" s="5"/>
      <c r="ELA106" s="5"/>
      <c r="ELB106" s="5"/>
      <c r="ELC106" s="5"/>
      <c r="ELD106" s="5"/>
      <c r="ELE106" s="1"/>
      <c r="ELF106" s="2"/>
      <c r="ELG106" s="2"/>
      <c r="ELH106" s="5"/>
      <c r="ELI106" s="5"/>
      <c r="ELJ106" s="5"/>
      <c r="ELK106" s="5"/>
      <c r="ELL106" s="5"/>
      <c r="ELM106" s="1"/>
      <c r="ELN106" s="2"/>
      <c r="ELO106" s="2"/>
      <c r="ELP106" s="5"/>
      <c r="ELQ106" s="5"/>
      <c r="ELR106" s="5"/>
      <c r="ELS106" s="5"/>
      <c r="ELT106" s="5"/>
      <c r="ELU106" s="1"/>
      <c r="ELV106" s="2"/>
      <c r="ELW106" s="2"/>
      <c r="ELX106" s="5"/>
      <c r="ELY106" s="5"/>
      <c r="ELZ106" s="5"/>
      <c r="EMA106" s="5"/>
      <c r="EMB106" s="5"/>
      <c r="EMC106" s="1"/>
      <c r="EMD106" s="2"/>
      <c r="EME106" s="2"/>
      <c r="EMF106" s="5"/>
      <c r="EMG106" s="5"/>
      <c r="EMH106" s="5"/>
      <c r="EMI106" s="5"/>
      <c r="EMJ106" s="5"/>
      <c r="EMK106" s="1"/>
      <c r="EML106" s="2"/>
      <c r="EMM106" s="2"/>
      <c r="EMN106" s="5"/>
      <c r="EMO106" s="5"/>
      <c r="EMP106" s="5"/>
      <c r="EMQ106" s="5"/>
      <c r="EMR106" s="5"/>
      <c r="EMS106" s="1"/>
      <c r="EMT106" s="2"/>
      <c r="EMU106" s="2"/>
      <c r="EMV106" s="5"/>
      <c r="EMW106" s="5"/>
      <c r="EMX106" s="5"/>
      <c r="EMY106" s="5"/>
      <c r="EMZ106" s="5"/>
      <c r="ENA106" s="1"/>
      <c r="ENB106" s="2"/>
      <c r="ENC106" s="2"/>
      <c r="END106" s="5"/>
      <c r="ENE106" s="5"/>
      <c r="ENF106" s="5"/>
      <c r="ENG106" s="5"/>
      <c r="ENH106" s="5"/>
      <c r="ENI106" s="1"/>
      <c r="ENJ106" s="2"/>
      <c r="ENK106" s="2"/>
      <c r="ENL106" s="5"/>
      <c r="ENM106" s="5"/>
      <c r="ENN106" s="5"/>
      <c r="ENO106" s="5"/>
      <c r="ENP106" s="5"/>
      <c r="ENQ106" s="1"/>
      <c r="ENR106" s="2"/>
      <c r="ENS106" s="2"/>
      <c r="ENT106" s="5"/>
      <c r="ENU106" s="5"/>
      <c r="ENV106" s="5"/>
      <c r="ENW106" s="5"/>
      <c r="ENX106" s="5"/>
      <c r="ENY106" s="1"/>
      <c r="ENZ106" s="2"/>
      <c r="EOA106" s="2"/>
      <c r="EOB106" s="5"/>
      <c r="EOC106" s="5"/>
      <c r="EOD106" s="5"/>
      <c r="EOE106" s="5"/>
      <c r="EOF106" s="5"/>
      <c r="EOG106" s="1"/>
      <c r="EOH106" s="2"/>
      <c r="EOI106" s="2"/>
      <c r="EOJ106" s="5"/>
      <c r="EOK106" s="5"/>
      <c r="EOL106" s="5"/>
      <c r="EOM106" s="5"/>
      <c r="EON106" s="5"/>
      <c r="EOO106" s="1"/>
      <c r="EOP106" s="2"/>
      <c r="EOQ106" s="2"/>
      <c r="EOR106" s="5"/>
      <c r="EOS106" s="5"/>
      <c r="EOT106" s="5"/>
      <c r="EOU106" s="5"/>
      <c r="EOV106" s="5"/>
      <c r="EOW106" s="1"/>
      <c r="EOX106" s="2"/>
      <c r="EOY106" s="2"/>
      <c r="EOZ106" s="5"/>
      <c r="EPA106" s="5"/>
      <c r="EPB106" s="5"/>
      <c r="EPC106" s="5"/>
      <c r="EPD106" s="5"/>
      <c r="EPE106" s="1"/>
      <c r="EPF106" s="2"/>
      <c r="EPG106" s="2"/>
      <c r="EPH106" s="5"/>
      <c r="EPI106" s="5"/>
      <c r="EPJ106" s="5"/>
      <c r="EPK106" s="5"/>
      <c r="EPL106" s="5"/>
      <c r="EPM106" s="1"/>
      <c r="EPN106" s="2"/>
      <c r="EPO106" s="2"/>
      <c r="EPP106" s="5"/>
      <c r="EPQ106" s="5"/>
      <c r="EPR106" s="5"/>
      <c r="EPS106" s="5"/>
      <c r="EPT106" s="5"/>
      <c r="EPU106" s="1"/>
      <c r="EPV106" s="2"/>
      <c r="EPW106" s="2"/>
      <c r="EPX106" s="5"/>
      <c r="EPY106" s="5"/>
      <c r="EPZ106" s="5"/>
      <c r="EQA106" s="5"/>
      <c r="EQB106" s="5"/>
      <c r="EQC106" s="1"/>
      <c r="EQD106" s="2"/>
      <c r="EQE106" s="2"/>
      <c r="EQF106" s="5"/>
      <c r="EQG106" s="5"/>
      <c r="EQH106" s="5"/>
      <c r="EQI106" s="5"/>
      <c r="EQJ106" s="5"/>
      <c r="EQK106" s="1"/>
      <c r="EQL106" s="2"/>
      <c r="EQM106" s="2"/>
      <c r="EQN106" s="5"/>
      <c r="EQO106" s="5"/>
      <c r="EQP106" s="5"/>
      <c r="EQQ106" s="5"/>
      <c r="EQR106" s="5"/>
      <c r="EQS106" s="1"/>
      <c r="EQT106" s="2"/>
      <c r="EQU106" s="2"/>
      <c r="EQV106" s="5"/>
      <c r="EQW106" s="5"/>
      <c r="EQX106" s="5"/>
      <c r="EQY106" s="5"/>
      <c r="EQZ106" s="5"/>
      <c r="ERA106" s="1"/>
      <c r="ERB106" s="2"/>
      <c r="ERC106" s="2"/>
      <c r="ERD106" s="5"/>
      <c r="ERE106" s="5"/>
      <c r="ERF106" s="5"/>
      <c r="ERG106" s="5"/>
      <c r="ERH106" s="5"/>
      <c r="ERI106" s="1"/>
      <c r="ERJ106" s="2"/>
      <c r="ERK106" s="2"/>
      <c r="ERL106" s="5"/>
      <c r="ERM106" s="5"/>
      <c r="ERN106" s="5"/>
      <c r="ERO106" s="5"/>
      <c r="ERP106" s="5"/>
      <c r="ERQ106" s="1"/>
      <c r="ERR106" s="2"/>
      <c r="ERS106" s="2"/>
      <c r="ERT106" s="5"/>
      <c r="ERU106" s="5"/>
      <c r="ERV106" s="5"/>
      <c r="ERW106" s="5"/>
      <c r="ERX106" s="5"/>
      <c r="ERY106" s="1"/>
      <c r="ERZ106" s="2"/>
      <c r="ESA106" s="2"/>
      <c r="ESB106" s="5"/>
      <c r="ESC106" s="5"/>
      <c r="ESD106" s="5"/>
      <c r="ESE106" s="5"/>
      <c r="ESF106" s="5"/>
      <c r="ESG106" s="1"/>
      <c r="ESH106" s="2"/>
      <c r="ESI106" s="2"/>
      <c r="ESJ106" s="5"/>
      <c r="ESK106" s="5"/>
      <c r="ESL106" s="5"/>
      <c r="ESM106" s="5"/>
      <c r="ESN106" s="5"/>
      <c r="ESO106" s="1"/>
      <c r="ESP106" s="2"/>
      <c r="ESQ106" s="2"/>
      <c r="ESR106" s="5"/>
      <c r="ESS106" s="5"/>
      <c r="EST106" s="5"/>
      <c r="ESU106" s="5"/>
      <c r="ESV106" s="5"/>
      <c r="ESW106" s="1"/>
      <c r="ESX106" s="2"/>
      <c r="ESY106" s="2"/>
      <c r="ESZ106" s="5"/>
      <c r="ETA106" s="5"/>
      <c r="ETB106" s="5"/>
      <c r="ETC106" s="5"/>
      <c r="ETD106" s="5"/>
      <c r="ETE106" s="1"/>
      <c r="ETF106" s="2"/>
      <c r="ETG106" s="2"/>
      <c r="ETH106" s="5"/>
      <c r="ETI106" s="5"/>
      <c r="ETJ106" s="5"/>
      <c r="ETK106" s="5"/>
      <c r="ETL106" s="5"/>
      <c r="ETM106" s="1"/>
      <c r="ETN106" s="2"/>
      <c r="ETO106" s="2"/>
      <c r="ETP106" s="5"/>
      <c r="ETQ106" s="5"/>
      <c r="ETR106" s="5"/>
      <c r="ETS106" s="5"/>
      <c r="ETT106" s="5"/>
      <c r="ETU106" s="1"/>
      <c r="ETV106" s="2"/>
      <c r="ETW106" s="2"/>
      <c r="ETX106" s="5"/>
      <c r="ETY106" s="5"/>
      <c r="ETZ106" s="5"/>
      <c r="EUA106" s="5"/>
      <c r="EUB106" s="5"/>
      <c r="EUC106" s="1"/>
      <c r="EUD106" s="2"/>
      <c r="EUE106" s="2"/>
      <c r="EUF106" s="5"/>
      <c r="EUG106" s="5"/>
      <c r="EUH106" s="5"/>
      <c r="EUI106" s="5"/>
      <c r="EUJ106" s="5"/>
      <c r="EUK106" s="1"/>
      <c r="EUL106" s="2"/>
      <c r="EUM106" s="2"/>
      <c r="EUN106" s="5"/>
      <c r="EUO106" s="5"/>
      <c r="EUP106" s="5"/>
      <c r="EUQ106" s="5"/>
      <c r="EUR106" s="5"/>
      <c r="EUS106" s="1"/>
      <c r="EUT106" s="2"/>
      <c r="EUU106" s="2"/>
      <c r="EUV106" s="5"/>
      <c r="EUW106" s="5"/>
      <c r="EUX106" s="5"/>
      <c r="EUY106" s="5"/>
      <c r="EUZ106" s="5"/>
      <c r="EVA106" s="1"/>
      <c r="EVB106" s="2"/>
      <c r="EVC106" s="2"/>
      <c r="EVD106" s="5"/>
      <c r="EVE106" s="5"/>
      <c r="EVF106" s="5"/>
      <c r="EVG106" s="5"/>
      <c r="EVH106" s="5"/>
      <c r="EVI106" s="1"/>
      <c r="EVJ106" s="2"/>
      <c r="EVK106" s="2"/>
      <c r="EVL106" s="5"/>
      <c r="EVM106" s="5"/>
      <c r="EVN106" s="5"/>
      <c r="EVO106" s="5"/>
      <c r="EVP106" s="5"/>
      <c r="EVQ106" s="1"/>
      <c r="EVR106" s="2"/>
      <c r="EVS106" s="2"/>
      <c r="EVT106" s="5"/>
      <c r="EVU106" s="5"/>
      <c r="EVV106" s="5"/>
      <c r="EVW106" s="5"/>
      <c r="EVX106" s="5"/>
      <c r="EVY106" s="1"/>
      <c r="EVZ106" s="2"/>
      <c r="EWA106" s="2"/>
      <c r="EWB106" s="5"/>
      <c r="EWC106" s="5"/>
      <c r="EWD106" s="5"/>
      <c r="EWE106" s="5"/>
      <c r="EWF106" s="5"/>
      <c r="EWG106" s="1"/>
      <c r="EWH106" s="2"/>
      <c r="EWI106" s="2"/>
      <c r="EWJ106" s="5"/>
      <c r="EWK106" s="5"/>
      <c r="EWL106" s="5"/>
      <c r="EWM106" s="5"/>
      <c r="EWN106" s="5"/>
      <c r="EWO106" s="1"/>
      <c r="EWP106" s="2"/>
      <c r="EWQ106" s="2"/>
      <c r="EWR106" s="5"/>
      <c r="EWS106" s="5"/>
      <c r="EWT106" s="5"/>
      <c r="EWU106" s="5"/>
      <c r="EWV106" s="5"/>
      <c r="EWW106" s="1"/>
      <c r="EWX106" s="2"/>
      <c r="EWY106" s="2"/>
      <c r="EWZ106" s="5"/>
      <c r="EXA106" s="5"/>
      <c r="EXB106" s="5"/>
      <c r="EXC106" s="5"/>
      <c r="EXD106" s="5"/>
      <c r="EXE106" s="1"/>
      <c r="EXF106" s="2"/>
      <c r="EXG106" s="2"/>
      <c r="EXH106" s="5"/>
      <c r="EXI106" s="5"/>
      <c r="EXJ106" s="5"/>
      <c r="EXK106" s="5"/>
      <c r="EXL106" s="5"/>
      <c r="EXM106" s="1"/>
      <c r="EXN106" s="2"/>
      <c r="EXO106" s="2"/>
      <c r="EXP106" s="5"/>
      <c r="EXQ106" s="5"/>
      <c r="EXR106" s="5"/>
      <c r="EXS106" s="5"/>
      <c r="EXT106" s="5"/>
      <c r="EXU106" s="1"/>
      <c r="EXV106" s="2"/>
      <c r="EXW106" s="2"/>
      <c r="EXX106" s="5"/>
      <c r="EXY106" s="5"/>
      <c r="EXZ106" s="5"/>
      <c r="EYA106" s="5"/>
      <c r="EYB106" s="5"/>
      <c r="EYC106" s="1"/>
      <c r="EYD106" s="2"/>
      <c r="EYE106" s="2"/>
      <c r="EYF106" s="5"/>
      <c r="EYG106" s="5"/>
      <c r="EYH106" s="5"/>
      <c r="EYI106" s="5"/>
      <c r="EYJ106" s="5"/>
      <c r="EYK106" s="1"/>
      <c r="EYL106" s="2"/>
      <c r="EYM106" s="2"/>
      <c r="EYN106" s="5"/>
      <c r="EYO106" s="5"/>
      <c r="EYP106" s="5"/>
      <c r="EYQ106" s="5"/>
      <c r="EYR106" s="5"/>
      <c r="EYS106" s="1"/>
      <c r="EYT106" s="2"/>
      <c r="EYU106" s="2"/>
      <c r="EYV106" s="5"/>
      <c r="EYW106" s="5"/>
      <c r="EYX106" s="5"/>
      <c r="EYY106" s="5"/>
      <c r="EYZ106" s="5"/>
      <c r="EZA106" s="1"/>
      <c r="EZB106" s="2"/>
      <c r="EZC106" s="2"/>
      <c r="EZD106" s="5"/>
      <c r="EZE106" s="5"/>
      <c r="EZF106" s="5"/>
      <c r="EZG106" s="5"/>
      <c r="EZH106" s="5"/>
      <c r="EZI106" s="1"/>
      <c r="EZJ106" s="2"/>
      <c r="EZK106" s="2"/>
      <c r="EZL106" s="5"/>
      <c r="EZM106" s="5"/>
      <c r="EZN106" s="5"/>
      <c r="EZO106" s="5"/>
      <c r="EZP106" s="5"/>
      <c r="EZQ106" s="1"/>
      <c r="EZR106" s="2"/>
      <c r="EZS106" s="2"/>
      <c r="EZT106" s="5"/>
      <c r="EZU106" s="5"/>
      <c r="EZV106" s="5"/>
      <c r="EZW106" s="5"/>
      <c r="EZX106" s="5"/>
      <c r="EZY106" s="1"/>
      <c r="EZZ106" s="2"/>
      <c r="FAA106" s="2"/>
      <c r="FAB106" s="5"/>
      <c r="FAC106" s="5"/>
      <c r="FAD106" s="5"/>
      <c r="FAE106" s="5"/>
      <c r="FAF106" s="5"/>
      <c r="FAG106" s="1"/>
      <c r="FAH106" s="2"/>
      <c r="FAI106" s="2"/>
      <c r="FAJ106" s="5"/>
      <c r="FAK106" s="5"/>
      <c r="FAL106" s="5"/>
      <c r="FAM106" s="5"/>
      <c r="FAN106" s="5"/>
      <c r="FAO106" s="1"/>
      <c r="FAP106" s="2"/>
      <c r="FAQ106" s="2"/>
      <c r="FAR106" s="5"/>
      <c r="FAS106" s="5"/>
      <c r="FAT106" s="5"/>
      <c r="FAU106" s="5"/>
      <c r="FAV106" s="5"/>
      <c r="FAW106" s="1"/>
      <c r="FAX106" s="2"/>
      <c r="FAY106" s="2"/>
      <c r="FAZ106" s="5"/>
      <c r="FBA106" s="5"/>
      <c r="FBB106" s="5"/>
      <c r="FBC106" s="5"/>
      <c r="FBD106" s="5"/>
      <c r="FBE106" s="1"/>
      <c r="FBF106" s="2"/>
      <c r="FBG106" s="2"/>
      <c r="FBH106" s="5"/>
      <c r="FBI106" s="5"/>
      <c r="FBJ106" s="5"/>
      <c r="FBK106" s="5"/>
      <c r="FBL106" s="5"/>
      <c r="FBM106" s="1"/>
      <c r="FBN106" s="2"/>
      <c r="FBO106" s="2"/>
      <c r="FBP106" s="5"/>
      <c r="FBQ106" s="5"/>
      <c r="FBR106" s="5"/>
      <c r="FBS106" s="5"/>
      <c r="FBT106" s="5"/>
      <c r="FBU106" s="1"/>
      <c r="FBV106" s="2"/>
      <c r="FBW106" s="2"/>
      <c r="FBX106" s="5"/>
      <c r="FBY106" s="5"/>
      <c r="FBZ106" s="5"/>
      <c r="FCA106" s="5"/>
      <c r="FCB106" s="5"/>
      <c r="FCC106" s="1"/>
      <c r="FCD106" s="2"/>
      <c r="FCE106" s="2"/>
      <c r="FCF106" s="5"/>
      <c r="FCG106" s="5"/>
      <c r="FCH106" s="5"/>
      <c r="FCI106" s="5"/>
      <c r="FCJ106" s="5"/>
      <c r="FCK106" s="1"/>
      <c r="FCL106" s="2"/>
      <c r="FCM106" s="2"/>
      <c r="FCN106" s="5"/>
      <c r="FCO106" s="5"/>
      <c r="FCP106" s="5"/>
      <c r="FCQ106" s="5"/>
      <c r="FCR106" s="5"/>
      <c r="FCS106" s="1"/>
      <c r="FCT106" s="2"/>
      <c r="FCU106" s="2"/>
      <c r="FCV106" s="5"/>
      <c r="FCW106" s="5"/>
      <c r="FCX106" s="5"/>
      <c r="FCY106" s="5"/>
      <c r="FCZ106" s="5"/>
      <c r="FDA106" s="1"/>
      <c r="FDB106" s="2"/>
      <c r="FDC106" s="2"/>
      <c r="FDD106" s="5"/>
      <c r="FDE106" s="5"/>
      <c r="FDF106" s="5"/>
      <c r="FDG106" s="5"/>
      <c r="FDH106" s="5"/>
      <c r="FDI106" s="1"/>
      <c r="FDJ106" s="2"/>
      <c r="FDK106" s="2"/>
      <c r="FDL106" s="5"/>
      <c r="FDM106" s="5"/>
      <c r="FDN106" s="5"/>
      <c r="FDO106" s="5"/>
      <c r="FDP106" s="5"/>
      <c r="FDQ106" s="1"/>
      <c r="FDR106" s="2"/>
      <c r="FDS106" s="2"/>
      <c r="FDT106" s="5"/>
      <c r="FDU106" s="5"/>
      <c r="FDV106" s="5"/>
      <c r="FDW106" s="5"/>
      <c r="FDX106" s="5"/>
      <c r="FDY106" s="1"/>
      <c r="FDZ106" s="2"/>
      <c r="FEA106" s="2"/>
      <c r="FEB106" s="5"/>
      <c r="FEC106" s="5"/>
      <c r="FED106" s="5"/>
      <c r="FEE106" s="5"/>
      <c r="FEF106" s="5"/>
      <c r="FEG106" s="1"/>
      <c r="FEH106" s="2"/>
      <c r="FEI106" s="2"/>
      <c r="FEJ106" s="5"/>
      <c r="FEK106" s="5"/>
      <c r="FEL106" s="5"/>
      <c r="FEM106" s="5"/>
      <c r="FEN106" s="5"/>
      <c r="FEO106" s="1"/>
      <c r="FEP106" s="2"/>
      <c r="FEQ106" s="2"/>
      <c r="FER106" s="5"/>
      <c r="FES106" s="5"/>
      <c r="FET106" s="5"/>
      <c r="FEU106" s="5"/>
      <c r="FEV106" s="5"/>
      <c r="FEW106" s="1"/>
      <c r="FEX106" s="2"/>
      <c r="FEY106" s="2"/>
      <c r="FEZ106" s="5"/>
      <c r="FFA106" s="5"/>
      <c r="FFB106" s="5"/>
      <c r="FFC106" s="5"/>
      <c r="FFD106" s="5"/>
      <c r="FFE106" s="1"/>
      <c r="FFF106" s="2"/>
      <c r="FFG106" s="2"/>
      <c r="FFH106" s="5"/>
      <c r="FFI106" s="5"/>
      <c r="FFJ106" s="5"/>
      <c r="FFK106" s="5"/>
      <c r="FFL106" s="5"/>
      <c r="FFM106" s="1"/>
      <c r="FFN106" s="2"/>
      <c r="FFO106" s="2"/>
      <c r="FFP106" s="5"/>
      <c r="FFQ106" s="5"/>
      <c r="FFR106" s="5"/>
      <c r="FFS106" s="5"/>
      <c r="FFT106" s="5"/>
      <c r="FFU106" s="1"/>
      <c r="FFV106" s="2"/>
      <c r="FFW106" s="2"/>
      <c r="FFX106" s="5"/>
      <c r="FFY106" s="5"/>
      <c r="FFZ106" s="5"/>
      <c r="FGA106" s="5"/>
      <c r="FGB106" s="5"/>
      <c r="FGC106" s="1"/>
      <c r="FGD106" s="2"/>
      <c r="FGE106" s="2"/>
      <c r="FGF106" s="5"/>
      <c r="FGG106" s="5"/>
      <c r="FGH106" s="5"/>
      <c r="FGI106" s="5"/>
      <c r="FGJ106" s="5"/>
      <c r="FGK106" s="1"/>
      <c r="FGL106" s="2"/>
      <c r="FGM106" s="2"/>
      <c r="FGN106" s="5"/>
      <c r="FGO106" s="5"/>
      <c r="FGP106" s="5"/>
      <c r="FGQ106" s="5"/>
      <c r="FGR106" s="5"/>
      <c r="FGS106" s="1"/>
      <c r="FGT106" s="2"/>
      <c r="FGU106" s="2"/>
      <c r="FGV106" s="5"/>
      <c r="FGW106" s="5"/>
      <c r="FGX106" s="5"/>
      <c r="FGY106" s="5"/>
      <c r="FGZ106" s="5"/>
      <c r="FHA106" s="1"/>
      <c r="FHB106" s="2"/>
      <c r="FHC106" s="2"/>
      <c r="FHD106" s="5"/>
      <c r="FHE106" s="5"/>
      <c r="FHF106" s="5"/>
      <c r="FHG106" s="5"/>
      <c r="FHH106" s="5"/>
      <c r="FHI106" s="1"/>
      <c r="FHJ106" s="2"/>
      <c r="FHK106" s="2"/>
      <c r="FHL106" s="5"/>
      <c r="FHM106" s="5"/>
      <c r="FHN106" s="5"/>
      <c r="FHO106" s="5"/>
      <c r="FHP106" s="5"/>
      <c r="FHQ106" s="1"/>
      <c r="FHR106" s="2"/>
      <c r="FHS106" s="2"/>
      <c r="FHT106" s="5"/>
      <c r="FHU106" s="5"/>
      <c r="FHV106" s="5"/>
      <c r="FHW106" s="5"/>
      <c r="FHX106" s="5"/>
      <c r="FHY106" s="1"/>
      <c r="FHZ106" s="2"/>
      <c r="FIA106" s="2"/>
      <c r="FIB106" s="5"/>
      <c r="FIC106" s="5"/>
      <c r="FID106" s="5"/>
      <c r="FIE106" s="5"/>
      <c r="FIF106" s="5"/>
      <c r="FIG106" s="1"/>
      <c r="FIH106" s="2"/>
      <c r="FII106" s="2"/>
      <c r="FIJ106" s="5"/>
      <c r="FIK106" s="5"/>
      <c r="FIL106" s="5"/>
      <c r="FIM106" s="5"/>
      <c r="FIN106" s="5"/>
      <c r="FIO106" s="1"/>
      <c r="FIP106" s="2"/>
      <c r="FIQ106" s="2"/>
      <c r="FIR106" s="5"/>
      <c r="FIS106" s="5"/>
      <c r="FIT106" s="5"/>
      <c r="FIU106" s="5"/>
      <c r="FIV106" s="5"/>
      <c r="FIW106" s="1"/>
      <c r="FIX106" s="2"/>
      <c r="FIY106" s="2"/>
      <c r="FIZ106" s="5"/>
      <c r="FJA106" s="5"/>
      <c r="FJB106" s="5"/>
      <c r="FJC106" s="5"/>
      <c r="FJD106" s="5"/>
      <c r="FJE106" s="1"/>
      <c r="FJF106" s="2"/>
      <c r="FJG106" s="2"/>
      <c r="FJH106" s="5"/>
      <c r="FJI106" s="5"/>
      <c r="FJJ106" s="5"/>
      <c r="FJK106" s="5"/>
      <c r="FJL106" s="5"/>
      <c r="FJM106" s="1"/>
      <c r="FJN106" s="2"/>
      <c r="FJO106" s="2"/>
      <c r="FJP106" s="5"/>
      <c r="FJQ106" s="5"/>
      <c r="FJR106" s="5"/>
      <c r="FJS106" s="5"/>
      <c r="FJT106" s="5"/>
      <c r="FJU106" s="1"/>
      <c r="FJV106" s="2"/>
      <c r="FJW106" s="2"/>
      <c r="FJX106" s="5"/>
      <c r="FJY106" s="5"/>
      <c r="FJZ106" s="5"/>
      <c r="FKA106" s="5"/>
      <c r="FKB106" s="5"/>
      <c r="FKC106" s="1"/>
      <c r="FKD106" s="2"/>
      <c r="FKE106" s="2"/>
      <c r="FKF106" s="5"/>
      <c r="FKG106" s="5"/>
      <c r="FKH106" s="5"/>
      <c r="FKI106" s="5"/>
      <c r="FKJ106" s="5"/>
      <c r="FKK106" s="1"/>
      <c r="FKL106" s="2"/>
      <c r="FKM106" s="2"/>
      <c r="FKN106" s="5"/>
      <c r="FKO106" s="5"/>
      <c r="FKP106" s="5"/>
      <c r="FKQ106" s="5"/>
      <c r="FKR106" s="5"/>
      <c r="FKS106" s="1"/>
      <c r="FKT106" s="2"/>
      <c r="FKU106" s="2"/>
      <c r="FKV106" s="5"/>
      <c r="FKW106" s="5"/>
      <c r="FKX106" s="5"/>
      <c r="FKY106" s="5"/>
      <c r="FKZ106" s="5"/>
      <c r="FLA106" s="1"/>
      <c r="FLB106" s="2"/>
      <c r="FLC106" s="2"/>
      <c r="FLD106" s="5"/>
      <c r="FLE106" s="5"/>
      <c r="FLF106" s="5"/>
      <c r="FLG106" s="5"/>
      <c r="FLH106" s="5"/>
      <c r="FLI106" s="1"/>
      <c r="FLJ106" s="2"/>
      <c r="FLK106" s="2"/>
      <c r="FLL106" s="5"/>
      <c r="FLM106" s="5"/>
      <c r="FLN106" s="5"/>
      <c r="FLO106" s="5"/>
      <c r="FLP106" s="5"/>
      <c r="FLQ106" s="1"/>
      <c r="FLR106" s="2"/>
      <c r="FLS106" s="2"/>
      <c r="FLT106" s="5"/>
      <c r="FLU106" s="5"/>
      <c r="FLV106" s="5"/>
      <c r="FLW106" s="5"/>
      <c r="FLX106" s="5"/>
      <c r="FLY106" s="1"/>
      <c r="FLZ106" s="2"/>
      <c r="FMA106" s="2"/>
      <c r="FMB106" s="5"/>
      <c r="FMC106" s="5"/>
      <c r="FMD106" s="5"/>
      <c r="FME106" s="5"/>
      <c r="FMF106" s="5"/>
      <c r="FMG106" s="1"/>
      <c r="FMH106" s="2"/>
      <c r="FMI106" s="2"/>
      <c r="FMJ106" s="5"/>
      <c r="FMK106" s="5"/>
      <c r="FML106" s="5"/>
      <c r="FMM106" s="5"/>
      <c r="FMN106" s="5"/>
      <c r="FMO106" s="1"/>
      <c r="FMP106" s="2"/>
      <c r="FMQ106" s="2"/>
      <c r="FMR106" s="5"/>
      <c r="FMS106" s="5"/>
      <c r="FMT106" s="5"/>
      <c r="FMU106" s="5"/>
      <c r="FMV106" s="5"/>
      <c r="FMW106" s="1"/>
      <c r="FMX106" s="2"/>
      <c r="FMY106" s="2"/>
      <c r="FMZ106" s="5"/>
      <c r="FNA106" s="5"/>
      <c r="FNB106" s="5"/>
      <c r="FNC106" s="5"/>
      <c r="FND106" s="5"/>
      <c r="FNE106" s="1"/>
      <c r="FNF106" s="2"/>
      <c r="FNG106" s="2"/>
      <c r="FNH106" s="5"/>
      <c r="FNI106" s="5"/>
      <c r="FNJ106" s="5"/>
      <c r="FNK106" s="5"/>
      <c r="FNL106" s="5"/>
      <c r="FNM106" s="1"/>
      <c r="FNN106" s="2"/>
      <c r="FNO106" s="2"/>
      <c r="FNP106" s="5"/>
      <c r="FNQ106" s="5"/>
      <c r="FNR106" s="5"/>
      <c r="FNS106" s="5"/>
      <c r="FNT106" s="5"/>
      <c r="FNU106" s="1"/>
      <c r="FNV106" s="2"/>
      <c r="FNW106" s="2"/>
      <c r="FNX106" s="5"/>
      <c r="FNY106" s="5"/>
      <c r="FNZ106" s="5"/>
      <c r="FOA106" s="5"/>
      <c r="FOB106" s="5"/>
      <c r="FOC106" s="1"/>
      <c r="FOD106" s="2"/>
      <c r="FOE106" s="2"/>
      <c r="FOF106" s="5"/>
      <c r="FOG106" s="5"/>
      <c r="FOH106" s="5"/>
      <c r="FOI106" s="5"/>
      <c r="FOJ106" s="5"/>
      <c r="FOK106" s="1"/>
      <c r="FOL106" s="2"/>
      <c r="FOM106" s="2"/>
      <c r="FON106" s="5"/>
      <c r="FOO106" s="5"/>
      <c r="FOP106" s="5"/>
      <c r="FOQ106" s="5"/>
      <c r="FOR106" s="5"/>
      <c r="FOS106" s="1"/>
      <c r="FOT106" s="2"/>
      <c r="FOU106" s="2"/>
      <c r="FOV106" s="5"/>
      <c r="FOW106" s="5"/>
      <c r="FOX106" s="5"/>
      <c r="FOY106" s="5"/>
      <c r="FOZ106" s="5"/>
      <c r="FPA106" s="1"/>
      <c r="FPB106" s="2"/>
      <c r="FPC106" s="2"/>
      <c r="FPD106" s="5"/>
      <c r="FPE106" s="5"/>
      <c r="FPF106" s="5"/>
      <c r="FPG106" s="5"/>
      <c r="FPH106" s="5"/>
      <c r="FPI106" s="1"/>
      <c r="FPJ106" s="2"/>
      <c r="FPK106" s="2"/>
      <c r="FPL106" s="5"/>
      <c r="FPM106" s="5"/>
      <c r="FPN106" s="5"/>
      <c r="FPO106" s="5"/>
      <c r="FPP106" s="5"/>
      <c r="FPQ106" s="1"/>
      <c r="FPR106" s="2"/>
      <c r="FPS106" s="2"/>
      <c r="FPT106" s="5"/>
      <c r="FPU106" s="5"/>
      <c r="FPV106" s="5"/>
      <c r="FPW106" s="5"/>
      <c r="FPX106" s="5"/>
      <c r="FPY106" s="1"/>
      <c r="FPZ106" s="2"/>
      <c r="FQA106" s="2"/>
      <c r="FQB106" s="5"/>
      <c r="FQC106" s="5"/>
      <c r="FQD106" s="5"/>
      <c r="FQE106" s="5"/>
      <c r="FQF106" s="5"/>
      <c r="FQG106" s="1"/>
      <c r="FQH106" s="2"/>
      <c r="FQI106" s="2"/>
      <c r="FQJ106" s="5"/>
      <c r="FQK106" s="5"/>
      <c r="FQL106" s="5"/>
      <c r="FQM106" s="5"/>
      <c r="FQN106" s="5"/>
      <c r="FQO106" s="1"/>
      <c r="FQP106" s="2"/>
      <c r="FQQ106" s="2"/>
      <c r="FQR106" s="5"/>
      <c r="FQS106" s="5"/>
      <c r="FQT106" s="5"/>
      <c r="FQU106" s="5"/>
      <c r="FQV106" s="5"/>
      <c r="FQW106" s="1"/>
      <c r="FQX106" s="2"/>
      <c r="FQY106" s="2"/>
      <c r="FQZ106" s="5"/>
      <c r="FRA106" s="5"/>
      <c r="FRB106" s="5"/>
      <c r="FRC106" s="5"/>
      <c r="FRD106" s="5"/>
      <c r="FRE106" s="1"/>
      <c r="FRF106" s="2"/>
      <c r="FRG106" s="2"/>
      <c r="FRH106" s="5"/>
      <c r="FRI106" s="5"/>
      <c r="FRJ106" s="5"/>
      <c r="FRK106" s="5"/>
      <c r="FRL106" s="5"/>
      <c r="FRM106" s="1"/>
      <c r="FRN106" s="2"/>
      <c r="FRO106" s="2"/>
      <c r="FRP106" s="5"/>
      <c r="FRQ106" s="5"/>
      <c r="FRR106" s="5"/>
      <c r="FRS106" s="5"/>
      <c r="FRT106" s="5"/>
      <c r="FRU106" s="1"/>
      <c r="FRV106" s="2"/>
      <c r="FRW106" s="2"/>
      <c r="FRX106" s="5"/>
      <c r="FRY106" s="5"/>
      <c r="FRZ106" s="5"/>
      <c r="FSA106" s="5"/>
      <c r="FSB106" s="5"/>
      <c r="FSC106" s="1"/>
      <c r="FSD106" s="2"/>
      <c r="FSE106" s="2"/>
      <c r="FSF106" s="5"/>
      <c r="FSG106" s="5"/>
      <c r="FSH106" s="5"/>
      <c r="FSI106" s="5"/>
      <c r="FSJ106" s="5"/>
      <c r="FSK106" s="1"/>
      <c r="FSL106" s="2"/>
      <c r="FSM106" s="2"/>
      <c r="FSN106" s="5"/>
      <c r="FSO106" s="5"/>
      <c r="FSP106" s="5"/>
      <c r="FSQ106" s="5"/>
      <c r="FSR106" s="5"/>
      <c r="FSS106" s="1"/>
      <c r="FST106" s="2"/>
      <c r="FSU106" s="2"/>
      <c r="FSV106" s="5"/>
      <c r="FSW106" s="5"/>
      <c r="FSX106" s="5"/>
      <c r="FSY106" s="5"/>
      <c r="FSZ106" s="5"/>
      <c r="FTA106" s="1"/>
      <c r="FTB106" s="2"/>
      <c r="FTC106" s="2"/>
      <c r="FTD106" s="5"/>
      <c r="FTE106" s="5"/>
      <c r="FTF106" s="5"/>
      <c r="FTG106" s="5"/>
      <c r="FTH106" s="5"/>
      <c r="FTI106" s="1"/>
      <c r="FTJ106" s="2"/>
      <c r="FTK106" s="2"/>
      <c r="FTL106" s="5"/>
      <c r="FTM106" s="5"/>
      <c r="FTN106" s="5"/>
      <c r="FTO106" s="5"/>
      <c r="FTP106" s="5"/>
      <c r="FTQ106" s="1"/>
      <c r="FTR106" s="2"/>
      <c r="FTS106" s="2"/>
      <c r="FTT106" s="5"/>
      <c r="FTU106" s="5"/>
      <c r="FTV106" s="5"/>
      <c r="FTW106" s="5"/>
      <c r="FTX106" s="5"/>
      <c r="FTY106" s="1"/>
      <c r="FTZ106" s="2"/>
      <c r="FUA106" s="2"/>
      <c r="FUB106" s="5"/>
      <c r="FUC106" s="5"/>
      <c r="FUD106" s="5"/>
      <c r="FUE106" s="5"/>
      <c r="FUF106" s="5"/>
      <c r="FUG106" s="1"/>
      <c r="FUH106" s="2"/>
      <c r="FUI106" s="2"/>
      <c r="FUJ106" s="5"/>
      <c r="FUK106" s="5"/>
      <c r="FUL106" s="5"/>
      <c r="FUM106" s="5"/>
      <c r="FUN106" s="5"/>
      <c r="FUO106" s="1"/>
      <c r="FUP106" s="2"/>
      <c r="FUQ106" s="2"/>
      <c r="FUR106" s="5"/>
      <c r="FUS106" s="5"/>
      <c r="FUT106" s="5"/>
      <c r="FUU106" s="5"/>
      <c r="FUV106" s="5"/>
      <c r="FUW106" s="1"/>
      <c r="FUX106" s="2"/>
      <c r="FUY106" s="2"/>
      <c r="FUZ106" s="5"/>
      <c r="FVA106" s="5"/>
      <c r="FVB106" s="5"/>
      <c r="FVC106" s="5"/>
      <c r="FVD106" s="5"/>
      <c r="FVE106" s="1"/>
      <c r="FVF106" s="2"/>
      <c r="FVG106" s="2"/>
      <c r="FVH106" s="5"/>
      <c r="FVI106" s="5"/>
      <c r="FVJ106" s="5"/>
      <c r="FVK106" s="5"/>
      <c r="FVL106" s="5"/>
      <c r="FVM106" s="1"/>
      <c r="FVN106" s="2"/>
      <c r="FVO106" s="2"/>
      <c r="FVP106" s="5"/>
      <c r="FVQ106" s="5"/>
      <c r="FVR106" s="5"/>
      <c r="FVS106" s="5"/>
      <c r="FVT106" s="5"/>
      <c r="FVU106" s="1"/>
      <c r="FVV106" s="2"/>
      <c r="FVW106" s="2"/>
      <c r="FVX106" s="5"/>
      <c r="FVY106" s="5"/>
      <c r="FVZ106" s="5"/>
      <c r="FWA106" s="5"/>
      <c r="FWB106" s="5"/>
      <c r="FWC106" s="1"/>
      <c r="FWD106" s="2"/>
      <c r="FWE106" s="2"/>
      <c r="FWF106" s="5"/>
      <c r="FWG106" s="5"/>
      <c r="FWH106" s="5"/>
      <c r="FWI106" s="5"/>
      <c r="FWJ106" s="5"/>
      <c r="FWK106" s="1"/>
      <c r="FWL106" s="2"/>
      <c r="FWM106" s="2"/>
      <c r="FWN106" s="5"/>
      <c r="FWO106" s="5"/>
      <c r="FWP106" s="5"/>
      <c r="FWQ106" s="5"/>
      <c r="FWR106" s="5"/>
      <c r="FWS106" s="1"/>
      <c r="FWT106" s="2"/>
      <c r="FWU106" s="2"/>
      <c r="FWV106" s="5"/>
      <c r="FWW106" s="5"/>
      <c r="FWX106" s="5"/>
      <c r="FWY106" s="5"/>
      <c r="FWZ106" s="5"/>
      <c r="FXA106" s="1"/>
      <c r="FXB106" s="2"/>
      <c r="FXC106" s="2"/>
      <c r="FXD106" s="5"/>
      <c r="FXE106" s="5"/>
      <c r="FXF106" s="5"/>
      <c r="FXG106" s="5"/>
      <c r="FXH106" s="5"/>
      <c r="FXI106" s="1"/>
      <c r="FXJ106" s="2"/>
      <c r="FXK106" s="2"/>
      <c r="FXL106" s="5"/>
      <c r="FXM106" s="5"/>
      <c r="FXN106" s="5"/>
      <c r="FXO106" s="5"/>
      <c r="FXP106" s="5"/>
      <c r="FXQ106" s="1"/>
      <c r="FXR106" s="2"/>
      <c r="FXS106" s="2"/>
      <c r="FXT106" s="5"/>
      <c r="FXU106" s="5"/>
      <c r="FXV106" s="5"/>
      <c r="FXW106" s="5"/>
      <c r="FXX106" s="5"/>
      <c r="FXY106" s="1"/>
      <c r="FXZ106" s="2"/>
      <c r="FYA106" s="2"/>
      <c r="FYB106" s="5"/>
      <c r="FYC106" s="5"/>
      <c r="FYD106" s="5"/>
      <c r="FYE106" s="5"/>
      <c r="FYF106" s="5"/>
      <c r="FYG106" s="1"/>
      <c r="FYH106" s="2"/>
      <c r="FYI106" s="2"/>
      <c r="FYJ106" s="5"/>
      <c r="FYK106" s="5"/>
      <c r="FYL106" s="5"/>
      <c r="FYM106" s="5"/>
      <c r="FYN106" s="5"/>
      <c r="FYO106" s="1"/>
      <c r="FYP106" s="2"/>
      <c r="FYQ106" s="2"/>
      <c r="FYR106" s="5"/>
      <c r="FYS106" s="5"/>
      <c r="FYT106" s="5"/>
      <c r="FYU106" s="5"/>
      <c r="FYV106" s="5"/>
      <c r="FYW106" s="1"/>
      <c r="FYX106" s="2"/>
      <c r="FYY106" s="2"/>
      <c r="FYZ106" s="5"/>
      <c r="FZA106" s="5"/>
      <c r="FZB106" s="5"/>
      <c r="FZC106" s="5"/>
      <c r="FZD106" s="5"/>
      <c r="FZE106" s="1"/>
      <c r="FZF106" s="2"/>
      <c r="FZG106" s="2"/>
      <c r="FZH106" s="5"/>
      <c r="FZI106" s="5"/>
      <c r="FZJ106" s="5"/>
      <c r="FZK106" s="5"/>
      <c r="FZL106" s="5"/>
      <c r="FZM106" s="1"/>
      <c r="FZN106" s="2"/>
      <c r="FZO106" s="2"/>
      <c r="FZP106" s="5"/>
      <c r="FZQ106" s="5"/>
      <c r="FZR106" s="5"/>
      <c r="FZS106" s="5"/>
      <c r="FZT106" s="5"/>
      <c r="FZU106" s="1"/>
      <c r="FZV106" s="2"/>
      <c r="FZW106" s="2"/>
      <c r="FZX106" s="5"/>
      <c r="FZY106" s="5"/>
      <c r="FZZ106" s="5"/>
      <c r="GAA106" s="5"/>
      <c r="GAB106" s="5"/>
      <c r="GAC106" s="1"/>
      <c r="GAD106" s="2"/>
      <c r="GAE106" s="2"/>
      <c r="GAF106" s="5"/>
      <c r="GAG106" s="5"/>
      <c r="GAH106" s="5"/>
      <c r="GAI106" s="5"/>
      <c r="GAJ106" s="5"/>
      <c r="GAK106" s="1"/>
      <c r="GAL106" s="2"/>
      <c r="GAM106" s="2"/>
      <c r="GAN106" s="5"/>
      <c r="GAO106" s="5"/>
      <c r="GAP106" s="5"/>
      <c r="GAQ106" s="5"/>
      <c r="GAR106" s="5"/>
      <c r="GAS106" s="1"/>
      <c r="GAT106" s="2"/>
      <c r="GAU106" s="2"/>
      <c r="GAV106" s="5"/>
      <c r="GAW106" s="5"/>
      <c r="GAX106" s="5"/>
      <c r="GAY106" s="5"/>
      <c r="GAZ106" s="5"/>
      <c r="GBA106" s="1"/>
      <c r="GBB106" s="2"/>
      <c r="GBC106" s="2"/>
      <c r="GBD106" s="5"/>
      <c r="GBE106" s="5"/>
      <c r="GBF106" s="5"/>
      <c r="GBG106" s="5"/>
      <c r="GBH106" s="5"/>
      <c r="GBI106" s="1"/>
      <c r="GBJ106" s="2"/>
      <c r="GBK106" s="2"/>
      <c r="GBL106" s="5"/>
      <c r="GBM106" s="5"/>
      <c r="GBN106" s="5"/>
      <c r="GBO106" s="5"/>
      <c r="GBP106" s="5"/>
      <c r="GBQ106" s="1"/>
      <c r="GBR106" s="2"/>
      <c r="GBS106" s="2"/>
      <c r="GBT106" s="5"/>
      <c r="GBU106" s="5"/>
      <c r="GBV106" s="5"/>
      <c r="GBW106" s="5"/>
      <c r="GBX106" s="5"/>
      <c r="GBY106" s="1"/>
      <c r="GBZ106" s="2"/>
      <c r="GCA106" s="2"/>
      <c r="GCB106" s="5"/>
      <c r="GCC106" s="5"/>
      <c r="GCD106" s="5"/>
      <c r="GCE106" s="5"/>
      <c r="GCF106" s="5"/>
      <c r="GCG106" s="1"/>
      <c r="GCH106" s="2"/>
      <c r="GCI106" s="2"/>
      <c r="GCJ106" s="5"/>
      <c r="GCK106" s="5"/>
      <c r="GCL106" s="5"/>
      <c r="GCM106" s="5"/>
      <c r="GCN106" s="5"/>
      <c r="GCO106" s="1"/>
      <c r="GCP106" s="2"/>
      <c r="GCQ106" s="2"/>
      <c r="GCR106" s="5"/>
      <c r="GCS106" s="5"/>
      <c r="GCT106" s="5"/>
      <c r="GCU106" s="5"/>
      <c r="GCV106" s="5"/>
      <c r="GCW106" s="1"/>
      <c r="GCX106" s="2"/>
      <c r="GCY106" s="2"/>
      <c r="GCZ106" s="5"/>
      <c r="GDA106" s="5"/>
      <c r="GDB106" s="5"/>
      <c r="GDC106" s="5"/>
      <c r="GDD106" s="5"/>
      <c r="GDE106" s="1"/>
      <c r="GDF106" s="2"/>
      <c r="GDG106" s="2"/>
      <c r="GDH106" s="5"/>
      <c r="GDI106" s="5"/>
      <c r="GDJ106" s="5"/>
      <c r="GDK106" s="5"/>
      <c r="GDL106" s="5"/>
      <c r="GDM106" s="1"/>
      <c r="GDN106" s="2"/>
      <c r="GDO106" s="2"/>
      <c r="GDP106" s="5"/>
      <c r="GDQ106" s="5"/>
      <c r="GDR106" s="5"/>
      <c r="GDS106" s="5"/>
      <c r="GDT106" s="5"/>
      <c r="GDU106" s="1"/>
      <c r="GDV106" s="2"/>
      <c r="GDW106" s="2"/>
      <c r="GDX106" s="5"/>
      <c r="GDY106" s="5"/>
      <c r="GDZ106" s="5"/>
      <c r="GEA106" s="5"/>
      <c r="GEB106" s="5"/>
      <c r="GEC106" s="1"/>
      <c r="GED106" s="2"/>
      <c r="GEE106" s="2"/>
      <c r="GEF106" s="5"/>
      <c r="GEG106" s="5"/>
      <c r="GEH106" s="5"/>
      <c r="GEI106" s="5"/>
      <c r="GEJ106" s="5"/>
      <c r="GEK106" s="1"/>
      <c r="GEL106" s="2"/>
      <c r="GEM106" s="2"/>
      <c r="GEN106" s="5"/>
      <c r="GEO106" s="5"/>
      <c r="GEP106" s="5"/>
      <c r="GEQ106" s="5"/>
      <c r="GER106" s="5"/>
      <c r="GES106" s="1"/>
      <c r="GET106" s="2"/>
      <c r="GEU106" s="2"/>
      <c r="GEV106" s="5"/>
      <c r="GEW106" s="5"/>
      <c r="GEX106" s="5"/>
      <c r="GEY106" s="5"/>
      <c r="GEZ106" s="5"/>
      <c r="GFA106" s="1"/>
      <c r="GFB106" s="2"/>
      <c r="GFC106" s="2"/>
      <c r="GFD106" s="5"/>
      <c r="GFE106" s="5"/>
      <c r="GFF106" s="5"/>
      <c r="GFG106" s="5"/>
      <c r="GFH106" s="5"/>
      <c r="GFI106" s="1"/>
      <c r="GFJ106" s="2"/>
      <c r="GFK106" s="2"/>
      <c r="GFL106" s="5"/>
      <c r="GFM106" s="5"/>
      <c r="GFN106" s="5"/>
      <c r="GFO106" s="5"/>
      <c r="GFP106" s="5"/>
      <c r="GFQ106" s="1"/>
      <c r="GFR106" s="2"/>
      <c r="GFS106" s="2"/>
      <c r="GFT106" s="5"/>
      <c r="GFU106" s="5"/>
      <c r="GFV106" s="5"/>
      <c r="GFW106" s="5"/>
      <c r="GFX106" s="5"/>
      <c r="GFY106" s="1"/>
      <c r="GFZ106" s="2"/>
      <c r="GGA106" s="2"/>
      <c r="GGB106" s="5"/>
      <c r="GGC106" s="5"/>
      <c r="GGD106" s="5"/>
      <c r="GGE106" s="5"/>
      <c r="GGF106" s="5"/>
      <c r="GGG106" s="1"/>
      <c r="GGH106" s="2"/>
      <c r="GGI106" s="2"/>
      <c r="GGJ106" s="5"/>
      <c r="GGK106" s="5"/>
      <c r="GGL106" s="5"/>
      <c r="GGM106" s="5"/>
      <c r="GGN106" s="5"/>
      <c r="GGO106" s="1"/>
      <c r="GGP106" s="2"/>
      <c r="GGQ106" s="2"/>
      <c r="GGR106" s="5"/>
      <c r="GGS106" s="5"/>
      <c r="GGT106" s="5"/>
      <c r="GGU106" s="5"/>
      <c r="GGV106" s="5"/>
      <c r="GGW106" s="1"/>
      <c r="GGX106" s="2"/>
      <c r="GGY106" s="2"/>
      <c r="GGZ106" s="5"/>
      <c r="GHA106" s="5"/>
      <c r="GHB106" s="5"/>
      <c r="GHC106" s="5"/>
      <c r="GHD106" s="5"/>
      <c r="GHE106" s="1"/>
      <c r="GHF106" s="2"/>
      <c r="GHG106" s="2"/>
      <c r="GHH106" s="5"/>
      <c r="GHI106" s="5"/>
      <c r="GHJ106" s="5"/>
      <c r="GHK106" s="5"/>
      <c r="GHL106" s="5"/>
      <c r="GHM106" s="1"/>
      <c r="GHN106" s="2"/>
      <c r="GHO106" s="2"/>
      <c r="GHP106" s="5"/>
      <c r="GHQ106" s="5"/>
      <c r="GHR106" s="5"/>
      <c r="GHS106" s="5"/>
      <c r="GHT106" s="5"/>
      <c r="GHU106" s="1"/>
      <c r="GHV106" s="2"/>
      <c r="GHW106" s="2"/>
      <c r="GHX106" s="5"/>
      <c r="GHY106" s="5"/>
      <c r="GHZ106" s="5"/>
      <c r="GIA106" s="5"/>
      <c r="GIB106" s="5"/>
      <c r="GIC106" s="1"/>
      <c r="GID106" s="2"/>
      <c r="GIE106" s="2"/>
      <c r="GIF106" s="5"/>
      <c r="GIG106" s="5"/>
      <c r="GIH106" s="5"/>
      <c r="GII106" s="5"/>
      <c r="GIJ106" s="5"/>
      <c r="GIK106" s="1"/>
      <c r="GIL106" s="2"/>
      <c r="GIM106" s="2"/>
      <c r="GIN106" s="5"/>
      <c r="GIO106" s="5"/>
      <c r="GIP106" s="5"/>
      <c r="GIQ106" s="5"/>
      <c r="GIR106" s="5"/>
      <c r="GIS106" s="1"/>
      <c r="GIT106" s="2"/>
      <c r="GIU106" s="2"/>
      <c r="GIV106" s="5"/>
      <c r="GIW106" s="5"/>
      <c r="GIX106" s="5"/>
      <c r="GIY106" s="5"/>
      <c r="GIZ106" s="5"/>
      <c r="GJA106" s="1"/>
      <c r="GJB106" s="2"/>
      <c r="GJC106" s="2"/>
      <c r="GJD106" s="5"/>
      <c r="GJE106" s="5"/>
      <c r="GJF106" s="5"/>
      <c r="GJG106" s="5"/>
      <c r="GJH106" s="5"/>
      <c r="GJI106" s="1"/>
      <c r="GJJ106" s="2"/>
      <c r="GJK106" s="2"/>
      <c r="GJL106" s="5"/>
      <c r="GJM106" s="5"/>
      <c r="GJN106" s="5"/>
      <c r="GJO106" s="5"/>
      <c r="GJP106" s="5"/>
      <c r="GJQ106" s="1"/>
      <c r="GJR106" s="2"/>
      <c r="GJS106" s="2"/>
      <c r="GJT106" s="5"/>
      <c r="GJU106" s="5"/>
      <c r="GJV106" s="5"/>
      <c r="GJW106" s="5"/>
      <c r="GJX106" s="5"/>
      <c r="GJY106" s="1"/>
      <c r="GJZ106" s="2"/>
      <c r="GKA106" s="2"/>
      <c r="GKB106" s="5"/>
      <c r="GKC106" s="5"/>
      <c r="GKD106" s="5"/>
      <c r="GKE106" s="5"/>
      <c r="GKF106" s="5"/>
      <c r="GKG106" s="1"/>
      <c r="GKH106" s="2"/>
      <c r="GKI106" s="2"/>
      <c r="GKJ106" s="5"/>
      <c r="GKK106" s="5"/>
      <c r="GKL106" s="5"/>
      <c r="GKM106" s="5"/>
      <c r="GKN106" s="5"/>
      <c r="GKO106" s="1"/>
      <c r="GKP106" s="2"/>
      <c r="GKQ106" s="2"/>
      <c r="GKR106" s="5"/>
      <c r="GKS106" s="5"/>
      <c r="GKT106" s="5"/>
      <c r="GKU106" s="5"/>
      <c r="GKV106" s="5"/>
      <c r="GKW106" s="1"/>
      <c r="GKX106" s="2"/>
      <c r="GKY106" s="2"/>
      <c r="GKZ106" s="5"/>
      <c r="GLA106" s="5"/>
      <c r="GLB106" s="5"/>
      <c r="GLC106" s="5"/>
      <c r="GLD106" s="5"/>
      <c r="GLE106" s="1"/>
      <c r="GLF106" s="2"/>
      <c r="GLG106" s="2"/>
      <c r="GLH106" s="5"/>
      <c r="GLI106" s="5"/>
      <c r="GLJ106" s="5"/>
      <c r="GLK106" s="5"/>
      <c r="GLL106" s="5"/>
      <c r="GLM106" s="1"/>
      <c r="GLN106" s="2"/>
      <c r="GLO106" s="2"/>
      <c r="GLP106" s="5"/>
      <c r="GLQ106" s="5"/>
      <c r="GLR106" s="5"/>
      <c r="GLS106" s="5"/>
      <c r="GLT106" s="5"/>
      <c r="GLU106" s="1"/>
      <c r="GLV106" s="2"/>
      <c r="GLW106" s="2"/>
      <c r="GLX106" s="5"/>
      <c r="GLY106" s="5"/>
      <c r="GLZ106" s="5"/>
      <c r="GMA106" s="5"/>
      <c r="GMB106" s="5"/>
      <c r="GMC106" s="1"/>
      <c r="GMD106" s="2"/>
      <c r="GME106" s="2"/>
      <c r="GMF106" s="5"/>
      <c r="GMG106" s="5"/>
      <c r="GMH106" s="5"/>
      <c r="GMI106" s="5"/>
      <c r="GMJ106" s="5"/>
      <c r="GMK106" s="1"/>
      <c r="GML106" s="2"/>
      <c r="GMM106" s="2"/>
      <c r="GMN106" s="5"/>
      <c r="GMO106" s="5"/>
      <c r="GMP106" s="5"/>
      <c r="GMQ106" s="5"/>
      <c r="GMR106" s="5"/>
      <c r="GMS106" s="1"/>
      <c r="GMT106" s="2"/>
      <c r="GMU106" s="2"/>
      <c r="GMV106" s="5"/>
      <c r="GMW106" s="5"/>
      <c r="GMX106" s="5"/>
      <c r="GMY106" s="5"/>
      <c r="GMZ106" s="5"/>
      <c r="GNA106" s="1"/>
      <c r="GNB106" s="2"/>
      <c r="GNC106" s="2"/>
      <c r="GND106" s="5"/>
      <c r="GNE106" s="5"/>
      <c r="GNF106" s="5"/>
      <c r="GNG106" s="5"/>
      <c r="GNH106" s="5"/>
      <c r="GNI106" s="1"/>
      <c r="GNJ106" s="2"/>
      <c r="GNK106" s="2"/>
      <c r="GNL106" s="5"/>
      <c r="GNM106" s="5"/>
      <c r="GNN106" s="5"/>
      <c r="GNO106" s="5"/>
      <c r="GNP106" s="5"/>
      <c r="GNQ106" s="1"/>
      <c r="GNR106" s="2"/>
      <c r="GNS106" s="2"/>
      <c r="GNT106" s="5"/>
      <c r="GNU106" s="5"/>
      <c r="GNV106" s="5"/>
      <c r="GNW106" s="5"/>
      <c r="GNX106" s="5"/>
      <c r="GNY106" s="1"/>
      <c r="GNZ106" s="2"/>
      <c r="GOA106" s="2"/>
      <c r="GOB106" s="5"/>
      <c r="GOC106" s="5"/>
      <c r="GOD106" s="5"/>
      <c r="GOE106" s="5"/>
      <c r="GOF106" s="5"/>
      <c r="GOG106" s="1"/>
      <c r="GOH106" s="2"/>
      <c r="GOI106" s="2"/>
      <c r="GOJ106" s="5"/>
      <c r="GOK106" s="5"/>
      <c r="GOL106" s="5"/>
      <c r="GOM106" s="5"/>
      <c r="GON106" s="5"/>
      <c r="GOO106" s="1"/>
      <c r="GOP106" s="2"/>
      <c r="GOQ106" s="2"/>
      <c r="GOR106" s="5"/>
      <c r="GOS106" s="5"/>
      <c r="GOT106" s="5"/>
      <c r="GOU106" s="5"/>
      <c r="GOV106" s="5"/>
      <c r="GOW106" s="1"/>
      <c r="GOX106" s="2"/>
      <c r="GOY106" s="2"/>
      <c r="GOZ106" s="5"/>
      <c r="GPA106" s="5"/>
      <c r="GPB106" s="5"/>
      <c r="GPC106" s="5"/>
      <c r="GPD106" s="5"/>
      <c r="GPE106" s="1"/>
      <c r="GPF106" s="2"/>
      <c r="GPG106" s="2"/>
      <c r="GPH106" s="5"/>
      <c r="GPI106" s="5"/>
      <c r="GPJ106" s="5"/>
      <c r="GPK106" s="5"/>
      <c r="GPL106" s="5"/>
      <c r="GPM106" s="1"/>
      <c r="GPN106" s="2"/>
      <c r="GPO106" s="2"/>
      <c r="GPP106" s="5"/>
      <c r="GPQ106" s="5"/>
      <c r="GPR106" s="5"/>
      <c r="GPS106" s="5"/>
      <c r="GPT106" s="5"/>
      <c r="GPU106" s="1"/>
      <c r="GPV106" s="2"/>
      <c r="GPW106" s="2"/>
      <c r="GPX106" s="5"/>
      <c r="GPY106" s="5"/>
      <c r="GPZ106" s="5"/>
      <c r="GQA106" s="5"/>
      <c r="GQB106" s="5"/>
      <c r="GQC106" s="1"/>
      <c r="GQD106" s="2"/>
      <c r="GQE106" s="2"/>
      <c r="GQF106" s="5"/>
      <c r="GQG106" s="5"/>
      <c r="GQH106" s="5"/>
      <c r="GQI106" s="5"/>
      <c r="GQJ106" s="5"/>
      <c r="GQK106" s="1"/>
      <c r="GQL106" s="2"/>
      <c r="GQM106" s="2"/>
      <c r="GQN106" s="5"/>
      <c r="GQO106" s="5"/>
      <c r="GQP106" s="5"/>
      <c r="GQQ106" s="5"/>
      <c r="GQR106" s="5"/>
      <c r="GQS106" s="1"/>
      <c r="GQT106" s="2"/>
      <c r="GQU106" s="2"/>
      <c r="GQV106" s="5"/>
      <c r="GQW106" s="5"/>
      <c r="GQX106" s="5"/>
      <c r="GQY106" s="5"/>
      <c r="GQZ106" s="5"/>
      <c r="GRA106" s="1"/>
      <c r="GRB106" s="2"/>
      <c r="GRC106" s="2"/>
      <c r="GRD106" s="5"/>
      <c r="GRE106" s="5"/>
      <c r="GRF106" s="5"/>
      <c r="GRG106" s="5"/>
      <c r="GRH106" s="5"/>
      <c r="GRI106" s="1"/>
      <c r="GRJ106" s="2"/>
      <c r="GRK106" s="2"/>
      <c r="GRL106" s="5"/>
      <c r="GRM106" s="5"/>
      <c r="GRN106" s="5"/>
      <c r="GRO106" s="5"/>
      <c r="GRP106" s="5"/>
      <c r="GRQ106" s="1"/>
      <c r="GRR106" s="2"/>
      <c r="GRS106" s="2"/>
      <c r="GRT106" s="5"/>
      <c r="GRU106" s="5"/>
      <c r="GRV106" s="5"/>
      <c r="GRW106" s="5"/>
      <c r="GRX106" s="5"/>
      <c r="GRY106" s="1"/>
      <c r="GRZ106" s="2"/>
      <c r="GSA106" s="2"/>
      <c r="GSB106" s="5"/>
      <c r="GSC106" s="5"/>
      <c r="GSD106" s="5"/>
      <c r="GSE106" s="5"/>
      <c r="GSF106" s="5"/>
      <c r="GSG106" s="1"/>
      <c r="GSH106" s="2"/>
      <c r="GSI106" s="2"/>
      <c r="GSJ106" s="5"/>
      <c r="GSK106" s="5"/>
      <c r="GSL106" s="5"/>
      <c r="GSM106" s="5"/>
      <c r="GSN106" s="5"/>
      <c r="GSO106" s="1"/>
      <c r="GSP106" s="2"/>
      <c r="GSQ106" s="2"/>
      <c r="GSR106" s="5"/>
      <c r="GSS106" s="5"/>
      <c r="GST106" s="5"/>
      <c r="GSU106" s="5"/>
      <c r="GSV106" s="5"/>
      <c r="GSW106" s="1"/>
      <c r="GSX106" s="2"/>
      <c r="GSY106" s="2"/>
      <c r="GSZ106" s="5"/>
      <c r="GTA106" s="5"/>
      <c r="GTB106" s="5"/>
      <c r="GTC106" s="5"/>
      <c r="GTD106" s="5"/>
      <c r="GTE106" s="1"/>
      <c r="GTF106" s="2"/>
      <c r="GTG106" s="2"/>
      <c r="GTH106" s="5"/>
      <c r="GTI106" s="5"/>
      <c r="GTJ106" s="5"/>
      <c r="GTK106" s="5"/>
      <c r="GTL106" s="5"/>
      <c r="GTM106" s="1"/>
      <c r="GTN106" s="2"/>
      <c r="GTO106" s="2"/>
      <c r="GTP106" s="5"/>
      <c r="GTQ106" s="5"/>
      <c r="GTR106" s="5"/>
      <c r="GTS106" s="5"/>
      <c r="GTT106" s="5"/>
      <c r="GTU106" s="1"/>
      <c r="GTV106" s="2"/>
      <c r="GTW106" s="2"/>
      <c r="GTX106" s="5"/>
      <c r="GTY106" s="5"/>
      <c r="GTZ106" s="5"/>
      <c r="GUA106" s="5"/>
      <c r="GUB106" s="5"/>
      <c r="GUC106" s="1"/>
      <c r="GUD106" s="2"/>
      <c r="GUE106" s="2"/>
      <c r="GUF106" s="5"/>
      <c r="GUG106" s="5"/>
      <c r="GUH106" s="5"/>
      <c r="GUI106" s="5"/>
      <c r="GUJ106" s="5"/>
      <c r="GUK106" s="1"/>
      <c r="GUL106" s="2"/>
      <c r="GUM106" s="2"/>
      <c r="GUN106" s="5"/>
      <c r="GUO106" s="5"/>
      <c r="GUP106" s="5"/>
      <c r="GUQ106" s="5"/>
      <c r="GUR106" s="5"/>
      <c r="GUS106" s="1"/>
      <c r="GUT106" s="2"/>
      <c r="GUU106" s="2"/>
      <c r="GUV106" s="5"/>
      <c r="GUW106" s="5"/>
      <c r="GUX106" s="5"/>
      <c r="GUY106" s="5"/>
      <c r="GUZ106" s="5"/>
      <c r="GVA106" s="1"/>
      <c r="GVB106" s="2"/>
      <c r="GVC106" s="2"/>
      <c r="GVD106" s="5"/>
      <c r="GVE106" s="5"/>
      <c r="GVF106" s="5"/>
      <c r="GVG106" s="5"/>
      <c r="GVH106" s="5"/>
      <c r="GVI106" s="1"/>
      <c r="GVJ106" s="2"/>
      <c r="GVK106" s="2"/>
      <c r="GVL106" s="5"/>
      <c r="GVM106" s="5"/>
      <c r="GVN106" s="5"/>
      <c r="GVO106" s="5"/>
      <c r="GVP106" s="5"/>
      <c r="GVQ106" s="1"/>
      <c r="GVR106" s="2"/>
      <c r="GVS106" s="2"/>
      <c r="GVT106" s="5"/>
      <c r="GVU106" s="5"/>
      <c r="GVV106" s="5"/>
      <c r="GVW106" s="5"/>
      <c r="GVX106" s="5"/>
      <c r="GVY106" s="1"/>
      <c r="GVZ106" s="2"/>
      <c r="GWA106" s="2"/>
      <c r="GWB106" s="5"/>
      <c r="GWC106" s="5"/>
      <c r="GWD106" s="5"/>
      <c r="GWE106" s="5"/>
      <c r="GWF106" s="5"/>
      <c r="GWG106" s="1"/>
      <c r="GWH106" s="2"/>
      <c r="GWI106" s="2"/>
      <c r="GWJ106" s="5"/>
      <c r="GWK106" s="5"/>
      <c r="GWL106" s="5"/>
      <c r="GWM106" s="5"/>
      <c r="GWN106" s="5"/>
      <c r="GWO106" s="1"/>
      <c r="GWP106" s="2"/>
      <c r="GWQ106" s="2"/>
      <c r="GWR106" s="5"/>
      <c r="GWS106" s="5"/>
      <c r="GWT106" s="5"/>
      <c r="GWU106" s="5"/>
      <c r="GWV106" s="5"/>
      <c r="GWW106" s="1"/>
      <c r="GWX106" s="2"/>
      <c r="GWY106" s="2"/>
      <c r="GWZ106" s="5"/>
      <c r="GXA106" s="5"/>
      <c r="GXB106" s="5"/>
      <c r="GXC106" s="5"/>
      <c r="GXD106" s="5"/>
      <c r="GXE106" s="1"/>
      <c r="GXF106" s="2"/>
      <c r="GXG106" s="2"/>
      <c r="GXH106" s="5"/>
      <c r="GXI106" s="5"/>
      <c r="GXJ106" s="5"/>
      <c r="GXK106" s="5"/>
      <c r="GXL106" s="5"/>
      <c r="GXM106" s="1"/>
      <c r="GXN106" s="2"/>
      <c r="GXO106" s="2"/>
      <c r="GXP106" s="5"/>
      <c r="GXQ106" s="5"/>
      <c r="GXR106" s="5"/>
      <c r="GXS106" s="5"/>
      <c r="GXT106" s="5"/>
      <c r="GXU106" s="1"/>
      <c r="GXV106" s="2"/>
      <c r="GXW106" s="2"/>
      <c r="GXX106" s="5"/>
      <c r="GXY106" s="5"/>
      <c r="GXZ106" s="5"/>
      <c r="GYA106" s="5"/>
      <c r="GYB106" s="5"/>
      <c r="GYC106" s="1"/>
      <c r="GYD106" s="2"/>
      <c r="GYE106" s="2"/>
      <c r="GYF106" s="5"/>
      <c r="GYG106" s="5"/>
      <c r="GYH106" s="5"/>
      <c r="GYI106" s="5"/>
      <c r="GYJ106" s="5"/>
      <c r="GYK106" s="1"/>
      <c r="GYL106" s="2"/>
      <c r="GYM106" s="2"/>
      <c r="GYN106" s="5"/>
      <c r="GYO106" s="5"/>
      <c r="GYP106" s="5"/>
      <c r="GYQ106" s="5"/>
      <c r="GYR106" s="5"/>
      <c r="GYS106" s="1"/>
      <c r="GYT106" s="2"/>
      <c r="GYU106" s="2"/>
      <c r="GYV106" s="5"/>
      <c r="GYW106" s="5"/>
      <c r="GYX106" s="5"/>
      <c r="GYY106" s="5"/>
      <c r="GYZ106" s="5"/>
      <c r="GZA106" s="1"/>
      <c r="GZB106" s="2"/>
      <c r="GZC106" s="2"/>
      <c r="GZD106" s="5"/>
      <c r="GZE106" s="5"/>
      <c r="GZF106" s="5"/>
      <c r="GZG106" s="5"/>
      <c r="GZH106" s="5"/>
      <c r="GZI106" s="1"/>
      <c r="GZJ106" s="2"/>
      <c r="GZK106" s="2"/>
      <c r="GZL106" s="5"/>
      <c r="GZM106" s="5"/>
      <c r="GZN106" s="5"/>
      <c r="GZO106" s="5"/>
      <c r="GZP106" s="5"/>
      <c r="GZQ106" s="1"/>
      <c r="GZR106" s="2"/>
      <c r="GZS106" s="2"/>
      <c r="GZT106" s="5"/>
      <c r="GZU106" s="5"/>
      <c r="GZV106" s="5"/>
      <c r="GZW106" s="5"/>
      <c r="GZX106" s="5"/>
      <c r="GZY106" s="1"/>
      <c r="GZZ106" s="2"/>
      <c r="HAA106" s="2"/>
      <c r="HAB106" s="5"/>
      <c r="HAC106" s="5"/>
      <c r="HAD106" s="5"/>
      <c r="HAE106" s="5"/>
      <c r="HAF106" s="5"/>
      <c r="HAG106" s="1"/>
      <c r="HAH106" s="2"/>
      <c r="HAI106" s="2"/>
      <c r="HAJ106" s="5"/>
      <c r="HAK106" s="5"/>
      <c r="HAL106" s="5"/>
      <c r="HAM106" s="5"/>
      <c r="HAN106" s="5"/>
      <c r="HAO106" s="1"/>
      <c r="HAP106" s="2"/>
      <c r="HAQ106" s="2"/>
      <c r="HAR106" s="5"/>
      <c r="HAS106" s="5"/>
      <c r="HAT106" s="5"/>
      <c r="HAU106" s="5"/>
      <c r="HAV106" s="5"/>
      <c r="HAW106" s="1"/>
      <c r="HAX106" s="2"/>
      <c r="HAY106" s="2"/>
      <c r="HAZ106" s="5"/>
      <c r="HBA106" s="5"/>
      <c r="HBB106" s="5"/>
      <c r="HBC106" s="5"/>
      <c r="HBD106" s="5"/>
      <c r="HBE106" s="1"/>
      <c r="HBF106" s="2"/>
      <c r="HBG106" s="2"/>
      <c r="HBH106" s="5"/>
      <c r="HBI106" s="5"/>
      <c r="HBJ106" s="5"/>
      <c r="HBK106" s="5"/>
      <c r="HBL106" s="5"/>
      <c r="HBM106" s="1"/>
      <c r="HBN106" s="2"/>
      <c r="HBO106" s="2"/>
      <c r="HBP106" s="5"/>
      <c r="HBQ106" s="5"/>
      <c r="HBR106" s="5"/>
      <c r="HBS106" s="5"/>
      <c r="HBT106" s="5"/>
      <c r="HBU106" s="1"/>
      <c r="HBV106" s="2"/>
      <c r="HBW106" s="2"/>
      <c r="HBX106" s="5"/>
      <c r="HBY106" s="5"/>
      <c r="HBZ106" s="5"/>
      <c r="HCA106" s="5"/>
      <c r="HCB106" s="5"/>
      <c r="HCC106" s="1"/>
      <c r="HCD106" s="2"/>
      <c r="HCE106" s="2"/>
      <c r="HCF106" s="5"/>
      <c r="HCG106" s="5"/>
      <c r="HCH106" s="5"/>
      <c r="HCI106" s="5"/>
      <c r="HCJ106" s="5"/>
      <c r="HCK106" s="1"/>
      <c r="HCL106" s="2"/>
      <c r="HCM106" s="2"/>
      <c r="HCN106" s="5"/>
      <c r="HCO106" s="5"/>
      <c r="HCP106" s="5"/>
      <c r="HCQ106" s="5"/>
      <c r="HCR106" s="5"/>
      <c r="HCS106" s="1"/>
      <c r="HCT106" s="2"/>
      <c r="HCU106" s="2"/>
      <c r="HCV106" s="5"/>
      <c r="HCW106" s="5"/>
      <c r="HCX106" s="5"/>
      <c r="HCY106" s="5"/>
      <c r="HCZ106" s="5"/>
      <c r="HDA106" s="1"/>
      <c r="HDB106" s="2"/>
      <c r="HDC106" s="2"/>
      <c r="HDD106" s="5"/>
      <c r="HDE106" s="5"/>
      <c r="HDF106" s="5"/>
      <c r="HDG106" s="5"/>
      <c r="HDH106" s="5"/>
      <c r="HDI106" s="1"/>
      <c r="HDJ106" s="2"/>
      <c r="HDK106" s="2"/>
      <c r="HDL106" s="5"/>
      <c r="HDM106" s="5"/>
      <c r="HDN106" s="5"/>
      <c r="HDO106" s="5"/>
      <c r="HDP106" s="5"/>
      <c r="HDQ106" s="1"/>
      <c r="HDR106" s="2"/>
      <c r="HDS106" s="2"/>
      <c r="HDT106" s="5"/>
      <c r="HDU106" s="5"/>
      <c r="HDV106" s="5"/>
      <c r="HDW106" s="5"/>
      <c r="HDX106" s="5"/>
      <c r="HDY106" s="1"/>
      <c r="HDZ106" s="2"/>
      <c r="HEA106" s="2"/>
      <c r="HEB106" s="5"/>
      <c r="HEC106" s="5"/>
      <c r="HED106" s="5"/>
      <c r="HEE106" s="5"/>
      <c r="HEF106" s="5"/>
      <c r="HEG106" s="1"/>
      <c r="HEH106" s="2"/>
      <c r="HEI106" s="2"/>
      <c r="HEJ106" s="5"/>
      <c r="HEK106" s="5"/>
      <c r="HEL106" s="5"/>
      <c r="HEM106" s="5"/>
      <c r="HEN106" s="5"/>
      <c r="HEO106" s="1"/>
      <c r="HEP106" s="2"/>
      <c r="HEQ106" s="2"/>
      <c r="HER106" s="5"/>
      <c r="HES106" s="5"/>
      <c r="HET106" s="5"/>
      <c r="HEU106" s="5"/>
      <c r="HEV106" s="5"/>
      <c r="HEW106" s="1"/>
      <c r="HEX106" s="2"/>
      <c r="HEY106" s="2"/>
      <c r="HEZ106" s="5"/>
      <c r="HFA106" s="5"/>
      <c r="HFB106" s="5"/>
      <c r="HFC106" s="5"/>
      <c r="HFD106" s="5"/>
      <c r="HFE106" s="1"/>
      <c r="HFF106" s="2"/>
      <c r="HFG106" s="2"/>
      <c r="HFH106" s="5"/>
      <c r="HFI106" s="5"/>
      <c r="HFJ106" s="5"/>
      <c r="HFK106" s="5"/>
      <c r="HFL106" s="5"/>
      <c r="HFM106" s="1"/>
      <c r="HFN106" s="2"/>
      <c r="HFO106" s="2"/>
      <c r="HFP106" s="5"/>
      <c r="HFQ106" s="5"/>
      <c r="HFR106" s="5"/>
      <c r="HFS106" s="5"/>
      <c r="HFT106" s="5"/>
      <c r="HFU106" s="1"/>
      <c r="HFV106" s="2"/>
      <c r="HFW106" s="2"/>
      <c r="HFX106" s="5"/>
      <c r="HFY106" s="5"/>
      <c r="HFZ106" s="5"/>
      <c r="HGA106" s="5"/>
      <c r="HGB106" s="5"/>
      <c r="HGC106" s="1"/>
      <c r="HGD106" s="2"/>
      <c r="HGE106" s="2"/>
      <c r="HGF106" s="5"/>
      <c r="HGG106" s="5"/>
      <c r="HGH106" s="5"/>
      <c r="HGI106" s="5"/>
      <c r="HGJ106" s="5"/>
      <c r="HGK106" s="1"/>
      <c r="HGL106" s="2"/>
      <c r="HGM106" s="2"/>
      <c r="HGN106" s="5"/>
      <c r="HGO106" s="5"/>
      <c r="HGP106" s="5"/>
      <c r="HGQ106" s="5"/>
      <c r="HGR106" s="5"/>
      <c r="HGS106" s="1"/>
      <c r="HGT106" s="2"/>
      <c r="HGU106" s="2"/>
      <c r="HGV106" s="5"/>
      <c r="HGW106" s="5"/>
      <c r="HGX106" s="5"/>
      <c r="HGY106" s="5"/>
      <c r="HGZ106" s="5"/>
      <c r="HHA106" s="1"/>
      <c r="HHB106" s="2"/>
      <c r="HHC106" s="2"/>
      <c r="HHD106" s="5"/>
      <c r="HHE106" s="5"/>
      <c r="HHF106" s="5"/>
      <c r="HHG106" s="5"/>
      <c r="HHH106" s="5"/>
      <c r="HHI106" s="1"/>
      <c r="HHJ106" s="2"/>
      <c r="HHK106" s="2"/>
      <c r="HHL106" s="5"/>
      <c r="HHM106" s="5"/>
      <c r="HHN106" s="5"/>
      <c r="HHO106" s="5"/>
      <c r="HHP106" s="5"/>
      <c r="HHQ106" s="1"/>
      <c r="HHR106" s="2"/>
      <c r="HHS106" s="2"/>
      <c r="HHT106" s="5"/>
      <c r="HHU106" s="5"/>
      <c r="HHV106" s="5"/>
      <c r="HHW106" s="5"/>
      <c r="HHX106" s="5"/>
      <c r="HHY106" s="1"/>
      <c r="HHZ106" s="2"/>
      <c r="HIA106" s="2"/>
      <c r="HIB106" s="5"/>
      <c r="HIC106" s="5"/>
      <c r="HID106" s="5"/>
      <c r="HIE106" s="5"/>
      <c r="HIF106" s="5"/>
      <c r="HIG106" s="1"/>
      <c r="HIH106" s="2"/>
      <c r="HII106" s="2"/>
      <c r="HIJ106" s="5"/>
      <c r="HIK106" s="5"/>
      <c r="HIL106" s="5"/>
      <c r="HIM106" s="5"/>
      <c r="HIN106" s="5"/>
      <c r="HIO106" s="1"/>
      <c r="HIP106" s="2"/>
      <c r="HIQ106" s="2"/>
      <c r="HIR106" s="5"/>
      <c r="HIS106" s="5"/>
      <c r="HIT106" s="5"/>
      <c r="HIU106" s="5"/>
      <c r="HIV106" s="5"/>
      <c r="HIW106" s="1"/>
      <c r="HIX106" s="2"/>
      <c r="HIY106" s="2"/>
      <c r="HIZ106" s="5"/>
      <c r="HJA106" s="5"/>
      <c r="HJB106" s="5"/>
      <c r="HJC106" s="5"/>
      <c r="HJD106" s="5"/>
      <c r="HJE106" s="1"/>
      <c r="HJF106" s="2"/>
      <c r="HJG106" s="2"/>
      <c r="HJH106" s="5"/>
      <c r="HJI106" s="5"/>
      <c r="HJJ106" s="5"/>
      <c r="HJK106" s="5"/>
      <c r="HJL106" s="5"/>
      <c r="HJM106" s="1"/>
      <c r="HJN106" s="2"/>
      <c r="HJO106" s="2"/>
      <c r="HJP106" s="5"/>
      <c r="HJQ106" s="5"/>
      <c r="HJR106" s="5"/>
      <c r="HJS106" s="5"/>
      <c r="HJT106" s="5"/>
      <c r="HJU106" s="1"/>
      <c r="HJV106" s="2"/>
      <c r="HJW106" s="2"/>
      <c r="HJX106" s="5"/>
      <c r="HJY106" s="5"/>
      <c r="HJZ106" s="5"/>
      <c r="HKA106" s="5"/>
      <c r="HKB106" s="5"/>
      <c r="HKC106" s="1"/>
      <c r="HKD106" s="2"/>
      <c r="HKE106" s="2"/>
      <c r="HKF106" s="5"/>
      <c r="HKG106" s="5"/>
      <c r="HKH106" s="5"/>
      <c r="HKI106" s="5"/>
      <c r="HKJ106" s="5"/>
      <c r="HKK106" s="1"/>
      <c r="HKL106" s="2"/>
      <c r="HKM106" s="2"/>
      <c r="HKN106" s="5"/>
      <c r="HKO106" s="5"/>
      <c r="HKP106" s="5"/>
      <c r="HKQ106" s="5"/>
      <c r="HKR106" s="5"/>
      <c r="HKS106" s="1"/>
      <c r="HKT106" s="2"/>
      <c r="HKU106" s="2"/>
      <c r="HKV106" s="5"/>
      <c r="HKW106" s="5"/>
      <c r="HKX106" s="5"/>
      <c r="HKY106" s="5"/>
      <c r="HKZ106" s="5"/>
      <c r="HLA106" s="1"/>
      <c r="HLB106" s="2"/>
      <c r="HLC106" s="2"/>
      <c r="HLD106" s="5"/>
      <c r="HLE106" s="5"/>
      <c r="HLF106" s="5"/>
      <c r="HLG106" s="5"/>
      <c r="HLH106" s="5"/>
      <c r="HLI106" s="1"/>
      <c r="HLJ106" s="2"/>
      <c r="HLK106" s="2"/>
      <c r="HLL106" s="5"/>
      <c r="HLM106" s="5"/>
      <c r="HLN106" s="5"/>
      <c r="HLO106" s="5"/>
      <c r="HLP106" s="5"/>
      <c r="HLQ106" s="1"/>
      <c r="HLR106" s="2"/>
      <c r="HLS106" s="2"/>
      <c r="HLT106" s="5"/>
      <c r="HLU106" s="5"/>
      <c r="HLV106" s="5"/>
      <c r="HLW106" s="5"/>
      <c r="HLX106" s="5"/>
      <c r="HLY106" s="1"/>
      <c r="HLZ106" s="2"/>
      <c r="HMA106" s="2"/>
      <c r="HMB106" s="5"/>
      <c r="HMC106" s="5"/>
      <c r="HMD106" s="5"/>
      <c r="HME106" s="5"/>
      <c r="HMF106" s="5"/>
      <c r="HMG106" s="1"/>
      <c r="HMH106" s="2"/>
      <c r="HMI106" s="2"/>
      <c r="HMJ106" s="5"/>
      <c r="HMK106" s="5"/>
      <c r="HML106" s="5"/>
      <c r="HMM106" s="5"/>
      <c r="HMN106" s="5"/>
      <c r="HMO106" s="1"/>
      <c r="HMP106" s="2"/>
      <c r="HMQ106" s="2"/>
      <c r="HMR106" s="5"/>
      <c r="HMS106" s="5"/>
      <c r="HMT106" s="5"/>
      <c r="HMU106" s="5"/>
      <c r="HMV106" s="5"/>
      <c r="HMW106" s="1"/>
      <c r="HMX106" s="2"/>
      <c r="HMY106" s="2"/>
      <c r="HMZ106" s="5"/>
      <c r="HNA106" s="5"/>
      <c r="HNB106" s="5"/>
      <c r="HNC106" s="5"/>
      <c r="HND106" s="5"/>
      <c r="HNE106" s="1"/>
      <c r="HNF106" s="2"/>
      <c r="HNG106" s="2"/>
      <c r="HNH106" s="5"/>
      <c r="HNI106" s="5"/>
      <c r="HNJ106" s="5"/>
      <c r="HNK106" s="5"/>
      <c r="HNL106" s="5"/>
      <c r="HNM106" s="1"/>
      <c r="HNN106" s="2"/>
      <c r="HNO106" s="2"/>
      <c r="HNP106" s="5"/>
      <c r="HNQ106" s="5"/>
      <c r="HNR106" s="5"/>
      <c r="HNS106" s="5"/>
      <c r="HNT106" s="5"/>
      <c r="HNU106" s="1"/>
      <c r="HNV106" s="2"/>
      <c r="HNW106" s="2"/>
      <c r="HNX106" s="5"/>
      <c r="HNY106" s="5"/>
      <c r="HNZ106" s="5"/>
      <c r="HOA106" s="5"/>
      <c r="HOB106" s="5"/>
      <c r="HOC106" s="1"/>
      <c r="HOD106" s="2"/>
      <c r="HOE106" s="2"/>
      <c r="HOF106" s="5"/>
      <c r="HOG106" s="5"/>
      <c r="HOH106" s="5"/>
      <c r="HOI106" s="5"/>
      <c r="HOJ106" s="5"/>
      <c r="HOK106" s="1"/>
      <c r="HOL106" s="2"/>
      <c r="HOM106" s="2"/>
      <c r="HON106" s="5"/>
      <c r="HOO106" s="5"/>
      <c r="HOP106" s="5"/>
      <c r="HOQ106" s="5"/>
      <c r="HOR106" s="5"/>
      <c r="HOS106" s="1"/>
      <c r="HOT106" s="2"/>
      <c r="HOU106" s="2"/>
      <c r="HOV106" s="5"/>
      <c r="HOW106" s="5"/>
      <c r="HOX106" s="5"/>
      <c r="HOY106" s="5"/>
      <c r="HOZ106" s="5"/>
      <c r="HPA106" s="1"/>
      <c r="HPB106" s="2"/>
      <c r="HPC106" s="2"/>
      <c r="HPD106" s="5"/>
      <c r="HPE106" s="5"/>
      <c r="HPF106" s="5"/>
      <c r="HPG106" s="5"/>
      <c r="HPH106" s="5"/>
      <c r="HPI106" s="1"/>
      <c r="HPJ106" s="2"/>
      <c r="HPK106" s="2"/>
      <c r="HPL106" s="5"/>
      <c r="HPM106" s="5"/>
      <c r="HPN106" s="5"/>
      <c r="HPO106" s="5"/>
      <c r="HPP106" s="5"/>
      <c r="HPQ106" s="1"/>
      <c r="HPR106" s="2"/>
      <c r="HPS106" s="2"/>
      <c r="HPT106" s="5"/>
      <c r="HPU106" s="5"/>
      <c r="HPV106" s="5"/>
      <c r="HPW106" s="5"/>
      <c r="HPX106" s="5"/>
      <c r="HPY106" s="1"/>
      <c r="HPZ106" s="2"/>
      <c r="HQA106" s="2"/>
      <c r="HQB106" s="5"/>
      <c r="HQC106" s="5"/>
      <c r="HQD106" s="5"/>
      <c r="HQE106" s="5"/>
      <c r="HQF106" s="5"/>
      <c r="HQG106" s="1"/>
      <c r="HQH106" s="2"/>
      <c r="HQI106" s="2"/>
      <c r="HQJ106" s="5"/>
      <c r="HQK106" s="5"/>
      <c r="HQL106" s="5"/>
      <c r="HQM106" s="5"/>
      <c r="HQN106" s="5"/>
      <c r="HQO106" s="1"/>
      <c r="HQP106" s="2"/>
      <c r="HQQ106" s="2"/>
      <c r="HQR106" s="5"/>
      <c r="HQS106" s="5"/>
      <c r="HQT106" s="5"/>
      <c r="HQU106" s="5"/>
      <c r="HQV106" s="5"/>
      <c r="HQW106" s="1"/>
      <c r="HQX106" s="2"/>
      <c r="HQY106" s="2"/>
      <c r="HQZ106" s="5"/>
      <c r="HRA106" s="5"/>
      <c r="HRB106" s="5"/>
      <c r="HRC106" s="5"/>
      <c r="HRD106" s="5"/>
      <c r="HRE106" s="1"/>
      <c r="HRF106" s="2"/>
      <c r="HRG106" s="2"/>
      <c r="HRH106" s="5"/>
      <c r="HRI106" s="5"/>
      <c r="HRJ106" s="5"/>
      <c r="HRK106" s="5"/>
      <c r="HRL106" s="5"/>
      <c r="HRM106" s="1"/>
      <c r="HRN106" s="2"/>
      <c r="HRO106" s="2"/>
      <c r="HRP106" s="5"/>
      <c r="HRQ106" s="5"/>
      <c r="HRR106" s="5"/>
      <c r="HRS106" s="5"/>
      <c r="HRT106" s="5"/>
      <c r="HRU106" s="1"/>
      <c r="HRV106" s="2"/>
      <c r="HRW106" s="2"/>
      <c r="HRX106" s="5"/>
      <c r="HRY106" s="5"/>
      <c r="HRZ106" s="5"/>
      <c r="HSA106" s="5"/>
      <c r="HSB106" s="5"/>
      <c r="HSC106" s="1"/>
      <c r="HSD106" s="2"/>
      <c r="HSE106" s="2"/>
      <c r="HSF106" s="5"/>
      <c r="HSG106" s="5"/>
      <c r="HSH106" s="5"/>
      <c r="HSI106" s="5"/>
      <c r="HSJ106" s="5"/>
      <c r="HSK106" s="1"/>
      <c r="HSL106" s="2"/>
      <c r="HSM106" s="2"/>
      <c r="HSN106" s="5"/>
      <c r="HSO106" s="5"/>
      <c r="HSP106" s="5"/>
      <c r="HSQ106" s="5"/>
      <c r="HSR106" s="5"/>
      <c r="HSS106" s="1"/>
      <c r="HST106" s="2"/>
      <c r="HSU106" s="2"/>
      <c r="HSV106" s="5"/>
      <c r="HSW106" s="5"/>
      <c r="HSX106" s="5"/>
      <c r="HSY106" s="5"/>
      <c r="HSZ106" s="5"/>
      <c r="HTA106" s="1"/>
      <c r="HTB106" s="2"/>
      <c r="HTC106" s="2"/>
      <c r="HTD106" s="5"/>
      <c r="HTE106" s="5"/>
      <c r="HTF106" s="5"/>
      <c r="HTG106" s="5"/>
      <c r="HTH106" s="5"/>
      <c r="HTI106" s="1"/>
      <c r="HTJ106" s="2"/>
      <c r="HTK106" s="2"/>
      <c r="HTL106" s="5"/>
      <c r="HTM106" s="5"/>
      <c r="HTN106" s="5"/>
      <c r="HTO106" s="5"/>
      <c r="HTP106" s="5"/>
      <c r="HTQ106" s="1"/>
      <c r="HTR106" s="2"/>
      <c r="HTS106" s="2"/>
      <c r="HTT106" s="5"/>
      <c r="HTU106" s="5"/>
      <c r="HTV106" s="5"/>
      <c r="HTW106" s="5"/>
      <c r="HTX106" s="5"/>
      <c r="HTY106" s="1"/>
      <c r="HTZ106" s="2"/>
      <c r="HUA106" s="2"/>
      <c r="HUB106" s="5"/>
      <c r="HUC106" s="5"/>
      <c r="HUD106" s="5"/>
      <c r="HUE106" s="5"/>
      <c r="HUF106" s="5"/>
      <c r="HUG106" s="1"/>
      <c r="HUH106" s="2"/>
      <c r="HUI106" s="2"/>
      <c r="HUJ106" s="5"/>
      <c r="HUK106" s="5"/>
      <c r="HUL106" s="5"/>
      <c r="HUM106" s="5"/>
      <c r="HUN106" s="5"/>
      <c r="HUO106" s="1"/>
      <c r="HUP106" s="2"/>
      <c r="HUQ106" s="2"/>
      <c r="HUR106" s="5"/>
      <c r="HUS106" s="5"/>
      <c r="HUT106" s="5"/>
      <c r="HUU106" s="5"/>
      <c r="HUV106" s="5"/>
      <c r="HUW106" s="1"/>
      <c r="HUX106" s="2"/>
      <c r="HUY106" s="2"/>
      <c r="HUZ106" s="5"/>
      <c r="HVA106" s="5"/>
      <c r="HVB106" s="5"/>
      <c r="HVC106" s="5"/>
      <c r="HVD106" s="5"/>
      <c r="HVE106" s="1"/>
      <c r="HVF106" s="2"/>
      <c r="HVG106" s="2"/>
      <c r="HVH106" s="5"/>
      <c r="HVI106" s="5"/>
      <c r="HVJ106" s="5"/>
      <c r="HVK106" s="5"/>
      <c r="HVL106" s="5"/>
      <c r="HVM106" s="1"/>
      <c r="HVN106" s="2"/>
      <c r="HVO106" s="2"/>
      <c r="HVP106" s="5"/>
      <c r="HVQ106" s="5"/>
      <c r="HVR106" s="5"/>
      <c r="HVS106" s="5"/>
      <c r="HVT106" s="5"/>
      <c r="HVU106" s="1"/>
      <c r="HVV106" s="2"/>
      <c r="HVW106" s="2"/>
      <c r="HVX106" s="5"/>
      <c r="HVY106" s="5"/>
      <c r="HVZ106" s="5"/>
      <c r="HWA106" s="5"/>
      <c r="HWB106" s="5"/>
      <c r="HWC106" s="1"/>
      <c r="HWD106" s="2"/>
      <c r="HWE106" s="2"/>
      <c r="HWF106" s="5"/>
      <c r="HWG106" s="5"/>
      <c r="HWH106" s="5"/>
      <c r="HWI106" s="5"/>
      <c r="HWJ106" s="5"/>
      <c r="HWK106" s="1"/>
      <c r="HWL106" s="2"/>
      <c r="HWM106" s="2"/>
      <c r="HWN106" s="5"/>
      <c r="HWO106" s="5"/>
      <c r="HWP106" s="5"/>
      <c r="HWQ106" s="5"/>
      <c r="HWR106" s="5"/>
      <c r="HWS106" s="1"/>
      <c r="HWT106" s="2"/>
      <c r="HWU106" s="2"/>
      <c r="HWV106" s="5"/>
      <c r="HWW106" s="5"/>
      <c r="HWX106" s="5"/>
      <c r="HWY106" s="5"/>
      <c r="HWZ106" s="5"/>
      <c r="HXA106" s="1"/>
      <c r="HXB106" s="2"/>
      <c r="HXC106" s="2"/>
      <c r="HXD106" s="5"/>
      <c r="HXE106" s="5"/>
      <c r="HXF106" s="5"/>
      <c r="HXG106" s="5"/>
      <c r="HXH106" s="5"/>
      <c r="HXI106" s="1"/>
      <c r="HXJ106" s="2"/>
      <c r="HXK106" s="2"/>
      <c r="HXL106" s="5"/>
      <c r="HXM106" s="5"/>
      <c r="HXN106" s="5"/>
      <c r="HXO106" s="5"/>
      <c r="HXP106" s="5"/>
      <c r="HXQ106" s="1"/>
      <c r="HXR106" s="2"/>
      <c r="HXS106" s="2"/>
      <c r="HXT106" s="5"/>
      <c r="HXU106" s="5"/>
      <c r="HXV106" s="5"/>
      <c r="HXW106" s="5"/>
      <c r="HXX106" s="5"/>
      <c r="HXY106" s="1"/>
      <c r="HXZ106" s="2"/>
      <c r="HYA106" s="2"/>
      <c r="HYB106" s="5"/>
      <c r="HYC106" s="5"/>
      <c r="HYD106" s="5"/>
      <c r="HYE106" s="5"/>
      <c r="HYF106" s="5"/>
      <c r="HYG106" s="1"/>
      <c r="HYH106" s="2"/>
      <c r="HYI106" s="2"/>
      <c r="HYJ106" s="5"/>
      <c r="HYK106" s="5"/>
      <c r="HYL106" s="5"/>
      <c r="HYM106" s="5"/>
      <c r="HYN106" s="5"/>
      <c r="HYO106" s="1"/>
      <c r="HYP106" s="2"/>
      <c r="HYQ106" s="2"/>
      <c r="HYR106" s="5"/>
      <c r="HYS106" s="5"/>
      <c r="HYT106" s="5"/>
      <c r="HYU106" s="5"/>
      <c r="HYV106" s="5"/>
      <c r="HYW106" s="1"/>
      <c r="HYX106" s="2"/>
      <c r="HYY106" s="2"/>
      <c r="HYZ106" s="5"/>
      <c r="HZA106" s="5"/>
      <c r="HZB106" s="5"/>
      <c r="HZC106" s="5"/>
      <c r="HZD106" s="5"/>
      <c r="HZE106" s="1"/>
      <c r="HZF106" s="2"/>
      <c r="HZG106" s="2"/>
      <c r="HZH106" s="5"/>
      <c r="HZI106" s="5"/>
      <c r="HZJ106" s="5"/>
      <c r="HZK106" s="5"/>
      <c r="HZL106" s="5"/>
      <c r="HZM106" s="1"/>
      <c r="HZN106" s="2"/>
      <c r="HZO106" s="2"/>
      <c r="HZP106" s="5"/>
      <c r="HZQ106" s="5"/>
      <c r="HZR106" s="5"/>
      <c r="HZS106" s="5"/>
      <c r="HZT106" s="5"/>
      <c r="HZU106" s="1"/>
      <c r="HZV106" s="2"/>
      <c r="HZW106" s="2"/>
      <c r="HZX106" s="5"/>
      <c r="HZY106" s="5"/>
      <c r="HZZ106" s="5"/>
      <c r="IAA106" s="5"/>
      <c r="IAB106" s="5"/>
      <c r="IAC106" s="1"/>
      <c r="IAD106" s="2"/>
      <c r="IAE106" s="2"/>
      <c r="IAF106" s="5"/>
      <c r="IAG106" s="5"/>
      <c r="IAH106" s="5"/>
      <c r="IAI106" s="5"/>
      <c r="IAJ106" s="5"/>
      <c r="IAK106" s="1"/>
      <c r="IAL106" s="2"/>
      <c r="IAM106" s="2"/>
      <c r="IAN106" s="5"/>
      <c r="IAO106" s="5"/>
      <c r="IAP106" s="5"/>
      <c r="IAQ106" s="5"/>
      <c r="IAR106" s="5"/>
      <c r="IAS106" s="1"/>
      <c r="IAT106" s="2"/>
      <c r="IAU106" s="2"/>
      <c r="IAV106" s="5"/>
      <c r="IAW106" s="5"/>
      <c r="IAX106" s="5"/>
      <c r="IAY106" s="5"/>
      <c r="IAZ106" s="5"/>
      <c r="IBA106" s="1"/>
      <c r="IBB106" s="2"/>
      <c r="IBC106" s="2"/>
      <c r="IBD106" s="5"/>
      <c r="IBE106" s="5"/>
      <c r="IBF106" s="5"/>
      <c r="IBG106" s="5"/>
      <c r="IBH106" s="5"/>
      <c r="IBI106" s="1"/>
      <c r="IBJ106" s="2"/>
      <c r="IBK106" s="2"/>
      <c r="IBL106" s="5"/>
      <c r="IBM106" s="5"/>
      <c r="IBN106" s="5"/>
      <c r="IBO106" s="5"/>
      <c r="IBP106" s="5"/>
      <c r="IBQ106" s="1"/>
      <c r="IBR106" s="2"/>
      <c r="IBS106" s="2"/>
      <c r="IBT106" s="5"/>
      <c r="IBU106" s="5"/>
      <c r="IBV106" s="5"/>
      <c r="IBW106" s="5"/>
      <c r="IBX106" s="5"/>
      <c r="IBY106" s="1"/>
      <c r="IBZ106" s="2"/>
      <c r="ICA106" s="2"/>
      <c r="ICB106" s="5"/>
      <c r="ICC106" s="5"/>
      <c r="ICD106" s="5"/>
      <c r="ICE106" s="5"/>
      <c r="ICF106" s="5"/>
      <c r="ICG106" s="1"/>
      <c r="ICH106" s="2"/>
      <c r="ICI106" s="2"/>
      <c r="ICJ106" s="5"/>
      <c r="ICK106" s="5"/>
      <c r="ICL106" s="5"/>
      <c r="ICM106" s="5"/>
      <c r="ICN106" s="5"/>
      <c r="ICO106" s="1"/>
      <c r="ICP106" s="2"/>
      <c r="ICQ106" s="2"/>
      <c r="ICR106" s="5"/>
      <c r="ICS106" s="5"/>
      <c r="ICT106" s="5"/>
      <c r="ICU106" s="5"/>
      <c r="ICV106" s="5"/>
      <c r="ICW106" s="1"/>
      <c r="ICX106" s="2"/>
      <c r="ICY106" s="2"/>
      <c r="ICZ106" s="5"/>
      <c r="IDA106" s="5"/>
      <c r="IDB106" s="5"/>
      <c r="IDC106" s="5"/>
      <c r="IDD106" s="5"/>
      <c r="IDE106" s="1"/>
      <c r="IDF106" s="2"/>
      <c r="IDG106" s="2"/>
      <c r="IDH106" s="5"/>
      <c r="IDI106" s="5"/>
      <c r="IDJ106" s="5"/>
      <c r="IDK106" s="5"/>
      <c r="IDL106" s="5"/>
      <c r="IDM106" s="1"/>
      <c r="IDN106" s="2"/>
      <c r="IDO106" s="2"/>
      <c r="IDP106" s="5"/>
      <c r="IDQ106" s="5"/>
      <c r="IDR106" s="5"/>
      <c r="IDS106" s="5"/>
      <c r="IDT106" s="5"/>
      <c r="IDU106" s="1"/>
      <c r="IDV106" s="2"/>
      <c r="IDW106" s="2"/>
      <c r="IDX106" s="5"/>
      <c r="IDY106" s="5"/>
      <c r="IDZ106" s="5"/>
      <c r="IEA106" s="5"/>
      <c r="IEB106" s="5"/>
      <c r="IEC106" s="1"/>
      <c r="IED106" s="2"/>
      <c r="IEE106" s="2"/>
      <c r="IEF106" s="5"/>
      <c r="IEG106" s="5"/>
      <c r="IEH106" s="5"/>
      <c r="IEI106" s="5"/>
      <c r="IEJ106" s="5"/>
      <c r="IEK106" s="1"/>
      <c r="IEL106" s="2"/>
      <c r="IEM106" s="2"/>
      <c r="IEN106" s="5"/>
      <c r="IEO106" s="5"/>
      <c r="IEP106" s="5"/>
      <c r="IEQ106" s="5"/>
      <c r="IER106" s="5"/>
      <c r="IES106" s="1"/>
      <c r="IET106" s="2"/>
      <c r="IEU106" s="2"/>
      <c r="IEV106" s="5"/>
      <c r="IEW106" s="5"/>
      <c r="IEX106" s="5"/>
      <c r="IEY106" s="5"/>
      <c r="IEZ106" s="5"/>
      <c r="IFA106" s="1"/>
      <c r="IFB106" s="2"/>
      <c r="IFC106" s="2"/>
      <c r="IFD106" s="5"/>
      <c r="IFE106" s="5"/>
      <c r="IFF106" s="5"/>
      <c r="IFG106" s="5"/>
      <c r="IFH106" s="5"/>
      <c r="IFI106" s="1"/>
      <c r="IFJ106" s="2"/>
      <c r="IFK106" s="2"/>
      <c r="IFL106" s="5"/>
      <c r="IFM106" s="5"/>
      <c r="IFN106" s="5"/>
      <c r="IFO106" s="5"/>
      <c r="IFP106" s="5"/>
      <c r="IFQ106" s="1"/>
      <c r="IFR106" s="2"/>
      <c r="IFS106" s="2"/>
      <c r="IFT106" s="5"/>
      <c r="IFU106" s="5"/>
      <c r="IFV106" s="5"/>
      <c r="IFW106" s="5"/>
      <c r="IFX106" s="5"/>
      <c r="IFY106" s="1"/>
      <c r="IFZ106" s="2"/>
      <c r="IGA106" s="2"/>
      <c r="IGB106" s="5"/>
      <c r="IGC106" s="5"/>
      <c r="IGD106" s="5"/>
      <c r="IGE106" s="5"/>
      <c r="IGF106" s="5"/>
      <c r="IGG106" s="1"/>
      <c r="IGH106" s="2"/>
      <c r="IGI106" s="2"/>
      <c r="IGJ106" s="5"/>
      <c r="IGK106" s="5"/>
      <c r="IGL106" s="5"/>
      <c r="IGM106" s="5"/>
      <c r="IGN106" s="5"/>
      <c r="IGO106" s="1"/>
      <c r="IGP106" s="2"/>
      <c r="IGQ106" s="2"/>
      <c r="IGR106" s="5"/>
      <c r="IGS106" s="5"/>
      <c r="IGT106" s="5"/>
      <c r="IGU106" s="5"/>
      <c r="IGV106" s="5"/>
      <c r="IGW106" s="1"/>
      <c r="IGX106" s="2"/>
      <c r="IGY106" s="2"/>
      <c r="IGZ106" s="5"/>
      <c r="IHA106" s="5"/>
      <c r="IHB106" s="5"/>
      <c r="IHC106" s="5"/>
      <c r="IHD106" s="5"/>
      <c r="IHE106" s="1"/>
      <c r="IHF106" s="2"/>
      <c r="IHG106" s="2"/>
      <c r="IHH106" s="5"/>
      <c r="IHI106" s="5"/>
      <c r="IHJ106" s="5"/>
      <c r="IHK106" s="5"/>
      <c r="IHL106" s="5"/>
      <c r="IHM106" s="1"/>
      <c r="IHN106" s="2"/>
      <c r="IHO106" s="2"/>
      <c r="IHP106" s="5"/>
      <c r="IHQ106" s="5"/>
      <c r="IHR106" s="5"/>
      <c r="IHS106" s="5"/>
      <c r="IHT106" s="5"/>
      <c r="IHU106" s="1"/>
      <c r="IHV106" s="2"/>
      <c r="IHW106" s="2"/>
      <c r="IHX106" s="5"/>
      <c r="IHY106" s="5"/>
      <c r="IHZ106" s="5"/>
      <c r="IIA106" s="5"/>
      <c r="IIB106" s="5"/>
      <c r="IIC106" s="1"/>
      <c r="IID106" s="2"/>
      <c r="IIE106" s="2"/>
      <c r="IIF106" s="5"/>
      <c r="IIG106" s="5"/>
      <c r="IIH106" s="5"/>
      <c r="III106" s="5"/>
      <c r="IIJ106" s="5"/>
      <c r="IIK106" s="1"/>
      <c r="IIL106" s="2"/>
      <c r="IIM106" s="2"/>
      <c r="IIN106" s="5"/>
      <c r="IIO106" s="5"/>
      <c r="IIP106" s="5"/>
      <c r="IIQ106" s="5"/>
      <c r="IIR106" s="5"/>
      <c r="IIS106" s="1"/>
      <c r="IIT106" s="2"/>
      <c r="IIU106" s="2"/>
      <c r="IIV106" s="5"/>
      <c r="IIW106" s="5"/>
      <c r="IIX106" s="5"/>
      <c r="IIY106" s="5"/>
      <c r="IIZ106" s="5"/>
      <c r="IJA106" s="1"/>
      <c r="IJB106" s="2"/>
      <c r="IJC106" s="2"/>
      <c r="IJD106" s="5"/>
      <c r="IJE106" s="5"/>
      <c r="IJF106" s="5"/>
      <c r="IJG106" s="5"/>
      <c r="IJH106" s="5"/>
      <c r="IJI106" s="1"/>
      <c r="IJJ106" s="2"/>
      <c r="IJK106" s="2"/>
      <c r="IJL106" s="5"/>
      <c r="IJM106" s="5"/>
      <c r="IJN106" s="5"/>
      <c r="IJO106" s="5"/>
      <c r="IJP106" s="5"/>
      <c r="IJQ106" s="1"/>
      <c r="IJR106" s="2"/>
      <c r="IJS106" s="2"/>
      <c r="IJT106" s="5"/>
      <c r="IJU106" s="5"/>
      <c r="IJV106" s="5"/>
      <c r="IJW106" s="5"/>
      <c r="IJX106" s="5"/>
      <c r="IJY106" s="1"/>
      <c r="IJZ106" s="2"/>
      <c r="IKA106" s="2"/>
      <c r="IKB106" s="5"/>
      <c r="IKC106" s="5"/>
      <c r="IKD106" s="5"/>
      <c r="IKE106" s="5"/>
      <c r="IKF106" s="5"/>
      <c r="IKG106" s="1"/>
      <c r="IKH106" s="2"/>
      <c r="IKI106" s="2"/>
      <c r="IKJ106" s="5"/>
      <c r="IKK106" s="5"/>
      <c r="IKL106" s="5"/>
      <c r="IKM106" s="5"/>
      <c r="IKN106" s="5"/>
      <c r="IKO106" s="1"/>
      <c r="IKP106" s="2"/>
      <c r="IKQ106" s="2"/>
      <c r="IKR106" s="5"/>
      <c r="IKS106" s="5"/>
      <c r="IKT106" s="5"/>
      <c r="IKU106" s="5"/>
      <c r="IKV106" s="5"/>
      <c r="IKW106" s="1"/>
      <c r="IKX106" s="2"/>
      <c r="IKY106" s="2"/>
      <c r="IKZ106" s="5"/>
      <c r="ILA106" s="5"/>
      <c r="ILB106" s="5"/>
      <c r="ILC106" s="5"/>
      <c r="ILD106" s="5"/>
      <c r="ILE106" s="1"/>
      <c r="ILF106" s="2"/>
      <c r="ILG106" s="2"/>
      <c r="ILH106" s="5"/>
      <c r="ILI106" s="5"/>
      <c r="ILJ106" s="5"/>
      <c r="ILK106" s="5"/>
      <c r="ILL106" s="5"/>
      <c r="ILM106" s="1"/>
      <c r="ILN106" s="2"/>
      <c r="ILO106" s="2"/>
      <c r="ILP106" s="5"/>
      <c r="ILQ106" s="5"/>
      <c r="ILR106" s="5"/>
      <c r="ILS106" s="5"/>
      <c r="ILT106" s="5"/>
      <c r="ILU106" s="1"/>
      <c r="ILV106" s="2"/>
      <c r="ILW106" s="2"/>
      <c r="ILX106" s="5"/>
      <c r="ILY106" s="5"/>
      <c r="ILZ106" s="5"/>
      <c r="IMA106" s="5"/>
      <c r="IMB106" s="5"/>
      <c r="IMC106" s="1"/>
      <c r="IMD106" s="2"/>
      <c r="IME106" s="2"/>
      <c r="IMF106" s="5"/>
      <c r="IMG106" s="5"/>
      <c r="IMH106" s="5"/>
      <c r="IMI106" s="5"/>
      <c r="IMJ106" s="5"/>
      <c r="IMK106" s="1"/>
      <c r="IML106" s="2"/>
      <c r="IMM106" s="2"/>
      <c r="IMN106" s="5"/>
      <c r="IMO106" s="5"/>
      <c r="IMP106" s="5"/>
      <c r="IMQ106" s="5"/>
      <c r="IMR106" s="5"/>
      <c r="IMS106" s="1"/>
      <c r="IMT106" s="2"/>
      <c r="IMU106" s="2"/>
      <c r="IMV106" s="5"/>
      <c r="IMW106" s="5"/>
      <c r="IMX106" s="5"/>
      <c r="IMY106" s="5"/>
      <c r="IMZ106" s="5"/>
      <c r="INA106" s="1"/>
      <c r="INB106" s="2"/>
      <c r="INC106" s="2"/>
      <c r="IND106" s="5"/>
      <c r="INE106" s="5"/>
      <c r="INF106" s="5"/>
      <c r="ING106" s="5"/>
      <c r="INH106" s="5"/>
      <c r="INI106" s="1"/>
      <c r="INJ106" s="2"/>
      <c r="INK106" s="2"/>
      <c r="INL106" s="5"/>
      <c r="INM106" s="5"/>
      <c r="INN106" s="5"/>
      <c r="INO106" s="5"/>
      <c r="INP106" s="5"/>
      <c r="INQ106" s="1"/>
      <c r="INR106" s="2"/>
      <c r="INS106" s="2"/>
      <c r="INT106" s="5"/>
      <c r="INU106" s="5"/>
      <c r="INV106" s="5"/>
      <c r="INW106" s="5"/>
      <c r="INX106" s="5"/>
      <c r="INY106" s="1"/>
      <c r="INZ106" s="2"/>
      <c r="IOA106" s="2"/>
      <c r="IOB106" s="5"/>
      <c r="IOC106" s="5"/>
      <c r="IOD106" s="5"/>
      <c r="IOE106" s="5"/>
      <c r="IOF106" s="5"/>
      <c r="IOG106" s="1"/>
      <c r="IOH106" s="2"/>
      <c r="IOI106" s="2"/>
      <c r="IOJ106" s="5"/>
      <c r="IOK106" s="5"/>
      <c r="IOL106" s="5"/>
      <c r="IOM106" s="5"/>
      <c r="ION106" s="5"/>
      <c r="IOO106" s="1"/>
      <c r="IOP106" s="2"/>
      <c r="IOQ106" s="2"/>
      <c r="IOR106" s="5"/>
      <c r="IOS106" s="5"/>
      <c r="IOT106" s="5"/>
      <c r="IOU106" s="5"/>
      <c r="IOV106" s="5"/>
      <c r="IOW106" s="1"/>
      <c r="IOX106" s="2"/>
      <c r="IOY106" s="2"/>
      <c r="IOZ106" s="5"/>
      <c r="IPA106" s="5"/>
      <c r="IPB106" s="5"/>
      <c r="IPC106" s="5"/>
      <c r="IPD106" s="5"/>
      <c r="IPE106" s="1"/>
      <c r="IPF106" s="2"/>
      <c r="IPG106" s="2"/>
      <c r="IPH106" s="5"/>
      <c r="IPI106" s="5"/>
      <c r="IPJ106" s="5"/>
      <c r="IPK106" s="5"/>
      <c r="IPL106" s="5"/>
      <c r="IPM106" s="1"/>
      <c r="IPN106" s="2"/>
      <c r="IPO106" s="2"/>
      <c r="IPP106" s="5"/>
      <c r="IPQ106" s="5"/>
      <c r="IPR106" s="5"/>
      <c r="IPS106" s="5"/>
      <c r="IPT106" s="5"/>
      <c r="IPU106" s="1"/>
      <c r="IPV106" s="2"/>
      <c r="IPW106" s="2"/>
      <c r="IPX106" s="5"/>
      <c r="IPY106" s="5"/>
      <c r="IPZ106" s="5"/>
      <c r="IQA106" s="5"/>
      <c r="IQB106" s="5"/>
      <c r="IQC106" s="1"/>
      <c r="IQD106" s="2"/>
      <c r="IQE106" s="2"/>
      <c r="IQF106" s="5"/>
      <c r="IQG106" s="5"/>
      <c r="IQH106" s="5"/>
      <c r="IQI106" s="5"/>
      <c r="IQJ106" s="5"/>
      <c r="IQK106" s="1"/>
      <c r="IQL106" s="2"/>
      <c r="IQM106" s="2"/>
      <c r="IQN106" s="5"/>
      <c r="IQO106" s="5"/>
      <c r="IQP106" s="5"/>
      <c r="IQQ106" s="5"/>
      <c r="IQR106" s="5"/>
      <c r="IQS106" s="1"/>
      <c r="IQT106" s="2"/>
      <c r="IQU106" s="2"/>
      <c r="IQV106" s="5"/>
      <c r="IQW106" s="5"/>
      <c r="IQX106" s="5"/>
      <c r="IQY106" s="5"/>
      <c r="IQZ106" s="5"/>
      <c r="IRA106" s="1"/>
      <c r="IRB106" s="2"/>
      <c r="IRC106" s="2"/>
      <c r="IRD106" s="5"/>
      <c r="IRE106" s="5"/>
      <c r="IRF106" s="5"/>
      <c r="IRG106" s="5"/>
      <c r="IRH106" s="5"/>
      <c r="IRI106" s="1"/>
      <c r="IRJ106" s="2"/>
      <c r="IRK106" s="2"/>
      <c r="IRL106" s="5"/>
      <c r="IRM106" s="5"/>
      <c r="IRN106" s="5"/>
      <c r="IRO106" s="5"/>
      <c r="IRP106" s="5"/>
      <c r="IRQ106" s="1"/>
      <c r="IRR106" s="2"/>
      <c r="IRS106" s="2"/>
      <c r="IRT106" s="5"/>
      <c r="IRU106" s="5"/>
      <c r="IRV106" s="5"/>
      <c r="IRW106" s="5"/>
      <c r="IRX106" s="5"/>
      <c r="IRY106" s="1"/>
      <c r="IRZ106" s="2"/>
      <c r="ISA106" s="2"/>
      <c r="ISB106" s="5"/>
      <c r="ISC106" s="5"/>
      <c r="ISD106" s="5"/>
      <c r="ISE106" s="5"/>
      <c r="ISF106" s="5"/>
      <c r="ISG106" s="1"/>
      <c r="ISH106" s="2"/>
      <c r="ISI106" s="2"/>
      <c r="ISJ106" s="5"/>
      <c r="ISK106" s="5"/>
      <c r="ISL106" s="5"/>
      <c r="ISM106" s="5"/>
      <c r="ISN106" s="5"/>
      <c r="ISO106" s="1"/>
      <c r="ISP106" s="2"/>
      <c r="ISQ106" s="2"/>
      <c r="ISR106" s="5"/>
      <c r="ISS106" s="5"/>
      <c r="IST106" s="5"/>
      <c r="ISU106" s="5"/>
      <c r="ISV106" s="5"/>
      <c r="ISW106" s="1"/>
      <c r="ISX106" s="2"/>
      <c r="ISY106" s="2"/>
      <c r="ISZ106" s="5"/>
      <c r="ITA106" s="5"/>
      <c r="ITB106" s="5"/>
      <c r="ITC106" s="5"/>
      <c r="ITD106" s="5"/>
      <c r="ITE106" s="1"/>
      <c r="ITF106" s="2"/>
      <c r="ITG106" s="2"/>
      <c r="ITH106" s="5"/>
      <c r="ITI106" s="5"/>
      <c r="ITJ106" s="5"/>
      <c r="ITK106" s="5"/>
      <c r="ITL106" s="5"/>
      <c r="ITM106" s="1"/>
      <c r="ITN106" s="2"/>
      <c r="ITO106" s="2"/>
      <c r="ITP106" s="5"/>
      <c r="ITQ106" s="5"/>
      <c r="ITR106" s="5"/>
      <c r="ITS106" s="5"/>
      <c r="ITT106" s="5"/>
      <c r="ITU106" s="1"/>
      <c r="ITV106" s="2"/>
      <c r="ITW106" s="2"/>
      <c r="ITX106" s="5"/>
      <c r="ITY106" s="5"/>
      <c r="ITZ106" s="5"/>
      <c r="IUA106" s="5"/>
      <c r="IUB106" s="5"/>
      <c r="IUC106" s="1"/>
      <c r="IUD106" s="2"/>
      <c r="IUE106" s="2"/>
      <c r="IUF106" s="5"/>
      <c r="IUG106" s="5"/>
      <c r="IUH106" s="5"/>
      <c r="IUI106" s="5"/>
      <c r="IUJ106" s="5"/>
      <c r="IUK106" s="1"/>
      <c r="IUL106" s="2"/>
      <c r="IUM106" s="2"/>
      <c r="IUN106" s="5"/>
      <c r="IUO106" s="5"/>
      <c r="IUP106" s="5"/>
      <c r="IUQ106" s="5"/>
      <c r="IUR106" s="5"/>
      <c r="IUS106" s="1"/>
      <c r="IUT106" s="2"/>
      <c r="IUU106" s="2"/>
      <c r="IUV106" s="5"/>
      <c r="IUW106" s="5"/>
      <c r="IUX106" s="5"/>
      <c r="IUY106" s="5"/>
      <c r="IUZ106" s="5"/>
      <c r="IVA106" s="1"/>
      <c r="IVB106" s="2"/>
      <c r="IVC106" s="2"/>
      <c r="IVD106" s="5"/>
      <c r="IVE106" s="5"/>
      <c r="IVF106" s="5"/>
      <c r="IVG106" s="5"/>
      <c r="IVH106" s="5"/>
      <c r="IVI106" s="1"/>
      <c r="IVJ106" s="2"/>
      <c r="IVK106" s="2"/>
      <c r="IVL106" s="5"/>
      <c r="IVM106" s="5"/>
      <c r="IVN106" s="5"/>
      <c r="IVO106" s="5"/>
      <c r="IVP106" s="5"/>
      <c r="IVQ106" s="1"/>
      <c r="IVR106" s="2"/>
      <c r="IVS106" s="2"/>
      <c r="IVT106" s="5"/>
      <c r="IVU106" s="5"/>
      <c r="IVV106" s="5"/>
      <c r="IVW106" s="5"/>
      <c r="IVX106" s="5"/>
      <c r="IVY106" s="1"/>
      <c r="IVZ106" s="2"/>
      <c r="IWA106" s="2"/>
      <c r="IWB106" s="5"/>
      <c r="IWC106" s="5"/>
      <c r="IWD106" s="5"/>
      <c r="IWE106" s="5"/>
      <c r="IWF106" s="5"/>
      <c r="IWG106" s="1"/>
      <c r="IWH106" s="2"/>
      <c r="IWI106" s="2"/>
      <c r="IWJ106" s="5"/>
      <c r="IWK106" s="5"/>
      <c r="IWL106" s="5"/>
      <c r="IWM106" s="5"/>
      <c r="IWN106" s="5"/>
      <c r="IWO106" s="1"/>
      <c r="IWP106" s="2"/>
      <c r="IWQ106" s="2"/>
      <c r="IWR106" s="5"/>
      <c r="IWS106" s="5"/>
      <c r="IWT106" s="5"/>
      <c r="IWU106" s="5"/>
      <c r="IWV106" s="5"/>
      <c r="IWW106" s="1"/>
      <c r="IWX106" s="2"/>
      <c r="IWY106" s="2"/>
      <c r="IWZ106" s="5"/>
      <c r="IXA106" s="5"/>
      <c r="IXB106" s="5"/>
      <c r="IXC106" s="5"/>
      <c r="IXD106" s="5"/>
      <c r="IXE106" s="1"/>
      <c r="IXF106" s="2"/>
      <c r="IXG106" s="2"/>
      <c r="IXH106" s="5"/>
      <c r="IXI106" s="5"/>
      <c r="IXJ106" s="5"/>
      <c r="IXK106" s="5"/>
      <c r="IXL106" s="5"/>
      <c r="IXM106" s="1"/>
      <c r="IXN106" s="2"/>
      <c r="IXO106" s="2"/>
      <c r="IXP106" s="5"/>
      <c r="IXQ106" s="5"/>
      <c r="IXR106" s="5"/>
      <c r="IXS106" s="5"/>
      <c r="IXT106" s="5"/>
      <c r="IXU106" s="1"/>
      <c r="IXV106" s="2"/>
      <c r="IXW106" s="2"/>
      <c r="IXX106" s="5"/>
      <c r="IXY106" s="5"/>
      <c r="IXZ106" s="5"/>
      <c r="IYA106" s="5"/>
      <c r="IYB106" s="5"/>
      <c r="IYC106" s="1"/>
      <c r="IYD106" s="2"/>
      <c r="IYE106" s="2"/>
      <c r="IYF106" s="5"/>
      <c r="IYG106" s="5"/>
      <c r="IYH106" s="5"/>
      <c r="IYI106" s="5"/>
      <c r="IYJ106" s="5"/>
      <c r="IYK106" s="1"/>
      <c r="IYL106" s="2"/>
      <c r="IYM106" s="2"/>
      <c r="IYN106" s="5"/>
      <c r="IYO106" s="5"/>
      <c r="IYP106" s="5"/>
      <c r="IYQ106" s="5"/>
      <c r="IYR106" s="5"/>
      <c r="IYS106" s="1"/>
      <c r="IYT106" s="2"/>
      <c r="IYU106" s="2"/>
      <c r="IYV106" s="5"/>
      <c r="IYW106" s="5"/>
      <c r="IYX106" s="5"/>
      <c r="IYY106" s="5"/>
      <c r="IYZ106" s="5"/>
      <c r="IZA106" s="1"/>
      <c r="IZB106" s="2"/>
      <c r="IZC106" s="2"/>
      <c r="IZD106" s="5"/>
      <c r="IZE106" s="5"/>
      <c r="IZF106" s="5"/>
      <c r="IZG106" s="5"/>
      <c r="IZH106" s="5"/>
      <c r="IZI106" s="1"/>
      <c r="IZJ106" s="2"/>
      <c r="IZK106" s="2"/>
      <c r="IZL106" s="5"/>
      <c r="IZM106" s="5"/>
      <c r="IZN106" s="5"/>
      <c r="IZO106" s="5"/>
      <c r="IZP106" s="5"/>
      <c r="IZQ106" s="1"/>
      <c r="IZR106" s="2"/>
      <c r="IZS106" s="2"/>
      <c r="IZT106" s="5"/>
      <c r="IZU106" s="5"/>
      <c r="IZV106" s="5"/>
      <c r="IZW106" s="5"/>
      <c r="IZX106" s="5"/>
      <c r="IZY106" s="1"/>
      <c r="IZZ106" s="2"/>
      <c r="JAA106" s="2"/>
      <c r="JAB106" s="5"/>
      <c r="JAC106" s="5"/>
      <c r="JAD106" s="5"/>
      <c r="JAE106" s="5"/>
      <c r="JAF106" s="5"/>
      <c r="JAG106" s="1"/>
      <c r="JAH106" s="2"/>
      <c r="JAI106" s="2"/>
      <c r="JAJ106" s="5"/>
      <c r="JAK106" s="5"/>
      <c r="JAL106" s="5"/>
      <c r="JAM106" s="5"/>
      <c r="JAN106" s="5"/>
      <c r="JAO106" s="1"/>
      <c r="JAP106" s="2"/>
      <c r="JAQ106" s="2"/>
      <c r="JAR106" s="5"/>
      <c r="JAS106" s="5"/>
      <c r="JAT106" s="5"/>
      <c r="JAU106" s="5"/>
      <c r="JAV106" s="5"/>
      <c r="JAW106" s="1"/>
      <c r="JAX106" s="2"/>
      <c r="JAY106" s="2"/>
      <c r="JAZ106" s="5"/>
      <c r="JBA106" s="5"/>
      <c r="JBB106" s="5"/>
      <c r="JBC106" s="5"/>
      <c r="JBD106" s="5"/>
      <c r="JBE106" s="1"/>
      <c r="JBF106" s="2"/>
      <c r="JBG106" s="2"/>
      <c r="JBH106" s="5"/>
      <c r="JBI106" s="5"/>
      <c r="JBJ106" s="5"/>
      <c r="JBK106" s="5"/>
      <c r="JBL106" s="5"/>
      <c r="JBM106" s="1"/>
      <c r="JBN106" s="2"/>
      <c r="JBO106" s="2"/>
      <c r="JBP106" s="5"/>
      <c r="JBQ106" s="5"/>
      <c r="JBR106" s="5"/>
      <c r="JBS106" s="5"/>
      <c r="JBT106" s="5"/>
      <c r="JBU106" s="1"/>
      <c r="JBV106" s="2"/>
      <c r="JBW106" s="2"/>
      <c r="JBX106" s="5"/>
      <c r="JBY106" s="5"/>
      <c r="JBZ106" s="5"/>
      <c r="JCA106" s="5"/>
      <c r="JCB106" s="5"/>
      <c r="JCC106" s="1"/>
      <c r="JCD106" s="2"/>
      <c r="JCE106" s="2"/>
      <c r="JCF106" s="5"/>
      <c r="JCG106" s="5"/>
      <c r="JCH106" s="5"/>
      <c r="JCI106" s="5"/>
      <c r="JCJ106" s="5"/>
      <c r="JCK106" s="1"/>
      <c r="JCL106" s="2"/>
      <c r="JCM106" s="2"/>
      <c r="JCN106" s="5"/>
      <c r="JCO106" s="5"/>
      <c r="JCP106" s="5"/>
      <c r="JCQ106" s="5"/>
      <c r="JCR106" s="5"/>
      <c r="JCS106" s="1"/>
      <c r="JCT106" s="2"/>
      <c r="JCU106" s="2"/>
      <c r="JCV106" s="5"/>
      <c r="JCW106" s="5"/>
      <c r="JCX106" s="5"/>
      <c r="JCY106" s="5"/>
      <c r="JCZ106" s="5"/>
      <c r="JDA106" s="1"/>
      <c r="JDB106" s="2"/>
      <c r="JDC106" s="2"/>
      <c r="JDD106" s="5"/>
      <c r="JDE106" s="5"/>
      <c r="JDF106" s="5"/>
      <c r="JDG106" s="5"/>
      <c r="JDH106" s="5"/>
      <c r="JDI106" s="1"/>
      <c r="JDJ106" s="2"/>
      <c r="JDK106" s="2"/>
      <c r="JDL106" s="5"/>
      <c r="JDM106" s="5"/>
      <c r="JDN106" s="5"/>
      <c r="JDO106" s="5"/>
      <c r="JDP106" s="5"/>
      <c r="JDQ106" s="1"/>
      <c r="JDR106" s="2"/>
      <c r="JDS106" s="2"/>
      <c r="JDT106" s="5"/>
      <c r="JDU106" s="5"/>
      <c r="JDV106" s="5"/>
      <c r="JDW106" s="5"/>
      <c r="JDX106" s="5"/>
      <c r="JDY106" s="1"/>
      <c r="JDZ106" s="2"/>
      <c r="JEA106" s="2"/>
      <c r="JEB106" s="5"/>
      <c r="JEC106" s="5"/>
      <c r="JED106" s="5"/>
      <c r="JEE106" s="5"/>
      <c r="JEF106" s="5"/>
      <c r="JEG106" s="1"/>
      <c r="JEH106" s="2"/>
      <c r="JEI106" s="2"/>
      <c r="JEJ106" s="5"/>
      <c r="JEK106" s="5"/>
      <c r="JEL106" s="5"/>
      <c r="JEM106" s="5"/>
      <c r="JEN106" s="5"/>
      <c r="JEO106" s="1"/>
      <c r="JEP106" s="2"/>
      <c r="JEQ106" s="2"/>
      <c r="JER106" s="5"/>
      <c r="JES106" s="5"/>
      <c r="JET106" s="5"/>
      <c r="JEU106" s="5"/>
      <c r="JEV106" s="5"/>
      <c r="JEW106" s="1"/>
      <c r="JEX106" s="2"/>
      <c r="JEY106" s="2"/>
      <c r="JEZ106" s="5"/>
      <c r="JFA106" s="5"/>
      <c r="JFB106" s="5"/>
      <c r="JFC106" s="5"/>
      <c r="JFD106" s="5"/>
      <c r="JFE106" s="1"/>
      <c r="JFF106" s="2"/>
      <c r="JFG106" s="2"/>
      <c r="JFH106" s="5"/>
      <c r="JFI106" s="5"/>
      <c r="JFJ106" s="5"/>
      <c r="JFK106" s="5"/>
      <c r="JFL106" s="5"/>
      <c r="JFM106" s="1"/>
      <c r="JFN106" s="2"/>
      <c r="JFO106" s="2"/>
      <c r="JFP106" s="5"/>
      <c r="JFQ106" s="5"/>
      <c r="JFR106" s="5"/>
      <c r="JFS106" s="5"/>
      <c r="JFT106" s="5"/>
      <c r="JFU106" s="1"/>
      <c r="JFV106" s="2"/>
      <c r="JFW106" s="2"/>
      <c r="JFX106" s="5"/>
      <c r="JFY106" s="5"/>
      <c r="JFZ106" s="5"/>
      <c r="JGA106" s="5"/>
      <c r="JGB106" s="5"/>
      <c r="JGC106" s="1"/>
      <c r="JGD106" s="2"/>
      <c r="JGE106" s="2"/>
      <c r="JGF106" s="5"/>
      <c r="JGG106" s="5"/>
      <c r="JGH106" s="5"/>
      <c r="JGI106" s="5"/>
      <c r="JGJ106" s="5"/>
      <c r="JGK106" s="1"/>
      <c r="JGL106" s="2"/>
      <c r="JGM106" s="2"/>
      <c r="JGN106" s="5"/>
      <c r="JGO106" s="5"/>
      <c r="JGP106" s="5"/>
      <c r="JGQ106" s="5"/>
      <c r="JGR106" s="5"/>
      <c r="JGS106" s="1"/>
      <c r="JGT106" s="2"/>
      <c r="JGU106" s="2"/>
      <c r="JGV106" s="5"/>
      <c r="JGW106" s="5"/>
      <c r="JGX106" s="5"/>
      <c r="JGY106" s="5"/>
      <c r="JGZ106" s="5"/>
      <c r="JHA106" s="1"/>
      <c r="JHB106" s="2"/>
      <c r="JHC106" s="2"/>
      <c r="JHD106" s="5"/>
      <c r="JHE106" s="5"/>
      <c r="JHF106" s="5"/>
      <c r="JHG106" s="5"/>
      <c r="JHH106" s="5"/>
      <c r="JHI106" s="1"/>
      <c r="JHJ106" s="2"/>
      <c r="JHK106" s="2"/>
      <c r="JHL106" s="5"/>
      <c r="JHM106" s="5"/>
      <c r="JHN106" s="5"/>
      <c r="JHO106" s="5"/>
      <c r="JHP106" s="5"/>
      <c r="JHQ106" s="1"/>
      <c r="JHR106" s="2"/>
      <c r="JHS106" s="2"/>
      <c r="JHT106" s="5"/>
      <c r="JHU106" s="5"/>
      <c r="JHV106" s="5"/>
      <c r="JHW106" s="5"/>
      <c r="JHX106" s="5"/>
      <c r="JHY106" s="1"/>
      <c r="JHZ106" s="2"/>
      <c r="JIA106" s="2"/>
      <c r="JIB106" s="5"/>
      <c r="JIC106" s="5"/>
      <c r="JID106" s="5"/>
      <c r="JIE106" s="5"/>
      <c r="JIF106" s="5"/>
      <c r="JIG106" s="1"/>
      <c r="JIH106" s="2"/>
      <c r="JII106" s="2"/>
      <c r="JIJ106" s="5"/>
      <c r="JIK106" s="5"/>
      <c r="JIL106" s="5"/>
      <c r="JIM106" s="5"/>
      <c r="JIN106" s="5"/>
      <c r="JIO106" s="1"/>
      <c r="JIP106" s="2"/>
      <c r="JIQ106" s="2"/>
      <c r="JIR106" s="5"/>
      <c r="JIS106" s="5"/>
      <c r="JIT106" s="5"/>
      <c r="JIU106" s="5"/>
      <c r="JIV106" s="5"/>
      <c r="JIW106" s="1"/>
      <c r="JIX106" s="2"/>
      <c r="JIY106" s="2"/>
      <c r="JIZ106" s="5"/>
      <c r="JJA106" s="5"/>
      <c r="JJB106" s="5"/>
      <c r="JJC106" s="5"/>
      <c r="JJD106" s="5"/>
      <c r="JJE106" s="1"/>
      <c r="JJF106" s="2"/>
      <c r="JJG106" s="2"/>
      <c r="JJH106" s="5"/>
      <c r="JJI106" s="5"/>
      <c r="JJJ106" s="5"/>
      <c r="JJK106" s="5"/>
      <c r="JJL106" s="5"/>
      <c r="JJM106" s="1"/>
      <c r="JJN106" s="2"/>
      <c r="JJO106" s="2"/>
      <c r="JJP106" s="5"/>
      <c r="JJQ106" s="5"/>
      <c r="JJR106" s="5"/>
      <c r="JJS106" s="5"/>
      <c r="JJT106" s="5"/>
      <c r="JJU106" s="1"/>
      <c r="JJV106" s="2"/>
      <c r="JJW106" s="2"/>
      <c r="JJX106" s="5"/>
      <c r="JJY106" s="5"/>
      <c r="JJZ106" s="5"/>
      <c r="JKA106" s="5"/>
      <c r="JKB106" s="5"/>
      <c r="JKC106" s="1"/>
      <c r="JKD106" s="2"/>
      <c r="JKE106" s="2"/>
      <c r="JKF106" s="5"/>
      <c r="JKG106" s="5"/>
      <c r="JKH106" s="5"/>
      <c r="JKI106" s="5"/>
      <c r="JKJ106" s="5"/>
      <c r="JKK106" s="1"/>
      <c r="JKL106" s="2"/>
      <c r="JKM106" s="2"/>
      <c r="JKN106" s="5"/>
      <c r="JKO106" s="5"/>
      <c r="JKP106" s="5"/>
      <c r="JKQ106" s="5"/>
      <c r="JKR106" s="5"/>
      <c r="JKS106" s="1"/>
      <c r="JKT106" s="2"/>
      <c r="JKU106" s="2"/>
      <c r="JKV106" s="5"/>
      <c r="JKW106" s="5"/>
      <c r="JKX106" s="5"/>
      <c r="JKY106" s="5"/>
      <c r="JKZ106" s="5"/>
      <c r="JLA106" s="1"/>
      <c r="JLB106" s="2"/>
      <c r="JLC106" s="2"/>
      <c r="JLD106" s="5"/>
      <c r="JLE106" s="5"/>
      <c r="JLF106" s="5"/>
      <c r="JLG106" s="5"/>
      <c r="JLH106" s="5"/>
      <c r="JLI106" s="1"/>
      <c r="JLJ106" s="2"/>
      <c r="JLK106" s="2"/>
      <c r="JLL106" s="5"/>
      <c r="JLM106" s="5"/>
      <c r="JLN106" s="5"/>
      <c r="JLO106" s="5"/>
      <c r="JLP106" s="5"/>
      <c r="JLQ106" s="1"/>
      <c r="JLR106" s="2"/>
      <c r="JLS106" s="2"/>
      <c r="JLT106" s="5"/>
      <c r="JLU106" s="5"/>
      <c r="JLV106" s="5"/>
      <c r="JLW106" s="5"/>
      <c r="JLX106" s="5"/>
      <c r="JLY106" s="1"/>
      <c r="JLZ106" s="2"/>
      <c r="JMA106" s="2"/>
      <c r="JMB106" s="5"/>
      <c r="JMC106" s="5"/>
      <c r="JMD106" s="5"/>
      <c r="JME106" s="5"/>
      <c r="JMF106" s="5"/>
      <c r="JMG106" s="1"/>
      <c r="JMH106" s="2"/>
      <c r="JMI106" s="2"/>
      <c r="JMJ106" s="5"/>
      <c r="JMK106" s="5"/>
      <c r="JML106" s="5"/>
      <c r="JMM106" s="5"/>
      <c r="JMN106" s="5"/>
      <c r="JMO106" s="1"/>
      <c r="JMP106" s="2"/>
      <c r="JMQ106" s="2"/>
      <c r="JMR106" s="5"/>
      <c r="JMS106" s="5"/>
      <c r="JMT106" s="5"/>
      <c r="JMU106" s="5"/>
      <c r="JMV106" s="5"/>
      <c r="JMW106" s="1"/>
      <c r="JMX106" s="2"/>
      <c r="JMY106" s="2"/>
      <c r="JMZ106" s="5"/>
      <c r="JNA106" s="5"/>
      <c r="JNB106" s="5"/>
      <c r="JNC106" s="5"/>
      <c r="JND106" s="5"/>
      <c r="JNE106" s="1"/>
      <c r="JNF106" s="2"/>
      <c r="JNG106" s="2"/>
      <c r="JNH106" s="5"/>
      <c r="JNI106" s="5"/>
      <c r="JNJ106" s="5"/>
      <c r="JNK106" s="5"/>
      <c r="JNL106" s="5"/>
      <c r="JNM106" s="1"/>
      <c r="JNN106" s="2"/>
      <c r="JNO106" s="2"/>
      <c r="JNP106" s="5"/>
      <c r="JNQ106" s="5"/>
      <c r="JNR106" s="5"/>
      <c r="JNS106" s="5"/>
      <c r="JNT106" s="5"/>
      <c r="JNU106" s="1"/>
      <c r="JNV106" s="2"/>
      <c r="JNW106" s="2"/>
      <c r="JNX106" s="5"/>
      <c r="JNY106" s="5"/>
      <c r="JNZ106" s="5"/>
      <c r="JOA106" s="5"/>
      <c r="JOB106" s="5"/>
      <c r="JOC106" s="1"/>
      <c r="JOD106" s="2"/>
      <c r="JOE106" s="2"/>
      <c r="JOF106" s="5"/>
      <c r="JOG106" s="5"/>
      <c r="JOH106" s="5"/>
      <c r="JOI106" s="5"/>
      <c r="JOJ106" s="5"/>
      <c r="JOK106" s="1"/>
      <c r="JOL106" s="2"/>
      <c r="JOM106" s="2"/>
      <c r="JON106" s="5"/>
      <c r="JOO106" s="5"/>
      <c r="JOP106" s="5"/>
      <c r="JOQ106" s="5"/>
      <c r="JOR106" s="5"/>
      <c r="JOS106" s="1"/>
      <c r="JOT106" s="2"/>
      <c r="JOU106" s="2"/>
      <c r="JOV106" s="5"/>
      <c r="JOW106" s="5"/>
      <c r="JOX106" s="5"/>
      <c r="JOY106" s="5"/>
      <c r="JOZ106" s="5"/>
      <c r="JPA106" s="1"/>
      <c r="JPB106" s="2"/>
      <c r="JPC106" s="2"/>
      <c r="JPD106" s="5"/>
      <c r="JPE106" s="5"/>
      <c r="JPF106" s="5"/>
      <c r="JPG106" s="5"/>
      <c r="JPH106" s="5"/>
      <c r="JPI106" s="1"/>
      <c r="JPJ106" s="2"/>
      <c r="JPK106" s="2"/>
      <c r="JPL106" s="5"/>
      <c r="JPM106" s="5"/>
      <c r="JPN106" s="5"/>
      <c r="JPO106" s="5"/>
      <c r="JPP106" s="5"/>
      <c r="JPQ106" s="1"/>
      <c r="JPR106" s="2"/>
      <c r="JPS106" s="2"/>
      <c r="JPT106" s="5"/>
      <c r="JPU106" s="5"/>
      <c r="JPV106" s="5"/>
      <c r="JPW106" s="5"/>
      <c r="JPX106" s="5"/>
      <c r="JPY106" s="1"/>
      <c r="JPZ106" s="2"/>
      <c r="JQA106" s="2"/>
      <c r="JQB106" s="5"/>
      <c r="JQC106" s="5"/>
      <c r="JQD106" s="5"/>
      <c r="JQE106" s="5"/>
      <c r="JQF106" s="5"/>
      <c r="JQG106" s="1"/>
      <c r="JQH106" s="2"/>
      <c r="JQI106" s="2"/>
      <c r="JQJ106" s="5"/>
      <c r="JQK106" s="5"/>
      <c r="JQL106" s="5"/>
      <c r="JQM106" s="5"/>
      <c r="JQN106" s="5"/>
      <c r="JQO106" s="1"/>
      <c r="JQP106" s="2"/>
      <c r="JQQ106" s="2"/>
      <c r="JQR106" s="5"/>
      <c r="JQS106" s="5"/>
      <c r="JQT106" s="5"/>
      <c r="JQU106" s="5"/>
      <c r="JQV106" s="5"/>
      <c r="JQW106" s="1"/>
      <c r="JQX106" s="2"/>
      <c r="JQY106" s="2"/>
      <c r="JQZ106" s="5"/>
      <c r="JRA106" s="5"/>
      <c r="JRB106" s="5"/>
      <c r="JRC106" s="5"/>
      <c r="JRD106" s="5"/>
      <c r="JRE106" s="1"/>
      <c r="JRF106" s="2"/>
      <c r="JRG106" s="2"/>
      <c r="JRH106" s="5"/>
      <c r="JRI106" s="5"/>
      <c r="JRJ106" s="5"/>
      <c r="JRK106" s="5"/>
      <c r="JRL106" s="5"/>
      <c r="JRM106" s="1"/>
      <c r="JRN106" s="2"/>
      <c r="JRO106" s="2"/>
      <c r="JRP106" s="5"/>
      <c r="JRQ106" s="5"/>
      <c r="JRR106" s="5"/>
      <c r="JRS106" s="5"/>
      <c r="JRT106" s="5"/>
      <c r="JRU106" s="1"/>
      <c r="JRV106" s="2"/>
      <c r="JRW106" s="2"/>
      <c r="JRX106" s="5"/>
      <c r="JRY106" s="5"/>
      <c r="JRZ106" s="5"/>
      <c r="JSA106" s="5"/>
      <c r="JSB106" s="5"/>
      <c r="JSC106" s="1"/>
      <c r="JSD106" s="2"/>
      <c r="JSE106" s="2"/>
      <c r="JSF106" s="5"/>
      <c r="JSG106" s="5"/>
      <c r="JSH106" s="5"/>
      <c r="JSI106" s="5"/>
      <c r="JSJ106" s="5"/>
      <c r="JSK106" s="1"/>
      <c r="JSL106" s="2"/>
      <c r="JSM106" s="2"/>
      <c r="JSN106" s="5"/>
      <c r="JSO106" s="5"/>
      <c r="JSP106" s="5"/>
      <c r="JSQ106" s="5"/>
      <c r="JSR106" s="5"/>
      <c r="JSS106" s="1"/>
      <c r="JST106" s="2"/>
      <c r="JSU106" s="2"/>
      <c r="JSV106" s="5"/>
      <c r="JSW106" s="5"/>
      <c r="JSX106" s="5"/>
      <c r="JSY106" s="5"/>
      <c r="JSZ106" s="5"/>
      <c r="JTA106" s="1"/>
      <c r="JTB106" s="2"/>
      <c r="JTC106" s="2"/>
      <c r="JTD106" s="5"/>
      <c r="JTE106" s="5"/>
      <c r="JTF106" s="5"/>
      <c r="JTG106" s="5"/>
      <c r="JTH106" s="5"/>
      <c r="JTI106" s="1"/>
      <c r="JTJ106" s="2"/>
      <c r="JTK106" s="2"/>
      <c r="JTL106" s="5"/>
      <c r="JTM106" s="5"/>
      <c r="JTN106" s="5"/>
      <c r="JTO106" s="5"/>
      <c r="JTP106" s="5"/>
      <c r="JTQ106" s="1"/>
      <c r="JTR106" s="2"/>
      <c r="JTS106" s="2"/>
      <c r="JTT106" s="5"/>
      <c r="JTU106" s="5"/>
      <c r="JTV106" s="5"/>
      <c r="JTW106" s="5"/>
      <c r="JTX106" s="5"/>
      <c r="JTY106" s="1"/>
      <c r="JTZ106" s="2"/>
      <c r="JUA106" s="2"/>
      <c r="JUB106" s="5"/>
      <c r="JUC106" s="5"/>
      <c r="JUD106" s="5"/>
      <c r="JUE106" s="5"/>
      <c r="JUF106" s="5"/>
      <c r="JUG106" s="1"/>
      <c r="JUH106" s="2"/>
      <c r="JUI106" s="2"/>
      <c r="JUJ106" s="5"/>
      <c r="JUK106" s="5"/>
      <c r="JUL106" s="5"/>
      <c r="JUM106" s="5"/>
      <c r="JUN106" s="5"/>
      <c r="JUO106" s="1"/>
      <c r="JUP106" s="2"/>
      <c r="JUQ106" s="2"/>
      <c r="JUR106" s="5"/>
      <c r="JUS106" s="5"/>
      <c r="JUT106" s="5"/>
      <c r="JUU106" s="5"/>
      <c r="JUV106" s="5"/>
      <c r="JUW106" s="1"/>
      <c r="JUX106" s="2"/>
      <c r="JUY106" s="2"/>
      <c r="JUZ106" s="5"/>
      <c r="JVA106" s="5"/>
      <c r="JVB106" s="5"/>
      <c r="JVC106" s="5"/>
      <c r="JVD106" s="5"/>
      <c r="JVE106" s="1"/>
      <c r="JVF106" s="2"/>
      <c r="JVG106" s="2"/>
      <c r="JVH106" s="5"/>
      <c r="JVI106" s="5"/>
      <c r="JVJ106" s="5"/>
      <c r="JVK106" s="5"/>
      <c r="JVL106" s="5"/>
      <c r="JVM106" s="1"/>
      <c r="JVN106" s="2"/>
      <c r="JVO106" s="2"/>
      <c r="JVP106" s="5"/>
      <c r="JVQ106" s="5"/>
      <c r="JVR106" s="5"/>
      <c r="JVS106" s="5"/>
      <c r="JVT106" s="5"/>
      <c r="JVU106" s="1"/>
      <c r="JVV106" s="2"/>
      <c r="JVW106" s="2"/>
      <c r="JVX106" s="5"/>
      <c r="JVY106" s="5"/>
      <c r="JVZ106" s="5"/>
      <c r="JWA106" s="5"/>
      <c r="JWB106" s="5"/>
      <c r="JWC106" s="1"/>
      <c r="JWD106" s="2"/>
      <c r="JWE106" s="2"/>
      <c r="JWF106" s="5"/>
      <c r="JWG106" s="5"/>
      <c r="JWH106" s="5"/>
      <c r="JWI106" s="5"/>
      <c r="JWJ106" s="5"/>
      <c r="JWK106" s="1"/>
      <c r="JWL106" s="2"/>
      <c r="JWM106" s="2"/>
      <c r="JWN106" s="5"/>
      <c r="JWO106" s="5"/>
      <c r="JWP106" s="5"/>
      <c r="JWQ106" s="5"/>
      <c r="JWR106" s="5"/>
      <c r="JWS106" s="1"/>
      <c r="JWT106" s="2"/>
      <c r="JWU106" s="2"/>
      <c r="JWV106" s="5"/>
      <c r="JWW106" s="5"/>
      <c r="JWX106" s="5"/>
      <c r="JWY106" s="5"/>
      <c r="JWZ106" s="5"/>
      <c r="JXA106" s="1"/>
      <c r="JXB106" s="2"/>
      <c r="JXC106" s="2"/>
      <c r="JXD106" s="5"/>
      <c r="JXE106" s="5"/>
      <c r="JXF106" s="5"/>
      <c r="JXG106" s="5"/>
      <c r="JXH106" s="5"/>
      <c r="JXI106" s="1"/>
      <c r="JXJ106" s="2"/>
      <c r="JXK106" s="2"/>
      <c r="JXL106" s="5"/>
      <c r="JXM106" s="5"/>
      <c r="JXN106" s="5"/>
      <c r="JXO106" s="5"/>
      <c r="JXP106" s="5"/>
      <c r="JXQ106" s="1"/>
      <c r="JXR106" s="2"/>
      <c r="JXS106" s="2"/>
      <c r="JXT106" s="5"/>
      <c r="JXU106" s="5"/>
      <c r="JXV106" s="5"/>
      <c r="JXW106" s="5"/>
      <c r="JXX106" s="5"/>
      <c r="JXY106" s="1"/>
      <c r="JXZ106" s="2"/>
      <c r="JYA106" s="2"/>
      <c r="JYB106" s="5"/>
      <c r="JYC106" s="5"/>
      <c r="JYD106" s="5"/>
      <c r="JYE106" s="5"/>
      <c r="JYF106" s="5"/>
      <c r="JYG106" s="1"/>
      <c r="JYH106" s="2"/>
      <c r="JYI106" s="2"/>
      <c r="JYJ106" s="5"/>
      <c r="JYK106" s="5"/>
      <c r="JYL106" s="5"/>
      <c r="JYM106" s="5"/>
      <c r="JYN106" s="5"/>
      <c r="JYO106" s="1"/>
      <c r="JYP106" s="2"/>
      <c r="JYQ106" s="2"/>
      <c r="JYR106" s="5"/>
      <c r="JYS106" s="5"/>
      <c r="JYT106" s="5"/>
      <c r="JYU106" s="5"/>
      <c r="JYV106" s="5"/>
      <c r="JYW106" s="1"/>
      <c r="JYX106" s="2"/>
      <c r="JYY106" s="2"/>
      <c r="JYZ106" s="5"/>
      <c r="JZA106" s="5"/>
      <c r="JZB106" s="5"/>
      <c r="JZC106" s="5"/>
      <c r="JZD106" s="5"/>
      <c r="JZE106" s="1"/>
      <c r="JZF106" s="2"/>
      <c r="JZG106" s="2"/>
      <c r="JZH106" s="5"/>
      <c r="JZI106" s="5"/>
      <c r="JZJ106" s="5"/>
      <c r="JZK106" s="5"/>
      <c r="JZL106" s="5"/>
      <c r="JZM106" s="1"/>
      <c r="JZN106" s="2"/>
      <c r="JZO106" s="2"/>
      <c r="JZP106" s="5"/>
      <c r="JZQ106" s="5"/>
      <c r="JZR106" s="5"/>
      <c r="JZS106" s="5"/>
      <c r="JZT106" s="5"/>
      <c r="JZU106" s="1"/>
      <c r="JZV106" s="2"/>
      <c r="JZW106" s="2"/>
      <c r="JZX106" s="5"/>
      <c r="JZY106" s="5"/>
      <c r="JZZ106" s="5"/>
      <c r="KAA106" s="5"/>
      <c r="KAB106" s="5"/>
      <c r="KAC106" s="1"/>
      <c r="KAD106" s="2"/>
      <c r="KAE106" s="2"/>
      <c r="KAF106" s="5"/>
      <c r="KAG106" s="5"/>
      <c r="KAH106" s="5"/>
      <c r="KAI106" s="5"/>
      <c r="KAJ106" s="5"/>
      <c r="KAK106" s="1"/>
      <c r="KAL106" s="2"/>
      <c r="KAM106" s="2"/>
      <c r="KAN106" s="5"/>
      <c r="KAO106" s="5"/>
      <c r="KAP106" s="5"/>
      <c r="KAQ106" s="5"/>
      <c r="KAR106" s="5"/>
      <c r="KAS106" s="1"/>
      <c r="KAT106" s="2"/>
      <c r="KAU106" s="2"/>
      <c r="KAV106" s="5"/>
      <c r="KAW106" s="5"/>
      <c r="KAX106" s="5"/>
      <c r="KAY106" s="5"/>
      <c r="KAZ106" s="5"/>
      <c r="KBA106" s="1"/>
      <c r="KBB106" s="2"/>
      <c r="KBC106" s="2"/>
      <c r="KBD106" s="5"/>
      <c r="KBE106" s="5"/>
      <c r="KBF106" s="5"/>
      <c r="KBG106" s="5"/>
      <c r="KBH106" s="5"/>
      <c r="KBI106" s="1"/>
      <c r="KBJ106" s="2"/>
      <c r="KBK106" s="2"/>
      <c r="KBL106" s="5"/>
      <c r="KBM106" s="5"/>
      <c r="KBN106" s="5"/>
      <c r="KBO106" s="5"/>
      <c r="KBP106" s="5"/>
      <c r="KBQ106" s="1"/>
      <c r="KBR106" s="2"/>
      <c r="KBS106" s="2"/>
      <c r="KBT106" s="5"/>
      <c r="KBU106" s="5"/>
      <c r="KBV106" s="5"/>
      <c r="KBW106" s="5"/>
      <c r="KBX106" s="5"/>
      <c r="KBY106" s="1"/>
      <c r="KBZ106" s="2"/>
      <c r="KCA106" s="2"/>
      <c r="KCB106" s="5"/>
      <c r="KCC106" s="5"/>
      <c r="KCD106" s="5"/>
      <c r="KCE106" s="5"/>
      <c r="KCF106" s="5"/>
      <c r="KCG106" s="1"/>
      <c r="KCH106" s="2"/>
      <c r="KCI106" s="2"/>
      <c r="KCJ106" s="5"/>
      <c r="KCK106" s="5"/>
      <c r="KCL106" s="5"/>
      <c r="KCM106" s="5"/>
      <c r="KCN106" s="5"/>
      <c r="KCO106" s="1"/>
      <c r="KCP106" s="2"/>
      <c r="KCQ106" s="2"/>
      <c r="KCR106" s="5"/>
      <c r="KCS106" s="5"/>
      <c r="KCT106" s="5"/>
      <c r="KCU106" s="5"/>
      <c r="KCV106" s="5"/>
      <c r="KCW106" s="1"/>
      <c r="KCX106" s="2"/>
      <c r="KCY106" s="2"/>
      <c r="KCZ106" s="5"/>
      <c r="KDA106" s="5"/>
      <c r="KDB106" s="5"/>
      <c r="KDC106" s="5"/>
      <c r="KDD106" s="5"/>
      <c r="KDE106" s="1"/>
      <c r="KDF106" s="2"/>
      <c r="KDG106" s="2"/>
      <c r="KDH106" s="5"/>
      <c r="KDI106" s="5"/>
      <c r="KDJ106" s="5"/>
      <c r="KDK106" s="5"/>
      <c r="KDL106" s="5"/>
      <c r="KDM106" s="1"/>
      <c r="KDN106" s="2"/>
      <c r="KDO106" s="2"/>
      <c r="KDP106" s="5"/>
      <c r="KDQ106" s="5"/>
      <c r="KDR106" s="5"/>
      <c r="KDS106" s="5"/>
      <c r="KDT106" s="5"/>
      <c r="KDU106" s="1"/>
      <c r="KDV106" s="2"/>
      <c r="KDW106" s="2"/>
      <c r="KDX106" s="5"/>
      <c r="KDY106" s="5"/>
      <c r="KDZ106" s="5"/>
      <c r="KEA106" s="5"/>
      <c r="KEB106" s="5"/>
      <c r="KEC106" s="1"/>
      <c r="KED106" s="2"/>
      <c r="KEE106" s="2"/>
      <c r="KEF106" s="5"/>
      <c r="KEG106" s="5"/>
      <c r="KEH106" s="5"/>
      <c r="KEI106" s="5"/>
      <c r="KEJ106" s="5"/>
      <c r="KEK106" s="1"/>
      <c r="KEL106" s="2"/>
      <c r="KEM106" s="2"/>
      <c r="KEN106" s="5"/>
      <c r="KEO106" s="5"/>
      <c r="KEP106" s="5"/>
      <c r="KEQ106" s="5"/>
      <c r="KER106" s="5"/>
      <c r="KES106" s="1"/>
      <c r="KET106" s="2"/>
      <c r="KEU106" s="2"/>
      <c r="KEV106" s="5"/>
      <c r="KEW106" s="5"/>
      <c r="KEX106" s="5"/>
      <c r="KEY106" s="5"/>
      <c r="KEZ106" s="5"/>
      <c r="KFA106" s="1"/>
      <c r="KFB106" s="2"/>
      <c r="KFC106" s="2"/>
      <c r="KFD106" s="5"/>
      <c r="KFE106" s="5"/>
      <c r="KFF106" s="5"/>
      <c r="KFG106" s="5"/>
      <c r="KFH106" s="5"/>
      <c r="KFI106" s="1"/>
      <c r="KFJ106" s="2"/>
      <c r="KFK106" s="2"/>
      <c r="KFL106" s="5"/>
      <c r="KFM106" s="5"/>
      <c r="KFN106" s="5"/>
      <c r="KFO106" s="5"/>
      <c r="KFP106" s="5"/>
      <c r="KFQ106" s="1"/>
      <c r="KFR106" s="2"/>
      <c r="KFS106" s="2"/>
      <c r="KFT106" s="5"/>
      <c r="KFU106" s="5"/>
      <c r="KFV106" s="5"/>
      <c r="KFW106" s="5"/>
      <c r="KFX106" s="5"/>
      <c r="KFY106" s="1"/>
      <c r="KFZ106" s="2"/>
      <c r="KGA106" s="2"/>
      <c r="KGB106" s="5"/>
      <c r="KGC106" s="5"/>
      <c r="KGD106" s="5"/>
      <c r="KGE106" s="5"/>
      <c r="KGF106" s="5"/>
      <c r="KGG106" s="1"/>
      <c r="KGH106" s="2"/>
      <c r="KGI106" s="2"/>
      <c r="KGJ106" s="5"/>
      <c r="KGK106" s="5"/>
      <c r="KGL106" s="5"/>
      <c r="KGM106" s="5"/>
      <c r="KGN106" s="5"/>
      <c r="KGO106" s="1"/>
      <c r="KGP106" s="2"/>
      <c r="KGQ106" s="2"/>
      <c r="KGR106" s="5"/>
      <c r="KGS106" s="5"/>
      <c r="KGT106" s="5"/>
      <c r="KGU106" s="5"/>
      <c r="KGV106" s="5"/>
      <c r="KGW106" s="1"/>
      <c r="KGX106" s="2"/>
      <c r="KGY106" s="2"/>
      <c r="KGZ106" s="5"/>
      <c r="KHA106" s="5"/>
      <c r="KHB106" s="5"/>
      <c r="KHC106" s="5"/>
      <c r="KHD106" s="5"/>
      <c r="KHE106" s="1"/>
      <c r="KHF106" s="2"/>
      <c r="KHG106" s="2"/>
      <c r="KHH106" s="5"/>
      <c r="KHI106" s="5"/>
      <c r="KHJ106" s="5"/>
      <c r="KHK106" s="5"/>
      <c r="KHL106" s="5"/>
      <c r="KHM106" s="1"/>
      <c r="KHN106" s="2"/>
      <c r="KHO106" s="2"/>
      <c r="KHP106" s="5"/>
      <c r="KHQ106" s="5"/>
      <c r="KHR106" s="5"/>
      <c r="KHS106" s="5"/>
      <c r="KHT106" s="5"/>
      <c r="KHU106" s="1"/>
      <c r="KHV106" s="2"/>
      <c r="KHW106" s="2"/>
      <c r="KHX106" s="5"/>
      <c r="KHY106" s="5"/>
      <c r="KHZ106" s="5"/>
      <c r="KIA106" s="5"/>
      <c r="KIB106" s="5"/>
      <c r="KIC106" s="1"/>
      <c r="KID106" s="2"/>
      <c r="KIE106" s="2"/>
      <c r="KIF106" s="5"/>
      <c r="KIG106" s="5"/>
      <c r="KIH106" s="5"/>
      <c r="KII106" s="5"/>
      <c r="KIJ106" s="5"/>
      <c r="KIK106" s="1"/>
      <c r="KIL106" s="2"/>
      <c r="KIM106" s="2"/>
      <c r="KIN106" s="5"/>
      <c r="KIO106" s="5"/>
      <c r="KIP106" s="5"/>
      <c r="KIQ106" s="5"/>
      <c r="KIR106" s="5"/>
      <c r="KIS106" s="1"/>
      <c r="KIT106" s="2"/>
      <c r="KIU106" s="2"/>
      <c r="KIV106" s="5"/>
      <c r="KIW106" s="5"/>
      <c r="KIX106" s="5"/>
      <c r="KIY106" s="5"/>
      <c r="KIZ106" s="5"/>
      <c r="KJA106" s="1"/>
      <c r="KJB106" s="2"/>
      <c r="KJC106" s="2"/>
      <c r="KJD106" s="5"/>
      <c r="KJE106" s="5"/>
      <c r="KJF106" s="5"/>
      <c r="KJG106" s="5"/>
      <c r="KJH106" s="5"/>
      <c r="KJI106" s="1"/>
      <c r="KJJ106" s="2"/>
      <c r="KJK106" s="2"/>
      <c r="KJL106" s="5"/>
      <c r="KJM106" s="5"/>
      <c r="KJN106" s="5"/>
      <c r="KJO106" s="5"/>
      <c r="KJP106" s="5"/>
      <c r="KJQ106" s="1"/>
      <c r="KJR106" s="2"/>
      <c r="KJS106" s="2"/>
      <c r="KJT106" s="5"/>
      <c r="KJU106" s="5"/>
      <c r="KJV106" s="5"/>
      <c r="KJW106" s="5"/>
      <c r="KJX106" s="5"/>
      <c r="KJY106" s="1"/>
      <c r="KJZ106" s="2"/>
      <c r="KKA106" s="2"/>
      <c r="KKB106" s="5"/>
      <c r="KKC106" s="5"/>
      <c r="KKD106" s="5"/>
      <c r="KKE106" s="5"/>
      <c r="KKF106" s="5"/>
      <c r="KKG106" s="1"/>
      <c r="KKH106" s="2"/>
      <c r="KKI106" s="2"/>
      <c r="KKJ106" s="5"/>
      <c r="KKK106" s="5"/>
      <c r="KKL106" s="5"/>
      <c r="KKM106" s="5"/>
      <c r="KKN106" s="5"/>
      <c r="KKO106" s="1"/>
      <c r="KKP106" s="2"/>
      <c r="KKQ106" s="2"/>
      <c r="KKR106" s="5"/>
      <c r="KKS106" s="5"/>
      <c r="KKT106" s="5"/>
      <c r="KKU106" s="5"/>
      <c r="KKV106" s="5"/>
      <c r="KKW106" s="1"/>
      <c r="KKX106" s="2"/>
      <c r="KKY106" s="2"/>
      <c r="KKZ106" s="5"/>
      <c r="KLA106" s="5"/>
      <c r="KLB106" s="5"/>
      <c r="KLC106" s="5"/>
      <c r="KLD106" s="5"/>
      <c r="KLE106" s="1"/>
      <c r="KLF106" s="2"/>
      <c r="KLG106" s="2"/>
      <c r="KLH106" s="5"/>
      <c r="KLI106" s="5"/>
      <c r="KLJ106" s="5"/>
      <c r="KLK106" s="5"/>
      <c r="KLL106" s="5"/>
      <c r="KLM106" s="1"/>
      <c r="KLN106" s="2"/>
      <c r="KLO106" s="2"/>
      <c r="KLP106" s="5"/>
      <c r="KLQ106" s="5"/>
      <c r="KLR106" s="5"/>
      <c r="KLS106" s="5"/>
      <c r="KLT106" s="5"/>
      <c r="KLU106" s="1"/>
      <c r="KLV106" s="2"/>
      <c r="KLW106" s="2"/>
      <c r="KLX106" s="5"/>
      <c r="KLY106" s="5"/>
      <c r="KLZ106" s="5"/>
      <c r="KMA106" s="5"/>
      <c r="KMB106" s="5"/>
      <c r="KMC106" s="1"/>
      <c r="KMD106" s="2"/>
      <c r="KME106" s="2"/>
      <c r="KMF106" s="5"/>
      <c r="KMG106" s="5"/>
      <c r="KMH106" s="5"/>
      <c r="KMI106" s="5"/>
      <c r="KMJ106" s="5"/>
      <c r="KMK106" s="1"/>
      <c r="KML106" s="2"/>
      <c r="KMM106" s="2"/>
      <c r="KMN106" s="5"/>
      <c r="KMO106" s="5"/>
      <c r="KMP106" s="5"/>
      <c r="KMQ106" s="5"/>
      <c r="KMR106" s="5"/>
      <c r="KMS106" s="1"/>
      <c r="KMT106" s="2"/>
      <c r="KMU106" s="2"/>
      <c r="KMV106" s="5"/>
      <c r="KMW106" s="5"/>
      <c r="KMX106" s="5"/>
      <c r="KMY106" s="5"/>
      <c r="KMZ106" s="5"/>
      <c r="KNA106" s="1"/>
      <c r="KNB106" s="2"/>
      <c r="KNC106" s="2"/>
      <c r="KND106" s="5"/>
      <c r="KNE106" s="5"/>
      <c r="KNF106" s="5"/>
      <c r="KNG106" s="5"/>
      <c r="KNH106" s="5"/>
      <c r="KNI106" s="1"/>
      <c r="KNJ106" s="2"/>
      <c r="KNK106" s="2"/>
      <c r="KNL106" s="5"/>
      <c r="KNM106" s="5"/>
      <c r="KNN106" s="5"/>
      <c r="KNO106" s="5"/>
      <c r="KNP106" s="5"/>
      <c r="KNQ106" s="1"/>
      <c r="KNR106" s="2"/>
      <c r="KNS106" s="2"/>
      <c r="KNT106" s="5"/>
      <c r="KNU106" s="5"/>
      <c r="KNV106" s="5"/>
      <c r="KNW106" s="5"/>
      <c r="KNX106" s="5"/>
      <c r="KNY106" s="1"/>
      <c r="KNZ106" s="2"/>
      <c r="KOA106" s="2"/>
      <c r="KOB106" s="5"/>
      <c r="KOC106" s="5"/>
      <c r="KOD106" s="5"/>
      <c r="KOE106" s="5"/>
      <c r="KOF106" s="5"/>
      <c r="KOG106" s="1"/>
      <c r="KOH106" s="2"/>
      <c r="KOI106" s="2"/>
      <c r="KOJ106" s="5"/>
      <c r="KOK106" s="5"/>
      <c r="KOL106" s="5"/>
      <c r="KOM106" s="5"/>
      <c r="KON106" s="5"/>
      <c r="KOO106" s="1"/>
      <c r="KOP106" s="2"/>
      <c r="KOQ106" s="2"/>
      <c r="KOR106" s="5"/>
      <c r="KOS106" s="5"/>
      <c r="KOT106" s="5"/>
      <c r="KOU106" s="5"/>
      <c r="KOV106" s="5"/>
      <c r="KOW106" s="1"/>
      <c r="KOX106" s="2"/>
      <c r="KOY106" s="2"/>
      <c r="KOZ106" s="5"/>
      <c r="KPA106" s="5"/>
      <c r="KPB106" s="5"/>
      <c r="KPC106" s="5"/>
      <c r="KPD106" s="5"/>
      <c r="KPE106" s="1"/>
      <c r="KPF106" s="2"/>
      <c r="KPG106" s="2"/>
      <c r="KPH106" s="5"/>
      <c r="KPI106" s="5"/>
      <c r="KPJ106" s="5"/>
      <c r="KPK106" s="5"/>
      <c r="KPL106" s="5"/>
      <c r="KPM106" s="1"/>
      <c r="KPN106" s="2"/>
      <c r="KPO106" s="2"/>
      <c r="KPP106" s="5"/>
      <c r="KPQ106" s="5"/>
      <c r="KPR106" s="5"/>
      <c r="KPS106" s="5"/>
      <c r="KPT106" s="5"/>
      <c r="KPU106" s="1"/>
      <c r="KPV106" s="2"/>
      <c r="KPW106" s="2"/>
      <c r="KPX106" s="5"/>
      <c r="KPY106" s="5"/>
      <c r="KPZ106" s="5"/>
      <c r="KQA106" s="5"/>
      <c r="KQB106" s="5"/>
      <c r="KQC106" s="1"/>
      <c r="KQD106" s="2"/>
      <c r="KQE106" s="2"/>
      <c r="KQF106" s="5"/>
      <c r="KQG106" s="5"/>
      <c r="KQH106" s="5"/>
      <c r="KQI106" s="5"/>
      <c r="KQJ106" s="5"/>
      <c r="KQK106" s="1"/>
      <c r="KQL106" s="2"/>
      <c r="KQM106" s="2"/>
      <c r="KQN106" s="5"/>
      <c r="KQO106" s="5"/>
      <c r="KQP106" s="5"/>
      <c r="KQQ106" s="5"/>
      <c r="KQR106" s="5"/>
      <c r="KQS106" s="1"/>
      <c r="KQT106" s="2"/>
      <c r="KQU106" s="2"/>
      <c r="KQV106" s="5"/>
      <c r="KQW106" s="5"/>
      <c r="KQX106" s="5"/>
      <c r="KQY106" s="5"/>
      <c r="KQZ106" s="5"/>
      <c r="KRA106" s="1"/>
      <c r="KRB106" s="2"/>
      <c r="KRC106" s="2"/>
      <c r="KRD106" s="5"/>
      <c r="KRE106" s="5"/>
      <c r="KRF106" s="5"/>
      <c r="KRG106" s="5"/>
      <c r="KRH106" s="5"/>
      <c r="KRI106" s="1"/>
      <c r="KRJ106" s="2"/>
      <c r="KRK106" s="2"/>
      <c r="KRL106" s="5"/>
      <c r="KRM106" s="5"/>
      <c r="KRN106" s="5"/>
      <c r="KRO106" s="5"/>
      <c r="KRP106" s="5"/>
      <c r="KRQ106" s="1"/>
      <c r="KRR106" s="2"/>
      <c r="KRS106" s="2"/>
      <c r="KRT106" s="5"/>
      <c r="KRU106" s="5"/>
      <c r="KRV106" s="5"/>
      <c r="KRW106" s="5"/>
      <c r="KRX106" s="5"/>
      <c r="KRY106" s="1"/>
      <c r="KRZ106" s="2"/>
      <c r="KSA106" s="2"/>
      <c r="KSB106" s="5"/>
      <c r="KSC106" s="5"/>
      <c r="KSD106" s="5"/>
      <c r="KSE106" s="5"/>
      <c r="KSF106" s="5"/>
      <c r="KSG106" s="1"/>
      <c r="KSH106" s="2"/>
      <c r="KSI106" s="2"/>
      <c r="KSJ106" s="5"/>
      <c r="KSK106" s="5"/>
      <c r="KSL106" s="5"/>
      <c r="KSM106" s="5"/>
      <c r="KSN106" s="5"/>
      <c r="KSO106" s="1"/>
      <c r="KSP106" s="2"/>
      <c r="KSQ106" s="2"/>
      <c r="KSR106" s="5"/>
      <c r="KSS106" s="5"/>
      <c r="KST106" s="5"/>
      <c r="KSU106" s="5"/>
      <c r="KSV106" s="5"/>
      <c r="KSW106" s="1"/>
      <c r="KSX106" s="2"/>
      <c r="KSY106" s="2"/>
      <c r="KSZ106" s="5"/>
      <c r="KTA106" s="5"/>
      <c r="KTB106" s="5"/>
      <c r="KTC106" s="5"/>
      <c r="KTD106" s="5"/>
      <c r="KTE106" s="1"/>
      <c r="KTF106" s="2"/>
      <c r="KTG106" s="2"/>
      <c r="KTH106" s="5"/>
      <c r="KTI106" s="5"/>
      <c r="KTJ106" s="5"/>
      <c r="KTK106" s="5"/>
      <c r="KTL106" s="5"/>
      <c r="KTM106" s="1"/>
      <c r="KTN106" s="2"/>
      <c r="KTO106" s="2"/>
      <c r="KTP106" s="5"/>
      <c r="KTQ106" s="5"/>
      <c r="KTR106" s="5"/>
      <c r="KTS106" s="5"/>
      <c r="KTT106" s="5"/>
      <c r="KTU106" s="1"/>
      <c r="KTV106" s="2"/>
      <c r="KTW106" s="2"/>
      <c r="KTX106" s="5"/>
      <c r="KTY106" s="5"/>
      <c r="KTZ106" s="5"/>
      <c r="KUA106" s="5"/>
      <c r="KUB106" s="5"/>
      <c r="KUC106" s="1"/>
      <c r="KUD106" s="2"/>
      <c r="KUE106" s="2"/>
      <c r="KUF106" s="5"/>
      <c r="KUG106" s="5"/>
      <c r="KUH106" s="5"/>
      <c r="KUI106" s="5"/>
      <c r="KUJ106" s="5"/>
      <c r="KUK106" s="1"/>
      <c r="KUL106" s="2"/>
      <c r="KUM106" s="2"/>
      <c r="KUN106" s="5"/>
      <c r="KUO106" s="5"/>
      <c r="KUP106" s="5"/>
      <c r="KUQ106" s="5"/>
      <c r="KUR106" s="5"/>
      <c r="KUS106" s="1"/>
      <c r="KUT106" s="2"/>
      <c r="KUU106" s="2"/>
      <c r="KUV106" s="5"/>
      <c r="KUW106" s="5"/>
      <c r="KUX106" s="5"/>
      <c r="KUY106" s="5"/>
      <c r="KUZ106" s="5"/>
      <c r="KVA106" s="1"/>
      <c r="KVB106" s="2"/>
      <c r="KVC106" s="2"/>
      <c r="KVD106" s="5"/>
      <c r="KVE106" s="5"/>
      <c r="KVF106" s="5"/>
      <c r="KVG106" s="5"/>
      <c r="KVH106" s="5"/>
      <c r="KVI106" s="1"/>
      <c r="KVJ106" s="2"/>
      <c r="KVK106" s="2"/>
      <c r="KVL106" s="5"/>
      <c r="KVM106" s="5"/>
      <c r="KVN106" s="5"/>
      <c r="KVO106" s="5"/>
      <c r="KVP106" s="5"/>
      <c r="KVQ106" s="1"/>
      <c r="KVR106" s="2"/>
      <c r="KVS106" s="2"/>
      <c r="KVT106" s="5"/>
      <c r="KVU106" s="5"/>
      <c r="KVV106" s="5"/>
      <c r="KVW106" s="5"/>
      <c r="KVX106" s="5"/>
      <c r="KVY106" s="1"/>
      <c r="KVZ106" s="2"/>
      <c r="KWA106" s="2"/>
      <c r="KWB106" s="5"/>
      <c r="KWC106" s="5"/>
      <c r="KWD106" s="5"/>
      <c r="KWE106" s="5"/>
      <c r="KWF106" s="5"/>
      <c r="KWG106" s="1"/>
      <c r="KWH106" s="2"/>
      <c r="KWI106" s="2"/>
      <c r="KWJ106" s="5"/>
      <c r="KWK106" s="5"/>
      <c r="KWL106" s="5"/>
      <c r="KWM106" s="5"/>
      <c r="KWN106" s="5"/>
      <c r="KWO106" s="1"/>
      <c r="KWP106" s="2"/>
      <c r="KWQ106" s="2"/>
      <c r="KWR106" s="5"/>
      <c r="KWS106" s="5"/>
      <c r="KWT106" s="5"/>
      <c r="KWU106" s="5"/>
      <c r="KWV106" s="5"/>
      <c r="KWW106" s="1"/>
      <c r="KWX106" s="2"/>
      <c r="KWY106" s="2"/>
      <c r="KWZ106" s="5"/>
      <c r="KXA106" s="5"/>
      <c r="KXB106" s="5"/>
      <c r="KXC106" s="5"/>
      <c r="KXD106" s="5"/>
      <c r="KXE106" s="1"/>
      <c r="KXF106" s="2"/>
      <c r="KXG106" s="2"/>
      <c r="KXH106" s="5"/>
      <c r="KXI106" s="5"/>
      <c r="KXJ106" s="5"/>
      <c r="KXK106" s="5"/>
      <c r="KXL106" s="5"/>
      <c r="KXM106" s="1"/>
      <c r="KXN106" s="2"/>
      <c r="KXO106" s="2"/>
      <c r="KXP106" s="5"/>
      <c r="KXQ106" s="5"/>
      <c r="KXR106" s="5"/>
      <c r="KXS106" s="5"/>
      <c r="KXT106" s="5"/>
      <c r="KXU106" s="1"/>
      <c r="KXV106" s="2"/>
      <c r="KXW106" s="2"/>
      <c r="KXX106" s="5"/>
      <c r="KXY106" s="5"/>
      <c r="KXZ106" s="5"/>
      <c r="KYA106" s="5"/>
      <c r="KYB106" s="5"/>
      <c r="KYC106" s="1"/>
      <c r="KYD106" s="2"/>
      <c r="KYE106" s="2"/>
      <c r="KYF106" s="5"/>
      <c r="KYG106" s="5"/>
      <c r="KYH106" s="5"/>
      <c r="KYI106" s="5"/>
      <c r="KYJ106" s="5"/>
      <c r="KYK106" s="1"/>
      <c r="KYL106" s="2"/>
      <c r="KYM106" s="2"/>
      <c r="KYN106" s="5"/>
      <c r="KYO106" s="5"/>
      <c r="KYP106" s="5"/>
      <c r="KYQ106" s="5"/>
      <c r="KYR106" s="5"/>
      <c r="KYS106" s="1"/>
      <c r="KYT106" s="2"/>
      <c r="KYU106" s="2"/>
      <c r="KYV106" s="5"/>
      <c r="KYW106" s="5"/>
      <c r="KYX106" s="5"/>
      <c r="KYY106" s="5"/>
      <c r="KYZ106" s="5"/>
      <c r="KZA106" s="1"/>
      <c r="KZB106" s="2"/>
      <c r="KZC106" s="2"/>
      <c r="KZD106" s="5"/>
      <c r="KZE106" s="5"/>
      <c r="KZF106" s="5"/>
      <c r="KZG106" s="5"/>
      <c r="KZH106" s="5"/>
      <c r="KZI106" s="1"/>
      <c r="KZJ106" s="2"/>
      <c r="KZK106" s="2"/>
      <c r="KZL106" s="5"/>
      <c r="KZM106" s="5"/>
      <c r="KZN106" s="5"/>
      <c r="KZO106" s="5"/>
      <c r="KZP106" s="5"/>
      <c r="KZQ106" s="1"/>
      <c r="KZR106" s="2"/>
      <c r="KZS106" s="2"/>
      <c r="KZT106" s="5"/>
      <c r="KZU106" s="5"/>
      <c r="KZV106" s="5"/>
      <c r="KZW106" s="5"/>
      <c r="KZX106" s="5"/>
      <c r="KZY106" s="1"/>
      <c r="KZZ106" s="2"/>
      <c r="LAA106" s="2"/>
      <c r="LAB106" s="5"/>
      <c r="LAC106" s="5"/>
      <c r="LAD106" s="5"/>
      <c r="LAE106" s="5"/>
      <c r="LAF106" s="5"/>
      <c r="LAG106" s="1"/>
      <c r="LAH106" s="2"/>
      <c r="LAI106" s="2"/>
      <c r="LAJ106" s="5"/>
      <c r="LAK106" s="5"/>
      <c r="LAL106" s="5"/>
      <c r="LAM106" s="5"/>
      <c r="LAN106" s="5"/>
      <c r="LAO106" s="1"/>
      <c r="LAP106" s="2"/>
      <c r="LAQ106" s="2"/>
      <c r="LAR106" s="5"/>
      <c r="LAS106" s="5"/>
      <c r="LAT106" s="5"/>
      <c r="LAU106" s="5"/>
      <c r="LAV106" s="5"/>
      <c r="LAW106" s="1"/>
      <c r="LAX106" s="2"/>
      <c r="LAY106" s="2"/>
      <c r="LAZ106" s="5"/>
      <c r="LBA106" s="5"/>
      <c r="LBB106" s="5"/>
      <c r="LBC106" s="5"/>
      <c r="LBD106" s="5"/>
      <c r="LBE106" s="1"/>
      <c r="LBF106" s="2"/>
      <c r="LBG106" s="2"/>
      <c r="LBH106" s="5"/>
      <c r="LBI106" s="5"/>
      <c r="LBJ106" s="5"/>
      <c r="LBK106" s="5"/>
      <c r="LBL106" s="5"/>
      <c r="LBM106" s="1"/>
      <c r="LBN106" s="2"/>
      <c r="LBO106" s="2"/>
      <c r="LBP106" s="5"/>
      <c r="LBQ106" s="5"/>
      <c r="LBR106" s="5"/>
      <c r="LBS106" s="5"/>
      <c r="LBT106" s="5"/>
      <c r="LBU106" s="1"/>
      <c r="LBV106" s="2"/>
      <c r="LBW106" s="2"/>
      <c r="LBX106" s="5"/>
      <c r="LBY106" s="5"/>
      <c r="LBZ106" s="5"/>
      <c r="LCA106" s="5"/>
      <c r="LCB106" s="5"/>
      <c r="LCC106" s="1"/>
      <c r="LCD106" s="2"/>
      <c r="LCE106" s="2"/>
      <c r="LCF106" s="5"/>
      <c r="LCG106" s="5"/>
      <c r="LCH106" s="5"/>
      <c r="LCI106" s="5"/>
      <c r="LCJ106" s="5"/>
      <c r="LCK106" s="1"/>
      <c r="LCL106" s="2"/>
      <c r="LCM106" s="2"/>
      <c r="LCN106" s="5"/>
      <c r="LCO106" s="5"/>
      <c r="LCP106" s="5"/>
      <c r="LCQ106" s="5"/>
      <c r="LCR106" s="5"/>
      <c r="LCS106" s="1"/>
      <c r="LCT106" s="2"/>
      <c r="LCU106" s="2"/>
      <c r="LCV106" s="5"/>
      <c r="LCW106" s="5"/>
      <c r="LCX106" s="5"/>
      <c r="LCY106" s="5"/>
      <c r="LCZ106" s="5"/>
      <c r="LDA106" s="1"/>
      <c r="LDB106" s="2"/>
      <c r="LDC106" s="2"/>
      <c r="LDD106" s="5"/>
      <c r="LDE106" s="5"/>
      <c r="LDF106" s="5"/>
      <c r="LDG106" s="5"/>
      <c r="LDH106" s="5"/>
      <c r="LDI106" s="1"/>
      <c r="LDJ106" s="2"/>
      <c r="LDK106" s="2"/>
      <c r="LDL106" s="5"/>
      <c r="LDM106" s="5"/>
      <c r="LDN106" s="5"/>
      <c r="LDO106" s="5"/>
      <c r="LDP106" s="5"/>
      <c r="LDQ106" s="1"/>
      <c r="LDR106" s="2"/>
      <c r="LDS106" s="2"/>
      <c r="LDT106" s="5"/>
      <c r="LDU106" s="5"/>
      <c r="LDV106" s="5"/>
      <c r="LDW106" s="5"/>
      <c r="LDX106" s="5"/>
      <c r="LDY106" s="1"/>
      <c r="LDZ106" s="2"/>
      <c r="LEA106" s="2"/>
      <c r="LEB106" s="5"/>
      <c r="LEC106" s="5"/>
      <c r="LED106" s="5"/>
      <c r="LEE106" s="5"/>
      <c r="LEF106" s="5"/>
      <c r="LEG106" s="1"/>
      <c r="LEH106" s="2"/>
      <c r="LEI106" s="2"/>
      <c r="LEJ106" s="5"/>
      <c r="LEK106" s="5"/>
      <c r="LEL106" s="5"/>
      <c r="LEM106" s="5"/>
      <c r="LEN106" s="5"/>
      <c r="LEO106" s="1"/>
      <c r="LEP106" s="2"/>
      <c r="LEQ106" s="2"/>
      <c r="LER106" s="5"/>
      <c r="LES106" s="5"/>
      <c r="LET106" s="5"/>
      <c r="LEU106" s="5"/>
      <c r="LEV106" s="5"/>
      <c r="LEW106" s="1"/>
      <c r="LEX106" s="2"/>
      <c r="LEY106" s="2"/>
      <c r="LEZ106" s="5"/>
      <c r="LFA106" s="5"/>
      <c r="LFB106" s="5"/>
      <c r="LFC106" s="5"/>
      <c r="LFD106" s="5"/>
      <c r="LFE106" s="1"/>
      <c r="LFF106" s="2"/>
      <c r="LFG106" s="2"/>
      <c r="LFH106" s="5"/>
      <c r="LFI106" s="5"/>
      <c r="LFJ106" s="5"/>
      <c r="LFK106" s="5"/>
      <c r="LFL106" s="5"/>
      <c r="LFM106" s="1"/>
      <c r="LFN106" s="2"/>
      <c r="LFO106" s="2"/>
      <c r="LFP106" s="5"/>
      <c r="LFQ106" s="5"/>
      <c r="LFR106" s="5"/>
      <c r="LFS106" s="5"/>
      <c r="LFT106" s="5"/>
      <c r="LFU106" s="1"/>
      <c r="LFV106" s="2"/>
      <c r="LFW106" s="2"/>
      <c r="LFX106" s="5"/>
      <c r="LFY106" s="5"/>
      <c r="LFZ106" s="5"/>
      <c r="LGA106" s="5"/>
      <c r="LGB106" s="5"/>
      <c r="LGC106" s="1"/>
      <c r="LGD106" s="2"/>
      <c r="LGE106" s="2"/>
      <c r="LGF106" s="5"/>
      <c r="LGG106" s="5"/>
      <c r="LGH106" s="5"/>
      <c r="LGI106" s="5"/>
      <c r="LGJ106" s="5"/>
      <c r="LGK106" s="1"/>
      <c r="LGL106" s="2"/>
      <c r="LGM106" s="2"/>
      <c r="LGN106" s="5"/>
      <c r="LGO106" s="5"/>
      <c r="LGP106" s="5"/>
      <c r="LGQ106" s="5"/>
      <c r="LGR106" s="5"/>
      <c r="LGS106" s="1"/>
      <c r="LGT106" s="2"/>
      <c r="LGU106" s="2"/>
      <c r="LGV106" s="5"/>
      <c r="LGW106" s="5"/>
      <c r="LGX106" s="5"/>
      <c r="LGY106" s="5"/>
      <c r="LGZ106" s="5"/>
      <c r="LHA106" s="1"/>
      <c r="LHB106" s="2"/>
      <c r="LHC106" s="2"/>
      <c r="LHD106" s="5"/>
      <c r="LHE106" s="5"/>
      <c r="LHF106" s="5"/>
      <c r="LHG106" s="5"/>
      <c r="LHH106" s="5"/>
      <c r="LHI106" s="1"/>
      <c r="LHJ106" s="2"/>
      <c r="LHK106" s="2"/>
      <c r="LHL106" s="5"/>
      <c r="LHM106" s="5"/>
      <c r="LHN106" s="5"/>
      <c r="LHO106" s="5"/>
      <c r="LHP106" s="5"/>
      <c r="LHQ106" s="1"/>
      <c r="LHR106" s="2"/>
      <c r="LHS106" s="2"/>
      <c r="LHT106" s="5"/>
      <c r="LHU106" s="5"/>
      <c r="LHV106" s="5"/>
      <c r="LHW106" s="5"/>
      <c r="LHX106" s="5"/>
      <c r="LHY106" s="1"/>
      <c r="LHZ106" s="2"/>
      <c r="LIA106" s="2"/>
      <c r="LIB106" s="5"/>
      <c r="LIC106" s="5"/>
      <c r="LID106" s="5"/>
      <c r="LIE106" s="5"/>
      <c r="LIF106" s="5"/>
      <c r="LIG106" s="1"/>
      <c r="LIH106" s="2"/>
      <c r="LII106" s="2"/>
      <c r="LIJ106" s="5"/>
      <c r="LIK106" s="5"/>
      <c r="LIL106" s="5"/>
      <c r="LIM106" s="5"/>
      <c r="LIN106" s="5"/>
      <c r="LIO106" s="1"/>
      <c r="LIP106" s="2"/>
      <c r="LIQ106" s="2"/>
      <c r="LIR106" s="5"/>
      <c r="LIS106" s="5"/>
      <c r="LIT106" s="5"/>
      <c r="LIU106" s="5"/>
      <c r="LIV106" s="5"/>
      <c r="LIW106" s="1"/>
      <c r="LIX106" s="2"/>
      <c r="LIY106" s="2"/>
      <c r="LIZ106" s="5"/>
      <c r="LJA106" s="5"/>
      <c r="LJB106" s="5"/>
      <c r="LJC106" s="5"/>
      <c r="LJD106" s="5"/>
      <c r="LJE106" s="1"/>
      <c r="LJF106" s="2"/>
      <c r="LJG106" s="2"/>
      <c r="LJH106" s="5"/>
      <c r="LJI106" s="5"/>
      <c r="LJJ106" s="5"/>
      <c r="LJK106" s="5"/>
      <c r="LJL106" s="5"/>
      <c r="LJM106" s="1"/>
      <c r="LJN106" s="2"/>
      <c r="LJO106" s="2"/>
      <c r="LJP106" s="5"/>
      <c r="LJQ106" s="5"/>
      <c r="LJR106" s="5"/>
      <c r="LJS106" s="5"/>
      <c r="LJT106" s="5"/>
      <c r="LJU106" s="1"/>
      <c r="LJV106" s="2"/>
      <c r="LJW106" s="2"/>
      <c r="LJX106" s="5"/>
      <c r="LJY106" s="5"/>
      <c r="LJZ106" s="5"/>
      <c r="LKA106" s="5"/>
      <c r="LKB106" s="5"/>
      <c r="LKC106" s="1"/>
      <c r="LKD106" s="2"/>
      <c r="LKE106" s="2"/>
      <c r="LKF106" s="5"/>
      <c r="LKG106" s="5"/>
      <c r="LKH106" s="5"/>
      <c r="LKI106" s="5"/>
      <c r="LKJ106" s="5"/>
      <c r="LKK106" s="1"/>
      <c r="LKL106" s="2"/>
      <c r="LKM106" s="2"/>
      <c r="LKN106" s="5"/>
      <c r="LKO106" s="5"/>
      <c r="LKP106" s="5"/>
      <c r="LKQ106" s="5"/>
      <c r="LKR106" s="5"/>
      <c r="LKS106" s="1"/>
      <c r="LKT106" s="2"/>
      <c r="LKU106" s="2"/>
      <c r="LKV106" s="5"/>
      <c r="LKW106" s="5"/>
      <c r="LKX106" s="5"/>
      <c r="LKY106" s="5"/>
      <c r="LKZ106" s="5"/>
      <c r="LLA106" s="1"/>
      <c r="LLB106" s="2"/>
      <c r="LLC106" s="2"/>
      <c r="LLD106" s="5"/>
      <c r="LLE106" s="5"/>
      <c r="LLF106" s="5"/>
      <c r="LLG106" s="5"/>
      <c r="LLH106" s="5"/>
      <c r="LLI106" s="1"/>
      <c r="LLJ106" s="2"/>
      <c r="LLK106" s="2"/>
      <c r="LLL106" s="5"/>
      <c r="LLM106" s="5"/>
      <c r="LLN106" s="5"/>
      <c r="LLO106" s="5"/>
      <c r="LLP106" s="5"/>
      <c r="LLQ106" s="1"/>
      <c r="LLR106" s="2"/>
      <c r="LLS106" s="2"/>
      <c r="LLT106" s="5"/>
      <c r="LLU106" s="5"/>
      <c r="LLV106" s="5"/>
      <c r="LLW106" s="5"/>
      <c r="LLX106" s="5"/>
      <c r="LLY106" s="1"/>
      <c r="LLZ106" s="2"/>
      <c r="LMA106" s="2"/>
      <c r="LMB106" s="5"/>
      <c r="LMC106" s="5"/>
      <c r="LMD106" s="5"/>
      <c r="LME106" s="5"/>
      <c r="LMF106" s="5"/>
      <c r="LMG106" s="1"/>
      <c r="LMH106" s="2"/>
      <c r="LMI106" s="2"/>
      <c r="LMJ106" s="5"/>
      <c r="LMK106" s="5"/>
      <c r="LML106" s="5"/>
      <c r="LMM106" s="5"/>
      <c r="LMN106" s="5"/>
      <c r="LMO106" s="1"/>
      <c r="LMP106" s="2"/>
      <c r="LMQ106" s="2"/>
      <c r="LMR106" s="5"/>
      <c r="LMS106" s="5"/>
      <c r="LMT106" s="5"/>
      <c r="LMU106" s="5"/>
      <c r="LMV106" s="5"/>
      <c r="LMW106" s="1"/>
      <c r="LMX106" s="2"/>
      <c r="LMY106" s="2"/>
      <c r="LMZ106" s="5"/>
      <c r="LNA106" s="5"/>
      <c r="LNB106" s="5"/>
      <c r="LNC106" s="5"/>
      <c r="LND106" s="5"/>
      <c r="LNE106" s="1"/>
      <c r="LNF106" s="2"/>
      <c r="LNG106" s="2"/>
      <c r="LNH106" s="5"/>
      <c r="LNI106" s="5"/>
      <c r="LNJ106" s="5"/>
      <c r="LNK106" s="5"/>
      <c r="LNL106" s="5"/>
      <c r="LNM106" s="1"/>
      <c r="LNN106" s="2"/>
      <c r="LNO106" s="2"/>
      <c r="LNP106" s="5"/>
      <c r="LNQ106" s="5"/>
      <c r="LNR106" s="5"/>
      <c r="LNS106" s="5"/>
      <c r="LNT106" s="5"/>
      <c r="LNU106" s="1"/>
      <c r="LNV106" s="2"/>
      <c r="LNW106" s="2"/>
      <c r="LNX106" s="5"/>
      <c r="LNY106" s="5"/>
      <c r="LNZ106" s="5"/>
      <c r="LOA106" s="5"/>
      <c r="LOB106" s="5"/>
      <c r="LOC106" s="1"/>
      <c r="LOD106" s="2"/>
      <c r="LOE106" s="2"/>
      <c r="LOF106" s="5"/>
      <c r="LOG106" s="5"/>
      <c r="LOH106" s="5"/>
      <c r="LOI106" s="5"/>
      <c r="LOJ106" s="5"/>
      <c r="LOK106" s="1"/>
      <c r="LOL106" s="2"/>
      <c r="LOM106" s="2"/>
      <c r="LON106" s="5"/>
      <c r="LOO106" s="5"/>
      <c r="LOP106" s="5"/>
      <c r="LOQ106" s="5"/>
      <c r="LOR106" s="5"/>
      <c r="LOS106" s="1"/>
      <c r="LOT106" s="2"/>
      <c r="LOU106" s="2"/>
      <c r="LOV106" s="5"/>
      <c r="LOW106" s="5"/>
      <c r="LOX106" s="5"/>
      <c r="LOY106" s="5"/>
      <c r="LOZ106" s="5"/>
      <c r="LPA106" s="1"/>
      <c r="LPB106" s="2"/>
      <c r="LPC106" s="2"/>
      <c r="LPD106" s="5"/>
      <c r="LPE106" s="5"/>
      <c r="LPF106" s="5"/>
      <c r="LPG106" s="5"/>
      <c r="LPH106" s="5"/>
      <c r="LPI106" s="1"/>
      <c r="LPJ106" s="2"/>
      <c r="LPK106" s="2"/>
      <c r="LPL106" s="5"/>
      <c r="LPM106" s="5"/>
      <c r="LPN106" s="5"/>
      <c r="LPO106" s="5"/>
      <c r="LPP106" s="5"/>
      <c r="LPQ106" s="1"/>
      <c r="LPR106" s="2"/>
      <c r="LPS106" s="2"/>
      <c r="LPT106" s="5"/>
      <c r="LPU106" s="5"/>
      <c r="LPV106" s="5"/>
      <c r="LPW106" s="5"/>
      <c r="LPX106" s="5"/>
      <c r="LPY106" s="1"/>
      <c r="LPZ106" s="2"/>
      <c r="LQA106" s="2"/>
      <c r="LQB106" s="5"/>
      <c r="LQC106" s="5"/>
      <c r="LQD106" s="5"/>
      <c r="LQE106" s="5"/>
      <c r="LQF106" s="5"/>
      <c r="LQG106" s="1"/>
      <c r="LQH106" s="2"/>
      <c r="LQI106" s="2"/>
      <c r="LQJ106" s="5"/>
      <c r="LQK106" s="5"/>
      <c r="LQL106" s="5"/>
      <c r="LQM106" s="5"/>
      <c r="LQN106" s="5"/>
      <c r="LQO106" s="1"/>
      <c r="LQP106" s="2"/>
      <c r="LQQ106" s="2"/>
      <c r="LQR106" s="5"/>
      <c r="LQS106" s="5"/>
      <c r="LQT106" s="5"/>
      <c r="LQU106" s="5"/>
      <c r="LQV106" s="5"/>
      <c r="LQW106" s="1"/>
      <c r="LQX106" s="2"/>
      <c r="LQY106" s="2"/>
      <c r="LQZ106" s="5"/>
      <c r="LRA106" s="5"/>
      <c r="LRB106" s="5"/>
      <c r="LRC106" s="5"/>
      <c r="LRD106" s="5"/>
      <c r="LRE106" s="1"/>
      <c r="LRF106" s="2"/>
      <c r="LRG106" s="2"/>
      <c r="LRH106" s="5"/>
      <c r="LRI106" s="5"/>
      <c r="LRJ106" s="5"/>
      <c r="LRK106" s="5"/>
      <c r="LRL106" s="5"/>
      <c r="LRM106" s="1"/>
      <c r="LRN106" s="2"/>
      <c r="LRO106" s="2"/>
      <c r="LRP106" s="5"/>
      <c r="LRQ106" s="5"/>
      <c r="LRR106" s="5"/>
      <c r="LRS106" s="5"/>
      <c r="LRT106" s="5"/>
      <c r="LRU106" s="1"/>
      <c r="LRV106" s="2"/>
      <c r="LRW106" s="2"/>
      <c r="LRX106" s="5"/>
      <c r="LRY106" s="5"/>
      <c r="LRZ106" s="5"/>
      <c r="LSA106" s="5"/>
      <c r="LSB106" s="5"/>
      <c r="LSC106" s="1"/>
      <c r="LSD106" s="2"/>
      <c r="LSE106" s="2"/>
      <c r="LSF106" s="5"/>
      <c r="LSG106" s="5"/>
      <c r="LSH106" s="5"/>
      <c r="LSI106" s="5"/>
      <c r="LSJ106" s="5"/>
      <c r="LSK106" s="1"/>
      <c r="LSL106" s="2"/>
      <c r="LSM106" s="2"/>
      <c r="LSN106" s="5"/>
      <c r="LSO106" s="5"/>
      <c r="LSP106" s="5"/>
      <c r="LSQ106" s="5"/>
      <c r="LSR106" s="5"/>
      <c r="LSS106" s="1"/>
      <c r="LST106" s="2"/>
      <c r="LSU106" s="2"/>
      <c r="LSV106" s="5"/>
      <c r="LSW106" s="5"/>
      <c r="LSX106" s="5"/>
      <c r="LSY106" s="5"/>
      <c r="LSZ106" s="5"/>
      <c r="LTA106" s="1"/>
      <c r="LTB106" s="2"/>
      <c r="LTC106" s="2"/>
      <c r="LTD106" s="5"/>
      <c r="LTE106" s="5"/>
      <c r="LTF106" s="5"/>
      <c r="LTG106" s="5"/>
      <c r="LTH106" s="5"/>
      <c r="LTI106" s="1"/>
      <c r="LTJ106" s="2"/>
      <c r="LTK106" s="2"/>
      <c r="LTL106" s="5"/>
      <c r="LTM106" s="5"/>
      <c r="LTN106" s="5"/>
      <c r="LTO106" s="5"/>
      <c r="LTP106" s="5"/>
      <c r="LTQ106" s="1"/>
      <c r="LTR106" s="2"/>
      <c r="LTS106" s="2"/>
      <c r="LTT106" s="5"/>
      <c r="LTU106" s="5"/>
      <c r="LTV106" s="5"/>
      <c r="LTW106" s="5"/>
      <c r="LTX106" s="5"/>
      <c r="LTY106" s="1"/>
      <c r="LTZ106" s="2"/>
      <c r="LUA106" s="2"/>
      <c r="LUB106" s="5"/>
      <c r="LUC106" s="5"/>
      <c r="LUD106" s="5"/>
      <c r="LUE106" s="5"/>
      <c r="LUF106" s="5"/>
      <c r="LUG106" s="1"/>
      <c r="LUH106" s="2"/>
      <c r="LUI106" s="2"/>
      <c r="LUJ106" s="5"/>
      <c r="LUK106" s="5"/>
      <c r="LUL106" s="5"/>
      <c r="LUM106" s="5"/>
      <c r="LUN106" s="5"/>
      <c r="LUO106" s="1"/>
      <c r="LUP106" s="2"/>
      <c r="LUQ106" s="2"/>
      <c r="LUR106" s="5"/>
      <c r="LUS106" s="5"/>
      <c r="LUT106" s="5"/>
      <c r="LUU106" s="5"/>
      <c r="LUV106" s="5"/>
      <c r="LUW106" s="1"/>
      <c r="LUX106" s="2"/>
      <c r="LUY106" s="2"/>
      <c r="LUZ106" s="5"/>
      <c r="LVA106" s="5"/>
      <c r="LVB106" s="5"/>
      <c r="LVC106" s="5"/>
      <c r="LVD106" s="5"/>
      <c r="LVE106" s="1"/>
      <c r="LVF106" s="2"/>
      <c r="LVG106" s="2"/>
      <c r="LVH106" s="5"/>
      <c r="LVI106" s="5"/>
      <c r="LVJ106" s="5"/>
      <c r="LVK106" s="5"/>
      <c r="LVL106" s="5"/>
      <c r="LVM106" s="1"/>
      <c r="LVN106" s="2"/>
      <c r="LVO106" s="2"/>
      <c r="LVP106" s="5"/>
      <c r="LVQ106" s="5"/>
      <c r="LVR106" s="5"/>
      <c r="LVS106" s="5"/>
      <c r="LVT106" s="5"/>
      <c r="LVU106" s="1"/>
      <c r="LVV106" s="2"/>
      <c r="LVW106" s="2"/>
      <c r="LVX106" s="5"/>
      <c r="LVY106" s="5"/>
      <c r="LVZ106" s="5"/>
      <c r="LWA106" s="5"/>
      <c r="LWB106" s="5"/>
      <c r="LWC106" s="1"/>
      <c r="LWD106" s="2"/>
      <c r="LWE106" s="2"/>
      <c r="LWF106" s="5"/>
      <c r="LWG106" s="5"/>
      <c r="LWH106" s="5"/>
      <c r="LWI106" s="5"/>
      <c r="LWJ106" s="5"/>
      <c r="LWK106" s="1"/>
      <c r="LWL106" s="2"/>
      <c r="LWM106" s="2"/>
      <c r="LWN106" s="5"/>
      <c r="LWO106" s="5"/>
      <c r="LWP106" s="5"/>
      <c r="LWQ106" s="5"/>
      <c r="LWR106" s="5"/>
      <c r="LWS106" s="1"/>
      <c r="LWT106" s="2"/>
      <c r="LWU106" s="2"/>
      <c r="LWV106" s="5"/>
      <c r="LWW106" s="5"/>
      <c r="LWX106" s="5"/>
      <c r="LWY106" s="5"/>
      <c r="LWZ106" s="5"/>
      <c r="LXA106" s="1"/>
      <c r="LXB106" s="2"/>
      <c r="LXC106" s="2"/>
      <c r="LXD106" s="5"/>
      <c r="LXE106" s="5"/>
      <c r="LXF106" s="5"/>
      <c r="LXG106" s="5"/>
      <c r="LXH106" s="5"/>
      <c r="LXI106" s="1"/>
      <c r="LXJ106" s="2"/>
      <c r="LXK106" s="2"/>
      <c r="LXL106" s="5"/>
      <c r="LXM106" s="5"/>
      <c r="LXN106" s="5"/>
      <c r="LXO106" s="5"/>
      <c r="LXP106" s="5"/>
      <c r="LXQ106" s="1"/>
      <c r="LXR106" s="2"/>
      <c r="LXS106" s="2"/>
      <c r="LXT106" s="5"/>
      <c r="LXU106" s="5"/>
      <c r="LXV106" s="5"/>
      <c r="LXW106" s="5"/>
      <c r="LXX106" s="5"/>
      <c r="LXY106" s="1"/>
      <c r="LXZ106" s="2"/>
      <c r="LYA106" s="2"/>
      <c r="LYB106" s="5"/>
      <c r="LYC106" s="5"/>
      <c r="LYD106" s="5"/>
      <c r="LYE106" s="5"/>
      <c r="LYF106" s="5"/>
      <c r="LYG106" s="1"/>
      <c r="LYH106" s="2"/>
      <c r="LYI106" s="2"/>
      <c r="LYJ106" s="5"/>
      <c r="LYK106" s="5"/>
      <c r="LYL106" s="5"/>
      <c r="LYM106" s="5"/>
      <c r="LYN106" s="5"/>
      <c r="LYO106" s="1"/>
      <c r="LYP106" s="2"/>
      <c r="LYQ106" s="2"/>
      <c r="LYR106" s="5"/>
      <c r="LYS106" s="5"/>
      <c r="LYT106" s="5"/>
      <c r="LYU106" s="5"/>
      <c r="LYV106" s="5"/>
      <c r="LYW106" s="1"/>
      <c r="LYX106" s="2"/>
      <c r="LYY106" s="2"/>
      <c r="LYZ106" s="5"/>
      <c r="LZA106" s="5"/>
      <c r="LZB106" s="5"/>
      <c r="LZC106" s="5"/>
      <c r="LZD106" s="5"/>
      <c r="LZE106" s="1"/>
      <c r="LZF106" s="2"/>
      <c r="LZG106" s="2"/>
      <c r="LZH106" s="5"/>
      <c r="LZI106" s="5"/>
      <c r="LZJ106" s="5"/>
      <c r="LZK106" s="5"/>
      <c r="LZL106" s="5"/>
      <c r="LZM106" s="1"/>
      <c r="LZN106" s="2"/>
      <c r="LZO106" s="2"/>
      <c r="LZP106" s="5"/>
      <c r="LZQ106" s="5"/>
      <c r="LZR106" s="5"/>
      <c r="LZS106" s="5"/>
      <c r="LZT106" s="5"/>
      <c r="LZU106" s="1"/>
      <c r="LZV106" s="2"/>
      <c r="LZW106" s="2"/>
      <c r="LZX106" s="5"/>
      <c r="LZY106" s="5"/>
      <c r="LZZ106" s="5"/>
      <c r="MAA106" s="5"/>
      <c r="MAB106" s="5"/>
      <c r="MAC106" s="1"/>
      <c r="MAD106" s="2"/>
      <c r="MAE106" s="2"/>
      <c r="MAF106" s="5"/>
      <c r="MAG106" s="5"/>
      <c r="MAH106" s="5"/>
      <c r="MAI106" s="5"/>
      <c r="MAJ106" s="5"/>
      <c r="MAK106" s="1"/>
      <c r="MAL106" s="2"/>
      <c r="MAM106" s="2"/>
      <c r="MAN106" s="5"/>
      <c r="MAO106" s="5"/>
      <c r="MAP106" s="5"/>
      <c r="MAQ106" s="5"/>
      <c r="MAR106" s="5"/>
      <c r="MAS106" s="1"/>
      <c r="MAT106" s="2"/>
      <c r="MAU106" s="2"/>
      <c r="MAV106" s="5"/>
      <c r="MAW106" s="5"/>
      <c r="MAX106" s="5"/>
      <c r="MAY106" s="5"/>
      <c r="MAZ106" s="5"/>
      <c r="MBA106" s="1"/>
      <c r="MBB106" s="2"/>
      <c r="MBC106" s="2"/>
      <c r="MBD106" s="5"/>
      <c r="MBE106" s="5"/>
      <c r="MBF106" s="5"/>
      <c r="MBG106" s="5"/>
      <c r="MBH106" s="5"/>
      <c r="MBI106" s="1"/>
      <c r="MBJ106" s="2"/>
      <c r="MBK106" s="2"/>
      <c r="MBL106" s="5"/>
      <c r="MBM106" s="5"/>
      <c r="MBN106" s="5"/>
      <c r="MBO106" s="5"/>
      <c r="MBP106" s="5"/>
      <c r="MBQ106" s="1"/>
      <c r="MBR106" s="2"/>
      <c r="MBS106" s="2"/>
      <c r="MBT106" s="5"/>
      <c r="MBU106" s="5"/>
      <c r="MBV106" s="5"/>
      <c r="MBW106" s="5"/>
      <c r="MBX106" s="5"/>
      <c r="MBY106" s="1"/>
      <c r="MBZ106" s="2"/>
      <c r="MCA106" s="2"/>
      <c r="MCB106" s="5"/>
      <c r="MCC106" s="5"/>
      <c r="MCD106" s="5"/>
      <c r="MCE106" s="5"/>
      <c r="MCF106" s="5"/>
      <c r="MCG106" s="1"/>
      <c r="MCH106" s="2"/>
      <c r="MCI106" s="2"/>
      <c r="MCJ106" s="5"/>
      <c r="MCK106" s="5"/>
      <c r="MCL106" s="5"/>
      <c r="MCM106" s="5"/>
      <c r="MCN106" s="5"/>
      <c r="MCO106" s="1"/>
      <c r="MCP106" s="2"/>
      <c r="MCQ106" s="2"/>
      <c r="MCR106" s="5"/>
      <c r="MCS106" s="5"/>
      <c r="MCT106" s="5"/>
      <c r="MCU106" s="5"/>
      <c r="MCV106" s="5"/>
      <c r="MCW106" s="1"/>
      <c r="MCX106" s="2"/>
      <c r="MCY106" s="2"/>
      <c r="MCZ106" s="5"/>
      <c r="MDA106" s="5"/>
      <c r="MDB106" s="5"/>
      <c r="MDC106" s="5"/>
      <c r="MDD106" s="5"/>
      <c r="MDE106" s="1"/>
      <c r="MDF106" s="2"/>
      <c r="MDG106" s="2"/>
      <c r="MDH106" s="5"/>
      <c r="MDI106" s="5"/>
      <c r="MDJ106" s="5"/>
      <c r="MDK106" s="5"/>
      <c r="MDL106" s="5"/>
      <c r="MDM106" s="1"/>
      <c r="MDN106" s="2"/>
      <c r="MDO106" s="2"/>
      <c r="MDP106" s="5"/>
      <c r="MDQ106" s="5"/>
      <c r="MDR106" s="5"/>
      <c r="MDS106" s="5"/>
      <c r="MDT106" s="5"/>
      <c r="MDU106" s="1"/>
      <c r="MDV106" s="2"/>
      <c r="MDW106" s="2"/>
      <c r="MDX106" s="5"/>
      <c r="MDY106" s="5"/>
      <c r="MDZ106" s="5"/>
      <c r="MEA106" s="5"/>
      <c r="MEB106" s="5"/>
      <c r="MEC106" s="1"/>
      <c r="MED106" s="2"/>
      <c r="MEE106" s="2"/>
      <c r="MEF106" s="5"/>
      <c r="MEG106" s="5"/>
      <c r="MEH106" s="5"/>
      <c r="MEI106" s="5"/>
      <c r="MEJ106" s="5"/>
      <c r="MEK106" s="1"/>
      <c r="MEL106" s="2"/>
      <c r="MEM106" s="2"/>
      <c r="MEN106" s="5"/>
      <c r="MEO106" s="5"/>
      <c r="MEP106" s="5"/>
      <c r="MEQ106" s="5"/>
      <c r="MER106" s="5"/>
      <c r="MES106" s="1"/>
      <c r="MET106" s="2"/>
      <c r="MEU106" s="2"/>
      <c r="MEV106" s="5"/>
      <c r="MEW106" s="5"/>
      <c r="MEX106" s="5"/>
      <c r="MEY106" s="5"/>
      <c r="MEZ106" s="5"/>
      <c r="MFA106" s="1"/>
      <c r="MFB106" s="2"/>
      <c r="MFC106" s="2"/>
      <c r="MFD106" s="5"/>
      <c r="MFE106" s="5"/>
      <c r="MFF106" s="5"/>
      <c r="MFG106" s="5"/>
      <c r="MFH106" s="5"/>
      <c r="MFI106" s="1"/>
      <c r="MFJ106" s="2"/>
      <c r="MFK106" s="2"/>
      <c r="MFL106" s="5"/>
      <c r="MFM106" s="5"/>
      <c r="MFN106" s="5"/>
      <c r="MFO106" s="5"/>
      <c r="MFP106" s="5"/>
      <c r="MFQ106" s="1"/>
      <c r="MFR106" s="2"/>
      <c r="MFS106" s="2"/>
      <c r="MFT106" s="5"/>
      <c r="MFU106" s="5"/>
      <c r="MFV106" s="5"/>
      <c r="MFW106" s="5"/>
      <c r="MFX106" s="5"/>
      <c r="MFY106" s="1"/>
      <c r="MFZ106" s="2"/>
      <c r="MGA106" s="2"/>
      <c r="MGB106" s="5"/>
      <c r="MGC106" s="5"/>
      <c r="MGD106" s="5"/>
      <c r="MGE106" s="5"/>
      <c r="MGF106" s="5"/>
      <c r="MGG106" s="1"/>
      <c r="MGH106" s="2"/>
      <c r="MGI106" s="2"/>
      <c r="MGJ106" s="5"/>
      <c r="MGK106" s="5"/>
      <c r="MGL106" s="5"/>
      <c r="MGM106" s="5"/>
      <c r="MGN106" s="5"/>
      <c r="MGO106" s="1"/>
      <c r="MGP106" s="2"/>
      <c r="MGQ106" s="2"/>
      <c r="MGR106" s="5"/>
      <c r="MGS106" s="5"/>
      <c r="MGT106" s="5"/>
      <c r="MGU106" s="5"/>
      <c r="MGV106" s="5"/>
      <c r="MGW106" s="1"/>
      <c r="MGX106" s="2"/>
      <c r="MGY106" s="2"/>
      <c r="MGZ106" s="5"/>
      <c r="MHA106" s="5"/>
      <c r="MHB106" s="5"/>
      <c r="MHC106" s="5"/>
      <c r="MHD106" s="5"/>
      <c r="MHE106" s="1"/>
      <c r="MHF106" s="2"/>
      <c r="MHG106" s="2"/>
      <c r="MHH106" s="5"/>
      <c r="MHI106" s="5"/>
      <c r="MHJ106" s="5"/>
      <c r="MHK106" s="5"/>
      <c r="MHL106" s="5"/>
      <c r="MHM106" s="1"/>
      <c r="MHN106" s="2"/>
      <c r="MHO106" s="2"/>
      <c r="MHP106" s="5"/>
      <c r="MHQ106" s="5"/>
      <c r="MHR106" s="5"/>
      <c r="MHS106" s="5"/>
      <c r="MHT106" s="5"/>
      <c r="MHU106" s="1"/>
      <c r="MHV106" s="2"/>
      <c r="MHW106" s="2"/>
      <c r="MHX106" s="5"/>
      <c r="MHY106" s="5"/>
      <c r="MHZ106" s="5"/>
      <c r="MIA106" s="5"/>
      <c r="MIB106" s="5"/>
      <c r="MIC106" s="1"/>
      <c r="MID106" s="2"/>
      <c r="MIE106" s="2"/>
      <c r="MIF106" s="5"/>
      <c r="MIG106" s="5"/>
      <c r="MIH106" s="5"/>
      <c r="MII106" s="5"/>
      <c r="MIJ106" s="5"/>
      <c r="MIK106" s="1"/>
      <c r="MIL106" s="2"/>
      <c r="MIM106" s="2"/>
      <c r="MIN106" s="5"/>
      <c r="MIO106" s="5"/>
      <c r="MIP106" s="5"/>
      <c r="MIQ106" s="5"/>
      <c r="MIR106" s="5"/>
      <c r="MIS106" s="1"/>
      <c r="MIT106" s="2"/>
      <c r="MIU106" s="2"/>
      <c r="MIV106" s="5"/>
      <c r="MIW106" s="5"/>
      <c r="MIX106" s="5"/>
      <c r="MIY106" s="5"/>
      <c r="MIZ106" s="5"/>
      <c r="MJA106" s="1"/>
      <c r="MJB106" s="2"/>
      <c r="MJC106" s="2"/>
      <c r="MJD106" s="5"/>
      <c r="MJE106" s="5"/>
      <c r="MJF106" s="5"/>
      <c r="MJG106" s="5"/>
      <c r="MJH106" s="5"/>
      <c r="MJI106" s="1"/>
      <c r="MJJ106" s="2"/>
      <c r="MJK106" s="2"/>
      <c r="MJL106" s="5"/>
      <c r="MJM106" s="5"/>
      <c r="MJN106" s="5"/>
      <c r="MJO106" s="5"/>
      <c r="MJP106" s="5"/>
      <c r="MJQ106" s="1"/>
      <c r="MJR106" s="2"/>
      <c r="MJS106" s="2"/>
      <c r="MJT106" s="5"/>
      <c r="MJU106" s="5"/>
      <c r="MJV106" s="5"/>
      <c r="MJW106" s="5"/>
      <c r="MJX106" s="5"/>
      <c r="MJY106" s="1"/>
      <c r="MJZ106" s="2"/>
      <c r="MKA106" s="2"/>
      <c r="MKB106" s="5"/>
      <c r="MKC106" s="5"/>
      <c r="MKD106" s="5"/>
      <c r="MKE106" s="5"/>
      <c r="MKF106" s="5"/>
      <c r="MKG106" s="1"/>
      <c r="MKH106" s="2"/>
      <c r="MKI106" s="2"/>
      <c r="MKJ106" s="5"/>
      <c r="MKK106" s="5"/>
      <c r="MKL106" s="5"/>
      <c r="MKM106" s="5"/>
      <c r="MKN106" s="5"/>
      <c r="MKO106" s="1"/>
      <c r="MKP106" s="2"/>
      <c r="MKQ106" s="2"/>
      <c r="MKR106" s="5"/>
      <c r="MKS106" s="5"/>
      <c r="MKT106" s="5"/>
      <c r="MKU106" s="5"/>
      <c r="MKV106" s="5"/>
      <c r="MKW106" s="1"/>
      <c r="MKX106" s="2"/>
      <c r="MKY106" s="2"/>
      <c r="MKZ106" s="5"/>
      <c r="MLA106" s="5"/>
      <c r="MLB106" s="5"/>
      <c r="MLC106" s="5"/>
      <c r="MLD106" s="5"/>
      <c r="MLE106" s="1"/>
      <c r="MLF106" s="2"/>
      <c r="MLG106" s="2"/>
      <c r="MLH106" s="5"/>
      <c r="MLI106" s="5"/>
      <c r="MLJ106" s="5"/>
      <c r="MLK106" s="5"/>
      <c r="MLL106" s="5"/>
      <c r="MLM106" s="1"/>
      <c r="MLN106" s="2"/>
      <c r="MLO106" s="2"/>
      <c r="MLP106" s="5"/>
      <c r="MLQ106" s="5"/>
      <c r="MLR106" s="5"/>
      <c r="MLS106" s="5"/>
      <c r="MLT106" s="5"/>
      <c r="MLU106" s="1"/>
      <c r="MLV106" s="2"/>
      <c r="MLW106" s="2"/>
      <c r="MLX106" s="5"/>
      <c r="MLY106" s="5"/>
      <c r="MLZ106" s="5"/>
      <c r="MMA106" s="5"/>
      <c r="MMB106" s="5"/>
      <c r="MMC106" s="1"/>
      <c r="MMD106" s="2"/>
      <c r="MME106" s="2"/>
      <c r="MMF106" s="5"/>
      <c r="MMG106" s="5"/>
      <c r="MMH106" s="5"/>
      <c r="MMI106" s="5"/>
      <c r="MMJ106" s="5"/>
      <c r="MMK106" s="1"/>
      <c r="MML106" s="2"/>
      <c r="MMM106" s="2"/>
      <c r="MMN106" s="5"/>
      <c r="MMO106" s="5"/>
      <c r="MMP106" s="5"/>
      <c r="MMQ106" s="5"/>
      <c r="MMR106" s="5"/>
      <c r="MMS106" s="1"/>
      <c r="MMT106" s="2"/>
      <c r="MMU106" s="2"/>
      <c r="MMV106" s="5"/>
      <c r="MMW106" s="5"/>
      <c r="MMX106" s="5"/>
      <c r="MMY106" s="5"/>
      <c r="MMZ106" s="5"/>
      <c r="MNA106" s="1"/>
      <c r="MNB106" s="2"/>
      <c r="MNC106" s="2"/>
      <c r="MND106" s="5"/>
      <c r="MNE106" s="5"/>
      <c r="MNF106" s="5"/>
      <c r="MNG106" s="5"/>
      <c r="MNH106" s="5"/>
      <c r="MNI106" s="1"/>
      <c r="MNJ106" s="2"/>
      <c r="MNK106" s="2"/>
      <c r="MNL106" s="5"/>
      <c r="MNM106" s="5"/>
      <c r="MNN106" s="5"/>
      <c r="MNO106" s="5"/>
      <c r="MNP106" s="5"/>
      <c r="MNQ106" s="1"/>
      <c r="MNR106" s="2"/>
      <c r="MNS106" s="2"/>
      <c r="MNT106" s="5"/>
      <c r="MNU106" s="5"/>
      <c r="MNV106" s="5"/>
      <c r="MNW106" s="5"/>
      <c r="MNX106" s="5"/>
      <c r="MNY106" s="1"/>
      <c r="MNZ106" s="2"/>
      <c r="MOA106" s="2"/>
      <c r="MOB106" s="5"/>
      <c r="MOC106" s="5"/>
      <c r="MOD106" s="5"/>
      <c r="MOE106" s="5"/>
      <c r="MOF106" s="5"/>
      <c r="MOG106" s="1"/>
      <c r="MOH106" s="2"/>
      <c r="MOI106" s="2"/>
      <c r="MOJ106" s="5"/>
      <c r="MOK106" s="5"/>
      <c r="MOL106" s="5"/>
      <c r="MOM106" s="5"/>
      <c r="MON106" s="5"/>
      <c r="MOO106" s="1"/>
      <c r="MOP106" s="2"/>
      <c r="MOQ106" s="2"/>
      <c r="MOR106" s="5"/>
      <c r="MOS106" s="5"/>
      <c r="MOT106" s="5"/>
      <c r="MOU106" s="5"/>
      <c r="MOV106" s="5"/>
      <c r="MOW106" s="1"/>
      <c r="MOX106" s="2"/>
      <c r="MOY106" s="2"/>
      <c r="MOZ106" s="5"/>
      <c r="MPA106" s="5"/>
      <c r="MPB106" s="5"/>
      <c r="MPC106" s="5"/>
      <c r="MPD106" s="5"/>
      <c r="MPE106" s="1"/>
      <c r="MPF106" s="2"/>
      <c r="MPG106" s="2"/>
      <c r="MPH106" s="5"/>
      <c r="MPI106" s="5"/>
      <c r="MPJ106" s="5"/>
      <c r="MPK106" s="5"/>
      <c r="MPL106" s="5"/>
      <c r="MPM106" s="1"/>
      <c r="MPN106" s="2"/>
      <c r="MPO106" s="2"/>
      <c r="MPP106" s="5"/>
      <c r="MPQ106" s="5"/>
      <c r="MPR106" s="5"/>
      <c r="MPS106" s="5"/>
      <c r="MPT106" s="5"/>
      <c r="MPU106" s="1"/>
      <c r="MPV106" s="2"/>
      <c r="MPW106" s="2"/>
      <c r="MPX106" s="5"/>
      <c r="MPY106" s="5"/>
      <c r="MPZ106" s="5"/>
      <c r="MQA106" s="5"/>
      <c r="MQB106" s="5"/>
      <c r="MQC106" s="1"/>
      <c r="MQD106" s="2"/>
      <c r="MQE106" s="2"/>
      <c r="MQF106" s="5"/>
      <c r="MQG106" s="5"/>
      <c r="MQH106" s="5"/>
      <c r="MQI106" s="5"/>
      <c r="MQJ106" s="5"/>
      <c r="MQK106" s="1"/>
      <c r="MQL106" s="2"/>
      <c r="MQM106" s="2"/>
      <c r="MQN106" s="5"/>
      <c r="MQO106" s="5"/>
      <c r="MQP106" s="5"/>
      <c r="MQQ106" s="5"/>
      <c r="MQR106" s="5"/>
      <c r="MQS106" s="1"/>
      <c r="MQT106" s="2"/>
      <c r="MQU106" s="2"/>
      <c r="MQV106" s="5"/>
      <c r="MQW106" s="5"/>
      <c r="MQX106" s="5"/>
      <c r="MQY106" s="5"/>
      <c r="MQZ106" s="5"/>
      <c r="MRA106" s="1"/>
      <c r="MRB106" s="2"/>
      <c r="MRC106" s="2"/>
      <c r="MRD106" s="5"/>
      <c r="MRE106" s="5"/>
      <c r="MRF106" s="5"/>
      <c r="MRG106" s="5"/>
      <c r="MRH106" s="5"/>
      <c r="MRI106" s="1"/>
      <c r="MRJ106" s="2"/>
      <c r="MRK106" s="2"/>
      <c r="MRL106" s="5"/>
      <c r="MRM106" s="5"/>
      <c r="MRN106" s="5"/>
      <c r="MRO106" s="5"/>
      <c r="MRP106" s="5"/>
      <c r="MRQ106" s="1"/>
      <c r="MRR106" s="2"/>
      <c r="MRS106" s="2"/>
      <c r="MRT106" s="5"/>
      <c r="MRU106" s="5"/>
      <c r="MRV106" s="5"/>
      <c r="MRW106" s="5"/>
      <c r="MRX106" s="5"/>
      <c r="MRY106" s="1"/>
      <c r="MRZ106" s="2"/>
      <c r="MSA106" s="2"/>
      <c r="MSB106" s="5"/>
      <c r="MSC106" s="5"/>
      <c r="MSD106" s="5"/>
      <c r="MSE106" s="5"/>
      <c r="MSF106" s="5"/>
      <c r="MSG106" s="1"/>
      <c r="MSH106" s="2"/>
      <c r="MSI106" s="2"/>
      <c r="MSJ106" s="5"/>
      <c r="MSK106" s="5"/>
      <c r="MSL106" s="5"/>
      <c r="MSM106" s="5"/>
      <c r="MSN106" s="5"/>
      <c r="MSO106" s="1"/>
      <c r="MSP106" s="2"/>
      <c r="MSQ106" s="2"/>
      <c r="MSR106" s="5"/>
      <c r="MSS106" s="5"/>
      <c r="MST106" s="5"/>
      <c r="MSU106" s="5"/>
      <c r="MSV106" s="5"/>
      <c r="MSW106" s="1"/>
      <c r="MSX106" s="2"/>
      <c r="MSY106" s="2"/>
      <c r="MSZ106" s="5"/>
      <c r="MTA106" s="5"/>
      <c r="MTB106" s="5"/>
      <c r="MTC106" s="5"/>
      <c r="MTD106" s="5"/>
      <c r="MTE106" s="1"/>
      <c r="MTF106" s="2"/>
      <c r="MTG106" s="2"/>
      <c r="MTH106" s="5"/>
      <c r="MTI106" s="5"/>
      <c r="MTJ106" s="5"/>
      <c r="MTK106" s="5"/>
      <c r="MTL106" s="5"/>
      <c r="MTM106" s="1"/>
      <c r="MTN106" s="2"/>
      <c r="MTO106" s="2"/>
      <c r="MTP106" s="5"/>
      <c r="MTQ106" s="5"/>
      <c r="MTR106" s="5"/>
      <c r="MTS106" s="5"/>
      <c r="MTT106" s="5"/>
      <c r="MTU106" s="1"/>
      <c r="MTV106" s="2"/>
      <c r="MTW106" s="2"/>
      <c r="MTX106" s="5"/>
      <c r="MTY106" s="5"/>
      <c r="MTZ106" s="5"/>
      <c r="MUA106" s="5"/>
      <c r="MUB106" s="5"/>
      <c r="MUC106" s="1"/>
      <c r="MUD106" s="2"/>
      <c r="MUE106" s="2"/>
      <c r="MUF106" s="5"/>
      <c r="MUG106" s="5"/>
      <c r="MUH106" s="5"/>
      <c r="MUI106" s="5"/>
      <c r="MUJ106" s="5"/>
      <c r="MUK106" s="1"/>
      <c r="MUL106" s="2"/>
      <c r="MUM106" s="2"/>
      <c r="MUN106" s="5"/>
      <c r="MUO106" s="5"/>
      <c r="MUP106" s="5"/>
      <c r="MUQ106" s="5"/>
      <c r="MUR106" s="5"/>
      <c r="MUS106" s="1"/>
      <c r="MUT106" s="2"/>
      <c r="MUU106" s="2"/>
      <c r="MUV106" s="5"/>
      <c r="MUW106" s="5"/>
      <c r="MUX106" s="5"/>
      <c r="MUY106" s="5"/>
      <c r="MUZ106" s="5"/>
      <c r="MVA106" s="1"/>
      <c r="MVB106" s="2"/>
      <c r="MVC106" s="2"/>
      <c r="MVD106" s="5"/>
      <c r="MVE106" s="5"/>
      <c r="MVF106" s="5"/>
      <c r="MVG106" s="5"/>
      <c r="MVH106" s="5"/>
      <c r="MVI106" s="1"/>
      <c r="MVJ106" s="2"/>
      <c r="MVK106" s="2"/>
      <c r="MVL106" s="5"/>
      <c r="MVM106" s="5"/>
      <c r="MVN106" s="5"/>
      <c r="MVO106" s="5"/>
      <c r="MVP106" s="5"/>
      <c r="MVQ106" s="1"/>
      <c r="MVR106" s="2"/>
      <c r="MVS106" s="2"/>
      <c r="MVT106" s="5"/>
      <c r="MVU106" s="5"/>
      <c r="MVV106" s="5"/>
      <c r="MVW106" s="5"/>
      <c r="MVX106" s="5"/>
      <c r="MVY106" s="1"/>
      <c r="MVZ106" s="2"/>
      <c r="MWA106" s="2"/>
      <c r="MWB106" s="5"/>
      <c r="MWC106" s="5"/>
      <c r="MWD106" s="5"/>
      <c r="MWE106" s="5"/>
      <c r="MWF106" s="5"/>
      <c r="MWG106" s="1"/>
      <c r="MWH106" s="2"/>
      <c r="MWI106" s="2"/>
      <c r="MWJ106" s="5"/>
      <c r="MWK106" s="5"/>
      <c r="MWL106" s="5"/>
      <c r="MWM106" s="5"/>
      <c r="MWN106" s="5"/>
      <c r="MWO106" s="1"/>
      <c r="MWP106" s="2"/>
      <c r="MWQ106" s="2"/>
      <c r="MWR106" s="5"/>
      <c r="MWS106" s="5"/>
      <c r="MWT106" s="5"/>
      <c r="MWU106" s="5"/>
      <c r="MWV106" s="5"/>
      <c r="MWW106" s="1"/>
      <c r="MWX106" s="2"/>
      <c r="MWY106" s="2"/>
      <c r="MWZ106" s="5"/>
      <c r="MXA106" s="5"/>
      <c r="MXB106" s="5"/>
      <c r="MXC106" s="5"/>
      <c r="MXD106" s="5"/>
      <c r="MXE106" s="1"/>
      <c r="MXF106" s="2"/>
      <c r="MXG106" s="2"/>
      <c r="MXH106" s="5"/>
      <c r="MXI106" s="5"/>
      <c r="MXJ106" s="5"/>
      <c r="MXK106" s="5"/>
      <c r="MXL106" s="5"/>
      <c r="MXM106" s="1"/>
      <c r="MXN106" s="2"/>
      <c r="MXO106" s="2"/>
      <c r="MXP106" s="5"/>
      <c r="MXQ106" s="5"/>
      <c r="MXR106" s="5"/>
      <c r="MXS106" s="5"/>
      <c r="MXT106" s="5"/>
      <c r="MXU106" s="1"/>
      <c r="MXV106" s="2"/>
      <c r="MXW106" s="2"/>
      <c r="MXX106" s="5"/>
      <c r="MXY106" s="5"/>
      <c r="MXZ106" s="5"/>
      <c r="MYA106" s="5"/>
      <c r="MYB106" s="5"/>
      <c r="MYC106" s="1"/>
      <c r="MYD106" s="2"/>
      <c r="MYE106" s="2"/>
      <c r="MYF106" s="5"/>
      <c r="MYG106" s="5"/>
      <c r="MYH106" s="5"/>
      <c r="MYI106" s="5"/>
      <c r="MYJ106" s="5"/>
      <c r="MYK106" s="1"/>
      <c r="MYL106" s="2"/>
      <c r="MYM106" s="2"/>
      <c r="MYN106" s="5"/>
      <c r="MYO106" s="5"/>
      <c r="MYP106" s="5"/>
      <c r="MYQ106" s="5"/>
      <c r="MYR106" s="5"/>
      <c r="MYS106" s="1"/>
      <c r="MYT106" s="2"/>
      <c r="MYU106" s="2"/>
      <c r="MYV106" s="5"/>
      <c r="MYW106" s="5"/>
      <c r="MYX106" s="5"/>
      <c r="MYY106" s="5"/>
      <c r="MYZ106" s="5"/>
      <c r="MZA106" s="1"/>
      <c r="MZB106" s="2"/>
      <c r="MZC106" s="2"/>
      <c r="MZD106" s="5"/>
      <c r="MZE106" s="5"/>
      <c r="MZF106" s="5"/>
      <c r="MZG106" s="5"/>
      <c r="MZH106" s="5"/>
      <c r="MZI106" s="1"/>
      <c r="MZJ106" s="2"/>
      <c r="MZK106" s="2"/>
      <c r="MZL106" s="5"/>
      <c r="MZM106" s="5"/>
      <c r="MZN106" s="5"/>
      <c r="MZO106" s="5"/>
      <c r="MZP106" s="5"/>
      <c r="MZQ106" s="1"/>
      <c r="MZR106" s="2"/>
      <c r="MZS106" s="2"/>
      <c r="MZT106" s="5"/>
      <c r="MZU106" s="5"/>
      <c r="MZV106" s="5"/>
      <c r="MZW106" s="5"/>
      <c r="MZX106" s="5"/>
      <c r="MZY106" s="1"/>
      <c r="MZZ106" s="2"/>
      <c r="NAA106" s="2"/>
      <c r="NAB106" s="5"/>
      <c r="NAC106" s="5"/>
      <c r="NAD106" s="5"/>
      <c r="NAE106" s="5"/>
      <c r="NAF106" s="5"/>
      <c r="NAG106" s="1"/>
      <c r="NAH106" s="2"/>
      <c r="NAI106" s="2"/>
      <c r="NAJ106" s="5"/>
      <c r="NAK106" s="5"/>
      <c r="NAL106" s="5"/>
      <c r="NAM106" s="5"/>
      <c r="NAN106" s="5"/>
      <c r="NAO106" s="1"/>
      <c r="NAP106" s="2"/>
      <c r="NAQ106" s="2"/>
      <c r="NAR106" s="5"/>
      <c r="NAS106" s="5"/>
      <c r="NAT106" s="5"/>
      <c r="NAU106" s="5"/>
      <c r="NAV106" s="5"/>
      <c r="NAW106" s="1"/>
      <c r="NAX106" s="2"/>
      <c r="NAY106" s="2"/>
      <c r="NAZ106" s="5"/>
      <c r="NBA106" s="5"/>
      <c r="NBB106" s="5"/>
      <c r="NBC106" s="5"/>
      <c r="NBD106" s="5"/>
      <c r="NBE106" s="1"/>
      <c r="NBF106" s="2"/>
      <c r="NBG106" s="2"/>
      <c r="NBH106" s="5"/>
      <c r="NBI106" s="5"/>
      <c r="NBJ106" s="5"/>
      <c r="NBK106" s="5"/>
      <c r="NBL106" s="5"/>
      <c r="NBM106" s="1"/>
      <c r="NBN106" s="2"/>
      <c r="NBO106" s="2"/>
      <c r="NBP106" s="5"/>
      <c r="NBQ106" s="5"/>
      <c r="NBR106" s="5"/>
      <c r="NBS106" s="5"/>
      <c r="NBT106" s="5"/>
      <c r="NBU106" s="1"/>
      <c r="NBV106" s="2"/>
      <c r="NBW106" s="2"/>
      <c r="NBX106" s="5"/>
      <c r="NBY106" s="5"/>
      <c r="NBZ106" s="5"/>
      <c r="NCA106" s="5"/>
      <c r="NCB106" s="5"/>
      <c r="NCC106" s="1"/>
      <c r="NCD106" s="2"/>
      <c r="NCE106" s="2"/>
      <c r="NCF106" s="5"/>
      <c r="NCG106" s="5"/>
      <c r="NCH106" s="5"/>
      <c r="NCI106" s="5"/>
      <c r="NCJ106" s="5"/>
      <c r="NCK106" s="1"/>
      <c r="NCL106" s="2"/>
      <c r="NCM106" s="2"/>
      <c r="NCN106" s="5"/>
      <c r="NCO106" s="5"/>
      <c r="NCP106" s="5"/>
      <c r="NCQ106" s="5"/>
      <c r="NCR106" s="5"/>
      <c r="NCS106" s="1"/>
      <c r="NCT106" s="2"/>
      <c r="NCU106" s="2"/>
      <c r="NCV106" s="5"/>
      <c r="NCW106" s="5"/>
      <c r="NCX106" s="5"/>
      <c r="NCY106" s="5"/>
      <c r="NCZ106" s="5"/>
      <c r="NDA106" s="1"/>
      <c r="NDB106" s="2"/>
      <c r="NDC106" s="2"/>
      <c r="NDD106" s="5"/>
      <c r="NDE106" s="5"/>
      <c r="NDF106" s="5"/>
      <c r="NDG106" s="5"/>
      <c r="NDH106" s="5"/>
      <c r="NDI106" s="1"/>
      <c r="NDJ106" s="2"/>
      <c r="NDK106" s="2"/>
      <c r="NDL106" s="5"/>
      <c r="NDM106" s="5"/>
      <c r="NDN106" s="5"/>
      <c r="NDO106" s="5"/>
      <c r="NDP106" s="5"/>
      <c r="NDQ106" s="1"/>
      <c r="NDR106" s="2"/>
      <c r="NDS106" s="2"/>
      <c r="NDT106" s="5"/>
      <c r="NDU106" s="5"/>
      <c r="NDV106" s="5"/>
      <c r="NDW106" s="5"/>
      <c r="NDX106" s="5"/>
      <c r="NDY106" s="1"/>
      <c r="NDZ106" s="2"/>
      <c r="NEA106" s="2"/>
      <c r="NEB106" s="5"/>
      <c r="NEC106" s="5"/>
      <c r="NED106" s="5"/>
      <c r="NEE106" s="5"/>
      <c r="NEF106" s="5"/>
      <c r="NEG106" s="1"/>
      <c r="NEH106" s="2"/>
      <c r="NEI106" s="2"/>
      <c r="NEJ106" s="5"/>
      <c r="NEK106" s="5"/>
      <c r="NEL106" s="5"/>
      <c r="NEM106" s="5"/>
      <c r="NEN106" s="5"/>
      <c r="NEO106" s="1"/>
      <c r="NEP106" s="2"/>
      <c r="NEQ106" s="2"/>
      <c r="NER106" s="5"/>
      <c r="NES106" s="5"/>
      <c r="NET106" s="5"/>
      <c r="NEU106" s="5"/>
      <c r="NEV106" s="5"/>
      <c r="NEW106" s="1"/>
      <c r="NEX106" s="2"/>
      <c r="NEY106" s="2"/>
      <c r="NEZ106" s="5"/>
      <c r="NFA106" s="5"/>
      <c r="NFB106" s="5"/>
      <c r="NFC106" s="5"/>
      <c r="NFD106" s="5"/>
      <c r="NFE106" s="1"/>
      <c r="NFF106" s="2"/>
      <c r="NFG106" s="2"/>
      <c r="NFH106" s="5"/>
      <c r="NFI106" s="5"/>
      <c r="NFJ106" s="5"/>
      <c r="NFK106" s="5"/>
      <c r="NFL106" s="5"/>
      <c r="NFM106" s="1"/>
      <c r="NFN106" s="2"/>
      <c r="NFO106" s="2"/>
      <c r="NFP106" s="5"/>
      <c r="NFQ106" s="5"/>
      <c r="NFR106" s="5"/>
      <c r="NFS106" s="5"/>
      <c r="NFT106" s="5"/>
      <c r="NFU106" s="1"/>
      <c r="NFV106" s="2"/>
      <c r="NFW106" s="2"/>
      <c r="NFX106" s="5"/>
      <c r="NFY106" s="5"/>
      <c r="NFZ106" s="5"/>
      <c r="NGA106" s="5"/>
      <c r="NGB106" s="5"/>
      <c r="NGC106" s="1"/>
      <c r="NGD106" s="2"/>
      <c r="NGE106" s="2"/>
      <c r="NGF106" s="5"/>
      <c r="NGG106" s="5"/>
      <c r="NGH106" s="5"/>
      <c r="NGI106" s="5"/>
      <c r="NGJ106" s="5"/>
      <c r="NGK106" s="1"/>
      <c r="NGL106" s="2"/>
      <c r="NGM106" s="2"/>
      <c r="NGN106" s="5"/>
      <c r="NGO106" s="5"/>
      <c r="NGP106" s="5"/>
      <c r="NGQ106" s="5"/>
      <c r="NGR106" s="5"/>
      <c r="NGS106" s="1"/>
      <c r="NGT106" s="2"/>
      <c r="NGU106" s="2"/>
      <c r="NGV106" s="5"/>
      <c r="NGW106" s="5"/>
      <c r="NGX106" s="5"/>
      <c r="NGY106" s="5"/>
      <c r="NGZ106" s="5"/>
      <c r="NHA106" s="1"/>
      <c r="NHB106" s="2"/>
      <c r="NHC106" s="2"/>
      <c r="NHD106" s="5"/>
      <c r="NHE106" s="5"/>
      <c r="NHF106" s="5"/>
      <c r="NHG106" s="5"/>
      <c r="NHH106" s="5"/>
      <c r="NHI106" s="1"/>
      <c r="NHJ106" s="2"/>
      <c r="NHK106" s="2"/>
      <c r="NHL106" s="5"/>
      <c r="NHM106" s="5"/>
      <c r="NHN106" s="5"/>
      <c r="NHO106" s="5"/>
      <c r="NHP106" s="5"/>
      <c r="NHQ106" s="1"/>
      <c r="NHR106" s="2"/>
      <c r="NHS106" s="2"/>
      <c r="NHT106" s="5"/>
      <c r="NHU106" s="5"/>
      <c r="NHV106" s="5"/>
      <c r="NHW106" s="5"/>
      <c r="NHX106" s="5"/>
      <c r="NHY106" s="1"/>
      <c r="NHZ106" s="2"/>
      <c r="NIA106" s="2"/>
      <c r="NIB106" s="5"/>
      <c r="NIC106" s="5"/>
      <c r="NID106" s="5"/>
      <c r="NIE106" s="5"/>
      <c r="NIF106" s="5"/>
      <c r="NIG106" s="1"/>
      <c r="NIH106" s="2"/>
      <c r="NII106" s="2"/>
      <c r="NIJ106" s="5"/>
      <c r="NIK106" s="5"/>
      <c r="NIL106" s="5"/>
      <c r="NIM106" s="5"/>
      <c r="NIN106" s="5"/>
      <c r="NIO106" s="1"/>
      <c r="NIP106" s="2"/>
      <c r="NIQ106" s="2"/>
      <c r="NIR106" s="5"/>
      <c r="NIS106" s="5"/>
      <c r="NIT106" s="5"/>
      <c r="NIU106" s="5"/>
      <c r="NIV106" s="5"/>
      <c r="NIW106" s="1"/>
      <c r="NIX106" s="2"/>
      <c r="NIY106" s="2"/>
      <c r="NIZ106" s="5"/>
      <c r="NJA106" s="5"/>
      <c r="NJB106" s="5"/>
      <c r="NJC106" s="5"/>
      <c r="NJD106" s="5"/>
      <c r="NJE106" s="1"/>
      <c r="NJF106" s="2"/>
      <c r="NJG106" s="2"/>
      <c r="NJH106" s="5"/>
      <c r="NJI106" s="5"/>
      <c r="NJJ106" s="5"/>
      <c r="NJK106" s="5"/>
      <c r="NJL106" s="5"/>
      <c r="NJM106" s="1"/>
      <c r="NJN106" s="2"/>
      <c r="NJO106" s="2"/>
      <c r="NJP106" s="5"/>
      <c r="NJQ106" s="5"/>
      <c r="NJR106" s="5"/>
      <c r="NJS106" s="5"/>
      <c r="NJT106" s="5"/>
      <c r="NJU106" s="1"/>
      <c r="NJV106" s="2"/>
      <c r="NJW106" s="2"/>
      <c r="NJX106" s="5"/>
      <c r="NJY106" s="5"/>
      <c r="NJZ106" s="5"/>
      <c r="NKA106" s="5"/>
      <c r="NKB106" s="5"/>
      <c r="NKC106" s="1"/>
      <c r="NKD106" s="2"/>
      <c r="NKE106" s="2"/>
      <c r="NKF106" s="5"/>
      <c r="NKG106" s="5"/>
      <c r="NKH106" s="5"/>
      <c r="NKI106" s="5"/>
      <c r="NKJ106" s="5"/>
      <c r="NKK106" s="1"/>
      <c r="NKL106" s="2"/>
      <c r="NKM106" s="2"/>
      <c r="NKN106" s="5"/>
      <c r="NKO106" s="5"/>
      <c r="NKP106" s="5"/>
      <c r="NKQ106" s="5"/>
      <c r="NKR106" s="5"/>
      <c r="NKS106" s="1"/>
      <c r="NKT106" s="2"/>
      <c r="NKU106" s="2"/>
      <c r="NKV106" s="5"/>
      <c r="NKW106" s="5"/>
      <c r="NKX106" s="5"/>
      <c r="NKY106" s="5"/>
      <c r="NKZ106" s="5"/>
      <c r="NLA106" s="1"/>
      <c r="NLB106" s="2"/>
      <c r="NLC106" s="2"/>
      <c r="NLD106" s="5"/>
      <c r="NLE106" s="5"/>
      <c r="NLF106" s="5"/>
      <c r="NLG106" s="5"/>
      <c r="NLH106" s="5"/>
      <c r="NLI106" s="1"/>
      <c r="NLJ106" s="2"/>
      <c r="NLK106" s="2"/>
      <c r="NLL106" s="5"/>
      <c r="NLM106" s="5"/>
      <c r="NLN106" s="5"/>
      <c r="NLO106" s="5"/>
      <c r="NLP106" s="5"/>
      <c r="NLQ106" s="1"/>
      <c r="NLR106" s="2"/>
      <c r="NLS106" s="2"/>
      <c r="NLT106" s="5"/>
      <c r="NLU106" s="5"/>
      <c r="NLV106" s="5"/>
      <c r="NLW106" s="5"/>
      <c r="NLX106" s="5"/>
      <c r="NLY106" s="1"/>
      <c r="NLZ106" s="2"/>
      <c r="NMA106" s="2"/>
      <c r="NMB106" s="5"/>
      <c r="NMC106" s="5"/>
      <c r="NMD106" s="5"/>
      <c r="NME106" s="5"/>
      <c r="NMF106" s="5"/>
      <c r="NMG106" s="1"/>
      <c r="NMH106" s="2"/>
      <c r="NMI106" s="2"/>
      <c r="NMJ106" s="5"/>
      <c r="NMK106" s="5"/>
      <c r="NML106" s="5"/>
      <c r="NMM106" s="5"/>
      <c r="NMN106" s="5"/>
      <c r="NMO106" s="1"/>
      <c r="NMP106" s="2"/>
      <c r="NMQ106" s="2"/>
      <c r="NMR106" s="5"/>
      <c r="NMS106" s="5"/>
      <c r="NMT106" s="5"/>
      <c r="NMU106" s="5"/>
      <c r="NMV106" s="5"/>
      <c r="NMW106" s="1"/>
      <c r="NMX106" s="2"/>
      <c r="NMY106" s="2"/>
      <c r="NMZ106" s="5"/>
      <c r="NNA106" s="5"/>
      <c r="NNB106" s="5"/>
      <c r="NNC106" s="5"/>
      <c r="NND106" s="5"/>
      <c r="NNE106" s="1"/>
      <c r="NNF106" s="2"/>
      <c r="NNG106" s="2"/>
      <c r="NNH106" s="5"/>
      <c r="NNI106" s="5"/>
      <c r="NNJ106" s="5"/>
      <c r="NNK106" s="5"/>
      <c r="NNL106" s="5"/>
      <c r="NNM106" s="1"/>
      <c r="NNN106" s="2"/>
      <c r="NNO106" s="2"/>
      <c r="NNP106" s="5"/>
      <c r="NNQ106" s="5"/>
      <c r="NNR106" s="5"/>
      <c r="NNS106" s="5"/>
      <c r="NNT106" s="5"/>
      <c r="NNU106" s="1"/>
      <c r="NNV106" s="2"/>
      <c r="NNW106" s="2"/>
      <c r="NNX106" s="5"/>
      <c r="NNY106" s="5"/>
      <c r="NNZ106" s="5"/>
      <c r="NOA106" s="5"/>
      <c r="NOB106" s="5"/>
      <c r="NOC106" s="1"/>
      <c r="NOD106" s="2"/>
      <c r="NOE106" s="2"/>
      <c r="NOF106" s="5"/>
      <c r="NOG106" s="5"/>
      <c r="NOH106" s="5"/>
      <c r="NOI106" s="5"/>
      <c r="NOJ106" s="5"/>
      <c r="NOK106" s="1"/>
      <c r="NOL106" s="2"/>
      <c r="NOM106" s="2"/>
      <c r="NON106" s="5"/>
      <c r="NOO106" s="5"/>
      <c r="NOP106" s="5"/>
      <c r="NOQ106" s="5"/>
      <c r="NOR106" s="5"/>
      <c r="NOS106" s="1"/>
      <c r="NOT106" s="2"/>
      <c r="NOU106" s="2"/>
      <c r="NOV106" s="5"/>
      <c r="NOW106" s="5"/>
      <c r="NOX106" s="5"/>
      <c r="NOY106" s="5"/>
      <c r="NOZ106" s="5"/>
      <c r="NPA106" s="1"/>
      <c r="NPB106" s="2"/>
      <c r="NPC106" s="2"/>
      <c r="NPD106" s="5"/>
      <c r="NPE106" s="5"/>
      <c r="NPF106" s="5"/>
      <c r="NPG106" s="5"/>
      <c r="NPH106" s="5"/>
      <c r="NPI106" s="1"/>
      <c r="NPJ106" s="2"/>
      <c r="NPK106" s="2"/>
      <c r="NPL106" s="5"/>
      <c r="NPM106" s="5"/>
      <c r="NPN106" s="5"/>
      <c r="NPO106" s="5"/>
      <c r="NPP106" s="5"/>
      <c r="NPQ106" s="1"/>
      <c r="NPR106" s="2"/>
      <c r="NPS106" s="2"/>
      <c r="NPT106" s="5"/>
      <c r="NPU106" s="5"/>
      <c r="NPV106" s="5"/>
      <c r="NPW106" s="5"/>
      <c r="NPX106" s="5"/>
      <c r="NPY106" s="1"/>
      <c r="NPZ106" s="2"/>
      <c r="NQA106" s="2"/>
      <c r="NQB106" s="5"/>
      <c r="NQC106" s="5"/>
      <c r="NQD106" s="5"/>
      <c r="NQE106" s="5"/>
      <c r="NQF106" s="5"/>
      <c r="NQG106" s="1"/>
      <c r="NQH106" s="2"/>
      <c r="NQI106" s="2"/>
      <c r="NQJ106" s="5"/>
      <c r="NQK106" s="5"/>
      <c r="NQL106" s="5"/>
      <c r="NQM106" s="5"/>
      <c r="NQN106" s="5"/>
      <c r="NQO106" s="1"/>
      <c r="NQP106" s="2"/>
      <c r="NQQ106" s="2"/>
      <c r="NQR106" s="5"/>
      <c r="NQS106" s="5"/>
      <c r="NQT106" s="5"/>
      <c r="NQU106" s="5"/>
      <c r="NQV106" s="5"/>
      <c r="NQW106" s="1"/>
      <c r="NQX106" s="2"/>
      <c r="NQY106" s="2"/>
      <c r="NQZ106" s="5"/>
      <c r="NRA106" s="5"/>
      <c r="NRB106" s="5"/>
      <c r="NRC106" s="5"/>
      <c r="NRD106" s="5"/>
      <c r="NRE106" s="1"/>
      <c r="NRF106" s="2"/>
      <c r="NRG106" s="2"/>
      <c r="NRH106" s="5"/>
      <c r="NRI106" s="5"/>
      <c r="NRJ106" s="5"/>
      <c r="NRK106" s="5"/>
      <c r="NRL106" s="5"/>
      <c r="NRM106" s="1"/>
      <c r="NRN106" s="2"/>
      <c r="NRO106" s="2"/>
      <c r="NRP106" s="5"/>
      <c r="NRQ106" s="5"/>
      <c r="NRR106" s="5"/>
      <c r="NRS106" s="5"/>
      <c r="NRT106" s="5"/>
      <c r="NRU106" s="1"/>
      <c r="NRV106" s="2"/>
      <c r="NRW106" s="2"/>
      <c r="NRX106" s="5"/>
      <c r="NRY106" s="5"/>
      <c r="NRZ106" s="5"/>
      <c r="NSA106" s="5"/>
      <c r="NSB106" s="5"/>
      <c r="NSC106" s="1"/>
      <c r="NSD106" s="2"/>
      <c r="NSE106" s="2"/>
      <c r="NSF106" s="5"/>
      <c r="NSG106" s="5"/>
      <c r="NSH106" s="5"/>
      <c r="NSI106" s="5"/>
      <c r="NSJ106" s="5"/>
      <c r="NSK106" s="1"/>
      <c r="NSL106" s="2"/>
      <c r="NSM106" s="2"/>
      <c r="NSN106" s="5"/>
      <c r="NSO106" s="5"/>
      <c r="NSP106" s="5"/>
      <c r="NSQ106" s="5"/>
      <c r="NSR106" s="5"/>
      <c r="NSS106" s="1"/>
      <c r="NST106" s="2"/>
      <c r="NSU106" s="2"/>
      <c r="NSV106" s="5"/>
      <c r="NSW106" s="5"/>
      <c r="NSX106" s="5"/>
      <c r="NSY106" s="5"/>
      <c r="NSZ106" s="5"/>
      <c r="NTA106" s="1"/>
      <c r="NTB106" s="2"/>
      <c r="NTC106" s="2"/>
      <c r="NTD106" s="5"/>
      <c r="NTE106" s="5"/>
      <c r="NTF106" s="5"/>
      <c r="NTG106" s="5"/>
      <c r="NTH106" s="5"/>
      <c r="NTI106" s="1"/>
      <c r="NTJ106" s="2"/>
      <c r="NTK106" s="2"/>
      <c r="NTL106" s="5"/>
      <c r="NTM106" s="5"/>
      <c r="NTN106" s="5"/>
      <c r="NTO106" s="5"/>
      <c r="NTP106" s="5"/>
      <c r="NTQ106" s="1"/>
      <c r="NTR106" s="2"/>
      <c r="NTS106" s="2"/>
      <c r="NTT106" s="5"/>
      <c r="NTU106" s="5"/>
      <c r="NTV106" s="5"/>
      <c r="NTW106" s="5"/>
      <c r="NTX106" s="5"/>
      <c r="NTY106" s="1"/>
      <c r="NTZ106" s="2"/>
      <c r="NUA106" s="2"/>
      <c r="NUB106" s="5"/>
      <c r="NUC106" s="5"/>
      <c r="NUD106" s="5"/>
      <c r="NUE106" s="5"/>
      <c r="NUF106" s="5"/>
      <c r="NUG106" s="1"/>
      <c r="NUH106" s="2"/>
      <c r="NUI106" s="2"/>
      <c r="NUJ106" s="5"/>
      <c r="NUK106" s="5"/>
      <c r="NUL106" s="5"/>
      <c r="NUM106" s="5"/>
      <c r="NUN106" s="5"/>
      <c r="NUO106" s="1"/>
      <c r="NUP106" s="2"/>
      <c r="NUQ106" s="2"/>
      <c r="NUR106" s="5"/>
      <c r="NUS106" s="5"/>
      <c r="NUT106" s="5"/>
      <c r="NUU106" s="5"/>
      <c r="NUV106" s="5"/>
      <c r="NUW106" s="1"/>
      <c r="NUX106" s="2"/>
      <c r="NUY106" s="2"/>
      <c r="NUZ106" s="5"/>
      <c r="NVA106" s="5"/>
      <c r="NVB106" s="5"/>
      <c r="NVC106" s="5"/>
      <c r="NVD106" s="5"/>
      <c r="NVE106" s="1"/>
      <c r="NVF106" s="2"/>
      <c r="NVG106" s="2"/>
      <c r="NVH106" s="5"/>
      <c r="NVI106" s="5"/>
      <c r="NVJ106" s="5"/>
      <c r="NVK106" s="5"/>
      <c r="NVL106" s="5"/>
      <c r="NVM106" s="1"/>
      <c r="NVN106" s="2"/>
      <c r="NVO106" s="2"/>
      <c r="NVP106" s="5"/>
      <c r="NVQ106" s="5"/>
      <c r="NVR106" s="5"/>
      <c r="NVS106" s="5"/>
      <c r="NVT106" s="5"/>
      <c r="NVU106" s="1"/>
      <c r="NVV106" s="2"/>
      <c r="NVW106" s="2"/>
      <c r="NVX106" s="5"/>
      <c r="NVY106" s="5"/>
      <c r="NVZ106" s="5"/>
      <c r="NWA106" s="5"/>
      <c r="NWB106" s="5"/>
      <c r="NWC106" s="1"/>
      <c r="NWD106" s="2"/>
      <c r="NWE106" s="2"/>
      <c r="NWF106" s="5"/>
      <c r="NWG106" s="5"/>
      <c r="NWH106" s="5"/>
      <c r="NWI106" s="5"/>
      <c r="NWJ106" s="5"/>
      <c r="NWK106" s="1"/>
      <c r="NWL106" s="2"/>
      <c r="NWM106" s="2"/>
      <c r="NWN106" s="5"/>
      <c r="NWO106" s="5"/>
      <c r="NWP106" s="5"/>
      <c r="NWQ106" s="5"/>
      <c r="NWR106" s="5"/>
      <c r="NWS106" s="1"/>
      <c r="NWT106" s="2"/>
      <c r="NWU106" s="2"/>
      <c r="NWV106" s="5"/>
      <c r="NWW106" s="5"/>
      <c r="NWX106" s="5"/>
      <c r="NWY106" s="5"/>
      <c r="NWZ106" s="5"/>
      <c r="NXA106" s="1"/>
      <c r="NXB106" s="2"/>
      <c r="NXC106" s="2"/>
      <c r="NXD106" s="5"/>
      <c r="NXE106" s="5"/>
      <c r="NXF106" s="5"/>
      <c r="NXG106" s="5"/>
      <c r="NXH106" s="5"/>
      <c r="NXI106" s="1"/>
      <c r="NXJ106" s="2"/>
      <c r="NXK106" s="2"/>
      <c r="NXL106" s="5"/>
      <c r="NXM106" s="5"/>
      <c r="NXN106" s="5"/>
      <c r="NXO106" s="5"/>
      <c r="NXP106" s="5"/>
      <c r="NXQ106" s="1"/>
      <c r="NXR106" s="2"/>
      <c r="NXS106" s="2"/>
      <c r="NXT106" s="5"/>
      <c r="NXU106" s="5"/>
      <c r="NXV106" s="5"/>
      <c r="NXW106" s="5"/>
      <c r="NXX106" s="5"/>
      <c r="NXY106" s="1"/>
      <c r="NXZ106" s="2"/>
      <c r="NYA106" s="2"/>
      <c r="NYB106" s="5"/>
      <c r="NYC106" s="5"/>
      <c r="NYD106" s="5"/>
      <c r="NYE106" s="5"/>
      <c r="NYF106" s="5"/>
      <c r="NYG106" s="1"/>
      <c r="NYH106" s="2"/>
      <c r="NYI106" s="2"/>
      <c r="NYJ106" s="5"/>
      <c r="NYK106" s="5"/>
      <c r="NYL106" s="5"/>
      <c r="NYM106" s="5"/>
      <c r="NYN106" s="5"/>
      <c r="NYO106" s="1"/>
      <c r="NYP106" s="2"/>
      <c r="NYQ106" s="2"/>
      <c r="NYR106" s="5"/>
      <c r="NYS106" s="5"/>
      <c r="NYT106" s="5"/>
      <c r="NYU106" s="5"/>
      <c r="NYV106" s="5"/>
      <c r="NYW106" s="1"/>
      <c r="NYX106" s="2"/>
      <c r="NYY106" s="2"/>
      <c r="NYZ106" s="5"/>
      <c r="NZA106" s="5"/>
      <c r="NZB106" s="5"/>
      <c r="NZC106" s="5"/>
      <c r="NZD106" s="5"/>
      <c r="NZE106" s="1"/>
      <c r="NZF106" s="2"/>
      <c r="NZG106" s="2"/>
      <c r="NZH106" s="5"/>
      <c r="NZI106" s="5"/>
      <c r="NZJ106" s="5"/>
      <c r="NZK106" s="5"/>
      <c r="NZL106" s="5"/>
      <c r="NZM106" s="1"/>
      <c r="NZN106" s="2"/>
      <c r="NZO106" s="2"/>
      <c r="NZP106" s="5"/>
      <c r="NZQ106" s="5"/>
      <c r="NZR106" s="5"/>
      <c r="NZS106" s="5"/>
      <c r="NZT106" s="5"/>
      <c r="NZU106" s="1"/>
      <c r="NZV106" s="2"/>
      <c r="NZW106" s="2"/>
      <c r="NZX106" s="5"/>
      <c r="NZY106" s="5"/>
      <c r="NZZ106" s="5"/>
      <c r="OAA106" s="5"/>
      <c r="OAB106" s="5"/>
      <c r="OAC106" s="1"/>
      <c r="OAD106" s="2"/>
      <c r="OAE106" s="2"/>
      <c r="OAF106" s="5"/>
      <c r="OAG106" s="5"/>
      <c r="OAH106" s="5"/>
      <c r="OAI106" s="5"/>
      <c r="OAJ106" s="5"/>
      <c r="OAK106" s="1"/>
      <c r="OAL106" s="2"/>
      <c r="OAM106" s="2"/>
      <c r="OAN106" s="5"/>
      <c r="OAO106" s="5"/>
      <c r="OAP106" s="5"/>
      <c r="OAQ106" s="5"/>
      <c r="OAR106" s="5"/>
      <c r="OAS106" s="1"/>
      <c r="OAT106" s="2"/>
      <c r="OAU106" s="2"/>
      <c r="OAV106" s="5"/>
      <c r="OAW106" s="5"/>
      <c r="OAX106" s="5"/>
      <c r="OAY106" s="5"/>
      <c r="OAZ106" s="5"/>
      <c r="OBA106" s="1"/>
      <c r="OBB106" s="2"/>
      <c r="OBC106" s="2"/>
      <c r="OBD106" s="5"/>
      <c r="OBE106" s="5"/>
      <c r="OBF106" s="5"/>
      <c r="OBG106" s="5"/>
      <c r="OBH106" s="5"/>
      <c r="OBI106" s="1"/>
      <c r="OBJ106" s="2"/>
      <c r="OBK106" s="2"/>
      <c r="OBL106" s="5"/>
      <c r="OBM106" s="5"/>
      <c r="OBN106" s="5"/>
      <c r="OBO106" s="5"/>
      <c r="OBP106" s="5"/>
      <c r="OBQ106" s="1"/>
      <c r="OBR106" s="2"/>
      <c r="OBS106" s="2"/>
      <c r="OBT106" s="5"/>
      <c r="OBU106" s="5"/>
      <c r="OBV106" s="5"/>
      <c r="OBW106" s="5"/>
      <c r="OBX106" s="5"/>
      <c r="OBY106" s="1"/>
      <c r="OBZ106" s="2"/>
      <c r="OCA106" s="2"/>
      <c r="OCB106" s="5"/>
      <c r="OCC106" s="5"/>
      <c r="OCD106" s="5"/>
      <c r="OCE106" s="5"/>
      <c r="OCF106" s="5"/>
      <c r="OCG106" s="1"/>
      <c r="OCH106" s="2"/>
      <c r="OCI106" s="2"/>
      <c r="OCJ106" s="5"/>
      <c r="OCK106" s="5"/>
      <c r="OCL106" s="5"/>
      <c r="OCM106" s="5"/>
      <c r="OCN106" s="5"/>
      <c r="OCO106" s="1"/>
      <c r="OCP106" s="2"/>
      <c r="OCQ106" s="2"/>
      <c r="OCR106" s="5"/>
      <c r="OCS106" s="5"/>
      <c r="OCT106" s="5"/>
      <c r="OCU106" s="5"/>
      <c r="OCV106" s="5"/>
      <c r="OCW106" s="1"/>
      <c r="OCX106" s="2"/>
      <c r="OCY106" s="2"/>
      <c r="OCZ106" s="5"/>
      <c r="ODA106" s="5"/>
      <c r="ODB106" s="5"/>
      <c r="ODC106" s="5"/>
      <c r="ODD106" s="5"/>
      <c r="ODE106" s="1"/>
      <c r="ODF106" s="2"/>
      <c r="ODG106" s="2"/>
      <c r="ODH106" s="5"/>
      <c r="ODI106" s="5"/>
      <c r="ODJ106" s="5"/>
      <c r="ODK106" s="5"/>
      <c r="ODL106" s="5"/>
      <c r="ODM106" s="1"/>
      <c r="ODN106" s="2"/>
      <c r="ODO106" s="2"/>
      <c r="ODP106" s="5"/>
      <c r="ODQ106" s="5"/>
      <c r="ODR106" s="5"/>
      <c r="ODS106" s="5"/>
      <c r="ODT106" s="5"/>
      <c r="ODU106" s="1"/>
      <c r="ODV106" s="2"/>
      <c r="ODW106" s="2"/>
      <c r="ODX106" s="5"/>
      <c r="ODY106" s="5"/>
      <c r="ODZ106" s="5"/>
      <c r="OEA106" s="5"/>
      <c r="OEB106" s="5"/>
      <c r="OEC106" s="1"/>
      <c r="OED106" s="2"/>
      <c r="OEE106" s="2"/>
      <c r="OEF106" s="5"/>
      <c r="OEG106" s="5"/>
      <c r="OEH106" s="5"/>
      <c r="OEI106" s="5"/>
      <c r="OEJ106" s="5"/>
      <c r="OEK106" s="1"/>
      <c r="OEL106" s="2"/>
      <c r="OEM106" s="2"/>
      <c r="OEN106" s="5"/>
      <c r="OEO106" s="5"/>
      <c r="OEP106" s="5"/>
      <c r="OEQ106" s="5"/>
      <c r="OER106" s="5"/>
      <c r="OES106" s="1"/>
      <c r="OET106" s="2"/>
      <c r="OEU106" s="2"/>
      <c r="OEV106" s="5"/>
      <c r="OEW106" s="5"/>
      <c r="OEX106" s="5"/>
      <c r="OEY106" s="5"/>
      <c r="OEZ106" s="5"/>
      <c r="OFA106" s="1"/>
      <c r="OFB106" s="2"/>
      <c r="OFC106" s="2"/>
      <c r="OFD106" s="5"/>
      <c r="OFE106" s="5"/>
      <c r="OFF106" s="5"/>
      <c r="OFG106" s="5"/>
      <c r="OFH106" s="5"/>
      <c r="OFI106" s="1"/>
      <c r="OFJ106" s="2"/>
      <c r="OFK106" s="2"/>
      <c r="OFL106" s="5"/>
      <c r="OFM106" s="5"/>
      <c r="OFN106" s="5"/>
      <c r="OFO106" s="5"/>
      <c r="OFP106" s="5"/>
      <c r="OFQ106" s="1"/>
      <c r="OFR106" s="2"/>
      <c r="OFS106" s="2"/>
      <c r="OFT106" s="5"/>
      <c r="OFU106" s="5"/>
      <c r="OFV106" s="5"/>
      <c r="OFW106" s="5"/>
      <c r="OFX106" s="5"/>
      <c r="OFY106" s="1"/>
      <c r="OFZ106" s="2"/>
      <c r="OGA106" s="2"/>
      <c r="OGB106" s="5"/>
      <c r="OGC106" s="5"/>
      <c r="OGD106" s="5"/>
      <c r="OGE106" s="5"/>
      <c r="OGF106" s="5"/>
      <c r="OGG106" s="1"/>
      <c r="OGH106" s="2"/>
      <c r="OGI106" s="2"/>
      <c r="OGJ106" s="5"/>
      <c r="OGK106" s="5"/>
      <c r="OGL106" s="5"/>
      <c r="OGM106" s="5"/>
      <c r="OGN106" s="5"/>
      <c r="OGO106" s="1"/>
      <c r="OGP106" s="2"/>
      <c r="OGQ106" s="2"/>
      <c r="OGR106" s="5"/>
      <c r="OGS106" s="5"/>
      <c r="OGT106" s="5"/>
      <c r="OGU106" s="5"/>
      <c r="OGV106" s="5"/>
      <c r="OGW106" s="1"/>
      <c r="OGX106" s="2"/>
      <c r="OGY106" s="2"/>
      <c r="OGZ106" s="5"/>
      <c r="OHA106" s="5"/>
      <c r="OHB106" s="5"/>
      <c r="OHC106" s="5"/>
      <c r="OHD106" s="5"/>
      <c r="OHE106" s="1"/>
      <c r="OHF106" s="2"/>
      <c r="OHG106" s="2"/>
      <c r="OHH106" s="5"/>
      <c r="OHI106" s="5"/>
      <c r="OHJ106" s="5"/>
      <c r="OHK106" s="5"/>
      <c r="OHL106" s="5"/>
      <c r="OHM106" s="1"/>
      <c r="OHN106" s="2"/>
      <c r="OHO106" s="2"/>
      <c r="OHP106" s="5"/>
      <c r="OHQ106" s="5"/>
      <c r="OHR106" s="5"/>
      <c r="OHS106" s="5"/>
      <c r="OHT106" s="5"/>
      <c r="OHU106" s="1"/>
      <c r="OHV106" s="2"/>
      <c r="OHW106" s="2"/>
      <c r="OHX106" s="5"/>
      <c r="OHY106" s="5"/>
      <c r="OHZ106" s="5"/>
      <c r="OIA106" s="5"/>
      <c r="OIB106" s="5"/>
      <c r="OIC106" s="1"/>
      <c r="OID106" s="2"/>
      <c r="OIE106" s="2"/>
      <c r="OIF106" s="5"/>
      <c r="OIG106" s="5"/>
      <c r="OIH106" s="5"/>
      <c r="OII106" s="5"/>
      <c r="OIJ106" s="5"/>
      <c r="OIK106" s="1"/>
      <c r="OIL106" s="2"/>
      <c r="OIM106" s="2"/>
      <c r="OIN106" s="5"/>
      <c r="OIO106" s="5"/>
      <c r="OIP106" s="5"/>
      <c r="OIQ106" s="5"/>
      <c r="OIR106" s="5"/>
      <c r="OIS106" s="1"/>
      <c r="OIT106" s="2"/>
      <c r="OIU106" s="2"/>
      <c r="OIV106" s="5"/>
      <c r="OIW106" s="5"/>
      <c r="OIX106" s="5"/>
      <c r="OIY106" s="5"/>
      <c r="OIZ106" s="5"/>
      <c r="OJA106" s="1"/>
      <c r="OJB106" s="2"/>
      <c r="OJC106" s="2"/>
      <c r="OJD106" s="5"/>
      <c r="OJE106" s="5"/>
      <c r="OJF106" s="5"/>
      <c r="OJG106" s="5"/>
      <c r="OJH106" s="5"/>
      <c r="OJI106" s="1"/>
      <c r="OJJ106" s="2"/>
      <c r="OJK106" s="2"/>
      <c r="OJL106" s="5"/>
      <c r="OJM106" s="5"/>
      <c r="OJN106" s="5"/>
      <c r="OJO106" s="5"/>
      <c r="OJP106" s="5"/>
      <c r="OJQ106" s="1"/>
      <c r="OJR106" s="2"/>
      <c r="OJS106" s="2"/>
      <c r="OJT106" s="5"/>
      <c r="OJU106" s="5"/>
      <c r="OJV106" s="5"/>
      <c r="OJW106" s="5"/>
      <c r="OJX106" s="5"/>
      <c r="OJY106" s="1"/>
      <c r="OJZ106" s="2"/>
      <c r="OKA106" s="2"/>
      <c r="OKB106" s="5"/>
      <c r="OKC106" s="5"/>
      <c r="OKD106" s="5"/>
      <c r="OKE106" s="5"/>
      <c r="OKF106" s="5"/>
      <c r="OKG106" s="1"/>
      <c r="OKH106" s="2"/>
      <c r="OKI106" s="2"/>
      <c r="OKJ106" s="5"/>
      <c r="OKK106" s="5"/>
      <c r="OKL106" s="5"/>
      <c r="OKM106" s="5"/>
      <c r="OKN106" s="5"/>
      <c r="OKO106" s="1"/>
      <c r="OKP106" s="2"/>
      <c r="OKQ106" s="2"/>
      <c r="OKR106" s="5"/>
      <c r="OKS106" s="5"/>
      <c r="OKT106" s="5"/>
      <c r="OKU106" s="5"/>
      <c r="OKV106" s="5"/>
      <c r="OKW106" s="1"/>
      <c r="OKX106" s="2"/>
      <c r="OKY106" s="2"/>
      <c r="OKZ106" s="5"/>
      <c r="OLA106" s="5"/>
      <c r="OLB106" s="5"/>
      <c r="OLC106" s="5"/>
      <c r="OLD106" s="5"/>
      <c r="OLE106" s="1"/>
      <c r="OLF106" s="2"/>
      <c r="OLG106" s="2"/>
      <c r="OLH106" s="5"/>
      <c r="OLI106" s="5"/>
      <c r="OLJ106" s="5"/>
      <c r="OLK106" s="5"/>
      <c r="OLL106" s="5"/>
      <c r="OLM106" s="1"/>
      <c r="OLN106" s="2"/>
      <c r="OLO106" s="2"/>
      <c r="OLP106" s="5"/>
      <c r="OLQ106" s="5"/>
      <c r="OLR106" s="5"/>
      <c r="OLS106" s="5"/>
      <c r="OLT106" s="5"/>
      <c r="OLU106" s="1"/>
      <c r="OLV106" s="2"/>
      <c r="OLW106" s="2"/>
      <c r="OLX106" s="5"/>
      <c r="OLY106" s="5"/>
      <c r="OLZ106" s="5"/>
      <c r="OMA106" s="5"/>
      <c r="OMB106" s="5"/>
      <c r="OMC106" s="1"/>
      <c r="OMD106" s="2"/>
      <c r="OME106" s="2"/>
      <c r="OMF106" s="5"/>
      <c r="OMG106" s="5"/>
      <c r="OMH106" s="5"/>
      <c r="OMI106" s="5"/>
      <c r="OMJ106" s="5"/>
      <c r="OMK106" s="1"/>
      <c r="OML106" s="2"/>
      <c r="OMM106" s="2"/>
      <c r="OMN106" s="5"/>
      <c r="OMO106" s="5"/>
      <c r="OMP106" s="5"/>
      <c r="OMQ106" s="5"/>
      <c r="OMR106" s="5"/>
      <c r="OMS106" s="1"/>
      <c r="OMT106" s="2"/>
      <c r="OMU106" s="2"/>
      <c r="OMV106" s="5"/>
      <c r="OMW106" s="5"/>
      <c r="OMX106" s="5"/>
      <c r="OMY106" s="5"/>
      <c r="OMZ106" s="5"/>
      <c r="ONA106" s="1"/>
      <c r="ONB106" s="2"/>
      <c r="ONC106" s="2"/>
      <c r="OND106" s="5"/>
      <c r="ONE106" s="5"/>
      <c r="ONF106" s="5"/>
      <c r="ONG106" s="5"/>
      <c r="ONH106" s="5"/>
      <c r="ONI106" s="1"/>
      <c r="ONJ106" s="2"/>
      <c r="ONK106" s="2"/>
      <c r="ONL106" s="5"/>
      <c r="ONM106" s="5"/>
      <c r="ONN106" s="5"/>
      <c r="ONO106" s="5"/>
      <c r="ONP106" s="5"/>
      <c r="ONQ106" s="1"/>
      <c r="ONR106" s="2"/>
      <c r="ONS106" s="2"/>
      <c r="ONT106" s="5"/>
      <c r="ONU106" s="5"/>
      <c r="ONV106" s="5"/>
      <c r="ONW106" s="5"/>
      <c r="ONX106" s="5"/>
      <c r="ONY106" s="1"/>
      <c r="ONZ106" s="2"/>
      <c r="OOA106" s="2"/>
      <c r="OOB106" s="5"/>
      <c r="OOC106" s="5"/>
      <c r="OOD106" s="5"/>
      <c r="OOE106" s="5"/>
      <c r="OOF106" s="5"/>
      <c r="OOG106" s="1"/>
      <c r="OOH106" s="2"/>
      <c r="OOI106" s="2"/>
      <c r="OOJ106" s="5"/>
      <c r="OOK106" s="5"/>
      <c r="OOL106" s="5"/>
      <c r="OOM106" s="5"/>
      <c r="OON106" s="5"/>
      <c r="OOO106" s="1"/>
      <c r="OOP106" s="2"/>
      <c r="OOQ106" s="2"/>
      <c r="OOR106" s="5"/>
      <c r="OOS106" s="5"/>
      <c r="OOT106" s="5"/>
      <c r="OOU106" s="5"/>
      <c r="OOV106" s="5"/>
      <c r="OOW106" s="1"/>
      <c r="OOX106" s="2"/>
      <c r="OOY106" s="2"/>
      <c r="OOZ106" s="5"/>
      <c r="OPA106" s="5"/>
      <c r="OPB106" s="5"/>
      <c r="OPC106" s="5"/>
      <c r="OPD106" s="5"/>
      <c r="OPE106" s="1"/>
      <c r="OPF106" s="2"/>
      <c r="OPG106" s="2"/>
      <c r="OPH106" s="5"/>
      <c r="OPI106" s="5"/>
      <c r="OPJ106" s="5"/>
      <c r="OPK106" s="5"/>
      <c r="OPL106" s="5"/>
      <c r="OPM106" s="1"/>
      <c r="OPN106" s="2"/>
      <c r="OPO106" s="2"/>
      <c r="OPP106" s="5"/>
      <c r="OPQ106" s="5"/>
      <c r="OPR106" s="5"/>
      <c r="OPS106" s="5"/>
      <c r="OPT106" s="5"/>
      <c r="OPU106" s="1"/>
      <c r="OPV106" s="2"/>
      <c r="OPW106" s="2"/>
      <c r="OPX106" s="5"/>
      <c r="OPY106" s="5"/>
      <c r="OPZ106" s="5"/>
      <c r="OQA106" s="5"/>
      <c r="OQB106" s="5"/>
      <c r="OQC106" s="1"/>
      <c r="OQD106" s="2"/>
      <c r="OQE106" s="2"/>
      <c r="OQF106" s="5"/>
      <c r="OQG106" s="5"/>
      <c r="OQH106" s="5"/>
      <c r="OQI106" s="5"/>
      <c r="OQJ106" s="5"/>
      <c r="OQK106" s="1"/>
      <c r="OQL106" s="2"/>
      <c r="OQM106" s="2"/>
      <c r="OQN106" s="5"/>
      <c r="OQO106" s="5"/>
      <c r="OQP106" s="5"/>
      <c r="OQQ106" s="5"/>
      <c r="OQR106" s="5"/>
      <c r="OQS106" s="1"/>
      <c r="OQT106" s="2"/>
      <c r="OQU106" s="2"/>
      <c r="OQV106" s="5"/>
      <c r="OQW106" s="5"/>
      <c r="OQX106" s="5"/>
      <c r="OQY106" s="5"/>
      <c r="OQZ106" s="5"/>
      <c r="ORA106" s="1"/>
      <c r="ORB106" s="2"/>
      <c r="ORC106" s="2"/>
      <c r="ORD106" s="5"/>
      <c r="ORE106" s="5"/>
      <c r="ORF106" s="5"/>
      <c r="ORG106" s="5"/>
      <c r="ORH106" s="5"/>
      <c r="ORI106" s="1"/>
      <c r="ORJ106" s="2"/>
      <c r="ORK106" s="2"/>
      <c r="ORL106" s="5"/>
      <c r="ORM106" s="5"/>
      <c r="ORN106" s="5"/>
      <c r="ORO106" s="5"/>
      <c r="ORP106" s="5"/>
      <c r="ORQ106" s="1"/>
      <c r="ORR106" s="2"/>
      <c r="ORS106" s="2"/>
      <c r="ORT106" s="5"/>
      <c r="ORU106" s="5"/>
      <c r="ORV106" s="5"/>
      <c r="ORW106" s="5"/>
      <c r="ORX106" s="5"/>
      <c r="ORY106" s="1"/>
      <c r="ORZ106" s="2"/>
      <c r="OSA106" s="2"/>
      <c r="OSB106" s="5"/>
      <c r="OSC106" s="5"/>
      <c r="OSD106" s="5"/>
      <c r="OSE106" s="5"/>
      <c r="OSF106" s="5"/>
      <c r="OSG106" s="1"/>
      <c r="OSH106" s="2"/>
      <c r="OSI106" s="2"/>
      <c r="OSJ106" s="5"/>
      <c r="OSK106" s="5"/>
      <c r="OSL106" s="5"/>
      <c r="OSM106" s="5"/>
      <c r="OSN106" s="5"/>
      <c r="OSO106" s="1"/>
      <c r="OSP106" s="2"/>
      <c r="OSQ106" s="2"/>
      <c r="OSR106" s="5"/>
      <c r="OSS106" s="5"/>
      <c r="OST106" s="5"/>
      <c r="OSU106" s="5"/>
      <c r="OSV106" s="5"/>
      <c r="OSW106" s="1"/>
      <c r="OSX106" s="2"/>
      <c r="OSY106" s="2"/>
      <c r="OSZ106" s="5"/>
      <c r="OTA106" s="5"/>
      <c r="OTB106" s="5"/>
      <c r="OTC106" s="5"/>
      <c r="OTD106" s="5"/>
      <c r="OTE106" s="1"/>
      <c r="OTF106" s="2"/>
      <c r="OTG106" s="2"/>
      <c r="OTH106" s="5"/>
      <c r="OTI106" s="5"/>
      <c r="OTJ106" s="5"/>
      <c r="OTK106" s="5"/>
      <c r="OTL106" s="5"/>
      <c r="OTM106" s="1"/>
      <c r="OTN106" s="2"/>
      <c r="OTO106" s="2"/>
      <c r="OTP106" s="5"/>
      <c r="OTQ106" s="5"/>
      <c r="OTR106" s="5"/>
      <c r="OTS106" s="5"/>
      <c r="OTT106" s="5"/>
      <c r="OTU106" s="1"/>
      <c r="OTV106" s="2"/>
      <c r="OTW106" s="2"/>
      <c r="OTX106" s="5"/>
      <c r="OTY106" s="5"/>
      <c r="OTZ106" s="5"/>
      <c r="OUA106" s="5"/>
      <c r="OUB106" s="5"/>
      <c r="OUC106" s="1"/>
      <c r="OUD106" s="2"/>
      <c r="OUE106" s="2"/>
      <c r="OUF106" s="5"/>
      <c r="OUG106" s="5"/>
      <c r="OUH106" s="5"/>
      <c r="OUI106" s="5"/>
      <c r="OUJ106" s="5"/>
      <c r="OUK106" s="1"/>
      <c r="OUL106" s="2"/>
      <c r="OUM106" s="2"/>
      <c r="OUN106" s="5"/>
      <c r="OUO106" s="5"/>
      <c r="OUP106" s="5"/>
      <c r="OUQ106" s="5"/>
      <c r="OUR106" s="5"/>
      <c r="OUS106" s="1"/>
      <c r="OUT106" s="2"/>
      <c r="OUU106" s="2"/>
      <c r="OUV106" s="5"/>
      <c r="OUW106" s="5"/>
      <c r="OUX106" s="5"/>
      <c r="OUY106" s="5"/>
      <c r="OUZ106" s="5"/>
      <c r="OVA106" s="1"/>
      <c r="OVB106" s="2"/>
      <c r="OVC106" s="2"/>
      <c r="OVD106" s="5"/>
      <c r="OVE106" s="5"/>
      <c r="OVF106" s="5"/>
      <c r="OVG106" s="5"/>
      <c r="OVH106" s="5"/>
      <c r="OVI106" s="1"/>
      <c r="OVJ106" s="2"/>
      <c r="OVK106" s="2"/>
      <c r="OVL106" s="5"/>
      <c r="OVM106" s="5"/>
      <c r="OVN106" s="5"/>
      <c r="OVO106" s="5"/>
      <c r="OVP106" s="5"/>
      <c r="OVQ106" s="1"/>
      <c r="OVR106" s="2"/>
      <c r="OVS106" s="2"/>
      <c r="OVT106" s="5"/>
      <c r="OVU106" s="5"/>
      <c r="OVV106" s="5"/>
      <c r="OVW106" s="5"/>
      <c r="OVX106" s="5"/>
      <c r="OVY106" s="1"/>
      <c r="OVZ106" s="2"/>
      <c r="OWA106" s="2"/>
      <c r="OWB106" s="5"/>
      <c r="OWC106" s="5"/>
      <c r="OWD106" s="5"/>
      <c r="OWE106" s="5"/>
      <c r="OWF106" s="5"/>
      <c r="OWG106" s="1"/>
      <c r="OWH106" s="2"/>
      <c r="OWI106" s="2"/>
      <c r="OWJ106" s="5"/>
      <c r="OWK106" s="5"/>
      <c r="OWL106" s="5"/>
      <c r="OWM106" s="5"/>
      <c r="OWN106" s="5"/>
      <c r="OWO106" s="1"/>
      <c r="OWP106" s="2"/>
      <c r="OWQ106" s="2"/>
      <c r="OWR106" s="5"/>
      <c r="OWS106" s="5"/>
      <c r="OWT106" s="5"/>
      <c r="OWU106" s="5"/>
      <c r="OWV106" s="5"/>
      <c r="OWW106" s="1"/>
      <c r="OWX106" s="2"/>
      <c r="OWY106" s="2"/>
      <c r="OWZ106" s="5"/>
      <c r="OXA106" s="5"/>
      <c r="OXB106" s="5"/>
      <c r="OXC106" s="5"/>
      <c r="OXD106" s="5"/>
      <c r="OXE106" s="1"/>
      <c r="OXF106" s="2"/>
      <c r="OXG106" s="2"/>
      <c r="OXH106" s="5"/>
      <c r="OXI106" s="5"/>
      <c r="OXJ106" s="5"/>
      <c r="OXK106" s="5"/>
      <c r="OXL106" s="5"/>
      <c r="OXM106" s="1"/>
      <c r="OXN106" s="2"/>
      <c r="OXO106" s="2"/>
      <c r="OXP106" s="5"/>
      <c r="OXQ106" s="5"/>
      <c r="OXR106" s="5"/>
      <c r="OXS106" s="5"/>
      <c r="OXT106" s="5"/>
      <c r="OXU106" s="1"/>
      <c r="OXV106" s="2"/>
      <c r="OXW106" s="2"/>
      <c r="OXX106" s="5"/>
      <c r="OXY106" s="5"/>
      <c r="OXZ106" s="5"/>
      <c r="OYA106" s="5"/>
      <c r="OYB106" s="5"/>
      <c r="OYC106" s="1"/>
      <c r="OYD106" s="2"/>
      <c r="OYE106" s="2"/>
      <c r="OYF106" s="5"/>
      <c r="OYG106" s="5"/>
      <c r="OYH106" s="5"/>
      <c r="OYI106" s="5"/>
      <c r="OYJ106" s="5"/>
      <c r="OYK106" s="1"/>
      <c r="OYL106" s="2"/>
      <c r="OYM106" s="2"/>
      <c r="OYN106" s="5"/>
      <c r="OYO106" s="5"/>
      <c r="OYP106" s="5"/>
      <c r="OYQ106" s="5"/>
      <c r="OYR106" s="5"/>
      <c r="OYS106" s="1"/>
      <c r="OYT106" s="2"/>
      <c r="OYU106" s="2"/>
      <c r="OYV106" s="5"/>
      <c r="OYW106" s="5"/>
      <c r="OYX106" s="5"/>
      <c r="OYY106" s="5"/>
      <c r="OYZ106" s="5"/>
      <c r="OZA106" s="1"/>
      <c r="OZB106" s="2"/>
      <c r="OZC106" s="2"/>
      <c r="OZD106" s="5"/>
      <c r="OZE106" s="5"/>
      <c r="OZF106" s="5"/>
      <c r="OZG106" s="5"/>
      <c r="OZH106" s="5"/>
      <c r="OZI106" s="1"/>
      <c r="OZJ106" s="2"/>
      <c r="OZK106" s="2"/>
      <c r="OZL106" s="5"/>
      <c r="OZM106" s="5"/>
      <c r="OZN106" s="5"/>
      <c r="OZO106" s="5"/>
      <c r="OZP106" s="5"/>
      <c r="OZQ106" s="1"/>
      <c r="OZR106" s="2"/>
      <c r="OZS106" s="2"/>
      <c r="OZT106" s="5"/>
      <c r="OZU106" s="5"/>
      <c r="OZV106" s="5"/>
      <c r="OZW106" s="5"/>
      <c r="OZX106" s="5"/>
      <c r="OZY106" s="1"/>
      <c r="OZZ106" s="2"/>
      <c r="PAA106" s="2"/>
      <c r="PAB106" s="5"/>
      <c r="PAC106" s="5"/>
      <c r="PAD106" s="5"/>
      <c r="PAE106" s="5"/>
      <c r="PAF106" s="5"/>
      <c r="PAG106" s="1"/>
      <c r="PAH106" s="2"/>
      <c r="PAI106" s="2"/>
      <c r="PAJ106" s="5"/>
      <c r="PAK106" s="5"/>
      <c r="PAL106" s="5"/>
      <c r="PAM106" s="5"/>
      <c r="PAN106" s="5"/>
      <c r="PAO106" s="1"/>
      <c r="PAP106" s="2"/>
      <c r="PAQ106" s="2"/>
      <c r="PAR106" s="5"/>
      <c r="PAS106" s="5"/>
      <c r="PAT106" s="5"/>
      <c r="PAU106" s="5"/>
      <c r="PAV106" s="5"/>
      <c r="PAW106" s="1"/>
      <c r="PAX106" s="2"/>
      <c r="PAY106" s="2"/>
      <c r="PAZ106" s="5"/>
      <c r="PBA106" s="5"/>
      <c r="PBB106" s="5"/>
      <c r="PBC106" s="5"/>
      <c r="PBD106" s="5"/>
      <c r="PBE106" s="1"/>
      <c r="PBF106" s="2"/>
      <c r="PBG106" s="2"/>
      <c r="PBH106" s="5"/>
      <c r="PBI106" s="5"/>
      <c r="PBJ106" s="5"/>
      <c r="PBK106" s="5"/>
      <c r="PBL106" s="5"/>
      <c r="PBM106" s="1"/>
      <c r="PBN106" s="2"/>
      <c r="PBO106" s="2"/>
      <c r="PBP106" s="5"/>
      <c r="PBQ106" s="5"/>
      <c r="PBR106" s="5"/>
      <c r="PBS106" s="5"/>
      <c r="PBT106" s="5"/>
      <c r="PBU106" s="1"/>
      <c r="PBV106" s="2"/>
      <c r="PBW106" s="2"/>
      <c r="PBX106" s="5"/>
      <c r="PBY106" s="5"/>
      <c r="PBZ106" s="5"/>
      <c r="PCA106" s="5"/>
      <c r="PCB106" s="5"/>
      <c r="PCC106" s="1"/>
      <c r="PCD106" s="2"/>
      <c r="PCE106" s="2"/>
      <c r="PCF106" s="5"/>
      <c r="PCG106" s="5"/>
      <c r="PCH106" s="5"/>
      <c r="PCI106" s="5"/>
      <c r="PCJ106" s="5"/>
      <c r="PCK106" s="1"/>
      <c r="PCL106" s="2"/>
      <c r="PCM106" s="2"/>
      <c r="PCN106" s="5"/>
      <c r="PCO106" s="5"/>
      <c r="PCP106" s="5"/>
      <c r="PCQ106" s="5"/>
      <c r="PCR106" s="5"/>
      <c r="PCS106" s="1"/>
      <c r="PCT106" s="2"/>
      <c r="PCU106" s="2"/>
      <c r="PCV106" s="5"/>
      <c r="PCW106" s="5"/>
      <c r="PCX106" s="5"/>
      <c r="PCY106" s="5"/>
      <c r="PCZ106" s="5"/>
      <c r="PDA106" s="1"/>
      <c r="PDB106" s="2"/>
      <c r="PDC106" s="2"/>
      <c r="PDD106" s="5"/>
      <c r="PDE106" s="5"/>
      <c r="PDF106" s="5"/>
      <c r="PDG106" s="5"/>
      <c r="PDH106" s="5"/>
      <c r="PDI106" s="1"/>
      <c r="PDJ106" s="2"/>
      <c r="PDK106" s="2"/>
      <c r="PDL106" s="5"/>
      <c r="PDM106" s="5"/>
      <c r="PDN106" s="5"/>
      <c r="PDO106" s="5"/>
      <c r="PDP106" s="5"/>
      <c r="PDQ106" s="1"/>
      <c r="PDR106" s="2"/>
      <c r="PDS106" s="2"/>
      <c r="PDT106" s="5"/>
      <c r="PDU106" s="5"/>
      <c r="PDV106" s="5"/>
      <c r="PDW106" s="5"/>
      <c r="PDX106" s="5"/>
      <c r="PDY106" s="1"/>
      <c r="PDZ106" s="2"/>
      <c r="PEA106" s="2"/>
      <c r="PEB106" s="5"/>
      <c r="PEC106" s="5"/>
      <c r="PED106" s="5"/>
      <c r="PEE106" s="5"/>
      <c r="PEF106" s="5"/>
      <c r="PEG106" s="1"/>
      <c r="PEH106" s="2"/>
      <c r="PEI106" s="2"/>
      <c r="PEJ106" s="5"/>
      <c r="PEK106" s="5"/>
      <c r="PEL106" s="5"/>
      <c r="PEM106" s="5"/>
      <c r="PEN106" s="5"/>
      <c r="PEO106" s="1"/>
      <c r="PEP106" s="2"/>
      <c r="PEQ106" s="2"/>
      <c r="PER106" s="5"/>
      <c r="PES106" s="5"/>
      <c r="PET106" s="5"/>
      <c r="PEU106" s="5"/>
      <c r="PEV106" s="5"/>
      <c r="PEW106" s="1"/>
      <c r="PEX106" s="2"/>
      <c r="PEY106" s="2"/>
      <c r="PEZ106" s="5"/>
      <c r="PFA106" s="5"/>
      <c r="PFB106" s="5"/>
      <c r="PFC106" s="5"/>
      <c r="PFD106" s="5"/>
      <c r="PFE106" s="1"/>
      <c r="PFF106" s="2"/>
      <c r="PFG106" s="2"/>
      <c r="PFH106" s="5"/>
      <c r="PFI106" s="5"/>
      <c r="PFJ106" s="5"/>
      <c r="PFK106" s="5"/>
      <c r="PFL106" s="5"/>
      <c r="PFM106" s="1"/>
      <c r="PFN106" s="2"/>
      <c r="PFO106" s="2"/>
      <c r="PFP106" s="5"/>
      <c r="PFQ106" s="5"/>
      <c r="PFR106" s="5"/>
      <c r="PFS106" s="5"/>
      <c r="PFT106" s="5"/>
      <c r="PFU106" s="1"/>
      <c r="PFV106" s="2"/>
      <c r="PFW106" s="2"/>
      <c r="PFX106" s="5"/>
      <c r="PFY106" s="5"/>
      <c r="PFZ106" s="5"/>
      <c r="PGA106" s="5"/>
      <c r="PGB106" s="5"/>
      <c r="PGC106" s="1"/>
      <c r="PGD106" s="2"/>
      <c r="PGE106" s="2"/>
      <c r="PGF106" s="5"/>
      <c r="PGG106" s="5"/>
      <c r="PGH106" s="5"/>
      <c r="PGI106" s="5"/>
      <c r="PGJ106" s="5"/>
      <c r="PGK106" s="1"/>
      <c r="PGL106" s="2"/>
      <c r="PGM106" s="2"/>
      <c r="PGN106" s="5"/>
      <c r="PGO106" s="5"/>
      <c r="PGP106" s="5"/>
      <c r="PGQ106" s="5"/>
      <c r="PGR106" s="5"/>
      <c r="PGS106" s="1"/>
      <c r="PGT106" s="2"/>
      <c r="PGU106" s="2"/>
      <c r="PGV106" s="5"/>
      <c r="PGW106" s="5"/>
      <c r="PGX106" s="5"/>
      <c r="PGY106" s="5"/>
      <c r="PGZ106" s="5"/>
      <c r="PHA106" s="1"/>
      <c r="PHB106" s="2"/>
      <c r="PHC106" s="2"/>
      <c r="PHD106" s="5"/>
      <c r="PHE106" s="5"/>
      <c r="PHF106" s="5"/>
      <c r="PHG106" s="5"/>
      <c r="PHH106" s="5"/>
      <c r="PHI106" s="1"/>
      <c r="PHJ106" s="2"/>
      <c r="PHK106" s="2"/>
      <c r="PHL106" s="5"/>
      <c r="PHM106" s="5"/>
      <c r="PHN106" s="5"/>
      <c r="PHO106" s="5"/>
      <c r="PHP106" s="5"/>
      <c r="PHQ106" s="1"/>
      <c r="PHR106" s="2"/>
      <c r="PHS106" s="2"/>
      <c r="PHT106" s="5"/>
      <c r="PHU106" s="5"/>
      <c r="PHV106" s="5"/>
      <c r="PHW106" s="5"/>
      <c r="PHX106" s="5"/>
      <c r="PHY106" s="1"/>
      <c r="PHZ106" s="2"/>
      <c r="PIA106" s="2"/>
      <c r="PIB106" s="5"/>
      <c r="PIC106" s="5"/>
      <c r="PID106" s="5"/>
      <c r="PIE106" s="5"/>
      <c r="PIF106" s="5"/>
      <c r="PIG106" s="1"/>
      <c r="PIH106" s="2"/>
      <c r="PII106" s="2"/>
      <c r="PIJ106" s="5"/>
      <c r="PIK106" s="5"/>
      <c r="PIL106" s="5"/>
      <c r="PIM106" s="5"/>
      <c r="PIN106" s="5"/>
      <c r="PIO106" s="1"/>
      <c r="PIP106" s="2"/>
      <c r="PIQ106" s="2"/>
      <c r="PIR106" s="5"/>
      <c r="PIS106" s="5"/>
      <c r="PIT106" s="5"/>
      <c r="PIU106" s="5"/>
      <c r="PIV106" s="5"/>
      <c r="PIW106" s="1"/>
      <c r="PIX106" s="2"/>
      <c r="PIY106" s="2"/>
      <c r="PIZ106" s="5"/>
      <c r="PJA106" s="5"/>
      <c r="PJB106" s="5"/>
      <c r="PJC106" s="5"/>
      <c r="PJD106" s="5"/>
      <c r="PJE106" s="1"/>
      <c r="PJF106" s="2"/>
      <c r="PJG106" s="2"/>
      <c r="PJH106" s="5"/>
      <c r="PJI106" s="5"/>
      <c r="PJJ106" s="5"/>
      <c r="PJK106" s="5"/>
      <c r="PJL106" s="5"/>
      <c r="PJM106" s="1"/>
      <c r="PJN106" s="2"/>
      <c r="PJO106" s="2"/>
      <c r="PJP106" s="5"/>
      <c r="PJQ106" s="5"/>
      <c r="PJR106" s="5"/>
      <c r="PJS106" s="5"/>
      <c r="PJT106" s="5"/>
      <c r="PJU106" s="1"/>
      <c r="PJV106" s="2"/>
      <c r="PJW106" s="2"/>
      <c r="PJX106" s="5"/>
      <c r="PJY106" s="5"/>
      <c r="PJZ106" s="5"/>
      <c r="PKA106" s="5"/>
      <c r="PKB106" s="5"/>
      <c r="PKC106" s="1"/>
      <c r="PKD106" s="2"/>
      <c r="PKE106" s="2"/>
      <c r="PKF106" s="5"/>
      <c r="PKG106" s="5"/>
      <c r="PKH106" s="5"/>
      <c r="PKI106" s="5"/>
      <c r="PKJ106" s="5"/>
      <c r="PKK106" s="1"/>
      <c r="PKL106" s="2"/>
      <c r="PKM106" s="2"/>
      <c r="PKN106" s="5"/>
      <c r="PKO106" s="5"/>
      <c r="PKP106" s="5"/>
      <c r="PKQ106" s="5"/>
      <c r="PKR106" s="5"/>
      <c r="PKS106" s="1"/>
      <c r="PKT106" s="2"/>
      <c r="PKU106" s="2"/>
      <c r="PKV106" s="5"/>
      <c r="PKW106" s="5"/>
      <c r="PKX106" s="5"/>
      <c r="PKY106" s="5"/>
      <c r="PKZ106" s="5"/>
      <c r="PLA106" s="1"/>
      <c r="PLB106" s="2"/>
      <c r="PLC106" s="2"/>
      <c r="PLD106" s="5"/>
      <c r="PLE106" s="5"/>
      <c r="PLF106" s="5"/>
      <c r="PLG106" s="5"/>
      <c r="PLH106" s="5"/>
      <c r="PLI106" s="1"/>
      <c r="PLJ106" s="2"/>
      <c r="PLK106" s="2"/>
      <c r="PLL106" s="5"/>
      <c r="PLM106" s="5"/>
      <c r="PLN106" s="5"/>
      <c r="PLO106" s="5"/>
      <c r="PLP106" s="5"/>
      <c r="PLQ106" s="1"/>
      <c r="PLR106" s="2"/>
      <c r="PLS106" s="2"/>
      <c r="PLT106" s="5"/>
      <c r="PLU106" s="5"/>
      <c r="PLV106" s="5"/>
      <c r="PLW106" s="5"/>
      <c r="PLX106" s="5"/>
      <c r="PLY106" s="1"/>
      <c r="PLZ106" s="2"/>
      <c r="PMA106" s="2"/>
      <c r="PMB106" s="5"/>
      <c r="PMC106" s="5"/>
      <c r="PMD106" s="5"/>
      <c r="PME106" s="5"/>
      <c r="PMF106" s="5"/>
      <c r="PMG106" s="1"/>
      <c r="PMH106" s="2"/>
      <c r="PMI106" s="2"/>
      <c r="PMJ106" s="5"/>
      <c r="PMK106" s="5"/>
      <c r="PML106" s="5"/>
      <c r="PMM106" s="5"/>
      <c r="PMN106" s="5"/>
      <c r="PMO106" s="1"/>
      <c r="PMP106" s="2"/>
      <c r="PMQ106" s="2"/>
      <c r="PMR106" s="5"/>
      <c r="PMS106" s="5"/>
      <c r="PMT106" s="5"/>
      <c r="PMU106" s="5"/>
      <c r="PMV106" s="5"/>
      <c r="PMW106" s="1"/>
      <c r="PMX106" s="2"/>
      <c r="PMY106" s="2"/>
      <c r="PMZ106" s="5"/>
      <c r="PNA106" s="5"/>
      <c r="PNB106" s="5"/>
      <c r="PNC106" s="5"/>
      <c r="PND106" s="5"/>
      <c r="PNE106" s="1"/>
      <c r="PNF106" s="2"/>
      <c r="PNG106" s="2"/>
      <c r="PNH106" s="5"/>
      <c r="PNI106" s="5"/>
      <c r="PNJ106" s="5"/>
      <c r="PNK106" s="5"/>
      <c r="PNL106" s="5"/>
      <c r="PNM106" s="1"/>
      <c r="PNN106" s="2"/>
      <c r="PNO106" s="2"/>
      <c r="PNP106" s="5"/>
      <c r="PNQ106" s="5"/>
      <c r="PNR106" s="5"/>
      <c r="PNS106" s="5"/>
      <c r="PNT106" s="5"/>
      <c r="PNU106" s="1"/>
      <c r="PNV106" s="2"/>
      <c r="PNW106" s="2"/>
      <c r="PNX106" s="5"/>
      <c r="PNY106" s="5"/>
      <c r="PNZ106" s="5"/>
      <c r="POA106" s="5"/>
      <c r="POB106" s="5"/>
      <c r="POC106" s="1"/>
      <c r="POD106" s="2"/>
      <c r="POE106" s="2"/>
      <c r="POF106" s="5"/>
      <c r="POG106" s="5"/>
      <c r="POH106" s="5"/>
      <c r="POI106" s="5"/>
      <c r="POJ106" s="5"/>
      <c r="POK106" s="1"/>
      <c r="POL106" s="2"/>
      <c r="POM106" s="2"/>
      <c r="PON106" s="5"/>
      <c r="POO106" s="5"/>
      <c r="POP106" s="5"/>
      <c r="POQ106" s="5"/>
      <c r="POR106" s="5"/>
      <c r="POS106" s="1"/>
      <c r="POT106" s="2"/>
      <c r="POU106" s="2"/>
      <c r="POV106" s="5"/>
      <c r="POW106" s="5"/>
      <c r="POX106" s="5"/>
      <c r="POY106" s="5"/>
      <c r="POZ106" s="5"/>
      <c r="PPA106" s="1"/>
      <c r="PPB106" s="2"/>
      <c r="PPC106" s="2"/>
      <c r="PPD106" s="5"/>
      <c r="PPE106" s="5"/>
      <c r="PPF106" s="5"/>
      <c r="PPG106" s="5"/>
      <c r="PPH106" s="5"/>
      <c r="PPI106" s="1"/>
      <c r="PPJ106" s="2"/>
      <c r="PPK106" s="2"/>
      <c r="PPL106" s="5"/>
      <c r="PPM106" s="5"/>
      <c r="PPN106" s="5"/>
      <c r="PPO106" s="5"/>
      <c r="PPP106" s="5"/>
      <c r="PPQ106" s="1"/>
      <c r="PPR106" s="2"/>
      <c r="PPS106" s="2"/>
      <c r="PPT106" s="5"/>
      <c r="PPU106" s="5"/>
      <c r="PPV106" s="5"/>
      <c r="PPW106" s="5"/>
      <c r="PPX106" s="5"/>
      <c r="PPY106" s="1"/>
      <c r="PPZ106" s="2"/>
      <c r="PQA106" s="2"/>
      <c r="PQB106" s="5"/>
      <c r="PQC106" s="5"/>
      <c r="PQD106" s="5"/>
      <c r="PQE106" s="5"/>
      <c r="PQF106" s="5"/>
      <c r="PQG106" s="1"/>
      <c r="PQH106" s="2"/>
      <c r="PQI106" s="2"/>
      <c r="PQJ106" s="5"/>
      <c r="PQK106" s="5"/>
      <c r="PQL106" s="5"/>
      <c r="PQM106" s="5"/>
      <c r="PQN106" s="5"/>
      <c r="PQO106" s="1"/>
      <c r="PQP106" s="2"/>
      <c r="PQQ106" s="2"/>
      <c r="PQR106" s="5"/>
      <c r="PQS106" s="5"/>
      <c r="PQT106" s="5"/>
      <c r="PQU106" s="5"/>
      <c r="PQV106" s="5"/>
      <c r="PQW106" s="1"/>
      <c r="PQX106" s="2"/>
      <c r="PQY106" s="2"/>
      <c r="PQZ106" s="5"/>
      <c r="PRA106" s="5"/>
      <c r="PRB106" s="5"/>
      <c r="PRC106" s="5"/>
      <c r="PRD106" s="5"/>
      <c r="PRE106" s="1"/>
      <c r="PRF106" s="2"/>
      <c r="PRG106" s="2"/>
      <c r="PRH106" s="5"/>
      <c r="PRI106" s="5"/>
      <c r="PRJ106" s="5"/>
      <c r="PRK106" s="5"/>
      <c r="PRL106" s="5"/>
      <c r="PRM106" s="1"/>
      <c r="PRN106" s="2"/>
      <c r="PRO106" s="2"/>
      <c r="PRP106" s="5"/>
      <c r="PRQ106" s="5"/>
      <c r="PRR106" s="5"/>
      <c r="PRS106" s="5"/>
      <c r="PRT106" s="5"/>
      <c r="PRU106" s="1"/>
      <c r="PRV106" s="2"/>
      <c r="PRW106" s="2"/>
      <c r="PRX106" s="5"/>
      <c r="PRY106" s="5"/>
      <c r="PRZ106" s="5"/>
      <c r="PSA106" s="5"/>
      <c r="PSB106" s="5"/>
      <c r="PSC106" s="1"/>
      <c r="PSD106" s="2"/>
      <c r="PSE106" s="2"/>
      <c r="PSF106" s="5"/>
      <c r="PSG106" s="5"/>
      <c r="PSH106" s="5"/>
      <c r="PSI106" s="5"/>
      <c r="PSJ106" s="5"/>
      <c r="PSK106" s="1"/>
      <c r="PSL106" s="2"/>
      <c r="PSM106" s="2"/>
      <c r="PSN106" s="5"/>
      <c r="PSO106" s="5"/>
      <c r="PSP106" s="5"/>
      <c r="PSQ106" s="5"/>
      <c r="PSR106" s="5"/>
      <c r="PSS106" s="1"/>
      <c r="PST106" s="2"/>
      <c r="PSU106" s="2"/>
      <c r="PSV106" s="5"/>
      <c r="PSW106" s="5"/>
      <c r="PSX106" s="5"/>
      <c r="PSY106" s="5"/>
      <c r="PSZ106" s="5"/>
      <c r="PTA106" s="1"/>
      <c r="PTB106" s="2"/>
      <c r="PTC106" s="2"/>
      <c r="PTD106" s="5"/>
      <c r="PTE106" s="5"/>
      <c r="PTF106" s="5"/>
      <c r="PTG106" s="5"/>
      <c r="PTH106" s="5"/>
      <c r="PTI106" s="1"/>
      <c r="PTJ106" s="2"/>
      <c r="PTK106" s="2"/>
      <c r="PTL106" s="5"/>
      <c r="PTM106" s="5"/>
      <c r="PTN106" s="5"/>
      <c r="PTO106" s="5"/>
      <c r="PTP106" s="5"/>
      <c r="PTQ106" s="1"/>
      <c r="PTR106" s="2"/>
      <c r="PTS106" s="2"/>
      <c r="PTT106" s="5"/>
      <c r="PTU106" s="5"/>
      <c r="PTV106" s="5"/>
      <c r="PTW106" s="5"/>
      <c r="PTX106" s="5"/>
      <c r="PTY106" s="1"/>
      <c r="PTZ106" s="2"/>
      <c r="PUA106" s="2"/>
      <c r="PUB106" s="5"/>
      <c r="PUC106" s="5"/>
      <c r="PUD106" s="5"/>
      <c r="PUE106" s="5"/>
      <c r="PUF106" s="5"/>
      <c r="PUG106" s="1"/>
      <c r="PUH106" s="2"/>
      <c r="PUI106" s="2"/>
      <c r="PUJ106" s="5"/>
      <c r="PUK106" s="5"/>
      <c r="PUL106" s="5"/>
      <c r="PUM106" s="5"/>
      <c r="PUN106" s="5"/>
      <c r="PUO106" s="1"/>
      <c r="PUP106" s="2"/>
      <c r="PUQ106" s="2"/>
      <c r="PUR106" s="5"/>
      <c r="PUS106" s="5"/>
      <c r="PUT106" s="5"/>
      <c r="PUU106" s="5"/>
      <c r="PUV106" s="5"/>
      <c r="PUW106" s="1"/>
      <c r="PUX106" s="2"/>
      <c r="PUY106" s="2"/>
      <c r="PUZ106" s="5"/>
      <c r="PVA106" s="5"/>
      <c r="PVB106" s="5"/>
      <c r="PVC106" s="5"/>
      <c r="PVD106" s="5"/>
      <c r="PVE106" s="1"/>
      <c r="PVF106" s="2"/>
      <c r="PVG106" s="2"/>
      <c r="PVH106" s="5"/>
      <c r="PVI106" s="5"/>
      <c r="PVJ106" s="5"/>
      <c r="PVK106" s="5"/>
      <c r="PVL106" s="5"/>
      <c r="PVM106" s="1"/>
      <c r="PVN106" s="2"/>
      <c r="PVO106" s="2"/>
      <c r="PVP106" s="5"/>
      <c r="PVQ106" s="5"/>
      <c r="PVR106" s="5"/>
      <c r="PVS106" s="5"/>
      <c r="PVT106" s="5"/>
      <c r="PVU106" s="1"/>
      <c r="PVV106" s="2"/>
      <c r="PVW106" s="2"/>
      <c r="PVX106" s="5"/>
      <c r="PVY106" s="5"/>
      <c r="PVZ106" s="5"/>
      <c r="PWA106" s="5"/>
      <c r="PWB106" s="5"/>
      <c r="PWC106" s="1"/>
      <c r="PWD106" s="2"/>
      <c r="PWE106" s="2"/>
      <c r="PWF106" s="5"/>
      <c r="PWG106" s="5"/>
      <c r="PWH106" s="5"/>
      <c r="PWI106" s="5"/>
      <c r="PWJ106" s="5"/>
      <c r="PWK106" s="1"/>
      <c r="PWL106" s="2"/>
      <c r="PWM106" s="2"/>
      <c r="PWN106" s="5"/>
      <c r="PWO106" s="5"/>
      <c r="PWP106" s="5"/>
      <c r="PWQ106" s="5"/>
      <c r="PWR106" s="5"/>
      <c r="PWS106" s="1"/>
      <c r="PWT106" s="2"/>
      <c r="PWU106" s="2"/>
      <c r="PWV106" s="5"/>
      <c r="PWW106" s="5"/>
      <c r="PWX106" s="5"/>
      <c r="PWY106" s="5"/>
      <c r="PWZ106" s="5"/>
      <c r="PXA106" s="1"/>
      <c r="PXB106" s="2"/>
      <c r="PXC106" s="2"/>
      <c r="PXD106" s="5"/>
      <c r="PXE106" s="5"/>
      <c r="PXF106" s="5"/>
      <c r="PXG106" s="5"/>
      <c r="PXH106" s="5"/>
      <c r="PXI106" s="1"/>
      <c r="PXJ106" s="2"/>
      <c r="PXK106" s="2"/>
      <c r="PXL106" s="5"/>
      <c r="PXM106" s="5"/>
      <c r="PXN106" s="5"/>
      <c r="PXO106" s="5"/>
      <c r="PXP106" s="5"/>
      <c r="PXQ106" s="1"/>
      <c r="PXR106" s="2"/>
      <c r="PXS106" s="2"/>
      <c r="PXT106" s="5"/>
      <c r="PXU106" s="5"/>
      <c r="PXV106" s="5"/>
      <c r="PXW106" s="5"/>
      <c r="PXX106" s="5"/>
      <c r="PXY106" s="1"/>
      <c r="PXZ106" s="2"/>
      <c r="PYA106" s="2"/>
      <c r="PYB106" s="5"/>
      <c r="PYC106" s="5"/>
      <c r="PYD106" s="5"/>
      <c r="PYE106" s="5"/>
      <c r="PYF106" s="5"/>
      <c r="PYG106" s="1"/>
      <c r="PYH106" s="2"/>
      <c r="PYI106" s="2"/>
      <c r="PYJ106" s="5"/>
      <c r="PYK106" s="5"/>
      <c r="PYL106" s="5"/>
      <c r="PYM106" s="5"/>
      <c r="PYN106" s="5"/>
      <c r="PYO106" s="1"/>
      <c r="PYP106" s="2"/>
      <c r="PYQ106" s="2"/>
      <c r="PYR106" s="5"/>
      <c r="PYS106" s="5"/>
      <c r="PYT106" s="5"/>
      <c r="PYU106" s="5"/>
      <c r="PYV106" s="5"/>
      <c r="PYW106" s="1"/>
      <c r="PYX106" s="2"/>
      <c r="PYY106" s="2"/>
      <c r="PYZ106" s="5"/>
      <c r="PZA106" s="5"/>
      <c r="PZB106" s="5"/>
      <c r="PZC106" s="5"/>
      <c r="PZD106" s="5"/>
      <c r="PZE106" s="1"/>
      <c r="PZF106" s="2"/>
      <c r="PZG106" s="2"/>
      <c r="PZH106" s="5"/>
      <c r="PZI106" s="5"/>
      <c r="PZJ106" s="5"/>
      <c r="PZK106" s="5"/>
      <c r="PZL106" s="5"/>
      <c r="PZM106" s="1"/>
      <c r="PZN106" s="2"/>
      <c r="PZO106" s="2"/>
      <c r="PZP106" s="5"/>
      <c r="PZQ106" s="5"/>
      <c r="PZR106" s="5"/>
      <c r="PZS106" s="5"/>
      <c r="PZT106" s="5"/>
      <c r="PZU106" s="1"/>
      <c r="PZV106" s="2"/>
      <c r="PZW106" s="2"/>
      <c r="PZX106" s="5"/>
      <c r="PZY106" s="5"/>
      <c r="PZZ106" s="5"/>
      <c r="QAA106" s="5"/>
      <c r="QAB106" s="5"/>
      <c r="QAC106" s="1"/>
      <c r="QAD106" s="2"/>
      <c r="QAE106" s="2"/>
      <c r="QAF106" s="5"/>
      <c r="QAG106" s="5"/>
      <c r="QAH106" s="5"/>
      <c r="QAI106" s="5"/>
      <c r="QAJ106" s="5"/>
      <c r="QAK106" s="1"/>
      <c r="QAL106" s="2"/>
      <c r="QAM106" s="2"/>
      <c r="QAN106" s="5"/>
      <c r="QAO106" s="5"/>
      <c r="QAP106" s="5"/>
      <c r="QAQ106" s="5"/>
      <c r="QAR106" s="5"/>
      <c r="QAS106" s="1"/>
      <c r="QAT106" s="2"/>
      <c r="QAU106" s="2"/>
      <c r="QAV106" s="5"/>
      <c r="QAW106" s="5"/>
      <c r="QAX106" s="5"/>
      <c r="QAY106" s="5"/>
      <c r="QAZ106" s="5"/>
      <c r="QBA106" s="1"/>
      <c r="QBB106" s="2"/>
      <c r="QBC106" s="2"/>
      <c r="QBD106" s="5"/>
      <c r="QBE106" s="5"/>
      <c r="QBF106" s="5"/>
      <c r="QBG106" s="5"/>
      <c r="QBH106" s="5"/>
      <c r="QBI106" s="1"/>
      <c r="QBJ106" s="2"/>
      <c r="QBK106" s="2"/>
      <c r="QBL106" s="5"/>
      <c r="QBM106" s="5"/>
      <c r="QBN106" s="5"/>
      <c r="QBO106" s="5"/>
      <c r="QBP106" s="5"/>
      <c r="QBQ106" s="1"/>
      <c r="QBR106" s="2"/>
      <c r="QBS106" s="2"/>
      <c r="QBT106" s="5"/>
      <c r="QBU106" s="5"/>
      <c r="QBV106" s="5"/>
      <c r="QBW106" s="5"/>
      <c r="QBX106" s="5"/>
      <c r="QBY106" s="1"/>
      <c r="QBZ106" s="2"/>
      <c r="QCA106" s="2"/>
      <c r="QCB106" s="5"/>
      <c r="QCC106" s="5"/>
      <c r="QCD106" s="5"/>
      <c r="QCE106" s="5"/>
      <c r="QCF106" s="5"/>
      <c r="QCG106" s="1"/>
      <c r="QCH106" s="2"/>
      <c r="QCI106" s="2"/>
      <c r="QCJ106" s="5"/>
      <c r="QCK106" s="5"/>
      <c r="QCL106" s="5"/>
      <c r="QCM106" s="5"/>
      <c r="QCN106" s="5"/>
      <c r="QCO106" s="1"/>
      <c r="QCP106" s="2"/>
      <c r="QCQ106" s="2"/>
      <c r="QCR106" s="5"/>
      <c r="QCS106" s="5"/>
      <c r="QCT106" s="5"/>
      <c r="QCU106" s="5"/>
      <c r="QCV106" s="5"/>
      <c r="QCW106" s="1"/>
      <c r="QCX106" s="2"/>
      <c r="QCY106" s="2"/>
      <c r="QCZ106" s="5"/>
      <c r="QDA106" s="5"/>
      <c r="QDB106" s="5"/>
      <c r="QDC106" s="5"/>
      <c r="QDD106" s="5"/>
      <c r="QDE106" s="1"/>
      <c r="QDF106" s="2"/>
      <c r="QDG106" s="2"/>
      <c r="QDH106" s="5"/>
      <c r="QDI106" s="5"/>
      <c r="QDJ106" s="5"/>
      <c r="QDK106" s="5"/>
      <c r="QDL106" s="5"/>
      <c r="QDM106" s="1"/>
      <c r="QDN106" s="2"/>
      <c r="QDO106" s="2"/>
      <c r="QDP106" s="5"/>
      <c r="QDQ106" s="5"/>
      <c r="QDR106" s="5"/>
      <c r="QDS106" s="5"/>
      <c r="QDT106" s="5"/>
      <c r="QDU106" s="1"/>
      <c r="QDV106" s="2"/>
      <c r="QDW106" s="2"/>
      <c r="QDX106" s="5"/>
      <c r="QDY106" s="5"/>
      <c r="QDZ106" s="5"/>
      <c r="QEA106" s="5"/>
      <c r="QEB106" s="5"/>
      <c r="QEC106" s="1"/>
      <c r="QED106" s="2"/>
      <c r="QEE106" s="2"/>
      <c r="QEF106" s="5"/>
      <c r="QEG106" s="5"/>
      <c r="QEH106" s="5"/>
      <c r="QEI106" s="5"/>
      <c r="QEJ106" s="5"/>
      <c r="QEK106" s="1"/>
      <c r="QEL106" s="2"/>
      <c r="QEM106" s="2"/>
      <c r="QEN106" s="5"/>
      <c r="QEO106" s="5"/>
      <c r="QEP106" s="5"/>
      <c r="QEQ106" s="5"/>
      <c r="QER106" s="5"/>
      <c r="QES106" s="1"/>
      <c r="QET106" s="2"/>
      <c r="QEU106" s="2"/>
      <c r="QEV106" s="5"/>
      <c r="QEW106" s="5"/>
      <c r="QEX106" s="5"/>
      <c r="QEY106" s="5"/>
      <c r="QEZ106" s="5"/>
      <c r="QFA106" s="1"/>
      <c r="QFB106" s="2"/>
      <c r="QFC106" s="2"/>
      <c r="QFD106" s="5"/>
      <c r="QFE106" s="5"/>
      <c r="QFF106" s="5"/>
      <c r="QFG106" s="5"/>
      <c r="QFH106" s="5"/>
      <c r="QFI106" s="1"/>
      <c r="QFJ106" s="2"/>
      <c r="QFK106" s="2"/>
      <c r="QFL106" s="5"/>
      <c r="QFM106" s="5"/>
      <c r="QFN106" s="5"/>
      <c r="QFO106" s="5"/>
      <c r="QFP106" s="5"/>
      <c r="QFQ106" s="1"/>
      <c r="QFR106" s="2"/>
      <c r="QFS106" s="2"/>
      <c r="QFT106" s="5"/>
      <c r="QFU106" s="5"/>
      <c r="QFV106" s="5"/>
      <c r="QFW106" s="5"/>
      <c r="QFX106" s="5"/>
      <c r="QFY106" s="1"/>
      <c r="QFZ106" s="2"/>
      <c r="QGA106" s="2"/>
      <c r="QGB106" s="5"/>
      <c r="QGC106" s="5"/>
      <c r="QGD106" s="5"/>
      <c r="QGE106" s="5"/>
      <c r="QGF106" s="5"/>
      <c r="QGG106" s="1"/>
      <c r="QGH106" s="2"/>
      <c r="QGI106" s="2"/>
      <c r="QGJ106" s="5"/>
      <c r="QGK106" s="5"/>
      <c r="QGL106" s="5"/>
      <c r="QGM106" s="5"/>
      <c r="QGN106" s="5"/>
      <c r="QGO106" s="1"/>
      <c r="QGP106" s="2"/>
      <c r="QGQ106" s="2"/>
      <c r="QGR106" s="5"/>
      <c r="QGS106" s="5"/>
      <c r="QGT106" s="5"/>
      <c r="QGU106" s="5"/>
      <c r="QGV106" s="5"/>
      <c r="QGW106" s="1"/>
      <c r="QGX106" s="2"/>
      <c r="QGY106" s="2"/>
      <c r="QGZ106" s="5"/>
      <c r="QHA106" s="5"/>
      <c r="QHB106" s="5"/>
      <c r="QHC106" s="5"/>
      <c r="QHD106" s="5"/>
      <c r="QHE106" s="1"/>
      <c r="QHF106" s="2"/>
      <c r="QHG106" s="2"/>
      <c r="QHH106" s="5"/>
      <c r="QHI106" s="5"/>
      <c r="QHJ106" s="5"/>
      <c r="QHK106" s="5"/>
      <c r="QHL106" s="5"/>
      <c r="QHM106" s="1"/>
      <c r="QHN106" s="2"/>
      <c r="QHO106" s="2"/>
      <c r="QHP106" s="5"/>
      <c r="QHQ106" s="5"/>
      <c r="QHR106" s="5"/>
      <c r="QHS106" s="5"/>
      <c r="QHT106" s="5"/>
      <c r="QHU106" s="1"/>
      <c r="QHV106" s="2"/>
      <c r="QHW106" s="2"/>
      <c r="QHX106" s="5"/>
      <c r="QHY106" s="5"/>
      <c r="QHZ106" s="5"/>
      <c r="QIA106" s="5"/>
      <c r="QIB106" s="5"/>
      <c r="QIC106" s="1"/>
      <c r="QID106" s="2"/>
      <c r="QIE106" s="2"/>
      <c r="QIF106" s="5"/>
      <c r="QIG106" s="5"/>
      <c r="QIH106" s="5"/>
      <c r="QII106" s="5"/>
      <c r="QIJ106" s="5"/>
      <c r="QIK106" s="1"/>
      <c r="QIL106" s="2"/>
      <c r="QIM106" s="2"/>
      <c r="QIN106" s="5"/>
      <c r="QIO106" s="5"/>
      <c r="QIP106" s="5"/>
      <c r="QIQ106" s="5"/>
      <c r="QIR106" s="5"/>
      <c r="QIS106" s="1"/>
      <c r="QIT106" s="2"/>
      <c r="QIU106" s="2"/>
      <c r="QIV106" s="5"/>
      <c r="QIW106" s="5"/>
      <c r="QIX106" s="5"/>
      <c r="QIY106" s="5"/>
      <c r="QIZ106" s="5"/>
      <c r="QJA106" s="1"/>
      <c r="QJB106" s="2"/>
      <c r="QJC106" s="2"/>
      <c r="QJD106" s="5"/>
      <c r="QJE106" s="5"/>
      <c r="QJF106" s="5"/>
      <c r="QJG106" s="5"/>
      <c r="QJH106" s="5"/>
      <c r="QJI106" s="1"/>
      <c r="QJJ106" s="2"/>
      <c r="QJK106" s="2"/>
      <c r="QJL106" s="5"/>
      <c r="QJM106" s="5"/>
      <c r="QJN106" s="5"/>
      <c r="QJO106" s="5"/>
      <c r="QJP106" s="5"/>
      <c r="QJQ106" s="1"/>
      <c r="QJR106" s="2"/>
      <c r="QJS106" s="2"/>
      <c r="QJT106" s="5"/>
      <c r="QJU106" s="5"/>
      <c r="QJV106" s="5"/>
      <c r="QJW106" s="5"/>
      <c r="QJX106" s="5"/>
      <c r="QJY106" s="1"/>
      <c r="QJZ106" s="2"/>
      <c r="QKA106" s="2"/>
      <c r="QKB106" s="5"/>
      <c r="QKC106" s="5"/>
      <c r="QKD106" s="5"/>
      <c r="QKE106" s="5"/>
      <c r="QKF106" s="5"/>
      <c r="QKG106" s="1"/>
      <c r="QKH106" s="2"/>
      <c r="QKI106" s="2"/>
      <c r="QKJ106" s="5"/>
      <c r="QKK106" s="5"/>
      <c r="QKL106" s="5"/>
      <c r="QKM106" s="5"/>
      <c r="QKN106" s="5"/>
      <c r="QKO106" s="1"/>
      <c r="QKP106" s="2"/>
      <c r="QKQ106" s="2"/>
      <c r="QKR106" s="5"/>
      <c r="QKS106" s="5"/>
      <c r="QKT106" s="5"/>
      <c r="QKU106" s="5"/>
      <c r="QKV106" s="5"/>
      <c r="QKW106" s="1"/>
      <c r="QKX106" s="2"/>
      <c r="QKY106" s="2"/>
      <c r="QKZ106" s="5"/>
      <c r="QLA106" s="5"/>
      <c r="QLB106" s="5"/>
      <c r="QLC106" s="5"/>
      <c r="QLD106" s="5"/>
      <c r="QLE106" s="1"/>
      <c r="QLF106" s="2"/>
      <c r="QLG106" s="2"/>
      <c r="QLH106" s="5"/>
      <c r="QLI106" s="5"/>
      <c r="QLJ106" s="5"/>
      <c r="QLK106" s="5"/>
      <c r="QLL106" s="5"/>
      <c r="QLM106" s="1"/>
      <c r="QLN106" s="2"/>
      <c r="QLO106" s="2"/>
      <c r="QLP106" s="5"/>
      <c r="QLQ106" s="5"/>
      <c r="QLR106" s="5"/>
      <c r="QLS106" s="5"/>
      <c r="QLT106" s="5"/>
      <c r="QLU106" s="1"/>
      <c r="QLV106" s="2"/>
      <c r="QLW106" s="2"/>
      <c r="QLX106" s="5"/>
      <c r="QLY106" s="5"/>
      <c r="QLZ106" s="5"/>
      <c r="QMA106" s="5"/>
      <c r="QMB106" s="5"/>
      <c r="QMC106" s="1"/>
      <c r="QMD106" s="2"/>
      <c r="QME106" s="2"/>
      <c r="QMF106" s="5"/>
      <c r="QMG106" s="5"/>
      <c r="QMH106" s="5"/>
      <c r="QMI106" s="5"/>
      <c r="QMJ106" s="5"/>
      <c r="QMK106" s="1"/>
      <c r="QML106" s="2"/>
      <c r="QMM106" s="2"/>
      <c r="QMN106" s="5"/>
      <c r="QMO106" s="5"/>
      <c r="QMP106" s="5"/>
      <c r="QMQ106" s="5"/>
      <c r="QMR106" s="5"/>
      <c r="QMS106" s="1"/>
      <c r="QMT106" s="2"/>
      <c r="QMU106" s="2"/>
      <c r="QMV106" s="5"/>
      <c r="QMW106" s="5"/>
      <c r="QMX106" s="5"/>
      <c r="QMY106" s="5"/>
      <c r="QMZ106" s="5"/>
      <c r="QNA106" s="1"/>
      <c r="QNB106" s="2"/>
      <c r="QNC106" s="2"/>
      <c r="QND106" s="5"/>
      <c r="QNE106" s="5"/>
      <c r="QNF106" s="5"/>
      <c r="QNG106" s="5"/>
      <c r="QNH106" s="5"/>
      <c r="QNI106" s="1"/>
      <c r="QNJ106" s="2"/>
      <c r="QNK106" s="2"/>
      <c r="QNL106" s="5"/>
      <c r="QNM106" s="5"/>
      <c r="QNN106" s="5"/>
      <c r="QNO106" s="5"/>
      <c r="QNP106" s="5"/>
      <c r="QNQ106" s="1"/>
      <c r="QNR106" s="2"/>
      <c r="QNS106" s="2"/>
      <c r="QNT106" s="5"/>
      <c r="QNU106" s="5"/>
      <c r="QNV106" s="5"/>
      <c r="QNW106" s="5"/>
      <c r="QNX106" s="5"/>
      <c r="QNY106" s="1"/>
      <c r="QNZ106" s="2"/>
      <c r="QOA106" s="2"/>
      <c r="QOB106" s="5"/>
      <c r="QOC106" s="5"/>
      <c r="QOD106" s="5"/>
      <c r="QOE106" s="5"/>
      <c r="QOF106" s="5"/>
      <c r="QOG106" s="1"/>
      <c r="QOH106" s="2"/>
      <c r="QOI106" s="2"/>
      <c r="QOJ106" s="5"/>
      <c r="QOK106" s="5"/>
      <c r="QOL106" s="5"/>
      <c r="QOM106" s="5"/>
      <c r="QON106" s="5"/>
      <c r="QOO106" s="1"/>
      <c r="QOP106" s="2"/>
      <c r="QOQ106" s="2"/>
      <c r="QOR106" s="5"/>
      <c r="QOS106" s="5"/>
      <c r="QOT106" s="5"/>
      <c r="QOU106" s="5"/>
      <c r="QOV106" s="5"/>
      <c r="QOW106" s="1"/>
      <c r="QOX106" s="2"/>
      <c r="QOY106" s="2"/>
      <c r="QOZ106" s="5"/>
      <c r="QPA106" s="5"/>
      <c r="QPB106" s="5"/>
      <c r="QPC106" s="5"/>
      <c r="QPD106" s="5"/>
      <c r="QPE106" s="1"/>
      <c r="QPF106" s="2"/>
      <c r="QPG106" s="2"/>
      <c r="QPH106" s="5"/>
      <c r="QPI106" s="5"/>
      <c r="QPJ106" s="5"/>
      <c r="QPK106" s="5"/>
      <c r="QPL106" s="5"/>
      <c r="QPM106" s="1"/>
      <c r="QPN106" s="2"/>
      <c r="QPO106" s="2"/>
      <c r="QPP106" s="5"/>
      <c r="QPQ106" s="5"/>
      <c r="QPR106" s="5"/>
      <c r="QPS106" s="5"/>
      <c r="QPT106" s="5"/>
      <c r="QPU106" s="1"/>
      <c r="QPV106" s="2"/>
      <c r="QPW106" s="2"/>
      <c r="QPX106" s="5"/>
      <c r="QPY106" s="5"/>
      <c r="QPZ106" s="5"/>
      <c r="QQA106" s="5"/>
      <c r="QQB106" s="5"/>
      <c r="QQC106" s="1"/>
      <c r="QQD106" s="2"/>
      <c r="QQE106" s="2"/>
      <c r="QQF106" s="5"/>
      <c r="QQG106" s="5"/>
      <c r="QQH106" s="5"/>
      <c r="QQI106" s="5"/>
      <c r="QQJ106" s="5"/>
      <c r="QQK106" s="1"/>
      <c r="QQL106" s="2"/>
      <c r="QQM106" s="2"/>
      <c r="QQN106" s="5"/>
      <c r="QQO106" s="5"/>
      <c r="QQP106" s="5"/>
      <c r="QQQ106" s="5"/>
      <c r="QQR106" s="5"/>
      <c r="QQS106" s="1"/>
      <c r="QQT106" s="2"/>
      <c r="QQU106" s="2"/>
      <c r="QQV106" s="5"/>
      <c r="QQW106" s="5"/>
      <c r="QQX106" s="5"/>
      <c r="QQY106" s="5"/>
      <c r="QQZ106" s="5"/>
      <c r="QRA106" s="1"/>
      <c r="QRB106" s="2"/>
      <c r="QRC106" s="2"/>
      <c r="QRD106" s="5"/>
      <c r="QRE106" s="5"/>
      <c r="QRF106" s="5"/>
      <c r="QRG106" s="5"/>
      <c r="QRH106" s="5"/>
      <c r="QRI106" s="1"/>
      <c r="QRJ106" s="2"/>
      <c r="QRK106" s="2"/>
      <c r="QRL106" s="5"/>
      <c r="QRM106" s="5"/>
      <c r="QRN106" s="5"/>
      <c r="QRO106" s="5"/>
      <c r="QRP106" s="5"/>
      <c r="QRQ106" s="1"/>
      <c r="QRR106" s="2"/>
      <c r="QRS106" s="2"/>
      <c r="QRT106" s="5"/>
      <c r="QRU106" s="5"/>
      <c r="QRV106" s="5"/>
      <c r="QRW106" s="5"/>
      <c r="QRX106" s="5"/>
      <c r="QRY106" s="1"/>
      <c r="QRZ106" s="2"/>
      <c r="QSA106" s="2"/>
      <c r="QSB106" s="5"/>
      <c r="QSC106" s="5"/>
      <c r="QSD106" s="5"/>
      <c r="QSE106" s="5"/>
      <c r="QSF106" s="5"/>
      <c r="QSG106" s="1"/>
      <c r="QSH106" s="2"/>
      <c r="QSI106" s="2"/>
      <c r="QSJ106" s="5"/>
      <c r="QSK106" s="5"/>
      <c r="QSL106" s="5"/>
      <c r="QSM106" s="5"/>
      <c r="QSN106" s="5"/>
      <c r="QSO106" s="1"/>
      <c r="QSP106" s="2"/>
      <c r="QSQ106" s="2"/>
      <c r="QSR106" s="5"/>
      <c r="QSS106" s="5"/>
      <c r="QST106" s="5"/>
      <c r="QSU106" s="5"/>
      <c r="QSV106" s="5"/>
      <c r="QSW106" s="1"/>
      <c r="QSX106" s="2"/>
      <c r="QSY106" s="2"/>
      <c r="QSZ106" s="5"/>
      <c r="QTA106" s="5"/>
      <c r="QTB106" s="5"/>
      <c r="QTC106" s="5"/>
      <c r="QTD106" s="5"/>
      <c r="QTE106" s="1"/>
      <c r="QTF106" s="2"/>
      <c r="QTG106" s="2"/>
      <c r="QTH106" s="5"/>
      <c r="QTI106" s="5"/>
      <c r="QTJ106" s="5"/>
      <c r="QTK106" s="5"/>
      <c r="QTL106" s="5"/>
      <c r="QTM106" s="1"/>
      <c r="QTN106" s="2"/>
      <c r="QTO106" s="2"/>
      <c r="QTP106" s="5"/>
      <c r="QTQ106" s="5"/>
      <c r="QTR106" s="5"/>
      <c r="QTS106" s="5"/>
      <c r="QTT106" s="5"/>
      <c r="QTU106" s="1"/>
      <c r="QTV106" s="2"/>
      <c r="QTW106" s="2"/>
      <c r="QTX106" s="5"/>
      <c r="QTY106" s="5"/>
      <c r="QTZ106" s="5"/>
      <c r="QUA106" s="5"/>
      <c r="QUB106" s="5"/>
      <c r="QUC106" s="1"/>
      <c r="QUD106" s="2"/>
      <c r="QUE106" s="2"/>
      <c r="QUF106" s="5"/>
      <c r="QUG106" s="5"/>
      <c r="QUH106" s="5"/>
      <c r="QUI106" s="5"/>
      <c r="QUJ106" s="5"/>
      <c r="QUK106" s="1"/>
      <c r="QUL106" s="2"/>
      <c r="QUM106" s="2"/>
      <c r="QUN106" s="5"/>
      <c r="QUO106" s="5"/>
      <c r="QUP106" s="5"/>
      <c r="QUQ106" s="5"/>
      <c r="QUR106" s="5"/>
      <c r="QUS106" s="1"/>
      <c r="QUT106" s="2"/>
      <c r="QUU106" s="2"/>
      <c r="QUV106" s="5"/>
      <c r="QUW106" s="5"/>
      <c r="QUX106" s="5"/>
      <c r="QUY106" s="5"/>
      <c r="QUZ106" s="5"/>
      <c r="QVA106" s="1"/>
      <c r="QVB106" s="2"/>
      <c r="QVC106" s="2"/>
      <c r="QVD106" s="5"/>
      <c r="QVE106" s="5"/>
      <c r="QVF106" s="5"/>
      <c r="QVG106" s="5"/>
      <c r="QVH106" s="5"/>
      <c r="QVI106" s="1"/>
      <c r="QVJ106" s="2"/>
      <c r="QVK106" s="2"/>
      <c r="QVL106" s="5"/>
      <c r="QVM106" s="5"/>
      <c r="QVN106" s="5"/>
      <c r="QVO106" s="5"/>
      <c r="QVP106" s="5"/>
      <c r="QVQ106" s="1"/>
      <c r="QVR106" s="2"/>
      <c r="QVS106" s="2"/>
      <c r="QVT106" s="5"/>
      <c r="QVU106" s="5"/>
      <c r="QVV106" s="5"/>
      <c r="QVW106" s="5"/>
      <c r="QVX106" s="5"/>
      <c r="QVY106" s="1"/>
      <c r="QVZ106" s="2"/>
      <c r="QWA106" s="2"/>
      <c r="QWB106" s="5"/>
      <c r="QWC106" s="5"/>
      <c r="QWD106" s="5"/>
      <c r="QWE106" s="5"/>
      <c r="QWF106" s="5"/>
      <c r="QWG106" s="1"/>
      <c r="QWH106" s="2"/>
      <c r="QWI106" s="2"/>
      <c r="QWJ106" s="5"/>
      <c r="QWK106" s="5"/>
      <c r="QWL106" s="5"/>
      <c r="QWM106" s="5"/>
      <c r="QWN106" s="5"/>
      <c r="QWO106" s="1"/>
      <c r="QWP106" s="2"/>
      <c r="QWQ106" s="2"/>
      <c r="QWR106" s="5"/>
      <c r="QWS106" s="5"/>
      <c r="QWT106" s="5"/>
      <c r="QWU106" s="5"/>
      <c r="QWV106" s="5"/>
      <c r="QWW106" s="1"/>
      <c r="QWX106" s="2"/>
      <c r="QWY106" s="2"/>
      <c r="QWZ106" s="5"/>
      <c r="QXA106" s="5"/>
      <c r="QXB106" s="5"/>
      <c r="QXC106" s="5"/>
      <c r="QXD106" s="5"/>
      <c r="QXE106" s="1"/>
      <c r="QXF106" s="2"/>
      <c r="QXG106" s="2"/>
      <c r="QXH106" s="5"/>
      <c r="QXI106" s="5"/>
      <c r="QXJ106" s="5"/>
      <c r="QXK106" s="5"/>
      <c r="QXL106" s="5"/>
      <c r="QXM106" s="1"/>
      <c r="QXN106" s="2"/>
      <c r="QXO106" s="2"/>
      <c r="QXP106" s="5"/>
      <c r="QXQ106" s="5"/>
      <c r="QXR106" s="5"/>
      <c r="QXS106" s="5"/>
      <c r="QXT106" s="5"/>
      <c r="QXU106" s="1"/>
      <c r="QXV106" s="2"/>
      <c r="QXW106" s="2"/>
      <c r="QXX106" s="5"/>
      <c r="QXY106" s="5"/>
      <c r="QXZ106" s="5"/>
      <c r="QYA106" s="5"/>
      <c r="QYB106" s="5"/>
      <c r="QYC106" s="1"/>
      <c r="QYD106" s="2"/>
      <c r="QYE106" s="2"/>
      <c r="QYF106" s="5"/>
      <c r="QYG106" s="5"/>
      <c r="QYH106" s="5"/>
      <c r="QYI106" s="5"/>
      <c r="QYJ106" s="5"/>
      <c r="QYK106" s="1"/>
      <c r="QYL106" s="2"/>
      <c r="QYM106" s="2"/>
      <c r="QYN106" s="5"/>
      <c r="QYO106" s="5"/>
      <c r="QYP106" s="5"/>
      <c r="QYQ106" s="5"/>
      <c r="QYR106" s="5"/>
      <c r="QYS106" s="1"/>
      <c r="QYT106" s="2"/>
      <c r="QYU106" s="2"/>
      <c r="QYV106" s="5"/>
      <c r="QYW106" s="5"/>
      <c r="QYX106" s="5"/>
      <c r="QYY106" s="5"/>
      <c r="QYZ106" s="5"/>
      <c r="QZA106" s="1"/>
      <c r="QZB106" s="2"/>
      <c r="QZC106" s="2"/>
      <c r="QZD106" s="5"/>
      <c r="QZE106" s="5"/>
      <c r="QZF106" s="5"/>
      <c r="QZG106" s="5"/>
      <c r="QZH106" s="5"/>
      <c r="QZI106" s="1"/>
      <c r="QZJ106" s="2"/>
      <c r="QZK106" s="2"/>
      <c r="QZL106" s="5"/>
      <c r="QZM106" s="5"/>
      <c r="QZN106" s="5"/>
      <c r="QZO106" s="5"/>
      <c r="QZP106" s="5"/>
      <c r="QZQ106" s="1"/>
      <c r="QZR106" s="2"/>
      <c r="QZS106" s="2"/>
      <c r="QZT106" s="5"/>
      <c r="QZU106" s="5"/>
      <c r="QZV106" s="5"/>
      <c r="QZW106" s="5"/>
      <c r="QZX106" s="5"/>
      <c r="QZY106" s="1"/>
      <c r="QZZ106" s="2"/>
      <c r="RAA106" s="2"/>
      <c r="RAB106" s="5"/>
      <c r="RAC106" s="5"/>
      <c r="RAD106" s="5"/>
      <c r="RAE106" s="5"/>
      <c r="RAF106" s="5"/>
      <c r="RAG106" s="1"/>
      <c r="RAH106" s="2"/>
      <c r="RAI106" s="2"/>
      <c r="RAJ106" s="5"/>
      <c r="RAK106" s="5"/>
      <c r="RAL106" s="5"/>
      <c r="RAM106" s="5"/>
      <c r="RAN106" s="5"/>
      <c r="RAO106" s="1"/>
      <c r="RAP106" s="2"/>
      <c r="RAQ106" s="2"/>
      <c r="RAR106" s="5"/>
      <c r="RAS106" s="5"/>
      <c r="RAT106" s="5"/>
      <c r="RAU106" s="5"/>
      <c r="RAV106" s="5"/>
      <c r="RAW106" s="1"/>
      <c r="RAX106" s="2"/>
      <c r="RAY106" s="2"/>
      <c r="RAZ106" s="5"/>
      <c r="RBA106" s="5"/>
      <c r="RBB106" s="5"/>
      <c r="RBC106" s="5"/>
      <c r="RBD106" s="5"/>
      <c r="RBE106" s="1"/>
      <c r="RBF106" s="2"/>
      <c r="RBG106" s="2"/>
      <c r="RBH106" s="5"/>
      <c r="RBI106" s="5"/>
      <c r="RBJ106" s="5"/>
      <c r="RBK106" s="5"/>
      <c r="RBL106" s="5"/>
      <c r="RBM106" s="1"/>
      <c r="RBN106" s="2"/>
      <c r="RBO106" s="2"/>
      <c r="RBP106" s="5"/>
      <c r="RBQ106" s="5"/>
      <c r="RBR106" s="5"/>
      <c r="RBS106" s="5"/>
      <c r="RBT106" s="5"/>
      <c r="RBU106" s="1"/>
      <c r="RBV106" s="2"/>
      <c r="RBW106" s="2"/>
      <c r="RBX106" s="5"/>
      <c r="RBY106" s="5"/>
      <c r="RBZ106" s="5"/>
      <c r="RCA106" s="5"/>
      <c r="RCB106" s="5"/>
      <c r="RCC106" s="1"/>
      <c r="RCD106" s="2"/>
      <c r="RCE106" s="2"/>
      <c r="RCF106" s="5"/>
      <c r="RCG106" s="5"/>
      <c r="RCH106" s="5"/>
      <c r="RCI106" s="5"/>
      <c r="RCJ106" s="5"/>
      <c r="RCK106" s="1"/>
      <c r="RCL106" s="2"/>
      <c r="RCM106" s="2"/>
      <c r="RCN106" s="5"/>
      <c r="RCO106" s="5"/>
      <c r="RCP106" s="5"/>
      <c r="RCQ106" s="5"/>
      <c r="RCR106" s="5"/>
      <c r="RCS106" s="1"/>
      <c r="RCT106" s="2"/>
      <c r="RCU106" s="2"/>
      <c r="RCV106" s="5"/>
      <c r="RCW106" s="5"/>
      <c r="RCX106" s="5"/>
      <c r="RCY106" s="5"/>
      <c r="RCZ106" s="5"/>
      <c r="RDA106" s="1"/>
      <c r="RDB106" s="2"/>
      <c r="RDC106" s="2"/>
      <c r="RDD106" s="5"/>
      <c r="RDE106" s="5"/>
      <c r="RDF106" s="5"/>
      <c r="RDG106" s="5"/>
      <c r="RDH106" s="5"/>
      <c r="RDI106" s="1"/>
      <c r="RDJ106" s="2"/>
      <c r="RDK106" s="2"/>
      <c r="RDL106" s="5"/>
      <c r="RDM106" s="5"/>
      <c r="RDN106" s="5"/>
      <c r="RDO106" s="5"/>
      <c r="RDP106" s="5"/>
      <c r="RDQ106" s="1"/>
      <c r="RDR106" s="2"/>
      <c r="RDS106" s="2"/>
      <c r="RDT106" s="5"/>
      <c r="RDU106" s="5"/>
      <c r="RDV106" s="5"/>
      <c r="RDW106" s="5"/>
      <c r="RDX106" s="5"/>
      <c r="RDY106" s="1"/>
      <c r="RDZ106" s="2"/>
      <c r="REA106" s="2"/>
      <c r="REB106" s="5"/>
      <c r="REC106" s="5"/>
      <c r="RED106" s="5"/>
      <c r="REE106" s="5"/>
      <c r="REF106" s="5"/>
      <c r="REG106" s="1"/>
      <c r="REH106" s="2"/>
      <c r="REI106" s="2"/>
      <c r="REJ106" s="5"/>
      <c r="REK106" s="5"/>
      <c r="REL106" s="5"/>
      <c r="REM106" s="5"/>
      <c r="REN106" s="5"/>
      <c r="REO106" s="1"/>
      <c r="REP106" s="2"/>
      <c r="REQ106" s="2"/>
      <c r="RER106" s="5"/>
      <c r="RES106" s="5"/>
      <c r="RET106" s="5"/>
      <c r="REU106" s="5"/>
      <c r="REV106" s="5"/>
      <c r="REW106" s="1"/>
      <c r="REX106" s="2"/>
      <c r="REY106" s="2"/>
      <c r="REZ106" s="5"/>
      <c r="RFA106" s="5"/>
      <c r="RFB106" s="5"/>
      <c r="RFC106" s="5"/>
      <c r="RFD106" s="5"/>
      <c r="RFE106" s="1"/>
      <c r="RFF106" s="2"/>
      <c r="RFG106" s="2"/>
      <c r="RFH106" s="5"/>
      <c r="RFI106" s="5"/>
      <c r="RFJ106" s="5"/>
      <c r="RFK106" s="5"/>
      <c r="RFL106" s="5"/>
      <c r="RFM106" s="1"/>
      <c r="RFN106" s="2"/>
      <c r="RFO106" s="2"/>
      <c r="RFP106" s="5"/>
      <c r="RFQ106" s="5"/>
      <c r="RFR106" s="5"/>
      <c r="RFS106" s="5"/>
      <c r="RFT106" s="5"/>
      <c r="RFU106" s="1"/>
      <c r="RFV106" s="2"/>
      <c r="RFW106" s="2"/>
      <c r="RFX106" s="5"/>
      <c r="RFY106" s="5"/>
      <c r="RFZ106" s="5"/>
      <c r="RGA106" s="5"/>
      <c r="RGB106" s="5"/>
      <c r="RGC106" s="1"/>
      <c r="RGD106" s="2"/>
      <c r="RGE106" s="2"/>
      <c r="RGF106" s="5"/>
      <c r="RGG106" s="5"/>
      <c r="RGH106" s="5"/>
      <c r="RGI106" s="5"/>
      <c r="RGJ106" s="5"/>
      <c r="RGK106" s="1"/>
      <c r="RGL106" s="2"/>
      <c r="RGM106" s="2"/>
      <c r="RGN106" s="5"/>
      <c r="RGO106" s="5"/>
      <c r="RGP106" s="5"/>
      <c r="RGQ106" s="5"/>
      <c r="RGR106" s="5"/>
      <c r="RGS106" s="1"/>
      <c r="RGT106" s="2"/>
      <c r="RGU106" s="2"/>
      <c r="RGV106" s="5"/>
      <c r="RGW106" s="5"/>
      <c r="RGX106" s="5"/>
      <c r="RGY106" s="5"/>
      <c r="RGZ106" s="5"/>
      <c r="RHA106" s="1"/>
      <c r="RHB106" s="2"/>
      <c r="RHC106" s="2"/>
      <c r="RHD106" s="5"/>
      <c r="RHE106" s="5"/>
      <c r="RHF106" s="5"/>
      <c r="RHG106" s="5"/>
      <c r="RHH106" s="5"/>
      <c r="RHI106" s="1"/>
      <c r="RHJ106" s="2"/>
      <c r="RHK106" s="2"/>
      <c r="RHL106" s="5"/>
      <c r="RHM106" s="5"/>
      <c r="RHN106" s="5"/>
      <c r="RHO106" s="5"/>
      <c r="RHP106" s="5"/>
      <c r="RHQ106" s="1"/>
      <c r="RHR106" s="2"/>
      <c r="RHS106" s="2"/>
      <c r="RHT106" s="5"/>
      <c r="RHU106" s="5"/>
      <c r="RHV106" s="5"/>
      <c r="RHW106" s="5"/>
      <c r="RHX106" s="5"/>
      <c r="RHY106" s="1"/>
      <c r="RHZ106" s="2"/>
      <c r="RIA106" s="2"/>
      <c r="RIB106" s="5"/>
      <c r="RIC106" s="5"/>
      <c r="RID106" s="5"/>
      <c r="RIE106" s="5"/>
      <c r="RIF106" s="5"/>
      <c r="RIG106" s="1"/>
      <c r="RIH106" s="2"/>
      <c r="RII106" s="2"/>
      <c r="RIJ106" s="5"/>
      <c r="RIK106" s="5"/>
      <c r="RIL106" s="5"/>
      <c r="RIM106" s="5"/>
      <c r="RIN106" s="5"/>
      <c r="RIO106" s="1"/>
      <c r="RIP106" s="2"/>
      <c r="RIQ106" s="2"/>
      <c r="RIR106" s="5"/>
      <c r="RIS106" s="5"/>
      <c r="RIT106" s="5"/>
      <c r="RIU106" s="5"/>
      <c r="RIV106" s="5"/>
      <c r="RIW106" s="1"/>
      <c r="RIX106" s="2"/>
      <c r="RIY106" s="2"/>
      <c r="RIZ106" s="5"/>
      <c r="RJA106" s="5"/>
      <c r="RJB106" s="5"/>
      <c r="RJC106" s="5"/>
      <c r="RJD106" s="5"/>
      <c r="RJE106" s="1"/>
      <c r="RJF106" s="2"/>
      <c r="RJG106" s="2"/>
      <c r="RJH106" s="5"/>
      <c r="RJI106" s="5"/>
      <c r="RJJ106" s="5"/>
      <c r="RJK106" s="5"/>
      <c r="RJL106" s="5"/>
      <c r="RJM106" s="1"/>
      <c r="RJN106" s="2"/>
      <c r="RJO106" s="2"/>
      <c r="RJP106" s="5"/>
      <c r="RJQ106" s="5"/>
      <c r="RJR106" s="5"/>
      <c r="RJS106" s="5"/>
      <c r="RJT106" s="5"/>
      <c r="RJU106" s="1"/>
      <c r="RJV106" s="2"/>
      <c r="RJW106" s="2"/>
      <c r="RJX106" s="5"/>
      <c r="RJY106" s="5"/>
      <c r="RJZ106" s="5"/>
      <c r="RKA106" s="5"/>
      <c r="RKB106" s="5"/>
      <c r="RKC106" s="1"/>
      <c r="RKD106" s="2"/>
      <c r="RKE106" s="2"/>
      <c r="RKF106" s="5"/>
      <c r="RKG106" s="5"/>
      <c r="RKH106" s="5"/>
      <c r="RKI106" s="5"/>
      <c r="RKJ106" s="5"/>
      <c r="RKK106" s="1"/>
      <c r="RKL106" s="2"/>
      <c r="RKM106" s="2"/>
      <c r="RKN106" s="5"/>
      <c r="RKO106" s="5"/>
      <c r="RKP106" s="5"/>
      <c r="RKQ106" s="5"/>
      <c r="RKR106" s="5"/>
      <c r="RKS106" s="1"/>
      <c r="RKT106" s="2"/>
      <c r="RKU106" s="2"/>
      <c r="RKV106" s="5"/>
      <c r="RKW106" s="5"/>
      <c r="RKX106" s="5"/>
      <c r="RKY106" s="5"/>
      <c r="RKZ106" s="5"/>
      <c r="RLA106" s="1"/>
      <c r="RLB106" s="2"/>
      <c r="RLC106" s="2"/>
      <c r="RLD106" s="5"/>
      <c r="RLE106" s="5"/>
      <c r="RLF106" s="5"/>
      <c r="RLG106" s="5"/>
      <c r="RLH106" s="5"/>
      <c r="RLI106" s="1"/>
      <c r="RLJ106" s="2"/>
      <c r="RLK106" s="2"/>
      <c r="RLL106" s="5"/>
      <c r="RLM106" s="5"/>
      <c r="RLN106" s="5"/>
      <c r="RLO106" s="5"/>
      <c r="RLP106" s="5"/>
      <c r="RLQ106" s="1"/>
      <c r="RLR106" s="2"/>
      <c r="RLS106" s="2"/>
      <c r="RLT106" s="5"/>
      <c r="RLU106" s="5"/>
      <c r="RLV106" s="5"/>
      <c r="RLW106" s="5"/>
      <c r="RLX106" s="5"/>
      <c r="RLY106" s="1"/>
      <c r="RLZ106" s="2"/>
      <c r="RMA106" s="2"/>
      <c r="RMB106" s="5"/>
      <c r="RMC106" s="5"/>
      <c r="RMD106" s="5"/>
      <c r="RME106" s="5"/>
      <c r="RMF106" s="5"/>
      <c r="RMG106" s="1"/>
      <c r="RMH106" s="2"/>
      <c r="RMI106" s="2"/>
      <c r="RMJ106" s="5"/>
      <c r="RMK106" s="5"/>
      <c r="RML106" s="5"/>
      <c r="RMM106" s="5"/>
      <c r="RMN106" s="5"/>
      <c r="RMO106" s="1"/>
      <c r="RMP106" s="2"/>
      <c r="RMQ106" s="2"/>
      <c r="RMR106" s="5"/>
      <c r="RMS106" s="5"/>
      <c r="RMT106" s="5"/>
      <c r="RMU106" s="5"/>
      <c r="RMV106" s="5"/>
      <c r="RMW106" s="1"/>
      <c r="RMX106" s="2"/>
      <c r="RMY106" s="2"/>
      <c r="RMZ106" s="5"/>
      <c r="RNA106" s="5"/>
      <c r="RNB106" s="5"/>
      <c r="RNC106" s="5"/>
      <c r="RND106" s="5"/>
      <c r="RNE106" s="1"/>
      <c r="RNF106" s="2"/>
      <c r="RNG106" s="2"/>
      <c r="RNH106" s="5"/>
      <c r="RNI106" s="5"/>
      <c r="RNJ106" s="5"/>
      <c r="RNK106" s="5"/>
      <c r="RNL106" s="5"/>
      <c r="RNM106" s="1"/>
      <c r="RNN106" s="2"/>
      <c r="RNO106" s="2"/>
      <c r="RNP106" s="5"/>
      <c r="RNQ106" s="5"/>
      <c r="RNR106" s="5"/>
      <c r="RNS106" s="5"/>
      <c r="RNT106" s="5"/>
      <c r="RNU106" s="1"/>
      <c r="RNV106" s="2"/>
      <c r="RNW106" s="2"/>
      <c r="RNX106" s="5"/>
      <c r="RNY106" s="5"/>
      <c r="RNZ106" s="5"/>
      <c r="ROA106" s="5"/>
      <c r="ROB106" s="5"/>
      <c r="ROC106" s="1"/>
      <c r="ROD106" s="2"/>
      <c r="ROE106" s="2"/>
      <c r="ROF106" s="5"/>
      <c r="ROG106" s="5"/>
      <c r="ROH106" s="5"/>
      <c r="ROI106" s="5"/>
      <c r="ROJ106" s="5"/>
      <c r="ROK106" s="1"/>
      <c r="ROL106" s="2"/>
      <c r="ROM106" s="2"/>
      <c r="RON106" s="5"/>
      <c r="ROO106" s="5"/>
      <c r="ROP106" s="5"/>
      <c r="ROQ106" s="5"/>
      <c r="ROR106" s="5"/>
      <c r="ROS106" s="1"/>
      <c r="ROT106" s="2"/>
      <c r="ROU106" s="2"/>
      <c r="ROV106" s="5"/>
      <c r="ROW106" s="5"/>
      <c r="ROX106" s="5"/>
      <c r="ROY106" s="5"/>
      <c r="ROZ106" s="5"/>
      <c r="RPA106" s="1"/>
      <c r="RPB106" s="2"/>
      <c r="RPC106" s="2"/>
      <c r="RPD106" s="5"/>
      <c r="RPE106" s="5"/>
      <c r="RPF106" s="5"/>
      <c r="RPG106" s="5"/>
      <c r="RPH106" s="5"/>
      <c r="RPI106" s="1"/>
      <c r="RPJ106" s="2"/>
      <c r="RPK106" s="2"/>
      <c r="RPL106" s="5"/>
      <c r="RPM106" s="5"/>
      <c r="RPN106" s="5"/>
      <c r="RPO106" s="5"/>
      <c r="RPP106" s="5"/>
      <c r="RPQ106" s="1"/>
      <c r="RPR106" s="2"/>
      <c r="RPS106" s="2"/>
      <c r="RPT106" s="5"/>
      <c r="RPU106" s="5"/>
      <c r="RPV106" s="5"/>
      <c r="RPW106" s="5"/>
      <c r="RPX106" s="5"/>
      <c r="RPY106" s="1"/>
      <c r="RPZ106" s="2"/>
      <c r="RQA106" s="2"/>
      <c r="RQB106" s="5"/>
      <c r="RQC106" s="5"/>
      <c r="RQD106" s="5"/>
      <c r="RQE106" s="5"/>
      <c r="RQF106" s="5"/>
      <c r="RQG106" s="1"/>
      <c r="RQH106" s="2"/>
      <c r="RQI106" s="2"/>
      <c r="RQJ106" s="5"/>
      <c r="RQK106" s="5"/>
      <c r="RQL106" s="5"/>
      <c r="RQM106" s="5"/>
      <c r="RQN106" s="5"/>
      <c r="RQO106" s="1"/>
      <c r="RQP106" s="2"/>
      <c r="RQQ106" s="2"/>
      <c r="RQR106" s="5"/>
      <c r="RQS106" s="5"/>
      <c r="RQT106" s="5"/>
      <c r="RQU106" s="5"/>
      <c r="RQV106" s="5"/>
      <c r="RQW106" s="1"/>
      <c r="RQX106" s="2"/>
      <c r="RQY106" s="2"/>
      <c r="RQZ106" s="5"/>
      <c r="RRA106" s="5"/>
      <c r="RRB106" s="5"/>
      <c r="RRC106" s="5"/>
      <c r="RRD106" s="5"/>
      <c r="RRE106" s="1"/>
      <c r="RRF106" s="2"/>
      <c r="RRG106" s="2"/>
      <c r="RRH106" s="5"/>
      <c r="RRI106" s="5"/>
      <c r="RRJ106" s="5"/>
      <c r="RRK106" s="5"/>
      <c r="RRL106" s="5"/>
      <c r="RRM106" s="1"/>
      <c r="RRN106" s="2"/>
      <c r="RRO106" s="2"/>
      <c r="RRP106" s="5"/>
      <c r="RRQ106" s="5"/>
      <c r="RRR106" s="5"/>
      <c r="RRS106" s="5"/>
      <c r="RRT106" s="5"/>
      <c r="RRU106" s="1"/>
      <c r="RRV106" s="2"/>
      <c r="RRW106" s="2"/>
      <c r="RRX106" s="5"/>
      <c r="RRY106" s="5"/>
      <c r="RRZ106" s="5"/>
      <c r="RSA106" s="5"/>
      <c r="RSB106" s="5"/>
      <c r="RSC106" s="1"/>
      <c r="RSD106" s="2"/>
      <c r="RSE106" s="2"/>
      <c r="RSF106" s="5"/>
      <c r="RSG106" s="5"/>
      <c r="RSH106" s="5"/>
      <c r="RSI106" s="5"/>
      <c r="RSJ106" s="5"/>
      <c r="RSK106" s="1"/>
      <c r="RSL106" s="2"/>
      <c r="RSM106" s="2"/>
      <c r="RSN106" s="5"/>
      <c r="RSO106" s="5"/>
      <c r="RSP106" s="5"/>
      <c r="RSQ106" s="5"/>
      <c r="RSR106" s="5"/>
      <c r="RSS106" s="1"/>
      <c r="RST106" s="2"/>
      <c r="RSU106" s="2"/>
      <c r="RSV106" s="5"/>
      <c r="RSW106" s="5"/>
      <c r="RSX106" s="5"/>
      <c r="RSY106" s="5"/>
      <c r="RSZ106" s="5"/>
      <c r="RTA106" s="1"/>
      <c r="RTB106" s="2"/>
      <c r="RTC106" s="2"/>
      <c r="RTD106" s="5"/>
      <c r="RTE106" s="5"/>
      <c r="RTF106" s="5"/>
      <c r="RTG106" s="5"/>
      <c r="RTH106" s="5"/>
      <c r="RTI106" s="1"/>
      <c r="RTJ106" s="2"/>
      <c r="RTK106" s="2"/>
      <c r="RTL106" s="5"/>
      <c r="RTM106" s="5"/>
      <c r="RTN106" s="5"/>
      <c r="RTO106" s="5"/>
      <c r="RTP106" s="5"/>
      <c r="RTQ106" s="1"/>
      <c r="RTR106" s="2"/>
      <c r="RTS106" s="2"/>
      <c r="RTT106" s="5"/>
      <c r="RTU106" s="5"/>
      <c r="RTV106" s="5"/>
      <c r="RTW106" s="5"/>
      <c r="RTX106" s="5"/>
      <c r="RTY106" s="1"/>
      <c r="RTZ106" s="2"/>
      <c r="RUA106" s="2"/>
      <c r="RUB106" s="5"/>
      <c r="RUC106" s="5"/>
      <c r="RUD106" s="5"/>
      <c r="RUE106" s="5"/>
      <c r="RUF106" s="5"/>
      <c r="RUG106" s="1"/>
      <c r="RUH106" s="2"/>
      <c r="RUI106" s="2"/>
      <c r="RUJ106" s="5"/>
      <c r="RUK106" s="5"/>
      <c r="RUL106" s="5"/>
      <c r="RUM106" s="5"/>
      <c r="RUN106" s="5"/>
      <c r="RUO106" s="1"/>
      <c r="RUP106" s="2"/>
      <c r="RUQ106" s="2"/>
      <c r="RUR106" s="5"/>
      <c r="RUS106" s="5"/>
      <c r="RUT106" s="5"/>
      <c r="RUU106" s="5"/>
      <c r="RUV106" s="5"/>
      <c r="RUW106" s="1"/>
      <c r="RUX106" s="2"/>
      <c r="RUY106" s="2"/>
      <c r="RUZ106" s="5"/>
      <c r="RVA106" s="5"/>
      <c r="RVB106" s="5"/>
      <c r="RVC106" s="5"/>
      <c r="RVD106" s="5"/>
      <c r="RVE106" s="1"/>
      <c r="RVF106" s="2"/>
      <c r="RVG106" s="2"/>
      <c r="RVH106" s="5"/>
      <c r="RVI106" s="5"/>
      <c r="RVJ106" s="5"/>
      <c r="RVK106" s="5"/>
      <c r="RVL106" s="5"/>
      <c r="RVM106" s="1"/>
      <c r="RVN106" s="2"/>
      <c r="RVO106" s="2"/>
      <c r="RVP106" s="5"/>
      <c r="RVQ106" s="5"/>
      <c r="RVR106" s="5"/>
      <c r="RVS106" s="5"/>
      <c r="RVT106" s="5"/>
      <c r="RVU106" s="1"/>
      <c r="RVV106" s="2"/>
      <c r="RVW106" s="2"/>
      <c r="RVX106" s="5"/>
      <c r="RVY106" s="5"/>
      <c r="RVZ106" s="5"/>
      <c r="RWA106" s="5"/>
      <c r="RWB106" s="5"/>
      <c r="RWC106" s="1"/>
      <c r="RWD106" s="2"/>
      <c r="RWE106" s="2"/>
      <c r="RWF106" s="5"/>
      <c r="RWG106" s="5"/>
      <c r="RWH106" s="5"/>
      <c r="RWI106" s="5"/>
      <c r="RWJ106" s="5"/>
      <c r="RWK106" s="1"/>
      <c r="RWL106" s="2"/>
      <c r="RWM106" s="2"/>
      <c r="RWN106" s="5"/>
      <c r="RWO106" s="5"/>
      <c r="RWP106" s="5"/>
      <c r="RWQ106" s="5"/>
      <c r="RWR106" s="5"/>
      <c r="RWS106" s="1"/>
      <c r="RWT106" s="2"/>
      <c r="RWU106" s="2"/>
      <c r="RWV106" s="5"/>
      <c r="RWW106" s="5"/>
      <c r="RWX106" s="5"/>
      <c r="RWY106" s="5"/>
      <c r="RWZ106" s="5"/>
      <c r="RXA106" s="1"/>
      <c r="RXB106" s="2"/>
      <c r="RXC106" s="2"/>
      <c r="RXD106" s="5"/>
      <c r="RXE106" s="5"/>
      <c r="RXF106" s="5"/>
      <c r="RXG106" s="5"/>
      <c r="RXH106" s="5"/>
      <c r="RXI106" s="1"/>
      <c r="RXJ106" s="2"/>
      <c r="RXK106" s="2"/>
      <c r="RXL106" s="5"/>
      <c r="RXM106" s="5"/>
      <c r="RXN106" s="5"/>
      <c r="RXO106" s="5"/>
      <c r="RXP106" s="5"/>
      <c r="RXQ106" s="1"/>
      <c r="RXR106" s="2"/>
      <c r="RXS106" s="2"/>
      <c r="RXT106" s="5"/>
      <c r="RXU106" s="5"/>
      <c r="RXV106" s="5"/>
      <c r="RXW106" s="5"/>
      <c r="RXX106" s="5"/>
      <c r="RXY106" s="1"/>
      <c r="RXZ106" s="2"/>
      <c r="RYA106" s="2"/>
      <c r="RYB106" s="5"/>
      <c r="RYC106" s="5"/>
      <c r="RYD106" s="5"/>
      <c r="RYE106" s="5"/>
      <c r="RYF106" s="5"/>
      <c r="RYG106" s="1"/>
      <c r="RYH106" s="2"/>
      <c r="RYI106" s="2"/>
      <c r="RYJ106" s="5"/>
      <c r="RYK106" s="5"/>
      <c r="RYL106" s="5"/>
      <c r="RYM106" s="5"/>
      <c r="RYN106" s="5"/>
      <c r="RYO106" s="1"/>
      <c r="RYP106" s="2"/>
      <c r="RYQ106" s="2"/>
      <c r="RYR106" s="5"/>
      <c r="RYS106" s="5"/>
      <c r="RYT106" s="5"/>
      <c r="RYU106" s="5"/>
      <c r="RYV106" s="5"/>
      <c r="RYW106" s="1"/>
      <c r="RYX106" s="2"/>
      <c r="RYY106" s="2"/>
      <c r="RYZ106" s="5"/>
      <c r="RZA106" s="5"/>
      <c r="RZB106" s="5"/>
      <c r="RZC106" s="5"/>
      <c r="RZD106" s="5"/>
      <c r="RZE106" s="1"/>
      <c r="RZF106" s="2"/>
      <c r="RZG106" s="2"/>
      <c r="RZH106" s="5"/>
      <c r="RZI106" s="5"/>
      <c r="RZJ106" s="5"/>
      <c r="RZK106" s="5"/>
      <c r="RZL106" s="5"/>
      <c r="RZM106" s="1"/>
      <c r="RZN106" s="2"/>
      <c r="RZO106" s="2"/>
      <c r="RZP106" s="5"/>
      <c r="RZQ106" s="5"/>
      <c r="RZR106" s="5"/>
      <c r="RZS106" s="5"/>
      <c r="RZT106" s="5"/>
      <c r="RZU106" s="1"/>
      <c r="RZV106" s="2"/>
      <c r="RZW106" s="2"/>
      <c r="RZX106" s="5"/>
      <c r="RZY106" s="5"/>
      <c r="RZZ106" s="5"/>
      <c r="SAA106" s="5"/>
      <c r="SAB106" s="5"/>
      <c r="SAC106" s="1"/>
      <c r="SAD106" s="2"/>
      <c r="SAE106" s="2"/>
      <c r="SAF106" s="5"/>
      <c r="SAG106" s="5"/>
      <c r="SAH106" s="5"/>
      <c r="SAI106" s="5"/>
      <c r="SAJ106" s="5"/>
      <c r="SAK106" s="1"/>
      <c r="SAL106" s="2"/>
      <c r="SAM106" s="2"/>
      <c r="SAN106" s="5"/>
      <c r="SAO106" s="5"/>
      <c r="SAP106" s="5"/>
      <c r="SAQ106" s="5"/>
      <c r="SAR106" s="5"/>
      <c r="SAS106" s="1"/>
      <c r="SAT106" s="2"/>
      <c r="SAU106" s="2"/>
      <c r="SAV106" s="5"/>
      <c r="SAW106" s="5"/>
      <c r="SAX106" s="5"/>
      <c r="SAY106" s="5"/>
      <c r="SAZ106" s="5"/>
      <c r="SBA106" s="1"/>
      <c r="SBB106" s="2"/>
      <c r="SBC106" s="2"/>
      <c r="SBD106" s="5"/>
      <c r="SBE106" s="5"/>
      <c r="SBF106" s="5"/>
      <c r="SBG106" s="5"/>
      <c r="SBH106" s="5"/>
      <c r="SBI106" s="1"/>
      <c r="SBJ106" s="2"/>
      <c r="SBK106" s="2"/>
      <c r="SBL106" s="5"/>
      <c r="SBM106" s="5"/>
      <c r="SBN106" s="5"/>
      <c r="SBO106" s="5"/>
      <c r="SBP106" s="5"/>
      <c r="SBQ106" s="1"/>
      <c r="SBR106" s="2"/>
      <c r="SBS106" s="2"/>
      <c r="SBT106" s="5"/>
      <c r="SBU106" s="5"/>
      <c r="SBV106" s="5"/>
      <c r="SBW106" s="5"/>
      <c r="SBX106" s="5"/>
      <c r="SBY106" s="1"/>
      <c r="SBZ106" s="2"/>
      <c r="SCA106" s="2"/>
      <c r="SCB106" s="5"/>
      <c r="SCC106" s="5"/>
      <c r="SCD106" s="5"/>
      <c r="SCE106" s="5"/>
      <c r="SCF106" s="5"/>
      <c r="SCG106" s="1"/>
      <c r="SCH106" s="2"/>
      <c r="SCI106" s="2"/>
      <c r="SCJ106" s="5"/>
      <c r="SCK106" s="5"/>
      <c r="SCL106" s="5"/>
      <c r="SCM106" s="5"/>
      <c r="SCN106" s="5"/>
      <c r="SCO106" s="1"/>
      <c r="SCP106" s="2"/>
      <c r="SCQ106" s="2"/>
      <c r="SCR106" s="5"/>
      <c r="SCS106" s="5"/>
      <c r="SCT106" s="5"/>
      <c r="SCU106" s="5"/>
      <c r="SCV106" s="5"/>
      <c r="SCW106" s="1"/>
      <c r="SCX106" s="2"/>
      <c r="SCY106" s="2"/>
      <c r="SCZ106" s="5"/>
      <c r="SDA106" s="5"/>
      <c r="SDB106" s="5"/>
      <c r="SDC106" s="5"/>
      <c r="SDD106" s="5"/>
      <c r="SDE106" s="1"/>
      <c r="SDF106" s="2"/>
      <c r="SDG106" s="2"/>
      <c r="SDH106" s="5"/>
      <c r="SDI106" s="5"/>
      <c r="SDJ106" s="5"/>
      <c r="SDK106" s="5"/>
      <c r="SDL106" s="5"/>
      <c r="SDM106" s="1"/>
      <c r="SDN106" s="2"/>
      <c r="SDO106" s="2"/>
      <c r="SDP106" s="5"/>
      <c r="SDQ106" s="5"/>
      <c r="SDR106" s="5"/>
      <c r="SDS106" s="5"/>
      <c r="SDT106" s="5"/>
      <c r="SDU106" s="1"/>
      <c r="SDV106" s="2"/>
      <c r="SDW106" s="2"/>
      <c r="SDX106" s="5"/>
      <c r="SDY106" s="5"/>
      <c r="SDZ106" s="5"/>
      <c r="SEA106" s="5"/>
      <c r="SEB106" s="5"/>
      <c r="SEC106" s="1"/>
      <c r="SED106" s="2"/>
      <c r="SEE106" s="2"/>
      <c r="SEF106" s="5"/>
      <c r="SEG106" s="5"/>
      <c r="SEH106" s="5"/>
      <c r="SEI106" s="5"/>
      <c r="SEJ106" s="5"/>
      <c r="SEK106" s="1"/>
      <c r="SEL106" s="2"/>
      <c r="SEM106" s="2"/>
      <c r="SEN106" s="5"/>
      <c r="SEO106" s="5"/>
      <c r="SEP106" s="5"/>
      <c r="SEQ106" s="5"/>
      <c r="SER106" s="5"/>
      <c r="SES106" s="1"/>
      <c r="SET106" s="2"/>
      <c r="SEU106" s="2"/>
      <c r="SEV106" s="5"/>
      <c r="SEW106" s="5"/>
      <c r="SEX106" s="5"/>
      <c r="SEY106" s="5"/>
      <c r="SEZ106" s="5"/>
      <c r="SFA106" s="1"/>
      <c r="SFB106" s="2"/>
      <c r="SFC106" s="2"/>
      <c r="SFD106" s="5"/>
      <c r="SFE106" s="5"/>
      <c r="SFF106" s="5"/>
      <c r="SFG106" s="5"/>
      <c r="SFH106" s="5"/>
      <c r="SFI106" s="1"/>
      <c r="SFJ106" s="2"/>
      <c r="SFK106" s="2"/>
      <c r="SFL106" s="5"/>
      <c r="SFM106" s="5"/>
      <c r="SFN106" s="5"/>
      <c r="SFO106" s="5"/>
      <c r="SFP106" s="5"/>
      <c r="SFQ106" s="1"/>
      <c r="SFR106" s="2"/>
      <c r="SFS106" s="2"/>
      <c r="SFT106" s="5"/>
      <c r="SFU106" s="5"/>
      <c r="SFV106" s="5"/>
      <c r="SFW106" s="5"/>
      <c r="SFX106" s="5"/>
      <c r="SFY106" s="1"/>
      <c r="SFZ106" s="2"/>
      <c r="SGA106" s="2"/>
      <c r="SGB106" s="5"/>
      <c r="SGC106" s="5"/>
      <c r="SGD106" s="5"/>
      <c r="SGE106" s="5"/>
      <c r="SGF106" s="5"/>
      <c r="SGG106" s="1"/>
      <c r="SGH106" s="2"/>
      <c r="SGI106" s="2"/>
      <c r="SGJ106" s="5"/>
      <c r="SGK106" s="5"/>
      <c r="SGL106" s="5"/>
      <c r="SGM106" s="5"/>
      <c r="SGN106" s="5"/>
      <c r="SGO106" s="1"/>
      <c r="SGP106" s="2"/>
      <c r="SGQ106" s="2"/>
      <c r="SGR106" s="5"/>
      <c r="SGS106" s="5"/>
      <c r="SGT106" s="5"/>
      <c r="SGU106" s="5"/>
      <c r="SGV106" s="5"/>
      <c r="SGW106" s="1"/>
      <c r="SGX106" s="2"/>
      <c r="SGY106" s="2"/>
      <c r="SGZ106" s="5"/>
      <c r="SHA106" s="5"/>
      <c r="SHB106" s="5"/>
      <c r="SHC106" s="5"/>
      <c r="SHD106" s="5"/>
      <c r="SHE106" s="1"/>
      <c r="SHF106" s="2"/>
      <c r="SHG106" s="2"/>
      <c r="SHH106" s="5"/>
      <c r="SHI106" s="5"/>
      <c r="SHJ106" s="5"/>
      <c r="SHK106" s="5"/>
      <c r="SHL106" s="5"/>
      <c r="SHM106" s="1"/>
      <c r="SHN106" s="2"/>
      <c r="SHO106" s="2"/>
      <c r="SHP106" s="5"/>
      <c r="SHQ106" s="5"/>
      <c r="SHR106" s="5"/>
      <c r="SHS106" s="5"/>
      <c r="SHT106" s="5"/>
      <c r="SHU106" s="1"/>
      <c r="SHV106" s="2"/>
      <c r="SHW106" s="2"/>
      <c r="SHX106" s="5"/>
      <c r="SHY106" s="5"/>
      <c r="SHZ106" s="5"/>
      <c r="SIA106" s="5"/>
      <c r="SIB106" s="5"/>
      <c r="SIC106" s="1"/>
      <c r="SID106" s="2"/>
      <c r="SIE106" s="2"/>
      <c r="SIF106" s="5"/>
      <c r="SIG106" s="5"/>
      <c r="SIH106" s="5"/>
      <c r="SII106" s="5"/>
      <c r="SIJ106" s="5"/>
      <c r="SIK106" s="1"/>
      <c r="SIL106" s="2"/>
      <c r="SIM106" s="2"/>
      <c r="SIN106" s="5"/>
      <c r="SIO106" s="5"/>
      <c r="SIP106" s="5"/>
      <c r="SIQ106" s="5"/>
      <c r="SIR106" s="5"/>
      <c r="SIS106" s="1"/>
      <c r="SIT106" s="2"/>
      <c r="SIU106" s="2"/>
      <c r="SIV106" s="5"/>
      <c r="SIW106" s="5"/>
      <c r="SIX106" s="5"/>
      <c r="SIY106" s="5"/>
      <c r="SIZ106" s="5"/>
      <c r="SJA106" s="1"/>
      <c r="SJB106" s="2"/>
      <c r="SJC106" s="2"/>
      <c r="SJD106" s="5"/>
      <c r="SJE106" s="5"/>
      <c r="SJF106" s="5"/>
      <c r="SJG106" s="5"/>
      <c r="SJH106" s="5"/>
      <c r="SJI106" s="1"/>
      <c r="SJJ106" s="2"/>
      <c r="SJK106" s="2"/>
      <c r="SJL106" s="5"/>
      <c r="SJM106" s="5"/>
      <c r="SJN106" s="5"/>
      <c r="SJO106" s="5"/>
      <c r="SJP106" s="5"/>
      <c r="SJQ106" s="1"/>
      <c r="SJR106" s="2"/>
      <c r="SJS106" s="2"/>
      <c r="SJT106" s="5"/>
      <c r="SJU106" s="5"/>
      <c r="SJV106" s="5"/>
      <c r="SJW106" s="5"/>
      <c r="SJX106" s="5"/>
      <c r="SJY106" s="1"/>
      <c r="SJZ106" s="2"/>
      <c r="SKA106" s="2"/>
      <c r="SKB106" s="5"/>
      <c r="SKC106" s="5"/>
      <c r="SKD106" s="5"/>
      <c r="SKE106" s="5"/>
      <c r="SKF106" s="5"/>
      <c r="SKG106" s="1"/>
      <c r="SKH106" s="2"/>
      <c r="SKI106" s="2"/>
      <c r="SKJ106" s="5"/>
      <c r="SKK106" s="5"/>
      <c r="SKL106" s="5"/>
      <c r="SKM106" s="5"/>
      <c r="SKN106" s="5"/>
      <c r="SKO106" s="1"/>
      <c r="SKP106" s="2"/>
      <c r="SKQ106" s="2"/>
      <c r="SKR106" s="5"/>
      <c r="SKS106" s="5"/>
      <c r="SKT106" s="5"/>
      <c r="SKU106" s="5"/>
      <c r="SKV106" s="5"/>
      <c r="SKW106" s="1"/>
      <c r="SKX106" s="2"/>
      <c r="SKY106" s="2"/>
      <c r="SKZ106" s="5"/>
      <c r="SLA106" s="5"/>
      <c r="SLB106" s="5"/>
      <c r="SLC106" s="5"/>
      <c r="SLD106" s="5"/>
      <c r="SLE106" s="1"/>
      <c r="SLF106" s="2"/>
      <c r="SLG106" s="2"/>
      <c r="SLH106" s="5"/>
      <c r="SLI106" s="5"/>
      <c r="SLJ106" s="5"/>
      <c r="SLK106" s="5"/>
      <c r="SLL106" s="5"/>
      <c r="SLM106" s="1"/>
      <c r="SLN106" s="2"/>
      <c r="SLO106" s="2"/>
      <c r="SLP106" s="5"/>
      <c r="SLQ106" s="5"/>
      <c r="SLR106" s="5"/>
      <c r="SLS106" s="5"/>
      <c r="SLT106" s="5"/>
      <c r="SLU106" s="1"/>
      <c r="SLV106" s="2"/>
      <c r="SLW106" s="2"/>
      <c r="SLX106" s="5"/>
      <c r="SLY106" s="5"/>
      <c r="SLZ106" s="5"/>
      <c r="SMA106" s="5"/>
      <c r="SMB106" s="5"/>
      <c r="SMC106" s="1"/>
      <c r="SMD106" s="2"/>
      <c r="SME106" s="2"/>
      <c r="SMF106" s="5"/>
      <c r="SMG106" s="5"/>
      <c r="SMH106" s="5"/>
      <c r="SMI106" s="5"/>
      <c r="SMJ106" s="5"/>
      <c r="SMK106" s="1"/>
      <c r="SML106" s="2"/>
      <c r="SMM106" s="2"/>
      <c r="SMN106" s="5"/>
      <c r="SMO106" s="5"/>
      <c r="SMP106" s="5"/>
      <c r="SMQ106" s="5"/>
      <c r="SMR106" s="5"/>
      <c r="SMS106" s="1"/>
      <c r="SMT106" s="2"/>
      <c r="SMU106" s="2"/>
      <c r="SMV106" s="5"/>
      <c r="SMW106" s="5"/>
      <c r="SMX106" s="5"/>
      <c r="SMY106" s="5"/>
      <c r="SMZ106" s="5"/>
      <c r="SNA106" s="1"/>
      <c r="SNB106" s="2"/>
      <c r="SNC106" s="2"/>
      <c r="SND106" s="5"/>
      <c r="SNE106" s="5"/>
      <c r="SNF106" s="5"/>
      <c r="SNG106" s="5"/>
      <c r="SNH106" s="5"/>
      <c r="SNI106" s="1"/>
      <c r="SNJ106" s="2"/>
      <c r="SNK106" s="2"/>
      <c r="SNL106" s="5"/>
      <c r="SNM106" s="5"/>
      <c r="SNN106" s="5"/>
      <c r="SNO106" s="5"/>
      <c r="SNP106" s="5"/>
      <c r="SNQ106" s="1"/>
      <c r="SNR106" s="2"/>
      <c r="SNS106" s="2"/>
      <c r="SNT106" s="5"/>
      <c r="SNU106" s="5"/>
      <c r="SNV106" s="5"/>
      <c r="SNW106" s="5"/>
      <c r="SNX106" s="5"/>
      <c r="SNY106" s="1"/>
      <c r="SNZ106" s="2"/>
      <c r="SOA106" s="2"/>
      <c r="SOB106" s="5"/>
      <c r="SOC106" s="5"/>
      <c r="SOD106" s="5"/>
      <c r="SOE106" s="5"/>
      <c r="SOF106" s="5"/>
      <c r="SOG106" s="1"/>
      <c r="SOH106" s="2"/>
      <c r="SOI106" s="2"/>
      <c r="SOJ106" s="5"/>
      <c r="SOK106" s="5"/>
      <c r="SOL106" s="5"/>
      <c r="SOM106" s="5"/>
      <c r="SON106" s="5"/>
      <c r="SOO106" s="1"/>
      <c r="SOP106" s="2"/>
      <c r="SOQ106" s="2"/>
      <c r="SOR106" s="5"/>
      <c r="SOS106" s="5"/>
      <c r="SOT106" s="5"/>
      <c r="SOU106" s="5"/>
      <c r="SOV106" s="5"/>
      <c r="SOW106" s="1"/>
      <c r="SOX106" s="2"/>
      <c r="SOY106" s="2"/>
      <c r="SOZ106" s="5"/>
      <c r="SPA106" s="5"/>
      <c r="SPB106" s="5"/>
      <c r="SPC106" s="5"/>
      <c r="SPD106" s="5"/>
      <c r="SPE106" s="1"/>
      <c r="SPF106" s="2"/>
      <c r="SPG106" s="2"/>
      <c r="SPH106" s="5"/>
      <c r="SPI106" s="5"/>
      <c r="SPJ106" s="5"/>
      <c r="SPK106" s="5"/>
      <c r="SPL106" s="5"/>
      <c r="SPM106" s="1"/>
      <c r="SPN106" s="2"/>
      <c r="SPO106" s="2"/>
      <c r="SPP106" s="5"/>
      <c r="SPQ106" s="5"/>
      <c r="SPR106" s="5"/>
      <c r="SPS106" s="5"/>
      <c r="SPT106" s="5"/>
      <c r="SPU106" s="1"/>
      <c r="SPV106" s="2"/>
      <c r="SPW106" s="2"/>
      <c r="SPX106" s="5"/>
      <c r="SPY106" s="5"/>
      <c r="SPZ106" s="5"/>
      <c r="SQA106" s="5"/>
      <c r="SQB106" s="5"/>
      <c r="SQC106" s="1"/>
      <c r="SQD106" s="2"/>
      <c r="SQE106" s="2"/>
      <c r="SQF106" s="5"/>
      <c r="SQG106" s="5"/>
      <c r="SQH106" s="5"/>
      <c r="SQI106" s="5"/>
      <c r="SQJ106" s="5"/>
      <c r="SQK106" s="1"/>
      <c r="SQL106" s="2"/>
      <c r="SQM106" s="2"/>
      <c r="SQN106" s="5"/>
      <c r="SQO106" s="5"/>
      <c r="SQP106" s="5"/>
      <c r="SQQ106" s="5"/>
      <c r="SQR106" s="5"/>
      <c r="SQS106" s="1"/>
      <c r="SQT106" s="2"/>
      <c r="SQU106" s="2"/>
      <c r="SQV106" s="5"/>
      <c r="SQW106" s="5"/>
      <c r="SQX106" s="5"/>
      <c r="SQY106" s="5"/>
      <c r="SQZ106" s="5"/>
      <c r="SRA106" s="1"/>
      <c r="SRB106" s="2"/>
      <c r="SRC106" s="2"/>
      <c r="SRD106" s="5"/>
      <c r="SRE106" s="5"/>
      <c r="SRF106" s="5"/>
      <c r="SRG106" s="5"/>
      <c r="SRH106" s="5"/>
      <c r="SRI106" s="1"/>
      <c r="SRJ106" s="2"/>
      <c r="SRK106" s="2"/>
      <c r="SRL106" s="5"/>
      <c r="SRM106" s="5"/>
      <c r="SRN106" s="5"/>
      <c r="SRO106" s="5"/>
      <c r="SRP106" s="5"/>
      <c r="SRQ106" s="1"/>
      <c r="SRR106" s="2"/>
      <c r="SRS106" s="2"/>
      <c r="SRT106" s="5"/>
      <c r="SRU106" s="5"/>
      <c r="SRV106" s="5"/>
      <c r="SRW106" s="5"/>
      <c r="SRX106" s="5"/>
      <c r="SRY106" s="1"/>
      <c r="SRZ106" s="2"/>
      <c r="SSA106" s="2"/>
      <c r="SSB106" s="5"/>
      <c r="SSC106" s="5"/>
      <c r="SSD106" s="5"/>
      <c r="SSE106" s="5"/>
      <c r="SSF106" s="5"/>
      <c r="SSG106" s="1"/>
      <c r="SSH106" s="2"/>
      <c r="SSI106" s="2"/>
      <c r="SSJ106" s="5"/>
      <c r="SSK106" s="5"/>
      <c r="SSL106" s="5"/>
      <c r="SSM106" s="5"/>
      <c r="SSN106" s="5"/>
      <c r="SSO106" s="1"/>
      <c r="SSP106" s="2"/>
      <c r="SSQ106" s="2"/>
      <c r="SSR106" s="5"/>
      <c r="SSS106" s="5"/>
      <c r="SST106" s="5"/>
      <c r="SSU106" s="5"/>
      <c r="SSV106" s="5"/>
      <c r="SSW106" s="1"/>
      <c r="SSX106" s="2"/>
      <c r="SSY106" s="2"/>
      <c r="SSZ106" s="5"/>
      <c r="STA106" s="5"/>
      <c r="STB106" s="5"/>
      <c r="STC106" s="5"/>
      <c r="STD106" s="5"/>
      <c r="STE106" s="1"/>
      <c r="STF106" s="2"/>
      <c r="STG106" s="2"/>
      <c r="STH106" s="5"/>
      <c r="STI106" s="5"/>
      <c r="STJ106" s="5"/>
      <c r="STK106" s="5"/>
      <c r="STL106" s="5"/>
      <c r="STM106" s="1"/>
      <c r="STN106" s="2"/>
      <c r="STO106" s="2"/>
      <c r="STP106" s="5"/>
      <c r="STQ106" s="5"/>
      <c r="STR106" s="5"/>
      <c r="STS106" s="5"/>
      <c r="STT106" s="5"/>
      <c r="STU106" s="1"/>
      <c r="STV106" s="2"/>
      <c r="STW106" s="2"/>
      <c r="STX106" s="5"/>
      <c r="STY106" s="5"/>
      <c r="STZ106" s="5"/>
      <c r="SUA106" s="5"/>
      <c r="SUB106" s="5"/>
      <c r="SUC106" s="1"/>
      <c r="SUD106" s="2"/>
      <c r="SUE106" s="2"/>
      <c r="SUF106" s="5"/>
      <c r="SUG106" s="5"/>
      <c r="SUH106" s="5"/>
      <c r="SUI106" s="5"/>
      <c r="SUJ106" s="5"/>
      <c r="SUK106" s="1"/>
      <c r="SUL106" s="2"/>
      <c r="SUM106" s="2"/>
      <c r="SUN106" s="5"/>
      <c r="SUO106" s="5"/>
      <c r="SUP106" s="5"/>
      <c r="SUQ106" s="5"/>
      <c r="SUR106" s="5"/>
      <c r="SUS106" s="1"/>
      <c r="SUT106" s="2"/>
      <c r="SUU106" s="2"/>
      <c r="SUV106" s="5"/>
      <c r="SUW106" s="5"/>
      <c r="SUX106" s="5"/>
      <c r="SUY106" s="5"/>
      <c r="SUZ106" s="5"/>
      <c r="SVA106" s="1"/>
      <c r="SVB106" s="2"/>
      <c r="SVC106" s="2"/>
      <c r="SVD106" s="5"/>
      <c r="SVE106" s="5"/>
      <c r="SVF106" s="5"/>
      <c r="SVG106" s="5"/>
      <c r="SVH106" s="5"/>
      <c r="SVI106" s="1"/>
      <c r="SVJ106" s="2"/>
      <c r="SVK106" s="2"/>
      <c r="SVL106" s="5"/>
      <c r="SVM106" s="5"/>
      <c r="SVN106" s="5"/>
      <c r="SVO106" s="5"/>
      <c r="SVP106" s="5"/>
      <c r="SVQ106" s="1"/>
      <c r="SVR106" s="2"/>
      <c r="SVS106" s="2"/>
      <c r="SVT106" s="5"/>
      <c r="SVU106" s="5"/>
      <c r="SVV106" s="5"/>
      <c r="SVW106" s="5"/>
      <c r="SVX106" s="5"/>
      <c r="SVY106" s="1"/>
      <c r="SVZ106" s="2"/>
      <c r="SWA106" s="2"/>
      <c r="SWB106" s="5"/>
      <c r="SWC106" s="5"/>
      <c r="SWD106" s="5"/>
      <c r="SWE106" s="5"/>
      <c r="SWF106" s="5"/>
      <c r="SWG106" s="1"/>
      <c r="SWH106" s="2"/>
      <c r="SWI106" s="2"/>
      <c r="SWJ106" s="5"/>
      <c r="SWK106" s="5"/>
      <c r="SWL106" s="5"/>
      <c r="SWM106" s="5"/>
      <c r="SWN106" s="5"/>
      <c r="SWO106" s="1"/>
      <c r="SWP106" s="2"/>
      <c r="SWQ106" s="2"/>
      <c r="SWR106" s="5"/>
      <c r="SWS106" s="5"/>
      <c r="SWT106" s="5"/>
      <c r="SWU106" s="5"/>
      <c r="SWV106" s="5"/>
      <c r="SWW106" s="1"/>
      <c r="SWX106" s="2"/>
      <c r="SWY106" s="2"/>
      <c r="SWZ106" s="5"/>
      <c r="SXA106" s="5"/>
      <c r="SXB106" s="5"/>
      <c r="SXC106" s="5"/>
      <c r="SXD106" s="5"/>
      <c r="SXE106" s="1"/>
      <c r="SXF106" s="2"/>
      <c r="SXG106" s="2"/>
      <c r="SXH106" s="5"/>
      <c r="SXI106" s="5"/>
      <c r="SXJ106" s="5"/>
      <c r="SXK106" s="5"/>
      <c r="SXL106" s="5"/>
      <c r="SXM106" s="1"/>
      <c r="SXN106" s="2"/>
      <c r="SXO106" s="2"/>
      <c r="SXP106" s="5"/>
      <c r="SXQ106" s="5"/>
      <c r="SXR106" s="5"/>
      <c r="SXS106" s="5"/>
      <c r="SXT106" s="5"/>
      <c r="SXU106" s="1"/>
      <c r="SXV106" s="2"/>
      <c r="SXW106" s="2"/>
      <c r="SXX106" s="5"/>
      <c r="SXY106" s="5"/>
      <c r="SXZ106" s="5"/>
      <c r="SYA106" s="5"/>
      <c r="SYB106" s="5"/>
      <c r="SYC106" s="1"/>
      <c r="SYD106" s="2"/>
      <c r="SYE106" s="2"/>
      <c r="SYF106" s="5"/>
      <c r="SYG106" s="5"/>
      <c r="SYH106" s="5"/>
      <c r="SYI106" s="5"/>
      <c r="SYJ106" s="5"/>
      <c r="SYK106" s="1"/>
      <c r="SYL106" s="2"/>
      <c r="SYM106" s="2"/>
      <c r="SYN106" s="5"/>
      <c r="SYO106" s="5"/>
      <c r="SYP106" s="5"/>
      <c r="SYQ106" s="5"/>
      <c r="SYR106" s="5"/>
      <c r="SYS106" s="1"/>
      <c r="SYT106" s="2"/>
      <c r="SYU106" s="2"/>
      <c r="SYV106" s="5"/>
      <c r="SYW106" s="5"/>
      <c r="SYX106" s="5"/>
      <c r="SYY106" s="5"/>
      <c r="SYZ106" s="5"/>
      <c r="SZA106" s="1"/>
      <c r="SZB106" s="2"/>
      <c r="SZC106" s="2"/>
      <c r="SZD106" s="5"/>
      <c r="SZE106" s="5"/>
      <c r="SZF106" s="5"/>
      <c r="SZG106" s="5"/>
      <c r="SZH106" s="5"/>
      <c r="SZI106" s="1"/>
      <c r="SZJ106" s="2"/>
      <c r="SZK106" s="2"/>
      <c r="SZL106" s="5"/>
      <c r="SZM106" s="5"/>
      <c r="SZN106" s="5"/>
      <c r="SZO106" s="5"/>
      <c r="SZP106" s="5"/>
      <c r="SZQ106" s="1"/>
      <c r="SZR106" s="2"/>
      <c r="SZS106" s="2"/>
      <c r="SZT106" s="5"/>
      <c r="SZU106" s="5"/>
      <c r="SZV106" s="5"/>
      <c r="SZW106" s="5"/>
      <c r="SZX106" s="5"/>
      <c r="SZY106" s="1"/>
      <c r="SZZ106" s="2"/>
      <c r="TAA106" s="2"/>
      <c r="TAB106" s="5"/>
      <c r="TAC106" s="5"/>
      <c r="TAD106" s="5"/>
      <c r="TAE106" s="5"/>
      <c r="TAF106" s="5"/>
      <c r="TAG106" s="1"/>
      <c r="TAH106" s="2"/>
      <c r="TAI106" s="2"/>
      <c r="TAJ106" s="5"/>
      <c r="TAK106" s="5"/>
      <c r="TAL106" s="5"/>
      <c r="TAM106" s="5"/>
      <c r="TAN106" s="5"/>
      <c r="TAO106" s="1"/>
      <c r="TAP106" s="2"/>
      <c r="TAQ106" s="2"/>
      <c r="TAR106" s="5"/>
      <c r="TAS106" s="5"/>
      <c r="TAT106" s="5"/>
      <c r="TAU106" s="5"/>
      <c r="TAV106" s="5"/>
      <c r="TAW106" s="1"/>
      <c r="TAX106" s="2"/>
      <c r="TAY106" s="2"/>
      <c r="TAZ106" s="5"/>
      <c r="TBA106" s="5"/>
      <c r="TBB106" s="5"/>
      <c r="TBC106" s="5"/>
      <c r="TBD106" s="5"/>
      <c r="TBE106" s="1"/>
      <c r="TBF106" s="2"/>
      <c r="TBG106" s="2"/>
      <c r="TBH106" s="5"/>
      <c r="TBI106" s="5"/>
      <c r="TBJ106" s="5"/>
      <c r="TBK106" s="5"/>
      <c r="TBL106" s="5"/>
      <c r="TBM106" s="1"/>
      <c r="TBN106" s="2"/>
      <c r="TBO106" s="2"/>
      <c r="TBP106" s="5"/>
      <c r="TBQ106" s="5"/>
      <c r="TBR106" s="5"/>
      <c r="TBS106" s="5"/>
      <c r="TBT106" s="5"/>
      <c r="TBU106" s="1"/>
      <c r="TBV106" s="2"/>
      <c r="TBW106" s="2"/>
      <c r="TBX106" s="5"/>
      <c r="TBY106" s="5"/>
      <c r="TBZ106" s="5"/>
      <c r="TCA106" s="5"/>
      <c r="TCB106" s="5"/>
      <c r="TCC106" s="1"/>
      <c r="TCD106" s="2"/>
      <c r="TCE106" s="2"/>
      <c r="TCF106" s="5"/>
      <c r="TCG106" s="5"/>
      <c r="TCH106" s="5"/>
      <c r="TCI106" s="5"/>
      <c r="TCJ106" s="5"/>
      <c r="TCK106" s="1"/>
      <c r="TCL106" s="2"/>
      <c r="TCM106" s="2"/>
      <c r="TCN106" s="5"/>
      <c r="TCO106" s="5"/>
      <c r="TCP106" s="5"/>
      <c r="TCQ106" s="5"/>
      <c r="TCR106" s="5"/>
      <c r="TCS106" s="1"/>
      <c r="TCT106" s="2"/>
      <c r="TCU106" s="2"/>
      <c r="TCV106" s="5"/>
      <c r="TCW106" s="5"/>
      <c r="TCX106" s="5"/>
      <c r="TCY106" s="5"/>
      <c r="TCZ106" s="5"/>
      <c r="TDA106" s="1"/>
      <c r="TDB106" s="2"/>
      <c r="TDC106" s="2"/>
      <c r="TDD106" s="5"/>
      <c r="TDE106" s="5"/>
      <c r="TDF106" s="5"/>
      <c r="TDG106" s="5"/>
      <c r="TDH106" s="5"/>
      <c r="TDI106" s="1"/>
      <c r="TDJ106" s="2"/>
      <c r="TDK106" s="2"/>
      <c r="TDL106" s="5"/>
      <c r="TDM106" s="5"/>
      <c r="TDN106" s="5"/>
      <c r="TDO106" s="5"/>
      <c r="TDP106" s="5"/>
      <c r="TDQ106" s="1"/>
      <c r="TDR106" s="2"/>
      <c r="TDS106" s="2"/>
      <c r="TDT106" s="5"/>
      <c r="TDU106" s="5"/>
      <c r="TDV106" s="5"/>
      <c r="TDW106" s="5"/>
      <c r="TDX106" s="5"/>
      <c r="TDY106" s="1"/>
      <c r="TDZ106" s="2"/>
      <c r="TEA106" s="2"/>
      <c r="TEB106" s="5"/>
      <c r="TEC106" s="5"/>
      <c r="TED106" s="5"/>
      <c r="TEE106" s="5"/>
      <c r="TEF106" s="5"/>
      <c r="TEG106" s="1"/>
      <c r="TEH106" s="2"/>
      <c r="TEI106" s="2"/>
      <c r="TEJ106" s="5"/>
      <c r="TEK106" s="5"/>
      <c r="TEL106" s="5"/>
      <c r="TEM106" s="5"/>
      <c r="TEN106" s="5"/>
      <c r="TEO106" s="1"/>
      <c r="TEP106" s="2"/>
      <c r="TEQ106" s="2"/>
      <c r="TER106" s="5"/>
      <c r="TES106" s="5"/>
      <c r="TET106" s="5"/>
      <c r="TEU106" s="5"/>
      <c r="TEV106" s="5"/>
      <c r="TEW106" s="1"/>
      <c r="TEX106" s="2"/>
      <c r="TEY106" s="2"/>
      <c r="TEZ106" s="5"/>
      <c r="TFA106" s="5"/>
      <c r="TFB106" s="5"/>
      <c r="TFC106" s="5"/>
      <c r="TFD106" s="5"/>
      <c r="TFE106" s="1"/>
      <c r="TFF106" s="2"/>
      <c r="TFG106" s="2"/>
      <c r="TFH106" s="5"/>
      <c r="TFI106" s="5"/>
      <c r="TFJ106" s="5"/>
      <c r="TFK106" s="5"/>
      <c r="TFL106" s="5"/>
      <c r="TFM106" s="1"/>
      <c r="TFN106" s="2"/>
      <c r="TFO106" s="2"/>
      <c r="TFP106" s="5"/>
      <c r="TFQ106" s="5"/>
      <c r="TFR106" s="5"/>
      <c r="TFS106" s="5"/>
      <c r="TFT106" s="5"/>
      <c r="TFU106" s="1"/>
      <c r="TFV106" s="2"/>
      <c r="TFW106" s="2"/>
      <c r="TFX106" s="5"/>
      <c r="TFY106" s="5"/>
      <c r="TFZ106" s="5"/>
      <c r="TGA106" s="5"/>
      <c r="TGB106" s="5"/>
      <c r="TGC106" s="1"/>
      <c r="TGD106" s="2"/>
      <c r="TGE106" s="2"/>
      <c r="TGF106" s="5"/>
      <c r="TGG106" s="5"/>
      <c r="TGH106" s="5"/>
      <c r="TGI106" s="5"/>
      <c r="TGJ106" s="5"/>
      <c r="TGK106" s="1"/>
      <c r="TGL106" s="2"/>
      <c r="TGM106" s="2"/>
      <c r="TGN106" s="5"/>
      <c r="TGO106" s="5"/>
      <c r="TGP106" s="5"/>
      <c r="TGQ106" s="5"/>
      <c r="TGR106" s="5"/>
      <c r="TGS106" s="1"/>
      <c r="TGT106" s="2"/>
      <c r="TGU106" s="2"/>
      <c r="TGV106" s="5"/>
      <c r="TGW106" s="5"/>
      <c r="TGX106" s="5"/>
      <c r="TGY106" s="5"/>
      <c r="TGZ106" s="5"/>
      <c r="THA106" s="1"/>
      <c r="THB106" s="2"/>
      <c r="THC106" s="2"/>
      <c r="THD106" s="5"/>
      <c r="THE106" s="5"/>
      <c r="THF106" s="5"/>
      <c r="THG106" s="5"/>
      <c r="THH106" s="5"/>
      <c r="THI106" s="1"/>
      <c r="THJ106" s="2"/>
      <c r="THK106" s="2"/>
      <c r="THL106" s="5"/>
      <c r="THM106" s="5"/>
      <c r="THN106" s="5"/>
      <c r="THO106" s="5"/>
      <c r="THP106" s="5"/>
      <c r="THQ106" s="1"/>
      <c r="THR106" s="2"/>
      <c r="THS106" s="2"/>
      <c r="THT106" s="5"/>
      <c r="THU106" s="5"/>
      <c r="THV106" s="5"/>
      <c r="THW106" s="5"/>
      <c r="THX106" s="5"/>
      <c r="THY106" s="1"/>
      <c r="THZ106" s="2"/>
      <c r="TIA106" s="2"/>
      <c r="TIB106" s="5"/>
      <c r="TIC106" s="5"/>
      <c r="TID106" s="5"/>
      <c r="TIE106" s="5"/>
      <c r="TIF106" s="5"/>
      <c r="TIG106" s="1"/>
      <c r="TIH106" s="2"/>
      <c r="TII106" s="2"/>
      <c r="TIJ106" s="5"/>
      <c r="TIK106" s="5"/>
      <c r="TIL106" s="5"/>
      <c r="TIM106" s="5"/>
      <c r="TIN106" s="5"/>
      <c r="TIO106" s="1"/>
      <c r="TIP106" s="2"/>
      <c r="TIQ106" s="2"/>
      <c r="TIR106" s="5"/>
      <c r="TIS106" s="5"/>
      <c r="TIT106" s="5"/>
      <c r="TIU106" s="5"/>
      <c r="TIV106" s="5"/>
      <c r="TIW106" s="1"/>
      <c r="TIX106" s="2"/>
      <c r="TIY106" s="2"/>
      <c r="TIZ106" s="5"/>
      <c r="TJA106" s="5"/>
      <c r="TJB106" s="5"/>
      <c r="TJC106" s="5"/>
      <c r="TJD106" s="5"/>
      <c r="TJE106" s="1"/>
      <c r="TJF106" s="2"/>
      <c r="TJG106" s="2"/>
      <c r="TJH106" s="5"/>
      <c r="TJI106" s="5"/>
      <c r="TJJ106" s="5"/>
      <c r="TJK106" s="5"/>
      <c r="TJL106" s="5"/>
      <c r="TJM106" s="1"/>
      <c r="TJN106" s="2"/>
      <c r="TJO106" s="2"/>
      <c r="TJP106" s="5"/>
      <c r="TJQ106" s="5"/>
      <c r="TJR106" s="5"/>
      <c r="TJS106" s="5"/>
      <c r="TJT106" s="5"/>
      <c r="TJU106" s="1"/>
      <c r="TJV106" s="2"/>
      <c r="TJW106" s="2"/>
      <c r="TJX106" s="5"/>
      <c r="TJY106" s="5"/>
      <c r="TJZ106" s="5"/>
      <c r="TKA106" s="5"/>
      <c r="TKB106" s="5"/>
      <c r="TKC106" s="1"/>
      <c r="TKD106" s="2"/>
      <c r="TKE106" s="2"/>
      <c r="TKF106" s="5"/>
      <c r="TKG106" s="5"/>
      <c r="TKH106" s="5"/>
      <c r="TKI106" s="5"/>
      <c r="TKJ106" s="5"/>
      <c r="TKK106" s="1"/>
      <c r="TKL106" s="2"/>
      <c r="TKM106" s="2"/>
      <c r="TKN106" s="5"/>
      <c r="TKO106" s="5"/>
      <c r="TKP106" s="5"/>
      <c r="TKQ106" s="5"/>
      <c r="TKR106" s="5"/>
      <c r="TKS106" s="1"/>
      <c r="TKT106" s="2"/>
      <c r="TKU106" s="2"/>
      <c r="TKV106" s="5"/>
      <c r="TKW106" s="5"/>
      <c r="TKX106" s="5"/>
      <c r="TKY106" s="5"/>
      <c r="TKZ106" s="5"/>
      <c r="TLA106" s="1"/>
      <c r="TLB106" s="2"/>
      <c r="TLC106" s="2"/>
      <c r="TLD106" s="5"/>
      <c r="TLE106" s="5"/>
      <c r="TLF106" s="5"/>
      <c r="TLG106" s="5"/>
      <c r="TLH106" s="5"/>
      <c r="TLI106" s="1"/>
      <c r="TLJ106" s="2"/>
      <c r="TLK106" s="2"/>
      <c r="TLL106" s="5"/>
      <c r="TLM106" s="5"/>
      <c r="TLN106" s="5"/>
      <c r="TLO106" s="5"/>
      <c r="TLP106" s="5"/>
      <c r="TLQ106" s="1"/>
      <c r="TLR106" s="2"/>
      <c r="TLS106" s="2"/>
      <c r="TLT106" s="5"/>
      <c r="TLU106" s="5"/>
      <c r="TLV106" s="5"/>
      <c r="TLW106" s="5"/>
      <c r="TLX106" s="5"/>
      <c r="TLY106" s="1"/>
      <c r="TLZ106" s="2"/>
      <c r="TMA106" s="2"/>
      <c r="TMB106" s="5"/>
      <c r="TMC106" s="5"/>
      <c r="TMD106" s="5"/>
      <c r="TME106" s="5"/>
      <c r="TMF106" s="5"/>
      <c r="TMG106" s="1"/>
      <c r="TMH106" s="2"/>
      <c r="TMI106" s="2"/>
      <c r="TMJ106" s="5"/>
      <c r="TMK106" s="5"/>
      <c r="TML106" s="5"/>
      <c r="TMM106" s="5"/>
      <c r="TMN106" s="5"/>
      <c r="TMO106" s="1"/>
      <c r="TMP106" s="2"/>
      <c r="TMQ106" s="2"/>
      <c r="TMR106" s="5"/>
      <c r="TMS106" s="5"/>
      <c r="TMT106" s="5"/>
      <c r="TMU106" s="5"/>
      <c r="TMV106" s="5"/>
      <c r="TMW106" s="1"/>
      <c r="TMX106" s="2"/>
      <c r="TMY106" s="2"/>
      <c r="TMZ106" s="5"/>
      <c r="TNA106" s="5"/>
      <c r="TNB106" s="5"/>
      <c r="TNC106" s="5"/>
      <c r="TND106" s="5"/>
      <c r="TNE106" s="1"/>
      <c r="TNF106" s="2"/>
      <c r="TNG106" s="2"/>
      <c r="TNH106" s="5"/>
      <c r="TNI106" s="5"/>
      <c r="TNJ106" s="5"/>
      <c r="TNK106" s="5"/>
      <c r="TNL106" s="5"/>
      <c r="TNM106" s="1"/>
      <c r="TNN106" s="2"/>
      <c r="TNO106" s="2"/>
      <c r="TNP106" s="5"/>
      <c r="TNQ106" s="5"/>
      <c r="TNR106" s="5"/>
      <c r="TNS106" s="5"/>
      <c r="TNT106" s="5"/>
      <c r="TNU106" s="1"/>
      <c r="TNV106" s="2"/>
      <c r="TNW106" s="2"/>
      <c r="TNX106" s="5"/>
      <c r="TNY106" s="5"/>
      <c r="TNZ106" s="5"/>
      <c r="TOA106" s="5"/>
      <c r="TOB106" s="5"/>
      <c r="TOC106" s="1"/>
      <c r="TOD106" s="2"/>
      <c r="TOE106" s="2"/>
      <c r="TOF106" s="5"/>
      <c r="TOG106" s="5"/>
      <c r="TOH106" s="5"/>
      <c r="TOI106" s="5"/>
      <c r="TOJ106" s="5"/>
      <c r="TOK106" s="1"/>
      <c r="TOL106" s="2"/>
      <c r="TOM106" s="2"/>
      <c r="TON106" s="5"/>
      <c r="TOO106" s="5"/>
      <c r="TOP106" s="5"/>
      <c r="TOQ106" s="5"/>
      <c r="TOR106" s="5"/>
      <c r="TOS106" s="1"/>
      <c r="TOT106" s="2"/>
      <c r="TOU106" s="2"/>
      <c r="TOV106" s="5"/>
      <c r="TOW106" s="5"/>
      <c r="TOX106" s="5"/>
      <c r="TOY106" s="5"/>
      <c r="TOZ106" s="5"/>
      <c r="TPA106" s="1"/>
      <c r="TPB106" s="2"/>
      <c r="TPC106" s="2"/>
      <c r="TPD106" s="5"/>
      <c r="TPE106" s="5"/>
      <c r="TPF106" s="5"/>
      <c r="TPG106" s="5"/>
      <c r="TPH106" s="5"/>
      <c r="TPI106" s="1"/>
      <c r="TPJ106" s="2"/>
      <c r="TPK106" s="2"/>
      <c r="TPL106" s="5"/>
      <c r="TPM106" s="5"/>
      <c r="TPN106" s="5"/>
      <c r="TPO106" s="5"/>
      <c r="TPP106" s="5"/>
      <c r="TPQ106" s="1"/>
      <c r="TPR106" s="2"/>
      <c r="TPS106" s="2"/>
      <c r="TPT106" s="5"/>
      <c r="TPU106" s="5"/>
      <c r="TPV106" s="5"/>
      <c r="TPW106" s="5"/>
      <c r="TPX106" s="5"/>
      <c r="TPY106" s="1"/>
      <c r="TPZ106" s="2"/>
      <c r="TQA106" s="2"/>
      <c r="TQB106" s="5"/>
      <c r="TQC106" s="5"/>
      <c r="TQD106" s="5"/>
      <c r="TQE106" s="5"/>
      <c r="TQF106" s="5"/>
      <c r="TQG106" s="1"/>
      <c r="TQH106" s="2"/>
      <c r="TQI106" s="2"/>
      <c r="TQJ106" s="5"/>
      <c r="TQK106" s="5"/>
      <c r="TQL106" s="5"/>
      <c r="TQM106" s="5"/>
      <c r="TQN106" s="5"/>
      <c r="TQO106" s="1"/>
      <c r="TQP106" s="2"/>
      <c r="TQQ106" s="2"/>
      <c r="TQR106" s="5"/>
      <c r="TQS106" s="5"/>
      <c r="TQT106" s="5"/>
      <c r="TQU106" s="5"/>
      <c r="TQV106" s="5"/>
      <c r="TQW106" s="1"/>
      <c r="TQX106" s="2"/>
      <c r="TQY106" s="2"/>
      <c r="TQZ106" s="5"/>
      <c r="TRA106" s="5"/>
      <c r="TRB106" s="5"/>
      <c r="TRC106" s="5"/>
      <c r="TRD106" s="5"/>
      <c r="TRE106" s="1"/>
      <c r="TRF106" s="2"/>
      <c r="TRG106" s="2"/>
      <c r="TRH106" s="5"/>
      <c r="TRI106" s="5"/>
      <c r="TRJ106" s="5"/>
      <c r="TRK106" s="5"/>
      <c r="TRL106" s="5"/>
      <c r="TRM106" s="1"/>
      <c r="TRN106" s="2"/>
      <c r="TRO106" s="2"/>
      <c r="TRP106" s="5"/>
      <c r="TRQ106" s="5"/>
      <c r="TRR106" s="5"/>
      <c r="TRS106" s="5"/>
      <c r="TRT106" s="5"/>
      <c r="TRU106" s="1"/>
      <c r="TRV106" s="2"/>
      <c r="TRW106" s="2"/>
      <c r="TRX106" s="5"/>
      <c r="TRY106" s="5"/>
      <c r="TRZ106" s="5"/>
      <c r="TSA106" s="5"/>
      <c r="TSB106" s="5"/>
      <c r="TSC106" s="1"/>
      <c r="TSD106" s="2"/>
      <c r="TSE106" s="2"/>
      <c r="TSF106" s="5"/>
      <c r="TSG106" s="5"/>
      <c r="TSH106" s="5"/>
      <c r="TSI106" s="5"/>
      <c r="TSJ106" s="5"/>
      <c r="TSK106" s="1"/>
      <c r="TSL106" s="2"/>
      <c r="TSM106" s="2"/>
      <c r="TSN106" s="5"/>
      <c r="TSO106" s="5"/>
      <c r="TSP106" s="5"/>
      <c r="TSQ106" s="5"/>
      <c r="TSR106" s="5"/>
      <c r="TSS106" s="1"/>
      <c r="TST106" s="2"/>
      <c r="TSU106" s="2"/>
      <c r="TSV106" s="5"/>
      <c r="TSW106" s="5"/>
      <c r="TSX106" s="5"/>
      <c r="TSY106" s="5"/>
      <c r="TSZ106" s="5"/>
      <c r="TTA106" s="1"/>
      <c r="TTB106" s="2"/>
      <c r="TTC106" s="2"/>
      <c r="TTD106" s="5"/>
      <c r="TTE106" s="5"/>
      <c r="TTF106" s="5"/>
      <c r="TTG106" s="5"/>
      <c r="TTH106" s="5"/>
      <c r="TTI106" s="1"/>
      <c r="TTJ106" s="2"/>
      <c r="TTK106" s="2"/>
      <c r="TTL106" s="5"/>
      <c r="TTM106" s="5"/>
      <c r="TTN106" s="5"/>
      <c r="TTO106" s="5"/>
      <c r="TTP106" s="5"/>
      <c r="TTQ106" s="1"/>
      <c r="TTR106" s="2"/>
      <c r="TTS106" s="2"/>
      <c r="TTT106" s="5"/>
      <c r="TTU106" s="5"/>
      <c r="TTV106" s="5"/>
      <c r="TTW106" s="5"/>
      <c r="TTX106" s="5"/>
      <c r="TTY106" s="1"/>
      <c r="TTZ106" s="2"/>
      <c r="TUA106" s="2"/>
      <c r="TUB106" s="5"/>
      <c r="TUC106" s="5"/>
      <c r="TUD106" s="5"/>
      <c r="TUE106" s="5"/>
      <c r="TUF106" s="5"/>
      <c r="TUG106" s="1"/>
      <c r="TUH106" s="2"/>
      <c r="TUI106" s="2"/>
      <c r="TUJ106" s="5"/>
      <c r="TUK106" s="5"/>
      <c r="TUL106" s="5"/>
      <c r="TUM106" s="5"/>
      <c r="TUN106" s="5"/>
      <c r="TUO106" s="1"/>
      <c r="TUP106" s="2"/>
      <c r="TUQ106" s="2"/>
      <c r="TUR106" s="5"/>
      <c r="TUS106" s="5"/>
      <c r="TUT106" s="5"/>
      <c r="TUU106" s="5"/>
      <c r="TUV106" s="5"/>
      <c r="TUW106" s="1"/>
      <c r="TUX106" s="2"/>
      <c r="TUY106" s="2"/>
      <c r="TUZ106" s="5"/>
      <c r="TVA106" s="5"/>
      <c r="TVB106" s="5"/>
      <c r="TVC106" s="5"/>
      <c r="TVD106" s="5"/>
      <c r="TVE106" s="1"/>
      <c r="TVF106" s="2"/>
      <c r="TVG106" s="2"/>
      <c r="TVH106" s="5"/>
      <c r="TVI106" s="5"/>
      <c r="TVJ106" s="5"/>
      <c r="TVK106" s="5"/>
      <c r="TVL106" s="5"/>
      <c r="TVM106" s="1"/>
      <c r="TVN106" s="2"/>
      <c r="TVO106" s="2"/>
      <c r="TVP106" s="5"/>
      <c r="TVQ106" s="5"/>
      <c r="TVR106" s="5"/>
      <c r="TVS106" s="5"/>
      <c r="TVT106" s="5"/>
      <c r="TVU106" s="1"/>
      <c r="TVV106" s="2"/>
      <c r="TVW106" s="2"/>
      <c r="TVX106" s="5"/>
      <c r="TVY106" s="5"/>
      <c r="TVZ106" s="5"/>
      <c r="TWA106" s="5"/>
      <c r="TWB106" s="5"/>
      <c r="TWC106" s="1"/>
      <c r="TWD106" s="2"/>
      <c r="TWE106" s="2"/>
      <c r="TWF106" s="5"/>
      <c r="TWG106" s="5"/>
      <c r="TWH106" s="5"/>
      <c r="TWI106" s="5"/>
      <c r="TWJ106" s="5"/>
      <c r="TWK106" s="1"/>
      <c r="TWL106" s="2"/>
      <c r="TWM106" s="2"/>
      <c r="TWN106" s="5"/>
      <c r="TWO106" s="5"/>
      <c r="TWP106" s="5"/>
      <c r="TWQ106" s="5"/>
      <c r="TWR106" s="5"/>
      <c r="TWS106" s="1"/>
      <c r="TWT106" s="2"/>
      <c r="TWU106" s="2"/>
      <c r="TWV106" s="5"/>
      <c r="TWW106" s="5"/>
      <c r="TWX106" s="5"/>
      <c r="TWY106" s="5"/>
      <c r="TWZ106" s="5"/>
      <c r="TXA106" s="1"/>
      <c r="TXB106" s="2"/>
      <c r="TXC106" s="2"/>
      <c r="TXD106" s="5"/>
      <c r="TXE106" s="5"/>
      <c r="TXF106" s="5"/>
      <c r="TXG106" s="5"/>
      <c r="TXH106" s="5"/>
      <c r="TXI106" s="1"/>
      <c r="TXJ106" s="2"/>
      <c r="TXK106" s="2"/>
      <c r="TXL106" s="5"/>
      <c r="TXM106" s="5"/>
      <c r="TXN106" s="5"/>
      <c r="TXO106" s="5"/>
      <c r="TXP106" s="5"/>
      <c r="TXQ106" s="1"/>
      <c r="TXR106" s="2"/>
      <c r="TXS106" s="2"/>
      <c r="TXT106" s="5"/>
      <c r="TXU106" s="5"/>
      <c r="TXV106" s="5"/>
      <c r="TXW106" s="5"/>
      <c r="TXX106" s="5"/>
      <c r="TXY106" s="1"/>
      <c r="TXZ106" s="2"/>
      <c r="TYA106" s="2"/>
      <c r="TYB106" s="5"/>
      <c r="TYC106" s="5"/>
      <c r="TYD106" s="5"/>
      <c r="TYE106" s="5"/>
      <c r="TYF106" s="5"/>
      <c r="TYG106" s="1"/>
      <c r="TYH106" s="2"/>
      <c r="TYI106" s="2"/>
      <c r="TYJ106" s="5"/>
      <c r="TYK106" s="5"/>
      <c r="TYL106" s="5"/>
      <c r="TYM106" s="5"/>
      <c r="TYN106" s="5"/>
      <c r="TYO106" s="1"/>
      <c r="TYP106" s="2"/>
      <c r="TYQ106" s="2"/>
      <c r="TYR106" s="5"/>
      <c r="TYS106" s="5"/>
      <c r="TYT106" s="5"/>
      <c r="TYU106" s="5"/>
      <c r="TYV106" s="5"/>
      <c r="TYW106" s="1"/>
      <c r="TYX106" s="2"/>
      <c r="TYY106" s="2"/>
      <c r="TYZ106" s="5"/>
      <c r="TZA106" s="5"/>
      <c r="TZB106" s="5"/>
      <c r="TZC106" s="5"/>
      <c r="TZD106" s="5"/>
      <c r="TZE106" s="1"/>
      <c r="TZF106" s="2"/>
      <c r="TZG106" s="2"/>
      <c r="TZH106" s="5"/>
      <c r="TZI106" s="5"/>
      <c r="TZJ106" s="5"/>
      <c r="TZK106" s="5"/>
      <c r="TZL106" s="5"/>
      <c r="TZM106" s="1"/>
      <c r="TZN106" s="2"/>
      <c r="TZO106" s="2"/>
      <c r="TZP106" s="5"/>
      <c r="TZQ106" s="5"/>
      <c r="TZR106" s="5"/>
      <c r="TZS106" s="5"/>
      <c r="TZT106" s="5"/>
      <c r="TZU106" s="1"/>
      <c r="TZV106" s="2"/>
      <c r="TZW106" s="2"/>
      <c r="TZX106" s="5"/>
      <c r="TZY106" s="5"/>
      <c r="TZZ106" s="5"/>
      <c r="UAA106" s="5"/>
      <c r="UAB106" s="5"/>
      <c r="UAC106" s="1"/>
      <c r="UAD106" s="2"/>
      <c r="UAE106" s="2"/>
      <c r="UAF106" s="5"/>
      <c r="UAG106" s="5"/>
      <c r="UAH106" s="5"/>
      <c r="UAI106" s="5"/>
      <c r="UAJ106" s="5"/>
      <c r="UAK106" s="1"/>
      <c r="UAL106" s="2"/>
      <c r="UAM106" s="2"/>
      <c r="UAN106" s="5"/>
      <c r="UAO106" s="5"/>
      <c r="UAP106" s="5"/>
      <c r="UAQ106" s="5"/>
      <c r="UAR106" s="5"/>
      <c r="UAS106" s="1"/>
      <c r="UAT106" s="2"/>
      <c r="UAU106" s="2"/>
      <c r="UAV106" s="5"/>
      <c r="UAW106" s="5"/>
      <c r="UAX106" s="5"/>
      <c r="UAY106" s="5"/>
      <c r="UAZ106" s="5"/>
      <c r="UBA106" s="1"/>
      <c r="UBB106" s="2"/>
      <c r="UBC106" s="2"/>
      <c r="UBD106" s="5"/>
      <c r="UBE106" s="5"/>
      <c r="UBF106" s="5"/>
      <c r="UBG106" s="5"/>
      <c r="UBH106" s="5"/>
      <c r="UBI106" s="1"/>
      <c r="UBJ106" s="2"/>
      <c r="UBK106" s="2"/>
      <c r="UBL106" s="5"/>
      <c r="UBM106" s="5"/>
      <c r="UBN106" s="5"/>
      <c r="UBO106" s="5"/>
      <c r="UBP106" s="5"/>
      <c r="UBQ106" s="1"/>
      <c r="UBR106" s="2"/>
      <c r="UBS106" s="2"/>
      <c r="UBT106" s="5"/>
      <c r="UBU106" s="5"/>
      <c r="UBV106" s="5"/>
      <c r="UBW106" s="5"/>
      <c r="UBX106" s="5"/>
      <c r="UBY106" s="1"/>
      <c r="UBZ106" s="2"/>
      <c r="UCA106" s="2"/>
      <c r="UCB106" s="5"/>
      <c r="UCC106" s="5"/>
      <c r="UCD106" s="5"/>
      <c r="UCE106" s="5"/>
      <c r="UCF106" s="5"/>
      <c r="UCG106" s="1"/>
      <c r="UCH106" s="2"/>
      <c r="UCI106" s="2"/>
      <c r="UCJ106" s="5"/>
      <c r="UCK106" s="5"/>
      <c r="UCL106" s="5"/>
      <c r="UCM106" s="5"/>
      <c r="UCN106" s="5"/>
      <c r="UCO106" s="1"/>
      <c r="UCP106" s="2"/>
      <c r="UCQ106" s="2"/>
      <c r="UCR106" s="5"/>
      <c r="UCS106" s="5"/>
      <c r="UCT106" s="5"/>
      <c r="UCU106" s="5"/>
      <c r="UCV106" s="5"/>
      <c r="UCW106" s="1"/>
      <c r="UCX106" s="2"/>
      <c r="UCY106" s="2"/>
      <c r="UCZ106" s="5"/>
      <c r="UDA106" s="5"/>
      <c r="UDB106" s="5"/>
      <c r="UDC106" s="5"/>
      <c r="UDD106" s="5"/>
      <c r="UDE106" s="1"/>
      <c r="UDF106" s="2"/>
      <c r="UDG106" s="2"/>
      <c r="UDH106" s="5"/>
      <c r="UDI106" s="5"/>
      <c r="UDJ106" s="5"/>
      <c r="UDK106" s="5"/>
      <c r="UDL106" s="5"/>
      <c r="UDM106" s="1"/>
      <c r="UDN106" s="2"/>
      <c r="UDO106" s="2"/>
      <c r="UDP106" s="5"/>
      <c r="UDQ106" s="5"/>
      <c r="UDR106" s="5"/>
      <c r="UDS106" s="5"/>
      <c r="UDT106" s="5"/>
      <c r="UDU106" s="1"/>
      <c r="UDV106" s="2"/>
      <c r="UDW106" s="2"/>
      <c r="UDX106" s="5"/>
      <c r="UDY106" s="5"/>
      <c r="UDZ106" s="5"/>
      <c r="UEA106" s="5"/>
      <c r="UEB106" s="5"/>
      <c r="UEC106" s="1"/>
      <c r="UED106" s="2"/>
      <c r="UEE106" s="2"/>
      <c r="UEF106" s="5"/>
      <c r="UEG106" s="5"/>
      <c r="UEH106" s="5"/>
      <c r="UEI106" s="5"/>
      <c r="UEJ106" s="5"/>
      <c r="UEK106" s="1"/>
      <c r="UEL106" s="2"/>
      <c r="UEM106" s="2"/>
      <c r="UEN106" s="5"/>
      <c r="UEO106" s="5"/>
      <c r="UEP106" s="5"/>
      <c r="UEQ106" s="5"/>
      <c r="UER106" s="5"/>
      <c r="UES106" s="1"/>
      <c r="UET106" s="2"/>
      <c r="UEU106" s="2"/>
      <c r="UEV106" s="5"/>
      <c r="UEW106" s="5"/>
      <c r="UEX106" s="5"/>
      <c r="UEY106" s="5"/>
      <c r="UEZ106" s="5"/>
      <c r="UFA106" s="1"/>
      <c r="UFB106" s="2"/>
      <c r="UFC106" s="2"/>
      <c r="UFD106" s="5"/>
      <c r="UFE106" s="5"/>
      <c r="UFF106" s="5"/>
      <c r="UFG106" s="5"/>
      <c r="UFH106" s="5"/>
      <c r="UFI106" s="1"/>
      <c r="UFJ106" s="2"/>
      <c r="UFK106" s="2"/>
      <c r="UFL106" s="5"/>
      <c r="UFM106" s="5"/>
      <c r="UFN106" s="5"/>
      <c r="UFO106" s="5"/>
      <c r="UFP106" s="5"/>
      <c r="UFQ106" s="1"/>
      <c r="UFR106" s="2"/>
      <c r="UFS106" s="2"/>
      <c r="UFT106" s="5"/>
      <c r="UFU106" s="5"/>
      <c r="UFV106" s="5"/>
      <c r="UFW106" s="5"/>
      <c r="UFX106" s="5"/>
      <c r="UFY106" s="1"/>
      <c r="UFZ106" s="2"/>
      <c r="UGA106" s="2"/>
      <c r="UGB106" s="5"/>
      <c r="UGC106" s="5"/>
      <c r="UGD106" s="5"/>
      <c r="UGE106" s="5"/>
      <c r="UGF106" s="5"/>
      <c r="UGG106" s="1"/>
      <c r="UGH106" s="2"/>
      <c r="UGI106" s="2"/>
      <c r="UGJ106" s="5"/>
      <c r="UGK106" s="5"/>
      <c r="UGL106" s="5"/>
      <c r="UGM106" s="5"/>
      <c r="UGN106" s="5"/>
      <c r="UGO106" s="1"/>
      <c r="UGP106" s="2"/>
      <c r="UGQ106" s="2"/>
      <c r="UGR106" s="5"/>
      <c r="UGS106" s="5"/>
      <c r="UGT106" s="5"/>
      <c r="UGU106" s="5"/>
      <c r="UGV106" s="5"/>
      <c r="UGW106" s="1"/>
      <c r="UGX106" s="2"/>
      <c r="UGY106" s="2"/>
      <c r="UGZ106" s="5"/>
      <c r="UHA106" s="5"/>
      <c r="UHB106" s="5"/>
      <c r="UHC106" s="5"/>
      <c r="UHD106" s="5"/>
      <c r="UHE106" s="1"/>
      <c r="UHF106" s="2"/>
      <c r="UHG106" s="2"/>
      <c r="UHH106" s="5"/>
      <c r="UHI106" s="5"/>
      <c r="UHJ106" s="5"/>
      <c r="UHK106" s="5"/>
      <c r="UHL106" s="5"/>
      <c r="UHM106" s="1"/>
      <c r="UHN106" s="2"/>
      <c r="UHO106" s="2"/>
      <c r="UHP106" s="5"/>
      <c r="UHQ106" s="5"/>
      <c r="UHR106" s="5"/>
      <c r="UHS106" s="5"/>
      <c r="UHT106" s="5"/>
      <c r="UHU106" s="1"/>
      <c r="UHV106" s="2"/>
      <c r="UHW106" s="2"/>
      <c r="UHX106" s="5"/>
      <c r="UHY106" s="5"/>
      <c r="UHZ106" s="5"/>
      <c r="UIA106" s="5"/>
      <c r="UIB106" s="5"/>
      <c r="UIC106" s="1"/>
      <c r="UID106" s="2"/>
      <c r="UIE106" s="2"/>
      <c r="UIF106" s="5"/>
      <c r="UIG106" s="5"/>
      <c r="UIH106" s="5"/>
      <c r="UII106" s="5"/>
      <c r="UIJ106" s="5"/>
      <c r="UIK106" s="1"/>
      <c r="UIL106" s="2"/>
      <c r="UIM106" s="2"/>
      <c r="UIN106" s="5"/>
      <c r="UIO106" s="5"/>
      <c r="UIP106" s="5"/>
      <c r="UIQ106" s="5"/>
      <c r="UIR106" s="5"/>
      <c r="UIS106" s="1"/>
      <c r="UIT106" s="2"/>
      <c r="UIU106" s="2"/>
      <c r="UIV106" s="5"/>
      <c r="UIW106" s="5"/>
      <c r="UIX106" s="5"/>
      <c r="UIY106" s="5"/>
      <c r="UIZ106" s="5"/>
      <c r="UJA106" s="1"/>
      <c r="UJB106" s="2"/>
      <c r="UJC106" s="2"/>
      <c r="UJD106" s="5"/>
      <c r="UJE106" s="5"/>
      <c r="UJF106" s="5"/>
      <c r="UJG106" s="5"/>
      <c r="UJH106" s="5"/>
      <c r="UJI106" s="1"/>
      <c r="UJJ106" s="2"/>
      <c r="UJK106" s="2"/>
      <c r="UJL106" s="5"/>
      <c r="UJM106" s="5"/>
      <c r="UJN106" s="5"/>
      <c r="UJO106" s="5"/>
      <c r="UJP106" s="5"/>
      <c r="UJQ106" s="1"/>
      <c r="UJR106" s="2"/>
      <c r="UJS106" s="2"/>
      <c r="UJT106" s="5"/>
      <c r="UJU106" s="5"/>
      <c r="UJV106" s="5"/>
      <c r="UJW106" s="5"/>
      <c r="UJX106" s="5"/>
      <c r="UJY106" s="1"/>
      <c r="UJZ106" s="2"/>
      <c r="UKA106" s="2"/>
      <c r="UKB106" s="5"/>
      <c r="UKC106" s="5"/>
      <c r="UKD106" s="5"/>
      <c r="UKE106" s="5"/>
      <c r="UKF106" s="5"/>
      <c r="UKG106" s="1"/>
      <c r="UKH106" s="2"/>
      <c r="UKI106" s="2"/>
      <c r="UKJ106" s="5"/>
      <c r="UKK106" s="5"/>
      <c r="UKL106" s="5"/>
      <c r="UKM106" s="5"/>
      <c r="UKN106" s="5"/>
      <c r="UKO106" s="1"/>
      <c r="UKP106" s="2"/>
      <c r="UKQ106" s="2"/>
      <c r="UKR106" s="5"/>
      <c r="UKS106" s="5"/>
      <c r="UKT106" s="5"/>
      <c r="UKU106" s="5"/>
      <c r="UKV106" s="5"/>
      <c r="UKW106" s="1"/>
      <c r="UKX106" s="2"/>
      <c r="UKY106" s="2"/>
      <c r="UKZ106" s="5"/>
      <c r="ULA106" s="5"/>
      <c r="ULB106" s="5"/>
      <c r="ULC106" s="5"/>
      <c r="ULD106" s="5"/>
      <c r="ULE106" s="1"/>
      <c r="ULF106" s="2"/>
      <c r="ULG106" s="2"/>
      <c r="ULH106" s="5"/>
      <c r="ULI106" s="5"/>
      <c r="ULJ106" s="5"/>
      <c r="ULK106" s="5"/>
      <c r="ULL106" s="5"/>
      <c r="ULM106" s="1"/>
      <c r="ULN106" s="2"/>
      <c r="ULO106" s="2"/>
      <c r="ULP106" s="5"/>
      <c r="ULQ106" s="5"/>
      <c r="ULR106" s="5"/>
      <c r="ULS106" s="5"/>
      <c r="ULT106" s="5"/>
      <c r="ULU106" s="1"/>
      <c r="ULV106" s="2"/>
      <c r="ULW106" s="2"/>
      <c r="ULX106" s="5"/>
      <c r="ULY106" s="5"/>
      <c r="ULZ106" s="5"/>
      <c r="UMA106" s="5"/>
      <c r="UMB106" s="5"/>
      <c r="UMC106" s="1"/>
      <c r="UMD106" s="2"/>
      <c r="UME106" s="2"/>
      <c r="UMF106" s="5"/>
      <c r="UMG106" s="5"/>
      <c r="UMH106" s="5"/>
      <c r="UMI106" s="5"/>
      <c r="UMJ106" s="5"/>
      <c r="UMK106" s="1"/>
      <c r="UML106" s="2"/>
      <c r="UMM106" s="2"/>
      <c r="UMN106" s="5"/>
      <c r="UMO106" s="5"/>
      <c r="UMP106" s="5"/>
      <c r="UMQ106" s="5"/>
      <c r="UMR106" s="5"/>
      <c r="UMS106" s="1"/>
      <c r="UMT106" s="2"/>
      <c r="UMU106" s="2"/>
      <c r="UMV106" s="5"/>
      <c r="UMW106" s="5"/>
      <c r="UMX106" s="5"/>
      <c r="UMY106" s="5"/>
      <c r="UMZ106" s="5"/>
      <c r="UNA106" s="1"/>
      <c r="UNB106" s="2"/>
      <c r="UNC106" s="2"/>
      <c r="UND106" s="5"/>
      <c r="UNE106" s="5"/>
      <c r="UNF106" s="5"/>
      <c r="UNG106" s="5"/>
      <c r="UNH106" s="5"/>
      <c r="UNI106" s="1"/>
      <c r="UNJ106" s="2"/>
      <c r="UNK106" s="2"/>
      <c r="UNL106" s="5"/>
      <c r="UNM106" s="5"/>
      <c r="UNN106" s="5"/>
      <c r="UNO106" s="5"/>
      <c r="UNP106" s="5"/>
      <c r="UNQ106" s="1"/>
      <c r="UNR106" s="2"/>
      <c r="UNS106" s="2"/>
      <c r="UNT106" s="5"/>
      <c r="UNU106" s="5"/>
      <c r="UNV106" s="5"/>
      <c r="UNW106" s="5"/>
      <c r="UNX106" s="5"/>
      <c r="UNY106" s="1"/>
      <c r="UNZ106" s="2"/>
      <c r="UOA106" s="2"/>
      <c r="UOB106" s="5"/>
      <c r="UOC106" s="5"/>
      <c r="UOD106" s="5"/>
      <c r="UOE106" s="5"/>
      <c r="UOF106" s="5"/>
      <c r="UOG106" s="1"/>
      <c r="UOH106" s="2"/>
      <c r="UOI106" s="2"/>
      <c r="UOJ106" s="5"/>
      <c r="UOK106" s="5"/>
      <c r="UOL106" s="5"/>
      <c r="UOM106" s="5"/>
      <c r="UON106" s="5"/>
      <c r="UOO106" s="1"/>
      <c r="UOP106" s="2"/>
      <c r="UOQ106" s="2"/>
      <c r="UOR106" s="5"/>
      <c r="UOS106" s="5"/>
      <c r="UOT106" s="5"/>
      <c r="UOU106" s="5"/>
      <c r="UOV106" s="5"/>
      <c r="UOW106" s="1"/>
      <c r="UOX106" s="2"/>
      <c r="UOY106" s="2"/>
      <c r="UOZ106" s="5"/>
      <c r="UPA106" s="5"/>
      <c r="UPB106" s="5"/>
      <c r="UPC106" s="5"/>
      <c r="UPD106" s="5"/>
      <c r="UPE106" s="1"/>
      <c r="UPF106" s="2"/>
      <c r="UPG106" s="2"/>
      <c r="UPH106" s="5"/>
      <c r="UPI106" s="5"/>
      <c r="UPJ106" s="5"/>
      <c r="UPK106" s="5"/>
      <c r="UPL106" s="5"/>
      <c r="UPM106" s="1"/>
      <c r="UPN106" s="2"/>
      <c r="UPO106" s="2"/>
      <c r="UPP106" s="5"/>
      <c r="UPQ106" s="5"/>
      <c r="UPR106" s="5"/>
      <c r="UPS106" s="5"/>
      <c r="UPT106" s="5"/>
      <c r="UPU106" s="1"/>
      <c r="UPV106" s="2"/>
      <c r="UPW106" s="2"/>
      <c r="UPX106" s="5"/>
      <c r="UPY106" s="5"/>
      <c r="UPZ106" s="5"/>
      <c r="UQA106" s="5"/>
      <c r="UQB106" s="5"/>
      <c r="UQC106" s="1"/>
      <c r="UQD106" s="2"/>
      <c r="UQE106" s="2"/>
      <c r="UQF106" s="5"/>
      <c r="UQG106" s="5"/>
      <c r="UQH106" s="5"/>
      <c r="UQI106" s="5"/>
      <c r="UQJ106" s="5"/>
      <c r="UQK106" s="1"/>
      <c r="UQL106" s="2"/>
      <c r="UQM106" s="2"/>
      <c r="UQN106" s="5"/>
      <c r="UQO106" s="5"/>
      <c r="UQP106" s="5"/>
      <c r="UQQ106" s="5"/>
      <c r="UQR106" s="5"/>
      <c r="UQS106" s="1"/>
      <c r="UQT106" s="2"/>
      <c r="UQU106" s="2"/>
      <c r="UQV106" s="5"/>
      <c r="UQW106" s="5"/>
      <c r="UQX106" s="5"/>
      <c r="UQY106" s="5"/>
      <c r="UQZ106" s="5"/>
      <c r="URA106" s="1"/>
      <c r="URB106" s="2"/>
      <c r="URC106" s="2"/>
      <c r="URD106" s="5"/>
      <c r="URE106" s="5"/>
      <c r="URF106" s="5"/>
      <c r="URG106" s="5"/>
      <c r="URH106" s="5"/>
      <c r="URI106" s="1"/>
      <c r="URJ106" s="2"/>
      <c r="URK106" s="2"/>
      <c r="URL106" s="5"/>
      <c r="URM106" s="5"/>
      <c r="URN106" s="5"/>
      <c r="URO106" s="5"/>
      <c r="URP106" s="5"/>
      <c r="URQ106" s="1"/>
      <c r="URR106" s="2"/>
      <c r="URS106" s="2"/>
      <c r="URT106" s="5"/>
      <c r="URU106" s="5"/>
      <c r="URV106" s="5"/>
      <c r="URW106" s="5"/>
      <c r="URX106" s="5"/>
      <c r="URY106" s="1"/>
      <c r="URZ106" s="2"/>
      <c r="USA106" s="2"/>
      <c r="USB106" s="5"/>
      <c r="USC106" s="5"/>
      <c r="USD106" s="5"/>
      <c r="USE106" s="5"/>
      <c r="USF106" s="5"/>
      <c r="USG106" s="1"/>
      <c r="USH106" s="2"/>
      <c r="USI106" s="2"/>
      <c r="USJ106" s="5"/>
      <c r="USK106" s="5"/>
      <c r="USL106" s="5"/>
      <c r="USM106" s="5"/>
      <c r="USN106" s="5"/>
      <c r="USO106" s="1"/>
      <c r="USP106" s="2"/>
      <c r="USQ106" s="2"/>
      <c r="USR106" s="5"/>
      <c r="USS106" s="5"/>
      <c r="UST106" s="5"/>
      <c r="USU106" s="5"/>
      <c r="USV106" s="5"/>
      <c r="USW106" s="1"/>
      <c r="USX106" s="2"/>
      <c r="USY106" s="2"/>
      <c r="USZ106" s="5"/>
      <c r="UTA106" s="5"/>
      <c r="UTB106" s="5"/>
      <c r="UTC106" s="5"/>
      <c r="UTD106" s="5"/>
      <c r="UTE106" s="1"/>
      <c r="UTF106" s="2"/>
      <c r="UTG106" s="2"/>
      <c r="UTH106" s="5"/>
      <c r="UTI106" s="5"/>
      <c r="UTJ106" s="5"/>
      <c r="UTK106" s="5"/>
      <c r="UTL106" s="5"/>
      <c r="UTM106" s="1"/>
      <c r="UTN106" s="2"/>
      <c r="UTO106" s="2"/>
      <c r="UTP106" s="5"/>
      <c r="UTQ106" s="5"/>
      <c r="UTR106" s="5"/>
      <c r="UTS106" s="5"/>
      <c r="UTT106" s="5"/>
      <c r="UTU106" s="1"/>
      <c r="UTV106" s="2"/>
      <c r="UTW106" s="2"/>
      <c r="UTX106" s="5"/>
      <c r="UTY106" s="5"/>
      <c r="UTZ106" s="5"/>
      <c r="UUA106" s="5"/>
      <c r="UUB106" s="5"/>
      <c r="UUC106" s="1"/>
      <c r="UUD106" s="2"/>
      <c r="UUE106" s="2"/>
      <c r="UUF106" s="5"/>
      <c r="UUG106" s="5"/>
      <c r="UUH106" s="5"/>
      <c r="UUI106" s="5"/>
      <c r="UUJ106" s="5"/>
      <c r="UUK106" s="1"/>
      <c r="UUL106" s="2"/>
      <c r="UUM106" s="2"/>
      <c r="UUN106" s="5"/>
      <c r="UUO106" s="5"/>
      <c r="UUP106" s="5"/>
      <c r="UUQ106" s="5"/>
      <c r="UUR106" s="5"/>
      <c r="UUS106" s="1"/>
      <c r="UUT106" s="2"/>
      <c r="UUU106" s="2"/>
      <c r="UUV106" s="5"/>
      <c r="UUW106" s="5"/>
      <c r="UUX106" s="5"/>
      <c r="UUY106" s="5"/>
      <c r="UUZ106" s="5"/>
      <c r="UVA106" s="1"/>
      <c r="UVB106" s="2"/>
      <c r="UVC106" s="2"/>
      <c r="UVD106" s="5"/>
      <c r="UVE106" s="5"/>
      <c r="UVF106" s="5"/>
      <c r="UVG106" s="5"/>
      <c r="UVH106" s="5"/>
      <c r="UVI106" s="1"/>
      <c r="UVJ106" s="2"/>
      <c r="UVK106" s="2"/>
      <c r="UVL106" s="5"/>
      <c r="UVM106" s="5"/>
      <c r="UVN106" s="5"/>
      <c r="UVO106" s="5"/>
      <c r="UVP106" s="5"/>
      <c r="UVQ106" s="1"/>
      <c r="UVR106" s="2"/>
      <c r="UVS106" s="2"/>
      <c r="UVT106" s="5"/>
      <c r="UVU106" s="5"/>
      <c r="UVV106" s="5"/>
      <c r="UVW106" s="5"/>
      <c r="UVX106" s="5"/>
      <c r="UVY106" s="1"/>
      <c r="UVZ106" s="2"/>
      <c r="UWA106" s="2"/>
      <c r="UWB106" s="5"/>
      <c r="UWC106" s="5"/>
      <c r="UWD106" s="5"/>
      <c r="UWE106" s="5"/>
      <c r="UWF106" s="5"/>
      <c r="UWG106" s="1"/>
      <c r="UWH106" s="2"/>
      <c r="UWI106" s="2"/>
      <c r="UWJ106" s="5"/>
      <c r="UWK106" s="5"/>
      <c r="UWL106" s="5"/>
      <c r="UWM106" s="5"/>
      <c r="UWN106" s="5"/>
      <c r="UWO106" s="1"/>
      <c r="UWP106" s="2"/>
      <c r="UWQ106" s="2"/>
      <c r="UWR106" s="5"/>
      <c r="UWS106" s="5"/>
      <c r="UWT106" s="5"/>
      <c r="UWU106" s="5"/>
      <c r="UWV106" s="5"/>
      <c r="UWW106" s="1"/>
      <c r="UWX106" s="2"/>
      <c r="UWY106" s="2"/>
      <c r="UWZ106" s="5"/>
      <c r="UXA106" s="5"/>
      <c r="UXB106" s="5"/>
      <c r="UXC106" s="5"/>
      <c r="UXD106" s="5"/>
      <c r="UXE106" s="1"/>
      <c r="UXF106" s="2"/>
      <c r="UXG106" s="2"/>
      <c r="UXH106" s="5"/>
      <c r="UXI106" s="5"/>
      <c r="UXJ106" s="5"/>
      <c r="UXK106" s="5"/>
      <c r="UXL106" s="5"/>
      <c r="UXM106" s="1"/>
      <c r="UXN106" s="2"/>
      <c r="UXO106" s="2"/>
      <c r="UXP106" s="5"/>
      <c r="UXQ106" s="5"/>
      <c r="UXR106" s="5"/>
      <c r="UXS106" s="5"/>
      <c r="UXT106" s="5"/>
      <c r="UXU106" s="1"/>
      <c r="UXV106" s="2"/>
      <c r="UXW106" s="2"/>
      <c r="UXX106" s="5"/>
      <c r="UXY106" s="5"/>
      <c r="UXZ106" s="5"/>
      <c r="UYA106" s="5"/>
      <c r="UYB106" s="5"/>
      <c r="UYC106" s="1"/>
      <c r="UYD106" s="2"/>
      <c r="UYE106" s="2"/>
      <c r="UYF106" s="5"/>
      <c r="UYG106" s="5"/>
      <c r="UYH106" s="5"/>
      <c r="UYI106" s="5"/>
      <c r="UYJ106" s="5"/>
      <c r="UYK106" s="1"/>
      <c r="UYL106" s="2"/>
      <c r="UYM106" s="2"/>
      <c r="UYN106" s="5"/>
      <c r="UYO106" s="5"/>
      <c r="UYP106" s="5"/>
      <c r="UYQ106" s="5"/>
      <c r="UYR106" s="5"/>
      <c r="UYS106" s="1"/>
      <c r="UYT106" s="2"/>
      <c r="UYU106" s="2"/>
      <c r="UYV106" s="5"/>
      <c r="UYW106" s="5"/>
      <c r="UYX106" s="5"/>
      <c r="UYY106" s="5"/>
      <c r="UYZ106" s="5"/>
      <c r="UZA106" s="1"/>
      <c r="UZB106" s="2"/>
      <c r="UZC106" s="2"/>
      <c r="UZD106" s="5"/>
      <c r="UZE106" s="5"/>
      <c r="UZF106" s="5"/>
      <c r="UZG106" s="5"/>
      <c r="UZH106" s="5"/>
      <c r="UZI106" s="1"/>
      <c r="UZJ106" s="2"/>
      <c r="UZK106" s="2"/>
      <c r="UZL106" s="5"/>
      <c r="UZM106" s="5"/>
      <c r="UZN106" s="5"/>
      <c r="UZO106" s="5"/>
      <c r="UZP106" s="5"/>
      <c r="UZQ106" s="1"/>
      <c r="UZR106" s="2"/>
      <c r="UZS106" s="2"/>
      <c r="UZT106" s="5"/>
      <c r="UZU106" s="5"/>
      <c r="UZV106" s="5"/>
      <c r="UZW106" s="5"/>
      <c r="UZX106" s="5"/>
      <c r="UZY106" s="1"/>
      <c r="UZZ106" s="2"/>
      <c r="VAA106" s="2"/>
      <c r="VAB106" s="5"/>
      <c r="VAC106" s="5"/>
      <c r="VAD106" s="5"/>
      <c r="VAE106" s="5"/>
      <c r="VAF106" s="5"/>
      <c r="VAG106" s="1"/>
      <c r="VAH106" s="2"/>
      <c r="VAI106" s="2"/>
      <c r="VAJ106" s="5"/>
      <c r="VAK106" s="5"/>
      <c r="VAL106" s="5"/>
      <c r="VAM106" s="5"/>
      <c r="VAN106" s="5"/>
      <c r="VAO106" s="1"/>
      <c r="VAP106" s="2"/>
      <c r="VAQ106" s="2"/>
      <c r="VAR106" s="5"/>
      <c r="VAS106" s="5"/>
      <c r="VAT106" s="5"/>
      <c r="VAU106" s="5"/>
      <c r="VAV106" s="5"/>
      <c r="VAW106" s="1"/>
      <c r="VAX106" s="2"/>
      <c r="VAY106" s="2"/>
      <c r="VAZ106" s="5"/>
      <c r="VBA106" s="5"/>
      <c r="VBB106" s="5"/>
      <c r="VBC106" s="5"/>
      <c r="VBD106" s="5"/>
      <c r="VBE106" s="1"/>
      <c r="VBF106" s="2"/>
      <c r="VBG106" s="2"/>
      <c r="VBH106" s="5"/>
      <c r="VBI106" s="5"/>
      <c r="VBJ106" s="5"/>
      <c r="VBK106" s="5"/>
      <c r="VBL106" s="5"/>
      <c r="VBM106" s="1"/>
      <c r="VBN106" s="2"/>
      <c r="VBO106" s="2"/>
      <c r="VBP106" s="5"/>
      <c r="VBQ106" s="5"/>
      <c r="VBR106" s="5"/>
      <c r="VBS106" s="5"/>
      <c r="VBT106" s="5"/>
      <c r="VBU106" s="1"/>
      <c r="VBV106" s="2"/>
      <c r="VBW106" s="2"/>
      <c r="VBX106" s="5"/>
      <c r="VBY106" s="5"/>
      <c r="VBZ106" s="5"/>
      <c r="VCA106" s="5"/>
      <c r="VCB106" s="5"/>
      <c r="VCC106" s="1"/>
      <c r="VCD106" s="2"/>
      <c r="VCE106" s="2"/>
      <c r="VCF106" s="5"/>
      <c r="VCG106" s="5"/>
      <c r="VCH106" s="5"/>
      <c r="VCI106" s="5"/>
      <c r="VCJ106" s="5"/>
      <c r="VCK106" s="1"/>
      <c r="VCL106" s="2"/>
      <c r="VCM106" s="2"/>
      <c r="VCN106" s="5"/>
      <c r="VCO106" s="5"/>
      <c r="VCP106" s="5"/>
      <c r="VCQ106" s="5"/>
      <c r="VCR106" s="5"/>
      <c r="VCS106" s="1"/>
      <c r="VCT106" s="2"/>
      <c r="VCU106" s="2"/>
      <c r="VCV106" s="5"/>
      <c r="VCW106" s="5"/>
      <c r="VCX106" s="5"/>
      <c r="VCY106" s="5"/>
      <c r="VCZ106" s="5"/>
      <c r="VDA106" s="1"/>
      <c r="VDB106" s="2"/>
      <c r="VDC106" s="2"/>
      <c r="VDD106" s="5"/>
      <c r="VDE106" s="5"/>
      <c r="VDF106" s="5"/>
      <c r="VDG106" s="5"/>
      <c r="VDH106" s="5"/>
      <c r="VDI106" s="1"/>
      <c r="VDJ106" s="2"/>
      <c r="VDK106" s="2"/>
      <c r="VDL106" s="5"/>
      <c r="VDM106" s="5"/>
      <c r="VDN106" s="5"/>
      <c r="VDO106" s="5"/>
      <c r="VDP106" s="5"/>
      <c r="VDQ106" s="1"/>
      <c r="VDR106" s="2"/>
      <c r="VDS106" s="2"/>
      <c r="VDT106" s="5"/>
      <c r="VDU106" s="5"/>
      <c r="VDV106" s="5"/>
      <c r="VDW106" s="5"/>
      <c r="VDX106" s="5"/>
      <c r="VDY106" s="1"/>
      <c r="VDZ106" s="2"/>
      <c r="VEA106" s="2"/>
      <c r="VEB106" s="5"/>
      <c r="VEC106" s="5"/>
      <c r="VED106" s="5"/>
      <c r="VEE106" s="5"/>
      <c r="VEF106" s="5"/>
      <c r="VEG106" s="1"/>
      <c r="VEH106" s="2"/>
      <c r="VEI106" s="2"/>
      <c r="VEJ106" s="5"/>
      <c r="VEK106" s="5"/>
      <c r="VEL106" s="5"/>
      <c r="VEM106" s="5"/>
      <c r="VEN106" s="5"/>
      <c r="VEO106" s="1"/>
      <c r="VEP106" s="2"/>
      <c r="VEQ106" s="2"/>
      <c r="VER106" s="5"/>
      <c r="VES106" s="5"/>
      <c r="VET106" s="5"/>
      <c r="VEU106" s="5"/>
      <c r="VEV106" s="5"/>
      <c r="VEW106" s="1"/>
      <c r="VEX106" s="2"/>
      <c r="VEY106" s="2"/>
      <c r="VEZ106" s="5"/>
      <c r="VFA106" s="5"/>
      <c r="VFB106" s="5"/>
      <c r="VFC106" s="5"/>
      <c r="VFD106" s="5"/>
      <c r="VFE106" s="1"/>
      <c r="VFF106" s="2"/>
      <c r="VFG106" s="2"/>
      <c r="VFH106" s="5"/>
      <c r="VFI106" s="5"/>
      <c r="VFJ106" s="5"/>
      <c r="VFK106" s="5"/>
      <c r="VFL106" s="5"/>
      <c r="VFM106" s="1"/>
      <c r="VFN106" s="2"/>
      <c r="VFO106" s="2"/>
      <c r="VFP106" s="5"/>
      <c r="VFQ106" s="5"/>
      <c r="VFR106" s="5"/>
      <c r="VFS106" s="5"/>
      <c r="VFT106" s="5"/>
      <c r="VFU106" s="1"/>
      <c r="VFV106" s="2"/>
      <c r="VFW106" s="2"/>
      <c r="VFX106" s="5"/>
      <c r="VFY106" s="5"/>
      <c r="VFZ106" s="5"/>
      <c r="VGA106" s="5"/>
      <c r="VGB106" s="5"/>
      <c r="VGC106" s="1"/>
      <c r="VGD106" s="2"/>
      <c r="VGE106" s="2"/>
      <c r="VGF106" s="5"/>
      <c r="VGG106" s="5"/>
      <c r="VGH106" s="5"/>
      <c r="VGI106" s="5"/>
      <c r="VGJ106" s="5"/>
      <c r="VGK106" s="1"/>
      <c r="VGL106" s="2"/>
      <c r="VGM106" s="2"/>
      <c r="VGN106" s="5"/>
      <c r="VGO106" s="5"/>
      <c r="VGP106" s="5"/>
      <c r="VGQ106" s="5"/>
      <c r="VGR106" s="5"/>
      <c r="VGS106" s="1"/>
      <c r="VGT106" s="2"/>
      <c r="VGU106" s="2"/>
      <c r="VGV106" s="5"/>
      <c r="VGW106" s="5"/>
      <c r="VGX106" s="5"/>
      <c r="VGY106" s="5"/>
      <c r="VGZ106" s="5"/>
      <c r="VHA106" s="1"/>
      <c r="VHB106" s="2"/>
      <c r="VHC106" s="2"/>
      <c r="VHD106" s="5"/>
      <c r="VHE106" s="5"/>
      <c r="VHF106" s="5"/>
      <c r="VHG106" s="5"/>
      <c r="VHH106" s="5"/>
      <c r="VHI106" s="1"/>
      <c r="VHJ106" s="2"/>
      <c r="VHK106" s="2"/>
      <c r="VHL106" s="5"/>
      <c r="VHM106" s="5"/>
      <c r="VHN106" s="5"/>
      <c r="VHO106" s="5"/>
      <c r="VHP106" s="5"/>
      <c r="VHQ106" s="1"/>
      <c r="VHR106" s="2"/>
      <c r="VHS106" s="2"/>
      <c r="VHT106" s="5"/>
      <c r="VHU106" s="5"/>
      <c r="VHV106" s="5"/>
      <c r="VHW106" s="5"/>
      <c r="VHX106" s="5"/>
      <c r="VHY106" s="1"/>
      <c r="VHZ106" s="2"/>
      <c r="VIA106" s="2"/>
      <c r="VIB106" s="5"/>
      <c r="VIC106" s="5"/>
      <c r="VID106" s="5"/>
      <c r="VIE106" s="5"/>
      <c r="VIF106" s="5"/>
      <c r="VIG106" s="1"/>
      <c r="VIH106" s="2"/>
      <c r="VII106" s="2"/>
      <c r="VIJ106" s="5"/>
      <c r="VIK106" s="5"/>
      <c r="VIL106" s="5"/>
      <c r="VIM106" s="5"/>
      <c r="VIN106" s="5"/>
      <c r="VIO106" s="1"/>
      <c r="VIP106" s="2"/>
      <c r="VIQ106" s="2"/>
      <c r="VIR106" s="5"/>
      <c r="VIS106" s="5"/>
      <c r="VIT106" s="5"/>
      <c r="VIU106" s="5"/>
      <c r="VIV106" s="5"/>
      <c r="VIW106" s="1"/>
      <c r="VIX106" s="2"/>
      <c r="VIY106" s="2"/>
      <c r="VIZ106" s="5"/>
      <c r="VJA106" s="5"/>
      <c r="VJB106" s="5"/>
      <c r="VJC106" s="5"/>
      <c r="VJD106" s="5"/>
      <c r="VJE106" s="1"/>
      <c r="VJF106" s="2"/>
      <c r="VJG106" s="2"/>
      <c r="VJH106" s="5"/>
      <c r="VJI106" s="5"/>
      <c r="VJJ106" s="5"/>
      <c r="VJK106" s="5"/>
      <c r="VJL106" s="5"/>
      <c r="VJM106" s="1"/>
      <c r="VJN106" s="2"/>
      <c r="VJO106" s="2"/>
      <c r="VJP106" s="5"/>
      <c r="VJQ106" s="5"/>
      <c r="VJR106" s="5"/>
      <c r="VJS106" s="5"/>
      <c r="VJT106" s="5"/>
      <c r="VJU106" s="1"/>
      <c r="VJV106" s="2"/>
      <c r="VJW106" s="2"/>
      <c r="VJX106" s="5"/>
      <c r="VJY106" s="5"/>
      <c r="VJZ106" s="5"/>
      <c r="VKA106" s="5"/>
      <c r="VKB106" s="5"/>
      <c r="VKC106" s="1"/>
      <c r="VKD106" s="2"/>
      <c r="VKE106" s="2"/>
      <c r="VKF106" s="5"/>
      <c r="VKG106" s="5"/>
      <c r="VKH106" s="5"/>
      <c r="VKI106" s="5"/>
      <c r="VKJ106" s="5"/>
      <c r="VKK106" s="1"/>
      <c r="VKL106" s="2"/>
      <c r="VKM106" s="2"/>
      <c r="VKN106" s="5"/>
      <c r="VKO106" s="5"/>
      <c r="VKP106" s="5"/>
      <c r="VKQ106" s="5"/>
      <c r="VKR106" s="5"/>
      <c r="VKS106" s="1"/>
      <c r="VKT106" s="2"/>
      <c r="VKU106" s="2"/>
      <c r="VKV106" s="5"/>
      <c r="VKW106" s="5"/>
      <c r="VKX106" s="5"/>
      <c r="VKY106" s="5"/>
      <c r="VKZ106" s="5"/>
      <c r="VLA106" s="1"/>
      <c r="VLB106" s="2"/>
      <c r="VLC106" s="2"/>
      <c r="VLD106" s="5"/>
      <c r="VLE106" s="5"/>
      <c r="VLF106" s="5"/>
      <c r="VLG106" s="5"/>
      <c r="VLH106" s="5"/>
      <c r="VLI106" s="1"/>
      <c r="VLJ106" s="2"/>
      <c r="VLK106" s="2"/>
      <c r="VLL106" s="5"/>
      <c r="VLM106" s="5"/>
      <c r="VLN106" s="5"/>
      <c r="VLO106" s="5"/>
      <c r="VLP106" s="5"/>
      <c r="VLQ106" s="1"/>
      <c r="VLR106" s="2"/>
      <c r="VLS106" s="2"/>
      <c r="VLT106" s="5"/>
      <c r="VLU106" s="5"/>
      <c r="VLV106" s="5"/>
      <c r="VLW106" s="5"/>
      <c r="VLX106" s="5"/>
      <c r="VLY106" s="1"/>
      <c r="VLZ106" s="2"/>
      <c r="VMA106" s="2"/>
      <c r="VMB106" s="5"/>
      <c r="VMC106" s="5"/>
      <c r="VMD106" s="5"/>
      <c r="VME106" s="5"/>
      <c r="VMF106" s="5"/>
      <c r="VMG106" s="1"/>
      <c r="VMH106" s="2"/>
      <c r="VMI106" s="2"/>
      <c r="VMJ106" s="5"/>
      <c r="VMK106" s="5"/>
      <c r="VML106" s="5"/>
      <c r="VMM106" s="5"/>
      <c r="VMN106" s="5"/>
      <c r="VMO106" s="1"/>
      <c r="VMP106" s="2"/>
      <c r="VMQ106" s="2"/>
      <c r="VMR106" s="5"/>
      <c r="VMS106" s="5"/>
      <c r="VMT106" s="5"/>
      <c r="VMU106" s="5"/>
      <c r="VMV106" s="5"/>
      <c r="VMW106" s="1"/>
      <c r="VMX106" s="2"/>
      <c r="VMY106" s="2"/>
      <c r="VMZ106" s="5"/>
      <c r="VNA106" s="5"/>
      <c r="VNB106" s="5"/>
      <c r="VNC106" s="5"/>
      <c r="VND106" s="5"/>
      <c r="VNE106" s="1"/>
      <c r="VNF106" s="2"/>
      <c r="VNG106" s="2"/>
      <c r="VNH106" s="5"/>
      <c r="VNI106" s="5"/>
      <c r="VNJ106" s="5"/>
      <c r="VNK106" s="5"/>
      <c r="VNL106" s="5"/>
      <c r="VNM106" s="1"/>
      <c r="VNN106" s="2"/>
      <c r="VNO106" s="2"/>
      <c r="VNP106" s="5"/>
      <c r="VNQ106" s="5"/>
      <c r="VNR106" s="5"/>
      <c r="VNS106" s="5"/>
      <c r="VNT106" s="5"/>
      <c r="VNU106" s="1"/>
      <c r="VNV106" s="2"/>
      <c r="VNW106" s="2"/>
      <c r="VNX106" s="5"/>
      <c r="VNY106" s="5"/>
      <c r="VNZ106" s="5"/>
      <c r="VOA106" s="5"/>
      <c r="VOB106" s="5"/>
      <c r="VOC106" s="1"/>
      <c r="VOD106" s="2"/>
      <c r="VOE106" s="2"/>
      <c r="VOF106" s="5"/>
      <c r="VOG106" s="5"/>
      <c r="VOH106" s="5"/>
      <c r="VOI106" s="5"/>
      <c r="VOJ106" s="5"/>
      <c r="VOK106" s="1"/>
      <c r="VOL106" s="2"/>
      <c r="VOM106" s="2"/>
      <c r="VON106" s="5"/>
      <c r="VOO106" s="5"/>
      <c r="VOP106" s="5"/>
      <c r="VOQ106" s="5"/>
      <c r="VOR106" s="5"/>
      <c r="VOS106" s="1"/>
      <c r="VOT106" s="2"/>
      <c r="VOU106" s="2"/>
      <c r="VOV106" s="5"/>
      <c r="VOW106" s="5"/>
      <c r="VOX106" s="5"/>
      <c r="VOY106" s="5"/>
      <c r="VOZ106" s="5"/>
      <c r="VPA106" s="1"/>
      <c r="VPB106" s="2"/>
      <c r="VPC106" s="2"/>
      <c r="VPD106" s="5"/>
      <c r="VPE106" s="5"/>
      <c r="VPF106" s="5"/>
      <c r="VPG106" s="5"/>
      <c r="VPH106" s="5"/>
      <c r="VPI106" s="1"/>
      <c r="VPJ106" s="2"/>
      <c r="VPK106" s="2"/>
      <c r="VPL106" s="5"/>
      <c r="VPM106" s="5"/>
      <c r="VPN106" s="5"/>
      <c r="VPO106" s="5"/>
      <c r="VPP106" s="5"/>
      <c r="VPQ106" s="1"/>
      <c r="VPR106" s="2"/>
      <c r="VPS106" s="2"/>
      <c r="VPT106" s="5"/>
      <c r="VPU106" s="5"/>
      <c r="VPV106" s="5"/>
      <c r="VPW106" s="5"/>
      <c r="VPX106" s="5"/>
      <c r="VPY106" s="1"/>
      <c r="VPZ106" s="2"/>
      <c r="VQA106" s="2"/>
      <c r="VQB106" s="5"/>
      <c r="VQC106" s="5"/>
      <c r="VQD106" s="5"/>
      <c r="VQE106" s="5"/>
      <c r="VQF106" s="5"/>
      <c r="VQG106" s="1"/>
      <c r="VQH106" s="2"/>
      <c r="VQI106" s="2"/>
      <c r="VQJ106" s="5"/>
      <c r="VQK106" s="5"/>
      <c r="VQL106" s="5"/>
      <c r="VQM106" s="5"/>
      <c r="VQN106" s="5"/>
      <c r="VQO106" s="1"/>
      <c r="VQP106" s="2"/>
      <c r="VQQ106" s="2"/>
      <c r="VQR106" s="5"/>
      <c r="VQS106" s="5"/>
      <c r="VQT106" s="5"/>
      <c r="VQU106" s="5"/>
      <c r="VQV106" s="5"/>
      <c r="VQW106" s="1"/>
      <c r="VQX106" s="2"/>
      <c r="VQY106" s="2"/>
      <c r="VQZ106" s="5"/>
      <c r="VRA106" s="5"/>
      <c r="VRB106" s="5"/>
      <c r="VRC106" s="5"/>
      <c r="VRD106" s="5"/>
      <c r="VRE106" s="1"/>
      <c r="VRF106" s="2"/>
      <c r="VRG106" s="2"/>
      <c r="VRH106" s="5"/>
      <c r="VRI106" s="5"/>
      <c r="VRJ106" s="5"/>
      <c r="VRK106" s="5"/>
      <c r="VRL106" s="5"/>
      <c r="VRM106" s="1"/>
      <c r="VRN106" s="2"/>
      <c r="VRO106" s="2"/>
      <c r="VRP106" s="5"/>
      <c r="VRQ106" s="5"/>
      <c r="VRR106" s="5"/>
      <c r="VRS106" s="5"/>
      <c r="VRT106" s="5"/>
      <c r="VRU106" s="1"/>
      <c r="VRV106" s="2"/>
      <c r="VRW106" s="2"/>
      <c r="VRX106" s="5"/>
      <c r="VRY106" s="5"/>
      <c r="VRZ106" s="5"/>
      <c r="VSA106" s="5"/>
      <c r="VSB106" s="5"/>
      <c r="VSC106" s="1"/>
      <c r="VSD106" s="2"/>
      <c r="VSE106" s="2"/>
      <c r="VSF106" s="5"/>
      <c r="VSG106" s="5"/>
      <c r="VSH106" s="5"/>
      <c r="VSI106" s="5"/>
      <c r="VSJ106" s="5"/>
      <c r="VSK106" s="1"/>
      <c r="VSL106" s="2"/>
      <c r="VSM106" s="2"/>
      <c r="VSN106" s="5"/>
      <c r="VSO106" s="5"/>
      <c r="VSP106" s="5"/>
      <c r="VSQ106" s="5"/>
      <c r="VSR106" s="5"/>
      <c r="VSS106" s="1"/>
      <c r="VST106" s="2"/>
      <c r="VSU106" s="2"/>
      <c r="VSV106" s="5"/>
      <c r="VSW106" s="5"/>
      <c r="VSX106" s="5"/>
      <c r="VSY106" s="5"/>
      <c r="VSZ106" s="5"/>
      <c r="VTA106" s="1"/>
      <c r="VTB106" s="2"/>
      <c r="VTC106" s="2"/>
      <c r="VTD106" s="5"/>
      <c r="VTE106" s="5"/>
      <c r="VTF106" s="5"/>
      <c r="VTG106" s="5"/>
      <c r="VTH106" s="5"/>
      <c r="VTI106" s="1"/>
      <c r="VTJ106" s="2"/>
      <c r="VTK106" s="2"/>
      <c r="VTL106" s="5"/>
      <c r="VTM106" s="5"/>
      <c r="VTN106" s="5"/>
      <c r="VTO106" s="5"/>
      <c r="VTP106" s="5"/>
      <c r="VTQ106" s="1"/>
      <c r="VTR106" s="2"/>
      <c r="VTS106" s="2"/>
      <c r="VTT106" s="5"/>
      <c r="VTU106" s="5"/>
      <c r="VTV106" s="5"/>
      <c r="VTW106" s="5"/>
      <c r="VTX106" s="5"/>
      <c r="VTY106" s="1"/>
      <c r="VTZ106" s="2"/>
      <c r="VUA106" s="2"/>
      <c r="VUB106" s="5"/>
      <c r="VUC106" s="5"/>
      <c r="VUD106" s="5"/>
      <c r="VUE106" s="5"/>
      <c r="VUF106" s="5"/>
      <c r="VUG106" s="1"/>
      <c r="VUH106" s="2"/>
      <c r="VUI106" s="2"/>
      <c r="VUJ106" s="5"/>
      <c r="VUK106" s="5"/>
      <c r="VUL106" s="5"/>
      <c r="VUM106" s="5"/>
      <c r="VUN106" s="5"/>
      <c r="VUO106" s="1"/>
      <c r="VUP106" s="2"/>
      <c r="VUQ106" s="2"/>
      <c r="VUR106" s="5"/>
      <c r="VUS106" s="5"/>
      <c r="VUT106" s="5"/>
      <c r="VUU106" s="5"/>
      <c r="VUV106" s="5"/>
      <c r="VUW106" s="1"/>
      <c r="VUX106" s="2"/>
      <c r="VUY106" s="2"/>
      <c r="VUZ106" s="5"/>
      <c r="VVA106" s="5"/>
      <c r="VVB106" s="5"/>
      <c r="VVC106" s="5"/>
      <c r="VVD106" s="5"/>
      <c r="VVE106" s="1"/>
      <c r="VVF106" s="2"/>
      <c r="VVG106" s="2"/>
      <c r="VVH106" s="5"/>
      <c r="VVI106" s="5"/>
      <c r="VVJ106" s="5"/>
      <c r="VVK106" s="5"/>
      <c r="VVL106" s="5"/>
      <c r="VVM106" s="1"/>
      <c r="VVN106" s="2"/>
      <c r="VVO106" s="2"/>
      <c r="VVP106" s="5"/>
      <c r="VVQ106" s="5"/>
      <c r="VVR106" s="5"/>
      <c r="VVS106" s="5"/>
      <c r="VVT106" s="5"/>
      <c r="VVU106" s="1"/>
      <c r="VVV106" s="2"/>
      <c r="VVW106" s="2"/>
      <c r="VVX106" s="5"/>
      <c r="VVY106" s="5"/>
      <c r="VVZ106" s="5"/>
      <c r="VWA106" s="5"/>
      <c r="VWB106" s="5"/>
      <c r="VWC106" s="1"/>
      <c r="VWD106" s="2"/>
      <c r="VWE106" s="2"/>
      <c r="VWF106" s="5"/>
      <c r="VWG106" s="5"/>
      <c r="VWH106" s="5"/>
      <c r="VWI106" s="5"/>
      <c r="VWJ106" s="5"/>
      <c r="VWK106" s="1"/>
      <c r="VWL106" s="2"/>
      <c r="VWM106" s="2"/>
      <c r="VWN106" s="5"/>
      <c r="VWO106" s="5"/>
      <c r="VWP106" s="5"/>
      <c r="VWQ106" s="5"/>
      <c r="VWR106" s="5"/>
      <c r="VWS106" s="1"/>
      <c r="VWT106" s="2"/>
      <c r="VWU106" s="2"/>
      <c r="VWV106" s="5"/>
      <c r="VWW106" s="5"/>
      <c r="VWX106" s="5"/>
      <c r="VWY106" s="5"/>
      <c r="VWZ106" s="5"/>
      <c r="VXA106" s="1"/>
      <c r="VXB106" s="2"/>
      <c r="VXC106" s="2"/>
      <c r="VXD106" s="5"/>
      <c r="VXE106" s="5"/>
      <c r="VXF106" s="5"/>
      <c r="VXG106" s="5"/>
      <c r="VXH106" s="5"/>
      <c r="VXI106" s="1"/>
      <c r="VXJ106" s="2"/>
      <c r="VXK106" s="2"/>
      <c r="VXL106" s="5"/>
      <c r="VXM106" s="5"/>
      <c r="VXN106" s="5"/>
      <c r="VXO106" s="5"/>
      <c r="VXP106" s="5"/>
      <c r="VXQ106" s="1"/>
      <c r="VXR106" s="2"/>
      <c r="VXS106" s="2"/>
      <c r="VXT106" s="5"/>
      <c r="VXU106" s="5"/>
      <c r="VXV106" s="5"/>
      <c r="VXW106" s="5"/>
      <c r="VXX106" s="5"/>
      <c r="VXY106" s="1"/>
      <c r="VXZ106" s="2"/>
      <c r="VYA106" s="2"/>
      <c r="VYB106" s="5"/>
      <c r="VYC106" s="5"/>
      <c r="VYD106" s="5"/>
      <c r="VYE106" s="5"/>
      <c r="VYF106" s="5"/>
      <c r="VYG106" s="1"/>
      <c r="VYH106" s="2"/>
      <c r="VYI106" s="2"/>
      <c r="VYJ106" s="5"/>
      <c r="VYK106" s="5"/>
      <c r="VYL106" s="5"/>
      <c r="VYM106" s="5"/>
      <c r="VYN106" s="5"/>
      <c r="VYO106" s="1"/>
      <c r="VYP106" s="2"/>
      <c r="VYQ106" s="2"/>
      <c r="VYR106" s="5"/>
      <c r="VYS106" s="5"/>
      <c r="VYT106" s="5"/>
      <c r="VYU106" s="5"/>
      <c r="VYV106" s="5"/>
      <c r="VYW106" s="1"/>
      <c r="VYX106" s="2"/>
      <c r="VYY106" s="2"/>
      <c r="VYZ106" s="5"/>
      <c r="VZA106" s="5"/>
      <c r="VZB106" s="5"/>
      <c r="VZC106" s="5"/>
      <c r="VZD106" s="5"/>
      <c r="VZE106" s="1"/>
      <c r="VZF106" s="2"/>
      <c r="VZG106" s="2"/>
      <c r="VZH106" s="5"/>
      <c r="VZI106" s="5"/>
      <c r="VZJ106" s="5"/>
      <c r="VZK106" s="5"/>
      <c r="VZL106" s="5"/>
      <c r="VZM106" s="1"/>
      <c r="VZN106" s="2"/>
      <c r="VZO106" s="2"/>
      <c r="VZP106" s="5"/>
      <c r="VZQ106" s="5"/>
      <c r="VZR106" s="5"/>
      <c r="VZS106" s="5"/>
      <c r="VZT106" s="5"/>
      <c r="VZU106" s="1"/>
      <c r="VZV106" s="2"/>
      <c r="VZW106" s="2"/>
      <c r="VZX106" s="5"/>
      <c r="VZY106" s="5"/>
      <c r="VZZ106" s="5"/>
      <c r="WAA106" s="5"/>
      <c r="WAB106" s="5"/>
      <c r="WAC106" s="1"/>
      <c r="WAD106" s="2"/>
      <c r="WAE106" s="2"/>
      <c r="WAF106" s="5"/>
      <c r="WAG106" s="5"/>
      <c r="WAH106" s="5"/>
      <c r="WAI106" s="5"/>
      <c r="WAJ106" s="5"/>
      <c r="WAK106" s="1"/>
      <c r="WAL106" s="2"/>
      <c r="WAM106" s="2"/>
      <c r="WAN106" s="5"/>
      <c r="WAO106" s="5"/>
      <c r="WAP106" s="5"/>
      <c r="WAQ106" s="5"/>
      <c r="WAR106" s="5"/>
      <c r="WAS106" s="1"/>
      <c r="WAT106" s="2"/>
      <c r="WAU106" s="2"/>
      <c r="WAV106" s="5"/>
      <c r="WAW106" s="5"/>
      <c r="WAX106" s="5"/>
      <c r="WAY106" s="5"/>
      <c r="WAZ106" s="5"/>
      <c r="WBA106" s="1"/>
      <c r="WBB106" s="2"/>
      <c r="WBC106" s="2"/>
      <c r="WBD106" s="5"/>
      <c r="WBE106" s="5"/>
      <c r="WBF106" s="5"/>
      <c r="WBG106" s="5"/>
      <c r="WBH106" s="5"/>
      <c r="WBI106" s="1"/>
      <c r="WBJ106" s="2"/>
      <c r="WBK106" s="2"/>
      <c r="WBL106" s="5"/>
      <c r="WBM106" s="5"/>
      <c r="WBN106" s="5"/>
      <c r="WBO106" s="5"/>
      <c r="WBP106" s="5"/>
      <c r="WBQ106" s="1"/>
      <c r="WBR106" s="2"/>
      <c r="WBS106" s="2"/>
      <c r="WBT106" s="5"/>
      <c r="WBU106" s="5"/>
      <c r="WBV106" s="5"/>
      <c r="WBW106" s="5"/>
      <c r="WBX106" s="5"/>
      <c r="WBY106" s="1"/>
      <c r="WBZ106" s="2"/>
      <c r="WCA106" s="2"/>
      <c r="WCB106" s="5"/>
      <c r="WCC106" s="5"/>
      <c r="WCD106" s="5"/>
      <c r="WCE106" s="5"/>
      <c r="WCF106" s="5"/>
      <c r="WCG106" s="1"/>
      <c r="WCH106" s="2"/>
      <c r="WCI106" s="2"/>
      <c r="WCJ106" s="5"/>
      <c r="WCK106" s="5"/>
      <c r="WCL106" s="5"/>
      <c r="WCM106" s="5"/>
      <c r="WCN106" s="5"/>
      <c r="WCO106" s="1"/>
      <c r="WCP106" s="2"/>
      <c r="WCQ106" s="2"/>
      <c r="WCR106" s="5"/>
      <c r="WCS106" s="5"/>
      <c r="WCT106" s="5"/>
      <c r="WCU106" s="5"/>
      <c r="WCV106" s="5"/>
      <c r="WCW106" s="1"/>
      <c r="WCX106" s="2"/>
      <c r="WCY106" s="2"/>
      <c r="WCZ106" s="5"/>
      <c r="WDA106" s="5"/>
      <c r="WDB106" s="5"/>
      <c r="WDC106" s="5"/>
      <c r="WDD106" s="5"/>
      <c r="WDE106" s="1"/>
      <c r="WDF106" s="2"/>
      <c r="WDG106" s="2"/>
      <c r="WDH106" s="5"/>
      <c r="WDI106" s="5"/>
      <c r="WDJ106" s="5"/>
      <c r="WDK106" s="5"/>
      <c r="WDL106" s="5"/>
      <c r="WDM106" s="1"/>
      <c r="WDN106" s="2"/>
      <c r="WDO106" s="2"/>
      <c r="WDP106" s="5"/>
      <c r="WDQ106" s="5"/>
      <c r="WDR106" s="5"/>
      <c r="WDS106" s="5"/>
      <c r="WDT106" s="5"/>
      <c r="WDU106" s="1"/>
      <c r="WDV106" s="2"/>
      <c r="WDW106" s="2"/>
      <c r="WDX106" s="5"/>
      <c r="WDY106" s="5"/>
      <c r="WDZ106" s="5"/>
      <c r="WEA106" s="5"/>
      <c r="WEB106" s="5"/>
      <c r="WEC106" s="1"/>
      <c r="WED106" s="2"/>
      <c r="WEE106" s="2"/>
      <c r="WEF106" s="5"/>
      <c r="WEG106" s="5"/>
      <c r="WEH106" s="5"/>
      <c r="WEI106" s="5"/>
      <c r="WEJ106" s="5"/>
      <c r="WEK106" s="1"/>
      <c r="WEL106" s="2"/>
      <c r="WEM106" s="2"/>
      <c r="WEN106" s="5"/>
      <c r="WEO106" s="5"/>
      <c r="WEP106" s="5"/>
      <c r="WEQ106" s="5"/>
      <c r="WER106" s="5"/>
      <c r="WES106" s="1"/>
      <c r="WET106" s="2"/>
      <c r="WEU106" s="2"/>
      <c r="WEV106" s="5"/>
      <c r="WEW106" s="5"/>
      <c r="WEX106" s="5"/>
      <c r="WEY106" s="5"/>
      <c r="WEZ106" s="5"/>
      <c r="WFA106" s="1"/>
      <c r="WFB106" s="2"/>
      <c r="WFC106" s="2"/>
      <c r="WFD106" s="5"/>
      <c r="WFE106" s="5"/>
      <c r="WFF106" s="5"/>
      <c r="WFG106" s="5"/>
      <c r="WFH106" s="5"/>
      <c r="WFI106" s="1"/>
      <c r="WFJ106" s="2"/>
      <c r="WFK106" s="2"/>
      <c r="WFL106" s="5"/>
      <c r="WFM106" s="5"/>
      <c r="WFN106" s="5"/>
      <c r="WFO106" s="5"/>
      <c r="WFP106" s="5"/>
      <c r="WFQ106" s="1"/>
      <c r="WFR106" s="2"/>
      <c r="WFS106" s="2"/>
      <c r="WFT106" s="5"/>
      <c r="WFU106" s="5"/>
      <c r="WFV106" s="5"/>
      <c r="WFW106" s="5"/>
      <c r="WFX106" s="5"/>
      <c r="WFY106" s="1"/>
      <c r="WFZ106" s="2"/>
      <c r="WGA106" s="2"/>
      <c r="WGB106" s="5"/>
      <c r="WGC106" s="5"/>
      <c r="WGD106" s="5"/>
      <c r="WGE106" s="5"/>
      <c r="WGF106" s="5"/>
      <c r="WGG106" s="1"/>
      <c r="WGH106" s="2"/>
      <c r="WGI106" s="2"/>
      <c r="WGJ106" s="5"/>
      <c r="WGK106" s="5"/>
      <c r="WGL106" s="5"/>
      <c r="WGM106" s="5"/>
      <c r="WGN106" s="5"/>
      <c r="WGO106" s="1"/>
      <c r="WGP106" s="2"/>
      <c r="WGQ106" s="2"/>
      <c r="WGR106" s="5"/>
      <c r="WGS106" s="5"/>
      <c r="WGT106" s="5"/>
      <c r="WGU106" s="5"/>
      <c r="WGV106" s="5"/>
      <c r="WGW106" s="1"/>
      <c r="WGX106" s="2"/>
      <c r="WGY106" s="2"/>
      <c r="WGZ106" s="5"/>
      <c r="WHA106" s="5"/>
      <c r="WHB106" s="5"/>
      <c r="WHC106" s="5"/>
      <c r="WHD106" s="5"/>
      <c r="WHE106" s="1"/>
      <c r="WHF106" s="2"/>
      <c r="WHG106" s="2"/>
      <c r="WHH106" s="5"/>
      <c r="WHI106" s="5"/>
      <c r="WHJ106" s="5"/>
      <c r="WHK106" s="5"/>
      <c r="WHL106" s="5"/>
      <c r="WHM106" s="1"/>
      <c r="WHN106" s="2"/>
      <c r="WHO106" s="2"/>
      <c r="WHP106" s="5"/>
      <c r="WHQ106" s="5"/>
      <c r="WHR106" s="5"/>
      <c r="WHS106" s="5"/>
      <c r="WHT106" s="5"/>
      <c r="WHU106" s="1"/>
      <c r="WHV106" s="2"/>
      <c r="WHW106" s="2"/>
      <c r="WHX106" s="5"/>
      <c r="WHY106" s="5"/>
      <c r="WHZ106" s="5"/>
      <c r="WIA106" s="5"/>
      <c r="WIB106" s="5"/>
      <c r="WIC106" s="1"/>
      <c r="WID106" s="2"/>
      <c r="WIE106" s="2"/>
      <c r="WIF106" s="5"/>
      <c r="WIG106" s="5"/>
      <c r="WIH106" s="5"/>
      <c r="WII106" s="5"/>
      <c r="WIJ106" s="5"/>
      <c r="WIK106" s="1"/>
      <c r="WIL106" s="2"/>
      <c r="WIM106" s="2"/>
      <c r="WIN106" s="5"/>
      <c r="WIO106" s="5"/>
      <c r="WIP106" s="5"/>
      <c r="WIQ106" s="5"/>
      <c r="WIR106" s="5"/>
      <c r="WIS106" s="1"/>
      <c r="WIT106" s="2"/>
      <c r="WIU106" s="2"/>
      <c r="WIV106" s="5"/>
      <c r="WIW106" s="5"/>
      <c r="WIX106" s="5"/>
      <c r="WIY106" s="5"/>
      <c r="WIZ106" s="5"/>
      <c r="WJA106" s="1"/>
      <c r="WJB106" s="2"/>
      <c r="WJC106" s="2"/>
      <c r="WJD106" s="5"/>
      <c r="WJE106" s="5"/>
      <c r="WJF106" s="5"/>
      <c r="WJG106" s="5"/>
      <c r="WJH106" s="5"/>
      <c r="WJI106" s="1"/>
      <c r="WJJ106" s="2"/>
      <c r="WJK106" s="2"/>
      <c r="WJL106" s="5"/>
      <c r="WJM106" s="5"/>
      <c r="WJN106" s="5"/>
      <c r="WJO106" s="5"/>
      <c r="WJP106" s="5"/>
      <c r="WJQ106" s="1"/>
      <c r="WJR106" s="2"/>
      <c r="WJS106" s="2"/>
      <c r="WJT106" s="5"/>
      <c r="WJU106" s="5"/>
      <c r="WJV106" s="5"/>
      <c r="WJW106" s="5"/>
      <c r="WJX106" s="5"/>
      <c r="WJY106" s="1"/>
      <c r="WJZ106" s="2"/>
      <c r="WKA106" s="2"/>
      <c r="WKB106" s="5"/>
      <c r="WKC106" s="5"/>
      <c r="WKD106" s="5"/>
      <c r="WKE106" s="5"/>
      <c r="WKF106" s="5"/>
      <c r="WKG106" s="1"/>
      <c r="WKH106" s="2"/>
      <c r="WKI106" s="2"/>
      <c r="WKJ106" s="5"/>
      <c r="WKK106" s="5"/>
      <c r="WKL106" s="5"/>
      <c r="WKM106" s="5"/>
      <c r="WKN106" s="5"/>
      <c r="WKO106" s="1"/>
      <c r="WKP106" s="2"/>
      <c r="WKQ106" s="2"/>
      <c r="WKR106" s="5"/>
      <c r="WKS106" s="5"/>
      <c r="WKT106" s="5"/>
      <c r="WKU106" s="5"/>
      <c r="WKV106" s="5"/>
      <c r="WKW106" s="1"/>
      <c r="WKX106" s="2"/>
      <c r="WKY106" s="2"/>
      <c r="WKZ106" s="5"/>
      <c r="WLA106" s="5"/>
      <c r="WLB106" s="5"/>
      <c r="WLC106" s="5"/>
      <c r="WLD106" s="5"/>
      <c r="WLE106" s="1"/>
      <c r="WLF106" s="2"/>
      <c r="WLG106" s="2"/>
      <c r="WLH106" s="5"/>
      <c r="WLI106" s="5"/>
      <c r="WLJ106" s="5"/>
      <c r="WLK106" s="5"/>
      <c r="WLL106" s="5"/>
      <c r="WLM106" s="1"/>
      <c r="WLN106" s="2"/>
      <c r="WLO106" s="2"/>
      <c r="WLP106" s="5"/>
      <c r="WLQ106" s="5"/>
      <c r="WLR106" s="5"/>
      <c r="WLS106" s="5"/>
      <c r="WLT106" s="5"/>
      <c r="WLU106" s="1"/>
      <c r="WLV106" s="2"/>
      <c r="WLW106" s="2"/>
      <c r="WLX106" s="5"/>
      <c r="WLY106" s="5"/>
      <c r="WLZ106" s="5"/>
      <c r="WMA106" s="5"/>
      <c r="WMB106" s="5"/>
      <c r="WMC106" s="1"/>
      <c r="WMD106" s="2"/>
      <c r="WME106" s="2"/>
      <c r="WMF106" s="5"/>
      <c r="WMG106" s="5"/>
      <c r="WMH106" s="5"/>
      <c r="WMI106" s="5"/>
      <c r="WMJ106" s="5"/>
      <c r="WMK106" s="1"/>
      <c r="WML106" s="2"/>
      <c r="WMM106" s="2"/>
      <c r="WMN106" s="5"/>
      <c r="WMO106" s="5"/>
      <c r="WMP106" s="5"/>
      <c r="WMQ106" s="5"/>
      <c r="WMR106" s="5"/>
      <c r="WMS106" s="1"/>
      <c r="WMT106" s="2"/>
      <c r="WMU106" s="2"/>
      <c r="WMV106" s="5"/>
      <c r="WMW106" s="5"/>
      <c r="WMX106" s="5"/>
      <c r="WMY106" s="5"/>
      <c r="WMZ106" s="5"/>
      <c r="WNA106" s="1"/>
      <c r="WNB106" s="2"/>
      <c r="WNC106" s="2"/>
      <c r="WND106" s="5"/>
      <c r="WNE106" s="5"/>
      <c r="WNF106" s="5"/>
      <c r="WNG106" s="5"/>
      <c r="WNH106" s="5"/>
      <c r="WNI106" s="1"/>
      <c r="WNJ106" s="2"/>
      <c r="WNK106" s="2"/>
      <c r="WNL106" s="5"/>
      <c r="WNM106" s="5"/>
      <c r="WNN106" s="5"/>
      <c r="WNO106" s="5"/>
      <c r="WNP106" s="5"/>
      <c r="WNQ106" s="1"/>
      <c r="WNR106" s="2"/>
      <c r="WNS106" s="2"/>
      <c r="WNT106" s="5"/>
      <c r="WNU106" s="5"/>
      <c r="WNV106" s="5"/>
      <c r="WNW106" s="5"/>
      <c r="WNX106" s="5"/>
      <c r="WNY106" s="1"/>
      <c r="WNZ106" s="2"/>
      <c r="WOA106" s="2"/>
      <c r="WOB106" s="5"/>
      <c r="WOC106" s="5"/>
      <c r="WOD106" s="5"/>
      <c r="WOE106" s="5"/>
      <c r="WOF106" s="5"/>
      <c r="WOG106" s="1"/>
      <c r="WOH106" s="2"/>
      <c r="WOI106" s="2"/>
      <c r="WOJ106" s="5"/>
      <c r="WOK106" s="5"/>
      <c r="WOL106" s="5"/>
      <c r="WOM106" s="5"/>
      <c r="WON106" s="5"/>
      <c r="WOO106" s="1"/>
      <c r="WOP106" s="2"/>
      <c r="WOQ106" s="2"/>
      <c r="WOR106" s="5"/>
      <c r="WOS106" s="5"/>
      <c r="WOT106" s="5"/>
      <c r="WOU106" s="5"/>
      <c r="WOV106" s="5"/>
      <c r="WOW106" s="1"/>
      <c r="WOX106" s="2"/>
      <c r="WOY106" s="2"/>
      <c r="WOZ106" s="5"/>
      <c r="WPA106" s="5"/>
      <c r="WPB106" s="5"/>
      <c r="WPC106" s="5"/>
      <c r="WPD106" s="5"/>
      <c r="WPE106" s="1"/>
      <c r="WPF106" s="2"/>
      <c r="WPG106" s="2"/>
      <c r="WPH106" s="5"/>
      <c r="WPI106" s="5"/>
      <c r="WPJ106" s="5"/>
      <c r="WPK106" s="5"/>
      <c r="WPL106" s="5"/>
      <c r="WPM106" s="1"/>
      <c r="WPN106" s="2"/>
      <c r="WPO106" s="2"/>
      <c r="WPP106" s="5"/>
      <c r="WPQ106" s="5"/>
      <c r="WPR106" s="5"/>
      <c r="WPS106" s="5"/>
      <c r="WPT106" s="5"/>
      <c r="WPU106" s="1"/>
      <c r="WPV106" s="2"/>
      <c r="WPW106" s="2"/>
      <c r="WPX106" s="5"/>
      <c r="WPY106" s="5"/>
      <c r="WPZ106" s="5"/>
      <c r="WQA106" s="5"/>
      <c r="WQB106" s="5"/>
      <c r="WQC106" s="1"/>
      <c r="WQD106" s="2"/>
      <c r="WQE106" s="2"/>
      <c r="WQF106" s="5"/>
      <c r="WQG106" s="5"/>
      <c r="WQH106" s="5"/>
      <c r="WQI106" s="5"/>
      <c r="WQJ106" s="5"/>
      <c r="WQK106" s="1"/>
      <c r="WQL106" s="2"/>
      <c r="WQM106" s="2"/>
      <c r="WQN106" s="5"/>
      <c r="WQO106" s="5"/>
      <c r="WQP106" s="5"/>
      <c r="WQQ106" s="5"/>
      <c r="WQR106" s="5"/>
      <c r="WQS106" s="1"/>
      <c r="WQT106" s="2"/>
      <c r="WQU106" s="2"/>
      <c r="WQV106" s="5"/>
      <c r="WQW106" s="5"/>
      <c r="WQX106" s="5"/>
      <c r="WQY106" s="5"/>
      <c r="WQZ106" s="5"/>
      <c r="WRA106" s="1"/>
      <c r="WRB106" s="2"/>
      <c r="WRC106" s="2"/>
      <c r="WRD106" s="5"/>
      <c r="WRE106" s="5"/>
      <c r="WRF106" s="5"/>
      <c r="WRG106" s="5"/>
      <c r="WRH106" s="5"/>
      <c r="WRI106" s="1"/>
      <c r="WRJ106" s="2"/>
      <c r="WRK106" s="2"/>
      <c r="WRL106" s="5"/>
      <c r="WRM106" s="5"/>
      <c r="WRN106" s="5"/>
      <c r="WRO106" s="5"/>
      <c r="WRP106" s="5"/>
      <c r="WRQ106" s="1"/>
      <c r="WRR106" s="2"/>
      <c r="WRS106" s="2"/>
      <c r="WRT106" s="5"/>
      <c r="WRU106" s="5"/>
      <c r="WRV106" s="5"/>
      <c r="WRW106" s="5"/>
      <c r="WRX106" s="5"/>
      <c r="WRY106" s="1"/>
      <c r="WRZ106" s="2"/>
      <c r="WSA106" s="2"/>
      <c r="WSB106" s="5"/>
      <c r="WSC106" s="5"/>
      <c r="WSD106" s="5"/>
      <c r="WSE106" s="5"/>
      <c r="WSF106" s="5"/>
      <c r="WSG106" s="1"/>
      <c r="WSH106" s="2"/>
      <c r="WSI106" s="2"/>
      <c r="WSJ106" s="5"/>
      <c r="WSK106" s="5"/>
      <c r="WSL106" s="5"/>
      <c r="WSM106" s="5"/>
      <c r="WSN106" s="5"/>
      <c r="WSO106" s="1"/>
      <c r="WSP106" s="2"/>
      <c r="WSQ106" s="2"/>
      <c r="WSR106" s="5"/>
      <c r="WSS106" s="5"/>
      <c r="WST106" s="5"/>
      <c r="WSU106" s="5"/>
      <c r="WSV106" s="5"/>
      <c r="WSW106" s="1"/>
      <c r="WSX106" s="2"/>
      <c r="WSY106" s="2"/>
      <c r="WSZ106" s="5"/>
      <c r="WTA106" s="5"/>
      <c r="WTB106" s="5"/>
      <c r="WTC106" s="5"/>
      <c r="WTD106" s="5"/>
      <c r="WTE106" s="1"/>
      <c r="WTF106" s="2"/>
      <c r="WTG106" s="2"/>
      <c r="WTH106" s="5"/>
      <c r="WTI106" s="5"/>
      <c r="WTJ106" s="5"/>
      <c r="WTK106" s="5"/>
      <c r="WTL106" s="5"/>
      <c r="WTM106" s="1"/>
      <c r="WTN106" s="2"/>
      <c r="WTO106" s="2"/>
      <c r="WTP106" s="5"/>
      <c r="WTQ106" s="5"/>
      <c r="WTR106" s="5"/>
      <c r="WTS106" s="5"/>
      <c r="WTT106" s="5"/>
      <c r="WTU106" s="1"/>
      <c r="WTV106" s="2"/>
      <c r="WTW106" s="2"/>
      <c r="WTX106" s="5"/>
      <c r="WTY106" s="5"/>
      <c r="WTZ106" s="5"/>
      <c r="WUA106" s="5"/>
      <c r="WUB106" s="5"/>
      <c r="WUC106" s="1"/>
      <c r="WUD106" s="2"/>
      <c r="WUE106" s="2"/>
      <c r="WUF106" s="5"/>
      <c r="WUG106" s="5"/>
      <c r="WUH106" s="5"/>
      <c r="WUI106" s="5"/>
      <c r="WUJ106" s="5"/>
      <c r="WUK106" s="1"/>
      <c r="WUL106" s="2"/>
      <c r="WUM106" s="2"/>
      <c r="WUN106" s="5"/>
      <c r="WUO106" s="5"/>
      <c r="WUP106" s="5"/>
      <c r="WUQ106" s="5"/>
      <c r="WUR106" s="5"/>
      <c r="WUS106" s="1"/>
      <c r="WUT106" s="2"/>
      <c r="WUU106" s="2"/>
      <c r="WUV106" s="5"/>
      <c r="WUW106" s="5"/>
      <c r="WUX106" s="5"/>
      <c r="WUY106" s="5"/>
      <c r="WUZ106" s="5"/>
      <c r="WVA106" s="1"/>
      <c r="WVB106" s="2"/>
      <c r="WVC106" s="2"/>
      <c r="WVD106" s="5"/>
      <c r="WVE106" s="5"/>
      <c r="WVF106" s="5"/>
      <c r="WVG106" s="5"/>
      <c r="WVH106" s="5"/>
      <c r="WVI106" s="1"/>
      <c r="WVJ106" s="2"/>
      <c r="WVK106" s="2"/>
      <c r="WVL106" s="5"/>
      <c r="WVM106" s="5"/>
      <c r="WVN106" s="5"/>
      <c r="WVO106" s="5"/>
      <c r="WVP106" s="5"/>
      <c r="WVQ106" s="1"/>
      <c r="WVR106" s="2"/>
      <c r="WVS106" s="2"/>
      <c r="WVT106" s="5"/>
      <c r="WVU106" s="5"/>
      <c r="WVV106" s="5"/>
      <c r="WVW106" s="5"/>
      <c r="WVX106" s="5"/>
      <c r="WVY106" s="1"/>
      <c r="WVZ106" s="2"/>
      <c r="WWA106" s="2"/>
      <c r="WWB106" s="5"/>
      <c r="WWC106" s="5"/>
      <c r="WWD106" s="5"/>
      <c r="WWE106" s="5"/>
      <c r="WWF106" s="5"/>
      <c r="WWG106" s="1"/>
      <c r="WWH106" s="2"/>
      <c r="WWI106" s="2"/>
      <c r="WWJ106" s="5"/>
      <c r="WWK106" s="5"/>
      <c r="WWL106" s="5"/>
      <c r="WWM106" s="5"/>
      <c r="WWN106" s="5"/>
      <c r="WWO106" s="1"/>
      <c r="WWP106" s="2"/>
      <c r="WWQ106" s="2"/>
      <c r="WWR106" s="5"/>
      <c r="WWS106" s="5"/>
      <c r="WWT106" s="5"/>
      <c r="WWU106" s="5"/>
      <c r="WWV106" s="5"/>
      <c r="WWW106" s="1"/>
      <c r="WWX106" s="2"/>
      <c r="WWY106" s="2"/>
      <c r="WWZ106" s="5"/>
      <c r="WXA106" s="5"/>
      <c r="WXB106" s="5"/>
      <c r="WXC106" s="5"/>
      <c r="WXD106" s="5"/>
      <c r="WXE106" s="1"/>
      <c r="WXF106" s="2"/>
      <c r="WXG106" s="2"/>
      <c r="WXH106" s="5"/>
      <c r="WXI106" s="5"/>
      <c r="WXJ106" s="5"/>
      <c r="WXK106" s="5"/>
      <c r="WXL106" s="5"/>
      <c r="WXM106" s="1"/>
      <c r="WXN106" s="2"/>
      <c r="WXO106" s="2"/>
      <c r="WXP106" s="5"/>
      <c r="WXQ106" s="5"/>
      <c r="WXR106" s="5"/>
      <c r="WXS106" s="5"/>
      <c r="WXT106" s="5"/>
      <c r="WXU106" s="1"/>
      <c r="WXV106" s="2"/>
      <c r="WXW106" s="2"/>
      <c r="WXX106" s="5"/>
      <c r="WXY106" s="5"/>
      <c r="WXZ106" s="5"/>
      <c r="WYA106" s="5"/>
      <c r="WYB106" s="5"/>
      <c r="WYC106" s="1"/>
      <c r="WYD106" s="2"/>
      <c r="WYE106" s="2"/>
      <c r="WYF106" s="5"/>
      <c r="WYG106" s="5"/>
      <c r="WYH106" s="5"/>
      <c r="WYI106" s="5"/>
      <c r="WYJ106" s="5"/>
      <c r="WYK106" s="1"/>
      <c r="WYL106" s="2"/>
      <c r="WYM106" s="2"/>
      <c r="WYN106" s="5"/>
      <c r="WYO106" s="5"/>
      <c r="WYP106" s="5"/>
      <c r="WYQ106" s="5"/>
      <c r="WYR106" s="5"/>
      <c r="WYS106" s="1"/>
      <c r="WYT106" s="2"/>
      <c r="WYU106" s="2"/>
      <c r="WYV106" s="5"/>
      <c r="WYW106" s="5"/>
      <c r="WYX106" s="5"/>
      <c r="WYY106" s="5"/>
      <c r="WYZ106" s="5"/>
      <c r="WZA106" s="1"/>
      <c r="WZB106" s="2"/>
      <c r="WZC106" s="2"/>
      <c r="WZD106" s="5"/>
      <c r="WZE106" s="5"/>
      <c r="WZF106" s="5"/>
      <c r="WZG106" s="5"/>
      <c r="WZH106" s="5"/>
      <c r="WZI106" s="1"/>
      <c r="WZJ106" s="2"/>
      <c r="WZK106" s="2"/>
      <c r="WZL106" s="5"/>
      <c r="WZM106" s="5"/>
      <c r="WZN106" s="5"/>
      <c r="WZO106" s="5"/>
      <c r="WZP106" s="5"/>
      <c r="WZQ106" s="1"/>
      <c r="WZR106" s="2"/>
      <c r="WZS106" s="2"/>
      <c r="WZT106" s="5"/>
      <c r="WZU106" s="5"/>
      <c r="WZV106" s="5"/>
      <c r="WZW106" s="5"/>
      <c r="WZX106" s="5"/>
      <c r="WZY106" s="1"/>
      <c r="WZZ106" s="2"/>
      <c r="XAA106" s="2"/>
      <c r="XAB106" s="5"/>
      <c r="XAC106" s="5"/>
      <c r="XAD106" s="5"/>
      <c r="XAE106" s="5"/>
      <c r="XAF106" s="5"/>
      <c r="XAG106" s="1"/>
      <c r="XAH106" s="2"/>
      <c r="XAI106" s="2"/>
      <c r="XAJ106" s="5"/>
      <c r="XAK106" s="5"/>
      <c r="XAL106" s="5"/>
      <c r="XAM106" s="5"/>
      <c r="XAN106" s="5"/>
      <c r="XAO106" s="1"/>
      <c r="XAP106" s="2"/>
      <c r="XAQ106" s="2"/>
      <c r="XAR106" s="5"/>
      <c r="XAS106" s="5"/>
      <c r="XAT106" s="5"/>
      <c r="XAU106" s="5"/>
      <c r="XAV106" s="5"/>
      <c r="XAW106" s="1"/>
      <c r="XAX106" s="2"/>
      <c r="XAY106" s="2"/>
      <c r="XAZ106" s="5"/>
      <c r="XBA106" s="5"/>
      <c r="XBB106" s="5"/>
      <c r="XBC106" s="5"/>
      <c r="XBD106" s="5"/>
      <c r="XBE106" s="1"/>
      <c r="XBF106" s="2"/>
      <c r="XBG106" s="2"/>
      <c r="XBH106" s="5"/>
      <c r="XBI106" s="5"/>
      <c r="XBJ106" s="5"/>
      <c r="XBK106" s="5"/>
      <c r="XBL106" s="5"/>
      <c r="XBM106" s="1"/>
      <c r="XBN106" s="2"/>
      <c r="XBO106" s="2"/>
      <c r="XBP106" s="5"/>
      <c r="XBQ106" s="5"/>
      <c r="XBR106" s="5"/>
      <c r="XBS106" s="5"/>
      <c r="XBT106" s="5"/>
      <c r="XBU106" s="1"/>
      <c r="XBV106" s="2"/>
      <c r="XBW106" s="2"/>
      <c r="XBX106" s="5"/>
      <c r="XBY106" s="5"/>
      <c r="XBZ106" s="5"/>
      <c r="XCA106" s="5"/>
      <c r="XCB106" s="5"/>
      <c r="XCC106" s="1"/>
      <c r="XCD106" s="2"/>
      <c r="XCE106" s="2"/>
      <c r="XCF106" s="5"/>
      <c r="XCG106" s="5"/>
      <c r="XCH106" s="5"/>
      <c r="XCI106" s="5"/>
      <c r="XCJ106" s="5"/>
      <c r="XCK106" s="1"/>
      <c r="XCL106" s="2"/>
      <c r="XCM106" s="2"/>
      <c r="XCN106" s="5"/>
      <c r="XCO106" s="5"/>
      <c r="XCP106" s="5"/>
      <c r="XCQ106" s="5"/>
      <c r="XCR106" s="5"/>
      <c r="XCS106" s="1"/>
      <c r="XCT106" s="2"/>
      <c r="XCU106" s="2"/>
      <c r="XCV106" s="5"/>
      <c r="XCW106" s="5"/>
      <c r="XCX106" s="5"/>
      <c r="XCY106" s="5"/>
      <c r="XCZ106" s="5"/>
      <c r="XDA106" s="1"/>
      <c r="XDB106" s="2"/>
      <c r="XDC106" s="2"/>
      <c r="XDD106" s="5"/>
      <c r="XDE106" s="5"/>
      <c r="XDF106" s="5"/>
      <c r="XDG106" s="5"/>
      <c r="XDH106" s="5"/>
      <c r="XDI106" s="1"/>
      <c r="XDJ106" s="2"/>
      <c r="XDK106" s="2"/>
      <c r="XDL106" s="5"/>
      <c r="XDM106" s="5"/>
      <c r="XDN106" s="5"/>
      <c r="XDO106" s="5"/>
      <c r="XDP106" s="5"/>
      <c r="XDQ106" s="1"/>
      <c r="XDR106" s="2"/>
      <c r="XDS106" s="2"/>
      <c r="XDT106" s="5"/>
      <c r="XDU106" s="5"/>
      <c r="XDV106" s="5"/>
      <c r="XDW106" s="5"/>
      <c r="XDX106" s="5"/>
      <c r="XDY106" s="1"/>
      <c r="XDZ106" s="2"/>
      <c r="XEA106" s="2"/>
      <c r="XEB106" s="5"/>
      <c r="XEC106" s="5"/>
      <c r="XED106" s="5"/>
      <c r="XEE106" s="5"/>
      <c r="XEF106" s="5"/>
      <c r="XEG106" s="1"/>
      <c r="XEH106" s="2"/>
      <c r="XEI106" s="2"/>
      <c r="XEJ106" s="5"/>
      <c r="XEK106" s="5"/>
      <c r="XEL106" s="5"/>
      <c r="XEM106" s="5"/>
      <c r="XEN106" s="5"/>
      <c r="XEO106" s="1"/>
      <c r="XEP106" s="2"/>
      <c r="XEQ106" s="2"/>
      <c r="XER106" s="5"/>
      <c r="XES106" s="5"/>
      <c r="XET106" s="5"/>
      <c r="XEU106" s="5"/>
      <c r="XEV106" s="5"/>
      <c r="XEW106" s="1"/>
      <c r="XEX106" s="2"/>
      <c r="XEY106" s="2"/>
      <c r="XEZ106" s="5"/>
      <c r="XFA106" s="5"/>
      <c r="XFB106" s="5"/>
      <c r="XFC106" s="5"/>
      <c r="XFD106" s="5"/>
    </row>
    <row r="107" spans="1:16384" s="4" customFormat="1" x14ac:dyDescent="0.2">
      <c r="A107" s="867" t="s">
        <v>223</v>
      </c>
      <c r="B107" s="867"/>
      <c r="C107" s="867"/>
      <c r="D107" s="867"/>
      <c r="E107" s="867"/>
      <c r="F107" s="867"/>
      <c r="G107" s="867"/>
      <c r="H107" s="867"/>
      <c r="I107" s="1"/>
      <c r="J107" s="2"/>
      <c r="K107" s="2"/>
      <c r="L107" s="5"/>
      <c r="M107" s="5"/>
      <c r="N107" s="5"/>
      <c r="O107" s="5"/>
      <c r="P107" s="5"/>
      <c r="Q107" s="1"/>
      <c r="R107" s="2"/>
      <c r="S107" s="2"/>
      <c r="T107" s="5"/>
      <c r="U107" s="5"/>
      <c r="V107" s="5"/>
      <c r="W107" s="5"/>
      <c r="X107" s="5"/>
      <c r="Y107" s="1"/>
      <c r="Z107" s="2"/>
      <c r="AA107" s="2"/>
      <c r="AB107" s="5"/>
      <c r="AC107" s="5"/>
      <c r="AD107" s="5"/>
      <c r="AE107" s="5"/>
      <c r="AF107" s="5"/>
      <c r="AG107" s="1"/>
      <c r="AH107" s="2"/>
      <c r="AI107" s="2"/>
      <c r="AJ107" s="5"/>
      <c r="AK107" s="5"/>
      <c r="AL107" s="5"/>
      <c r="AM107" s="5"/>
      <c r="AN107" s="5"/>
      <c r="AO107" s="1"/>
      <c r="AP107" s="2"/>
      <c r="AQ107" s="2"/>
      <c r="AR107" s="5"/>
      <c r="AS107" s="5"/>
      <c r="AT107" s="5"/>
      <c r="AU107" s="5"/>
      <c r="AV107" s="5"/>
      <c r="AW107" s="1"/>
      <c r="AX107" s="2"/>
      <c r="AY107" s="2"/>
      <c r="AZ107" s="5"/>
      <c r="BA107" s="5"/>
      <c r="BB107" s="5"/>
      <c r="BC107" s="5"/>
      <c r="BD107" s="5"/>
      <c r="BE107" s="1"/>
      <c r="BF107" s="2"/>
      <c r="BG107" s="2"/>
      <c r="BH107" s="5"/>
      <c r="BI107" s="5"/>
      <c r="BJ107" s="5"/>
      <c r="BK107" s="5"/>
      <c r="BL107" s="5"/>
      <c r="BM107" s="1"/>
      <c r="BN107" s="2"/>
      <c r="BO107" s="2"/>
      <c r="BP107" s="5"/>
      <c r="BQ107" s="5"/>
      <c r="BR107" s="5"/>
      <c r="BS107" s="5"/>
      <c r="BT107" s="5"/>
      <c r="BU107" s="1"/>
      <c r="BV107" s="2"/>
      <c r="BW107" s="2"/>
      <c r="BX107" s="5"/>
      <c r="BY107" s="5"/>
      <c r="BZ107" s="5"/>
      <c r="CA107" s="5"/>
      <c r="CB107" s="5"/>
      <c r="CC107" s="1"/>
      <c r="CD107" s="2"/>
      <c r="CE107" s="2"/>
      <c r="CF107" s="5"/>
      <c r="CG107" s="5"/>
      <c r="CH107" s="5"/>
      <c r="CI107" s="5"/>
      <c r="CJ107" s="5"/>
      <c r="CK107" s="1"/>
      <c r="CL107" s="2"/>
      <c r="CM107" s="2"/>
      <c r="CN107" s="5"/>
      <c r="CO107" s="5"/>
      <c r="CP107" s="5"/>
      <c r="CQ107" s="5"/>
      <c r="CR107" s="5"/>
      <c r="CS107" s="1"/>
      <c r="CT107" s="2"/>
      <c r="CU107" s="2"/>
      <c r="CV107" s="5"/>
      <c r="CW107" s="5"/>
      <c r="CX107" s="5"/>
      <c r="CY107" s="5"/>
      <c r="CZ107" s="5"/>
      <c r="DA107" s="1"/>
      <c r="DB107" s="2"/>
      <c r="DC107" s="2"/>
      <c r="DD107" s="5"/>
      <c r="DE107" s="5"/>
      <c r="DF107" s="5"/>
      <c r="DG107" s="5"/>
      <c r="DH107" s="5"/>
      <c r="DI107" s="1"/>
      <c r="DJ107" s="2"/>
      <c r="DK107" s="2"/>
      <c r="DL107" s="5"/>
      <c r="DM107" s="5"/>
      <c r="DN107" s="5"/>
      <c r="DO107" s="5"/>
      <c r="DP107" s="5"/>
      <c r="DQ107" s="1"/>
      <c r="DR107" s="2"/>
      <c r="DS107" s="2"/>
      <c r="DT107" s="5"/>
      <c r="DU107" s="5"/>
      <c r="DV107" s="5"/>
      <c r="DW107" s="5"/>
      <c r="DX107" s="5"/>
      <c r="DY107" s="1"/>
      <c r="DZ107" s="2"/>
      <c r="EA107" s="2"/>
      <c r="EB107" s="5"/>
      <c r="EC107" s="5"/>
      <c r="ED107" s="5"/>
      <c r="EE107" s="5"/>
      <c r="EF107" s="5"/>
      <c r="EG107" s="1"/>
      <c r="EH107" s="2"/>
      <c r="EI107" s="2"/>
      <c r="EJ107" s="5"/>
      <c r="EK107" s="5"/>
      <c r="EL107" s="5"/>
      <c r="EM107" s="5"/>
      <c r="EN107" s="5"/>
      <c r="EO107" s="1"/>
      <c r="EP107" s="2"/>
      <c r="EQ107" s="2"/>
      <c r="ER107" s="5"/>
      <c r="ES107" s="5"/>
      <c r="ET107" s="5"/>
      <c r="EU107" s="5"/>
      <c r="EV107" s="5"/>
      <c r="EW107" s="1"/>
      <c r="EX107" s="2"/>
      <c r="EY107" s="2"/>
      <c r="EZ107" s="5"/>
      <c r="FA107" s="5"/>
      <c r="FB107" s="5"/>
      <c r="FC107" s="5"/>
      <c r="FD107" s="5"/>
      <c r="FE107" s="1"/>
      <c r="FF107" s="2"/>
      <c r="FG107" s="2"/>
      <c r="FH107" s="5"/>
      <c r="FI107" s="5"/>
      <c r="FJ107" s="5"/>
      <c r="FK107" s="5"/>
      <c r="FL107" s="5"/>
      <c r="FM107" s="1"/>
      <c r="FN107" s="2"/>
      <c r="FO107" s="2"/>
      <c r="FP107" s="5"/>
      <c r="FQ107" s="5"/>
      <c r="FR107" s="5"/>
      <c r="FS107" s="5"/>
      <c r="FT107" s="5"/>
      <c r="FU107" s="1"/>
      <c r="FV107" s="2"/>
      <c r="FW107" s="2"/>
      <c r="FX107" s="5"/>
      <c r="FY107" s="5"/>
      <c r="FZ107" s="5"/>
      <c r="GA107" s="5"/>
      <c r="GB107" s="5"/>
      <c r="GC107" s="1"/>
      <c r="GD107" s="2"/>
      <c r="GE107" s="2"/>
      <c r="GF107" s="5"/>
      <c r="GG107" s="5"/>
      <c r="GH107" s="5"/>
      <c r="GI107" s="5"/>
      <c r="GJ107" s="5"/>
      <c r="GK107" s="1"/>
      <c r="GL107" s="2"/>
      <c r="GM107" s="2"/>
      <c r="GN107" s="5"/>
      <c r="GO107" s="5"/>
      <c r="GP107" s="5"/>
      <c r="GQ107" s="5"/>
      <c r="GR107" s="5"/>
      <c r="GS107" s="1"/>
      <c r="GT107" s="2"/>
      <c r="GU107" s="2"/>
      <c r="GV107" s="5"/>
      <c r="GW107" s="5"/>
      <c r="GX107" s="5"/>
      <c r="GY107" s="5"/>
      <c r="GZ107" s="5"/>
      <c r="HA107" s="1"/>
      <c r="HB107" s="2"/>
      <c r="HC107" s="2"/>
      <c r="HD107" s="5"/>
      <c r="HE107" s="5"/>
      <c r="HF107" s="5"/>
      <c r="HG107" s="5"/>
      <c r="HH107" s="5"/>
      <c r="HI107" s="1"/>
      <c r="HJ107" s="2"/>
      <c r="HK107" s="2"/>
      <c r="HL107" s="5"/>
      <c r="HM107" s="5"/>
      <c r="HN107" s="5"/>
      <c r="HO107" s="5"/>
      <c r="HP107" s="5"/>
      <c r="HQ107" s="1"/>
      <c r="HR107" s="2"/>
      <c r="HS107" s="2"/>
      <c r="HT107" s="5"/>
      <c r="HU107" s="5"/>
      <c r="HV107" s="5"/>
      <c r="HW107" s="5"/>
      <c r="HX107" s="5"/>
      <c r="HY107" s="1"/>
      <c r="HZ107" s="2"/>
      <c r="IA107" s="2"/>
      <c r="IB107" s="5"/>
      <c r="IC107" s="5"/>
      <c r="ID107" s="5"/>
      <c r="IE107" s="5"/>
      <c r="IF107" s="5"/>
      <c r="IG107" s="1"/>
      <c r="IH107" s="2"/>
      <c r="II107" s="2"/>
      <c r="IJ107" s="5"/>
      <c r="IK107" s="5"/>
      <c r="IL107" s="5"/>
      <c r="IM107" s="5"/>
      <c r="IN107" s="5"/>
      <c r="IO107" s="1"/>
      <c r="IP107" s="2"/>
      <c r="IQ107" s="2"/>
      <c r="IR107" s="5"/>
      <c r="IS107" s="5"/>
      <c r="IT107" s="5"/>
      <c r="IU107" s="5"/>
      <c r="IV107" s="5"/>
      <c r="IW107" s="1"/>
      <c r="IX107" s="2"/>
      <c r="IY107" s="2"/>
      <c r="IZ107" s="5"/>
      <c r="JA107" s="5"/>
      <c r="JB107" s="5"/>
      <c r="JC107" s="5"/>
      <c r="JD107" s="5"/>
      <c r="JE107" s="1"/>
      <c r="JF107" s="2"/>
      <c r="JG107" s="2"/>
      <c r="JH107" s="5"/>
      <c r="JI107" s="5"/>
      <c r="JJ107" s="5"/>
      <c r="JK107" s="5"/>
      <c r="JL107" s="5"/>
      <c r="JM107" s="1"/>
      <c r="JN107" s="2"/>
      <c r="JO107" s="2"/>
      <c r="JP107" s="5"/>
      <c r="JQ107" s="5"/>
      <c r="JR107" s="5"/>
      <c r="JS107" s="5"/>
      <c r="JT107" s="5"/>
      <c r="JU107" s="1"/>
      <c r="JV107" s="2"/>
      <c r="JW107" s="2"/>
      <c r="JX107" s="5"/>
      <c r="JY107" s="5"/>
      <c r="JZ107" s="5"/>
      <c r="KA107" s="5"/>
      <c r="KB107" s="5"/>
      <c r="KC107" s="1"/>
      <c r="KD107" s="2"/>
      <c r="KE107" s="2"/>
      <c r="KF107" s="5"/>
      <c r="KG107" s="5"/>
      <c r="KH107" s="5"/>
      <c r="KI107" s="5"/>
      <c r="KJ107" s="5"/>
      <c r="KK107" s="1"/>
      <c r="KL107" s="2"/>
      <c r="KM107" s="2"/>
      <c r="KN107" s="5"/>
      <c r="KO107" s="5"/>
      <c r="KP107" s="5"/>
      <c r="KQ107" s="5"/>
      <c r="KR107" s="5"/>
      <c r="KS107" s="1"/>
      <c r="KT107" s="2"/>
      <c r="KU107" s="2"/>
      <c r="KV107" s="5"/>
      <c r="KW107" s="5"/>
      <c r="KX107" s="5"/>
      <c r="KY107" s="5"/>
      <c r="KZ107" s="5"/>
      <c r="LA107" s="1"/>
      <c r="LB107" s="2"/>
      <c r="LC107" s="2"/>
      <c r="LD107" s="5"/>
      <c r="LE107" s="5"/>
      <c r="LF107" s="5"/>
      <c r="LG107" s="5"/>
      <c r="LH107" s="5"/>
      <c r="LI107" s="1"/>
      <c r="LJ107" s="2"/>
      <c r="LK107" s="2"/>
      <c r="LL107" s="5"/>
      <c r="LM107" s="5"/>
      <c r="LN107" s="5"/>
      <c r="LO107" s="5"/>
      <c r="LP107" s="5"/>
      <c r="LQ107" s="1"/>
      <c r="LR107" s="2"/>
      <c r="LS107" s="2"/>
      <c r="LT107" s="5"/>
      <c r="LU107" s="5"/>
      <c r="LV107" s="5"/>
      <c r="LW107" s="5"/>
      <c r="LX107" s="5"/>
      <c r="LY107" s="1"/>
      <c r="LZ107" s="2"/>
      <c r="MA107" s="2"/>
      <c r="MB107" s="5"/>
      <c r="MC107" s="5"/>
      <c r="MD107" s="5"/>
      <c r="ME107" s="5"/>
      <c r="MF107" s="5"/>
      <c r="MG107" s="1"/>
      <c r="MH107" s="2"/>
      <c r="MI107" s="2"/>
      <c r="MJ107" s="5"/>
      <c r="MK107" s="5"/>
      <c r="ML107" s="5"/>
      <c r="MM107" s="5"/>
      <c r="MN107" s="5"/>
      <c r="MO107" s="1"/>
      <c r="MP107" s="2"/>
      <c r="MQ107" s="2"/>
      <c r="MR107" s="5"/>
      <c r="MS107" s="5"/>
      <c r="MT107" s="5"/>
      <c r="MU107" s="5"/>
      <c r="MV107" s="5"/>
      <c r="MW107" s="1"/>
      <c r="MX107" s="2"/>
      <c r="MY107" s="2"/>
      <c r="MZ107" s="5"/>
      <c r="NA107" s="5"/>
      <c r="NB107" s="5"/>
      <c r="NC107" s="5"/>
      <c r="ND107" s="5"/>
      <c r="NE107" s="1"/>
      <c r="NF107" s="2"/>
      <c r="NG107" s="2"/>
      <c r="NH107" s="5"/>
      <c r="NI107" s="5"/>
      <c r="NJ107" s="5"/>
      <c r="NK107" s="5"/>
      <c r="NL107" s="5"/>
      <c r="NM107" s="1"/>
      <c r="NN107" s="2"/>
      <c r="NO107" s="2"/>
      <c r="NP107" s="5"/>
      <c r="NQ107" s="5"/>
      <c r="NR107" s="5"/>
      <c r="NS107" s="5"/>
      <c r="NT107" s="5"/>
      <c r="NU107" s="1"/>
      <c r="NV107" s="2"/>
      <c r="NW107" s="2"/>
      <c r="NX107" s="5"/>
      <c r="NY107" s="5"/>
      <c r="NZ107" s="5"/>
      <c r="OA107" s="5"/>
      <c r="OB107" s="5"/>
      <c r="OC107" s="1"/>
      <c r="OD107" s="2"/>
      <c r="OE107" s="2"/>
      <c r="OF107" s="5"/>
      <c r="OG107" s="5"/>
      <c r="OH107" s="5"/>
      <c r="OI107" s="5"/>
      <c r="OJ107" s="5"/>
      <c r="OK107" s="1"/>
      <c r="OL107" s="2"/>
      <c r="OM107" s="2"/>
      <c r="ON107" s="5"/>
      <c r="OO107" s="5"/>
      <c r="OP107" s="5"/>
      <c r="OQ107" s="5"/>
      <c r="OR107" s="5"/>
      <c r="OS107" s="1"/>
      <c r="OT107" s="2"/>
      <c r="OU107" s="2"/>
      <c r="OV107" s="5"/>
      <c r="OW107" s="5"/>
      <c r="OX107" s="5"/>
      <c r="OY107" s="5"/>
      <c r="OZ107" s="5"/>
      <c r="PA107" s="1"/>
      <c r="PB107" s="2"/>
      <c r="PC107" s="2"/>
      <c r="PD107" s="5"/>
      <c r="PE107" s="5"/>
      <c r="PF107" s="5"/>
      <c r="PG107" s="5"/>
      <c r="PH107" s="5"/>
      <c r="PI107" s="1"/>
      <c r="PJ107" s="2"/>
      <c r="PK107" s="2"/>
      <c r="PL107" s="5"/>
      <c r="PM107" s="5"/>
      <c r="PN107" s="5"/>
      <c r="PO107" s="5"/>
      <c r="PP107" s="5"/>
      <c r="PQ107" s="1"/>
      <c r="PR107" s="2"/>
      <c r="PS107" s="2"/>
      <c r="PT107" s="5"/>
      <c r="PU107" s="5"/>
      <c r="PV107" s="5"/>
      <c r="PW107" s="5"/>
      <c r="PX107" s="5"/>
      <c r="PY107" s="1"/>
      <c r="PZ107" s="2"/>
      <c r="QA107" s="2"/>
      <c r="QB107" s="5"/>
      <c r="QC107" s="5"/>
      <c r="QD107" s="5"/>
      <c r="QE107" s="5"/>
      <c r="QF107" s="5"/>
      <c r="QG107" s="1"/>
      <c r="QH107" s="2"/>
      <c r="QI107" s="2"/>
      <c r="QJ107" s="5"/>
      <c r="QK107" s="5"/>
      <c r="QL107" s="5"/>
      <c r="QM107" s="5"/>
      <c r="QN107" s="5"/>
      <c r="QO107" s="1"/>
      <c r="QP107" s="2"/>
      <c r="QQ107" s="2"/>
      <c r="QR107" s="5"/>
      <c r="QS107" s="5"/>
      <c r="QT107" s="5"/>
      <c r="QU107" s="5"/>
      <c r="QV107" s="5"/>
      <c r="QW107" s="1"/>
      <c r="QX107" s="2"/>
      <c r="QY107" s="2"/>
      <c r="QZ107" s="5"/>
      <c r="RA107" s="5"/>
      <c r="RB107" s="5"/>
      <c r="RC107" s="5"/>
      <c r="RD107" s="5"/>
      <c r="RE107" s="1"/>
      <c r="RF107" s="2"/>
      <c r="RG107" s="2"/>
      <c r="RH107" s="5"/>
      <c r="RI107" s="5"/>
      <c r="RJ107" s="5"/>
      <c r="RK107" s="5"/>
      <c r="RL107" s="5"/>
      <c r="RM107" s="1"/>
      <c r="RN107" s="2"/>
      <c r="RO107" s="2"/>
      <c r="RP107" s="5"/>
      <c r="RQ107" s="5"/>
      <c r="RR107" s="5"/>
      <c r="RS107" s="5"/>
      <c r="RT107" s="5"/>
      <c r="RU107" s="1"/>
      <c r="RV107" s="2"/>
      <c r="RW107" s="2"/>
      <c r="RX107" s="5"/>
      <c r="RY107" s="5"/>
      <c r="RZ107" s="5"/>
      <c r="SA107" s="5"/>
      <c r="SB107" s="5"/>
      <c r="SC107" s="1"/>
      <c r="SD107" s="2"/>
      <c r="SE107" s="2"/>
      <c r="SF107" s="5"/>
      <c r="SG107" s="5"/>
      <c r="SH107" s="5"/>
      <c r="SI107" s="5"/>
      <c r="SJ107" s="5"/>
      <c r="SK107" s="1"/>
      <c r="SL107" s="2"/>
      <c r="SM107" s="2"/>
      <c r="SN107" s="5"/>
      <c r="SO107" s="5"/>
      <c r="SP107" s="5"/>
      <c r="SQ107" s="5"/>
      <c r="SR107" s="5"/>
      <c r="SS107" s="1"/>
      <c r="ST107" s="2"/>
      <c r="SU107" s="2"/>
      <c r="SV107" s="5"/>
      <c r="SW107" s="5"/>
      <c r="SX107" s="5"/>
      <c r="SY107" s="5"/>
      <c r="SZ107" s="5"/>
      <c r="TA107" s="1"/>
      <c r="TB107" s="2"/>
      <c r="TC107" s="2"/>
      <c r="TD107" s="5"/>
      <c r="TE107" s="5"/>
      <c r="TF107" s="5"/>
      <c r="TG107" s="5"/>
      <c r="TH107" s="5"/>
      <c r="TI107" s="1"/>
      <c r="TJ107" s="2"/>
      <c r="TK107" s="2"/>
      <c r="TL107" s="5"/>
      <c r="TM107" s="5"/>
      <c r="TN107" s="5"/>
      <c r="TO107" s="5"/>
      <c r="TP107" s="5"/>
      <c r="TQ107" s="1"/>
      <c r="TR107" s="2"/>
      <c r="TS107" s="2"/>
      <c r="TT107" s="5"/>
      <c r="TU107" s="5"/>
      <c r="TV107" s="5"/>
      <c r="TW107" s="5"/>
      <c r="TX107" s="5"/>
      <c r="TY107" s="1"/>
      <c r="TZ107" s="2"/>
      <c r="UA107" s="2"/>
      <c r="UB107" s="5"/>
      <c r="UC107" s="5"/>
      <c r="UD107" s="5"/>
      <c r="UE107" s="5"/>
      <c r="UF107" s="5"/>
      <c r="UG107" s="1"/>
      <c r="UH107" s="2"/>
      <c r="UI107" s="2"/>
      <c r="UJ107" s="5"/>
      <c r="UK107" s="5"/>
      <c r="UL107" s="5"/>
      <c r="UM107" s="5"/>
      <c r="UN107" s="5"/>
      <c r="UO107" s="1"/>
      <c r="UP107" s="2"/>
      <c r="UQ107" s="2"/>
      <c r="UR107" s="5"/>
      <c r="US107" s="5"/>
      <c r="UT107" s="5"/>
      <c r="UU107" s="5"/>
      <c r="UV107" s="5"/>
      <c r="UW107" s="1"/>
      <c r="UX107" s="2"/>
      <c r="UY107" s="2"/>
      <c r="UZ107" s="5"/>
      <c r="VA107" s="5"/>
      <c r="VB107" s="5"/>
      <c r="VC107" s="5"/>
      <c r="VD107" s="5"/>
      <c r="VE107" s="1"/>
      <c r="VF107" s="2"/>
      <c r="VG107" s="2"/>
      <c r="VH107" s="5"/>
      <c r="VI107" s="5"/>
      <c r="VJ107" s="5"/>
      <c r="VK107" s="5"/>
      <c r="VL107" s="5"/>
      <c r="VM107" s="1"/>
      <c r="VN107" s="2"/>
      <c r="VO107" s="2"/>
      <c r="VP107" s="5"/>
      <c r="VQ107" s="5"/>
      <c r="VR107" s="5"/>
      <c r="VS107" s="5"/>
      <c r="VT107" s="5"/>
      <c r="VU107" s="1"/>
      <c r="VV107" s="2"/>
      <c r="VW107" s="2"/>
      <c r="VX107" s="5"/>
      <c r="VY107" s="5"/>
      <c r="VZ107" s="5"/>
      <c r="WA107" s="5"/>
      <c r="WB107" s="5"/>
      <c r="WC107" s="1"/>
      <c r="WD107" s="2"/>
      <c r="WE107" s="2"/>
      <c r="WF107" s="5"/>
      <c r="WG107" s="5"/>
      <c r="WH107" s="5"/>
      <c r="WI107" s="5"/>
      <c r="WJ107" s="5"/>
      <c r="WK107" s="1"/>
      <c r="WL107" s="2"/>
      <c r="WM107" s="2"/>
      <c r="WN107" s="5"/>
      <c r="WO107" s="5"/>
      <c r="WP107" s="5"/>
      <c r="WQ107" s="5"/>
      <c r="WR107" s="5"/>
      <c r="WS107" s="1"/>
      <c r="WT107" s="2"/>
      <c r="WU107" s="2"/>
      <c r="WV107" s="5"/>
      <c r="WW107" s="5"/>
      <c r="WX107" s="5"/>
      <c r="WY107" s="5"/>
      <c r="WZ107" s="5"/>
      <c r="XA107" s="1"/>
      <c r="XB107" s="2"/>
      <c r="XC107" s="2"/>
      <c r="XD107" s="5"/>
      <c r="XE107" s="5"/>
      <c r="XF107" s="5"/>
      <c r="XG107" s="5"/>
      <c r="XH107" s="5"/>
      <c r="XI107" s="1"/>
      <c r="XJ107" s="2"/>
      <c r="XK107" s="2"/>
      <c r="XL107" s="5"/>
      <c r="XM107" s="5"/>
      <c r="XN107" s="5"/>
      <c r="XO107" s="5"/>
      <c r="XP107" s="5"/>
      <c r="XQ107" s="1"/>
      <c r="XR107" s="2"/>
      <c r="XS107" s="2"/>
      <c r="XT107" s="5"/>
      <c r="XU107" s="5"/>
      <c r="XV107" s="5"/>
      <c r="XW107" s="5"/>
      <c r="XX107" s="5"/>
      <c r="XY107" s="1"/>
      <c r="XZ107" s="2"/>
      <c r="YA107" s="2"/>
      <c r="YB107" s="5"/>
      <c r="YC107" s="5"/>
      <c r="YD107" s="5"/>
      <c r="YE107" s="5"/>
      <c r="YF107" s="5"/>
      <c r="YG107" s="1"/>
      <c r="YH107" s="2"/>
      <c r="YI107" s="2"/>
      <c r="YJ107" s="5"/>
      <c r="YK107" s="5"/>
      <c r="YL107" s="5"/>
      <c r="YM107" s="5"/>
      <c r="YN107" s="5"/>
      <c r="YO107" s="1"/>
      <c r="YP107" s="2"/>
      <c r="YQ107" s="2"/>
      <c r="YR107" s="5"/>
      <c r="YS107" s="5"/>
      <c r="YT107" s="5"/>
      <c r="YU107" s="5"/>
      <c r="YV107" s="5"/>
      <c r="YW107" s="1"/>
      <c r="YX107" s="2"/>
      <c r="YY107" s="2"/>
      <c r="YZ107" s="5"/>
      <c r="ZA107" s="5"/>
      <c r="ZB107" s="5"/>
      <c r="ZC107" s="5"/>
      <c r="ZD107" s="5"/>
      <c r="ZE107" s="1"/>
      <c r="ZF107" s="2"/>
      <c r="ZG107" s="2"/>
      <c r="ZH107" s="5"/>
      <c r="ZI107" s="5"/>
      <c r="ZJ107" s="5"/>
      <c r="ZK107" s="5"/>
      <c r="ZL107" s="5"/>
      <c r="ZM107" s="1"/>
      <c r="ZN107" s="2"/>
      <c r="ZO107" s="2"/>
      <c r="ZP107" s="5"/>
      <c r="ZQ107" s="5"/>
      <c r="ZR107" s="5"/>
      <c r="ZS107" s="5"/>
      <c r="ZT107" s="5"/>
      <c r="ZU107" s="1"/>
      <c r="ZV107" s="2"/>
      <c r="ZW107" s="2"/>
      <c r="ZX107" s="5"/>
      <c r="ZY107" s="5"/>
      <c r="ZZ107" s="5"/>
      <c r="AAA107" s="5"/>
      <c r="AAB107" s="5"/>
      <c r="AAC107" s="1"/>
      <c r="AAD107" s="2"/>
      <c r="AAE107" s="2"/>
      <c r="AAF107" s="5"/>
      <c r="AAG107" s="5"/>
      <c r="AAH107" s="5"/>
      <c r="AAI107" s="5"/>
      <c r="AAJ107" s="5"/>
      <c r="AAK107" s="1"/>
      <c r="AAL107" s="2"/>
      <c r="AAM107" s="2"/>
      <c r="AAN107" s="5"/>
      <c r="AAO107" s="5"/>
      <c r="AAP107" s="5"/>
      <c r="AAQ107" s="5"/>
      <c r="AAR107" s="5"/>
      <c r="AAS107" s="1"/>
      <c r="AAT107" s="2"/>
      <c r="AAU107" s="2"/>
      <c r="AAV107" s="5"/>
      <c r="AAW107" s="5"/>
      <c r="AAX107" s="5"/>
      <c r="AAY107" s="5"/>
      <c r="AAZ107" s="5"/>
      <c r="ABA107" s="1"/>
      <c r="ABB107" s="2"/>
      <c r="ABC107" s="2"/>
      <c r="ABD107" s="5"/>
      <c r="ABE107" s="5"/>
      <c r="ABF107" s="5"/>
      <c r="ABG107" s="5"/>
      <c r="ABH107" s="5"/>
      <c r="ABI107" s="1"/>
      <c r="ABJ107" s="2"/>
      <c r="ABK107" s="2"/>
      <c r="ABL107" s="5"/>
      <c r="ABM107" s="5"/>
      <c r="ABN107" s="5"/>
      <c r="ABO107" s="5"/>
      <c r="ABP107" s="5"/>
      <c r="ABQ107" s="1"/>
      <c r="ABR107" s="2"/>
      <c r="ABS107" s="2"/>
      <c r="ABT107" s="5"/>
      <c r="ABU107" s="5"/>
      <c r="ABV107" s="5"/>
      <c r="ABW107" s="5"/>
      <c r="ABX107" s="5"/>
      <c r="ABY107" s="1"/>
      <c r="ABZ107" s="2"/>
      <c r="ACA107" s="2"/>
      <c r="ACB107" s="5"/>
      <c r="ACC107" s="5"/>
      <c r="ACD107" s="5"/>
      <c r="ACE107" s="5"/>
      <c r="ACF107" s="5"/>
      <c r="ACG107" s="1"/>
      <c r="ACH107" s="2"/>
      <c r="ACI107" s="2"/>
      <c r="ACJ107" s="5"/>
      <c r="ACK107" s="5"/>
      <c r="ACL107" s="5"/>
      <c r="ACM107" s="5"/>
      <c r="ACN107" s="5"/>
      <c r="ACO107" s="1"/>
      <c r="ACP107" s="2"/>
      <c r="ACQ107" s="2"/>
      <c r="ACR107" s="5"/>
      <c r="ACS107" s="5"/>
      <c r="ACT107" s="5"/>
      <c r="ACU107" s="5"/>
      <c r="ACV107" s="5"/>
      <c r="ACW107" s="1"/>
      <c r="ACX107" s="2"/>
      <c r="ACY107" s="2"/>
      <c r="ACZ107" s="5"/>
      <c r="ADA107" s="5"/>
      <c r="ADB107" s="5"/>
      <c r="ADC107" s="5"/>
      <c r="ADD107" s="5"/>
      <c r="ADE107" s="1"/>
      <c r="ADF107" s="2"/>
      <c r="ADG107" s="2"/>
      <c r="ADH107" s="5"/>
      <c r="ADI107" s="5"/>
      <c r="ADJ107" s="5"/>
      <c r="ADK107" s="5"/>
      <c r="ADL107" s="5"/>
      <c r="ADM107" s="1"/>
      <c r="ADN107" s="2"/>
      <c r="ADO107" s="2"/>
      <c r="ADP107" s="5"/>
      <c r="ADQ107" s="5"/>
      <c r="ADR107" s="5"/>
      <c r="ADS107" s="5"/>
      <c r="ADT107" s="5"/>
      <c r="ADU107" s="1"/>
      <c r="ADV107" s="2"/>
      <c r="ADW107" s="2"/>
      <c r="ADX107" s="5"/>
      <c r="ADY107" s="5"/>
      <c r="ADZ107" s="5"/>
      <c r="AEA107" s="5"/>
      <c r="AEB107" s="5"/>
      <c r="AEC107" s="1"/>
      <c r="AED107" s="2"/>
      <c r="AEE107" s="2"/>
      <c r="AEF107" s="5"/>
      <c r="AEG107" s="5"/>
      <c r="AEH107" s="5"/>
      <c r="AEI107" s="5"/>
      <c r="AEJ107" s="5"/>
      <c r="AEK107" s="1"/>
      <c r="AEL107" s="2"/>
      <c r="AEM107" s="2"/>
      <c r="AEN107" s="5"/>
      <c r="AEO107" s="5"/>
      <c r="AEP107" s="5"/>
      <c r="AEQ107" s="5"/>
      <c r="AER107" s="5"/>
      <c r="AES107" s="1"/>
      <c r="AET107" s="2"/>
      <c r="AEU107" s="2"/>
      <c r="AEV107" s="5"/>
      <c r="AEW107" s="5"/>
      <c r="AEX107" s="5"/>
      <c r="AEY107" s="5"/>
      <c r="AEZ107" s="5"/>
      <c r="AFA107" s="1"/>
      <c r="AFB107" s="2"/>
      <c r="AFC107" s="2"/>
      <c r="AFD107" s="5"/>
      <c r="AFE107" s="5"/>
      <c r="AFF107" s="5"/>
      <c r="AFG107" s="5"/>
      <c r="AFH107" s="5"/>
      <c r="AFI107" s="1"/>
      <c r="AFJ107" s="2"/>
      <c r="AFK107" s="2"/>
      <c r="AFL107" s="5"/>
      <c r="AFM107" s="5"/>
      <c r="AFN107" s="5"/>
      <c r="AFO107" s="5"/>
      <c r="AFP107" s="5"/>
      <c r="AFQ107" s="1"/>
      <c r="AFR107" s="2"/>
      <c r="AFS107" s="2"/>
      <c r="AFT107" s="5"/>
      <c r="AFU107" s="5"/>
      <c r="AFV107" s="5"/>
      <c r="AFW107" s="5"/>
      <c r="AFX107" s="5"/>
      <c r="AFY107" s="1"/>
      <c r="AFZ107" s="2"/>
      <c r="AGA107" s="2"/>
      <c r="AGB107" s="5"/>
      <c r="AGC107" s="5"/>
      <c r="AGD107" s="5"/>
      <c r="AGE107" s="5"/>
      <c r="AGF107" s="5"/>
      <c r="AGG107" s="1"/>
      <c r="AGH107" s="2"/>
      <c r="AGI107" s="2"/>
      <c r="AGJ107" s="5"/>
      <c r="AGK107" s="5"/>
      <c r="AGL107" s="5"/>
      <c r="AGM107" s="5"/>
      <c r="AGN107" s="5"/>
      <c r="AGO107" s="1"/>
      <c r="AGP107" s="2"/>
      <c r="AGQ107" s="2"/>
      <c r="AGR107" s="5"/>
      <c r="AGS107" s="5"/>
      <c r="AGT107" s="5"/>
      <c r="AGU107" s="5"/>
      <c r="AGV107" s="5"/>
      <c r="AGW107" s="1"/>
      <c r="AGX107" s="2"/>
      <c r="AGY107" s="2"/>
      <c r="AGZ107" s="5"/>
      <c r="AHA107" s="5"/>
      <c r="AHB107" s="5"/>
      <c r="AHC107" s="5"/>
      <c r="AHD107" s="5"/>
      <c r="AHE107" s="1"/>
      <c r="AHF107" s="2"/>
      <c r="AHG107" s="2"/>
      <c r="AHH107" s="5"/>
      <c r="AHI107" s="5"/>
      <c r="AHJ107" s="5"/>
      <c r="AHK107" s="5"/>
      <c r="AHL107" s="5"/>
      <c r="AHM107" s="1"/>
      <c r="AHN107" s="2"/>
      <c r="AHO107" s="2"/>
      <c r="AHP107" s="5"/>
      <c r="AHQ107" s="5"/>
      <c r="AHR107" s="5"/>
      <c r="AHS107" s="5"/>
      <c r="AHT107" s="5"/>
      <c r="AHU107" s="1"/>
      <c r="AHV107" s="2"/>
      <c r="AHW107" s="2"/>
      <c r="AHX107" s="5"/>
      <c r="AHY107" s="5"/>
      <c r="AHZ107" s="5"/>
      <c r="AIA107" s="5"/>
      <c r="AIB107" s="5"/>
      <c r="AIC107" s="1"/>
      <c r="AID107" s="2"/>
      <c r="AIE107" s="2"/>
      <c r="AIF107" s="5"/>
      <c r="AIG107" s="5"/>
      <c r="AIH107" s="5"/>
      <c r="AII107" s="5"/>
      <c r="AIJ107" s="5"/>
      <c r="AIK107" s="1"/>
      <c r="AIL107" s="2"/>
      <c r="AIM107" s="2"/>
      <c r="AIN107" s="5"/>
      <c r="AIO107" s="5"/>
      <c r="AIP107" s="5"/>
      <c r="AIQ107" s="5"/>
      <c r="AIR107" s="5"/>
      <c r="AIS107" s="1"/>
      <c r="AIT107" s="2"/>
      <c r="AIU107" s="2"/>
      <c r="AIV107" s="5"/>
      <c r="AIW107" s="5"/>
      <c r="AIX107" s="5"/>
      <c r="AIY107" s="5"/>
      <c r="AIZ107" s="5"/>
      <c r="AJA107" s="1"/>
      <c r="AJB107" s="2"/>
      <c r="AJC107" s="2"/>
      <c r="AJD107" s="5"/>
      <c r="AJE107" s="5"/>
      <c r="AJF107" s="5"/>
      <c r="AJG107" s="5"/>
      <c r="AJH107" s="5"/>
      <c r="AJI107" s="1"/>
      <c r="AJJ107" s="2"/>
      <c r="AJK107" s="2"/>
      <c r="AJL107" s="5"/>
      <c r="AJM107" s="5"/>
      <c r="AJN107" s="5"/>
      <c r="AJO107" s="5"/>
      <c r="AJP107" s="5"/>
      <c r="AJQ107" s="1"/>
      <c r="AJR107" s="2"/>
      <c r="AJS107" s="2"/>
      <c r="AJT107" s="5"/>
      <c r="AJU107" s="5"/>
      <c r="AJV107" s="5"/>
      <c r="AJW107" s="5"/>
      <c r="AJX107" s="5"/>
      <c r="AJY107" s="1"/>
      <c r="AJZ107" s="2"/>
      <c r="AKA107" s="2"/>
      <c r="AKB107" s="5"/>
      <c r="AKC107" s="5"/>
      <c r="AKD107" s="5"/>
      <c r="AKE107" s="5"/>
      <c r="AKF107" s="5"/>
      <c r="AKG107" s="1"/>
      <c r="AKH107" s="2"/>
      <c r="AKI107" s="2"/>
      <c r="AKJ107" s="5"/>
      <c r="AKK107" s="5"/>
      <c r="AKL107" s="5"/>
      <c r="AKM107" s="5"/>
      <c r="AKN107" s="5"/>
      <c r="AKO107" s="1"/>
      <c r="AKP107" s="2"/>
      <c r="AKQ107" s="2"/>
      <c r="AKR107" s="5"/>
      <c r="AKS107" s="5"/>
      <c r="AKT107" s="5"/>
      <c r="AKU107" s="5"/>
      <c r="AKV107" s="5"/>
      <c r="AKW107" s="1"/>
      <c r="AKX107" s="2"/>
      <c r="AKY107" s="2"/>
      <c r="AKZ107" s="5"/>
      <c r="ALA107" s="5"/>
      <c r="ALB107" s="5"/>
      <c r="ALC107" s="5"/>
      <c r="ALD107" s="5"/>
      <c r="ALE107" s="1"/>
      <c r="ALF107" s="2"/>
      <c r="ALG107" s="2"/>
      <c r="ALH107" s="5"/>
      <c r="ALI107" s="5"/>
      <c r="ALJ107" s="5"/>
      <c r="ALK107" s="5"/>
      <c r="ALL107" s="5"/>
      <c r="ALM107" s="1"/>
      <c r="ALN107" s="2"/>
      <c r="ALO107" s="2"/>
      <c r="ALP107" s="5"/>
      <c r="ALQ107" s="5"/>
      <c r="ALR107" s="5"/>
      <c r="ALS107" s="5"/>
      <c r="ALT107" s="5"/>
      <c r="ALU107" s="1"/>
      <c r="ALV107" s="2"/>
      <c r="ALW107" s="2"/>
      <c r="ALX107" s="5"/>
      <c r="ALY107" s="5"/>
      <c r="ALZ107" s="5"/>
      <c r="AMA107" s="5"/>
      <c r="AMB107" s="5"/>
      <c r="AMC107" s="1"/>
      <c r="AMD107" s="2"/>
      <c r="AME107" s="2"/>
      <c r="AMF107" s="5"/>
      <c r="AMG107" s="5"/>
      <c r="AMH107" s="5"/>
      <c r="AMI107" s="5"/>
      <c r="AMJ107" s="5"/>
      <c r="AMK107" s="1"/>
      <c r="AML107" s="2"/>
      <c r="AMM107" s="2"/>
      <c r="AMN107" s="5"/>
      <c r="AMO107" s="5"/>
      <c r="AMP107" s="5"/>
      <c r="AMQ107" s="5"/>
      <c r="AMR107" s="5"/>
      <c r="AMS107" s="1"/>
      <c r="AMT107" s="2"/>
      <c r="AMU107" s="2"/>
      <c r="AMV107" s="5"/>
      <c r="AMW107" s="5"/>
      <c r="AMX107" s="5"/>
      <c r="AMY107" s="5"/>
      <c r="AMZ107" s="5"/>
      <c r="ANA107" s="1"/>
      <c r="ANB107" s="2"/>
      <c r="ANC107" s="2"/>
      <c r="AND107" s="5"/>
      <c r="ANE107" s="5"/>
      <c r="ANF107" s="5"/>
      <c r="ANG107" s="5"/>
      <c r="ANH107" s="5"/>
      <c r="ANI107" s="1"/>
      <c r="ANJ107" s="2"/>
      <c r="ANK107" s="2"/>
      <c r="ANL107" s="5"/>
      <c r="ANM107" s="5"/>
      <c r="ANN107" s="5"/>
      <c r="ANO107" s="5"/>
      <c r="ANP107" s="5"/>
      <c r="ANQ107" s="1"/>
      <c r="ANR107" s="2"/>
      <c r="ANS107" s="2"/>
      <c r="ANT107" s="5"/>
      <c r="ANU107" s="5"/>
      <c r="ANV107" s="5"/>
      <c r="ANW107" s="5"/>
      <c r="ANX107" s="5"/>
      <c r="ANY107" s="1"/>
      <c r="ANZ107" s="2"/>
      <c r="AOA107" s="2"/>
      <c r="AOB107" s="5"/>
      <c r="AOC107" s="5"/>
      <c r="AOD107" s="5"/>
      <c r="AOE107" s="5"/>
      <c r="AOF107" s="5"/>
      <c r="AOG107" s="1"/>
      <c r="AOH107" s="2"/>
      <c r="AOI107" s="2"/>
      <c r="AOJ107" s="5"/>
      <c r="AOK107" s="5"/>
      <c r="AOL107" s="5"/>
      <c r="AOM107" s="5"/>
      <c r="AON107" s="5"/>
      <c r="AOO107" s="1"/>
      <c r="AOP107" s="2"/>
      <c r="AOQ107" s="2"/>
      <c r="AOR107" s="5"/>
      <c r="AOS107" s="5"/>
      <c r="AOT107" s="5"/>
      <c r="AOU107" s="5"/>
      <c r="AOV107" s="5"/>
      <c r="AOW107" s="1"/>
      <c r="AOX107" s="2"/>
      <c r="AOY107" s="2"/>
      <c r="AOZ107" s="5"/>
      <c r="APA107" s="5"/>
      <c r="APB107" s="5"/>
      <c r="APC107" s="5"/>
      <c r="APD107" s="5"/>
      <c r="APE107" s="1"/>
      <c r="APF107" s="2"/>
      <c r="APG107" s="2"/>
      <c r="APH107" s="5"/>
      <c r="API107" s="5"/>
      <c r="APJ107" s="5"/>
      <c r="APK107" s="5"/>
      <c r="APL107" s="5"/>
      <c r="APM107" s="1"/>
      <c r="APN107" s="2"/>
      <c r="APO107" s="2"/>
      <c r="APP107" s="5"/>
      <c r="APQ107" s="5"/>
      <c r="APR107" s="5"/>
      <c r="APS107" s="5"/>
      <c r="APT107" s="5"/>
      <c r="APU107" s="1"/>
      <c r="APV107" s="2"/>
      <c r="APW107" s="2"/>
      <c r="APX107" s="5"/>
      <c r="APY107" s="5"/>
      <c r="APZ107" s="5"/>
      <c r="AQA107" s="5"/>
      <c r="AQB107" s="5"/>
      <c r="AQC107" s="1"/>
      <c r="AQD107" s="2"/>
      <c r="AQE107" s="2"/>
      <c r="AQF107" s="5"/>
      <c r="AQG107" s="5"/>
      <c r="AQH107" s="5"/>
      <c r="AQI107" s="5"/>
      <c r="AQJ107" s="5"/>
      <c r="AQK107" s="1"/>
      <c r="AQL107" s="2"/>
      <c r="AQM107" s="2"/>
      <c r="AQN107" s="5"/>
      <c r="AQO107" s="5"/>
      <c r="AQP107" s="5"/>
      <c r="AQQ107" s="5"/>
      <c r="AQR107" s="5"/>
      <c r="AQS107" s="1"/>
      <c r="AQT107" s="2"/>
      <c r="AQU107" s="2"/>
      <c r="AQV107" s="5"/>
      <c r="AQW107" s="5"/>
      <c r="AQX107" s="5"/>
      <c r="AQY107" s="5"/>
      <c r="AQZ107" s="5"/>
      <c r="ARA107" s="1"/>
      <c r="ARB107" s="2"/>
      <c r="ARC107" s="2"/>
      <c r="ARD107" s="5"/>
      <c r="ARE107" s="5"/>
      <c r="ARF107" s="5"/>
      <c r="ARG107" s="5"/>
      <c r="ARH107" s="5"/>
      <c r="ARI107" s="1"/>
      <c r="ARJ107" s="2"/>
      <c r="ARK107" s="2"/>
      <c r="ARL107" s="5"/>
      <c r="ARM107" s="5"/>
      <c r="ARN107" s="5"/>
      <c r="ARO107" s="5"/>
      <c r="ARP107" s="5"/>
      <c r="ARQ107" s="1"/>
      <c r="ARR107" s="2"/>
      <c r="ARS107" s="2"/>
      <c r="ART107" s="5"/>
      <c r="ARU107" s="5"/>
      <c r="ARV107" s="5"/>
      <c r="ARW107" s="5"/>
      <c r="ARX107" s="5"/>
      <c r="ARY107" s="1"/>
      <c r="ARZ107" s="2"/>
      <c r="ASA107" s="2"/>
      <c r="ASB107" s="5"/>
      <c r="ASC107" s="5"/>
      <c r="ASD107" s="5"/>
      <c r="ASE107" s="5"/>
      <c r="ASF107" s="5"/>
      <c r="ASG107" s="1"/>
      <c r="ASH107" s="2"/>
      <c r="ASI107" s="2"/>
      <c r="ASJ107" s="5"/>
      <c r="ASK107" s="5"/>
      <c r="ASL107" s="5"/>
      <c r="ASM107" s="5"/>
      <c r="ASN107" s="5"/>
      <c r="ASO107" s="1"/>
      <c r="ASP107" s="2"/>
      <c r="ASQ107" s="2"/>
      <c r="ASR107" s="5"/>
      <c r="ASS107" s="5"/>
      <c r="AST107" s="5"/>
      <c r="ASU107" s="5"/>
      <c r="ASV107" s="5"/>
      <c r="ASW107" s="1"/>
      <c r="ASX107" s="2"/>
      <c r="ASY107" s="2"/>
      <c r="ASZ107" s="5"/>
      <c r="ATA107" s="5"/>
      <c r="ATB107" s="5"/>
      <c r="ATC107" s="5"/>
      <c r="ATD107" s="5"/>
      <c r="ATE107" s="1"/>
      <c r="ATF107" s="2"/>
      <c r="ATG107" s="2"/>
      <c r="ATH107" s="5"/>
      <c r="ATI107" s="5"/>
      <c r="ATJ107" s="5"/>
      <c r="ATK107" s="5"/>
      <c r="ATL107" s="5"/>
      <c r="ATM107" s="1"/>
      <c r="ATN107" s="2"/>
      <c r="ATO107" s="2"/>
      <c r="ATP107" s="5"/>
      <c r="ATQ107" s="5"/>
      <c r="ATR107" s="5"/>
      <c r="ATS107" s="5"/>
      <c r="ATT107" s="5"/>
      <c r="ATU107" s="1"/>
      <c r="ATV107" s="2"/>
      <c r="ATW107" s="2"/>
      <c r="ATX107" s="5"/>
      <c r="ATY107" s="5"/>
      <c r="ATZ107" s="5"/>
      <c r="AUA107" s="5"/>
      <c r="AUB107" s="5"/>
      <c r="AUC107" s="1"/>
      <c r="AUD107" s="2"/>
      <c r="AUE107" s="2"/>
      <c r="AUF107" s="5"/>
      <c r="AUG107" s="5"/>
      <c r="AUH107" s="5"/>
      <c r="AUI107" s="5"/>
      <c r="AUJ107" s="5"/>
      <c r="AUK107" s="1"/>
      <c r="AUL107" s="2"/>
      <c r="AUM107" s="2"/>
      <c r="AUN107" s="5"/>
      <c r="AUO107" s="5"/>
      <c r="AUP107" s="5"/>
      <c r="AUQ107" s="5"/>
      <c r="AUR107" s="5"/>
      <c r="AUS107" s="1"/>
      <c r="AUT107" s="2"/>
      <c r="AUU107" s="2"/>
      <c r="AUV107" s="5"/>
      <c r="AUW107" s="5"/>
      <c r="AUX107" s="5"/>
      <c r="AUY107" s="5"/>
      <c r="AUZ107" s="5"/>
      <c r="AVA107" s="1"/>
      <c r="AVB107" s="2"/>
      <c r="AVC107" s="2"/>
      <c r="AVD107" s="5"/>
      <c r="AVE107" s="5"/>
      <c r="AVF107" s="5"/>
      <c r="AVG107" s="5"/>
      <c r="AVH107" s="5"/>
      <c r="AVI107" s="1"/>
      <c r="AVJ107" s="2"/>
      <c r="AVK107" s="2"/>
      <c r="AVL107" s="5"/>
      <c r="AVM107" s="5"/>
      <c r="AVN107" s="5"/>
      <c r="AVO107" s="5"/>
      <c r="AVP107" s="5"/>
      <c r="AVQ107" s="1"/>
      <c r="AVR107" s="2"/>
      <c r="AVS107" s="2"/>
      <c r="AVT107" s="5"/>
      <c r="AVU107" s="5"/>
      <c r="AVV107" s="5"/>
      <c r="AVW107" s="5"/>
      <c r="AVX107" s="5"/>
      <c r="AVY107" s="1"/>
      <c r="AVZ107" s="2"/>
      <c r="AWA107" s="2"/>
      <c r="AWB107" s="5"/>
      <c r="AWC107" s="5"/>
      <c r="AWD107" s="5"/>
      <c r="AWE107" s="5"/>
      <c r="AWF107" s="5"/>
      <c r="AWG107" s="1"/>
      <c r="AWH107" s="2"/>
      <c r="AWI107" s="2"/>
      <c r="AWJ107" s="5"/>
      <c r="AWK107" s="5"/>
      <c r="AWL107" s="5"/>
      <c r="AWM107" s="5"/>
      <c r="AWN107" s="5"/>
      <c r="AWO107" s="1"/>
      <c r="AWP107" s="2"/>
      <c r="AWQ107" s="2"/>
      <c r="AWR107" s="5"/>
      <c r="AWS107" s="5"/>
      <c r="AWT107" s="5"/>
      <c r="AWU107" s="5"/>
      <c r="AWV107" s="5"/>
      <c r="AWW107" s="1"/>
      <c r="AWX107" s="2"/>
      <c r="AWY107" s="2"/>
      <c r="AWZ107" s="5"/>
      <c r="AXA107" s="5"/>
      <c r="AXB107" s="5"/>
      <c r="AXC107" s="5"/>
      <c r="AXD107" s="5"/>
      <c r="AXE107" s="1"/>
      <c r="AXF107" s="2"/>
      <c r="AXG107" s="2"/>
      <c r="AXH107" s="5"/>
      <c r="AXI107" s="5"/>
      <c r="AXJ107" s="5"/>
      <c r="AXK107" s="5"/>
      <c r="AXL107" s="5"/>
      <c r="AXM107" s="1"/>
      <c r="AXN107" s="2"/>
      <c r="AXO107" s="2"/>
      <c r="AXP107" s="5"/>
      <c r="AXQ107" s="5"/>
      <c r="AXR107" s="5"/>
      <c r="AXS107" s="5"/>
      <c r="AXT107" s="5"/>
      <c r="AXU107" s="1"/>
      <c r="AXV107" s="2"/>
      <c r="AXW107" s="2"/>
      <c r="AXX107" s="5"/>
      <c r="AXY107" s="5"/>
      <c r="AXZ107" s="5"/>
      <c r="AYA107" s="5"/>
      <c r="AYB107" s="5"/>
      <c r="AYC107" s="1"/>
      <c r="AYD107" s="2"/>
      <c r="AYE107" s="2"/>
      <c r="AYF107" s="5"/>
      <c r="AYG107" s="5"/>
      <c r="AYH107" s="5"/>
      <c r="AYI107" s="5"/>
      <c r="AYJ107" s="5"/>
      <c r="AYK107" s="1"/>
      <c r="AYL107" s="2"/>
      <c r="AYM107" s="2"/>
      <c r="AYN107" s="5"/>
      <c r="AYO107" s="5"/>
      <c r="AYP107" s="5"/>
      <c r="AYQ107" s="5"/>
      <c r="AYR107" s="5"/>
      <c r="AYS107" s="1"/>
      <c r="AYT107" s="2"/>
      <c r="AYU107" s="2"/>
      <c r="AYV107" s="5"/>
      <c r="AYW107" s="5"/>
      <c r="AYX107" s="5"/>
      <c r="AYY107" s="5"/>
      <c r="AYZ107" s="5"/>
      <c r="AZA107" s="1"/>
      <c r="AZB107" s="2"/>
      <c r="AZC107" s="2"/>
      <c r="AZD107" s="5"/>
      <c r="AZE107" s="5"/>
      <c r="AZF107" s="5"/>
      <c r="AZG107" s="5"/>
      <c r="AZH107" s="5"/>
      <c r="AZI107" s="1"/>
      <c r="AZJ107" s="2"/>
      <c r="AZK107" s="2"/>
      <c r="AZL107" s="5"/>
      <c r="AZM107" s="5"/>
      <c r="AZN107" s="5"/>
      <c r="AZO107" s="5"/>
      <c r="AZP107" s="5"/>
      <c r="AZQ107" s="1"/>
      <c r="AZR107" s="2"/>
      <c r="AZS107" s="2"/>
      <c r="AZT107" s="5"/>
      <c r="AZU107" s="5"/>
      <c r="AZV107" s="5"/>
      <c r="AZW107" s="5"/>
      <c r="AZX107" s="5"/>
      <c r="AZY107" s="1"/>
      <c r="AZZ107" s="2"/>
      <c r="BAA107" s="2"/>
      <c r="BAB107" s="5"/>
      <c r="BAC107" s="5"/>
      <c r="BAD107" s="5"/>
      <c r="BAE107" s="5"/>
      <c r="BAF107" s="5"/>
      <c r="BAG107" s="1"/>
      <c r="BAH107" s="2"/>
      <c r="BAI107" s="2"/>
      <c r="BAJ107" s="5"/>
      <c r="BAK107" s="5"/>
      <c r="BAL107" s="5"/>
      <c r="BAM107" s="5"/>
      <c r="BAN107" s="5"/>
      <c r="BAO107" s="1"/>
      <c r="BAP107" s="2"/>
      <c r="BAQ107" s="2"/>
      <c r="BAR107" s="5"/>
      <c r="BAS107" s="5"/>
      <c r="BAT107" s="5"/>
      <c r="BAU107" s="5"/>
      <c r="BAV107" s="5"/>
      <c r="BAW107" s="1"/>
      <c r="BAX107" s="2"/>
      <c r="BAY107" s="2"/>
      <c r="BAZ107" s="5"/>
      <c r="BBA107" s="5"/>
      <c r="BBB107" s="5"/>
      <c r="BBC107" s="5"/>
      <c r="BBD107" s="5"/>
      <c r="BBE107" s="1"/>
      <c r="BBF107" s="2"/>
      <c r="BBG107" s="2"/>
      <c r="BBH107" s="5"/>
      <c r="BBI107" s="5"/>
      <c r="BBJ107" s="5"/>
      <c r="BBK107" s="5"/>
      <c r="BBL107" s="5"/>
      <c r="BBM107" s="1"/>
      <c r="BBN107" s="2"/>
      <c r="BBO107" s="2"/>
      <c r="BBP107" s="5"/>
      <c r="BBQ107" s="5"/>
      <c r="BBR107" s="5"/>
      <c r="BBS107" s="5"/>
      <c r="BBT107" s="5"/>
      <c r="BBU107" s="1"/>
      <c r="BBV107" s="2"/>
      <c r="BBW107" s="2"/>
      <c r="BBX107" s="5"/>
      <c r="BBY107" s="5"/>
      <c r="BBZ107" s="5"/>
      <c r="BCA107" s="5"/>
      <c r="BCB107" s="5"/>
      <c r="BCC107" s="1"/>
      <c r="BCD107" s="2"/>
      <c r="BCE107" s="2"/>
      <c r="BCF107" s="5"/>
      <c r="BCG107" s="5"/>
      <c r="BCH107" s="5"/>
      <c r="BCI107" s="5"/>
      <c r="BCJ107" s="5"/>
      <c r="BCK107" s="1"/>
      <c r="BCL107" s="2"/>
      <c r="BCM107" s="2"/>
      <c r="BCN107" s="5"/>
      <c r="BCO107" s="5"/>
      <c r="BCP107" s="5"/>
      <c r="BCQ107" s="5"/>
      <c r="BCR107" s="5"/>
      <c r="BCS107" s="1"/>
      <c r="BCT107" s="2"/>
      <c r="BCU107" s="2"/>
      <c r="BCV107" s="5"/>
      <c r="BCW107" s="5"/>
      <c r="BCX107" s="5"/>
      <c r="BCY107" s="5"/>
      <c r="BCZ107" s="5"/>
      <c r="BDA107" s="1"/>
      <c r="BDB107" s="2"/>
      <c r="BDC107" s="2"/>
      <c r="BDD107" s="5"/>
      <c r="BDE107" s="5"/>
      <c r="BDF107" s="5"/>
      <c r="BDG107" s="5"/>
      <c r="BDH107" s="5"/>
      <c r="BDI107" s="1"/>
      <c r="BDJ107" s="2"/>
      <c r="BDK107" s="2"/>
      <c r="BDL107" s="5"/>
      <c r="BDM107" s="5"/>
      <c r="BDN107" s="5"/>
      <c r="BDO107" s="5"/>
      <c r="BDP107" s="5"/>
      <c r="BDQ107" s="1"/>
      <c r="BDR107" s="2"/>
      <c r="BDS107" s="2"/>
      <c r="BDT107" s="5"/>
      <c r="BDU107" s="5"/>
      <c r="BDV107" s="5"/>
      <c r="BDW107" s="5"/>
      <c r="BDX107" s="5"/>
      <c r="BDY107" s="1"/>
      <c r="BDZ107" s="2"/>
      <c r="BEA107" s="2"/>
      <c r="BEB107" s="5"/>
      <c r="BEC107" s="5"/>
      <c r="BED107" s="5"/>
      <c r="BEE107" s="5"/>
      <c r="BEF107" s="5"/>
      <c r="BEG107" s="1"/>
      <c r="BEH107" s="2"/>
      <c r="BEI107" s="2"/>
      <c r="BEJ107" s="5"/>
      <c r="BEK107" s="5"/>
      <c r="BEL107" s="5"/>
      <c r="BEM107" s="5"/>
      <c r="BEN107" s="5"/>
      <c r="BEO107" s="1"/>
      <c r="BEP107" s="2"/>
      <c r="BEQ107" s="2"/>
      <c r="BER107" s="5"/>
      <c r="BES107" s="5"/>
      <c r="BET107" s="5"/>
      <c r="BEU107" s="5"/>
      <c r="BEV107" s="5"/>
      <c r="BEW107" s="1"/>
      <c r="BEX107" s="2"/>
      <c r="BEY107" s="2"/>
      <c r="BEZ107" s="5"/>
      <c r="BFA107" s="5"/>
      <c r="BFB107" s="5"/>
      <c r="BFC107" s="5"/>
      <c r="BFD107" s="5"/>
      <c r="BFE107" s="1"/>
      <c r="BFF107" s="2"/>
      <c r="BFG107" s="2"/>
      <c r="BFH107" s="5"/>
      <c r="BFI107" s="5"/>
      <c r="BFJ107" s="5"/>
      <c r="BFK107" s="5"/>
      <c r="BFL107" s="5"/>
      <c r="BFM107" s="1"/>
      <c r="BFN107" s="2"/>
      <c r="BFO107" s="2"/>
      <c r="BFP107" s="5"/>
      <c r="BFQ107" s="5"/>
      <c r="BFR107" s="5"/>
      <c r="BFS107" s="5"/>
      <c r="BFT107" s="5"/>
      <c r="BFU107" s="1"/>
      <c r="BFV107" s="2"/>
      <c r="BFW107" s="2"/>
      <c r="BFX107" s="5"/>
      <c r="BFY107" s="5"/>
      <c r="BFZ107" s="5"/>
      <c r="BGA107" s="5"/>
      <c r="BGB107" s="5"/>
      <c r="BGC107" s="1"/>
      <c r="BGD107" s="2"/>
      <c r="BGE107" s="2"/>
      <c r="BGF107" s="5"/>
      <c r="BGG107" s="5"/>
      <c r="BGH107" s="5"/>
      <c r="BGI107" s="5"/>
      <c r="BGJ107" s="5"/>
      <c r="BGK107" s="1"/>
      <c r="BGL107" s="2"/>
      <c r="BGM107" s="2"/>
      <c r="BGN107" s="5"/>
      <c r="BGO107" s="5"/>
      <c r="BGP107" s="5"/>
      <c r="BGQ107" s="5"/>
      <c r="BGR107" s="5"/>
      <c r="BGS107" s="1"/>
      <c r="BGT107" s="2"/>
      <c r="BGU107" s="2"/>
      <c r="BGV107" s="5"/>
      <c r="BGW107" s="5"/>
      <c r="BGX107" s="5"/>
      <c r="BGY107" s="5"/>
      <c r="BGZ107" s="5"/>
      <c r="BHA107" s="1"/>
      <c r="BHB107" s="2"/>
      <c r="BHC107" s="2"/>
      <c r="BHD107" s="5"/>
      <c r="BHE107" s="5"/>
      <c r="BHF107" s="5"/>
      <c r="BHG107" s="5"/>
      <c r="BHH107" s="5"/>
      <c r="BHI107" s="1"/>
      <c r="BHJ107" s="2"/>
      <c r="BHK107" s="2"/>
      <c r="BHL107" s="5"/>
      <c r="BHM107" s="5"/>
      <c r="BHN107" s="5"/>
      <c r="BHO107" s="5"/>
      <c r="BHP107" s="5"/>
      <c r="BHQ107" s="1"/>
      <c r="BHR107" s="2"/>
      <c r="BHS107" s="2"/>
      <c r="BHT107" s="5"/>
      <c r="BHU107" s="5"/>
      <c r="BHV107" s="5"/>
      <c r="BHW107" s="5"/>
      <c r="BHX107" s="5"/>
      <c r="BHY107" s="1"/>
      <c r="BHZ107" s="2"/>
      <c r="BIA107" s="2"/>
      <c r="BIB107" s="5"/>
      <c r="BIC107" s="5"/>
      <c r="BID107" s="5"/>
      <c r="BIE107" s="5"/>
      <c r="BIF107" s="5"/>
      <c r="BIG107" s="1"/>
      <c r="BIH107" s="2"/>
      <c r="BII107" s="2"/>
      <c r="BIJ107" s="5"/>
      <c r="BIK107" s="5"/>
      <c r="BIL107" s="5"/>
      <c r="BIM107" s="5"/>
      <c r="BIN107" s="5"/>
      <c r="BIO107" s="1"/>
      <c r="BIP107" s="2"/>
      <c r="BIQ107" s="2"/>
      <c r="BIR107" s="5"/>
      <c r="BIS107" s="5"/>
      <c r="BIT107" s="5"/>
      <c r="BIU107" s="5"/>
      <c r="BIV107" s="5"/>
      <c r="BIW107" s="1"/>
      <c r="BIX107" s="2"/>
      <c r="BIY107" s="2"/>
      <c r="BIZ107" s="5"/>
      <c r="BJA107" s="5"/>
      <c r="BJB107" s="5"/>
      <c r="BJC107" s="5"/>
      <c r="BJD107" s="5"/>
      <c r="BJE107" s="1"/>
      <c r="BJF107" s="2"/>
      <c r="BJG107" s="2"/>
      <c r="BJH107" s="5"/>
      <c r="BJI107" s="5"/>
      <c r="BJJ107" s="5"/>
      <c r="BJK107" s="5"/>
      <c r="BJL107" s="5"/>
      <c r="BJM107" s="1"/>
      <c r="BJN107" s="2"/>
      <c r="BJO107" s="2"/>
      <c r="BJP107" s="5"/>
      <c r="BJQ107" s="5"/>
      <c r="BJR107" s="5"/>
      <c r="BJS107" s="5"/>
      <c r="BJT107" s="5"/>
      <c r="BJU107" s="1"/>
      <c r="BJV107" s="2"/>
      <c r="BJW107" s="2"/>
      <c r="BJX107" s="5"/>
      <c r="BJY107" s="5"/>
      <c r="BJZ107" s="5"/>
      <c r="BKA107" s="5"/>
      <c r="BKB107" s="5"/>
      <c r="BKC107" s="1"/>
      <c r="BKD107" s="2"/>
      <c r="BKE107" s="2"/>
      <c r="BKF107" s="5"/>
      <c r="BKG107" s="5"/>
      <c r="BKH107" s="5"/>
      <c r="BKI107" s="5"/>
      <c r="BKJ107" s="5"/>
      <c r="BKK107" s="1"/>
      <c r="BKL107" s="2"/>
      <c r="BKM107" s="2"/>
      <c r="BKN107" s="5"/>
      <c r="BKO107" s="5"/>
      <c r="BKP107" s="5"/>
      <c r="BKQ107" s="5"/>
      <c r="BKR107" s="5"/>
      <c r="BKS107" s="1"/>
      <c r="BKT107" s="2"/>
      <c r="BKU107" s="2"/>
      <c r="BKV107" s="5"/>
      <c r="BKW107" s="5"/>
      <c r="BKX107" s="5"/>
      <c r="BKY107" s="5"/>
      <c r="BKZ107" s="5"/>
      <c r="BLA107" s="1"/>
      <c r="BLB107" s="2"/>
      <c r="BLC107" s="2"/>
      <c r="BLD107" s="5"/>
      <c r="BLE107" s="5"/>
      <c r="BLF107" s="5"/>
      <c r="BLG107" s="5"/>
      <c r="BLH107" s="5"/>
      <c r="BLI107" s="1"/>
      <c r="BLJ107" s="2"/>
      <c r="BLK107" s="2"/>
      <c r="BLL107" s="5"/>
      <c r="BLM107" s="5"/>
      <c r="BLN107" s="5"/>
      <c r="BLO107" s="5"/>
      <c r="BLP107" s="5"/>
      <c r="BLQ107" s="1"/>
      <c r="BLR107" s="2"/>
      <c r="BLS107" s="2"/>
      <c r="BLT107" s="5"/>
      <c r="BLU107" s="5"/>
      <c r="BLV107" s="5"/>
      <c r="BLW107" s="5"/>
      <c r="BLX107" s="5"/>
      <c r="BLY107" s="1"/>
      <c r="BLZ107" s="2"/>
      <c r="BMA107" s="2"/>
      <c r="BMB107" s="5"/>
      <c r="BMC107" s="5"/>
      <c r="BMD107" s="5"/>
      <c r="BME107" s="5"/>
      <c r="BMF107" s="5"/>
      <c r="BMG107" s="1"/>
      <c r="BMH107" s="2"/>
      <c r="BMI107" s="2"/>
      <c r="BMJ107" s="5"/>
      <c r="BMK107" s="5"/>
      <c r="BML107" s="5"/>
      <c r="BMM107" s="5"/>
      <c r="BMN107" s="5"/>
      <c r="BMO107" s="1"/>
      <c r="BMP107" s="2"/>
      <c r="BMQ107" s="2"/>
      <c r="BMR107" s="5"/>
      <c r="BMS107" s="5"/>
      <c r="BMT107" s="5"/>
      <c r="BMU107" s="5"/>
      <c r="BMV107" s="5"/>
      <c r="BMW107" s="1"/>
      <c r="BMX107" s="2"/>
      <c r="BMY107" s="2"/>
      <c r="BMZ107" s="5"/>
      <c r="BNA107" s="5"/>
      <c r="BNB107" s="5"/>
      <c r="BNC107" s="5"/>
      <c r="BND107" s="5"/>
      <c r="BNE107" s="1"/>
      <c r="BNF107" s="2"/>
      <c r="BNG107" s="2"/>
      <c r="BNH107" s="5"/>
      <c r="BNI107" s="5"/>
      <c r="BNJ107" s="5"/>
      <c r="BNK107" s="5"/>
      <c r="BNL107" s="5"/>
      <c r="BNM107" s="1"/>
      <c r="BNN107" s="2"/>
      <c r="BNO107" s="2"/>
      <c r="BNP107" s="5"/>
      <c r="BNQ107" s="5"/>
      <c r="BNR107" s="5"/>
      <c r="BNS107" s="5"/>
      <c r="BNT107" s="5"/>
      <c r="BNU107" s="1"/>
      <c r="BNV107" s="2"/>
      <c r="BNW107" s="2"/>
      <c r="BNX107" s="5"/>
      <c r="BNY107" s="5"/>
      <c r="BNZ107" s="5"/>
      <c r="BOA107" s="5"/>
      <c r="BOB107" s="5"/>
      <c r="BOC107" s="1"/>
      <c r="BOD107" s="2"/>
      <c r="BOE107" s="2"/>
      <c r="BOF107" s="5"/>
      <c r="BOG107" s="5"/>
      <c r="BOH107" s="5"/>
      <c r="BOI107" s="5"/>
      <c r="BOJ107" s="5"/>
      <c r="BOK107" s="1"/>
      <c r="BOL107" s="2"/>
      <c r="BOM107" s="2"/>
      <c r="BON107" s="5"/>
      <c r="BOO107" s="5"/>
      <c r="BOP107" s="5"/>
      <c r="BOQ107" s="5"/>
      <c r="BOR107" s="5"/>
      <c r="BOS107" s="1"/>
      <c r="BOT107" s="2"/>
      <c r="BOU107" s="2"/>
      <c r="BOV107" s="5"/>
      <c r="BOW107" s="5"/>
      <c r="BOX107" s="5"/>
      <c r="BOY107" s="5"/>
      <c r="BOZ107" s="5"/>
      <c r="BPA107" s="1"/>
      <c r="BPB107" s="2"/>
      <c r="BPC107" s="2"/>
      <c r="BPD107" s="5"/>
      <c r="BPE107" s="5"/>
      <c r="BPF107" s="5"/>
      <c r="BPG107" s="5"/>
      <c r="BPH107" s="5"/>
      <c r="BPI107" s="1"/>
      <c r="BPJ107" s="2"/>
      <c r="BPK107" s="2"/>
      <c r="BPL107" s="5"/>
      <c r="BPM107" s="5"/>
      <c r="BPN107" s="5"/>
      <c r="BPO107" s="5"/>
      <c r="BPP107" s="5"/>
      <c r="BPQ107" s="1"/>
      <c r="BPR107" s="2"/>
      <c r="BPS107" s="2"/>
      <c r="BPT107" s="5"/>
      <c r="BPU107" s="5"/>
      <c r="BPV107" s="5"/>
      <c r="BPW107" s="5"/>
      <c r="BPX107" s="5"/>
      <c r="BPY107" s="1"/>
      <c r="BPZ107" s="2"/>
      <c r="BQA107" s="2"/>
      <c r="BQB107" s="5"/>
      <c r="BQC107" s="5"/>
      <c r="BQD107" s="5"/>
      <c r="BQE107" s="5"/>
      <c r="BQF107" s="5"/>
      <c r="BQG107" s="1"/>
      <c r="BQH107" s="2"/>
      <c r="BQI107" s="2"/>
      <c r="BQJ107" s="5"/>
      <c r="BQK107" s="5"/>
      <c r="BQL107" s="5"/>
      <c r="BQM107" s="5"/>
      <c r="BQN107" s="5"/>
      <c r="BQO107" s="1"/>
      <c r="BQP107" s="2"/>
      <c r="BQQ107" s="2"/>
      <c r="BQR107" s="5"/>
      <c r="BQS107" s="5"/>
      <c r="BQT107" s="5"/>
      <c r="BQU107" s="5"/>
      <c r="BQV107" s="5"/>
      <c r="BQW107" s="1"/>
      <c r="BQX107" s="2"/>
      <c r="BQY107" s="2"/>
      <c r="BQZ107" s="5"/>
      <c r="BRA107" s="5"/>
      <c r="BRB107" s="5"/>
      <c r="BRC107" s="5"/>
      <c r="BRD107" s="5"/>
      <c r="BRE107" s="1"/>
      <c r="BRF107" s="2"/>
      <c r="BRG107" s="2"/>
      <c r="BRH107" s="5"/>
      <c r="BRI107" s="5"/>
      <c r="BRJ107" s="5"/>
      <c r="BRK107" s="5"/>
      <c r="BRL107" s="5"/>
      <c r="BRM107" s="1"/>
      <c r="BRN107" s="2"/>
      <c r="BRO107" s="2"/>
      <c r="BRP107" s="5"/>
      <c r="BRQ107" s="5"/>
      <c r="BRR107" s="5"/>
      <c r="BRS107" s="5"/>
      <c r="BRT107" s="5"/>
      <c r="BRU107" s="1"/>
      <c r="BRV107" s="2"/>
      <c r="BRW107" s="2"/>
      <c r="BRX107" s="5"/>
      <c r="BRY107" s="5"/>
      <c r="BRZ107" s="5"/>
      <c r="BSA107" s="5"/>
      <c r="BSB107" s="5"/>
      <c r="BSC107" s="1"/>
      <c r="BSD107" s="2"/>
      <c r="BSE107" s="2"/>
      <c r="BSF107" s="5"/>
      <c r="BSG107" s="5"/>
      <c r="BSH107" s="5"/>
      <c r="BSI107" s="5"/>
      <c r="BSJ107" s="5"/>
      <c r="BSK107" s="1"/>
      <c r="BSL107" s="2"/>
      <c r="BSM107" s="2"/>
      <c r="BSN107" s="5"/>
      <c r="BSO107" s="5"/>
      <c r="BSP107" s="5"/>
      <c r="BSQ107" s="5"/>
      <c r="BSR107" s="5"/>
      <c r="BSS107" s="1"/>
      <c r="BST107" s="2"/>
      <c r="BSU107" s="2"/>
      <c r="BSV107" s="5"/>
      <c r="BSW107" s="5"/>
      <c r="BSX107" s="5"/>
      <c r="BSY107" s="5"/>
      <c r="BSZ107" s="5"/>
      <c r="BTA107" s="1"/>
      <c r="BTB107" s="2"/>
      <c r="BTC107" s="2"/>
      <c r="BTD107" s="5"/>
      <c r="BTE107" s="5"/>
      <c r="BTF107" s="5"/>
      <c r="BTG107" s="5"/>
      <c r="BTH107" s="5"/>
      <c r="BTI107" s="1"/>
      <c r="BTJ107" s="2"/>
      <c r="BTK107" s="2"/>
      <c r="BTL107" s="5"/>
      <c r="BTM107" s="5"/>
      <c r="BTN107" s="5"/>
      <c r="BTO107" s="5"/>
      <c r="BTP107" s="5"/>
      <c r="BTQ107" s="1"/>
      <c r="BTR107" s="2"/>
      <c r="BTS107" s="2"/>
      <c r="BTT107" s="5"/>
      <c r="BTU107" s="5"/>
      <c r="BTV107" s="5"/>
      <c r="BTW107" s="5"/>
      <c r="BTX107" s="5"/>
      <c r="BTY107" s="1"/>
      <c r="BTZ107" s="2"/>
      <c r="BUA107" s="2"/>
      <c r="BUB107" s="5"/>
      <c r="BUC107" s="5"/>
      <c r="BUD107" s="5"/>
      <c r="BUE107" s="5"/>
      <c r="BUF107" s="5"/>
      <c r="BUG107" s="1"/>
      <c r="BUH107" s="2"/>
      <c r="BUI107" s="2"/>
      <c r="BUJ107" s="5"/>
      <c r="BUK107" s="5"/>
      <c r="BUL107" s="5"/>
      <c r="BUM107" s="5"/>
      <c r="BUN107" s="5"/>
      <c r="BUO107" s="1"/>
      <c r="BUP107" s="2"/>
      <c r="BUQ107" s="2"/>
      <c r="BUR107" s="5"/>
      <c r="BUS107" s="5"/>
      <c r="BUT107" s="5"/>
      <c r="BUU107" s="5"/>
      <c r="BUV107" s="5"/>
      <c r="BUW107" s="1"/>
      <c r="BUX107" s="2"/>
      <c r="BUY107" s="2"/>
      <c r="BUZ107" s="5"/>
      <c r="BVA107" s="5"/>
      <c r="BVB107" s="5"/>
      <c r="BVC107" s="5"/>
      <c r="BVD107" s="5"/>
      <c r="BVE107" s="1"/>
      <c r="BVF107" s="2"/>
      <c r="BVG107" s="2"/>
      <c r="BVH107" s="5"/>
      <c r="BVI107" s="5"/>
      <c r="BVJ107" s="5"/>
      <c r="BVK107" s="5"/>
      <c r="BVL107" s="5"/>
      <c r="BVM107" s="1"/>
      <c r="BVN107" s="2"/>
      <c r="BVO107" s="2"/>
      <c r="BVP107" s="5"/>
      <c r="BVQ107" s="5"/>
      <c r="BVR107" s="5"/>
      <c r="BVS107" s="5"/>
      <c r="BVT107" s="5"/>
      <c r="BVU107" s="1"/>
      <c r="BVV107" s="2"/>
      <c r="BVW107" s="2"/>
      <c r="BVX107" s="5"/>
      <c r="BVY107" s="5"/>
      <c r="BVZ107" s="5"/>
      <c r="BWA107" s="5"/>
      <c r="BWB107" s="5"/>
      <c r="BWC107" s="1"/>
      <c r="BWD107" s="2"/>
      <c r="BWE107" s="2"/>
      <c r="BWF107" s="5"/>
      <c r="BWG107" s="5"/>
      <c r="BWH107" s="5"/>
      <c r="BWI107" s="5"/>
      <c r="BWJ107" s="5"/>
      <c r="BWK107" s="1"/>
      <c r="BWL107" s="2"/>
      <c r="BWM107" s="2"/>
      <c r="BWN107" s="5"/>
      <c r="BWO107" s="5"/>
      <c r="BWP107" s="5"/>
      <c r="BWQ107" s="5"/>
      <c r="BWR107" s="5"/>
      <c r="BWS107" s="1"/>
      <c r="BWT107" s="2"/>
      <c r="BWU107" s="2"/>
      <c r="BWV107" s="5"/>
      <c r="BWW107" s="5"/>
      <c r="BWX107" s="5"/>
      <c r="BWY107" s="5"/>
      <c r="BWZ107" s="5"/>
      <c r="BXA107" s="1"/>
      <c r="BXB107" s="2"/>
      <c r="BXC107" s="2"/>
      <c r="BXD107" s="5"/>
      <c r="BXE107" s="5"/>
      <c r="BXF107" s="5"/>
      <c r="BXG107" s="5"/>
      <c r="BXH107" s="5"/>
      <c r="BXI107" s="1"/>
      <c r="BXJ107" s="2"/>
      <c r="BXK107" s="2"/>
      <c r="BXL107" s="5"/>
      <c r="BXM107" s="5"/>
      <c r="BXN107" s="5"/>
      <c r="BXO107" s="5"/>
      <c r="BXP107" s="5"/>
      <c r="BXQ107" s="1"/>
      <c r="BXR107" s="2"/>
      <c r="BXS107" s="2"/>
      <c r="BXT107" s="5"/>
      <c r="BXU107" s="5"/>
      <c r="BXV107" s="5"/>
      <c r="BXW107" s="5"/>
      <c r="BXX107" s="5"/>
      <c r="BXY107" s="1"/>
      <c r="BXZ107" s="2"/>
      <c r="BYA107" s="2"/>
      <c r="BYB107" s="5"/>
      <c r="BYC107" s="5"/>
      <c r="BYD107" s="5"/>
      <c r="BYE107" s="5"/>
      <c r="BYF107" s="5"/>
      <c r="BYG107" s="1"/>
      <c r="BYH107" s="2"/>
      <c r="BYI107" s="2"/>
      <c r="BYJ107" s="5"/>
      <c r="BYK107" s="5"/>
      <c r="BYL107" s="5"/>
      <c r="BYM107" s="5"/>
      <c r="BYN107" s="5"/>
      <c r="BYO107" s="1"/>
      <c r="BYP107" s="2"/>
      <c r="BYQ107" s="2"/>
      <c r="BYR107" s="5"/>
      <c r="BYS107" s="5"/>
      <c r="BYT107" s="5"/>
      <c r="BYU107" s="5"/>
      <c r="BYV107" s="5"/>
      <c r="BYW107" s="1"/>
      <c r="BYX107" s="2"/>
      <c r="BYY107" s="2"/>
      <c r="BYZ107" s="5"/>
      <c r="BZA107" s="5"/>
      <c r="BZB107" s="5"/>
      <c r="BZC107" s="5"/>
      <c r="BZD107" s="5"/>
      <c r="BZE107" s="1"/>
      <c r="BZF107" s="2"/>
      <c r="BZG107" s="2"/>
      <c r="BZH107" s="5"/>
      <c r="BZI107" s="5"/>
      <c r="BZJ107" s="5"/>
      <c r="BZK107" s="5"/>
      <c r="BZL107" s="5"/>
      <c r="BZM107" s="1"/>
      <c r="BZN107" s="2"/>
      <c r="BZO107" s="2"/>
      <c r="BZP107" s="5"/>
      <c r="BZQ107" s="5"/>
      <c r="BZR107" s="5"/>
      <c r="BZS107" s="5"/>
      <c r="BZT107" s="5"/>
      <c r="BZU107" s="1"/>
      <c r="BZV107" s="2"/>
      <c r="BZW107" s="2"/>
      <c r="BZX107" s="5"/>
      <c r="BZY107" s="5"/>
      <c r="BZZ107" s="5"/>
      <c r="CAA107" s="5"/>
      <c r="CAB107" s="5"/>
      <c r="CAC107" s="1"/>
      <c r="CAD107" s="2"/>
      <c r="CAE107" s="2"/>
      <c r="CAF107" s="5"/>
      <c r="CAG107" s="5"/>
      <c r="CAH107" s="5"/>
      <c r="CAI107" s="5"/>
      <c r="CAJ107" s="5"/>
      <c r="CAK107" s="1"/>
      <c r="CAL107" s="2"/>
      <c r="CAM107" s="2"/>
      <c r="CAN107" s="5"/>
      <c r="CAO107" s="5"/>
      <c r="CAP107" s="5"/>
      <c r="CAQ107" s="5"/>
      <c r="CAR107" s="5"/>
      <c r="CAS107" s="1"/>
      <c r="CAT107" s="2"/>
      <c r="CAU107" s="2"/>
      <c r="CAV107" s="5"/>
      <c r="CAW107" s="5"/>
      <c r="CAX107" s="5"/>
      <c r="CAY107" s="5"/>
      <c r="CAZ107" s="5"/>
      <c r="CBA107" s="1"/>
      <c r="CBB107" s="2"/>
      <c r="CBC107" s="2"/>
      <c r="CBD107" s="5"/>
      <c r="CBE107" s="5"/>
      <c r="CBF107" s="5"/>
      <c r="CBG107" s="5"/>
      <c r="CBH107" s="5"/>
      <c r="CBI107" s="1"/>
      <c r="CBJ107" s="2"/>
      <c r="CBK107" s="2"/>
      <c r="CBL107" s="5"/>
      <c r="CBM107" s="5"/>
      <c r="CBN107" s="5"/>
      <c r="CBO107" s="5"/>
      <c r="CBP107" s="5"/>
      <c r="CBQ107" s="1"/>
      <c r="CBR107" s="2"/>
      <c r="CBS107" s="2"/>
      <c r="CBT107" s="5"/>
      <c r="CBU107" s="5"/>
      <c r="CBV107" s="5"/>
      <c r="CBW107" s="5"/>
      <c r="CBX107" s="5"/>
      <c r="CBY107" s="1"/>
      <c r="CBZ107" s="2"/>
      <c r="CCA107" s="2"/>
      <c r="CCB107" s="5"/>
      <c r="CCC107" s="5"/>
      <c r="CCD107" s="5"/>
      <c r="CCE107" s="5"/>
      <c r="CCF107" s="5"/>
      <c r="CCG107" s="1"/>
      <c r="CCH107" s="2"/>
      <c r="CCI107" s="2"/>
      <c r="CCJ107" s="5"/>
      <c r="CCK107" s="5"/>
      <c r="CCL107" s="5"/>
      <c r="CCM107" s="5"/>
      <c r="CCN107" s="5"/>
      <c r="CCO107" s="1"/>
      <c r="CCP107" s="2"/>
      <c r="CCQ107" s="2"/>
      <c r="CCR107" s="5"/>
      <c r="CCS107" s="5"/>
      <c r="CCT107" s="5"/>
      <c r="CCU107" s="5"/>
      <c r="CCV107" s="5"/>
      <c r="CCW107" s="1"/>
      <c r="CCX107" s="2"/>
      <c r="CCY107" s="2"/>
      <c r="CCZ107" s="5"/>
      <c r="CDA107" s="5"/>
      <c r="CDB107" s="5"/>
      <c r="CDC107" s="5"/>
      <c r="CDD107" s="5"/>
      <c r="CDE107" s="1"/>
      <c r="CDF107" s="2"/>
      <c r="CDG107" s="2"/>
      <c r="CDH107" s="5"/>
      <c r="CDI107" s="5"/>
      <c r="CDJ107" s="5"/>
      <c r="CDK107" s="5"/>
      <c r="CDL107" s="5"/>
      <c r="CDM107" s="1"/>
      <c r="CDN107" s="2"/>
      <c r="CDO107" s="2"/>
      <c r="CDP107" s="5"/>
      <c r="CDQ107" s="5"/>
      <c r="CDR107" s="5"/>
      <c r="CDS107" s="5"/>
      <c r="CDT107" s="5"/>
      <c r="CDU107" s="1"/>
      <c r="CDV107" s="2"/>
      <c r="CDW107" s="2"/>
      <c r="CDX107" s="5"/>
      <c r="CDY107" s="5"/>
      <c r="CDZ107" s="5"/>
      <c r="CEA107" s="5"/>
      <c r="CEB107" s="5"/>
      <c r="CEC107" s="1"/>
      <c r="CED107" s="2"/>
      <c r="CEE107" s="2"/>
      <c r="CEF107" s="5"/>
      <c r="CEG107" s="5"/>
      <c r="CEH107" s="5"/>
      <c r="CEI107" s="5"/>
      <c r="CEJ107" s="5"/>
      <c r="CEK107" s="1"/>
      <c r="CEL107" s="2"/>
      <c r="CEM107" s="2"/>
      <c r="CEN107" s="5"/>
      <c r="CEO107" s="5"/>
      <c r="CEP107" s="5"/>
      <c r="CEQ107" s="5"/>
      <c r="CER107" s="5"/>
      <c r="CES107" s="1"/>
      <c r="CET107" s="2"/>
      <c r="CEU107" s="2"/>
      <c r="CEV107" s="5"/>
      <c r="CEW107" s="5"/>
      <c r="CEX107" s="5"/>
      <c r="CEY107" s="5"/>
      <c r="CEZ107" s="5"/>
      <c r="CFA107" s="1"/>
      <c r="CFB107" s="2"/>
      <c r="CFC107" s="2"/>
      <c r="CFD107" s="5"/>
      <c r="CFE107" s="5"/>
      <c r="CFF107" s="5"/>
      <c r="CFG107" s="5"/>
      <c r="CFH107" s="5"/>
      <c r="CFI107" s="1"/>
      <c r="CFJ107" s="2"/>
      <c r="CFK107" s="2"/>
      <c r="CFL107" s="5"/>
      <c r="CFM107" s="5"/>
      <c r="CFN107" s="5"/>
      <c r="CFO107" s="5"/>
      <c r="CFP107" s="5"/>
      <c r="CFQ107" s="1"/>
      <c r="CFR107" s="2"/>
      <c r="CFS107" s="2"/>
      <c r="CFT107" s="5"/>
      <c r="CFU107" s="5"/>
      <c r="CFV107" s="5"/>
      <c r="CFW107" s="5"/>
      <c r="CFX107" s="5"/>
      <c r="CFY107" s="1"/>
      <c r="CFZ107" s="2"/>
      <c r="CGA107" s="2"/>
      <c r="CGB107" s="5"/>
      <c r="CGC107" s="5"/>
      <c r="CGD107" s="5"/>
      <c r="CGE107" s="5"/>
      <c r="CGF107" s="5"/>
      <c r="CGG107" s="1"/>
      <c r="CGH107" s="2"/>
      <c r="CGI107" s="2"/>
      <c r="CGJ107" s="5"/>
      <c r="CGK107" s="5"/>
      <c r="CGL107" s="5"/>
      <c r="CGM107" s="5"/>
      <c r="CGN107" s="5"/>
      <c r="CGO107" s="1"/>
      <c r="CGP107" s="2"/>
      <c r="CGQ107" s="2"/>
      <c r="CGR107" s="5"/>
      <c r="CGS107" s="5"/>
      <c r="CGT107" s="5"/>
      <c r="CGU107" s="5"/>
      <c r="CGV107" s="5"/>
      <c r="CGW107" s="1"/>
      <c r="CGX107" s="2"/>
      <c r="CGY107" s="2"/>
      <c r="CGZ107" s="5"/>
      <c r="CHA107" s="5"/>
      <c r="CHB107" s="5"/>
      <c r="CHC107" s="5"/>
      <c r="CHD107" s="5"/>
      <c r="CHE107" s="1"/>
      <c r="CHF107" s="2"/>
      <c r="CHG107" s="2"/>
      <c r="CHH107" s="5"/>
      <c r="CHI107" s="5"/>
      <c r="CHJ107" s="5"/>
      <c r="CHK107" s="5"/>
      <c r="CHL107" s="5"/>
      <c r="CHM107" s="1"/>
      <c r="CHN107" s="2"/>
      <c r="CHO107" s="2"/>
      <c r="CHP107" s="5"/>
      <c r="CHQ107" s="5"/>
      <c r="CHR107" s="5"/>
      <c r="CHS107" s="5"/>
      <c r="CHT107" s="5"/>
      <c r="CHU107" s="1"/>
      <c r="CHV107" s="2"/>
      <c r="CHW107" s="2"/>
      <c r="CHX107" s="5"/>
      <c r="CHY107" s="5"/>
      <c r="CHZ107" s="5"/>
      <c r="CIA107" s="5"/>
      <c r="CIB107" s="5"/>
      <c r="CIC107" s="1"/>
      <c r="CID107" s="2"/>
      <c r="CIE107" s="2"/>
      <c r="CIF107" s="5"/>
      <c r="CIG107" s="5"/>
      <c r="CIH107" s="5"/>
      <c r="CII107" s="5"/>
      <c r="CIJ107" s="5"/>
      <c r="CIK107" s="1"/>
      <c r="CIL107" s="2"/>
      <c r="CIM107" s="2"/>
      <c r="CIN107" s="5"/>
      <c r="CIO107" s="5"/>
      <c r="CIP107" s="5"/>
      <c r="CIQ107" s="5"/>
      <c r="CIR107" s="5"/>
      <c r="CIS107" s="1"/>
      <c r="CIT107" s="2"/>
      <c r="CIU107" s="2"/>
      <c r="CIV107" s="5"/>
      <c r="CIW107" s="5"/>
      <c r="CIX107" s="5"/>
      <c r="CIY107" s="5"/>
      <c r="CIZ107" s="5"/>
      <c r="CJA107" s="1"/>
      <c r="CJB107" s="2"/>
      <c r="CJC107" s="2"/>
      <c r="CJD107" s="5"/>
      <c r="CJE107" s="5"/>
      <c r="CJF107" s="5"/>
      <c r="CJG107" s="5"/>
      <c r="CJH107" s="5"/>
      <c r="CJI107" s="1"/>
      <c r="CJJ107" s="2"/>
      <c r="CJK107" s="2"/>
      <c r="CJL107" s="5"/>
      <c r="CJM107" s="5"/>
      <c r="CJN107" s="5"/>
      <c r="CJO107" s="5"/>
      <c r="CJP107" s="5"/>
      <c r="CJQ107" s="1"/>
      <c r="CJR107" s="2"/>
      <c r="CJS107" s="2"/>
      <c r="CJT107" s="5"/>
      <c r="CJU107" s="5"/>
      <c r="CJV107" s="5"/>
      <c r="CJW107" s="5"/>
      <c r="CJX107" s="5"/>
      <c r="CJY107" s="1"/>
      <c r="CJZ107" s="2"/>
      <c r="CKA107" s="2"/>
      <c r="CKB107" s="5"/>
      <c r="CKC107" s="5"/>
      <c r="CKD107" s="5"/>
      <c r="CKE107" s="5"/>
      <c r="CKF107" s="5"/>
      <c r="CKG107" s="1"/>
      <c r="CKH107" s="2"/>
      <c r="CKI107" s="2"/>
      <c r="CKJ107" s="5"/>
      <c r="CKK107" s="5"/>
      <c r="CKL107" s="5"/>
      <c r="CKM107" s="5"/>
      <c r="CKN107" s="5"/>
      <c r="CKO107" s="1"/>
      <c r="CKP107" s="2"/>
      <c r="CKQ107" s="2"/>
      <c r="CKR107" s="5"/>
      <c r="CKS107" s="5"/>
      <c r="CKT107" s="5"/>
      <c r="CKU107" s="5"/>
      <c r="CKV107" s="5"/>
      <c r="CKW107" s="1"/>
      <c r="CKX107" s="2"/>
      <c r="CKY107" s="2"/>
      <c r="CKZ107" s="5"/>
      <c r="CLA107" s="5"/>
      <c r="CLB107" s="5"/>
      <c r="CLC107" s="5"/>
      <c r="CLD107" s="5"/>
      <c r="CLE107" s="1"/>
      <c r="CLF107" s="2"/>
      <c r="CLG107" s="2"/>
      <c r="CLH107" s="5"/>
      <c r="CLI107" s="5"/>
      <c r="CLJ107" s="5"/>
      <c r="CLK107" s="5"/>
      <c r="CLL107" s="5"/>
      <c r="CLM107" s="1"/>
      <c r="CLN107" s="2"/>
      <c r="CLO107" s="2"/>
      <c r="CLP107" s="5"/>
      <c r="CLQ107" s="5"/>
      <c r="CLR107" s="5"/>
      <c r="CLS107" s="5"/>
      <c r="CLT107" s="5"/>
      <c r="CLU107" s="1"/>
      <c r="CLV107" s="2"/>
      <c r="CLW107" s="2"/>
      <c r="CLX107" s="5"/>
      <c r="CLY107" s="5"/>
      <c r="CLZ107" s="5"/>
      <c r="CMA107" s="5"/>
      <c r="CMB107" s="5"/>
      <c r="CMC107" s="1"/>
      <c r="CMD107" s="2"/>
      <c r="CME107" s="2"/>
      <c r="CMF107" s="5"/>
      <c r="CMG107" s="5"/>
      <c r="CMH107" s="5"/>
      <c r="CMI107" s="5"/>
      <c r="CMJ107" s="5"/>
      <c r="CMK107" s="1"/>
      <c r="CML107" s="2"/>
      <c r="CMM107" s="2"/>
      <c r="CMN107" s="5"/>
      <c r="CMO107" s="5"/>
      <c r="CMP107" s="5"/>
      <c r="CMQ107" s="5"/>
      <c r="CMR107" s="5"/>
      <c r="CMS107" s="1"/>
      <c r="CMT107" s="2"/>
      <c r="CMU107" s="2"/>
      <c r="CMV107" s="5"/>
      <c r="CMW107" s="5"/>
      <c r="CMX107" s="5"/>
      <c r="CMY107" s="5"/>
      <c r="CMZ107" s="5"/>
      <c r="CNA107" s="1"/>
      <c r="CNB107" s="2"/>
      <c r="CNC107" s="2"/>
      <c r="CND107" s="5"/>
      <c r="CNE107" s="5"/>
      <c r="CNF107" s="5"/>
      <c r="CNG107" s="5"/>
      <c r="CNH107" s="5"/>
      <c r="CNI107" s="1"/>
      <c r="CNJ107" s="2"/>
      <c r="CNK107" s="2"/>
      <c r="CNL107" s="5"/>
      <c r="CNM107" s="5"/>
      <c r="CNN107" s="5"/>
      <c r="CNO107" s="5"/>
      <c r="CNP107" s="5"/>
      <c r="CNQ107" s="1"/>
      <c r="CNR107" s="2"/>
      <c r="CNS107" s="2"/>
      <c r="CNT107" s="5"/>
      <c r="CNU107" s="5"/>
      <c r="CNV107" s="5"/>
      <c r="CNW107" s="5"/>
      <c r="CNX107" s="5"/>
      <c r="CNY107" s="1"/>
      <c r="CNZ107" s="2"/>
      <c r="COA107" s="2"/>
      <c r="COB107" s="5"/>
      <c r="COC107" s="5"/>
      <c r="COD107" s="5"/>
      <c r="COE107" s="5"/>
      <c r="COF107" s="5"/>
      <c r="COG107" s="1"/>
      <c r="COH107" s="2"/>
      <c r="COI107" s="2"/>
      <c r="COJ107" s="5"/>
      <c r="COK107" s="5"/>
      <c r="COL107" s="5"/>
      <c r="COM107" s="5"/>
      <c r="CON107" s="5"/>
      <c r="COO107" s="1"/>
      <c r="COP107" s="2"/>
      <c r="COQ107" s="2"/>
      <c r="COR107" s="5"/>
      <c r="COS107" s="5"/>
      <c r="COT107" s="5"/>
      <c r="COU107" s="5"/>
      <c r="COV107" s="5"/>
      <c r="COW107" s="1"/>
      <c r="COX107" s="2"/>
      <c r="COY107" s="2"/>
      <c r="COZ107" s="5"/>
      <c r="CPA107" s="5"/>
      <c r="CPB107" s="5"/>
      <c r="CPC107" s="5"/>
      <c r="CPD107" s="5"/>
      <c r="CPE107" s="1"/>
      <c r="CPF107" s="2"/>
      <c r="CPG107" s="2"/>
      <c r="CPH107" s="5"/>
      <c r="CPI107" s="5"/>
      <c r="CPJ107" s="5"/>
      <c r="CPK107" s="5"/>
      <c r="CPL107" s="5"/>
      <c r="CPM107" s="1"/>
      <c r="CPN107" s="2"/>
      <c r="CPO107" s="2"/>
      <c r="CPP107" s="5"/>
      <c r="CPQ107" s="5"/>
      <c r="CPR107" s="5"/>
      <c r="CPS107" s="5"/>
      <c r="CPT107" s="5"/>
      <c r="CPU107" s="1"/>
      <c r="CPV107" s="2"/>
      <c r="CPW107" s="2"/>
      <c r="CPX107" s="5"/>
      <c r="CPY107" s="5"/>
      <c r="CPZ107" s="5"/>
      <c r="CQA107" s="5"/>
      <c r="CQB107" s="5"/>
      <c r="CQC107" s="1"/>
      <c r="CQD107" s="2"/>
      <c r="CQE107" s="2"/>
      <c r="CQF107" s="5"/>
      <c r="CQG107" s="5"/>
      <c r="CQH107" s="5"/>
      <c r="CQI107" s="5"/>
      <c r="CQJ107" s="5"/>
      <c r="CQK107" s="1"/>
      <c r="CQL107" s="2"/>
      <c r="CQM107" s="2"/>
      <c r="CQN107" s="5"/>
      <c r="CQO107" s="5"/>
      <c r="CQP107" s="5"/>
      <c r="CQQ107" s="5"/>
      <c r="CQR107" s="5"/>
      <c r="CQS107" s="1"/>
      <c r="CQT107" s="2"/>
      <c r="CQU107" s="2"/>
      <c r="CQV107" s="5"/>
      <c r="CQW107" s="5"/>
      <c r="CQX107" s="5"/>
      <c r="CQY107" s="5"/>
      <c r="CQZ107" s="5"/>
      <c r="CRA107" s="1"/>
      <c r="CRB107" s="2"/>
      <c r="CRC107" s="2"/>
      <c r="CRD107" s="5"/>
      <c r="CRE107" s="5"/>
      <c r="CRF107" s="5"/>
      <c r="CRG107" s="5"/>
      <c r="CRH107" s="5"/>
      <c r="CRI107" s="1"/>
      <c r="CRJ107" s="2"/>
      <c r="CRK107" s="2"/>
      <c r="CRL107" s="5"/>
      <c r="CRM107" s="5"/>
      <c r="CRN107" s="5"/>
      <c r="CRO107" s="5"/>
      <c r="CRP107" s="5"/>
      <c r="CRQ107" s="1"/>
      <c r="CRR107" s="2"/>
      <c r="CRS107" s="2"/>
      <c r="CRT107" s="5"/>
      <c r="CRU107" s="5"/>
      <c r="CRV107" s="5"/>
      <c r="CRW107" s="5"/>
      <c r="CRX107" s="5"/>
      <c r="CRY107" s="1"/>
      <c r="CRZ107" s="2"/>
      <c r="CSA107" s="2"/>
      <c r="CSB107" s="5"/>
      <c r="CSC107" s="5"/>
      <c r="CSD107" s="5"/>
      <c r="CSE107" s="5"/>
      <c r="CSF107" s="5"/>
      <c r="CSG107" s="1"/>
      <c r="CSH107" s="2"/>
      <c r="CSI107" s="2"/>
      <c r="CSJ107" s="5"/>
      <c r="CSK107" s="5"/>
      <c r="CSL107" s="5"/>
      <c r="CSM107" s="5"/>
      <c r="CSN107" s="5"/>
      <c r="CSO107" s="1"/>
      <c r="CSP107" s="2"/>
      <c r="CSQ107" s="2"/>
      <c r="CSR107" s="5"/>
      <c r="CSS107" s="5"/>
      <c r="CST107" s="5"/>
      <c r="CSU107" s="5"/>
      <c r="CSV107" s="5"/>
      <c r="CSW107" s="1"/>
      <c r="CSX107" s="2"/>
      <c r="CSY107" s="2"/>
      <c r="CSZ107" s="5"/>
      <c r="CTA107" s="5"/>
      <c r="CTB107" s="5"/>
      <c r="CTC107" s="5"/>
      <c r="CTD107" s="5"/>
      <c r="CTE107" s="1"/>
      <c r="CTF107" s="2"/>
      <c r="CTG107" s="2"/>
      <c r="CTH107" s="5"/>
      <c r="CTI107" s="5"/>
      <c r="CTJ107" s="5"/>
      <c r="CTK107" s="5"/>
      <c r="CTL107" s="5"/>
      <c r="CTM107" s="1"/>
      <c r="CTN107" s="2"/>
      <c r="CTO107" s="2"/>
      <c r="CTP107" s="5"/>
      <c r="CTQ107" s="5"/>
      <c r="CTR107" s="5"/>
      <c r="CTS107" s="5"/>
      <c r="CTT107" s="5"/>
      <c r="CTU107" s="1"/>
      <c r="CTV107" s="2"/>
      <c r="CTW107" s="2"/>
      <c r="CTX107" s="5"/>
      <c r="CTY107" s="5"/>
      <c r="CTZ107" s="5"/>
      <c r="CUA107" s="5"/>
      <c r="CUB107" s="5"/>
      <c r="CUC107" s="1"/>
      <c r="CUD107" s="2"/>
      <c r="CUE107" s="2"/>
      <c r="CUF107" s="5"/>
      <c r="CUG107" s="5"/>
      <c r="CUH107" s="5"/>
      <c r="CUI107" s="5"/>
      <c r="CUJ107" s="5"/>
      <c r="CUK107" s="1"/>
      <c r="CUL107" s="2"/>
      <c r="CUM107" s="2"/>
      <c r="CUN107" s="5"/>
      <c r="CUO107" s="5"/>
      <c r="CUP107" s="5"/>
      <c r="CUQ107" s="5"/>
      <c r="CUR107" s="5"/>
      <c r="CUS107" s="1"/>
      <c r="CUT107" s="2"/>
      <c r="CUU107" s="2"/>
      <c r="CUV107" s="5"/>
      <c r="CUW107" s="5"/>
      <c r="CUX107" s="5"/>
      <c r="CUY107" s="5"/>
      <c r="CUZ107" s="5"/>
      <c r="CVA107" s="1"/>
      <c r="CVB107" s="2"/>
      <c r="CVC107" s="2"/>
      <c r="CVD107" s="5"/>
      <c r="CVE107" s="5"/>
      <c r="CVF107" s="5"/>
      <c r="CVG107" s="5"/>
      <c r="CVH107" s="5"/>
      <c r="CVI107" s="1"/>
      <c r="CVJ107" s="2"/>
      <c r="CVK107" s="2"/>
      <c r="CVL107" s="5"/>
      <c r="CVM107" s="5"/>
      <c r="CVN107" s="5"/>
      <c r="CVO107" s="5"/>
      <c r="CVP107" s="5"/>
      <c r="CVQ107" s="1"/>
      <c r="CVR107" s="2"/>
      <c r="CVS107" s="2"/>
      <c r="CVT107" s="5"/>
      <c r="CVU107" s="5"/>
      <c r="CVV107" s="5"/>
      <c r="CVW107" s="5"/>
      <c r="CVX107" s="5"/>
      <c r="CVY107" s="1"/>
      <c r="CVZ107" s="2"/>
      <c r="CWA107" s="2"/>
      <c r="CWB107" s="5"/>
      <c r="CWC107" s="5"/>
      <c r="CWD107" s="5"/>
      <c r="CWE107" s="5"/>
      <c r="CWF107" s="5"/>
      <c r="CWG107" s="1"/>
      <c r="CWH107" s="2"/>
      <c r="CWI107" s="2"/>
      <c r="CWJ107" s="5"/>
      <c r="CWK107" s="5"/>
      <c r="CWL107" s="5"/>
      <c r="CWM107" s="5"/>
      <c r="CWN107" s="5"/>
      <c r="CWO107" s="1"/>
      <c r="CWP107" s="2"/>
      <c r="CWQ107" s="2"/>
      <c r="CWR107" s="5"/>
      <c r="CWS107" s="5"/>
      <c r="CWT107" s="5"/>
      <c r="CWU107" s="5"/>
      <c r="CWV107" s="5"/>
      <c r="CWW107" s="1"/>
      <c r="CWX107" s="2"/>
      <c r="CWY107" s="2"/>
      <c r="CWZ107" s="5"/>
      <c r="CXA107" s="5"/>
      <c r="CXB107" s="5"/>
      <c r="CXC107" s="5"/>
      <c r="CXD107" s="5"/>
      <c r="CXE107" s="1"/>
      <c r="CXF107" s="2"/>
      <c r="CXG107" s="2"/>
      <c r="CXH107" s="5"/>
      <c r="CXI107" s="5"/>
      <c r="CXJ107" s="5"/>
      <c r="CXK107" s="5"/>
      <c r="CXL107" s="5"/>
      <c r="CXM107" s="1"/>
      <c r="CXN107" s="2"/>
      <c r="CXO107" s="2"/>
      <c r="CXP107" s="5"/>
      <c r="CXQ107" s="5"/>
      <c r="CXR107" s="5"/>
      <c r="CXS107" s="5"/>
      <c r="CXT107" s="5"/>
      <c r="CXU107" s="1"/>
      <c r="CXV107" s="2"/>
      <c r="CXW107" s="2"/>
      <c r="CXX107" s="5"/>
      <c r="CXY107" s="5"/>
      <c r="CXZ107" s="5"/>
      <c r="CYA107" s="5"/>
      <c r="CYB107" s="5"/>
      <c r="CYC107" s="1"/>
      <c r="CYD107" s="2"/>
      <c r="CYE107" s="2"/>
      <c r="CYF107" s="5"/>
      <c r="CYG107" s="5"/>
      <c r="CYH107" s="5"/>
      <c r="CYI107" s="5"/>
      <c r="CYJ107" s="5"/>
      <c r="CYK107" s="1"/>
      <c r="CYL107" s="2"/>
      <c r="CYM107" s="2"/>
      <c r="CYN107" s="5"/>
      <c r="CYO107" s="5"/>
      <c r="CYP107" s="5"/>
      <c r="CYQ107" s="5"/>
      <c r="CYR107" s="5"/>
      <c r="CYS107" s="1"/>
      <c r="CYT107" s="2"/>
      <c r="CYU107" s="2"/>
      <c r="CYV107" s="5"/>
      <c r="CYW107" s="5"/>
      <c r="CYX107" s="5"/>
      <c r="CYY107" s="5"/>
      <c r="CYZ107" s="5"/>
      <c r="CZA107" s="1"/>
      <c r="CZB107" s="2"/>
      <c r="CZC107" s="2"/>
      <c r="CZD107" s="5"/>
      <c r="CZE107" s="5"/>
      <c r="CZF107" s="5"/>
      <c r="CZG107" s="5"/>
      <c r="CZH107" s="5"/>
      <c r="CZI107" s="1"/>
      <c r="CZJ107" s="2"/>
      <c r="CZK107" s="2"/>
      <c r="CZL107" s="5"/>
      <c r="CZM107" s="5"/>
      <c r="CZN107" s="5"/>
      <c r="CZO107" s="5"/>
      <c r="CZP107" s="5"/>
      <c r="CZQ107" s="1"/>
      <c r="CZR107" s="2"/>
      <c r="CZS107" s="2"/>
      <c r="CZT107" s="5"/>
      <c r="CZU107" s="5"/>
      <c r="CZV107" s="5"/>
      <c r="CZW107" s="5"/>
      <c r="CZX107" s="5"/>
      <c r="CZY107" s="1"/>
      <c r="CZZ107" s="2"/>
      <c r="DAA107" s="2"/>
      <c r="DAB107" s="5"/>
      <c r="DAC107" s="5"/>
      <c r="DAD107" s="5"/>
      <c r="DAE107" s="5"/>
      <c r="DAF107" s="5"/>
      <c r="DAG107" s="1"/>
      <c r="DAH107" s="2"/>
      <c r="DAI107" s="2"/>
      <c r="DAJ107" s="5"/>
      <c r="DAK107" s="5"/>
      <c r="DAL107" s="5"/>
      <c r="DAM107" s="5"/>
      <c r="DAN107" s="5"/>
      <c r="DAO107" s="1"/>
      <c r="DAP107" s="2"/>
      <c r="DAQ107" s="2"/>
      <c r="DAR107" s="5"/>
      <c r="DAS107" s="5"/>
      <c r="DAT107" s="5"/>
      <c r="DAU107" s="5"/>
      <c r="DAV107" s="5"/>
      <c r="DAW107" s="1"/>
      <c r="DAX107" s="2"/>
      <c r="DAY107" s="2"/>
      <c r="DAZ107" s="5"/>
      <c r="DBA107" s="5"/>
      <c r="DBB107" s="5"/>
      <c r="DBC107" s="5"/>
      <c r="DBD107" s="5"/>
      <c r="DBE107" s="1"/>
      <c r="DBF107" s="2"/>
      <c r="DBG107" s="2"/>
      <c r="DBH107" s="5"/>
      <c r="DBI107" s="5"/>
      <c r="DBJ107" s="5"/>
      <c r="DBK107" s="5"/>
      <c r="DBL107" s="5"/>
      <c r="DBM107" s="1"/>
      <c r="DBN107" s="2"/>
      <c r="DBO107" s="2"/>
      <c r="DBP107" s="5"/>
      <c r="DBQ107" s="5"/>
      <c r="DBR107" s="5"/>
      <c r="DBS107" s="5"/>
      <c r="DBT107" s="5"/>
      <c r="DBU107" s="1"/>
      <c r="DBV107" s="2"/>
      <c r="DBW107" s="2"/>
      <c r="DBX107" s="5"/>
      <c r="DBY107" s="5"/>
      <c r="DBZ107" s="5"/>
      <c r="DCA107" s="5"/>
      <c r="DCB107" s="5"/>
      <c r="DCC107" s="1"/>
      <c r="DCD107" s="2"/>
      <c r="DCE107" s="2"/>
      <c r="DCF107" s="5"/>
      <c r="DCG107" s="5"/>
      <c r="DCH107" s="5"/>
      <c r="DCI107" s="5"/>
      <c r="DCJ107" s="5"/>
      <c r="DCK107" s="1"/>
      <c r="DCL107" s="2"/>
      <c r="DCM107" s="2"/>
      <c r="DCN107" s="5"/>
      <c r="DCO107" s="5"/>
      <c r="DCP107" s="5"/>
      <c r="DCQ107" s="5"/>
      <c r="DCR107" s="5"/>
      <c r="DCS107" s="1"/>
      <c r="DCT107" s="2"/>
      <c r="DCU107" s="2"/>
      <c r="DCV107" s="5"/>
      <c r="DCW107" s="5"/>
      <c r="DCX107" s="5"/>
      <c r="DCY107" s="5"/>
      <c r="DCZ107" s="5"/>
      <c r="DDA107" s="1"/>
      <c r="DDB107" s="2"/>
      <c r="DDC107" s="2"/>
      <c r="DDD107" s="5"/>
      <c r="DDE107" s="5"/>
      <c r="DDF107" s="5"/>
      <c r="DDG107" s="5"/>
      <c r="DDH107" s="5"/>
      <c r="DDI107" s="1"/>
      <c r="DDJ107" s="2"/>
      <c r="DDK107" s="2"/>
      <c r="DDL107" s="5"/>
      <c r="DDM107" s="5"/>
      <c r="DDN107" s="5"/>
      <c r="DDO107" s="5"/>
      <c r="DDP107" s="5"/>
      <c r="DDQ107" s="1"/>
      <c r="DDR107" s="2"/>
      <c r="DDS107" s="2"/>
      <c r="DDT107" s="5"/>
      <c r="DDU107" s="5"/>
      <c r="DDV107" s="5"/>
      <c r="DDW107" s="5"/>
      <c r="DDX107" s="5"/>
      <c r="DDY107" s="1"/>
      <c r="DDZ107" s="2"/>
      <c r="DEA107" s="2"/>
      <c r="DEB107" s="5"/>
      <c r="DEC107" s="5"/>
      <c r="DED107" s="5"/>
      <c r="DEE107" s="5"/>
      <c r="DEF107" s="5"/>
      <c r="DEG107" s="1"/>
      <c r="DEH107" s="2"/>
      <c r="DEI107" s="2"/>
      <c r="DEJ107" s="5"/>
      <c r="DEK107" s="5"/>
      <c r="DEL107" s="5"/>
      <c r="DEM107" s="5"/>
      <c r="DEN107" s="5"/>
      <c r="DEO107" s="1"/>
      <c r="DEP107" s="2"/>
      <c r="DEQ107" s="2"/>
      <c r="DER107" s="5"/>
      <c r="DES107" s="5"/>
      <c r="DET107" s="5"/>
      <c r="DEU107" s="5"/>
      <c r="DEV107" s="5"/>
      <c r="DEW107" s="1"/>
      <c r="DEX107" s="2"/>
      <c r="DEY107" s="2"/>
      <c r="DEZ107" s="5"/>
      <c r="DFA107" s="5"/>
      <c r="DFB107" s="5"/>
      <c r="DFC107" s="5"/>
      <c r="DFD107" s="5"/>
      <c r="DFE107" s="1"/>
      <c r="DFF107" s="2"/>
      <c r="DFG107" s="2"/>
      <c r="DFH107" s="5"/>
      <c r="DFI107" s="5"/>
      <c r="DFJ107" s="5"/>
      <c r="DFK107" s="5"/>
      <c r="DFL107" s="5"/>
      <c r="DFM107" s="1"/>
      <c r="DFN107" s="2"/>
      <c r="DFO107" s="2"/>
      <c r="DFP107" s="5"/>
      <c r="DFQ107" s="5"/>
      <c r="DFR107" s="5"/>
      <c r="DFS107" s="5"/>
      <c r="DFT107" s="5"/>
      <c r="DFU107" s="1"/>
      <c r="DFV107" s="2"/>
      <c r="DFW107" s="2"/>
      <c r="DFX107" s="5"/>
      <c r="DFY107" s="5"/>
      <c r="DFZ107" s="5"/>
      <c r="DGA107" s="5"/>
      <c r="DGB107" s="5"/>
      <c r="DGC107" s="1"/>
      <c r="DGD107" s="2"/>
      <c r="DGE107" s="2"/>
      <c r="DGF107" s="5"/>
      <c r="DGG107" s="5"/>
      <c r="DGH107" s="5"/>
      <c r="DGI107" s="5"/>
      <c r="DGJ107" s="5"/>
      <c r="DGK107" s="1"/>
      <c r="DGL107" s="2"/>
      <c r="DGM107" s="2"/>
      <c r="DGN107" s="5"/>
      <c r="DGO107" s="5"/>
      <c r="DGP107" s="5"/>
      <c r="DGQ107" s="5"/>
      <c r="DGR107" s="5"/>
      <c r="DGS107" s="1"/>
      <c r="DGT107" s="2"/>
      <c r="DGU107" s="2"/>
      <c r="DGV107" s="5"/>
      <c r="DGW107" s="5"/>
      <c r="DGX107" s="5"/>
      <c r="DGY107" s="5"/>
      <c r="DGZ107" s="5"/>
      <c r="DHA107" s="1"/>
      <c r="DHB107" s="2"/>
      <c r="DHC107" s="2"/>
      <c r="DHD107" s="5"/>
      <c r="DHE107" s="5"/>
      <c r="DHF107" s="5"/>
      <c r="DHG107" s="5"/>
      <c r="DHH107" s="5"/>
      <c r="DHI107" s="1"/>
      <c r="DHJ107" s="2"/>
      <c r="DHK107" s="2"/>
      <c r="DHL107" s="5"/>
      <c r="DHM107" s="5"/>
      <c r="DHN107" s="5"/>
      <c r="DHO107" s="5"/>
      <c r="DHP107" s="5"/>
      <c r="DHQ107" s="1"/>
      <c r="DHR107" s="2"/>
      <c r="DHS107" s="2"/>
      <c r="DHT107" s="5"/>
      <c r="DHU107" s="5"/>
      <c r="DHV107" s="5"/>
      <c r="DHW107" s="5"/>
      <c r="DHX107" s="5"/>
      <c r="DHY107" s="1"/>
      <c r="DHZ107" s="2"/>
      <c r="DIA107" s="2"/>
      <c r="DIB107" s="5"/>
      <c r="DIC107" s="5"/>
      <c r="DID107" s="5"/>
      <c r="DIE107" s="5"/>
      <c r="DIF107" s="5"/>
      <c r="DIG107" s="1"/>
      <c r="DIH107" s="2"/>
      <c r="DII107" s="2"/>
      <c r="DIJ107" s="5"/>
      <c r="DIK107" s="5"/>
      <c r="DIL107" s="5"/>
      <c r="DIM107" s="5"/>
      <c r="DIN107" s="5"/>
      <c r="DIO107" s="1"/>
      <c r="DIP107" s="2"/>
      <c r="DIQ107" s="2"/>
      <c r="DIR107" s="5"/>
      <c r="DIS107" s="5"/>
      <c r="DIT107" s="5"/>
      <c r="DIU107" s="5"/>
      <c r="DIV107" s="5"/>
      <c r="DIW107" s="1"/>
      <c r="DIX107" s="2"/>
      <c r="DIY107" s="2"/>
      <c r="DIZ107" s="5"/>
      <c r="DJA107" s="5"/>
      <c r="DJB107" s="5"/>
      <c r="DJC107" s="5"/>
      <c r="DJD107" s="5"/>
      <c r="DJE107" s="1"/>
      <c r="DJF107" s="2"/>
      <c r="DJG107" s="2"/>
      <c r="DJH107" s="5"/>
      <c r="DJI107" s="5"/>
      <c r="DJJ107" s="5"/>
      <c r="DJK107" s="5"/>
      <c r="DJL107" s="5"/>
      <c r="DJM107" s="1"/>
      <c r="DJN107" s="2"/>
      <c r="DJO107" s="2"/>
      <c r="DJP107" s="5"/>
      <c r="DJQ107" s="5"/>
      <c r="DJR107" s="5"/>
      <c r="DJS107" s="5"/>
      <c r="DJT107" s="5"/>
      <c r="DJU107" s="1"/>
      <c r="DJV107" s="2"/>
      <c r="DJW107" s="2"/>
      <c r="DJX107" s="5"/>
      <c r="DJY107" s="5"/>
      <c r="DJZ107" s="5"/>
      <c r="DKA107" s="5"/>
      <c r="DKB107" s="5"/>
      <c r="DKC107" s="1"/>
      <c r="DKD107" s="2"/>
      <c r="DKE107" s="2"/>
      <c r="DKF107" s="5"/>
      <c r="DKG107" s="5"/>
      <c r="DKH107" s="5"/>
      <c r="DKI107" s="5"/>
      <c r="DKJ107" s="5"/>
      <c r="DKK107" s="1"/>
      <c r="DKL107" s="2"/>
      <c r="DKM107" s="2"/>
      <c r="DKN107" s="5"/>
      <c r="DKO107" s="5"/>
      <c r="DKP107" s="5"/>
      <c r="DKQ107" s="5"/>
      <c r="DKR107" s="5"/>
      <c r="DKS107" s="1"/>
      <c r="DKT107" s="2"/>
      <c r="DKU107" s="2"/>
      <c r="DKV107" s="5"/>
      <c r="DKW107" s="5"/>
      <c r="DKX107" s="5"/>
      <c r="DKY107" s="5"/>
      <c r="DKZ107" s="5"/>
      <c r="DLA107" s="1"/>
      <c r="DLB107" s="2"/>
      <c r="DLC107" s="2"/>
      <c r="DLD107" s="5"/>
      <c r="DLE107" s="5"/>
      <c r="DLF107" s="5"/>
      <c r="DLG107" s="5"/>
      <c r="DLH107" s="5"/>
      <c r="DLI107" s="1"/>
      <c r="DLJ107" s="2"/>
      <c r="DLK107" s="2"/>
      <c r="DLL107" s="5"/>
      <c r="DLM107" s="5"/>
      <c r="DLN107" s="5"/>
      <c r="DLO107" s="5"/>
      <c r="DLP107" s="5"/>
      <c r="DLQ107" s="1"/>
      <c r="DLR107" s="2"/>
      <c r="DLS107" s="2"/>
      <c r="DLT107" s="5"/>
      <c r="DLU107" s="5"/>
      <c r="DLV107" s="5"/>
      <c r="DLW107" s="5"/>
      <c r="DLX107" s="5"/>
      <c r="DLY107" s="1"/>
      <c r="DLZ107" s="2"/>
      <c r="DMA107" s="2"/>
      <c r="DMB107" s="5"/>
      <c r="DMC107" s="5"/>
      <c r="DMD107" s="5"/>
      <c r="DME107" s="5"/>
      <c r="DMF107" s="5"/>
      <c r="DMG107" s="1"/>
      <c r="DMH107" s="2"/>
      <c r="DMI107" s="2"/>
      <c r="DMJ107" s="5"/>
      <c r="DMK107" s="5"/>
      <c r="DML107" s="5"/>
      <c r="DMM107" s="5"/>
      <c r="DMN107" s="5"/>
      <c r="DMO107" s="1"/>
      <c r="DMP107" s="2"/>
      <c r="DMQ107" s="2"/>
      <c r="DMR107" s="5"/>
      <c r="DMS107" s="5"/>
      <c r="DMT107" s="5"/>
      <c r="DMU107" s="5"/>
      <c r="DMV107" s="5"/>
      <c r="DMW107" s="1"/>
      <c r="DMX107" s="2"/>
      <c r="DMY107" s="2"/>
      <c r="DMZ107" s="5"/>
      <c r="DNA107" s="5"/>
      <c r="DNB107" s="5"/>
      <c r="DNC107" s="5"/>
      <c r="DND107" s="5"/>
      <c r="DNE107" s="1"/>
      <c r="DNF107" s="2"/>
      <c r="DNG107" s="2"/>
      <c r="DNH107" s="5"/>
      <c r="DNI107" s="5"/>
      <c r="DNJ107" s="5"/>
      <c r="DNK107" s="5"/>
      <c r="DNL107" s="5"/>
      <c r="DNM107" s="1"/>
      <c r="DNN107" s="2"/>
      <c r="DNO107" s="2"/>
      <c r="DNP107" s="5"/>
      <c r="DNQ107" s="5"/>
      <c r="DNR107" s="5"/>
      <c r="DNS107" s="5"/>
      <c r="DNT107" s="5"/>
      <c r="DNU107" s="1"/>
      <c r="DNV107" s="2"/>
      <c r="DNW107" s="2"/>
      <c r="DNX107" s="5"/>
      <c r="DNY107" s="5"/>
      <c r="DNZ107" s="5"/>
      <c r="DOA107" s="5"/>
      <c r="DOB107" s="5"/>
      <c r="DOC107" s="1"/>
      <c r="DOD107" s="2"/>
      <c r="DOE107" s="2"/>
      <c r="DOF107" s="5"/>
      <c r="DOG107" s="5"/>
      <c r="DOH107" s="5"/>
      <c r="DOI107" s="5"/>
      <c r="DOJ107" s="5"/>
      <c r="DOK107" s="1"/>
      <c r="DOL107" s="2"/>
      <c r="DOM107" s="2"/>
      <c r="DON107" s="5"/>
      <c r="DOO107" s="5"/>
      <c r="DOP107" s="5"/>
      <c r="DOQ107" s="5"/>
      <c r="DOR107" s="5"/>
      <c r="DOS107" s="1"/>
      <c r="DOT107" s="2"/>
      <c r="DOU107" s="2"/>
      <c r="DOV107" s="5"/>
      <c r="DOW107" s="5"/>
      <c r="DOX107" s="5"/>
      <c r="DOY107" s="5"/>
      <c r="DOZ107" s="5"/>
      <c r="DPA107" s="1"/>
      <c r="DPB107" s="2"/>
      <c r="DPC107" s="2"/>
      <c r="DPD107" s="5"/>
      <c r="DPE107" s="5"/>
      <c r="DPF107" s="5"/>
      <c r="DPG107" s="5"/>
      <c r="DPH107" s="5"/>
      <c r="DPI107" s="1"/>
      <c r="DPJ107" s="2"/>
      <c r="DPK107" s="2"/>
      <c r="DPL107" s="5"/>
      <c r="DPM107" s="5"/>
      <c r="DPN107" s="5"/>
      <c r="DPO107" s="5"/>
      <c r="DPP107" s="5"/>
      <c r="DPQ107" s="1"/>
      <c r="DPR107" s="2"/>
      <c r="DPS107" s="2"/>
      <c r="DPT107" s="5"/>
      <c r="DPU107" s="5"/>
      <c r="DPV107" s="5"/>
      <c r="DPW107" s="5"/>
      <c r="DPX107" s="5"/>
      <c r="DPY107" s="1"/>
      <c r="DPZ107" s="2"/>
      <c r="DQA107" s="2"/>
      <c r="DQB107" s="5"/>
      <c r="DQC107" s="5"/>
      <c r="DQD107" s="5"/>
      <c r="DQE107" s="5"/>
      <c r="DQF107" s="5"/>
      <c r="DQG107" s="1"/>
      <c r="DQH107" s="2"/>
      <c r="DQI107" s="2"/>
      <c r="DQJ107" s="5"/>
      <c r="DQK107" s="5"/>
      <c r="DQL107" s="5"/>
      <c r="DQM107" s="5"/>
      <c r="DQN107" s="5"/>
      <c r="DQO107" s="1"/>
      <c r="DQP107" s="2"/>
      <c r="DQQ107" s="2"/>
      <c r="DQR107" s="5"/>
      <c r="DQS107" s="5"/>
      <c r="DQT107" s="5"/>
      <c r="DQU107" s="5"/>
      <c r="DQV107" s="5"/>
      <c r="DQW107" s="1"/>
      <c r="DQX107" s="2"/>
      <c r="DQY107" s="2"/>
      <c r="DQZ107" s="5"/>
      <c r="DRA107" s="5"/>
      <c r="DRB107" s="5"/>
      <c r="DRC107" s="5"/>
      <c r="DRD107" s="5"/>
      <c r="DRE107" s="1"/>
      <c r="DRF107" s="2"/>
      <c r="DRG107" s="2"/>
      <c r="DRH107" s="5"/>
      <c r="DRI107" s="5"/>
      <c r="DRJ107" s="5"/>
      <c r="DRK107" s="5"/>
      <c r="DRL107" s="5"/>
      <c r="DRM107" s="1"/>
      <c r="DRN107" s="2"/>
      <c r="DRO107" s="2"/>
      <c r="DRP107" s="5"/>
      <c r="DRQ107" s="5"/>
      <c r="DRR107" s="5"/>
      <c r="DRS107" s="5"/>
      <c r="DRT107" s="5"/>
      <c r="DRU107" s="1"/>
      <c r="DRV107" s="2"/>
      <c r="DRW107" s="2"/>
      <c r="DRX107" s="5"/>
      <c r="DRY107" s="5"/>
      <c r="DRZ107" s="5"/>
      <c r="DSA107" s="5"/>
      <c r="DSB107" s="5"/>
      <c r="DSC107" s="1"/>
      <c r="DSD107" s="2"/>
      <c r="DSE107" s="2"/>
      <c r="DSF107" s="5"/>
      <c r="DSG107" s="5"/>
      <c r="DSH107" s="5"/>
      <c r="DSI107" s="5"/>
      <c r="DSJ107" s="5"/>
      <c r="DSK107" s="1"/>
      <c r="DSL107" s="2"/>
      <c r="DSM107" s="2"/>
      <c r="DSN107" s="5"/>
      <c r="DSO107" s="5"/>
      <c r="DSP107" s="5"/>
      <c r="DSQ107" s="5"/>
      <c r="DSR107" s="5"/>
      <c r="DSS107" s="1"/>
      <c r="DST107" s="2"/>
      <c r="DSU107" s="2"/>
      <c r="DSV107" s="5"/>
      <c r="DSW107" s="5"/>
      <c r="DSX107" s="5"/>
      <c r="DSY107" s="5"/>
      <c r="DSZ107" s="5"/>
      <c r="DTA107" s="1"/>
      <c r="DTB107" s="2"/>
      <c r="DTC107" s="2"/>
      <c r="DTD107" s="5"/>
      <c r="DTE107" s="5"/>
      <c r="DTF107" s="5"/>
      <c r="DTG107" s="5"/>
      <c r="DTH107" s="5"/>
      <c r="DTI107" s="1"/>
      <c r="DTJ107" s="2"/>
      <c r="DTK107" s="2"/>
      <c r="DTL107" s="5"/>
      <c r="DTM107" s="5"/>
      <c r="DTN107" s="5"/>
      <c r="DTO107" s="5"/>
      <c r="DTP107" s="5"/>
      <c r="DTQ107" s="1"/>
      <c r="DTR107" s="2"/>
      <c r="DTS107" s="2"/>
      <c r="DTT107" s="5"/>
      <c r="DTU107" s="5"/>
      <c r="DTV107" s="5"/>
      <c r="DTW107" s="5"/>
      <c r="DTX107" s="5"/>
      <c r="DTY107" s="1"/>
      <c r="DTZ107" s="2"/>
      <c r="DUA107" s="2"/>
      <c r="DUB107" s="5"/>
      <c r="DUC107" s="5"/>
      <c r="DUD107" s="5"/>
      <c r="DUE107" s="5"/>
      <c r="DUF107" s="5"/>
      <c r="DUG107" s="1"/>
      <c r="DUH107" s="2"/>
      <c r="DUI107" s="2"/>
      <c r="DUJ107" s="5"/>
      <c r="DUK107" s="5"/>
      <c r="DUL107" s="5"/>
      <c r="DUM107" s="5"/>
      <c r="DUN107" s="5"/>
      <c r="DUO107" s="1"/>
      <c r="DUP107" s="2"/>
      <c r="DUQ107" s="2"/>
      <c r="DUR107" s="5"/>
      <c r="DUS107" s="5"/>
      <c r="DUT107" s="5"/>
      <c r="DUU107" s="5"/>
      <c r="DUV107" s="5"/>
      <c r="DUW107" s="1"/>
      <c r="DUX107" s="2"/>
      <c r="DUY107" s="2"/>
      <c r="DUZ107" s="5"/>
      <c r="DVA107" s="5"/>
      <c r="DVB107" s="5"/>
      <c r="DVC107" s="5"/>
      <c r="DVD107" s="5"/>
      <c r="DVE107" s="1"/>
      <c r="DVF107" s="2"/>
      <c r="DVG107" s="2"/>
      <c r="DVH107" s="5"/>
      <c r="DVI107" s="5"/>
      <c r="DVJ107" s="5"/>
      <c r="DVK107" s="5"/>
      <c r="DVL107" s="5"/>
      <c r="DVM107" s="1"/>
      <c r="DVN107" s="2"/>
      <c r="DVO107" s="2"/>
      <c r="DVP107" s="5"/>
      <c r="DVQ107" s="5"/>
      <c r="DVR107" s="5"/>
      <c r="DVS107" s="5"/>
      <c r="DVT107" s="5"/>
      <c r="DVU107" s="1"/>
      <c r="DVV107" s="2"/>
      <c r="DVW107" s="2"/>
      <c r="DVX107" s="5"/>
      <c r="DVY107" s="5"/>
      <c r="DVZ107" s="5"/>
      <c r="DWA107" s="5"/>
      <c r="DWB107" s="5"/>
      <c r="DWC107" s="1"/>
      <c r="DWD107" s="2"/>
      <c r="DWE107" s="2"/>
      <c r="DWF107" s="5"/>
      <c r="DWG107" s="5"/>
      <c r="DWH107" s="5"/>
      <c r="DWI107" s="5"/>
      <c r="DWJ107" s="5"/>
      <c r="DWK107" s="1"/>
      <c r="DWL107" s="2"/>
      <c r="DWM107" s="2"/>
      <c r="DWN107" s="5"/>
      <c r="DWO107" s="5"/>
      <c r="DWP107" s="5"/>
      <c r="DWQ107" s="5"/>
      <c r="DWR107" s="5"/>
      <c r="DWS107" s="1"/>
      <c r="DWT107" s="2"/>
      <c r="DWU107" s="2"/>
      <c r="DWV107" s="5"/>
      <c r="DWW107" s="5"/>
      <c r="DWX107" s="5"/>
      <c r="DWY107" s="5"/>
      <c r="DWZ107" s="5"/>
      <c r="DXA107" s="1"/>
      <c r="DXB107" s="2"/>
      <c r="DXC107" s="2"/>
      <c r="DXD107" s="5"/>
      <c r="DXE107" s="5"/>
      <c r="DXF107" s="5"/>
      <c r="DXG107" s="5"/>
      <c r="DXH107" s="5"/>
      <c r="DXI107" s="1"/>
      <c r="DXJ107" s="2"/>
      <c r="DXK107" s="2"/>
      <c r="DXL107" s="5"/>
      <c r="DXM107" s="5"/>
      <c r="DXN107" s="5"/>
      <c r="DXO107" s="5"/>
      <c r="DXP107" s="5"/>
      <c r="DXQ107" s="1"/>
      <c r="DXR107" s="2"/>
      <c r="DXS107" s="2"/>
      <c r="DXT107" s="5"/>
      <c r="DXU107" s="5"/>
      <c r="DXV107" s="5"/>
      <c r="DXW107" s="5"/>
      <c r="DXX107" s="5"/>
      <c r="DXY107" s="1"/>
      <c r="DXZ107" s="2"/>
      <c r="DYA107" s="2"/>
      <c r="DYB107" s="5"/>
      <c r="DYC107" s="5"/>
      <c r="DYD107" s="5"/>
      <c r="DYE107" s="5"/>
      <c r="DYF107" s="5"/>
      <c r="DYG107" s="1"/>
      <c r="DYH107" s="2"/>
      <c r="DYI107" s="2"/>
      <c r="DYJ107" s="5"/>
      <c r="DYK107" s="5"/>
      <c r="DYL107" s="5"/>
      <c r="DYM107" s="5"/>
      <c r="DYN107" s="5"/>
      <c r="DYO107" s="1"/>
      <c r="DYP107" s="2"/>
      <c r="DYQ107" s="2"/>
      <c r="DYR107" s="5"/>
      <c r="DYS107" s="5"/>
      <c r="DYT107" s="5"/>
      <c r="DYU107" s="5"/>
      <c r="DYV107" s="5"/>
      <c r="DYW107" s="1"/>
      <c r="DYX107" s="2"/>
      <c r="DYY107" s="2"/>
      <c r="DYZ107" s="5"/>
      <c r="DZA107" s="5"/>
      <c r="DZB107" s="5"/>
      <c r="DZC107" s="5"/>
      <c r="DZD107" s="5"/>
      <c r="DZE107" s="1"/>
      <c r="DZF107" s="2"/>
      <c r="DZG107" s="2"/>
      <c r="DZH107" s="5"/>
      <c r="DZI107" s="5"/>
      <c r="DZJ107" s="5"/>
      <c r="DZK107" s="5"/>
      <c r="DZL107" s="5"/>
      <c r="DZM107" s="1"/>
      <c r="DZN107" s="2"/>
      <c r="DZO107" s="2"/>
      <c r="DZP107" s="5"/>
      <c r="DZQ107" s="5"/>
      <c r="DZR107" s="5"/>
      <c r="DZS107" s="5"/>
      <c r="DZT107" s="5"/>
      <c r="DZU107" s="1"/>
      <c r="DZV107" s="2"/>
      <c r="DZW107" s="2"/>
      <c r="DZX107" s="5"/>
      <c r="DZY107" s="5"/>
      <c r="DZZ107" s="5"/>
      <c r="EAA107" s="5"/>
      <c r="EAB107" s="5"/>
      <c r="EAC107" s="1"/>
      <c r="EAD107" s="2"/>
      <c r="EAE107" s="2"/>
      <c r="EAF107" s="5"/>
      <c r="EAG107" s="5"/>
      <c r="EAH107" s="5"/>
      <c r="EAI107" s="5"/>
      <c r="EAJ107" s="5"/>
      <c r="EAK107" s="1"/>
      <c r="EAL107" s="2"/>
      <c r="EAM107" s="2"/>
      <c r="EAN107" s="5"/>
      <c r="EAO107" s="5"/>
      <c r="EAP107" s="5"/>
      <c r="EAQ107" s="5"/>
      <c r="EAR107" s="5"/>
      <c r="EAS107" s="1"/>
      <c r="EAT107" s="2"/>
      <c r="EAU107" s="2"/>
      <c r="EAV107" s="5"/>
      <c r="EAW107" s="5"/>
      <c r="EAX107" s="5"/>
      <c r="EAY107" s="5"/>
      <c r="EAZ107" s="5"/>
      <c r="EBA107" s="1"/>
      <c r="EBB107" s="2"/>
      <c r="EBC107" s="2"/>
      <c r="EBD107" s="5"/>
      <c r="EBE107" s="5"/>
      <c r="EBF107" s="5"/>
      <c r="EBG107" s="5"/>
      <c r="EBH107" s="5"/>
      <c r="EBI107" s="1"/>
      <c r="EBJ107" s="2"/>
      <c r="EBK107" s="2"/>
      <c r="EBL107" s="5"/>
      <c r="EBM107" s="5"/>
      <c r="EBN107" s="5"/>
      <c r="EBO107" s="5"/>
      <c r="EBP107" s="5"/>
      <c r="EBQ107" s="1"/>
      <c r="EBR107" s="2"/>
      <c r="EBS107" s="2"/>
      <c r="EBT107" s="5"/>
      <c r="EBU107" s="5"/>
      <c r="EBV107" s="5"/>
      <c r="EBW107" s="5"/>
      <c r="EBX107" s="5"/>
      <c r="EBY107" s="1"/>
      <c r="EBZ107" s="2"/>
      <c r="ECA107" s="2"/>
      <c r="ECB107" s="5"/>
      <c r="ECC107" s="5"/>
      <c r="ECD107" s="5"/>
      <c r="ECE107" s="5"/>
      <c r="ECF107" s="5"/>
      <c r="ECG107" s="1"/>
      <c r="ECH107" s="2"/>
      <c r="ECI107" s="2"/>
      <c r="ECJ107" s="5"/>
      <c r="ECK107" s="5"/>
      <c r="ECL107" s="5"/>
      <c r="ECM107" s="5"/>
      <c r="ECN107" s="5"/>
      <c r="ECO107" s="1"/>
      <c r="ECP107" s="2"/>
      <c r="ECQ107" s="2"/>
      <c r="ECR107" s="5"/>
      <c r="ECS107" s="5"/>
      <c r="ECT107" s="5"/>
      <c r="ECU107" s="5"/>
      <c r="ECV107" s="5"/>
      <c r="ECW107" s="1"/>
      <c r="ECX107" s="2"/>
      <c r="ECY107" s="2"/>
      <c r="ECZ107" s="5"/>
      <c r="EDA107" s="5"/>
      <c r="EDB107" s="5"/>
      <c r="EDC107" s="5"/>
      <c r="EDD107" s="5"/>
      <c r="EDE107" s="1"/>
      <c r="EDF107" s="2"/>
      <c r="EDG107" s="2"/>
      <c r="EDH107" s="5"/>
      <c r="EDI107" s="5"/>
      <c r="EDJ107" s="5"/>
      <c r="EDK107" s="5"/>
      <c r="EDL107" s="5"/>
      <c r="EDM107" s="1"/>
      <c r="EDN107" s="2"/>
      <c r="EDO107" s="2"/>
      <c r="EDP107" s="5"/>
      <c r="EDQ107" s="5"/>
      <c r="EDR107" s="5"/>
      <c r="EDS107" s="5"/>
      <c r="EDT107" s="5"/>
      <c r="EDU107" s="1"/>
      <c r="EDV107" s="2"/>
      <c r="EDW107" s="2"/>
      <c r="EDX107" s="5"/>
      <c r="EDY107" s="5"/>
      <c r="EDZ107" s="5"/>
      <c r="EEA107" s="5"/>
      <c r="EEB107" s="5"/>
      <c r="EEC107" s="1"/>
      <c r="EED107" s="2"/>
      <c r="EEE107" s="2"/>
      <c r="EEF107" s="5"/>
      <c r="EEG107" s="5"/>
      <c r="EEH107" s="5"/>
      <c r="EEI107" s="5"/>
      <c r="EEJ107" s="5"/>
      <c r="EEK107" s="1"/>
      <c r="EEL107" s="2"/>
      <c r="EEM107" s="2"/>
      <c r="EEN107" s="5"/>
      <c r="EEO107" s="5"/>
      <c r="EEP107" s="5"/>
      <c r="EEQ107" s="5"/>
      <c r="EER107" s="5"/>
      <c r="EES107" s="1"/>
      <c r="EET107" s="2"/>
      <c r="EEU107" s="2"/>
      <c r="EEV107" s="5"/>
      <c r="EEW107" s="5"/>
      <c r="EEX107" s="5"/>
      <c r="EEY107" s="5"/>
      <c r="EEZ107" s="5"/>
      <c r="EFA107" s="1"/>
      <c r="EFB107" s="2"/>
      <c r="EFC107" s="2"/>
      <c r="EFD107" s="5"/>
      <c r="EFE107" s="5"/>
      <c r="EFF107" s="5"/>
      <c r="EFG107" s="5"/>
      <c r="EFH107" s="5"/>
      <c r="EFI107" s="1"/>
      <c r="EFJ107" s="2"/>
      <c r="EFK107" s="2"/>
      <c r="EFL107" s="5"/>
      <c r="EFM107" s="5"/>
      <c r="EFN107" s="5"/>
      <c r="EFO107" s="5"/>
      <c r="EFP107" s="5"/>
      <c r="EFQ107" s="1"/>
      <c r="EFR107" s="2"/>
      <c r="EFS107" s="2"/>
      <c r="EFT107" s="5"/>
      <c r="EFU107" s="5"/>
      <c r="EFV107" s="5"/>
      <c r="EFW107" s="5"/>
      <c r="EFX107" s="5"/>
      <c r="EFY107" s="1"/>
      <c r="EFZ107" s="2"/>
      <c r="EGA107" s="2"/>
      <c r="EGB107" s="5"/>
      <c r="EGC107" s="5"/>
      <c r="EGD107" s="5"/>
      <c r="EGE107" s="5"/>
      <c r="EGF107" s="5"/>
      <c r="EGG107" s="1"/>
      <c r="EGH107" s="2"/>
      <c r="EGI107" s="2"/>
      <c r="EGJ107" s="5"/>
      <c r="EGK107" s="5"/>
      <c r="EGL107" s="5"/>
      <c r="EGM107" s="5"/>
      <c r="EGN107" s="5"/>
      <c r="EGO107" s="1"/>
      <c r="EGP107" s="2"/>
      <c r="EGQ107" s="2"/>
      <c r="EGR107" s="5"/>
      <c r="EGS107" s="5"/>
      <c r="EGT107" s="5"/>
      <c r="EGU107" s="5"/>
      <c r="EGV107" s="5"/>
      <c r="EGW107" s="1"/>
      <c r="EGX107" s="2"/>
      <c r="EGY107" s="2"/>
      <c r="EGZ107" s="5"/>
      <c r="EHA107" s="5"/>
      <c r="EHB107" s="5"/>
      <c r="EHC107" s="5"/>
      <c r="EHD107" s="5"/>
      <c r="EHE107" s="1"/>
      <c r="EHF107" s="2"/>
      <c r="EHG107" s="2"/>
      <c r="EHH107" s="5"/>
      <c r="EHI107" s="5"/>
      <c r="EHJ107" s="5"/>
      <c r="EHK107" s="5"/>
      <c r="EHL107" s="5"/>
      <c r="EHM107" s="1"/>
      <c r="EHN107" s="2"/>
      <c r="EHO107" s="2"/>
      <c r="EHP107" s="5"/>
      <c r="EHQ107" s="5"/>
      <c r="EHR107" s="5"/>
      <c r="EHS107" s="5"/>
      <c r="EHT107" s="5"/>
      <c r="EHU107" s="1"/>
      <c r="EHV107" s="2"/>
      <c r="EHW107" s="2"/>
      <c r="EHX107" s="5"/>
      <c r="EHY107" s="5"/>
      <c r="EHZ107" s="5"/>
      <c r="EIA107" s="5"/>
      <c r="EIB107" s="5"/>
      <c r="EIC107" s="1"/>
      <c r="EID107" s="2"/>
      <c r="EIE107" s="2"/>
      <c r="EIF107" s="5"/>
      <c r="EIG107" s="5"/>
      <c r="EIH107" s="5"/>
      <c r="EII107" s="5"/>
      <c r="EIJ107" s="5"/>
      <c r="EIK107" s="1"/>
      <c r="EIL107" s="2"/>
      <c r="EIM107" s="2"/>
      <c r="EIN107" s="5"/>
      <c r="EIO107" s="5"/>
      <c r="EIP107" s="5"/>
      <c r="EIQ107" s="5"/>
      <c r="EIR107" s="5"/>
      <c r="EIS107" s="1"/>
      <c r="EIT107" s="2"/>
      <c r="EIU107" s="2"/>
      <c r="EIV107" s="5"/>
      <c r="EIW107" s="5"/>
      <c r="EIX107" s="5"/>
      <c r="EIY107" s="5"/>
      <c r="EIZ107" s="5"/>
      <c r="EJA107" s="1"/>
      <c r="EJB107" s="2"/>
      <c r="EJC107" s="2"/>
      <c r="EJD107" s="5"/>
      <c r="EJE107" s="5"/>
      <c r="EJF107" s="5"/>
      <c r="EJG107" s="5"/>
      <c r="EJH107" s="5"/>
      <c r="EJI107" s="1"/>
      <c r="EJJ107" s="2"/>
      <c r="EJK107" s="2"/>
      <c r="EJL107" s="5"/>
      <c r="EJM107" s="5"/>
      <c r="EJN107" s="5"/>
      <c r="EJO107" s="5"/>
      <c r="EJP107" s="5"/>
      <c r="EJQ107" s="1"/>
      <c r="EJR107" s="2"/>
      <c r="EJS107" s="2"/>
      <c r="EJT107" s="5"/>
      <c r="EJU107" s="5"/>
      <c r="EJV107" s="5"/>
      <c r="EJW107" s="5"/>
      <c r="EJX107" s="5"/>
      <c r="EJY107" s="1"/>
      <c r="EJZ107" s="2"/>
      <c r="EKA107" s="2"/>
      <c r="EKB107" s="5"/>
      <c r="EKC107" s="5"/>
      <c r="EKD107" s="5"/>
      <c r="EKE107" s="5"/>
      <c r="EKF107" s="5"/>
      <c r="EKG107" s="1"/>
      <c r="EKH107" s="2"/>
      <c r="EKI107" s="2"/>
      <c r="EKJ107" s="5"/>
      <c r="EKK107" s="5"/>
      <c r="EKL107" s="5"/>
      <c r="EKM107" s="5"/>
      <c r="EKN107" s="5"/>
      <c r="EKO107" s="1"/>
      <c r="EKP107" s="2"/>
      <c r="EKQ107" s="2"/>
      <c r="EKR107" s="5"/>
      <c r="EKS107" s="5"/>
      <c r="EKT107" s="5"/>
      <c r="EKU107" s="5"/>
      <c r="EKV107" s="5"/>
      <c r="EKW107" s="1"/>
      <c r="EKX107" s="2"/>
      <c r="EKY107" s="2"/>
      <c r="EKZ107" s="5"/>
      <c r="ELA107" s="5"/>
      <c r="ELB107" s="5"/>
      <c r="ELC107" s="5"/>
      <c r="ELD107" s="5"/>
      <c r="ELE107" s="1"/>
      <c r="ELF107" s="2"/>
      <c r="ELG107" s="2"/>
      <c r="ELH107" s="5"/>
      <c r="ELI107" s="5"/>
      <c r="ELJ107" s="5"/>
      <c r="ELK107" s="5"/>
      <c r="ELL107" s="5"/>
      <c r="ELM107" s="1"/>
      <c r="ELN107" s="2"/>
      <c r="ELO107" s="2"/>
      <c r="ELP107" s="5"/>
      <c r="ELQ107" s="5"/>
      <c r="ELR107" s="5"/>
      <c r="ELS107" s="5"/>
      <c r="ELT107" s="5"/>
      <c r="ELU107" s="1"/>
      <c r="ELV107" s="2"/>
      <c r="ELW107" s="2"/>
      <c r="ELX107" s="5"/>
      <c r="ELY107" s="5"/>
      <c r="ELZ107" s="5"/>
      <c r="EMA107" s="5"/>
      <c r="EMB107" s="5"/>
      <c r="EMC107" s="1"/>
      <c r="EMD107" s="2"/>
      <c r="EME107" s="2"/>
      <c r="EMF107" s="5"/>
      <c r="EMG107" s="5"/>
      <c r="EMH107" s="5"/>
      <c r="EMI107" s="5"/>
      <c r="EMJ107" s="5"/>
      <c r="EMK107" s="1"/>
      <c r="EML107" s="2"/>
      <c r="EMM107" s="2"/>
      <c r="EMN107" s="5"/>
      <c r="EMO107" s="5"/>
      <c r="EMP107" s="5"/>
      <c r="EMQ107" s="5"/>
      <c r="EMR107" s="5"/>
      <c r="EMS107" s="1"/>
      <c r="EMT107" s="2"/>
      <c r="EMU107" s="2"/>
      <c r="EMV107" s="5"/>
      <c r="EMW107" s="5"/>
      <c r="EMX107" s="5"/>
      <c r="EMY107" s="5"/>
      <c r="EMZ107" s="5"/>
      <c r="ENA107" s="1"/>
      <c r="ENB107" s="2"/>
      <c r="ENC107" s="2"/>
      <c r="END107" s="5"/>
      <c r="ENE107" s="5"/>
      <c r="ENF107" s="5"/>
      <c r="ENG107" s="5"/>
      <c r="ENH107" s="5"/>
      <c r="ENI107" s="1"/>
      <c r="ENJ107" s="2"/>
      <c r="ENK107" s="2"/>
      <c r="ENL107" s="5"/>
      <c r="ENM107" s="5"/>
      <c r="ENN107" s="5"/>
      <c r="ENO107" s="5"/>
      <c r="ENP107" s="5"/>
      <c r="ENQ107" s="1"/>
      <c r="ENR107" s="2"/>
      <c r="ENS107" s="2"/>
      <c r="ENT107" s="5"/>
      <c r="ENU107" s="5"/>
      <c r="ENV107" s="5"/>
      <c r="ENW107" s="5"/>
      <c r="ENX107" s="5"/>
      <c r="ENY107" s="1"/>
      <c r="ENZ107" s="2"/>
      <c r="EOA107" s="2"/>
      <c r="EOB107" s="5"/>
      <c r="EOC107" s="5"/>
      <c r="EOD107" s="5"/>
      <c r="EOE107" s="5"/>
      <c r="EOF107" s="5"/>
      <c r="EOG107" s="1"/>
      <c r="EOH107" s="2"/>
      <c r="EOI107" s="2"/>
      <c r="EOJ107" s="5"/>
      <c r="EOK107" s="5"/>
      <c r="EOL107" s="5"/>
      <c r="EOM107" s="5"/>
      <c r="EON107" s="5"/>
      <c r="EOO107" s="1"/>
      <c r="EOP107" s="2"/>
      <c r="EOQ107" s="2"/>
      <c r="EOR107" s="5"/>
      <c r="EOS107" s="5"/>
      <c r="EOT107" s="5"/>
      <c r="EOU107" s="5"/>
      <c r="EOV107" s="5"/>
      <c r="EOW107" s="1"/>
      <c r="EOX107" s="2"/>
      <c r="EOY107" s="2"/>
      <c r="EOZ107" s="5"/>
      <c r="EPA107" s="5"/>
      <c r="EPB107" s="5"/>
      <c r="EPC107" s="5"/>
      <c r="EPD107" s="5"/>
      <c r="EPE107" s="1"/>
      <c r="EPF107" s="2"/>
      <c r="EPG107" s="2"/>
      <c r="EPH107" s="5"/>
      <c r="EPI107" s="5"/>
      <c r="EPJ107" s="5"/>
      <c r="EPK107" s="5"/>
      <c r="EPL107" s="5"/>
      <c r="EPM107" s="1"/>
      <c r="EPN107" s="2"/>
      <c r="EPO107" s="2"/>
      <c r="EPP107" s="5"/>
      <c r="EPQ107" s="5"/>
      <c r="EPR107" s="5"/>
      <c r="EPS107" s="5"/>
      <c r="EPT107" s="5"/>
      <c r="EPU107" s="1"/>
      <c r="EPV107" s="2"/>
      <c r="EPW107" s="2"/>
      <c r="EPX107" s="5"/>
      <c r="EPY107" s="5"/>
      <c r="EPZ107" s="5"/>
      <c r="EQA107" s="5"/>
      <c r="EQB107" s="5"/>
      <c r="EQC107" s="1"/>
      <c r="EQD107" s="2"/>
      <c r="EQE107" s="2"/>
      <c r="EQF107" s="5"/>
      <c r="EQG107" s="5"/>
      <c r="EQH107" s="5"/>
      <c r="EQI107" s="5"/>
      <c r="EQJ107" s="5"/>
      <c r="EQK107" s="1"/>
      <c r="EQL107" s="2"/>
      <c r="EQM107" s="2"/>
      <c r="EQN107" s="5"/>
      <c r="EQO107" s="5"/>
      <c r="EQP107" s="5"/>
      <c r="EQQ107" s="5"/>
      <c r="EQR107" s="5"/>
      <c r="EQS107" s="1"/>
      <c r="EQT107" s="2"/>
      <c r="EQU107" s="2"/>
      <c r="EQV107" s="5"/>
      <c r="EQW107" s="5"/>
      <c r="EQX107" s="5"/>
      <c r="EQY107" s="5"/>
      <c r="EQZ107" s="5"/>
      <c r="ERA107" s="1"/>
      <c r="ERB107" s="2"/>
      <c r="ERC107" s="2"/>
      <c r="ERD107" s="5"/>
      <c r="ERE107" s="5"/>
      <c r="ERF107" s="5"/>
      <c r="ERG107" s="5"/>
      <c r="ERH107" s="5"/>
      <c r="ERI107" s="1"/>
      <c r="ERJ107" s="2"/>
      <c r="ERK107" s="2"/>
      <c r="ERL107" s="5"/>
      <c r="ERM107" s="5"/>
      <c r="ERN107" s="5"/>
      <c r="ERO107" s="5"/>
      <c r="ERP107" s="5"/>
      <c r="ERQ107" s="1"/>
      <c r="ERR107" s="2"/>
      <c r="ERS107" s="2"/>
      <c r="ERT107" s="5"/>
      <c r="ERU107" s="5"/>
      <c r="ERV107" s="5"/>
      <c r="ERW107" s="5"/>
      <c r="ERX107" s="5"/>
      <c r="ERY107" s="1"/>
      <c r="ERZ107" s="2"/>
      <c r="ESA107" s="2"/>
      <c r="ESB107" s="5"/>
      <c r="ESC107" s="5"/>
      <c r="ESD107" s="5"/>
      <c r="ESE107" s="5"/>
      <c r="ESF107" s="5"/>
      <c r="ESG107" s="1"/>
      <c r="ESH107" s="2"/>
      <c r="ESI107" s="2"/>
      <c r="ESJ107" s="5"/>
      <c r="ESK107" s="5"/>
      <c r="ESL107" s="5"/>
      <c r="ESM107" s="5"/>
      <c r="ESN107" s="5"/>
      <c r="ESO107" s="1"/>
      <c r="ESP107" s="2"/>
      <c r="ESQ107" s="2"/>
      <c r="ESR107" s="5"/>
      <c r="ESS107" s="5"/>
      <c r="EST107" s="5"/>
      <c r="ESU107" s="5"/>
      <c r="ESV107" s="5"/>
      <c r="ESW107" s="1"/>
      <c r="ESX107" s="2"/>
      <c r="ESY107" s="2"/>
      <c r="ESZ107" s="5"/>
      <c r="ETA107" s="5"/>
      <c r="ETB107" s="5"/>
      <c r="ETC107" s="5"/>
      <c r="ETD107" s="5"/>
      <c r="ETE107" s="1"/>
      <c r="ETF107" s="2"/>
      <c r="ETG107" s="2"/>
      <c r="ETH107" s="5"/>
      <c r="ETI107" s="5"/>
      <c r="ETJ107" s="5"/>
      <c r="ETK107" s="5"/>
      <c r="ETL107" s="5"/>
      <c r="ETM107" s="1"/>
      <c r="ETN107" s="2"/>
      <c r="ETO107" s="2"/>
      <c r="ETP107" s="5"/>
      <c r="ETQ107" s="5"/>
      <c r="ETR107" s="5"/>
      <c r="ETS107" s="5"/>
      <c r="ETT107" s="5"/>
      <c r="ETU107" s="1"/>
      <c r="ETV107" s="2"/>
      <c r="ETW107" s="2"/>
      <c r="ETX107" s="5"/>
      <c r="ETY107" s="5"/>
      <c r="ETZ107" s="5"/>
      <c r="EUA107" s="5"/>
      <c r="EUB107" s="5"/>
      <c r="EUC107" s="1"/>
      <c r="EUD107" s="2"/>
      <c r="EUE107" s="2"/>
      <c r="EUF107" s="5"/>
      <c r="EUG107" s="5"/>
      <c r="EUH107" s="5"/>
      <c r="EUI107" s="5"/>
      <c r="EUJ107" s="5"/>
      <c r="EUK107" s="1"/>
      <c r="EUL107" s="2"/>
      <c r="EUM107" s="2"/>
      <c r="EUN107" s="5"/>
      <c r="EUO107" s="5"/>
      <c r="EUP107" s="5"/>
      <c r="EUQ107" s="5"/>
      <c r="EUR107" s="5"/>
      <c r="EUS107" s="1"/>
      <c r="EUT107" s="2"/>
      <c r="EUU107" s="2"/>
      <c r="EUV107" s="5"/>
      <c r="EUW107" s="5"/>
      <c r="EUX107" s="5"/>
      <c r="EUY107" s="5"/>
      <c r="EUZ107" s="5"/>
      <c r="EVA107" s="1"/>
      <c r="EVB107" s="2"/>
      <c r="EVC107" s="2"/>
      <c r="EVD107" s="5"/>
      <c r="EVE107" s="5"/>
      <c r="EVF107" s="5"/>
      <c r="EVG107" s="5"/>
      <c r="EVH107" s="5"/>
      <c r="EVI107" s="1"/>
      <c r="EVJ107" s="2"/>
      <c r="EVK107" s="2"/>
      <c r="EVL107" s="5"/>
      <c r="EVM107" s="5"/>
      <c r="EVN107" s="5"/>
      <c r="EVO107" s="5"/>
      <c r="EVP107" s="5"/>
      <c r="EVQ107" s="1"/>
      <c r="EVR107" s="2"/>
      <c r="EVS107" s="2"/>
      <c r="EVT107" s="5"/>
      <c r="EVU107" s="5"/>
      <c r="EVV107" s="5"/>
      <c r="EVW107" s="5"/>
      <c r="EVX107" s="5"/>
      <c r="EVY107" s="1"/>
      <c r="EVZ107" s="2"/>
      <c r="EWA107" s="2"/>
      <c r="EWB107" s="5"/>
      <c r="EWC107" s="5"/>
      <c r="EWD107" s="5"/>
      <c r="EWE107" s="5"/>
      <c r="EWF107" s="5"/>
      <c r="EWG107" s="1"/>
      <c r="EWH107" s="2"/>
      <c r="EWI107" s="2"/>
      <c r="EWJ107" s="5"/>
      <c r="EWK107" s="5"/>
      <c r="EWL107" s="5"/>
      <c r="EWM107" s="5"/>
      <c r="EWN107" s="5"/>
      <c r="EWO107" s="1"/>
      <c r="EWP107" s="2"/>
      <c r="EWQ107" s="2"/>
      <c r="EWR107" s="5"/>
      <c r="EWS107" s="5"/>
      <c r="EWT107" s="5"/>
      <c r="EWU107" s="5"/>
      <c r="EWV107" s="5"/>
      <c r="EWW107" s="1"/>
      <c r="EWX107" s="2"/>
      <c r="EWY107" s="2"/>
      <c r="EWZ107" s="5"/>
      <c r="EXA107" s="5"/>
      <c r="EXB107" s="5"/>
      <c r="EXC107" s="5"/>
      <c r="EXD107" s="5"/>
      <c r="EXE107" s="1"/>
      <c r="EXF107" s="2"/>
      <c r="EXG107" s="2"/>
      <c r="EXH107" s="5"/>
      <c r="EXI107" s="5"/>
      <c r="EXJ107" s="5"/>
      <c r="EXK107" s="5"/>
      <c r="EXL107" s="5"/>
      <c r="EXM107" s="1"/>
      <c r="EXN107" s="2"/>
      <c r="EXO107" s="2"/>
      <c r="EXP107" s="5"/>
      <c r="EXQ107" s="5"/>
      <c r="EXR107" s="5"/>
      <c r="EXS107" s="5"/>
      <c r="EXT107" s="5"/>
      <c r="EXU107" s="1"/>
      <c r="EXV107" s="2"/>
      <c r="EXW107" s="2"/>
      <c r="EXX107" s="5"/>
      <c r="EXY107" s="5"/>
      <c r="EXZ107" s="5"/>
      <c r="EYA107" s="5"/>
      <c r="EYB107" s="5"/>
      <c r="EYC107" s="1"/>
      <c r="EYD107" s="2"/>
      <c r="EYE107" s="2"/>
      <c r="EYF107" s="5"/>
      <c r="EYG107" s="5"/>
      <c r="EYH107" s="5"/>
      <c r="EYI107" s="5"/>
      <c r="EYJ107" s="5"/>
      <c r="EYK107" s="1"/>
      <c r="EYL107" s="2"/>
      <c r="EYM107" s="2"/>
      <c r="EYN107" s="5"/>
      <c r="EYO107" s="5"/>
      <c r="EYP107" s="5"/>
      <c r="EYQ107" s="5"/>
      <c r="EYR107" s="5"/>
      <c r="EYS107" s="1"/>
      <c r="EYT107" s="2"/>
      <c r="EYU107" s="2"/>
      <c r="EYV107" s="5"/>
      <c r="EYW107" s="5"/>
      <c r="EYX107" s="5"/>
      <c r="EYY107" s="5"/>
      <c r="EYZ107" s="5"/>
      <c r="EZA107" s="1"/>
      <c r="EZB107" s="2"/>
      <c r="EZC107" s="2"/>
      <c r="EZD107" s="5"/>
      <c r="EZE107" s="5"/>
      <c r="EZF107" s="5"/>
      <c r="EZG107" s="5"/>
      <c r="EZH107" s="5"/>
      <c r="EZI107" s="1"/>
      <c r="EZJ107" s="2"/>
      <c r="EZK107" s="2"/>
      <c r="EZL107" s="5"/>
      <c r="EZM107" s="5"/>
      <c r="EZN107" s="5"/>
      <c r="EZO107" s="5"/>
      <c r="EZP107" s="5"/>
      <c r="EZQ107" s="1"/>
      <c r="EZR107" s="2"/>
      <c r="EZS107" s="2"/>
      <c r="EZT107" s="5"/>
      <c r="EZU107" s="5"/>
      <c r="EZV107" s="5"/>
      <c r="EZW107" s="5"/>
      <c r="EZX107" s="5"/>
      <c r="EZY107" s="1"/>
      <c r="EZZ107" s="2"/>
      <c r="FAA107" s="2"/>
      <c r="FAB107" s="5"/>
      <c r="FAC107" s="5"/>
      <c r="FAD107" s="5"/>
      <c r="FAE107" s="5"/>
      <c r="FAF107" s="5"/>
      <c r="FAG107" s="1"/>
      <c r="FAH107" s="2"/>
      <c r="FAI107" s="2"/>
      <c r="FAJ107" s="5"/>
      <c r="FAK107" s="5"/>
      <c r="FAL107" s="5"/>
      <c r="FAM107" s="5"/>
      <c r="FAN107" s="5"/>
      <c r="FAO107" s="1"/>
      <c r="FAP107" s="2"/>
      <c r="FAQ107" s="2"/>
      <c r="FAR107" s="5"/>
      <c r="FAS107" s="5"/>
      <c r="FAT107" s="5"/>
      <c r="FAU107" s="5"/>
      <c r="FAV107" s="5"/>
      <c r="FAW107" s="1"/>
      <c r="FAX107" s="2"/>
      <c r="FAY107" s="2"/>
      <c r="FAZ107" s="5"/>
      <c r="FBA107" s="5"/>
      <c r="FBB107" s="5"/>
      <c r="FBC107" s="5"/>
      <c r="FBD107" s="5"/>
      <c r="FBE107" s="1"/>
      <c r="FBF107" s="2"/>
      <c r="FBG107" s="2"/>
      <c r="FBH107" s="5"/>
      <c r="FBI107" s="5"/>
      <c r="FBJ107" s="5"/>
      <c r="FBK107" s="5"/>
      <c r="FBL107" s="5"/>
      <c r="FBM107" s="1"/>
      <c r="FBN107" s="2"/>
      <c r="FBO107" s="2"/>
      <c r="FBP107" s="5"/>
      <c r="FBQ107" s="5"/>
      <c r="FBR107" s="5"/>
      <c r="FBS107" s="5"/>
      <c r="FBT107" s="5"/>
      <c r="FBU107" s="1"/>
      <c r="FBV107" s="2"/>
      <c r="FBW107" s="2"/>
      <c r="FBX107" s="5"/>
      <c r="FBY107" s="5"/>
      <c r="FBZ107" s="5"/>
      <c r="FCA107" s="5"/>
      <c r="FCB107" s="5"/>
      <c r="FCC107" s="1"/>
      <c r="FCD107" s="2"/>
      <c r="FCE107" s="2"/>
      <c r="FCF107" s="5"/>
      <c r="FCG107" s="5"/>
      <c r="FCH107" s="5"/>
      <c r="FCI107" s="5"/>
      <c r="FCJ107" s="5"/>
      <c r="FCK107" s="1"/>
      <c r="FCL107" s="2"/>
      <c r="FCM107" s="2"/>
      <c r="FCN107" s="5"/>
      <c r="FCO107" s="5"/>
      <c r="FCP107" s="5"/>
      <c r="FCQ107" s="5"/>
      <c r="FCR107" s="5"/>
      <c r="FCS107" s="1"/>
      <c r="FCT107" s="2"/>
      <c r="FCU107" s="2"/>
      <c r="FCV107" s="5"/>
      <c r="FCW107" s="5"/>
      <c r="FCX107" s="5"/>
      <c r="FCY107" s="5"/>
      <c r="FCZ107" s="5"/>
      <c r="FDA107" s="1"/>
      <c r="FDB107" s="2"/>
      <c r="FDC107" s="2"/>
      <c r="FDD107" s="5"/>
      <c r="FDE107" s="5"/>
      <c r="FDF107" s="5"/>
      <c r="FDG107" s="5"/>
      <c r="FDH107" s="5"/>
      <c r="FDI107" s="1"/>
      <c r="FDJ107" s="2"/>
      <c r="FDK107" s="2"/>
      <c r="FDL107" s="5"/>
      <c r="FDM107" s="5"/>
      <c r="FDN107" s="5"/>
      <c r="FDO107" s="5"/>
      <c r="FDP107" s="5"/>
      <c r="FDQ107" s="1"/>
      <c r="FDR107" s="2"/>
      <c r="FDS107" s="2"/>
      <c r="FDT107" s="5"/>
      <c r="FDU107" s="5"/>
      <c r="FDV107" s="5"/>
      <c r="FDW107" s="5"/>
      <c r="FDX107" s="5"/>
      <c r="FDY107" s="1"/>
      <c r="FDZ107" s="2"/>
      <c r="FEA107" s="2"/>
      <c r="FEB107" s="5"/>
      <c r="FEC107" s="5"/>
      <c r="FED107" s="5"/>
      <c r="FEE107" s="5"/>
      <c r="FEF107" s="5"/>
      <c r="FEG107" s="1"/>
      <c r="FEH107" s="2"/>
      <c r="FEI107" s="2"/>
      <c r="FEJ107" s="5"/>
      <c r="FEK107" s="5"/>
      <c r="FEL107" s="5"/>
      <c r="FEM107" s="5"/>
      <c r="FEN107" s="5"/>
      <c r="FEO107" s="1"/>
      <c r="FEP107" s="2"/>
      <c r="FEQ107" s="2"/>
      <c r="FER107" s="5"/>
      <c r="FES107" s="5"/>
      <c r="FET107" s="5"/>
      <c r="FEU107" s="5"/>
      <c r="FEV107" s="5"/>
      <c r="FEW107" s="1"/>
      <c r="FEX107" s="2"/>
      <c r="FEY107" s="2"/>
      <c r="FEZ107" s="5"/>
      <c r="FFA107" s="5"/>
      <c r="FFB107" s="5"/>
      <c r="FFC107" s="5"/>
      <c r="FFD107" s="5"/>
      <c r="FFE107" s="1"/>
      <c r="FFF107" s="2"/>
      <c r="FFG107" s="2"/>
      <c r="FFH107" s="5"/>
      <c r="FFI107" s="5"/>
      <c r="FFJ107" s="5"/>
      <c r="FFK107" s="5"/>
      <c r="FFL107" s="5"/>
      <c r="FFM107" s="1"/>
      <c r="FFN107" s="2"/>
      <c r="FFO107" s="2"/>
      <c r="FFP107" s="5"/>
      <c r="FFQ107" s="5"/>
      <c r="FFR107" s="5"/>
      <c r="FFS107" s="5"/>
      <c r="FFT107" s="5"/>
      <c r="FFU107" s="1"/>
      <c r="FFV107" s="2"/>
      <c r="FFW107" s="2"/>
      <c r="FFX107" s="5"/>
      <c r="FFY107" s="5"/>
      <c r="FFZ107" s="5"/>
      <c r="FGA107" s="5"/>
      <c r="FGB107" s="5"/>
      <c r="FGC107" s="1"/>
      <c r="FGD107" s="2"/>
      <c r="FGE107" s="2"/>
      <c r="FGF107" s="5"/>
      <c r="FGG107" s="5"/>
      <c r="FGH107" s="5"/>
      <c r="FGI107" s="5"/>
      <c r="FGJ107" s="5"/>
      <c r="FGK107" s="1"/>
      <c r="FGL107" s="2"/>
      <c r="FGM107" s="2"/>
      <c r="FGN107" s="5"/>
      <c r="FGO107" s="5"/>
      <c r="FGP107" s="5"/>
      <c r="FGQ107" s="5"/>
      <c r="FGR107" s="5"/>
      <c r="FGS107" s="1"/>
      <c r="FGT107" s="2"/>
      <c r="FGU107" s="2"/>
      <c r="FGV107" s="5"/>
      <c r="FGW107" s="5"/>
      <c r="FGX107" s="5"/>
      <c r="FGY107" s="5"/>
      <c r="FGZ107" s="5"/>
      <c r="FHA107" s="1"/>
      <c r="FHB107" s="2"/>
      <c r="FHC107" s="2"/>
      <c r="FHD107" s="5"/>
      <c r="FHE107" s="5"/>
      <c r="FHF107" s="5"/>
      <c r="FHG107" s="5"/>
      <c r="FHH107" s="5"/>
      <c r="FHI107" s="1"/>
      <c r="FHJ107" s="2"/>
      <c r="FHK107" s="2"/>
      <c r="FHL107" s="5"/>
      <c r="FHM107" s="5"/>
      <c r="FHN107" s="5"/>
      <c r="FHO107" s="5"/>
      <c r="FHP107" s="5"/>
      <c r="FHQ107" s="1"/>
      <c r="FHR107" s="2"/>
      <c r="FHS107" s="2"/>
      <c r="FHT107" s="5"/>
      <c r="FHU107" s="5"/>
      <c r="FHV107" s="5"/>
      <c r="FHW107" s="5"/>
      <c r="FHX107" s="5"/>
      <c r="FHY107" s="1"/>
      <c r="FHZ107" s="2"/>
      <c r="FIA107" s="2"/>
      <c r="FIB107" s="5"/>
      <c r="FIC107" s="5"/>
      <c r="FID107" s="5"/>
      <c r="FIE107" s="5"/>
      <c r="FIF107" s="5"/>
      <c r="FIG107" s="1"/>
      <c r="FIH107" s="2"/>
      <c r="FII107" s="2"/>
      <c r="FIJ107" s="5"/>
      <c r="FIK107" s="5"/>
      <c r="FIL107" s="5"/>
      <c r="FIM107" s="5"/>
      <c r="FIN107" s="5"/>
      <c r="FIO107" s="1"/>
      <c r="FIP107" s="2"/>
      <c r="FIQ107" s="2"/>
      <c r="FIR107" s="5"/>
      <c r="FIS107" s="5"/>
      <c r="FIT107" s="5"/>
      <c r="FIU107" s="5"/>
      <c r="FIV107" s="5"/>
      <c r="FIW107" s="1"/>
      <c r="FIX107" s="2"/>
      <c r="FIY107" s="2"/>
      <c r="FIZ107" s="5"/>
      <c r="FJA107" s="5"/>
      <c r="FJB107" s="5"/>
      <c r="FJC107" s="5"/>
      <c r="FJD107" s="5"/>
      <c r="FJE107" s="1"/>
      <c r="FJF107" s="2"/>
      <c r="FJG107" s="2"/>
      <c r="FJH107" s="5"/>
      <c r="FJI107" s="5"/>
      <c r="FJJ107" s="5"/>
      <c r="FJK107" s="5"/>
      <c r="FJL107" s="5"/>
      <c r="FJM107" s="1"/>
      <c r="FJN107" s="2"/>
      <c r="FJO107" s="2"/>
      <c r="FJP107" s="5"/>
      <c r="FJQ107" s="5"/>
      <c r="FJR107" s="5"/>
      <c r="FJS107" s="5"/>
      <c r="FJT107" s="5"/>
      <c r="FJU107" s="1"/>
      <c r="FJV107" s="2"/>
      <c r="FJW107" s="2"/>
      <c r="FJX107" s="5"/>
      <c r="FJY107" s="5"/>
      <c r="FJZ107" s="5"/>
      <c r="FKA107" s="5"/>
      <c r="FKB107" s="5"/>
      <c r="FKC107" s="1"/>
      <c r="FKD107" s="2"/>
      <c r="FKE107" s="2"/>
      <c r="FKF107" s="5"/>
      <c r="FKG107" s="5"/>
      <c r="FKH107" s="5"/>
      <c r="FKI107" s="5"/>
      <c r="FKJ107" s="5"/>
      <c r="FKK107" s="1"/>
      <c r="FKL107" s="2"/>
      <c r="FKM107" s="2"/>
      <c r="FKN107" s="5"/>
      <c r="FKO107" s="5"/>
      <c r="FKP107" s="5"/>
      <c r="FKQ107" s="5"/>
      <c r="FKR107" s="5"/>
      <c r="FKS107" s="1"/>
      <c r="FKT107" s="2"/>
      <c r="FKU107" s="2"/>
      <c r="FKV107" s="5"/>
      <c r="FKW107" s="5"/>
      <c r="FKX107" s="5"/>
      <c r="FKY107" s="5"/>
      <c r="FKZ107" s="5"/>
      <c r="FLA107" s="1"/>
      <c r="FLB107" s="2"/>
      <c r="FLC107" s="2"/>
      <c r="FLD107" s="5"/>
      <c r="FLE107" s="5"/>
      <c r="FLF107" s="5"/>
      <c r="FLG107" s="5"/>
      <c r="FLH107" s="5"/>
      <c r="FLI107" s="1"/>
      <c r="FLJ107" s="2"/>
      <c r="FLK107" s="2"/>
      <c r="FLL107" s="5"/>
      <c r="FLM107" s="5"/>
      <c r="FLN107" s="5"/>
      <c r="FLO107" s="5"/>
      <c r="FLP107" s="5"/>
      <c r="FLQ107" s="1"/>
      <c r="FLR107" s="2"/>
      <c r="FLS107" s="2"/>
      <c r="FLT107" s="5"/>
      <c r="FLU107" s="5"/>
      <c r="FLV107" s="5"/>
      <c r="FLW107" s="5"/>
      <c r="FLX107" s="5"/>
      <c r="FLY107" s="1"/>
      <c r="FLZ107" s="2"/>
      <c r="FMA107" s="2"/>
      <c r="FMB107" s="5"/>
      <c r="FMC107" s="5"/>
      <c r="FMD107" s="5"/>
      <c r="FME107" s="5"/>
      <c r="FMF107" s="5"/>
      <c r="FMG107" s="1"/>
      <c r="FMH107" s="2"/>
      <c r="FMI107" s="2"/>
      <c r="FMJ107" s="5"/>
      <c r="FMK107" s="5"/>
      <c r="FML107" s="5"/>
      <c r="FMM107" s="5"/>
      <c r="FMN107" s="5"/>
      <c r="FMO107" s="1"/>
      <c r="FMP107" s="2"/>
      <c r="FMQ107" s="2"/>
      <c r="FMR107" s="5"/>
      <c r="FMS107" s="5"/>
      <c r="FMT107" s="5"/>
      <c r="FMU107" s="5"/>
      <c r="FMV107" s="5"/>
      <c r="FMW107" s="1"/>
      <c r="FMX107" s="2"/>
      <c r="FMY107" s="2"/>
      <c r="FMZ107" s="5"/>
      <c r="FNA107" s="5"/>
      <c r="FNB107" s="5"/>
      <c r="FNC107" s="5"/>
      <c r="FND107" s="5"/>
      <c r="FNE107" s="1"/>
      <c r="FNF107" s="2"/>
      <c r="FNG107" s="2"/>
      <c r="FNH107" s="5"/>
      <c r="FNI107" s="5"/>
      <c r="FNJ107" s="5"/>
      <c r="FNK107" s="5"/>
      <c r="FNL107" s="5"/>
      <c r="FNM107" s="1"/>
      <c r="FNN107" s="2"/>
      <c r="FNO107" s="2"/>
      <c r="FNP107" s="5"/>
      <c r="FNQ107" s="5"/>
      <c r="FNR107" s="5"/>
      <c r="FNS107" s="5"/>
      <c r="FNT107" s="5"/>
      <c r="FNU107" s="1"/>
      <c r="FNV107" s="2"/>
      <c r="FNW107" s="2"/>
      <c r="FNX107" s="5"/>
      <c r="FNY107" s="5"/>
      <c r="FNZ107" s="5"/>
      <c r="FOA107" s="5"/>
      <c r="FOB107" s="5"/>
      <c r="FOC107" s="1"/>
      <c r="FOD107" s="2"/>
      <c r="FOE107" s="2"/>
      <c r="FOF107" s="5"/>
      <c r="FOG107" s="5"/>
      <c r="FOH107" s="5"/>
      <c r="FOI107" s="5"/>
      <c r="FOJ107" s="5"/>
      <c r="FOK107" s="1"/>
      <c r="FOL107" s="2"/>
      <c r="FOM107" s="2"/>
      <c r="FON107" s="5"/>
      <c r="FOO107" s="5"/>
      <c r="FOP107" s="5"/>
      <c r="FOQ107" s="5"/>
      <c r="FOR107" s="5"/>
      <c r="FOS107" s="1"/>
      <c r="FOT107" s="2"/>
      <c r="FOU107" s="2"/>
      <c r="FOV107" s="5"/>
      <c r="FOW107" s="5"/>
      <c r="FOX107" s="5"/>
      <c r="FOY107" s="5"/>
      <c r="FOZ107" s="5"/>
      <c r="FPA107" s="1"/>
      <c r="FPB107" s="2"/>
      <c r="FPC107" s="2"/>
      <c r="FPD107" s="5"/>
      <c r="FPE107" s="5"/>
      <c r="FPF107" s="5"/>
      <c r="FPG107" s="5"/>
      <c r="FPH107" s="5"/>
      <c r="FPI107" s="1"/>
      <c r="FPJ107" s="2"/>
      <c r="FPK107" s="2"/>
      <c r="FPL107" s="5"/>
      <c r="FPM107" s="5"/>
      <c r="FPN107" s="5"/>
      <c r="FPO107" s="5"/>
      <c r="FPP107" s="5"/>
      <c r="FPQ107" s="1"/>
      <c r="FPR107" s="2"/>
      <c r="FPS107" s="2"/>
      <c r="FPT107" s="5"/>
      <c r="FPU107" s="5"/>
      <c r="FPV107" s="5"/>
      <c r="FPW107" s="5"/>
      <c r="FPX107" s="5"/>
      <c r="FPY107" s="1"/>
      <c r="FPZ107" s="2"/>
      <c r="FQA107" s="2"/>
      <c r="FQB107" s="5"/>
      <c r="FQC107" s="5"/>
      <c r="FQD107" s="5"/>
      <c r="FQE107" s="5"/>
      <c r="FQF107" s="5"/>
      <c r="FQG107" s="1"/>
      <c r="FQH107" s="2"/>
      <c r="FQI107" s="2"/>
      <c r="FQJ107" s="5"/>
      <c r="FQK107" s="5"/>
      <c r="FQL107" s="5"/>
      <c r="FQM107" s="5"/>
      <c r="FQN107" s="5"/>
      <c r="FQO107" s="1"/>
      <c r="FQP107" s="2"/>
      <c r="FQQ107" s="2"/>
      <c r="FQR107" s="5"/>
      <c r="FQS107" s="5"/>
      <c r="FQT107" s="5"/>
      <c r="FQU107" s="5"/>
      <c r="FQV107" s="5"/>
      <c r="FQW107" s="1"/>
      <c r="FQX107" s="2"/>
      <c r="FQY107" s="2"/>
      <c r="FQZ107" s="5"/>
      <c r="FRA107" s="5"/>
      <c r="FRB107" s="5"/>
      <c r="FRC107" s="5"/>
      <c r="FRD107" s="5"/>
      <c r="FRE107" s="1"/>
      <c r="FRF107" s="2"/>
      <c r="FRG107" s="2"/>
      <c r="FRH107" s="5"/>
      <c r="FRI107" s="5"/>
      <c r="FRJ107" s="5"/>
      <c r="FRK107" s="5"/>
      <c r="FRL107" s="5"/>
      <c r="FRM107" s="1"/>
      <c r="FRN107" s="2"/>
      <c r="FRO107" s="2"/>
      <c r="FRP107" s="5"/>
      <c r="FRQ107" s="5"/>
      <c r="FRR107" s="5"/>
      <c r="FRS107" s="5"/>
      <c r="FRT107" s="5"/>
      <c r="FRU107" s="1"/>
      <c r="FRV107" s="2"/>
      <c r="FRW107" s="2"/>
      <c r="FRX107" s="5"/>
      <c r="FRY107" s="5"/>
      <c r="FRZ107" s="5"/>
      <c r="FSA107" s="5"/>
      <c r="FSB107" s="5"/>
      <c r="FSC107" s="1"/>
      <c r="FSD107" s="2"/>
      <c r="FSE107" s="2"/>
      <c r="FSF107" s="5"/>
      <c r="FSG107" s="5"/>
      <c r="FSH107" s="5"/>
      <c r="FSI107" s="5"/>
      <c r="FSJ107" s="5"/>
      <c r="FSK107" s="1"/>
      <c r="FSL107" s="2"/>
      <c r="FSM107" s="2"/>
      <c r="FSN107" s="5"/>
      <c r="FSO107" s="5"/>
      <c r="FSP107" s="5"/>
      <c r="FSQ107" s="5"/>
      <c r="FSR107" s="5"/>
      <c r="FSS107" s="1"/>
      <c r="FST107" s="2"/>
      <c r="FSU107" s="2"/>
      <c r="FSV107" s="5"/>
      <c r="FSW107" s="5"/>
      <c r="FSX107" s="5"/>
      <c r="FSY107" s="5"/>
      <c r="FSZ107" s="5"/>
      <c r="FTA107" s="1"/>
      <c r="FTB107" s="2"/>
      <c r="FTC107" s="2"/>
      <c r="FTD107" s="5"/>
      <c r="FTE107" s="5"/>
      <c r="FTF107" s="5"/>
      <c r="FTG107" s="5"/>
      <c r="FTH107" s="5"/>
      <c r="FTI107" s="1"/>
      <c r="FTJ107" s="2"/>
      <c r="FTK107" s="2"/>
      <c r="FTL107" s="5"/>
      <c r="FTM107" s="5"/>
      <c r="FTN107" s="5"/>
      <c r="FTO107" s="5"/>
      <c r="FTP107" s="5"/>
      <c r="FTQ107" s="1"/>
      <c r="FTR107" s="2"/>
      <c r="FTS107" s="2"/>
      <c r="FTT107" s="5"/>
      <c r="FTU107" s="5"/>
      <c r="FTV107" s="5"/>
      <c r="FTW107" s="5"/>
      <c r="FTX107" s="5"/>
      <c r="FTY107" s="1"/>
      <c r="FTZ107" s="2"/>
      <c r="FUA107" s="2"/>
      <c r="FUB107" s="5"/>
      <c r="FUC107" s="5"/>
      <c r="FUD107" s="5"/>
      <c r="FUE107" s="5"/>
      <c r="FUF107" s="5"/>
      <c r="FUG107" s="1"/>
      <c r="FUH107" s="2"/>
      <c r="FUI107" s="2"/>
      <c r="FUJ107" s="5"/>
      <c r="FUK107" s="5"/>
      <c r="FUL107" s="5"/>
      <c r="FUM107" s="5"/>
      <c r="FUN107" s="5"/>
      <c r="FUO107" s="1"/>
      <c r="FUP107" s="2"/>
      <c r="FUQ107" s="2"/>
      <c r="FUR107" s="5"/>
      <c r="FUS107" s="5"/>
      <c r="FUT107" s="5"/>
      <c r="FUU107" s="5"/>
      <c r="FUV107" s="5"/>
      <c r="FUW107" s="1"/>
      <c r="FUX107" s="2"/>
      <c r="FUY107" s="2"/>
      <c r="FUZ107" s="5"/>
      <c r="FVA107" s="5"/>
      <c r="FVB107" s="5"/>
      <c r="FVC107" s="5"/>
      <c r="FVD107" s="5"/>
      <c r="FVE107" s="1"/>
      <c r="FVF107" s="2"/>
      <c r="FVG107" s="2"/>
      <c r="FVH107" s="5"/>
      <c r="FVI107" s="5"/>
      <c r="FVJ107" s="5"/>
      <c r="FVK107" s="5"/>
      <c r="FVL107" s="5"/>
      <c r="FVM107" s="1"/>
      <c r="FVN107" s="2"/>
      <c r="FVO107" s="2"/>
      <c r="FVP107" s="5"/>
      <c r="FVQ107" s="5"/>
      <c r="FVR107" s="5"/>
      <c r="FVS107" s="5"/>
      <c r="FVT107" s="5"/>
      <c r="FVU107" s="1"/>
      <c r="FVV107" s="2"/>
      <c r="FVW107" s="2"/>
      <c r="FVX107" s="5"/>
      <c r="FVY107" s="5"/>
      <c r="FVZ107" s="5"/>
      <c r="FWA107" s="5"/>
      <c r="FWB107" s="5"/>
      <c r="FWC107" s="1"/>
      <c r="FWD107" s="2"/>
      <c r="FWE107" s="2"/>
      <c r="FWF107" s="5"/>
      <c r="FWG107" s="5"/>
      <c r="FWH107" s="5"/>
      <c r="FWI107" s="5"/>
      <c r="FWJ107" s="5"/>
      <c r="FWK107" s="1"/>
      <c r="FWL107" s="2"/>
      <c r="FWM107" s="2"/>
      <c r="FWN107" s="5"/>
      <c r="FWO107" s="5"/>
      <c r="FWP107" s="5"/>
      <c r="FWQ107" s="5"/>
      <c r="FWR107" s="5"/>
      <c r="FWS107" s="1"/>
      <c r="FWT107" s="2"/>
      <c r="FWU107" s="2"/>
      <c r="FWV107" s="5"/>
      <c r="FWW107" s="5"/>
      <c r="FWX107" s="5"/>
      <c r="FWY107" s="5"/>
      <c r="FWZ107" s="5"/>
      <c r="FXA107" s="1"/>
      <c r="FXB107" s="2"/>
      <c r="FXC107" s="2"/>
      <c r="FXD107" s="5"/>
      <c r="FXE107" s="5"/>
      <c r="FXF107" s="5"/>
      <c r="FXG107" s="5"/>
      <c r="FXH107" s="5"/>
      <c r="FXI107" s="1"/>
      <c r="FXJ107" s="2"/>
      <c r="FXK107" s="2"/>
      <c r="FXL107" s="5"/>
      <c r="FXM107" s="5"/>
      <c r="FXN107" s="5"/>
      <c r="FXO107" s="5"/>
      <c r="FXP107" s="5"/>
      <c r="FXQ107" s="1"/>
      <c r="FXR107" s="2"/>
      <c r="FXS107" s="2"/>
      <c r="FXT107" s="5"/>
      <c r="FXU107" s="5"/>
      <c r="FXV107" s="5"/>
      <c r="FXW107" s="5"/>
      <c r="FXX107" s="5"/>
      <c r="FXY107" s="1"/>
      <c r="FXZ107" s="2"/>
      <c r="FYA107" s="2"/>
      <c r="FYB107" s="5"/>
      <c r="FYC107" s="5"/>
      <c r="FYD107" s="5"/>
      <c r="FYE107" s="5"/>
      <c r="FYF107" s="5"/>
      <c r="FYG107" s="1"/>
      <c r="FYH107" s="2"/>
      <c r="FYI107" s="2"/>
      <c r="FYJ107" s="5"/>
      <c r="FYK107" s="5"/>
      <c r="FYL107" s="5"/>
      <c r="FYM107" s="5"/>
      <c r="FYN107" s="5"/>
      <c r="FYO107" s="1"/>
      <c r="FYP107" s="2"/>
      <c r="FYQ107" s="2"/>
      <c r="FYR107" s="5"/>
      <c r="FYS107" s="5"/>
      <c r="FYT107" s="5"/>
      <c r="FYU107" s="5"/>
      <c r="FYV107" s="5"/>
      <c r="FYW107" s="1"/>
      <c r="FYX107" s="2"/>
      <c r="FYY107" s="2"/>
      <c r="FYZ107" s="5"/>
      <c r="FZA107" s="5"/>
      <c r="FZB107" s="5"/>
      <c r="FZC107" s="5"/>
      <c r="FZD107" s="5"/>
      <c r="FZE107" s="1"/>
      <c r="FZF107" s="2"/>
      <c r="FZG107" s="2"/>
      <c r="FZH107" s="5"/>
      <c r="FZI107" s="5"/>
      <c r="FZJ107" s="5"/>
      <c r="FZK107" s="5"/>
      <c r="FZL107" s="5"/>
      <c r="FZM107" s="1"/>
      <c r="FZN107" s="2"/>
      <c r="FZO107" s="2"/>
      <c r="FZP107" s="5"/>
      <c r="FZQ107" s="5"/>
      <c r="FZR107" s="5"/>
      <c r="FZS107" s="5"/>
      <c r="FZT107" s="5"/>
      <c r="FZU107" s="1"/>
      <c r="FZV107" s="2"/>
      <c r="FZW107" s="2"/>
      <c r="FZX107" s="5"/>
      <c r="FZY107" s="5"/>
      <c r="FZZ107" s="5"/>
      <c r="GAA107" s="5"/>
      <c r="GAB107" s="5"/>
      <c r="GAC107" s="1"/>
      <c r="GAD107" s="2"/>
      <c r="GAE107" s="2"/>
      <c r="GAF107" s="5"/>
      <c r="GAG107" s="5"/>
      <c r="GAH107" s="5"/>
      <c r="GAI107" s="5"/>
      <c r="GAJ107" s="5"/>
      <c r="GAK107" s="1"/>
      <c r="GAL107" s="2"/>
      <c r="GAM107" s="2"/>
      <c r="GAN107" s="5"/>
      <c r="GAO107" s="5"/>
      <c r="GAP107" s="5"/>
      <c r="GAQ107" s="5"/>
      <c r="GAR107" s="5"/>
      <c r="GAS107" s="1"/>
      <c r="GAT107" s="2"/>
      <c r="GAU107" s="2"/>
      <c r="GAV107" s="5"/>
      <c r="GAW107" s="5"/>
      <c r="GAX107" s="5"/>
      <c r="GAY107" s="5"/>
      <c r="GAZ107" s="5"/>
      <c r="GBA107" s="1"/>
      <c r="GBB107" s="2"/>
      <c r="GBC107" s="2"/>
      <c r="GBD107" s="5"/>
      <c r="GBE107" s="5"/>
      <c r="GBF107" s="5"/>
      <c r="GBG107" s="5"/>
      <c r="GBH107" s="5"/>
      <c r="GBI107" s="1"/>
      <c r="GBJ107" s="2"/>
      <c r="GBK107" s="2"/>
      <c r="GBL107" s="5"/>
      <c r="GBM107" s="5"/>
      <c r="GBN107" s="5"/>
      <c r="GBO107" s="5"/>
      <c r="GBP107" s="5"/>
      <c r="GBQ107" s="1"/>
      <c r="GBR107" s="2"/>
      <c r="GBS107" s="2"/>
      <c r="GBT107" s="5"/>
      <c r="GBU107" s="5"/>
      <c r="GBV107" s="5"/>
      <c r="GBW107" s="5"/>
      <c r="GBX107" s="5"/>
      <c r="GBY107" s="1"/>
      <c r="GBZ107" s="2"/>
      <c r="GCA107" s="2"/>
      <c r="GCB107" s="5"/>
      <c r="GCC107" s="5"/>
      <c r="GCD107" s="5"/>
      <c r="GCE107" s="5"/>
      <c r="GCF107" s="5"/>
      <c r="GCG107" s="1"/>
      <c r="GCH107" s="2"/>
      <c r="GCI107" s="2"/>
      <c r="GCJ107" s="5"/>
      <c r="GCK107" s="5"/>
      <c r="GCL107" s="5"/>
      <c r="GCM107" s="5"/>
      <c r="GCN107" s="5"/>
      <c r="GCO107" s="1"/>
      <c r="GCP107" s="2"/>
      <c r="GCQ107" s="2"/>
      <c r="GCR107" s="5"/>
      <c r="GCS107" s="5"/>
      <c r="GCT107" s="5"/>
      <c r="GCU107" s="5"/>
      <c r="GCV107" s="5"/>
      <c r="GCW107" s="1"/>
      <c r="GCX107" s="2"/>
      <c r="GCY107" s="2"/>
      <c r="GCZ107" s="5"/>
      <c r="GDA107" s="5"/>
      <c r="GDB107" s="5"/>
      <c r="GDC107" s="5"/>
      <c r="GDD107" s="5"/>
      <c r="GDE107" s="1"/>
      <c r="GDF107" s="2"/>
      <c r="GDG107" s="2"/>
      <c r="GDH107" s="5"/>
      <c r="GDI107" s="5"/>
      <c r="GDJ107" s="5"/>
      <c r="GDK107" s="5"/>
      <c r="GDL107" s="5"/>
      <c r="GDM107" s="1"/>
      <c r="GDN107" s="2"/>
      <c r="GDO107" s="2"/>
      <c r="GDP107" s="5"/>
      <c r="GDQ107" s="5"/>
      <c r="GDR107" s="5"/>
      <c r="GDS107" s="5"/>
      <c r="GDT107" s="5"/>
      <c r="GDU107" s="1"/>
      <c r="GDV107" s="2"/>
      <c r="GDW107" s="2"/>
      <c r="GDX107" s="5"/>
      <c r="GDY107" s="5"/>
      <c r="GDZ107" s="5"/>
      <c r="GEA107" s="5"/>
      <c r="GEB107" s="5"/>
      <c r="GEC107" s="1"/>
      <c r="GED107" s="2"/>
      <c r="GEE107" s="2"/>
      <c r="GEF107" s="5"/>
      <c r="GEG107" s="5"/>
      <c r="GEH107" s="5"/>
      <c r="GEI107" s="5"/>
      <c r="GEJ107" s="5"/>
      <c r="GEK107" s="1"/>
      <c r="GEL107" s="2"/>
      <c r="GEM107" s="2"/>
      <c r="GEN107" s="5"/>
      <c r="GEO107" s="5"/>
      <c r="GEP107" s="5"/>
      <c r="GEQ107" s="5"/>
      <c r="GER107" s="5"/>
      <c r="GES107" s="1"/>
      <c r="GET107" s="2"/>
      <c r="GEU107" s="2"/>
      <c r="GEV107" s="5"/>
      <c r="GEW107" s="5"/>
      <c r="GEX107" s="5"/>
      <c r="GEY107" s="5"/>
      <c r="GEZ107" s="5"/>
      <c r="GFA107" s="1"/>
      <c r="GFB107" s="2"/>
      <c r="GFC107" s="2"/>
      <c r="GFD107" s="5"/>
      <c r="GFE107" s="5"/>
      <c r="GFF107" s="5"/>
      <c r="GFG107" s="5"/>
      <c r="GFH107" s="5"/>
      <c r="GFI107" s="1"/>
      <c r="GFJ107" s="2"/>
      <c r="GFK107" s="2"/>
      <c r="GFL107" s="5"/>
      <c r="GFM107" s="5"/>
      <c r="GFN107" s="5"/>
      <c r="GFO107" s="5"/>
      <c r="GFP107" s="5"/>
      <c r="GFQ107" s="1"/>
      <c r="GFR107" s="2"/>
      <c r="GFS107" s="2"/>
      <c r="GFT107" s="5"/>
      <c r="GFU107" s="5"/>
      <c r="GFV107" s="5"/>
      <c r="GFW107" s="5"/>
      <c r="GFX107" s="5"/>
      <c r="GFY107" s="1"/>
      <c r="GFZ107" s="2"/>
      <c r="GGA107" s="2"/>
      <c r="GGB107" s="5"/>
      <c r="GGC107" s="5"/>
      <c r="GGD107" s="5"/>
      <c r="GGE107" s="5"/>
      <c r="GGF107" s="5"/>
      <c r="GGG107" s="1"/>
      <c r="GGH107" s="2"/>
      <c r="GGI107" s="2"/>
      <c r="GGJ107" s="5"/>
      <c r="GGK107" s="5"/>
      <c r="GGL107" s="5"/>
      <c r="GGM107" s="5"/>
      <c r="GGN107" s="5"/>
      <c r="GGO107" s="1"/>
      <c r="GGP107" s="2"/>
      <c r="GGQ107" s="2"/>
      <c r="GGR107" s="5"/>
      <c r="GGS107" s="5"/>
      <c r="GGT107" s="5"/>
      <c r="GGU107" s="5"/>
      <c r="GGV107" s="5"/>
      <c r="GGW107" s="1"/>
      <c r="GGX107" s="2"/>
      <c r="GGY107" s="2"/>
      <c r="GGZ107" s="5"/>
      <c r="GHA107" s="5"/>
      <c r="GHB107" s="5"/>
      <c r="GHC107" s="5"/>
      <c r="GHD107" s="5"/>
      <c r="GHE107" s="1"/>
      <c r="GHF107" s="2"/>
      <c r="GHG107" s="2"/>
      <c r="GHH107" s="5"/>
      <c r="GHI107" s="5"/>
      <c r="GHJ107" s="5"/>
      <c r="GHK107" s="5"/>
      <c r="GHL107" s="5"/>
      <c r="GHM107" s="1"/>
      <c r="GHN107" s="2"/>
      <c r="GHO107" s="2"/>
      <c r="GHP107" s="5"/>
      <c r="GHQ107" s="5"/>
      <c r="GHR107" s="5"/>
      <c r="GHS107" s="5"/>
      <c r="GHT107" s="5"/>
      <c r="GHU107" s="1"/>
      <c r="GHV107" s="2"/>
      <c r="GHW107" s="2"/>
      <c r="GHX107" s="5"/>
      <c r="GHY107" s="5"/>
      <c r="GHZ107" s="5"/>
      <c r="GIA107" s="5"/>
      <c r="GIB107" s="5"/>
      <c r="GIC107" s="1"/>
      <c r="GID107" s="2"/>
      <c r="GIE107" s="2"/>
      <c r="GIF107" s="5"/>
      <c r="GIG107" s="5"/>
      <c r="GIH107" s="5"/>
      <c r="GII107" s="5"/>
      <c r="GIJ107" s="5"/>
      <c r="GIK107" s="1"/>
      <c r="GIL107" s="2"/>
      <c r="GIM107" s="2"/>
      <c r="GIN107" s="5"/>
      <c r="GIO107" s="5"/>
      <c r="GIP107" s="5"/>
      <c r="GIQ107" s="5"/>
      <c r="GIR107" s="5"/>
      <c r="GIS107" s="1"/>
      <c r="GIT107" s="2"/>
      <c r="GIU107" s="2"/>
      <c r="GIV107" s="5"/>
      <c r="GIW107" s="5"/>
      <c r="GIX107" s="5"/>
      <c r="GIY107" s="5"/>
      <c r="GIZ107" s="5"/>
      <c r="GJA107" s="1"/>
      <c r="GJB107" s="2"/>
      <c r="GJC107" s="2"/>
      <c r="GJD107" s="5"/>
      <c r="GJE107" s="5"/>
      <c r="GJF107" s="5"/>
      <c r="GJG107" s="5"/>
      <c r="GJH107" s="5"/>
      <c r="GJI107" s="1"/>
      <c r="GJJ107" s="2"/>
      <c r="GJK107" s="2"/>
      <c r="GJL107" s="5"/>
      <c r="GJM107" s="5"/>
      <c r="GJN107" s="5"/>
      <c r="GJO107" s="5"/>
      <c r="GJP107" s="5"/>
      <c r="GJQ107" s="1"/>
      <c r="GJR107" s="2"/>
      <c r="GJS107" s="2"/>
      <c r="GJT107" s="5"/>
      <c r="GJU107" s="5"/>
      <c r="GJV107" s="5"/>
      <c r="GJW107" s="5"/>
      <c r="GJX107" s="5"/>
      <c r="GJY107" s="1"/>
      <c r="GJZ107" s="2"/>
      <c r="GKA107" s="2"/>
      <c r="GKB107" s="5"/>
      <c r="GKC107" s="5"/>
      <c r="GKD107" s="5"/>
      <c r="GKE107" s="5"/>
      <c r="GKF107" s="5"/>
      <c r="GKG107" s="1"/>
      <c r="GKH107" s="2"/>
      <c r="GKI107" s="2"/>
      <c r="GKJ107" s="5"/>
      <c r="GKK107" s="5"/>
      <c r="GKL107" s="5"/>
      <c r="GKM107" s="5"/>
      <c r="GKN107" s="5"/>
      <c r="GKO107" s="1"/>
      <c r="GKP107" s="2"/>
      <c r="GKQ107" s="2"/>
      <c r="GKR107" s="5"/>
      <c r="GKS107" s="5"/>
      <c r="GKT107" s="5"/>
      <c r="GKU107" s="5"/>
      <c r="GKV107" s="5"/>
      <c r="GKW107" s="1"/>
      <c r="GKX107" s="2"/>
      <c r="GKY107" s="2"/>
      <c r="GKZ107" s="5"/>
      <c r="GLA107" s="5"/>
      <c r="GLB107" s="5"/>
      <c r="GLC107" s="5"/>
      <c r="GLD107" s="5"/>
      <c r="GLE107" s="1"/>
      <c r="GLF107" s="2"/>
      <c r="GLG107" s="2"/>
      <c r="GLH107" s="5"/>
      <c r="GLI107" s="5"/>
      <c r="GLJ107" s="5"/>
      <c r="GLK107" s="5"/>
      <c r="GLL107" s="5"/>
      <c r="GLM107" s="1"/>
      <c r="GLN107" s="2"/>
      <c r="GLO107" s="2"/>
      <c r="GLP107" s="5"/>
      <c r="GLQ107" s="5"/>
      <c r="GLR107" s="5"/>
      <c r="GLS107" s="5"/>
      <c r="GLT107" s="5"/>
      <c r="GLU107" s="1"/>
      <c r="GLV107" s="2"/>
      <c r="GLW107" s="2"/>
      <c r="GLX107" s="5"/>
      <c r="GLY107" s="5"/>
      <c r="GLZ107" s="5"/>
      <c r="GMA107" s="5"/>
      <c r="GMB107" s="5"/>
      <c r="GMC107" s="1"/>
      <c r="GMD107" s="2"/>
      <c r="GME107" s="2"/>
      <c r="GMF107" s="5"/>
      <c r="GMG107" s="5"/>
      <c r="GMH107" s="5"/>
      <c r="GMI107" s="5"/>
      <c r="GMJ107" s="5"/>
      <c r="GMK107" s="1"/>
      <c r="GML107" s="2"/>
      <c r="GMM107" s="2"/>
      <c r="GMN107" s="5"/>
      <c r="GMO107" s="5"/>
      <c r="GMP107" s="5"/>
      <c r="GMQ107" s="5"/>
      <c r="GMR107" s="5"/>
      <c r="GMS107" s="1"/>
      <c r="GMT107" s="2"/>
      <c r="GMU107" s="2"/>
      <c r="GMV107" s="5"/>
      <c r="GMW107" s="5"/>
      <c r="GMX107" s="5"/>
      <c r="GMY107" s="5"/>
      <c r="GMZ107" s="5"/>
      <c r="GNA107" s="1"/>
      <c r="GNB107" s="2"/>
      <c r="GNC107" s="2"/>
      <c r="GND107" s="5"/>
      <c r="GNE107" s="5"/>
      <c r="GNF107" s="5"/>
      <c r="GNG107" s="5"/>
      <c r="GNH107" s="5"/>
      <c r="GNI107" s="1"/>
      <c r="GNJ107" s="2"/>
      <c r="GNK107" s="2"/>
      <c r="GNL107" s="5"/>
      <c r="GNM107" s="5"/>
      <c r="GNN107" s="5"/>
      <c r="GNO107" s="5"/>
      <c r="GNP107" s="5"/>
      <c r="GNQ107" s="1"/>
      <c r="GNR107" s="2"/>
      <c r="GNS107" s="2"/>
      <c r="GNT107" s="5"/>
      <c r="GNU107" s="5"/>
      <c r="GNV107" s="5"/>
      <c r="GNW107" s="5"/>
      <c r="GNX107" s="5"/>
      <c r="GNY107" s="1"/>
      <c r="GNZ107" s="2"/>
      <c r="GOA107" s="2"/>
      <c r="GOB107" s="5"/>
      <c r="GOC107" s="5"/>
      <c r="GOD107" s="5"/>
      <c r="GOE107" s="5"/>
      <c r="GOF107" s="5"/>
      <c r="GOG107" s="1"/>
      <c r="GOH107" s="2"/>
      <c r="GOI107" s="2"/>
      <c r="GOJ107" s="5"/>
      <c r="GOK107" s="5"/>
      <c r="GOL107" s="5"/>
      <c r="GOM107" s="5"/>
      <c r="GON107" s="5"/>
      <c r="GOO107" s="1"/>
      <c r="GOP107" s="2"/>
      <c r="GOQ107" s="2"/>
      <c r="GOR107" s="5"/>
      <c r="GOS107" s="5"/>
      <c r="GOT107" s="5"/>
      <c r="GOU107" s="5"/>
      <c r="GOV107" s="5"/>
      <c r="GOW107" s="1"/>
      <c r="GOX107" s="2"/>
      <c r="GOY107" s="2"/>
      <c r="GOZ107" s="5"/>
      <c r="GPA107" s="5"/>
      <c r="GPB107" s="5"/>
      <c r="GPC107" s="5"/>
      <c r="GPD107" s="5"/>
      <c r="GPE107" s="1"/>
      <c r="GPF107" s="2"/>
      <c r="GPG107" s="2"/>
      <c r="GPH107" s="5"/>
      <c r="GPI107" s="5"/>
      <c r="GPJ107" s="5"/>
      <c r="GPK107" s="5"/>
      <c r="GPL107" s="5"/>
      <c r="GPM107" s="1"/>
      <c r="GPN107" s="2"/>
      <c r="GPO107" s="2"/>
      <c r="GPP107" s="5"/>
      <c r="GPQ107" s="5"/>
      <c r="GPR107" s="5"/>
      <c r="GPS107" s="5"/>
      <c r="GPT107" s="5"/>
      <c r="GPU107" s="1"/>
      <c r="GPV107" s="2"/>
      <c r="GPW107" s="2"/>
      <c r="GPX107" s="5"/>
      <c r="GPY107" s="5"/>
      <c r="GPZ107" s="5"/>
      <c r="GQA107" s="5"/>
      <c r="GQB107" s="5"/>
      <c r="GQC107" s="1"/>
      <c r="GQD107" s="2"/>
      <c r="GQE107" s="2"/>
      <c r="GQF107" s="5"/>
      <c r="GQG107" s="5"/>
      <c r="GQH107" s="5"/>
      <c r="GQI107" s="5"/>
      <c r="GQJ107" s="5"/>
      <c r="GQK107" s="1"/>
      <c r="GQL107" s="2"/>
      <c r="GQM107" s="2"/>
      <c r="GQN107" s="5"/>
      <c r="GQO107" s="5"/>
      <c r="GQP107" s="5"/>
      <c r="GQQ107" s="5"/>
      <c r="GQR107" s="5"/>
      <c r="GQS107" s="1"/>
      <c r="GQT107" s="2"/>
      <c r="GQU107" s="2"/>
      <c r="GQV107" s="5"/>
      <c r="GQW107" s="5"/>
      <c r="GQX107" s="5"/>
      <c r="GQY107" s="5"/>
      <c r="GQZ107" s="5"/>
      <c r="GRA107" s="1"/>
      <c r="GRB107" s="2"/>
      <c r="GRC107" s="2"/>
      <c r="GRD107" s="5"/>
      <c r="GRE107" s="5"/>
      <c r="GRF107" s="5"/>
      <c r="GRG107" s="5"/>
      <c r="GRH107" s="5"/>
      <c r="GRI107" s="1"/>
      <c r="GRJ107" s="2"/>
      <c r="GRK107" s="2"/>
      <c r="GRL107" s="5"/>
      <c r="GRM107" s="5"/>
      <c r="GRN107" s="5"/>
      <c r="GRO107" s="5"/>
      <c r="GRP107" s="5"/>
      <c r="GRQ107" s="1"/>
      <c r="GRR107" s="2"/>
      <c r="GRS107" s="2"/>
      <c r="GRT107" s="5"/>
      <c r="GRU107" s="5"/>
      <c r="GRV107" s="5"/>
      <c r="GRW107" s="5"/>
      <c r="GRX107" s="5"/>
      <c r="GRY107" s="1"/>
      <c r="GRZ107" s="2"/>
      <c r="GSA107" s="2"/>
      <c r="GSB107" s="5"/>
      <c r="GSC107" s="5"/>
      <c r="GSD107" s="5"/>
      <c r="GSE107" s="5"/>
      <c r="GSF107" s="5"/>
      <c r="GSG107" s="1"/>
      <c r="GSH107" s="2"/>
      <c r="GSI107" s="2"/>
      <c r="GSJ107" s="5"/>
      <c r="GSK107" s="5"/>
      <c r="GSL107" s="5"/>
      <c r="GSM107" s="5"/>
      <c r="GSN107" s="5"/>
      <c r="GSO107" s="1"/>
      <c r="GSP107" s="2"/>
      <c r="GSQ107" s="2"/>
      <c r="GSR107" s="5"/>
      <c r="GSS107" s="5"/>
      <c r="GST107" s="5"/>
      <c r="GSU107" s="5"/>
      <c r="GSV107" s="5"/>
      <c r="GSW107" s="1"/>
      <c r="GSX107" s="2"/>
      <c r="GSY107" s="2"/>
      <c r="GSZ107" s="5"/>
      <c r="GTA107" s="5"/>
      <c r="GTB107" s="5"/>
      <c r="GTC107" s="5"/>
      <c r="GTD107" s="5"/>
      <c r="GTE107" s="1"/>
      <c r="GTF107" s="2"/>
      <c r="GTG107" s="2"/>
      <c r="GTH107" s="5"/>
      <c r="GTI107" s="5"/>
      <c r="GTJ107" s="5"/>
      <c r="GTK107" s="5"/>
      <c r="GTL107" s="5"/>
      <c r="GTM107" s="1"/>
      <c r="GTN107" s="2"/>
      <c r="GTO107" s="2"/>
      <c r="GTP107" s="5"/>
      <c r="GTQ107" s="5"/>
      <c r="GTR107" s="5"/>
      <c r="GTS107" s="5"/>
      <c r="GTT107" s="5"/>
      <c r="GTU107" s="1"/>
      <c r="GTV107" s="2"/>
      <c r="GTW107" s="2"/>
      <c r="GTX107" s="5"/>
      <c r="GTY107" s="5"/>
      <c r="GTZ107" s="5"/>
      <c r="GUA107" s="5"/>
      <c r="GUB107" s="5"/>
      <c r="GUC107" s="1"/>
      <c r="GUD107" s="2"/>
      <c r="GUE107" s="2"/>
      <c r="GUF107" s="5"/>
      <c r="GUG107" s="5"/>
      <c r="GUH107" s="5"/>
      <c r="GUI107" s="5"/>
      <c r="GUJ107" s="5"/>
      <c r="GUK107" s="1"/>
      <c r="GUL107" s="2"/>
      <c r="GUM107" s="2"/>
      <c r="GUN107" s="5"/>
      <c r="GUO107" s="5"/>
      <c r="GUP107" s="5"/>
      <c r="GUQ107" s="5"/>
      <c r="GUR107" s="5"/>
      <c r="GUS107" s="1"/>
      <c r="GUT107" s="2"/>
      <c r="GUU107" s="2"/>
      <c r="GUV107" s="5"/>
      <c r="GUW107" s="5"/>
      <c r="GUX107" s="5"/>
      <c r="GUY107" s="5"/>
      <c r="GUZ107" s="5"/>
      <c r="GVA107" s="1"/>
      <c r="GVB107" s="2"/>
      <c r="GVC107" s="2"/>
      <c r="GVD107" s="5"/>
      <c r="GVE107" s="5"/>
      <c r="GVF107" s="5"/>
      <c r="GVG107" s="5"/>
      <c r="GVH107" s="5"/>
      <c r="GVI107" s="1"/>
      <c r="GVJ107" s="2"/>
      <c r="GVK107" s="2"/>
      <c r="GVL107" s="5"/>
      <c r="GVM107" s="5"/>
      <c r="GVN107" s="5"/>
      <c r="GVO107" s="5"/>
      <c r="GVP107" s="5"/>
      <c r="GVQ107" s="1"/>
      <c r="GVR107" s="2"/>
      <c r="GVS107" s="2"/>
      <c r="GVT107" s="5"/>
      <c r="GVU107" s="5"/>
      <c r="GVV107" s="5"/>
      <c r="GVW107" s="5"/>
      <c r="GVX107" s="5"/>
      <c r="GVY107" s="1"/>
      <c r="GVZ107" s="2"/>
      <c r="GWA107" s="2"/>
      <c r="GWB107" s="5"/>
      <c r="GWC107" s="5"/>
      <c r="GWD107" s="5"/>
      <c r="GWE107" s="5"/>
      <c r="GWF107" s="5"/>
      <c r="GWG107" s="1"/>
      <c r="GWH107" s="2"/>
      <c r="GWI107" s="2"/>
      <c r="GWJ107" s="5"/>
      <c r="GWK107" s="5"/>
      <c r="GWL107" s="5"/>
      <c r="GWM107" s="5"/>
      <c r="GWN107" s="5"/>
      <c r="GWO107" s="1"/>
      <c r="GWP107" s="2"/>
      <c r="GWQ107" s="2"/>
      <c r="GWR107" s="5"/>
      <c r="GWS107" s="5"/>
      <c r="GWT107" s="5"/>
      <c r="GWU107" s="5"/>
      <c r="GWV107" s="5"/>
      <c r="GWW107" s="1"/>
      <c r="GWX107" s="2"/>
      <c r="GWY107" s="2"/>
      <c r="GWZ107" s="5"/>
      <c r="GXA107" s="5"/>
      <c r="GXB107" s="5"/>
      <c r="GXC107" s="5"/>
      <c r="GXD107" s="5"/>
      <c r="GXE107" s="1"/>
      <c r="GXF107" s="2"/>
      <c r="GXG107" s="2"/>
      <c r="GXH107" s="5"/>
      <c r="GXI107" s="5"/>
      <c r="GXJ107" s="5"/>
      <c r="GXK107" s="5"/>
      <c r="GXL107" s="5"/>
      <c r="GXM107" s="1"/>
      <c r="GXN107" s="2"/>
      <c r="GXO107" s="2"/>
      <c r="GXP107" s="5"/>
      <c r="GXQ107" s="5"/>
      <c r="GXR107" s="5"/>
      <c r="GXS107" s="5"/>
      <c r="GXT107" s="5"/>
      <c r="GXU107" s="1"/>
      <c r="GXV107" s="2"/>
      <c r="GXW107" s="2"/>
      <c r="GXX107" s="5"/>
      <c r="GXY107" s="5"/>
      <c r="GXZ107" s="5"/>
      <c r="GYA107" s="5"/>
      <c r="GYB107" s="5"/>
      <c r="GYC107" s="1"/>
      <c r="GYD107" s="2"/>
      <c r="GYE107" s="2"/>
      <c r="GYF107" s="5"/>
      <c r="GYG107" s="5"/>
      <c r="GYH107" s="5"/>
      <c r="GYI107" s="5"/>
      <c r="GYJ107" s="5"/>
      <c r="GYK107" s="1"/>
      <c r="GYL107" s="2"/>
      <c r="GYM107" s="2"/>
      <c r="GYN107" s="5"/>
      <c r="GYO107" s="5"/>
      <c r="GYP107" s="5"/>
      <c r="GYQ107" s="5"/>
      <c r="GYR107" s="5"/>
      <c r="GYS107" s="1"/>
      <c r="GYT107" s="2"/>
      <c r="GYU107" s="2"/>
      <c r="GYV107" s="5"/>
      <c r="GYW107" s="5"/>
      <c r="GYX107" s="5"/>
      <c r="GYY107" s="5"/>
      <c r="GYZ107" s="5"/>
      <c r="GZA107" s="1"/>
      <c r="GZB107" s="2"/>
      <c r="GZC107" s="2"/>
      <c r="GZD107" s="5"/>
      <c r="GZE107" s="5"/>
      <c r="GZF107" s="5"/>
      <c r="GZG107" s="5"/>
      <c r="GZH107" s="5"/>
      <c r="GZI107" s="1"/>
      <c r="GZJ107" s="2"/>
      <c r="GZK107" s="2"/>
      <c r="GZL107" s="5"/>
      <c r="GZM107" s="5"/>
      <c r="GZN107" s="5"/>
      <c r="GZO107" s="5"/>
      <c r="GZP107" s="5"/>
      <c r="GZQ107" s="1"/>
      <c r="GZR107" s="2"/>
      <c r="GZS107" s="2"/>
      <c r="GZT107" s="5"/>
      <c r="GZU107" s="5"/>
      <c r="GZV107" s="5"/>
      <c r="GZW107" s="5"/>
      <c r="GZX107" s="5"/>
      <c r="GZY107" s="1"/>
      <c r="GZZ107" s="2"/>
      <c r="HAA107" s="2"/>
      <c r="HAB107" s="5"/>
      <c r="HAC107" s="5"/>
      <c r="HAD107" s="5"/>
      <c r="HAE107" s="5"/>
      <c r="HAF107" s="5"/>
      <c r="HAG107" s="1"/>
      <c r="HAH107" s="2"/>
      <c r="HAI107" s="2"/>
      <c r="HAJ107" s="5"/>
      <c r="HAK107" s="5"/>
      <c r="HAL107" s="5"/>
      <c r="HAM107" s="5"/>
      <c r="HAN107" s="5"/>
      <c r="HAO107" s="1"/>
      <c r="HAP107" s="2"/>
      <c r="HAQ107" s="2"/>
      <c r="HAR107" s="5"/>
      <c r="HAS107" s="5"/>
      <c r="HAT107" s="5"/>
      <c r="HAU107" s="5"/>
      <c r="HAV107" s="5"/>
      <c r="HAW107" s="1"/>
      <c r="HAX107" s="2"/>
      <c r="HAY107" s="2"/>
      <c r="HAZ107" s="5"/>
      <c r="HBA107" s="5"/>
      <c r="HBB107" s="5"/>
      <c r="HBC107" s="5"/>
      <c r="HBD107" s="5"/>
      <c r="HBE107" s="1"/>
      <c r="HBF107" s="2"/>
      <c r="HBG107" s="2"/>
      <c r="HBH107" s="5"/>
      <c r="HBI107" s="5"/>
      <c r="HBJ107" s="5"/>
      <c r="HBK107" s="5"/>
      <c r="HBL107" s="5"/>
      <c r="HBM107" s="1"/>
      <c r="HBN107" s="2"/>
      <c r="HBO107" s="2"/>
      <c r="HBP107" s="5"/>
      <c r="HBQ107" s="5"/>
      <c r="HBR107" s="5"/>
      <c r="HBS107" s="5"/>
      <c r="HBT107" s="5"/>
      <c r="HBU107" s="1"/>
      <c r="HBV107" s="2"/>
      <c r="HBW107" s="2"/>
      <c r="HBX107" s="5"/>
      <c r="HBY107" s="5"/>
      <c r="HBZ107" s="5"/>
      <c r="HCA107" s="5"/>
      <c r="HCB107" s="5"/>
      <c r="HCC107" s="1"/>
      <c r="HCD107" s="2"/>
      <c r="HCE107" s="2"/>
      <c r="HCF107" s="5"/>
      <c r="HCG107" s="5"/>
      <c r="HCH107" s="5"/>
      <c r="HCI107" s="5"/>
      <c r="HCJ107" s="5"/>
      <c r="HCK107" s="1"/>
      <c r="HCL107" s="2"/>
      <c r="HCM107" s="2"/>
      <c r="HCN107" s="5"/>
      <c r="HCO107" s="5"/>
      <c r="HCP107" s="5"/>
      <c r="HCQ107" s="5"/>
      <c r="HCR107" s="5"/>
      <c r="HCS107" s="1"/>
      <c r="HCT107" s="2"/>
      <c r="HCU107" s="2"/>
      <c r="HCV107" s="5"/>
      <c r="HCW107" s="5"/>
      <c r="HCX107" s="5"/>
      <c r="HCY107" s="5"/>
      <c r="HCZ107" s="5"/>
      <c r="HDA107" s="1"/>
      <c r="HDB107" s="2"/>
      <c r="HDC107" s="2"/>
      <c r="HDD107" s="5"/>
      <c r="HDE107" s="5"/>
      <c r="HDF107" s="5"/>
      <c r="HDG107" s="5"/>
      <c r="HDH107" s="5"/>
      <c r="HDI107" s="1"/>
      <c r="HDJ107" s="2"/>
      <c r="HDK107" s="2"/>
      <c r="HDL107" s="5"/>
      <c r="HDM107" s="5"/>
      <c r="HDN107" s="5"/>
      <c r="HDO107" s="5"/>
      <c r="HDP107" s="5"/>
      <c r="HDQ107" s="1"/>
      <c r="HDR107" s="2"/>
      <c r="HDS107" s="2"/>
      <c r="HDT107" s="5"/>
      <c r="HDU107" s="5"/>
      <c r="HDV107" s="5"/>
      <c r="HDW107" s="5"/>
      <c r="HDX107" s="5"/>
      <c r="HDY107" s="1"/>
      <c r="HDZ107" s="2"/>
      <c r="HEA107" s="2"/>
      <c r="HEB107" s="5"/>
      <c r="HEC107" s="5"/>
      <c r="HED107" s="5"/>
      <c r="HEE107" s="5"/>
      <c r="HEF107" s="5"/>
      <c r="HEG107" s="1"/>
      <c r="HEH107" s="2"/>
      <c r="HEI107" s="2"/>
      <c r="HEJ107" s="5"/>
      <c r="HEK107" s="5"/>
      <c r="HEL107" s="5"/>
      <c r="HEM107" s="5"/>
      <c r="HEN107" s="5"/>
      <c r="HEO107" s="1"/>
      <c r="HEP107" s="2"/>
      <c r="HEQ107" s="2"/>
      <c r="HER107" s="5"/>
      <c r="HES107" s="5"/>
      <c r="HET107" s="5"/>
      <c r="HEU107" s="5"/>
      <c r="HEV107" s="5"/>
      <c r="HEW107" s="1"/>
      <c r="HEX107" s="2"/>
      <c r="HEY107" s="2"/>
      <c r="HEZ107" s="5"/>
      <c r="HFA107" s="5"/>
      <c r="HFB107" s="5"/>
      <c r="HFC107" s="5"/>
      <c r="HFD107" s="5"/>
      <c r="HFE107" s="1"/>
      <c r="HFF107" s="2"/>
      <c r="HFG107" s="2"/>
      <c r="HFH107" s="5"/>
      <c r="HFI107" s="5"/>
      <c r="HFJ107" s="5"/>
      <c r="HFK107" s="5"/>
      <c r="HFL107" s="5"/>
      <c r="HFM107" s="1"/>
      <c r="HFN107" s="2"/>
      <c r="HFO107" s="2"/>
      <c r="HFP107" s="5"/>
      <c r="HFQ107" s="5"/>
      <c r="HFR107" s="5"/>
      <c r="HFS107" s="5"/>
      <c r="HFT107" s="5"/>
      <c r="HFU107" s="1"/>
      <c r="HFV107" s="2"/>
      <c r="HFW107" s="2"/>
      <c r="HFX107" s="5"/>
      <c r="HFY107" s="5"/>
      <c r="HFZ107" s="5"/>
      <c r="HGA107" s="5"/>
      <c r="HGB107" s="5"/>
      <c r="HGC107" s="1"/>
      <c r="HGD107" s="2"/>
      <c r="HGE107" s="2"/>
      <c r="HGF107" s="5"/>
      <c r="HGG107" s="5"/>
      <c r="HGH107" s="5"/>
      <c r="HGI107" s="5"/>
      <c r="HGJ107" s="5"/>
      <c r="HGK107" s="1"/>
      <c r="HGL107" s="2"/>
      <c r="HGM107" s="2"/>
      <c r="HGN107" s="5"/>
      <c r="HGO107" s="5"/>
      <c r="HGP107" s="5"/>
      <c r="HGQ107" s="5"/>
      <c r="HGR107" s="5"/>
      <c r="HGS107" s="1"/>
      <c r="HGT107" s="2"/>
      <c r="HGU107" s="2"/>
      <c r="HGV107" s="5"/>
      <c r="HGW107" s="5"/>
      <c r="HGX107" s="5"/>
      <c r="HGY107" s="5"/>
      <c r="HGZ107" s="5"/>
      <c r="HHA107" s="1"/>
      <c r="HHB107" s="2"/>
      <c r="HHC107" s="2"/>
      <c r="HHD107" s="5"/>
      <c r="HHE107" s="5"/>
      <c r="HHF107" s="5"/>
      <c r="HHG107" s="5"/>
      <c r="HHH107" s="5"/>
      <c r="HHI107" s="1"/>
      <c r="HHJ107" s="2"/>
      <c r="HHK107" s="2"/>
      <c r="HHL107" s="5"/>
      <c r="HHM107" s="5"/>
      <c r="HHN107" s="5"/>
      <c r="HHO107" s="5"/>
      <c r="HHP107" s="5"/>
      <c r="HHQ107" s="1"/>
      <c r="HHR107" s="2"/>
      <c r="HHS107" s="2"/>
      <c r="HHT107" s="5"/>
      <c r="HHU107" s="5"/>
      <c r="HHV107" s="5"/>
      <c r="HHW107" s="5"/>
      <c r="HHX107" s="5"/>
      <c r="HHY107" s="1"/>
      <c r="HHZ107" s="2"/>
      <c r="HIA107" s="2"/>
      <c r="HIB107" s="5"/>
      <c r="HIC107" s="5"/>
      <c r="HID107" s="5"/>
      <c r="HIE107" s="5"/>
      <c r="HIF107" s="5"/>
      <c r="HIG107" s="1"/>
      <c r="HIH107" s="2"/>
      <c r="HII107" s="2"/>
      <c r="HIJ107" s="5"/>
      <c r="HIK107" s="5"/>
      <c r="HIL107" s="5"/>
      <c r="HIM107" s="5"/>
      <c r="HIN107" s="5"/>
      <c r="HIO107" s="1"/>
      <c r="HIP107" s="2"/>
      <c r="HIQ107" s="2"/>
      <c r="HIR107" s="5"/>
      <c r="HIS107" s="5"/>
      <c r="HIT107" s="5"/>
      <c r="HIU107" s="5"/>
      <c r="HIV107" s="5"/>
      <c r="HIW107" s="1"/>
      <c r="HIX107" s="2"/>
      <c r="HIY107" s="2"/>
      <c r="HIZ107" s="5"/>
      <c r="HJA107" s="5"/>
      <c r="HJB107" s="5"/>
      <c r="HJC107" s="5"/>
      <c r="HJD107" s="5"/>
      <c r="HJE107" s="1"/>
      <c r="HJF107" s="2"/>
      <c r="HJG107" s="2"/>
      <c r="HJH107" s="5"/>
      <c r="HJI107" s="5"/>
      <c r="HJJ107" s="5"/>
      <c r="HJK107" s="5"/>
      <c r="HJL107" s="5"/>
      <c r="HJM107" s="1"/>
      <c r="HJN107" s="2"/>
      <c r="HJO107" s="2"/>
      <c r="HJP107" s="5"/>
      <c r="HJQ107" s="5"/>
      <c r="HJR107" s="5"/>
      <c r="HJS107" s="5"/>
      <c r="HJT107" s="5"/>
      <c r="HJU107" s="1"/>
      <c r="HJV107" s="2"/>
      <c r="HJW107" s="2"/>
      <c r="HJX107" s="5"/>
      <c r="HJY107" s="5"/>
      <c r="HJZ107" s="5"/>
      <c r="HKA107" s="5"/>
      <c r="HKB107" s="5"/>
      <c r="HKC107" s="1"/>
      <c r="HKD107" s="2"/>
      <c r="HKE107" s="2"/>
      <c r="HKF107" s="5"/>
      <c r="HKG107" s="5"/>
      <c r="HKH107" s="5"/>
      <c r="HKI107" s="5"/>
      <c r="HKJ107" s="5"/>
      <c r="HKK107" s="1"/>
      <c r="HKL107" s="2"/>
      <c r="HKM107" s="2"/>
      <c r="HKN107" s="5"/>
      <c r="HKO107" s="5"/>
      <c r="HKP107" s="5"/>
      <c r="HKQ107" s="5"/>
      <c r="HKR107" s="5"/>
      <c r="HKS107" s="1"/>
      <c r="HKT107" s="2"/>
      <c r="HKU107" s="2"/>
      <c r="HKV107" s="5"/>
      <c r="HKW107" s="5"/>
      <c r="HKX107" s="5"/>
      <c r="HKY107" s="5"/>
      <c r="HKZ107" s="5"/>
      <c r="HLA107" s="1"/>
      <c r="HLB107" s="2"/>
      <c r="HLC107" s="2"/>
      <c r="HLD107" s="5"/>
      <c r="HLE107" s="5"/>
      <c r="HLF107" s="5"/>
      <c r="HLG107" s="5"/>
      <c r="HLH107" s="5"/>
      <c r="HLI107" s="1"/>
      <c r="HLJ107" s="2"/>
      <c r="HLK107" s="2"/>
      <c r="HLL107" s="5"/>
      <c r="HLM107" s="5"/>
      <c r="HLN107" s="5"/>
      <c r="HLO107" s="5"/>
      <c r="HLP107" s="5"/>
      <c r="HLQ107" s="1"/>
      <c r="HLR107" s="2"/>
      <c r="HLS107" s="2"/>
      <c r="HLT107" s="5"/>
      <c r="HLU107" s="5"/>
      <c r="HLV107" s="5"/>
      <c r="HLW107" s="5"/>
      <c r="HLX107" s="5"/>
      <c r="HLY107" s="1"/>
      <c r="HLZ107" s="2"/>
      <c r="HMA107" s="2"/>
      <c r="HMB107" s="5"/>
      <c r="HMC107" s="5"/>
      <c r="HMD107" s="5"/>
      <c r="HME107" s="5"/>
      <c r="HMF107" s="5"/>
      <c r="HMG107" s="1"/>
      <c r="HMH107" s="2"/>
      <c r="HMI107" s="2"/>
      <c r="HMJ107" s="5"/>
      <c r="HMK107" s="5"/>
      <c r="HML107" s="5"/>
      <c r="HMM107" s="5"/>
      <c r="HMN107" s="5"/>
      <c r="HMO107" s="1"/>
      <c r="HMP107" s="2"/>
      <c r="HMQ107" s="2"/>
      <c r="HMR107" s="5"/>
      <c r="HMS107" s="5"/>
      <c r="HMT107" s="5"/>
      <c r="HMU107" s="5"/>
      <c r="HMV107" s="5"/>
      <c r="HMW107" s="1"/>
      <c r="HMX107" s="2"/>
      <c r="HMY107" s="2"/>
      <c r="HMZ107" s="5"/>
      <c r="HNA107" s="5"/>
      <c r="HNB107" s="5"/>
      <c r="HNC107" s="5"/>
      <c r="HND107" s="5"/>
      <c r="HNE107" s="1"/>
      <c r="HNF107" s="2"/>
      <c r="HNG107" s="2"/>
      <c r="HNH107" s="5"/>
      <c r="HNI107" s="5"/>
      <c r="HNJ107" s="5"/>
      <c r="HNK107" s="5"/>
      <c r="HNL107" s="5"/>
      <c r="HNM107" s="1"/>
      <c r="HNN107" s="2"/>
      <c r="HNO107" s="2"/>
      <c r="HNP107" s="5"/>
      <c r="HNQ107" s="5"/>
      <c r="HNR107" s="5"/>
      <c r="HNS107" s="5"/>
      <c r="HNT107" s="5"/>
      <c r="HNU107" s="1"/>
      <c r="HNV107" s="2"/>
      <c r="HNW107" s="2"/>
      <c r="HNX107" s="5"/>
      <c r="HNY107" s="5"/>
      <c r="HNZ107" s="5"/>
      <c r="HOA107" s="5"/>
      <c r="HOB107" s="5"/>
      <c r="HOC107" s="1"/>
      <c r="HOD107" s="2"/>
      <c r="HOE107" s="2"/>
      <c r="HOF107" s="5"/>
      <c r="HOG107" s="5"/>
      <c r="HOH107" s="5"/>
      <c r="HOI107" s="5"/>
      <c r="HOJ107" s="5"/>
      <c r="HOK107" s="1"/>
      <c r="HOL107" s="2"/>
      <c r="HOM107" s="2"/>
      <c r="HON107" s="5"/>
      <c r="HOO107" s="5"/>
      <c r="HOP107" s="5"/>
      <c r="HOQ107" s="5"/>
      <c r="HOR107" s="5"/>
      <c r="HOS107" s="1"/>
      <c r="HOT107" s="2"/>
      <c r="HOU107" s="2"/>
      <c r="HOV107" s="5"/>
      <c r="HOW107" s="5"/>
      <c r="HOX107" s="5"/>
      <c r="HOY107" s="5"/>
      <c r="HOZ107" s="5"/>
      <c r="HPA107" s="1"/>
      <c r="HPB107" s="2"/>
      <c r="HPC107" s="2"/>
      <c r="HPD107" s="5"/>
      <c r="HPE107" s="5"/>
      <c r="HPF107" s="5"/>
      <c r="HPG107" s="5"/>
      <c r="HPH107" s="5"/>
      <c r="HPI107" s="1"/>
      <c r="HPJ107" s="2"/>
      <c r="HPK107" s="2"/>
      <c r="HPL107" s="5"/>
      <c r="HPM107" s="5"/>
      <c r="HPN107" s="5"/>
      <c r="HPO107" s="5"/>
      <c r="HPP107" s="5"/>
      <c r="HPQ107" s="1"/>
      <c r="HPR107" s="2"/>
      <c r="HPS107" s="2"/>
      <c r="HPT107" s="5"/>
      <c r="HPU107" s="5"/>
      <c r="HPV107" s="5"/>
      <c r="HPW107" s="5"/>
      <c r="HPX107" s="5"/>
      <c r="HPY107" s="1"/>
      <c r="HPZ107" s="2"/>
      <c r="HQA107" s="2"/>
      <c r="HQB107" s="5"/>
      <c r="HQC107" s="5"/>
      <c r="HQD107" s="5"/>
      <c r="HQE107" s="5"/>
      <c r="HQF107" s="5"/>
      <c r="HQG107" s="1"/>
      <c r="HQH107" s="2"/>
      <c r="HQI107" s="2"/>
      <c r="HQJ107" s="5"/>
      <c r="HQK107" s="5"/>
      <c r="HQL107" s="5"/>
      <c r="HQM107" s="5"/>
      <c r="HQN107" s="5"/>
      <c r="HQO107" s="1"/>
      <c r="HQP107" s="2"/>
      <c r="HQQ107" s="2"/>
      <c r="HQR107" s="5"/>
      <c r="HQS107" s="5"/>
      <c r="HQT107" s="5"/>
      <c r="HQU107" s="5"/>
      <c r="HQV107" s="5"/>
      <c r="HQW107" s="1"/>
      <c r="HQX107" s="2"/>
      <c r="HQY107" s="2"/>
      <c r="HQZ107" s="5"/>
      <c r="HRA107" s="5"/>
      <c r="HRB107" s="5"/>
      <c r="HRC107" s="5"/>
      <c r="HRD107" s="5"/>
      <c r="HRE107" s="1"/>
      <c r="HRF107" s="2"/>
      <c r="HRG107" s="2"/>
      <c r="HRH107" s="5"/>
      <c r="HRI107" s="5"/>
      <c r="HRJ107" s="5"/>
      <c r="HRK107" s="5"/>
      <c r="HRL107" s="5"/>
      <c r="HRM107" s="1"/>
      <c r="HRN107" s="2"/>
      <c r="HRO107" s="2"/>
      <c r="HRP107" s="5"/>
      <c r="HRQ107" s="5"/>
      <c r="HRR107" s="5"/>
      <c r="HRS107" s="5"/>
      <c r="HRT107" s="5"/>
      <c r="HRU107" s="1"/>
      <c r="HRV107" s="2"/>
      <c r="HRW107" s="2"/>
      <c r="HRX107" s="5"/>
      <c r="HRY107" s="5"/>
      <c r="HRZ107" s="5"/>
      <c r="HSA107" s="5"/>
      <c r="HSB107" s="5"/>
      <c r="HSC107" s="1"/>
      <c r="HSD107" s="2"/>
      <c r="HSE107" s="2"/>
      <c r="HSF107" s="5"/>
      <c r="HSG107" s="5"/>
      <c r="HSH107" s="5"/>
      <c r="HSI107" s="5"/>
      <c r="HSJ107" s="5"/>
      <c r="HSK107" s="1"/>
      <c r="HSL107" s="2"/>
      <c r="HSM107" s="2"/>
      <c r="HSN107" s="5"/>
      <c r="HSO107" s="5"/>
      <c r="HSP107" s="5"/>
      <c r="HSQ107" s="5"/>
      <c r="HSR107" s="5"/>
      <c r="HSS107" s="1"/>
      <c r="HST107" s="2"/>
      <c r="HSU107" s="2"/>
      <c r="HSV107" s="5"/>
      <c r="HSW107" s="5"/>
      <c r="HSX107" s="5"/>
      <c r="HSY107" s="5"/>
      <c r="HSZ107" s="5"/>
      <c r="HTA107" s="1"/>
      <c r="HTB107" s="2"/>
      <c r="HTC107" s="2"/>
      <c r="HTD107" s="5"/>
      <c r="HTE107" s="5"/>
      <c r="HTF107" s="5"/>
      <c r="HTG107" s="5"/>
      <c r="HTH107" s="5"/>
      <c r="HTI107" s="1"/>
      <c r="HTJ107" s="2"/>
      <c r="HTK107" s="2"/>
      <c r="HTL107" s="5"/>
      <c r="HTM107" s="5"/>
      <c r="HTN107" s="5"/>
      <c r="HTO107" s="5"/>
      <c r="HTP107" s="5"/>
      <c r="HTQ107" s="1"/>
      <c r="HTR107" s="2"/>
      <c r="HTS107" s="2"/>
      <c r="HTT107" s="5"/>
      <c r="HTU107" s="5"/>
      <c r="HTV107" s="5"/>
      <c r="HTW107" s="5"/>
      <c r="HTX107" s="5"/>
      <c r="HTY107" s="1"/>
      <c r="HTZ107" s="2"/>
      <c r="HUA107" s="2"/>
      <c r="HUB107" s="5"/>
      <c r="HUC107" s="5"/>
      <c r="HUD107" s="5"/>
      <c r="HUE107" s="5"/>
      <c r="HUF107" s="5"/>
      <c r="HUG107" s="1"/>
      <c r="HUH107" s="2"/>
      <c r="HUI107" s="2"/>
      <c r="HUJ107" s="5"/>
      <c r="HUK107" s="5"/>
      <c r="HUL107" s="5"/>
      <c r="HUM107" s="5"/>
      <c r="HUN107" s="5"/>
      <c r="HUO107" s="1"/>
      <c r="HUP107" s="2"/>
      <c r="HUQ107" s="2"/>
      <c r="HUR107" s="5"/>
      <c r="HUS107" s="5"/>
      <c r="HUT107" s="5"/>
      <c r="HUU107" s="5"/>
      <c r="HUV107" s="5"/>
      <c r="HUW107" s="1"/>
      <c r="HUX107" s="2"/>
      <c r="HUY107" s="2"/>
      <c r="HUZ107" s="5"/>
      <c r="HVA107" s="5"/>
      <c r="HVB107" s="5"/>
      <c r="HVC107" s="5"/>
      <c r="HVD107" s="5"/>
      <c r="HVE107" s="1"/>
      <c r="HVF107" s="2"/>
      <c r="HVG107" s="2"/>
      <c r="HVH107" s="5"/>
      <c r="HVI107" s="5"/>
      <c r="HVJ107" s="5"/>
      <c r="HVK107" s="5"/>
      <c r="HVL107" s="5"/>
      <c r="HVM107" s="1"/>
      <c r="HVN107" s="2"/>
      <c r="HVO107" s="2"/>
      <c r="HVP107" s="5"/>
      <c r="HVQ107" s="5"/>
      <c r="HVR107" s="5"/>
      <c r="HVS107" s="5"/>
      <c r="HVT107" s="5"/>
      <c r="HVU107" s="1"/>
      <c r="HVV107" s="2"/>
      <c r="HVW107" s="2"/>
      <c r="HVX107" s="5"/>
      <c r="HVY107" s="5"/>
      <c r="HVZ107" s="5"/>
      <c r="HWA107" s="5"/>
      <c r="HWB107" s="5"/>
      <c r="HWC107" s="1"/>
      <c r="HWD107" s="2"/>
      <c r="HWE107" s="2"/>
      <c r="HWF107" s="5"/>
      <c r="HWG107" s="5"/>
      <c r="HWH107" s="5"/>
      <c r="HWI107" s="5"/>
      <c r="HWJ107" s="5"/>
      <c r="HWK107" s="1"/>
      <c r="HWL107" s="2"/>
      <c r="HWM107" s="2"/>
      <c r="HWN107" s="5"/>
      <c r="HWO107" s="5"/>
      <c r="HWP107" s="5"/>
      <c r="HWQ107" s="5"/>
      <c r="HWR107" s="5"/>
      <c r="HWS107" s="1"/>
      <c r="HWT107" s="2"/>
      <c r="HWU107" s="2"/>
      <c r="HWV107" s="5"/>
      <c r="HWW107" s="5"/>
      <c r="HWX107" s="5"/>
      <c r="HWY107" s="5"/>
      <c r="HWZ107" s="5"/>
      <c r="HXA107" s="1"/>
      <c r="HXB107" s="2"/>
      <c r="HXC107" s="2"/>
      <c r="HXD107" s="5"/>
      <c r="HXE107" s="5"/>
      <c r="HXF107" s="5"/>
      <c r="HXG107" s="5"/>
      <c r="HXH107" s="5"/>
      <c r="HXI107" s="1"/>
      <c r="HXJ107" s="2"/>
      <c r="HXK107" s="2"/>
      <c r="HXL107" s="5"/>
      <c r="HXM107" s="5"/>
      <c r="HXN107" s="5"/>
      <c r="HXO107" s="5"/>
      <c r="HXP107" s="5"/>
      <c r="HXQ107" s="1"/>
      <c r="HXR107" s="2"/>
      <c r="HXS107" s="2"/>
      <c r="HXT107" s="5"/>
      <c r="HXU107" s="5"/>
      <c r="HXV107" s="5"/>
      <c r="HXW107" s="5"/>
      <c r="HXX107" s="5"/>
      <c r="HXY107" s="1"/>
      <c r="HXZ107" s="2"/>
      <c r="HYA107" s="2"/>
      <c r="HYB107" s="5"/>
      <c r="HYC107" s="5"/>
      <c r="HYD107" s="5"/>
      <c r="HYE107" s="5"/>
      <c r="HYF107" s="5"/>
      <c r="HYG107" s="1"/>
      <c r="HYH107" s="2"/>
      <c r="HYI107" s="2"/>
      <c r="HYJ107" s="5"/>
      <c r="HYK107" s="5"/>
      <c r="HYL107" s="5"/>
      <c r="HYM107" s="5"/>
      <c r="HYN107" s="5"/>
      <c r="HYO107" s="1"/>
      <c r="HYP107" s="2"/>
      <c r="HYQ107" s="2"/>
      <c r="HYR107" s="5"/>
      <c r="HYS107" s="5"/>
      <c r="HYT107" s="5"/>
      <c r="HYU107" s="5"/>
      <c r="HYV107" s="5"/>
      <c r="HYW107" s="1"/>
      <c r="HYX107" s="2"/>
      <c r="HYY107" s="2"/>
      <c r="HYZ107" s="5"/>
      <c r="HZA107" s="5"/>
      <c r="HZB107" s="5"/>
      <c r="HZC107" s="5"/>
      <c r="HZD107" s="5"/>
      <c r="HZE107" s="1"/>
      <c r="HZF107" s="2"/>
      <c r="HZG107" s="2"/>
      <c r="HZH107" s="5"/>
      <c r="HZI107" s="5"/>
      <c r="HZJ107" s="5"/>
      <c r="HZK107" s="5"/>
      <c r="HZL107" s="5"/>
      <c r="HZM107" s="1"/>
      <c r="HZN107" s="2"/>
      <c r="HZO107" s="2"/>
      <c r="HZP107" s="5"/>
      <c r="HZQ107" s="5"/>
      <c r="HZR107" s="5"/>
      <c r="HZS107" s="5"/>
      <c r="HZT107" s="5"/>
      <c r="HZU107" s="1"/>
      <c r="HZV107" s="2"/>
      <c r="HZW107" s="2"/>
      <c r="HZX107" s="5"/>
      <c r="HZY107" s="5"/>
      <c r="HZZ107" s="5"/>
      <c r="IAA107" s="5"/>
      <c r="IAB107" s="5"/>
      <c r="IAC107" s="1"/>
      <c r="IAD107" s="2"/>
      <c r="IAE107" s="2"/>
      <c r="IAF107" s="5"/>
      <c r="IAG107" s="5"/>
      <c r="IAH107" s="5"/>
      <c r="IAI107" s="5"/>
      <c r="IAJ107" s="5"/>
      <c r="IAK107" s="1"/>
      <c r="IAL107" s="2"/>
      <c r="IAM107" s="2"/>
      <c r="IAN107" s="5"/>
      <c r="IAO107" s="5"/>
      <c r="IAP107" s="5"/>
      <c r="IAQ107" s="5"/>
      <c r="IAR107" s="5"/>
      <c r="IAS107" s="1"/>
      <c r="IAT107" s="2"/>
      <c r="IAU107" s="2"/>
      <c r="IAV107" s="5"/>
      <c r="IAW107" s="5"/>
      <c r="IAX107" s="5"/>
      <c r="IAY107" s="5"/>
      <c r="IAZ107" s="5"/>
      <c r="IBA107" s="1"/>
      <c r="IBB107" s="2"/>
      <c r="IBC107" s="2"/>
      <c r="IBD107" s="5"/>
      <c r="IBE107" s="5"/>
      <c r="IBF107" s="5"/>
      <c r="IBG107" s="5"/>
      <c r="IBH107" s="5"/>
      <c r="IBI107" s="1"/>
      <c r="IBJ107" s="2"/>
      <c r="IBK107" s="2"/>
      <c r="IBL107" s="5"/>
      <c r="IBM107" s="5"/>
      <c r="IBN107" s="5"/>
      <c r="IBO107" s="5"/>
      <c r="IBP107" s="5"/>
      <c r="IBQ107" s="1"/>
      <c r="IBR107" s="2"/>
      <c r="IBS107" s="2"/>
      <c r="IBT107" s="5"/>
      <c r="IBU107" s="5"/>
      <c r="IBV107" s="5"/>
      <c r="IBW107" s="5"/>
      <c r="IBX107" s="5"/>
      <c r="IBY107" s="1"/>
      <c r="IBZ107" s="2"/>
      <c r="ICA107" s="2"/>
      <c r="ICB107" s="5"/>
      <c r="ICC107" s="5"/>
      <c r="ICD107" s="5"/>
      <c r="ICE107" s="5"/>
      <c r="ICF107" s="5"/>
      <c r="ICG107" s="1"/>
      <c r="ICH107" s="2"/>
      <c r="ICI107" s="2"/>
      <c r="ICJ107" s="5"/>
      <c r="ICK107" s="5"/>
      <c r="ICL107" s="5"/>
      <c r="ICM107" s="5"/>
      <c r="ICN107" s="5"/>
      <c r="ICO107" s="1"/>
      <c r="ICP107" s="2"/>
      <c r="ICQ107" s="2"/>
      <c r="ICR107" s="5"/>
      <c r="ICS107" s="5"/>
      <c r="ICT107" s="5"/>
      <c r="ICU107" s="5"/>
      <c r="ICV107" s="5"/>
      <c r="ICW107" s="1"/>
      <c r="ICX107" s="2"/>
      <c r="ICY107" s="2"/>
      <c r="ICZ107" s="5"/>
      <c r="IDA107" s="5"/>
      <c r="IDB107" s="5"/>
      <c r="IDC107" s="5"/>
      <c r="IDD107" s="5"/>
      <c r="IDE107" s="1"/>
      <c r="IDF107" s="2"/>
      <c r="IDG107" s="2"/>
      <c r="IDH107" s="5"/>
      <c r="IDI107" s="5"/>
      <c r="IDJ107" s="5"/>
      <c r="IDK107" s="5"/>
      <c r="IDL107" s="5"/>
      <c r="IDM107" s="1"/>
      <c r="IDN107" s="2"/>
      <c r="IDO107" s="2"/>
      <c r="IDP107" s="5"/>
      <c r="IDQ107" s="5"/>
      <c r="IDR107" s="5"/>
      <c r="IDS107" s="5"/>
      <c r="IDT107" s="5"/>
      <c r="IDU107" s="1"/>
      <c r="IDV107" s="2"/>
      <c r="IDW107" s="2"/>
      <c r="IDX107" s="5"/>
      <c r="IDY107" s="5"/>
      <c r="IDZ107" s="5"/>
      <c r="IEA107" s="5"/>
      <c r="IEB107" s="5"/>
      <c r="IEC107" s="1"/>
      <c r="IED107" s="2"/>
      <c r="IEE107" s="2"/>
      <c r="IEF107" s="5"/>
      <c r="IEG107" s="5"/>
      <c r="IEH107" s="5"/>
      <c r="IEI107" s="5"/>
      <c r="IEJ107" s="5"/>
      <c r="IEK107" s="1"/>
      <c r="IEL107" s="2"/>
      <c r="IEM107" s="2"/>
      <c r="IEN107" s="5"/>
      <c r="IEO107" s="5"/>
      <c r="IEP107" s="5"/>
      <c r="IEQ107" s="5"/>
      <c r="IER107" s="5"/>
      <c r="IES107" s="1"/>
      <c r="IET107" s="2"/>
      <c r="IEU107" s="2"/>
      <c r="IEV107" s="5"/>
      <c r="IEW107" s="5"/>
      <c r="IEX107" s="5"/>
      <c r="IEY107" s="5"/>
      <c r="IEZ107" s="5"/>
      <c r="IFA107" s="1"/>
      <c r="IFB107" s="2"/>
      <c r="IFC107" s="2"/>
      <c r="IFD107" s="5"/>
      <c r="IFE107" s="5"/>
      <c r="IFF107" s="5"/>
      <c r="IFG107" s="5"/>
      <c r="IFH107" s="5"/>
      <c r="IFI107" s="1"/>
      <c r="IFJ107" s="2"/>
      <c r="IFK107" s="2"/>
      <c r="IFL107" s="5"/>
      <c r="IFM107" s="5"/>
      <c r="IFN107" s="5"/>
      <c r="IFO107" s="5"/>
      <c r="IFP107" s="5"/>
      <c r="IFQ107" s="1"/>
      <c r="IFR107" s="2"/>
      <c r="IFS107" s="2"/>
      <c r="IFT107" s="5"/>
      <c r="IFU107" s="5"/>
      <c r="IFV107" s="5"/>
      <c r="IFW107" s="5"/>
      <c r="IFX107" s="5"/>
      <c r="IFY107" s="1"/>
      <c r="IFZ107" s="2"/>
      <c r="IGA107" s="2"/>
      <c r="IGB107" s="5"/>
      <c r="IGC107" s="5"/>
      <c r="IGD107" s="5"/>
      <c r="IGE107" s="5"/>
      <c r="IGF107" s="5"/>
      <c r="IGG107" s="1"/>
      <c r="IGH107" s="2"/>
      <c r="IGI107" s="2"/>
      <c r="IGJ107" s="5"/>
      <c r="IGK107" s="5"/>
      <c r="IGL107" s="5"/>
      <c r="IGM107" s="5"/>
      <c r="IGN107" s="5"/>
      <c r="IGO107" s="1"/>
      <c r="IGP107" s="2"/>
      <c r="IGQ107" s="2"/>
      <c r="IGR107" s="5"/>
      <c r="IGS107" s="5"/>
      <c r="IGT107" s="5"/>
      <c r="IGU107" s="5"/>
      <c r="IGV107" s="5"/>
      <c r="IGW107" s="1"/>
      <c r="IGX107" s="2"/>
      <c r="IGY107" s="2"/>
      <c r="IGZ107" s="5"/>
      <c r="IHA107" s="5"/>
      <c r="IHB107" s="5"/>
      <c r="IHC107" s="5"/>
      <c r="IHD107" s="5"/>
      <c r="IHE107" s="1"/>
      <c r="IHF107" s="2"/>
      <c r="IHG107" s="2"/>
      <c r="IHH107" s="5"/>
      <c r="IHI107" s="5"/>
      <c r="IHJ107" s="5"/>
      <c r="IHK107" s="5"/>
      <c r="IHL107" s="5"/>
      <c r="IHM107" s="1"/>
      <c r="IHN107" s="2"/>
      <c r="IHO107" s="2"/>
      <c r="IHP107" s="5"/>
      <c r="IHQ107" s="5"/>
      <c r="IHR107" s="5"/>
      <c r="IHS107" s="5"/>
      <c r="IHT107" s="5"/>
      <c r="IHU107" s="1"/>
      <c r="IHV107" s="2"/>
      <c r="IHW107" s="2"/>
      <c r="IHX107" s="5"/>
      <c r="IHY107" s="5"/>
      <c r="IHZ107" s="5"/>
      <c r="IIA107" s="5"/>
      <c r="IIB107" s="5"/>
      <c r="IIC107" s="1"/>
      <c r="IID107" s="2"/>
      <c r="IIE107" s="2"/>
      <c r="IIF107" s="5"/>
      <c r="IIG107" s="5"/>
      <c r="IIH107" s="5"/>
      <c r="III107" s="5"/>
      <c r="IIJ107" s="5"/>
      <c r="IIK107" s="1"/>
      <c r="IIL107" s="2"/>
      <c r="IIM107" s="2"/>
      <c r="IIN107" s="5"/>
      <c r="IIO107" s="5"/>
      <c r="IIP107" s="5"/>
      <c r="IIQ107" s="5"/>
      <c r="IIR107" s="5"/>
      <c r="IIS107" s="1"/>
      <c r="IIT107" s="2"/>
      <c r="IIU107" s="2"/>
      <c r="IIV107" s="5"/>
      <c r="IIW107" s="5"/>
      <c r="IIX107" s="5"/>
      <c r="IIY107" s="5"/>
      <c r="IIZ107" s="5"/>
      <c r="IJA107" s="1"/>
      <c r="IJB107" s="2"/>
      <c r="IJC107" s="2"/>
      <c r="IJD107" s="5"/>
      <c r="IJE107" s="5"/>
      <c r="IJF107" s="5"/>
      <c r="IJG107" s="5"/>
      <c r="IJH107" s="5"/>
      <c r="IJI107" s="1"/>
      <c r="IJJ107" s="2"/>
      <c r="IJK107" s="2"/>
      <c r="IJL107" s="5"/>
      <c r="IJM107" s="5"/>
      <c r="IJN107" s="5"/>
      <c r="IJO107" s="5"/>
      <c r="IJP107" s="5"/>
      <c r="IJQ107" s="1"/>
      <c r="IJR107" s="2"/>
      <c r="IJS107" s="2"/>
      <c r="IJT107" s="5"/>
      <c r="IJU107" s="5"/>
      <c r="IJV107" s="5"/>
      <c r="IJW107" s="5"/>
      <c r="IJX107" s="5"/>
      <c r="IJY107" s="1"/>
      <c r="IJZ107" s="2"/>
      <c r="IKA107" s="2"/>
      <c r="IKB107" s="5"/>
      <c r="IKC107" s="5"/>
      <c r="IKD107" s="5"/>
      <c r="IKE107" s="5"/>
      <c r="IKF107" s="5"/>
      <c r="IKG107" s="1"/>
      <c r="IKH107" s="2"/>
      <c r="IKI107" s="2"/>
      <c r="IKJ107" s="5"/>
      <c r="IKK107" s="5"/>
      <c r="IKL107" s="5"/>
      <c r="IKM107" s="5"/>
      <c r="IKN107" s="5"/>
      <c r="IKO107" s="1"/>
      <c r="IKP107" s="2"/>
      <c r="IKQ107" s="2"/>
      <c r="IKR107" s="5"/>
      <c r="IKS107" s="5"/>
      <c r="IKT107" s="5"/>
      <c r="IKU107" s="5"/>
      <c r="IKV107" s="5"/>
      <c r="IKW107" s="1"/>
      <c r="IKX107" s="2"/>
      <c r="IKY107" s="2"/>
      <c r="IKZ107" s="5"/>
      <c r="ILA107" s="5"/>
      <c r="ILB107" s="5"/>
      <c r="ILC107" s="5"/>
      <c r="ILD107" s="5"/>
      <c r="ILE107" s="1"/>
      <c r="ILF107" s="2"/>
      <c r="ILG107" s="2"/>
      <c r="ILH107" s="5"/>
      <c r="ILI107" s="5"/>
      <c r="ILJ107" s="5"/>
      <c r="ILK107" s="5"/>
      <c r="ILL107" s="5"/>
      <c r="ILM107" s="1"/>
      <c r="ILN107" s="2"/>
      <c r="ILO107" s="2"/>
      <c r="ILP107" s="5"/>
      <c r="ILQ107" s="5"/>
      <c r="ILR107" s="5"/>
      <c r="ILS107" s="5"/>
      <c r="ILT107" s="5"/>
      <c r="ILU107" s="1"/>
      <c r="ILV107" s="2"/>
      <c r="ILW107" s="2"/>
      <c r="ILX107" s="5"/>
      <c r="ILY107" s="5"/>
      <c r="ILZ107" s="5"/>
      <c r="IMA107" s="5"/>
      <c r="IMB107" s="5"/>
      <c r="IMC107" s="1"/>
      <c r="IMD107" s="2"/>
      <c r="IME107" s="2"/>
      <c r="IMF107" s="5"/>
      <c r="IMG107" s="5"/>
      <c r="IMH107" s="5"/>
      <c r="IMI107" s="5"/>
      <c r="IMJ107" s="5"/>
      <c r="IMK107" s="1"/>
      <c r="IML107" s="2"/>
      <c r="IMM107" s="2"/>
      <c r="IMN107" s="5"/>
      <c r="IMO107" s="5"/>
      <c r="IMP107" s="5"/>
      <c r="IMQ107" s="5"/>
      <c r="IMR107" s="5"/>
      <c r="IMS107" s="1"/>
      <c r="IMT107" s="2"/>
      <c r="IMU107" s="2"/>
      <c r="IMV107" s="5"/>
      <c r="IMW107" s="5"/>
      <c r="IMX107" s="5"/>
      <c r="IMY107" s="5"/>
      <c r="IMZ107" s="5"/>
      <c r="INA107" s="1"/>
      <c r="INB107" s="2"/>
      <c r="INC107" s="2"/>
      <c r="IND107" s="5"/>
      <c r="INE107" s="5"/>
      <c r="INF107" s="5"/>
      <c r="ING107" s="5"/>
      <c r="INH107" s="5"/>
      <c r="INI107" s="1"/>
      <c r="INJ107" s="2"/>
      <c r="INK107" s="2"/>
      <c r="INL107" s="5"/>
      <c r="INM107" s="5"/>
      <c r="INN107" s="5"/>
      <c r="INO107" s="5"/>
      <c r="INP107" s="5"/>
      <c r="INQ107" s="1"/>
      <c r="INR107" s="2"/>
      <c r="INS107" s="2"/>
      <c r="INT107" s="5"/>
      <c r="INU107" s="5"/>
      <c r="INV107" s="5"/>
      <c r="INW107" s="5"/>
      <c r="INX107" s="5"/>
      <c r="INY107" s="1"/>
      <c r="INZ107" s="2"/>
      <c r="IOA107" s="2"/>
      <c r="IOB107" s="5"/>
      <c r="IOC107" s="5"/>
      <c r="IOD107" s="5"/>
      <c r="IOE107" s="5"/>
      <c r="IOF107" s="5"/>
      <c r="IOG107" s="1"/>
      <c r="IOH107" s="2"/>
      <c r="IOI107" s="2"/>
      <c r="IOJ107" s="5"/>
      <c r="IOK107" s="5"/>
      <c r="IOL107" s="5"/>
      <c r="IOM107" s="5"/>
      <c r="ION107" s="5"/>
      <c r="IOO107" s="1"/>
      <c r="IOP107" s="2"/>
      <c r="IOQ107" s="2"/>
      <c r="IOR107" s="5"/>
      <c r="IOS107" s="5"/>
      <c r="IOT107" s="5"/>
      <c r="IOU107" s="5"/>
      <c r="IOV107" s="5"/>
      <c r="IOW107" s="1"/>
      <c r="IOX107" s="2"/>
      <c r="IOY107" s="2"/>
      <c r="IOZ107" s="5"/>
      <c r="IPA107" s="5"/>
      <c r="IPB107" s="5"/>
      <c r="IPC107" s="5"/>
      <c r="IPD107" s="5"/>
      <c r="IPE107" s="1"/>
      <c r="IPF107" s="2"/>
      <c r="IPG107" s="2"/>
      <c r="IPH107" s="5"/>
      <c r="IPI107" s="5"/>
      <c r="IPJ107" s="5"/>
      <c r="IPK107" s="5"/>
      <c r="IPL107" s="5"/>
      <c r="IPM107" s="1"/>
      <c r="IPN107" s="2"/>
      <c r="IPO107" s="2"/>
      <c r="IPP107" s="5"/>
      <c r="IPQ107" s="5"/>
      <c r="IPR107" s="5"/>
      <c r="IPS107" s="5"/>
      <c r="IPT107" s="5"/>
      <c r="IPU107" s="1"/>
      <c r="IPV107" s="2"/>
      <c r="IPW107" s="2"/>
      <c r="IPX107" s="5"/>
      <c r="IPY107" s="5"/>
      <c r="IPZ107" s="5"/>
      <c r="IQA107" s="5"/>
      <c r="IQB107" s="5"/>
      <c r="IQC107" s="1"/>
      <c r="IQD107" s="2"/>
      <c r="IQE107" s="2"/>
      <c r="IQF107" s="5"/>
      <c r="IQG107" s="5"/>
      <c r="IQH107" s="5"/>
      <c r="IQI107" s="5"/>
      <c r="IQJ107" s="5"/>
      <c r="IQK107" s="1"/>
      <c r="IQL107" s="2"/>
      <c r="IQM107" s="2"/>
      <c r="IQN107" s="5"/>
      <c r="IQO107" s="5"/>
      <c r="IQP107" s="5"/>
      <c r="IQQ107" s="5"/>
      <c r="IQR107" s="5"/>
      <c r="IQS107" s="1"/>
      <c r="IQT107" s="2"/>
      <c r="IQU107" s="2"/>
      <c r="IQV107" s="5"/>
      <c r="IQW107" s="5"/>
      <c r="IQX107" s="5"/>
      <c r="IQY107" s="5"/>
      <c r="IQZ107" s="5"/>
      <c r="IRA107" s="1"/>
      <c r="IRB107" s="2"/>
      <c r="IRC107" s="2"/>
      <c r="IRD107" s="5"/>
      <c r="IRE107" s="5"/>
      <c r="IRF107" s="5"/>
      <c r="IRG107" s="5"/>
      <c r="IRH107" s="5"/>
      <c r="IRI107" s="1"/>
      <c r="IRJ107" s="2"/>
      <c r="IRK107" s="2"/>
      <c r="IRL107" s="5"/>
      <c r="IRM107" s="5"/>
      <c r="IRN107" s="5"/>
      <c r="IRO107" s="5"/>
      <c r="IRP107" s="5"/>
      <c r="IRQ107" s="1"/>
      <c r="IRR107" s="2"/>
      <c r="IRS107" s="2"/>
      <c r="IRT107" s="5"/>
      <c r="IRU107" s="5"/>
      <c r="IRV107" s="5"/>
      <c r="IRW107" s="5"/>
      <c r="IRX107" s="5"/>
      <c r="IRY107" s="1"/>
      <c r="IRZ107" s="2"/>
      <c r="ISA107" s="2"/>
      <c r="ISB107" s="5"/>
      <c r="ISC107" s="5"/>
      <c r="ISD107" s="5"/>
      <c r="ISE107" s="5"/>
      <c r="ISF107" s="5"/>
      <c r="ISG107" s="1"/>
      <c r="ISH107" s="2"/>
      <c r="ISI107" s="2"/>
      <c r="ISJ107" s="5"/>
      <c r="ISK107" s="5"/>
      <c r="ISL107" s="5"/>
      <c r="ISM107" s="5"/>
      <c r="ISN107" s="5"/>
      <c r="ISO107" s="1"/>
      <c r="ISP107" s="2"/>
      <c r="ISQ107" s="2"/>
      <c r="ISR107" s="5"/>
      <c r="ISS107" s="5"/>
      <c r="IST107" s="5"/>
      <c r="ISU107" s="5"/>
      <c r="ISV107" s="5"/>
      <c r="ISW107" s="1"/>
      <c r="ISX107" s="2"/>
      <c r="ISY107" s="2"/>
      <c r="ISZ107" s="5"/>
      <c r="ITA107" s="5"/>
      <c r="ITB107" s="5"/>
      <c r="ITC107" s="5"/>
      <c r="ITD107" s="5"/>
      <c r="ITE107" s="1"/>
      <c r="ITF107" s="2"/>
      <c r="ITG107" s="2"/>
      <c r="ITH107" s="5"/>
      <c r="ITI107" s="5"/>
      <c r="ITJ107" s="5"/>
      <c r="ITK107" s="5"/>
      <c r="ITL107" s="5"/>
      <c r="ITM107" s="1"/>
      <c r="ITN107" s="2"/>
      <c r="ITO107" s="2"/>
      <c r="ITP107" s="5"/>
      <c r="ITQ107" s="5"/>
      <c r="ITR107" s="5"/>
      <c r="ITS107" s="5"/>
      <c r="ITT107" s="5"/>
      <c r="ITU107" s="1"/>
      <c r="ITV107" s="2"/>
      <c r="ITW107" s="2"/>
      <c r="ITX107" s="5"/>
      <c r="ITY107" s="5"/>
      <c r="ITZ107" s="5"/>
      <c r="IUA107" s="5"/>
      <c r="IUB107" s="5"/>
      <c r="IUC107" s="1"/>
      <c r="IUD107" s="2"/>
      <c r="IUE107" s="2"/>
      <c r="IUF107" s="5"/>
      <c r="IUG107" s="5"/>
      <c r="IUH107" s="5"/>
      <c r="IUI107" s="5"/>
      <c r="IUJ107" s="5"/>
      <c r="IUK107" s="1"/>
      <c r="IUL107" s="2"/>
      <c r="IUM107" s="2"/>
      <c r="IUN107" s="5"/>
      <c r="IUO107" s="5"/>
      <c r="IUP107" s="5"/>
      <c r="IUQ107" s="5"/>
      <c r="IUR107" s="5"/>
      <c r="IUS107" s="1"/>
      <c r="IUT107" s="2"/>
      <c r="IUU107" s="2"/>
      <c r="IUV107" s="5"/>
      <c r="IUW107" s="5"/>
      <c r="IUX107" s="5"/>
      <c r="IUY107" s="5"/>
      <c r="IUZ107" s="5"/>
      <c r="IVA107" s="1"/>
      <c r="IVB107" s="2"/>
      <c r="IVC107" s="2"/>
      <c r="IVD107" s="5"/>
      <c r="IVE107" s="5"/>
      <c r="IVF107" s="5"/>
      <c r="IVG107" s="5"/>
      <c r="IVH107" s="5"/>
      <c r="IVI107" s="1"/>
      <c r="IVJ107" s="2"/>
      <c r="IVK107" s="2"/>
      <c r="IVL107" s="5"/>
      <c r="IVM107" s="5"/>
      <c r="IVN107" s="5"/>
      <c r="IVO107" s="5"/>
      <c r="IVP107" s="5"/>
      <c r="IVQ107" s="1"/>
      <c r="IVR107" s="2"/>
      <c r="IVS107" s="2"/>
      <c r="IVT107" s="5"/>
      <c r="IVU107" s="5"/>
      <c r="IVV107" s="5"/>
      <c r="IVW107" s="5"/>
      <c r="IVX107" s="5"/>
      <c r="IVY107" s="1"/>
      <c r="IVZ107" s="2"/>
      <c r="IWA107" s="2"/>
      <c r="IWB107" s="5"/>
      <c r="IWC107" s="5"/>
      <c r="IWD107" s="5"/>
      <c r="IWE107" s="5"/>
      <c r="IWF107" s="5"/>
      <c r="IWG107" s="1"/>
      <c r="IWH107" s="2"/>
      <c r="IWI107" s="2"/>
      <c r="IWJ107" s="5"/>
      <c r="IWK107" s="5"/>
      <c r="IWL107" s="5"/>
      <c r="IWM107" s="5"/>
      <c r="IWN107" s="5"/>
      <c r="IWO107" s="1"/>
      <c r="IWP107" s="2"/>
      <c r="IWQ107" s="2"/>
      <c r="IWR107" s="5"/>
      <c r="IWS107" s="5"/>
      <c r="IWT107" s="5"/>
      <c r="IWU107" s="5"/>
      <c r="IWV107" s="5"/>
      <c r="IWW107" s="1"/>
      <c r="IWX107" s="2"/>
      <c r="IWY107" s="2"/>
      <c r="IWZ107" s="5"/>
      <c r="IXA107" s="5"/>
      <c r="IXB107" s="5"/>
      <c r="IXC107" s="5"/>
      <c r="IXD107" s="5"/>
      <c r="IXE107" s="1"/>
      <c r="IXF107" s="2"/>
      <c r="IXG107" s="2"/>
      <c r="IXH107" s="5"/>
      <c r="IXI107" s="5"/>
      <c r="IXJ107" s="5"/>
      <c r="IXK107" s="5"/>
      <c r="IXL107" s="5"/>
      <c r="IXM107" s="1"/>
      <c r="IXN107" s="2"/>
      <c r="IXO107" s="2"/>
      <c r="IXP107" s="5"/>
      <c r="IXQ107" s="5"/>
      <c r="IXR107" s="5"/>
      <c r="IXS107" s="5"/>
      <c r="IXT107" s="5"/>
      <c r="IXU107" s="1"/>
      <c r="IXV107" s="2"/>
      <c r="IXW107" s="2"/>
      <c r="IXX107" s="5"/>
      <c r="IXY107" s="5"/>
      <c r="IXZ107" s="5"/>
      <c r="IYA107" s="5"/>
      <c r="IYB107" s="5"/>
      <c r="IYC107" s="1"/>
      <c r="IYD107" s="2"/>
      <c r="IYE107" s="2"/>
      <c r="IYF107" s="5"/>
      <c r="IYG107" s="5"/>
      <c r="IYH107" s="5"/>
      <c r="IYI107" s="5"/>
      <c r="IYJ107" s="5"/>
      <c r="IYK107" s="1"/>
      <c r="IYL107" s="2"/>
      <c r="IYM107" s="2"/>
      <c r="IYN107" s="5"/>
      <c r="IYO107" s="5"/>
      <c r="IYP107" s="5"/>
      <c r="IYQ107" s="5"/>
      <c r="IYR107" s="5"/>
      <c r="IYS107" s="1"/>
      <c r="IYT107" s="2"/>
      <c r="IYU107" s="2"/>
      <c r="IYV107" s="5"/>
      <c r="IYW107" s="5"/>
      <c r="IYX107" s="5"/>
      <c r="IYY107" s="5"/>
      <c r="IYZ107" s="5"/>
      <c r="IZA107" s="1"/>
      <c r="IZB107" s="2"/>
      <c r="IZC107" s="2"/>
      <c r="IZD107" s="5"/>
      <c r="IZE107" s="5"/>
      <c r="IZF107" s="5"/>
      <c r="IZG107" s="5"/>
      <c r="IZH107" s="5"/>
      <c r="IZI107" s="1"/>
      <c r="IZJ107" s="2"/>
      <c r="IZK107" s="2"/>
      <c r="IZL107" s="5"/>
      <c r="IZM107" s="5"/>
      <c r="IZN107" s="5"/>
      <c r="IZO107" s="5"/>
      <c r="IZP107" s="5"/>
      <c r="IZQ107" s="1"/>
      <c r="IZR107" s="2"/>
      <c r="IZS107" s="2"/>
      <c r="IZT107" s="5"/>
      <c r="IZU107" s="5"/>
      <c r="IZV107" s="5"/>
      <c r="IZW107" s="5"/>
      <c r="IZX107" s="5"/>
      <c r="IZY107" s="1"/>
      <c r="IZZ107" s="2"/>
      <c r="JAA107" s="2"/>
      <c r="JAB107" s="5"/>
      <c r="JAC107" s="5"/>
      <c r="JAD107" s="5"/>
      <c r="JAE107" s="5"/>
      <c r="JAF107" s="5"/>
      <c r="JAG107" s="1"/>
      <c r="JAH107" s="2"/>
      <c r="JAI107" s="2"/>
      <c r="JAJ107" s="5"/>
      <c r="JAK107" s="5"/>
      <c r="JAL107" s="5"/>
      <c r="JAM107" s="5"/>
      <c r="JAN107" s="5"/>
      <c r="JAO107" s="1"/>
      <c r="JAP107" s="2"/>
      <c r="JAQ107" s="2"/>
      <c r="JAR107" s="5"/>
      <c r="JAS107" s="5"/>
      <c r="JAT107" s="5"/>
      <c r="JAU107" s="5"/>
      <c r="JAV107" s="5"/>
      <c r="JAW107" s="1"/>
      <c r="JAX107" s="2"/>
      <c r="JAY107" s="2"/>
      <c r="JAZ107" s="5"/>
      <c r="JBA107" s="5"/>
      <c r="JBB107" s="5"/>
      <c r="JBC107" s="5"/>
      <c r="JBD107" s="5"/>
      <c r="JBE107" s="1"/>
      <c r="JBF107" s="2"/>
      <c r="JBG107" s="2"/>
      <c r="JBH107" s="5"/>
      <c r="JBI107" s="5"/>
      <c r="JBJ107" s="5"/>
      <c r="JBK107" s="5"/>
      <c r="JBL107" s="5"/>
      <c r="JBM107" s="1"/>
      <c r="JBN107" s="2"/>
      <c r="JBO107" s="2"/>
      <c r="JBP107" s="5"/>
      <c r="JBQ107" s="5"/>
      <c r="JBR107" s="5"/>
      <c r="JBS107" s="5"/>
      <c r="JBT107" s="5"/>
      <c r="JBU107" s="1"/>
      <c r="JBV107" s="2"/>
      <c r="JBW107" s="2"/>
      <c r="JBX107" s="5"/>
      <c r="JBY107" s="5"/>
      <c r="JBZ107" s="5"/>
      <c r="JCA107" s="5"/>
      <c r="JCB107" s="5"/>
      <c r="JCC107" s="1"/>
      <c r="JCD107" s="2"/>
      <c r="JCE107" s="2"/>
      <c r="JCF107" s="5"/>
      <c r="JCG107" s="5"/>
      <c r="JCH107" s="5"/>
      <c r="JCI107" s="5"/>
      <c r="JCJ107" s="5"/>
      <c r="JCK107" s="1"/>
      <c r="JCL107" s="2"/>
      <c r="JCM107" s="2"/>
      <c r="JCN107" s="5"/>
      <c r="JCO107" s="5"/>
      <c r="JCP107" s="5"/>
      <c r="JCQ107" s="5"/>
      <c r="JCR107" s="5"/>
      <c r="JCS107" s="1"/>
      <c r="JCT107" s="2"/>
      <c r="JCU107" s="2"/>
      <c r="JCV107" s="5"/>
      <c r="JCW107" s="5"/>
      <c r="JCX107" s="5"/>
      <c r="JCY107" s="5"/>
      <c r="JCZ107" s="5"/>
      <c r="JDA107" s="1"/>
      <c r="JDB107" s="2"/>
      <c r="JDC107" s="2"/>
      <c r="JDD107" s="5"/>
      <c r="JDE107" s="5"/>
      <c r="JDF107" s="5"/>
      <c r="JDG107" s="5"/>
      <c r="JDH107" s="5"/>
      <c r="JDI107" s="1"/>
      <c r="JDJ107" s="2"/>
      <c r="JDK107" s="2"/>
      <c r="JDL107" s="5"/>
      <c r="JDM107" s="5"/>
      <c r="JDN107" s="5"/>
      <c r="JDO107" s="5"/>
      <c r="JDP107" s="5"/>
      <c r="JDQ107" s="1"/>
      <c r="JDR107" s="2"/>
      <c r="JDS107" s="2"/>
      <c r="JDT107" s="5"/>
      <c r="JDU107" s="5"/>
      <c r="JDV107" s="5"/>
      <c r="JDW107" s="5"/>
      <c r="JDX107" s="5"/>
      <c r="JDY107" s="1"/>
      <c r="JDZ107" s="2"/>
      <c r="JEA107" s="2"/>
      <c r="JEB107" s="5"/>
      <c r="JEC107" s="5"/>
      <c r="JED107" s="5"/>
      <c r="JEE107" s="5"/>
      <c r="JEF107" s="5"/>
      <c r="JEG107" s="1"/>
      <c r="JEH107" s="2"/>
      <c r="JEI107" s="2"/>
      <c r="JEJ107" s="5"/>
      <c r="JEK107" s="5"/>
      <c r="JEL107" s="5"/>
      <c r="JEM107" s="5"/>
      <c r="JEN107" s="5"/>
      <c r="JEO107" s="1"/>
      <c r="JEP107" s="2"/>
      <c r="JEQ107" s="2"/>
      <c r="JER107" s="5"/>
      <c r="JES107" s="5"/>
      <c r="JET107" s="5"/>
      <c r="JEU107" s="5"/>
      <c r="JEV107" s="5"/>
      <c r="JEW107" s="1"/>
      <c r="JEX107" s="2"/>
      <c r="JEY107" s="2"/>
      <c r="JEZ107" s="5"/>
      <c r="JFA107" s="5"/>
      <c r="JFB107" s="5"/>
      <c r="JFC107" s="5"/>
      <c r="JFD107" s="5"/>
      <c r="JFE107" s="1"/>
      <c r="JFF107" s="2"/>
      <c r="JFG107" s="2"/>
      <c r="JFH107" s="5"/>
      <c r="JFI107" s="5"/>
      <c r="JFJ107" s="5"/>
      <c r="JFK107" s="5"/>
      <c r="JFL107" s="5"/>
      <c r="JFM107" s="1"/>
      <c r="JFN107" s="2"/>
      <c r="JFO107" s="2"/>
      <c r="JFP107" s="5"/>
      <c r="JFQ107" s="5"/>
      <c r="JFR107" s="5"/>
      <c r="JFS107" s="5"/>
      <c r="JFT107" s="5"/>
      <c r="JFU107" s="1"/>
      <c r="JFV107" s="2"/>
      <c r="JFW107" s="2"/>
      <c r="JFX107" s="5"/>
      <c r="JFY107" s="5"/>
      <c r="JFZ107" s="5"/>
      <c r="JGA107" s="5"/>
      <c r="JGB107" s="5"/>
      <c r="JGC107" s="1"/>
      <c r="JGD107" s="2"/>
      <c r="JGE107" s="2"/>
      <c r="JGF107" s="5"/>
      <c r="JGG107" s="5"/>
      <c r="JGH107" s="5"/>
      <c r="JGI107" s="5"/>
      <c r="JGJ107" s="5"/>
      <c r="JGK107" s="1"/>
      <c r="JGL107" s="2"/>
      <c r="JGM107" s="2"/>
      <c r="JGN107" s="5"/>
      <c r="JGO107" s="5"/>
      <c r="JGP107" s="5"/>
      <c r="JGQ107" s="5"/>
      <c r="JGR107" s="5"/>
      <c r="JGS107" s="1"/>
      <c r="JGT107" s="2"/>
      <c r="JGU107" s="2"/>
      <c r="JGV107" s="5"/>
      <c r="JGW107" s="5"/>
      <c r="JGX107" s="5"/>
      <c r="JGY107" s="5"/>
      <c r="JGZ107" s="5"/>
      <c r="JHA107" s="1"/>
      <c r="JHB107" s="2"/>
      <c r="JHC107" s="2"/>
      <c r="JHD107" s="5"/>
      <c r="JHE107" s="5"/>
      <c r="JHF107" s="5"/>
      <c r="JHG107" s="5"/>
      <c r="JHH107" s="5"/>
      <c r="JHI107" s="1"/>
      <c r="JHJ107" s="2"/>
      <c r="JHK107" s="2"/>
      <c r="JHL107" s="5"/>
      <c r="JHM107" s="5"/>
      <c r="JHN107" s="5"/>
      <c r="JHO107" s="5"/>
      <c r="JHP107" s="5"/>
      <c r="JHQ107" s="1"/>
      <c r="JHR107" s="2"/>
      <c r="JHS107" s="2"/>
      <c r="JHT107" s="5"/>
      <c r="JHU107" s="5"/>
      <c r="JHV107" s="5"/>
      <c r="JHW107" s="5"/>
      <c r="JHX107" s="5"/>
      <c r="JHY107" s="1"/>
      <c r="JHZ107" s="2"/>
      <c r="JIA107" s="2"/>
      <c r="JIB107" s="5"/>
      <c r="JIC107" s="5"/>
      <c r="JID107" s="5"/>
      <c r="JIE107" s="5"/>
      <c r="JIF107" s="5"/>
      <c r="JIG107" s="1"/>
      <c r="JIH107" s="2"/>
      <c r="JII107" s="2"/>
      <c r="JIJ107" s="5"/>
      <c r="JIK107" s="5"/>
      <c r="JIL107" s="5"/>
      <c r="JIM107" s="5"/>
      <c r="JIN107" s="5"/>
      <c r="JIO107" s="1"/>
      <c r="JIP107" s="2"/>
      <c r="JIQ107" s="2"/>
      <c r="JIR107" s="5"/>
      <c r="JIS107" s="5"/>
      <c r="JIT107" s="5"/>
      <c r="JIU107" s="5"/>
      <c r="JIV107" s="5"/>
      <c r="JIW107" s="1"/>
      <c r="JIX107" s="2"/>
      <c r="JIY107" s="2"/>
      <c r="JIZ107" s="5"/>
      <c r="JJA107" s="5"/>
      <c r="JJB107" s="5"/>
      <c r="JJC107" s="5"/>
      <c r="JJD107" s="5"/>
      <c r="JJE107" s="1"/>
      <c r="JJF107" s="2"/>
      <c r="JJG107" s="2"/>
      <c r="JJH107" s="5"/>
      <c r="JJI107" s="5"/>
      <c r="JJJ107" s="5"/>
      <c r="JJK107" s="5"/>
      <c r="JJL107" s="5"/>
      <c r="JJM107" s="1"/>
      <c r="JJN107" s="2"/>
      <c r="JJO107" s="2"/>
      <c r="JJP107" s="5"/>
      <c r="JJQ107" s="5"/>
      <c r="JJR107" s="5"/>
      <c r="JJS107" s="5"/>
      <c r="JJT107" s="5"/>
      <c r="JJU107" s="1"/>
      <c r="JJV107" s="2"/>
      <c r="JJW107" s="2"/>
      <c r="JJX107" s="5"/>
      <c r="JJY107" s="5"/>
      <c r="JJZ107" s="5"/>
      <c r="JKA107" s="5"/>
      <c r="JKB107" s="5"/>
      <c r="JKC107" s="1"/>
      <c r="JKD107" s="2"/>
      <c r="JKE107" s="2"/>
      <c r="JKF107" s="5"/>
      <c r="JKG107" s="5"/>
      <c r="JKH107" s="5"/>
      <c r="JKI107" s="5"/>
      <c r="JKJ107" s="5"/>
      <c r="JKK107" s="1"/>
      <c r="JKL107" s="2"/>
      <c r="JKM107" s="2"/>
      <c r="JKN107" s="5"/>
      <c r="JKO107" s="5"/>
      <c r="JKP107" s="5"/>
      <c r="JKQ107" s="5"/>
      <c r="JKR107" s="5"/>
      <c r="JKS107" s="1"/>
      <c r="JKT107" s="2"/>
      <c r="JKU107" s="2"/>
      <c r="JKV107" s="5"/>
      <c r="JKW107" s="5"/>
      <c r="JKX107" s="5"/>
      <c r="JKY107" s="5"/>
      <c r="JKZ107" s="5"/>
      <c r="JLA107" s="1"/>
      <c r="JLB107" s="2"/>
      <c r="JLC107" s="2"/>
      <c r="JLD107" s="5"/>
      <c r="JLE107" s="5"/>
      <c r="JLF107" s="5"/>
      <c r="JLG107" s="5"/>
      <c r="JLH107" s="5"/>
      <c r="JLI107" s="1"/>
      <c r="JLJ107" s="2"/>
      <c r="JLK107" s="2"/>
      <c r="JLL107" s="5"/>
      <c r="JLM107" s="5"/>
      <c r="JLN107" s="5"/>
      <c r="JLO107" s="5"/>
      <c r="JLP107" s="5"/>
      <c r="JLQ107" s="1"/>
      <c r="JLR107" s="2"/>
      <c r="JLS107" s="2"/>
      <c r="JLT107" s="5"/>
      <c r="JLU107" s="5"/>
      <c r="JLV107" s="5"/>
      <c r="JLW107" s="5"/>
      <c r="JLX107" s="5"/>
      <c r="JLY107" s="1"/>
      <c r="JLZ107" s="2"/>
      <c r="JMA107" s="2"/>
      <c r="JMB107" s="5"/>
      <c r="JMC107" s="5"/>
      <c r="JMD107" s="5"/>
      <c r="JME107" s="5"/>
      <c r="JMF107" s="5"/>
      <c r="JMG107" s="1"/>
      <c r="JMH107" s="2"/>
      <c r="JMI107" s="2"/>
      <c r="JMJ107" s="5"/>
      <c r="JMK107" s="5"/>
      <c r="JML107" s="5"/>
      <c r="JMM107" s="5"/>
      <c r="JMN107" s="5"/>
      <c r="JMO107" s="1"/>
      <c r="JMP107" s="2"/>
      <c r="JMQ107" s="2"/>
      <c r="JMR107" s="5"/>
      <c r="JMS107" s="5"/>
      <c r="JMT107" s="5"/>
      <c r="JMU107" s="5"/>
      <c r="JMV107" s="5"/>
      <c r="JMW107" s="1"/>
      <c r="JMX107" s="2"/>
      <c r="JMY107" s="2"/>
      <c r="JMZ107" s="5"/>
      <c r="JNA107" s="5"/>
      <c r="JNB107" s="5"/>
      <c r="JNC107" s="5"/>
      <c r="JND107" s="5"/>
      <c r="JNE107" s="1"/>
      <c r="JNF107" s="2"/>
      <c r="JNG107" s="2"/>
      <c r="JNH107" s="5"/>
      <c r="JNI107" s="5"/>
      <c r="JNJ107" s="5"/>
      <c r="JNK107" s="5"/>
      <c r="JNL107" s="5"/>
      <c r="JNM107" s="1"/>
      <c r="JNN107" s="2"/>
      <c r="JNO107" s="2"/>
      <c r="JNP107" s="5"/>
      <c r="JNQ107" s="5"/>
      <c r="JNR107" s="5"/>
      <c r="JNS107" s="5"/>
      <c r="JNT107" s="5"/>
      <c r="JNU107" s="1"/>
      <c r="JNV107" s="2"/>
      <c r="JNW107" s="2"/>
      <c r="JNX107" s="5"/>
      <c r="JNY107" s="5"/>
      <c r="JNZ107" s="5"/>
      <c r="JOA107" s="5"/>
      <c r="JOB107" s="5"/>
      <c r="JOC107" s="1"/>
      <c r="JOD107" s="2"/>
      <c r="JOE107" s="2"/>
      <c r="JOF107" s="5"/>
      <c r="JOG107" s="5"/>
      <c r="JOH107" s="5"/>
      <c r="JOI107" s="5"/>
      <c r="JOJ107" s="5"/>
      <c r="JOK107" s="1"/>
      <c r="JOL107" s="2"/>
      <c r="JOM107" s="2"/>
      <c r="JON107" s="5"/>
      <c r="JOO107" s="5"/>
      <c r="JOP107" s="5"/>
      <c r="JOQ107" s="5"/>
      <c r="JOR107" s="5"/>
      <c r="JOS107" s="1"/>
      <c r="JOT107" s="2"/>
      <c r="JOU107" s="2"/>
      <c r="JOV107" s="5"/>
      <c r="JOW107" s="5"/>
      <c r="JOX107" s="5"/>
      <c r="JOY107" s="5"/>
      <c r="JOZ107" s="5"/>
      <c r="JPA107" s="1"/>
      <c r="JPB107" s="2"/>
      <c r="JPC107" s="2"/>
      <c r="JPD107" s="5"/>
      <c r="JPE107" s="5"/>
      <c r="JPF107" s="5"/>
      <c r="JPG107" s="5"/>
      <c r="JPH107" s="5"/>
      <c r="JPI107" s="1"/>
      <c r="JPJ107" s="2"/>
      <c r="JPK107" s="2"/>
      <c r="JPL107" s="5"/>
      <c r="JPM107" s="5"/>
      <c r="JPN107" s="5"/>
      <c r="JPO107" s="5"/>
      <c r="JPP107" s="5"/>
      <c r="JPQ107" s="1"/>
      <c r="JPR107" s="2"/>
      <c r="JPS107" s="2"/>
      <c r="JPT107" s="5"/>
      <c r="JPU107" s="5"/>
      <c r="JPV107" s="5"/>
      <c r="JPW107" s="5"/>
      <c r="JPX107" s="5"/>
      <c r="JPY107" s="1"/>
      <c r="JPZ107" s="2"/>
      <c r="JQA107" s="2"/>
      <c r="JQB107" s="5"/>
      <c r="JQC107" s="5"/>
      <c r="JQD107" s="5"/>
      <c r="JQE107" s="5"/>
      <c r="JQF107" s="5"/>
      <c r="JQG107" s="1"/>
      <c r="JQH107" s="2"/>
      <c r="JQI107" s="2"/>
      <c r="JQJ107" s="5"/>
      <c r="JQK107" s="5"/>
      <c r="JQL107" s="5"/>
      <c r="JQM107" s="5"/>
      <c r="JQN107" s="5"/>
      <c r="JQO107" s="1"/>
      <c r="JQP107" s="2"/>
      <c r="JQQ107" s="2"/>
      <c r="JQR107" s="5"/>
      <c r="JQS107" s="5"/>
      <c r="JQT107" s="5"/>
      <c r="JQU107" s="5"/>
      <c r="JQV107" s="5"/>
      <c r="JQW107" s="1"/>
      <c r="JQX107" s="2"/>
      <c r="JQY107" s="2"/>
      <c r="JQZ107" s="5"/>
      <c r="JRA107" s="5"/>
      <c r="JRB107" s="5"/>
      <c r="JRC107" s="5"/>
      <c r="JRD107" s="5"/>
      <c r="JRE107" s="1"/>
      <c r="JRF107" s="2"/>
      <c r="JRG107" s="2"/>
      <c r="JRH107" s="5"/>
      <c r="JRI107" s="5"/>
      <c r="JRJ107" s="5"/>
      <c r="JRK107" s="5"/>
      <c r="JRL107" s="5"/>
      <c r="JRM107" s="1"/>
      <c r="JRN107" s="2"/>
      <c r="JRO107" s="2"/>
      <c r="JRP107" s="5"/>
      <c r="JRQ107" s="5"/>
      <c r="JRR107" s="5"/>
      <c r="JRS107" s="5"/>
      <c r="JRT107" s="5"/>
      <c r="JRU107" s="1"/>
      <c r="JRV107" s="2"/>
      <c r="JRW107" s="2"/>
      <c r="JRX107" s="5"/>
      <c r="JRY107" s="5"/>
      <c r="JRZ107" s="5"/>
      <c r="JSA107" s="5"/>
      <c r="JSB107" s="5"/>
      <c r="JSC107" s="1"/>
      <c r="JSD107" s="2"/>
      <c r="JSE107" s="2"/>
      <c r="JSF107" s="5"/>
      <c r="JSG107" s="5"/>
      <c r="JSH107" s="5"/>
      <c r="JSI107" s="5"/>
      <c r="JSJ107" s="5"/>
      <c r="JSK107" s="1"/>
      <c r="JSL107" s="2"/>
      <c r="JSM107" s="2"/>
      <c r="JSN107" s="5"/>
      <c r="JSO107" s="5"/>
      <c r="JSP107" s="5"/>
      <c r="JSQ107" s="5"/>
      <c r="JSR107" s="5"/>
      <c r="JSS107" s="1"/>
      <c r="JST107" s="2"/>
      <c r="JSU107" s="2"/>
      <c r="JSV107" s="5"/>
      <c r="JSW107" s="5"/>
      <c r="JSX107" s="5"/>
      <c r="JSY107" s="5"/>
      <c r="JSZ107" s="5"/>
      <c r="JTA107" s="1"/>
      <c r="JTB107" s="2"/>
      <c r="JTC107" s="2"/>
      <c r="JTD107" s="5"/>
      <c r="JTE107" s="5"/>
      <c r="JTF107" s="5"/>
      <c r="JTG107" s="5"/>
      <c r="JTH107" s="5"/>
      <c r="JTI107" s="1"/>
      <c r="JTJ107" s="2"/>
      <c r="JTK107" s="2"/>
      <c r="JTL107" s="5"/>
      <c r="JTM107" s="5"/>
      <c r="JTN107" s="5"/>
      <c r="JTO107" s="5"/>
      <c r="JTP107" s="5"/>
      <c r="JTQ107" s="1"/>
      <c r="JTR107" s="2"/>
      <c r="JTS107" s="2"/>
      <c r="JTT107" s="5"/>
      <c r="JTU107" s="5"/>
      <c r="JTV107" s="5"/>
      <c r="JTW107" s="5"/>
      <c r="JTX107" s="5"/>
      <c r="JTY107" s="1"/>
      <c r="JTZ107" s="2"/>
      <c r="JUA107" s="2"/>
      <c r="JUB107" s="5"/>
      <c r="JUC107" s="5"/>
      <c r="JUD107" s="5"/>
      <c r="JUE107" s="5"/>
      <c r="JUF107" s="5"/>
      <c r="JUG107" s="1"/>
      <c r="JUH107" s="2"/>
      <c r="JUI107" s="2"/>
      <c r="JUJ107" s="5"/>
      <c r="JUK107" s="5"/>
      <c r="JUL107" s="5"/>
      <c r="JUM107" s="5"/>
      <c r="JUN107" s="5"/>
      <c r="JUO107" s="1"/>
      <c r="JUP107" s="2"/>
      <c r="JUQ107" s="2"/>
      <c r="JUR107" s="5"/>
      <c r="JUS107" s="5"/>
      <c r="JUT107" s="5"/>
      <c r="JUU107" s="5"/>
      <c r="JUV107" s="5"/>
      <c r="JUW107" s="1"/>
      <c r="JUX107" s="2"/>
      <c r="JUY107" s="2"/>
      <c r="JUZ107" s="5"/>
      <c r="JVA107" s="5"/>
      <c r="JVB107" s="5"/>
      <c r="JVC107" s="5"/>
      <c r="JVD107" s="5"/>
      <c r="JVE107" s="1"/>
      <c r="JVF107" s="2"/>
      <c r="JVG107" s="2"/>
      <c r="JVH107" s="5"/>
      <c r="JVI107" s="5"/>
      <c r="JVJ107" s="5"/>
      <c r="JVK107" s="5"/>
      <c r="JVL107" s="5"/>
      <c r="JVM107" s="1"/>
      <c r="JVN107" s="2"/>
      <c r="JVO107" s="2"/>
      <c r="JVP107" s="5"/>
      <c r="JVQ107" s="5"/>
      <c r="JVR107" s="5"/>
      <c r="JVS107" s="5"/>
      <c r="JVT107" s="5"/>
      <c r="JVU107" s="1"/>
      <c r="JVV107" s="2"/>
      <c r="JVW107" s="2"/>
      <c r="JVX107" s="5"/>
      <c r="JVY107" s="5"/>
      <c r="JVZ107" s="5"/>
      <c r="JWA107" s="5"/>
      <c r="JWB107" s="5"/>
      <c r="JWC107" s="1"/>
      <c r="JWD107" s="2"/>
      <c r="JWE107" s="2"/>
      <c r="JWF107" s="5"/>
      <c r="JWG107" s="5"/>
      <c r="JWH107" s="5"/>
      <c r="JWI107" s="5"/>
      <c r="JWJ107" s="5"/>
      <c r="JWK107" s="1"/>
      <c r="JWL107" s="2"/>
      <c r="JWM107" s="2"/>
      <c r="JWN107" s="5"/>
      <c r="JWO107" s="5"/>
      <c r="JWP107" s="5"/>
      <c r="JWQ107" s="5"/>
      <c r="JWR107" s="5"/>
      <c r="JWS107" s="1"/>
      <c r="JWT107" s="2"/>
      <c r="JWU107" s="2"/>
      <c r="JWV107" s="5"/>
      <c r="JWW107" s="5"/>
      <c r="JWX107" s="5"/>
      <c r="JWY107" s="5"/>
      <c r="JWZ107" s="5"/>
      <c r="JXA107" s="1"/>
      <c r="JXB107" s="2"/>
      <c r="JXC107" s="2"/>
      <c r="JXD107" s="5"/>
      <c r="JXE107" s="5"/>
      <c r="JXF107" s="5"/>
      <c r="JXG107" s="5"/>
      <c r="JXH107" s="5"/>
      <c r="JXI107" s="1"/>
      <c r="JXJ107" s="2"/>
      <c r="JXK107" s="2"/>
      <c r="JXL107" s="5"/>
      <c r="JXM107" s="5"/>
      <c r="JXN107" s="5"/>
      <c r="JXO107" s="5"/>
      <c r="JXP107" s="5"/>
      <c r="JXQ107" s="1"/>
      <c r="JXR107" s="2"/>
      <c r="JXS107" s="2"/>
      <c r="JXT107" s="5"/>
      <c r="JXU107" s="5"/>
      <c r="JXV107" s="5"/>
      <c r="JXW107" s="5"/>
      <c r="JXX107" s="5"/>
      <c r="JXY107" s="1"/>
      <c r="JXZ107" s="2"/>
      <c r="JYA107" s="2"/>
      <c r="JYB107" s="5"/>
      <c r="JYC107" s="5"/>
      <c r="JYD107" s="5"/>
      <c r="JYE107" s="5"/>
      <c r="JYF107" s="5"/>
      <c r="JYG107" s="1"/>
      <c r="JYH107" s="2"/>
      <c r="JYI107" s="2"/>
      <c r="JYJ107" s="5"/>
      <c r="JYK107" s="5"/>
      <c r="JYL107" s="5"/>
      <c r="JYM107" s="5"/>
      <c r="JYN107" s="5"/>
      <c r="JYO107" s="1"/>
      <c r="JYP107" s="2"/>
      <c r="JYQ107" s="2"/>
      <c r="JYR107" s="5"/>
      <c r="JYS107" s="5"/>
      <c r="JYT107" s="5"/>
      <c r="JYU107" s="5"/>
      <c r="JYV107" s="5"/>
      <c r="JYW107" s="1"/>
      <c r="JYX107" s="2"/>
      <c r="JYY107" s="2"/>
      <c r="JYZ107" s="5"/>
      <c r="JZA107" s="5"/>
      <c r="JZB107" s="5"/>
      <c r="JZC107" s="5"/>
      <c r="JZD107" s="5"/>
      <c r="JZE107" s="1"/>
      <c r="JZF107" s="2"/>
      <c r="JZG107" s="2"/>
      <c r="JZH107" s="5"/>
      <c r="JZI107" s="5"/>
      <c r="JZJ107" s="5"/>
      <c r="JZK107" s="5"/>
      <c r="JZL107" s="5"/>
      <c r="JZM107" s="1"/>
      <c r="JZN107" s="2"/>
      <c r="JZO107" s="2"/>
      <c r="JZP107" s="5"/>
      <c r="JZQ107" s="5"/>
      <c r="JZR107" s="5"/>
      <c r="JZS107" s="5"/>
      <c r="JZT107" s="5"/>
      <c r="JZU107" s="1"/>
      <c r="JZV107" s="2"/>
      <c r="JZW107" s="2"/>
      <c r="JZX107" s="5"/>
      <c r="JZY107" s="5"/>
      <c r="JZZ107" s="5"/>
      <c r="KAA107" s="5"/>
      <c r="KAB107" s="5"/>
      <c r="KAC107" s="1"/>
      <c r="KAD107" s="2"/>
      <c r="KAE107" s="2"/>
      <c r="KAF107" s="5"/>
      <c r="KAG107" s="5"/>
      <c r="KAH107" s="5"/>
      <c r="KAI107" s="5"/>
      <c r="KAJ107" s="5"/>
      <c r="KAK107" s="1"/>
      <c r="KAL107" s="2"/>
      <c r="KAM107" s="2"/>
      <c r="KAN107" s="5"/>
      <c r="KAO107" s="5"/>
      <c r="KAP107" s="5"/>
      <c r="KAQ107" s="5"/>
      <c r="KAR107" s="5"/>
      <c r="KAS107" s="1"/>
      <c r="KAT107" s="2"/>
      <c r="KAU107" s="2"/>
      <c r="KAV107" s="5"/>
      <c r="KAW107" s="5"/>
      <c r="KAX107" s="5"/>
      <c r="KAY107" s="5"/>
      <c r="KAZ107" s="5"/>
      <c r="KBA107" s="1"/>
      <c r="KBB107" s="2"/>
      <c r="KBC107" s="2"/>
      <c r="KBD107" s="5"/>
      <c r="KBE107" s="5"/>
      <c r="KBF107" s="5"/>
      <c r="KBG107" s="5"/>
      <c r="KBH107" s="5"/>
      <c r="KBI107" s="1"/>
      <c r="KBJ107" s="2"/>
      <c r="KBK107" s="2"/>
      <c r="KBL107" s="5"/>
      <c r="KBM107" s="5"/>
      <c r="KBN107" s="5"/>
      <c r="KBO107" s="5"/>
      <c r="KBP107" s="5"/>
      <c r="KBQ107" s="1"/>
      <c r="KBR107" s="2"/>
      <c r="KBS107" s="2"/>
      <c r="KBT107" s="5"/>
      <c r="KBU107" s="5"/>
      <c r="KBV107" s="5"/>
      <c r="KBW107" s="5"/>
      <c r="KBX107" s="5"/>
      <c r="KBY107" s="1"/>
      <c r="KBZ107" s="2"/>
      <c r="KCA107" s="2"/>
      <c r="KCB107" s="5"/>
      <c r="KCC107" s="5"/>
      <c r="KCD107" s="5"/>
      <c r="KCE107" s="5"/>
      <c r="KCF107" s="5"/>
      <c r="KCG107" s="1"/>
      <c r="KCH107" s="2"/>
      <c r="KCI107" s="2"/>
      <c r="KCJ107" s="5"/>
      <c r="KCK107" s="5"/>
      <c r="KCL107" s="5"/>
      <c r="KCM107" s="5"/>
      <c r="KCN107" s="5"/>
      <c r="KCO107" s="1"/>
      <c r="KCP107" s="2"/>
      <c r="KCQ107" s="2"/>
      <c r="KCR107" s="5"/>
      <c r="KCS107" s="5"/>
      <c r="KCT107" s="5"/>
      <c r="KCU107" s="5"/>
      <c r="KCV107" s="5"/>
      <c r="KCW107" s="1"/>
      <c r="KCX107" s="2"/>
      <c r="KCY107" s="2"/>
      <c r="KCZ107" s="5"/>
      <c r="KDA107" s="5"/>
      <c r="KDB107" s="5"/>
      <c r="KDC107" s="5"/>
      <c r="KDD107" s="5"/>
      <c r="KDE107" s="1"/>
      <c r="KDF107" s="2"/>
      <c r="KDG107" s="2"/>
      <c r="KDH107" s="5"/>
      <c r="KDI107" s="5"/>
      <c r="KDJ107" s="5"/>
      <c r="KDK107" s="5"/>
      <c r="KDL107" s="5"/>
      <c r="KDM107" s="1"/>
      <c r="KDN107" s="2"/>
      <c r="KDO107" s="2"/>
      <c r="KDP107" s="5"/>
      <c r="KDQ107" s="5"/>
      <c r="KDR107" s="5"/>
      <c r="KDS107" s="5"/>
      <c r="KDT107" s="5"/>
      <c r="KDU107" s="1"/>
      <c r="KDV107" s="2"/>
      <c r="KDW107" s="2"/>
      <c r="KDX107" s="5"/>
      <c r="KDY107" s="5"/>
      <c r="KDZ107" s="5"/>
      <c r="KEA107" s="5"/>
      <c r="KEB107" s="5"/>
      <c r="KEC107" s="1"/>
      <c r="KED107" s="2"/>
      <c r="KEE107" s="2"/>
      <c r="KEF107" s="5"/>
      <c r="KEG107" s="5"/>
      <c r="KEH107" s="5"/>
      <c r="KEI107" s="5"/>
      <c r="KEJ107" s="5"/>
      <c r="KEK107" s="1"/>
      <c r="KEL107" s="2"/>
      <c r="KEM107" s="2"/>
      <c r="KEN107" s="5"/>
      <c r="KEO107" s="5"/>
      <c r="KEP107" s="5"/>
      <c r="KEQ107" s="5"/>
      <c r="KER107" s="5"/>
      <c r="KES107" s="1"/>
      <c r="KET107" s="2"/>
      <c r="KEU107" s="2"/>
      <c r="KEV107" s="5"/>
      <c r="KEW107" s="5"/>
      <c r="KEX107" s="5"/>
      <c r="KEY107" s="5"/>
      <c r="KEZ107" s="5"/>
      <c r="KFA107" s="1"/>
      <c r="KFB107" s="2"/>
      <c r="KFC107" s="2"/>
      <c r="KFD107" s="5"/>
      <c r="KFE107" s="5"/>
      <c r="KFF107" s="5"/>
      <c r="KFG107" s="5"/>
      <c r="KFH107" s="5"/>
      <c r="KFI107" s="1"/>
      <c r="KFJ107" s="2"/>
      <c r="KFK107" s="2"/>
      <c r="KFL107" s="5"/>
      <c r="KFM107" s="5"/>
      <c r="KFN107" s="5"/>
      <c r="KFO107" s="5"/>
      <c r="KFP107" s="5"/>
      <c r="KFQ107" s="1"/>
      <c r="KFR107" s="2"/>
      <c r="KFS107" s="2"/>
      <c r="KFT107" s="5"/>
      <c r="KFU107" s="5"/>
      <c r="KFV107" s="5"/>
      <c r="KFW107" s="5"/>
      <c r="KFX107" s="5"/>
      <c r="KFY107" s="1"/>
      <c r="KFZ107" s="2"/>
      <c r="KGA107" s="2"/>
      <c r="KGB107" s="5"/>
      <c r="KGC107" s="5"/>
      <c r="KGD107" s="5"/>
      <c r="KGE107" s="5"/>
      <c r="KGF107" s="5"/>
      <c r="KGG107" s="1"/>
      <c r="KGH107" s="2"/>
      <c r="KGI107" s="2"/>
      <c r="KGJ107" s="5"/>
      <c r="KGK107" s="5"/>
      <c r="KGL107" s="5"/>
      <c r="KGM107" s="5"/>
      <c r="KGN107" s="5"/>
      <c r="KGO107" s="1"/>
      <c r="KGP107" s="2"/>
      <c r="KGQ107" s="2"/>
      <c r="KGR107" s="5"/>
      <c r="KGS107" s="5"/>
      <c r="KGT107" s="5"/>
      <c r="KGU107" s="5"/>
      <c r="KGV107" s="5"/>
      <c r="KGW107" s="1"/>
      <c r="KGX107" s="2"/>
      <c r="KGY107" s="2"/>
      <c r="KGZ107" s="5"/>
      <c r="KHA107" s="5"/>
      <c r="KHB107" s="5"/>
      <c r="KHC107" s="5"/>
      <c r="KHD107" s="5"/>
      <c r="KHE107" s="1"/>
      <c r="KHF107" s="2"/>
      <c r="KHG107" s="2"/>
      <c r="KHH107" s="5"/>
      <c r="KHI107" s="5"/>
      <c r="KHJ107" s="5"/>
      <c r="KHK107" s="5"/>
      <c r="KHL107" s="5"/>
      <c r="KHM107" s="1"/>
      <c r="KHN107" s="2"/>
      <c r="KHO107" s="2"/>
      <c r="KHP107" s="5"/>
      <c r="KHQ107" s="5"/>
      <c r="KHR107" s="5"/>
      <c r="KHS107" s="5"/>
      <c r="KHT107" s="5"/>
      <c r="KHU107" s="1"/>
      <c r="KHV107" s="2"/>
      <c r="KHW107" s="2"/>
      <c r="KHX107" s="5"/>
      <c r="KHY107" s="5"/>
      <c r="KHZ107" s="5"/>
      <c r="KIA107" s="5"/>
      <c r="KIB107" s="5"/>
      <c r="KIC107" s="1"/>
      <c r="KID107" s="2"/>
      <c r="KIE107" s="2"/>
      <c r="KIF107" s="5"/>
      <c r="KIG107" s="5"/>
      <c r="KIH107" s="5"/>
      <c r="KII107" s="5"/>
      <c r="KIJ107" s="5"/>
      <c r="KIK107" s="1"/>
      <c r="KIL107" s="2"/>
      <c r="KIM107" s="2"/>
      <c r="KIN107" s="5"/>
      <c r="KIO107" s="5"/>
      <c r="KIP107" s="5"/>
      <c r="KIQ107" s="5"/>
      <c r="KIR107" s="5"/>
      <c r="KIS107" s="1"/>
      <c r="KIT107" s="2"/>
      <c r="KIU107" s="2"/>
      <c r="KIV107" s="5"/>
      <c r="KIW107" s="5"/>
      <c r="KIX107" s="5"/>
      <c r="KIY107" s="5"/>
      <c r="KIZ107" s="5"/>
      <c r="KJA107" s="1"/>
      <c r="KJB107" s="2"/>
      <c r="KJC107" s="2"/>
      <c r="KJD107" s="5"/>
      <c r="KJE107" s="5"/>
      <c r="KJF107" s="5"/>
      <c r="KJG107" s="5"/>
      <c r="KJH107" s="5"/>
      <c r="KJI107" s="1"/>
      <c r="KJJ107" s="2"/>
      <c r="KJK107" s="2"/>
      <c r="KJL107" s="5"/>
      <c r="KJM107" s="5"/>
      <c r="KJN107" s="5"/>
      <c r="KJO107" s="5"/>
      <c r="KJP107" s="5"/>
      <c r="KJQ107" s="1"/>
      <c r="KJR107" s="2"/>
      <c r="KJS107" s="2"/>
      <c r="KJT107" s="5"/>
      <c r="KJU107" s="5"/>
      <c r="KJV107" s="5"/>
      <c r="KJW107" s="5"/>
      <c r="KJX107" s="5"/>
      <c r="KJY107" s="1"/>
      <c r="KJZ107" s="2"/>
      <c r="KKA107" s="2"/>
      <c r="KKB107" s="5"/>
      <c r="KKC107" s="5"/>
      <c r="KKD107" s="5"/>
      <c r="KKE107" s="5"/>
      <c r="KKF107" s="5"/>
      <c r="KKG107" s="1"/>
      <c r="KKH107" s="2"/>
      <c r="KKI107" s="2"/>
      <c r="KKJ107" s="5"/>
      <c r="KKK107" s="5"/>
      <c r="KKL107" s="5"/>
      <c r="KKM107" s="5"/>
      <c r="KKN107" s="5"/>
      <c r="KKO107" s="1"/>
      <c r="KKP107" s="2"/>
      <c r="KKQ107" s="2"/>
      <c r="KKR107" s="5"/>
      <c r="KKS107" s="5"/>
      <c r="KKT107" s="5"/>
      <c r="KKU107" s="5"/>
      <c r="KKV107" s="5"/>
      <c r="KKW107" s="1"/>
      <c r="KKX107" s="2"/>
      <c r="KKY107" s="2"/>
      <c r="KKZ107" s="5"/>
      <c r="KLA107" s="5"/>
      <c r="KLB107" s="5"/>
      <c r="KLC107" s="5"/>
      <c r="KLD107" s="5"/>
      <c r="KLE107" s="1"/>
      <c r="KLF107" s="2"/>
      <c r="KLG107" s="2"/>
      <c r="KLH107" s="5"/>
      <c r="KLI107" s="5"/>
      <c r="KLJ107" s="5"/>
      <c r="KLK107" s="5"/>
      <c r="KLL107" s="5"/>
      <c r="KLM107" s="1"/>
      <c r="KLN107" s="2"/>
      <c r="KLO107" s="2"/>
      <c r="KLP107" s="5"/>
      <c r="KLQ107" s="5"/>
      <c r="KLR107" s="5"/>
      <c r="KLS107" s="5"/>
      <c r="KLT107" s="5"/>
      <c r="KLU107" s="1"/>
      <c r="KLV107" s="2"/>
      <c r="KLW107" s="2"/>
      <c r="KLX107" s="5"/>
      <c r="KLY107" s="5"/>
      <c r="KLZ107" s="5"/>
      <c r="KMA107" s="5"/>
      <c r="KMB107" s="5"/>
      <c r="KMC107" s="1"/>
      <c r="KMD107" s="2"/>
      <c r="KME107" s="2"/>
      <c r="KMF107" s="5"/>
      <c r="KMG107" s="5"/>
      <c r="KMH107" s="5"/>
      <c r="KMI107" s="5"/>
      <c r="KMJ107" s="5"/>
      <c r="KMK107" s="1"/>
      <c r="KML107" s="2"/>
      <c r="KMM107" s="2"/>
      <c r="KMN107" s="5"/>
      <c r="KMO107" s="5"/>
      <c r="KMP107" s="5"/>
      <c r="KMQ107" s="5"/>
      <c r="KMR107" s="5"/>
      <c r="KMS107" s="1"/>
      <c r="KMT107" s="2"/>
      <c r="KMU107" s="2"/>
      <c r="KMV107" s="5"/>
      <c r="KMW107" s="5"/>
      <c r="KMX107" s="5"/>
      <c r="KMY107" s="5"/>
      <c r="KMZ107" s="5"/>
      <c r="KNA107" s="1"/>
      <c r="KNB107" s="2"/>
      <c r="KNC107" s="2"/>
      <c r="KND107" s="5"/>
      <c r="KNE107" s="5"/>
      <c r="KNF107" s="5"/>
      <c r="KNG107" s="5"/>
      <c r="KNH107" s="5"/>
      <c r="KNI107" s="1"/>
      <c r="KNJ107" s="2"/>
      <c r="KNK107" s="2"/>
      <c r="KNL107" s="5"/>
      <c r="KNM107" s="5"/>
      <c r="KNN107" s="5"/>
      <c r="KNO107" s="5"/>
      <c r="KNP107" s="5"/>
      <c r="KNQ107" s="1"/>
      <c r="KNR107" s="2"/>
      <c r="KNS107" s="2"/>
      <c r="KNT107" s="5"/>
      <c r="KNU107" s="5"/>
      <c r="KNV107" s="5"/>
      <c r="KNW107" s="5"/>
      <c r="KNX107" s="5"/>
      <c r="KNY107" s="1"/>
      <c r="KNZ107" s="2"/>
      <c r="KOA107" s="2"/>
      <c r="KOB107" s="5"/>
      <c r="KOC107" s="5"/>
      <c r="KOD107" s="5"/>
      <c r="KOE107" s="5"/>
      <c r="KOF107" s="5"/>
      <c r="KOG107" s="1"/>
      <c r="KOH107" s="2"/>
      <c r="KOI107" s="2"/>
      <c r="KOJ107" s="5"/>
      <c r="KOK107" s="5"/>
      <c r="KOL107" s="5"/>
      <c r="KOM107" s="5"/>
      <c r="KON107" s="5"/>
      <c r="KOO107" s="1"/>
      <c r="KOP107" s="2"/>
      <c r="KOQ107" s="2"/>
      <c r="KOR107" s="5"/>
      <c r="KOS107" s="5"/>
      <c r="KOT107" s="5"/>
      <c r="KOU107" s="5"/>
      <c r="KOV107" s="5"/>
      <c r="KOW107" s="1"/>
      <c r="KOX107" s="2"/>
      <c r="KOY107" s="2"/>
      <c r="KOZ107" s="5"/>
      <c r="KPA107" s="5"/>
      <c r="KPB107" s="5"/>
      <c r="KPC107" s="5"/>
      <c r="KPD107" s="5"/>
      <c r="KPE107" s="1"/>
      <c r="KPF107" s="2"/>
      <c r="KPG107" s="2"/>
      <c r="KPH107" s="5"/>
      <c r="KPI107" s="5"/>
      <c r="KPJ107" s="5"/>
      <c r="KPK107" s="5"/>
      <c r="KPL107" s="5"/>
      <c r="KPM107" s="1"/>
      <c r="KPN107" s="2"/>
      <c r="KPO107" s="2"/>
      <c r="KPP107" s="5"/>
      <c r="KPQ107" s="5"/>
      <c r="KPR107" s="5"/>
      <c r="KPS107" s="5"/>
      <c r="KPT107" s="5"/>
      <c r="KPU107" s="1"/>
      <c r="KPV107" s="2"/>
      <c r="KPW107" s="2"/>
      <c r="KPX107" s="5"/>
      <c r="KPY107" s="5"/>
      <c r="KPZ107" s="5"/>
      <c r="KQA107" s="5"/>
      <c r="KQB107" s="5"/>
      <c r="KQC107" s="1"/>
      <c r="KQD107" s="2"/>
      <c r="KQE107" s="2"/>
      <c r="KQF107" s="5"/>
      <c r="KQG107" s="5"/>
      <c r="KQH107" s="5"/>
      <c r="KQI107" s="5"/>
      <c r="KQJ107" s="5"/>
      <c r="KQK107" s="1"/>
      <c r="KQL107" s="2"/>
      <c r="KQM107" s="2"/>
      <c r="KQN107" s="5"/>
      <c r="KQO107" s="5"/>
      <c r="KQP107" s="5"/>
      <c r="KQQ107" s="5"/>
      <c r="KQR107" s="5"/>
      <c r="KQS107" s="1"/>
      <c r="KQT107" s="2"/>
      <c r="KQU107" s="2"/>
      <c r="KQV107" s="5"/>
      <c r="KQW107" s="5"/>
      <c r="KQX107" s="5"/>
      <c r="KQY107" s="5"/>
      <c r="KQZ107" s="5"/>
      <c r="KRA107" s="1"/>
      <c r="KRB107" s="2"/>
      <c r="KRC107" s="2"/>
      <c r="KRD107" s="5"/>
      <c r="KRE107" s="5"/>
      <c r="KRF107" s="5"/>
      <c r="KRG107" s="5"/>
      <c r="KRH107" s="5"/>
      <c r="KRI107" s="1"/>
      <c r="KRJ107" s="2"/>
      <c r="KRK107" s="2"/>
      <c r="KRL107" s="5"/>
      <c r="KRM107" s="5"/>
      <c r="KRN107" s="5"/>
      <c r="KRO107" s="5"/>
      <c r="KRP107" s="5"/>
      <c r="KRQ107" s="1"/>
      <c r="KRR107" s="2"/>
      <c r="KRS107" s="2"/>
      <c r="KRT107" s="5"/>
      <c r="KRU107" s="5"/>
      <c r="KRV107" s="5"/>
      <c r="KRW107" s="5"/>
      <c r="KRX107" s="5"/>
      <c r="KRY107" s="1"/>
      <c r="KRZ107" s="2"/>
      <c r="KSA107" s="2"/>
      <c r="KSB107" s="5"/>
      <c r="KSC107" s="5"/>
      <c r="KSD107" s="5"/>
      <c r="KSE107" s="5"/>
      <c r="KSF107" s="5"/>
      <c r="KSG107" s="1"/>
      <c r="KSH107" s="2"/>
      <c r="KSI107" s="2"/>
      <c r="KSJ107" s="5"/>
      <c r="KSK107" s="5"/>
      <c r="KSL107" s="5"/>
      <c r="KSM107" s="5"/>
      <c r="KSN107" s="5"/>
      <c r="KSO107" s="1"/>
      <c r="KSP107" s="2"/>
      <c r="KSQ107" s="2"/>
      <c r="KSR107" s="5"/>
      <c r="KSS107" s="5"/>
      <c r="KST107" s="5"/>
      <c r="KSU107" s="5"/>
      <c r="KSV107" s="5"/>
      <c r="KSW107" s="1"/>
      <c r="KSX107" s="2"/>
      <c r="KSY107" s="2"/>
      <c r="KSZ107" s="5"/>
      <c r="KTA107" s="5"/>
      <c r="KTB107" s="5"/>
      <c r="KTC107" s="5"/>
      <c r="KTD107" s="5"/>
      <c r="KTE107" s="1"/>
      <c r="KTF107" s="2"/>
      <c r="KTG107" s="2"/>
      <c r="KTH107" s="5"/>
      <c r="KTI107" s="5"/>
      <c r="KTJ107" s="5"/>
      <c r="KTK107" s="5"/>
      <c r="KTL107" s="5"/>
      <c r="KTM107" s="1"/>
      <c r="KTN107" s="2"/>
      <c r="KTO107" s="2"/>
      <c r="KTP107" s="5"/>
      <c r="KTQ107" s="5"/>
      <c r="KTR107" s="5"/>
      <c r="KTS107" s="5"/>
      <c r="KTT107" s="5"/>
      <c r="KTU107" s="1"/>
      <c r="KTV107" s="2"/>
      <c r="KTW107" s="2"/>
      <c r="KTX107" s="5"/>
      <c r="KTY107" s="5"/>
      <c r="KTZ107" s="5"/>
      <c r="KUA107" s="5"/>
      <c r="KUB107" s="5"/>
      <c r="KUC107" s="1"/>
      <c r="KUD107" s="2"/>
      <c r="KUE107" s="2"/>
      <c r="KUF107" s="5"/>
      <c r="KUG107" s="5"/>
      <c r="KUH107" s="5"/>
      <c r="KUI107" s="5"/>
      <c r="KUJ107" s="5"/>
      <c r="KUK107" s="1"/>
      <c r="KUL107" s="2"/>
      <c r="KUM107" s="2"/>
      <c r="KUN107" s="5"/>
      <c r="KUO107" s="5"/>
      <c r="KUP107" s="5"/>
      <c r="KUQ107" s="5"/>
      <c r="KUR107" s="5"/>
      <c r="KUS107" s="1"/>
      <c r="KUT107" s="2"/>
      <c r="KUU107" s="2"/>
      <c r="KUV107" s="5"/>
      <c r="KUW107" s="5"/>
      <c r="KUX107" s="5"/>
      <c r="KUY107" s="5"/>
      <c r="KUZ107" s="5"/>
      <c r="KVA107" s="1"/>
      <c r="KVB107" s="2"/>
      <c r="KVC107" s="2"/>
      <c r="KVD107" s="5"/>
      <c r="KVE107" s="5"/>
      <c r="KVF107" s="5"/>
      <c r="KVG107" s="5"/>
      <c r="KVH107" s="5"/>
      <c r="KVI107" s="1"/>
      <c r="KVJ107" s="2"/>
      <c r="KVK107" s="2"/>
      <c r="KVL107" s="5"/>
      <c r="KVM107" s="5"/>
      <c r="KVN107" s="5"/>
      <c r="KVO107" s="5"/>
      <c r="KVP107" s="5"/>
      <c r="KVQ107" s="1"/>
      <c r="KVR107" s="2"/>
      <c r="KVS107" s="2"/>
      <c r="KVT107" s="5"/>
      <c r="KVU107" s="5"/>
      <c r="KVV107" s="5"/>
      <c r="KVW107" s="5"/>
      <c r="KVX107" s="5"/>
      <c r="KVY107" s="1"/>
      <c r="KVZ107" s="2"/>
      <c r="KWA107" s="2"/>
      <c r="KWB107" s="5"/>
      <c r="KWC107" s="5"/>
      <c r="KWD107" s="5"/>
      <c r="KWE107" s="5"/>
      <c r="KWF107" s="5"/>
      <c r="KWG107" s="1"/>
      <c r="KWH107" s="2"/>
      <c r="KWI107" s="2"/>
      <c r="KWJ107" s="5"/>
      <c r="KWK107" s="5"/>
      <c r="KWL107" s="5"/>
      <c r="KWM107" s="5"/>
      <c r="KWN107" s="5"/>
      <c r="KWO107" s="1"/>
      <c r="KWP107" s="2"/>
      <c r="KWQ107" s="2"/>
      <c r="KWR107" s="5"/>
      <c r="KWS107" s="5"/>
      <c r="KWT107" s="5"/>
      <c r="KWU107" s="5"/>
      <c r="KWV107" s="5"/>
      <c r="KWW107" s="1"/>
      <c r="KWX107" s="2"/>
      <c r="KWY107" s="2"/>
      <c r="KWZ107" s="5"/>
      <c r="KXA107" s="5"/>
      <c r="KXB107" s="5"/>
      <c r="KXC107" s="5"/>
      <c r="KXD107" s="5"/>
      <c r="KXE107" s="1"/>
      <c r="KXF107" s="2"/>
      <c r="KXG107" s="2"/>
      <c r="KXH107" s="5"/>
      <c r="KXI107" s="5"/>
      <c r="KXJ107" s="5"/>
      <c r="KXK107" s="5"/>
      <c r="KXL107" s="5"/>
      <c r="KXM107" s="1"/>
      <c r="KXN107" s="2"/>
      <c r="KXO107" s="2"/>
      <c r="KXP107" s="5"/>
      <c r="KXQ107" s="5"/>
      <c r="KXR107" s="5"/>
      <c r="KXS107" s="5"/>
      <c r="KXT107" s="5"/>
      <c r="KXU107" s="1"/>
      <c r="KXV107" s="2"/>
      <c r="KXW107" s="2"/>
      <c r="KXX107" s="5"/>
      <c r="KXY107" s="5"/>
      <c r="KXZ107" s="5"/>
      <c r="KYA107" s="5"/>
      <c r="KYB107" s="5"/>
      <c r="KYC107" s="1"/>
      <c r="KYD107" s="2"/>
      <c r="KYE107" s="2"/>
      <c r="KYF107" s="5"/>
      <c r="KYG107" s="5"/>
      <c r="KYH107" s="5"/>
      <c r="KYI107" s="5"/>
      <c r="KYJ107" s="5"/>
      <c r="KYK107" s="1"/>
      <c r="KYL107" s="2"/>
      <c r="KYM107" s="2"/>
      <c r="KYN107" s="5"/>
      <c r="KYO107" s="5"/>
      <c r="KYP107" s="5"/>
      <c r="KYQ107" s="5"/>
      <c r="KYR107" s="5"/>
      <c r="KYS107" s="1"/>
      <c r="KYT107" s="2"/>
      <c r="KYU107" s="2"/>
      <c r="KYV107" s="5"/>
      <c r="KYW107" s="5"/>
      <c r="KYX107" s="5"/>
      <c r="KYY107" s="5"/>
      <c r="KYZ107" s="5"/>
      <c r="KZA107" s="1"/>
      <c r="KZB107" s="2"/>
      <c r="KZC107" s="2"/>
      <c r="KZD107" s="5"/>
      <c r="KZE107" s="5"/>
      <c r="KZF107" s="5"/>
      <c r="KZG107" s="5"/>
      <c r="KZH107" s="5"/>
      <c r="KZI107" s="1"/>
      <c r="KZJ107" s="2"/>
      <c r="KZK107" s="2"/>
      <c r="KZL107" s="5"/>
      <c r="KZM107" s="5"/>
      <c r="KZN107" s="5"/>
      <c r="KZO107" s="5"/>
      <c r="KZP107" s="5"/>
      <c r="KZQ107" s="1"/>
      <c r="KZR107" s="2"/>
      <c r="KZS107" s="2"/>
      <c r="KZT107" s="5"/>
      <c r="KZU107" s="5"/>
      <c r="KZV107" s="5"/>
      <c r="KZW107" s="5"/>
      <c r="KZX107" s="5"/>
      <c r="KZY107" s="1"/>
      <c r="KZZ107" s="2"/>
      <c r="LAA107" s="2"/>
      <c r="LAB107" s="5"/>
      <c r="LAC107" s="5"/>
      <c r="LAD107" s="5"/>
      <c r="LAE107" s="5"/>
      <c r="LAF107" s="5"/>
      <c r="LAG107" s="1"/>
      <c r="LAH107" s="2"/>
      <c r="LAI107" s="2"/>
      <c r="LAJ107" s="5"/>
      <c r="LAK107" s="5"/>
      <c r="LAL107" s="5"/>
      <c r="LAM107" s="5"/>
      <c r="LAN107" s="5"/>
      <c r="LAO107" s="1"/>
      <c r="LAP107" s="2"/>
      <c r="LAQ107" s="2"/>
      <c r="LAR107" s="5"/>
      <c r="LAS107" s="5"/>
      <c r="LAT107" s="5"/>
      <c r="LAU107" s="5"/>
      <c r="LAV107" s="5"/>
      <c r="LAW107" s="1"/>
      <c r="LAX107" s="2"/>
      <c r="LAY107" s="2"/>
      <c r="LAZ107" s="5"/>
      <c r="LBA107" s="5"/>
      <c r="LBB107" s="5"/>
      <c r="LBC107" s="5"/>
      <c r="LBD107" s="5"/>
      <c r="LBE107" s="1"/>
      <c r="LBF107" s="2"/>
      <c r="LBG107" s="2"/>
      <c r="LBH107" s="5"/>
      <c r="LBI107" s="5"/>
      <c r="LBJ107" s="5"/>
      <c r="LBK107" s="5"/>
      <c r="LBL107" s="5"/>
      <c r="LBM107" s="1"/>
      <c r="LBN107" s="2"/>
      <c r="LBO107" s="2"/>
      <c r="LBP107" s="5"/>
      <c r="LBQ107" s="5"/>
      <c r="LBR107" s="5"/>
      <c r="LBS107" s="5"/>
      <c r="LBT107" s="5"/>
      <c r="LBU107" s="1"/>
      <c r="LBV107" s="2"/>
      <c r="LBW107" s="2"/>
      <c r="LBX107" s="5"/>
      <c r="LBY107" s="5"/>
      <c r="LBZ107" s="5"/>
      <c r="LCA107" s="5"/>
      <c r="LCB107" s="5"/>
      <c r="LCC107" s="1"/>
      <c r="LCD107" s="2"/>
      <c r="LCE107" s="2"/>
      <c r="LCF107" s="5"/>
      <c r="LCG107" s="5"/>
      <c r="LCH107" s="5"/>
      <c r="LCI107" s="5"/>
      <c r="LCJ107" s="5"/>
      <c r="LCK107" s="1"/>
      <c r="LCL107" s="2"/>
      <c r="LCM107" s="2"/>
      <c r="LCN107" s="5"/>
      <c r="LCO107" s="5"/>
      <c r="LCP107" s="5"/>
      <c r="LCQ107" s="5"/>
      <c r="LCR107" s="5"/>
      <c r="LCS107" s="1"/>
      <c r="LCT107" s="2"/>
      <c r="LCU107" s="2"/>
      <c r="LCV107" s="5"/>
      <c r="LCW107" s="5"/>
      <c r="LCX107" s="5"/>
      <c r="LCY107" s="5"/>
      <c r="LCZ107" s="5"/>
      <c r="LDA107" s="1"/>
      <c r="LDB107" s="2"/>
      <c r="LDC107" s="2"/>
      <c r="LDD107" s="5"/>
      <c r="LDE107" s="5"/>
      <c r="LDF107" s="5"/>
      <c r="LDG107" s="5"/>
      <c r="LDH107" s="5"/>
      <c r="LDI107" s="1"/>
      <c r="LDJ107" s="2"/>
      <c r="LDK107" s="2"/>
      <c r="LDL107" s="5"/>
      <c r="LDM107" s="5"/>
      <c r="LDN107" s="5"/>
      <c r="LDO107" s="5"/>
      <c r="LDP107" s="5"/>
      <c r="LDQ107" s="1"/>
      <c r="LDR107" s="2"/>
      <c r="LDS107" s="2"/>
      <c r="LDT107" s="5"/>
      <c r="LDU107" s="5"/>
      <c r="LDV107" s="5"/>
      <c r="LDW107" s="5"/>
      <c r="LDX107" s="5"/>
      <c r="LDY107" s="1"/>
      <c r="LDZ107" s="2"/>
      <c r="LEA107" s="2"/>
      <c r="LEB107" s="5"/>
      <c r="LEC107" s="5"/>
      <c r="LED107" s="5"/>
      <c r="LEE107" s="5"/>
      <c r="LEF107" s="5"/>
      <c r="LEG107" s="1"/>
      <c r="LEH107" s="2"/>
      <c r="LEI107" s="2"/>
      <c r="LEJ107" s="5"/>
      <c r="LEK107" s="5"/>
      <c r="LEL107" s="5"/>
      <c r="LEM107" s="5"/>
      <c r="LEN107" s="5"/>
      <c r="LEO107" s="1"/>
      <c r="LEP107" s="2"/>
      <c r="LEQ107" s="2"/>
      <c r="LER107" s="5"/>
      <c r="LES107" s="5"/>
      <c r="LET107" s="5"/>
      <c r="LEU107" s="5"/>
      <c r="LEV107" s="5"/>
      <c r="LEW107" s="1"/>
      <c r="LEX107" s="2"/>
      <c r="LEY107" s="2"/>
      <c r="LEZ107" s="5"/>
      <c r="LFA107" s="5"/>
      <c r="LFB107" s="5"/>
      <c r="LFC107" s="5"/>
      <c r="LFD107" s="5"/>
      <c r="LFE107" s="1"/>
      <c r="LFF107" s="2"/>
      <c r="LFG107" s="2"/>
      <c r="LFH107" s="5"/>
      <c r="LFI107" s="5"/>
      <c r="LFJ107" s="5"/>
      <c r="LFK107" s="5"/>
      <c r="LFL107" s="5"/>
      <c r="LFM107" s="1"/>
      <c r="LFN107" s="2"/>
      <c r="LFO107" s="2"/>
      <c r="LFP107" s="5"/>
      <c r="LFQ107" s="5"/>
      <c r="LFR107" s="5"/>
      <c r="LFS107" s="5"/>
      <c r="LFT107" s="5"/>
      <c r="LFU107" s="1"/>
      <c r="LFV107" s="2"/>
      <c r="LFW107" s="2"/>
      <c r="LFX107" s="5"/>
      <c r="LFY107" s="5"/>
      <c r="LFZ107" s="5"/>
      <c r="LGA107" s="5"/>
      <c r="LGB107" s="5"/>
      <c r="LGC107" s="1"/>
      <c r="LGD107" s="2"/>
      <c r="LGE107" s="2"/>
      <c r="LGF107" s="5"/>
      <c r="LGG107" s="5"/>
      <c r="LGH107" s="5"/>
      <c r="LGI107" s="5"/>
      <c r="LGJ107" s="5"/>
      <c r="LGK107" s="1"/>
      <c r="LGL107" s="2"/>
      <c r="LGM107" s="2"/>
      <c r="LGN107" s="5"/>
      <c r="LGO107" s="5"/>
      <c r="LGP107" s="5"/>
      <c r="LGQ107" s="5"/>
      <c r="LGR107" s="5"/>
      <c r="LGS107" s="1"/>
      <c r="LGT107" s="2"/>
      <c r="LGU107" s="2"/>
      <c r="LGV107" s="5"/>
      <c r="LGW107" s="5"/>
      <c r="LGX107" s="5"/>
      <c r="LGY107" s="5"/>
      <c r="LGZ107" s="5"/>
      <c r="LHA107" s="1"/>
      <c r="LHB107" s="2"/>
      <c r="LHC107" s="2"/>
      <c r="LHD107" s="5"/>
      <c r="LHE107" s="5"/>
      <c r="LHF107" s="5"/>
      <c r="LHG107" s="5"/>
      <c r="LHH107" s="5"/>
      <c r="LHI107" s="1"/>
      <c r="LHJ107" s="2"/>
      <c r="LHK107" s="2"/>
      <c r="LHL107" s="5"/>
      <c r="LHM107" s="5"/>
      <c r="LHN107" s="5"/>
      <c r="LHO107" s="5"/>
      <c r="LHP107" s="5"/>
      <c r="LHQ107" s="1"/>
      <c r="LHR107" s="2"/>
      <c r="LHS107" s="2"/>
      <c r="LHT107" s="5"/>
      <c r="LHU107" s="5"/>
      <c r="LHV107" s="5"/>
      <c r="LHW107" s="5"/>
      <c r="LHX107" s="5"/>
      <c r="LHY107" s="1"/>
      <c r="LHZ107" s="2"/>
      <c r="LIA107" s="2"/>
      <c r="LIB107" s="5"/>
      <c r="LIC107" s="5"/>
      <c r="LID107" s="5"/>
      <c r="LIE107" s="5"/>
      <c r="LIF107" s="5"/>
      <c r="LIG107" s="1"/>
      <c r="LIH107" s="2"/>
      <c r="LII107" s="2"/>
      <c r="LIJ107" s="5"/>
      <c r="LIK107" s="5"/>
      <c r="LIL107" s="5"/>
      <c r="LIM107" s="5"/>
      <c r="LIN107" s="5"/>
      <c r="LIO107" s="1"/>
      <c r="LIP107" s="2"/>
      <c r="LIQ107" s="2"/>
      <c r="LIR107" s="5"/>
      <c r="LIS107" s="5"/>
      <c r="LIT107" s="5"/>
      <c r="LIU107" s="5"/>
      <c r="LIV107" s="5"/>
      <c r="LIW107" s="1"/>
      <c r="LIX107" s="2"/>
      <c r="LIY107" s="2"/>
      <c r="LIZ107" s="5"/>
      <c r="LJA107" s="5"/>
      <c r="LJB107" s="5"/>
      <c r="LJC107" s="5"/>
      <c r="LJD107" s="5"/>
      <c r="LJE107" s="1"/>
      <c r="LJF107" s="2"/>
      <c r="LJG107" s="2"/>
      <c r="LJH107" s="5"/>
      <c r="LJI107" s="5"/>
      <c r="LJJ107" s="5"/>
      <c r="LJK107" s="5"/>
      <c r="LJL107" s="5"/>
      <c r="LJM107" s="1"/>
      <c r="LJN107" s="2"/>
      <c r="LJO107" s="2"/>
      <c r="LJP107" s="5"/>
      <c r="LJQ107" s="5"/>
      <c r="LJR107" s="5"/>
      <c r="LJS107" s="5"/>
      <c r="LJT107" s="5"/>
      <c r="LJU107" s="1"/>
      <c r="LJV107" s="2"/>
      <c r="LJW107" s="2"/>
      <c r="LJX107" s="5"/>
      <c r="LJY107" s="5"/>
      <c r="LJZ107" s="5"/>
      <c r="LKA107" s="5"/>
      <c r="LKB107" s="5"/>
      <c r="LKC107" s="1"/>
      <c r="LKD107" s="2"/>
      <c r="LKE107" s="2"/>
      <c r="LKF107" s="5"/>
      <c r="LKG107" s="5"/>
      <c r="LKH107" s="5"/>
      <c r="LKI107" s="5"/>
      <c r="LKJ107" s="5"/>
      <c r="LKK107" s="1"/>
      <c r="LKL107" s="2"/>
      <c r="LKM107" s="2"/>
      <c r="LKN107" s="5"/>
      <c r="LKO107" s="5"/>
      <c r="LKP107" s="5"/>
      <c r="LKQ107" s="5"/>
      <c r="LKR107" s="5"/>
      <c r="LKS107" s="1"/>
      <c r="LKT107" s="2"/>
      <c r="LKU107" s="2"/>
      <c r="LKV107" s="5"/>
      <c r="LKW107" s="5"/>
      <c r="LKX107" s="5"/>
      <c r="LKY107" s="5"/>
      <c r="LKZ107" s="5"/>
      <c r="LLA107" s="1"/>
      <c r="LLB107" s="2"/>
      <c r="LLC107" s="2"/>
      <c r="LLD107" s="5"/>
      <c r="LLE107" s="5"/>
      <c r="LLF107" s="5"/>
      <c r="LLG107" s="5"/>
      <c r="LLH107" s="5"/>
      <c r="LLI107" s="1"/>
      <c r="LLJ107" s="2"/>
      <c r="LLK107" s="2"/>
      <c r="LLL107" s="5"/>
      <c r="LLM107" s="5"/>
      <c r="LLN107" s="5"/>
      <c r="LLO107" s="5"/>
      <c r="LLP107" s="5"/>
      <c r="LLQ107" s="1"/>
      <c r="LLR107" s="2"/>
      <c r="LLS107" s="2"/>
      <c r="LLT107" s="5"/>
      <c r="LLU107" s="5"/>
      <c r="LLV107" s="5"/>
      <c r="LLW107" s="5"/>
      <c r="LLX107" s="5"/>
      <c r="LLY107" s="1"/>
      <c r="LLZ107" s="2"/>
      <c r="LMA107" s="2"/>
      <c r="LMB107" s="5"/>
      <c r="LMC107" s="5"/>
      <c r="LMD107" s="5"/>
      <c r="LME107" s="5"/>
      <c r="LMF107" s="5"/>
      <c r="LMG107" s="1"/>
      <c r="LMH107" s="2"/>
      <c r="LMI107" s="2"/>
      <c r="LMJ107" s="5"/>
      <c r="LMK107" s="5"/>
      <c r="LML107" s="5"/>
      <c r="LMM107" s="5"/>
      <c r="LMN107" s="5"/>
      <c r="LMO107" s="1"/>
      <c r="LMP107" s="2"/>
      <c r="LMQ107" s="2"/>
      <c r="LMR107" s="5"/>
      <c r="LMS107" s="5"/>
      <c r="LMT107" s="5"/>
      <c r="LMU107" s="5"/>
      <c r="LMV107" s="5"/>
      <c r="LMW107" s="1"/>
      <c r="LMX107" s="2"/>
      <c r="LMY107" s="2"/>
      <c r="LMZ107" s="5"/>
      <c r="LNA107" s="5"/>
      <c r="LNB107" s="5"/>
      <c r="LNC107" s="5"/>
      <c r="LND107" s="5"/>
      <c r="LNE107" s="1"/>
      <c r="LNF107" s="2"/>
      <c r="LNG107" s="2"/>
      <c r="LNH107" s="5"/>
      <c r="LNI107" s="5"/>
      <c r="LNJ107" s="5"/>
      <c r="LNK107" s="5"/>
      <c r="LNL107" s="5"/>
      <c r="LNM107" s="1"/>
      <c r="LNN107" s="2"/>
      <c r="LNO107" s="2"/>
      <c r="LNP107" s="5"/>
      <c r="LNQ107" s="5"/>
      <c r="LNR107" s="5"/>
      <c r="LNS107" s="5"/>
      <c r="LNT107" s="5"/>
      <c r="LNU107" s="1"/>
      <c r="LNV107" s="2"/>
      <c r="LNW107" s="2"/>
      <c r="LNX107" s="5"/>
      <c r="LNY107" s="5"/>
      <c r="LNZ107" s="5"/>
      <c r="LOA107" s="5"/>
      <c r="LOB107" s="5"/>
      <c r="LOC107" s="1"/>
      <c r="LOD107" s="2"/>
      <c r="LOE107" s="2"/>
      <c r="LOF107" s="5"/>
      <c r="LOG107" s="5"/>
      <c r="LOH107" s="5"/>
      <c r="LOI107" s="5"/>
      <c r="LOJ107" s="5"/>
      <c r="LOK107" s="1"/>
      <c r="LOL107" s="2"/>
      <c r="LOM107" s="2"/>
      <c r="LON107" s="5"/>
      <c r="LOO107" s="5"/>
      <c r="LOP107" s="5"/>
      <c r="LOQ107" s="5"/>
      <c r="LOR107" s="5"/>
      <c r="LOS107" s="1"/>
      <c r="LOT107" s="2"/>
      <c r="LOU107" s="2"/>
      <c r="LOV107" s="5"/>
      <c r="LOW107" s="5"/>
      <c r="LOX107" s="5"/>
      <c r="LOY107" s="5"/>
      <c r="LOZ107" s="5"/>
      <c r="LPA107" s="1"/>
      <c r="LPB107" s="2"/>
      <c r="LPC107" s="2"/>
      <c r="LPD107" s="5"/>
      <c r="LPE107" s="5"/>
      <c r="LPF107" s="5"/>
      <c r="LPG107" s="5"/>
      <c r="LPH107" s="5"/>
      <c r="LPI107" s="1"/>
      <c r="LPJ107" s="2"/>
      <c r="LPK107" s="2"/>
      <c r="LPL107" s="5"/>
      <c r="LPM107" s="5"/>
      <c r="LPN107" s="5"/>
      <c r="LPO107" s="5"/>
      <c r="LPP107" s="5"/>
      <c r="LPQ107" s="1"/>
      <c r="LPR107" s="2"/>
      <c r="LPS107" s="2"/>
      <c r="LPT107" s="5"/>
      <c r="LPU107" s="5"/>
      <c r="LPV107" s="5"/>
      <c r="LPW107" s="5"/>
      <c r="LPX107" s="5"/>
      <c r="LPY107" s="1"/>
      <c r="LPZ107" s="2"/>
      <c r="LQA107" s="2"/>
      <c r="LQB107" s="5"/>
      <c r="LQC107" s="5"/>
      <c r="LQD107" s="5"/>
      <c r="LQE107" s="5"/>
      <c r="LQF107" s="5"/>
      <c r="LQG107" s="1"/>
      <c r="LQH107" s="2"/>
      <c r="LQI107" s="2"/>
      <c r="LQJ107" s="5"/>
      <c r="LQK107" s="5"/>
      <c r="LQL107" s="5"/>
      <c r="LQM107" s="5"/>
      <c r="LQN107" s="5"/>
      <c r="LQO107" s="1"/>
      <c r="LQP107" s="2"/>
      <c r="LQQ107" s="2"/>
      <c r="LQR107" s="5"/>
      <c r="LQS107" s="5"/>
      <c r="LQT107" s="5"/>
      <c r="LQU107" s="5"/>
      <c r="LQV107" s="5"/>
      <c r="LQW107" s="1"/>
      <c r="LQX107" s="2"/>
      <c r="LQY107" s="2"/>
      <c r="LQZ107" s="5"/>
      <c r="LRA107" s="5"/>
      <c r="LRB107" s="5"/>
      <c r="LRC107" s="5"/>
      <c r="LRD107" s="5"/>
      <c r="LRE107" s="1"/>
      <c r="LRF107" s="2"/>
      <c r="LRG107" s="2"/>
      <c r="LRH107" s="5"/>
      <c r="LRI107" s="5"/>
      <c r="LRJ107" s="5"/>
      <c r="LRK107" s="5"/>
      <c r="LRL107" s="5"/>
      <c r="LRM107" s="1"/>
      <c r="LRN107" s="2"/>
      <c r="LRO107" s="2"/>
      <c r="LRP107" s="5"/>
      <c r="LRQ107" s="5"/>
      <c r="LRR107" s="5"/>
      <c r="LRS107" s="5"/>
      <c r="LRT107" s="5"/>
      <c r="LRU107" s="1"/>
      <c r="LRV107" s="2"/>
      <c r="LRW107" s="2"/>
      <c r="LRX107" s="5"/>
      <c r="LRY107" s="5"/>
      <c r="LRZ107" s="5"/>
      <c r="LSA107" s="5"/>
      <c r="LSB107" s="5"/>
      <c r="LSC107" s="1"/>
      <c r="LSD107" s="2"/>
      <c r="LSE107" s="2"/>
      <c r="LSF107" s="5"/>
      <c r="LSG107" s="5"/>
      <c r="LSH107" s="5"/>
      <c r="LSI107" s="5"/>
      <c r="LSJ107" s="5"/>
      <c r="LSK107" s="1"/>
      <c r="LSL107" s="2"/>
      <c r="LSM107" s="2"/>
      <c r="LSN107" s="5"/>
      <c r="LSO107" s="5"/>
      <c r="LSP107" s="5"/>
      <c r="LSQ107" s="5"/>
      <c r="LSR107" s="5"/>
      <c r="LSS107" s="1"/>
      <c r="LST107" s="2"/>
      <c r="LSU107" s="2"/>
      <c r="LSV107" s="5"/>
      <c r="LSW107" s="5"/>
      <c r="LSX107" s="5"/>
      <c r="LSY107" s="5"/>
      <c r="LSZ107" s="5"/>
      <c r="LTA107" s="1"/>
      <c r="LTB107" s="2"/>
      <c r="LTC107" s="2"/>
      <c r="LTD107" s="5"/>
      <c r="LTE107" s="5"/>
      <c r="LTF107" s="5"/>
      <c r="LTG107" s="5"/>
      <c r="LTH107" s="5"/>
      <c r="LTI107" s="1"/>
      <c r="LTJ107" s="2"/>
      <c r="LTK107" s="2"/>
      <c r="LTL107" s="5"/>
      <c r="LTM107" s="5"/>
      <c r="LTN107" s="5"/>
      <c r="LTO107" s="5"/>
      <c r="LTP107" s="5"/>
      <c r="LTQ107" s="1"/>
      <c r="LTR107" s="2"/>
      <c r="LTS107" s="2"/>
      <c r="LTT107" s="5"/>
      <c r="LTU107" s="5"/>
      <c r="LTV107" s="5"/>
      <c r="LTW107" s="5"/>
      <c r="LTX107" s="5"/>
      <c r="LTY107" s="1"/>
      <c r="LTZ107" s="2"/>
      <c r="LUA107" s="2"/>
      <c r="LUB107" s="5"/>
      <c r="LUC107" s="5"/>
      <c r="LUD107" s="5"/>
      <c r="LUE107" s="5"/>
      <c r="LUF107" s="5"/>
      <c r="LUG107" s="1"/>
      <c r="LUH107" s="2"/>
      <c r="LUI107" s="2"/>
      <c r="LUJ107" s="5"/>
      <c r="LUK107" s="5"/>
      <c r="LUL107" s="5"/>
      <c r="LUM107" s="5"/>
      <c r="LUN107" s="5"/>
      <c r="LUO107" s="1"/>
      <c r="LUP107" s="2"/>
      <c r="LUQ107" s="2"/>
      <c r="LUR107" s="5"/>
      <c r="LUS107" s="5"/>
      <c r="LUT107" s="5"/>
      <c r="LUU107" s="5"/>
      <c r="LUV107" s="5"/>
      <c r="LUW107" s="1"/>
      <c r="LUX107" s="2"/>
      <c r="LUY107" s="2"/>
      <c r="LUZ107" s="5"/>
      <c r="LVA107" s="5"/>
      <c r="LVB107" s="5"/>
      <c r="LVC107" s="5"/>
      <c r="LVD107" s="5"/>
      <c r="LVE107" s="1"/>
      <c r="LVF107" s="2"/>
      <c r="LVG107" s="2"/>
      <c r="LVH107" s="5"/>
      <c r="LVI107" s="5"/>
      <c r="LVJ107" s="5"/>
      <c r="LVK107" s="5"/>
      <c r="LVL107" s="5"/>
      <c r="LVM107" s="1"/>
      <c r="LVN107" s="2"/>
      <c r="LVO107" s="2"/>
      <c r="LVP107" s="5"/>
      <c r="LVQ107" s="5"/>
      <c r="LVR107" s="5"/>
      <c r="LVS107" s="5"/>
      <c r="LVT107" s="5"/>
      <c r="LVU107" s="1"/>
      <c r="LVV107" s="2"/>
      <c r="LVW107" s="2"/>
      <c r="LVX107" s="5"/>
      <c r="LVY107" s="5"/>
      <c r="LVZ107" s="5"/>
      <c r="LWA107" s="5"/>
      <c r="LWB107" s="5"/>
      <c r="LWC107" s="1"/>
      <c r="LWD107" s="2"/>
      <c r="LWE107" s="2"/>
      <c r="LWF107" s="5"/>
      <c r="LWG107" s="5"/>
      <c r="LWH107" s="5"/>
      <c r="LWI107" s="5"/>
      <c r="LWJ107" s="5"/>
      <c r="LWK107" s="1"/>
      <c r="LWL107" s="2"/>
      <c r="LWM107" s="2"/>
      <c r="LWN107" s="5"/>
      <c r="LWO107" s="5"/>
      <c r="LWP107" s="5"/>
      <c r="LWQ107" s="5"/>
      <c r="LWR107" s="5"/>
      <c r="LWS107" s="1"/>
      <c r="LWT107" s="2"/>
      <c r="LWU107" s="2"/>
      <c r="LWV107" s="5"/>
      <c r="LWW107" s="5"/>
      <c r="LWX107" s="5"/>
      <c r="LWY107" s="5"/>
      <c r="LWZ107" s="5"/>
      <c r="LXA107" s="1"/>
      <c r="LXB107" s="2"/>
      <c r="LXC107" s="2"/>
      <c r="LXD107" s="5"/>
      <c r="LXE107" s="5"/>
      <c r="LXF107" s="5"/>
      <c r="LXG107" s="5"/>
      <c r="LXH107" s="5"/>
      <c r="LXI107" s="1"/>
      <c r="LXJ107" s="2"/>
      <c r="LXK107" s="2"/>
      <c r="LXL107" s="5"/>
      <c r="LXM107" s="5"/>
      <c r="LXN107" s="5"/>
      <c r="LXO107" s="5"/>
      <c r="LXP107" s="5"/>
      <c r="LXQ107" s="1"/>
      <c r="LXR107" s="2"/>
      <c r="LXS107" s="2"/>
      <c r="LXT107" s="5"/>
      <c r="LXU107" s="5"/>
      <c r="LXV107" s="5"/>
      <c r="LXW107" s="5"/>
      <c r="LXX107" s="5"/>
      <c r="LXY107" s="1"/>
      <c r="LXZ107" s="2"/>
      <c r="LYA107" s="2"/>
      <c r="LYB107" s="5"/>
      <c r="LYC107" s="5"/>
      <c r="LYD107" s="5"/>
      <c r="LYE107" s="5"/>
      <c r="LYF107" s="5"/>
      <c r="LYG107" s="1"/>
      <c r="LYH107" s="2"/>
      <c r="LYI107" s="2"/>
      <c r="LYJ107" s="5"/>
      <c r="LYK107" s="5"/>
      <c r="LYL107" s="5"/>
      <c r="LYM107" s="5"/>
      <c r="LYN107" s="5"/>
      <c r="LYO107" s="1"/>
      <c r="LYP107" s="2"/>
      <c r="LYQ107" s="2"/>
      <c r="LYR107" s="5"/>
      <c r="LYS107" s="5"/>
      <c r="LYT107" s="5"/>
      <c r="LYU107" s="5"/>
      <c r="LYV107" s="5"/>
      <c r="LYW107" s="1"/>
      <c r="LYX107" s="2"/>
      <c r="LYY107" s="2"/>
      <c r="LYZ107" s="5"/>
      <c r="LZA107" s="5"/>
      <c r="LZB107" s="5"/>
      <c r="LZC107" s="5"/>
      <c r="LZD107" s="5"/>
      <c r="LZE107" s="1"/>
      <c r="LZF107" s="2"/>
      <c r="LZG107" s="2"/>
      <c r="LZH107" s="5"/>
      <c r="LZI107" s="5"/>
      <c r="LZJ107" s="5"/>
      <c r="LZK107" s="5"/>
      <c r="LZL107" s="5"/>
      <c r="LZM107" s="1"/>
      <c r="LZN107" s="2"/>
      <c r="LZO107" s="2"/>
      <c r="LZP107" s="5"/>
      <c r="LZQ107" s="5"/>
      <c r="LZR107" s="5"/>
      <c r="LZS107" s="5"/>
      <c r="LZT107" s="5"/>
      <c r="LZU107" s="1"/>
      <c r="LZV107" s="2"/>
      <c r="LZW107" s="2"/>
      <c r="LZX107" s="5"/>
      <c r="LZY107" s="5"/>
      <c r="LZZ107" s="5"/>
      <c r="MAA107" s="5"/>
      <c r="MAB107" s="5"/>
      <c r="MAC107" s="1"/>
      <c r="MAD107" s="2"/>
      <c r="MAE107" s="2"/>
      <c r="MAF107" s="5"/>
      <c r="MAG107" s="5"/>
      <c r="MAH107" s="5"/>
      <c r="MAI107" s="5"/>
      <c r="MAJ107" s="5"/>
      <c r="MAK107" s="1"/>
      <c r="MAL107" s="2"/>
      <c r="MAM107" s="2"/>
      <c r="MAN107" s="5"/>
      <c r="MAO107" s="5"/>
      <c r="MAP107" s="5"/>
      <c r="MAQ107" s="5"/>
      <c r="MAR107" s="5"/>
      <c r="MAS107" s="1"/>
      <c r="MAT107" s="2"/>
      <c r="MAU107" s="2"/>
      <c r="MAV107" s="5"/>
      <c r="MAW107" s="5"/>
      <c r="MAX107" s="5"/>
      <c r="MAY107" s="5"/>
      <c r="MAZ107" s="5"/>
      <c r="MBA107" s="1"/>
      <c r="MBB107" s="2"/>
      <c r="MBC107" s="2"/>
      <c r="MBD107" s="5"/>
      <c r="MBE107" s="5"/>
      <c r="MBF107" s="5"/>
      <c r="MBG107" s="5"/>
      <c r="MBH107" s="5"/>
      <c r="MBI107" s="1"/>
      <c r="MBJ107" s="2"/>
      <c r="MBK107" s="2"/>
      <c r="MBL107" s="5"/>
      <c r="MBM107" s="5"/>
      <c r="MBN107" s="5"/>
      <c r="MBO107" s="5"/>
      <c r="MBP107" s="5"/>
      <c r="MBQ107" s="1"/>
      <c r="MBR107" s="2"/>
      <c r="MBS107" s="2"/>
      <c r="MBT107" s="5"/>
      <c r="MBU107" s="5"/>
      <c r="MBV107" s="5"/>
      <c r="MBW107" s="5"/>
      <c r="MBX107" s="5"/>
      <c r="MBY107" s="1"/>
      <c r="MBZ107" s="2"/>
      <c r="MCA107" s="2"/>
      <c r="MCB107" s="5"/>
      <c r="MCC107" s="5"/>
      <c r="MCD107" s="5"/>
      <c r="MCE107" s="5"/>
      <c r="MCF107" s="5"/>
      <c r="MCG107" s="1"/>
      <c r="MCH107" s="2"/>
      <c r="MCI107" s="2"/>
      <c r="MCJ107" s="5"/>
      <c r="MCK107" s="5"/>
      <c r="MCL107" s="5"/>
      <c r="MCM107" s="5"/>
      <c r="MCN107" s="5"/>
      <c r="MCO107" s="1"/>
      <c r="MCP107" s="2"/>
      <c r="MCQ107" s="2"/>
      <c r="MCR107" s="5"/>
      <c r="MCS107" s="5"/>
      <c r="MCT107" s="5"/>
      <c r="MCU107" s="5"/>
      <c r="MCV107" s="5"/>
      <c r="MCW107" s="1"/>
      <c r="MCX107" s="2"/>
      <c r="MCY107" s="2"/>
      <c r="MCZ107" s="5"/>
      <c r="MDA107" s="5"/>
      <c r="MDB107" s="5"/>
      <c r="MDC107" s="5"/>
      <c r="MDD107" s="5"/>
      <c r="MDE107" s="1"/>
      <c r="MDF107" s="2"/>
      <c r="MDG107" s="2"/>
      <c r="MDH107" s="5"/>
      <c r="MDI107" s="5"/>
      <c r="MDJ107" s="5"/>
      <c r="MDK107" s="5"/>
      <c r="MDL107" s="5"/>
      <c r="MDM107" s="1"/>
      <c r="MDN107" s="2"/>
      <c r="MDO107" s="2"/>
      <c r="MDP107" s="5"/>
      <c r="MDQ107" s="5"/>
      <c r="MDR107" s="5"/>
      <c r="MDS107" s="5"/>
      <c r="MDT107" s="5"/>
      <c r="MDU107" s="1"/>
      <c r="MDV107" s="2"/>
      <c r="MDW107" s="2"/>
      <c r="MDX107" s="5"/>
      <c r="MDY107" s="5"/>
      <c r="MDZ107" s="5"/>
      <c r="MEA107" s="5"/>
      <c r="MEB107" s="5"/>
      <c r="MEC107" s="1"/>
      <c r="MED107" s="2"/>
      <c r="MEE107" s="2"/>
      <c r="MEF107" s="5"/>
      <c r="MEG107" s="5"/>
      <c r="MEH107" s="5"/>
      <c r="MEI107" s="5"/>
      <c r="MEJ107" s="5"/>
      <c r="MEK107" s="1"/>
      <c r="MEL107" s="2"/>
      <c r="MEM107" s="2"/>
      <c r="MEN107" s="5"/>
      <c r="MEO107" s="5"/>
      <c r="MEP107" s="5"/>
      <c r="MEQ107" s="5"/>
      <c r="MER107" s="5"/>
      <c r="MES107" s="1"/>
      <c r="MET107" s="2"/>
      <c r="MEU107" s="2"/>
      <c r="MEV107" s="5"/>
      <c r="MEW107" s="5"/>
      <c r="MEX107" s="5"/>
      <c r="MEY107" s="5"/>
      <c r="MEZ107" s="5"/>
      <c r="MFA107" s="1"/>
      <c r="MFB107" s="2"/>
      <c r="MFC107" s="2"/>
      <c r="MFD107" s="5"/>
      <c r="MFE107" s="5"/>
      <c r="MFF107" s="5"/>
      <c r="MFG107" s="5"/>
      <c r="MFH107" s="5"/>
      <c r="MFI107" s="1"/>
      <c r="MFJ107" s="2"/>
      <c r="MFK107" s="2"/>
      <c r="MFL107" s="5"/>
      <c r="MFM107" s="5"/>
      <c r="MFN107" s="5"/>
      <c r="MFO107" s="5"/>
      <c r="MFP107" s="5"/>
      <c r="MFQ107" s="1"/>
      <c r="MFR107" s="2"/>
      <c r="MFS107" s="2"/>
      <c r="MFT107" s="5"/>
      <c r="MFU107" s="5"/>
      <c r="MFV107" s="5"/>
      <c r="MFW107" s="5"/>
      <c r="MFX107" s="5"/>
      <c r="MFY107" s="1"/>
      <c r="MFZ107" s="2"/>
      <c r="MGA107" s="2"/>
      <c r="MGB107" s="5"/>
      <c r="MGC107" s="5"/>
      <c r="MGD107" s="5"/>
      <c r="MGE107" s="5"/>
      <c r="MGF107" s="5"/>
      <c r="MGG107" s="1"/>
      <c r="MGH107" s="2"/>
      <c r="MGI107" s="2"/>
      <c r="MGJ107" s="5"/>
      <c r="MGK107" s="5"/>
      <c r="MGL107" s="5"/>
      <c r="MGM107" s="5"/>
      <c r="MGN107" s="5"/>
      <c r="MGO107" s="1"/>
      <c r="MGP107" s="2"/>
      <c r="MGQ107" s="2"/>
      <c r="MGR107" s="5"/>
      <c r="MGS107" s="5"/>
      <c r="MGT107" s="5"/>
      <c r="MGU107" s="5"/>
      <c r="MGV107" s="5"/>
      <c r="MGW107" s="1"/>
      <c r="MGX107" s="2"/>
      <c r="MGY107" s="2"/>
      <c r="MGZ107" s="5"/>
      <c r="MHA107" s="5"/>
      <c r="MHB107" s="5"/>
      <c r="MHC107" s="5"/>
      <c r="MHD107" s="5"/>
      <c r="MHE107" s="1"/>
      <c r="MHF107" s="2"/>
      <c r="MHG107" s="2"/>
      <c r="MHH107" s="5"/>
      <c r="MHI107" s="5"/>
      <c r="MHJ107" s="5"/>
      <c r="MHK107" s="5"/>
      <c r="MHL107" s="5"/>
      <c r="MHM107" s="1"/>
      <c r="MHN107" s="2"/>
      <c r="MHO107" s="2"/>
      <c r="MHP107" s="5"/>
      <c r="MHQ107" s="5"/>
      <c r="MHR107" s="5"/>
      <c r="MHS107" s="5"/>
      <c r="MHT107" s="5"/>
      <c r="MHU107" s="1"/>
      <c r="MHV107" s="2"/>
      <c r="MHW107" s="2"/>
      <c r="MHX107" s="5"/>
      <c r="MHY107" s="5"/>
      <c r="MHZ107" s="5"/>
      <c r="MIA107" s="5"/>
      <c r="MIB107" s="5"/>
      <c r="MIC107" s="1"/>
      <c r="MID107" s="2"/>
      <c r="MIE107" s="2"/>
      <c r="MIF107" s="5"/>
      <c r="MIG107" s="5"/>
      <c r="MIH107" s="5"/>
      <c r="MII107" s="5"/>
      <c r="MIJ107" s="5"/>
      <c r="MIK107" s="1"/>
      <c r="MIL107" s="2"/>
      <c r="MIM107" s="2"/>
      <c r="MIN107" s="5"/>
      <c r="MIO107" s="5"/>
      <c r="MIP107" s="5"/>
      <c r="MIQ107" s="5"/>
      <c r="MIR107" s="5"/>
      <c r="MIS107" s="1"/>
      <c r="MIT107" s="2"/>
      <c r="MIU107" s="2"/>
      <c r="MIV107" s="5"/>
      <c r="MIW107" s="5"/>
      <c r="MIX107" s="5"/>
      <c r="MIY107" s="5"/>
      <c r="MIZ107" s="5"/>
      <c r="MJA107" s="1"/>
      <c r="MJB107" s="2"/>
      <c r="MJC107" s="2"/>
      <c r="MJD107" s="5"/>
      <c r="MJE107" s="5"/>
      <c r="MJF107" s="5"/>
      <c r="MJG107" s="5"/>
      <c r="MJH107" s="5"/>
      <c r="MJI107" s="1"/>
      <c r="MJJ107" s="2"/>
      <c r="MJK107" s="2"/>
      <c r="MJL107" s="5"/>
      <c r="MJM107" s="5"/>
      <c r="MJN107" s="5"/>
      <c r="MJO107" s="5"/>
      <c r="MJP107" s="5"/>
      <c r="MJQ107" s="1"/>
      <c r="MJR107" s="2"/>
      <c r="MJS107" s="2"/>
      <c r="MJT107" s="5"/>
      <c r="MJU107" s="5"/>
      <c r="MJV107" s="5"/>
      <c r="MJW107" s="5"/>
      <c r="MJX107" s="5"/>
      <c r="MJY107" s="1"/>
      <c r="MJZ107" s="2"/>
      <c r="MKA107" s="2"/>
      <c r="MKB107" s="5"/>
      <c r="MKC107" s="5"/>
      <c r="MKD107" s="5"/>
      <c r="MKE107" s="5"/>
      <c r="MKF107" s="5"/>
      <c r="MKG107" s="1"/>
      <c r="MKH107" s="2"/>
      <c r="MKI107" s="2"/>
      <c r="MKJ107" s="5"/>
      <c r="MKK107" s="5"/>
      <c r="MKL107" s="5"/>
      <c r="MKM107" s="5"/>
      <c r="MKN107" s="5"/>
      <c r="MKO107" s="1"/>
      <c r="MKP107" s="2"/>
      <c r="MKQ107" s="2"/>
      <c r="MKR107" s="5"/>
      <c r="MKS107" s="5"/>
      <c r="MKT107" s="5"/>
      <c r="MKU107" s="5"/>
      <c r="MKV107" s="5"/>
      <c r="MKW107" s="1"/>
      <c r="MKX107" s="2"/>
      <c r="MKY107" s="2"/>
      <c r="MKZ107" s="5"/>
      <c r="MLA107" s="5"/>
      <c r="MLB107" s="5"/>
      <c r="MLC107" s="5"/>
      <c r="MLD107" s="5"/>
      <c r="MLE107" s="1"/>
      <c r="MLF107" s="2"/>
      <c r="MLG107" s="2"/>
      <c r="MLH107" s="5"/>
      <c r="MLI107" s="5"/>
      <c r="MLJ107" s="5"/>
      <c r="MLK107" s="5"/>
      <c r="MLL107" s="5"/>
      <c r="MLM107" s="1"/>
      <c r="MLN107" s="2"/>
      <c r="MLO107" s="2"/>
      <c r="MLP107" s="5"/>
      <c r="MLQ107" s="5"/>
      <c r="MLR107" s="5"/>
      <c r="MLS107" s="5"/>
      <c r="MLT107" s="5"/>
      <c r="MLU107" s="1"/>
      <c r="MLV107" s="2"/>
      <c r="MLW107" s="2"/>
      <c r="MLX107" s="5"/>
      <c r="MLY107" s="5"/>
      <c r="MLZ107" s="5"/>
      <c r="MMA107" s="5"/>
      <c r="MMB107" s="5"/>
      <c r="MMC107" s="1"/>
      <c r="MMD107" s="2"/>
      <c r="MME107" s="2"/>
      <c r="MMF107" s="5"/>
      <c r="MMG107" s="5"/>
      <c r="MMH107" s="5"/>
      <c r="MMI107" s="5"/>
      <c r="MMJ107" s="5"/>
      <c r="MMK107" s="1"/>
      <c r="MML107" s="2"/>
      <c r="MMM107" s="2"/>
      <c r="MMN107" s="5"/>
      <c r="MMO107" s="5"/>
      <c r="MMP107" s="5"/>
      <c r="MMQ107" s="5"/>
      <c r="MMR107" s="5"/>
      <c r="MMS107" s="1"/>
      <c r="MMT107" s="2"/>
      <c r="MMU107" s="2"/>
      <c r="MMV107" s="5"/>
      <c r="MMW107" s="5"/>
      <c r="MMX107" s="5"/>
      <c r="MMY107" s="5"/>
      <c r="MMZ107" s="5"/>
      <c r="MNA107" s="1"/>
      <c r="MNB107" s="2"/>
      <c r="MNC107" s="2"/>
      <c r="MND107" s="5"/>
      <c r="MNE107" s="5"/>
      <c r="MNF107" s="5"/>
      <c r="MNG107" s="5"/>
      <c r="MNH107" s="5"/>
      <c r="MNI107" s="1"/>
      <c r="MNJ107" s="2"/>
      <c r="MNK107" s="2"/>
      <c r="MNL107" s="5"/>
      <c r="MNM107" s="5"/>
      <c r="MNN107" s="5"/>
      <c r="MNO107" s="5"/>
      <c r="MNP107" s="5"/>
      <c r="MNQ107" s="1"/>
      <c r="MNR107" s="2"/>
      <c r="MNS107" s="2"/>
      <c r="MNT107" s="5"/>
      <c r="MNU107" s="5"/>
      <c r="MNV107" s="5"/>
      <c r="MNW107" s="5"/>
      <c r="MNX107" s="5"/>
      <c r="MNY107" s="1"/>
      <c r="MNZ107" s="2"/>
      <c r="MOA107" s="2"/>
      <c r="MOB107" s="5"/>
      <c r="MOC107" s="5"/>
      <c r="MOD107" s="5"/>
      <c r="MOE107" s="5"/>
      <c r="MOF107" s="5"/>
      <c r="MOG107" s="1"/>
      <c r="MOH107" s="2"/>
      <c r="MOI107" s="2"/>
      <c r="MOJ107" s="5"/>
      <c r="MOK107" s="5"/>
      <c r="MOL107" s="5"/>
      <c r="MOM107" s="5"/>
      <c r="MON107" s="5"/>
      <c r="MOO107" s="1"/>
      <c r="MOP107" s="2"/>
      <c r="MOQ107" s="2"/>
      <c r="MOR107" s="5"/>
      <c r="MOS107" s="5"/>
      <c r="MOT107" s="5"/>
      <c r="MOU107" s="5"/>
      <c r="MOV107" s="5"/>
      <c r="MOW107" s="1"/>
      <c r="MOX107" s="2"/>
      <c r="MOY107" s="2"/>
      <c r="MOZ107" s="5"/>
      <c r="MPA107" s="5"/>
      <c r="MPB107" s="5"/>
      <c r="MPC107" s="5"/>
      <c r="MPD107" s="5"/>
      <c r="MPE107" s="1"/>
      <c r="MPF107" s="2"/>
      <c r="MPG107" s="2"/>
      <c r="MPH107" s="5"/>
      <c r="MPI107" s="5"/>
      <c r="MPJ107" s="5"/>
      <c r="MPK107" s="5"/>
      <c r="MPL107" s="5"/>
      <c r="MPM107" s="1"/>
      <c r="MPN107" s="2"/>
      <c r="MPO107" s="2"/>
      <c r="MPP107" s="5"/>
      <c r="MPQ107" s="5"/>
      <c r="MPR107" s="5"/>
      <c r="MPS107" s="5"/>
      <c r="MPT107" s="5"/>
      <c r="MPU107" s="1"/>
      <c r="MPV107" s="2"/>
      <c r="MPW107" s="2"/>
      <c r="MPX107" s="5"/>
      <c r="MPY107" s="5"/>
      <c r="MPZ107" s="5"/>
      <c r="MQA107" s="5"/>
      <c r="MQB107" s="5"/>
      <c r="MQC107" s="1"/>
      <c r="MQD107" s="2"/>
      <c r="MQE107" s="2"/>
      <c r="MQF107" s="5"/>
      <c r="MQG107" s="5"/>
      <c r="MQH107" s="5"/>
      <c r="MQI107" s="5"/>
      <c r="MQJ107" s="5"/>
      <c r="MQK107" s="1"/>
      <c r="MQL107" s="2"/>
      <c r="MQM107" s="2"/>
      <c r="MQN107" s="5"/>
      <c r="MQO107" s="5"/>
      <c r="MQP107" s="5"/>
      <c r="MQQ107" s="5"/>
      <c r="MQR107" s="5"/>
      <c r="MQS107" s="1"/>
      <c r="MQT107" s="2"/>
      <c r="MQU107" s="2"/>
      <c r="MQV107" s="5"/>
      <c r="MQW107" s="5"/>
      <c r="MQX107" s="5"/>
      <c r="MQY107" s="5"/>
      <c r="MQZ107" s="5"/>
      <c r="MRA107" s="1"/>
      <c r="MRB107" s="2"/>
      <c r="MRC107" s="2"/>
      <c r="MRD107" s="5"/>
      <c r="MRE107" s="5"/>
      <c r="MRF107" s="5"/>
      <c r="MRG107" s="5"/>
      <c r="MRH107" s="5"/>
      <c r="MRI107" s="1"/>
      <c r="MRJ107" s="2"/>
      <c r="MRK107" s="2"/>
      <c r="MRL107" s="5"/>
      <c r="MRM107" s="5"/>
      <c r="MRN107" s="5"/>
      <c r="MRO107" s="5"/>
      <c r="MRP107" s="5"/>
      <c r="MRQ107" s="1"/>
      <c r="MRR107" s="2"/>
      <c r="MRS107" s="2"/>
      <c r="MRT107" s="5"/>
      <c r="MRU107" s="5"/>
      <c r="MRV107" s="5"/>
      <c r="MRW107" s="5"/>
      <c r="MRX107" s="5"/>
      <c r="MRY107" s="1"/>
      <c r="MRZ107" s="2"/>
      <c r="MSA107" s="2"/>
      <c r="MSB107" s="5"/>
      <c r="MSC107" s="5"/>
      <c r="MSD107" s="5"/>
      <c r="MSE107" s="5"/>
      <c r="MSF107" s="5"/>
      <c r="MSG107" s="1"/>
      <c r="MSH107" s="2"/>
      <c r="MSI107" s="2"/>
      <c r="MSJ107" s="5"/>
      <c r="MSK107" s="5"/>
      <c r="MSL107" s="5"/>
      <c r="MSM107" s="5"/>
      <c r="MSN107" s="5"/>
      <c r="MSO107" s="1"/>
      <c r="MSP107" s="2"/>
      <c r="MSQ107" s="2"/>
      <c r="MSR107" s="5"/>
      <c r="MSS107" s="5"/>
      <c r="MST107" s="5"/>
      <c r="MSU107" s="5"/>
      <c r="MSV107" s="5"/>
      <c r="MSW107" s="1"/>
      <c r="MSX107" s="2"/>
      <c r="MSY107" s="2"/>
      <c r="MSZ107" s="5"/>
      <c r="MTA107" s="5"/>
      <c r="MTB107" s="5"/>
      <c r="MTC107" s="5"/>
      <c r="MTD107" s="5"/>
      <c r="MTE107" s="1"/>
      <c r="MTF107" s="2"/>
      <c r="MTG107" s="2"/>
      <c r="MTH107" s="5"/>
      <c r="MTI107" s="5"/>
      <c r="MTJ107" s="5"/>
      <c r="MTK107" s="5"/>
      <c r="MTL107" s="5"/>
      <c r="MTM107" s="1"/>
      <c r="MTN107" s="2"/>
      <c r="MTO107" s="2"/>
      <c r="MTP107" s="5"/>
      <c r="MTQ107" s="5"/>
      <c r="MTR107" s="5"/>
      <c r="MTS107" s="5"/>
      <c r="MTT107" s="5"/>
      <c r="MTU107" s="1"/>
      <c r="MTV107" s="2"/>
      <c r="MTW107" s="2"/>
      <c r="MTX107" s="5"/>
      <c r="MTY107" s="5"/>
      <c r="MTZ107" s="5"/>
      <c r="MUA107" s="5"/>
      <c r="MUB107" s="5"/>
      <c r="MUC107" s="1"/>
      <c r="MUD107" s="2"/>
      <c r="MUE107" s="2"/>
      <c r="MUF107" s="5"/>
      <c r="MUG107" s="5"/>
      <c r="MUH107" s="5"/>
      <c r="MUI107" s="5"/>
      <c r="MUJ107" s="5"/>
      <c r="MUK107" s="1"/>
      <c r="MUL107" s="2"/>
      <c r="MUM107" s="2"/>
      <c r="MUN107" s="5"/>
      <c r="MUO107" s="5"/>
      <c r="MUP107" s="5"/>
      <c r="MUQ107" s="5"/>
      <c r="MUR107" s="5"/>
      <c r="MUS107" s="1"/>
      <c r="MUT107" s="2"/>
      <c r="MUU107" s="2"/>
      <c r="MUV107" s="5"/>
      <c r="MUW107" s="5"/>
      <c r="MUX107" s="5"/>
      <c r="MUY107" s="5"/>
      <c r="MUZ107" s="5"/>
      <c r="MVA107" s="1"/>
      <c r="MVB107" s="2"/>
      <c r="MVC107" s="2"/>
      <c r="MVD107" s="5"/>
      <c r="MVE107" s="5"/>
      <c r="MVF107" s="5"/>
      <c r="MVG107" s="5"/>
      <c r="MVH107" s="5"/>
      <c r="MVI107" s="1"/>
      <c r="MVJ107" s="2"/>
      <c r="MVK107" s="2"/>
      <c r="MVL107" s="5"/>
      <c r="MVM107" s="5"/>
      <c r="MVN107" s="5"/>
      <c r="MVO107" s="5"/>
      <c r="MVP107" s="5"/>
      <c r="MVQ107" s="1"/>
      <c r="MVR107" s="2"/>
      <c r="MVS107" s="2"/>
      <c r="MVT107" s="5"/>
      <c r="MVU107" s="5"/>
      <c r="MVV107" s="5"/>
      <c r="MVW107" s="5"/>
      <c r="MVX107" s="5"/>
      <c r="MVY107" s="1"/>
      <c r="MVZ107" s="2"/>
      <c r="MWA107" s="2"/>
      <c r="MWB107" s="5"/>
      <c r="MWC107" s="5"/>
      <c r="MWD107" s="5"/>
      <c r="MWE107" s="5"/>
      <c r="MWF107" s="5"/>
      <c r="MWG107" s="1"/>
      <c r="MWH107" s="2"/>
      <c r="MWI107" s="2"/>
      <c r="MWJ107" s="5"/>
      <c r="MWK107" s="5"/>
      <c r="MWL107" s="5"/>
      <c r="MWM107" s="5"/>
      <c r="MWN107" s="5"/>
      <c r="MWO107" s="1"/>
      <c r="MWP107" s="2"/>
      <c r="MWQ107" s="2"/>
      <c r="MWR107" s="5"/>
      <c r="MWS107" s="5"/>
      <c r="MWT107" s="5"/>
      <c r="MWU107" s="5"/>
      <c r="MWV107" s="5"/>
      <c r="MWW107" s="1"/>
      <c r="MWX107" s="2"/>
      <c r="MWY107" s="2"/>
      <c r="MWZ107" s="5"/>
      <c r="MXA107" s="5"/>
      <c r="MXB107" s="5"/>
      <c r="MXC107" s="5"/>
      <c r="MXD107" s="5"/>
      <c r="MXE107" s="1"/>
      <c r="MXF107" s="2"/>
      <c r="MXG107" s="2"/>
      <c r="MXH107" s="5"/>
      <c r="MXI107" s="5"/>
      <c r="MXJ107" s="5"/>
      <c r="MXK107" s="5"/>
      <c r="MXL107" s="5"/>
      <c r="MXM107" s="1"/>
      <c r="MXN107" s="2"/>
      <c r="MXO107" s="2"/>
      <c r="MXP107" s="5"/>
      <c r="MXQ107" s="5"/>
      <c r="MXR107" s="5"/>
      <c r="MXS107" s="5"/>
      <c r="MXT107" s="5"/>
      <c r="MXU107" s="1"/>
      <c r="MXV107" s="2"/>
      <c r="MXW107" s="2"/>
      <c r="MXX107" s="5"/>
      <c r="MXY107" s="5"/>
      <c r="MXZ107" s="5"/>
      <c r="MYA107" s="5"/>
      <c r="MYB107" s="5"/>
      <c r="MYC107" s="1"/>
      <c r="MYD107" s="2"/>
      <c r="MYE107" s="2"/>
      <c r="MYF107" s="5"/>
      <c r="MYG107" s="5"/>
      <c r="MYH107" s="5"/>
      <c r="MYI107" s="5"/>
      <c r="MYJ107" s="5"/>
      <c r="MYK107" s="1"/>
      <c r="MYL107" s="2"/>
      <c r="MYM107" s="2"/>
      <c r="MYN107" s="5"/>
      <c r="MYO107" s="5"/>
      <c r="MYP107" s="5"/>
      <c r="MYQ107" s="5"/>
      <c r="MYR107" s="5"/>
      <c r="MYS107" s="1"/>
      <c r="MYT107" s="2"/>
      <c r="MYU107" s="2"/>
      <c r="MYV107" s="5"/>
      <c r="MYW107" s="5"/>
      <c r="MYX107" s="5"/>
      <c r="MYY107" s="5"/>
      <c r="MYZ107" s="5"/>
      <c r="MZA107" s="1"/>
      <c r="MZB107" s="2"/>
      <c r="MZC107" s="2"/>
      <c r="MZD107" s="5"/>
      <c r="MZE107" s="5"/>
      <c r="MZF107" s="5"/>
      <c r="MZG107" s="5"/>
      <c r="MZH107" s="5"/>
      <c r="MZI107" s="1"/>
      <c r="MZJ107" s="2"/>
      <c r="MZK107" s="2"/>
      <c r="MZL107" s="5"/>
      <c r="MZM107" s="5"/>
      <c r="MZN107" s="5"/>
      <c r="MZO107" s="5"/>
      <c r="MZP107" s="5"/>
      <c r="MZQ107" s="1"/>
      <c r="MZR107" s="2"/>
      <c r="MZS107" s="2"/>
      <c r="MZT107" s="5"/>
      <c r="MZU107" s="5"/>
      <c r="MZV107" s="5"/>
      <c r="MZW107" s="5"/>
      <c r="MZX107" s="5"/>
      <c r="MZY107" s="1"/>
      <c r="MZZ107" s="2"/>
      <c r="NAA107" s="2"/>
      <c r="NAB107" s="5"/>
      <c r="NAC107" s="5"/>
      <c r="NAD107" s="5"/>
      <c r="NAE107" s="5"/>
      <c r="NAF107" s="5"/>
      <c r="NAG107" s="1"/>
      <c r="NAH107" s="2"/>
      <c r="NAI107" s="2"/>
      <c r="NAJ107" s="5"/>
      <c r="NAK107" s="5"/>
      <c r="NAL107" s="5"/>
      <c r="NAM107" s="5"/>
      <c r="NAN107" s="5"/>
      <c r="NAO107" s="1"/>
      <c r="NAP107" s="2"/>
      <c r="NAQ107" s="2"/>
      <c r="NAR107" s="5"/>
      <c r="NAS107" s="5"/>
      <c r="NAT107" s="5"/>
      <c r="NAU107" s="5"/>
      <c r="NAV107" s="5"/>
      <c r="NAW107" s="1"/>
      <c r="NAX107" s="2"/>
      <c r="NAY107" s="2"/>
      <c r="NAZ107" s="5"/>
      <c r="NBA107" s="5"/>
      <c r="NBB107" s="5"/>
      <c r="NBC107" s="5"/>
      <c r="NBD107" s="5"/>
      <c r="NBE107" s="1"/>
      <c r="NBF107" s="2"/>
      <c r="NBG107" s="2"/>
      <c r="NBH107" s="5"/>
      <c r="NBI107" s="5"/>
      <c r="NBJ107" s="5"/>
      <c r="NBK107" s="5"/>
      <c r="NBL107" s="5"/>
      <c r="NBM107" s="1"/>
      <c r="NBN107" s="2"/>
      <c r="NBO107" s="2"/>
      <c r="NBP107" s="5"/>
      <c r="NBQ107" s="5"/>
      <c r="NBR107" s="5"/>
      <c r="NBS107" s="5"/>
      <c r="NBT107" s="5"/>
      <c r="NBU107" s="1"/>
      <c r="NBV107" s="2"/>
      <c r="NBW107" s="2"/>
      <c r="NBX107" s="5"/>
      <c r="NBY107" s="5"/>
      <c r="NBZ107" s="5"/>
      <c r="NCA107" s="5"/>
      <c r="NCB107" s="5"/>
      <c r="NCC107" s="1"/>
      <c r="NCD107" s="2"/>
      <c r="NCE107" s="2"/>
      <c r="NCF107" s="5"/>
      <c r="NCG107" s="5"/>
      <c r="NCH107" s="5"/>
      <c r="NCI107" s="5"/>
      <c r="NCJ107" s="5"/>
      <c r="NCK107" s="1"/>
      <c r="NCL107" s="2"/>
      <c r="NCM107" s="2"/>
      <c r="NCN107" s="5"/>
      <c r="NCO107" s="5"/>
      <c r="NCP107" s="5"/>
      <c r="NCQ107" s="5"/>
      <c r="NCR107" s="5"/>
      <c r="NCS107" s="1"/>
      <c r="NCT107" s="2"/>
      <c r="NCU107" s="2"/>
      <c r="NCV107" s="5"/>
      <c r="NCW107" s="5"/>
      <c r="NCX107" s="5"/>
      <c r="NCY107" s="5"/>
      <c r="NCZ107" s="5"/>
      <c r="NDA107" s="1"/>
      <c r="NDB107" s="2"/>
      <c r="NDC107" s="2"/>
      <c r="NDD107" s="5"/>
      <c r="NDE107" s="5"/>
      <c r="NDF107" s="5"/>
      <c r="NDG107" s="5"/>
      <c r="NDH107" s="5"/>
      <c r="NDI107" s="1"/>
      <c r="NDJ107" s="2"/>
      <c r="NDK107" s="2"/>
      <c r="NDL107" s="5"/>
      <c r="NDM107" s="5"/>
      <c r="NDN107" s="5"/>
      <c r="NDO107" s="5"/>
      <c r="NDP107" s="5"/>
      <c r="NDQ107" s="1"/>
      <c r="NDR107" s="2"/>
      <c r="NDS107" s="2"/>
      <c r="NDT107" s="5"/>
      <c r="NDU107" s="5"/>
      <c r="NDV107" s="5"/>
      <c r="NDW107" s="5"/>
      <c r="NDX107" s="5"/>
      <c r="NDY107" s="1"/>
      <c r="NDZ107" s="2"/>
      <c r="NEA107" s="2"/>
      <c r="NEB107" s="5"/>
      <c r="NEC107" s="5"/>
      <c r="NED107" s="5"/>
      <c r="NEE107" s="5"/>
      <c r="NEF107" s="5"/>
      <c r="NEG107" s="1"/>
      <c r="NEH107" s="2"/>
      <c r="NEI107" s="2"/>
      <c r="NEJ107" s="5"/>
      <c r="NEK107" s="5"/>
      <c r="NEL107" s="5"/>
      <c r="NEM107" s="5"/>
      <c r="NEN107" s="5"/>
      <c r="NEO107" s="1"/>
      <c r="NEP107" s="2"/>
      <c r="NEQ107" s="2"/>
      <c r="NER107" s="5"/>
      <c r="NES107" s="5"/>
      <c r="NET107" s="5"/>
      <c r="NEU107" s="5"/>
      <c r="NEV107" s="5"/>
      <c r="NEW107" s="1"/>
      <c r="NEX107" s="2"/>
      <c r="NEY107" s="2"/>
      <c r="NEZ107" s="5"/>
      <c r="NFA107" s="5"/>
      <c r="NFB107" s="5"/>
      <c r="NFC107" s="5"/>
      <c r="NFD107" s="5"/>
      <c r="NFE107" s="1"/>
      <c r="NFF107" s="2"/>
      <c r="NFG107" s="2"/>
      <c r="NFH107" s="5"/>
      <c r="NFI107" s="5"/>
      <c r="NFJ107" s="5"/>
      <c r="NFK107" s="5"/>
      <c r="NFL107" s="5"/>
      <c r="NFM107" s="1"/>
      <c r="NFN107" s="2"/>
      <c r="NFO107" s="2"/>
      <c r="NFP107" s="5"/>
      <c r="NFQ107" s="5"/>
      <c r="NFR107" s="5"/>
      <c r="NFS107" s="5"/>
      <c r="NFT107" s="5"/>
      <c r="NFU107" s="1"/>
      <c r="NFV107" s="2"/>
      <c r="NFW107" s="2"/>
      <c r="NFX107" s="5"/>
      <c r="NFY107" s="5"/>
      <c r="NFZ107" s="5"/>
      <c r="NGA107" s="5"/>
      <c r="NGB107" s="5"/>
      <c r="NGC107" s="1"/>
      <c r="NGD107" s="2"/>
      <c r="NGE107" s="2"/>
      <c r="NGF107" s="5"/>
      <c r="NGG107" s="5"/>
      <c r="NGH107" s="5"/>
      <c r="NGI107" s="5"/>
      <c r="NGJ107" s="5"/>
      <c r="NGK107" s="1"/>
      <c r="NGL107" s="2"/>
      <c r="NGM107" s="2"/>
      <c r="NGN107" s="5"/>
      <c r="NGO107" s="5"/>
      <c r="NGP107" s="5"/>
      <c r="NGQ107" s="5"/>
      <c r="NGR107" s="5"/>
      <c r="NGS107" s="1"/>
      <c r="NGT107" s="2"/>
      <c r="NGU107" s="2"/>
      <c r="NGV107" s="5"/>
      <c r="NGW107" s="5"/>
      <c r="NGX107" s="5"/>
      <c r="NGY107" s="5"/>
      <c r="NGZ107" s="5"/>
      <c r="NHA107" s="1"/>
      <c r="NHB107" s="2"/>
      <c r="NHC107" s="2"/>
      <c r="NHD107" s="5"/>
      <c r="NHE107" s="5"/>
      <c r="NHF107" s="5"/>
      <c r="NHG107" s="5"/>
      <c r="NHH107" s="5"/>
      <c r="NHI107" s="1"/>
      <c r="NHJ107" s="2"/>
      <c r="NHK107" s="2"/>
      <c r="NHL107" s="5"/>
      <c r="NHM107" s="5"/>
      <c r="NHN107" s="5"/>
      <c r="NHO107" s="5"/>
      <c r="NHP107" s="5"/>
      <c r="NHQ107" s="1"/>
      <c r="NHR107" s="2"/>
      <c r="NHS107" s="2"/>
      <c r="NHT107" s="5"/>
      <c r="NHU107" s="5"/>
      <c r="NHV107" s="5"/>
      <c r="NHW107" s="5"/>
      <c r="NHX107" s="5"/>
      <c r="NHY107" s="1"/>
      <c r="NHZ107" s="2"/>
      <c r="NIA107" s="2"/>
      <c r="NIB107" s="5"/>
      <c r="NIC107" s="5"/>
      <c r="NID107" s="5"/>
      <c r="NIE107" s="5"/>
      <c r="NIF107" s="5"/>
      <c r="NIG107" s="1"/>
      <c r="NIH107" s="2"/>
      <c r="NII107" s="2"/>
      <c r="NIJ107" s="5"/>
      <c r="NIK107" s="5"/>
      <c r="NIL107" s="5"/>
      <c r="NIM107" s="5"/>
      <c r="NIN107" s="5"/>
      <c r="NIO107" s="1"/>
      <c r="NIP107" s="2"/>
      <c r="NIQ107" s="2"/>
      <c r="NIR107" s="5"/>
      <c r="NIS107" s="5"/>
      <c r="NIT107" s="5"/>
      <c r="NIU107" s="5"/>
      <c r="NIV107" s="5"/>
      <c r="NIW107" s="1"/>
      <c r="NIX107" s="2"/>
      <c r="NIY107" s="2"/>
      <c r="NIZ107" s="5"/>
      <c r="NJA107" s="5"/>
      <c r="NJB107" s="5"/>
      <c r="NJC107" s="5"/>
      <c r="NJD107" s="5"/>
      <c r="NJE107" s="1"/>
      <c r="NJF107" s="2"/>
      <c r="NJG107" s="2"/>
      <c r="NJH107" s="5"/>
      <c r="NJI107" s="5"/>
      <c r="NJJ107" s="5"/>
      <c r="NJK107" s="5"/>
      <c r="NJL107" s="5"/>
      <c r="NJM107" s="1"/>
      <c r="NJN107" s="2"/>
      <c r="NJO107" s="2"/>
      <c r="NJP107" s="5"/>
      <c r="NJQ107" s="5"/>
      <c r="NJR107" s="5"/>
      <c r="NJS107" s="5"/>
      <c r="NJT107" s="5"/>
      <c r="NJU107" s="1"/>
      <c r="NJV107" s="2"/>
      <c r="NJW107" s="2"/>
      <c r="NJX107" s="5"/>
      <c r="NJY107" s="5"/>
      <c r="NJZ107" s="5"/>
      <c r="NKA107" s="5"/>
      <c r="NKB107" s="5"/>
      <c r="NKC107" s="1"/>
      <c r="NKD107" s="2"/>
      <c r="NKE107" s="2"/>
      <c r="NKF107" s="5"/>
      <c r="NKG107" s="5"/>
      <c r="NKH107" s="5"/>
      <c r="NKI107" s="5"/>
      <c r="NKJ107" s="5"/>
      <c r="NKK107" s="1"/>
      <c r="NKL107" s="2"/>
      <c r="NKM107" s="2"/>
      <c r="NKN107" s="5"/>
      <c r="NKO107" s="5"/>
      <c r="NKP107" s="5"/>
      <c r="NKQ107" s="5"/>
      <c r="NKR107" s="5"/>
      <c r="NKS107" s="1"/>
      <c r="NKT107" s="2"/>
      <c r="NKU107" s="2"/>
      <c r="NKV107" s="5"/>
      <c r="NKW107" s="5"/>
      <c r="NKX107" s="5"/>
      <c r="NKY107" s="5"/>
      <c r="NKZ107" s="5"/>
      <c r="NLA107" s="1"/>
      <c r="NLB107" s="2"/>
      <c r="NLC107" s="2"/>
      <c r="NLD107" s="5"/>
      <c r="NLE107" s="5"/>
      <c r="NLF107" s="5"/>
      <c r="NLG107" s="5"/>
      <c r="NLH107" s="5"/>
      <c r="NLI107" s="1"/>
      <c r="NLJ107" s="2"/>
      <c r="NLK107" s="2"/>
      <c r="NLL107" s="5"/>
      <c r="NLM107" s="5"/>
      <c r="NLN107" s="5"/>
      <c r="NLO107" s="5"/>
      <c r="NLP107" s="5"/>
      <c r="NLQ107" s="1"/>
      <c r="NLR107" s="2"/>
      <c r="NLS107" s="2"/>
      <c r="NLT107" s="5"/>
      <c r="NLU107" s="5"/>
      <c r="NLV107" s="5"/>
      <c r="NLW107" s="5"/>
      <c r="NLX107" s="5"/>
      <c r="NLY107" s="1"/>
      <c r="NLZ107" s="2"/>
      <c r="NMA107" s="2"/>
      <c r="NMB107" s="5"/>
      <c r="NMC107" s="5"/>
      <c r="NMD107" s="5"/>
      <c r="NME107" s="5"/>
      <c r="NMF107" s="5"/>
      <c r="NMG107" s="1"/>
      <c r="NMH107" s="2"/>
      <c r="NMI107" s="2"/>
      <c r="NMJ107" s="5"/>
      <c r="NMK107" s="5"/>
      <c r="NML107" s="5"/>
      <c r="NMM107" s="5"/>
      <c r="NMN107" s="5"/>
      <c r="NMO107" s="1"/>
      <c r="NMP107" s="2"/>
      <c r="NMQ107" s="2"/>
      <c r="NMR107" s="5"/>
      <c r="NMS107" s="5"/>
      <c r="NMT107" s="5"/>
      <c r="NMU107" s="5"/>
      <c r="NMV107" s="5"/>
      <c r="NMW107" s="1"/>
      <c r="NMX107" s="2"/>
      <c r="NMY107" s="2"/>
      <c r="NMZ107" s="5"/>
      <c r="NNA107" s="5"/>
      <c r="NNB107" s="5"/>
      <c r="NNC107" s="5"/>
      <c r="NND107" s="5"/>
      <c r="NNE107" s="1"/>
      <c r="NNF107" s="2"/>
      <c r="NNG107" s="2"/>
      <c r="NNH107" s="5"/>
      <c r="NNI107" s="5"/>
      <c r="NNJ107" s="5"/>
      <c r="NNK107" s="5"/>
      <c r="NNL107" s="5"/>
      <c r="NNM107" s="1"/>
      <c r="NNN107" s="2"/>
      <c r="NNO107" s="2"/>
      <c r="NNP107" s="5"/>
      <c r="NNQ107" s="5"/>
      <c r="NNR107" s="5"/>
      <c r="NNS107" s="5"/>
      <c r="NNT107" s="5"/>
      <c r="NNU107" s="1"/>
      <c r="NNV107" s="2"/>
      <c r="NNW107" s="2"/>
      <c r="NNX107" s="5"/>
      <c r="NNY107" s="5"/>
      <c r="NNZ107" s="5"/>
      <c r="NOA107" s="5"/>
      <c r="NOB107" s="5"/>
      <c r="NOC107" s="1"/>
      <c r="NOD107" s="2"/>
      <c r="NOE107" s="2"/>
      <c r="NOF107" s="5"/>
      <c r="NOG107" s="5"/>
      <c r="NOH107" s="5"/>
      <c r="NOI107" s="5"/>
      <c r="NOJ107" s="5"/>
      <c r="NOK107" s="1"/>
      <c r="NOL107" s="2"/>
      <c r="NOM107" s="2"/>
      <c r="NON107" s="5"/>
      <c r="NOO107" s="5"/>
      <c r="NOP107" s="5"/>
      <c r="NOQ107" s="5"/>
      <c r="NOR107" s="5"/>
      <c r="NOS107" s="1"/>
      <c r="NOT107" s="2"/>
      <c r="NOU107" s="2"/>
      <c r="NOV107" s="5"/>
      <c r="NOW107" s="5"/>
      <c r="NOX107" s="5"/>
      <c r="NOY107" s="5"/>
      <c r="NOZ107" s="5"/>
      <c r="NPA107" s="1"/>
      <c r="NPB107" s="2"/>
      <c r="NPC107" s="2"/>
      <c r="NPD107" s="5"/>
      <c r="NPE107" s="5"/>
      <c r="NPF107" s="5"/>
      <c r="NPG107" s="5"/>
      <c r="NPH107" s="5"/>
      <c r="NPI107" s="1"/>
      <c r="NPJ107" s="2"/>
      <c r="NPK107" s="2"/>
      <c r="NPL107" s="5"/>
      <c r="NPM107" s="5"/>
      <c r="NPN107" s="5"/>
      <c r="NPO107" s="5"/>
      <c r="NPP107" s="5"/>
      <c r="NPQ107" s="1"/>
      <c r="NPR107" s="2"/>
      <c r="NPS107" s="2"/>
      <c r="NPT107" s="5"/>
      <c r="NPU107" s="5"/>
      <c r="NPV107" s="5"/>
      <c r="NPW107" s="5"/>
      <c r="NPX107" s="5"/>
      <c r="NPY107" s="1"/>
      <c r="NPZ107" s="2"/>
      <c r="NQA107" s="2"/>
      <c r="NQB107" s="5"/>
      <c r="NQC107" s="5"/>
      <c r="NQD107" s="5"/>
      <c r="NQE107" s="5"/>
      <c r="NQF107" s="5"/>
      <c r="NQG107" s="1"/>
      <c r="NQH107" s="2"/>
      <c r="NQI107" s="2"/>
      <c r="NQJ107" s="5"/>
      <c r="NQK107" s="5"/>
      <c r="NQL107" s="5"/>
      <c r="NQM107" s="5"/>
      <c r="NQN107" s="5"/>
      <c r="NQO107" s="1"/>
      <c r="NQP107" s="2"/>
      <c r="NQQ107" s="2"/>
      <c r="NQR107" s="5"/>
      <c r="NQS107" s="5"/>
      <c r="NQT107" s="5"/>
      <c r="NQU107" s="5"/>
      <c r="NQV107" s="5"/>
      <c r="NQW107" s="1"/>
      <c r="NQX107" s="2"/>
      <c r="NQY107" s="2"/>
      <c r="NQZ107" s="5"/>
      <c r="NRA107" s="5"/>
      <c r="NRB107" s="5"/>
      <c r="NRC107" s="5"/>
      <c r="NRD107" s="5"/>
      <c r="NRE107" s="1"/>
      <c r="NRF107" s="2"/>
      <c r="NRG107" s="2"/>
      <c r="NRH107" s="5"/>
      <c r="NRI107" s="5"/>
      <c r="NRJ107" s="5"/>
      <c r="NRK107" s="5"/>
      <c r="NRL107" s="5"/>
      <c r="NRM107" s="1"/>
      <c r="NRN107" s="2"/>
      <c r="NRO107" s="2"/>
      <c r="NRP107" s="5"/>
      <c r="NRQ107" s="5"/>
      <c r="NRR107" s="5"/>
      <c r="NRS107" s="5"/>
      <c r="NRT107" s="5"/>
      <c r="NRU107" s="1"/>
      <c r="NRV107" s="2"/>
      <c r="NRW107" s="2"/>
      <c r="NRX107" s="5"/>
      <c r="NRY107" s="5"/>
      <c r="NRZ107" s="5"/>
      <c r="NSA107" s="5"/>
      <c r="NSB107" s="5"/>
      <c r="NSC107" s="1"/>
      <c r="NSD107" s="2"/>
      <c r="NSE107" s="2"/>
      <c r="NSF107" s="5"/>
      <c r="NSG107" s="5"/>
      <c r="NSH107" s="5"/>
      <c r="NSI107" s="5"/>
      <c r="NSJ107" s="5"/>
      <c r="NSK107" s="1"/>
      <c r="NSL107" s="2"/>
      <c r="NSM107" s="2"/>
      <c r="NSN107" s="5"/>
      <c r="NSO107" s="5"/>
      <c r="NSP107" s="5"/>
      <c r="NSQ107" s="5"/>
      <c r="NSR107" s="5"/>
      <c r="NSS107" s="1"/>
      <c r="NST107" s="2"/>
      <c r="NSU107" s="2"/>
      <c r="NSV107" s="5"/>
      <c r="NSW107" s="5"/>
      <c r="NSX107" s="5"/>
      <c r="NSY107" s="5"/>
      <c r="NSZ107" s="5"/>
      <c r="NTA107" s="1"/>
      <c r="NTB107" s="2"/>
      <c r="NTC107" s="2"/>
      <c r="NTD107" s="5"/>
      <c r="NTE107" s="5"/>
      <c r="NTF107" s="5"/>
      <c r="NTG107" s="5"/>
      <c r="NTH107" s="5"/>
      <c r="NTI107" s="1"/>
      <c r="NTJ107" s="2"/>
      <c r="NTK107" s="2"/>
      <c r="NTL107" s="5"/>
      <c r="NTM107" s="5"/>
      <c r="NTN107" s="5"/>
      <c r="NTO107" s="5"/>
      <c r="NTP107" s="5"/>
      <c r="NTQ107" s="1"/>
      <c r="NTR107" s="2"/>
      <c r="NTS107" s="2"/>
      <c r="NTT107" s="5"/>
      <c r="NTU107" s="5"/>
      <c r="NTV107" s="5"/>
      <c r="NTW107" s="5"/>
      <c r="NTX107" s="5"/>
      <c r="NTY107" s="1"/>
      <c r="NTZ107" s="2"/>
      <c r="NUA107" s="2"/>
      <c r="NUB107" s="5"/>
      <c r="NUC107" s="5"/>
      <c r="NUD107" s="5"/>
      <c r="NUE107" s="5"/>
      <c r="NUF107" s="5"/>
      <c r="NUG107" s="1"/>
      <c r="NUH107" s="2"/>
      <c r="NUI107" s="2"/>
      <c r="NUJ107" s="5"/>
      <c r="NUK107" s="5"/>
      <c r="NUL107" s="5"/>
      <c r="NUM107" s="5"/>
      <c r="NUN107" s="5"/>
      <c r="NUO107" s="1"/>
      <c r="NUP107" s="2"/>
      <c r="NUQ107" s="2"/>
      <c r="NUR107" s="5"/>
      <c r="NUS107" s="5"/>
      <c r="NUT107" s="5"/>
      <c r="NUU107" s="5"/>
      <c r="NUV107" s="5"/>
      <c r="NUW107" s="1"/>
      <c r="NUX107" s="2"/>
      <c r="NUY107" s="2"/>
      <c r="NUZ107" s="5"/>
      <c r="NVA107" s="5"/>
      <c r="NVB107" s="5"/>
      <c r="NVC107" s="5"/>
      <c r="NVD107" s="5"/>
      <c r="NVE107" s="1"/>
      <c r="NVF107" s="2"/>
      <c r="NVG107" s="2"/>
      <c r="NVH107" s="5"/>
      <c r="NVI107" s="5"/>
      <c r="NVJ107" s="5"/>
      <c r="NVK107" s="5"/>
      <c r="NVL107" s="5"/>
      <c r="NVM107" s="1"/>
      <c r="NVN107" s="2"/>
      <c r="NVO107" s="2"/>
      <c r="NVP107" s="5"/>
      <c r="NVQ107" s="5"/>
      <c r="NVR107" s="5"/>
      <c r="NVS107" s="5"/>
      <c r="NVT107" s="5"/>
      <c r="NVU107" s="1"/>
      <c r="NVV107" s="2"/>
      <c r="NVW107" s="2"/>
      <c r="NVX107" s="5"/>
      <c r="NVY107" s="5"/>
      <c r="NVZ107" s="5"/>
      <c r="NWA107" s="5"/>
      <c r="NWB107" s="5"/>
      <c r="NWC107" s="1"/>
      <c r="NWD107" s="2"/>
      <c r="NWE107" s="2"/>
      <c r="NWF107" s="5"/>
      <c r="NWG107" s="5"/>
      <c r="NWH107" s="5"/>
      <c r="NWI107" s="5"/>
      <c r="NWJ107" s="5"/>
      <c r="NWK107" s="1"/>
      <c r="NWL107" s="2"/>
      <c r="NWM107" s="2"/>
      <c r="NWN107" s="5"/>
      <c r="NWO107" s="5"/>
      <c r="NWP107" s="5"/>
      <c r="NWQ107" s="5"/>
      <c r="NWR107" s="5"/>
      <c r="NWS107" s="1"/>
      <c r="NWT107" s="2"/>
      <c r="NWU107" s="2"/>
      <c r="NWV107" s="5"/>
      <c r="NWW107" s="5"/>
      <c r="NWX107" s="5"/>
      <c r="NWY107" s="5"/>
      <c r="NWZ107" s="5"/>
      <c r="NXA107" s="1"/>
      <c r="NXB107" s="2"/>
      <c r="NXC107" s="2"/>
      <c r="NXD107" s="5"/>
      <c r="NXE107" s="5"/>
      <c r="NXF107" s="5"/>
      <c r="NXG107" s="5"/>
      <c r="NXH107" s="5"/>
      <c r="NXI107" s="1"/>
      <c r="NXJ107" s="2"/>
      <c r="NXK107" s="2"/>
      <c r="NXL107" s="5"/>
      <c r="NXM107" s="5"/>
      <c r="NXN107" s="5"/>
      <c r="NXO107" s="5"/>
      <c r="NXP107" s="5"/>
      <c r="NXQ107" s="1"/>
      <c r="NXR107" s="2"/>
      <c r="NXS107" s="2"/>
      <c r="NXT107" s="5"/>
      <c r="NXU107" s="5"/>
      <c r="NXV107" s="5"/>
      <c r="NXW107" s="5"/>
      <c r="NXX107" s="5"/>
      <c r="NXY107" s="1"/>
      <c r="NXZ107" s="2"/>
      <c r="NYA107" s="2"/>
      <c r="NYB107" s="5"/>
      <c r="NYC107" s="5"/>
      <c r="NYD107" s="5"/>
      <c r="NYE107" s="5"/>
      <c r="NYF107" s="5"/>
      <c r="NYG107" s="1"/>
      <c r="NYH107" s="2"/>
      <c r="NYI107" s="2"/>
      <c r="NYJ107" s="5"/>
      <c r="NYK107" s="5"/>
      <c r="NYL107" s="5"/>
      <c r="NYM107" s="5"/>
      <c r="NYN107" s="5"/>
      <c r="NYO107" s="1"/>
      <c r="NYP107" s="2"/>
      <c r="NYQ107" s="2"/>
      <c r="NYR107" s="5"/>
      <c r="NYS107" s="5"/>
      <c r="NYT107" s="5"/>
      <c r="NYU107" s="5"/>
      <c r="NYV107" s="5"/>
      <c r="NYW107" s="1"/>
      <c r="NYX107" s="2"/>
      <c r="NYY107" s="2"/>
      <c r="NYZ107" s="5"/>
      <c r="NZA107" s="5"/>
      <c r="NZB107" s="5"/>
      <c r="NZC107" s="5"/>
      <c r="NZD107" s="5"/>
      <c r="NZE107" s="1"/>
      <c r="NZF107" s="2"/>
      <c r="NZG107" s="2"/>
      <c r="NZH107" s="5"/>
      <c r="NZI107" s="5"/>
      <c r="NZJ107" s="5"/>
      <c r="NZK107" s="5"/>
      <c r="NZL107" s="5"/>
      <c r="NZM107" s="1"/>
      <c r="NZN107" s="2"/>
      <c r="NZO107" s="2"/>
      <c r="NZP107" s="5"/>
      <c r="NZQ107" s="5"/>
      <c r="NZR107" s="5"/>
      <c r="NZS107" s="5"/>
      <c r="NZT107" s="5"/>
      <c r="NZU107" s="1"/>
      <c r="NZV107" s="2"/>
      <c r="NZW107" s="2"/>
      <c r="NZX107" s="5"/>
      <c r="NZY107" s="5"/>
      <c r="NZZ107" s="5"/>
      <c r="OAA107" s="5"/>
      <c r="OAB107" s="5"/>
      <c r="OAC107" s="1"/>
      <c r="OAD107" s="2"/>
      <c r="OAE107" s="2"/>
      <c r="OAF107" s="5"/>
      <c r="OAG107" s="5"/>
      <c r="OAH107" s="5"/>
      <c r="OAI107" s="5"/>
      <c r="OAJ107" s="5"/>
      <c r="OAK107" s="1"/>
      <c r="OAL107" s="2"/>
      <c r="OAM107" s="2"/>
      <c r="OAN107" s="5"/>
      <c r="OAO107" s="5"/>
      <c r="OAP107" s="5"/>
      <c r="OAQ107" s="5"/>
      <c r="OAR107" s="5"/>
      <c r="OAS107" s="1"/>
      <c r="OAT107" s="2"/>
      <c r="OAU107" s="2"/>
      <c r="OAV107" s="5"/>
      <c r="OAW107" s="5"/>
      <c r="OAX107" s="5"/>
      <c r="OAY107" s="5"/>
      <c r="OAZ107" s="5"/>
      <c r="OBA107" s="1"/>
      <c r="OBB107" s="2"/>
      <c r="OBC107" s="2"/>
      <c r="OBD107" s="5"/>
      <c r="OBE107" s="5"/>
      <c r="OBF107" s="5"/>
      <c r="OBG107" s="5"/>
      <c r="OBH107" s="5"/>
      <c r="OBI107" s="1"/>
      <c r="OBJ107" s="2"/>
      <c r="OBK107" s="2"/>
      <c r="OBL107" s="5"/>
      <c r="OBM107" s="5"/>
      <c r="OBN107" s="5"/>
      <c r="OBO107" s="5"/>
      <c r="OBP107" s="5"/>
      <c r="OBQ107" s="1"/>
      <c r="OBR107" s="2"/>
      <c r="OBS107" s="2"/>
      <c r="OBT107" s="5"/>
      <c r="OBU107" s="5"/>
      <c r="OBV107" s="5"/>
      <c r="OBW107" s="5"/>
      <c r="OBX107" s="5"/>
      <c r="OBY107" s="1"/>
      <c r="OBZ107" s="2"/>
      <c r="OCA107" s="2"/>
      <c r="OCB107" s="5"/>
      <c r="OCC107" s="5"/>
      <c r="OCD107" s="5"/>
      <c r="OCE107" s="5"/>
      <c r="OCF107" s="5"/>
      <c r="OCG107" s="1"/>
      <c r="OCH107" s="2"/>
      <c r="OCI107" s="2"/>
      <c r="OCJ107" s="5"/>
      <c r="OCK107" s="5"/>
      <c r="OCL107" s="5"/>
      <c r="OCM107" s="5"/>
      <c r="OCN107" s="5"/>
      <c r="OCO107" s="1"/>
      <c r="OCP107" s="2"/>
      <c r="OCQ107" s="2"/>
      <c r="OCR107" s="5"/>
      <c r="OCS107" s="5"/>
      <c r="OCT107" s="5"/>
      <c r="OCU107" s="5"/>
      <c r="OCV107" s="5"/>
      <c r="OCW107" s="1"/>
      <c r="OCX107" s="2"/>
      <c r="OCY107" s="2"/>
      <c r="OCZ107" s="5"/>
      <c r="ODA107" s="5"/>
      <c r="ODB107" s="5"/>
      <c r="ODC107" s="5"/>
      <c r="ODD107" s="5"/>
      <c r="ODE107" s="1"/>
      <c r="ODF107" s="2"/>
      <c r="ODG107" s="2"/>
      <c r="ODH107" s="5"/>
      <c r="ODI107" s="5"/>
      <c r="ODJ107" s="5"/>
      <c r="ODK107" s="5"/>
      <c r="ODL107" s="5"/>
      <c r="ODM107" s="1"/>
      <c r="ODN107" s="2"/>
      <c r="ODO107" s="2"/>
      <c r="ODP107" s="5"/>
      <c r="ODQ107" s="5"/>
      <c r="ODR107" s="5"/>
      <c r="ODS107" s="5"/>
      <c r="ODT107" s="5"/>
      <c r="ODU107" s="1"/>
      <c r="ODV107" s="2"/>
      <c r="ODW107" s="2"/>
      <c r="ODX107" s="5"/>
      <c r="ODY107" s="5"/>
      <c r="ODZ107" s="5"/>
      <c r="OEA107" s="5"/>
      <c r="OEB107" s="5"/>
      <c r="OEC107" s="1"/>
      <c r="OED107" s="2"/>
      <c r="OEE107" s="2"/>
      <c r="OEF107" s="5"/>
      <c r="OEG107" s="5"/>
      <c r="OEH107" s="5"/>
      <c r="OEI107" s="5"/>
      <c r="OEJ107" s="5"/>
      <c r="OEK107" s="1"/>
      <c r="OEL107" s="2"/>
      <c r="OEM107" s="2"/>
      <c r="OEN107" s="5"/>
      <c r="OEO107" s="5"/>
      <c r="OEP107" s="5"/>
      <c r="OEQ107" s="5"/>
      <c r="OER107" s="5"/>
      <c r="OES107" s="1"/>
      <c r="OET107" s="2"/>
      <c r="OEU107" s="2"/>
      <c r="OEV107" s="5"/>
      <c r="OEW107" s="5"/>
      <c r="OEX107" s="5"/>
      <c r="OEY107" s="5"/>
      <c r="OEZ107" s="5"/>
      <c r="OFA107" s="1"/>
      <c r="OFB107" s="2"/>
      <c r="OFC107" s="2"/>
      <c r="OFD107" s="5"/>
      <c r="OFE107" s="5"/>
      <c r="OFF107" s="5"/>
      <c r="OFG107" s="5"/>
      <c r="OFH107" s="5"/>
      <c r="OFI107" s="1"/>
      <c r="OFJ107" s="2"/>
      <c r="OFK107" s="2"/>
      <c r="OFL107" s="5"/>
      <c r="OFM107" s="5"/>
      <c r="OFN107" s="5"/>
      <c r="OFO107" s="5"/>
      <c r="OFP107" s="5"/>
      <c r="OFQ107" s="1"/>
      <c r="OFR107" s="2"/>
      <c r="OFS107" s="2"/>
      <c r="OFT107" s="5"/>
      <c r="OFU107" s="5"/>
      <c r="OFV107" s="5"/>
      <c r="OFW107" s="5"/>
      <c r="OFX107" s="5"/>
      <c r="OFY107" s="1"/>
      <c r="OFZ107" s="2"/>
      <c r="OGA107" s="2"/>
      <c r="OGB107" s="5"/>
      <c r="OGC107" s="5"/>
      <c r="OGD107" s="5"/>
      <c r="OGE107" s="5"/>
      <c r="OGF107" s="5"/>
      <c r="OGG107" s="1"/>
      <c r="OGH107" s="2"/>
      <c r="OGI107" s="2"/>
      <c r="OGJ107" s="5"/>
      <c r="OGK107" s="5"/>
      <c r="OGL107" s="5"/>
      <c r="OGM107" s="5"/>
      <c r="OGN107" s="5"/>
      <c r="OGO107" s="1"/>
      <c r="OGP107" s="2"/>
      <c r="OGQ107" s="2"/>
      <c r="OGR107" s="5"/>
      <c r="OGS107" s="5"/>
      <c r="OGT107" s="5"/>
      <c r="OGU107" s="5"/>
      <c r="OGV107" s="5"/>
      <c r="OGW107" s="1"/>
      <c r="OGX107" s="2"/>
      <c r="OGY107" s="2"/>
      <c r="OGZ107" s="5"/>
      <c r="OHA107" s="5"/>
      <c r="OHB107" s="5"/>
      <c r="OHC107" s="5"/>
      <c r="OHD107" s="5"/>
      <c r="OHE107" s="1"/>
      <c r="OHF107" s="2"/>
      <c r="OHG107" s="2"/>
      <c r="OHH107" s="5"/>
      <c r="OHI107" s="5"/>
      <c r="OHJ107" s="5"/>
      <c r="OHK107" s="5"/>
      <c r="OHL107" s="5"/>
      <c r="OHM107" s="1"/>
      <c r="OHN107" s="2"/>
      <c r="OHO107" s="2"/>
      <c r="OHP107" s="5"/>
      <c r="OHQ107" s="5"/>
      <c r="OHR107" s="5"/>
      <c r="OHS107" s="5"/>
      <c r="OHT107" s="5"/>
      <c r="OHU107" s="1"/>
      <c r="OHV107" s="2"/>
      <c r="OHW107" s="2"/>
      <c r="OHX107" s="5"/>
      <c r="OHY107" s="5"/>
      <c r="OHZ107" s="5"/>
      <c r="OIA107" s="5"/>
      <c r="OIB107" s="5"/>
      <c r="OIC107" s="1"/>
      <c r="OID107" s="2"/>
      <c r="OIE107" s="2"/>
      <c r="OIF107" s="5"/>
      <c r="OIG107" s="5"/>
      <c r="OIH107" s="5"/>
      <c r="OII107" s="5"/>
      <c r="OIJ107" s="5"/>
      <c r="OIK107" s="1"/>
      <c r="OIL107" s="2"/>
      <c r="OIM107" s="2"/>
      <c r="OIN107" s="5"/>
      <c r="OIO107" s="5"/>
      <c r="OIP107" s="5"/>
      <c r="OIQ107" s="5"/>
      <c r="OIR107" s="5"/>
      <c r="OIS107" s="1"/>
      <c r="OIT107" s="2"/>
      <c r="OIU107" s="2"/>
      <c r="OIV107" s="5"/>
      <c r="OIW107" s="5"/>
      <c r="OIX107" s="5"/>
      <c r="OIY107" s="5"/>
      <c r="OIZ107" s="5"/>
      <c r="OJA107" s="1"/>
      <c r="OJB107" s="2"/>
      <c r="OJC107" s="2"/>
      <c r="OJD107" s="5"/>
      <c r="OJE107" s="5"/>
      <c r="OJF107" s="5"/>
      <c r="OJG107" s="5"/>
      <c r="OJH107" s="5"/>
      <c r="OJI107" s="1"/>
      <c r="OJJ107" s="2"/>
      <c r="OJK107" s="2"/>
      <c r="OJL107" s="5"/>
      <c r="OJM107" s="5"/>
      <c r="OJN107" s="5"/>
      <c r="OJO107" s="5"/>
      <c r="OJP107" s="5"/>
      <c r="OJQ107" s="1"/>
      <c r="OJR107" s="2"/>
      <c r="OJS107" s="2"/>
      <c r="OJT107" s="5"/>
      <c r="OJU107" s="5"/>
      <c r="OJV107" s="5"/>
      <c r="OJW107" s="5"/>
      <c r="OJX107" s="5"/>
      <c r="OJY107" s="1"/>
      <c r="OJZ107" s="2"/>
      <c r="OKA107" s="2"/>
      <c r="OKB107" s="5"/>
      <c r="OKC107" s="5"/>
      <c r="OKD107" s="5"/>
      <c r="OKE107" s="5"/>
      <c r="OKF107" s="5"/>
      <c r="OKG107" s="1"/>
      <c r="OKH107" s="2"/>
      <c r="OKI107" s="2"/>
      <c r="OKJ107" s="5"/>
      <c r="OKK107" s="5"/>
      <c r="OKL107" s="5"/>
      <c r="OKM107" s="5"/>
      <c r="OKN107" s="5"/>
      <c r="OKO107" s="1"/>
      <c r="OKP107" s="2"/>
      <c r="OKQ107" s="2"/>
      <c r="OKR107" s="5"/>
      <c r="OKS107" s="5"/>
      <c r="OKT107" s="5"/>
      <c r="OKU107" s="5"/>
      <c r="OKV107" s="5"/>
      <c r="OKW107" s="1"/>
      <c r="OKX107" s="2"/>
      <c r="OKY107" s="2"/>
      <c r="OKZ107" s="5"/>
      <c r="OLA107" s="5"/>
      <c r="OLB107" s="5"/>
      <c r="OLC107" s="5"/>
      <c r="OLD107" s="5"/>
      <c r="OLE107" s="1"/>
      <c r="OLF107" s="2"/>
      <c r="OLG107" s="2"/>
      <c r="OLH107" s="5"/>
      <c r="OLI107" s="5"/>
      <c r="OLJ107" s="5"/>
      <c r="OLK107" s="5"/>
      <c r="OLL107" s="5"/>
      <c r="OLM107" s="1"/>
      <c r="OLN107" s="2"/>
      <c r="OLO107" s="2"/>
      <c r="OLP107" s="5"/>
      <c r="OLQ107" s="5"/>
      <c r="OLR107" s="5"/>
      <c r="OLS107" s="5"/>
      <c r="OLT107" s="5"/>
      <c r="OLU107" s="1"/>
      <c r="OLV107" s="2"/>
      <c r="OLW107" s="2"/>
      <c r="OLX107" s="5"/>
      <c r="OLY107" s="5"/>
      <c r="OLZ107" s="5"/>
      <c r="OMA107" s="5"/>
      <c r="OMB107" s="5"/>
      <c r="OMC107" s="1"/>
      <c r="OMD107" s="2"/>
      <c r="OME107" s="2"/>
      <c r="OMF107" s="5"/>
      <c r="OMG107" s="5"/>
      <c r="OMH107" s="5"/>
      <c r="OMI107" s="5"/>
      <c r="OMJ107" s="5"/>
      <c r="OMK107" s="1"/>
      <c r="OML107" s="2"/>
      <c r="OMM107" s="2"/>
      <c r="OMN107" s="5"/>
      <c r="OMO107" s="5"/>
      <c r="OMP107" s="5"/>
      <c r="OMQ107" s="5"/>
      <c r="OMR107" s="5"/>
      <c r="OMS107" s="1"/>
      <c r="OMT107" s="2"/>
      <c r="OMU107" s="2"/>
      <c r="OMV107" s="5"/>
      <c r="OMW107" s="5"/>
      <c r="OMX107" s="5"/>
      <c r="OMY107" s="5"/>
      <c r="OMZ107" s="5"/>
      <c r="ONA107" s="1"/>
      <c r="ONB107" s="2"/>
      <c r="ONC107" s="2"/>
      <c r="OND107" s="5"/>
      <c r="ONE107" s="5"/>
      <c r="ONF107" s="5"/>
      <c r="ONG107" s="5"/>
      <c r="ONH107" s="5"/>
      <c r="ONI107" s="1"/>
      <c r="ONJ107" s="2"/>
      <c r="ONK107" s="2"/>
      <c r="ONL107" s="5"/>
      <c r="ONM107" s="5"/>
      <c r="ONN107" s="5"/>
      <c r="ONO107" s="5"/>
      <c r="ONP107" s="5"/>
      <c r="ONQ107" s="1"/>
      <c r="ONR107" s="2"/>
      <c r="ONS107" s="2"/>
      <c r="ONT107" s="5"/>
      <c r="ONU107" s="5"/>
      <c r="ONV107" s="5"/>
      <c r="ONW107" s="5"/>
      <c r="ONX107" s="5"/>
      <c r="ONY107" s="1"/>
      <c r="ONZ107" s="2"/>
      <c r="OOA107" s="2"/>
      <c r="OOB107" s="5"/>
      <c r="OOC107" s="5"/>
      <c r="OOD107" s="5"/>
      <c r="OOE107" s="5"/>
      <c r="OOF107" s="5"/>
      <c r="OOG107" s="1"/>
      <c r="OOH107" s="2"/>
      <c r="OOI107" s="2"/>
      <c r="OOJ107" s="5"/>
      <c r="OOK107" s="5"/>
      <c r="OOL107" s="5"/>
      <c r="OOM107" s="5"/>
      <c r="OON107" s="5"/>
      <c r="OOO107" s="1"/>
      <c r="OOP107" s="2"/>
      <c r="OOQ107" s="2"/>
      <c r="OOR107" s="5"/>
      <c r="OOS107" s="5"/>
      <c r="OOT107" s="5"/>
      <c r="OOU107" s="5"/>
      <c r="OOV107" s="5"/>
      <c r="OOW107" s="1"/>
      <c r="OOX107" s="2"/>
      <c r="OOY107" s="2"/>
      <c r="OOZ107" s="5"/>
      <c r="OPA107" s="5"/>
      <c r="OPB107" s="5"/>
      <c r="OPC107" s="5"/>
      <c r="OPD107" s="5"/>
      <c r="OPE107" s="1"/>
      <c r="OPF107" s="2"/>
      <c r="OPG107" s="2"/>
      <c r="OPH107" s="5"/>
      <c r="OPI107" s="5"/>
      <c r="OPJ107" s="5"/>
      <c r="OPK107" s="5"/>
      <c r="OPL107" s="5"/>
      <c r="OPM107" s="1"/>
      <c r="OPN107" s="2"/>
      <c r="OPO107" s="2"/>
      <c r="OPP107" s="5"/>
      <c r="OPQ107" s="5"/>
      <c r="OPR107" s="5"/>
      <c r="OPS107" s="5"/>
      <c r="OPT107" s="5"/>
      <c r="OPU107" s="1"/>
      <c r="OPV107" s="2"/>
      <c r="OPW107" s="2"/>
      <c r="OPX107" s="5"/>
      <c r="OPY107" s="5"/>
      <c r="OPZ107" s="5"/>
      <c r="OQA107" s="5"/>
      <c r="OQB107" s="5"/>
      <c r="OQC107" s="1"/>
      <c r="OQD107" s="2"/>
      <c r="OQE107" s="2"/>
      <c r="OQF107" s="5"/>
      <c r="OQG107" s="5"/>
      <c r="OQH107" s="5"/>
      <c r="OQI107" s="5"/>
      <c r="OQJ107" s="5"/>
      <c r="OQK107" s="1"/>
      <c r="OQL107" s="2"/>
      <c r="OQM107" s="2"/>
      <c r="OQN107" s="5"/>
      <c r="OQO107" s="5"/>
      <c r="OQP107" s="5"/>
      <c r="OQQ107" s="5"/>
      <c r="OQR107" s="5"/>
      <c r="OQS107" s="1"/>
      <c r="OQT107" s="2"/>
      <c r="OQU107" s="2"/>
      <c r="OQV107" s="5"/>
      <c r="OQW107" s="5"/>
      <c r="OQX107" s="5"/>
      <c r="OQY107" s="5"/>
      <c r="OQZ107" s="5"/>
      <c r="ORA107" s="1"/>
      <c r="ORB107" s="2"/>
      <c r="ORC107" s="2"/>
      <c r="ORD107" s="5"/>
      <c r="ORE107" s="5"/>
      <c r="ORF107" s="5"/>
      <c r="ORG107" s="5"/>
      <c r="ORH107" s="5"/>
      <c r="ORI107" s="1"/>
      <c r="ORJ107" s="2"/>
      <c r="ORK107" s="2"/>
      <c r="ORL107" s="5"/>
      <c r="ORM107" s="5"/>
      <c r="ORN107" s="5"/>
      <c r="ORO107" s="5"/>
      <c r="ORP107" s="5"/>
      <c r="ORQ107" s="1"/>
      <c r="ORR107" s="2"/>
      <c r="ORS107" s="2"/>
      <c r="ORT107" s="5"/>
      <c r="ORU107" s="5"/>
      <c r="ORV107" s="5"/>
      <c r="ORW107" s="5"/>
      <c r="ORX107" s="5"/>
      <c r="ORY107" s="1"/>
      <c r="ORZ107" s="2"/>
      <c r="OSA107" s="2"/>
      <c r="OSB107" s="5"/>
      <c r="OSC107" s="5"/>
      <c r="OSD107" s="5"/>
      <c r="OSE107" s="5"/>
      <c r="OSF107" s="5"/>
      <c r="OSG107" s="1"/>
      <c r="OSH107" s="2"/>
      <c r="OSI107" s="2"/>
      <c r="OSJ107" s="5"/>
      <c r="OSK107" s="5"/>
      <c r="OSL107" s="5"/>
      <c r="OSM107" s="5"/>
      <c r="OSN107" s="5"/>
      <c r="OSO107" s="1"/>
      <c r="OSP107" s="2"/>
      <c r="OSQ107" s="2"/>
      <c r="OSR107" s="5"/>
      <c r="OSS107" s="5"/>
      <c r="OST107" s="5"/>
      <c r="OSU107" s="5"/>
      <c r="OSV107" s="5"/>
      <c r="OSW107" s="1"/>
      <c r="OSX107" s="2"/>
      <c r="OSY107" s="2"/>
      <c r="OSZ107" s="5"/>
      <c r="OTA107" s="5"/>
      <c r="OTB107" s="5"/>
      <c r="OTC107" s="5"/>
      <c r="OTD107" s="5"/>
      <c r="OTE107" s="1"/>
      <c r="OTF107" s="2"/>
      <c r="OTG107" s="2"/>
      <c r="OTH107" s="5"/>
      <c r="OTI107" s="5"/>
      <c r="OTJ107" s="5"/>
      <c r="OTK107" s="5"/>
      <c r="OTL107" s="5"/>
      <c r="OTM107" s="1"/>
      <c r="OTN107" s="2"/>
      <c r="OTO107" s="2"/>
      <c r="OTP107" s="5"/>
      <c r="OTQ107" s="5"/>
      <c r="OTR107" s="5"/>
      <c r="OTS107" s="5"/>
      <c r="OTT107" s="5"/>
      <c r="OTU107" s="1"/>
      <c r="OTV107" s="2"/>
      <c r="OTW107" s="2"/>
      <c r="OTX107" s="5"/>
      <c r="OTY107" s="5"/>
      <c r="OTZ107" s="5"/>
      <c r="OUA107" s="5"/>
      <c r="OUB107" s="5"/>
      <c r="OUC107" s="1"/>
      <c r="OUD107" s="2"/>
      <c r="OUE107" s="2"/>
      <c r="OUF107" s="5"/>
      <c r="OUG107" s="5"/>
      <c r="OUH107" s="5"/>
      <c r="OUI107" s="5"/>
      <c r="OUJ107" s="5"/>
      <c r="OUK107" s="1"/>
      <c r="OUL107" s="2"/>
      <c r="OUM107" s="2"/>
      <c r="OUN107" s="5"/>
      <c r="OUO107" s="5"/>
      <c r="OUP107" s="5"/>
      <c r="OUQ107" s="5"/>
      <c r="OUR107" s="5"/>
      <c r="OUS107" s="1"/>
      <c r="OUT107" s="2"/>
      <c r="OUU107" s="2"/>
      <c r="OUV107" s="5"/>
      <c r="OUW107" s="5"/>
      <c r="OUX107" s="5"/>
      <c r="OUY107" s="5"/>
      <c r="OUZ107" s="5"/>
      <c r="OVA107" s="1"/>
      <c r="OVB107" s="2"/>
      <c r="OVC107" s="2"/>
      <c r="OVD107" s="5"/>
      <c r="OVE107" s="5"/>
      <c r="OVF107" s="5"/>
      <c r="OVG107" s="5"/>
      <c r="OVH107" s="5"/>
      <c r="OVI107" s="1"/>
      <c r="OVJ107" s="2"/>
      <c r="OVK107" s="2"/>
      <c r="OVL107" s="5"/>
      <c r="OVM107" s="5"/>
      <c r="OVN107" s="5"/>
      <c r="OVO107" s="5"/>
      <c r="OVP107" s="5"/>
      <c r="OVQ107" s="1"/>
      <c r="OVR107" s="2"/>
      <c r="OVS107" s="2"/>
      <c r="OVT107" s="5"/>
      <c r="OVU107" s="5"/>
      <c r="OVV107" s="5"/>
      <c r="OVW107" s="5"/>
      <c r="OVX107" s="5"/>
      <c r="OVY107" s="1"/>
      <c r="OVZ107" s="2"/>
      <c r="OWA107" s="2"/>
      <c r="OWB107" s="5"/>
      <c r="OWC107" s="5"/>
      <c r="OWD107" s="5"/>
      <c r="OWE107" s="5"/>
      <c r="OWF107" s="5"/>
      <c r="OWG107" s="1"/>
      <c r="OWH107" s="2"/>
      <c r="OWI107" s="2"/>
      <c r="OWJ107" s="5"/>
      <c r="OWK107" s="5"/>
      <c r="OWL107" s="5"/>
      <c r="OWM107" s="5"/>
      <c r="OWN107" s="5"/>
      <c r="OWO107" s="1"/>
      <c r="OWP107" s="2"/>
      <c r="OWQ107" s="2"/>
      <c r="OWR107" s="5"/>
      <c r="OWS107" s="5"/>
      <c r="OWT107" s="5"/>
      <c r="OWU107" s="5"/>
      <c r="OWV107" s="5"/>
      <c r="OWW107" s="1"/>
      <c r="OWX107" s="2"/>
      <c r="OWY107" s="2"/>
      <c r="OWZ107" s="5"/>
      <c r="OXA107" s="5"/>
      <c r="OXB107" s="5"/>
      <c r="OXC107" s="5"/>
      <c r="OXD107" s="5"/>
      <c r="OXE107" s="1"/>
      <c r="OXF107" s="2"/>
      <c r="OXG107" s="2"/>
      <c r="OXH107" s="5"/>
      <c r="OXI107" s="5"/>
      <c r="OXJ107" s="5"/>
      <c r="OXK107" s="5"/>
      <c r="OXL107" s="5"/>
      <c r="OXM107" s="1"/>
      <c r="OXN107" s="2"/>
      <c r="OXO107" s="2"/>
      <c r="OXP107" s="5"/>
      <c r="OXQ107" s="5"/>
      <c r="OXR107" s="5"/>
      <c r="OXS107" s="5"/>
      <c r="OXT107" s="5"/>
      <c r="OXU107" s="1"/>
      <c r="OXV107" s="2"/>
      <c r="OXW107" s="2"/>
      <c r="OXX107" s="5"/>
      <c r="OXY107" s="5"/>
      <c r="OXZ107" s="5"/>
      <c r="OYA107" s="5"/>
      <c r="OYB107" s="5"/>
      <c r="OYC107" s="1"/>
      <c r="OYD107" s="2"/>
      <c r="OYE107" s="2"/>
      <c r="OYF107" s="5"/>
      <c r="OYG107" s="5"/>
      <c r="OYH107" s="5"/>
      <c r="OYI107" s="5"/>
      <c r="OYJ107" s="5"/>
      <c r="OYK107" s="1"/>
      <c r="OYL107" s="2"/>
      <c r="OYM107" s="2"/>
      <c r="OYN107" s="5"/>
      <c r="OYO107" s="5"/>
      <c r="OYP107" s="5"/>
      <c r="OYQ107" s="5"/>
      <c r="OYR107" s="5"/>
      <c r="OYS107" s="1"/>
      <c r="OYT107" s="2"/>
      <c r="OYU107" s="2"/>
      <c r="OYV107" s="5"/>
      <c r="OYW107" s="5"/>
      <c r="OYX107" s="5"/>
      <c r="OYY107" s="5"/>
      <c r="OYZ107" s="5"/>
      <c r="OZA107" s="1"/>
      <c r="OZB107" s="2"/>
      <c r="OZC107" s="2"/>
      <c r="OZD107" s="5"/>
      <c r="OZE107" s="5"/>
      <c r="OZF107" s="5"/>
      <c r="OZG107" s="5"/>
      <c r="OZH107" s="5"/>
      <c r="OZI107" s="1"/>
      <c r="OZJ107" s="2"/>
      <c r="OZK107" s="2"/>
      <c r="OZL107" s="5"/>
      <c r="OZM107" s="5"/>
      <c r="OZN107" s="5"/>
      <c r="OZO107" s="5"/>
      <c r="OZP107" s="5"/>
      <c r="OZQ107" s="1"/>
      <c r="OZR107" s="2"/>
      <c r="OZS107" s="2"/>
      <c r="OZT107" s="5"/>
      <c r="OZU107" s="5"/>
      <c r="OZV107" s="5"/>
      <c r="OZW107" s="5"/>
      <c r="OZX107" s="5"/>
      <c r="OZY107" s="1"/>
      <c r="OZZ107" s="2"/>
      <c r="PAA107" s="2"/>
      <c r="PAB107" s="5"/>
      <c r="PAC107" s="5"/>
      <c r="PAD107" s="5"/>
      <c r="PAE107" s="5"/>
      <c r="PAF107" s="5"/>
      <c r="PAG107" s="1"/>
      <c r="PAH107" s="2"/>
      <c r="PAI107" s="2"/>
      <c r="PAJ107" s="5"/>
      <c r="PAK107" s="5"/>
      <c r="PAL107" s="5"/>
      <c r="PAM107" s="5"/>
      <c r="PAN107" s="5"/>
      <c r="PAO107" s="1"/>
      <c r="PAP107" s="2"/>
      <c r="PAQ107" s="2"/>
      <c r="PAR107" s="5"/>
      <c r="PAS107" s="5"/>
      <c r="PAT107" s="5"/>
      <c r="PAU107" s="5"/>
      <c r="PAV107" s="5"/>
      <c r="PAW107" s="1"/>
      <c r="PAX107" s="2"/>
      <c r="PAY107" s="2"/>
      <c r="PAZ107" s="5"/>
      <c r="PBA107" s="5"/>
      <c r="PBB107" s="5"/>
      <c r="PBC107" s="5"/>
      <c r="PBD107" s="5"/>
      <c r="PBE107" s="1"/>
      <c r="PBF107" s="2"/>
      <c r="PBG107" s="2"/>
      <c r="PBH107" s="5"/>
      <c r="PBI107" s="5"/>
      <c r="PBJ107" s="5"/>
      <c r="PBK107" s="5"/>
      <c r="PBL107" s="5"/>
      <c r="PBM107" s="1"/>
      <c r="PBN107" s="2"/>
      <c r="PBO107" s="2"/>
      <c r="PBP107" s="5"/>
      <c r="PBQ107" s="5"/>
      <c r="PBR107" s="5"/>
      <c r="PBS107" s="5"/>
      <c r="PBT107" s="5"/>
      <c r="PBU107" s="1"/>
      <c r="PBV107" s="2"/>
      <c r="PBW107" s="2"/>
      <c r="PBX107" s="5"/>
      <c r="PBY107" s="5"/>
      <c r="PBZ107" s="5"/>
      <c r="PCA107" s="5"/>
      <c r="PCB107" s="5"/>
      <c r="PCC107" s="1"/>
      <c r="PCD107" s="2"/>
      <c r="PCE107" s="2"/>
      <c r="PCF107" s="5"/>
      <c r="PCG107" s="5"/>
      <c r="PCH107" s="5"/>
      <c r="PCI107" s="5"/>
      <c r="PCJ107" s="5"/>
      <c r="PCK107" s="1"/>
      <c r="PCL107" s="2"/>
      <c r="PCM107" s="2"/>
      <c r="PCN107" s="5"/>
      <c r="PCO107" s="5"/>
      <c r="PCP107" s="5"/>
      <c r="PCQ107" s="5"/>
      <c r="PCR107" s="5"/>
      <c r="PCS107" s="1"/>
      <c r="PCT107" s="2"/>
      <c r="PCU107" s="2"/>
      <c r="PCV107" s="5"/>
      <c r="PCW107" s="5"/>
      <c r="PCX107" s="5"/>
      <c r="PCY107" s="5"/>
      <c r="PCZ107" s="5"/>
      <c r="PDA107" s="1"/>
      <c r="PDB107" s="2"/>
      <c r="PDC107" s="2"/>
      <c r="PDD107" s="5"/>
      <c r="PDE107" s="5"/>
      <c r="PDF107" s="5"/>
      <c r="PDG107" s="5"/>
      <c r="PDH107" s="5"/>
      <c r="PDI107" s="1"/>
      <c r="PDJ107" s="2"/>
      <c r="PDK107" s="2"/>
      <c r="PDL107" s="5"/>
      <c r="PDM107" s="5"/>
      <c r="PDN107" s="5"/>
      <c r="PDO107" s="5"/>
      <c r="PDP107" s="5"/>
      <c r="PDQ107" s="1"/>
      <c r="PDR107" s="2"/>
      <c r="PDS107" s="2"/>
      <c r="PDT107" s="5"/>
      <c r="PDU107" s="5"/>
      <c r="PDV107" s="5"/>
      <c r="PDW107" s="5"/>
      <c r="PDX107" s="5"/>
      <c r="PDY107" s="1"/>
      <c r="PDZ107" s="2"/>
      <c r="PEA107" s="2"/>
      <c r="PEB107" s="5"/>
      <c r="PEC107" s="5"/>
      <c r="PED107" s="5"/>
      <c r="PEE107" s="5"/>
      <c r="PEF107" s="5"/>
      <c r="PEG107" s="1"/>
      <c r="PEH107" s="2"/>
      <c r="PEI107" s="2"/>
      <c r="PEJ107" s="5"/>
      <c r="PEK107" s="5"/>
      <c r="PEL107" s="5"/>
      <c r="PEM107" s="5"/>
      <c r="PEN107" s="5"/>
      <c r="PEO107" s="1"/>
      <c r="PEP107" s="2"/>
      <c r="PEQ107" s="2"/>
      <c r="PER107" s="5"/>
      <c r="PES107" s="5"/>
      <c r="PET107" s="5"/>
      <c r="PEU107" s="5"/>
      <c r="PEV107" s="5"/>
      <c r="PEW107" s="1"/>
      <c r="PEX107" s="2"/>
      <c r="PEY107" s="2"/>
      <c r="PEZ107" s="5"/>
      <c r="PFA107" s="5"/>
      <c r="PFB107" s="5"/>
      <c r="PFC107" s="5"/>
      <c r="PFD107" s="5"/>
      <c r="PFE107" s="1"/>
      <c r="PFF107" s="2"/>
      <c r="PFG107" s="2"/>
      <c r="PFH107" s="5"/>
      <c r="PFI107" s="5"/>
      <c r="PFJ107" s="5"/>
      <c r="PFK107" s="5"/>
      <c r="PFL107" s="5"/>
      <c r="PFM107" s="1"/>
      <c r="PFN107" s="2"/>
      <c r="PFO107" s="2"/>
      <c r="PFP107" s="5"/>
      <c r="PFQ107" s="5"/>
      <c r="PFR107" s="5"/>
      <c r="PFS107" s="5"/>
      <c r="PFT107" s="5"/>
      <c r="PFU107" s="1"/>
      <c r="PFV107" s="2"/>
      <c r="PFW107" s="2"/>
      <c r="PFX107" s="5"/>
      <c r="PFY107" s="5"/>
      <c r="PFZ107" s="5"/>
      <c r="PGA107" s="5"/>
      <c r="PGB107" s="5"/>
      <c r="PGC107" s="1"/>
      <c r="PGD107" s="2"/>
      <c r="PGE107" s="2"/>
      <c r="PGF107" s="5"/>
      <c r="PGG107" s="5"/>
      <c r="PGH107" s="5"/>
      <c r="PGI107" s="5"/>
      <c r="PGJ107" s="5"/>
      <c r="PGK107" s="1"/>
      <c r="PGL107" s="2"/>
      <c r="PGM107" s="2"/>
      <c r="PGN107" s="5"/>
      <c r="PGO107" s="5"/>
      <c r="PGP107" s="5"/>
      <c r="PGQ107" s="5"/>
      <c r="PGR107" s="5"/>
      <c r="PGS107" s="1"/>
      <c r="PGT107" s="2"/>
      <c r="PGU107" s="2"/>
      <c r="PGV107" s="5"/>
      <c r="PGW107" s="5"/>
      <c r="PGX107" s="5"/>
      <c r="PGY107" s="5"/>
      <c r="PGZ107" s="5"/>
      <c r="PHA107" s="1"/>
      <c r="PHB107" s="2"/>
      <c r="PHC107" s="2"/>
      <c r="PHD107" s="5"/>
      <c r="PHE107" s="5"/>
      <c r="PHF107" s="5"/>
      <c r="PHG107" s="5"/>
      <c r="PHH107" s="5"/>
      <c r="PHI107" s="1"/>
      <c r="PHJ107" s="2"/>
      <c r="PHK107" s="2"/>
      <c r="PHL107" s="5"/>
      <c r="PHM107" s="5"/>
      <c r="PHN107" s="5"/>
      <c r="PHO107" s="5"/>
      <c r="PHP107" s="5"/>
      <c r="PHQ107" s="1"/>
      <c r="PHR107" s="2"/>
      <c r="PHS107" s="2"/>
      <c r="PHT107" s="5"/>
      <c r="PHU107" s="5"/>
      <c r="PHV107" s="5"/>
      <c r="PHW107" s="5"/>
      <c r="PHX107" s="5"/>
      <c r="PHY107" s="1"/>
      <c r="PHZ107" s="2"/>
      <c r="PIA107" s="2"/>
      <c r="PIB107" s="5"/>
      <c r="PIC107" s="5"/>
      <c r="PID107" s="5"/>
      <c r="PIE107" s="5"/>
      <c r="PIF107" s="5"/>
      <c r="PIG107" s="1"/>
      <c r="PIH107" s="2"/>
      <c r="PII107" s="2"/>
      <c r="PIJ107" s="5"/>
      <c r="PIK107" s="5"/>
      <c r="PIL107" s="5"/>
      <c r="PIM107" s="5"/>
      <c r="PIN107" s="5"/>
      <c r="PIO107" s="1"/>
      <c r="PIP107" s="2"/>
      <c r="PIQ107" s="2"/>
      <c r="PIR107" s="5"/>
      <c r="PIS107" s="5"/>
      <c r="PIT107" s="5"/>
      <c r="PIU107" s="5"/>
      <c r="PIV107" s="5"/>
      <c r="PIW107" s="1"/>
      <c r="PIX107" s="2"/>
      <c r="PIY107" s="2"/>
      <c r="PIZ107" s="5"/>
      <c r="PJA107" s="5"/>
      <c r="PJB107" s="5"/>
      <c r="PJC107" s="5"/>
      <c r="PJD107" s="5"/>
      <c r="PJE107" s="1"/>
      <c r="PJF107" s="2"/>
      <c r="PJG107" s="2"/>
      <c r="PJH107" s="5"/>
      <c r="PJI107" s="5"/>
      <c r="PJJ107" s="5"/>
      <c r="PJK107" s="5"/>
      <c r="PJL107" s="5"/>
      <c r="PJM107" s="1"/>
      <c r="PJN107" s="2"/>
      <c r="PJO107" s="2"/>
      <c r="PJP107" s="5"/>
      <c r="PJQ107" s="5"/>
      <c r="PJR107" s="5"/>
      <c r="PJS107" s="5"/>
      <c r="PJT107" s="5"/>
      <c r="PJU107" s="1"/>
      <c r="PJV107" s="2"/>
      <c r="PJW107" s="2"/>
      <c r="PJX107" s="5"/>
      <c r="PJY107" s="5"/>
      <c r="PJZ107" s="5"/>
      <c r="PKA107" s="5"/>
      <c r="PKB107" s="5"/>
      <c r="PKC107" s="1"/>
      <c r="PKD107" s="2"/>
      <c r="PKE107" s="2"/>
      <c r="PKF107" s="5"/>
      <c r="PKG107" s="5"/>
      <c r="PKH107" s="5"/>
      <c r="PKI107" s="5"/>
      <c r="PKJ107" s="5"/>
      <c r="PKK107" s="1"/>
      <c r="PKL107" s="2"/>
      <c r="PKM107" s="2"/>
      <c r="PKN107" s="5"/>
      <c r="PKO107" s="5"/>
      <c r="PKP107" s="5"/>
      <c r="PKQ107" s="5"/>
      <c r="PKR107" s="5"/>
      <c r="PKS107" s="1"/>
      <c r="PKT107" s="2"/>
      <c r="PKU107" s="2"/>
      <c r="PKV107" s="5"/>
      <c r="PKW107" s="5"/>
      <c r="PKX107" s="5"/>
      <c r="PKY107" s="5"/>
      <c r="PKZ107" s="5"/>
      <c r="PLA107" s="1"/>
      <c r="PLB107" s="2"/>
      <c r="PLC107" s="2"/>
      <c r="PLD107" s="5"/>
      <c r="PLE107" s="5"/>
      <c r="PLF107" s="5"/>
      <c r="PLG107" s="5"/>
      <c r="PLH107" s="5"/>
      <c r="PLI107" s="1"/>
      <c r="PLJ107" s="2"/>
      <c r="PLK107" s="2"/>
      <c r="PLL107" s="5"/>
      <c r="PLM107" s="5"/>
      <c r="PLN107" s="5"/>
      <c r="PLO107" s="5"/>
      <c r="PLP107" s="5"/>
      <c r="PLQ107" s="1"/>
      <c r="PLR107" s="2"/>
      <c r="PLS107" s="2"/>
      <c r="PLT107" s="5"/>
      <c r="PLU107" s="5"/>
      <c r="PLV107" s="5"/>
      <c r="PLW107" s="5"/>
      <c r="PLX107" s="5"/>
      <c r="PLY107" s="1"/>
      <c r="PLZ107" s="2"/>
      <c r="PMA107" s="2"/>
      <c r="PMB107" s="5"/>
      <c r="PMC107" s="5"/>
      <c r="PMD107" s="5"/>
      <c r="PME107" s="5"/>
      <c r="PMF107" s="5"/>
      <c r="PMG107" s="1"/>
      <c r="PMH107" s="2"/>
      <c r="PMI107" s="2"/>
      <c r="PMJ107" s="5"/>
      <c r="PMK107" s="5"/>
      <c r="PML107" s="5"/>
      <c r="PMM107" s="5"/>
      <c r="PMN107" s="5"/>
      <c r="PMO107" s="1"/>
      <c r="PMP107" s="2"/>
      <c r="PMQ107" s="2"/>
      <c r="PMR107" s="5"/>
      <c r="PMS107" s="5"/>
      <c r="PMT107" s="5"/>
      <c r="PMU107" s="5"/>
      <c r="PMV107" s="5"/>
      <c r="PMW107" s="1"/>
      <c r="PMX107" s="2"/>
      <c r="PMY107" s="2"/>
      <c r="PMZ107" s="5"/>
      <c r="PNA107" s="5"/>
      <c r="PNB107" s="5"/>
      <c r="PNC107" s="5"/>
      <c r="PND107" s="5"/>
      <c r="PNE107" s="1"/>
      <c r="PNF107" s="2"/>
      <c r="PNG107" s="2"/>
      <c r="PNH107" s="5"/>
      <c r="PNI107" s="5"/>
      <c r="PNJ107" s="5"/>
      <c r="PNK107" s="5"/>
      <c r="PNL107" s="5"/>
      <c r="PNM107" s="1"/>
      <c r="PNN107" s="2"/>
      <c r="PNO107" s="2"/>
      <c r="PNP107" s="5"/>
      <c r="PNQ107" s="5"/>
      <c r="PNR107" s="5"/>
      <c r="PNS107" s="5"/>
      <c r="PNT107" s="5"/>
      <c r="PNU107" s="1"/>
      <c r="PNV107" s="2"/>
      <c r="PNW107" s="2"/>
      <c r="PNX107" s="5"/>
      <c r="PNY107" s="5"/>
      <c r="PNZ107" s="5"/>
      <c r="POA107" s="5"/>
      <c r="POB107" s="5"/>
      <c r="POC107" s="1"/>
      <c r="POD107" s="2"/>
      <c r="POE107" s="2"/>
      <c r="POF107" s="5"/>
      <c r="POG107" s="5"/>
      <c r="POH107" s="5"/>
      <c r="POI107" s="5"/>
      <c r="POJ107" s="5"/>
      <c r="POK107" s="1"/>
      <c r="POL107" s="2"/>
      <c r="POM107" s="2"/>
      <c r="PON107" s="5"/>
      <c r="POO107" s="5"/>
      <c r="POP107" s="5"/>
      <c r="POQ107" s="5"/>
      <c r="POR107" s="5"/>
      <c r="POS107" s="1"/>
      <c r="POT107" s="2"/>
      <c r="POU107" s="2"/>
      <c r="POV107" s="5"/>
      <c r="POW107" s="5"/>
      <c r="POX107" s="5"/>
      <c r="POY107" s="5"/>
      <c r="POZ107" s="5"/>
      <c r="PPA107" s="1"/>
      <c r="PPB107" s="2"/>
      <c r="PPC107" s="2"/>
      <c r="PPD107" s="5"/>
      <c r="PPE107" s="5"/>
      <c r="PPF107" s="5"/>
      <c r="PPG107" s="5"/>
      <c r="PPH107" s="5"/>
      <c r="PPI107" s="1"/>
      <c r="PPJ107" s="2"/>
      <c r="PPK107" s="2"/>
      <c r="PPL107" s="5"/>
      <c r="PPM107" s="5"/>
      <c r="PPN107" s="5"/>
      <c r="PPO107" s="5"/>
      <c r="PPP107" s="5"/>
      <c r="PPQ107" s="1"/>
      <c r="PPR107" s="2"/>
      <c r="PPS107" s="2"/>
      <c r="PPT107" s="5"/>
      <c r="PPU107" s="5"/>
      <c r="PPV107" s="5"/>
      <c r="PPW107" s="5"/>
      <c r="PPX107" s="5"/>
      <c r="PPY107" s="1"/>
      <c r="PPZ107" s="2"/>
      <c r="PQA107" s="2"/>
      <c r="PQB107" s="5"/>
      <c r="PQC107" s="5"/>
      <c r="PQD107" s="5"/>
      <c r="PQE107" s="5"/>
      <c r="PQF107" s="5"/>
      <c r="PQG107" s="1"/>
      <c r="PQH107" s="2"/>
      <c r="PQI107" s="2"/>
      <c r="PQJ107" s="5"/>
      <c r="PQK107" s="5"/>
      <c r="PQL107" s="5"/>
      <c r="PQM107" s="5"/>
      <c r="PQN107" s="5"/>
      <c r="PQO107" s="1"/>
      <c r="PQP107" s="2"/>
      <c r="PQQ107" s="2"/>
      <c r="PQR107" s="5"/>
      <c r="PQS107" s="5"/>
      <c r="PQT107" s="5"/>
      <c r="PQU107" s="5"/>
      <c r="PQV107" s="5"/>
      <c r="PQW107" s="1"/>
      <c r="PQX107" s="2"/>
      <c r="PQY107" s="2"/>
      <c r="PQZ107" s="5"/>
      <c r="PRA107" s="5"/>
      <c r="PRB107" s="5"/>
      <c r="PRC107" s="5"/>
      <c r="PRD107" s="5"/>
      <c r="PRE107" s="1"/>
      <c r="PRF107" s="2"/>
      <c r="PRG107" s="2"/>
      <c r="PRH107" s="5"/>
      <c r="PRI107" s="5"/>
      <c r="PRJ107" s="5"/>
      <c r="PRK107" s="5"/>
      <c r="PRL107" s="5"/>
      <c r="PRM107" s="1"/>
      <c r="PRN107" s="2"/>
      <c r="PRO107" s="2"/>
      <c r="PRP107" s="5"/>
      <c r="PRQ107" s="5"/>
      <c r="PRR107" s="5"/>
      <c r="PRS107" s="5"/>
      <c r="PRT107" s="5"/>
      <c r="PRU107" s="1"/>
      <c r="PRV107" s="2"/>
      <c r="PRW107" s="2"/>
      <c r="PRX107" s="5"/>
      <c r="PRY107" s="5"/>
      <c r="PRZ107" s="5"/>
      <c r="PSA107" s="5"/>
      <c r="PSB107" s="5"/>
      <c r="PSC107" s="1"/>
      <c r="PSD107" s="2"/>
      <c r="PSE107" s="2"/>
      <c r="PSF107" s="5"/>
      <c r="PSG107" s="5"/>
      <c r="PSH107" s="5"/>
      <c r="PSI107" s="5"/>
      <c r="PSJ107" s="5"/>
      <c r="PSK107" s="1"/>
      <c r="PSL107" s="2"/>
      <c r="PSM107" s="2"/>
      <c r="PSN107" s="5"/>
      <c r="PSO107" s="5"/>
      <c r="PSP107" s="5"/>
      <c r="PSQ107" s="5"/>
      <c r="PSR107" s="5"/>
      <c r="PSS107" s="1"/>
      <c r="PST107" s="2"/>
      <c r="PSU107" s="2"/>
      <c r="PSV107" s="5"/>
      <c r="PSW107" s="5"/>
      <c r="PSX107" s="5"/>
      <c r="PSY107" s="5"/>
      <c r="PSZ107" s="5"/>
      <c r="PTA107" s="1"/>
      <c r="PTB107" s="2"/>
      <c r="PTC107" s="2"/>
      <c r="PTD107" s="5"/>
      <c r="PTE107" s="5"/>
      <c r="PTF107" s="5"/>
      <c r="PTG107" s="5"/>
      <c r="PTH107" s="5"/>
      <c r="PTI107" s="1"/>
      <c r="PTJ107" s="2"/>
      <c r="PTK107" s="2"/>
      <c r="PTL107" s="5"/>
      <c r="PTM107" s="5"/>
      <c r="PTN107" s="5"/>
      <c r="PTO107" s="5"/>
      <c r="PTP107" s="5"/>
      <c r="PTQ107" s="1"/>
      <c r="PTR107" s="2"/>
      <c r="PTS107" s="2"/>
      <c r="PTT107" s="5"/>
      <c r="PTU107" s="5"/>
      <c r="PTV107" s="5"/>
      <c r="PTW107" s="5"/>
      <c r="PTX107" s="5"/>
      <c r="PTY107" s="1"/>
      <c r="PTZ107" s="2"/>
      <c r="PUA107" s="2"/>
      <c r="PUB107" s="5"/>
      <c r="PUC107" s="5"/>
      <c r="PUD107" s="5"/>
      <c r="PUE107" s="5"/>
      <c r="PUF107" s="5"/>
      <c r="PUG107" s="1"/>
      <c r="PUH107" s="2"/>
      <c r="PUI107" s="2"/>
      <c r="PUJ107" s="5"/>
      <c r="PUK107" s="5"/>
      <c r="PUL107" s="5"/>
      <c r="PUM107" s="5"/>
      <c r="PUN107" s="5"/>
      <c r="PUO107" s="1"/>
      <c r="PUP107" s="2"/>
      <c r="PUQ107" s="2"/>
      <c r="PUR107" s="5"/>
      <c r="PUS107" s="5"/>
      <c r="PUT107" s="5"/>
      <c r="PUU107" s="5"/>
      <c r="PUV107" s="5"/>
      <c r="PUW107" s="1"/>
      <c r="PUX107" s="2"/>
      <c r="PUY107" s="2"/>
      <c r="PUZ107" s="5"/>
      <c r="PVA107" s="5"/>
      <c r="PVB107" s="5"/>
      <c r="PVC107" s="5"/>
      <c r="PVD107" s="5"/>
      <c r="PVE107" s="1"/>
      <c r="PVF107" s="2"/>
      <c r="PVG107" s="2"/>
      <c r="PVH107" s="5"/>
      <c r="PVI107" s="5"/>
      <c r="PVJ107" s="5"/>
      <c r="PVK107" s="5"/>
      <c r="PVL107" s="5"/>
      <c r="PVM107" s="1"/>
      <c r="PVN107" s="2"/>
      <c r="PVO107" s="2"/>
      <c r="PVP107" s="5"/>
      <c r="PVQ107" s="5"/>
      <c r="PVR107" s="5"/>
      <c r="PVS107" s="5"/>
      <c r="PVT107" s="5"/>
      <c r="PVU107" s="1"/>
      <c r="PVV107" s="2"/>
      <c r="PVW107" s="2"/>
      <c r="PVX107" s="5"/>
      <c r="PVY107" s="5"/>
      <c r="PVZ107" s="5"/>
      <c r="PWA107" s="5"/>
      <c r="PWB107" s="5"/>
      <c r="PWC107" s="1"/>
      <c r="PWD107" s="2"/>
      <c r="PWE107" s="2"/>
      <c r="PWF107" s="5"/>
      <c r="PWG107" s="5"/>
      <c r="PWH107" s="5"/>
      <c r="PWI107" s="5"/>
      <c r="PWJ107" s="5"/>
      <c r="PWK107" s="1"/>
      <c r="PWL107" s="2"/>
      <c r="PWM107" s="2"/>
      <c r="PWN107" s="5"/>
      <c r="PWO107" s="5"/>
      <c r="PWP107" s="5"/>
      <c r="PWQ107" s="5"/>
      <c r="PWR107" s="5"/>
      <c r="PWS107" s="1"/>
      <c r="PWT107" s="2"/>
      <c r="PWU107" s="2"/>
      <c r="PWV107" s="5"/>
      <c r="PWW107" s="5"/>
      <c r="PWX107" s="5"/>
      <c r="PWY107" s="5"/>
      <c r="PWZ107" s="5"/>
      <c r="PXA107" s="1"/>
      <c r="PXB107" s="2"/>
      <c r="PXC107" s="2"/>
      <c r="PXD107" s="5"/>
      <c r="PXE107" s="5"/>
      <c r="PXF107" s="5"/>
      <c r="PXG107" s="5"/>
      <c r="PXH107" s="5"/>
      <c r="PXI107" s="1"/>
      <c r="PXJ107" s="2"/>
      <c r="PXK107" s="2"/>
      <c r="PXL107" s="5"/>
      <c r="PXM107" s="5"/>
      <c r="PXN107" s="5"/>
      <c r="PXO107" s="5"/>
      <c r="PXP107" s="5"/>
      <c r="PXQ107" s="1"/>
      <c r="PXR107" s="2"/>
      <c r="PXS107" s="2"/>
      <c r="PXT107" s="5"/>
      <c r="PXU107" s="5"/>
      <c r="PXV107" s="5"/>
      <c r="PXW107" s="5"/>
      <c r="PXX107" s="5"/>
      <c r="PXY107" s="1"/>
      <c r="PXZ107" s="2"/>
      <c r="PYA107" s="2"/>
      <c r="PYB107" s="5"/>
      <c r="PYC107" s="5"/>
      <c r="PYD107" s="5"/>
      <c r="PYE107" s="5"/>
      <c r="PYF107" s="5"/>
      <c r="PYG107" s="1"/>
      <c r="PYH107" s="2"/>
      <c r="PYI107" s="2"/>
      <c r="PYJ107" s="5"/>
      <c r="PYK107" s="5"/>
      <c r="PYL107" s="5"/>
      <c r="PYM107" s="5"/>
      <c r="PYN107" s="5"/>
      <c r="PYO107" s="1"/>
      <c r="PYP107" s="2"/>
      <c r="PYQ107" s="2"/>
      <c r="PYR107" s="5"/>
      <c r="PYS107" s="5"/>
      <c r="PYT107" s="5"/>
      <c r="PYU107" s="5"/>
      <c r="PYV107" s="5"/>
      <c r="PYW107" s="1"/>
      <c r="PYX107" s="2"/>
      <c r="PYY107" s="2"/>
      <c r="PYZ107" s="5"/>
      <c r="PZA107" s="5"/>
      <c r="PZB107" s="5"/>
      <c r="PZC107" s="5"/>
      <c r="PZD107" s="5"/>
      <c r="PZE107" s="1"/>
      <c r="PZF107" s="2"/>
      <c r="PZG107" s="2"/>
      <c r="PZH107" s="5"/>
      <c r="PZI107" s="5"/>
      <c r="PZJ107" s="5"/>
      <c r="PZK107" s="5"/>
      <c r="PZL107" s="5"/>
      <c r="PZM107" s="1"/>
      <c r="PZN107" s="2"/>
      <c r="PZO107" s="2"/>
      <c r="PZP107" s="5"/>
      <c r="PZQ107" s="5"/>
      <c r="PZR107" s="5"/>
      <c r="PZS107" s="5"/>
      <c r="PZT107" s="5"/>
      <c r="PZU107" s="1"/>
      <c r="PZV107" s="2"/>
      <c r="PZW107" s="2"/>
      <c r="PZX107" s="5"/>
      <c r="PZY107" s="5"/>
      <c r="PZZ107" s="5"/>
      <c r="QAA107" s="5"/>
      <c r="QAB107" s="5"/>
      <c r="QAC107" s="1"/>
      <c r="QAD107" s="2"/>
      <c r="QAE107" s="2"/>
      <c r="QAF107" s="5"/>
      <c r="QAG107" s="5"/>
      <c r="QAH107" s="5"/>
      <c r="QAI107" s="5"/>
      <c r="QAJ107" s="5"/>
      <c r="QAK107" s="1"/>
      <c r="QAL107" s="2"/>
      <c r="QAM107" s="2"/>
      <c r="QAN107" s="5"/>
      <c r="QAO107" s="5"/>
      <c r="QAP107" s="5"/>
      <c r="QAQ107" s="5"/>
      <c r="QAR107" s="5"/>
      <c r="QAS107" s="1"/>
      <c r="QAT107" s="2"/>
      <c r="QAU107" s="2"/>
      <c r="QAV107" s="5"/>
      <c r="QAW107" s="5"/>
      <c r="QAX107" s="5"/>
      <c r="QAY107" s="5"/>
      <c r="QAZ107" s="5"/>
      <c r="QBA107" s="1"/>
      <c r="QBB107" s="2"/>
      <c r="QBC107" s="2"/>
      <c r="QBD107" s="5"/>
      <c r="QBE107" s="5"/>
      <c r="QBF107" s="5"/>
      <c r="QBG107" s="5"/>
      <c r="QBH107" s="5"/>
      <c r="QBI107" s="1"/>
      <c r="QBJ107" s="2"/>
      <c r="QBK107" s="2"/>
      <c r="QBL107" s="5"/>
      <c r="QBM107" s="5"/>
      <c r="QBN107" s="5"/>
      <c r="QBO107" s="5"/>
      <c r="QBP107" s="5"/>
      <c r="QBQ107" s="1"/>
      <c r="QBR107" s="2"/>
      <c r="QBS107" s="2"/>
      <c r="QBT107" s="5"/>
      <c r="QBU107" s="5"/>
      <c r="QBV107" s="5"/>
      <c r="QBW107" s="5"/>
      <c r="QBX107" s="5"/>
      <c r="QBY107" s="1"/>
      <c r="QBZ107" s="2"/>
      <c r="QCA107" s="2"/>
      <c r="QCB107" s="5"/>
      <c r="QCC107" s="5"/>
      <c r="QCD107" s="5"/>
      <c r="QCE107" s="5"/>
      <c r="QCF107" s="5"/>
      <c r="QCG107" s="1"/>
      <c r="QCH107" s="2"/>
      <c r="QCI107" s="2"/>
      <c r="QCJ107" s="5"/>
      <c r="QCK107" s="5"/>
      <c r="QCL107" s="5"/>
      <c r="QCM107" s="5"/>
      <c r="QCN107" s="5"/>
      <c r="QCO107" s="1"/>
      <c r="QCP107" s="2"/>
      <c r="QCQ107" s="2"/>
      <c r="QCR107" s="5"/>
      <c r="QCS107" s="5"/>
      <c r="QCT107" s="5"/>
      <c r="QCU107" s="5"/>
      <c r="QCV107" s="5"/>
      <c r="QCW107" s="1"/>
      <c r="QCX107" s="2"/>
      <c r="QCY107" s="2"/>
      <c r="QCZ107" s="5"/>
      <c r="QDA107" s="5"/>
      <c r="QDB107" s="5"/>
      <c r="QDC107" s="5"/>
      <c r="QDD107" s="5"/>
      <c r="QDE107" s="1"/>
      <c r="QDF107" s="2"/>
      <c r="QDG107" s="2"/>
      <c r="QDH107" s="5"/>
      <c r="QDI107" s="5"/>
      <c r="QDJ107" s="5"/>
      <c r="QDK107" s="5"/>
      <c r="QDL107" s="5"/>
      <c r="QDM107" s="1"/>
      <c r="QDN107" s="2"/>
      <c r="QDO107" s="2"/>
      <c r="QDP107" s="5"/>
      <c r="QDQ107" s="5"/>
      <c r="QDR107" s="5"/>
      <c r="QDS107" s="5"/>
      <c r="QDT107" s="5"/>
      <c r="QDU107" s="1"/>
      <c r="QDV107" s="2"/>
      <c r="QDW107" s="2"/>
      <c r="QDX107" s="5"/>
      <c r="QDY107" s="5"/>
      <c r="QDZ107" s="5"/>
      <c r="QEA107" s="5"/>
      <c r="QEB107" s="5"/>
      <c r="QEC107" s="1"/>
      <c r="QED107" s="2"/>
      <c r="QEE107" s="2"/>
      <c r="QEF107" s="5"/>
      <c r="QEG107" s="5"/>
      <c r="QEH107" s="5"/>
      <c r="QEI107" s="5"/>
      <c r="QEJ107" s="5"/>
      <c r="QEK107" s="1"/>
      <c r="QEL107" s="2"/>
      <c r="QEM107" s="2"/>
      <c r="QEN107" s="5"/>
      <c r="QEO107" s="5"/>
      <c r="QEP107" s="5"/>
      <c r="QEQ107" s="5"/>
      <c r="QER107" s="5"/>
      <c r="QES107" s="1"/>
      <c r="QET107" s="2"/>
      <c r="QEU107" s="2"/>
      <c r="QEV107" s="5"/>
      <c r="QEW107" s="5"/>
      <c r="QEX107" s="5"/>
      <c r="QEY107" s="5"/>
      <c r="QEZ107" s="5"/>
      <c r="QFA107" s="1"/>
      <c r="QFB107" s="2"/>
      <c r="QFC107" s="2"/>
      <c r="QFD107" s="5"/>
      <c r="QFE107" s="5"/>
      <c r="QFF107" s="5"/>
      <c r="QFG107" s="5"/>
      <c r="QFH107" s="5"/>
      <c r="QFI107" s="1"/>
      <c r="QFJ107" s="2"/>
      <c r="QFK107" s="2"/>
      <c r="QFL107" s="5"/>
      <c r="QFM107" s="5"/>
      <c r="QFN107" s="5"/>
      <c r="QFO107" s="5"/>
      <c r="QFP107" s="5"/>
      <c r="QFQ107" s="1"/>
      <c r="QFR107" s="2"/>
      <c r="QFS107" s="2"/>
      <c r="QFT107" s="5"/>
      <c r="QFU107" s="5"/>
      <c r="QFV107" s="5"/>
      <c r="QFW107" s="5"/>
      <c r="QFX107" s="5"/>
      <c r="QFY107" s="1"/>
      <c r="QFZ107" s="2"/>
      <c r="QGA107" s="2"/>
      <c r="QGB107" s="5"/>
      <c r="QGC107" s="5"/>
      <c r="QGD107" s="5"/>
      <c r="QGE107" s="5"/>
      <c r="QGF107" s="5"/>
      <c r="QGG107" s="1"/>
      <c r="QGH107" s="2"/>
      <c r="QGI107" s="2"/>
      <c r="QGJ107" s="5"/>
      <c r="QGK107" s="5"/>
      <c r="QGL107" s="5"/>
      <c r="QGM107" s="5"/>
      <c r="QGN107" s="5"/>
      <c r="QGO107" s="1"/>
      <c r="QGP107" s="2"/>
      <c r="QGQ107" s="2"/>
      <c r="QGR107" s="5"/>
      <c r="QGS107" s="5"/>
      <c r="QGT107" s="5"/>
      <c r="QGU107" s="5"/>
      <c r="QGV107" s="5"/>
      <c r="QGW107" s="1"/>
      <c r="QGX107" s="2"/>
      <c r="QGY107" s="2"/>
      <c r="QGZ107" s="5"/>
      <c r="QHA107" s="5"/>
      <c r="QHB107" s="5"/>
      <c r="QHC107" s="5"/>
      <c r="QHD107" s="5"/>
      <c r="QHE107" s="1"/>
      <c r="QHF107" s="2"/>
      <c r="QHG107" s="2"/>
      <c r="QHH107" s="5"/>
      <c r="QHI107" s="5"/>
      <c r="QHJ107" s="5"/>
      <c r="QHK107" s="5"/>
      <c r="QHL107" s="5"/>
      <c r="QHM107" s="1"/>
      <c r="QHN107" s="2"/>
      <c r="QHO107" s="2"/>
      <c r="QHP107" s="5"/>
      <c r="QHQ107" s="5"/>
      <c r="QHR107" s="5"/>
      <c r="QHS107" s="5"/>
      <c r="QHT107" s="5"/>
      <c r="QHU107" s="1"/>
      <c r="QHV107" s="2"/>
      <c r="QHW107" s="2"/>
      <c r="QHX107" s="5"/>
      <c r="QHY107" s="5"/>
      <c r="QHZ107" s="5"/>
      <c r="QIA107" s="5"/>
      <c r="QIB107" s="5"/>
      <c r="QIC107" s="1"/>
      <c r="QID107" s="2"/>
      <c r="QIE107" s="2"/>
      <c r="QIF107" s="5"/>
      <c r="QIG107" s="5"/>
      <c r="QIH107" s="5"/>
      <c r="QII107" s="5"/>
      <c r="QIJ107" s="5"/>
      <c r="QIK107" s="1"/>
      <c r="QIL107" s="2"/>
      <c r="QIM107" s="2"/>
      <c r="QIN107" s="5"/>
      <c r="QIO107" s="5"/>
      <c r="QIP107" s="5"/>
      <c r="QIQ107" s="5"/>
      <c r="QIR107" s="5"/>
      <c r="QIS107" s="1"/>
      <c r="QIT107" s="2"/>
      <c r="QIU107" s="2"/>
      <c r="QIV107" s="5"/>
      <c r="QIW107" s="5"/>
      <c r="QIX107" s="5"/>
      <c r="QIY107" s="5"/>
      <c r="QIZ107" s="5"/>
      <c r="QJA107" s="1"/>
      <c r="QJB107" s="2"/>
      <c r="QJC107" s="2"/>
      <c r="QJD107" s="5"/>
      <c r="QJE107" s="5"/>
      <c r="QJF107" s="5"/>
      <c r="QJG107" s="5"/>
      <c r="QJH107" s="5"/>
      <c r="QJI107" s="1"/>
      <c r="QJJ107" s="2"/>
      <c r="QJK107" s="2"/>
      <c r="QJL107" s="5"/>
      <c r="QJM107" s="5"/>
      <c r="QJN107" s="5"/>
      <c r="QJO107" s="5"/>
      <c r="QJP107" s="5"/>
      <c r="QJQ107" s="1"/>
      <c r="QJR107" s="2"/>
      <c r="QJS107" s="2"/>
      <c r="QJT107" s="5"/>
      <c r="QJU107" s="5"/>
      <c r="QJV107" s="5"/>
      <c r="QJW107" s="5"/>
      <c r="QJX107" s="5"/>
      <c r="QJY107" s="1"/>
      <c r="QJZ107" s="2"/>
      <c r="QKA107" s="2"/>
      <c r="QKB107" s="5"/>
      <c r="QKC107" s="5"/>
      <c r="QKD107" s="5"/>
      <c r="QKE107" s="5"/>
      <c r="QKF107" s="5"/>
      <c r="QKG107" s="1"/>
      <c r="QKH107" s="2"/>
      <c r="QKI107" s="2"/>
      <c r="QKJ107" s="5"/>
      <c r="QKK107" s="5"/>
      <c r="QKL107" s="5"/>
      <c r="QKM107" s="5"/>
      <c r="QKN107" s="5"/>
      <c r="QKO107" s="1"/>
      <c r="QKP107" s="2"/>
      <c r="QKQ107" s="2"/>
      <c r="QKR107" s="5"/>
      <c r="QKS107" s="5"/>
      <c r="QKT107" s="5"/>
      <c r="QKU107" s="5"/>
      <c r="QKV107" s="5"/>
      <c r="QKW107" s="1"/>
      <c r="QKX107" s="2"/>
      <c r="QKY107" s="2"/>
      <c r="QKZ107" s="5"/>
      <c r="QLA107" s="5"/>
      <c r="QLB107" s="5"/>
      <c r="QLC107" s="5"/>
      <c r="QLD107" s="5"/>
      <c r="QLE107" s="1"/>
      <c r="QLF107" s="2"/>
      <c r="QLG107" s="2"/>
      <c r="QLH107" s="5"/>
      <c r="QLI107" s="5"/>
      <c r="QLJ107" s="5"/>
      <c r="QLK107" s="5"/>
      <c r="QLL107" s="5"/>
      <c r="QLM107" s="1"/>
      <c r="QLN107" s="2"/>
      <c r="QLO107" s="2"/>
      <c r="QLP107" s="5"/>
      <c r="QLQ107" s="5"/>
      <c r="QLR107" s="5"/>
      <c r="QLS107" s="5"/>
      <c r="QLT107" s="5"/>
      <c r="QLU107" s="1"/>
      <c r="QLV107" s="2"/>
      <c r="QLW107" s="2"/>
      <c r="QLX107" s="5"/>
      <c r="QLY107" s="5"/>
      <c r="QLZ107" s="5"/>
      <c r="QMA107" s="5"/>
      <c r="QMB107" s="5"/>
      <c r="QMC107" s="1"/>
      <c r="QMD107" s="2"/>
      <c r="QME107" s="2"/>
      <c r="QMF107" s="5"/>
      <c r="QMG107" s="5"/>
      <c r="QMH107" s="5"/>
      <c r="QMI107" s="5"/>
      <c r="QMJ107" s="5"/>
      <c r="QMK107" s="1"/>
      <c r="QML107" s="2"/>
      <c r="QMM107" s="2"/>
      <c r="QMN107" s="5"/>
      <c r="QMO107" s="5"/>
      <c r="QMP107" s="5"/>
      <c r="QMQ107" s="5"/>
      <c r="QMR107" s="5"/>
      <c r="QMS107" s="1"/>
      <c r="QMT107" s="2"/>
      <c r="QMU107" s="2"/>
      <c r="QMV107" s="5"/>
      <c r="QMW107" s="5"/>
      <c r="QMX107" s="5"/>
      <c r="QMY107" s="5"/>
      <c r="QMZ107" s="5"/>
      <c r="QNA107" s="1"/>
      <c r="QNB107" s="2"/>
      <c r="QNC107" s="2"/>
      <c r="QND107" s="5"/>
      <c r="QNE107" s="5"/>
      <c r="QNF107" s="5"/>
      <c r="QNG107" s="5"/>
      <c r="QNH107" s="5"/>
      <c r="QNI107" s="1"/>
      <c r="QNJ107" s="2"/>
      <c r="QNK107" s="2"/>
      <c r="QNL107" s="5"/>
      <c r="QNM107" s="5"/>
      <c r="QNN107" s="5"/>
      <c r="QNO107" s="5"/>
      <c r="QNP107" s="5"/>
      <c r="QNQ107" s="1"/>
      <c r="QNR107" s="2"/>
      <c r="QNS107" s="2"/>
      <c r="QNT107" s="5"/>
      <c r="QNU107" s="5"/>
      <c r="QNV107" s="5"/>
      <c r="QNW107" s="5"/>
      <c r="QNX107" s="5"/>
      <c r="QNY107" s="1"/>
      <c r="QNZ107" s="2"/>
      <c r="QOA107" s="2"/>
      <c r="QOB107" s="5"/>
      <c r="QOC107" s="5"/>
      <c r="QOD107" s="5"/>
      <c r="QOE107" s="5"/>
      <c r="QOF107" s="5"/>
      <c r="QOG107" s="1"/>
      <c r="QOH107" s="2"/>
      <c r="QOI107" s="2"/>
      <c r="QOJ107" s="5"/>
      <c r="QOK107" s="5"/>
      <c r="QOL107" s="5"/>
      <c r="QOM107" s="5"/>
      <c r="QON107" s="5"/>
      <c r="QOO107" s="1"/>
      <c r="QOP107" s="2"/>
      <c r="QOQ107" s="2"/>
      <c r="QOR107" s="5"/>
      <c r="QOS107" s="5"/>
      <c r="QOT107" s="5"/>
      <c r="QOU107" s="5"/>
      <c r="QOV107" s="5"/>
      <c r="QOW107" s="1"/>
      <c r="QOX107" s="2"/>
      <c r="QOY107" s="2"/>
      <c r="QOZ107" s="5"/>
      <c r="QPA107" s="5"/>
      <c r="QPB107" s="5"/>
      <c r="QPC107" s="5"/>
      <c r="QPD107" s="5"/>
      <c r="QPE107" s="1"/>
      <c r="QPF107" s="2"/>
      <c r="QPG107" s="2"/>
      <c r="QPH107" s="5"/>
      <c r="QPI107" s="5"/>
      <c r="QPJ107" s="5"/>
      <c r="QPK107" s="5"/>
      <c r="QPL107" s="5"/>
      <c r="QPM107" s="1"/>
      <c r="QPN107" s="2"/>
      <c r="QPO107" s="2"/>
      <c r="QPP107" s="5"/>
      <c r="QPQ107" s="5"/>
      <c r="QPR107" s="5"/>
      <c r="QPS107" s="5"/>
      <c r="QPT107" s="5"/>
      <c r="QPU107" s="1"/>
      <c r="QPV107" s="2"/>
      <c r="QPW107" s="2"/>
      <c r="QPX107" s="5"/>
      <c r="QPY107" s="5"/>
      <c r="QPZ107" s="5"/>
      <c r="QQA107" s="5"/>
      <c r="QQB107" s="5"/>
      <c r="QQC107" s="1"/>
      <c r="QQD107" s="2"/>
      <c r="QQE107" s="2"/>
      <c r="QQF107" s="5"/>
      <c r="QQG107" s="5"/>
      <c r="QQH107" s="5"/>
      <c r="QQI107" s="5"/>
      <c r="QQJ107" s="5"/>
      <c r="QQK107" s="1"/>
      <c r="QQL107" s="2"/>
      <c r="QQM107" s="2"/>
      <c r="QQN107" s="5"/>
      <c r="QQO107" s="5"/>
      <c r="QQP107" s="5"/>
      <c r="QQQ107" s="5"/>
      <c r="QQR107" s="5"/>
      <c r="QQS107" s="1"/>
      <c r="QQT107" s="2"/>
      <c r="QQU107" s="2"/>
      <c r="QQV107" s="5"/>
      <c r="QQW107" s="5"/>
      <c r="QQX107" s="5"/>
      <c r="QQY107" s="5"/>
      <c r="QQZ107" s="5"/>
      <c r="QRA107" s="1"/>
      <c r="QRB107" s="2"/>
      <c r="QRC107" s="2"/>
      <c r="QRD107" s="5"/>
      <c r="QRE107" s="5"/>
      <c r="QRF107" s="5"/>
      <c r="QRG107" s="5"/>
      <c r="QRH107" s="5"/>
      <c r="QRI107" s="1"/>
      <c r="QRJ107" s="2"/>
      <c r="QRK107" s="2"/>
      <c r="QRL107" s="5"/>
      <c r="QRM107" s="5"/>
      <c r="QRN107" s="5"/>
      <c r="QRO107" s="5"/>
      <c r="QRP107" s="5"/>
      <c r="QRQ107" s="1"/>
      <c r="QRR107" s="2"/>
      <c r="QRS107" s="2"/>
      <c r="QRT107" s="5"/>
      <c r="QRU107" s="5"/>
      <c r="QRV107" s="5"/>
      <c r="QRW107" s="5"/>
      <c r="QRX107" s="5"/>
      <c r="QRY107" s="1"/>
      <c r="QRZ107" s="2"/>
      <c r="QSA107" s="2"/>
      <c r="QSB107" s="5"/>
      <c r="QSC107" s="5"/>
      <c r="QSD107" s="5"/>
      <c r="QSE107" s="5"/>
      <c r="QSF107" s="5"/>
      <c r="QSG107" s="1"/>
      <c r="QSH107" s="2"/>
      <c r="QSI107" s="2"/>
      <c r="QSJ107" s="5"/>
      <c r="QSK107" s="5"/>
      <c r="QSL107" s="5"/>
      <c r="QSM107" s="5"/>
      <c r="QSN107" s="5"/>
      <c r="QSO107" s="1"/>
      <c r="QSP107" s="2"/>
      <c r="QSQ107" s="2"/>
      <c r="QSR107" s="5"/>
      <c r="QSS107" s="5"/>
      <c r="QST107" s="5"/>
      <c r="QSU107" s="5"/>
      <c r="QSV107" s="5"/>
      <c r="QSW107" s="1"/>
      <c r="QSX107" s="2"/>
      <c r="QSY107" s="2"/>
      <c r="QSZ107" s="5"/>
      <c r="QTA107" s="5"/>
      <c r="QTB107" s="5"/>
      <c r="QTC107" s="5"/>
      <c r="QTD107" s="5"/>
      <c r="QTE107" s="1"/>
      <c r="QTF107" s="2"/>
      <c r="QTG107" s="2"/>
      <c r="QTH107" s="5"/>
      <c r="QTI107" s="5"/>
      <c r="QTJ107" s="5"/>
      <c r="QTK107" s="5"/>
      <c r="QTL107" s="5"/>
      <c r="QTM107" s="1"/>
      <c r="QTN107" s="2"/>
      <c r="QTO107" s="2"/>
      <c r="QTP107" s="5"/>
      <c r="QTQ107" s="5"/>
      <c r="QTR107" s="5"/>
      <c r="QTS107" s="5"/>
      <c r="QTT107" s="5"/>
      <c r="QTU107" s="1"/>
      <c r="QTV107" s="2"/>
      <c r="QTW107" s="2"/>
      <c r="QTX107" s="5"/>
      <c r="QTY107" s="5"/>
      <c r="QTZ107" s="5"/>
      <c r="QUA107" s="5"/>
      <c r="QUB107" s="5"/>
      <c r="QUC107" s="1"/>
      <c r="QUD107" s="2"/>
      <c r="QUE107" s="2"/>
      <c r="QUF107" s="5"/>
      <c r="QUG107" s="5"/>
      <c r="QUH107" s="5"/>
      <c r="QUI107" s="5"/>
      <c r="QUJ107" s="5"/>
      <c r="QUK107" s="1"/>
      <c r="QUL107" s="2"/>
      <c r="QUM107" s="2"/>
      <c r="QUN107" s="5"/>
      <c r="QUO107" s="5"/>
      <c r="QUP107" s="5"/>
      <c r="QUQ107" s="5"/>
      <c r="QUR107" s="5"/>
      <c r="QUS107" s="1"/>
      <c r="QUT107" s="2"/>
      <c r="QUU107" s="2"/>
      <c r="QUV107" s="5"/>
      <c r="QUW107" s="5"/>
      <c r="QUX107" s="5"/>
      <c r="QUY107" s="5"/>
      <c r="QUZ107" s="5"/>
      <c r="QVA107" s="1"/>
      <c r="QVB107" s="2"/>
      <c r="QVC107" s="2"/>
      <c r="QVD107" s="5"/>
      <c r="QVE107" s="5"/>
      <c r="QVF107" s="5"/>
      <c r="QVG107" s="5"/>
      <c r="QVH107" s="5"/>
      <c r="QVI107" s="1"/>
      <c r="QVJ107" s="2"/>
      <c r="QVK107" s="2"/>
      <c r="QVL107" s="5"/>
      <c r="QVM107" s="5"/>
      <c r="QVN107" s="5"/>
      <c r="QVO107" s="5"/>
      <c r="QVP107" s="5"/>
      <c r="QVQ107" s="1"/>
      <c r="QVR107" s="2"/>
      <c r="QVS107" s="2"/>
      <c r="QVT107" s="5"/>
      <c r="QVU107" s="5"/>
      <c r="QVV107" s="5"/>
      <c r="QVW107" s="5"/>
      <c r="QVX107" s="5"/>
      <c r="QVY107" s="1"/>
      <c r="QVZ107" s="2"/>
      <c r="QWA107" s="2"/>
      <c r="QWB107" s="5"/>
      <c r="QWC107" s="5"/>
      <c r="QWD107" s="5"/>
      <c r="QWE107" s="5"/>
      <c r="QWF107" s="5"/>
      <c r="QWG107" s="1"/>
      <c r="QWH107" s="2"/>
      <c r="QWI107" s="2"/>
      <c r="QWJ107" s="5"/>
      <c r="QWK107" s="5"/>
      <c r="QWL107" s="5"/>
      <c r="QWM107" s="5"/>
      <c r="QWN107" s="5"/>
      <c r="QWO107" s="1"/>
      <c r="QWP107" s="2"/>
      <c r="QWQ107" s="2"/>
      <c r="QWR107" s="5"/>
      <c r="QWS107" s="5"/>
      <c r="QWT107" s="5"/>
      <c r="QWU107" s="5"/>
      <c r="QWV107" s="5"/>
      <c r="QWW107" s="1"/>
      <c r="QWX107" s="2"/>
      <c r="QWY107" s="2"/>
      <c r="QWZ107" s="5"/>
      <c r="QXA107" s="5"/>
      <c r="QXB107" s="5"/>
      <c r="QXC107" s="5"/>
      <c r="QXD107" s="5"/>
      <c r="QXE107" s="1"/>
      <c r="QXF107" s="2"/>
      <c r="QXG107" s="2"/>
      <c r="QXH107" s="5"/>
      <c r="QXI107" s="5"/>
      <c r="QXJ107" s="5"/>
      <c r="QXK107" s="5"/>
      <c r="QXL107" s="5"/>
      <c r="QXM107" s="1"/>
      <c r="QXN107" s="2"/>
      <c r="QXO107" s="2"/>
      <c r="QXP107" s="5"/>
      <c r="QXQ107" s="5"/>
      <c r="QXR107" s="5"/>
      <c r="QXS107" s="5"/>
      <c r="QXT107" s="5"/>
      <c r="QXU107" s="1"/>
      <c r="QXV107" s="2"/>
      <c r="QXW107" s="2"/>
      <c r="QXX107" s="5"/>
      <c r="QXY107" s="5"/>
      <c r="QXZ107" s="5"/>
      <c r="QYA107" s="5"/>
      <c r="QYB107" s="5"/>
      <c r="QYC107" s="1"/>
      <c r="QYD107" s="2"/>
      <c r="QYE107" s="2"/>
      <c r="QYF107" s="5"/>
      <c r="QYG107" s="5"/>
      <c r="QYH107" s="5"/>
      <c r="QYI107" s="5"/>
      <c r="QYJ107" s="5"/>
      <c r="QYK107" s="1"/>
      <c r="QYL107" s="2"/>
      <c r="QYM107" s="2"/>
      <c r="QYN107" s="5"/>
      <c r="QYO107" s="5"/>
      <c r="QYP107" s="5"/>
      <c r="QYQ107" s="5"/>
      <c r="QYR107" s="5"/>
      <c r="QYS107" s="1"/>
      <c r="QYT107" s="2"/>
      <c r="QYU107" s="2"/>
      <c r="QYV107" s="5"/>
      <c r="QYW107" s="5"/>
      <c r="QYX107" s="5"/>
      <c r="QYY107" s="5"/>
      <c r="QYZ107" s="5"/>
      <c r="QZA107" s="1"/>
      <c r="QZB107" s="2"/>
      <c r="QZC107" s="2"/>
      <c r="QZD107" s="5"/>
      <c r="QZE107" s="5"/>
      <c r="QZF107" s="5"/>
      <c r="QZG107" s="5"/>
      <c r="QZH107" s="5"/>
      <c r="QZI107" s="1"/>
      <c r="QZJ107" s="2"/>
      <c r="QZK107" s="2"/>
      <c r="QZL107" s="5"/>
      <c r="QZM107" s="5"/>
      <c r="QZN107" s="5"/>
      <c r="QZO107" s="5"/>
      <c r="QZP107" s="5"/>
      <c r="QZQ107" s="1"/>
      <c r="QZR107" s="2"/>
      <c r="QZS107" s="2"/>
      <c r="QZT107" s="5"/>
      <c r="QZU107" s="5"/>
      <c r="QZV107" s="5"/>
      <c r="QZW107" s="5"/>
      <c r="QZX107" s="5"/>
      <c r="QZY107" s="1"/>
      <c r="QZZ107" s="2"/>
      <c r="RAA107" s="2"/>
      <c r="RAB107" s="5"/>
      <c r="RAC107" s="5"/>
      <c r="RAD107" s="5"/>
      <c r="RAE107" s="5"/>
      <c r="RAF107" s="5"/>
      <c r="RAG107" s="1"/>
      <c r="RAH107" s="2"/>
      <c r="RAI107" s="2"/>
      <c r="RAJ107" s="5"/>
      <c r="RAK107" s="5"/>
      <c r="RAL107" s="5"/>
      <c r="RAM107" s="5"/>
      <c r="RAN107" s="5"/>
      <c r="RAO107" s="1"/>
      <c r="RAP107" s="2"/>
      <c r="RAQ107" s="2"/>
      <c r="RAR107" s="5"/>
      <c r="RAS107" s="5"/>
      <c r="RAT107" s="5"/>
      <c r="RAU107" s="5"/>
      <c r="RAV107" s="5"/>
      <c r="RAW107" s="1"/>
      <c r="RAX107" s="2"/>
      <c r="RAY107" s="2"/>
      <c r="RAZ107" s="5"/>
      <c r="RBA107" s="5"/>
      <c r="RBB107" s="5"/>
      <c r="RBC107" s="5"/>
      <c r="RBD107" s="5"/>
      <c r="RBE107" s="1"/>
      <c r="RBF107" s="2"/>
      <c r="RBG107" s="2"/>
      <c r="RBH107" s="5"/>
      <c r="RBI107" s="5"/>
      <c r="RBJ107" s="5"/>
      <c r="RBK107" s="5"/>
      <c r="RBL107" s="5"/>
      <c r="RBM107" s="1"/>
      <c r="RBN107" s="2"/>
      <c r="RBO107" s="2"/>
      <c r="RBP107" s="5"/>
      <c r="RBQ107" s="5"/>
      <c r="RBR107" s="5"/>
      <c r="RBS107" s="5"/>
      <c r="RBT107" s="5"/>
      <c r="RBU107" s="1"/>
      <c r="RBV107" s="2"/>
      <c r="RBW107" s="2"/>
      <c r="RBX107" s="5"/>
      <c r="RBY107" s="5"/>
      <c r="RBZ107" s="5"/>
      <c r="RCA107" s="5"/>
      <c r="RCB107" s="5"/>
      <c r="RCC107" s="1"/>
      <c r="RCD107" s="2"/>
      <c r="RCE107" s="2"/>
      <c r="RCF107" s="5"/>
      <c r="RCG107" s="5"/>
      <c r="RCH107" s="5"/>
      <c r="RCI107" s="5"/>
      <c r="RCJ107" s="5"/>
      <c r="RCK107" s="1"/>
      <c r="RCL107" s="2"/>
      <c r="RCM107" s="2"/>
      <c r="RCN107" s="5"/>
      <c r="RCO107" s="5"/>
      <c r="RCP107" s="5"/>
      <c r="RCQ107" s="5"/>
      <c r="RCR107" s="5"/>
      <c r="RCS107" s="1"/>
      <c r="RCT107" s="2"/>
      <c r="RCU107" s="2"/>
      <c r="RCV107" s="5"/>
      <c r="RCW107" s="5"/>
      <c r="RCX107" s="5"/>
      <c r="RCY107" s="5"/>
      <c r="RCZ107" s="5"/>
      <c r="RDA107" s="1"/>
      <c r="RDB107" s="2"/>
      <c r="RDC107" s="2"/>
      <c r="RDD107" s="5"/>
      <c r="RDE107" s="5"/>
      <c r="RDF107" s="5"/>
      <c r="RDG107" s="5"/>
      <c r="RDH107" s="5"/>
      <c r="RDI107" s="1"/>
      <c r="RDJ107" s="2"/>
      <c r="RDK107" s="2"/>
      <c r="RDL107" s="5"/>
      <c r="RDM107" s="5"/>
      <c r="RDN107" s="5"/>
      <c r="RDO107" s="5"/>
      <c r="RDP107" s="5"/>
      <c r="RDQ107" s="1"/>
      <c r="RDR107" s="2"/>
      <c r="RDS107" s="2"/>
      <c r="RDT107" s="5"/>
      <c r="RDU107" s="5"/>
      <c r="RDV107" s="5"/>
      <c r="RDW107" s="5"/>
      <c r="RDX107" s="5"/>
      <c r="RDY107" s="1"/>
      <c r="RDZ107" s="2"/>
      <c r="REA107" s="2"/>
      <c r="REB107" s="5"/>
      <c r="REC107" s="5"/>
      <c r="RED107" s="5"/>
      <c r="REE107" s="5"/>
      <c r="REF107" s="5"/>
      <c r="REG107" s="1"/>
      <c r="REH107" s="2"/>
      <c r="REI107" s="2"/>
      <c r="REJ107" s="5"/>
      <c r="REK107" s="5"/>
      <c r="REL107" s="5"/>
      <c r="REM107" s="5"/>
      <c r="REN107" s="5"/>
      <c r="REO107" s="1"/>
      <c r="REP107" s="2"/>
      <c r="REQ107" s="2"/>
      <c r="RER107" s="5"/>
      <c r="RES107" s="5"/>
      <c r="RET107" s="5"/>
      <c r="REU107" s="5"/>
      <c r="REV107" s="5"/>
      <c r="REW107" s="1"/>
      <c r="REX107" s="2"/>
      <c r="REY107" s="2"/>
      <c r="REZ107" s="5"/>
      <c r="RFA107" s="5"/>
      <c r="RFB107" s="5"/>
      <c r="RFC107" s="5"/>
      <c r="RFD107" s="5"/>
      <c r="RFE107" s="1"/>
      <c r="RFF107" s="2"/>
      <c r="RFG107" s="2"/>
      <c r="RFH107" s="5"/>
      <c r="RFI107" s="5"/>
      <c r="RFJ107" s="5"/>
      <c r="RFK107" s="5"/>
      <c r="RFL107" s="5"/>
      <c r="RFM107" s="1"/>
      <c r="RFN107" s="2"/>
      <c r="RFO107" s="2"/>
      <c r="RFP107" s="5"/>
      <c r="RFQ107" s="5"/>
      <c r="RFR107" s="5"/>
      <c r="RFS107" s="5"/>
      <c r="RFT107" s="5"/>
      <c r="RFU107" s="1"/>
      <c r="RFV107" s="2"/>
      <c r="RFW107" s="2"/>
      <c r="RFX107" s="5"/>
      <c r="RFY107" s="5"/>
      <c r="RFZ107" s="5"/>
      <c r="RGA107" s="5"/>
      <c r="RGB107" s="5"/>
      <c r="RGC107" s="1"/>
      <c r="RGD107" s="2"/>
      <c r="RGE107" s="2"/>
      <c r="RGF107" s="5"/>
      <c r="RGG107" s="5"/>
      <c r="RGH107" s="5"/>
      <c r="RGI107" s="5"/>
      <c r="RGJ107" s="5"/>
      <c r="RGK107" s="1"/>
      <c r="RGL107" s="2"/>
      <c r="RGM107" s="2"/>
      <c r="RGN107" s="5"/>
      <c r="RGO107" s="5"/>
      <c r="RGP107" s="5"/>
      <c r="RGQ107" s="5"/>
      <c r="RGR107" s="5"/>
      <c r="RGS107" s="1"/>
      <c r="RGT107" s="2"/>
      <c r="RGU107" s="2"/>
      <c r="RGV107" s="5"/>
      <c r="RGW107" s="5"/>
      <c r="RGX107" s="5"/>
      <c r="RGY107" s="5"/>
      <c r="RGZ107" s="5"/>
      <c r="RHA107" s="1"/>
      <c r="RHB107" s="2"/>
      <c r="RHC107" s="2"/>
      <c r="RHD107" s="5"/>
      <c r="RHE107" s="5"/>
      <c r="RHF107" s="5"/>
      <c r="RHG107" s="5"/>
      <c r="RHH107" s="5"/>
      <c r="RHI107" s="1"/>
      <c r="RHJ107" s="2"/>
      <c r="RHK107" s="2"/>
      <c r="RHL107" s="5"/>
      <c r="RHM107" s="5"/>
      <c r="RHN107" s="5"/>
      <c r="RHO107" s="5"/>
      <c r="RHP107" s="5"/>
      <c r="RHQ107" s="1"/>
      <c r="RHR107" s="2"/>
      <c r="RHS107" s="2"/>
      <c r="RHT107" s="5"/>
      <c r="RHU107" s="5"/>
      <c r="RHV107" s="5"/>
      <c r="RHW107" s="5"/>
      <c r="RHX107" s="5"/>
      <c r="RHY107" s="1"/>
      <c r="RHZ107" s="2"/>
      <c r="RIA107" s="2"/>
      <c r="RIB107" s="5"/>
      <c r="RIC107" s="5"/>
      <c r="RID107" s="5"/>
      <c r="RIE107" s="5"/>
      <c r="RIF107" s="5"/>
      <c r="RIG107" s="1"/>
      <c r="RIH107" s="2"/>
      <c r="RII107" s="2"/>
      <c r="RIJ107" s="5"/>
      <c r="RIK107" s="5"/>
      <c r="RIL107" s="5"/>
      <c r="RIM107" s="5"/>
      <c r="RIN107" s="5"/>
      <c r="RIO107" s="1"/>
      <c r="RIP107" s="2"/>
      <c r="RIQ107" s="2"/>
      <c r="RIR107" s="5"/>
      <c r="RIS107" s="5"/>
      <c r="RIT107" s="5"/>
      <c r="RIU107" s="5"/>
      <c r="RIV107" s="5"/>
      <c r="RIW107" s="1"/>
      <c r="RIX107" s="2"/>
      <c r="RIY107" s="2"/>
      <c r="RIZ107" s="5"/>
      <c r="RJA107" s="5"/>
      <c r="RJB107" s="5"/>
      <c r="RJC107" s="5"/>
      <c r="RJD107" s="5"/>
      <c r="RJE107" s="1"/>
      <c r="RJF107" s="2"/>
      <c r="RJG107" s="2"/>
      <c r="RJH107" s="5"/>
      <c r="RJI107" s="5"/>
      <c r="RJJ107" s="5"/>
      <c r="RJK107" s="5"/>
      <c r="RJL107" s="5"/>
      <c r="RJM107" s="1"/>
      <c r="RJN107" s="2"/>
      <c r="RJO107" s="2"/>
      <c r="RJP107" s="5"/>
      <c r="RJQ107" s="5"/>
      <c r="RJR107" s="5"/>
      <c r="RJS107" s="5"/>
      <c r="RJT107" s="5"/>
      <c r="RJU107" s="1"/>
      <c r="RJV107" s="2"/>
      <c r="RJW107" s="2"/>
      <c r="RJX107" s="5"/>
      <c r="RJY107" s="5"/>
      <c r="RJZ107" s="5"/>
      <c r="RKA107" s="5"/>
      <c r="RKB107" s="5"/>
      <c r="RKC107" s="1"/>
      <c r="RKD107" s="2"/>
      <c r="RKE107" s="2"/>
      <c r="RKF107" s="5"/>
      <c r="RKG107" s="5"/>
      <c r="RKH107" s="5"/>
      <c r="RKI107" s="5"/>
      <c r="RKJ107" s="5"/>
      <c r="RKK107" s="1"/>
      <c r="RKL107" s="2"/>
      <c r="RKM107" s="2"/>
      <c r="RKN107" s="5"/>
      <c r="RKO107" s="5"/>
      <c r="RKP107" s="5"/>
      <c r="RKQ107" s="5"/>
      <c r="RKR107" s="5"/>
      <c r="RKS107" s="1"/>
      <c r="RKT107" s="2"/>
      <c r="RKU107" s="2"/>
      <c r="RKV107" s="5"/>
      <c r="RKW107" s="5"/>
      <c r="RKX107" s="5"/>
      <c r="RKY107" s="5"/>
      <c r="RKZ107" s="5"/>
      <c r="RLA107" s="1"/>
      <c r="RLB107" s="2"/>
      <c r="RLC107" s="2"/>
      <c r="RLD107" s="5"/>
      <c r="RLE107" s="5"/>
      <c r="RLF107" s="5"/>
      <c r="RLG107" s="5"/>
      <c r="RLH107" s="5"/>
      <c r="RLI107" s="1"/>
      <c r="RLJ107" s="2"/>
      <c r="RLK107" s="2"/>
      <c r="RLL107" s="5"/>
      <c r="RLM107" s="5"/>
      <c r="RLN107" s="5"/>
      <c r="RLO107" s="5"/>
      <c r="RLP107" s="5"/>
      <c r="RLQ107" s="1"/>
      <c r="RLR107" s="2"/>
      <c r="RLS107" s="2"/>
      <c r="RLT107" s="5"/>
      <c r="RLU107" s="5"/>
      <c r="RLV107" s="5"/>
      <c r="RLW107" s="5"/>
      <c r="RLX107" s="5"/>
      <c r="RLY107" s="1"/>
      <c r="RLZ107" s="2"/>
      <c r="RMA107" s="2"/>
      <c r="RMB107" s="5"/>
      <c r="RMC107" s="5"/>
      <c r="RMD107" s="5"/>
      <c r="RME107" s="5"/>
      <c r="RMF107" s="5"/>
      <c r="RMG107" s="1"/>
      <c r="RMH107" s="2"/>
      <c r="RMI107" s="2"/>
      <c r="RMJ107" s="5"/>
      <c r="RMK107" s="5"/>
      <c r="RML107" s="5"/>
      <c r="RMM107" s="5"/>
      <c r="RMN107" s="5"/>
      <c r="RMO107" s="1"/>
      <c r="RMP107" s="2"/>
      <c r="RMQ107" s="2"/>
      <c r="RMR107" s="5"/>
      <c r="RMS107" s="5"/>
      <c r="RMT107" s="5"/>
      <c r="RMU107" s="5"/>
      <c r="RMV107" s="5"/>
      <c r="RMW107" s="1"/>
      <c r="RMX107" s="2"/>
      <c r="RMY107" s="2"/>
      <c r="RMZ107" s="5"/>
      <c r="RNA107" s="5"/>
      <c r="RNB107" s="5"/>
      <c r="RNC107" s="5"/>
      <c r="RND107" s="5"/>
      <c r="RNE107" s="1"/>
      <c r="RNF107" s="2"/>
      <c r="RNG107" s="2"/>
      <c r="RNH107" s="5"/>
      <c r="RNI107" s="5"/>
      <c r="RNJ107" s="5"/>
      <c r="RNK107" s="5"/>
      <c r="RNL107" s="5"/>
      <c r="RNM107" s="1"/>
      <c r="RNN107" s="2"/>
      <c r="RNO107" s="2"/>
      <c r="RNP107" s="5"/>
      <c r="RNQ107" s="5"/>
      <c r="RNR107" s="5"/>
      <c r="RNS107" s="5"/>
      <c r="RNT107" s="5"/>
      <c r="RNU107" s="1"/>
      <c r="RNV107" s="2"/>
      <c r="RNW107" s="2"/>
      <c r="RNX107" s="5"/>
      <c r="RNY107" s="5"/>
      <c r="RNZ107" s="5"/>
      <c r="ROA107" s="5"/>
      <c r="ROB107" s="5"/>
      <c r="ROC107" s="1"/>
      <c r="ROD107" s="2"/>
      <c r="ROE107" s="2"/>
      <c r="ROF107" s="5"/>
      <c r="ROG107" s="5"/>
      <c r="ROH107" s="5"/>
      <c r="ROI107" s="5"/>
      <c r="ROJ107" s="5"/>
      <c r="ROK107" s="1"/>
      <c r="ROL107" s="2"/>
      <c r="ROM107" s="2"/>
      <c r="RON107" s="5"/>
      <c r="ROO107" s="5"/>
      <c r="ROP107" s="5"/>
      <c r="ROQ107" s="5"/>
      <c r="ROR107" s="5"/>
      <c r="ROS107" s="1"/>
      <c r="ROT107" s="2"/>
      <c r="ROU107" s="2"/>
      <c r="ROV107" s="5"/>
      <c r="ROW107" s="5"/>
      <c r="ROX107" s="5"/>
      <c r="ROY107" s="5"/>
      <c r="ROZ107" s="5"/>
      <c r="RPA107" s="1"/>
      <c r="RPB107" s="2"/>
      <c r="RPC107" s="2"/>
      <c r="RPD107" s="5"/>
      <c r="RPE107" s="5"/>
      <c r="RPF107" s="5"/>
      <c r="RPG107" s="5"/>
      <c r="RPH107" s="5"/>
      <c r="RPI107" s="1"/>
      <c r="RPJ107" s="2"/>
      <c r="RPK107" s="2"/>
      <c r="RPL107" s="5"/>
      <c r="RPM107" s="5"/>
      <c r="RPN107" s="5"/>
      <c r="RPO107" s="5"/>
      <c r="RPP107" s="5"/>
      <c r="RPQ107" s="1"/>
      <c r="RPR107" s="2"/>
      <c r="RPS107" s="2"/>
      <c r="RPT107" s="5"/>
      <c r="RPU107" s="5"/>
      <c r="RPV107" s="5"/>
      <c r="RPW107" s="5"/>
      <c r="RPX107" s="5"/>
      <c r="RPY107" s="1"/>
      <c r="RPZ107" s="2"/>
      <c r="RQA107" s="2"/>
      <c r="RQB107" s="5"/>
      <c r="RQC107" s="5"/>
      <c r="RQD107" s="5"/>
      <c r="RQE107" s="5"/>
      <c r="RQF107" s="5"/>
      <c r="RQG107" s="1"/>
      <c r="RQH107" s="2"/>
      <c r="RQI107" s="2"/>
      <c r="RQJ107" s="5"/>
      <c r="RQK107" s="5"/>
      <c r="RQL107" s="5"/>
      <c r="RQM107" s="5"/>
      <c r="RQN107" s="5"/>
      <c r="RQO107" s="1"/>
      <c r="RQP107" s="2"/>
      <c r="RQQ107" s="2"/>
      <c r="RQR107" s="5"/>
      <c r="RQS107" s="5"/>
      <c r="RQT107" s="5"/>
      <c r="RQU107" s="5"/>
      <c r="RQV107" s="5"/>
      <c r="RQW107" s="1"/>
      <c r="RQX107" s="2"/>
      <c r="RQY107" s="2"/>
      <c r="RQZ107" s="5"/>
      <c r="RRA107" s="5"/>
      <c r="RRB107" s="5"/>
      <c r="RRC107" s="5"/>
      <c r="RRD107" s="5"/>
      <c r="RRE107" s="1"/>
      <c r="RRF107" s="2"/>
      <c r="RRG107" s="2"/>
      <c r="RRH107" s="5"/>
      <c r="RRI107" s="5"/>
      <c r="RRJ107" s="5"/>
      <c r="RRK107" s="5"/>
      <c r="RRL107" s="5"/>
      <c r="RRM107" s="1"/>
      <c r="RRN107" s="2"/>
      <c r="RRO107" s="2"/>
      <c r="RRP107" s="5"/>
      <c r="RRQ107" s="5"/>
      <c r="RRR107" s="5"/>
      <c r="RRS107" s="5"/>
      <c r="RRT107" s="5"/>
      <c r="RRU107" s="1"/>
      <c r="RRV107" s="2"/>
      <c r="RRW107" s="2"/>
      <c r="RRX107" s="5"/>
      <c r="RRY107" s="5"/>
      <c r="RRZ107" s="5"/>
      <c r="RSA107" s="5"/>
      <c r="RSB107" s="5"/>
      <c r="RSC107" s="1"/>
      <c r="RSD107" s="2"/>
      <c r="RSE107" s="2"/>
      <c r="RSF107" s="5"/>
      <c r="RSG107" s="5"/>
      <c r="RSH107" s="5"/>
      <c r="RSI107" s="5"/>
      <c r="RSJ107" s="5"/>
      <c r="RSK107" s="1"/>
      <c r="RSL107" s="2"/>
      <c r="RSM107" s="2"/>
      <c r="RSN107" s="5"/>
      <c r="RSO107" s="5"/>
      <c r="RSP107" s="5"/>
      <c r="RSQ107" s="5"/>
      <c r="RSR107" s="5"/>
      <c r="RSS107" s="1"/>
      <c r="RST107" s="2"/>
      <c r="RSU107" s="2"/>
      <c r="RSV107" s="5"/>
      <c r="RSW107" s="5"/>
      <c r="RSX107" s="5"/>
      <c r="RSY107" s="5"/>
      <c r="RSZ107" s="5"/>
      <c r="RTA107" s="1"/>
      <c r="RTB107" s="2"/>
      <c r="RTC107" s="2"/>
      <c r="RTD107" s="5"/>
      <c r="RTE107" s="5"/>
      <c r="RTF107" s="5"/>
      <c r="RTG107" s="5"/>
      <c r="RTH107" s="5"/>
      <c r="RTI107" s="1"/>
      <c r="RTJ107" s="2"/>
      <c r="RTK107" s="2"/>
      <c r="RTL107" s="5"/>
      <c r="RTM107" s="5"/>
      <c r="RTN107" s="5"/>
      <c r="RTO107" s="5"/>
      <c r="RTP107" s="5"/>
      <c r="RTQ107" s="1"/>
      <c r="RTR107" s="2"/>
      <c r="RTS107" s="2"/>
      <c r="RTT107" s="5"/>
      <c r="RTU107" s="5"/>
      <c r="RTV107" s="5"/>
      <c r="RTW107" s="5"/>
      <c r="RTX107" s="5"/>
      <c r="RTY107" s="1"/>
      <c r="RTZ107" s="2"/>
      <c r="RUA107" s="2"/>
      <c r="RUB107" s="5"/>
      <c r="RUC107" s="5"/>
      <c r="RUD107" s="5"/>
      <c r="RUE107" s="5"/>
      <c r="RUF107" s="5"/>
      <c r="RUG107" s="1"/>
      <c r="RUH107" s="2"/>
      <c r="RUI107" s="2"/>
      <c r="RUJ107" s="5"/>
      <c r="RUK107" s="5"/>
      <c r="RUL107" s="5"/>
      <c r="RUM107" s="5"/>
      <c r="RUN107" s="5"/>
      <c r="RUO107" s="1"/>
      <c r="RUP107" s="2"/>
      <c r="RUQ107" s="2"/>
      <c r="RUR107" s="5"/>
      <c r="RUS107" s="5"/>
      <c r="RUT107" s="5"/>
      <c r="RUU107" s="5"/>
      <c r="RUV107" s="5"/>
      <c r="RUW107" s="1"/>
      <c r="RUX107" s="2"/>
      <c r="RUY107" s="2"/>
      <c r="RUZ107" s="5"/>
      <c r="RVA107" s="5"/>
      <c r="RVB107" s="5"/>
      <c r="RVC107" s="5"/>
      <c r="RVD107" s="5"/>
      <c r="RVE107" s="1"/>
      <c r="RVF107" s="2"/>
      <c r="RVG107" s="2"/>
      <c r="RVH107" s="5"/>
      <c r="RVI107" s="5"/>
      <c r="RVJ107" s="5"/>
      <c r="RVK107" s="5"/>
      <c r="RVL107" s="5"/>
      <c r="RVM107" s="1"/>
      <c r="RVN107" s="2"/>
      <c r="RVO107" s="2"/>
      <c r="RVP107" s="5"/>
      <c r="RVQ107" s="5"/>
      <c r="RVR107" s="5"/>
      <c r="RVS107" s="5"/>
      <c r="RVT107" s="5"/>
      <c r="RVU107" s="1"/>
      <c r="RVV107" s="2"/>
      <c r="RVW107" s="2"/>
      <c r="RVX107" s="5"/>
      <c r="RVY107" s="5"/>
      <c r="RVZ107" s="5"/>
      <c r="RWA107" s="5"/>
      <c r="RWB107" s="5"/>
      <c r="RWC107" s="1"/>
      <c r="RWD107" s="2"/>
      <c r="RWE107" s="2"/>
      <c r="RWF107" s="5"/>
      <c r="RWG107" s="5"/>
      <c r="RWH107" s="5"/>
      <c r="RWI107" s="5"/>
      <c r="RWJ107" s="5"/>
      <c r="RWK107" s="1"/>
      <c r="RWL107" s="2"/>
      <c r="RWM107" s="2"/>
      <c r="RWN107" s="5"/>
      <c r="RWO107" s="5"/>
      <c r="RWP107" s="5"/>
      <c r="RWQ107" s="5"/>
      <c r="RWR107" s="5"/>
      <c r="RWS107" s="1"/>
      <c r="RWT107" s="2"/>
      <c r="RWU107" s="2"/>
      <c r="RWV107" s="5"/>
      <c r="RWW107" s="5"/>
      <c r="RWX107" s="5"/>
      <c r="RWY107" s="5"/>
      <c r="RWZ107" s="5"/>
      <c r="RXA107" s="1"/>
      <c r="RXB107" s="2"/>
      <c r="RXC107" s="2"/>
      <c r="RXD107" s="5"/>
      <c r="RXE107" s="5"/>
      <c r="RXF107" s="5"/>
      <c r="RXG107" s="5"/>
      <c r="RXH107" s="5"/>
      <c r="RXI107" s="1"/>
      <c r="RXJ107" s="2"/>
      <c r="RXK107" s="2"/>
      <c r="RXL107" s="5"/>
      <c r="RXM107" s="5"/>
      <c r="RXN107" s="5"/>
      <c r="RXO107" s="5"/>
      <c r="RXP107" s="5"/>
      <c r="RXQ107" s="1"/>
      <c r="RXR107" s="2"/>
      <c r="RXS107" s="2"/>
      <c r="RXT107" s="5"/>
      <c r="RXU107" s="5"/>
      <c r="RXV107" s="5"/>
      <c r="RXW107" s="5"/>
      <c r="RXX107" s="5"/>
      <c r="RXY107" s="1"/>
      <c r="RXZ107" s="2"/>
      <c r="RYA107" s="2"/>
      <c r="RYB107" s="5"/>
      <c r="RYC107" s="5"/>
      <c r="RYD107" s="5"/>
      <c r="RYE107" s="5"/>
      <c r="RYF107" s="5"/>
      <c r="RYG107" s="1"/>
      <c r="RYH107" s="2"/>
      <c r="RYI107" s="2"/>
      <c r="RYJ107" s="5"/>
      <c r="RYK107" s="5"/>
      <c r="RYL107" s="5"/>
      <c r="RYM107" s="5"/>
      <c r="RYN107" s="5"/>
      <c r="RYO107" s="1"/>
      <c r="RYP107" s="2"/>
      <c r="RYQ107" s="2"/>
      <c r="RYR107" s="5"/>
      <c r="RYS107" s="5"/>
      <c r="RYT107" s="5"/>
      <c r="RYU107" s="5"/>
      <c r="RYV107" s="5"/>
      <c r="RYW107" s="1"/>
      <c r="RYX107" s="2"/>
      <c r="RYY107" s="2"/>
      <c r="RYZ107" s="5"/>
      <c r="RZA107" s="5"/>
      <c r="RZB107" s="5"/>
      <c r="RZC107" s="5"/>
      <c r="RZD107" s="5"/>
      <c r="RZE107" s="1"/>
      <c r="RZF107" s="2"/>
      <c r="RZG107" s="2"/>
      <c r="RZH107" s="5"/>
      <c r="RZI107" s="5"/>
      <c r="RZJ107" s="5"/>
      <c r="RZK107" s="5"/>
      <c r="RZL107" s="5"/>
      <c r="RZM107" s="1"/>
      <c r="RZN107" s="2"/>
      <c r="RZO107" s="2"/>
      <c r="RZP107" s="5"/>
      <c r="RZQ107" s="5"/>
      <c r="RZR107" s="5"/>
      <c r="RZS107" s="5"/>
      <c r="RZT107" s="5"/>
      <c r="RZU107" s="1"/>
      <c r="RZV107" s="2"/>
      <c r="RZW107" s="2"/>
      <c r="RZX107" s="5"/>
      <c r="RZY107" s="5"/>
      <c r="RZZ107" s="5"/>
      <c r="SAA107" s="5"/>
      <c r="SAB107" s="5"/>
      <c r="SAC107" s="1"/>
      <c r="SAD107" s="2"/>
      <c r="SAE107" s="2"/>
      <c r="SAF107" s="5"/>
      <c r="SAG107" s="5"/>
      <c r="SAH107" s="5"/>
      <c r="SAI107" s="5"/>
      <c r="SAJ107" s="5"/>
      <c r="SAK107" s="1"/>
      <c r="SAL107" s="2"/>
      <c r="SAM107" s="2"/>
      <c r="SAN107" s="5"/>
      <c r="SAO107" s="5"/>
      <c r="SAP107" s="5"/>
      <c r="SAQ107" s="5"/>
      <c r="SAR107" s="5"/>
      <c r="SAS107" s="1"/>
      <c r="SAT107" s="2"/>
      <c r="SAU107" s="2"/>
      <c r="SAV107" s="5"/>
      <c r="SAW107" s="5"/>
      <c r="SAX107" s="5"/>
      <c r="SAY107" s="5"/>
      <c r="SAZ107" s="5"/>
      <c r="SBA107" s="1"/>
      <c r="SBB107" s="2"/>
      <c r="SBC107" s="2"/>
      <c r="SBD107" s="5"/>
      <c r="SBE107" s="5"/>
      <c r="SBF107" s="5"/>
      <c r="SBG107" s="5"/>
      <c r="SBH107" s="5"/>
      <c r="SBI107" s="1"/>
      <c r="SBJ107" s="2"/>
      <c r="SBK107" s="2"/>
      <c r="SBL107" s="5"/>
      <c r="SBM107" s="5"/>
      <c r="SBN107" s="5"/>
      <c r="SBO107" s="5"/>
      <c r="SBP107" s="5"/>
      <c r="SBQ107" s="1"/>
      <c r="SBR107" s="2"/>
      <c r="SBS107" s="2"/>
      <c r="SBT107" s="5"/>
      <c r="SBU107" s="5"/>
      <c r="SBV107" s="5"/>
      <c r="SBW107" s="5"/>
      <c r="SBX107" s="5"/>
      <c r="SBY107" s="1"/>
      <c r="SBZ107" s="2"/>
      <c r="SCA107" s="2"/>
      <c r="SCB107" s="5"/>
      <c r="SCC107" s="5"/>
      <c r="SCD107" s="5"/>
      <c r="SCE107" s="5"/>
      <c r="SCF107" s="5"/>
      <c r="SCG107" s="1"/>
      <c r="SCH107" s="2"/>
      <c r="SCI107" s="2"/>
      <c r="SCJ107" s="5"/>
      <c r="SCK107" s="5"/>
      <c r="SCL107" s="5"/>
      <c r="SCM107" s="5"/>
      <c r="SCN107" s="5"/>
      <c r="SCO107" s="1"/>
      <c r="SCP107" s="2"/>
      <c r="SCQ107" s="2"/>
      <c r="SCR107" s="5"/>
      <c r="SCS107" s="5"/>
      <c r="SCT107" s="5"/>
      <c r="SCU107" s="5"/>
      <c r="SCV107" s="5"/>
      <c r="SCW107" s="1"/>
      <c r="SCX107" s="2"/>
      <c r="SCY107" s="2"/>
      <c r="SCZ107" s="5"/>
      <c r="SDA107" s="5"/>
      <c r="SDB107" s="5"/>
      <c r="SDC107" s="5"/>
      <c r="SDD107" s="5"/>
      <c r="SDE107" s="1"/>
      <c r="SDF107" s="2"/>
      <c r="SDG107" s="2"/>
      <c r="SDH107" s="5"/>
      <c r="SDI107" s="5"/>
      <c r="SDJ107" s="5"/>
      <c r="SDK107" s="5"/>
      <c r="SDL107" s="5"/>
      <c r="SDM107" s="1"/>
      <c r="SDN107" s="2"/>
      <c r="SDO107" s="2"/>
      <c r="SDP107" s="5"/>
      <c r="SDQ107" s="5"/>
      <c r="SDR107" s="5"/>
      <c r="SDS107" s="5"/>
      <c r="SDT107" s="5"/>
      <c r="SDU107" s="1"/>
      <c r="SDV107" s="2"/>
      <c r="SDW107" s="2"/>
      <c r="SDX107" s="5"/>
      <c r="SDY107" s="5"/>
      <c r="SDZ107" s="5"/>
      <c r="SEA107" s="5"/>
      <c r="SEB107" s="5"/>
      <c r="SEC107" s="1"/>
      <c r="SED107" s="2"/>
      <c r="SEE107" s="2"/>
      <c r="SEF107" s="5"/>
      <c r="SEG107" s="5"/>
      <c r="SEH107" s="5"/>
      <c r="SEI107" s="5"/>
      <c r="SEJ107" s="5"/>
      <c r="SEK107" s="1"/>
      <c r="SEL107" s="2"/>
      <c r="SEM107" s="2"/>
      <c r="SEN107" s="5"/>
      <c r="SEO107" s="5"/>
      <c r="SEP107" s="5"/>
      <c r="SEQ107" s="5"/>
      <c r="SER107" s="5"/>
      <c r="SES107" s="1"/>
      <c r="SET107" s="2"/>
      <c r="SEU107" s="2"/>
      <c r="SEV107" s="5"/>
      <c r="SEW107" s="5"/>
      <c r="SEX107" s="5"/>
      <c r="SEY107" s="5"/>
      <c r="SEZ107" s="5"/>
      <c r="SFA107" s="1"/>
      <c r="SFB107" s="2"/>
      <c r="SFC107" s="2"/>
      <c r="SFD107" s="5"/>
      <c r="SFE107" s="5"/>
      <c r="SFF107" s="5"/>
      <c r="SFG107" s="5"/>
      <c r="SFH107" s="5"/>
      <c r="SFI107" s="1"/>
      <c r="SFJ107" s="2"/>
      <c r="SFK107" s="2"/>
      <c r="SFL107" s="5"/>
      <c r="SFM107" s="5"/>
      <c r="SFN107" s="5"/>
      <c r="SFO107" s="5"/>
      <c r="SFP107" s="5"/>
      <c r="SFQ107" s="1"/>
      <c r="SFR107" s="2"/>
      <c r="SFS107" s="2"/>
      <c r="SFT107" s="5"/>
      <c r="SFU107" s="5"/>
      <c r="SFV107" s="5"/>
      <c r="SFW107" s="5"/>
      <c r="SFX107" s="5"/>
      <c r="SFY107" s="1"/>
      <c r="SFZ107" s="2"/>
      <c r="SGA107" s="2"/>
      <c r="SGB107" s="5"/>
      <c r="SGC107" s="5"/>
      <c r="SGD107" s="5"/>
      <c r="SGE107" s="5"/>
      <c r="SGF107" s="5"/>
      <c r="SGG107" s="1"/>
      <c r="SGH107" s="2"/>
      <c r="SGI107" s="2"/>
      <c r="SGJ107" s="5"/>
      <c r="SGK107" s="5"/>
      <c r="SGL107" s="5"/>
      <c r="SGM107" s="5"/>
      <c r="SGN107" s="5"/>
      <c r="SGO107" s="1"/>
      <c r="SGP107" s="2"/>
      <c r="SGQ107" s="2"/>
      <c r="SGR107" s="5"/>
      <c r="SGS107" s="5"/>
      <c r="SGT107" s="5"/>
      <c r="SGU107" s="5"/>
      <c r="SGV107" s="5"/>
      <c r="SGW107" s="1"/>
      <c r="SGX107" s="2"/>
      <c r="SGY107" s="2"/>
      <c r="SGZ107" s="5"/>
      <c r="SHA107" s="5"/>
      <c r="SHB107" s="5"/>
      <c r="SHC107" s="5"/>
      <c r="SHD107" s="5"/>
      <c r="SHE107" s="1"/>
      <c r="SHF107" s="2"/>
      <c r="SHG107" s="2"/>
      <c r="SHH107" s="5"/>
      <c r="SHI107" s="5"/>
      <c r="SHJ107" s="5"/>
      <c r="SHK107" s="5"/>
      <c r="SHL107" s="5"/>
      <c r="SHM107" s="1"/>
      <c r="SHN107" s="2"/>
      <c r="SHO107" s="2"/>
      <c r="SHP107" s="5"/>
      <c r="SHQ107" s="5"/>
      <c r="SHR107" s="5"/>
      <c r="SHS107" s="5"/>
      <c r="SHT107" s="5"/>
      <c r="SHU107" s="1"/>
      <c r="SHV107" s="2"/>
      <c r="SHW107" s="2"/>
      <c r="SHX107" s="5"/>
      <c r="SHY107" s="5"/>
      <c r="SHZ107" s="5"/>
      <c r="SIA107" s="5"/>
      <c r="SIB107" s="5"/>
      <c r="SIC107" s="1"/>
      <c r="SID107" s="2"/>
      <c r="SIE107" s="2"/>
      <c r="SIF107" s="5"/>
      <c r="SIG107" s="5"/>
      <c r="SIH107" s="5"/>
      <c r="SII107" s="5"/>
      <c r="SIJ107" s="5"/>
      <c r="SIK107" s="1"/>
      <c r="SIL107" s="2"/>
      <c r="SIM107" s="2"/>
      <c r="SIN107" s="5"/>
      <c r="SIO107" s="5"/>
      <c r="SIP107" s="5"/>
      <c r="SIQ107" s="5"/>
      <c r="SIR107" s="5"/>
      <c r="SIS107" s="1"/>
      <c r="SIT107" s="2"/>
      <c r="SIU107" s="2"/>
      <c r="SIV107" s="5"/>
      <c r="SIW107" s="5"/>
      <c r="SIX107" s="5"/>
      <c r="SIY107" s="5"/>
      <c r="SIZ107" s="5"/>
      <c r="SJA107" s="1"/>
      <c r="SJB107" s="2"/>
      <c r="SJC107" s="2"/>
      <c r="SJD107" s="5"/>
      <c r="SJE107" s="5"/>
      <c r="SJF107" s="5"/>
      <c r="SJG107" s="5"/>
      <c r="SJH107" s="5"/>
      <c r="SJI107" s="1"/>
      <c r="SJJ107" s="2"/>
      <c r="SJK107" s="2"/>
      <c r="SJL107" s="5"/>
      <c r="SJM107" s="5"/>
      <c r="SJN107" s="5"/>
      <c r="SJO107" s="5"/>
      <c r="SJP107" s="5"/>
      <c r="SJQ107" s="1"/>
      <c r="SJR107" s="2"/>
      <c r="SJS107" s="2"/>
      <c r="SJT107" s="5"/>
      <c r="SJU107" s="5"/>
      <c r="SJV107" s="5"/>
      <c r="SJW107" s="5"/>
      <c r="SJX107" s="5"/>
      <c r="SJY107" s="1"/>
      <c r="SJZ107" s="2"/>
      <c r="SKA107" s="2"/>
      <c r="SKB107" s="5"/>
      <c r="SKC107" s="5"/>
      <c r="SKD107" s="5"/>
      <c r="SKE107" s="5"/>
      <c r="SKF107" s="5"/>
      <c r="SKG107" s="1"/>
      <c r="SKH107" s="2"/>
      <c r="SKI107" s="2"/>
      <c r="SKJ107" s="5"/>
      <c r="SKK107" s="5"/>
      <c r="SKL107" s="5"/>
      <c r="SKM107" s="5"/>
      <c r="SKN107" s="5"/>
      <c r="SKO107" s="1"/>
      <c r="SKP107" s="2"/>
      <c r="SKQ107" s="2"/>
      <c r="SKR107" s="5"/>
      <c r="SKS107" s="5"/>
      <c r="SKT107" s="5"/>
      <c r="SKU107" s="5"/>
      <c r="SKV107" s="5"/>
      <c r="SKW107" s="1"/>
      <c r="SKX107" s="2"/>
      <c r="SKY107" s="2"/>
      <c r="SKZ107" s="5"/>
      <c r="SLA107" s="5"/>
      <c r="SLB107" s="5"/>
      <c r="SLC107" s="5"/>
      <c r="SLD107" s="5"/>
      <c r="SLE107" s="1"/>
      <c r="SLF107" s="2"/>
      <c r="SLG107" s="2"/>
      <c r="SLH107" s="5"/>
      <c r="SLI107" s="5"/>
      <c r="SLJ107" s="5"/>
      <c r="SLK107" s="5"/>
      <c r="SLL107" s="5"/>
      <c r="SLM107" s="1"/>
      <c r="SLN107" s="2"/>
      <c r="SLO107" s="2"/>
      <c r="SLP107" s="5"/>
      <c r="SLQ107" s="5"/>
      <c r="SLR107" s="5"/>
      <c r="SLS107" s="5"/>
      <c r="SLT107" s="5"/>
      <c r="SLU107" s="1"/>
      <c r="SLV107" s="2"/>
      <c r="SLW107" s="2"/>
      <c r="SLX107" s="5"/>
      <c r="SLY107" s="5"/>
      <c r="SLZ107" s="5"/>
      <c r="SMA107" s="5"/>
      <c r="SMB107" s="5"/>
      <c r="SMC107" s="1"/>
      <c r="SMD107" s="2"/>
      <c r="SME107" s="2"/>
      <c r="SMF107" s="5"/>
      <c r="SMG107" s="5"/>
      <c r="SMH107" s="5"/>
      <c r="SMI107" s="5"/>
      <c r="SMJ107" s="5"/>
      <c r="SMK107" s="1"/>
      <c r="SML107" s="2"/>
      <c r="SMM107" s="2"/>
      <c r="SMN107" s="5"/>
      <c r="SMO107" s="5"/>
      <c r="SMP107" s="5"/>
      <c r="SMQ107" s="5"/>
      <c r="SMR107" s="5"/>
      <c r="SMS107" s="1"/>
      <c r="SMT107" s="2"/>
      <c r="SMU107" s="2"/>
      <c r="SMV107" s="5"/>
      <c r="SMW107" s="5"/>
      <c r="SMX107" s="5"/>
      <c r="SMY107" s="5"/>
      <c r="SMZ107" s="5"/>
      <c r="SNA107" s="1"/>
      <c r="SNB107" s="2"/>
      <c r="SNC107" s="2"/>
      <c r="SND107" s="5"/>
      <c r="SNE107" s="5"/>
      <c r="SNF107" s="5"/>
      <c r="SNG107" s="5"/>
      <c r="SNH107" s="5"/>
      <c r="SNI107" s="1"/>
      <c r="SNJ107" s="2"/>
      <c r="SNK107" s="2"/>
      <c r="SNL107" s="5"/>
      <c r="SNM107" s="5"/>
      <c r="SNN107" s="5"/>
      <c r="SNO107" s="5"/>
      <c r="SNP107" s="5"/>
      <c r="SNQ107" s="1"/>
      <c r="SNR107" s="2"/>
      <c r="SNS107" s="2"/>
      <c r="SNT107" s="5"/>
      <c r="SNU107" s="5"/>
      <c r="SNV107" s="5"/>
      <c r="SNW107" s="5"/>
      <c r="SNX107" s="5"/>
      <c r="SNY107" s="1"/>
      <c r="SNZ107" s="2"/>
      <c r="SOA107" s="2"/>
      <c r="SOB107" s="5"/>
      <c r="SOC107" s="5"/>
      <c r="SOD107" s="5"/>
      <c r="SOE107" s="5"/>
      <c r="SOF107" s="5"/>
      <c r="SOG107" s="1"/>
      <c r="SOH107" s="2"/>
      <c r="SOI107" s="2"/>
      <c r="SOJ107" s="5"/>
      <c r="SOK107" s="5"/>
      <c r="SOL107" s="5"/>
      <c r="SOM107" s="5"/>
      <c r="SON107" s="5"/>
      <c r="SOO107" s="1"/>
      <c r="SOP107" s="2"/>
      <c r="SOQ107" s="2"/>
      <c r="SOR107" s="5"/>
      <c r="SOS107" s="5"/>
      <c r="SOT107" s="5"/>
      <c r="SOU107" s="5"/>
      <c r="SOV107" s="5"/>
      <c r="SOW107" s="1"/>
      <c r="SOX107" s="2"/>
      <c r="SOY107" s="2"/>
      <c r="SOZ107" s="5"/>
      <c r="SPA107" s="5"/>
      <c r="SPB107" s="5"/>
      <c r="SPC107" s="5"/>
      <c r="SPD107" s="5"/>
      <c r="SPE107" s="1"/>
      <c r="SPF107" s="2"/>
      <c r="SPG107" s="2"/>
      <c r="SPH107" s="5"/>
      <c r="SPI107" s="5"/>
      <c r="SPJ107" s="5"/>
      <c r="SPK107" s="5"/>
      <c r="SPL107" s="5"/>
      <c r="SPM107" s="1"/>
      <c r="SPN107" s="2"/>
      <c r="SPO107" s="2"/>
      <c r="SPP107" s="5"/>
      <c r="SPQ107" s="5"/>
      <c r="SPR107" s="5"/>
      <c r="SPS107" s="5"/>
      <c r="SPT107" s="5"/>
      <c r="SPU107" s="1"/>
      <c r="SPV107" s="2"/>
      <c r="SPW107" s="2"/>
      <c r="SPX107" s="5"/>
      <c r="SPY107" s="5"/>
      <c r="SPZ107" s="5"/>
      <c r="SQA107" s="5"/>
      <c r="SQB107" s="5"/>
      <c r="SQC107" s="1"/>
      <c r="SQD107" s="2"/>
      <c r="SQE107" s="2"/>
      <c r="SQF107" s="5"/>
      <c r="SQG107" s="5"/>
      <c r="SQH107" s="5"/>
      <c r="SQI107" s="5"/>
      <c r="SQJ107" s="5"/>
      <c r="SQK107" s="1"/>
      <c r="SQL107" s="2"/>
      <c r="SQM107" s="2"/>
      <c r="SQN107" s="5"/>
      <c r="SQO107" s="5"/>
      <c r="SQP107" s="5"/>
      <c r="SQQ107" s="5"/>
      <c r="SQR107" s="5"/>
      <c r="SQS107" s="1"/>
      <c r="SQT107" s="2"/>
      <c r="SQU107" s="2"/>
      <c r="SQV107" s="5"/>
      <c r="SQW107" s="5"/>
      <c r="SQX107" s="5"/>
      <c r="SQY107" s="5"/>
      <c r="SQZ107" s="5"/>
      <c r="SRA107" s="1"/>
      <c r="SRB107" s="2"/>
      <c r="SRC107" s="2"/>
      <c r="SRD107" s="5"/>
      <c r="SRE107" s="5"/>
      <c r="SRF107" s="5"/>
      <c r="SRG107" s="5"/>
      <c r="SRH107" s="5"/>
      <c r="SRI107" s="1"/>
      <c r="SRJ107" s="2"/>
      <c r="SRK107" s="2"/>
      <c r="SRL107" s="5"/>
      <c r="SRM107" s="5"/>
      <c r="SRN107" s="5"/>
      <c r="SRO107" s="5"/>
      <c r="SRP107" s="5"/>
      <c r="SRQ107" s="1"/>
      <c r="SRR107" s="2"/>
      <c r="SRS107" s="2"/>
      <c r="SRT107" s="5"/>
      <c r="SRU107" s="5"/>
      <c r="SRV107" s="5"/>
      <c r="SRW107" s="5"/>
      <c r="SRX107" s="5"/>
      <c r="SRY107" s="1"/>
      <c r="SRZ107" s="2"/>
      <c r="SSA107" s="2"/>
      <c r="SSB107" s="5"/>
      <c r="SSC107" s="5"/>
      <c r="SSD107" s="5"/>
      <c r="SSE107" s="5"/>
      <c r="SSF107" s="5"/>
      <c r="SSG107" s="1"/>
      <c r="SSH107" s="2"/>
      <c r="SSI107" s="2"/>
      <c r="SSJ107" s="5"/>
      <c r="SSK107" s="5"/>
      <c r="SSL107" s="5"/>
      <c r="SSM107" s="5"/>
      <c r="SSN107" s="5"/>
      <c r="SSO107" s="1"/>
      <c r="SSP107" s="2"/>
      <c r="SSQ107" s="2"/>
      <c r="SSR107" s="5"/>
      <c r="SSS107" s="5"/>
      <c r="SST107" s="5"/>
      <c r="SSU107" s="5"/>
      <c r="SSV107" s="5"/>
      <c r="SSW107" s="1"/>
      <c r="SSX107" s="2"/>
      <c r="SSY107" s="2"/>
      <c r="SSZ107" s="5"/>
      <c r="STA107" s="5"/>
      <c r="STB107" s="5"/>
      <c r="STC107" s="5"/>
      <c r="STD107" s="5"/>
      <c r="STE107" s="1"/>
      <c r="STF107" s="2"/>
      <c r="STG107" s="2"/>
      <c r="STH107" s="5"/>
      <c r="STI107" s="5"/>
      <c r="STJ107" s="5"/>
      <c r="STK107" s="5"/>
      <c r="STL107" s="5"/>
      <c r="STM107" s="1"/>
      <c r="STN107" s="2"/>
      <c r="STO107" s="2"/>
      <c r="STP107" s="5"/>
      <c r="STQ107" s="5"/>
      <c r="STR107" s="5"/>
      <c r="STS107" s="5"/>
      <c r="STT107" s="5"/>
      <c r="STU107" s="1"/>
      <c r="STV107" s="2"/>
      <c r="STW107" s="2"/>
      <c r="STX107" s="5"/>
      <c r="STY107" s="5"/>
      <c r="STZ107" s="5"/>
      <c r="SUA107" s="5"/>
      <c r="SUB107" s="5"/>
      <c r="SUC107" s="1"/>
      <c r="SUD107" s="2"/>
      <c r="SUE107" s="2"/>
      <c r="SUF107" s="5"/>
      <c r="SUG107" s="5"/>
      <c r="SUH107" s="5"/>
      <c r="SUI107" s="5"/>
      <c r="SUJ107" s="5"/>
      <c r="SUK107" s="1"/>
      <c r="SUL107" s="2"/>
      <c r="SUM107" s="2"/>
      <c r="SUN107" s="5"/>
      <c r="SUO107" s="5"/>
      <c r="SUP107" s="5"/>
      <c r="SUQ107" s="5"/>
      <c r="SUR107" s="5"/>
      <c r="SUS107" s="1"/>
      <c r="SUT107" s="2"/>
      <c r="SUU107" s="2"/>
      <c r="SUV107" s="5"/>
      <c r="SUW107" s="5"/>
      <c r="SUX107" s="5"/>
      <c r="SUY107" s="5"/>
      <c r="SUZ107" s="5"/>
      <c r="SVA107" s="1"/>
      <c r="SVB107" s="2"/>
      <c r="SVC107" s="2"/>
      <c r="SVD107" s="5"/>
      <c r="SVE107" s="5"/>
      <c r="SVF107" s="5"/>
      <c r="SVG107" s="5"/>
      <c r="SVH107" s="5"/>
      <c r="SVI107" s="1"/>
      <c r="SVJ107" s="2"/>
      <c r="SVK107" s="2"/>
      <c r="SVL107" s="5"/>
      <c r="SVM107" s="5"/>
      <c r="SVN107" s="5"/>
      <c r="SVO107" s="5"/>
      <c r="SVP107" s="5"/>
      <c r="SVQ107" s="1"/>
      <c r="SVR107" s="2"/>
      <c r="SVS107" s="2"/>
      <c r="SVT107" s="5"/>
      <c r="SVU107" s="5"/>
      <c r="SVV107" s="5"/>
      <c r="SVW107" s="5"/>
      <c r="SVX107" s="5"/>
      <c r="SVY107" s="1"/>
      <c r="SVZ107" s="2"/>
      <c r="SWA107" s="2"/>
      <c r="SWB107" s="5"/>
      <c r="SWC107" s="5"/>
      <c r="SWD107" s="5"/>
      <c r="SWE107" s="5"/>
      <c r="SWF107" s="5"/>
      <c r="SWG107" s="1"/>
      <c r="SWH107" s="2"/>
      <c r="SWI107" s="2"/>
      <c r="SWJ107" s="5"/>
      <c r="SWK107" s="5"/>
      <c r="SWL107" s="5"/>
      <c r="SWM107" s="5"/>
      <c r="SWN107" s="5"/>
      <c r="SWO107" s="1"/>
      <c r="SWP107" s="2"/>
      <c r="SWQ107" s="2"/>
      <c r="SWR107" s="5"/>
      <c r="SWS107" s="5"/>
      <c r="SWT107" s="5"/>
      <c r="SWU107" s="5"/>
      <c r="SWV107" s="5"/>
      <c r="SWW107" s="1"/>
      <c r="SWX107" s="2"/>
      <c r="SWY107" s="2"/>
      <c r="SWZ107" s="5"/>
      <c r="SXA107" s="5"/>
      <c r="SXB107" s="5"/>
      <c r="SXC107" s="5"/>
      <c r="SXD107" s="5"/>
      <c r="SXE107" s="1"/>
      <c r="SXF107" s="2"/>
      <c r="SXG107" s="2"/>
      <c r="SXH107" s="5"/>
      <c r="SXI107" s="5"/>
      <c r="SXJ107" s="5"/>
      <c r="SXK107" s="5"/>
      <c r="SXL107" s="5"/>
      <c r="SXM107" s="1"/>
      <c r="SXN107" s="2"/>
      <c r="SXO107" s="2"/>
      <c r="SXP107" s="5"/>
      <c r="SXQ107" s="5"/>
      <c r="SXR107" s="5"/>
      <c r="SXS107" s="5"/>
      <c r="SXT107" s="5"/>
      <c r="SXU107" s="1"/>
      <c r="SXV107" s="2"/>
      <c r="SXW107" s="2"/>
      <c r="SXX107" s="5"/>
      <c r="SXY107" s="5"/>
      <c r="SXZ107" s="5"/>
      <c r="SYA107" s="5"/>
      <c r="SYB107" s="5"/>
      <c r="SYC107" s="1"/>
      <c r="SYD107" s="2"/>
      <c r="SYE107" s="2"/>
      <c r="SYF107" s="5"/>
      <c r="SYG107" s="5"/>
      <c r="SYH107" s="5"/>
      <c r="SYI107" s="5"/>
      <c r="SYJ107" s="5"/>
      <c r="SYK107" s="1"/>
      <c r="SYL107" s="2"/>
      <c r="SYM107" s="2"/>
      <c r="SYN107" s="5"/>
      <c r="SYO107" s="5"/>
      <c r="SYP107" s="5"/>
      <c r="SYQ107" s="5"/>
      <c r="SYR107" s="5"/>
      <c r="SYS107" s="1"/>
      <c r="SYT107" s="2"/>
      <c r="SYU107" s="2"/>
      <c r="SYV107" s="5"/>
      <c r="SYW107" s="5"/>
      <c r="SYX107" s="5"/>
      <c r="SYY107" s="5"/>
      <c r="SYZ107" s="5"/>
      <c r="SZA107" s="1"/>
      <c r="SZB107" s="2"/>
      <c r="SZC107" s="2"/>
      <c r="SZD107" s="5"/>
      <c r="SZE107" s="5"/>
      <c r="SZF107" s="5"/>
      <c r="SZG107" s="5"/>
      <c r="SZH107" s="5"/>
      <c r="SZI107" s="1"/>
      <c r="SZJ107" s="2"/>
      <c r="SZK107" s="2"/>
      <c r="SZL107" s="5"/>
      <c r="SZM107" s="5"/>
      <c r="SZN107" s="5"/>
      <c r="SZO107" s="5"/>
      <c r="SZP107" s="5"/>
      <c r="SZQ107" s="1"/>
      <c r="SZR107" s="2"/>
      <c r="SZS107" s="2"/>
      <c r="SZT107" s="5"/>
      <c r="SZU107" s="5"/>
      <c r="SZV107" s="5"/>
      <c r="SZW107" s="5"/>
      <c r="SZX107" s="5"/>
      <c r="SZY107" s="1"/>
      <c r="SZZ107" s="2"/>
      <c r="TAA107" s="2"/>
      <c r="TAB107" s="5"/>
      <c r="TAC107" s="5"/>
      <c r="TAD107" s="5"/>
      <c r="TAE107" s="5"/>
      <c r="TAF107" s="5"/>
      <c r="TAG107" s="1"/>
      <c r="TAH107" s="2"/>
      <c r="TAI107" s="2"/>
      <c r="TAJ107" s="5"/>
      <c r="TAK107" s="5"/>
      <c r="TAL107" s="5"/>
      <c r="TAM107" s="5"/>
      <c r="TAN107" s="5"/>
      <c r="TAO107" s="1"/>
      <c r="TAP107" s="2"/>
      <c r="TAQ107" s="2"/>
      <c r="TAR107" s="5"/>
      <c r="TAS107" s="5"/>
      <c r="TAT107" s="5"/>
      <c r="TAU107" s="5"/>
      <c r="TAV107" s="5"/>
      <c r="TAW107" s="1"/>
      <c r="TAX107" s="2"/>
      <c r="TAY107" s="2"/>
      <c r="TAZ107" s="5"/>
      <c r="TBA107" s="5"/>
      <c r="TBB107" s="5"/>
      <c r="TBC107" s="5"/>
      <c r="TBD107" s="5"/>
      <c r="TBE107" s="1"/>
      <c r="TBF107" s="2"/>
      <c r="TBG107" s="2"/>
      <c r="TBH107" s="5"/>
      <c r="TBI107" s="5"/>
      <c r="TBJ107" s="5"/>
      <c r="TBK107" s="5"/>
      <c r="TBL107" s="5"/>
      <c r="TBM107" s="1"/>
      <c r="TBN107" s="2"/>
      <c r="TBO107" s="2"/>
      <c r="TBP107" s="5"/>
      <c r="TBQ107" s="5"/>
      <c r="TBR107" s="5"/>
      <c r="TBS107" s="5"/>
      <c r="TBT107" s="5"/>
      <c r="TBU107" s="1"/>
      <c r="TBV107" s="2"/>
      <c r="TBW107" s="2"/>
      <c r="TBX107" s="5"/>
      <c r="TBY107" s="5"/>
      <c r="TBZ107" s="5"/>
      <c r="TCA107" s="5"/>
      <c r="TCB107" s="5"/>
      <c r="TCC107" s="1"/>
      <c r="TCD107" s="2"/>
      <c r="TCE107" s="2"/>
      <c r="TCF107" s="5"/>
      <c r="TCG107" s="5"/>
      <c r="TCH107" s="5"/>
      <c r="TCI107" s="5"/>
      <c r="TCJ107" s="5"/>
      <c r="TCK107" s="1"/>
      <c r="TCL107" s="2"/>
      <c r="TCM107" s="2"/>
      <c r="TCN107" s="5"/>
      <c r="TCO107" s="5"/>
      <c r="TCP107" s="5"/>
      <c r="TCQ107" s="5"/>
      <c r="TCR107" s="5"/>
      <c r="TCS107" s="1"/>
      <c r="TCT107" s="2"/>
      <c r="TCU107" s="2"/>
      <c r="TCV107" s="5"/>
      <c r="TCW107" s="5"/>
      <c r="TCX107" s="5"/>
      <c r="TCY107" s="5"/>
      <c r="TCZ107" s="5"/>
      <c r="TDA107" s="1"/>
      <c r="TDB107" s="2"/>
      <c r="TDC107" s="2"/>
      <c r="TDD107" s="5"/>
      <c r="TDE107" s="5"/>
      <c r="TDF107" s="5"/>
      <c r="TDG107" s="5"/>
      <c r="TDH107" s="5"/>
      <c r="TDI107" s="1"/>
      <c r="TDJ107" s="2"/>
      <c r="TDK107" s="2"/>
      <c r="TDL107" s="5"/>
      <c r="TDM107" s="5"/>
      <c r="TDN107" s="5"/>
      <c r="TDO107" s="5"/>
      <c r="TDP107" s="5"/>
      <c r="TDQ107" s="1"/>
      <c r="TDR107" s="2"/>
      <c r="TDS107" s="2"/>
      <c r="TDT107" s="5"/>
      <c r="TDU107" s="5"/>
      <c r="TDV107" s="5"/>
      <c r="TDW107" s="5"/>
      <c r="TDX107" s="5"/>
      <c r="TDY107" s="1"/>
      <c r="TDZ107" s="2"/>
      <c r="TEA107" s="2"/>
      <c r="TEB107" s="5"/>
      <c r="TEC107" s="5"/>
      <c r="TED107" s="5"/>
      <c r="TEE107" s="5"/>
      <c r="TEF107" s="5"/>
      <c r="TEG107" s="1"/>
      <c r="TEH107" s="2"/>
      <c r="TEI107" s="2"/>
      <c r="TEJ107" s="5"/>
      <c r="TEK107" s="5"/>
      <c r="TEL107" s="5"/>
      <c r="TEM107" s="5"/>
      <c r="TEN107" s="5"/>
      <c r="TEO107" s="1"/>
      <c r="TEP107" s="2"/>
      <c r="TEQ107" s="2"/>
      <c r="TER107" s="5"/>
      <c r="TES107" s="5"/>
      <c r="TET107" s="5"/>
      <c r="TEU107" s="5"/>
      <c r="TEV107" s="5"/>
      <c r="TEW107" s="1"/>
      <c r="TEX107" s="2"/>
      <c r="TEY107" s="2"/>
      <c r="TEZ107" s="5"/>
      <c r="TFA107" s="5"/>
      <c r="TFB107" s="5"/>
      <c r="TFC107" s="5"/>
      <c r="TFD107" s="5"/>
      <c r="TFE107" s="1"/>
      <c r="TFF107" s="2"/>
      <c r="TFG107" s="2"/>
      <c r="TFH107" s="5"/>
      <c r="TFI107" s="5"/>
      <c r="TFJ107" s="5"/>
      <c r="TFK107" s="5"/>
      <c r="TFL107" s="5"/>
      <c r="TFM107" s="1"/>
      <c r="TFN107" s="2"/>
      <c r="TFO107" s="2"/>
      <c r="TFP107" s="5"/>
      <c r="TFQ107" s="5"/>
      <c r="TFR107" s="5"/>
      <c r="TFS107" s="5"/>
      <c r="TFT107" s="5"/>
      <c r="TFU107" s="1"/>
      <c r="TFV107" s="2"/>
      <c r="TFW107" s="2"/>
      <c r="TFX107" s="5"/>
      <c r="TFY107" s="5"/>
      <c r="TFZ107" s="5"/>
      <c r="TGA107" s="5"/>
      <c r="TGB107" s="5"/>
      <c r="TGC107" s="1"/>
      <c r="TGD107" s="2"/>
      <c r="TGE107" s="2"/>
      <c r="TGF107" s="5"/>
      <c r="TGG107" s="5"/>
      <c r="TGH107" s="5"/>
      <c r="TGI107" s="5"/>
      <c r="TGJ107" s="5"/>
      <c r="TGK107" s="1"/>
      <c r="TGL107" s="2"/>
      <c r="TGM107" s="2"/>
      <c r="TGN107" s="5"/>
      <c r="TGO107" s="5"/>
      <c r="TGP107" s="5"/>
      <c r="TGQ107" s="5"/>
      <c r="TGR107" s="5"/>
      <c r="TGS107" s="1"/>
      <c r="TGT107" s="2"/>
      <c r="TGU107" s="2"/>
      <c r="TGV107" s="5"/>
      <c r="TGW107" s="5"/>
      <c r="TGX107" s="5"/>
      <c r="TGY107" s="5"/>
      <c r="TGZ107" s="5"/>
      <c r="THA107" s="1"/>
      <c r="THB107" s="2"/>
      <c r="THC107" s="2"/>
      <c r="THD107" s="5"/>
      <c r="THE107" s="5"/>
      <c r="THF107" s="5"/>
      <c r="THG107" s="5"/>
      <c r="THH107" s="5"/>
      <c r="THI107" s="1"/>
      <c r="THJ107" s="2"/>
      <c r="THK107" s="2"/>
      <c r="THL107" s="5"/>
      <c r="THM107" s="5"/>
      <c r="THN107" s="5"/>
      <c r="THO107" s="5"/>
      <c r="THP107" s="5"/>
      <c r="THQ107" s="1"/>
      <c r="THR107" s="2"/>
      <c r="THS107" s="2"/>
      <c r="THT107" s="5"/>
      <c r="THU107" s="5"/>
      <c r="THV107" s="5"/>
      <c r="THW107" s="5"/>
      <c r="THX107" s="5"/>
      <c r="THY107" s="1"/>
      <c r="THZ107" s="2"/>
      <c r="TIA107" s="2"/>
      <c r="TIB107" s="5"/>
      <c r="TIC107" s="5"/>
      <c r="TID107" s="5"/>
      <c r="TIE107" s="5"/>
      <c r="TIF107" s="5"/>
      <c r="TIG107" s="1"/>
      <c r="TIH107" s="2"/>
      <c r="TII107" s="2"/>
      <c r="TIJ107" s="5"/>
      <c r="TIK107" s="5"/>
      <c r="TIL107" s="5"/>
      <c r="TIM107" s="5"/>
      <c r="TIN107" s="5"/>
      <c r="TIO107" s="1"/>
      <c r="TIP107" s="2"/>
      <c r="TIQ107" s="2"/>
      <c r="TIR107" s="5"/>
      <c r="TIS107" s="5"/>
      <c r="TIT107" s="5"/>
      <c r="TIU107" s="5"/>
      <c r="TIV107" s="5"/>
      <c r="TIW107" s="1"/>
      <c r="TIX107" s="2"/>
      <c r="TIY107" s="2"/>
      <c r="TIZ107" s="5"/>
      <c r="TJA107" s="5"/>
      <c r="TJB107" s="5"/>
      <c r="TJC107" s="5"/>
      <c r="TJD107" s="5"/>
      <c r="TJE107" s="1"/>
      <c r="TJF107" s="2"/>
      <c r="TJG107" s="2"/>
      <c r="TJH107" s="5"/>
      <c r="TJI107" s="5"/>
      <c r="TJJ107" s="5"/>
      <c r="TJK107" s="5"/>
      <c r="TJL107" s="5"/>
      <c r="TJM107" s="1"/>
      <c r="TJN107" s="2"/>
      <c r="TJO107" s="2"/>
      <c r="TJP107" s="5"/>
      <c r="TJQ107" s="5"/>
      <c r="TJR107" s="5"/>
      <c r="TJS107" s="5"/>
      <c r="TJT107" s="5"/>
      <c r="TJU107" s="1"/>
      <c r="TJV107" s="2"/>
      <c r="TJW107" s="2"/>
      <c r="TJX107" s="5"/>
      <c r="TJY107" s="5"/>
      <c r="TJZ107" s="5"/>
      <c r="TKA107" s="5"/>
      <c r="TKB107" s="5"/>
      <c r="TKC107" s="1"/>
      <c r="TKD107" s="2"/>
      <c r="TKE107" s="2"/>
      <c r="TKF107" s="5"/>
      <c r="TKG107" s="5"/>
      <c r="TKH107" s="5"/>
      <c r="TKI107" s="5"/>
      <c r="TKJ107" s="5"/>
      <c r="TKK107" s="1"/>
      <c r="TKL107" s="2"/>
      <c r="TKM107" s="2"/>
      <c r="TKN107" s="5"/>
      <c r="TKO107" s="5"/>
      <c r="TKP107" s="5"/>
      <c r="TKQ107" s="5"/>
      <c r="TKR107" s="5"/>
      <c r="TKS107" s="1"/>
      <c r="TKT107" s="2"/>
      <c r="TKU107" s="2"/>
      <c r="TKV107" s="5"/>
      <c r="TKW107" s="5"/>
      <c r="TKX107" s="5"/>
      <c r="TKY107" s="5"/>
      <c r="TKZ107" s="5"/>
      <c r="TLA107" s="1"/>
      <c r="TLB107" s="2"/>
      <c r="TLC107" s="2"/>
      <c r="TLD107" s="5"/>
      <c r="TLE107" s="5"/>
      <c r="TLF107" s="5"/>
      <c r="TLG107" s="5"/>
      <c r="TLH107" s="5"/>
      <c r="TLI107" s="1"/>
      <c r="TLJ107" s="2"/>
      <c r="TLK107" s="2"/>
      <c r="TLL107" s="5"/>
      <c r="TLM107" s="5"/>
      <c r="TLN107" s="5"/>
      <c r="TLO107" s="5"/>
      <c r="TLP107" s="5"/>
      <c r="TLQ107" s="1"/>
      <c r="TLR107" s="2"/>
      <c r="TLS107" s="2"/>
      <c r="TLT107" s="5"/>
      <c r="TLU107" s="5"/>
      <c r="TLV107" s="5"/>
      <c r="TLW107" s="5"/>
      <c r="TLX107" s="5"/>
      <c r="TLY107" s="1"/>
      <c r="TLZ107" s="2"/>
      <c r="TMA107" s="2"/>
      <c r="TMB107" s="5"/>
      <c r="TMC107" s="5"/>
      <c r="TMD107" s="5"/>
      <c r="TME107" s="5"/>
      <c r="TMF107" s="5"/>
      <c r="TMG107" s="1"/>
      <c r="TMH107" s="2"/>
      <c r="TMI107" s="2"/>
      <c r="TMJ107" s="5"/>
      <c r="TMK107" s="5"/>
      <c r="TML107" s="5"/>
      <c r="TMM107" s="5"/>
      <c r="TMN107" s="5"/>
      <c r="TMO107" s="1"/>
      <c r="TMP107" s="2"/>
      <c r="TMQ107" s="2"/>
      <c r="TMR107" s="5"/>
      <c r="TMS107" s="5"/>
      <c r="TMT107" s="5"/>
      <c r="TMU107" s="5"/>
      <c r="TMV107" s="5"/>
      <c r="TMW107" s="1"/>
      <c r="TMX107" s="2"/>
      <c r="TMY107" s="2"/>
      <c r="TMZ107" s="5"/>
      <c r="TNA107" s="5"/>
      <c r="TNB107" s="5"/>
      <c r="TNC107" s="5"/>
      <c r="TND107" s="5"/>
      <c r="TNE107" s="1"/>
      <c r="TNF107" s="2"/>
      <c r="TNG107" s="2"/>
      <c r="TNH107" s="5"/>
      <c r="TNI107" s="5"/>
      <c r="TNJ107" s="5"/>
      <c r="TNK107" s="5"/>
      <c r="TNL107" s="5"/>
      <c r="TNM107" s="1"/>
      <c r="TNN107" s="2"/>
      <c r="TNO107" s="2"/>
      <c r="TNP107" s="5"/>
      <c r="TNQ107" s="5"/>
      <c r="TNR107" s="5"/>
      <c r="TNS107" s="5"/>
      <c r="TNT107" s="5"/>
      <c r="TNU107" s="1"/>
      <c r="TNV107" s="2"/>
      <c r="TNW107" s="2"/>
      <c r="TNX107" s="5"/>
      <c r="TNY107" s="5"/>
      <c r="TNZ107" s="5"/>
      <c r="TOA107" s="5"/>
      <c r="TOB107" s="5"/>
      <c r="TOC107" s="1"/>
      <c r="TOD107" s="2"/>
      <c r="TOE107" s="2"/>
      <c r="TOF107" s="5"/>
      <c r="TOG107" s="5"/>
      <c r="TOH107" s="5"/>
      <c r="TOI107" s="5"/>
      <c r="TOJ107" s="5"/>
      <c r="TOK107" s="1"/>
      <c r="TOL107" s="2"/>
      <c r="TOM107" s="2"/>
      <c r="TON107" s="5"/>
      <c r="TOO107" s="5"/>
      <c r="TOP107" s="5"/>
      <c r="TOQ107" s="5"/>
      <c r="TOR107" s="5"/>
      <c r="TOS107" s="1"/>
      <c r="TOT107" s="2"/>
      <c r="TOU107" s="2"/>
      <c r="TOV107" s="5"/>
      <c r="TOW107" s="5"/>
      <c r="TOX107" s="5"/>
      <c r="TOY107" s="5"/>
      <c r="TOZ107" s="5"/>
      <c r="TPA107" s="1"/>
      <c r="TPB107" s="2"/>
      <c r="TPC107" s="2"/>
      <c r="TPD107" s="5"/>
      <c r="TPE107" s="5"/>
      <c r="TPF107" s="5"/>
      <c r="TPG107" s="5"/>
      <c r="TPH107" s="5"/>
      <c r="TPI107" s="1"/>
      <c r="TPJ107" s="2"/>
      <c r="TPK107" s="2"/>
      <c r="TPL107" s="5"/>
      <c r="TPM107" s="5"/>
      <c r="TPN107" s="5"/>
      <c r="TPO107" s="5"/>
      <c r="TPP107" s="5"/>
      <c r="TPQ107" s="1"/>
      <c r="TPR107" s="2"/>
      <c r="TPS107" s="2"/>
      <c r="TPT107" s="5"/>
      <c r="TPU107" s="5"/>
      <c r="TPV107" s="5"/>
      <c r="TPW107" s="5"/>
      <c r="TPX107" s="5"/>
      <c r="TPY107" s="1"/>
      <c r="TPZ107" s="2"/>
      <c r="TQA107" s="2"/>
      <c r="TQB107" s="5"/>
      <c r="TQC107" s="5"/>
      <c r="TQD107" s="5"/>
      <c r="TQE107" s="5"/>
      <c r="TQF107" s="5"/>
      <c r="TQG107" s="1"/>
      <c r="TQH107" s="2"/>
      <c r="TQI107" s="2"/>
      <c r="TQJ107" s="5"/>
      <c r="TQK107" s="5"/>
      <c r="TQL107" s="5"/>
      <c r="TQM107" s="5"/>
      <c r="TQN107" s="5"/>
      <c r="TQO107" s="1"/>
      <c r="TQP107" s="2"/>
      <c r="TQQ107" s="2"/>
      <c r="TQR107" s="5"/>
      <c r="TQS107" s="5"/>
      <c r="TQT107" s="5"/>
      <c r="TQU107" s="5"/>
      <c r="TQV107" s="5"/>
      <c r="TQW107" s="1"/>
      <c r="TQX107" s="2"/>
      <c r="TQY107" s="2"/>
      <c r="TQZ107" s="5"/>
      <c r="TRA107" s="5"/>
      <c r="TRB107" s="5"/>
      <c r="TRC107" s="5"/>
      <c r="TRD107" s="5"/>
      <c r="TRE107" s="1"/>
      <c r="TRF107" s="2"/>
      <c r="TRG107" s="2"/>
      <c r="TRH107" s="5"/>
      <c r="TRI107" s="5"/>
      <c r="TRJ107" s="5"/>
      <c r="TRK107" s="5"/>
      <c r="TRL107" s="5"/>
      <c r="TRM107" s="1"/>
      <c r="TRN107" s="2"/>
      <c r="TRO107" s="2"/>
      <c r="TRP107" s="5"/>
      <c r="TRQ107" s="5"/>
      <c r="TRR107" s="5"/>
      <c r="TRS107" s="5"/>
      <c r="TRT107" s="5"/>
      <c r="TRU107" s="1"/>
      <c r="TRV107" s="2"/>
      <c r="TRW107" s="2"/>
      <c r="TRX107" s="5"/>
      <c r="TRY107" s="5"/>
      <c r="TRZ107" s="5"/>
      <c r="TSA107" s="5"/>
      <c r="TSB107" s="5"/>
      <c r="TSC107" s="1"/>
      <c r="TSD107" s="2"/>
      <c r="TSE107" s="2"/>
      <c r="TSF107" s="5"/>
      <c r="TSG107" s="5"/>
      <c r="TSH107" s="5"/>
      <c r="TSI107" s="5"/>
      <c r="TSJ107" s="5"/>
      <c r="TSK107" s="1"/>
      <c r="TSL107" s="2"/>
      <c r="TSM107" s="2"/>
      <c r="TSN107" s="5"/>
      <c r="TSO107" s="5"/>
      <c r="TSP107" s="5"/>
      <c r="TSQ107" s="5"/>
      <c r="TSR107" s="5"/>
      <c r="TSS107" s="1"/>
      <c r="TST107" s="2"/>
      <c r="TSU107" s="2"/>
      <c r="TSV107" s="5"/>
      <c r="TSW107" s="5"/>
      <c r="TSX107" s="5"/>
      <c r="TSY107" s="5"/>
      <c r="TSZ107" s="5"/>
      <c r="TTA107" s="1"/>
      <c r="TTB107" s="2"/>
      <c r="TTC107" s="2"/>
      <c r="TTD107" s="5"/>
      <c r="TTE107" s="5"/>
      <c r="TTF107" s="5"/>
      <c r="TTG107" s="5"/>
      <c r="TTH107" s="5"/>
      <c r="TTI107" s="1"/>
      <c r="TTJ107" s="2"/>
      <c r="TTK107" s="2"/>
      <c r="TTL107" s="5"/>
      <c r="TTM107" s="5"/>
      <c r="TTN107" s="5"/>
      <c r="TTO107" s="5"/>
      <c r="TTP107" s="5"/>
      <c r="TTQ107" s="1"/>
      <c r="TTR107" s="2"/>
      <c r="TTS107" s="2"/>
      <c r="TTT107" s="5"/>
      <c r="TTU107" s="5"/>
      <c r="TTV107" s="5"/>
      <c r="TTW107" s="5"/>
      <c r="TTX107" s="5"/>
      <c r="TTY107" s="1"/>
      <c r="TTZ107" s="2"/>
      <c r="TUA107" s="2"/>
      <c r="TUB107" s="5"/>
      <c r="TUC107" s="5"/>
      <c r="TUD107" s="5"/>
      <c r="TUE107" s="5"/>
      <c r="TUF107" s="5"/>
      <c r="TUG107" s="1"/>
      <c r="TUH107" s="2"/>
      <c r="TUI107" s="2"/>
      <c r="TUJ107" s="5"/>
      <c r="TUK107" s="5"/>
      <c r="TUL107" s="5"/>
      <c r="TUM107" s="5"/>
      <c r="TUN107" s="5"/>
      <c r="TUO107" s="1"/>
      <c r="TUP107" s="2"/>
      <c r="TUQ107" s="2"/>
      <c r="TUR107" s="5"/>
      <c r="TUS107" s="5"/>
      <c r="TUT107" s="5"/>
      <c r="TUU107" s="5"/>
      <c r="TUV107" s="5"/>
      <c r="TUW107" s="1"/>
      <c r="TUX107" s="2"/>
      <c r="TUY107" s="2"/>
      <c r="TUZ107" s="5"/>
      <c r="TVA107" s="5"/>
      <c r="TVB107" s="5"/>
      <c r="TVC107" s="5"/>
      <c r="TVD107" s="5"/>
      <c r="TVE107" s="1"/>
      <c r="TVF107" s="2"/>
      <c r="TVG107" s="2"/>
      <c r="TVH107" s="5"/>
      <c r="TVI107" s="5"/>
      <c r="TVJ107" s="5"/>
      <c r="TVK107" s="5"/>
      <c r="TVL107" s="5"/>
      <c r="TVM107" s="1"/>
      <c r="TVN107" s="2"/>
      <c r="TVO107" s="2"/>
      <c r="TVP107" s="5"/>
      <c r="TVQ107" s="5"/>
      <c r="TVR107" s="5"/>
      <c r="TVS107" s="5"/>
      <c r="TVT107" s="5"/>
      <c r="TVU107" s="1"/>
      <c r="TVV107" s="2"/>
      <c r="TVW107" s="2"/>
      <c r="TVX107" s="5"/>
      <c r="TVY107" s="5"/>
      <c r="TVZ107" s="5"/>
      <c r="TWA107" s="5"/>
      <c r="TWB107" s="5"/>
      <c r="TWC107" s="1"/>
      <c r="TWD107" s="2"/>
      <c r="TWE107" s="2"/>
      <c r="TWF107" s="5"/>
      <c r="TWG107" s="5"/>
      <c r="TWH107" s="5"/>
      <c r="TWI107" s="5"/>
      <c r="TWJ107" s="5"/>
      <c r="TWK107" s="1"/>
      <c r="TWL107" s="2"/>
      <c r="TWM107" s="2"/>
      <c r="TWN107" s="5"/>
      <c r="TWO107" s="5"/>
      <c r="TWP107" s="5"/>
      <c r="TWQ107" s="5"/>
      <c r="TWR107" s="5"/>
      <c r="TWS107" s="1"/>
      <c r="TWT107" s="2"/>
      <c r="TWU107" s="2"/>
      <c r="TWV107" s="5"/>
      <c r="TWW107" s="5"/>
      <c r="TWX107" s="5"/>
      <c r="TWY107" s="5"/>
      <c r="TWZ107" s="5"/>
      <c r="TXA107" s="1"/>
      <c r="TXB107" s="2"/>
      <c r="TXC107" s="2"/>
      <c r="TXD107" s="5"/>
      <c r="TXE107" s="5"/>
      <c r="TXF107" s="5"/>
      <c r="TXG107" s="5"/>
      <c r="TXH107" s="5"/>
      <c r="TXI107" s="1"/>
      <c r="TXJ107" s="2"/>
      <c r="TXK107" s="2"/>
      <c r="TXL107" s="5"/>
      <c r="TXM107" s="5"/>
      <c r="TXN107" s="5"/>
      <c r="TXO107" s="5"/>
      <c r="TXP107" s="5"/>
      <c r="TXQ107" s="1"/>
      <c r="TXR107" s="2"/>
      <c r="TXS107" s="2"/>
      <c r="TXT107" s="5"/>
      <c r="TXU107" s="5"/>
      <c r="TXV107" s="5"/>
      <c r="TXW107" s="5"/>
      <c r="TXX107" s="5"/>
      <c r="TXY107" s="1"/>
      <c r="TXZ107" s="2"/>
      <c r="TYA107" s="2"/>
      <c r="TYB107" s="5"/>
      <c r="TYC107" s="5"/>
      <c r="TYD107" s="5"/>
      <c r="TYE107" s="5"/>
      <c r="TYF107" s="5"/>
      <c r="TYG107" s="1"/>
      <c r="TYH107" s="2"/>
      <c r="TYI107" s="2"/>
      <c r="TYJ107" s="5"/>
      <c r="TYK107" s="5"/>
      <c r="TYL107" s="5"/>
      <c r="TYM107" s="5"/>
      <c r="TYN107" s="5"/>
      <c r="TYO107" s="1"/>
      <c r="TYP107" s="2"/>
      <c r="TYQ107" s="2"/>
      <c r="TYR107" s="5"/>
      <c r="TYS107" s="5"/>
      <c r="TYT107" s="5"/>
      <c r="TYU107" s="5"/>
      <c r="TYV107" s="5"/>
      <c r="TYW107" s="1"/>
      <c r="TYX107" s="2"/>
      <c r="TYY107" s="2"/>
      <c r="TYZ107" s="5"/>
      <c r="TZA107" s="5"/>
      <c r="TZB107" s="5"/>
      <c r="TZC107" s="5"/>
      <c r="TZD107" s="5"/>
      <c r="TZE107" s="1"/>
      <c r="TZF107" s="2"/>
      <c r="TZG107" s="2"/>
      <c r="TZH107" s="5"/>
      <c r="TZI107" s="5"/>
      <c r="TZJ107" s="5"/>
      <c r="TZK107" s="5"/>
      <c r="TZL107" s="5"/>
      <c r="TZM107" s="1"/>
      <c r="TZN107" s="2"/>
      <c r="TZO107" s="2"/>
      <c r="TZP107" s="5"/>
      <c r="TZQ107" s="5"/>
      <c r="TZR107" s="5"/>
      <c r="TZS107" s="5"/>
      <c r="TZT107" s="5"/>
      <c r="TZU107" s="1"/>
      <c r="TZV107" s="2"/>
      <c r="TZW107" s="2"/>
      <c r="TZX107" s="5"/>
      <c r="TZY107" s="5"/>
      <c r="TZZ107" s="5"/>
      <c r="UAA107" s="5"/>
      <c r="UAB107" s="5"/>
      <c r="UAC107" s="1"/>
      <c r="UAD107" s="2"/>
      <c r="UAE107" s="2"/>
      <c r="UAF107" s="5"/>
      <c r="UAG107" s="5"/>
      <c r="UAH107" s="5"/>
      <c r="UAI107" s="5"/>
      <c r="UAJ107" s="5"/>
      <c r="UAK107" s="1"/>
      <c r="UAL107" s="2"/>
      <c r="UAM107" s="2"/>
      <c r="UAN107" s="5"/>
      <c r="UAO107" s="5"/>
      <c r="UAP107" s="5"/>
      <c r="UAQ107" s="5"/>
      <c r="UAR107" s="5"/>
      <c r="UAS107" s="1"/>
      <c r="UAT107" s="2"/>
      <c r="UAU107" s="2"/>
      <c r="UAV107" s="5"/>
      <c r="UAW107" s="5"/>
      <c r="UAX107" s="5"/>
      <c r="UAY107" s="5"/>
      <c r="UAZ107" s="5"/>
      <c r="UBA107" s="1"/>
      <c r="UBB107" s="2"/>
      <c r="UBC107" s="2"/>
      <c r="UBD107" s="5"/>
      <c r="UBE107" s="5"/>
      <c r="UBF107" s="5"/>
      <c r="UBG107" s="5"/>
      <c r="UBH107" s="5"/>
      <c r="UBI107" s="1"/>
      <c r="UBJ107" s="2"/>
      <c r="UBK107" s="2"/>
      <c r="UBL107" s="5"/>
      <c r="UBM107" s="5"/>
      <c r="UBN107" s="5"/>
      <c r="UBO107" s="5"/>
      <c r="UBP107" s="5"/>
      <c r="UBQ107" s="1"/>
      <c r="UBR107" s="2"/>
      <c r="UBS107" s="2"/>
      <c r="UBT107" s="5"/>
      <c r="UBU107" s="5"/>
      <c r="UBV107" s="5"/>
      <c r="UBW107" s="5"/>
      <c r="UBX107" s="5"/>
      <c r="UBY107" s="1"/>
      <c r="UBZ107" s="2"/>
      <c r="UCA107" s="2"/>
      <c r="UCB107" s="5"/>
      <c r="UCC107" s="5"/>
      <c r="UCD107" s="5"/>
      <c r="UCE107" s="5"/>
      <c r="UCF107" s="5"/>
      <c r="UCG107" s="1"/>
      <c r="UCH107" s="2"/>
      <c r="UCI107" s="2"/>
      <c r="UCJ107" s="5"/>
      <c r="UCK107" s="5"/>
      <c r="UCL107" s="5"/>
      <c r="UCM107" s="5"/>
      <c r="UCN107" s="5"/>
      <c r="UCO107" s="1"/>
      <c r="UCP107" s="2"/>
      <c r="UCQ107" s="2"/>
      <c r="UCR107" s="5"/>
      <c r="UCS107" s="5"/>
      <c r="UCT107" s="5"/>
      <c r="UCU107" s="5"/>
      <c r="UCV107" s="5"/>
      <c r="UCW107" s="1"/>
      <c r="UCX107" s="2"/>
      <c r="UCY107" s="2"/>
      <c r="UCZ107" s="5"/>
      <c r="UDA107" s="5"/>
      <c r="UDB107" s="5"/>
      <c r="UDC107" s="5"/>
      <c r="UDD107" s="5"/>
      <c r="UDE107" s="1"/>
      <c r="UDF107" s="2"/>
      <c r="UDG107" s="2"/>
      <c r="UDH107" s="5"/>
      <c r="UDI107" s="5"/>
      <c r="UDJ107" s="5"/>
      <c r="UDK107" s="5"/>
      <c r="UDL107" s="5"/>
      <c r="UDM107" s="1"/>
      <c r="UDN107" s="2"/>
      <c r="UDO107" s="2"/>
      <c r="UDP107" s="5"/>
      <c r="UDQ107" s="5"/>
      <c r="UDR107" s="5"/>
      <c r="UDS107" s="5"/>
      <c r="UDT107" s="5"/>
      <c r="UDU107" s="1"/>
      <c r="UDV107" s="2"/>
      <c r="UDW107" s="2"/>
      <c r="UDX107" s="5"/>
      <c r="UDY107" s="5"/>
      <c r="UDZ107" s="5"/>
      <c r="UEA107" s="5"/>
      <c r="UEB107" s="5"/>
      <c r="UEC107" s="1"/>
      <c r="UED107" s="2"/>
      <c r="UEE107" s="2"/>
      <c r="UEF107" s="5"/>
      <c r="UEG107" s="5"/>
      <c r="UEH107" s="5"/>
      <c r="UEI107" s="5"/>
      <c r="UEJ107" s="5"/>
      <c r="UEK107" s="1"/>
      <c r="UEL107" s="2"/>
      <c r="UEM107" s="2"/>
      <c r="UEN107" s="5"/>
      <c r="UEO107" s="5"/>
      <c r="UEP107" s="5"/>
      <c r="UEQ107" s="5"/>
      <c r="UER107" s="5"/>
      <c r="UES107" s="1"/>
      <c r="UET107" s="2"/>
      <c r="UEU107" s="2"/>
      <c r="UEV107" s="5"/>
      <c r="UEW107" s="5"/>
      <c r="UEX107" s="5"/>
      <c r="UEY107" s="5"/>
      <c r="UEZ107" s="5"/>
      <c r="UFA107" s="1"/>
      <c r="UFB107" s="2"/>
      <c r="UFC107" s="2"/>
      <c r="UFD107" s="5"/>
      <c r="UFE107" s="5"/>
      <c r="UFF107" s="5"/>
      <c r="UFG107" s="5"/>
      <c r="UFH107" s="5"/>
      <c r="UFI107" s="1"/>
      <c r="UFJ107" s="2"/>
      <c r="UFK107" s="2"/>
      <c r="UFL107" s="5"/>
      <c r="UFM107" s="5"/>
      <c r="UFN107" s="5"/>
      <c r="UFO107" s="5"/>
      <c r="UFP107" s="5"/>
      <c r="UFQ107" s="1"/>
      <c r="UFR107" s="2"/>
      <c r="UFS107" s="2"/>
      <c r="UFT107" s="5"/>
      <c r="UFU107" s="5"/>
      <c r="UFV107" s="5"/>
      <c r="UFW107" s="5"/>
      <c r="UFX107" s="5"/>
      <c r="UFY107" s="1"/>
      <c r="UFZ107" s="2"/>
      <c r="UGA107" s="2"/>
      <c r="UGB107" s="5"/>
      <c r="UGC107" s="5"/>
      <c r="UGD107" s="5"/>
      <c r="UGE107" s="5"/>
      <c r="UGF107" s="5"/>
      <c r="UGG107" s="1"/>
      <c r="UGH107" s="2"/>
      <c r="UGI107" s="2"/>
      <c r="UGJ107" s="5"/>
      <c r="UGK107" s="5"/>
      <c r="UGL107" s="5"/>
      <c r="UGM107" s="5"/>
      <c r="UGN107" s="5"/>
      <c r="UGO107" s="1"/>
      <c r="UGP107" s="2"/>
      <c r="UGQ107" s="2"/>
      <c r="UGR107" s="5"/>
      <c r="UGS107" s="5"/>
      <c r="UGT107" s="5"/>
      <c r="UGU107" s="5"/>
      <c r="UGV107" s="5"/>
      <c r="UGW107" s="1"/>
      <c r="UGX107" s="2"/>
      <c r="UGY107" s="2"/>
      <c r="UGZ107" s="5"/>
      <c r="UHA107" s="5"/>
      <c r="UHB107" s="5"/>
      <c r="UHC107" s="5"/>
      <c r="UHD107" s="5"/>
      <c r="UHE107" s="1"/>
      <c r="UHF107" s="2"/>
      <c r="UHG107" s="2"/>
      <c r="UHH107" s="5"/>
      <c r="UHI107" s="5"/>
      <c r="UHJ107" s="5"/>
      <c r="UHK107" s="5"/>
      <c r="UHL107" s="5"/>
      <c r="UHM107" s="1"/>
      <c r="UHN107" s="2"/>
      <c r="UHO107" s="2"/>
      <c r="UHP107" s="5"/>
      <c r="UHQ107" s="5"/>
      <c r="UHR107" s="5"/>
      <c r="UHS107" s="5"/>
      <c r="UHT107" s="5"/>
      <c r="UHU107" s="1"/>
      <c r="UHV107" s="2"/>
      <c r="UHW107" s="2"/>
      <c r="UHX107" s="5"/>
      <c r="UHY107" s="5"/>
      <c r="UHZ107" s="5"/>
      <c r="UIA107" s="5"/>
      <c r="UIB107" s="5"/>
      <c r="UIC107" s="1"/>
      <c r="UID107" s="2"/>
      <c r="UIE107" s="2"/>
      <c r="UIF107" s="5"/>
      <c r="UIG107" s="5"/>
      <c r="UIH107" s="5"/>
      <c r="UII107" s="5"/>
      <c r="UIJ107" s="5"/>
      <c r="UIK107" s="1"/>
      <c r="UIL107" s="2"/>
      <c r="UIM107" s="2"/>
      <c r="UIN107" s="5"/>
      <c r="UIO107" s="5"/>
      <c r="UIP107" s="5"/>
      <c r="UIQ107" s="5"/>
      <c r="UIR107" s="5"/>
      <c r="UIS107" s="1"/>
      <c r="UIT107" s="2"/>
      <c r="UIU107" s="2"/>
      <c r="UIV107" s="5"/>
      <c r="UIW107" s="5"/>
      <c r="UIX107" s="5"/>
      <c r="UIY107" s="5"/>
      <c r="UIZ107" s="5"/>
      <c r="UJA107" s="1"/>
      <c r="UJB107" s="2"/>
      <c r="UJC107" s="2"/>
      <c r="UJD107" s="5"/>
      <c r="UJE107" s="5"/>
      <c r="UJF107" s="5"/>
      <c r="UJG107" s="5"/>
      <c r="UJH107" s="5"/>
      <c r="UJI107" s="1"/>
      <c r="UJJ107" s="2"/>
      <c r="UJK107" s="2"/>
      <c r="UJL107" s="5"/>
      <c r="UJM107" s="5"/>
      <c r="UJN107" s="5"/>
      <c r="UJO107" s="5"/>
      <c r="UJP107" s="5"/>
      <c r="UJQ107" s="1"/>
      <c r="UJR107" s="2"/>
      <c r="UJS107" s="2"/>
      <c r="UJT107" s="5"/>
      <c r="UJU107" s="5"/>
      <c r="UJV107" s="5"/>
      <c r="UJW107" s="5"/>
      <c r="UJX107" s="5"/>
      <c r="UJY107" s="1"/>
      <c r="UJZ107" s="2"/>
      <c r="UKA107" s="2"/>
      <c r="UKB107" s="5"/>
      <c r="UKC107" s="5"/>
      <c r="UKD107" s="5"/>
      <c r="UKE107" s="5"/>
      <c r="UKF107" s="5"/>
      <c r="UKG107" s="1"/>
      <c r="UKH107" s="2"/>
      <c r="UKI107" s="2"/>
      <c r="UKJ107" s="5"/>
      <c r="UKK107" s="5"/>
      <c r="UKL107" s="5"/>
      <c r="UKM107" s="5"/>
      <c r="UKN107" s="5"/>
      <c r="UKO107" s="1"/>
      <c r="UKP107" s="2"/>
      <c r="UKQ107" s="2"/>
      <c r="UKR107" s="5"/>
      <c r="UKS107" s="5"/>
      <c r="UKT107" s="5"/>
      <c r="UKU107" s="5"/>
      <c r="UKV107" s="5"/>
      <c r="UKW107" s="1"/>
      <c r="UKX107" s="2"/>
      <c r="UKY107" s="2"/>
      <c r="UKZ107" s="5"/>
      <c r="ULA107" s="5"/>
      <c r="ULB107" s="5"/>
      <c r="ULC107" s="5"/>
      <c r="ULD107" s="5"/>
      <c r="ULE107" s="1"/>
      <c r="ULF107" s="2"/>
      <c r="ULG107" s="2"/>
      <c r="ULH107" s="5"/>
      <c r="ULI107" s="5"/>
      <c r="ULJ107" s="5"/>
      <c r="ULK107" s="5"/>
      <c r="ULL107" s="5"/>
      <c r="ULM107" s="1"/>
      <c r="ULN107" s="2"/>
      <c r="ULO107" s="2"/>
      <c r="ULP107" s="5"/>
      <c r="ULQ107" s="5"/>
      <c r="ULR107" s="5"/>
      <c r="ULS107" s="5"/>
      <c r="ULT107" s="5"/>
      <c r="ULU107" s="1"/>
      <c r="ULV107" s="2"/>
      <c r="ULW107" s="2"/>
      <c r="ULX107" s="5"/>
      <c r="ULY107" s="5"/>
      <c r="ULZ107" s="5"/>
      <c r="UMA107" s="5"/>
      <c r="UMB107" s="5"/>
      <c r="UMC107" s="1"/>
      <c r="UMD107" s="2"/>
      <c r="UME107" s="2"/>
      <c r="UMF107" s="5"/>
      <c r="UMG107" s="5"/>
      <c r="UMH107" s="5"/>
      <c r="UMI107" s="5"/>
      <c r="UMJ107" s="5"/>
      <c r="UMK107" s="1"/>
      <c r="UML107" s="2"/>
      <c r="UMM107" s="2"/>
      <c r="UMN107" s="5"/>
      <c r="UMO107" s="5"/>
      <c r="UMP107" s="5"/>
      <c r="UMQ107" s="5"/>
      <c r="UMR107" s="5"/>
      <c r="UMS107" s="1"/>
      <c r="UMT107" s="2"/>
      <c r="UMU107" s="2"/>
      <c r="UMV107" s="5"/>
      <c r="UMW107" s="5"/>
      <c r="UMX107" s="5"/>
      <c r="UMY107" s="5"/>
      <c r="UMZ107" s="5"/>
      <c r="UNA107" s="1"/>
      <c r="UNB107" s="2"/>
      <c r="UNC107" s="2"/>
      <c r="UND107" s="5"/>
      <c r="UNE107" s="5"/>
      <c r="UNF107" s="5"/>
      <c r="UNG107" s="5"/>
      <c r="UNH107" s="5"/>
      <c r="UNI107" s="1"/>
      <c r="UNJ107" s="2"/>
      <c r="UNK107" s="2"/>
      <c r="UNL107" s="5"/>
      <c r="UNM107" s="5"/>
      <c r="UNN107" s="5"/>
      <c r="UNO107" s="5"/>
      <c r="UNP107" s="5"/>
      <c r="UNQ107" s="1"/>
      <c r="UNR107" s="2"/>
      <c r="UNS107" s="2"/>
      <c r="UNT107" s="5"/>
      <c r="UNU107" s="5"/>
      <c r="UNV107" s="5"/>
      <c r="UNW107" s="5"/>
      <c r="UNX107" s="5"/>
      <c r="UNY107" s="1"/>
      <c r="UNZ107" s="2"/>
      <c r="UOA107" s="2"/>
      <c r="UOB107" s="5"/>
      <c r="UOC107" s="5"/>
      <c r="UOD107" s="5"/>
      <c r="UOE107" s="5"/>
      <c r="UOF107" s="5"/>
      <c r="UOG107" s="1"/>
      <c r="UOH107" s="2"/>
      <c r="UOI107" s="2"/>
      <c r="UOJ107" s="5"/>
      <c r="UOK107" s="5"/>
      <c r="UOL107" s="5"/>
      <c r="UOM107" s="5"/>
      <c r="UON107" s="5"/>
      <c r="UOO107" s="1"/>
      <c r="UOP107" s="2"/>
      <c r="UOQ107" s="2"/>
      <c r="UOR107" s="5"/>
      <c r="UOS107" s="5"/>
      <c r="UOT107" s="5"/>
      <c r="UOU107" s="5"/>
      <c r="UOV107" s="5"/>
      <c r="UOW107" s="1"/>
      <c r="UOX107" s="2"/>
      <c r="UOY107" s="2"/>
      <c r="UOZ107" s="5"/>
      <c r="UPA107" s="5"/>
      <c r="UPB107" s="5"/>
      <c r="UPC107" s="5"/>
      <c r="UPD107" s="5"/>
      <c r="UPE107" s="1"/>
      <c r="UPF107" s="2"/>
      <c r="UPG107" s="2"/>
      <c r="UPH107" s="5"/>
      <c r="UPI107" s="5"/>
      <c r="UPJ107" s="5"/>
      <c r="UPK107" s="5"/>
      <c r="UPL107" s="5"/>
      <c r="UPM107" s="1"/>
      <c r="UPN107" s="2"/>
      <c r="UPO107" s="2"/>
      <c r="UPP107" s="5"/>
      <c r="UPQ107" s="5"/>
      <c r="UPR107" s="5"/>
      <c r="UPS107" s="5"/>
      <c r="UPT107" s="5"/>
      <c r="UPU107" s="1"/>
      <c r="UPV107" s="2"/>
      <c r="UPW107" s="2"/>
      <c r="UPX107" s="5"/>
      <c r="UPY107" s="5"/>
      <c r="UPZ107" s="5"/>
      <c r="UQA107" s="5"/>
      <c r="UQB107" s="5"/>
      <c r="UQC107" s="1"/>
      <c r="UQD107" s="2"/>
      <c r="UQE107" s="2"/>
      <c r="UQF107" s="5"/>
      <c r="UQG107" s="5"/>
      <c r="UQH107" s="5"/>
      <c r="UQI107" s="5"/>
      <c r="UQJ107" s="5"/>
      <c r="UQK107" s="1"/>
      <c r="UQL107" s="2"/>
      <c r="UQM107" s="2"/>
      <c r="UQN107" s="5"/>
      <c r="UQO107" s="5"/>
      <c r="UQP107" s="5"/>
      <c r="UQQ107" s="5"/>
      <c r="UQR107" s="5"/>
      <c r="UQS107" s="1"/>
      <c r="UQT107" s="2"/>
      <c r="UQU107" s="2"/>
      <c r="UQV107" s="5"/>
      <c r="UQW107" s="5"/>
      <c r="UQX107" s="5"/>
      <c r="UQY107" s="5"/>
      <c r="UQZ107" s="5"/>
      <c r="URA107" s="1"/>
      <c r="URB107" s="2"/>
      <c r="URC107" s="2"/>
      <c r="URD107" s="5"/>
      <c r="URE107" s="5"/>
      <c r="URF107" s="5"/>
      <c r="URG107" s="5"/>
      <c r="URH107" s="5"/>
      <c r="URI107" s="1"/>
      <c r="URJ107" s="2"/>
      <c r="URK107" s="2"/>
      <c r="URL107" s="5"/>
      <c r="URM107" s="5"/>
      <c r="URN107" s="5"/>
      <c r="URO107" s="5"/>
      <c r="URP107" s="5"/>
      <c r="URQ107" s="1"/>
      <c r="URR107" s="2"/>
      <c r="URS107" s="2"/>
      <c r="URT107" s="5"/>
      <c r="URU107" s="5"/>
      <c r="URV107" s="5"/>
      <c r="URW107" s="5"/>
      <c r="URX107" s="5"/>
      <c r="URY107" s="1"/>
      <c r="URZ107" s="2"/>
      <c r="USA107" s="2"/>
      <c r="USB107" s="5"/>
      <c r="USC107" s="5"/>
      <c r="USD107" s="5"/>
      <c r="USE107" s="5"/>
      <c r="USF107" s="5"/>
      <c r="USG107" s="1"/>
      <c r="USH107" s="2"/>
      <c r="USI107" s="2"/>
      <c r="USJ107" s="5"/>
      <c r="USK107" s="5"/>
      <c r="USL107" s="5"/>
      <c r="USM107" s="5"/>
      <c r="USN107" s="5"/>
      <c r="USO107" s="1"/>
      <c r="USP107" s="2"/>
      <c r="USQ107" s="2"/>
      <c r="USR107" s="5"/>
      <c r="USS107" s="5"/>
      <c r="UST107" s="5"/>
      <c r="USU107" s="5"/>
      <c r="USV107" s="5"/>
      <c r="USW107" s="1"/>
      <c r="USX107" s="2"/>
      <c r="USY107" s="2"/>
      <c r="USZ107" s="5"/>
      <c r="UTA107" s="5"/>
      <c r="UTB107" s="5"/>
      <c r="UTC107" s="5"/>
      <c r="UTD107" s="5"/>
      <c r="UTE107" s="1"/>
      <c r="UTF107" s="2"/>
      <c r="UTG107" s="2"/>
      <c r="UTH107" s="5"/>
      <c r="UTI107" s="5"/>
      <c r="UTJ107" s="5"/>
      <c r="UTK107" s="5"/>
      <c r="UTL107" s="5"/>
      <c r="UTM107" s="1"/>
      <c r="UTN107" s="2"/>
      <c r="UTO107" s="2"/>
      <c r="UTP107" s="5"/>
      <c r="UTQ107" s="5"/>
      <c r="UTR107" s="5"/>
      <c r="UTS107" s="5"/>
      <c r="UTT107" s="5"/>
      <c r="UTU107" s="1"/>
      <c r="UTV107" s="2"/>
      <c r="UTW107" s="2"/>
      <c r="UTX107" s="5"/>
      <c r="UTY107" s="5"/>
      <c r="UTZ107" s="5"/>
      <c r="UUA107" s="5"/>
      <c r="UUB107" s="5"/>
      <c r="UUC107" s="1"/>
      <c r="UUD107" s="2"/>
      <c r="UUE107" s="2"/>
      <c r="UUF107" s="5"/>
      <c r="UUG107" s="5"/>
      <c r="UUH107" s="5"/>
      <c r="UUI107" s="5"/>
      <c r="UUJ107" s="5"/>
      <c r="UUK107" s="1"/>
      <c r="UUL107" s="2"/>
      <c r="UUM107" s="2"/>
      <c r="UUN107" s="5"/>
      <c r="UUO107" s="5"/>
      <c r="UUP107" s="5"/>
      <c r="UUQ107" s="5"/>
      <c r="UUR107" s="5"/>
      <c r="UUS107" s="1"/>
      <c r="UUT107" s="2"/>
      <c r="UUU107" s="2"/>
      <c r="UUV107" s="5"/>
      <c r="UUW107" s="5"/>
      <c r="UUX107" s="5"/>
      <c r="UUY107" s="5"/>
      <c r="UUZ107" s="5"/>
      <c r="UVA107" s="1"/>
      <c r="UVB107" s="2"/>
      <c r="UVC107" s="2"/>
      <c r="UVD107" s="5"/>
      <c r="UVE107" s="5"/>
      <c r="UVF107" s="5"/>
      <c r="UVG107" s="5"/>
      <c r="UVH107" s="5"/>
      <c r="UVI107" s="1"/>
      <c r="UVJ107" s="2"/>
      <c r="UVK107" s="2"/>
      <c r="UVL107" s="5"/>
      <c r="UVM107" s="5"/>
      <c r="UVN107" s="5"/>
      <c r="UVO107" s="5"/>
      <c r="UVP107" s="5"/>
      <c r="UVQ107" s="1"/>
      <c r="UVR107" s="2"/>
      <c r="UVS107" s="2"/>
      <c r="UVT107" s="5"/>
      <c r="UVU107" s="5"/>
      <c r="UVV107" s="5"/>
      <c r="UVW107" s="5"/>
      <c r="UVX107" s="5"/>
      <c r="UVY107" s="1"/>
      <c r="UVZ107" s="2"/>
      <c r="UWA107" s="2"/>
      <c r="UWB107" s="5"/>
      <c r="UWC107" s="5"/>
      <c r="UWD107" s="5"/>
      <c r="UWE107" s="5"/>
      <c r="UWF107" s="5"/>
      <c r="UWG107" s="1"/>
      <c r="UWH107" s="2"/>
      <c r="UWI107" s="2"/>
      <c r="UWJ107" s="5"/>
      <c r="UWK107" s="5"/>
      <c r="UWL107" s="5"/>
      <c r="UWM107" s="5"/>
      <c r="UWN107" s="5"/>
      <c r="UWO107" s="1"/>
      <c r="UWP107" s="2"/>
      <c r="UWQ107" s="2"/>
      <c r="UWR107" s="5"/>
      <c r="UWS107" s="5"/>
      <c r="UWT107" s="5"/>
      <c r="UWU107" s="5"/>
      <c r="UWV107" s="5"/>
      <c r="UWW107" s="1"/>
      <c r="UWX107" s="2"/>
      <c r="UWY107" s="2"/>
      <c r="UWZ107" s="5"/>
      <c r="UXA107" s="5"/>
      <c r="UXB107" s="5"/>
      <c r="UXC107" s="5"/>
      <c r="UXD107" s="5"/>
      <c r="UXE107" s="1"/>
      <c r="UXF107" s="2"/>
      <c r="UXG107" s="2"/>
      <c r="UXH107" s="5"/>
      <c r="UXI107" s="5"/>
      <c r="UXJ107" s="5"/>
      <c r="UXK107" s="5"/>
      <c r="UXL107" s="5"/>
      <c r="UXM107" s="1"/>
      <c r="UXN107" s="2"/>
      <c r="UXO107" s="2"/>
      <c r="UXP107" s="5"/>
      <c r="UXQ107" s="5"/>
      <c r="UXR107" s="5"/>
      <c r="UXS107" s="5"/>
      <c r="UXT107" s="5"/>
      <c r="UXU107" s="1"/>
      <c r="UXV107" s="2"/>
      <c r="UXW107" s="2"/>
      <c r="UXX107" s="5"/>
      <c r="UXY107" s="5"/>
      <c r="UXZ107" s="5"/>
      <c r="UYA107" s="5"/>
      <c r="UYB107" s="5"/>
      <c r="UYC107" s="1"/>
      <c r="UYD107" s="2"/>
      <c r="UYE107" s="2"/>
      <c r="UYF107" s="5"/>
      <c r="UYG107" s="5"/>
      <c r="UYH107" s="5"/>
      <c r="UYI107" s="5"/>
      <c r="UYJ107" s="5"/>
      <c r="UYK107" s="1"/>
      <c r="UYL107" s="2"/>
      <c r="UYM107" s="2"/>
      <c r="UYN107" s="5"/>
      <c r="UYO107" s="5"/>
      <c r="UYP107" s="5"/>
      <c r="UYQ107" s="5"/>
      <c r="UYR107" s="5"/>
      <c r="UYS107" s="1"/>
      <c r="UYT107" s="2"/>
      <c r="UYU107" s="2"/>
      <c r="UYV107" s="5"/>
      <c r="UYW107" s="5"/>
      <c r="UYX107" s="5"/>
      <c r="UYY107" s="5"/>
      <c r="UYZ107" s="5"/>
      <c r="UZA107" s="1"/>
      <c r="UZB107" s="2"/>
      <c r="UZC107" s="2"/>
      <c r="UZD107" s="5"/>
      <c r="UZE107" s="5"/>
      <c r="UZF107" s="5"/>
      <c r="UZG107" s="5"/>
      <c r="UZH107" s="5"/>
      <c r="UZI107" s="1"/>
      <c r="UZJ107" s="2"/>
      <c r="UZK107" s="2"/>
      <c r="UZL107" s="5"/>
      <c r="UZM107" s="5"/>
      <c r="UZN107" s="5"/>
      <c r="UZO107" s="5"/>
      <c r="UZP107" s="5"/>
      <c r="UZQ107" s="1"/>
      <c r="UZR107" s="2"/>
      <c r="UZS107" s="2"/>
      <c r="UZT107" s="5"/>
      <c r="UZU107" s="5"/>
      <c r="UZV107" s="5"/>
      <c r="UZW107" s="5"/>
      <c r="UZX107" s="5"/>
      <c r="UZY107" s="1"/>
      <c r="UZZ107" s="2"/>
      <c r="VAA107" s="2"/>
      <c r="VAB107" s="5"/>
      <c r="VAC107" s="5"/>
      <c r="VAD107" s="5"/>
      <c r="VAE107" s="5"/>
      <c r="VAF107" s="5"/>
      <c r="VAG107" s="1"/>
      <c r="VAH107" s="2"/>
      <c r="VAI107" s="2"/>
      <c r="VAJ107" s="5"/>
      <c r="VAK107" s="5"/>
      <c r="VAL107" s="5"/>
      <c r="VAM107" s="5"/>
      <c r="VAN107" s="5"/>
      <c r="VAO107" s="1"/>
      <c r="VAP107" s="2"/>
      <c r="VAQ107" s="2"/>
      <c r="VAR107" s="5"/>
      <c r="VAS107" s="5"/>
      <c r="VAT107" s="5"/>
      <c r="VAU107" s="5"/>
      <c r="VAV107" s="5"/>
      <c r="VAW107" s="1"/>
      <c r="VAX107" s="2"/>
      <c r="VAY107" s="2"/>
      <c r="VAZ107" s="5"/>
      <c r="VBA107" s="5"/>
      <c r="VBB107" s="5"/>
      <c r="VBC107" s="5"/>
      <c r="VBD107" s="5"/>
      <c r="VBE107" s="1"/>
      <c r="VBF107" s="2"/>
      <c r="VBG107" s="2"/>
      <c r="VBH107" s="5"/>
      <c r="VBI107" s="5"/>
      <c r="VBJ107" s="5"/>
      <c r="VBK107" s="5"/>
      <c r="VBL107" s="5"/>
      <c r="VBM107" s="1"/>
      <c r="VBN107" s="2"/>
      <c r="VBO107" s="2"/>
      <c r="VBP107" s="5"/>
      <c r="VBQ107" s="5"/>
      <c r="VBR107" s="5"/>
      <c r="VBS107" s="5"/>
      <c r="VBT107" s="5"/>
      <c r="VBU107" s="1"/>
      <c r="VBV107" s="2"/>
      <c r="VBW107" s="2"/>
      <c r="VBX107" s="5"/>
      <c r="VBY107" s="5"/>
      <c r="VBZ107" s="5"/>
      <c r="VCA107" s="5"/>
      <c r="VCB107" s="5"/>
      <c r="VCC107" s="1"/>
      <c r="VCD107" s="2"/>
      <c r="VCE107" s="2"/>
      <c r="VCF107" s="5"/>
      <c r="VCG107" s="5"/>
      <c r="VCH107" s="5"/>
      <c r="VCI107" s="5"/>
      <c r="VCJ107" s="5"/>
      <c r="VCK107" s="1"/>
      <c r="VCL107" s="2"/>
      <c r="VCM107" s="2"/>
      <c r="VCN107" s="5"/>
      <c r="VCO107" s="5"/>
      <c r="VCP107" s="5"/>
      <c r="VCQ107" s="5"/>
      <c r="VCR107" s="5"/>
      <c r="VCS107" s="1"/>
      <c r="VCT107" s="2"/>
      <c r="VCU107" s="2"/>
      <c r="VCV107" s="5"/>
      <c r="VCW107" s="5"/>
      <c r="VCX107" s="5"/>
      <c r="VCY107" s="5"/>
      <c r="VCZ107" s="5"/>
      <c r="VDA107" s="1"/>
      <c r="VDB107" s="2"/>
      <c r="VDC107" s="2"/>
      <c r="VDD107" s="5"/>
      <c r="VDE107" s="5"/>
      <c r="VDF107" s="5"/>
      <c r="VDG107" s="5"/>
      <c r="VDH107" s="5"/>
      <c r="VDI107" s="1"/>
      <c r="VDJ107" s="2"/>
      <c r="VDK107" s="2"/>
      <c r="VDL107" s="5"/>
      <c r="VDM107" s="5"/>
      <c r="VDN107" s="5"/>
      <c r="VDO107" s="5"/>
      <c r="VDP107" s="5"/>
      <c r="VDQ107" s="1"/>
      <c r="VDR107" s="2"/>
      <c r="VDS107" s="2"/>
      <c r="VDT107" s="5"/>
      <c r="VDU107" s="5"/>
      <c r="VDV107" s="5"/>
      <c r="VDW107" s="5"/>
      <c r="VDX107" s="5"/>
      <c r="VDY107" s="1"/>
      <c r="VDZ107" s="2"/>
      <c r="VEA107" s="2"/>
      <c r="VEB107" s="5"/>
      <c r="VEC107" s="5"/>
      <c r="VED107" s="5"/>
      <c r="VEE107" s="5"/>
      <c r="VEF107" s="5"/>
      <c r="VEG107" s="1"/>
      <c r="VEH107" s="2"/>
      <c r="VEI107" s="2"/>
      <c r="VEJ107" s="5"/>
      <c r="VEK107" s="5"/>
      <c r="VEL107" s="5"/>
      <c r="VEM107" s="5"/>
      <c r="VEN107" s="5"/>
      <c r="VEO107" s="1"/>
      <c r="VEP107" s="2"/>
      <c r="VEQ107" s="2"/>
      <c r="VER107" s="5"/>
      <c r="VES107" s="5"/>
      <c r="VET107" s="5"/>
      <c r="VEU107" s="5"/>
      <c r="VEV107" s="5"/>
      <c r="VEW107" s="1"/>
      <c r="VEX107" s="2"/>
      <c r="VEY107" s="2"/>
      <c r="VEZ107" s="5"/>
      <c r="VFA107" s="5"/>
      <c r="VFB107" s="5"/>
      <c r="VFC107" s="5"/>
      <c r="VFD107" s="5"/>
      <c r="VFE107" s="1"/>
      <c r="VFF107" s="2"/>
      <c r="VFG107" s="2"/>
      <c r="VFH107" s="5"/>
      <c r="VFI107" s="5"/>
      <c r="VFJ107" s="5"/>
      <c r="VFK107" s="5"/>
      <c r="VFL107" s="5"/>
      <c r="VFM107" s="1"/>
      <c r="VFN107" s="2"/>
      <c r="VFO107" s="2"/>
      <c r="VFP107" s="5"/>
      <c r="VFQ107" s="5"/>
      <c r="VFR107" s="5"/>
      <c r="VFS107" s="5"/>
      <c r="VFT107" s="5"/>
      <c r="VFU107" s="1"/>
      <c r="VFV107" s="2"/>
      <c r="VFW107" s="2"/>
      <c r="VFX107" s="5"/>
      <c r="VFY107" s="5"/>
      <c r="VFZ107" s="5"/>
      <c r="VGA107" s="5"/>
      <c r="VGB107" s="5"/>
      <c r="VGC107" s="1"/>
      <c r="VGD107" s="2"/>
      <c r="VGE107" s="2"/>
      <c r="VGF107" s="5"/>
      <c r="VGG107" s="5"/>
      <c r="VGH107" s="5"/>
      <c r="VGI107" s="5"/>
      <c r="VGJ107" s="5"/>
      <c r="VGK107" s="1"/>
      <c r="VGL107" s="2"/>
      <c r="VGM107" s="2"/>
      <c r="VGN107" s="5"/>
      <c r="VGO107" s="5"/>
      <c r="VGP107" s="5"/>
      <c r="VGQ107" s="5"/>
      <c r="VGR107" s="5"/>
      <c r="VGS107" s="1"/>
      <c r="VGT107" s="2"/>
      <c r="VGU107" s="2"/>
      <c r="VGV107" s="5"/>
      <c r="VGW107" s="5"/>
      <c r="VGX107" s="5"/>
      <c r="VGY107" s="5"/>
      <c r="VGZ107" s="5"/>
      <c r="VHA107" s="1"/>
      <c r="VHB107" s="2"/>
      <c r="VHC107" s="2"/>
      <c r="VHD107" s="5"/>
      <c r="VHE107" s="5"/>
      <c r="VHF107" s="5"/>
      <c r="VHG107" s="5"/>
      <c r="VHH107" s="5"/>
      <c r="VHI107" s="1"/>
      <c r="VHJ107" s="2"/>
      <c r="VHK107" s="2"/>
      <c r="VHL107" s="5"/>
      <c r="VHM107" s="5"/>
      <c r="VHN107" s="5"/>
      <c r="VHO107" s="5"/>
      <c r="VHP107" s="5"/>
      <c r="VHQ107" s="1"/>
      <c r="VHR107" s="2"/>
      <c r="VHS107" s="2"/>
      <c r="VHT107" s="5"/>
      <c r="VHU107" s="5"/>
      <c r="VHV107" s="5"/>
      <c r="VHW107" s="5"/>
      <c r="VHX107" s="5"/>
      <c r="VHY107" s="1"/>
      <c r="VHZ107" s="2"/>
      <c r="VIA107" s="2"/>
      <c r="VIB107" s="5"/>
      <c r="VIC107" s="5"/>
      <c r="VID107" s="5"/>
      <c r="VIE107" s="5"/>
      <c r="VIF107" s="5"/>
      <c r="VIG107" s="1"/>
      <c r="VIH107" s="2"/>
      <c r="VII107" s="2"/>
      <c r="VIJ107" s="5"/>
      <c r="VIK107" s="5"/>
      <c r="VIL107" s="5"/>
      <c r="VIM107" s="5"/>
      <c r="VIN107" s="5"/>
      <c r="VIO107" s="1"/>
      <c r="VIP107" s="2"/>
      <c r="VIQ107" s="2"/>
      <c r="VIR107" s="5"/>
      <c r="VIS107" s="5"/>
      <c r="VIT107" s="5"/>
      <c r="VIU107" s="5"/>
      <c r="VIV107" s="5"/>
      <c r="VIW107" s="1"/>
      <c r="VIX107" s="2"/>
      <c r="VIY107" s="2"/>
      <c r="VIZ107" s="5"/>
      <c r="VJA107" s="5"/>
      <c r="VJB107" s="5"/>
      <c r="VJC107" s="5"/>
      <c r="VJD107" s="5"/>
      <c r="VJE107" s="1"/>
      <c r="VJF107" s="2"/>
      <c r="VJG107" s="2"/>
      <c r="VJH107" s="5"/>
      <c r="VJI107" s="5"/>
      <c r="VJJ107" s="5"/>
      <c r="VJK107" s="5"/>
      <c r="VJL107" s="5"/>
      <c r="VJM107" s="1"/>
      <c r="VJN107" s="2"/>
      <c r="VJO107" s="2"/>
      <c r="VJP107" s="5"/>
      <c r="VJQ107" s="5"/>
      <c r="VJR107" s="5"/>
      <c r="VJS107" s="5"/>
      <c r="VJT107" s="5"/>
      <c r="VJU107" s="1"/>
      <c r="VJV107" s="2"/>
      <c r="VJW107" s="2"/>
      <c r="VJX107" s="5"/>
      <c r="VJY107" s="5"/>
      <c r="VJZ107" s="5"/>
      <c r="VKA107" s="5"/>
      <c r="VKB107" s="5"/>
      <c r="VKC107" s="1"/>
      <c r="VKD107" s="2"/>
      <c r="VKE107" s="2"/>
      <c r="VKF107" s="5"/>
      <c r="VKG107" s="5"/>
      <c r="VKH107" s="5"/>
      <c r="VKI107" s="5"/>
      <c r="VKJ107" s="5"/>
      <c r="VKK107" s="1"/>
      <c r="VKL107" s="2"/>
      <c r="VKM107" s="2"/>
      <c r="VKN107" s="5"/>
      <c r="VKO107" s="5"/>
      <c r="VKP107" s="5"/>
      <c r="VKQ107" s="5"/>
      <c r="VKR107" s="5"/>
      <c r="VKS107" s="1"/>
      <c r="VKT107" s="2"/>
      <c r="VKU107" s="2"/>
      <c r="VKV107" s="5"/>
      <c r="VKW107" s="5"/>
      <c r="VKX107" s="5"/>
      <c r="VKY107" s="5"/>
      <c r="VKZ107" s="5"/>
      <c r="VLA107" s="1"/>
      <c r="VLB107" s="2"/>
      <c r="VLC107" s="2"/>
      <c r="VLD107" s="5"/>
      <c r="VLE107" s="5"/>
      <c r="VLF107" s="5"/>
      <c r="VLG107" s="5"/>
      <c r="VLH107" s="5"/>
      <c r="VLI107" s="1"/>
      <c r="VLJ107" s="2"/>
      <c r="VLK107" s="2"/>
      <c r="VLL107" s="5"/>
      <c r="VLM107" s="5"/>
      <c r="VLN107" s="5"/>
      <c r="VLO107" s="5"/>
      <c r="VLP107" s="5"/>
      <c r="VLQ107" s="1"/>
      <c r="VLR107" s="2"/>
      <c r="VLS107" s="2"/>
      <c r="VLT107" s="5"/>
      <c r="VLU107" s="5"/>
      <c r="VLV107" s="5"/>
      <c r="VLW107" s="5"/>
      <c r="VLX107" s="5"/>
      <c r="VLY107" s="1"/>
      <c r="VLZ107" s="2"/>
      <c r="VMA107" s="2"/>
      <c r="VMB107" s="5"/>
      <c r="VMC107" s="5"/>
      <c r="VMD107" s="5"/>
      <c r="VME107" s="5"/>
      <c r="VMF107" s="5"/>
      <c r="VMG107" s="1"/>
      <c r="VMH107" s="2"/>
      <c r="VMI107" s="2"/>
      <c r="VMJ107" s="5"/>
      <c r="VMK107" s="5"/>
      <c r="VML107" s="5"/>
      <c r="VMM107" s="5"/>
      <c r="VMN107" s="5"/>
      <c r="VMO107" s="1"/>
      <c r="VMP107" s="2"/>
      <c r="VMQ107" s="2"/>
      <c r="VMR107" s="5"/>
      <c r="VMS107" s="5"/>
      <c r="VMT107" s="5"/>
      <c r="VMU107" s="5"/>
      <c r="VMV107" s="5"/>
      <c r="VMW107" s="1"/>
      <c r="VMX107" s="2"/>
      <c r="VMY107" s="2"/>
      <c r="VMZ107" s="5"/>
      <c r="VNA107" s="5"/>
      <c r="VNB107" s="5"/>
      <c r="VNC107" s="5"/>
      <c r="VND107" s="5"/>
      <c r="VNE107" s="1"/>
      <c r="VNF107" s="2"/>
      <c r="VNG107" s="2"/>
      <c r="VNH107" s="5"/>
      <c r="VNI107" s="5"/>
      <c r="VNJ107" s="5"/>
      <c r="VNK107" s="5"/>
      <c r="VNL107" s="5"/>
      <c r="VNM107" s="1"/>
      <c r="VNN107" s="2"/>
      <c r="VNO107" s="2"/>
      <c r="VNP107" s="5"/>
      <c r="VNQ107" s="5"/>
      <c r="VNR107" s="5"/>
      <c r="VNS107" s="5"/>
      <c r="VNT107" s="5"/>
      <c r="VNU107" s="1"/>
      <c r="VNV107" s="2"/>
      <c r="VNW107" s="2"/>
      <c r="VNX107" s="5"/>
      <c r="VNY107" s="5"/>
      <c r="VNZ107" s="5"/>
      <c r="VOA107" s="5"/>
      <c r="VOB107" s="5"/>
      <c r="VOC107" s="1"/>
      <c r="VOD107" s="2"/>
      <c r="VOE107" s="2"/>
      <c r="VOF107" s="5"/>
      <c r="VOG107" s="5"/>
      <c r="VOH107" s="5"/>
      <c r="VOI107" s="5"/>
      <c r="VOJ107" s="5"/>
      <c r="VOK107" s="1"/>
      <c r="VOL107" s="2"/>
      <c r="VOM107" s="2"/>
      <c r="VON107" s="5"/>
      <c r="VOO107" s="5"/>
      <c r="VOP107" s="5"/>
      <c r="VOQ107" s="5"/>
      <c r="VOR107" s="5"/>
      <c r="VOS107" s="1"/>
      <c r="VOT107" s="2"/>
      <c r="VOU107" s="2"/>
      <c r="VOV107" s="5"/>
      <c r="VOW107" s="5"/>
      <c r="VOX107" s="5"/>
      <c r="VOY107" s="5"/>
      <c r="VOZ107" s="5"/>
      <c r="VPA107" s="1"/>
      <c r="VPB107" s="2"/>
      <c r="VPC107" s="2"/>
      <c r="VPD107" s="5"/>
      <c r="VPE107" s="5"/>
      <c r="VPF107" s="5"/>
      <c r="VPG107" s="5"/>
      <c r="VPH107" s="5"/>
      <c r="VPI107" s="1"/>
      <c r="VPJ107" s="2"/>
      <c r="VPK107" s="2"/>
      <c r="VPL107" s="5"/>
      <c r="VPM107" s="5"/>
      <c r="VPN107" s="5"/>
      <c r="VPO107" s="5"/>
      <c r="VPP107" s="5"/>
      <c r="VPQ107" s="1"/>
      <c r="VPR107" s="2"/>
      <c r="VPS107" s="2"/>
      <c r="VPT107" s="5"/>
      <c r="VPU107" s="5"/>
      <c r="VPV107" s="5"/>
      <c r="VPW107" s="5"/>
      <c r="VPX107" s="5"/>
      <c r="VPY107" s="1"/>
      <c r="VPZ107" s="2"/>
      <c r="VQA107" s="2"/>
      <c r="VQB107" s="5"/>
      <c r="VQC107" s="5"/>
      <c r="VQD107" s="5"/>
      <c r="VQE107" s="5"/>
      <c r="VQF107" s="5"/>
      <c r="VQG107" s="1"/>
      <c r="VQH107" s="2"/>
      <c r="VQI107" s="2"/>
      <c r="VQJ107" s="5"/>
      <c r="VQK107" s="5"/>
      <c r="VQL107" s="5"/>
      <c r="VQM107" s="5"/>
      <c r="VQN107" s="5"/>
      <c r="VQO107" s="1"/>
      <c r="VQP107" s="2"/>
      <c r="VQQ107" s="2"/>
      <c r="VQR107" s="5"/>
      <c r="VQS107" s="5"/>
      <c r="VQT107" s="5"/>
      <c r="VQU107" s="5"/>
      <c r="VQV107" s="5"/>
      <c r="VQW107" s="1"/>
      <c r="VQX107" s="2"/>
      <c r="VQY107" s="2"/>
      <c r="VQZ107" s="5"/>
      <c r="VRA107" s="5"/>
      <c r="VRB107" s="5"/>
      <c r="VRC107" s="5"/>
      <c r="VRD107" s="5"/>
      <c r="VRE107" s="1"/>
      <c r="VRF107" s="2"/>
      <c r="VRG107" s="2"/>
      <c r="VRH107" s="5"/>
      <c r="VRI107" s="5"/>
      <c r="VRJ107" s="5"/>
      <c r="VRK107" s="5"/>
      <c r="VRL107" s="5"/>
      <c r="VRM107" s="1"/>
      <c r="VRN107" s="2"/>
      <c r="VRO107" s="2"/>
      <c r="VRP107" s="5"/>
      <c r="VRQ107" s="5"/>
      <c r="VRR107" s="5"/>
      <c r="VRS107" s="5"/>
      <c r="VRT107" s="5"/>
      <c r="VRU107" s="1"/>
      <c r="VRV107" s="2"/>
      <c r="VRW107" s="2"/>
      <c r="VRX107" s="5"/>
      <c r="VRY107" s="5"/>
      <c r="VRZ107" s="5"/>
      <c r="VSA107" s="5"/>
      <c r="VSB107" s="5"/>
      <c r="VSC107" s="1"/>
      <c r="VSD107" s="2"/>
      <c r="VSE107" s="2"/>
      <c r="VSF107" s="5"/>
      <c r="VSG107" s="5"/>
      <c r="VSH107" s="5"/>
      <c r="VSI107" s="5"/>
      <c r="VSJ107" s="5"/>
      <c r="VSK107" s="1"/>
      <c r="VSL107" s="2"/>
      <c r="VSM107" s="2"/>
      <c r="VSN107" s="5"/>
      <c r="VSO107" s="5"/>
      <c r="VSP107" s="5"/>
      <c r="VSQ107" s="5"/>
      <c r="VSR107" s="5"/>
      <c r="VSS107" s="1"/>
      <c r="VST107" s="2"/>
      <c r="VSU107" s="2"/>
      <c r="VSV107" s="5"/>
      <c r="VSW107" s="5"/>
      <c r="VSX107" s="5"/>
      <c r="VSY107" s="5"/>
      <c r="VSZ107" s="5"/>
      <c r="VTA107" s="1"/>
      <c r="VTB107" s="2"/>
      <c r="VTC107" s="2"/>
      <c r="VTD107" s="5"/>
      <c r="VTE107" s="5"/>
      <c r="VTF107" s="5"/>
      <c r="VTG107" s="5"/>
      <c r="VTH107" s="5"/>
      <c r="VTI107" s="1"/>
      <c r="VTJ107" s="2"/>
      <c r="VTK107" s="2"/>
      <c r="VTL107" s="5"/>
      <c r="VTM107" s="5"/>
      <c r="VTN107" s="5"/>
      <c r="VTO107" s="5"/>
      <c r="VTP107" s="5"/>
      <c r="VTQ107" s="1"/>
      <c r="VTR107" s="2"/>
      <c r="VTS107" s="2"/>
      <c r="VTT107" s="5"/>
      <c r="VTU107" s="5"/>
      <c r="VTV107" s="5"/>
      <c r="VTW107" s="5"/>
      <c r="VTX107" s="5"/>
      <c r="VTY107" s="1"/>
      <c r="VTZ107" s="2"/>
      <c r="VUA107" s="2"/>
      <c r="VUB107" s="5"/>
      <c r="VUC107" s="5"/>
      <c r="VUD107" s="5"/>
      <c r="VUE107" s="5"/>
      <c r="VUF107" s="5"/>
      <c r="VUG107" s="1"/>
      <c r="VUH107" s="2"/>
      <c r="VUI107" s="2"/>
      <c r="VUJ107" s="5"/>
      <c r="VUK107" s="5"/>
      <c r="VUL107" s="5"/>
      <c r="VUM107" s="5"/>
      <c r="VUN107" s="5"/>
      <c r="VUO107" s="1"/>
      <c r="VUP107" s="2"/>
      <c r="VUQ107" s="2"/>
      <c r="VUR107" s="5"/>
      <c r="VUS107" s="5"/>
      <c r="VUT107" s="5"/>
      <c r="VUU107" s="5"/>
      <c r="VUV107" s="5"/>
      <c r="VUW107" s="1"/>
      <c r="VUX107" s="2"/>
      <c r="VUY107" s="2"/>
      <c r="VUZ107" s="5"/>
      <c r="VVA107" s="5"/>
      <c r="VVB107" s="5"/>
      <c r="VVC107" s="5"/>
      <c r="VVD107" s="5"/>
      <c r="VVE107" s="1"/>
      <c r="VVF107" s="2"/>
      <c r="VVG107" s="2"/>
      <c r="VVH107" s="5"/>
      <c r="VVI107" s="5"/>
      <c r="VVJ107" s="5"/>
      <c r="VVK107" s="5"/>
      <c r="VVL107" s="5"/>
      <c r="VVM107" s="1"/>
      <c r="VVN107" s="2"/>
      <c r="VVO107" s="2"/>
      <c r="VVP107" s="5"/>
      <c r="VVQ107" s="5"/>
      <c r="VVR107" s="5"/>
      <c r="VVS107" s="5"/>
      <c r="VVT107" s="5"/>
      <c r="VVU107" s="1"/>
      <c r="VVV107" s="2"/>
      <c r="VVW107" s="2"/>
      <c r="VVX107" s="5"/>
      <c r="VVY107" s="5"/>
      <c r="VVZ107" s="5"/>
      <c r="VWA107" s="5"/>
      <c r="VWB107" s="5"/>
      <c r="VWC107" s="1"/>
      <c r="VWD107" s="2"/>
      <c r="VWE107" s="2"/>
      <c r="VWF107" s="5"/>
      <c r="VWG107" s="5"/>
      <c r="VWH107" s="5"/>
      <c r="VWI107" s="5"/>
      <c r="VWJ107" s="5"/>
      <c r="VWK107" s="1"/>
      <c r="VWL107" s="2"/>
      <c r="VWM107" s="2"/>
      <c r="VWN107" s="5"/>
      <c r="VWO107" s="5"/>
      <c r="VWP107" s="5"/>
      <c r="VWQ107" s="5"/>
      <c r="VWR107" s="5"/>
      <c r="VWS107" s="1"/>
      <c r="VWT107" s="2"/>
      <c r="VWU107" s="2"/>
      <c r="VWV107" s="5"/>
      <c r="VWW107" s="5"/>
      <c r="VWX107" s="5"/>
      <c r="VWY107" s="5"/>
      <c r="VWZ107" s="5"/>
      <c r="VXA107" s="1"/>
      <c r="VXB107" s="2"/>
      <c r="VXC107" s="2"/>
      <c r="VXD107" s="5"/>
      <c r="VXE107" s="5"/>
      <c r="VXF107" s="5"/>
      <c r="VXG107" s="5"/>
      <c r="VXH107" s="5"/>
      <c r="VXI107" s="1"/>
      <c r="VXJ107" s="2"/>
      <c r="VXK107" s="2"/>
      <c r="VXL107" s="5"/>
      <c r="VXM107" s="5"/>
      <c r="VXN107" s="5"/>
      <c r="VXO107" s="5"/>
      <c r="VXP107" s="5"/>
      <c r="VXQ107" s="1"/>
      <c r="VXR107" s="2"/>
      <c r="VXS107" s="2"/>
      <c r="VXT107" s="5"/>
      <c r="VXU107" s="5"/>
      <c r="VXV107" s="5"/>
      <c r="VXW107" s="5"/>
      <c r="VXX107" s="5"/>
      <c r="VXY107" s="1"/>
      <c r="VXZ107" s="2"/>
      <c r="VYA107" s="2"/>
      <c r="VYB107" s="5"/>
      <c r="VYC107" s="5"/>
      <c r="VYD107" s="5"/>
      <c r="VYE107" s="5"/>
      <c r="VYF107" s="5"/>
      <c r="VYG107" s="1"/>
      <c r="VYH107" s="2"/>
      <c r="VYI107" s="2"/>
      <c r="VYJ107" s="5"/>
      <c r="VYK107" s="5"/>
      <c r="VYL107" s="5"/>
      <c r="VYM107" s="5"/>
      <c r="VYN107" s="5"/>
      <c r="VYO107" s="1"/>
      <c r="VYP107" s="2"/>
      <c r="VYQ107" s="2"/>
      <c r="VYR107" s="5"/>
      <c r="VYS107" s="5"/>
      <c r="VYT107" s="5"/>
      <c r="VYU107" s="5"/>
      <c r="VYV107" s="5"/>
      <c r="VYW107" s="1"/>
      <c r="VYX107" s="2"/>
      <c r="VYY107" s="2"/>
      <c r="VYZ107" s="5"/>
      <c r="VZA107" s="5"/>
      <c r="VZB107" s="5"/>
      <c r="VZC107" s="5"/>
      <c r="VZD107" s="5"/>
      <c r="VZE107" s="1"/>
      <c r="VZF107" s="2"/>
      <c r="VZG107" s="2"/>
      <c r="VZH107" s="5"/>
      <c r="VZI107" s="5"/>
      <c r="VZJ107" s="5"/>
      <c r="VZK107" s="5"/>
      <c r="VZL107" s="5"/>
      <c r="VZM107" s="1"/>
      <c r="VZN107" s="2"/>
      <c r="VZO107" s="2"/>
      <c r="VZP107" s="5"/>
      <c r="VZQ107" s="5"/>
      <c r="VZR107" s="5"/>
      <c r="VZS107" s="5"/>
      <c r="VZT107" s="5"/>
      <c r="VZU107" s="1"/>
      <c r="VZV107" s="2"/>
      <c r="VZW107" s="2"/>
      <c r="VZX107" s="5"/>
      <c r="VZY107" s="5"/>
      <c r="VZZ107" s="5"/>
      <c r="WAA107" s="5"/>
      <c r="WAB107" s="5"/>
      <c r="WAC107" s="1"/>
      <c r="WAD107" s="2"/>
      <c r="WAE107" s="2"/>
      <c r="WAF107" s="5"/>
      <c r="WAG107" s="5"/>
      <c r="WAH107" s="5"/>
      <c r="WAI107" s="5"/>
      <c r="WAJ107" s="5"/>
      <c r="WAK107" s="1"/>
      <c r="WAL107" s="2"/>
      <c r="WAM107" s="2"/>
      <c r="WAN107" s="5"/>
      <c r="WAO107" s="5"/>
      <c r="WAP107" s="5"/>
      <c r="WAQ107" s="5"/>
      <c r="WAR107" s="5"/>
      <c r="WAS107" s="1"/>
      <c r="WAT107" s="2"/>
      <c r="WAU107" s="2"/>
      <c r="WAV107" s="5"/>
      <c r="WAW107" s="5"/>
      <c r="WAX107" s="5"/>
      <c r="WAY107" s="5"/>
      <c r="WAZ107" s="5"/>
      <c r="WBA107" s="1"/>
      <c r="WBB107" s="2"/>
      <c r="WBC107" s="2"/>
      <c r="WBD107" s="5"/>
      <c r="WBE107" s="5"/>
      <c r="WBF107" s="5"/>
      <c r="WBG107" s="5"/>
      <c r="WBH107" s="5"/>
      <c r="WBI107" s="1"/>
      <c r="WBJ107" s="2"/>
      <c r="WBK107" s="2"/>
      <c r="WBL107" s="5"/>
      <c r="WBM107" s="5"/>
      <c r="WBN107" s="5"/>
      <c r="WBO107" s="5"/>
      <c r="WBP107" s="5"/>
      <c r="WBQ107" s="1"/>
      <c r="WBR107" s="2"/>
      <c r="WBS107" s="2"/>
      <c r="WBT107" s="5"/>
      <c r="WBU107" s="5"/>
      <c r="WBV107" s="5"/>
      <c r="WBW107" s="5"/>
      <c r="WBX107" s="5"/>
      <c r="WBY107" s="1"/>
      <c r="WBZ107" s="2"/>
      <c r="WCA107" s="2"/>
      <c r="WCB107" s="5"/>
      <c r="WCC107" s="5"/>
      <c r="WCD107" s="5"/>
      <c r="WCE107" s="5"/>
      <c r="WCF107" s="5"/>
      <c r="WCG107" s="1"/>
      <c r="WCH107" s="2"/>
      <c r="WCI107" s="2"/>
      <c r="WCJ107" s="5"/>
      <c r="WCK107" s="5"/>
      <c r="WCL107" s="5"/>
      <c r="WCM107" s="5"/>
      <c r="WCN107" s="5"/>
      <c r="WCO107" s="1"/>
      <c r="WCP107" s="2"/>
      <c r="WCQ107" s="2"/>
      <c r="WCR107" s="5"/>
      <c r="WCS107" s="5"/>
      <c r="WCT107" s="5"/>
      <c r="WCU107" s="5"/>
      <c r="WCV107" s="5"/>
      <c r="WCW107" s="1"/>
      <c r="WCX107" s="2"/>
      <c r="WCY107" s="2"/>
      <c r="WCZ107" s="5"/>
      <c r="WDA107" s="5"/>
      <c r="WDB107" s="5"/>
      <c r="WDC107" s="5"/>
      <c r="WDD107" s="5"/>
      <c r="WDE107" s="1"/>
      <c r="WDF107" s="2"/>
      <c r="WDG107" s="2"/>
      <c r="WDH107" s="5"/>
      <c r="WDI107" s="5"/>
      <c r="WDJ107" s="5"/>
      <c r="WDK107" s="5"/>
      <c r="WDL107" s="5"/>
      <c r="WDM107" s="1"/>
      <c r="WDN107" s="2"/>
      <c r="WDO107" s="2"/>
      <c r="WDP107" s="5"/>
      <c r="WDQ107" s="5"/>
      <c r="WDR107" s="5"/>
      <c r="WDS107" s="5"/>
      <c r="WDT107" s="5"/>
      <c r="WDU107" s="1"/>
      <c r="WDV107" s="2"/>
      <c r="WDW107" s="2"/>
      <c r="WDX107" s="5"/>
      <c r="WDY107" s="5"/>
      <c r="WDZ107" s="5"/>
      <c r="WEA107" s="5"/>
      <c r="WEB107" s="5"/>
      <c r="WEC107" s="1"/>
      <c r="WED107" s="2"/>
      <c r="WEE107" s="2"/>
      <c r="WEF107" s="5"/>
      <c r="WEG107" s="5"/>
      <c r="WEH107" s="5"/>
      <c r="WEI107" s="5"/>
      <c r="WEJ107" s="5"/>
      <c r="WEK107" s="1"/>
      <c r="WEL107" s="2"/>
      <c r="WEM107" s="2"/>
      <c r="WEN107" s="5"/>
      <c r="WEO107" s="5"/>
      <c r="WEP107" s="5"/>
      <c r="WEQ107" s="5"/>
      <c r="WER107" s="5"/>
      <c r="WES107" s="1"/>
      <c r="WET107" s="2"/>
      <c r="WEU107" s="2"/>
      <c r="WEV107" s="5"/>
      <c r="WEW107" s="5"/>
      <c r="WEX107" s="5"/>
      <c r="WEY107" s="5"/>
      <c r="WEZ107" s="5"/>
      <c r="WFA107" s="1"/>
      <c r="WFB107" s="2"/>
      <c r="WFC107" s="2"/>
      <c r="WFD107" s="5"/>
      <c r="WFE107" s="5"/>
      <c r="WFF107" s="5"/>
      <c r="WFG107" s="5"/>
      <c r="WFH107" s="5"/>
      <c r="WFI107" s="1"/>
      <c r="WFJ107" s="2"/>
      <c r="WFK107" s="2"/>
      <c r="WFL107" s="5"/>
      <c r="WFM107" s="5"/>
      <c r="WFN107" s="5"/>
      <c r="WFO107" s="5"/>
      <c r="WFP107" s="5"/>
      <c r="WFQ107" s="1"/>
      <c r="WFR107" s="2"/>
      <c r="WFS107" s="2"/>
      <c r="WFT107" s="5"/>
      <c r="WFU107" s="5"/>
      <c r="WFV107" s="5"/>
      <c r="WFW107" s="5"/>
      <c r="WFX107" s="5"/>
      <c r="WFY107" s="1"/>
      <c r="WFZ107" s="2"/>
      <c r="WGA107" s="2"/>
      <c r="WGB107" s="5"/>
      <c r="WGC107" s="5"/>
      <c r="WGD107" s="5"/>
      <c r="WGE107" s="5"/>
      <c r="WGF107" s="5"/>
      <c r="WGG107" s="1"/>
      <c r="WGH107" s="2"/>
      <c r="WGI107" s="2"/>
      <c r="WGJ107" s="5"/>
      <c r="WGK107" s="5"/>
      <c r="WGL107" s="5"/>
      <c r="WGM107" s="5"/>
      <c r="WGN107" s="5"/>
      <c r="WGO107" s="1"/>
      <c r="WGP107" s="2"/>
      <c r="WGQ107" s="2"/>
      <c r="WGR107" s="5"/>
      <c r="WGS107" s="5"/>
      <c r="WGT107" s="5"/>
      <c r="WGU107" s="5"/>
      <c r="WGV107" s="5"/>
      <c r="WGW107" s="1"/>
      <c r="WGX107" s="2"/>
      <c r="WGY107" s="2"/>
      <c r="WGZ107" s="5"/>
      <c r="WHA107" s="5"/>
      <c r="WHB107" s="5"/>
      <c r="WHC107" s="5"/>
      <c r="WHD107" s="5"/>
      <c r="WHE107" s="1"/>
      <c r="WHF107" s="2"/>
      <c r="WHG107" s="2"/>
      <c r="WHH107" s="5"/>
      <c r="WHI107" s="5"/>
      <c r="WHJ107" s="5"/>
      <c r="WHK107" s="5"/>
      <c r="WHL107" s="5"/>
      <c r="WHM107" s="1"/>
      <c r="WHN107" s="2"/>
      <c r="WHO107" s="2"/>
      <c r="WHP107" s="5"/>
      <c r="WHQ107" s="5"/>
      <c r="WHR107" s="5"/>
      <c r="WHS107" s="5"/>
      <c r="WHT107" s="5"/>
      <c r="WHU107" s="1"/>
      <c r="WHV107" s="2"/>
      <c r="WHW107" s="2"/>
      <c r="WHX107" s="5"/>
      <c r="WHY107" s="5"/>
      <c r="WHZ107" s="5"/>
      <c r="WIA107" s="5"/>
      <c r="WIB107" s="5"/>
      <c r="WIC107" s="1"/>
      <c r="WID107" s="2"/>
      <c r="WIE107" s="2"/>
      <c r="WIF107" s="5"/>
      <c r="WIG107" s="5"/>
      <c r="WIH107" s="5"/>
      <c r="WII107" s="5"/>
      <c r="WIJ107" s="5"/>
      <c r="WIK107" s="1"/>
      <c r="WIL107" s="2"/>
      <c r="WIM107" s="2"/>
      <c r="WIN107" s="5"/>
      <c r="WIO107" s="5"/>
      <c r="WIP107" s="5"/>
      <c r="WIQ107" s="5"/>
      <c r="WIR107" s="5"/>
      <c r="WIS107" s="1"/>
      <c r="WIT107" s="2"/>
      <c r="WIU107" s="2"/>
      <c r="WIV107" s="5"/>
      <c r="WIW107" s="5"/>
      <c r="WIX107" s="5"/>
      <c r="WIY107" s="5"/>
      <c r="WIZ107" s="5"/>
      <c r="WJA107" s="1"/>
      <c r="WJB107" s="2"/>
      <c r="WJC107" s="2"/>
      <c r="WJD107" s="5"/>
      <c r="WJE107" s="5"/>
      <c r="WJF107" s="5"/>
      <c r="WJG107" s="5"/>
      <c r="WJH107" s="5"/>
      <c r="WJI107" s="1"/>
      <c r="WJJ107" s="2"/>
      <c r="WJK107" s="2"/>
      <c r="WJL107" s="5"/>
      <c r="WJM107" s="5"/>
      <c r="WJN107" s="5"/>
      <c r="WJO107" s="5"/>
      <c r="WJP107" s="5"/>
      <c r="WJQ107" s="1"/>
      <c r="WJR107" s="2"/>
      <c r="WJS107" s="2"/>
      <c r="WJT107" s="5"/>
      <c r="WJU107" s="5"/>
      <c r="WJV107" s="5"/>
      <c r="WJW107" s="5"/>
      <c r="WJX107" s="5"/>
      <c r="WJY107" s="1"/>
      <c r="WJZ107" s="2"/>
      <c r="WKA107" s="2"/>
      <c r="WKB107" s="5"/>
      <c r="WKC107" s="5"/>
      <c r="WKD107" s="5"/>
      <c r="WKE107" s="5"/>
      <c r="WKF107" s="5"/>
      <c r="WKG107" s="1"/>
      <c r="WKH107" s="2"/>
      <c r="WKI107" s="2"/>
      <c r="WKJ107" s="5"/>
      <c r="WKK107" s="5"/>
      <c r="WKL107" s="5"/>
      <c r="WKM107" s="5"/>
      <c r="WKN107" s="5"/>
      <c r="WKO107" s="1"/>
      <c r="WKP107" s="2"/>
      <c r="WKQ107" s="2"/>
      <c r="WKR107" s="5"/>
      <c r="WKS107" s="5"/>
      <c r="WKT107" s="5"/>
      <c r="WKU107" s="5"/>
      <c r="WKV107" s="5"/>
      <c r="WKW107" s="1"/>
      <c r="WKX107" s="2"/>
      <c r="WKY107" s="2"/>
      <c r="WKZ107" s="5"/>
      <c r="WLA107" s="5"/>
      <c r="WLB107" s="5"/>
      <c r="WLC107" s="5"/>
      <c r="WLD107" s="5"/>
      <c r="WLE107" s="1"/>
      <c r="WLF107" s="2"/>
      <c r="WLG107" s="2"/>
      <c r="WLH107" s="5"/>
      <c r="WLI107" s="5"/>
      <c r="WLJ107" s="5"/>
      <c r="WLK107" s="5"/>
      <c r="WLL107" s="5"/>
      <c r="WLM107" s="1"/>
      <c r="WLN107" s="2"/>
      <c r="WLO107" s="2"/>
      <c r="WLP107" s="5"/>
      <c r="WLQ107" s="5"/>
      <c r="WLR107" s="5"/>
      <c r="WLS107" s="5"/>
      <c r="WLT107" s="5"/>
      <c r="WLU107" s="1"/>
      <c r="WLV107" s="2"/>
      <c r="WLW107" s="2"/>
      <c r="WLX107" s="5"/>
      <c r="WLY107" s="5"/>
      <c r="WLZ107" s="5"/>
      <c r="WMA107" s="5"/>
      <c r="WMB107" s="5"/>
      <c r="WMC107" s="1"/>
      <c r="WMD107" s="2"/>
      <c r="WME107" s="2"/>
      <c r="WMF107" s="5"/>
      <c r="WMG107" s="5"/>
      <c r="WMH107" s="5"/>
      <c r="WMI107" s="5"/>
      <c r="WMJ107" s="5"/>
      <c r="WMK107" s="1"/>
      <c r="WML107" s="2"/>
      <c r="WMM107" s="2"/>
      <c r="WMN107" s="5"/>
      <c r="WMO107" s="5"/>
      <c r="WMP107" s="5"/>
      <c r="WMQ107" s="5"/>
      <c r="WMR107" s="5"/>
      <c r="WMS107" s="1"/>
      <c r="WMT107" s="2"/>
      <c r="WMU107" s="2"/>
      <c r="WMV107" s="5"/>
      <c r="WMW107" s="5"/>
      <c r="WMX107" s="5"/>
      <c r="WMY107" s="5"/>
      <c r="WMZ107" s="5"/>
      <c r="WNA107" s="1"/>
      <c r="WNB107" s="2"/>
      <c r="WNC107" s="2"/>
      <c r="WND107" s="5"/>
      <c r="WNE107" s="5"/>
      <c r="WNF107" s="5"/>
      <c r="WNG107" s="5"/>
      <c r="WNH107" s="5"/>
      <c r="WNI107" s="1"/>
      <c r="WNJ107" s="2"/>
      <c r="WNK107" s="2"/>
      <c r="WNL107" s="5"/>
      <c r="WNM107" s="5"/>
      <c r="WNN107" s="5"/>
      <c r="WNO107" s="5"/>
      <c r="WNP107" s="5"/>
      <c r="WNQ107" s="1"/>
      <c r="WNR107" s="2"/>
      <c r="WNS107" s="2"/>
      <c r="WNT107" s="5"/>
      <c r="WNU107" s="5"/>
      <c r="WNV107" s="5"/>
      <c r="WNW107" s="5"/>
      <c r="WNX107" s="5"/>
      <c r="WNY107" s="1"/>
      <c r="WNZ107" s="2"/>
      <c r="WOA107" s="2"/>
      <c r="WOB107" s="5"/>
      <c r="WOC107" s="5"/>
      <c r="WOD107" s="5"/>
      <c r="WOE107" s="5"/>
      <c r="WOF107" s="5"/>
      <c r="WOG107" s="1"/>
      <c r="WOH107" s="2"/>
      <c r="WOI107" s="2"/>
      <c r="WOJ107" s="5"/>
      <c r="WOK107" s="5"/>
      <c r="WOL107" s="5"/>
      <c r="WOM107" s="5"/>
      <c r="WON107" s="5"/>
      <c r="WOO107" s="1"/>
      <c r="WOP107" s="2"/>
      <c r="WOQ107" s="2"/>
      <c r="WOR107" s="5"/>
      <c r="WOS107" s="5"/>
      <c r="WOT107" s="5"/>
      <c r="WOU107" s="5"/>
      <c r="WOV107" s="5"/>
      <c r="WOW107" s="1"/>
      <c r="WOX107" s="2"/>
      <c r="WOY107" s="2"/>
      <c r="WOZ107" s="5"/>
      <c r="WPA107" s="5"/>
      <c r="WPB107" s="5"/>
      <c r="WPC107" s="5"/>
      <c r="WPD107" s="5"/>
      <c r="WPE107" s="1"/>
      <c r="WPF107" s="2"/>
      <c r="WPG107" s="2"/>
      <c r="WPH107" s="5"/>
      <c r="WPI107" s="5"/>
      <c r="WPJ107" s="5"/>
      <c r="WPK107" s="5"/>
      <c r="WPL107" s="5"/>
      <c r="WPM107" s="1"/>
      <c r="WPN107" s="2"/>
      <c r="WPO107" s="2"/>
      <c r="WPP107" s="5"/>
      <c r="WPQ107" s="5"/>
      <c r="WPR107" s="5"/>
      <c r="WPS107" s="5"/>
      <c r="WPT107" s="5"/>
      <c r="WPU107" s="1"/>
      <c r="WPV107" s="2"/>
      <c r="WPW107" s="2"/>
      <c r="WPX107" s="5"/>
      <c r="WPY107" s="5"/>
      <c r="WPZ107" s="5"/>
      <c r="WQA107" s="5"/>
      <c r="WQB107" s="5"/>
      <c r="WQC107" s="1"/>
      <c r="WQD107" s="2"/>
      <c r="WQE107" s="2"/>
      <c r="WQF107" s="5"/>
      <c r="WQG107" s="5"/>
      <c r="WQH107" s="5"/>
      <c r="WQI107" s="5"/>
      <c r="WQJ107" s="5"/>
      <c r="WQK107" s="1"/>
      <c r="WQL107" s="2"/>
      <c r="WQM107" s="2"/>
      <c r="WQN107" s="5"/>
      <c r="WQO107" s="5"/>
      <c r="WQP107" s="5"/>
      <c r="WQQ107" s="5"/>
      <c r="WQR107" s="5"/>
      <c r="WQS107" s="1"/>
      <c r="WQT107" s="2"/>
      <c r="WQU107" s="2"/>
      <c r="WQV107" s="5"/>
      <c r="WQW107" s="5"/>
      <c r="WQX107" s="5"/>
      <c r="WQY107" s="5"/>
      <c r="WQZ107" s="5"/>
      <c r="WRA107" s="1"/>
      <c r="WRB107" s="2"/>
      <c r="WRC107" s="2"/>
      <c r="WRD107" s="5"/>
      <c r="WRE107" s="5"/>
      <c r="WRF107" s="5"/>
      <c r="WRG107" s="5"/>
      <c r="WRH107" s="5"/>
      <c r="WRI107" s="1"/>
      <c r="WRJ107" s="2"/>
      <c r="WRK107" s="2"/>
      <c r="WRL107" s="5"/>
      <c r="WRM107" s="5"/>
      <c r="WRN107" s="5"/>
      <c r="WRO107" s="5"/>
      <c r="WRP107" s="5"/>
      <c r="WRQ107" s="1"/>
      <c r="WRR107" s="2"/>
      <c r="WRS107" s="2"/>
      <c r="WRT107" s="5"/>
      <c r="WRU107" s="5"/>
      <c r="WRV107" s="5"/>
      <c r="WRW107" s="5"/>
      <c r="WRX107" s="5"/>
      <c r="WRY107" s="1"/>
      <c r="WRZ107" s="2"/>
      <c r="WSA107" s="2"/>
      <c r="WSB107" s="5"/>
      <c r="WSC107" s="5"/>
      <c r="WSD107" s="5"/>
      <c r="WSE107" s="5"/>
      <c r="WSF107" s="5"/>
      <c r="WSG107" s="1"/>
      <c r="WSH107" s="2"/>
      <c r="WSI107" s="2"/>
      <c r="WSJ107" s="5"/>
      <c r="WSK107" s="5"/>
      <c r="WSL107" s="5"/>
      <c r="WSM107" s="5"/>
      <c r="WSN107" s="5"/>
      <c r="WSO107" s="1"/>
      <c r="WSP107" s="2"/>
      <c r="WSQ107" s="2"/>
      <c r="WSR107" s="5"/>
      <c r="WSS107" s="5"/>
      <c r="WST107" s="5"/>
      <c r="WSU107" s="5"/>
      <c r="WSV107" s="5"/>
      <c r="WSW107" s="1"/>
      <c r="WSX107" s="2"/>
      <c r="WSY107" s="2"/>
      <c r="WSZ107" s="5"/>
      <c r="WTA107" s="5"/>
      <c r="WTB107" s="5"/>
      <c r="WTC107" s="5"/>
      <c r="WTD107" s="5"/>
      <c r="WTE107" s="1"/>
      <c r="WTF107" s="2"/>
      <c r="WTG107" s="2"/>
      <c r="WTH107" s="5"/>
      <c r="WTI107" s="5"/>
      <c r="WTJ107" s="5"/>
      <c r="WTK107" s="5"/>
      <c r="WTL107" s="5"/>
      <c r="WTM107" s="1"/>
      <c r="WTN107" s="2"/>
      <c r="WTO107" s="2"/>
      <c r="WTP107" s="5"/>
      <c r="WTQ107" s="5"/>
      <c r="WTR107" s="5"/>
      <c r="WTS107" s="5"/>
      <c r="WTT107" s="5"/>
      <c r="WTU107" s="1"/>
      <c r="WTV107" s="2"/>
      <c r="WTW107" s="2"/>
      <c r="WTX107" s="5"/>
      <c r="WTY107" s="5"/>
      <c r="WTZ107" s="5"/>
      <c r="WUA107" s="5"/>
      <c r="WUB107" s="5"/>
      <c r="WUC107" s="1"/>
      <c r="WUD107" s="2"/>
      <c r="WUE107" s="2"/>
      <c r="WUF107" s="5"/>
      <c r="WUG107" s="5"/>
      <c r="WUH107" s="5"/>
      <c r="WUI107" s="5"/>
      <c r="WUJ107" s="5"/>
      <c r="WUK107" s="1"/>
      <c r="WUL107" s="2"/>
      <c r="WUM107" s="2"/>
      <c r="WUN107" s="5"/>
      <c r="WUO107" s="5"/>
      <c r="WUP107" s="5"/>
      <c r="WUQ107" s="5"/>
      <c r="WUR107" s="5"/>
      <c r="WUS107" s="1"/>
      <c r="WUT107" s="2"/>
      <c r="WUU107" s="2"/>
      <c r="WUV107" s="5"/>
      <c r="WUW107" s="5"/>
      <c r="WUX107" s="5"/>
      <c r="WUY107" s="5"/>
      <c r="WUZ107" s="5"/>
      <c r="WVA107" s="1"/>
      <c r="WVB107" s="2"/>
      <c r="WVC107" s="2"/>
      <c r="WVD107" s="5"/>
      <c r="WVE107" s="5"/>
      <c r="WVF107" s="5"/>
      <c r="WVG107" s="5"/>
      <c r="WVH107" s="5"/>
      <c r="WVI107" s="1"/>
      <c r="WVJ107" s="2"/>
      <c r="WVK107" s="2"/>
      <c r="WVL107" s="5"/>
      <c r="WVM107" s="5"/>
      <c r="WVN107" s="5"/>
      <c r="WVO107" s="5"/>
      <c r="WVP107" s="5"/>
      <c r="WVQ107" s="1"/>
      <c r="WVR107" s="2"/>
      <c r="WVS107" s="2"/>
      <c r="WVT107" s="5"/>
      <c r="WVU107" s="5"/>
      <c r="WVV107" s="5"/>
      <c r="WVW107" s="5"/>
      <c r="WVX107" s="5"/>
      <c r="WVY107" s="1"/>
      <c r="WVZ107" s="2"/>
      <c r="WWA107" s="2"/>
      <c r="WWB107" s="5"/>
      <c r="WWC107" s="5"/>
      <c r="WWD107" s="5"/>
      <c r="WWE107" s="5"/>
      <c r="WWF107" s="5"/>
      <c r="WWG107" s="1"/>
      <c r="WWH107" s="2"/>
      <c r="WWI107" s="2"/>
      <c r="WWJ107" s="5"/>
      <c r="WWK107" s="5"/>
      <c r="WWL107" s="5"/>
      <c r="WWM107" s="5"/>
      <c r="WWN107" s="5"/>
      <c r="WWO107" s="1"/>
      <c r="WWP107" s="2"/>
      <c r="WWQ107" s="2"/>
      <c r="WWR107" s="5"/>
      <c r="WWS107" s="5"/>
      <c r="WWT107" s="5"/>
      <c r="WWU107" s="5"/>
      <c r="WWV107" s="5"/>
      <c r="WWW107" s="1"/>
      <c r="WWX107" s="2"/>
      <c r="WWY107" s="2"/>
      <c r="WWZ107" s="5"/>
      <c r="WXA107" s="5"/>
      <c r="WXB107" s="5"/>
      <c r="WXC107" s="5"/>
      <c r="WXD107" s="5"/>
      <c r="WXE107" s="1"/>
      <c r="WXF107" s="2"/>
      <c r="WXG107" s="2"/>
      <c r="WXH107" s="5"/>
      <c r="WXI107" s="5"/>
      <c r="WXJ107" s="5"/>
      <c r="WXK107" s="5"/>
      <c r="WXL107" s="5"/>
      <c r="WXM107" s="1"/>
      <c r="WXN107" s="2"/>
      <c r="WXO107" s="2"/>
      <c r="WXP107" s="5"/>
      <c r="WXQ107" s="5"/>
      <c r="WXR107" s="5"/>
      <c r="WXS107" s="5"/>
      <c r="WXT107" s="5"/>
      <c r="WXU107" s="1"/>
      <c r="WXV107" s="2"/>
      <c r="WXW107" s="2"/>
      <c r="WXX107" s="5"/>
      <c r="WXY107" s="5"/>
      <c r="WXZ107" s="5"/>
      <c r="WYA107" s="5"/>
      <c r="WYB107" s="5"/>
      <c r="WYC107" s="1"/>
      <c r="WYD107" s="2"/>
      <c r="WYE107" s="2"/>
      <c r="WYF107" s="5"/>
      <c r="WYG107" s="5"/>
      <c r="WYH107" s="5"/>
      <c r="WYI107" s="5"/>
      <c r="WYJ107" s="5"/>
      <c r="WYK107" s="1"/>
      <c r="WYL107" s="2"/>
      <c r="WYM107" s="2"/>
      <c r="WYN107" s="5"/>
      <c r="WYO107" s="5"/>
      <c r="WYP107" s="5"/>
      <c r="WYQ107" s="5"/>
      <c r="WYR107" s="5"/>
      <c r="WYS107" s="1"/>
      <c r="WYT107" s="2"/>
      <c r="WYU107" s="2"/>
      <c r="WYV107" s="5"/>
      <c r="WYW107" s="5"/>
      <c r="WYX107" s="5"/>
      <c r="WYY107" s="5"/>
      <c r="WYZ107" s="5"/>
      <c r="WZA107" s="1"/>
      <c r="WZB107" s="2"/>
      <c r="WZC107" s="2"/>
      <c r="WZD107" s="5"/>
      <c r="WZE107" s="5"/>
      <c r="WZF107" s="5"/>
      <c r="WZG107" s="5"/>
      <c r="WZH107" s="5"/>
      <c r="WZI107" s="1"/>
      <c r="WZJ107" s="2"/>
      <c r="WZK107" s="2"/>
      <c r="WZL107" s="5"/>
      <c r="WZM107" s="5"/>
      <c r="WZN107" s="5"/>
      <c r="WZO107" s="5"/>
      <c r="WZP107" s="5"/>
      <c r="WZQ107" s="1"/>
      <c r="WZR107" s="2"/>
      <c r="WZS107" s="2"/>
      <c r="WZT107" s="5"/>
      <c r="WZU107" s="5"/>
      <c r="WZV107" s="5"/>
      <c r="WZW107" s="5"/>
      <c r="WZX107" s="5"/>
      <c r="WZY107" s="1"/>
      <c r="WZZ107" s="2"/>
      <c r="XAA107" s="2"/>
      <c r="XAB107" s="5"/>
      <c r="XAC107" s="5"/>
      <c r="XAD107" s="5"/>
      <c r="XAE107" s="5"/>
      <c r="XAF107" s="5"/>
      <c r="XAG107" s="1"/>
      <c r="XAH107" s="2"/>
      <c r="XAI107" s="2"/>
      <c r="XAJ107" s="5"/>
      <c r="XAK107" s="5"/>
      <c r="XAL107" s="5"/>
      <c r="XAM107" s="5"/>
      <c r="XAN107" s="5"/>
      <c r="XAO107" s="1"/>
      <c r="XAP107" s="2"/>
      <c r="XAQ107" s="2"/>
      <c r="XAR107" s="5"/>
      <c r="XAS107" s="5"/>
      <c r="XAT107" s="5"/>
      <c r="XAU107" s="5"/>
      <c r="XAV107" s="5"/>
      <c r="XAW107" s="1"/>
      <c r="XAX107" s="2"/>
      <c r="XAY107" s="2"/>
      <c r="XAZ107" s="5"/>
      <c r="XBA107" s="5"/>
      <c r="XBB107" s="5"/>
      <c r="XBC107" s="5"/>
      <c r="XBD107" s="5"/>
      <c r="XBE107" s="1"/>
      <c r="XBF107" s="2"/>
      <c r="XBG107" s="2"/>
      <c r="XBH107" s="5"/>
      <c r="XBI107" s="5"/>
      <c r="XBJ107" s="5"/>
      <c r="XBK107" s="5"/>
      <c r="XBL107" s="5"/>
      <c r="XBM107" s="1"/>
      <c r="XBN107" s="2"/>
      <c r="XBO107" s="2"/>
      <c r="XBP107" s="5"/>
      <c r="XBQ107" s="5"/>
      <c r="XBR107" s="5"/>
      <c r="XBS107" s="5"/>
      <c r="XBT107" s="5"/>
      <c r="XBU107" s="1"/>
      <c r="XBV107" s="2"/>
      <c r="XBW107" s="2"/>
      <c r="XBX107" s="5"/>
      <c r="XBY107" s="5"/>
      <c r="XBZ107" s="5"/>
      <c r="XCA107" s="5"/>
      <c r="XCB107" s="5"/>
      <c r="XCC107" s="1"/>
      <c r="XCD107" s="2"/>
      <c r="XCE107" s="2"/>
      <c r="XCF107" s="5"/>
      <c r="XCG107" s="5"/>
      <c r="XCH107" s="5"/>
      <c r="XCI107" s="5"/>
      <c r="XCJ107" s="5"/>
      <c r="XCK107" s="1"/>
      <c r="XCL107" s="2"/>
      <c r="XCM107" s="2"/>
      <c r="XCN107" s="5"/>
      <c r="XCO107" s="5"/>
      <c r="XCP107" s="5"/>
      <c r="XCQ107" s="5"/>
      <c r="XCR107" s="5"/>
      <c r="XCS107" s="1"/>
      <c r="XCT107" s="2"/>
      <c r="XCU107" s="2"/>
      <c r="XCV107" s="5"/>
      <c r="XCW107" s="5"/>
      <c r="XCX107" s="5"/>
      <c r="XCY107" s="5"/>
      <c r="XCZ107" s="5"/>
      <c r="XDA107" s="1"/>
      <c r="XDB107" s="2"/>
      <c r="XDC107" s="2"/>
      <c r="XDD107" s="5"/>
      <c r="XDE107" s="5"/>
      <c r="XDF107" s="5"/>
      <c r="XDG107" s="5"/>
      <c r="XDH107" s="5"/>
      <c r="XDI107" s="1"/>
      <c r="XDJ107" s="2"/>
      <c r="XDK107" s="2"/>
      <c r="XDL107" s="5"/>
      <c r="XDM107" s="5"/>
      <c r="XDN107" s="5"/>
      <c r="XDO107" s="5"/>
      <c r="XDP107" s="5"/>
      <c r="XDQ107" s="1"/>
      <c r="XDR107" s="2"/>
      <c r="XDS107" s="2"/>
      <c r="XDT107" s="5"/>
      <c r="XDU107" s="5"/>
      <c r="XDV107" s="5"/>
      <c r="XDW107" s="5"/>
      <c r="XDX107" s="5"/>
      <c r="XDY107" s="1"/>
      <c r="XDZ107" s="2"/>
      <c r="XEA107" s="2"/>
      <c r="XEB107" s="5"/>
      <c r="XEC107" s="5"/>
      <c r="XED107" s="5"/>
      <c r="XEE107" s="5"/>
      <c r="XEF107" s="5"/>
      <c r="XEG107" s="1"/>
      <c r="XEH107" s="2"/>
      <c r="XEI107" s="2"/>
      <c r="XEJ107" s="5"/>
      <c r="XEK107" s="5"/>
      <c r="XEL107" s="5"/>
      <c r="XEM107" s="5"/>
      <c r="XEN107" s="5"/>
      <c r="XEO107" s="1"/>
      <c r="XEP107" s="2"/>
      <c r="XEQ107" s="2"/>
      <c r="XER107" s="5"/>
      <c r="XES107" s="5"/>
      <c r="XET107" s="5"/>
      <c r="XEU107" s="5"/>
      <c r="XEV107" s="5"/>
      <c r="XEW107" s="1"/>
      <c r="XEX107" s="2"/>
      <c r="XEY107" s="2"/>
      <c r="XEZ107" s="5"/>
      <c r="XFA107" s="5"/>
      <c r="XFB107" s="5"/>
      <c r="XFC107" s="5"/>
      <c r="XFD107" s="5"/>
    </row>
    <row r="108" spans="1:16384" s="4" customFormat="1" x14ac:dyDescent="0.2">
      <c r="A108" s="867" t="s">
        <v>222</v>
      </c>
      <c r="B108" s="867"/>
      <c r="C108" s="867"/>
      <c r="D108" s="867"/>
      <c r="E108" s="867"/>
      <c r="F108" s="867"/>
      <c r="G108" s="867"/>
      <c r="H108" s="867"/>
      <c r="I108" s="1"/>
      <c r="J108" s="2"/>
      <c r="K108" s="2"/>
      <c r="L108" s="5"/>
      <c r="M108" s="5"/>
      <c r="N108" s="5"/>
      <c r="O108" s="5"/>
      <c r="P108" s="5"/>
      <c r="Q108" s="1"/>
      <c r="R108" s="2"/>
      <c r="S108" s="2"/>
      <c r="T108" s="5"/>
      <c r="U108" s="5"/>
      <c r="V108" s="5"/>
      <c r="W108" s="5"/>
      <c r="X108" s="5"/>
      <c r="Y108" s="1"/>
      <c r="Z108" s="2"/>
      <c r="AA108" s="2"/>
      <c r="AB108" s="5"/>
      <c r="AC108" s="5"/>
      <c r="AD108" s="5"/>
      <c r="AE108" s="5"/>
      <c r="AF108" s="5"/>
      <c r="AG108" s="1"/>
      <c r="AH108" s="2"/>
      <c r="AI108" s="2"/>
      <c r="AJ108" s="5"/>
      <c r="AK108" s="5"/>
      <c r="AL108" s="5"/>
      <c r="AM108" s="5"/>
      <c r="AN108" s="5"/>
      <c r="AO108" s="1"/>
      <c r="AP108" s="2"/>
      <c r="AQ108" s="2"/>
      <c r="AR108" s="5"/>
      <c r="AS108" s="5"/>
      <c r="AT108" s="5"/>
      <c r="AU108" s="5"/>
      <c r="AV108" s="5"/>
      <c r="AW108" s="1"/>
      <c r="AX108" s="2"/>
      <c r="AY108" s="2"/>
      <c r="AZ108" s="5"/>
      <c r="BA108" s="5"/>
      <c r="BB108" s="5"/>
      <c r="BC108" s="5"/>
      <c r="BD108" s="5"/>
      <c r="BE108" s="1"/>
      <c r="BF108" s="2"/>
      <c r="BG108" s="2"/>
      <c r="BH108" s="5"/>
      <c r="BI108" s="5"/>
      <c r="BJ108" s="5"/>
      <c r="BK108" s="5"/>
      <c r="BL108" s="5"/>
      <c r="BM108" s="1"/>
      <c r="BN108" s="2"/>
      <c r="BO108" s="2"/>
      <c r="BP108" s="5"/>
      <c r="BQ108" s="5"/>
      <c r="BR108" s="5"/>
      <c r="BS108" s="5"/>
      <c r="BT108" s="5"/>
      <c r="BU108" s="1"/>
      <c r="BV108" s="2"/>
      <c r="BW108" s="2"/>
      <c r="BX108" s="5"/>
      <c r="BY108" s="5"/>
      <c r="BZ108" s="5"/>
      <c r="CA108" s="5"/>
      <c r="CB108" s="5"/>
      <c r="CC108" s="1"/>
      <c r="CD108" s="2"/>
      <c r="CE108" s="2"/>
      <c r="CF108" s="5"/>
      <c r="CG108" s="5"/>
      <c r="CH108" s="5"/>
      <c r="CI108" s="5"/>
      <c r="CJ108" s="5"/>
      <c r="CK108" s="1"/>
      <c r="CL108" s="2"/>
      <c r="CM108" s="2"/>
      <c r="CN108" s="5"/>
      <c r="CO108" s="5"/>
      <c r="CP108" s="5"/>
      <c r="CQ108" s="5"/>
      <c r="CR108" s="5"/>
      <c r="CS108" s="1"/>
      <c r="CT108" s="2"/>
      <c r="CU108" s="2"/>
      <c r="CV108" s="5"/>
      <c r="CW108" s="5"/>
      <c r="CX108" s="5"/>
      <c r="CY108" s="5"/>
      <c r="CZ108" s="5"/>
      <c r="DA108" s="1"/>
      <c r="DB108" s="2"/>
      <c r="DC108" s="2"/>
      <c r="DD108" s="5"/>
      <c r="DE108" s="5"/>
      <c r="DF108" s="5"/>
      <c r="DG108" s="5"/>
      <c r="DH108" s="5"/>
      <c r="DI108" s="1"/>
      <c r="DJ108" s="2"/>
      <c r="DK108" s="2"/>
      <c r="DL108" s="5"/>
      <c r="DM108" s="5"/>
      <c r="DN108" s="5"/>
      <c r="DO108" s="5"/>
      <c r="DP108" s="5"/>
      <c r="DQ108" s="1"/>
      <c r="DR108" s="2"/>
      <c r="DS108" s="2"/>
      <c r="DT108" s="5"/>
      <c r="DU108" s="5"/>
      <c r="DV108" s="5"/>
      <c r="DW108" s="5"/>
      <c r="DX108" s="5"/>
      <c r="DY108" s="1"/>
      <c r="DZ108" s="2"/>
      <c r="EA108" s="2"/>
      <c r="EB108" s="5"/>
      <c r="EC108" s="5"/>
      <c r="ED108" s="5"/>
      <c r="EE108" s="5"/>
      <c r="EF108" s="5"/>
      <c r="EG108" s="1"/>
      <c r="EH108" s="2"/>
      <c r="EI108" s="2"/>
      <c r="EJ108" s="5"/>
      <c r="EK108" s="5"/>
      <c r="EL108" s="5"/>
      <c r="EM108" s="5"/>
      <c r="EN108" s="5"/>
      <c r="EO108" s="1"/>
      <c r="EP108" s="2"/>
      <c r="EQ108" s="2"/>
      <c r="ER108" s="5"/>
      <c r="ES108" s="5"/>
      <c r="ET108" s="5"/>
      <c r="EU108" s="5"/>
      <c r="EV108" s="5"/>
      <c r="EW108" s="1"/>
      <c r="EX108" s="2"/>
      <c r="EY108" s="2"/>
      <c r="EZ108" s="5"/>
      <c r="FA108" s="5"/>
      <c r="FB108" s="5"/>
      <c r="FC108" s="5"/>
      <c r="FD108" s="5"/>
      <c r="FE108" s="1"/>
      <c r="FF108" s="2"/>
      <c r="FG108" s="2"/>
      <c r="FH108" s="5"/>
      <c r="FI108" s="5"/>
      <c r="FJ108" s="5"/>
      <c r="FK108" s="5"/>
      <c r="FL108" s="5"/>
      <c r="FM108" s="1"/>
      <c r="FN108" s="2"/>
      <c r="FO108" s="2"/>
      <c r="FP108" s="5"/>
      <c r="FQ108" s="5"/>
      <c r="FR108" s="5"/>
      <c r="FS108" s="5"/>
      <c r="FT108" s="5"/>
      <c r="FU108" s="1"/>
      <c r="FV108" s="2"/>
      <c r="FW108" s="2"/>
      <c r="FX108" s="5"/>
      <c r="FY108" s="5"/>
      <c r="FZ108" s="5"/>
      <c r="GA108" s="5"/>
      <c r="GB108" s="5"/>
      <c r="GC108" s="1"/>
      <c r="GD108" s="2"/>
      <c r="GE108" s="2"/>
      <c r="GF108" s="5"/>
      <c r="GG108" s="5"/>
      <c r="GH108" s="5"/>
      <c r="GI108" s="5"/>
      <c r="GJ108" s="5"/>
      <c r="GK108" s="1"/>
      <c r="GL108" s="2"/>
      <c r="GM108" s="2"/>
      <c r="GN108" s="5"/>
      <c r="GO108" s="5"/>
      <c r="GP108" s="5"/>
      <c r="GQ108" s="5"/>
      <c r="GR108" s="5"/>
      <c r="GS108" s="1"/>
      <c r="GT108" s="2"/>
      <c r="GU108" s="2"/>
      <c r="GV108" s="5"/>
      <c r="GW108" s="5"/>
      <c r="GX108" s="5"/>
      <c r="GY108" s="5"/>
      <c r="GZ108" s="5"/>
      <c r="HA108" s="1"/>
      <c r="HB108" s="2"/>
      <c r="HC108" s="2"/>
      <c r="HD108" s="5"/>
      <c r="HE108" s="5"/>
      <c r="HF108" s="5"/>
      <c r="HG108" s="5"/>
      <c r="HH108" s="5"/>
      <c r="HI108" s="1"/>
      <c r="HJ108" s="2"/>
      <c r="HK108" s="2"/>
      <c r="HL108" s="5"/>
      <c r="HM108" s="5"/>
      <c r="HN108" s="5"/>
      <c r="HO108" s="5"/>
      <c r="HP108" s="5"/>
      <c r="HQ108" s="1"/>
      <c r="HR108" s="2"/>
      <c r="HS108" s="2"/>
      <c r="HT108" s="5"/>
      <c r="HU108" s="5"/>
      <c r="HV108" s="5"/>
      <c r="HW108" s="5"/>
      <c r="HX108" s="5"/>
      <c r="HY108" s="1"/>
      <c r="HZ108" s="2"/>
      <c r="IA108" s="2"/>
      <c r="IB108" s="5"/>
      <c r="IC108" s="5"/>
      <c r="ID108" s="5"/>
      <c r="IE108" s="5"/>
      <c r="IF108" s="5"/>
      <c r="IG108" s="1"/>
      <c r="IH108" s="2"/>
      <c r="II108" s="2"/>
      <c r="IJ108" s="5"/>
      <c r="IK108" s="5"/>
      <c r="IL108" s="5"/>
      <c r="IM108" s="5"/>
      <c r="IN108" s="5"/>
      <c r="IO108" s="1"/>
      <c r="IP108" s="2"/>
      <c r="IQ108" s="2"/>
      <c r="IR108" s="5"/>
      <c r="IS108" s="5"/>
      <c r="IT108" s="5"/>
      <c r="IU108" s="5"/>
      <c r="IV108" s="5"/>
      <c r="IW108" s="1"/>
      <c r="IX108" s="2"/>
      <c r="IY108" s="2"/>
      <c r="IZ108" s="5"/>
      <c r="JA108" s="5"/>
      <c r="JB108" s="5"/>
      <c r="JC108" s="5"/>
      <c r="JD108" s="5"/>
      <c r="JE108" s="1"/>
      <c r="JF108" s="2"/>
      <c r="JG108" s="2"/>
      <c r="JH108" s="5"/>
      <c r="JI108" s="5"/>
      <c r="JJ108" s="5"/>
      <c r="JK108" s="5"/>
      <c r="JL108" s="5"/>
      <c r="JM108" s="1"/>
      <c r="JN108" s="2"/>
      <c r="JO108" s="2"/>
      <c r="JP108" s="5"/>
      <c r="JQ108" s="5"/>
      <c r="JR108" s="5"/>
      <c r="JS108" s="5"/>
      <c r="JT108" s="5"/>
      <c r="JU108" s="1"/>
      <c r="JV108" s="2"/>
      <c r="JW108" s="2"/>
      <c r="JX108" s="5"/>
      <c r="JY108" s="5"/>
      <c r="JZ108" s="5"/>
      <c r="KA108" s="5"/>
      <c r="KB108" s="5"/>
      <c r="KC108" s="1"/>
      <c r="KD108" s="2"/>
      <c r="KE108" s="2"/>
      <c r="KF108" s="5"/>
      <c r="KG108" s="5"/>
      <c r="KH108" s="5"/>
      <c r="KI108" s="5"/>
      <c r="KJ108" s="5"/>
      <c r="KK108" s="1"/>
      <c r="KL108" s="2"/>
      <c r="KM108" s="2"/>
      <c r="KN108" s="5"/>
      <c r="KO108" s="5"/>
      <c r="KP108" s="5"/>
      <c r="KQ108" s="5"/>
      <c r="KR108" s="5"/>
      <c r="KS108" s="1"/>
      <c r="KT108" s="2"/>
      <c r="KU108" s="2"/>
      <c r="KV108" s="5"/>
      <c r="KW108" s="5"/>
      <c r="KX108" s="5"/>
      <c r="KY108" s="5"/>
      <c r="KZ108" s="5"/>
      <c r="LA108" s="1"/>
      <c r="LB108" s="2"/>
      <c r="LC108" s="2"/>
      <c r="LD108" s="5"/>
      <c r="LE108" s="5"/>
      <c r="LF108" s="5"/>
      <c r="LG108" s="5"/>
      <c r="LH108" s="5"/>
      <c r="LI108" s="1"/>
      <c r="LJ108" s="2"/>
      <c r="LK108" s="2"/>
      <c r="LL108" s="5"/>
      <c r="LM108" s="5"/>
      <c r="LN108" s="5"/>
      <c r="LO108" s="5"/>
      <c r="LP108" s="5"/>
      <c r="LQ108" s="1"/>
      <c r="LR108" s="2"/>
      <c r="LS108" s="2"/>
      <c r="LT108" s="5"/>
      <c r="LU108" s="5"/>
      <c r="LV108" s="5"/>
      <c r="LW108" s="5"/>
      <c r="LX108" s="5"/>
      <c r="LY108" s="1"/>
      <c r="LZ108" s="2"/>
      <c r="MA108" s="2"/>
      <c r="MB108" s="5"/>
      <c r="MC108" s="5"/>
      <c r="MD108" s="5"/>
      <c r="ME108" s="5"/>
      <c r="MF108" s="5"/>
      <c r="MG108" s="1"/>
      <c r="MH108" s="2"/>
      <c r="MI108" s="2"/>
      <c r="MJ108" s="5"/>
      <c r="MK108" s="5"/>
      <c r="ML108" s="5"/>
      <c r="MM108" s="5"/>
      <c r="MN108" s="5"/>
      <c r="MO108" s="1"/>
      <c r="MP108" s="2"/>
      <c r="MQ108" s="2"/>
      <c r="MR108" s="5"/>
      <c r="MS108" s="5"/>
      <c r="MT108" s="5"/>
      <c r="MU108" s="5"/>
      <c r="MV108" s="5"/>
      <c r="MW108" s="1"/>
      <c r="MX108" s="2"/>
      <c r="MY108" s="2"/>
      <c r="MZ108" s="5"/>
      <c r="NA108" s="5"/>
      <c r="NB108" s="5"/>
      <c r="NC108" s="5"/>
      <c r="ND108" s="5"/>
      <c r="NE108" s="1"/>
      <c r="NF108" s="2"/>
      <c r="NG108" s="2"/>
      <c r="NH108" s="5"/>
      <c r="NI108" s="5"/>
      <c r="NJ108" s="5"/>
      <c r="NK108" s="5"/>
      <c r="NL108" s="5"/>
      <c r="NM108" s="1"/>
      <c r="NN108" s="2"/>
      <c r="NO108" s="2"/>
      <c r="NP108" s="5"/>
      <c r="NQ108" s="5"/>
      <c r="NR108" s="5"/>
      <c r="NS108" s="5"/>
      <c r="NT108" s="5"/>
      <c r="NU108" s="1"/>
      <c r="NV108" s="2"/>
      <c r="NW108" s="2"/>
      <c r="NX108" s="5"/>
      <c r="NY108" s="5"/>
      <c r="NZ108" s="5"/>
      <c r="OA108" s="5"/>
      <c r="OB108" s="5"/>
      <c r="OC108" s="1"/>
      <c r="OD108" s="2"/>
      <c r="OE108" s="2"/>
      <c r="OF108" s="5"/>
      <c r="OG108" s="5"/>
      <c r="OH108" s="5"/>
      <c r="OI108" s="5"/>
      <c r="OJ108" s="5"/>
      <c r="OK108" s="1"/>
      <c r="OL108" s="2"/>
      <c r="OM108" s="2"/>
      <c r="ON108" s="5"/>
      <c r="OO108" s="5"/>
      <c r="OP108" s="5"/>
      <c r="OQ108" s="5"/>
      <c r="OR108" s="5"/>
      <c r="OS108" s="1"/>
      <c r="OT108" s="2"/>
      <c r="OU108" s="2"/>
      <c r="OV108" s="5"/>
      <c r="OW108" s="5"/>
      <c r="OX108" s="5"/>
      <c r="OY108" s="5"/>
      <c r="OZ108" s="5"/>
      <c r="PA108" s="1"/>
      <c r="PB108" s="2"/>
      <c r="PC108" s="2"/>
      <c r="PD108" s="5"/>
      <c r="PE108" s="5"/>
      <c r="PF108" s="5"/>
      <c r="PG108" s="5"/>
      <c r="PH108" s="5"/>
      <c r="PI108" s="1"/>
      <c r="PJ108" s="2"/>
      <c r="PK108" s="2"/>
      <c r="PL108" s="5"/>
      <c r="PM108" s="5"/>
      <c r="PN108" s="5"/>
      <c r="PO108" s="5"/>
      <c r="PP108" s="5"/>
      <c r="PQ108" s="1"/>
      <c r="PR108" s="2"/>
      <c r="PS108" s="2"/>
      <c r="PT108" s="5"/>
      <c r="PU108" s="5"/>
      <c r="PV108" s="5"/>
      <c r="PW108" s="5"/>
      <c r="PX108" s="5"/>
      <c r="PY108" s="1"/>
      <c r="PZ108" s="2"/>
      <c r="QA108" s="2"/>
      <c r="QB108" s="5"/>
      <c r="QC108" s="5"/>
      <c r="QD108" s="5"/>
      <c r="QE108" s="5"/>
      <c r="QF108" s="5"/>
      <c r="QG108" s="1"/>
      <c r="QH108" s="2"/>
      <c r="QI108" s="2"/>
      <c r="QJ108" s="5"/>
      <c r="QK108" s="5"/>
      <c r="QL108" s="5"/>
      <c r="QM108" s="5"/>
      <c r="QN108" s="5"/>
      <c r="QO108" s="1"/>
      <c r="QP108" s="2"/>
      <c r="QQ108" s="2"/>
      <c r="QR108" s="5"/>
      <c r="QS108" s="5"/>
      <c r="QT108" s="5"/>
      <c r="QU108" s="5"/>
      <c r="QV108" s="5"/>
      <c r="QW108" s="1"/>
      <c r="QX108" s="2"/>
      <c r="QY108" s="2"/>
      <c r="QZ108" s="5"/>
      <c r="RA108" s="5"/>
      <c r="RB108" s="5"/>
      <c r="RC108" s="5"/>
      <c r="RD108" s="5"/>
      <c r="RE108" s="1"/>
      <c r="RF108" s="2"/>
      <c r="RG108" s="2"/>
      <c r="RH108" s="5"/>
      <c r="RI108" s="5"/>
      <c r="RJ108" s="5"/>
      <c r="RK108" s="5"/>
      <c r="RL108" s="5"/>
      <c r="RM108" s="1"/>
      <c r="RN108" s="2"/>
      <c r="RO108" s="2"/>
      <c r="RP108" s="5"/>
      <c r="RQ108" s="5"/>
      <c r="RR108" s="5"/>
      <c r="RS108" s="5"/>
      <c r="RT108" s="5"/>
      <c r="RU108" s="1"/>
      <c r="RV108" s="2"/>
      <c r="RW108" s="2"/>
      <c r="RX108" s="5"/>
      <c r="RY108" s="5"/>
      <c r="RZ108" s="5"/>
      <c r="SA108" s="5"/>
      <c r="SB108" s="5"/>
      <c r="SC108" s="1"/>
      <c r="SD108" s="2"/>
      <c r="SE108" s="2"/>
      <c r="SF108" s="5"/>
      <c r="SG108" s="5"/>
      <c r="SH108" s="5"/>
      <c r="SI108" s="5"/>
      <c r="SJ108" s="5"/>
      <c r="SK108" s="1"/>
      <c r="SL108" s="2"/>
      <c r="SM108" s="2"/>
      <c r="SN108" s="5"/>
      <c r="SO108" s="5"/>
      <c r="SP108" s="5"/>
      <c r="SQ108" s="5"/>
      <c r="SR108" s="5"/>
      <c r="SS108" s="1"/>
      <c r="ST108" s="2"/>
      <c r="SU108" s="2"/>
      <c r="SV108" s="5"/>
      <c r="SW108" s="5"/>
      <c r="SX108" s="5"/>
      <c r="SY108" s="5"/>
      <c r="SZ108" s="5"/>
      <c r="TA108" s="1"/>
      <c r="TB108" s="2"/>
      <c r="TC108" s="2"/>
      <c r="TD108" s="5"/>
      <c r="TE108" s="5"/>
      <c r="TF108" s="5"/>
      <c r="TG108" s="5"/>
      <c r="TH108" s="5"/>
      <c r="TI108" s="1"/>
      <c r="TJ108" s="2"/>
      <c r="TK108" s="2"/>
      <c r="TL108" s="5"/>
      <c r="TM108" s="5"/>
      <c r="TN108" s="5"/>
      <c r="TO108" s="5"/>
      <c r="TP108" s="5"/>
      <c r="TQ108" s="1"/>
      <c r="TR108" s="2"/>
      <c r="TS108" s="2"/>
      <c r="TT108" s="5"/>
      <c r="TU108" s="5"/>
      <c r="TV108" s="5"/>
      <c r="TW108" s="5"/>
      <c r="TX108" s="5"/>
      <c r="TY108" s="1"/>
      <c r="TZ108" s="2"/>
      <c r="UA108" s="2"/>
      <c r="UB108" s="5"/>
      <c r="UC108" s="5"/>
      <c r="UD108" s="5"/>
      <c r="UE108" s="5"/>
      <c r="UF108" s="5"/>
      <c r="UG108" s="1"/>
      <c r="UH108" s="2"/>
      <c r="UI108" s="2"/>
      <c r="UJ108" s="5"/>
      <c r="UK108" s="5"/>
      <c r="UL108" s="5"/>
      <c r="UM108" s="5"/>
      <c r="UN108" s="5"/>
      <c r="UO108" s="1"/>
      <c r="UP108" s="2"/>
      <c r="UQ108" s="2"/>
      <c r="UR108" s="5"/>
      <c r="US108" s="5"/>
      <c r="UT108" s="5"/>
      <c r="UU108" s="5"/>
      <c r="UV108" s="5"/>
      <c r="UW108" s="1"/>
      <c r="UX108" s="2"/>
      <c r="UY108" s="2"/>
      <c r="UZ108" s="5"/>
      <c r="VA108" s="5"/>
      <c r="VB108" s="5"/>
      <c r="VC108" s="5"/>
      <c r="VD108" s="5"/>
      <c r="VE108" s="1"/>
      <c r="VF108" s="2"/>
      <c r="VG108" s="2"/>
      <c r="VH108" s="5"/>
      <c r="VI108" s="5"/>
      <c r="VJ108" s="5"/>
      <c r="VK108" s="5"/>
      <c r="VL108" s="5"/>
      <c r="VM108" s="1"/>
      <c r="VN108" s="2"/>
      <c r="VO108" s="2"/>
      <c r="VP108" s="5"/>
      <c r="VQ108" s="5"/>
      <c r="VR108" s="5"/>
      <c r="VS108" s="5"/>
      <c r="VT108" s="5"/>
      <c r="VU108" s="1"/>
      <c r="VV108" s="2"/>
      <c r="VW108" s="2"/>
      <c r="VX108" s="5"/>
      <c r="VY108" s="5"/>
      <c r="VZ108" s="5"/>
      <c r="WA108" s="5"/>
      <c r="WB108" s="5"/>
      <c r="WC108" s="1"/>
      <c r="WD108" s="2"/>
      <c r="WE108" s="2"/>
      <c r="WF108" s="5"/>
      <c r="WG108" s="5"/>
      <c r="WH108" s="5"/>
      <c r="WI108" s="5"/>
      <c r="WJ108" s="5"/>
      <c r="WK108" s="1"/>
      <c r="WL108" s="2"/>
      <c r="WM108" s="2"/>
      <c r="WN108" s="5"/>
      <c r="WO108" s="5"/>
      <c r="WP108" s="5"/>
      <c r="WQ108" s="5"/>
      <c r="WR108" s="5"/>
      <c r="WS108" s="1"/>
      <c r="WT108" s="2"/>
      <c r="WU108" s="2"/>
      <c r="WV108" s="5"/>
      <c r="WW108" s="5"/>
      <c r="WX108" s="5"/>
      <c r="WY108" s="5"/>
      <c r="WZ108" s="5"/>
      <c r="XA108" s="1"/>
      <c r="XB108" s="2"/>
      <c r="XC108" s="2"/>
      <c r="XD108" s="5"/>
      <c r="XE108" s="5"/>
      <c r="XF108" s="5"/>
      <c r="XG108" s="5"/>
      <c r="XH108" s="5"/>
      <c r="XI108" s="1"/>
      <c r="XJ108" s="2"/>
      <c r="XK108" s="2"/>
      <c r="XL108" s="5"/>
      <c r="XM108" s="5"/>
      <c r="XN108" s="5"/>
      <c r="XO108" s="5"/>
      <c r="XP108" s="5"/>
      <c r="XQ108" s="1"/>
      <c r="XR108" s="2"/>
      <c r="XS108" s="2"/>
      <c r="XT108" s="5"/>
      <c r="XU108" s="5"/>
      <c r="XV108" s="5"/>
      <c r="XW108" s="5"/>
      <c r="XX108" s="5"/>
      <c r="XY108" s="1"/>
      <c r="XZ108" s="2"/>
      <c r="YA108" s="2"/>
      <c r="YB108" s="5"/>
      <c r="YC108" s="5"/>
      <c r="YD108" s="5"/>
      <c r="YE108" s="5"/>
      <c r="YF108" s="5"/>
      <c r="YG108" s="1"/>
      <c r="YH108" s="2"/>
      <c r="YI108" s="2"/>
      <c r="YJ108" s="5"/>
      <c r="YK108" s="5"/>
      <c r="YL108" s="5"/>
      <c r="YM108" s="5"/>
      <c r="YN108" s="5"/>
      <c r="YO108" s="1"/>
      <c r="YP108" s="2"/>
      <c r="YQ108" s="2"/>
      <c r="YR108" s="5"/>
      <c r="YS108" s="5"/>
      <c r="YT108" s="5"/>
      <c r="YU108" s="5"/>
      <c r="YV108" s="5"/>
      <c r="YW108" s="1"/>
      <c r="YX108" s="2"/>
      <c r="YY108" s="2"/>
      <c r="YZ108" s="5"/>
      <c r="ZA108" s="5"/>
      <c r="ZB108" s="5"/>
      <c r="ZC108" s="5"/>
      <c r="ZD108" s="5"/>
      <c r="ZE108" s="1"/>
      <c r="ZF108" s="2"/>
      <c r="ZG108" s="2"/>
      <c r="ZH108" s="5"/>
      <c r="ZI108" s="5"/>
      <c r="ZJ108" s="5"/>
      <c r="ZK108" s="5"/>
      <c r="ZL108" s="5"/>
      <c r="ZM108" s="1"/>
      <c r="ZN108" s="2"/>
      <c r="ZO108" s="2"/>
      <c r="ZP108" s="5"/>
      <c r="ZQ108" s="5"/>
      <c r="ZR108" s="5"/>
      <c r="ZS108" s="5"/>
      <c r="ZT108" s="5"/>
      <c r="ZU108" s="1"/>
      <c r="ZV108" s="2"/>
      <c r="ZW108" s="2"/>
      <c r="ZX108" s="5"/>
      <c r="ZY108" s="5"/>
      <c r="ZZ108" s="5"/>
      <c r="AAA108" s="5"/>
      <c r="AAB108" s="5"/>
      <c r="AAC108" s="1"/>
      <c r="AAD108" s="2"/>
      <c r="AAE108" s="2"/>
      <c r="AAF108" s="5"/>
      <c r="AAG108" s="5"/>
      <c r="AAH108" s="5"/>
      <c r="AAI108" s="5"/>
      <c r="AAJ108" s="5"/>
      <c r="AAK108" s="1"/>
      <c r="AAL108" s="2"/>
      <c r="AAM108" s="2"/>
      <c r="AAN108" s="5"/>
      <c r="AAO108" s="5"/>
      <c r="AAP108" s="5"/>
      <c r="AAQ108" s="5"/>
      <c r="AAR108" s="5"/>
      <c r="AAS108" s="1"/>
      <c r="AAT108" s="2"/>
      <c r="AAU108" s="2"/>
      <c r="AAV108" s="5"/>
      <c r="AAW108" s="5"/>
      <c r="AAX108" s="5"/>
      <c r="AAY108" s="5"/>
      <c r="AAZ108" s="5"/>
      <c r="ABA108" s="1"/>
      <c r="ABB108" s="2"/>
      <c r="ABC108" s="2"/>
      <c r="ABD108" s="5"/>
      <c r="ABE108" s="5"/>
      <c r="ABF108" s="5"/>
      <c r="ABG108" s="5"/>
      <c r="ABH108" s="5"/>
      <c r="ABI108" s="1"/>
      <c r="ABJ108" s="2"/>
      <c r="ABK108" s="2"/>
      <c r="ABL108" s="5"/>
      <c r="ABM108" s="5"/>
      <c r="ABN108" s="5"/>
      <c r="ABO108" s="5"/>
      <c r="ABP108" s="5"/>
      <c r="ABQ108" s="1"/>
      <c r="ABR108" s="2"/>
      <c r="ABS108" s="2"/>
      <c r="ABT108" s="5"/>
      <c r="ABU108" s="5"/>
      <c r="ABV108" s="5"/>
      <c r="ABW108" s="5"/>
      <c r="ABX108" s="5"/>
      <c r="ABY108" s="1"/>
      <c r="ABZ108" s="2"/>
      <c r="ACA108" s="2"/>
      <c r="ACB108" s="5"/>
      <c r="ACC108" s="5"/>
      <c r="ACD108" s="5"/>
      <c r="ACE108" s="5"/>
      <c r="ACF108" s="5"/>
      <c r="ACG108" s="1"/>
      <c r="ACH108" s="2"/>
      <c r="ACI108" s="2"/>
      <c r="ACJ108" s="5"/>
      <c r="ACK108" s="5"/>
      <c r="ACL108" s="5"/>
      <c r="ACM108" s="5"/>
      <c r="ACN108" s="5"/>
      <c r="ACO108" s="1"/>
      <c r="ACP108" s="2"/>
      <c r="ACQ108" s="2"/>
      <c r="ACR108" s="5"/>
      <c r="ACS108" s="5"/>
      <c r="ACT108" s="5"/>
      <c r="ACU108" s="5"/>
      <c r="ACV108" s="5"/>
      <c r="ACW108" s="1"/>
      <c r="ACX108" s="2"/>
      <c r="ACY108" s="2"/>
      <c r="ACZ108" s="5"/>
      <c r="ADA108" s="5"/>
      <c r="ADB108" s="5"/>
      <c r="ADC108" s="5"/>
      <c r="ADD108" s="5"/>
      <c r="ADE108" s="1"/>
      <c r="ADF108" s="2"/>
      <c r="ADG108" s="2"/>
      <c r="ADH108" s="5"/>
      <c r="ADI108" s="5"/>
      <c r="ADJ108" s="5"/>
      <c r="ADK108" s="5"/>
      <c r="ADL108" s="5"/>
      <c r="ADM108" s="1"/>
      <c r="ADN108" s="2"/>
      <c r="ADO108" s="2"/>
      <c r="ADP108" s="5"/>
      <c r="ADQ108" s="5"/>
      <c r="ADR108" s="5"/>
      <c r="ADS108" s="5"/>
      <c r="ADT108" s="5"/>
      <c r="ADU108" s="1"/>
      <c r="ADV108" s="2"/>
      <c r="ADW108" s="2"/>
      <c r="ADX108" s="5"/>
      <c r="ADY108" s="5"/>
      <c r="ADZ108" s="5"/>
      <c r="AEA108" s="5"/>
      <c r="AEB108" s="5"/>
      <c r="AEC108" s="1"/>
      <c r="AED108" s="2"/>
      <c r="AEE108" s="2"/>
      <c r="AEF108" s="5"/>
      <c r="AEG108" s="5"/>
      <c r="AEH108" s="5"/>
      <c r="AEI108" s="5"/>
      <c r="AEJ108" s="5"/>
      <c r="AEK108" s="1"/>
      <c r="AEL108" s="2"/>
      <c r="AEM108" s="2"/>
      <c r="AEN108" s="5"/>
      <c r="AEO108" s="5"/>
      <c r="AEP108" s="5"/>
      <c r="AEQ108" s="5"/>
      <c r="AER108" s="5"/>
      <c r="AES108" s="1"/>
      <c r="AET108" s="2"/>
      <c r="AEU108" s="2"/>
      <c r="AEV108" s="5"/>
      <c r="AEW108" s="5"/>
      <c r="AEX108" s="5"/>
      <c r="AEY108" s="5"/>
      <c r="AEZ108" s="5"/>
      <c r="AFA108" s="1"/>
      <c r="AFB108" s="2"/>
      <c r="AFC108" s="2"/>
      <c r="AFD108" s="5"/>
      <c r="AFE108" s="5"/>
      <c r="AFF108" s="5"/>
      <c r="AFG108" s="5"/>
      <c r="AFH108" s="5"/>
      <c r="AFI108" s="1"/>
      <c r="AFJ108" s="2"/>
      <c r="AFK108" s="2"/>
      <c r="AFL108" s="5"/>
      <c r="AFM108" s="5"/>
      <c r="AFN108" s="5"/>
      <c r="AFO108" s="5"/>
      <c r="AFP108" s="5"/>
      <c r="AFQ108" s="1"/>
      <c r="AFR108" s="2"/>
      <c r="AFS108" s="2"/>
      <c r="AFT108" s="5"/>
      <c r="AFU108" s="5"/>
      <c r="AFV108" s="5"/>
      <c r="AFW108" s="5"/>
      <c r="AFX108" s="5"/>
      <c r="AFY108" s="1"/>
      <c r="AFZ108" s="2"/>
      <c r="AGA108" s="2"/>
      <c r="AGB108" s="5"/>
      <c r="AGC108" s="5"/>
      <c r="AGD108" s="5"/>
      <c r="AGE108" s="5"/>
      <c r="AGF108" s="5"/>
      <c r="AGG108" s="1"/>
      <c r="AGH108" s="2"/>
      <c r="AGI108" s="2"/>
      <c r="AGJ108" s="5"/>
      <c r="AGK108" s="5"/>
      <c r="AGL108" s="5"/>
      <c r="AGM108" s="5"/>
      <c r="AGN108" s="5"/>
      <c r="AGO108" s="1"/>
      <c r="AGP108" s="2"/>
      <c r="AGQ108" s="2"/>
      <c r="AGR108" s="5"/>
      <c r="AGS108" s="5"/>
      <c r="AGT108" s="5"/>
      <c r="AGU108" s="5"/>
      <c r="AGV108" s="5"/>
      <c r="AGW108" s="1"/>
      <c r="AGX108" s="2"/>
      <c r="AGY108" s="2"/>
      <c r="AGZ108" s="5"/>
      <c r="AHA108" s="5"/>
      <c r="AHB108" s="5"/>
      <c r="AHC108" s="5"/>
      <c r="AHD108" s="5"/>
      <c r="AHE108" s="1"/>
      <c r="AHF108" s="2"/>
      <c r="AHG108" s="2"/>
      <c r="AHH108" s="5"/>
      <c r="AHI108" s="5"/>
      <c r="AHJ108" s="5"/>
      <c r="AHK108" s="5"/>
      <c r="AHL108" s="5"/>
      <c r="AHM108" s="1"/>
      <c r="AHN108" s="2"/>
      <c r="AHO108" s="2"/>
      <c r="AHP108" s="5"/>
      <c r="AHQ108" s="5"/>
      <c r="AHR108" s="5"/>
      <c r="AHS108" s="5"/>
      <c r="AHT108" s="5"/>
      <c r="AHU108" s="1"/>
      <c r="AHV108" s="2"/>
      <c r="AHW108" s="2"/>
      <c r="AHX108" s="5"/>
      <c r="AHY108" s="5"/>
      <c r="AHZ108" s="5"/>
      <c r="AIA108" s="5"/>
      <c r="AIB108" s="5"/>
      <c r="AIC108" s="1"/>
      <c r="AID108" s="2"/>
      <c r="AIE108" s="2"/>
      <c r="AIF108" s="5"/>
      <c r="AIG108" s="5"/>
      <c r="AIH108" s="5"/>
      <c r="AII108" s="5"/>
      <c r="AIJ108" s="5"/>
      <c r="AIK108" s="1"/>
      <c r="AIL108" s="2"/>
      <c r="AIM108" s="2"/>
      <c r="AIN108" s="5"/>
      <c r="AIO108" s="5"/>
      <c r="AIP108" s="5"/>
      <c r="AIQ108" s="5"/>
      <c r="AIR108" s="5"/>
      <c r="AIS108" s="1"/>
      <c r="AIT108" s="2"/>
      <c r="AIU108" s="2"/>
      <c r="AIV108" s="5"/>
      <c r="AIW108" s="5"/>
      <c r="AIX108" s="5"/>
      <c r="AIY108" s="5"/>
      <c r="AIZ108" s="5"/>
      <c r="AJA108" s="1"/>
      <c r="AJB108" s="2"/>
      <c r="AJC108" s="2"/>
      <c r="AJD108" s="5"/>
      <c r="AJE108" s="5"/>
      <c r="AJF108" s="5"/>
      <c r="AJG108" s="5"/>
      <c r="AJH108" s="5"/>
      <c r="AJI108" s="1"/>
      <c r="AJJ108" s="2"/>
      <c r="AJK108" s="2"/>
      <c r="AJL108" s="5"/>
      <c r="AJM108" s="5"/>
      <c r="AJN108" s="5"/>
      <c r="AJO108" s="5"/>
      <c r="AJP108" s="5"/>
      <c r="AJQ108" s="1"/>
      <c r="AJR108" s="2"/>
      <c r="AJS108" s="2"/>
      <c r="AJT108" s="5"/>
      <c r="AJU108" s="5"/>
      <c r="AJV108" s="5"/>
      <c r="AJW108" s="5"/>
      <c r="AJX108" s="5"/>
      <c r="AJY108" s="1"/>
      <c r="AJZ108" s="2"/>
      <c r="AKA108" s="2"/>
      <c r="AKB108" s="5"/>
      <c r="AKC108" s="5"/>
      <c r="AKD108" s="5"/>
      <c r="AKE108" s="5"/>
      <c r="AKF108" s="5"/>
      <c r="AKG108" s="1"/>
      <c r="AKH108" s="2"/>
      <c r="AKI108" s="2"/>
      <c r="AKJ108" s="5"/>
      <c r="AKK108" s="5"/>
      <c r="AKL108" s="5"/>
      <c r="AKM108" s="5"/>
      <c r="AKN108" s="5"/>
      <c r="AKO108" s="1"/>
      <c r="AKP108" s="2"/>
      <c r="AKQ108" s="2"/>
      <c r="AKR108" s="5"/>
      <c r="AKS108" s="5"/>
      <c r="AKT108" s="5"/>
      <c r="AKU108" s="5"/>
      <c r="AKV108" s="5"/>
      <c r="AKW108" s="1"/>
      <c r="AKX108" s="2"/>
      <c r="AKY108" s="2"/>
      <c r="AKZ108" s="5"/>
      <c r="ALA108" s="5"/>
      <c r="ALB108" s="5"/>
      <c r="ALC108" s="5"/>
      <c r="ALD108" s="5"/>
      <c r="ALE108" s="1"/>
      <c r="ALF108" s="2"/>
      <c r="ALG108" s="2"/>
      <c r="ALH108" s="5"/>
      <c r="ALI108" s="5"/>
      <c r="ALJ108" s="5"/>
      <c r="ALK108" s="5"/>
      <c r="ALL108" s="5"/>
      <c r="ALM108" s="1"/>
      <c r="ALN108" s="2"/>
      <c r="ALO108" s="2"/>
      <c r="ALP108" s="5"/>
      <c r="ALQ108" s="5"/>
      <c r="ALR108" s="5"/>
      <c r="ALS108" s="5"/>
      <c r="ALT108" s="5"/>
      <c r="ALU108" s="1"/>
      <c r="ALV108" s="2"/>
      <c r="ALW108" s="2"/>
      <c r="ALX108" s="5"/>
      <c r="ALY108" s="5"/>
      <c r="ALZ108" s="5"/>
      <c r="AMA108" s="5"/>
      <c r="AMB108" s="5"/>
      <c r="AMC108" s="1"/>
      <c r="AMD108" s="2"/>
      <c r="AME108" s="2"/>
      <c r="AMF108" s="5"/>
      <c r="AMG108" s="5"/>
      <c r="AMH108" s="5"/>
      <c r="AMI108" s="5"/>
      <c r="AMJ108" s="5"/>
      <c r="AMK108" s="1"/>
      <c r="AML108" s="2"/>
      <c r="AMM108" s="2"/>
      <c r="AMN108" s="5"/>
      <c r="AMO108" s="5"/>
      <c r="AMP108" s="5"/>
      <c r="AMQ108" s="5"/>
      <c r="AMR108" s="5"/>
      <c r="AMS108" s="1"/>
      <c r="AMT108" s="2"/>
      <c r="AMU108" s="2"/>
      <c r="AMV108" s="5"/>
      <c r="AMW108" s="5"/>
      <c r="AMX108" s="5"/>
      <c r="AMY108" s="5"/>
      <c r="AMZ108" s="5"/>
      <c r="ANA108" s="1"/>
      <c r="ANB108" s="2"/>
      <c r="ANC108" s="2"/>
      <c r="AND108" s="5"/>
      <c r="ANE108" s="5"/>
      <c r="ANF108" s="5"/>
      <c r="ANG108" s="5"/>
      <c r="ANH108" s="5"/>
      <c r="ANI108" s="1"/>
      <c r="ANJ108" s="2"/>
      <c r="ANK108" s="2"/>
      <c r="ANL108" s="5"/>
      <c r="ANM108" s="5"/>
      <c r="ANN108" s="5"/>
      <c r="ANO108" s="5"/>
      <c r="ANP108" s="5"/>
      <c r="ANQ108" s="1"/>
      <c r="ANR108" s="2"/>
      <c r="ANS108" s="2"/>
      <c r="ANT108" s="5"/>
      <c r="ANU108" s="5"/>
      <c r="ANV108" s="5"/>
      <c r="ANW108" s="5"/>
      <c r="ANX108" s="5"/>
      <c r="ANY108" s="1"/>
      <c r="ANZ108" s="2"/>
      <c r="AOA108" s="2"/>
      <c r="AOB108" s="5"/>
      <c r="AOC108" s="5"/>
      <c r="AOD108" s="5"/>
      <c r="AOE108" s="5"/>
      <c r="AOF108" s="5"/>
      <c r="AOG108" s="1"/>
      <c r="AOH108" s="2"/>
      <c r="AOI108" s="2"/>
      <c r="AOJ108" s="5"/>
      <c r="AOK108" s="5"/>
      <c r="AOL108" s="5"/>
      <c r="AOM108" s="5"/>
      <c r="AON108" s="5"/>
      <c r="AOO108" s="1"/>
      <c r="AOP108" s="2"/>
      <c r="AOQ108" s="2"/>
      <c r="AOR108" s="5"/>
      <c r="AOS108" s="5"/>
      <c r="AOT108" s="5"/>
      <c r="AOU108" s="5"/>
      <c r="AOV108" s="5"/>
      <c r="AOW108" s="1"/>
      <c r="AOX108" s="2"/>
      <c r="AOY108" s="2"/>
      <c r="AOZ108" s="5"/>
      <c r="APA108" s="5"/>
      <c r="APB108" s="5"/>
      <c r="APC108" s="5"/>
      <c r="APD108" s="5"/>
      <c r="APE108" s="1"/>
      <c r="APF108" s="2"/>
      <c r="APG108" s="2"/>
      <c r="APH108" s="5"/>
      <c r="API108" s="5"/>
      <c r="APJ108" s="5"/>
      <c r="APK108" s="5"/>
      <c r="APL108" s="5"/>
      <c r="APM108" s="1"/>
      <c r="APN108" s="2"/>
      <c r="APO108" s="2"/>
      <c r="APP108" s="5"/>
      <c r="APQ108" s="5"/>
      <c r="APR108" s="5"/>
      <c r="APS108" s="5"/>
      <c r="APT108" s="5"/>
      <c r="APU108" s="1"/>
      <c r="APV108" s="2"/>
      <c r="APW108" s="2"/>
      <c r="APX108" s="5"/>
      <c r="APY108" s="5"/>
      <c r="APZ108" s="5"/>
      <c r="AQA108" s="5"/>
      <c r="AQB108" s="5"/>
      <c r="AQC108" s="1"/>
      <c r="AQD108" s="2"/>
      <c r="AQE108" s="2"/>
      <c r="AQF108" s="5"/>
      <c r="AQG108" s="5"/>
      <c r="AQH108" s="5"/>
      <c r="AQI108" s="5"/>
      <c r="AQJ108" s="5"/>
      <c r="AQK108" s="1"/>
      <c r="AQL108" s="2"/>
      <c r="AQM108" s="2"/>
      <c r="AQN108" s="5"/>
      <c r="AQO108" s="5"/>
      <c r="AQP108" s="5"/>
      <c r="AQQ108" s="5"/>
      <c r="AQR108" s="5"/>
      <c r="AQS108" s="1"/>
      <c r="AQT108" s="2"/>
      <c r="AQU108" s="2"/>
      <c r="AQV108" s="5"/>
      <c r="AQW108" s="5"/>
      <c r="AQX108" s="5"/>
      <c r="AQY108" s="5"/>
      <c r="AQZ108" s="5"/>
      <c r="ARA108" s="1"/>
      <c r="ARB108" s="2"/>
      <c r="ARC108" s="2"/>
      <c r="ARD108" s="5"/>
      <c r="ARE108" s="5"/>
      <c r="ARF108" s="5"/>
      <c r="ARG108" s="5"/>
      <c r="ARH108" s="5"/>
      <c r="ARI108" s="1"/>
      <c r="ARJ108" s="2"/>
      <c r="ARK108" s="2"/>
      <c r="ARL108" s="5"/>
      <c r="ARM108" s="5"/>
      <c r="ARN108" s="5"/>
      <c r="ARO108" s="5"/>
      <c r="ARP108" s="5"/>
      <c r="ARQ108" s="1"/>
      <c r="ARR108" s="2"/>
      <c r="ARS108" s="2"/>
      <c r="ART108" s="5"/>
      <c r="ARU108" s="5"/>
      <c r="ARV108" s="5"/>
      <c r="ARW108" s="5"/>
      <c r="ARX108" s="5"/>
      <c r="ARY108" s="1"/>
      <c r="ARZ108" s="2"/>
      <c r="ASA108" s="2"/>
      <c r="ASB108" s="5"/>
      <c r="ASC108" s="5"/>
      <c r="ASD108" s="5"/>
      <c r="ASE108" s="5"/>
      <c r="ASF108" s="5"/>
      <c r="ASG108" s="1"/>
      <c r="ASH108" s="2"/>
      <c r="ASI108" s="2"/>
      <c r="ASJ108" s="5"/>
      <c r="ASK108" s="5"/>
      <c r="ASL108" s="5"/>
      <c r="ASM108" s="5"/>
      <c r="ASN108" s="5"/>
      <c r="ASO108" s="1"/>
      <c r="ASP108" s="2"/>
      <c r="ASQ108" s="2"/>
      <c r="ASR108" s="5"/>
      <c r="ASS108" s="5"/>
      <c r="AST108" s="5"/>
      <c r="ASU108" s="5"/>
      <c r="ASV108" s="5"/>
      <c r="ASW108" s="1"/>
      <c r="ASX108" s="2"/>
      <c r="ASY108" s="2"/>
      <c r="ASZ108" s="5"/>
      <c r="ATA108" s="5"/>
      <c r="ATB108" s="5"/>
      <c r="ATC108" s="5"/>
      <c r="ATD108" s="5"/>
      <c r="ATE108" s="1"/>
      <c r="ATF108" s="2"/>
      <c r="ATG108" s="2"/>
      <c r="ATH108" s="5"/>
      <c r="ATI108" s="5"/>
      <c r="ATJ108" s="5"/>
      <c r="ATK108" s="5"/>
      <c r="ATL108" s="5"/>
      <c r="ATM108" s="1"/>
      <c r="ATN108" s="2"/>
      <c r="ATO108" s="2"/>
      <c r="ATP108" s="5"/>
      <c r="ATQ108" s="5"/>
      <c r="ATR108" s="5"/>
      <c r="ATS108" s="5"/>
      <c r="ATT108" s="5"/>
      <c r="ATU108" s="1"/>
      <c r="ATV108" s="2"/>
      <c r="ATW108" s="2"/>
      <c r="ATX108" s="5"/>
      <c r="ATY108" s="5"/>
      <c r="ATZ108" s="5"/>
      <c r="AUA108" s="5"/>
      <c r="AUB108" s="5"/>
      <c r="AUC108" s="1"/>
      <c r="AUD108" s="2"/>
      <c r="AUE108" s="2"/>
      <c r="AUF108" s="5"/>
      <c r="AUG108" s="5"/>
      <c r="AUH108" s="5"/>
      <c r="AUI108" s="5"/>
      <c r="AUJ108" s="5"/>
      <c r="AUK108" s="1"/>
      <c r="AUL108" s="2"/>
      <c r="AUM108" s="2"/>
      <c r="AUN108" s="5"/>
      <c r="AUO108" s="5"/>
      <c r="AUP108" s="5"/>
      <c r="AUQ108" s="5"/>
      <c r="AUR108" s="5"/>
      <c r="AUS108" s="1"/>
      <c r="AUT108" s="2"/>
      <c r="AUU108" s="2"/>
      <c r="AUV108" s="5"/>
      <c r="AUW108" s="5"/>
      <c r="AUX108" s="5"/>
      <c r="AUY108" s="5"/>
      <c r="AUZ108" s="5"/>
      <c r="AVA108" s="1"/>
      <c r="AVB108" s="2"/>
      <c r="AVC108" s="2"/>
      <c r="AVD108" s="5"/>
      <c r="AVE108" s="5"/>
      <c r="AVF108" s="5"/>
      <c r="AVG108" s="5"/>
      <c r="AVH108" s="5"/>
      <c r="AVI108" s="1"/>
      <c r="AVJ108" s="2"/>
      <c r="AVK108" s="2"/>
      <c r="AVL108" s="5"/>
      <c r="AVM108" s="5"/>
      <c r="AVN108" s="5"/>
      <c r="AVO108" s="5"/>
      <c r="AVP108" s="5"/>
      <c r="AVQ108" s="1"/>
      <c r="AVR108" s="2"/>
      <c r="AVS108" s="2"/>
      <c r="AVT108" s="5"/>
      <c r="AVU108" s="5"/>
      <c r="AVV108" s="5"/>
      <c r="AVW108" s="5"/>
      <c r="AVX108" s="5"/>
      <c r="AVY108" s="1"/>
      <c r="AVZ108" s="2"/>
      <c r="AWA108" s="2"/>
      <c r="AWB108" s="5"/>
      <c r="AWC108" s="5"/>
      <c r="AWD108" s="5"/>
      <c r="AWE108" s="5"/>
      <c r="AWF108" s="5"/>
      <c r="AWG108" s="1"/>
      <c r="AWH108" s="2"/>
      <c r="AWI108" s="2"/>
      <c r="AWJ108" s="5"/>
      <c r="AWK108" s="5"/>
      <c r="AWL108" s="5"/>
      <c r="AWM108" s="5"/>
      <c r="AWN108" s="5"/>
      <c r="AWO108" s="1"/>
      <c r="AWP108" s="2"/>
      <c r="AWQ108" s="2"/>
      <c r="AWR108" s="5"/>
      <c r="AWS108" s="5"/>
      <c r="AWT108" s="5"/>
      <c r="AWU108" s="5"/>
      <c r="AWV108" s="5"/>
      <c r="AWW108" s="1"/>
      <c r="AWX108" s="2"/>
      <c r="AWY108" s="2"/>
      <c r="AWZ108" s="5"/>
      <c r="AXA108" s="5"/>
      <c r="AXB108" s="5"/>
      <c r="AXC108" s="5"/>
      <c r="AXD108" s="5"/>
      <c r="AXE108" s="1"/>
      <c r="AXF108" s="2"/>
      <c r="AXG108" s="2"/>
      <c r="AXH108" s="5"/>
      <c r="AXI108" s="5"/>
      <c r="AXJ108" s="5"/>
      <c r="AXK108" s="5"/>
      <c r="AXL108" s="5"/>
      <c r="AXM108" s="1"/>
      <c r="AXN108" s="2"/>
      <c r="AXO108" s="2"/>
      <c r="AXP108" s="5"/>
      <c r="AXQ108" s="5"/>
      <c r="AXR108" s="5"/>
      <c r="AXS108" s="5"/>
      <c r="AXT108" s="5"/>
      <c r="AXU108" s="1"/>
      <c r="AXV108" s="2"/>
      <c r="AXW108" s="2"/>
      <c r="AXX108" s="5"/>
      <c r="AXY108" s="5"/>
      <c r="AXZ108" s="5"/>
      <c r="AYA108" s="5"/>
      <c r="AYB108" s="5"/>
      <c r="AYC108" s="1"/>
      <c r="AYD108" s="2"/>
      <c r="AYE108" s="2"/>
      <c r="AYF108" s="5"/>
      <c r="AYG108" s="5"/>
      <c r="AYH108" s="5"/>
      <c r="AYI108" s="5"/>
      <c r="AYJ108" s="5"/>
      <c r="AYK108" s="1"/>
      <c r="AYL108" s="2"/>
      <c r="AYM108" s="2"/>
      <c r="AYN108" s="5"/>
      <c r="AYO108" s="5"/>
      <c r="AYP108" s="5"/>
      <c r="AYQ108" s="5"/>
      <c r="AYR108" s="5"/>
      <c r="AYS108" s="1"/>
      <c r="AYT108" s="2"/>
      <c r="AYU108" s="2"/>
      <c r="AYV108" s="5"/>
      <c r="AYW108" s="5"/>
      <c r="AYX108" s="5"/>
      <c r="AYY108" s="5"/>
      <c r="AYZ108" s="5"/>
      <c r="AZA108" s="1"/>
      <c r="AZB108" s="2"/>
      <c r="AZC108" s="2"/>
      <c r="AZD108" s="5"/>
      <c r="AZE108" s="5"/>
      <c r="AZF108" s="5"/>
      <c r="AZG108" s="5"/>
      <c r="AZH108" s="5"/>
      <c r="AZI108" s="1"/>
      <c r="AZJ108" s="2"/>
      <c r="AZK108" s="2"/>
      <c r="AZL108" s="5"/>
      <c r="AZM108" s="5"/>
      <c r="AZN108" s="5"/>
      <c r="AZO108" s="5"/>
      <c r="AZP108" s="5"/>
      <c r="AZQ108" s="1"/>
      <c r="AZR108" s="2"/>
      <c r="AZS108" s="2"/>
      <c r="AZT108" s="5"/>
      <c r="AZU108" s="5"/>
      <c r="AZV108" s="5"/>
      <c r="AZW108" s="5"/>
      <c r="AZX108" s="5"/>
      <c r="AZY108" s="1"/>
      <c r="AZZ108" s="2"/>
      <c r="BAA108" s="2"/>
      <c r="BAB108" s="5"/>
      <c r="BAC108" s="5"/>
      <c r="BAD108" s="5"/>
      <c r="BAE108" s="5"/>
      <c r="BAF108" s="5"/>
      <c r="BAG108" s="1"/>
      <c r="BAH108" s="2"/>
      <c r="BAI108" s="2"/>
      <c r="BAJ108" s="5"/>
      <c r="BAK108" s="5"/>
      <c r="BAL108" s="5"/>
      <c r="BAM108" s="5"/>
      <c r="BAN108" s="5"/>
      <c r="BAO108" s="1"/>
      <c r="BAP108" s="2"/>
      <c r="BAQ108" s="2"/>
      <c r="BAR108" s="5"/>
      <c r="BAS108" s="5"/>
      <c r="BAT108" s="5"/>
      <c r="BAU108" s="5"/>
      <c r="BAV108" s="5"/>
      <c r="BAW108" s="1"/>
      <c r="BAX108" s="2"/>
      <c r="BAY108" s="2"/>
      <c r="BAZ108" s="5"/>
      <c r="BBA108" s="5"/>
      <c r="BBB108" s="5"/>
      <c r="BBC108" s="5"/>
      <c r="BBD108" s="5"/>
      <c r="BBE108" s="1"/>
      <c r="BBF108" s="2"/>
      <c r="BBG108" s="2"/>
      <c r="BBH108" s="5"/>
      <c r="BBI108" s="5"/>
      <c r="BBJ108" s="5"/>
      <c r="BBK108" s="5"/>
      <c r="BBL108" s="5"/>
      <c r="BBM108" s="1"/>
      <c r="BBN108" s="2"/>
      <c r="BBO108" s="2"/>
      <c r="BBP108" s="5"/>
      <c r="BBQ108" s="5"/>
      <c r="BBR108" s="5"/>
      <c r="BBS108" s="5"/>
      <c r="BBT108" s="5"/>
      <c r="BBU108" s="1"/>
      <c r="BBV108" s="2"/>
      <c r="BBW108" s="2"/>
      <c r="BBX108" s="5"/>
      <c r="BBY108" s="5"/>
      <c r="BBZ108" s="5"/>
      <c r="BCA108" s="5"/>
      <c r="BCB108" s="5"/>
      <c r="BCC108" s="1"/>
      <c r="BCD108" s="2"/>
      <c r="BCE108" s="2"/>
      <c r="BCF108" s="5"/>
      <c r="BCG108" s="5"/>
      <c r="BCH108" s="5"/>
      <c r="BCI108" s="5"/>
      <c r="BCJ108" s="5"/>
      <c r="BCK108" s="1"/>
      <c r="BCL108" s="2"/>
      <c r="BCM108" s="2"/>
      <c r="BCN108" s="5"/>
      <c r="BCO108" s="5"/>
      <c r="BCP108" s="5"/>
      <c r="BCQ108" s="5"/>
      <c r="BCR108" s="5"/>
      <c r="BCS108" s="1"/>
      <c r="BCT108" s="2"/>
      <c r="BCU108" s="2"/>
      <c r="BCV108" s="5"/>
      <c r="BCW108" s="5"/>
      <c r="BCX108" s="5"/>
      <c r="BCY108" s="5"/>
      <c r="BCZ108" s="5"/>
      <c r="BDA108" s="1"/>
      <c r="BDB108" s="2"/>
      <c r="BDC108" s="2"/>
      <c r="BDD108" s="5"/>
      <c r="BDE108" s="5"/>
      <c r="BDF108" s="5"/>
      <c r="BDG108" s="5"/>
      <c r="BDH108" s="5"/>
      <c r="BDI108" s="1"/>
      <c r="BDJ108" s="2"/>
      <c r="BDK108" s="2"/>
      <c r="BDL108" s="5"/>
      <c r="BDM108" s="5"/>
      <c r="BDN108" s="5"/>
      <c r="BDO108" s="5"/>
      <c r="BDP108" s="5"/>
      <c r="BDQ108" s="1"/>
      <c r="BDR108" s="2"/>
      <c r="BDS108" s="2"/>
      <c r="BDT108" s="5"/>
      <c r="BDU108" s="5"/>
      <c r="BDV108" s="5"/>
      <c r="BDW108" s="5"/>
      <c r="BDX108" s="5"/>
      <c r="BDY108" s="1"/>
      <c r="BDZ108" s="2"/>
      <c r="BEA108" s="2"/>
      <c r="BEB108" s="5"/>
      <c r="BEC108" s="5"/>
      <c r="BED108" s="5"/>
      <c r="BEE108" s="5"/>
      <c r="BEF108" s="5"/>
      <c r="BEG108" s="1"/>
      <c r="BEH108" s="2"/>
      <c r="BEI108" s="2"/>
      <c r="BEJ108" s="5"/>
      <c r="BEK108" s="5"/>
      <c r="BEL108" s="5"/>
      <c r="BEM108" s="5"/>
      <c r="BEN108" s="5"/>
      <c r="BEO108" s="1"/>
      <c r="BEP108" s="2"/>
      <c r="BEQ108" s="2"/>
      <c r="BER108" s="5"/>
      <c r="BES108" s="5"/>
      <c r="BET108" s="5"/>
      <c r="BEU108" s="5"/>
      <c r="BEV108" s="5"/>
      <c r="BEW108" s="1"/>
      <c r="BEX108" s="2"/>
      <c r="BEY108" s="2"/>
      <c r="BEZ108" s="5"/>
      <c r="BFA108" s="5"/>
      <c r="BFB108" s="5"/>
      <c r="BFC108" s="5"/>
      <c r="BFD108" s="5"/>
      <c r="BFE108" s="1"/>
      <c r="BFF108" s="2"/>
      <c r="BFG108" s="2"/>
      <c r="BFH108" s="5"/>
      <c r="BFI108" s="5"/>
      <c r="BFJ108" s="5"/>
      <c r="BFK108" s="5"/>
      <c r="BFL108" s="5"/>
      <c r="BFM108" s="1"/>
      <c r="BFN108" s="2"/>
      <c r="BFO108" s="2"/>
      <c r="BFP108" s="5"/>
      <c r="BFQ108" s="5"/>
      <c r="BFR108" s="5"/>
      <c r="BFS108" s="5"/>
      <c r="BFT108" s="5"/>
      <c r="BFU108" s="1"/>
      <c r="BFV108" s="2"/>
      <c r="BFW108" s="2"/>
      <c r="BFX108" s="5"/>
      <c r="BFY108" s="5"/>
      <c r="BFZ108" s="5"/>
      <c r="BGA108" s="5"/>
      <c r="BGB108" s="5"/>
      <c r="BGC108" s="1"/>
      <c r="BGD108" s="2"/>
      <c r="BGE108" s="2"/>
      <c r="BGF108" s="5"/>
      <c r="BGG108" s="5"/>
      <c r="BGH108" s="5"/>
      <c r="BGI108" s="5"/>
      <c r="BGJ108" s="5"/>
      <c r="BGK108" s="1"/>
      <c r="BGL108" s="2"/>
      <c r="BGM108" s="2"/>
      <c r="BGN108" s="5"/>
      <c r="BGO108" s="5"/>
      <c r="BGP108" s="5"/>
      <c r="BGQ108" s="5"/>
      <c r="BGR108" s="5"/>
      <c r="BGS108" s="1"/>
      <c r="BGT108" s="2"/>
      <c r="BGU108" s="2"/>
      <c r="BGV108" s="5"/>
      <c r="BGW108" s="5"/>
      <c r="BGX108" s="5"/>
      <c r="BGY108" s="5"/>
      <c r="BGZ108" s="5"/>
      <c r="BHA108" s="1"/>
      <c r="BHB108" s="2"/>
      <c r="BHC108" s="2"/>
      <c r="BHD108" s="5"/>
      <c r="BHE108" s="5"/>
      <c r="BHF108" s="5"/>
      <c r="BHG108" s="5"/>
      <c r="BHH108" s="5"/>
      <c r="BHI108" s="1"/>
      <c r="BHJ108" s="2"/>
      <c r="BHK108" s="2"/>
      <c r="BHL108" s="5"/>
      <c r="BHM108" s="5"/>
      <c r="BHN108" s="5"/>
      <c r="BHO108" s="5"/>
      <c r="BHP108" s="5"/>
      <c r="BHQ108" s="1"/>
      <c r="BHR108" s="2"/>
      <c r="BHS108" s="2"/>
      <c r="BHT108" s="5"/>
      <c r="BHU108" s="5"/>
      <c r="BHV108" s="5"/>
      <c r="BHW108" s="5"/>
      <c r="BHX108" s="5"/>
      <c r="BHY108" s="1"/>
      <c r="BHZ108" s="2"/>
      <c r="BIA108" s="2"/>
      <c r="BIB108" s="5"/>
      <c r="BIC108" s="5"/>
      <c r="BID108" s="5"/>
      <c r="BIE108" s="5"/>
      <c r="BIF108" s="5"/>
      <c r="BIG108" s="1"/>
      <c r="BIH108" s="2"/>
      <c r="BII108" s="2"/>
      <c r="BIJ108" s="5"/>
      <c r="BIK108" s="5"/>
      <c r="BIL108" s="5"/>
      <c r="BIM108" s="5"/>
      <c r="BIN108" s="5"/>
      <c r="BIO108" s="1"/>
      <c r="BIP108" s="2"/>
      <c r="BIQ108" s="2"/>
      <c r="BIR108" s="5"/>
      <c r="BIS108" s="5"/>
      <c r="BIT108" s="5"/>
      <c r="BIU108" s="5"/>
      <c r="BIV108" s="5"/>
      <c r="BIW108" s="1"/>
      <c r="BIX108" s="2"/>
      <c r="BIY108" s="2"/>
      <c r="BIZ108" s="5"/>
      <c r="BJA108" s="5"/>
      <c r="BJB108" s="5"/>
      <c r="BJC108" s="5"/>
      <c r="BJD108" s="5"/>
      <c r="BJE108" s="1"/>
      <c r="BJF108" s="2"/>
      <c r="BJG108" s="2"/>
      <c r="BJH108" s="5"/>
      <c r="BJI108" s="5"/>
      <c r="BJJ108" s="5"/>
      <c r="BJK108" s="5"/>
      <c r="BJL108" s="5"/>
      <c r="BJM108" s="1"/>
      <c r="BJN108" s="2"/>
      <c r="BJO108" s="2"/>
      <c r="BJP108" s="5"/>
      <c r="BJQ108" s="5"/>
      <c r="BJR108" s="5"/>
      <c r="BJS108" s="5"/>
      <c r="BJT108" s="5"/>
      <c r="BJU108" s="1"/>
      <c r="BJV108" s="2"/>
      <c r="BJW108" s="2"/>
      <c r="BJX108" s="5"/>
      <c r="BJY108" s="5"/>
      <c r="BJZ108" s="5"/>
      <c r="BKA108" s="5"/>
      <c r="BKB108" s="5"/>
      <c r="BKC108" s="1"/>
      <c r="BKD108" s="2"/>
      <c r="BKE108" s="2"/>
      <c r="BKF108" s="5"/>
      <c r="BKG108" s="5"/>
      <c r="BKH108" s="5"/>
      <c r="BKI108" s="5"/>
      <c r="BKJ108" s="5"/>
      <c r="BKK108" s="1"/>
      <c r="BKL108" s="2"/>
      <c r="BKM108" s="2"/>
      <c r="BKN108" s="5"/>
      <c r="BKO108" s="5"/>
      <c r="BKP108" s="5"/>
      <c r="BKQ108" s="5"/>
      <c r="BKR108" s="5"/>
      <c r="BKS108" s="1"/>
      <c r="BKT108" s="2"/>
      <c r="BKU108" s="2"/>
      <c r="BKV108" s="5"/>
      <c r="BKW108" s="5"/>
      <c r="BKX108" s="5"/>
      <c r="BKY108" s="5"/>
      <c r="BKZ108" s="5"/>
      <c r="BLA108" s="1"/>
      <c r="BLB108" s="2"/>
      <c r="BLC108" s="2"/>
      <c r="BLD108" s="5"/>
      <c r="BLE108" s="5"/>
      <c r="BLF108" s="5"/>
      <c r="BLG108" s="5"/>
      <c r="BLH108" s="5"/>
      <c r="BLI108" s="1"/>
      <c r="BLJ108" s="2"/>
      <c r="BLK108" s="2"/>
      <c r="BLL108" s="5"/>
      <c r="BLM108" s="5"/>
      <c r="BLN108" s="5"/>
      <c r="BLO108" s="5"/>
      <c r="BLP108" s="5"/>
      <c r="BLQ108" s="1"/>
      <c r="BLR108" s="2"/>
      <c r="BLS108" s="2"/>
      <c r="BLT108" s="5"/>
      <c r="BLU108" s="5"/>
      <c r="BLV108" s="5"/>
      <c r="BLW108" s="5"/>
      <c r="BLX108" s="5"/>
      <c r="BLY108" s="1"/>
      <c r="BLZ108" s="2"/>
      <c r="BMA108" s="2"/>
      <c r="BMB108" s="5"/>
      <c r="BMC108" s="5"/>
      <c r="BMD108" s="5"/>
      <c r="BME108" s="5"/>
      <c r="BMF108" s="5"/>
      <c r="BMG108" s="1"/>
      <c r="BMH108" s="2"/>
      <c r="BMI108" s="2"/>
      <c r="BMJ108" s="5"/>
      <c r="BMK108" s="5"/>
      <c r="BML108" s="5"/>
      <c r="BMM108" s="5"/>
      <c r="BMN108" s="5"/>
      <c r="BMO108" s="1"/>
      <c r="BMP108" s="2"/>
      <c r="BMQ108" s="2"/>
      <c r="BMR108" s="5"/>
      <c r="BMS108" s="5"/>
      <c r="BMT108" s="5"/>
      <c r="BMU108" s="5"/>
      <c r="BMV108" s="5"/>
      <c r="BMW108" s="1"/>
      <c r="BMX108" s="2"/>
      <c r="BMY108" s="2"/>
      <c r="BMZ108" s="5"/>
      <c r="BNA108" s="5"/>
      <c r="BNB108" s="5"/>
      <c r="BNC108" s="5"/>
      <c r="BND108" s="5"/>
      <c r="BNE108" s="1"/>
      <c r="BNF108" s="2"/>
      <c r="BNG108" s="2"/>
      <c r="BNH108" s="5"/>
      <c r="BNI108" s="5"/>
      <c r="BNJ108" s="5"/>
      <c r="BNK108" s="5"/>
      <c r="BNL108" s="5"/>
      <c r="BNM108" s="1"/>
      <c r="BNN108" s="2"/>
      <c r="BNO108" s="2"/>
      <c r="BNP108" s="5"/>
      <c r="BNQ108" s="5"/>
      <c r="BNR108" s="5"/>
      <c r="BNS108" s="5"/>
      <c r="BNT108" s="5"/>
      <c r="BNU108" s="1"/>
      <c r="BNV108" s="2"/>
      <c r="BNW108" s="2"/>
      <c r="BNX108" s="5"/>
      <c r="BNY108" s="5"/>
      <c r="BNZ108" s="5"/>
      <c r="BOA108" s="5"/>
      <c r="BOB108" s="5"/>
      <c r="BOC108" s="1"/>
      <c r="BOD108" s="2"/>
      <c r="BOE108" s="2"/>
      <c r="BOF108" s="5"/>
      <c r="BOG108" s="5"/>
      <c r="BOH108" s="5"/>
      <c r="BOI108" s="5"/>
      <c r="BOJ108" s="5"/>
      <c r="BOK108" s="1"/>
      <c r="BOL108" s="2"/>
      <c r="BOM108" s="2"/>
      <c r="BON108" s="5"/>
      <c r="BOO108" s="5"/>
      <c r="BOP108" s="5"/>
      <c r="BOQ108" s="5"/>
      <c r="BOR108" s="5"/>
      <c r="BOS108" s="1"/>
      <c r="BOT108" s="2"/>
      <c r="BOU108" s="2"/>
      <c r="BOV108" s="5"/>
      <c r="BOW108" s="5"/>
      <c r="BOX108" s="5"/>
      <c r="BOY108" s="5"/>
      <c r="BOZ108" s="5"/>
      <c r="BPA108" s="1"/>
      <c r="BPB108" s="2"/>
      <c r="BPC108" s="2"/>
      <c r="BPD108" s="5"/>
      <c r="BPE108" s="5"/>
      <c r="BPF108" s="5"/>
      <c r="BPG108" s="5"/>
      <c r="BPH108" s="5"/>
      <c r="BPI108" s="1"/>
      <c r="BPJ108" s="2"/>
      <c r="BPK108" s="2"/>
      <c r="BPL108" s="5"/>
      <c r="BPM108" s="5"/>
      <c r="BPN108" s="5"/>
      <c r="BPO108" s="5"/>
      <c r="BPP108" s="5"/>
      <c r="BPQ108" s="1"/>
      <c r="BPR108" s="2"/>
      <c r="BPS108" s="2"/>
      <c r="BPT108" s="5"/>
      <c r="BPU108" s="5"/>
      <c r="BPV108" s="5"/>
      <c r="BPW108" s="5"/>
      <c r="BPX108" s="5"/>
      <c r="BPY108" s="1"/>
      <c r="BPZ108" s="2"/>
      <c r="BQA108" s="2"/>
      <c r="BQB108" s="5"/>
      <c r="BQC108" s="5"/>
      <c r="BQD108" s="5"/>
      <c r="BQE108" s="5"/>
      <c r="BQF108" s="5"/>
      <c r="BQG108" s="1"/>
      <c r="BQH108" s="2"/>
      <c r="BQI108" s="2"/>
      <c r="BQJ108" s="5"/>
      <c r="BQK108" s="5"/>
      <c r="BQL108" s="5"/>
      <c r="BQM108" s="5"/>
      <c r="BQN108" s="5"/>
      <c r="BQO108" s="1"/>
      <c r="BQP108" s="2"/>
      <c r="BQQ108" s="2"/>
      <c r="BQR108" s="5"/>
      <c r="BQS108" s="5"/>
      <c r="BQT108" s="5"/>
      <c r="BQU108" s="5"/>
      <c r="BQV108" s="5"/>
      <c r="BQW108" s="1"/>
      <c r="BQX108" s="2"/>
      <c r="BQY108" s="2"/>
      <c r="BQZ108" s="5"/>
      <c r="BRA108" s="5"/>
      <c r="BRB108" s="5"/>
      <c r="BRC108" s="5"/>
      <c r="BRD108" s="5"/>
      <c r="BRE108" s="1"/>
      <c r="BRF108" s="2"/>
      <c r="BRG108" s="2"/>
      <c r="BRH108" s="5"/>
      <c r="BRI108" s="5"/>
      <c r="BRJ108" s="5"/>
      <c r="BRK108" s="5"/>
      <c r="BRL108" s="5"/>
      <c r="BRM108" s="1"/>
      <c r="BRN108" s="2"/>
      <c r="BRO108" s="2"/>
      <c r="BRP108" s="5"/>
      <c r="BRQ108" s="5"/>
      <c r="BRR108" s="5"/>
      <c r="BRS108" s="5"/>
      <c r="BRT108" s="5"/>
      <c r="BRU108" s="1"/>
      <c r="BRV108" s="2"/>
      <c r="BRW108" s="2"/>
      <c r="BRX108" s="5"/>
      <c r="BRY108" s="5"/>
      <c r="BRZ108" s="5"/>
      <c r="BSA108" s="5"/>
      <c r="BSB108" s="5"/>
      <c r="BSC108" s="1"/>
      <c r="BSD108" s="2"/>
      <c r="BSE108" s="2"/>
      <c r="BSF108" s="5"/>
      <c r="BSG108" s="5"/>
      <c r="BSH108" s="5"/>
      <c r="BSI108" s="5"/>
      <c r="BSJ108" s="5"/>
      <c r="BSK108" s="1"/>
      <c r="BSL108" s="2"/>
      <c r="BSM108" s="2"/>
      <c r="BSN108" s="5"/>
      <c r="BSO108" s="5"/>
      <c r="BSP108" s="5"/>
      <c r="BSQ108" s="5"/>
      <c r="BSR108" s="5"/>
      <c r="BSS108" s="1"/>
      <c r="BST108" s="2"/>
      <c r="BSU108" s="2"/>
      <c r="BSV108" s="5"/>
      <c r="BSW108" s="5"/>
      <c r="BSX108" s="5"/>
      <c r="BSY108" s="5"/>
      <c r="BSZ108" s="5"/>
      <c r="BTA108" s="1"/>
      <c r="BTB108" s="2"/>
      <c r="BTC108" s="2"/>
      <c r="BTD108" s="5"/>
      <c r="BTE108" s="5"/>
      <c r="BTF108" s="5"/>
      <c r="BTG108" s="5"/>
      <c r="BTH108" s="5"/>
      <c r="BTI108" s="1"/>
      <c r="BTJ108" s="2"/>
      <c r="BTK108" s="2"/>
      <c r="BTL108" s="5"/>
      <c r="BTM108" s="5"/>
      <c r="BTN108" s="5"/>
      <c r="BTO108" s="5"/>
      <c r="BTP108" s="5"/>
      <c r="BTQ108" s="1"/>
      <c r="BTR108" s="2"/>
      <c r="BTS108" s="2"/>
      <c r="BTT108" s="5"/>
      <c r="BTU108" s="5"/>
      <c r="BTV108" s="5"/>
      <c r="BTW108" s="5"/>
      <c r="BTX108" s="5"/>
      <c r="BTY108" s="1"/>
      <c r="BTZ108" s="2"/>
      <c r="BUA108" s="2"/>
      <c r="BUB108" s="5"/>
      <c r="BUC108" s="5"/>
      <c r="BUD108" s="5"/>
      <c r="BUE108" s="5"/>
      <c r="BUF108" s="5"/>
      <c r="BUG108" s="1"/>
      <c r="BUH108" s="2"/>
      <c r="BUI108" s="2"/>
      <c r="BUJ108" s="5"/>
      <c r="BUK108" s="5"/>
      <c r="BUL108" s="5"/>
      <c r="BUM108" s="5"/>
      <c r="BUN108" s="5"/>
      <c r="BUO108" s="1"/>
      <c r="BUP108" s="2"/>
      <c r="BUQ108" s="2"/>
      <c r="BUR108" s="5"/>
      <c r="BUS108" s="5"/>
      <c r="BUT108" s="5"/>
      <c r="BUU108" s="5"/>
      <c r="BUV108" s="5"/>
      <c r="BUW108" s="1"/>
      <c r="BUX108" s="2"/>
      <c r="BUY108" s="2"/>
      <c r="BUZ108" s="5"/>
      <c r="BVA108" s="5"/>
      <c r="BVB108" s="5"/>
      <c r="BVC108" s="5"/>
      <c r="BVD108" s="5"/>
      <c r="BVE108" s="1"/>
      <c r="BVF108" s="2"/>
      <c r="BVG108" s="2"/>
      <c r="BVH108" s="5"/>
      <c r="BVI108" s="5"/>
      <c r="BVJ108" s="5"/>
      <c r="BVK108" s="5"/>
      <c r="BVL108" s="5"/>
      <c r="BVM108" s="1"/>
      <c r="BVN108" s="2"/>
      <c r="BVO108" s="2"/>
      <c r="BVP108" s="5"/>
      <c r="BVQ108" s="5"/>
      <c r="BVR108" s="5"/>
      <c r="BVS108" s="5"/>
      <c r="BVT108" s="5"/>
      <c r="BVU108" s="1"/>
      <c r="BVV108" s="2"/>
      <c r="BVW108" s="2"/>
      <c r="BVX108" s="5"/>
      <c r="BVY108" s="5"/>
      <c r="BVZ108" s="5"/>
      <c r="BWA108" s="5"/>
      <c r="BWB108" s="5"/>
      <c r="BWC108" s="1"/>
      <c r="BWD108" s="2"/>
      <c r="BWE108" s="2"/>
      <c r="BWF108" s="5"/>
      <c r="BWG108" s="5"/>
      <c r="BWH108" s="5"/>
      <c r="BWI108" s="5"/>
      <c r="BWJ108" s="5"/>
      <c r="BWK108" s="1"/>
      <c r="BWL108" s="2"/>
      <c r="BWM108" s="2"/>
      <c r="BWN108" s="5"/>
      <c r="BWO108" s="5"/>
      <c r="BWP108" s="5"/>
      <c r="BWQ108" s="5"/>
      <c r="BWR108" s="5"/>
      <c r="BWS108" s="1"/>
      <c r="BWT108" s="2"/>
      <c r="BWU108" s="2"/>
      <c r="BWV108" s="5"/>
      <c r="BWW108" s="5"/>
      <c r="BWX108" s="5"/>
      <c r="BWY108" s="5"/>
      <c r="BWZ108" s="5"/>
      <c r="BXA108" s="1"/>
      <c r="BXB108" s="2"/>
      <c r="BXC108" s="2"/>
      <c r="BXD108" s="5"/>
      <c r="BXE108" s="5"/>
      <c r="BXF108" s="5"/>
      <c r="BXG108" s="5"/>
      <c r="BXH108" s="5"/>
      <c r="BXI108" s="1"/>
      <c r="BXJ108" s="2"/>
      <c r="BXK108" s="2"/>
      <c r="BXL108" s="5"/>
      <c r="BXM108" s="5"/>
      <c r="BXN108" s="5"/>
      <c r="BXO108" s="5"/>
      <c r="BXP108" s="5"/>
      <c r="BXQ108" s="1"/>
      <c r="BXR108" s="2"/>
      <c r="BXS108" s="2"/>
      <c r="BXT108" s="5"/>
      <c r="BXU108" s="5"/>
      <c r="BXV108" s="5"/>
      <c r="BXW108" s="5"/>
      <c r="BXX108" s="5"/>
      <c r="BXY108" s="1"/>
      <c r="BXZ108" s="2"/>
      <c r="BYA108" s="2"/>
      <c r="BYB108" s="5"/>
      <c r="BYC108" s="5"/>
      <c r="BYD108" s="5"/>
      <c r="BYE108" s="5"/>
      <c r="BYF108" s="5"/>
      <c r="BYG108" s="1"/>
      <c r="BYH108" s="2"/>
      <c r="BYI108" s="2"/>
      <c r="BYJ108" s="5"/>
      <c r="BYK108" s="5"/>
      <c r="BYL108" s="5"/>
      <c r="BYM108" s="5"/>
      <c r="BYN108" s="5"/>
      <c r="BYO108" s="1"/>
      <c r="BYP108" s="2"/>
      <c r="BYQ108" s="2"/>
      <c r="BYR108" s="5"/>
      <c r="BYS108" s="5"/>
      <c r="BYT108" s="5"/>
      <c r="BYU108" s="5"/>
      <c r="BYV108" s="5"/>
      <c r="BYW108" s="1"/>
      <c r="BYX108" s="2"/>
      <c r="BYY108" s="2"/>
      <c r="BYZ108" s="5"/>
      <c r="BZA108" s="5"/>
      <c r="BZB108" s="5"/>
      <c r="BZC108" s="5"/>
      <c r="BZD108" s="5"/>
      <c r="BZE108" s="1"/>
      <c r="BZF108" s="2"/>
      <c r="BZG108" s="2"/>
      <c r="BZH108" s="5"/>
      <c r="BZI108" s="5"/>
      <c r="BZJ108" s="5"/>
      <c r="BZK108" s="5"/>
      <c r="BZL108" s="5"/>
      <c r="BZM108" s="1"/>
      <c r="BZN108" s="2"/>
      <c r="BZO108" s="2"/>
      <c r="BZP108" s="5"/>
      <c r="BZQ108" s="5"/>
      <c r="BZR108" s="5"/>
      <c r="BZS108" s="5"/>
      <c r="BZT108" s="5"/>
      <c r="BZU108" s="1"/>
      <c r="BZV108" s="2"/>
      <c r="BZW108" s="2"/>
      <c r="BZX108" s="5"/>
      <c r="BZY108" s="5"/>
      <c r="BZZ108" s="5"/>
      <c r="CAA108" s="5"/>
      <c r="CAB108" s="5"/>
      <c r="CAC108" s="1"/>
      <c r="CAD108" s="2"/>
      <c r="CAE108" s="2"/>
      <c r="CAF108" s="5"/>
      <c r="CAG108" s="5"/>
      <c r="CAH108" s="5"/>
      <c r="CAI108" s="5"/>
      <c r="CAJ108" s="5"/>
      <c r="CAK108" s="1"/>
      <c r="CAL108" s="2"/>
      <c r="CAM108" s="2"/>
      <c r="CAN108" s="5"/>
      <c r="CAO108" s="5"/>
      <c r="CAP108" s="5"/>
      <c r="CAQ108" s="5"/>
      <c r="CAR108" s="5"/>
      <c r="CAS108" s="1"/>
      <c r="CAT108" s="2"/>
      <c r="CAU108" s="2"/>
      <c r="CAV108" s="5"/>
      <c r="CAW108" s="5"/>
      <c r="CAX108" s="5"/>
      <c r="CAY108" s="5"/>
      <c r="CAZ108" s="5"/>
      <c r="CBA108" s="1"/>
      <c r="CBB108" s="2"/>
      <c r="CBC108" s="2"/>
      <c r="CBD108" s="5"/>
      <c r="CBE108" s="5"/>
      <c r="CBF108" s="5"/>
      <c r="CBG108" s="5"/>
      <c r="CBH108" s="5"/>
      <c r="CBI108" s="1"/>
      <c r="CBJ108" s="2"/>
      <c r="CBK108" s="2"/>
      <c r="CBL108" s="5"/>
      <c r="CBM108" s="5"/>
      <c r="CBN108" s="5"/>
      <c r="CBO108" s="5"/>
      <c r="CBP108" s="5"/>
      <c r="CBQ108" s="1"/>
      <c r="CBR108" s="2"/>
      <c r="CBS108" s="2"/>
      <c r="CBT108" s="5"/>
      <c r="CBU108" s="5"/>
      <c r="CBV108" s="5"/>
      <c r="CBW108" s="5"/>
      <c r="CBX108" s="5"/>
      <c r="CBY108" s="1"/>
      <c r="CBZ108" s="2"/>
      <c r="CCA108" s="2"/>
      <c r="CCB108" s="5"/>
      <c r="CCC108" s="5"/>
      <c r="CCD108" s="5"/>
      <c r="CCE108" s="5"/>
      <c r="CCF108" s="5"/>
      <c r="CCG108" s="1"/>
      <c r="CCH108" s="2"/>
      <c r="CCI108" s="2"/>
      <c r="CCJ108" s="5"/>
      <c r="CCK108" s="5"/>
      <c r="CCL108" s="5"/>
      <c r="CCM108" s="5"/>
      <c r="CCN108" s="5"/>
      <c r="CCO108" s="1"/>
      <c r="CCP108" s="2"/>
      <c r="CCQ108" s="2"/>
      <c r="CCR108" s="5"/>
      <c r="CCS108" s="5"/>
      <c r="CCT108" s="5"/>
      <c r="CCU108" s="5"/>
      <c r="CCV108" s="5"/>
      <c r="CCW108" s="1"/>
      <c r="CCX108" s="2"/>
      <c r="CCY108" s="2"/>
      <c r="CCZ108" s="5"/>
      <c r="CDA108" s="5"/>
      <c r="CDB108" s="5"/>
      <c r="CDC108" s="5"/>
      <c r="CDD108" s="5"/>
      <c r="CDE108" s="1"/>
      <c r="CDF108" s="2"/>
      <c r="CDG108" s="2"/>
      <c r="CDH108" s="5"/>
      <c r="CDI108" s="5"/>
      <c r="CDJ108" s="5"/>
      <c r="CDK108" s="5"/>
      <c r="CDL108" s="5"/>
      <c r="CDM108" s="1"/>
      <c r="CDN108" s="2"/>
      <c r="CDO108" s="2"/>
      <c r="CDP108" s="5"/>
      <c r="CDQ108" s="5"/>
      <c r="CDR108" s="5"/>
      <c r="CDS108" s="5"/>
      <c r="CDT108" s="5"/>
      <c r="CDU108" s="1"/>
      <c r="CDV108" s="2"/>
      <c r="CDW108" s="2"/>
      <c r="CDX108" s="5"/>
      <c r="CDY108" s="5"/>
      <c r="CDZ108" s="5"/>
      <c r="CEA108" s="5"/>
      <c r="CEB108" s="5"/>
      <c r="CEC108" s="1"/>
      <c r="CED108" s="2"/>
      <c r="CEE108" s="2"/>
      <c r="CEF108" s="5"/>
      <c r="CEG108" s="5"/>
      <c r="CEH108" s="5"/>
      <c r="CEI108" s="5"/>
      <c r="CEJ108" s="5"/>
      <c r="CEK108" s="1"/>
      <c r="CEL108" s="2"/>
      <c r="CEM108" s="2"/>
      <c r="CEN108" s="5"/>
      <c r="CEO108" s="5"/>
      <c r="CEP108" s="5"/>
      <c r="CEQ108" s="5"/>
      <c r="CER108" s="5"/>
      <c r="CES108" s="1"/>
      <c r="CET108" s="2"/>
      <c r="CEU108" s="2"/>
      <c r="CEV108" s="5"/>
      <c r="CEW108" s="5"/>
      <c r="CEX108" s="5"/>
      <c r="CEY108" s="5"/>
      <c r="CEZ108" s="5"/>
      <c r="CFA108" s="1"/>
      <c r="CFB108" s="2"/>
      <c r="CFC108" s="2"/>
      <c r="CFD108" s="5"/>
      <c r="CFE108" s="5"/>
      <c r="CFF108" s="5"/>
      <c r="CFG108" s="5"/>
      <c r="CFH108" s="5"/>
      <c r="CFI108" s="1"/>
      <c r="CFJ108" s="2"/>
      <c r="CFK108" s="2"/>
      <c r="CFL108" s="5"/>
      <c r="CFM108" s="5"/>
      <c r="CFN108" s="5"/>
      <c r="CFO108" s="5"/>
      <c r="CFP108" s="5"/>
      <c r="CFQ108" s="1"/>
      <c r="CFR108" s="2"/>
      <c r="CFS108" s="2"/>
      <c r="CFT108" s="5"/>
      <c r="CFU108" s="5"/>
      <c r="CFV108" s="5"/>
      <c r="CFW108" s="5"/>
      <c r="CFX108" s="5"/>
      <c r="CFY108" s="1"/>
      <c r="CFZ108" s="2"/>
      <c r="CGA108" s="2"/>
      <c r="CGB108" s="5"/>
      <c r="CGC108" s="5"/>
      <c r="CGD108" s="5"/>
      <c r="CGE108" s="5"/>
      <c r="CGF108" s="5"/>
      <c r="CGG108" s="1"/>
      <c r="CGH108" s="2"/>
      <c r="CGI108" s="2"/>
      <c r="CGJ108" s="5"/>
      <c r="CGK108" s="5"/>
      <c r="CGL108" s="5"/>
      <c r="CGM108" s="5"/>
      <c r="CGN108" s="5"/>
      <c r="CGO108" s="1"/>
      <c r="CGP108" s="2"/>
      <c r="CGQ108" s="2"/>
      <c r="CGR108" s="5"/>
      <c r="CGS108" s="5"/>
      <c r="CGT108" s="5"/>
      <c r="CGU108" s="5"/>
      <c r="CGV108" s="5"/>
      <c r="CGW108" s="1"/>
      <c r="CGX108" s="2"/>
      <c r="CGY108" s="2"/>
      <c r="CGZ108" s="5"/>
      <c r="CHA108" s="5"/>
      <c r="CHB108" s="5"/>
      <c r="CHC108" s="5"/>
      <c r="CHD108" s="5"/>
      <c r="CHE108" s="1"/>
      <c r="CHF108" s="2"/>
      <c r="CHG108" s="2"/>
      <c r="CHH108" s="5"/>
      <c r="CHI108" s="5"/>
      <c r="CHJ108" s="5"/>
      <c r="CHK108" s="5"/>
      <c r="CHL108" s="5"/>
      <c r="CHM108" s="1"/>
      <c r="CHN108" s="2"/>
      <c r="CHO108" s="2"/>
      <c r="CHP108" s="5"/>
      <c r="CHQ108" s="5"/>
      <c r="CHR108" s="5"/>
      <c r="CHS108" s="5"/>
      <c r="CHT108" s="5"/>
      <c r="CHU108" s="1"/>
      <c r="CHV108" s="2"/>
      <c r="CHW108" s="2"/>
      <c r="CHX108" s="5"/>
      <c r="CHY108" s="5"/>
      <c r="CHZ108" s="5"/>
      <c r="CIA108" s="5"/>
      <c r="CIB108" s="5"/>
      <c r="CIC108" s="1"/>
      <c r="CID108" s="2"/>
      <c r="CIE108" s="2"/>
      <c r="CIF108" s="5"/>
      <c r="CIG108" s="5"/>
      <c r="CIH108" s="5"/>
      <c r="CII108" s="5"/>
      <c r="CIJ108" s="5"/>
      <c r="CIK108" s="1"/>
      <c r="CIL108" s="2"/>
      <c r="CIM108" s="2"/>
      <c r="CIN108" s="5"/>
      <c r="CIO108" s="5"/>
      <c r="CIP108" s="5"/>
      <c r="CIQ108" s="5"/>
      <c r="CIR108" s="5"/>
      <c r="CIS108" s="1"/>
      <c r="CIT108" s="2"/>
      <c r="CIU108" s="2"/>
      <c r="CIV108" s="5"/>
      <c r="CIW108" s="5"/>
      <c r="CIX108" s="5"/>
      <c r="CIY108" s="5"/>
      <c r="CIZ108" s="5"/>
      <c r="CJA108" s="1"/>
      <c r="CJB108" s="2"/>
      <c r="CJC108" s="2"/>
      <c r="CJD108" s="5"/>
      <c r="CJE108" s="5"/>
      <c r="CJF108" s="5"/>
      <c r="CJG108" s="5"/>
      <c r="CJH108" s="5"/>
      <c r="CJI108" s="1"/>
      <c r="CJJ108" s="2"/>
      <c r="CJK108" s="2"/>
      <c r="CJL108" s="5"/>
      <c r="CJM108" s="5"/>
      <c r="CJN108" s="5"/>
      <c r="CJO108" s="5"/>
      <c r="CJP108" s="5"/>
      <c r="CJQ108" s="1"/>
      <c r="CJR108" s="2"/>
      <c r="CJS108" s="2"/>
      <c r="CJT108" s="5"/>
      <c r="CJU108" s="5"/>
      <c r="CJV108" s="5"/>
      <c r="CJW108" s="5"/>
      <c r="CJX108" s="5"/>
      <c r="CJY108" s="1"/>
      <c r="CJZ108" s="2"/>
      <c r="CKA108" s="2"/>
      <c r="CKB108" s="5"/>
      <c r="CKC108" s="5"/>
      <c r="CKD108" s="5"/>
      <c r="CKE108" s="5"/>
      <c r="CKF108" s="5"/>
      <c r="CKG108" s="1"/>
      <c r="CKH108" s="2"/>
      <c r="CKI108" s="2"/>
      <c r="CKJ108" s="5"/>
      <c r="CKK108" s="5"/>
      <c r="CKL108" s="5"/>
      <c r="CKM108" s="5"/>
      <c r="CKN108" s="5"/>
      <c r="CKO108" s="1"/>
      <c r="CKP108" s="2"/>
      <c r="CKQ108" s="2"/>
      <c r="CKR108" s="5"/>
      <c r="CKS108" s="5"/>
      <c r="CKT108" s="5"/>
      <c r="CKU108" s="5"/>
      <c r="CKV108" s="5"/>
      <c r="CKW108" s="1"/>
      <c r="CKX108" s="2"/>
      <c r="CKY108" s="2"/>
      <c r="CKZ108" s="5"/>
      <c r="CLA108" s="5"/>
      <c r="CLB108" s="5"/>
      <c r="CLC108" s="5"/>
      <c r="CLD108" s="5"/>
      <c r="CLE108" s="1"/>
      <c r="CLF108" s="2"/>
      <c r="CLG108" s="2"/>
      <c r="CLH108" s="5"/>
      <c r="CLI108" s="5"/>
      <c r="CLJ108" s="5"/>
      <c r="CLK108" s="5"/>
      <c r="CLL108" s="5"/>
      <c r="CLM108" s="1"/>
      <c r="CLN108" s="2"/>
      <c r="CLO108" s="2"/>
      <c r="CLP108" s="5"/>
      <c r="CLQ108" s="5"/>
      <c r="CLR108" s="5"/>
      <c r="CLS108" s="5"/>
      <c r="CLT108" s="5"/>
      <c r="CLU108" s="1"/>
      <c r="CLV108" s="2"/>
      <c r="CLW108" s="2"/>
      <c r="CLX108" s="5"/>
      <c r="CLY108" s="5"/>
      <c r="CLZ108" s="5"/>
      <c r="CMA108" s="5"/>
      <c r="CMB108" s="5"/>
      <c r="CMC108" s="1"/>
      <c r="CMD108" s="2"/>
      <c r="CME108" s="2"/>
      <c r="CMF108" s="5"/>
      <c r="CMG108" s="5"/>
      <c r="CMH108" s="5"/>
      <c r="CMI108" s="5"/>
      <c r="CMJ108" s="5"/>
      <c r="CMK108" s="1"/>
      <c r="CML108" s="2"/>
      <c r="CMM108" s="2"/>
      <c r="CMN108" s="5"/>
      <c r="CMO108" s="5"/>
      <c r="CMP108" s="5"/>
      <c r="CMQ108" s="5"/>
      <c r="CMR108" s="5"/>
      <c r="CMS108" s="1"/>
      <c r="CMT108" s="2"/>
      <c r="CMU108" s="2"/>
      <c r="CMV108" s="5"/>
      <c r="CMW108" s="5"/>
      <c r="CMX108" s="5"/>
      <c r="CMY108" s="5"/>
      <c r="CMZ108" s="5"/>
      <c r="CNA108" s="1"/>
      <c r="CNB108" s="2"/>
      <c r="CNC108" s="2"/>
      <c r="CND108" s="5"/>
      <c r="CNE108" s="5"/>
      <c r="CNF108" s="5"/>
      <c r="CNG108" s="5"/>
      <c r="CNH108" s="5"/>
      <c r="CNI108" s="1"/>
      <c r="CNJ108" s="2"/>
      <c r="CNK108" s="2"/>
      <c r="CNL108" s="5"/>
      <c r="CNM108" s="5"/>
      <c r="CNN108" s="5"/>
      <c r="CNO108" s="5"/>
      <c r="CNP108" s="5"/>
      <c r="CNQ108" s="1"/>
      <c r="CNR108" s="2"/>
      <c r="CNS108" s="2"/>
      <c r="CNT108" s="5"/>
      <c r="CNU108" s="5"/>
      <c r="CNV108" s="5"/>
      <c r="CNW108" s="5"/>
      <c r="CNX108" s="5"/>
      <c r="CNY108" s="1"/>
      <c r="CNZ108" s="2"/>
      <c r="COA108" s="2"/>
      <c r="COB108" s="5"/>
      <c r="COC108" s="5"/>
      <c r="COD108" s="5"/>
      <c r="COE108" s="5"/>
      <c r="COF108" s="5"/>
      <c r="COG108" s="1"/>
      <c r="COH108" s="2"/>
      <c r="COI108" s="2"/>
      <c r="COJ108" s="5"/>
      <c r="COK108" s="5"/>
      <c r="COL108" s="5"/>
      <c r="COM108" s="5"/>
      <c r="CON108" s="5"/>
      <c r="COO108" s="1"/>
      <c r="COP108" s="2"/>
      <c r="COQ108" s="2"/>
      <c r="COR108" s="5"/>
      <c r="COS108" s="5"/>
      <c r="COT108" s="5"/>
      <c r="COU108" s="5"/>
      <c r="COV108" s="5"/>
      <c r="COW108" s="1"/>
      <c r="COX108" s="2"/>
      <c r="COY108" s="2"/>
      <c r="COZ108" s="5"/>
      <c r="CPA108" s="5"/>
      <c r="CPB108" s="5"/>
      <c r="CPC108" s="5"/>
      <c r="CPD108" s="5"/>
      <c r="CPE108" s="1"/>
      <c r="CPF108" s="2"/>
      <c r="CPG108" s="2"/>
      <c r="CPH108" s="5"/>
      <c r="CPI108" s="5"/>
      <c r="CPJ108" s="5"/>
      <c r="CPK108" s="5"/>
      <c r="CPL108" s="5"/>
      <c r="CPM108" s="1"/>
      <c r="CPN108" s="2"/>
      <c r="CPO108" s="2"/>
      <c r="CPP108" s="5"/>
      <c r="CPQ108" s="5"/>
      <c r="CPR108" s="5"/>
      <c r="CPS108" s="5"/>
      <c r="CPT108" s="5"/>
      <c r="CPU108" s="1"/>
      <c r="CPV108" s="2"/>
      <c r="CPW108" s="2"/>
      <c r="CPX108" s="5"/>
      <c r="CPY108" s="5"/>
      <c r="CPZ108" s="5"/>
      <c r="CQA108" s="5"/>
      <c r="CQB108" s="5"/>
      <c r="CQC108" s="1"/>
      <c r="CQD108" s="2"/>
      <c r="CQE108" s="2"/>
      <c r="CQF108" s="5"/>
      <c r="CQG108" s="5"/>
      <c r="CQH108" s="5"/>
      <c r="CQI108" s="5"/>
      <c r="CQJ108" s="5"/>
      <c r="CQK108" s="1"/>
      <c r="CQL108" s="2"/>
      <c r="CQM108" s="2"/>
      <c r="CQN108" s="5"/>
      <c r="CQO108" s="5"/>
      <c r="CQP108" s="5"/>
      <c r="CQQ108" s="5"/>
      <c r="CQR108" s="5"/>
      <c r="CQS108" s="1"/>
      <c r="CQT108" s="2"/>
      <c r="CQU108" s="2"/>
      <c r="CQV108" s="5"/>
      <c r="CQW108" s="5"/>
      <c r="CQX108" s="5"/>
      <c r="CQY108" s="5"/>
      <c r="CQZ108" s="5"/>
      <c r="CRA108" s="1"/>
      <c r="CRB108" s="2"/>
      <c r="CRC108" s="2"/>
      <c r="CRD108" s="5"/>
      <c r="CRE108" s="5"/>
      <c r="CRF108" s="5"/>
      <c r="CRG108" s="5"/>
      <c r="CRH108" s="5"/>
      <c r="CRI108" s="1"/>
      <c r="CRJ108" s="2"/>
      <c r="CRK108" s="2"/>
      <c r="CRL108" s="5"/>
      <c r="CRM108" s="5"/>
      <c r="CRN108" s="5"/>
      <c r="CRO108" s="5"/>
      <c r="CRP108" s="5"/>
      <c r="CRQ108" s="1"/>
      <c r="CRR108" s="2"/>
      <c r="CRS108" s="2"/>
      <c r="CRT108" s="5"/>
      <c r="CRU108" s="5"/>
      <c r="CRV108" s="5"/>
      <c r="CRW108" s="5"/>
      <c r="CRX108" s="5"/>
      <c r="CRY108" s="1"/>
      <c r="CRZ108" s="2"/>
      <c r="CSA108" s="2"/>
      <c r="CSB108" s="5"/>
      <c r="CSC108" s="5"/>
      <c r="CSD108" s="5"/>
      <c r="CSE108" s="5"/>
      <c r="CSF108" s="5"/>
      <c r="CSG108" s="1"/>
      <c r="CSH108" s="2"/>
      <c r="CSI108" s="2"/>
      <c r="CSJ108" s="5"/>
      <c r="CSK108" s="5"/>
      <c r="CSL108" s="5"/>
      <c r="CSM108" s="5"/>
      <c r="CSN108" s="5"/>
      <c r="CSO108" s="1"/>
      <c r="CSP108" s="2"/>
      <c r="CSQ108" s="2"/>
      <c r="CSR108" s="5"/>
      <c r="CSS108" s="5"/>
      <c r="CST108" s="5"/>
      <c r="CSU108" s="5"/>
      <c r="CSV108" s="5"/>
      <c r="CSW108" s="1"/>
      <c r="CSX108" s="2"/>
      <c r="CSY108" s="2"/>
      <c r="CSZ108" s="5"/>
      <c r="CTA108" s="5"/>
      <c r="CTB108" s="5"/>
      <c r="CTC108" s="5"/>
      <c r="CTD108" s="5"/>
      <c r="CTE108" s="1"/>
      <c r="CTF108" s="2"/>
      <c r="CTG108" s="2"/>
      <c r="CTH108" s="5"/>
      <c r="CTI108" s="5"/>
      <c r="CTJ108" s="5"/>
      <c r="CTK108" s="5"/>
      <c r="CTL108" s="5"/>
      <c r="CTM108" s="1"/>
      <c r="CTN108" s="2"/>
      <c r="CTO108" s="2"/>
      <c r="CTP108" s="5"/>
      <c r="CTQ108" s="5"/>
      <c r="CTR108" s="5"/>
      <c r="CTS108" s="5"/>
      <c r="CTT108" s="5"/>
      <c r="CTU108" s="1"/>
      <c r="CTV108" s="2"/>
      <c r="CTW108" s="2"/>
      <c r="CTX108" s="5"/>
      <c r="CTY108" s="5"/>
      <c r="CTZ108" s="5"/>
      <c r="CUA108" s="5"/>
      <c r="CUB108" s="5"/>
      <c r="CUC108" s="1"/>
      <c r="CUD108" s="2"/>
      <c r="CUE108" s="2"/>
      <c r="CUF108" s="5"/>
      <c r="CUG108" s="5"/>
      <c r="CUH108" s="5"/>
      <c r="CUI108" s="5"/>
      <c r="CUJ108" s="5"/>
      <c r="CUK108" s="1"/>
      <c r="CUL108" s="2"/>
      <c r="CUM108" s="2"/>
      <c r="CUN108" s="5"/>
      <c r="CUO108" s="5"/>
      <c r="CUP108" s="5"/>
      <c r="CUQ108" s="5"/>
      <c r="CUR108" s="5"/>
      <c r="CUS108" s="1"/>
      <c r="CUT108" s="2"/>
      <c r="CUU108" s="2"/>
      <c r="CUV108" s="5"/>
      <c r="CUW108" s="5"/>
      <c r="CUX108" s="5"/>
      <c r="CUY108" s="5"/>
      <c r="CUZ108" s="5"/>
      <c r="CVA108" s="1"/>
      <c r="CVB108" s="2"/>
      <c r="CVC108" s="2"/>
      <c r="CVD108" s="5"/>
      <c r="CVE108" s="5"/>
      <c r="CVF108" s="5"/>
      <c r="CVG108" s="5"/>
      <c r="CVH108" s="5"/>
      <c r="CVI108" s="1"/>
      <c r="CVJ108" s="2"/>
      <c r="CVK108" s="2"/>
      <c r="CVL108" s="5"/>
      <c r="CVM108" s="5"/>
      <c r="CVN108" s="5"/>
      <c r="CVO108" s="5"/>
      <c r="CVP108" s="5"/>
      <c r="CVQ108" s="1"/>
      <c r="CVR108" s="2"/>
      <c r="CVS108" s="2"/>
      <c r="CVT108" s="5"/>
      <c r="CVU108" s="5"/>
      <c r="CVV108" s="5"/>
      <c r="CVW108" s="5"/>
      <c r="CVX108" s="5"/>
      <c r="CVY108" s="1"/>
      <c r="CVZ108" s="2"/>
      <c r="CWA108" s="2"/>
      <c r="CWB108" s="5"/>
      <c r="CWC108" s="5"/>
      <c r="CWD108" s="5"/>
      <c r="CWE108" s="5"/>
      <c r="CWF108" s="5"/>
      <c r="CWG108" s="1"/>
      <c r="CWH108" s="2"/>
      <c r="CWI108" s="2"/>
      <c r="CWJ108" s="5"/>
      <c r="CWK108" s="5"/>
      <c r="CWL108" s="5"/>
      <c r="CWM108" s="5"/>
      <c r="CWN108" s="5"/>
      <c r="CWO108" s="1"/>
      <c r="CWP108" s="2"/>
      <c r="CWQ108" s="2"/>
      <c r="CWR108" s="5"/>
      <c r="CWS108" s="5"/>
      <c r="CWT108" s="5"/>
      <c r="CWU108" s="5"/>
      <c r="CWV108" s="5"/>
      <c r="CWW108" s="1"/>
      <c r="CWX108" s="2"/>
      <c r="CWY108" s="2"/>
      <c r="CWZ108" s="5"/>
      <c r="CXA108" s="5"/>
      <c r="CXB108" s="5"/>
      <c r="CXC108" s="5"/>
      <c r="CXD108" s="5"/>
      <c r="CXE108" s="1"/>
      <c r="CXF108" s="2"/>
      <c r="CXG108" s="2"/>
      <c r="CXH108" s="5"/>
      <c r="CXI108" s="5"/>
      <c r="CXJ108" s="5"/>
      <c r="CXK108" s="5"/>
      <c r="CXL108" s="5"/>
      <c r="CXM108" s="1"/>
      <c r="CXN108" s="2"/>
      <c r="CXO108" s="2"/>
      <c r="CXP108" s="5"/>
      <c r="CXQ108" s="5"/>
      <c r="CXR108" s="5"/>
      <c r="CXS108" s="5"/>
      <c r="CXT108" s="5"/>
      <c r="CXU108" s="1"/>
      <c r="CXV108" s="2"/>
      <c r="CXW108" s="2"/>
      <c r="CXX108" s="5"/>
      <c r="CXY108" s="5"/>
      <c r="CXZ108" s="5"/>
      <c r="CYA108" s="5"/>
      <c r="CYB108" s="5"/>
      <c r="CYC108" s="1"/>
      <c r="CYD108" s="2"/>
      <c r="CYE108" s="2"/>
      <c r="CYF108" s="5"/>
      <c r="CYG108" s="5"/>
      <c r="CYH108" s="5"/>
      <c r="CYI108" s="5"/>
      <c r="CYJ108" s="5"/>
      <c r="CYK108" s="1"/>
      <c r="CYL108" s="2"/>
      <c r="CYM108" s="2"/>
      <c r="CYN108" s="5"/>
      <c r="CYO108" s="5"/>
      <c r="CYP108" s="5"/>
      <c r="CYQ108" s="5"/>
      <c r="CYR108" s="5"/>
      <c r="CYS108" s="1"/>
      <c r="CYT108" s="2"/>
      <c r="CYU108" s="2"/>
      <c r="CYV108" s="5"/>
      <c r="CYW108" s="5"/>
      <c r="CYX108" s="5"/>
      <c r="CYY108" s="5"/>
      <c r="CYZ108" s="5"/>
      <c r="CZA108" s="1"/>
      <c r="CZB108" s="2"/>
      <c r="CZC108" s="2"/>
      <c r="CZD108" s="5"/>
      <c r="CZE108" s="5"/>
      <c r="CZF108" s="5"/>
      <c r="CZG108" s="5"/>
      <c r="CZH108" s="5"/>
      <c r="CZI108" s="1"/>
      <c r="CZJ108" s="2"/>
      <c r="CZK108" s="2"/>
      <c r="CZL108" s="5"/>
      <c r="CZM108" s="5"/>
      <c r="CZN108" s="5"/>
      <c r="CZO108" s="5"/>
      <c r="CZP108" s="5"/>
      <c r="CZQ108" s="1"/>
      <c r="CZR108" s="2"/>
      <c r="CZS108" s="2"/>
      <c r="CZT108" s="5"/>
      <c r="CZU108" s="5"/>
      <c r="CZV108" s="5"/>
      <c r="CZW108" s="5"/>
      <c r="CZX108" s="5"/>
      <c r="CZY108" s="1"/>
      <c r="CZZ108" s="2"/>
      <c r="DAA108" s="2"/>
      <c r="DAB108" s="5"/>
      <c r="DAC108" s="5"/>
      <c r="DAD108" s="5"/>
      <c r="DAE108" s="5"/>
      <c r="DAF108" s="5"/>
      <c r="DAG108" s="1"/>
      <c r="DAH108" s="2"/>
      <c r="DAI108" s="2"/>
      <c r="DAJ108" s="5"/>
      <c r="DAK108" s="5"/>
      <c r="DAL108" s="5"/>
      <c r="DAM108" s="5"/>
      <c r="DAN108" s="5"/>
      <c r="DAO108" s="1"/>
      <c r="DAP108" s="2"/>
      <c r="DAQ108" s="2"/>
      <c r="DAR108" s="5"/>
      <c r="DAS108" s="5"/>
      <c r="DAT108" s="5"/>
      <c r="DAU108" s="5"/>
      <c r="DAV108" s="5"/>
      <c r="DAW108" s="1"/>
      <c r="DAX108" s="2"/>
      <c r="DAY108" s="2"/>
      <c r="DAZ108" s="5"/>
      <c r="DBA108" s="5"/>
      <c r="DBB108" s="5"/>
      <c r="DBC108" s="5"/>
      <c r="DBD108" s="5"/>
      <c r="DBE108" s="1"/>
      <c r="DBF108" s="2"/>
      <c r="DBG108" s="2"/>
      <c r="DBH108" s="5"/>
      <c r="DBI108" s="5"/>
      <c r="DBJ108" s="5"/>
      <c r="DBK108" s="5"/>
      <c r="DBL108" s="5"/>
      <c r="DBM108" s="1"/>
      <c r="DBN108" s="2"/>
      <c r="DBO108" s="2"/>
      <c r="DBP108" s="5"/>
      <c r="DBQ108" s="5"/>
      <c r="DBR108" s="5"/>
      <c r="DBS108" s="5"/>
      <c r="DBT108" s="5"/>
      <c r="DBU108" s="1"/>
      <c r="DBV108" s="2"/>
      <c r="DBW108" s="2"/>
      <c r="DBX108" s="5"/>
      <c r="DBY108" s="5"/>
      <c r="DBZ108" s="5"/>
      <c r="DCA108" s="5"/>
      <c r="DCB108" s="5"/>
      <c r="DCC108" s="1"/>
      <c r="DCD108" s="2"/>
      <c r="DCE108" s="2"/>
      <c r="DCF108" s="5"/>
      <c r="DCG108" s="5"/>
      <c r="DCH108" s="5"/>
      <c r="DCI108" s="5"/>
      <c r="DCJ108" s="5"/>
      <c r="DCK108" s="1"/>
      <c r="DCL108" s="2"/>
      <c r="DCM108" s="2"/>
      <c r="DCN108" s="5"/>
      <c r="DCO108" s="5"/>
      <c r="DCP108" s="5"/>
      <c r="DCQ108" s="5"/>
      <c r="DCR108" s="5"/>
      <c r="DCS108" s="1"/>
      <c r="DCT108" s="2"/>
      <c r="DCU108" s="2"/>
      <c r="DCV108" s="5"/>
      <c r="DCW108" s="5"/>
      <c r="DCX108" s="5"/>
      <c r="DCY108" s="5"/>
      <c r="DCZ108" s="5"/>
      <c r="DDA108" s="1"/>
      <c r="DDB108" s="2"/>
      <c r="DDC108" s="2"/>
      <c r="DDD108" s="5"/>
      <c r="DDE108" s="5"/>
      <c r="DDF108" s="5"/>
      <c r="DDG108" s="5"/>
      <c r="DDH108" s="5"/>
      <c r="DDI108" s="1"/>
      <c r="DDJ108" s="2"/>
      <c r="DDK108" s="2"/>
      <c r="DDL108" s="5"/>
      <c r="DDM108" s="5"/>
      <c r="DDN108" s="5"/>
      <c r="DDO108" s="5"/>
      <c r="DDP108" s="5"/>
      <c r="DDQ108" s="1"/>
      <c r="DDR108" s="2"/>
      <c r="DDS108" s="2"/>
      <c r="DDT108" s="5"/>
      <c r="DDU108" s="5"/>
      <c r="DDV108" s="5"/>
      <c r="DDW108" s="5"/>
      <c r="DDX108" s="5"/>
      <c r="DDY108" s="1"/>
      <c r="DDZ108" s="2"/>
      <c r="DEA108" s="2"/>
      <c r="DEB108" s="5"/>
      <c r="DEC108" s="5"/>
      <c r="DED108" s="5"/>
      <c r="DEE108" s="5"/>
      <c r="DEF108" s="5"/>
      <c r="DEG108" s="1"/>
      <c r="DEH108" s="2"/>
      <c r="DEI108" s="2"/>
      <c r="DEJ108" s="5"/>
      <c r="DEK108" s="5"/>
      <c r="DEL108" s="5"/>
      <c r="DEM108" s="5"/>
      <c r="DEN108" s="5"/>
      <c r="DEO108" s="1"/>
      <c r="DEP108" s="2"/>
      <c r="DEQ108" s="2"/>
      <c r="DER108" s="5"/>
      <c r="DES108" s="5"/>
      <c r="DET108" s="5"/>
      <c r="DEU108" s="5"/>
      <c r="DEV108" s="5"/>
      <c r="DEW108" s="1"/>
      <c r="DEX108" s="2"/>
      <c r="DEY108" s="2"/>
      <c r="DEZ108" s="5"/>
      <c r="DFA108" s="5"/>
      <c r="DFB108" s="5"/>
      <c r="DFC108" s="5"/>
      <c r="DFD108" s="5"/>
      <c r="DFE108" s="1"/>
      <c r="DFF108" s="2"/>
      <c r="DFG108" s="2"/>
      <c r="DFH108" s="5"/>
      <c r="DFI108" s="5"/>
      <c r="DFJ108" s="5"/>
      <c r="DFK108" s="5"/>
      <c r="DFL108" s="5"/>
      <c r="DFM108" s="1"/>
      <c r="DFN108" s="2"/>
      <c r="DFO108" s="2"/>
      <c r="DFP108" s="5"/>
      <c r="DFQ108" s="5"/>
      <c r="DFR108" s="5"/>
      <c r="DFS108" s="5"/>
      <c r="DFT108" s="5"/>
      <c r="DFU108" s="1"/>
      <c r="DFV108" s="2"/>
      <c r="DFW108" s="2"/>
      <c r="DFX108" s="5"/>
      <c r="DFY108" s="5"/>
      <c r="DFZ108" s="5"/>
      <c r="DGA108" s="5"/>
      <c r="DGB108" s="5"/>
      <c r="DGC108" s="1"/>
      <c r="DGD108" s="2"/>
      <c r="DGE108" s="2"/>
      <c r="DGF108" s="5"/>
      <c r="DGG108" s="5"/>
      <c r="DGH108" s="5"/>
      <c r="DGI108" s="5"/>
      <c r="DGJ108" s="5"/>
      <c r="DGK108" s="1"/>
      <c r="DGL108" s="2"/>
      <c r="DGM108" s="2"/>
      <c r="DGN108" s="5"/>
      <c r="DGO108" s="5"/>
      <c r="DGP108" s="5"/>
      <c r="DGQ108" s="5"/>
      <c r="DGR108" s="5"/>
      <c r="DGS108" s="1"/>
      <c r="DGT108" s="2"/>
      <c r="DGU108" s="2"/>
      <c r="DGV108" s="5"/>
      <c r="DGW108" s="5"/>
      <c r="DGX108" s="5"/>
      <c r="DGY108" s="5"/>
      <c r="DGZ108" s="5"/>
      <c r="DHA108" s="1"/>
      <c r="DHB108" s="2"/>
      <c r="DHC108" s="2"/>
      <c r="DHD108" s="5"/>
      <c r="DHE108" s="5"/>
      <c r="DHF108" s="5"/>
      <c r="DHG108" s="5"/>
      <c r="DHH108" s="5"/>
      <c r="DHI108" s="1"/>
      <c r="DHJ108" s="2"/>
      <c r="DHK108" s="2"/>
      <c r="DHL108" s="5"/>
      <c r="DHM108" s="5"/>
      <c r="DHN108" s="5"/>
      <c r="DHO108" s="5"/>
      <c r="DHP108" s="5"/>
      <c r="DHQ108" s="1"/>
      <c r="DHR108" s="2"/>
      <c r="DHS108" s="2"/>
      <c r="DHT108" s="5"/>
      <c r="DHU108" s="5"/>
      <c r="DHV108" s="5"/>
      <c r="DHW108" s="5"/>
      <c r="DHX108" s="5"/>
      <c r="DHY108" s="1"/>
      <c r="DHZ108" s="2"/>
      <c r="DIA108" s="2"/>
      <c r="DIB108" s="5"/>
      <c r="DIC108" s="5"/>
      <c r="DID108" s="5"/>
      <c r="DIE108" s="5"/>
      <c r="DIF108" s="5"/>
      <c r="DIG108" s="1"/>
      <c r="DIH108" s="2"/>
      <c r="DII108" s="2"/>
      <c r="DIJ108" s="5"/>
      <c r="DIK108" s="5"/>
      <c r="DIL108" s="5"/>
      <c r="DIM108" s="5"/>
      <c r="DIN108" s="5"/>
      <c r="DIO108" s="1"/>
      <c r="DIP108" s="2"/>
      <c r="DIQ108" s="2"/>
      <c r="DIR108" s="5"/>
      <c r="DIS108" s="5"/>
      <c r="DIT108" s="5"/>
      <c r="DIU108" s="5"/>
      <c r="DIV108" s="5"/>
      <c r="DIW108" s="1"/>
      <c r="DIX108" s="2"/>
      <c r="DIY108" s="2"/>
      <c r="DIZ108" s="5"/>
      <c r="DJA108" s="5"/>
      <c r="DJB108" s="5"/>
      <c r="DJC108" s="5"/>
      <c r="DJD108" s="5"/>
      <c r="DJE108" s="1"/>
      <c r="DJF108" s="2"/>
      <c r="DJG108" s="2"/>
      <c r="DJH108" s="5"/>
      <c r="DJI108" s="5"/>
      <c r="DJJ108" s="5"/>
      <c r="DJK108" s="5"/>
      <c r="DJL108" s="5"/>
      <c r="DJM108" s="1"/>
      <c r="DJN108" s="2"/>
      <c r="DJO108" s="2"/>
      <c r="DJP108" s="5"/>
      <c r="DJQ108" s="5"/>
      <c r="DJR108" s="5"/>
      <c r="DJS108" s="5"/>
      <c r="DJT108" s="5"/>
      <c r="DJU108" s="1"/>
      <c r="DJV108" s="2"/>
      <c r="DJW108" s="2"/>
      <c r="DJX108" s="5"/>
      <c r="DJY108" s="5"/>
      <c r="DJZ108" s="5"/>
      <c r="DKA108" s="5"/>
      <c r="DKB108" s="5"/>
      <c r="DKC108" s="1"/>
      <c r="DKD108" s="2"/>
      <c r="DKE108" s="2"/>
      <c r="DKF108" s="5"/>
      <c r="DKG108" s="5"/>
      <c r="DKH108" s="5"/>
      <c r="DKI108" s="5"/>
      <c r="DKJ108" s="5"/>
      <c r="DKK108" s="1"/>
      <c r="DKL108" s="2"/>
      <c r="DKM108" s="2"/>
      <c r="DKN108" s="5"/>
      <c r="DKO108" s="5"/>
      <c r="DKP108" s="5"/>
      <c r="DKQ108" s="5"/>
      <c r="DKR108" s="5"/>
      <c r="DKS108" s="1"/>
      <c r="DKT108" s="2"/>
      <c r="DKU108" s="2"/>
      <c r="DKV108" s="5"/>
      <c r="DKW108" s="5"/>
      <c r="DKX108" s="5"/>
      <c r="DKY108" s="5"/>
      <c r="DKZ108" s="5"/>
      <c r="DLA108" s="1"/>
      <c r="DLB108" s="2"/>
      <c r="DLC108" s="2"/>
      <c r="DLD108" s="5"/>
      <c r="DLE108" s="5"/>
      <c r="DLF108" s="5"/>
      <c r="DLG108" s="5"/>
      <c r="DLH108" s="5"/>
      <c r="DLI108" s="1"/>
      <c r="DLJ108" s="2"/>
      <c r="DLK108" s="2"/>
      <c r="DLL108" s="5"/>
      <c r="DLM108" s="5"/>
      <c r="DLN108" s="5"/>
      <c r="DLO108" s="5"/>
      <c r="DLP108" s="5"/>
      <c r="DLQ108" s="1"/>
      <c r="DLR108" s="2"/>
      <c r="DLS108" s="2"/>
      <c r="DLT108" s="5"/>
      <c r="DLU108" s="5"/>
      <c r="DLV108" s="5"/>
      <c r="DLW108" s="5"/>
      <c r="DLX108" s="5"/>
      <c r="DLY108" s="1"/>
      <c r="DLZ108" s="2"/>
      <c r="DMA108" s="2"/>
      <c r="DMB108" s="5"/>
      <c r="DMC108" s="5"/>
      <c r="DMD108" s="5"/>
      <c r="DME108" s="5"/>
      <c r="DMF108" s="5"/>
      <c r="DMG108" s="1"/>
      <c r="DMH108" s="2"/>
      <c r="DMI108" s="2"/>
      <c r="DMJ108" s="5"/>
      <c r="DMK108" s="5"/>
      <c r="DML108" s="5"/>
      <c r="DMM108" s="5"/>
      <c r="DMN108" s="5"/>
      <c r="DMO108" s="1"/>
      <c r="DMP108" s="2"/>
      <c r="DMQ108" s="2"/>
      <c r="DMR108" s="5"/>
      <c r="DMS108" s="5"/>
      <c r="DMT108" s="5"/>
      <c r="DMU108" s="5"/>
      <c r="DMV108" s="5"/>
      <c r="DMW108" s="1"/>
      <c r="DMX108" s="2"/>
      <c r="DMY108" s="2"/>
      <c r="DMZ108" s="5"/>
      <c r="DNA108" s="5"/>
      <c r="DNB108" s="5"/>
      <c r="DNC108" s="5"/>
      <c r="DND108" s="5"/>
      <c r="DNE108" s="1"/>
      <c r="DNF108" s="2"/>
      <c r="DNG108" s="2"/>
      <c r="DNH108" s="5"/>
      <c r="DNI108" s="5"/>
      <c r="DNJ108" s="5"/>
      <c r="DNK108" s="5"/>
      <c r="DNL108" s="5"/>
      <c r="DNM108" s="1"/>
      <c r="DNN108" s="2"/>
      <c r="DNO108" s="2"/>
      <c r="DNP108" s="5"/>
      <c r="DNQ108" s="5"/>
      <c r="DNR108" s="5"/>
      <c r="DNS108" s="5"/>
      <c r="DNT108" s="5"/>
      <c r="DNU108" s="1"/>
      <c r="DNV108" s="2"/>
      <c r="DNW108" s="2"/>
      <c r="DNX108" s="5"/>
      <c r="DNY108" s="5"/>
      <c r="DNZ108" s="5"/>
      <c r="DOA108" s="5"/>
      <c r="DOB108" s="5"/>
      <c r="DOC108" s="1"/>
      <c r="DOD108" s="2"/>
      <c r="DOE108" s="2"/>
      <c r="DOF108" s="5"/>
      <c r="DOG108" s="5"/>
      <c r="DOH108" s="5"/>
      <c r="DOI108" s="5"/>
      <c r="DOJ108" s="5"/>
      <c r="DOK108" s="1"/>
      <c r="DOL108" s="2"/>
      <c r="DOM108" s="2"/>
      <c r="DON108" s="5"/>
      <c r="DOO108" s="5"/>
      <c r="DOP108" s="5"/>
      <c r="DOQ108" s="5"/>
      <c r="DOR108" s="5"/>
      <c r="DOS108" s="1"/>
      <c r="DOT108" s="2"/>
      <c r="DOU108" s="2"/>
      <c r="DOV108" s="5"/>
      <c r="DOW108" s="5"/>
      <c r="DOX108" s="5"/>
      <c r="DOY108" s="5"/>
      <c r="DOZ108" s="5"/>
      <c r="DPA108" s="1"/>
      <c r="DPB108" s="2"/>
      <c r="DPC108" s="2"/>
      <c r="DPD108" s="5"/>
      <c r="DPE108" s="5"/>
      <c r="DPF108" s="5"/>
      <c r="DPG108" s="5"/>
      <c r="DPH108" s="5"/>
      <c r="DPI108" s="1"/>
      <c r="DPJ108" s="2"/>
      <c r="DPK108" s="2"/>
      <c r="DPL108" s="5"/>
      <c r="DPM108" s="5"/>
      <c r="DPN108" s="5"/>
      <c r="DPO108" s="5"/>
      <c r="DPP108" s="5"/>
      <c r="DPQ108" s="1"/>
      <c r="DPR108" s="2"/>
      <c r="DPS108" s="2"/>
      <c r="DPT108" s="5"/>
      <c r="DPU108" s="5"/>
      <c r="DPV108" s="5"/>
      <c r="DPW108" s="5"/>
      <c r="DPX108" s="5"/>
      <c r="DPY108" s="1"/>
      <c r="DPZ108" s="2"/>
      <c r="DQA108" s="2"/>
      <c r="DQB108" s="5"/>
      <c r="DQC108" s="5"/>
      <c r="DQD108" s="5"/>
      <c r="DQE108" s="5"/>
      <c r="DQF108" s="5"/>
      <c r="DQG108" s="1"/>
      <c r="DQH108" s="2"/>
      <c r="DQI108" s="2"/>
      <c r="DQJ108" s="5"/>
      <c r="DQK108" s="5"/>
      <c r="DQL108" s="5"/>
      <c r="DQM108" s="5"/>
      <c r="DQN108" s="5"/>
      <c r="DQO108" s="1"/>
      <c r="DQP108" s="2"/>
      <c r="DQQ108" s="2"/>
      <c r="DQR108" s="5"/>
      <c r="DQS108" s="5"/>
      <c r="DQT108" s="5"/>
      <c r="DQU108" s="5"/>
      <c r="DQV108" s="5"/>
      <c r="DQW108" s="1"/>
      <c r="DQX108" s="2"/>
      <c r="DQY108" s="2"/>
      <c r="DQZ108" s="5"/>
      <c r="DRA108" s="5"/>
      <c r="DRB108" s="5"/>
      <c r="DRC108" s="5"/>
      <c r="DRD108" s="5"/>
      <c r="DRE108" s="1"/>
      <c r="DRF108" s="2"/>
      <c r="DRG108" s="2"/>
      <c r="DRH108" s="5"/>
      <c r="DRI108" s="5"/>
      <c r="DRJ108" s="5"/>
      <c r="DRK108" s="5"/>
      <c r="DRL108" s="5"/>
      <c r="DRM108" s="1"/>
      <c r="DRN108" s="2"/>
      <c r="DRO108" s="2"/>
      <c r="DRP108" s="5"/>
      <c r="DRQ108" s="5"/>
      <c r="DRR108" s="5"/>
      <c r="DRS108" s="5"/>
      <c r="DRT108" s="5"/>
      <c r="DRU108" s="1"/>
      <c r="DRV108" s="2"/>
      <c r="DRW108" s="2"/>
      <c r="DRX108" s="5"/>
      <c r="DRY108" s="5"/>
      <c r="DRZ108" s="5"/>
      <c r="DSA108" s="5"/>
      <c r="DSB108" s="5"/>
      <c r="DSC108" s="1"/>
      <c r="DSD108" s="2"/>
      <c r="DSE108" s="2"/>
      <c r="DSF108" s="5"/>
      <c r="DSG108" s="5"/>
      <c r="DSH108" s="5"/>
      <c r="DSI108" s="5"/>
      <c r="DSJ108" s="5"/>
      <c r="DSK108" s="1"/>
      <c r="DSL108" s="2"/>
      <c r="DSM108" s="2"/>
      <c r="DSN108" s="5"/>
      <c r="DSO108" s="5"/>
      <c r="DSP108" s="5"/>
      <c r="DSQ108" s="5"/>
      <c r="DSR108" s="5"/>
      <c r="DSS108" s="1"/>
      <c r="DST108" s="2"/>
      <c r="DSU108" s="2"/>
      <c r="DSV108" s="5"/>
      <c r="DSW108" s="5"/>
      <c r="DSX108" s="5"/>
      <c r="DSY108" s="5"/>
      <c r="DSZ108" s="5"/>
      <c r="DTA108" s="1"/>
      <c r="DTB108" s="2"/>
      <c r="DTC108" s="2"/>
      <c r="DTD108" s="5"/>
      <c r="DTE108" s="5"/>
      <c r="DTF108" s="5"/>
      <c r="DTG108" s="5"/>
      <c r="DTH108" s="5"/>
      <c r="DTI108" s="1"/>
      <c r="DTJ108" s="2"/>
      <c r="DTK108" s="2"/>
      <c r="DTL108" s="5"/>
      <c r="DTM108" s="5"/>
      <c r="DTN108" s="5"/>
      <c r="DTO108" s="5"/>
      <c r="DTP108" s="5"/>
      <c r="DTQ108" s="1"/>
      <c r="DTR108" s="2"/>
      <c r="DTS108" s="2"/>
      <c r="DTT108" s="5"/>
      <c r="DTU108" s="5"/>
      <c r="DTV108" s="5"/>
      <c r="DTW108" s="5"/>
      <c r="DTX108" s="5"/>
      <c r="DTY108" s="1"/>
      <c r="DTZ108" s="2"/>
      <c r="DUA108" s="2"/>
      <c r="DUB108" s="5"/>
      <c r="DUC108" s="5"/>
      <c r="DUD108" s="5"/>
      <c r="DUE108" s="5"/>
      <c r="DUF108" s="5"/>
      <c r="DUG108" s="1"/>
      <c r="DUH108" s="2"/>
      <c r="DUI108" s="2"/>
      <c r="DUJ108" s="5"/>
      <c r="DUK108" s="5"/>
      <c r="DUL108" s="5"/>
      <c r="DUM108" s="5"/>
      <c r="DUN108" s="5"/>
      <c r="DUO108" s="1"/>
      <c r="DUP108" s="2"/>
      <c r="DUQ108" s="2"/>
      <c r="DUR108" s="5"/>
      <c r="DUS108" s="5"/>
      <c r="DUT108" s="5"/>
      <c r="DUU108" s="5"/>
      <c r="DUV108" s="5"/>
      <c r="DUW108" s="1"/>
      <c r="DUX108" s="2"/>
      <c r="DUY108" s="2"/>
      <c r="DUZ108" s="5"/>
      <c r="DVA108" s="5"/>
      <c r="DVB108" s="5"/>
      <c r="DVC108" s="5"/>
      <c r="DVD108" s="5"/>
      <c r="DVE108" s="1"/>
      <c r="DVF108" s="2"/>
      <c r="DVG108" s="2"/>
      <c r="DVH108" s="5"/>
      <c r="DVI108" s="5"/>
      <c r="DVJ108" s="5"/>
      <c r="DVK108" s="5"/>
      <c r="DVL108" s="5"/>
      <c r="DVM108" s="1"/>
      <c r="DVN108" s="2"/>
      <c r="DVO108" s="2"/>
      <c r="DVP108" s="5"/>
      <c r="DVQ108" s="5"/>
      <c r="DVR108" s="5"/>
      <c r="DVS108" s="5"/>
      <c r="DVT108" s="5"/>
      <c r="DVU108" s="1"/>
      <c r="DVV108" s="2"/>
      <c r="DVW108" s="2"/>
      <c r="DVX108" s="5"/>
      <c r="DVY108" s="5"/>
      <c r="DVZ108" s="5"/>
      <c r="DWA108" s="5"/>
      <c r="DWB108" s="5"/>
      <c r="DWC108" s="1"/>
      <c r="DWD108" s="2"/>
      <c r="DWE108" s="2"/>
      <c r="DWF108" s="5"/>
      <c r="DWG108" s="5"/>
      <c r="DWH108" s="5"/>
      <c r="DWI108" s="5"/>
      <c r="DWJ108" s="5"/>
      <c r="DWK108" s="1"/>
      <c r="DWL108" s="2"/>
      <c r="DWM108" s="2"/>
      <c r="DWN108" s="5"/>
      <c r="DWO108" s="5"/>
      <c r="DWP108" s="5"/>
      <c r="DWQ108" s="5"/>
      <c r="DWR108" s="5"/>
      <c r="DWS108" s="1"/>
      <c r="DWT108" s="2"/>
      <c r="DWU108" s="2"/>
      <c r="DWV108" s="5"/>
      <c r="DWW108" s="5"/>
      <c r="DWX108" s="5"/>
      <c r="DWY108" s="5"/>
      <c r="DWZ108" s="5"/>
      <c r="DXA108" s="1"/>
      <c r="DXB108" s="2"/>
      <c r="DXC108" s="2"/>
      <c r="DXD108" s="5"/>
      <c r="DXE108" s="5"/>
      <c r="DXF108" s="5"/>
      <c r="DXG108" s="5"/>
      <c r="DXH108" s="5"/>
      <c r="DXI108" s="1"/>
      <c r="DXJ108" s="2"/>
      <c r="DXK108" s="2"/>
      <c r="DXL108" s="5"/>
      <c r="DXM108" s="5"/>
      <c r="DXN108" s="5"/>
      <c r="DXO108" s="5"/>
      <c r="DXP108" s="5"/>
      <c r="DXQ108" s="1"/>
      <c r="DXR108" s="2"/>
      <c r="DXS108" s="2"/>
      <c r="DXT108" s="5"/>
      <c r="DXU108" s="5"/>
      <c r="DXV108" s="5"/>
      <c r="DXW108" s="5"/>
      <c r="DXX108" s="5"/>
      <c r="DXY108" s="1"/>
      <c r="DXZ108" s="2"/>
      <c r="DYA108" s="2"/>
      <c r="DYB108" s="5"/>
      <c r="DYC108" s="5"/>
      <c r="DYD108" s="5"/>
      <c r="DYE108" s="5"/>
      <c r="DYF108" s="5"/>
      <c r="DYG108" s="1"/>
      <c r="DYH108" s="2"/>
      <c r="DYI108" s="2"/>
      <c r="DYJ108" s="5"/>
      <c r="DYK108" s="5"/>
      <c r="DYL108" s="5"/>
      <c r="DYM108" s="5"/>
      <c r="DYN108" s="5"/>
      <c r="DYO108" s="1"/>
      <c r="DYP108" s="2"/>
      <c r="DYQ108" s="2"/>
      <c r="DYR108" s="5"/>
      <c r="DYS108" s="5"/>
      <c r="DYT108" s="5"/>
      <c r="DYU108" s="5"/>
      <c r="DYV108" s="5"/>
      <c r="DYW108" s="1"/>
      <c r="DYX108" s="2"/>
      <c r="DYY108" s="2"/>
      <c r="DYZ108" s="5"/>
      <c r="DZA108" s="5"/>
      <c r="DZB108" s="5"/>
      <c r="DZC108" s="5"/>
      <c r="DZD108" s="5"/>
      <c r="DZE108" s="1"/>
      <c r="DZF108" s="2"/>
      <c r="DZG108" s="2"/>
      <c r="DZH108" s="5"/>
      <c r="DZI108" s="5"/>
      <c r="DZJ108" s="5"/>
      <c r="DZK108" s="5"/>
      <c r="DZL108" s="5"/>
      <c r="DZM108" s="1"/>
      <c r="DZN108" s="2"/>
      <c r="DZO108" s="2"/>
      <c r="DZP108" s="5"/>
      <c r="DZQ108" s="5"/>
      <c r="DZR108" s="5"/>
      <c r="DZS108" s="5"/>
      <c r="DZT108" s="5"/>
      <c r="DZU108" s="1"/>
      <c r="DZV108" s="2"/>
      <c r="DZW108" s="2"/>
      <c r="DZX108" s="5"/>
      <c r="DZY108" s="5"/>
      <c r="DZZ108" s="5"/>
      <c r="EAA108" s="5"/>
      <c r="EAB108" s="5"/>
      <c r="EAC108" s="1"/>
      <c r="EAD108" s="2"/>
      <c r="EAE108" s="2"/>
      <c r="EAF108" s="5"/>
      <c r="EAG108" s="5"/>
      <c r="EAH108" s="5"/>
      <c r="EAI108" s="5"/>
      <c r="EAJ108" s="5"/>
      <c r="EAK108" s="1"/>
      <c r="EAL108" s="2"/>
      <c r="EAM108" s="2"/>
      <c r="EAN108" s="5"/>
      <c r="EAO108" s="5"/>
      <c r="EAP108" s="5"/>
      <c r="EAQ108" s="5"/>
      <c r="EAR108" s="5"/>
      <c r="EAS108" s="1"/>
      <c r="EAT108" s="2"/>
      <c r="EAU108" s="2"/>
      <c r="EAV108" s="5"/>
      <c r="EAW108" s="5"/>
      <c r="EAX108" s="5"/>
      <c r="EAY108" s="5"/>
      <c r="EAZ108" s="5"/>
      <c r="EBA108" s="1"/>
      <c r="EBB108" s="2"/>
      <c r="EBC108" s="2"/>
      <c r="EBD108" s="5"/>
      <c r="EBE108" s="5"/>
      <c r="EBF108" s="5"/>
      <c r="EBG108" s="5"/>
      <c r="EBH108" s="5"/>
      <c r="EBI108" s="1"/>
      <c r="EBJ108" s="2"/>
      <c r="EBK108" s="2"/>
      <c r="EBL108" s="5"/>
      <c r="EBM108" s="5"/>
      <c r="EBN108" s="5"/>
      <c r="EBO108" s="5"/>
      <c r="EBP108" s="5"/>
      <c r="EBQ108" s="1"/>
      <c r="EBR108" s="2"/>
      <c r="EBS108" s="2"/>
      <c r="EBT108" s="5"/>
      <c r="EBU108" s="5"/>
      <c r="EBV108" s="5"/>
      <c r="EBW108" s="5"/>
      <c r="EBX108" s="5"/>
      <c r="EBY108" s="1"/>
      <c r="EBZ108" s="2"/>
      <c r="ECA108" s="2"/>
      <c r="ECB108" s="5"/>
      <c r="ECC108" s="5"/>
      <c r="ECD108" s="5"/>
      <c r="ECE108" s="5"/>
      <c r="ECF108" s="5"/>
      <c r="ECG108" s="1"/>
      <c r="ECH108" s="2"/>
      <c r="ECI108" s="2"/>
      <c r="ECJ108" s="5"/>
      <c r="ECK108" s="5"/>
      <c r="ECL108" s="5"/>
      <c r="ECM108" s="5"/>
      <c r="ECN108" s="5"/>
      <c r="ECO108" s="1"/>
      <c r="ECP108" s="2"/>
      <c r="ECQ108" s="2"/>
      <c r="ECR108" s="5"/>
      <c r="ECS108" s="5"/>
      <c r="ECT108" s="5"/>
      <c r="ECU108" s="5"/>
      <c r="ECV108" s="5"/>
      <c r="ECW108" s="1"/>
      <c r="ECX108" s="2"/>
      <c r="ECY108" s="2"/>
      <c r="ECZ108" s="5"/>
      <c r="EDA108" s="5"/>
      <c r="EDB108" s="5"/>
      <c r="EDC108" s="5"/>
      <c r="EDD108" s="5"/>
      <c r="EDE108" s="1"/>
      <c r="EDF108" s="2"/>
      <c r="EDG108" s="2"/>
      <c r="EDH108" s="5"/>
      <c r="EDI108" s="5"/>
      <c r="EDJ108" s="5"/>
      <c r="EDK108" s="5"/>
      <c r="EDL108" s="5"/>
      <c r="EDM108" s="1"/>
      <c r="EDN108" s="2"/>
      <c r="EDO108" s="2"/>
      <c r="EDP108" s="5"/>
      <c r="EDQ108" s="5"/>
      <c r="EDR108" s="5"/>
      <c r="EDS108" s="5"/>
      <c r="EDT108" s="5"/>
      <c r="EDU108" s="1"/>
      <c r="EDV108" s="2"/>
      <c r="EDW108" s="2"/>
      <c r="EDX108" s="5"/>
      <c r="EDY108" s="5"/>
      <c r="EDZ108" s="5"/>
      <c r="EEA108" s="5"/>
      <c r="EEB108" s="5"/>
      <c r="EEC108" s="1"/>
      <c r="EED108" s="2"/>
      <c r="EEE108" s="2"/>
      <c r="EEF108" s="5"/>
      <c r="EEG108" s="5"/>
      <c r="EEH108" s="5"/>
      <c r="EEI108" s="5"/>
      <c r="EEJ108" s="5"/>
      <c r="EEK108" s="1"/>
      <c r="EEL108" s="2"/>
      <c r="EEM108" s="2"/>
      <c r="EEN108" s="5"/>
      <c r="EEO108" s="5"/>
      <c r="EEP108" s="5"/>
      <c r="EEQ108" s="5"/>
      <c r="EER108" s="5"/>
      <c r="EES108" s="1"/>
      <c r="EET108" s="2"/>
      <c r="EEU108" s="2"/>
      <c r="EEV108" s="5"/>
      <c r="EEW108" s="5"/>
      <c r="EEX108" s="5"/>
      <c r="EEY108" s="5"/>
      <c r="EEZ108" s="5"/>
      <c r="EFA108" s="1"/>
      <c r="EFB108" s="2"/>
      <c r="EFC108" s="2"/>
      <c r="EFD108" s="5"/>
      <c r="EFE108" s="5"/>
      <c r="EFF108" s="5"/>
      <c r="EFG108" s="5"/>
      <c r="EFH108" s="5"/>
      <c r="EFI108" s="1"/>
      <c r="EFJ108" s="2"/>
      <c r="EFK108" s="2"/>
      <c r="EFL108" s="5"/>
      <c r="EFM108" s="5"/>
      <c r="EFN108" s="5"/>
      <c r="EFO108" s="5"/>
      <c r="EFP108" s="5"/>
      <c r="EFQ108" s="1"/>
      <c r="EFR108" s="2"/>
      <c r="EFS108" s="2"/>
      <c r="EFT108" s="5"/>
      <c r="EFU108" s="5"/>
      <c r="EFV108" s="5"/>
      <c r="EFW108" s="5"/>
      <c r="EFX108" s="5"/>
      <c r="EFY108" s="1"/>
      <c r="EFZ108" s="2"/>
      <c r="EGA108" s="2"/>
      <c r="EGB108" s="5"/>
      <c r="EGC108" s="5"/>
      <c r="EGD108" s="5"/>
      <c r="EGE108" s="5"/>
      <c r="EGF108" s="5"/>
      <c r="EGG108" s="1"/>
      <c r="EGH108" s="2"/>
      <c r="EGI108" s="2"/>
      <c r="EGJ108" s="5"/>
      <c r="EGK108" s="5"/>
      <c r="EGL108" s="5"/>
      <c r="EGM108" s="5"/>
      <c r="EGN108" s="5"/>
      <c r="EGO108" s="1"/>
      <c r="EGP108" s="2"/>
      <c r="EGQ108" s="2"/>
      <c r="EGR108" s="5"/>
      <c r="EGS108" s="5"/>
      <c r="EGT108" s="5"/>
      <c r="EGU108" s="5"/>
      <c r="EGV108" s="5"/>
      <c r="EGW108" s="1"/>
      <c r="EGX108" s="2"/>
      <c r="EGY108" s="2"/>
      <c r="EGZ108" s="5"/>
      <c r="EHA108" s="5"/>
      <c r="EHB108" s="5"/>
      <c r="EHC108" s="5"/>
      <c r="EHD108" s="5"/>
      <c r="EHE108" s="1"/>
      <c r="EHF108" s="2"/>
      <c r="EHG108" s="2"/>
      <c r="EHH108" s="5"/>
      <c r="EHI108" s="5"/>
      <c r="EHJ108" s="5"/>
      <c r="EHK108" s="5"/>
      <c r="EHL108" s="5"/>
      <c r="EHM108" s="1"/>
      <c r="EHN108" s="2"/>
      <c r="EHO108" s="2"/>
      <c r="EHP108" s="5"/>
      <c r="EHQ108" s="5"/>
      <c r="EHR108" s="5"/>
      <c r="EHS108" s="5"/>
      <c r="EHT108" s="5"/>
      <c r="EHU108" s="1"/>
      <c r="EHV108" s="2"/>
      <c r="EHW108" s="2"/>
      <c r="EHX108" s="5"/>
      <c r="EHY108" s="5"/>
      <c r="EHZ108" s="5"/>
      <c r="EIA108" s="5"/>
      <c r="EIB108" s="5"/>
      <c r="EIC108" s="1"/>
      <c r="EID108" s="2"/>
      <c r="EIE108" s="2"/>
      <c r="EIF108" s="5"/>
      <c r="EIG108" s="5"/>
      <c r="EIH108" s="5"/>
      <c r="EII108" s="5"/>
      <c r="EIJ108" s="5"/>
      <c r="EIK108" s="1"/>
      <c r="EIL108" s="2"/>
      <c r="EIM108" s="2"/>
      <c r="EIN108" s="5"/>
      <c r="EIO108" s="5"/>
      <c r="EIP108" s="5"/>
      <c r="EIQ108" s="5"/>
      <c r="EIR108" s="5"/>
      <c r="EIS108" s="1"/>
      <c r="EIT108" s="2"/>
      <c r="EIU108" s="2"/>
      <c r="EIV108" s="5"/>
      <c r="EIW108" s="5"/>
      <c r="EIX108" s="5"/>
      <c r="EIY108" s="5"/>
      <c r="EIZ108" s="5"/>
      <c r="EJA108" s="1"/>
      <c r="EJB108" s="2"/>
      <c r="EJC108" s="2"/>
      <c r="EJD108" s="5"/>
      <c r="EJE108" s="5"/>
      <c r="EJF108" s="5"/>
      <c r="EJG108" s="5"/>
      <c r="EJH108" s="5"/>
      <c r="EJI108" s="1"/>
      <c r="EJJ108" s="2"/>
      <c r="EJK108" s="2"/>
      <c r="EJL108" s="5"/>
      <c r="EJM108" s="5"/>
      <c r="EJN108" s="5"/>
      <c r="EJO108" s="5"/>
      <c r="EJP108" s="5"/>
      <c r="EJQ108" s="1"/>
      <c r="EJR108" s="2"/>
      <c r="EJS108" s="2"/>
      <c r="EJT108" s="5"/>
      <c r="EJU108" s="5"/>
      <c r="EJV108" s="5"/>
      <c r="EJW108" s="5"/>
      <c r="EJX108" s="5"/>
      <c r="EJY108" s="1"/>
      <c r="EJZ108" s="2"/>
      <c r="EKA108" s="2"/>
      <c r="EKB108" s="5"/>
      <c r="EKC108" s="5"/>
      <c r="EKD108" s="5"/>
      <c r="EKE108" s="5"/>
      <c r="EKF108" s="5"/>
      <c r="EKG108" s="1"/>
      <c r="EKH108" s="2"/>
      <c r="EKI108" s="2"/>
      <c r="EKJ108" s="5"/>
      <c r="EKK108" s="5"/>
      <c r="EKL108" s="5"/>
      <c r="EKM108" s="5"/>
      <c r="EKN108" s="5"/>
      <c r="EKO108" s="1"/>
      <c r="EKP108" s="2"/>
      <c r="EKQ108" s="2"/>
      <c r="EKR108" s="5"/>
      <c r="EKS108" s="5"/>
      <c r="EKT108" s="5"/>
      <c r="EKU108" s="5"/>
      <c r="EKV108" s="5"/>
      <c r="EKW108" s="1"/>
      <c r="EKX108" s="2"/>
      <c r="EKY108" s="2"/>
      <c r="EKZ108" s="5"/>
      <c r="ELA108" s="5"/>
      <c r="ELB108" s="5"/>
      <c r="ELC108" s="5"/>
      <c r="ELD108" s="5"/>
      <c r="ELE108" s="1"/>
      <c r="ELF108" s="2"/>
      <c r="ELG108" s="2"/>
      <c r="ELH108" s="5"/>
      <c r="ELI108" s="5"/>
      <c r="ELJ108" s="5"/>
      <c r="ELK108" s="5"/>
      <c r="ELL108" s="5"/>
      <c r="ELM108" s="1"/>
      <c r="ELN108" s="2"/>
      <c r="ELO108" s="2"/>
      <c r="ELP108" s="5"/>
      <c r="ELQ108" s="5"/>
      <c r="ELR108" s="5"/>
      <c r="ELS108" s="5"/>
      <c r="ELT108" s="5"/>
      <c r="ELU108" s="1"/>
      <c r="ELV108" s="2"/>
      <c r="ELW108" s="2"/>
      <c r="ELX108" s="5"/>
      <c r="ELY108" s="5"/>
      <c r="ELZ108" s="5"/>
      <c r="EMA108" s="5"/>
      <c r="EMB108" s="5"/>
      <c r="EMC108" s="1"/>
      <c r="EMD108" s="2"/>
      <c r="EME108" s="2"/>
      <c r="EMF108" s="5"/>
      <c r="EMG108" s="5"/>
      <c r="EMH108" s="5"/>
      <c r="EMI108" s="5"/>
      <c r="EMJ108" s="5"/>
      <c r="EMK108" s="1"/>
      <c r="EML108" s="2"/>
      <c r="EMM108" s="2"/>
      <c r="EMN108" s="5"/>
      <c r="EMO108" s="5"/>
      <c r="EMP108" s="5"/>
      <c r="EMQ108" s="5"/>
      <c r="EMR108" s="5"/>
      <c r="EMS108" s="1"/>
      <c r="EMT108" s="2"/>
      <c r="EMU108" s="2"/>
      <c r="EMV108" s="5"/>
      <c r="EMW108" s="5"/>
      <c r="EMX108" s="5"/>
      <c r="EMY108" s="5"/>
      <c r="EMZ108" s="5"/>
      <c r="ENA108" s="1"/>
      <c r="ENB108" s="2"/>
      <c r="ENC108" s="2"/>
      <c r="END108" s="5"/>
      <c r="ENE108" s="5"/>
      <c r="ENF108" s="5"/>
      <c r="ENG108" s="5"/>
      <c r="ENH108" s="5"/>
      <c r="ENI108" s="1"/>
      <c r="ENJ108" s="2"/>
      <c r="ENK108" s="2"/>
      <c r="ENL108" s="5"/>
      <c r="ENM108" s="5"/>
      <c r="ENN108" s="5"/>
      <c r="ENO108" s="5"/>
      <c r="ENP108" s="5"/>
      <c r="ENQ108" s="1"/>
      <c r="ENR108" s="2"/>
      <c r="ENS108" s="2"/>
      <c r="ENT108" s="5"/>
      <c r="ENU108" s="5"/>
      <c r="ENV108" s="5"/>
      <c r="ENW108" s="5"/>
      <c r="ENX108" s="5"/>
      <c r="ENY108" s="1"/>
      <c r="ENZ108" s="2"/>
      <c r="EOA108" s="2"/>
      <c r="EOB108" s="5"/>
      <c r="EOC108" s="5"/>
      <c r="EOD108" s="5"/>
      <c r="EOE108" s="5"/>
      <c r="EOF108" s="5"/>
      <c r="EOG108" s="1"/>
      <c r="EOH108" s="2"/>
      <c r="EOI108" s="2"/>
      <c r="EOJ108" s="5"/>
      <c r="EOK108" s="5"/>
      <c r="EOL108" s="5"/>
      <c r="EOM108" s="5"/>
      <c r="EON108" s="5"/>
      <c r="EOO108" s="1"/>
      <c r="EOP108" s="2"/>
      <c r="EOQ108" s="2"/>
      <c r="EOR108" s="5"/>
      <c r="EOS108" s="5"/>
      <c r="EOT108" s="5"/>
      <c r="EOU108" s="5"/>
      <c r="EOV108" s="5"/>
      <c r="EOW108" s="1"/>
      <c r="EOX108" s="2"/>
      <c r="EOY108" s="2"/>
      <c r="EOZ108" s="5"/>
      <c r="EPA108" s="5"/>
      <c r="EPB108" s="5"/>
      <c r="EPC108" s="5"/>
      <c r="EPD108" s="5"/>
      <c r="EPE108" s="1"/>
      <c r="EPF108" s="2"/>
      <c r="EPG108" s="2"/>
      <c r="EPH108" s="5"/>
      <c r="EPI108" s="5"/>
      <c r="EPJ108" s="5"/>
      <c r="EPK108" s="5"/>
      <c r="EPL108" s="5"/>
      <c r="EPM108" s="1"/>
      <c r="EPN108" s="2"/>
      <c r="EPO108" s="2"/>
      <c r="EPP108" s="5"/>
      <c r="EPQ108" s="5"/>
      <c r="EPR108" s="5"/>
      <c r="EPS108" s="5"/>
      <c r="EPT108" s="5"/>
      <c r="EPU108" s="1"/>
      <c r="EPV108" s="2"/>
      <c r="EPW108" s="2"/>
      <c r="EPX108" s="5"/>
      <c r="EPY108" s="5"/>
      <c r="EPZ108" s="5"/>
      <c r="EQA108" s="5"/>
      <c r="EQB108" s="5"/>
      <c r="EQC108" s="1"/>
      <c r="EQD108" s="2"/>
      <c r="EQE108" s="2"/>
      <c r="EQF108" s="5"/>
      <c r="EQG108" s="5"/>
      <c r="EQH108" s="5"/>
      <c r="EQI108" s="5"/>
      <c r="EQJ108" s="5"/>
      <c r="EQK108" s="1"/>
      <c r="EQL108" s="2"/>
      <c r="EQM108" s="2"/>
      <c r="EQN108" s="5"/>
      <c r="EQO108" s="5"/>
      <c r="EQP108" s="5"/>
      <c r="EQQ108" s="5"/>
      <c r="EQR108" s="5"/>
      <c r="EQS108" s="1"/>
      <c r="EQT108" s="2"/>
      <c r="EQU108" s="2"/>
      <c r="EQV108" s="5"/>
      <c r="EQW108" s="5"/>
      <c r="EQX108" s="5"/>
      <c r="EQY108" s="5"/>
      <c r="EQZ108" s="5"/>
      <c r="ERA108" s="1"/>
      <c r="ERB108" s="2"/>
      <c r="ERC108" s="2"/>
      <c r="ERD108" s="5"/>
      <c r="ERE108" s="5"/>
      <c r="ERF108" s="5"/>
      <c r="ERG108" s="5"/>
      <c r="ERH108" s="5"/>
      <c r="ERI108" s="1"/>
      <c r="ERJ108" s="2"/>
      <c r="ERK108" s="2"/>
      <c r="ERL108" s="5"/>
      <c r="ERM108" s="5"/>
      <c r="ERN108" s="5"/>
      <c r="ERO108" s="5"/>
      <c r="ERP108" s="5"/>
      <c r="ERQ108" s="1"/>
      <c r="ERR108" s="2"/>
      <c r="ERS108" s="2"/>
      <c r="ERT108" s="5"/>
      <c r="ERU108" s="5"/>
      <c r="ERV108" s="5"/>
      <c r="ERW108" s="5"/>
      <c r="ERX108" s="5"/>
      <c r="ERY108" s="1"/>
      <c r="ERZ108" s="2"/>
      <c r="ESA108" s="2"/>
      <c r="ESB108" s="5"/>
      <c r="ESC108" s="5"/>
      <c r="ESD108" s="5"/>
      <c r="ESE108" s="5"/>
      <c r="ESF108" s="5"/>
      <c r="ESG108" s="1"/>
      <c r="ESH108" s="2"/>
      <c r="ESI108" s="2"/>
      <c r="ESJ108" s="5"/>
      <c r="ESK108" s="5"/>
      <c r="ESL108" s="5"/>
      <c r="ESM108" s="5"/>
      <c r="ESN108" s="5"/>
      <c r="ESO108" s="1"/>
      <c r="ESP108" s="2"/>
      <c r="ESQ108" s="2"/>
      <c r="ESR108" s="5"/>
      <c r="ESS108" s="5"/>
      <c r="EST108" s="5"/>
      <c r="ESU108" s="5"/>
      <c r="ESV108" s="5"/>
      <c r="ESW108" s="1"/>
      <c r="ESX108" s="2"/>
      <c r="ESY108" s="2"/>
      <c r="ESZ108" s="5"/>
      <c r="ETA108" s="5"/>
      <c r="ETB108" s="5"/>
      <c r="ETC108" s="5"/>
      <c r="ETD108" s="5"/>
      <c r="ETE108" s="1"/>
      <c r="ETF108" s="2"/>
      <c r="ETG108" s="2"/>
      <c r="ETH108" s="5"/>
      <c r="ETI108" s="5"/>
      <c r="ETJ108" s="5"/>
      <c r="ETK108" s="5"/>
      <c r="ETL108" s="5"/>
      <c r="ETM108" s="1"/>
      <c r="ETN108" s="2"/>
      <c r="ETO108" s="2"/>
      <c r="ETP108" s="5"/>
      <c r="ETQ108" s="5"/>
      <c r="ETR108" s="5"/>
      <c r="ETS108" s="5"/>
      <c r="ETT108" s="5"/>
      <c r="ETU108" s="1"/>
      <c r="ETV108" s="2"/>
      <c r="ETW108" s="2"/>
      <c r="ETX108" s="5"/>
      <c r="ETY108" s="5"/>
      <c r="ETZ108" s="5"/>
      <c r="EUA108" s="5"/>
      <c r="EUB108" s="5"/>
      <c r="EUC108" s="1"/>
      <c r="EUD108" s="2"/>
      <c r="EUE108" s="2"/>
      <c r="EUF108" s="5"/>
      <c r="EUG108" s="5"/>
      <c r="EUH108" s="5"/>
      <c r="EUI108" s="5"/>
      <c r="EUJ108" s="5"/>
      <c r="EUK108" s="1"/>
      <c r="EUL108" s="2"/>
      <c r="EUM108" s="2"/>
      <c r="EUN108" s="5"/>
      <c r="EUO108" s="5"/>
      <c r="EUP108" s="5"/>
      <c r="EUQ108" s="5"/>
      <c r="EUR108" s="5"/>
      <c r="EUS108" s="1"/>
      <c r="EUT108" s="2"/>
      <c r="EUU108" s="2"/>
      <c r="EUV108" s="5"/>
      <c r="EUW108" s="5"/>
      <c r="EUX108" s="5"/>
      <c r="EUY108" s="5"/>
      <c r="EUZ108" s="5"/>
      <c r="EVA108" s="1"/>
      <c r="EVB108" s="2"/>
      <c r="EVC108" s="2"/>
      <c r="EVD108" s="5"/>
      <c r="EVE108" s="5"/>
      <c r="EVF108" s="5"/>
      <c r="EVG108" s="5"/>
      <c r="EVH108" s="5"/>
      <c r="EVI108" s="1"/>
      <c r="EVJ108" s="2"/>
      <c r="EVK108" s="2"/>
      <c r="EVL108" s="5"/>
      <c r="EVM108" s="5"/>
      <c r="EVN108" s="5"/>
      <c r="EVO108" s="5"/>
      <c r="EVP108" s="5"/>
      <c r="EVQ108" s="1"/>
      <c r="EVR108" s="2"/>
      <c r="EVS108" s="2"/>
      <c r="EVT108" s="5"/>
      <c r="EVU108" s="5"/>
      <c r="EVV108" s="5"/>
      <c r="EVW108" s="5"/>
      <c r="EVX108" s="5"/>
      <c r="EVY108" s="1"/>
      <c r="EVZ108" s="2"/>
      <c r="EWA108" s="2"/>
      <c r="EWB108" s="5"/>
      <c r="EWC108" s="5"/>
      <c r="EWD108" s="5"/>
      <c r="EWE108" s="5"/>
      <c r="EWF108" s="5"/>
      <c r="EWG108" s="1"/>
      <c r="EWH108" s="2"/>
      <c r="EWI108" s="2"/>
      <c r="EWJ108" s="5"/>
      <c r="EWK108" s="5"/>
      <c r="EWL108" s="5"/>
      <c r="EWM108" s="5"/>
      <c r="EWN108" s="5"/>
      <c r="EWO108" s="1"/>
      <c r="EWP108" s="2"/>
      <c r="EWQ108" s="2"/>
      <c r="EWR108" s="5"/>
      <c r="EWS108" s="5"/>
      <c r="EWT108" s="5"/>
      <c r="EWU108" s="5"/>
      <c r="EWV108" s="5"/>
      <c r="EWW108" s="1"/>
      <c r="EWX108" s="2"/>
      <c r="EWY108" s="2"/>
      <c r="EWZ108" s="5"/>
      <c r="EXA108" s="5"/>
      <c r="EXB108" s="5"/>
      <c r="EXC108" s="5"/>
      <c r="EXD108" s="5"/>
      <c r="EXE108" s="1"/>
      <c r="EXF108" s="2"/>
      <c r="EXG108" s="2"/>
      <c r="EXH108" s="5"/>
      <c r="EXI108" s="5"/>
      <c r="EXJ108" s="5"/>
      <c r="EXK108" s="5"/>
      <c r="EXL108" s="5"/>
      <c r="EXM108" s="1"/>
      <c r="EXN108" s="2"/>
      <c r="EXO108" s="2"/>
      <c r="EXP108" s="5"/>
      <c r="EXQ108" s="5"/>
      <c r="EXR108" s="5"/>
      <c r="EXS108" s="5"/>
      <c r="EXT108" s="5"/>
      <c r="EXU108" s="1"/>
      <c r="EXV108" s="2"/>
      <c r="EXW108" s="2"/>
      <c r="EXX108" s="5"/>
      <c r="EXY108" s="5"/>
      <c r="EXZ108" s="5"/>
      <c r="EYA108" s="5"/>
      <c r="EYB108" s="5"/>
      <c r="EYC108" s="1"/>
      <c r="EYD108" s="2"/>
      <c r="EYE108" s="2"/>
      <c r="EYF108" s="5"/>
      <c r="EYG108" s="5"/>
      <c r="EYH108" s="5"/>
      <c r="EYI108" s="5"/>
      <c r="EYJ108" s="5"/>
      <c r="EYK108" s="1"/>
      <c r="EYL108" s="2"/>
      <c r="EYM108" s="2"/>
      <c r="EYN108" s="5"/>
      <c r="EYO108" s="5"/>
      <c r="EYP108" s="5"/>
      <c r="EYQ108" s="5"/>
      <c r="EYR108" s="5"/>
      <c r="EYS108" s="1"/>
      <c r="EYT108" s="2"/>
      <c r="EYU108" s="2"/>
      <c r="EYV108" s="5"/>
      <c r="EYW108" s="5"/>
      <c r="EYX108" s="5"/>
      <c r="EYY108" s="5"/>
      <c r="EYZ108" s="5"/>
      <c r="EZA108" s="1"/>
      <c r="EZB108" s="2"/>
      <c r="EZC108" s="2"/>
      <c r="EZD108" s="5"/>
      <c r="EZE108" s="5"/>
      <c r="EZF108" s="5"/>
      <c r="EZG108" s="5"/>
      <c r="EZH108" s="5"/>
      <c r="EZI108" s="1"/>
      <c r="EZJ108" s="2"/>
      <c r="EZK108" s="2"/>
      <c r="EZL108" s="5"/>
      <c r="EZM108" s="5"/>
      <c r="EZN108" s="5"/>
      <c r="EZO108" s="5"/>
      <c r="EZP108" s="5"/>
      <c r="EZQ108" s="1"/>
      <c r="EZR108" s="2"/>
      <c r="EZS108" s="2"/>
      <c r="EZT108" s="5"/>
      <c r="EZU108" s="5"/>
      <c r="EZV108" s="5"/>
      <c r="EZW108" s="5"/>
      <c r="EZX108" s="5"/>
      <c r="EZY108" s="1"/>
      <c r="EZZ108" s="2"/>
      <c r="FAA108" s="2"/>
      <c r="FAB108" s="5"/>
      <c r="FAC108" s="5"/>
      <c r="FAD108" s="5"/>
      <c r="FAE108" s="5"/>
      <c r="FAF108" s="5"/>
      <c r="FAG108" s="1"/>
      <c r="FAH108" s="2"/>
      <c r="FAI108" s="2"/>
      <c r="FAJ108" s="5"/>
      <c r="FAK108" s="5"/>
      <c r="FAL108" s="5"/>
      <c r="FAM108" s="5"/>
      <c r="FAN108" s="5"/>
      <c r="FAO108" s="1"/>
      <c r="FAP108" s="2"/>
      <c r="FAQ108" s="2"/>
      <c r="FAR108" s="5"/>
      <c r="FAS108" s="5"/>
      <c r="FAT108" s="5"/>
      <c r="FAU108" s="5"/>
      <c r="FAV108" s="5"/>
      <c r="FAW108" s="1"/>
      <c r="FAX108" s="2"/>
      <c r="FAY108" s="2"/>
      <c r="FAZ108" s="5"/>
      <c r="FBA108" s="5"/>
      <c r="FBB108" s="5"/>
      <c r="FBC108" s="5"/>
      <c r="FBD108" s="5"/>
      <c r="FBE108" s="1"/>
      <c r="FBF108" s="2"/>
      <c r="FBG108" s="2"/>
      <c r="FBH108" s="5"/>
      <c r="FBI108" s="5"/>
      <c r="FBJ108" s="5"/>
      <c r="FBK108" s="5"/>
      <c r="FBL108" s="5"/>
      <c r="FBM108" s="1"/>
      <c r="FBN108" s="2"/>
      <c r="FBO108" s="2"/>
      <c r="FBP108" s="5"/>
      <c r="FBQ108" s="5"/>
      <c r="FBR108" s="5"/>
      <c r="FBS108" s="5"/>
      <c r="FBT108" s="5"/>
      <c r="FBU108" s="1"/>
      <c r="FBV108" s="2"/>
      <c r="FBW108" s="2"/>
      <c r="FBX108" s="5"/>
      <c r="FBY108" s="5"/>
      <c r="FBZ108" s="5"/>
      <c r="FCA108" s="5"/>
      <c r="FCB108" s="5"/>
      <c r="FCC108" s="1"/>
      <c r="FCD108" s="2"/>
      <c r="FCE108" s="2"/>
      <c r="FCF108" s="5"/>
      <c r="FCG108" s="5"/>
      <c r="FCH108" s="5"/>
      <c r="FCI108" s="5"/>
      <c r="FCJ108" s="5"/>
      <c r="FCK108" s="1"/>
      <c r="FCL108" s="2"/>
      <c r="FCM108" s="2"/>
      <c r="FCN108" s="5"/>
      <c r="FCO108" s="5"/>
      <c r="FCP108" s="5"/>
      <c r="FCQ108" s="5"/>
      <c r="FCR108" s="5"/>
      <c r="FCS108" s="1"/>
      <c r="FCT108" s="2"/>
      <c r="FCU108" s="2"/>
      <c r="FCV108" s="5"/>
      <c r="FCW108" s="5"/>
      <c r="FCX108" s="5"/>
      <c r="FCY108" s="5"/>
      <c r="FCZ108" s="5"/>
      <c r="FDA108" s="1"/>
      <c r="FDB108" s="2"/>
      <c r="FDC108" s="2"/>
      <c r="FDD108" s="5"/>
      <c r="FDE108" s="5"/>
      <c r="FDF108" s="5"/>
      <c r="FDG108" s="5"/>
      <c r="FDH108" s="5"/>
      <c r="FDI108" s="1"/>
      <c r="FDJ108" s="2"/>
      <c r="FDK108" s="2"/>
      <c r="FDL108" s="5"/>
      <c r="FDM108" s="5"/>
      <c r="FDN108" s="5"/>
      <c r="FDO108" s="5"/>
      <c r="FDP108" s="5"/>
      <c r="FDQ108" s="1"/>
      <c r="FDR108" s="2"/>
      <c r="FDS108" s="2"/>
      <c r="FDT108" s="5"/>
      <c r="FDU108" s="5"/>
      <c r="FDV108" s="5"/>
      <c r="FDW108" s="5"/>
      <c r="FDX108" s="5"/>
      <c r="FDY108" s="1"/>
      <c r="FDZ108" s="2"/>
      <c r="FEA108" s="2"/>
      <c r="FEB108" s="5"/>
      <c r="FEC108" s="5"/>
      <c r="FED108" s="5"/>
      <c r="FEE108" s="5"/>
      <c r="FEF108" s="5"/>
      <c r="FEG108" s="1"/>
      <c r="FEH108" s="2"/>
      <c r="FEI108" s="2"/>
      <c r="FEJ108" s="5"/>
      <c r="FEK108" s="5"/>
      <c r="FEL108" s="5"/>
      <c r="FEM108" s="5"/>
      <c r="FEN108" s="5"/>
      <c r="FEO108" s="1"/>
      <c r="FEP108" s="2"/>
      <c r="FEQ108" s="2"/>
      <c r="FER108" s="5"/>
      <c r="FES108" s="5"/>
      <c r="FET108" s="5"/>
      <c r="FEU108" s="5"/>
      <c r="FEV108" s="5"/>
      <c r="FEW108" s="1"/>
      <c r="FEX108" s="2"/>
      <c r="FEY108" s="2"/>
      <c r="FEZ108" s="5"/>
      <c r="FFA108" s="5"/>
      <c r="FFB108" s="5"/>
      <c r="FFC108" s="5"/>
      <c r="FFD108" s="5"/>
      <c r="FFE108" s="1"/>
      <c r="FFF108" s="2"/>
      <c r="FFG108" s="2"/>
      <c r="FFH108" s="5"/>
      <c r="FFI108" s="5"/>
      <c r="FFJ108" s="5"/>
      <c r="FFK108" s="5"/>
      <c r="FFL108" s="5"/>
      <c r="FFM108" s="1"/>
      <c r="FFN108" s="2"/>
      <c r="FFO108" s="2"/>
      <c r="FFP108" s="5"/>
      <c r="FFQ108" s="5"/>
      <c r="FFR108" s="5"/>
      <c r="FFS108" s="5"/>
      <c r="FFT108" s="5"/>
      <c r="FFU108" s="1"/>
      <c r="FFV108" s="2"/>
      <c r="FFW108" s="2"/>
      <c r="FFX108" s="5"/>
      <c r="FFY108" s="5"/>
      <c r="FFZ108" s="5"/>
      <c r="FGA108" s="5"/>
      <c r="FGB108" s="5"/>
      <c r="FGC108" s="1"/>
      <c r="FGD108" s="2"/>
      <c r="FGE108" s="2"/>
      <c r="FGF108" s="5"/>
      <c r="FGG108" s="5"/>
      <c r="FGH108" s="5"/>
      <c r="FGI108" s="5"/>
      <c r="FGJ108" s="5"/>
      <c r="FGK108" s="1"/>
      <c r="FGL108" s="2"/>
      <c r="FGM108" s="2"/>
      <c r="FGN108" s="5"/>
      <c r="FGO108" s="5"/>
      <c r="FGP108" s="5"/>
      <c r="FGQ108" s="5"/>
      <c r="FGR108" s="5"/>
      <c r="FGS108" s="1"/>
      <c r="FGT108" s="2"/>
      <c r="FGU108" s="2"/>
      <c r="FGV108" s="5"/>
      <c r="FGW108" s="5"/>
      <c r="FGX108" s="5"/>
      <c r="FGY108" s="5"/>
      <c r="FGZ108" s="5"/>
      <c r="FHA108" s="1"/>
      <c r="FHB108" s="2"/>
      <c r="FHC108" s="2"/>
      <c r="FHD108" s="5"/>
      <c r="FHE108" s="5"/>
      <c r="FHF108" s="5"/>
      <c r="FHG108" s="5"/>
      <c r="FHH108" s="5"/>
      <c r="FHI108" s="1"/>
      <c r="FHJ108" s="2"/>
      <c r="FHK108" s="2"/>
      <c r="FHL108" s="5"/>
      <c r="FHM108" s="5"/>
      <c r="FHN108" s="5"/>
      <c r="FHO108" s="5"/>
      <c r="FHP108" s="5"/>
      <c r="FHQ108" s="1"/>
      <c r="FHR108" s="2"/>
      <c r="FHS108" s="2"/>
      <c r="FHT108" s="5"/>
      <c r="FHU108" s="5"/>
      <c r="FHV108" s="5"/>
      <c r="FHW108" s="5"/>
      <c r="FHX108" s="5"/>
      <c r="FHY108" s="1"/>
      <c r="FHZ108" s="2"/>
      <c r="FIA108" s="2"/>
      <c r="FIB108" s="5"/>
      <c r="FIC108" s="5"/>
      <c r="FID108" s="5"/>
      <c r="FIE108" s="5"/>
      <c r="FIF108" s="5"/>
      <c r="FIG108" s="1"/>
      <c r="FIH108" s="2"/>
      <c r="FII108" s="2"/>
      <c r="FIJ108" s="5"/>
      <c r="FIK108" s="5"/>
      <c r="FIL108" s="5"/>
      <c r="FIM108" s="5"/>
      <c r="FIN108" s="5"/>
      <c r="FIO108" s="1"/>
      <c r="FIP108" s="2"/>
      <c r="FIQ108" s="2"/>
      <c r="FIR108" s="5"/>
      <c r="FIS108" s="5"/>
      <c r="FIT108" s="5"/>
      <c r="FIU108" s="5"/>
      <c r="FIV108" s="5"/>
      <c r="FIW108" s="1"/>
      <c r="FIX108" s="2"/>
      <c r="FIY108" s="2"/>
      <c r="FIZ108" s="5"/>
      <c r="FJA108" s="5"/>
      <c r="FJB108" s="5"/>
      <c r="FJC108" s="5"/>
      <c r="FJD108" s="5"/>
      <c r="FJE108" s="1"/>
      <c r="FJF108" s="2"/>
      <c r="FJG108" s="2"/>
      <c r="FJH108" s="5"/>
      <c r="FJI108" s="5"/>
      <c r="FJJ108" s="5"/>
      <c r="FJK108" s="5"/>
      <c r="FJL108" s="5"/>
      <c r="FJM108" s="1"/>
      <c r="FJN108" s="2"/>
      <c r="FJO108" s="2"/>
      <c r="FJP108" s="5"/>
      <c r="FJQ108" s="5"/>
      <c r="FJR108" s="5"/>
      <c r="FJS108" s="5"/>
      <c r="FJT108" s="5"/>
      <c r="FJU108" s="1"/>
      <c r="FJV108" s="2"/>
      <c r="FJW108" s="2"/>
      <c r="FJX108" s="5"/>
      <c r="FJY108" s="5"/>
      <c r="FJZ108" s="5"/>
      <c r="FKA108" s="5"/>
      <c r="FKB108" s="5"/>
      <c r="FKC108" s="1"/>
      <c r="FKD108" s="2"/>
      <c r="FKE108" s="2"/>
      <c r="FKF108" s="5"/>
      <c r="FKG108" s="5"/>
      <c r="FKH108" s="5"/>
      <c r="FKI108" s="5"/>
      <c r="FKJ108" s="5"/>
      <c r="FKK108" s="1"/>
      <c r="FKL108" s="2"/>
      <c r="FKM108" s="2"/>
      <c r="FKN108" s="5"/>
      <c r="FKO108" s="5"/>
      <c r="FKP108" s="5"/>
      <c r="FKQ108" s="5"/>
      <c r="FKR108" s="5"/>
      <c r="FKS108" s="1"/>
      <c r="FKT108" s="2"/>
      <c r="FKU108" s="2"/>
      <c r="FKV108" s="5"/>
      <c r="FKW108" s="5"/>
      <c r="FKX108" s="5"/>
      <c r="FKY108" s="5"/>
      <c r="FKZ108" s="5"/>
      <c r="FLA108" s="1"/>
      <c r="FLB108" s="2"/>
      <c r="FLC108" s="2"/>
      <c r="FLD108" s="5"/>
      <c r="FLE108" s="5"/>
      <c r="FLF108" s="5"/>
      <c r="FLG108" s="5"/>
      <c r="FLH108" s="5"/>
      <c r="FLI108" s="1"/>
      <c r="FLJ108" s="2"/>
      <c r="FLK108" s="2"/>
      <c r="FLL108" s="5"/>
      <c r="FLM108" s="5"/>
      <c r="FLN108" s="5"/>
      <c r="FLO108" s="5"/>
      <c r="FLP108" s="5"/>
      <c r="FLQ108" s="1"/>
      <c r="FLR108" s="2"/>
      <c r="FLS108" s="2"/>
      <c r="FLT108" s="5"/>
      <c r="FLU108" s="5"/>
      <c r="FLV108" s="5"/>
      <c r="FLW108" s="5"/>
      <c r="FLX108" s="5"/>
      <c r="FLY108" s="1"/>
      <c r="FLZ108" s="2"/>
      <c r="FMA108" s="2"/>
      <c r="FMB108" s="5"/>
      <c r="FMC108" s="5"/>
      <c r="FMD108" s="5"/>
      <c r="FME108" s="5"/>
      <c r="FMF108" s="5"/>
      <c r="FMG108" s="1"/>
      <c r="FMH108" s="2"/>
      <c r="FMI108" s="2"/>
      <c r="FMJ108" s="5"/>
      <c r="FMK108" s="5"/>
      <c r="FML108" s="5"/>
      <c r="FMM108" s="5"/>
      <c r="FMN108" s="5"/>
      <c r="FMO108" s="1"/>
      <c r="FMP108" s="2"/>
      <c r="FMQ108" s="2"/>
      <c r="FMR108" s="5"/>
      <c r="FMS108" s="5"/>
      <c r="FMT108" s="5"/>
      <c r="FMU108" s="5"/>
      <c r="FMV108" s="5"/>
      <c r="FMW108" s="1"/>
      <c r="FMX108" s="2"/>
      <c r="FMY108" s="2"/>
      <c r="FMZ108" s="5"/>
      <c r="FNA108" s="5"/>
      <c r="FNB108" s="5"/>
      <c r="FNC108" s="5"/>
      <c r="FND108" s="5"/>
      <c r="FNE108" s="1"/>
      <c r="FNF108" s="2"/>
      <c r="FNG108" s="2"/>
      <c r="FNH108" s="5"/>
      <c r="FNI108" s="5"/>
      <c r="FNJ108" s="5"/>
      <c r="FNK108" s="5"/>
      <c r="FNL108" s="5"/>
      <c r="FNM108" s="1"/>
      <c r="FNN108" s="2"/>
      <c r="FNO108" s="2"/>
      <c r="FNP108" s="5"/>
      <c r="FNQ108" s="5"/>
      <c r="FNR108" s="5"/>
      <c r="FNS108" s="5"/>
      <c r="FNT108" s="5"/>
      <c r="FNU108" s="1"/>
      <c r="FNV108" s="2"/>
      <c r="FNW108" s="2"/>
      <c r="FNX108" s="5"/>
      <c r="FNY108" s="5"/>
      <c r="FNZ108" s="5"/>
      <c r="FOA108" s="5"/>
      <c r="FOB108" s="5"/>
      <c r="FOC108" s="1"/>
      <c r="FOD108" s="2"/>
      <c r="FOE108" s="2"/>
      <c r="FOF108" s="5"/>
      <c r="FOG108" s="5"/>
      <c r="FOH108" s="5"/>
      <c r="FOI108" s="5"/>
      <c r="FOJ108" s="5"/>
      <c r="FOK108" s="1"/>
      <c r="FOL108" s="2"/>
      <c r="FOM108" s="2"/>
      <c r="FON108" s="5"/>
      <c r="FOO108" s="5"/>
      <c r="FOP108" s="5"/>
      <c r="FOQ108" s="5"/>
      <c r="FOR108" s="5"/>
      <c r="FOS108" s="1"/>
      <c r="FOT108" s="2"/>
      <c r="FOU108" s="2"/>
      <c r="FOV108" s="5"/>
      <c r="FOW108" s="5"/>
      <c r="FOX108" s="5"/>
      <c r="FOY108" s="5"/>
      <c r="FOZ108" s="5"/>
      <c r="FPA108" s="1"/>
      <c r="FPB108" s="2"/>
      <c r="FPC108" s="2"/>
      <c r="FPD108" s="5"/>
      <c r="FPE108" s="5"/>
      <c r="FPF108" s="5"/>
      <c r="FPG108" s="5"/>
      <c r="FPH108" s="5"/>
      <c r="FPI108" s="1"/>
      <c r="FPJ108" s="2"/>
      <c r="FPK108" s="2"/>
      <c r="FPL108" s="5"/>
      <c r="FPM108" s="5"/>
      <c r="FPN108" s="5"/>
      <c r="FPO108" s="5"/>
      <c r="FPP108" s="5"/>
      <c r="FPQ108" s="1"/>
      <c r="FPR108" s="2"/>
      <c r="FPS108" s="2"/>
      <c r="FPT108" s="5"/>
      <c r="FPU108" s="5"/>
      <c r="FPV108" s="5"/>
      <c r="FPW108" s="5"/>
      <c r="FPX108" s="5"/>
      <c r="FPY108" s="1"/>
      <c r="FPZ108" s="2"/>
      <c r="FQA108" s="2"/>
      <c r="FQB108" s="5"/>
      <c r="FQC108" s="5"/>
      <c r="FQD108" s="5"/>
      <c r="FQE108" s="5"/>
      <c r="FQF108" s="5"/>
      <c r="FQG108" s="1"/>
      <c r="FQH108" s="2"/>
      <c r="FQI108" s="2"/>
      <c r="FQJ108" s="5"/>
      <c r="FQK108" s="5"/>
      <c r="FQL108" s="5"/>
      <c r="FQM108" s="5"/>
      <c r="FQN108" s="5"/>
      <c r="FQO108" s="1"/>
      <c r="FQP108" s="2"/>
      <c r="FQQ108" s="2"/>
      <c r="FQR108" s="5"/>
      <c r="FQS108" s="5"/>
      <c r="FQT108" s="5"/>
      <c r="FQU108" s="5"/>
      <c r="FQV108" s="5"/>
      <c r="FQW108" s="1"/>
      <c r="FQX108" s="2"/>
      <c r="FQY108" s="2"/>
      <c r="FQZ108" s="5"/>
      <c r="FRA108" s="5"/>
      <c r="FRB108" s="5"/>
      <c r="FRC108" s="5"/>
      <c r="FRD108" s="5"/>
      <c r="FRE108" s="1"/>
      <c r="FRF108" s="2"/>
      <c r="FRG108" s="2"/>
      <c r="FRH108" s="5"/>
      <c r="FRI108" s="5"/>
      <c r="FRJ108" s="5"/>
      <c r="FRK108" s="5"/>
      <c r="FRL108" s="5"/>
      <c r="FRM108" s="1"/>
      <c r="FRN108" s="2"/>
      <c r="FRO108" s="2"/>
      <c r="FRP108" s="5"/>
      <c r="FRQ108" s="5"/>
      <c r="FRR108" s="5"/>
      <c r="FRS108" s="5"/>
      <c r="FRT108" s="5"/>
      <c r="FRU108" s="1"/>
      <c r="FRV108" s="2"/>
      <c r="FRW108" s="2"/>
      <c r="FRX108" s="5"/>
      <c r="FRY108" s="5"/>
      <c r="FRZ108" s="5"/>
      <c r="FSA108" s="5"/>
      <c r="FSB108" s="5"/>
      <c r="FSC108" s="1"/>
      <c r="FSD108" s="2"/>
      <c r="FSE108" s="2"/>
      <c r="FSF108" s="5"/>
      <c r="FSG108" s="5"/>
      <c r="FSH108" s="5"/>
      <c r="FSI108" s="5"/>
      <c r="FSJ108" s="5"/>
      <c r="FSK108" s="1"/>
      <c r="FSL108" s="2"/>
      <c r="FSM108" s="2"/>
      <c r="FSN108" s="5"/>
      <c r="FSO108" s="5"/>
      <c r="FSP108" s="5"/>
      <c r="FSQ108" s="5"/>
      <c r="FSR108" s="5"/>
      <c r="FSS108" s="1"/>
      <c r="FST108" s="2"/>
      <c r="FSU108" s="2"/>
      <c r="FSV108" s="5"/>
      <c r="FSW108" s="5"/>
      <c r="FSX108" s="5"/>
      <c r="FSY108" s="5"/>
      <c r="FSZ108" s="5"/>
      <c r="FTA108" s="1"/>
      <c r="FTB108" s="2"/>
      <c r="FTC108" s="2"/>
      <c r="FTD108" s="5"/>
      <c r="FTE108" s="5"/>
      <c r="FTF108" s="5"/>
      <c r="FTG108" s="5"/>
      <c r="FTH108" s="5"/>
      <c r="FTI108" s="1"/>
      <c r="FTJ108" s="2"/>
      <c r="FTK108" s="2"/>
      <c r="FTL108" s="5"/>
      <c r="FTM108" s="5"/>
      <c r="FTN108" s="5"/>
      <c r="FTO108" s="5"/>
      <c r="FTP108" s="5"/>
      <c r="FTQ108" s="1"/>
      <c r="FTR108" s="2"/>
      <c r="FTS108" s="2"/>
      <c r="FTT108" s="5"/>
      <c r="FTU108" s="5"/>
      <c r="FTV108" s="5"/>
      <c r="FTW108" s="5"/>
      <c r="FTX108" s="5"/>
      <c r="FTY108" s="1"/>
      <c r="FTZ108" s="2"/>
      <c r="FUA108" s="2"/>
      <c r="FUB108" s="5"/>
      <c r="FUC108" s="5"/>
      <c r="FUD108" s="5"/>
      <c r="FUE108" s="5"/>
      <c r="FUF108" s="5"/>
      <c r="FUG108" s="1"/>
      <c r="FUH108" s="2"/>
      <c r="FUI108" s="2"/>
      <c r="FUJ108" s="5"/>
      <c r="FUK108" s="5"/>
      <c r="FUL108" s="5"/>
      <c r="FUM108" s="5"/>
      <c r="FUN108" s="5"/>
      <c r="FUO108" s="1"/>
      <c r="FUP108" s="2"/>
      <c r="FUQ108" s="2"/>
      <c r="FUR108" s="5"/>
      <c r="FUS108" s="5"/>
      <c r="FUT108" s="5"/>
      <c r="FUU108" s="5"/>
      <c r="FUV108" s="5"/>
      <c r="FUW108" s="1"/>
      <c r="FUX108" s="2"/>
      <c r="FUY108" s="2"/>
      <c r="FUZ108" s="5"/>
      <c r="FVA108" s="5"/>
      <c r="FVB108" s="5"/>
      <c r="FVC108" s="5"/>
      <c r="FVD108" s="5"/>
      <c r="FVE108" s="1"/>
      <c r="FVF108" s="2"/>
      <c r="FVG108" s="2"/>
      <c r="FVH108" s="5"/>
      <c r="FVI108" s="5"/>
      <c r="FVJ108" s="5"/>
      <c r="FVK108" s="5"/>
      <c r="FVL108" s="5"/>
      <c r="FVM108" s="1"/>
      <c r="FVN108" s="2"/>
      <c r="FVO108" s="2"/>
      <c r="FVP108" s="5"/>
      <c r="FVQ108" s="5"/>
      <c r="FVR108" s="5"/>
      <c r="FVS108" s="5"/>
      <c r="FVT108" s="5"/>
      <c r="FVU108" s="1"/>
      <c r="FVV108" s="2"/>
      <c r="FVW108" s="2"/>
      <c r="FVX108" s="5"/>
      <c r="FVY108" s="5"/>
      <c r="FVZ108" s="5"/>
      <c r="FWA108" s="5"/>
      <c r="FWB108" s="5"/>
      <c r="FWC108" s="1"/>
      <c r="FWD108" s="2"/>
      <c r="FWE108" s="2"/>
      <c r="FWF108" s="5"/>
      <c r="FWG108" s="5"/>
      <c r="FWH108" s="5"/>
      <c r="FWI108" s="5"/>
      <c r="FWJ108" s="5"/>
      <c r="FWK108" s="1"/>
      <c r="FWL108" s="2"/>
      <c r="FWM108" s="2"/>
      <c r="FWN108" s="5"/>
      <c r="FWO108" s="5"/>
      <c r="FWP108" s="5"/>
      <c r="FWQ108" s="5"/>
      <c r="FWR108" s="5"/>
      <c r="FWS108" s="1"/>
      <c r="FWT108" s="2"/>
      <c r="FWU108" s="2"/>
      <c r="FWV108" s="5"/>
      <c r="FWW108" s="5"/>
      <c r="FWX108" s="5"/>
      <c r="FWY108" s="5"/>
      <c r="FWZ108" s="5"/>
      <c r="FXA108" s="1"/>
      <c r="FXB108" s="2"/>
      <c r="FXC108" s="2"/>
      <c r="FXD108" s="5"/>
      <c r="FXE108" s="5"/>
      <c r="FXF108" s="5"/>
      <c r="FXG108" s="5"/>
      <c r="FXH108" s="5"/>
      <c r="FXI108" s="1"/>
      <c r="FXJ108" s="2"/>
      <c r="FXK108" s="2"/>
      <c r="FXL108" s="5"/>
      <c r="FXM108" s="5"/>
      <c r="FXN108" s="5"/>
      <c r="FXO108" s="5"/>
      <c r="FXP108" s="5"/>
      <c r="FXQ108" s="1"/>
      <c r="FXR108" s="2"/>
      <c r="FXS108" s="2"/>
      <c r="FXT108" s="5"/>
      <c r="FXU108" s="5"/>
      <c r="FXV108" s="5"/>
      <c r="FXW108" s="5"/>
      <c r="FXX108" s="5"/>
      <c r="FXY108" s="1"/>
      <c r="FXZ108" s="2"/>
      <c r="FYA108" s="2"/>
      <c r="FYB108" s="5"/>
      <c r="FYC108" s="5"/>
      <c r="FYD108" s="5"/>
      <c r="FYE108" s="5"/>
      <c r="FYF108" s="5"/>
      <c r="FYG108" s="1"/>
      <c r="FYH108" s="2"/>
      <c r="FYI108" s="2"/>
      <c r="FYJ108" s="5"/>
      <c r="FYK108" s="5"/>
      <c r="FYL108" s="5"/>
      <c r="FYM108" s="5"/>
      <c r="FYN108" s="5"/>
      <c r="FYO108" s="1"/>
      <c r="FYP108" s="2"/>
      <c r="FYQ108" s="2"/>
      <c r="FYR108" s="5"/>
      <c r="FYS108" s="5"/>
      <c r="FYT108" s="5"/>
      <c r="FYU108" s="5"/>
      <c r="FYV108" s="5"/>
      <c r="FYW108" s="1"/>
      <c r="FYX108" s="2"/>
      <c r="FYY108" s="2"/>
      <c r="FYZ108" s="5"/>
      <c r="FZA108" s="5"/>
      <c r="FZB108" s="5"/>
      <c r="FZC108" s="5"/>
      <c r="FZD108" s="5"/>
      <c r="FZE108" s="1"/>
      <c r="FZF108" s="2"/>
      <c r="FZG108" s="2"/>
      <c r="FZH108" s="5"/>
      <c r="FZI108" s="5"/>
      <c r="FZJ108" s="5"/>
      <c r="FZK108" s="5"/>
      <c r="FZL108" s="5"/>
      <c r="FZM108" s="1"/>
      <c r="FZN108" s="2"/>
      <c r="FZO108" s="2"/>
      <c r="FZP108" s="5"/>
      <c r="FZQ108" s="5"/>
      <c r="FZR108" s="5"/>
      <c r="FZS108" s="5"/>
      <c r="FZT108" s="5"/>
      <c r="FZU108" s="1"/>
      <c r="FZV108" s="2"/>
      <c r="FZW108" s="2"/>
      <c r="FZX108" s="5"/>
      <c r="FZY108" s="5"/>
      <c r="FZZ108" s="5"/>
      <c r="GAA108" s="5"/>
      <c r="GAB108" s="5"/>
      <c r="GAC108" s="1"/>
      <c r="GAD108" s="2"/>
      <c r="GAE108" s="2"/>
      <c r="GAF108" s="5"/>
      <c r="GAG108" s="5"/>
      <c r="GAH108" s="5"/>
      <c r="GAI108" s="5"/>
      <c r="GAJ108" s="5"/>
      <c r="GAK108" s="1"/>
      <c r="GAL108" s="2"/>
      <c r="GAM108" s="2"/>
      <c r="GAN108" s="5"/>
      <c r="GAO108" s="5"/>
      <c r="GAP108" s="5"/>
      <c r="GAQ108" s="5"/>
      <c r="GAR108" s="5"/>
      <c r="GAS108" s="1"/>
      <c r="GAT108" s="2"/>
      <c r="GAU108" s="2"/>
      <c r="GAV108" s="5"/>
      <c r="GAW108" s="5"/>
      <c r="GAX108" s="5"/>
      <c r="GAY108" s="5"/>
      <c r="GAZ108" s="5"/>
      <c r="GBA108" s="1"/>
      <c r="GBB108" s="2"/>
      <c r="GBC108" s="2"/>
      <c r="GBD108" s="5"/>
      <c r="GBE108" s="5"/>
      <c r="GBF108" s="5"/>
      <c r="GBG108" s="5"/>
      <c r="GBH108" s="5"/>
      <c r="GBI108" s="1"/>
      <c r="GBJ108" s="2"/>
      <c r="GBK108" s="2"/>
      <c r="GBL108" s="5"/>
      <c r="GBM108" s="5"/>
      <c r="GBN108" s="5"/>
      <c r="GBO108" s="5"/>
      <c r="GBP108" s="5"/>
      <c r="GBQ108" s="1"/>
      <c r="GBR108" s="2"/>
      <c r="GBS108" s="2"/>
      <c r="GBT108" s="5"/>
      <c r="GBU108" s="5"/>
      <c r="GBV108" s="5"/>
      <c r="GBW108" s="5"/>
      <c r="GBX108" s="5"/>
      <c r="GBY108" s="1"/>
      <c r="GBZ108" s="2"/>
      <c r="GCA108" s="2"/>
      <c r="GCB108" s="5"/>
      <c r="GCC108" s="5"/>
      <c r="GCD108" s="5"/>
      <c r="GCE108" s="5"/>
      <c r="GCF108" s="5"/>
      <c r="GCG108" s="1"/>
      <c r="GCH108" s="2"/>
      <c r="GCI108" s="2"/>
      <c r="GCJ108" s="5"/>
      <c r="GCK108" s="5"/>
      <c r="GCL108" s="5"/>
      <c r="GCM108" s="5"/>
      <c r="GCN108" s="5"/>
      <c r="GCO108" s="1"/>
      <c r="GCP108" s="2"/>
      <c r="GCQ108" s="2"/>
      <c r="GCR108" s="5"/>
      <c r="GCS108" s="5"/>
      <c r="GCT108" s="5"/>
      <c r="GCU108" s="5"/>
      <c r="GCV108" s="5"/>
      <c r="GCW108" s="1"/>
      <c r="GCX108" s="2"/>
      <c r="GCY108" s="2"/>
      <c r="GCZ108" s="5"/>
      <c r="GDA108" s="5"/>
      <c r="GDB108" s="5"/>
      <c r="GDC108" s="5"/>
      <c r="GDD108" s="5"/>
      <c r="GDE108" s="1"/>
      <c r="GDF108" s="2"/>
      <c r="GDG108" s="2"/>
      <c r="GDH108" s="5"/>
      <c r="GDI108" s="5"/>
      <c r="GDJ108" s="5"/>
      <c r="GDK108" s="5"/>
      <c r="GDL108" s="5"/>
      <c r="GDM108" s="1"/>
      <c r="GDN108" s="2"/>
      <c r="GDO108" s="2"/>
      <c r="GDP108" s="5"/>
      <c r="GDQ108" s="5"/>
      <c r="GDR108" s="5"/>
      <c r="GDS108" s="5"/>
      <c r="GDT108" s="5"/>
      <c r="GDU108" s="1"/>
      <c r="GDV108" s="2"/>
      <c r="GDW108" s="2"/>
      <c r="GDX108" s="5"/>
      <c r="GDY108" s="5"/>
      <c r="GDZ108" s="5"/>
      <c r="GEA108" s="5"/>
      <c r="GEB108" s="5"/>
      <c r="GEC108" s="1"/>
      <c r="GED108" s="2"/>
      <c r="GEE108" s="2"/>
      <c r="GEF108" s="5"/>
      <c r="GEG108" s="5"/>
      <c r="GEH108" s="5"/>
      <c r="GEI108" s="5"/>
      <c r="GEJ108" s="5"/>
      <c r="GEK108" s="1"/>
      <c r="GEL108" s="2"/>
      <c r="GEM108" s="2"/>
      <c r="GEN108" s="5"/>
      <c r="GEO108" s="5"/>
      <c r="GEP108" s="5"/>
      <c r="GEQ108" s="5"/>
      <c r="GER108" s="5"/>
      <c r="GES108" s="1"/>
      <c r="GET108" s="2"/>
      <c r="GEU108" s="2"/>
      <c r="GEV108" s="5"/>
      <c r="GEW108" s="5"/>
      <c r="GEX108" s="5"/>
      <c r="GEY108" s="5"/>
      <c r="GEZ108" s="5"/>
      <c r="GFA108" s="1"/>
      <c r="GFB108" s="2"/>
      <c r="GFC108" s="2"/>
      <c r="GFD108" s="5"/>
      <c r="GFE108" s="5"/>
      <c r="GFF108" s="5"/>
      <c r="GFG108" s="5"/>
      <c r="GFH108" s="5"/>
      <c r="GFI108" s="1"/>
      <c r="GFJ108" s="2"/>
      <c r="GFK108" s="2"/>
      <c r="GFL108" s="5"/>
      <c r="GFM108" s="5"/>
      <c r="GFN108" s="5"/>
      <c r="GFO108" s="5"/>
      <c r="GFP108" s="5"/>
      <c r="GFQ108" s="1"/>
      <c r="GFR108" s="2"/>
      <c r="GFS108" s="2"/>
      <c r="GFT108" s="5"/>
      <c r="GFU108" s="5"/>
      <c r="GFV108" s="5"/>
      <c r="GFW108" s="5"/>
      <c r="GFX108" s="5"/>
      <c r="GFY108" s="1"/>
      <c r="GFZ108" s="2"/>
      <c r="GGA108" s="2"/>
      <c r="GGB108" s="5"/>
      <c r="GGC108" s="5"/>
      <c r="GGD108" s="5"/>
      <c r="GGE108" s="5"/>
      <c r="GGF108" s="5"/>
      <c r="GGG108" s="1"/>
      <c r="GGH108" s="2"/>
      <c r="GGI108" s="2"/>
      <c r="GGJ108" s="5"/>
      <c r="GGK108" s="5"/>
      <c r="GGL108" s="5"/>
      <c r="GGM108" s="5"/>
      <c r="GGN108" s="5"/>
      <c r="GGO108" s="1"/>
      <c r="GGP108" s="2"/>
      <c r="GGQ108" s="2"/>
      <c r="GGR108" s="5"/>
      <c r="GGS108" s="5"/>
      <c r="GGT108" s="5"/>
      <c r="GGU108" s="5"/>
      <c r="GGV108" s="5"/>
      <c r="GGW108" s="1"/>
      <c r="GGX108" s="2"/>
      <c r="GGY108" s="2"/>
      <c r="GGZ108" s="5"/>
      <c r="GHA108" s="5"/>
      <c r="GHB108" s="5"/>
      <c r="GHC108" s="5"/>
      <c r="GHD108" s="5"/>
      <c r="GHE108" s="1"/>
      <c r="GHF108" s="2"/>
      <c r="GHG108" s="2"/>
      <c r="GHH108" s="5"/>
      <c r="GHI108" s="5"/>
      <c r="GHJ108" s="5"/>
      <c r="GHK108" s="5"/>
      <c r="GHL108" s="5"/>
      <c r="GHM108" s="1"/>
      <c r="GHN108" s="2"/>
      <c r="GHO108" s="2"/>
      <c r="GHP108" s="5"/>
      <c r="GHQ108" s="5"/>
      <c r="GHR108" s="5"/>
      <c r="GHS108" s="5"/>
      <c r="GHT108" s="5"/>
      <c r="GHU108" s="1"/>
      <c r="GHV108" s="2"/>
      <c r="GHW108" s="2"/>
      <c r="GHX108" s="5"/>
      <c r="GHY108" s="5"/>
      <c r="GHZ108" s="5"/>
      <c r="GIA108" s="5"/>
      <c r="GIB108" s="5"/>
      <c r="GIC108" s="1"/>
      <c r="GID108" s="2"/>
      <c r="GIE108" s="2"/>
      <c r="GIF108" s="5"/>
      <c r="GIG108" s="5"/>
      <c r="GIH108" s="5"/>
      <c r="GII108" s="5"/>
      <c r="GIJ108" s="5"/>
      <c r="GIK108" s="1"/>
      <c r="GIL108" s="2"/>
      <c r="GIM108" s="2"/>
      <c r="GIN108" s="5"/>
      <c r="GIO108" s="5"/>
      <c r="GIP108" s="5"/>
      <c r="GIQ108" s="5"/>
      <c r="GIR108" s="5"/>
      <c r="GIS108" s="1"/>
      <c r="GIT108" s="2"/>
      <c r="GIU108" s="2"/>
      <c r="GIV108" s="5"/>
      <c r="GIW108" s="5"/>
      <c r="GIX108" s="5"/>
      <c r="GIY108" s="5"/>
      <c r="GIZ108" s="5"/>
      <c r="GJA108" s="1"/>
      <c r="GJB108" s="2"/>
      <c r="GJC108" s="2"/>
      <c r="GJD108" s="5"/>
      <c r="GJE108" s="5"/>
      <c r="GJF108" s="5"/>
      <c r="GJG108" s="5"/>
      <c r="GJH108" s="5"/>
      <c r="GJI108" s="1"/>
      <c r="GJJ108" s="2"/>
      <c r="GJK108" s="2"/>
      <c r="GJL108" s="5"/>
      <c r="GJM108" s="5"/>
      <c r="GJN108" s="5"/>
      <c r="GJO108" s="5"/>
      <c r="GJP108" s="5"/>
      <c r="GJQ108" s="1"/>
      <c r="GJR108" s="2"/>
      <c r="GJS108" s="2"/>
      <c r="GJT108" s="5"/>
      <c r="GJU108" s="5"/>
      <c r="GJV108" s="5"/>
      <c r="GJW108" s="5"/>
      <c r="GJX108" s="5"/>
      <c r="GJY108" s="1"/>
      <c r="GJZ108" s="2"/>
      <c r="GKA108" s="2"/>
      <c r="GKB108" s="5"/>
      <c r="GKC108" s="5"/>
      <c r="GKD108" s="5"/>
      <c r="GKE108" s="5"/>
      <c r="GKF108" s="5"/>
      <c r="GKG108" s="1"/>
      <c r="GKH108" s="2"/>
      <c r="GKI108" s="2"/>
      <c r="GKJ108" s="5"/>
      <c r="GKK108" s="5"/>
      <c r="GKL108" s="5"/>
      <c r="GKM108" s="5"/>
      <c r="GKN108" s="5"/>
      <c r="GKO108" s="1"/>
      <c r="GKP108" s="2"/>
      <c r="GKQ108" s="2"/>
      <c r="GKR108" s="5"/>
      <c r="GKS108" s="5"/>
      <c r="GKT108" s="5"/>
      <c r="GKU108" s="5"/>
      <c r="GKV108" s="5"/>
      <c r="GKW108" s="1"/>
      <c r="GKX108" s="2"/>
      <c r="GKY108" s="2"/>
      <c r="GKZ108" s="5"/>
      <c r="GLA108" s="5"/>
      <c r="GLB108" s="5"/>
      <c r="GLC108" s="5"/>
      <c r="GLD108" s="5"/>
      <c r="GLE108" s="1"/>
      <c r="GLF108" s="2"/>
      <c r="GLG108" s="2"/>
      <c r="GLH108" s="5"/>
      <c r="GLI108" s="5"/>
      <c r="GLJ108" s="5"/>
      <c r="GLK108" s="5"/>
      <c r="GLL108" s="5"/>
      <c r="GLM108" s="1"/>
      <c r="GLN108" s="2"/>
      <c r="GLO108" s="2"/>
      <c r="GLP108" s="5"/>
      <c r="GLQ108" s="5"/>
      <c r="GLR108" s="5"/>
      <c r="GLS108" s="5"/>
      <c r="GLT108" s="5"/>
      <c r="GLU108" s="1"/>
      <c r="GLV108" s="2"/>
      <c r="GLW108" s="2"/>
      <c r="GLX108" s="5"/>
      <c r="GLY108" s="5"/>
      <c r="GLZ108" s="5"/>
      <c r="GMA108" s="5"/>
      <c r="GMB108" s="5"/>
      <c r="GMC108" s="1"/>
      <c r="GMD108" s="2"/>
      <c r="GME108" s="2"/>
      <c r="GMF108" s="5"/>
      <c r="GMG108" s="5"/>
      <c r="GMH108" s="5"/>
      <c r="GMI108" s="5"/>
      <c r="GMJ108" s="5"/>
      <c r="GMK108" s="1"/>
      <c r="GML108" s="2"/>
      <c r="GMM108" s="2"/>
      <c r="GMN108" s="5"/>
      <c r="GMO108" s="5"/>
      <c r="GMP108" s="5"/>
      <c r="GMQ108" s="5"/>
      <c r="GMR108" s="5"/>
      <c r="GMS108" s="1"/>
      <c r="GMT108" s="2"/>
      <c r="GMU108" s="2"/>
      <c r="GMV108" s="5"/>
      <c r="GMW108" s="5"/>
      <c r="GMX108" s="5"/>
      <c r="GMY108" s="5"/>
      <c r="GMZ108" s="5"/>
      <c r="GNA108" s="1"/>
      <c r="GNB108" s="2"/>
      <c r="GNC108" s="2"/>
      <c r="GND108" s="5"/>
      <c r="GNE108" s="5"/>
      <c r="GNF108" s="5"/>
      <c r="GNG108" s="5"/>
      <c r="GNH108" s="5"/>
      <c r="GNI108" s="1"/>
      <c r="GNJ108" s="2"/>
      <c r="GNK108" s="2"/>
      <c r="GNL108" s="5"/>
      <c r="GNM108" s="5"/>
      <c r="GNN108" s="5"/>
      <c r="GNO108" s="5"/>
      <c r="GNP108" s="5"/>
      <c r="GNQ108" s="1"/>
      <c r="GNR108" s="2"/>
      <c r="GNS108" s="2"/>
      <c r="GNT108" s="5"/>
      <c r="GNU108" s="5"/>
      <c r="GNV108" s="5"/>
      <c r="GNW108" s="5"/>
      <c r="GNX108" s="5"/>
      <c r="GNY108" s="1"/>
      <c r="GNZ108" s="2"/>
      <c r="GOA108" s="2"/>
      <c r="GOB108" s="5"/>
      <c r="GOC108" s="5"/>
      <c r="GOD108" s="5"/>
      <c r="GOE108" s="5"/>
      <c r="GOF108" s="5"/>
      <c r="GOG108" s="1"/>
      <c r="GOH108" s="2"/>
      <c r="GOI108" s="2"/>
      <c r="GOJ108" s="5"/>
      <c r="GOK108" s="5"/>
      <c r="GOL108" s="5"/>
      <c r="GOM108" s="5"/>
      <c r="GON108" s="5"/>
      <c r="GOO108" s="1"/>
      <c r="GOP108" s="2"/>
      <c r="GOQ108" s="2"/>
      <c r="GOR108" s="5"/>
      <c r="GOS108" s="5"/>
      <c r="GOT108" s="5"/>
      <c r="GOU108" s="5"/>
      <c r="GOV108" s="5"/>
      <c r="GOW108" s="1"/>
      <c r="GOX108" s="2"/>
      <c r="GOY108" s="2"/>
      <c r="GOZ108" s="5"/>
      <c r="GPA108" s="5"/>
      <c r="GPB108" s="5"/>
      <c r="GPC108" s="5"/>
      <c r="GPD108" s="5"/>
      <c r="GPE108" s="1"/>
      <c r="GPF108" s="2"/>
      <c r="GPG108" s="2"/>
      <c r="GPH108" s="5"/>
      <c r="GPI108" s="5"/>
      <c r="GPJ108" s="5"/>
      <c r="GPK108" s="5"/>
      <c r="GPL108" s="5"/>
      <c r="GPM108" s="1"/>
      <c r="GPN108" s="2"/>
      <c r="GPO108" s="2"/>
      <c r="GPP108" s="5"/>
      <c r="GPQ108" s="5"/>
      <c r="GPR108" s="5"/>
      <c r="GPS108" s="5"/>
      <c r="GPT108" s="5"/>
      <c r="GPU108" s="1"/>
      <c r="GPV108" s="2"/>
      <c r="GPW108" s="2"/>
      <c r="GPX108" s="5"/>
      <c r="GPY108" s="5"/>
      <c r="GPZ108" s="5"/>
      <c r="GQA108" s="5"/>
      <c r="GQB108" s="5"/>
      <c r="GQC108" s="1"/>
      <c r="GQD108" s="2"/>
      <c r="GQE108" s="2"/>
      <c r="GQF108" s="5"/>
      <c r="GQG108" s="5"/>
      <c r="GQH108" s="5"/>
      <c r="GQI108" s="5"/>
      <c r="GQJ108" s="5"/>
      <c r="GQK108" s="1"/>
      <c r="GQL108" s="2"/>
      <c r="GQM108" s="2"/>
      <c r="GQN108" s="5"/>
      <c r="GQO108" s="5"/>
      <c r="GQP108" s="5"/>
      <c r="GQQ108" s="5"/>
      <c r="GQR108" s="5"/>
      <c r="GQS108" s="1"/>
      <c r="GQT108" s="2"/>
      <c r="GQU108" s="2"/>
      <c r="GQV108" s="5"/>
      <c r="GQW108" s="5"/>
      <c r="GQX108" s="5"/>
      <c r="GQY108" s="5"/>
      <c r="GQZ108" s="5"/>
      <c r="GRA108" s="1"/>
      <c r="GRB108" s="2"/>
      <c r="GRC108" s="2"/>
      <c r="GRD108" s="5"/>
      <c r="GRE108" s="5"/>
      <c r="GRF108" s="5"/>
      <c r="GRG108" s="5"/>
      <c r="GRH108" s="5"/>
      <c r="GRI108" s="1"/>
      <c r="GRJ108" s="2"/>
      <c r="GRK108" s="2"/>
      <c r="GRL108" s="5"/>
      <c r="GRM108" s="5"/>
      <c r="GRN108" s="5"/>
      <c r="GRO108" s="5"/>
      <c r="GRP108" s="5"/>
      <c r="GRQ108" s="1"/>
      <c r="GRR108" s="2"/>
      <c r="GRS108" s="2"/>
      <c r="GRT108" s="5"/>
      <c r="GRU108" s="5"/>
      <c r="GRV108" s="5"/>
      <c r="GRW108" s="5"/>
      <c r="GRX108" s="5"/>
      <c r="GRY108" s="1"/>
      <c r="GRZ108" s="2"/>
      <c r="GSA108" s="2"/>
      <c r="GSB108" s="5"/>
      <c r="GSC108" s="5"/>
      <c r="GSD108" s="5"/>
      <c r="GSE108" s="5"/>
      <c r="GSF108" s="5"/>
      <c r="GSG108" s="1"/>
      <c r="GSH108" s="2"/>
      <c r="GSI108" s="2"/>
      <c r="GSJ108" s="5"/>
      <c r="GSK108" s="5"/>
      <c r="GSL108" s="5"/>
      <c r="GSM108" s="5"/>
      <c r="GSN108" s="5"/>
      <c r="GSO108" s="1"/>
      <c r="GSP108" s="2"/>
      <c r="GSQ108" s="2"/>
      <c r="GSR108" s="5"/>
      <c r="GSS108" s="5"/>
      <c r="GST108" s="5"/>
      <c r="GSU108" s="5"/>
      <c r="GSV108" s="5"/>
      <c r="GSW108" s="1"/>
      <c r="GSX108" s="2"/>
      <c r="GSY108" s="2"/>
      <c r="GSZ108" s="5"/>
      <c r="GTA108" s="5"/>
      <c r="GTB108" s="5"/>
      <c r="GTC108" s="5"/>
      <c r="GTD108" s="5"/>
      <c r="GTE108" s="1"/>
      <c r="GTF108" s="2"/>
      <c r="GTG108" s="2"/>
      <c r="GTH108" s="5"/>
      <c r="GTI108" s="5"/>
      <c r="GTJ108" s="5"/>
      <c r="GTK108" s="5"/>
      <c r="GTL108" s="5"/>
      <c r="GTM108" s="1"/>
      <c r="GTN108" s="2"/>
      <c r="GTO108" s="2"/>
      <c r="GTP108" s="5"/>
      <c r="GTQ108" s="5"/>
      <c r="GTR108" s="5"/>
      <c r="GTS108" s="5"/>
      <c r="GTT108" s="5"/>
      <c r="GTU108" s="1"/>
      <c r="GTV108" s="2"/>
      <c r="GTW108" s="2"/>
      <c r="GTX108" s="5"/>
      <c r="GTY108" s="5"/>
      <c r="GTZ108" s="5"/>
      <c r="GUA108" s="5"/>
      <c r="GUB108" s="5"/>
      <c r="GUC108" s="1"/>
      <c r="GUD108" s="2"/>
      <c r="GUE108" s="2"/>
      <c r="GUF108" s="5"/>
      <c r="GUG108" s="5"/>
      <c r="GUH108" s="5"/>
      <c r="GUI108" s="5"/>
      <c r="GUJ108" s="5"/>
      <c r="GUK108" s="1"/>
      <c r="GUL108" s="2"/>
      <c r="GUM108" s="2"/>
      <c r="GUN108" s="5"/>
      <c r="GUO108" s="5"/>
      <c r="GUP108" s="5"/>
      <c r="GUQ108" s="5"/>
      <c r="GUR108" s="5"/>
      <c r="GUS108" s="1"/>
      <c r="GUT108" s="2"/>
      <c r="GUU108" s="2"/>
      <c r="GUV108" s="5"/>
      <c r="GUW108" s="5"/>
      <c r="GUX108" s="5"/>
      <c r="GUY108" s="5"/>
      <c r="GUZ108" s="5"/>
      <c r="GVA108" s="1"/>
      <c r="GVB108" s="2"/>
      <c r="GVC108" s="2"/>
      <c r="GVD108" s="5"/>
      <c r="GVE108" s="5"/>
      <c r="GVF108" s="5"/>
      <c r="GVG108" s="5"/>
      <c r="GVH108" s="5"/>
      <c r="GVI108" s="1"/>
      <c r="GVJ108" s="2"/>
      <c r="GVK108" s="2"/>
      <c r="GVL108" s="5"/>
      <c r="GVM108" s="5"/>
      <c r="GVN108" s="5"/>
      <c r="GVO108" s="5"/>
      <c r="GVP108" s="5"/>
      <c r="GVQ108" s="1"/>
      <c r="GVR108" s="2"/>
      <c r="GVS108" s="2"/>
      <c r="GVT108" s="5"/>
      <c r="GVU108" s="5"/>
      <c r="GVV108" s="5"/>
      <c r="GVW108" s="5"/>
      <c r="GVX108" s="5"/>
      <c r="GVY108" s="1"/>
      <c r="GVZ108" s="2"/>
      <c r="GWA108" s="2"/>
      <c r="GWB108" s="5"/>
      <c r="GWC108" s="5"/>
      <c r="GWD108" s="5"/>
      <c r="GWE108" s="5"/>
      <c r="GWF108" s="5"/>
      <c r="GWG108" s="1"/>
      <c r="GWH108" s="2"/>
      <c r="GWI108" s="2"/>
      <c r="GWJ108" s="5"/>
      <c r="GWK108" s="5"/>
      <c r="GWL108" s="5"/>
      <c r="GWM108" s="5"/>
      <c r="GWN108" s="5"/>
      <c r="GWO108" s="1"/>
      <c r="GWP108" s="2"/>
      <c r="GWQ108" s="2"/>
      <c r="GWR108" s="5"/>
      <c r="GWS108" s="5"/>
      <c r="GWT108" s="5"/>
      <c r="GWU108" s="5"/>
      <c r="GWV108" s="5"/>
      <c r="GWW108" s="1"/>
      <c r="GWX108" s="2"/>
      <c r="GWY108" s="2"/>
      <c r="GWZ108" s="5"/>
      <c r="GXA108" s="5"/>
      <c r="GXB108" s="5"/>
      <c r="GXC108" s="5"/>
      <c r="GXD108" s="5"/>
      <c r="GXE108" s="1"/>
      <c r="GXF108" s="2"/>
      <c r="GXG108" s="2"/>
      <c r="GXH108" s="5"/>
      <c r="GXI108" s="5"/>
      <c r="GXJ108" s="5"/>
      <c r="GXK108" s="5"/>
      <c r="GXL108" s="5"/>
      <c r="GXM108" s="1"/>
      <c r="GXN108" s="2"/>
      <c r="GXO108" s="2"/>
      <c r="GXP108" s="5"/>
      <c r="GXQ108" s="5"/>
      <c r="GXR108" s="5"/>
      <c r="GXS108" s="5"/>
      <c r="GXT108" s="5"/>
      <c r="GXU108" s="1"/>
      <c r="GXV108" s="2"/>
      <c r="GXW108" s="2"/>
      <c r="GXX108" s="5"/>
      <c r="GXY108" s="5"/>
      <c r="GXZ108" s="5"/>
      <c r="GYA108" s="5"/>
      <c r="GYB108" s="5"/>
      <c r="GYC108" s="1"/>
      <c r="GYD108" s="2"/>
      <c r="GYE108" s="2"/>
      <c r="GYF108" s="5"/>
      <c r="GYG108" s="5"/>
      <c r="GYH108" s="5"/>
      <c r="GYI108" s="5"/>
      <c r="GYJ108" s="5"/>
      <c r="GYK108" s="1"/>
      <c r="GYL108" s="2"/>
      <c r="GYM108" s="2"/>
      <c r="GYN108" s="5"/>
      <c r="GYO108" s="5"/>
      <c r="GYP108" s="5"/>
      <c r="GYQ108" s="5"/>
      <c r="GYR108" s="5"/>
      <c r="GYS108" s="1"/>
      <c r="GYT108" s="2"/>
      <c r="GYU108" s="2"/>
      <c r="GYV108" s="5"/>
      <c r="GYW108" s="5"/>
      <c r="GYX108" s="5"/>
      <c r="GYY108" s="5"/>
      <c r="GYZ108" s="5"/>
      <c r="GZA108" s="1"/>
      <c r="GZB108" s="2"/>
      <c r="GZC108" s="2"/>
      <c r="GZD108" s="5"/>
      <c r="GZE108" s="5"/>
      <c r="GZF108" s="5"/>
      <c r="GZG108" s="5"/>
      <c r="GZH108" s="5"/>
      <c r="GZI108" s="1"/>
      <c r="GZJ108" s="2"/>
      <c r="GZK108" s="2"/>
      <c r="GZL108" s="5"/>
      <c r="GZM108" s="5"/>
      <c r="GZN108" s="5"/>
      <c r="GZO108" s="5"/>
      <c r="GZP108" s="5"/>
      <c r="GZQ108" s="1"/>
      <c r="GZR108" s="2"/>
      <c r="GZS108" s="2"/>
      <c r="GZT108" s="5"/>
      <c r="GZU108" s="5"/>
      <c r="GZV108" s="5"/>
      <c r="GZW108" s="5"/>
      <c r="GZX108" s="5"/>
      <c r="GZY108" s="1"/>
      <c r="GZZ108" s="2"/>
      <c r="HAA108" s="2"/>
      <c r="HAB108" s="5"/>
      <c r="HAC108" s="5"/>
      <c r="HAD108" s="5"/>
      <c r="HAE108" s="5"/>
      <c r="HAF108" s="5"/>
      <c r="HAG108" s="1"/>
      <c r="HAH108" s="2"/>
      <c r="HAI108" s="2"/>
      <c r="HAJ108" s="5"/>
      <c r="HAK108" s="5"/>
      <c r="HAL108" s="5"/>
      <c r="HAM108" s="5"/>
      <c r="HAN108" s="5"/>
      <c r="HAO108" s="1"/>
      <c r="HAP108" s="2"/>
      <c r="HAQ108" s="2"/>
      <c r="HAR108" s="5"/>
      <c r="HAS108" s="5"/>
      <c r="HAT108" s="5"/>
      <c r="HAU108" s="5"/>
      <c r="HAV108" s="5"/>
      <c r="HAW108" s="1"/>
      <c r="HAX108" s="2"/>
      <c r="HAY108" s="2"/>
      <c r="HAZ108" s="5"/>
      <c r="HBA108" s="5"/>
      <c r="HBB108" s="5"/>
      <c r="HBC108" s="5"/>
      <c r="HBD108" s="5"/>
      <c r="HBE108" s="1"/>
      <c r="HBF108" s="2"/>
      <c r="HBG108" s="2"/>
      <c r="HBH108" s="5"/>
      <c r="HBI108" s="5"/>
      <c r="HBJ108" s="5"/>
      <c r="HBK108" s="5"/>
      <c r="HBL108" s="5"/>
      <c r="HBM108" s="1"/>
      <c r="HBN108" s="2"/>
      <c r="HBO108" s="2"/>
      <c r="HBP108" s="5"/>
      <c r="HBQ108" s="5"/>
      <c r="HBR108" s="5"/>
      <c r="HBS108" s="5"/>
      <c r="HBT108" s="5"/>
      <c r="HBU108" s="1"/>
      <c r="HBV108" s="2"/>
      <c r="HBW108" s="2"/>
      <c r="HBX108" s="5"/>
      <c r="HBY108" s="5"/>
      <c r="HBZ108" s="5"/>
      <c r="HCA108" s="5"/>
      <c r="HCB108" s="5"/>
      <c r="HCC108" s="1"/>
      <c r="HCD108" s="2"/>
      <c r="HCE108" s="2"/>
      <c r="HCF108" s="5"/>
      <c r="HCG108" s="5"/>
      <c r="HCH108" s="5"/>
      <c r="HCI108" s="5"/>
      <c r="HCJ108" s="5"/>
      <c r="HCK108" s="1"/>
      <c r="HCL108" s="2"/>
      <c r="HCM108" s="2"/>
      <c r="HCN108" s="5"/>
      <c r="HCO108" s="5"/>
      <c r="HCP108" s="5"/>
      <c r="HCQ108" s="5"/>
      <c r="HCR108" s="5"/>
      <c r="HCS108" s="1"/>
      <c r="HCT108" s="2"/>
      <c r="HCU108" s="2"/>
      <c r="HCV108" s="5"/>
      <c r="HCW108" s="5"/>
      <c r="HCX108" s="5"/>
      <c r="HCY108" s="5"/>
      <c r="HCZ108" s="5"/>
      <c r="HDA108" s="1"/>
      <c r="HDB108" s="2"/>
      <c r="HDC108" s="2"/>
      <c r="HDD108" s="5"/>
      <c r="HDE108" s="5"/>
      <c r="HDF108" s="5"/>
      <c r="HDG108" s="5"/>
      <c r="HDH108" s="5"/>
      <c r="HDI108" s="1"/>
      <c r="HDJ108" s="2"/>
      <c r="HDK108" s="2"/>
      <c r="HDL108" s="5"/>
      <c r="HDM108" s="5"/>
      <c r="HDN108" s="5"/>
      <c r="HDO108" s="5"/>
      <c r="HDP108" s="5"/>
      <c r="HDQ108" s="1"/>
      <c r="HDR108" s="2"/>
      <c r="HDS108" s="2"/>
      <c r="HDT108" s="5"/>
      <c r="HDU108" s="5"/>
      <c r="HDV108" s="5"/>
      <c r="HDW108" s="5"/>
      <c r="HDX108" s="5"/>
      <c r="HDY108" s="1"/>
      <c r="HDZ108" s="2"/>
      <c r="HEA108" s="2"/>
      <c r="HEB108" s="5"/>
      <c r="HEC108" s="5"/>
      <c r="HED108" s="5"/>
      <c r="HEE108" s="5"/>
      <c r="HEF108" s="5"/>
      <c r="HEG108" s="1"/>
      <c r="HEH108" s="2"/>
      <c r="HEI108" s="2"/>
      <c r="HEJ108" s="5"/>
      <c r="HEK108" s="5"/>
      <c r="HEL108" s="5"/>
      <c r="HEM108" s="5"/>
      <c r="HEN108" s="5"/>
      <c r="HEO108" s="1"/>
      <c r="HEP108" s="2"/>
      <c r="HEQ108" s="2"/>
      <c r="HER108" s="5"/>
      <c r="HES108" s="5"/>
      <c r="HET108" s="5"/>
      <c r="HEU108" s="5"/>
      <c r="HEV108" s="5"/>
      <c r="HEW108" s="1"/>
      <c r="HEX108" s="2"/>
      <c r="HEY108" s="2"/>
      <c r="HEZ108" s="5"/>
      <c r="HFA108" s="5"/>
      <c r="HFB108" s="5"/>
      <c r="HFC108" s="5"/>
      <c r="HFD108" s="5"/>
      <c r="HFE108" s="1"/>
      <c r="HFF108" s="2"/>
      <c r="HFG108" s="2"/>
      <c r="HFH108" s="5"/>
      <c r="HFI108" s="5"/>
      <c r="HFJ108" s="5"/>
      <c r="HFK108" s="5"/>
      <c r="HFL108" s="5"/>
      <c r="HFM108" s="1"/>
      <c r="HFN108" s="2"/>
      <c r="HFO108" s="2"/>
      <c r="HFP108" s="5"/>
      <c r="HFQ108" s="5"/>
      <c r="HFR108" s="5"/>
      <c r="HFS108" s="5"/>
      <c r="HFT108" s="5"/>
      <c r="HFU108" s="1"/>
      <c r="HFV108" s="2"/>
      <c r="HFW108" s="2"/>
      <c r="HFX108" s="5"/>
      <c r="HFY108" s="5"/>
      <c r="HFZ108" s="5"/>
      <c r="HGA108" s="5"/>
      <c r="HGB108" s="5"/>
      <c r="HGC108" s="1"/>
      <c r="HGD108" s="2"/>
      <c r="HGE108" s="2"/>
      <c r="HGF108" s="5"/>
      <c r="HGG108" s="5"/>
      <c r="HGH108" s="5"/>
      <c r="HGI108" s="5"/>
      <c r="HGJ108" s="5"/>
      <c r="HGK108" s="1"/>
      <c r="HGL108" s="2"/>
      <c r="HGM108" s="2"/>
      <c r="HGN108" s="5"/>
      <c r="HGO108" s="5"/>
      <c r="HGP108" s="5"/>
      <c r="HGQ108" s="5"/>
      <c r="HGR108" s="5"/>
      <c r="HGS108" s="1"/>
      <c r="HGT108" s="2"/>
      <c r="HGU108" s="2"/>
      <c r="HGV108" s="5"/>
      <c r="HGW108" s="5"/>
      <c r="HGX108" s="5"/>
      <c r="HGY108" s="5"/>
      <c r="HGZ108" s="5"/>
      <c r="HHA108" s="1"/>
      <c r="HHB108" s="2"/>
      <c r="HHC108" s="2"/>
      <c r="HHD108" s="5"/>
      <c r="HHE108" s="5"/>
      <c r="HHF108" s="5"/>
      <c r="HHG108" s="5"/>
      <c r="HHH108" s="5"/>
      <c r="HHI108" s="1"/>
      <c r="HHJ108" s="2"/>
      <c r="HHK108" s="2"/>
      <c r="HHL108" s="5"/>
      <c r="HHM108" s="5"/>
      <c r="HHN108" s="5"/>
      <c r="HHO108" s="5"/>
      <c r="HHP108" s="5"/>
      <c r="HHQ108" s="1"/>
      <c r="HHR108" s="2"/>
      <c r="HHS108" s="2"/>
      <c r="HHT108" s="5"/>
      <c r="HHU108" s="5"/>
      <c r="HHV108" s="5"/>
      <c r="HHW108" s="5"/>
      <c r="HHX108" s="5"/>
      <c r="HHY108" s="1"/>
      <c r="HHZ108" s="2"/>
      <c r="HIA108" s="2"/>
      <c r="HIB108" s="5"/>
      <c r="HIC108" s="5"/>
      <c r="HID108" s="5"/>
      <c r="HIE108" s="5"/>
      <c r="HIF108" s="5"/>
      <c r="HIG108" s="1"/>
      <c r="HIH108" s="2"/>
      <c r="HII108" s="2"/>
      <c r="HIJ108" s="5"/>
      <c r="HIK108" s="5"/>
      <c r="HIL108" s="5"/>
      <c r="HIM108" s="5"/>
      <c r="HIN108" s="5"/>
      <c r="HIO108" s="1"/>
      <c r="HIP108" s="2"/>
      <c r="HIQ108" s="2"/>
      <c r="HIR108" s="5"/>
      <c r="HIS108" s="5"/>
      <c r="HIT108" s="5"/>
      <c r="HIU108" s="5"/>
      <c r="HIV108" s="5"/>
      <c r="HIW108" s="1"/>
      <c r="HIX108" s="2"/>
      <c r="HIY108" s="2"/>
      <c r="HIZ108" s="5"/>
      <c r="HJA108" s="5"/>
      <c r="HJB108" s="5"/>
      <c r="HJC108" s="5"/>
      <c r="HJD108" s="5"/>
      <c r="HJE108" s="1"/>
      <c r="HJF108" s="2"/>
      <c r="HJG108" s="2"/>
      <c r="HJH108" s="5"/>
      <c r="HJI108" s="5"/>
      <c r="HJJ108" s="5"/>
      <c r="HJK108" s="5"/>
      <c r="HJL108" s="5"/>
      <c r="HJM108" s="1"/>
      <c r="HJN108" s="2"/>
      <c r="HJO108" s="2"/>
      <c r="HJP108" s="5"/>
      <c r="HJQ108" s="5"/>
      <c r="HJR108" s="5"/>
      <c r="HJS108" s="5"/>
      <c r="HJT108" s="5"/>
      <c r="HJU108" s="1"/>
      <c r="HJV108" s="2"/>
      <c r="HJW108" s="2"/>
      <c r="HJX108" s="5"/>
      <c r="HJY108" s="5"/>
      <c r="HJZ108" s="5"/>
      <c r="HKA108" s="5"/>
      <c r="HKB108" s="5"/>
      <c r="HKC108" s="1"/>
      <c r="HKD108" s="2"/>
      <c r="HKE108" s="2"/>
      <c r="HKF108" s="5"/>
      <c r="HKG108" s="5"/>
      <c r="HKH108" s="5"/>
      <c r="HKI108" s="5"/>
      <c r="HKJ108" s="5"/>
      <c r="HKK108" s="1"/>
      <c r="HKL108" s="2"/>
      <c r="HKM108" s="2"/>
      <c r="HKN108" s="5"/>
      <c r="HKO108" s="5"/>
      <c r="HKP108" s="5"/>
      <c r="HKQ108" s="5"/>
      <c r="HKR108" s="5"/>
      <c r="HKS108" s="1"/>
      <c r="HKT108" s="2"/>
      <c r="HKU108" s="2"/>
      <c r="HKV108" s="5"/>
      <c r="HKW108" s="5"/>
      <c r="HKX108" s="5"/>
      <c r="HKY108" s="5"/>
      <c r="HKZ108" s="5"/>
      <c r="HLA108" s="1"/>
      <c r="HLB108" s="2"/>
      <c r="HLC108" s="2"/>
      <c r="HLD108" s="5"/>
      <c r="HLE108" s="5"/>
      <c r="HLF108" s="5"/>
      <c r="HLG108" s="5"/>
      <c r="HLH108" s="5"/>
      <c r="HLI108" s="1"/>
      <c r="HLJ108" s="2"/>
      <c r="HLK108" s="2"/>
      <c r="HLL108" s="5"/>
      <c r="HLM108" s="5"/>
      <c r="HLN108" s="5"/>
      <c r="HLO108" s="5"/>
      <c r="HLP108" s="5"/>
      <c r="HLQ108" s="1"/>
      <c r="HLR108" s="2"/>
      <c r="HLS108" s="2"/>
      <c r="HLT108" s="5"/>
      <c r="HLU108" s="5"/>
      <c r="HLV108" s="5"/>
      <c r="HLW108" s="5"/>
      <c r="HLX108" s="5"/>
      <c r="HLY108" s="1"/>
      <c r="HLZ108" s="2"/>
      <c r="HMA108" s="2"/>
      <c r="HMB108" s="5"/>
      <c r="HMC108" s="5"/>
      <c r="HMD108" s="5"/>
      <c r="HME108" s="5"/>
      <c r="HMF108" s="5"/>
      <c r="HMG108" s="1"/>
      <c r="HMH108" s="2"/>
      <c r="HMI108" s="2"/>
      <c r="HMJ108" s="5"/>
      <c r="HMK108" s="5"/>
      <c r="HML108" s="5"/>
      <c r="HMM108" s="5"/>
      <c r="HMN108" s="5"/>
      <c r="HMO108" s="1"/>
      <c r="HMP108" s="2"/>
      <c r="HMQ108" s="2"/>
      <c r="HMR108" s="5"/>
      <c r="HMS108" s="5"/>
      <c r="HMT108" s="5"/>
      <c r="HMU108" s="5"/>
      <c r="HMV108" s="5"/>
      <c r="HMW108" s="1"/>
      <c r="HMX108" s="2"/>
      <c r="HMY108" s="2"/>
      <c r="HMZ108" s="5"/>
      <c r="HNA108" s="5"/>
      <c r="HNB108" s="5"/>
      <c r="HNC108" s="5"/>
      <c r="HND108" s="5"/>
      <c r="HNE108" s="1"/>
      <c r="HNF108" s="2"/>
      <c r="HNG108" s="2"/>
      <c r="HNH108" s="5"/>
      <c r="HNI108" s="5"/>
      <c r="HNJ108" s="5"/>
      <c r="HNK108" s="5"/>
      <c r="HNL108" s="5"/>
      <c r="HNM108" s="1"/>
      <c r="HNN108" s="2"/>
      <c r="HNO108" s="2"/>
      <c r="HNP108" s="5"/>
      <c r="HNQ108" s="5"/>
      <c r="HNR108" s="5"/>
      <c r="HNS108" s="5"/>
      <c r="HNT108" s="5"/>
      <c r="HNU108" s="1"/>
      <c r="HNV108" s="2"/>
      <c r="HNW108" s="2"/>
      <c r="HNX108" s="5"/>
      <c r="HNY108" s="5"/>
      <c r="HNZ108" s="5"/>
      <c r="HOA108" s="5"/>
      <c r="HOB108" s="5"/>
      <c r="HOC108" s="1"/>
      <c r="HOD108" s="2"/>
      <c r="HOE108" s="2"/>
      <c r="HOF108" s="5"/>
      <c r="HOG108" s="5"/>
      <c r="HOH108" s="5"/>
      <c r="HOI108" s="5"/>
      <c r="HOJ108" s="5"/>
      <c r="HOK108" s="1"/>
      <c r="HOL108" s="2"/>
      <c r="HOM108" s="2"/>
      <c r="HON108" s="5"/>
      <c r="HOO108" s="5"/>
      <c r="HOP108" s="5"/>
      <c r="HOQ108" s="5"/>
      <c r="HOR108" s="5"/>
      <c r="HOS108" s="1"/>
      <c r="HOT108" s="2"/>
      <c r="HOU108" s="2"/>
      <c r="HOV108" s="5"/>
      <c r="HOW108" s="5"/>
      <c r="HOX108" s="5"/>
      <c r="HOY108" s="5"/>
      <c r="HOZ108" s="5"/>
      <c r="HPA108" s="1"/>
      <c r="HPB108" s="2"/>
      <c r="HPC108" s="2"/>
      <c r="HPD108" s="5"/>
      <c r="HPE108" s="5"/>
      <c r="HPF108" s="5"/>
      <c r="HPG108" s="5"/>
      <c r="HPH108" s="5"/>
      <c r="HPI108" s="1"/>
      <c r="HPJ108" s="2"/>
      <c r="HPK108" s="2"/>
      <c r="HPL108" s="5"/>
      <c r="HPM108" s="5"/>
      <c r="HPN108" s="5"/>
      <c r="HPO108" s="5"/>
      <c r="HPP108" s="5"/>
      <c r="HPQ108" s="1"/>
      <c r="HPR108" s="2"/>
      <c r="HPS108" s="2"/>
      <c r="HPT108" s="5"/>
      <c r="HPU108" s="5"/>
      <c r="HPV108" s="5"/>
      <c r="HPW108" s="5"/>
      <c r="HPX108" s="5"/>
      <c r="HPY108" s="1"/>
      <c r="HPZ108" s="2"/>
      <c r="HQA108" s="2"/>
      <c r="HQB108" s="5"/>
      <c r="HQC108" s="5"/>
      <c r="HQD108" s="5"/>
      <c r="HQE108" s="5"/>
      <c r="HQF108" s="5"/>
      <c r="HQG108" s="1"/>
      <c r="HQH108" s="2"/>
      <c r="HQI108" s="2"/>
      <c r="HQJ108" s="5"/>
      <c r="HQK108" s="5"/>
      <c r="HQL108" s="5"/>
      <c r="HQM108" s="5"/>
      <c r="HQN108" s="5"/>
      <c r="HQO108" s="1"/>
      <c r="HQP108" s="2"/>
      <c r="HQQ108" s="2"/>
      <c r="HQR108" s="5"/>
      <c r="HQS108" s="5"/>
      <c r="HQT108" s="5"/>
      <c r="HQU108" s="5"/>
      <c r="HQV108" s="5"/>
      <c r="HQW108" s="1"/>
      <c r="HQX108" s="2"/>
      <c r="HQY108" s="2"/>
      <c r="HQZ108" s="5"/>
      <c r="HRA108" s="5"/>
      <c r="HRB108" s="5"/>
      <c r="HRC108" s="5"/>
      <c r="HRD108" s="5"/>
      <c r="HRE108" s="1"/>
      <c r="HRF108" s="2"/>
      <c r="HRG108" s="2"/>
      <c r="HRH108" s="5"/>
      <c r="HRI108" s="5"/>
      <c r="HRJ108" s="5"/>
      <c r="HRK108" s="5"/>
      <c r="HRL108" s="5"/>
      <c r="HRM108" s="1"/>
      <c r="HRN108" s="2"/>
      <c r="HRO108" s="2"/>
      <c r="HRP108" s="5"/>
      <c r="HRQ108" s="5"/>
      <c r="HRR108" s="5"/>
      <c r="HRS108" s="5"/>
      <c r="HRT108" s="5"/>
      <c r="HRU108" s="1"/>
      <c r="HRV108" s="2"/>
      <c r="HRW108" s="2"/>
      <c r="HRX108" s="5"/>
      <c r="HRY108" s="5"/>
      <c r="HRZ108" s="5"/>
      <c r="HSA108" s="5"/>
      <c r="HSB108" s="5"/>
      <c r="HSC108" s="1"/>
      <c r="HSD108" s="2"/>
      <c r="HSE108" s="2"/>
      <c r="HSF108" s="5"/>
      <c r="HSG108" s="5"/>
      <c r="HSH108" s="5"/>
      <c r="HSI108" s="5"/>
      <c r="HSJ108" s="5"/>
      <c r="HSK108" s="1"/>
      <c r="HSL108" s="2"/>
      <c r="HSM108" s="2"/>
      <c r="HSN108" s="5"/>
      <c r="HSO108" s="5"/>
      <c r="HSP108" s="5"/>
      <c r="HSQ108" s="5"/>
      <c r="HSR108" s="5"/>
      <c r="HSS108" s="1"/>
      <c r="HST108" s="2"/>
      <c r="HSU108" s="2"/>
      <c r="HSV108" s="5"/>
      <c r="HSW108" s="5"/>
      <c r="HSX108" s="5"/>
      <c r="HSY108" s="5"/>
      <c r="HSZ108" s="5"/>
      <c r="HTA108" s="1"/>
      <c r="HTB108" s="2"/>
      <c r="HTC108" s="2"/>
      <c r="HTD108" s="5"/>
      <c r="HTE108" s="5"/>
      <c r="HTF108" s="5"/>
      <c r="HTG108" s="5"/>
      <c r="HTH108" s="5"/>
      <c r="HTI108" s="1"/>
      <c r="HTJ108" s="2"/>
      <c r="HTK108" s="2"/>
      <c r="HTL108" s="5"/>
      <c r="HTM108" s="5"/>
      <c r="HTN108" s="5"/>
      <c r="HTO108" s="5"/>
      <c r="HTP108" s="5"/>
      <c r="HTQ108" s="1"/>
      <c r="HTR108" s="2"/>
      <c r="HTS108" s="2"/>
      <c r="HTT108" s="5"/>
      <c r="HTU108" s="5"/>
      <c r="HTV108" s="5"/>
      <c r="HTW108" s="5"/>
      <c r="HTX108" s="5"/>
      <c r="HTY108" s="1"/>
      <c r="HTZ108" s="2"/>
      <c r="HUA108" s="2"/>
      <c r="HUB108" s="5"/>
      <c r="HUC108" s="5"/>
      <c r="HUD108" s="5"/>
      <c r="HUE108" s="5"/>
      <c r="HUF108" s="5"/>
      <c r="HUG108" s="1"/>
      <c r="HUH108" s="2"/>
      <c r="HUI108" s="2"/>
      <c r="HUJ108" s="5"/>
      <c r="HUK108" s="5"/>
      <c r="HUL108" s="5"/>
      <c r="HUM108" s="5"/>
      <c r="HUN108" s="5"/>
      <c r="HUO108" s="1"/>
      <c r="HUP108" s="2"/>
      <c r="HUQ108" s="2"/>
      <c r="HUR108" s="5"/>
      <c r="HUS108" s="5"/>
      <c r="HUT108" s="5"/>
      <c r="HUU108" s="5"/>
      <c r="HUV108" s="5"/>
      <c r="HUW108" s="1"/>
      <c r="HUX108" s="2"/>
      <c r="HUY108" s="2"/>
      <c r="HUZ108" s="5"/>
      <c r="HVA108" s="5"/>
      <c r="HVB108" s="5"/>
      <c r="HVC108" s="5"/>
      <c r="HVD108" s="5"/>
      <c r="HVE108" s="1"/>
      <c r="HVF108" s="2"/>
      <c r="HVG108" s="2"/>
      <c r="HVH108" s="5"/>
      <c r="HVI108" s="5"/>
      <c r="HVJ108" s="5"/>
      <c r="HVK108" s="5"/>
      <c r="HVL108" s="5"/>
      <c r="HVM108" s="1"/>
      <c r="HVN108" s="2"/>
      <c r="HVO108" s="2"/>
      <c r="HVP108" s="5"/>
      <c r="HVQ108" s="5"/>
      <c r="HVR108" s="5"/>
      <c r="HVS108" s="5"/>
      <c r="HVT108" s="5"/>
      <c r="HVU108" s="1"/>
      <c r="HVV108" s="2"/>
      <c r="HVW108" s="2"/>
      <c r="HVX108" s="5"/>
      <c r="HVY108" s="5"/>
      <c r="HVZ108" s="5"/>
      <c r="HWA108" s="5"/>
      <c r="HWB108" s="5"/>
      <c r="HWC108" s="1"/>
      <c r="HWD108" s="2"/>
      <c r="HWE108" s="2"/>
      <c r="HWF108" s="5"/>
      <c r="HWG108" s="5"/>
      <c r="HWH108" s="5"/>
      <c r="HWI108" s="5"/>
      <c r="HWJ108" s="5"/>
      <c r="HWK108" s="1"/>
      <c r="HWL108" s="2"/>
      <c r="HWM108" s="2"/>
      <c r="HWN108" s="5"/>
      <c r="HWO108" s="5"/>
      <c r="HWP108" s="5"/>
      <c r="HWQ108" s="5"/>
      <c r="HWR108" s="5"/>
      <c r="HWS108" s="1"/>
      <c r="HWT108" s="2"/>
      <c r="HWU108" s="2"/>
      <c r="HWV108" s="5"/>
      <c r="HWW108" s="5"/>
      <c r="HWX108" s="5"/>
      <c r="HWY108" s="5"/>
      <c r="HWZ108" s="5"/>
      <c r="HXA108" s="1"/>
      <c r="HXB108" s="2"/>
      <c r="HXC108" s="2"/>
      <c r="HXD108" s="5"/>
      <c r="HXE108" s="5"/>
      <c r="HXF108" s="5"/>
      <c r="HXG108" s="5"/>
      <c r="HXH108" s="5"/>
      <c r="HXI108" s="1"/>
      <c r="HXJ108" s="2"/>
      <c r="HXK108" s="2"/>
      <c r="HXL108" s="5"/>
      <c r="HXM108" s="5"/>
      <c r="HXN108" s="5"/>
      <c r="HXO108" s="5"/>
      <c r="HXP108" s="5"/>
      <c r="HXQ108" s="1"/>
      <c r="HXR108" s="2"/>
      <c r="HXS108" s="2"/>
      <c r="HXT108" s="5"/>
      <c r="HXU108" s="5"/>
      <c r="HXV108" s="5"/>
      <c r="HXW108" s="5"/>
      <c r="HXX108" s="5"/>
      <c r="HXY108" s="1"/>
      <c r="HXZ108" s="2"/>
      <c r="HYA108" s="2"/>
      <c r="HYB108" s="5"/>
      <c r="HYC108" s="5"/>
      <c r="HYD108" s="5"/>
      <c r="HYE108" s="5"/>
      <c r="HYF108" s="5"/>
      <c r="HYG108" s="1"/>
      <c r="HYH108" s="2"/>
      <c r="HYI108" s="2"/>
      <c r="HYJ108" s="5"/>
      <c r="HYK108" s="5"/>
      <c r="HYL108" s="5"/>
      <c r="HYM108" s="5"/>
      <c r="HYN108" s="5"/>
      <c r="HYO108" s="1"/>
      <c r="HYP108" s="2"/>
      <c r="HYQ108" s="2"/>
      <c r="HYR108" s="5"/>
      <c r="HYS108" s="5"/>
      <c r="HYT108" s="5"/>
      <c r="HYU108" s="5"/>
      <c r="HYV108" s="5"/>
      <c r="HYW108" s="1"/>
      <c r="HYX108" s="2"/>
      <c r="HYY108" s="2"/>
      <c r="HYZ108" s="5"/>
      <c r="HZA108" s="5"/>
      <c r="HZB108" s="5"/>
      <c r="HZC108" s="5"/>
      <c r="HZD108" s="5"/>
      <c r="HZE108" s="1"/>
      <c r="HZF108" s="2"/>
      <c r="HZG108" s="2"/>
      <c r="HZH108" s="5"/>
      <c r="HZI108" s="5"/>
      <c r="HZJ108" s="5"/>
      <c r="HZK108" s="5"/>
      <c r="HZL108" s="5"/>
      <c r="HZM108" s="1"/>
      <c r="HZN108" s="2"/>
      <c r="HZO108" s="2"/>
      <c r="HZP108" s="5"/>
      <c r="HZQ108" s="5"/>
      <c r="HZR108" s="5"/>
      <c r="HZS108" s="5"/>
      <c r="HZT108" s="5"/>
      <c r="HZU108" s="1"/>
      <c r="HZV108" s="2"/>
      <c r="HZW108" s="2"/>
      <c r="HZX108" s="5"/>
      <c r="HZY108" s="5"/>
      <c r="HZZ108" s="5"/>
      <c r="IAA108" s="5"/>
      <c r="IAB108" s="5"/>
      <c r="IAC108" s="1"/>
      <c r="IAD108" s="2"/>
      <c r="IAE108" s="2"/>
      <c r="IAF108" s="5"/>
      <c r="IAG108" s="5"/>
      <c r="IAH108" s="5"/>
      <c r="IAI108" s="5"/>
      <c r="IAJ108" s="5"/>
      <c r="IAK108" s="1"/>
      <c r="IAL108" s="2"/>
      <c r="IAM108" s="2"/>
      <c r="IAN108" s="5"/>
      <c r="IAO108" s="5"/>
      <c r="IAP108" s="5"/>
      <c r="IAQ108" s="5"/>
      <c r="IAR108" s="5"/>
      <c r="IAS108" s="1"/>
      <c r="IAT108" s="2"/>
      <c r="IAU108" s="2"/>
      <c r="IAV108" s="5"/>
      <c r="IAW108" s="5"/>
      <c r="IAX108" s="5"/>
      <c r="IAY108" s="5"/>
      <c r="IAZ108" s="5"/>
      <c r="IBA108" s="1"/>
      <c r="IBB108" s="2"/>
      <c r="IBC108" s="2"/>
      <c r="IBD108" s="5"/>
      <c r="IBE108" s="5"/>
      <c r="IBF108" s="5"/>
      <c r="IBG108" s="5"/>
      <c r="IBH108" s="5"/>
      <c r="IBI108" s="1"/>
      <c r="IBJ108" s="2"/>
      <c r="IBK108" s="2"/>
      <c r="IBL108" s="5"/>
      <c r="IBM108" s="5"/>
      <c r="IBN108" s="5"/>
      <c r="IBO108" s="5"/>
      <c r="IBP108" s="5"/>
      <c r="IBQ108" s="1"/>
      <c r="IBR108" s="2"/>
      <c r="IBS108" s="2"/>
      <c r="IBT108" s="5"/>
      <c r="IBU108" s="5"/>
      <c r="IBV108" s="5"/>
      <c r="IBW108" s="5"/>
      <c r="IBX108" s="5"/>
      <c r="IBY108" s="1"/>
      <c r="IBZ108" s="2"/>
      <c r="ICA108" s="2"/>
      <c r="ICB108" s="5"/>
      <c r="ICC108" s="5"/>
      <c r="ICD108" s="5"/>
      <c r="ICE108" s="5"/>
      <c r="ICF108" s="5"/>
      <c r="ICG108" s="1"/>
      <c r="ICH108" s="2"/>
      <c r="ICI108" s="2"/>
      <c r="ICJ108" s="5"/>
      <c r="ICK108" s="5"/>
      <c r="ICL108" s="5"/>
      <c r="ICM108" s="5"/>
      <c r="ICN108" s="5"/>
      <c r="ICO108" s="1"/>
      <c r="ICP108" s="2"/>
      <c r="ICQ108" s="2"/>
      <c r="ICR108" s="5"/>
      <c r="ICS108" s="5"/>
      <c r="ICT108" s="5"/>
      <c r="ICU108" s="5"/>
      <c r="ICV108" s="5"/>
      <c r="ICW108" s="1"/>
      <c r="ICX108" s="2"/>
      <c r="ICY108" s="2"/>
      <c r="ICZ108" s="5"/>
      <c r="IDA108" s="5"/>
      <c r="IDB108" s="5"/>
      <c r="IDC108" s="5"/>
      <c r="IDD108" s="5"/>
      <c r="IDE108" s="1"/>
      <c r="IDF108" s="2"/>
      <c r="IDG108" s="2"/>
      <c r="IDH108" s="5"/>
      <c r="IDI108" s="5"/>
      <c r="IDJ108" s="5"/>
      <c r="IDK108" s="5"/>
      <c r="IDL108" s="5"/>
      <c r="IDM108" s="1"/>
      <c r="IDN108" s="2"/>
      <c r="IDO108" s="2"/>
      <c r="IDP108" s="5"/>
      <c r="IDQ108" s="5"/>
      <c r="IDR108" s="5"/>
      <c r="IDS108" s="5"/>
      <c r="IDT108" s="5"/>
      <c r="IDU108" s="1"/>
      <c r="IDV108" s="2"/>
      <c r="IDW108" s="2"/>
      <c r="IDX108" s="5"/>
      <c r="IDY108" s="5"/>
      <c r="IDZ108" s="5"/>
      <c r="IEA108" s="5"/>
      <c r="IEB108" s="5"/>
      <c r="IEC108" s="1"/>
      <c r="IED108" s="2"/>
      <c r="IEE108" s="2"/>
      <c r="IEF108" s="5"/>
      <c r="IEG108" s="5"/>
      <c r="IEH108" s="5"/>
      <c r="IEI108" s="5"/>
      <c r="IEJ108" s="5"/>
      <c r="IEK108" s="1"/>
      <c r="IEL108" s="2"/>
      <c r="IEM108" s="2"/>
      <c r="IEN108" s="5"/>
      <c r="IEO108" s="5"/>
      <c r="IEP108" s="5"/>
      <c r="IEQ108" s="5"/>
      <c r="IER108" s="5"/>
      <c r="IES108" s="1"/>
      <c r="IET108" s="2"/>
      <c r="IEU108" s="2"/>
      <c r="IEV108" s="5"/>
      <c r="IEW108" s="5"/>
      <c r="IEX108" s="5"/>
      <c r="IEY108" s="5"/>
      <c r="IEZ108" s="5"/>
      <c r="IFA108" s="1"/>
      <c r="IFB108" s="2"/>
      <c r="IFC108" s="2"/>
      <c r="IFD108" s="5"/>
      <c r="IFE108" s="5"/>
      <c r="IFF108" s="5"/>
      <c r="IFG108" s="5"/>
      <c r="IFH108" s="5"/>
      <c r="IFI108" s="1"/>
      <c r="IFJ108" s="2"/>
      <c r="IFK108" s="2"/>
      <c r="IFL108" s="5"/>
      <c r="IFM108" s="5"/>
      <c r="IFN108" s="5"/>
      <c r="IFO108" s="5"/>
      <c r="IFP108" s="5"/>
      <c r="IFQ108" s="1"/>
      <c r="IFR108" s="2"/>
      <c r="IFS108" s="2"/>
      <c r="IFT108" s="5"/>
      <c r="IFU108" s="5"/>
      <c r="IFV108" s="5"/>
      <c r="IFW108" s="5"/>
      <c r="IFX108" s="5"/>
      <c r="IFY108" s="1"/>
      <c r="IFZ108" s="2"/>
      <c r="IGA108" s="2"/>
      <c r="IGB108" s="5"/>
      <c r="IGC108" s="5"/>
      <c r="IGD108" s="5"/>
      <c r="IGE108" s="5"/>
      <c r="IGF108" s="5"/>
      <c r="IGG108" s="1"/>
      <c r="IGH108" s="2"/>
      <c r="IGI108" s="2"/>
      <c r="IGJ108" s="5"/>
      <c r="IGK108" s="5"/>
      <c r="IGL108" s="5"/>
      <c r="IGM108" s="5"/>
      <c r="IGN108" s="5"/>
      <c r="IGO108" s="1"/>
      <c r="IGP108" s="2"/>
      <c r="IGQ108" s="2"/>
      <c r="IGR108" s="5"/>
      <c r="IGS108" s="5"/>
      <c r="IGT108" s="5"/>
      <c r="IGU108" s="5"/>
      <c r="IGV108" s="5"/>
      <c r="IGW108" s="1"/>
      <c r="IGX108" s="2"/>
      <c r="IGY108" s="2"/>
      <c r="IGZ108" s="5"/>
      <c r="IHA108" s="5"/>
      <c r="IHB108" s="5"/>
      <c r="IHC108" s="5"/>
      <c r="IHD108" s="5"/>
      <c r="IHE108" s="1"/>
      <c r="IHF108" s="2"/>
      <c r="IHG108" s="2"/>
      <c r="IHH108" s="5"/>
      <c r="IHI108" s="5"/>
      <c r="IHJ108" s="5"/>
      <c r="IHK108" s="5"/>
      <c r="IHL108" s="5"/>
      <c r="IHM108" s="1"/>
      <c r="IHN108" s="2"/>
      <c r="IHO108" s="2"/>
      <c r="IHP108" s="5"/>
      <c r="IHQ108" s="5"/>
      <c r="IHR108" s="5"/>
      <c r="IHS108" s="5"/>
      <c r="IHT108" s="5"/>
      <c r="IHU108" s="1"/>
      <c r="IHV108" s="2"/>
      <c r="IHW108" s="2"/>
      <c r="IHX108" s="5"/>
      <c r="IHY108" s="5"/>
      <c r="IHZ108" s="5"/>
      <c r="IIA108" s="5"/>
      <c r="IIB108" s="5"/>
      <c r="IIC108" s="1"/>
      <c r="IID108" s="2"/>
      <c r="IIE108" s="2"/>
      <c r="IIF108" s="5"/>
      <c r="IIG108" s="5"/>
      <c r="IIH108" s="5"/>
      <c r="III108" s="5"/>
      <c r="IIJ108" s="5"/>
      <c r="IIK108" s="1"/>
      <c r="IIL108" s="2"/>
      <c r="IIM108" s="2"/>
      <c r="IIN108" s="5"/>
      <c r="IIO108" s="5"/>
      <c r="IIP108" s="5"/>
      <c r="IIQ108" s="5"/>
      <c r="IIR108" s="5"/>
      <c r="IIS108" s="1"/>
      <c r="IIT108" s="2"/>
      <c r="IIU108" s="2"/>
      <c r="IIV108" s="5"/>
      <c r="IIW108" s="5"/>
      <c r="IIX108" s="5"/>
      <c r="IIY108" s="5"/>
      <c r="IIZ108" s="5"/>
      <c r="IJA108" s="1"/>
      <c r="IJB108" s="2"/>
      <c r="IJC108" s="2"/>
      <c r="IJD108" s="5"/>
      <c r="IJE108" s="5"/>
      <c r="IJF108" s="5"/>
      <c r="IJG108" s="5"/>
      <c r="IJH108" s="5"/>
      <c r="IJI108" s="1"/>
      <c r="IJJ108" s="2"/>
      <c r="IJK108" s="2"/>
      <c r="IJL108" s="5"/>
      <c r="IJM108" s="5"/>
      <c r="IJN108" s="5"/>
      <c r="IJO108" s="5"/>
      <c r="IJP108" s="5"/>
      <c r="IJQ108" s="1"/>
      <c r="IJR108" s="2"/>
      <c r="IJS108" s="2"/>
      <c r="IJT108" s="5"/>
      <c r="IJU108" s="5"/>
      <c r="IJV108" s="5"/>
      <c r="IJW108" s="5"/>
      <c r="IJX108" s="5"/>
      <c r="IJY108" s="1"/>
      <c r="IJZ108" s="2"/>
      <c r="IKA108" s="2"/>
      <c r="IKB108" s="5"/>
      <c r="IKC108" s="5"/>
      <c r="IKD108" s="5"/>
      <c r="IKE108" s="5"/>
      <c r="IKF108" s="5"/>
      <c r="IKG108" s="1"/>
      <c r="IKH108" s="2"/>
      <c r="IKI108" s="2"/>
      <c r="IKJ108" s="5"/>
      <c r="IKK108" s="5"/>
      <c r="IKL108" s="5"/>
      <c r="IKM108" s="5"/>
      <c r="IKN108" s="5"/>
      <c r="IKO108" s="1"/>
      <c r="IKP108" s="2"/>
      <c r="IKQ108" s="2"/>
      <c r="IKR108" s="5"/>
      <c r="IKS108" s="5"/>
      <c r="IKT108" s="5"/>
      <c r="IKU108" s="5"/>
      <c r="IKV108" s="5"/>
      <c r="IKW108" s="1"/>
      <c r="IKX108" s="2"/>
      <c r="IKY108" s="2"/>
      <c r="IKZ108" s="5"/>
      <c r="ILA108" s="5"/>
      <c r="ILB108" s="5"/>
      <c r="ILC108" s="5"/>
      <c r="ILD108" s="5"/>
      <c r="ILE108" s="1"/>
      <c r="ILF108" s="2"/>
      <c r="ILG108" s="2"/>
      <c r="ILH108" s="5"/>
      <c r="ILI108" s="5"/>
      <c r="ILJ108" s="5"/>
      <c r="ILK108" s="5"/>
      <c r="ILL108" s="5"/>
      <c r="ILM108" s="1"/>
      <c r="ILN108" s="2"/>
      <c r="ILO108" s="2"/>
      <c r="ILP108" s="5"/>
      <c r="ILQ108" s="5"/>
      <c r="ILR108" s="5"/>
      <c r="ILS108" s="5"/>
      <c r="ILT108" s="5"/>
      <c r="ILU108" s="1"/>
      <c r="ILV108" s="2"/>
      <c r="ILW108" s="2"/>
      <c r="ILX108" s="5"/>
      <c r="ILY108" s="5"/>
      <c r="ILZ108" s="5"/>
      <c r="IMA108" s="5"/>
      <c r="IMB108" s="5"/>
      <c r="IMC108" s="1"/>
      <c r="IMD108" s="2"/>
      <c r="IME108" s="2"/>
      <c r="IMF108" s="5"/>
      <c r="IMG108" s="5"/>
      <c r="IMH108" s="5"/>
      <c r="IMI108" s="5"/>
      <c r="IMJ108" s="5"/>
      <c r="IMK108" s="1"/>
      <c r="IML108" s="2"/>
      <c r="IMM108" s="2"/>
      <c r="IMN108" s="5"/>
      <c r="IMO108" s="5"/>
      <c r="IMP108" s="5"/>
      <c r="IMQ108" s="5"/>
      <c r="IMR108" s="5"/>
      <c r="IMS108" s="1"/>
      <c r="IMT108" s="2"/>
      <c r="IMU108" s="2"/>
      <c r="IMV108" s="5"/>
      <c r="IMW108" s="5"/>
      <c r="IMX108" s="5"/>
      <c r="IMY108" s="5"/>
      <c r="IMZ108" s="5"/>
      <c r="INA108" s="1"/>
      <c r="INB108" s="2"/>
      <c r="INC108" s="2"/>
      <c r="IND108" s="5"/>
      <c r="INE108" s="5"/>
      <c r="INF108" s="5"/>
      <c r="ING108" s="5"/>
      <c r="INH108" s="5"/>
      <c r="INI108" s="1"/>
      <c r="INJ108" s="2"/>
      <c r="INK108" s="2"/>
      <c r="INL108" s="5"/>
      <c r="INM108" s="5"/>
      <c r="INN108" s="5"/>
      <c r="INO108" s="5"/>
      <c r="INP108" s="5"/>
      <c r="INQ108" s="1"/>
      <c r="INR108" s="2"/>
      <c r="INS108" s="2"/>
      <c r="INT108" s="5"/>
      <c r="INU108" s="5"/>
      <c r="INV108" s="5"/>
      <c r="INW108" s="5"/>
      <c r="INX108" s="5"/>
      <c r="INY108" s="1"/>
      <c r="INZ108" s="2"/>
      <c r="IOA108" s="2"/>
      <c r="IOB108" s="5"/>
      <c r="IOC108" s="5"/>
      <c r="IOD108" s="5"/>
      <c r="IOE108" s="5"/>
      <c r="IOF108" s="5"/>
      <c r="IOG108" s="1"/>
      <c r="IOH108" s="2"/>
      <c r="IOI108" s="2"/>
      <c r="IOJ108" s="5"/>
      <c r="IOK108" s="5"/>
      <c r="IOL108" s="5"/>
      <c r="IOM108" s="5"/>
      <c r="ION108" s="5"/>
      <c r="IOO108" s="1"/>
      <c r="IOP108" s="2"/>
      <c r="IOQ108" s="2"/>
      <c r="IOR108" s="5"/>
      <c r="IOS108" s="5"/>
      <c r="IOT108" s="5"/>
      <c r="IOU108" s="5"/>
      <c r="IOV108" s="5"/>
      <c r="IOW108" s="1"/>
      <c r="IOX108" s="2"/>
      <c r="IOY108" s="2"/>
      <c r="IOZ108" s="5"/>
      <c r="IPA108" s="5"/>
      <c r="IPB108" s="5"/>
      <c r="IPC108" s="5"/>
      <c r="IPD108" s="5"/>
      <c r="IPE108" s="1"/>
      <c r="IPF108" s="2"/>
      <c r="IPG108" s="2"/>
      <c r="IPH108" s="5"/>
      <c r="IPI108" s="5"/>
      <c r="IPJ108" s="5"/>
      <c r="IPK108" s="5"/>
      <c r="IPL108" s="5"/>
      <c r="IPM108" s="1"/>
      <c r="IPN108" s="2"/>
      <c r="IPO108" s="2"/>
      <c r="IPP108" s="5"/>
      <c r="IPQ108" s="5"/>
      <c r="IPR108" s="5"/>
      <c r="IPS108" s="5"/>
      <c r="IPT108" s="5"/>
      <c r="IPU108" s="1"/>
      <c r="IPV108" s="2"/>
      <c r="IPW108" s="2"/>
      <c r="IPX108" s="5"/>
      <c r="IPY108" s="5"/>
      <c r="IPZ108" s="5"/>
      <c r="IQA108" s="5"/>
      <c r="IQB108" s="5"/>
      <c r="IQC108" s="1"/>
      <c r="IQD108" s="2"/>
      <c r="IQE108" s="2"/>
      <c r="IQF108" s="5"/>
      <c r="IQG108" s="5"/>
      <c r="IQH108" s="5"/>
      <c r="IQI108" s="5"/>
      <c r="IQJ108" s="5"/>
      <c r="IQK108" s="1"/>
      <c r="IQL108" s="2"/>
      <c r="IQM108" s="2"/>
      <c r="IQN108" s="5"/>
      <c r="IQO108" s="5"/>
      <c r="IQP108" s="5"/>
      <c r="IQQ108" s="5"/>
      <c r="IQR108" s="5"/>
      <c r="IQS108" s="1"/>
      <c r="IQT108" s="2"/>
      <c r="IQU108" s="2"/>
      <c r="IQV108" s="5"/>
      <c r="IQW108" s="5"/>
      <c r="IQX108" s="5"/>
      <c r="IQY108" s="5"/>
      <c r="IQZ108" s="5"/>
      <c r="IRA108" s="1"/>
      <c r="IRB108" s="2"/>
      <c r="IRC108" s="2"/>
      <c r="IRD108" s="5"/>
      <c r="IRE108" s="5"/>
      <c r="IRF108" s="5"/>
      <c r="IRG108" s="5"/>
      <c r="IRH108" s="5"/>
      <c r="IRI108" s="1"/>
      <c r="IRJ108" s="2"/>
      <c r="IRK108" s="2"/>
      <c r="IRL108" s="5"/>
      <c r="IRM108" s="5"/>
      <c r="IRN108" s="5"/>
      <c r="IRO108" s="5"/>
      <c r="IRP108" s="5"/>
      <c r="IRQ108" s="1"/>
      <c r="IRR108" s="2"/>
      <c r="IRS108" s="2"/>
      <c r="IRT108" s="5"/>
      <c r="IRU108" s="5"/>
      <c r="IRV108" s="5"/>
      <c r="IRW108" s="5"/>
      <c r="IRX108" s="5"/>
      <c r="IRY108" s="1"/>
      <c r="IRZ108" s="2"/>
      <c r="ISA108" s="2"/>
      <c r="ISB108" s="5"/>
      <c r="ISC108" s="5"/>
      <c r="ISD108" s="5"/>
      <c r="ISE108" s="5"/>
      <c r="ISF108" s="5"/>
      <c r="ISG108" s="1"/>
      <c r="ISH108" s="2"/>
      <c r="ISI108" s="2"/>
      <c r="ISJ108" s="5"/>
      <c r="ISK108" s="5"/>
      <c r="ISL108" s="5"/>
      <c r="ISM108" s="5"/>
      <c r="ISN108" s="5"/>
      <c r="ISO108" s="1"/>
      <c r="ISP108" s="2"/>
      <c r="ISQ108" s="2"/>
      <c r="ISR108" s="5"/>
      <c r="ISS108" s="5"/>
      <c r="IST108" s="5"/>
      <c r="ISU108" s="5"/>
      <c r="ISV108" s="5"/>
      <c r="ISW108" s="1"/>
      <c r="ISX108" s="2"/>
      <c r="ISY108" s="2"/>
      <c r="ISZ108" s="5"/>
      <c r="ITA108" s="5"/>
      <c r="ITB108" s="5"/>
      <c r="ITC108" s="5"/>
      <c r="ITD108" s="5"/>
      <c r="ITE108" s="1"/>
      <c r="ITF108" s="2"/>
      <c r="ITG108" s="2"/>
      <c r="ITH108" s="5"/>
      <c r="ITI108" s="5"/>
      <c r="ITJ108" s="5"/>
      <c r="ITK108" s="5"/>
      <c r="ITL108" s="5"/>
      <c r="ITM108" s="1"/>
      <c r="ITN108" s="2"/>
      <c r="ITO108" s="2"/>
      <c r="ITP108" s="5"/>
      <c r="ITQ108" s="5"/>
      <c r="ITR108" s="5"/>
      <c r="ITS108" s="5"/>
      <c r="ITT108" s="5"/>
      <c r="ITU108" s="1"/>
      <c r="ITV108" s="2"/>
      <c r="ITW108" s="2"/>
      <c r="ITX108" s="5"/>
      <c r="ITY108" s="5"/>
      <c r="ITZ108" s="5"/>
      <c r="IUA108" s="5"/>
      <c r="IUB108" s="5"/>
      <c r="IUC108" s="1"/>
      <c r="IUD108" s="2"/>
      <c r="IUE108" s="2"/>
      <c r="IUF108" s="5"/>
      <c r="IUG108" s="5"/>
      <c r="IUH108" s="5"/>
      <c r="IUI108" s="5"/>
      <c r="IUJ108" s="5"/>
      <c r="IUK108" s="1"/>
      <c r="IUL108" s="2"/>
      <c r="IUM108" s="2"/>
      <c r="IUN108" s="5"/>
      <c r="IUO108" s="5"/>
      <c r="IUP108" s="5"/>
      <c r="IUQ108" s="5"/>
      <c r="IUR108" s="5"/>
      <c r="IUS108" s="1"/>
      <c r="IUT108" s="2"/>
      <c r="IUU108" s="2"/>
      <c r="IUV108" s="5"/>
      <c r="IUW108" s="5"/>
      <c r="IUX108" s="5"/>
      <c r="IUY108" s="5"/>
      <c r="IUZ108" s="5"/>
      <c r="IVA108" s="1"/>
      <c r="IVB108" s="2"/>
      <c r="IVC108" s="2"/>
      <c r="IVD108" s="5"/>
      <c r="IVE108" s="5"/>
      <c r="IVF108" s="5"/>
      <c r="IVG108" s="5"/>
      <c r="IVH108" s="5"/>
      <c r="IVI108" s="1"/>
      <c r="IVJ108" s="2"/>
      <c r="IVK108" s="2"/>
      <c r="IVL108" s="5"/>
      <c r="IVM108" s="5"/>
      <c r="IVN108" s="5"/>
      <c r="IVO108" s="5"/>
      <c r="IVP108" s="5"/>
      <c r="IVQ108" s="1"/>
      <c r="IVR108" s="2"/>
      <c r="IVS108" s="2"/>
      <c r="IVT108" s="5"/>
      <c r="IVU108" s="5"/>
      <c r="IVV108" s="5"/>
      <c r="IVW108" s="5"/>
      <c r="IVX108" s="5"/>
      <c r="IVY108" s="1"/>
      <c r="IVZ108" s="2"/>
      <c r="IWA108" s="2"/>
      <c r="IWB108" s="5"/>
      <c r="IWC108" s="5"/>
      <c r="IWD108" s="5"/>
      <c r="IWE108" s="5"/>
      <c r="IWF108" s="5"/>
      <c r="IWG108" s="1"/>
      <c r="IWH108" s="2"/>
      <c r="IWI108" s="2"/>
      <c r="IWJ108" s="5"/>
      <c r="IWK108" s="5"/>
      <c r="IWL108" s="5"/>
      <c r="IWM108" s="5"/>
      <c r="IWN108" s="5"/>
      <c r="IWO108" s="1"/>
      <c r="IWP108" s="2"/>
      <c r="IWQ108" s="2"/>
      <c r="IWR108" s="5"/>
      <c r="IWS108" s="5"/>
      <c r="IWT108" s="5"/>
      <c r="IWU108" s="5"/>
      <c r="IWV108" s="5"/>
      <c r="IWW108" s="1"/>
      <c r="IWX108" s="2"/>
      <c r="IWY108" s="2"/>
      <c r="IWZ108" s="5"/>
      <c r="IXA108" s="5"/>
      <c r="IXB108" s="5"/>
      <c r="IXC108" s="5"/>
      <c r="IXD108" s="5"/>
      <c r="IXE108" s="1"/>
      <c r="IXF108" s="2"/>
      <c r="IXG108" s="2"/>
      <c r="IXH108" s="5"/>
      <c r="IXI108" s="5"/>
      <c r="IXJ108" s="5"/>
      <c r="IXK108" s="5"/>
      <c r="IXL108" s="5"/>
      <c r="IXM108" s="1"/>
      <c r="IXN108" s="2"/>
      <c r="IXO108" s="2"/>
      <c r="IXP108" s="5"/>
      <c r="IXQ108" s="5"/>
      <c r="IXR108" s="5"/>
      <c r="IXS108" s="5"/>
      <c r="IXT108" s="5"/>
      <c r="IXU108" s="1"/>
      <c r="IXV108" s="2"/>
      <c r="IXW108" s="2"/>
      <c r="IXX108" s="5"/>
      <c r="IXY108" s="5"/>
      <c r="IXZ108" s="5"/>
      <c r="IYA108" s="5"/>
      <c r="IYB108" s="5"/>
      <c r="IYC108" s="1"/>
      <c r="IYD108" s="2"/>
      <c r="IYE108" s="2"/>
      <c r="IYF108" s="5"/>
      <c r="IYG108" s="5"/>
      <c r="IYH108" s="5"/>
      <c r="IYI108" s="5"/>
      <c r="IYJ108" s="5"/>
      <c r="IYK108" s="1"/>
      <c r="IYL108" s="2"/>
      <c r="IYM108" s="2"/>
      <c r="IYN108" s="5"/>
      <c r="IYO108" s="5"/>
      <c r="IYP108" s="5"/>
      <c r="IYQ108" s="5"/>
      <c r="IYR108" s="5"/>
      <c r="IYS108" s="1"/>
      <c r="IYT108" s="2"/>
      <c r="IYU108" s="2"/>
      <c r="IYV108" s="5"/>
      <c r="IYW108" s="5"/>
      <c r="IYX108" s="5"/>
      <c r="IYY108" s="5"/>
      <c r="IYZ108" s="5"/>
      <c r="IZA108" s="1"/>
      <c r="IZB108" s="2"/>
      <c r="IZC108" s="2"/>
      <c r="IZD108" s="5"/>
      <c r="IZE108" s="5"/>
      <c r="IZF108" s="5"/>
      <c r="IZG108" s="5"/>
      <c r="IZH108" s="5"/>
      <c r="IZI108" s="1"/>
      <c r="IZJ108" s="2"/>
      <c r="IZK108" s="2"/>
      <c r="IZL108" s="5"/>
      <c r="IZM108" s="5"/>
      <c r="IZN108" s="5"/>
      <c r="IZO108" s="5"/>
      <c r="IZP108" s="5"/>
      <c r="IZQ108" s="1"/>
      <c r="IZR108" s="2"/>
      <c r="IZS108" s="2"/>
      <c r="IZT108" s="5"/>
      <c r="IZU108" s="5"/>
      <c r="IZV108" s="5"/>
      <c r="IZW108" s="5"/>
      <c r="IZX108" s="5"/>
      <c r="IZY108" s="1"/>
      <c r="IZZ108" s="2"/>
      <c r="JAA108" s="2"/>
      <c r="JAB108" s="5"/>
      <c r="JAC108" s="5"/>
      <c r="JAD108" s="5"/>
      <c r="JAE108" s="5"/>
      <c r="JAF108" s="5"/>
      <c r="JAG108" s="1"/>
      <c r="JAH108" s="2"/>
      <c r="JAI108" s="2"/>
      <c r="JAJ108" s="5"/>
      <c r="JAK108" s="5"/>
      <c r="JAL108" s="5"/>
      <c r="JAM108" s="5"/>
      <c r="JAN108" s="5"/>
      <c r="JAO108" s="1"/>
      <c r="JAP108" s="2"/>
      <c r="JAQ108" s="2"/>
      <c r="JAR108" s="5"/>
      <c r="JAS108" s="5"/>
      <c r="JAT108" s="5"/>
      <c r="JAU108" s="5"/>
      <c r="JAV108" s="5"/>
      <c r="JAW108" s="1"/>
      <c r="JAX108" s="2"/>
      <c r="JAY108" s="2"/>
      <c r="JAZ108" s="5"/>
      <c r="JBA108" s="5"/>
      <c r="JBB108" s="5"/>
      <c r="JBC108" s="5"/>
      <c r="JBD108" s="5"/>
      <c r="JBE108" s="1"/>
      <c r="JBF108" s="2"/>
      <c r="JBG108" s="2"/>
      <c r="JBH108" s="5"/>
      <c r="JBI108" s="5"/>
      <c r="JBJ108" s="5"/>
      <c r="JBK108" s="5"/>
      <c r="JBL108" s="5"/>
      <c r="JBM108" s="1"/>
      <c r="JBN108" s="2"/>
      <c r="JBO108" s="2"/>
      <c r="JBP108" s="5"/>
      <c r="JBQ108" s="5"/>
      <c r="JBR108" s="5"/>
      <c r="JBS108" s="5"/>
      <c r="JBT108" s="5"/>
      <c r="JBU108" s="1"/>
      <c r="JBV108" s="2"/>
      <c r="JBW108" s="2"/>
      <c r="JBX108" s="5"/>
      <c r="JBY108" s="5"/>
      <c r="JBZ108" s="5"/>
      <c r="JCA108" s="5"/>
      <c r="JCB108" s="5"/>
      <c r="JCC108" s="1"/>
      <c r="JCD108" s="2"/>
      <c r="JCE108" s="2"/>
      <c r="JCF108" s="5"/>
      <c r="JCG108" s="5"/>
      <c r="JCH108" s="5"/>
      <c r="JCI108" s="5"/>
      <c r="JCJ108" s="5"/>
      <c r="JCK108" s="1"/>
      <c r="JCL108" s="2"/>
      <c r="JCM108" s="2"/>
      <c r="JCN108" s="5"/>
      <c r="JCO108" s="5"/>
      <c r="JCP108" s="5"/>
      <c r="JCQ108" s="5"/>
      <c r="JCR108" s="5"/>
      <c r="JCS108" s="1"/>
      <c r="JCT108" s="2"/>
      <c r="JCU108" s="2"/>
      <c r="JCV108" s="5"/>
      <c r="JCW108" s="5"/>
      <c r="JCX108" s="5"/>
      <c r="JCY108" s="5"/>
      <c r="JCZ108" s="5"/>
      <c r="JDA108" s="1"/>
      <c r="JDB108" s="2"/>
      <c r="JDC108" s="2"/>
      <c r="JDD108" s="5"/>
      <c r="JDE108" s="5"/>
      <c r="JDF108" s="5"/>
      <c r="JDG108" s="5"/>
      <c r="JDH108" s="5"/>
      <c r="JDI108" s="1"/>
      <c r="JDJ108" s="2"/>
      <c r="JDK108" s="2"/>
      <c r="JDL108" s="5"/>
      <c r="JDM108" s="5"/>
      <c r="JDN108" s="5"/>
      <c r="JDO108" s="5"/>
      <c r="JDP108" s="5"/>
      <c r="JDQ108" s="1"/>
      <c r="JDR108" s="2"/>
      <c r="JDS108" s="2"/>
      <c r="JDT108" s="5"/>
      <c r="JDU108" s="5"/>
      <c r="JDV108" s="5"/>
      <c r="JDW108" s="5"/>
      <c r="JDX108" s="5"/>
      <c r="JDY108" s="1"/>
      <c r="JDZ108" s="2"/>
      <c r="JEA108" s="2"/>
      <c r="JEB108" s="5"/>
      <c r="JEC108" s="5"/>
      <c r="JED108" s="5"/>
      <c r="JEE108" s="5"/>
      <c r="JEF108" s="5"/>
      <c r="JEG108" s="1"/>
      <c r="JEH108" s="2"/>
      <c r="JEI108" s="2"/>
      <c r="JEJ108" s="5"/>
      <c r="JEK108" s="5"/>
      <c r="JEL108" s="5"/>
      <c r="JEM108" s="5"/>
      <c r="JEN108" s="5"/>
      <c r="JEO108" s="1"/>
      <c r="JEP108" s="2"/>
      <c r="JEQ108" s="2"/>
      <c r="JER108" s="5"/>
      <c r="JES108" s="5"/>
      <c r="JET108" s="5"/>
      <c r="JEU108" s="5"/>
      <c r="JEV108" s="5"/>
      <c r="JEW108" s="1"/>
      <c r="JEX108" s="2"/>
      <c r="JEY108" s="2"/>
      <c r="JEZ108" s="5"/>
      <c r="JFA108" s="5"/>
      <c r="JFB108" s="5"/>
      <c r="JFC108" s="5"/>
      <c r="JFD108" s="5"/>
      <c r="JFE108" s="1"/>
      <c r="JFF108" s="2"/>
      <c r="JFG108" s="2"/>
      <c r="JFH108" s="5"/>
      <c r="JFI108" s="5"/>
      <c r="JFJ108" s="5"/>
      <c r="JFK108" s="5"/>
      <c r="JFL108" s="5"/>
      <c r="JFM108" s="1"/>
      <c r="JFN108" s="2"/>
      <c r="JFO108" s="2"/>
      <c r="JFP108" s="5"/>
      <c r="JFQ108" s="5"/>
      <c r="JFR108" s="5"/>
      <c r="JFS108" s="5"/>
      <c r="JFT108" s="5"/>
      <c r="JFU108" s="1"/>
      <c r="JFV108" s="2"/>
      <c r="JFW108" s="2"/>
      <c r="JFX108" s="5"/>
      <c r="JFY108" s="5"/>
      <c r="JFZ108" s="5"/>
      <c r="JGA108" s="5"/>
      <c r="JGB108" s="5"/>
      <c r="JGC108" s="1"/>
      <c r="JGD108" s="2"/>
      <c r="JGE108" s="2"/>
      <c r="JGF108" s="5"/>
      <c r="JGG108" s="5"/>
      <c r="JGH108" s="5"/>
      <c r="JGI108" s="5"/>
      <c r="JGJ108" s="5"/>
      <c r="JGK108" s="1"/>
      <c r="JGL108" s="2"/>
      <c r="JGM108" s="2"/>
      <c r="JGN108" s="5"/>
      <c r="JGO108" s="5"/>
      <c r="JGP108" s="5"/>
      <c r="JGQ108" s="5"/>
      <c r="JGR108" s="5"/>
      <c r="JGS108" s="1"/>
      <c r="JGT108" s="2"/>
      <c r="JGU108" s="2"/>
      <c r="JGV108" s="5"/>
      <c r="JGW108" s="5"/>
      <c r="JGX108" s="5"/>
      <c r="JGY108" s="5"/>
      <c r="JGZ108" s="5"/>
      <c r="JHA108" s="1"/>
      <c r="JHB108" s="2"/>
      <c r="JHC108" s="2"/>
      <c r="JHD108" s="5"/>
      <c r="JHE108" s="5"/>
      <c r="JHF108" s="5"/>
      <c r="JHG108" s="5"/>
      <c r="JHH108" s="5"/>
      <c r="JHI108" s="1"/>
      <c r="JHJ108" s="2"/>
      <c r="JHK108" s="2"/>
      <c r="JHL108" s="5"/>
      <c r="JHM108" s="5"/>
      <c r="JHN108" s="5"/>
      <c r="JHO108" s="5"/>
      <c r="JHP108" s="5"/>
      <c r="JHQ108" s="1"/>
      <c r="JHR108" s="2"/>
      <c r="JHS108" s="2"/>
      <c r="JHT108" s="5"/>
      <c r="JHU108" s="5"/>
      <c r="JHV108" s="5"/>
      <c r="JHW108" s="5"/>
      <c r="JHX108" s="5"/>
      <c r="JHY108" s="1"/>
      <c r="JHZ108" s="2"/>
      <c r="JIA108" s="2"/>
      <c r="JIB108" s="5"/>
      <c r="JIC108" s="5"/>
      <c r="JID108" s="5"/>
      <c r="JIE108" s="5"/>
      <c r="JIF108" s="5"/>
      <c r="JIG108" s="1"/>
      <c r="JIH108" s="2"/>
      <c r="JII108" s="2"/>
      <c r="JIJ108" s="5"/>
      <c r="JIK108" s="5"/>
      <c r="JIL108" s="5"/>
      <c r="JIM108" s="5"/>
      <c r="JIN108" s="5"/>
      <c r="JIO108" s="1"/>
      <c r="JIP108" s="2"/>
      <c r="JIQ108" s="2"/>
      <c r="JIR108" s="5"/>
      <c r="JIS108" s="5"/>
      <c r="JIT108" s="5"/>
      <c r="JIU108" s="5"/>
      <c r="JIV108" s="5"/>
      <c r="JIW108" s="1"/>
      <c r="JIX108" s="2"/>
      <c r="JIY108" s="2"/>
      <c r="JIZ108" s="5"/>
      <c r="JJA108" s="5"/>
      <c r="JJB108" s="5"/>
      <c r="JJC108" s="5"/>
      <c r="JJD108" s="5"/>
      <c r="JJE108" s="1"/>
      <c r="JJF108" s="2"/>
      <c r="JJG108" s="2"/>
      <c r="JJH108" s="5"/>
      <c r="JJI108" s="5"/>
      <c r="JJJ108" s="5"/>
      <c r="JJK108" s="5"/>
      <c r="JJL108" s="5"/>
      <c r="JJM108" s="1"/>
      <c r="JJN108" s="2"/>
      <c r="JJO108" s="2"/>
      <c r="JJP108" s="5"/>
      <c r="JJQ108" s="5"/>
      <c r="JJR108" s="5"/>
      <c r="JJS108" s="5"/>
      <c r="JJT108" s="5"/>
      <c r="JJU108" s="1"/>
      <c r="JJV108" s="2"/>
      <c r="JJW108" s="2"/>
      <c r="JJX108" s="5"/>
      <c r="JJY108" s="5"/>
      <c r="JJZ108" s="5"/>
      <c r="JKA108" s="5"/>
      <c r="JKB108" s="5"/>
      <c r="JKC108" s="1"/>
      <c r="JKD108" s="2"/>
      <c r="JKE108" s="2"/>
      <c r="JKF108" s="5"/>
      <c r="JKG108" s="5"/>
      <c r="JKH108" s="5"/>
      <c r="JKI108" s="5"/>
      <c r="JKJ108" s="5"/>
      <c r="JKK108" s="1"/>
      <c r="JKL108" s="2"/>
      <c r="JKM108" s="2"/>
      <c r="JKN108" s="5"/>
      <c r="JKO108" s="5"/>
      <c r="JKP108" s="5"/>
      <c r="JKQ108" s="5"/>
      <c r="JKR108" s="5"/>
      <c r="JKS108" s="1"/>
      <c r="JKT108" s="2"/>
      <c r="JKU108" s="2"/>
      <c r="JKV108" s="5"/>
      <c r="JKW108" s="5"/>
      <c r="JKX108" s="5"/>
      <c r="JKY108" s="5"/>
      <c r="JKZ108" s="5"/>
      <c r="JLA108" s="1"/>
      <c r="JLB108" s="2"/>
      <c r="JLC108" s="2"/>
      <c r="JLD108" s="5"/>
      <c r="JLE108" s="5"/>
      <c r="JLF108" s="5"/>
      <c r="JLG108" s="5"/>
      <c r="JLH108" s="5"/>
      <c r="JLI108" s="1"/>
      <c r="JLJ108" s="2"/>
      <c r="JLK108" s="2"/>
      <c r="JLL108" s="5"/>
      <c r="JLM108" s="5"/>
      <c r="JLN108" s="5"/>
      <c r="JLO108" s="5"/>
      <c r="JLP108" s="5"/>
      <c r="JLQ108" s="1"/>
      <c r="JLR108" s="2"/>
      <c r="JLS108" s="2"/>
      <c r="JLT108" s="5"/>
      <c r="JLU108" s="5"/>
      <c r="JLV108" s="5"/>
      <c r="JLW108" s="5"/>
      <c r="JLX108" s="5"/>
      <c r="JLY108" s="1"/>
      <c r="JLZ108" s="2"/>
      <c r="JMA108" s="2"/>
      <c r="JMB108" s="5"/>
      <c r="JMC108" s="5"/>
      <c r="JMD108" s="5"/>
      <c r="JME108" s="5"/>
      <c r="JMF108" s="5"/>
      <c r="JMG108" s="1"/>
      <c r="JMH108" s="2"/>
      <c r="JMI108" s="2"/>
      <c r="JMJ108" s="5"/>
      <c r="JMK108" s="5"/>
      <c r="JML108" s="5"/>
      <c r="JMM108" s="5"/>
      <c r="JMN108" s="5"/>
      <c r="JMO108" s="1"/>
      <c r="JMP108" s="2"/>
      <c r="JMQ108" s="2"/>
      <c r="JMR108" s="5"/>
      <c r="JMS108" s="5"/>
      <c r="JMT108" s="5"/>
      <c r="JMU108" s="5"/>
      <c r="JMV108" s="5"/>
      <c r="JMW108" s="1"/>
      <c r="JMX108" s="2"/>
      <c r="JMY108" s="2"/>
      <c r="JMZ108" s="5"/>
      <c r="JNA108" s="5"/>
      <c r="JNB108" s="5"/>
      <c r="JNC108" s="5"/>
      <c r="JND108" s="5"/>
      <c r="JNE108" s="1"/>
      <c r="JNF108" s="2"/>
      <c r="JNG108" s="2"/>
      <c r="JNH108" s="5"/>
      <c r="JNI108" s="5"/>
      <c r="JNJ108" s="5"/>
      <c r="JNK108" s="5"/>
      <c r="JNL108" s="5"/>
      <c r="JNM108" s="1"/>
      <c r="JNN108" s="2"/>
      <c r="JNO108" s="2"/>
      <c r="JNP108" s="5"/>
      <c r="JNQ108" s="5"/>
      <c r="JNR108" s="5"/>
      <c r="JNS108" s="5"/>
      <c r="JNT108" s="5"/>
      <c r="JNU108" s="1"/>
      <c r="JNV108" s="2"/>
      <c r="JNW108" s="2"/>
      <c r="JNX108" s="5"/>
      <c r="JNY108" s="5"/>
      <c r="JNZ108" s="5"/>
      <c r="JOA108" s="5"/>
      <c r="JOB108" s="5"/>
      <c r="JOC108" s="1"/>
      <c r="JOD108" s="2"/>
      <c r="JOE108" s="2"/>
      <c r="JOF108" s="5"/>
      <c r="JOG108" s="5"/>
      <c r="JOH108" s="5"/>
      <c r="JOI108" s="5"/>
      <c r="JOJ108" s="5"/>
      <c r="JOK108" s="1"/>
      <c r="JOL108" s="2"/>
      <c r="JOM108" s="2"/>
      <c r="JON108" s="5"/>
      <c r="JOO108" s="5"/>
      <c r="JOP108" s="5"/>
      <c r="JOQ108" s="5"/>
      <c r="JOR108" s="5"/>
      <c r="JOS108" s="1"/>
      <c r="JOT108" s="2"/>
      <c r="JOU108" s="2"/>
      <c r="JOV108" s="5"/>
      <c r="JOW108" s="5"/>
      <c r="JOX108" s="5"/>
      <c r="JOY108" s="5"/>
      <c r="JOZ108" s="5"/>
      <c r="JPA108" s="1"/>
      <c r="JPB108" s="2"/>
      <c r="JPC108" s="2"/>
      <c r="JPD108" s="5"/>
      <c r="JPE108" s="5"/>
      <c r="JPF108" s="5"/>
      <c r="JPG108" s="5"/>
      <c r="JPH108" s="5"/>
      <c r="JPI108" s="1"/>
      <c r="JPJ108" s="2"/>
      <c r="JPK108" s="2"/>
      <c r="JPL108" s="5"/>
      <c r="JPM108" s="5"/>
      <c r="JPN108" s="5"/>
      <c r="JPO108" s="5"/>
      <c r="JPP108" s="5"/>
      <c r="JPQ108" s="1"/>
      <c r="JPR108" s="2"/>
      <c r="JPS108" s="2"/>
      <c r="JPT108" s="5"/>
      <c r="JPU108" s="5"/>
      <c r="JPV108" s="5"/>
      <c r="JPW108" s="5"/>
      <c r="JPX108" s="5"/>
      <c r="JPY108" s="1"/>
      <c r="JPZ108" s="2"/>
      <c r="JQA108" s="2"/>
      <c r="JQB108" s="5"/>
      <c r="JQC108" s="5"/>
      <c r="JQD108" s="5"/>
      <c r="JQE108" s="5"/>
      <c r="JQF108" s="5"/>
      <c r="JQG108" s="1"/>
      <c r="JQH108" s="2"/>
      <c r="JQI108" s="2"/>
      <c r="JQJ108" s="5"/>
      <c r="JQK108" s="5"/>
      <c r="JQL108" s="5"/>
      <c r="JQM108" s="5"/>
      <c r="JQN108" s="5"/>
      <c r="JQO108" s="1"/>
      <c r="JQP108" s="2"/>
      <c r="JQQ108" s="2"/>
      <c r="JQR108" s="5"/>
      <c r="JQS108" s="5"/>
      <c r="JQT108" s="5"/>
      <c r="JQU108" s="5"/>
      <c r="JQV108" s="5"/>
      <c r="JQW108" s="1"/>
      <c r="JQX108" s="2"/>
      <c r="JQY108" s="2"/>
      <c r="JQZ108" s="5"/>
      <c r="JRA108" s="5"/>
      <c r="JRB108" s="5"/>
      <c r="JRC108" s="5"/>
      <c r="JRD108" s="5"/>
      <c r="JRE108" s="1"/>
      <c r="JRF108" s="2"/>
      <c r="JRG108" s="2"/>
      <c r="JRH108" s="5"/>
      <c r="JRI108" s="5"/>
      <c r="JRJ108" s="5"/>
      <c r="JRK108" s="5"/>
      <c r="JRL108" s="5"/>
      <c r="JRM108" s="1"/>
      <c r="JRN108" s="2"/>
      <c r="JRO108" s="2"/>
      <c r="JRP108" s="5"/>
      <c r="JRQ108" s="5"/>
      <c r="JRR108" s="5"/>
      <c r="JRS108" s="5"/>
      <c r="JRT108" s="5"/>
      <c r="JRU108" s="1"/>
      <c r="JRV108" s="2"/>
      <c r="JRW108" s="2"/>
      <c r="JRX108" s="5"/>
      <c r="JRY108" s="5"/>
      <c r="JRZ108" s="5"/>
      <c r="JSA108" s="5"/>
      <c r="JSB108" s="5"/>
      <c r="JSC108" s="1"/>
      <c r="JSD108" s="2"/>
      <c r="JSE108" s="2"/>
      <c r="JSF108" s="5"/>
      <c r="JSG108" s="5"/>
      <c r="JSH108" s="5"/>
      <c r="JSI108" s="5"/>
      <c r="JSJ108" s="5"/>
      <c r="JSK108" s="1"/>
      <c r="JSL108" s="2"/>
      <c r="JSM108" s="2"/>
      <c r="JSN108" s="5"/>
      <c r="JSO108" s="5"/>
      <c r="JSP108" s="5"/>
      <c r="JSQ108" s="5"/>
      <c r="JSR108" s="5"/>
      <c r="JSS108" s="1"/>
      <c r="JST108" s="2"/>
      <c r="JSU108" s="2"/>
      <c r="JSV108" s="5"/>
      <c r="JSW108" s="5"/>
      <c r="JSX108" s="5"/>
      <c r="JSY108" s="5"/>
      <c r="JSZ108" s="5"/>
      <c r="JTA108" s="1"/>
      <c r="JTB108" s="2"/>
      <c r="JTC108" s="2"/>
      <c r="JTD108" s="5"/>
      <c r="JTE108" s="5"/>
      <c r="JTF108" s="5"/>
      <c r="JTG108" s="5"/>
      <c r="JTH108" s="5"/>
      <c r="JTI108" s="1"/>
      <c r="JTJ108" s="2"/>
      <c r="JTK108" s="2"/>
      <c r="JTL108" s="5"/>
      <c r="JTM108" s="5"/>
      <c r="JTN108" s="5"/>
      <c r="JTO108" s="5"/>
      <c r="JTP108" s="5"/>
      <c r="JTQ108" s="1"/>
      <c r="JTR108" s="2"/>
      <c r="JTS108" s="2"/>
      <c r="JTT108" s="5"/>
      <c r="JTU108" s="5"/>
      <c r="JTV108" s="5"/>
      <c r="JTW108" s="5"/>
      <c r="JTX108" s="5"/>
      <c r="JTY108" s="1"/>
      <c r="JTZ108" s="2"/>
      <c r="JUA108" s="2"/>
      <c r="JUB108" s="5"/>
      <c r="JUC108" s="5"/>
      <c r="JUD108" s="5"/>
      <c r="JUE108" s="5"/>
      <c r="JUF108" s="5"/>
      <c r="JUG108" s="1"/>
      <c r="JUH108" s="2"/>
      <c r="JUI108" s="2"/>
      <c r="JUJ108" s="5"/>
      <c r="JUK108" s="5"/>
      <c r="JUL108" s="5"/>
      <c r="JUM108" s="5"/>
      <c r="JUN108" s="5"/>
      <c r="JUO108" s="1"/>
      <c r="JUP108" s="2"/>
      <c r="JUQ108" s="2"/>
      <c r="JUR108" s="5"/>
      <c r="JUS108" s="5"/>
      <c r="JUT108" s="5"/>
      <c r="JUU108" s="5"/>
      <c r="JUV108" s="5"/>
      <c r="JUW108" s="1"/>
      <c r="JUX108" s="2"/>
      <c r="JUY108" s="2"/>
      <c r="JUZ108" s="5"/>
      <c r="JVA108" s="5"/>
      <c r="JVB108" s="5"/>
      <c r="JVC108" s="5"/>
      <c r="JVD108" s="5"/>
      <c r="JVE108" s="1"/>
      <c r="JVF108" s="2"/>
      <c r="JVG108" s="2"/>
      <c r="JVH108" s="5"/>
      <c r="JVI108" s="5"/>
      <c r="JVJ108" s="5"/>
      <c r="JVK108" s="5"/>
      <c r="JVL108" s="5"/>
      <c r="JVM108" s="1"/>
      <c r="JVN108" s="2"/>
      <c r="JVO108" s="2"/>
      <c r="JVP108" s="5"/>
      <c r="JVQ108" s="5"/>
      <c r="JVR108" s="5"/>
      <c r="JVS108" s="5"/>
      <c r="JVT108" s="5"/>
      <c r="JVU108" s="1"/>
      <c r="JVV108" s="2"/>
      <c r="JVW108" s="2"/>
      <c r="JVX108" s="5"/>
      <c r="JVY108" s="5"/>
      <c r="JVZ108" s="5"/>
      <c r="JWA108" s="5"/>
      <c r="JWB108" s="5"/>
      <c r="JWC108" s="1"/>
      <c r="JWD108" s="2"/>
      <c r="JWE108" s="2"/>
      <c r="JWF108" s="5"/>
      <c r="JWG108" s="5"/>
      <c r="JWH108" s="5"/>
      <c r="JWI108" s="5"/>
      <c r="JWJ108" s="5"/>
      <c r="JWK108" s="1"/>
      <c r="JWL108" s="2"/>
      <c r="JWM108" s="2"/>
      <c r="JWN108" s="5"/>
      <c r="JWO108" s="5"/>
      <c r="JWP108" s="5"/>
      <c r="JWQ108" s="5"/>
      <c r="JWR108" s="5"/>
      <c r="JWS108" s="1"/>
      <c r="JWT108" s="2"/>
      <c r="JWU108" s="2"/>
      <c r="JWV108" s="5"/>
      <c r="JWW108" s="5"/>
      <c r="JWX108" s="5"/>
      <c r="JWY108" s="5"/>
      <c r="JWZ108" s="5"/>
      <c r="JXA108" s="1"/>
      <c r="JXB108" s="2"/>
      <c r="JXC108" s="2"/>
      <c r="JXD108" s="5"/>
      <c r="JXE108" s="5"/>
      <c r="JXF108" s="5"/>
      <c r="JXG108" s="5"/>
      <c r="JXH108" s="5"/>
      <c r="JXI108" s="1"/>
      <c r="JXJ108" s="2"/>
      <c r="JXK108" s="2"/>
      <c r="JXL108" s="5"/>
      <c r="JXM108" s="5"/>
      <c r="JXN108" s="5"/>
      <c r="JXO108" s="5"/>
      <c r="JXP108" s="5"/>
      <c r="JXQ108" s="1"/>
      <c r="JXR108" s="2"/>
      <c r="JXS108" s="2"/>
      <c r="JXT108" s="5"/>
      <c r="JXU108" s="5"/>
      <c r="JXV108" s="5"/>
      <c r="JXW108" s="5"/>
      <c r="JXX108" s="5"/>
      <c r="JXY108" s="1"/>
      <c r="JXZ108" s="2"/>
      <c r="JYA108" s="2"/>
      <c r="JYB108" s="5"/>
      <c r="JYC108" s="5"/>
      <c r="JYD108" s="5"/>
      <c r="JYE108" s="5"/>
      <c r="JYF108" s="5"/>
      <c r="JYG108" s="1"/>
      <c r="JYH108" s="2"/>
      <c r="JYI108" s="2"/>
      <c r="JYJ108" s="5"/>
      <c r="JYK108" s="5"/>
      <c r="JYL108" s="5"/>
      <c r="JYM108" s="5"/>
      <c r="JYN108" s="5"/>
      <c r="JYO108" s="1"/>
      <c r="JYP108" s="2"/>
      <c r="JYQ108" s="2"/>
      <c r="JYR108" s="5"/>
      <c r="JYS108" s="5"/>
      <c r="JYT108" s="5"/>
      <c r="JYU108" s="5"/>
      <c r="JYV108" s="5"/>
      <c r="JYW108" s="1"/>
      <c r="JYX108" s="2"/>
      <c r="JYY108" s="2"/>
      <c r="JYZ108" s="5"/>
      <c r="JZA108" s="5"/>
      <c r="JZB108" s="5"/>
      <c r="JZC108" s="5"/>
      <c r="JZD108" s="5"/>
      <c r="JZE108" s="1"/>
      <c r="JZF108" s="2"/>
      <c r="JZG108" s="2"/>
      <c r="JZH108" s="5"/>
      <c r="JZI108" s="5"/>
      <c r="JZJ108" s="5"/>
      <c r="JZK108" s="5"/>
      <c r="JZL108" s="5"/>
      <c r="JZM108" s="1"/>
      <c r="JZN108" s="2"/>
      <c r="JZO108" s="2"/>
      <c r="JZP108" s="5"/>
      <c r="JZQ108" s="5"/>
      <c r="JZR108" s="5"/>
      <c r="JZS108" s="5"/>
      <c r="JZT108" s="5"/>
      <c r="JZU108" s="1"/>
      <c r="JZV108" s="2"/>
      <c r="JZW108" s="2"/>
      <c r="JZX108" s="5"/>
      <c r="JZY108" s="5"/>
      <c r="JZZ108" s="5"/>
      <c r="KAA108" s="5"/>
      <c r="KAB108" s="5"/>
      <c r="KAC108" s="1"/>
      <c r="KAD108" s="2"/>
      <c r="KAE108" s="2"/>
      <c r="KAF108" s="5"/>
      <c r="KAG108" s="5"/>
      <c r="KAH108" s="5"/>
      <c r="KAI108" s="5"/>
      <c r="KAJ108" s="5"/>
      <c r="KAK108" s="1"/>
      <c r="KAL108" s="2"/>
      <c r="KAM108" s="2"/>
      <c r="KAN108" s="5"/>
      <c r="KAO108" s="5"/>
      <c r="KAP108" s="5"/>
      <c r="KAQ108" s="5"/>
      <c r="KAR108" s="5"/>
      <c r="KAS108" s="1"/>
      <c r="KAT108" s="2"/>
      <c r="KAU108" s="2"/>
      <c r="KAV108" s="5"/>
      <c r="KAW108" s="5"/>
      <c r="KAX108" s="5"/>
      <c r="KAY108" s="5"/>
      <c r="KAZ108" s="5"/>
      <c r="KBA108" s="1"/>
      <c r="KBB108" s="2"/>
      <c r="KBC108" s="2"/>
      <c r="KBD108" s="5"/>
      <c r="KBE108" s="5"/>
      <c r="KBF108" s="5"/>
      <c r="KBG108" s="5"/>
      <c r="KBH108" s="5"/>
      <c r="KBI108" s="1"/>
      <c r="KBJ108" s="2"/>
      <c r="KBK108" s="2"/>
      <c r="KBL108" s="5"/>
      <c r="KBM108" s="5"/>
      <c r="KBN108" s="5"/>
      <c r="KBO108" s="5"/>
      <c r="KBP108" s="5"/>
      <c r="KBQ108" s="1"/>
      <c r="KBR108" s="2"/>
      <c r="KBS108" s="2"/>
      <c r="KBT108" s="5"/>
      <c r="KBU108" s="5"/>
      <c r="KBV108" s="5"/>
      <c r="KBW108" s="5"/>
      <c r="KBX108" s="5"/>
      <c r="KBY108" s="1"/>
      <c r="KBZ108" s="2"/>
      <c r="KCA108" s="2"/>
      <c r="KCB108" s="5"/>
      <c r="KCC108" s="5"/>
      <c r="KCD108" s="5"/>
      <c r="KCE108" s="5"/>
      <c r="KCF108" s="5"/>
      <c r="KCG108" s="1"/>
      <c r="KCH108" s="2"/>
      <c r="KCI108" s="2"/>
      <c r="KCJ108" s="5"/>
      <c r="KCK108" s="5"/>
      <c r="KCL108" s="5"/>
      <c r="KCM108" s="5"/>
      <c r="KCN108" s="5"/>
      <c r="KCO108" s="1"/>
      <c r="KCP108" s="2"/>
      <c r="KCQ108" s="2"/>
      <c r="KCR108" s="5"/>
      <c r="KCS108" s="5"/>
      <c r="KCT108" s="5"/>
      <c r="KCU108" s="5"/>
      <c r="KCV108" s="5"/>
      <c r="KCW108" s="1"/>
      <c r="KCX108" s="2"/>
      <c r="KCY108" s="2"/>
      <c r="KCZ108" s="5"/>
      <c r="KDA108" s="5"/>
      <c r="KDB108" s="5"/>
      <c r="KDC108" s="5"/>
      <c r="KDD108" s="5"/>
      <c r="KDE108" s="1"/>
      <c r="KDF108" s="2"/>
      <c r="KDG108" s="2"/>
      <c r="KDH108" s="5"/>
      <c r="KDI108" s="5"/>
      <c r="KDJ108" s="5"/>
      <c r="KDK108" s="5"/>
      <c r="KDL108" s="5"/>
      <c r="KDM108" s="1"/>
      <c r="KDN108" s="2"/>
      <c r="KDO108" s="2"/>
      <c r="KDP108" s="5"/>
      <c r="KDQ108" s="5"/>
      <c r="KDR108" s="5"/>
      <c r="KDS108" s="5"/>
      <c r="KDT108" s="5"/>
      <c r="KDU108" s="1"/>
      <c r="KDV108" s="2"/>
      <c r="KDW108" s="2"/>
      <c r="KDX108" s="5"/>
      <c r="KDY108" s="5"/>
      <c r="KDZ108" s="5"/>
      <c r="KEA108" s="5"/>
      <c r="KEB108" s="5"/>
      <c r="KEC108" s="1"/>
      <c r="KED108" s="2"/>
      <c r="KEE108" s="2"/>
      <c r="KEF108" s="5"/>
      <c r="KEG108" s="5"/>
      <c r="KEH108" s="5"/>
      <c r="KEI108" s="5"/>
      <c r="KEJ108" s="5"/>
      <c r="KEK108" s="1"/>
      <c r="KEL108" s="2"/>
      <c r="KEM108" s="2"/>
      <c r="KEN108" s="5"/>
      <c r="KEO108" s="5"/>
      <c r="KEP108" s="5"/>
      <c r="KEQ108" s="5"/>
      <c r="KER108" s="5"/>
      <c r="KES108" s="1"/>
      <c r="KET108" s="2"/>
      <c r="KEU108" s="2"/>
      <c r="KEV108" s="5"/>
      <c r="KEW108" s="5"/>
      <c r="KEX108" s="5"/>
      <c r="KEY108" s="5"/>
      <c r="KEZ108" s="5"/>
      <c r="KFA108" s="1"/>
      <c r="KFB108" s="2"/>
      <c r="KFC108" s="2"/>
      <c r="KFD108" s="5"/>
      <c r="KFE108" s="5"/>
      <c r="KFF108" s="5"/>
      <c r="KFG108" s="5"/>
      <c r="KFH108" s="5"/>
      <c r="KFI108" s="1"/>
      <c r="KFJ108" s="2"/>
      <c r="KFK108" s="2"/>
      <c r="KFL108" s="5"/>
      <c r="KFM108" s="5"/>
      <c r="KFN108" s="5"/>
      <c r="KFO108" s="5"/>
      <c r="KFP108" s="5"/>
      <c r="KFQ108" s="1"/>
      <c r="KFR108" s="2"/>
      <c r="KFS108" s="2"/>
      <c r="KFT108" s="5"/>
      <c r="KFU108" s="5"/>
      <c r="KFV108" s="5"/>
      <c r="KFW108" s="5"/>
      <c r="KFX108" s="5"/>
      <c r="KFY108" s="1"/>
      <c r="KFZ108" s="2"/>
      <c r="KGA108" s="2"/>
      <c r="KGB108" s="5"/>
      <c r="KGC108" s="5"/>
      <c r="KGD108" s="5"/>
      <c r="KGE108" s="5"/>
      <c r="KGF108" s="5"/>
      <c r="KGG108" s="1"/>
      <c r="KGH108" s="2"/>
      <c r="KGI108" s="2"/>
      <c r="KGJ108" s="5"/>
      <c r="KGK108" s="5"/>
      <c r="KGL108" s="5"/>
      <c r="KGM108" s="5"/>
      <c r="KGN108" s="5"/>
      <c r="KGO108" s="1"/>
      <c r="KGP108" s="2"/>
      <c r="KGQ108" s="2"/>
      <c r="KGR108" s="5"/>
      <c r="KGS108" s="5"/>
      <c r="KGT108" s="5"/>
      <c r="KGU108" s="5"/>
      <c r="KGV108" s="5"/>
      <c r="KGW108" s="1"/>
      <c r="KGX108" s="2"/>
      <c r="KGY108" s="2"/>
      <c r="KGZ108" s="5"/>
      <c r="KHA108" s="5"/>
      <c r="KHB108" s="5"/>
      <c r="KHC108" s="5"/>
      <c r="KHD108" s="5"/>
      <c r="KHE108" s="1"/>
      <c r="KHF108" s="2"/>
      <c r="KHG108" s="2"/>
      <c r="KHH108" s="5"/>
      <c r="KHI108" s="5"/>
      <c r="KHJ108" s="5"/>
      <c r="KHK108" s="5"/>
      <c r="KHL108" s="5"/>
      <c r="KHM108" s="1"/>
      <c r="KHN108" s="2"/>
      <c r="KHO108" s="2"/>
      <c r="KHP108" s="5"/>
      <c r="KHQ108" s="5"/>
      <c r="KHR108" s="5"/>
      <c r="KHS108" s="5"/>
      <c r="KHT108" s="5"/>
      <c r="KHU108" s="1"/>
      <c r="KHV108" s="2"/>
      <c r="KHW108" s="2"/>
      <c r="KHX108" s="5"/>
      <c r="KHY108" s="5"/>
      <c r="KHZ108" s="5"/>
      <c r="KIA108" s="5"/>
      <c r="KIB108" s="5"/>
      <c r="KIC108" s="1"/>
      <c r="KID108" s="2"/>
      <c r="KIE108" s="2"/>
      <c r="KIF108" s="5"/>
      <c r="KIG108" s="5"/>
      <c r="KIH108" s="5"/>
      <c r="KII108" s="5"/>
      <c r="KIJ108" s="5"/>
      <c r="KIK108" s="1"/>
      <c r="KIL108" s="2"/>
      <c r="KIM108" s="2"/>
      <c r="KIN108" s="5"/>
      <c r="KIO108" s="5"/>
      <c r="KIP108" s="5"/>
      <c r="KIQ108" s="5"/>
      <c r="KIR108" s="5"/>
      <c r="KIS108" s="1"/>
      <c r="KIT108" s="2"/>
      <c r="KIU108" s="2"/>
      <c r="KIV108" s="5"/>
      <c r="KIW108" s="5"/>
      <c r="KIX108" s="5"/>
      <c r="KIY108" s="5"/>
      <c r="KIZ108" s="5"/>
      <c r="KJA108" s="1"/>
      <c r="KJB108" s="2"/>
      <c r="KJC108" s="2"/>
      <c r="KJD108" s="5"/>
      <c r="KJE108" s="5"/>
      <c r="KJF108" s="5"/>
      <c r="KJG108" s="5"/>
      <c r="KJH108" s="5"/>
      <c r="KJI108" s="1"/>
      <c r="KJJ108" s="2"/>
      <c r="KJK108" s="2"/>
      <c r="KJL108" s="5"/>
      <c r="KJM108" s="5"/>
      <c r="KJN108" s="5"/>
      <c r="KJO108" s="5"/>
      <c r="KJP108" s="5"/>
      <c r="KJQ108" s="1"/>
      <c r="KJR108" s="2"/>
      <c r="KJS108" s="2"/>
      <c r="KJT108" s="5"/>
      <c r="KJU108" s="5"/>
      <c r="KJV108" s="5"/>
      <c r="KJW108" s="5"/>
      <c r="KJX108" s="5"/>
      <c r="KJY108" s="1"/>
      <c r="KJZ108" s="2"/>
      <c r="KKA108" s="2"/>
      <c r="KKB108" s="5"/>
      <c r="KKC108" s="5"/>
      <c r="KKD108" s="5"/>
      <c r="KKE108" s="5"/>
      <c r="KKF108" s="5"/>
      <c r="KKG108" s="1"/>
      <c r="KKH108" s="2"/>
      <c r="KKI108" s="2"/>
      <c r="KKJ108" s="5"/>
      <c r="KKK108" s="5"/>
      <c r="KKL108" s="5"/>
      <c r="KKM108" s="5"/>
      <c r="KKN108" s="5"/>
      <c r="KKO108" s="1"/>
      <c r="KKP108" s="2"/>
      <c r="KKQ108" s="2"/>
      <c r="KKR108" s="5"/>
      <c r="KKS108" s="5"/>
      <c r="KKT108" s="5"/>
      <c r="KKU108" s="5"/>
      <c r="KKV108" s="5"/>
      <c r="KKW108" s="1"/>
      <c r="KKX108" s="2"/>
      <c r="KKY108" s="2"/>
      <c r="KKZ108" s="5"/>
      <c r="KLA108" s="5"/>
      <c r="KLB108" s="5"/>
      <c r="KLC108" s="5"/>
      <c r="KLD108" s="5"/>
      <c r="KLE108" s="1"/>
      <c r="KLF108" s="2"/>
      <c r="KLG108" s="2"/>
      <c r="KLH108" s="5"/>
      <c r="KLI108" s="5"/>
      <c r="KLJ108" s="5"/>
      <c r="KLK108" s="5"/>
      <c r="KLL108" s="5"/>
      <c r="KLM108" s="1"/>
      <c r="KLN108" s="2"/>
      <c r="KLO108" s="2"/>
      <c r="KLP108" s="5"/>
      <c r="KLQ108" s="5"/>
      <c r="KLR108" s="5"/>
      <c r="KLS108" s="5"/>
      <c r="KLT108" s="5"/>
      <c r="KLU108" s="1"/>
      <c r="KLV108" s="2"/>
      <c r="KLW108" s="2"/>
      <c r="KLX108" s="5"/>
      <c r="KLY108" s="5"/>
      <c r="KLZ108" s="5"/>
      <c r="KMA108" s="5"/>
      <c r="KMB108" s="5"/>
      <c r="KMC108" s="1"/>
      <c r="KMD108" s="2"/>
      <c r="KME108" s="2"/>
      <c r="KMF108" s="5"/>
      <c r="KMG108" s="5"/>
      <c r="KMH108" s="5"/>
      <c r="KMI108" s="5"/>
      <c r="KMJ108" s="5"/>
      <c r="KMK108" s="1"/>
      <c r="KML108" s="2"/>
      <c r="KMM108" s="2"/>
      <c r="KMN108" s="5"/>
      <c r="KMO108" s="5"/>
      <c r="KMP108" s="5"/>
      <c r="KMQ108" s="5"/>
      <c r="KMR108" s="5"/>
      <c r="KMS108" s="1"/>
      <c r="KMT108" s="2"/>
      <c r="KMU108" s="2"/>
      <c r="KMV108" s="5"/>
      <c r="KMW108" s="5"/>
      <c r="KMX108" s="5"/>
      <c r="KMY108" s="5"/>
      <c r="KMZ108" s="5"/>
      <c r="KNA108" s="1"/>
      <c r="KNB108" s="2"/>
      <c r="KNC108" s="2"/>
      <c r="KND108" s="5"/>
      <c r="KNE108" s="5"/>
      <c r="KNF108" s="5"/>
      <c r="KNG108" s="5"/>
      <c r="KNH108" s="5"/>
      <c r="KNI108" s="1"/>
      <c r="KNJ108" s="2"/>
      <c r="KNK108" s="2"/>
      <c r="KNL108" s="5"/>
      <c r="KNM108" s="5"/>
      <c r="KNN108" s="5"/>
      <c r="KNO108" s="5"/>
      <c r="KNP108" s="5"/>
      <c r="KNQ108" s="1"/>
      <c r="KNR108" s="2"/>
      <c r="KNS108" s="2"/>
      <c r="KNT108" s="5"/>
      <c r="KNU108" s="5"/>
      <c r="KNV108" s="5"/>
      <c r="KNW108" s="5"/>
      <c r="KNX108" s="5"/>
      <c r="KNY108" s="1"/>
      <c r="KNZ108" s="2"/>
      <c r="KOA108" s="2"/>
      <c r="KOB108" s="5"/>
      <c r="KOC108" s="5"/>
      <c r="KOD108" s="5"/>
      <c r="KOE108" s="5"/>
      <c r="KOF108" s="5"/>
      <c r="KOG108" s="1"/>
      <c r="KOH108" s="2"/>
      <c r="KOI108" s="2"/>
      <c r="KOJ108" s="5"/>
      <c r="KOK108" s="5"/>
      <c r="KOL108" s="5"/>
      <c r="KOM108" s="5"/>
      <c r="KON108" s="5"/>
      <c r="KOO108" s="1"/>
      <c r="KOP108" s="2"/>
      <c r="KOQ108" s="2"/>
      <c r="KOR108" s="5"/>
      <c r="KOS108" s="5"/>
      <c r="KOT108" s="5"/>
      <c r="KOU108" s="5"/>
      <c r="KOV108" s="5"/>
      <c r="KOW108" s="1"/>
      <c r="KOX108" s="2"/>
      <c r="KOY108" s="2"/>
      <c r="KOZ108" s="5"/>
      <c r="KPA108" s="5"/>
      <c r="KPB108" s="5"/>
      <c r="KPC108" s="5"/>
      <c r="KPD108" s="5"/>
      <c r="KPE108" s="1"/>
      <c r="KPF108" s="2"/>
      <c r="KPG108" s="2"/>
      <c r="KPH108" s="5"/>
      <c r="KPI108" s="5"/>
      <c r="KPJ108" s="5"/>
      <c r="KPK108" s="5"/>
      <c r="KPL108" s="5"/>
      <c r="KPM108" s="1"/>
      <c r="KPN108" s="2"/>
      <c r="KPO108" s="2"/>
      <c r="KPP108" s="5"/>
      <c r="KPQ108" s="5"/>
      <c r="KPR108" s="5"/>
      <c r="KPS108" s="5"/>
      <c r="KPT108" s="5"/>
      <c r="KPU108" s="1"/>
      <c r="KPV108" s="2"/>
      <c r="KPW108" s="2"/>
      <c r="KPX108" s="5"/>
      <c r="KPY108" s="5"/>
      <c r="KPZ108" s="5"/>
      <c r="KQA108" s="5"/>
      <c r="KQB108" s="5"/>
      <c r="KQC108" s="1"/>
      <c r="KQD108" s="2"/>
      <c r="KQE108" s="2"/>
      <c r="KQF108" s="5"/>
      <c r="KQG108" s="5"/>
      <c r="KQH108" s="5"/>
      <c r="KQI108" s="5"/>
      <c r="KQJ108" s="5"/>
      <c r="KQK108" s="1"/>
      <c r="KQL108" s="2"/>
      <c r="KQM108" s="2"/>
      <c r="KQN108" s="5"/>
      <c r="KQO108" s="5"/>
      <c r="KQP108" s="5"/>
      <c r="KQQ108" s="5"/>
      <c r="KQR108" s="5"/>
      <c r="KQS108" s="1"/>
      <c r="KQT108" s="2"/>
      <c r="KQU108" s="2"/>
      <c r="KQV108" s="5"/>
      <c r="KQW108" s="5"/>
      <c r="KQX108" s="5"/>
      <c r="KQY108" s="5"/>
      <c r="KQZ108" s="5"/>
      <c r="KRA108" s="1"/>
      <c r="KRB108" s="2"/>
      <c r="KRC108" s="2"/>
      <c r="KRD108" s="5"/>
      <c r="KRE108" s="5"/>
      <c r="KRF108" s="5"/>
      <c r="KRG108" s="5"/>
      <c r="KRH108" s="5"/>
      <c r="KRI108" s="1"/>
      <c r="KRJ108" s="2"/>
      <c r="KRK108" s="2"/>
      <c r="KRL108" s="5"/>
      <c r="KRM108" s="5"/>
      <c r="KRN108" s="5"/>
      <c r="KRO108" s="5"/>
      <c r="KRP108" s="5"/>
      <c r="KRQ108" s="1"/>
      <c r="KRR108" s="2"/>
      <c r="KRS108" s="2"/>
      <c r="KRT108" s="5"/>
      <c r="KRU108" s="5"/>
      <c r="KRV108" s="5"/>
      <c r="KRW108" s="5"/>
      <c r="KRX108" s="5"/>
      <c r="KRY108" s="1"/>
      <c r="KRZ108" s="2"/>
      <c r="KSA108" s="2"/>
      <c r="KSB108" s="5"/>
      <c r="KSC108" s="5"/>
      <c r="KSD108" s="5"/>
      <c r="KSE108" s="5"/>
      <c r="KSF108" s="5"/>
      <c r="KSG108" s="1"/>
      <c r="KSH108" s="2"/>
      <c r="KSI108" s="2"/>
      <c r="KSJ108" s="5"/>
      <c r="KSK108" s="5"/>
      <c r="KSL108" s="5"/>
      <c r="KSM108" s="5"/>
      <c r="KSN108" s="5"/>
      <c r="KSO108" s="1"/>
      <c r="KSP108" s="2"/>
      <c r="KSQ108" s="2"/>
      <c r="KSR108" s="5"/>
      <c r="KSS108" s="5"/>
      <c r="KST108" s="5"/>
      <c r="KSU108" s="5"/>
      <c r="KSV108" s="5"/>
      <c r="KSW108" s="1"/>
      <c r="KSX108" s="2"/>
      <c r="KSY108" s="2"/>
      <c r="KSZ108" s="5"/>
      <c r="KTA108" s="5"/>
      <c r="KTB108" s="5"/>
      <c r="KTC108" s="5"/>
      <c r="KTD108" s="5"/>
      <c r="KTE108" s="1"/>
      <c r="KTF108" s="2"/>
      <c r="KTG108" s="2"/>
      <c r="KTH108" s="5"/>
      <c r="KTI108" s="5"/>
      <c r="KTJ108" s="5"/>
      <c r="KTK108" s="5"/>
      <c r="KTL108" s="5"/>
      <c r="KTM108" s="1"/>
      <c r="KTN108" s="2"/>
      <c r="KTO108" s="2"/>
      <c r="KTP108" s="5"/>
      <c r="KTQ108" s="5"/>
      <c r="KTR108" s="5"/>
      <c r="KTS108" s="5"/>
      <c r="KTT108" s="5"/>
      <c r="KTU108" s="1"/>
      <c r="KTV108" s="2"/>
      <c r="KTW108" s="2"/>
      <c r="KTX108" s="5"/>
      <c r="KTY108" s="5"/>
      <c r="KTZ108" s="5"/>
      <c r="KUA108" s="5"/>
      <c r="KUB108" s="5"/>
      <c r="KUC108" s="1"/>
      <c r="KUD108" s="2"/>
      <c r="KUE108" s="2"/>
      <c r="KUF108" s="5"/>
      <c r="KUG108" s="5"/>
      <c r="KUH108" s="5"/>
      <c r="KUI108" s="5"/>
      <c r="KUJ108" s="5"/>
      <c r="KUK108" s="1"/>
      <c r="KUL108" s="2"/>
      <c r="KUM108" s="2"/>
      <c r="KUN108" s="5"/>
      <c r="KUO108" s="5"/>
      <c r="KUP108" s="5"/>
      <c r="KUQ108" s="5"/>
      <c r="KUR108" s="5"/>
      <c r="KUS108" s="1"/>
      <c r="KUT108" s="2"/>
      <c r="KUU108" s="2"/>
      <c r="KUV108" s="5"/>
      <c r="KUW108" s="5"/>
      <c r="KUX108" s="5"/>
      <c r="KUY108" s="5"/>
      <c r="KUZ108" s="5"/>
      <c r="KVA108" s="1"/>
      <c r="KVB108" s="2"/>
      <c r="KVC108" s="2"/>
      <c r="KVD108" s="5"/>
      <c r="KVE108" s="5"/>
      <c r="KVF108" s="5"/>
      <c r="KVG108" s="5"/>
      <c r="KVH108" s="5"/>
      <c r="KVI108" s="1"/>
      <c r="KVJ108" s="2"/>
      <c r="KVK108" s="2"/>
      <c r="KVL108" s="5"/>
      <c r="KVM108" s="5"/>
      <c r="KVN108" s="5"/>
      <c r="KVO108" s="5"/>
      <c r="KVP108" s="5"/>
      <c r="KVQ108" s="1"/>
      <c r="KVR108" s="2"/>
      <c r="KVS108" s="2"/>
      <c r="KVT108" s="5"/>
      <c r="KVU108" s="5"/>
      <c r="KVV108" s="5"/>
      <c r="KVW108" s="5"/>
      <c r="KVX108" s="5"/>
      <c r="KVY108" s="1"/>
      <c r="KVZ108" s="2"/>
      <c r="KWA108" s="2"/>
      <c r="KWB108" s="5"/>
      <c r="KWC108" s="5"/>
      <c r="KWD108" s="5"/>
      <c r="KWE108" s="5"/>
      <c r="KWF108" s="5"/>
      <c r="KWG108" s="1"/>
      <c r="KWH108" s="2"/>
      <c r="KWI108" s="2"/>
      <c r="KWJ108" s="5"/>
      <c r="KWK108" s="5"/>
      <c r="KWL108" s="5"/>
      <c r="KWM108" s="5"/>
      <c r="KWN108" s="5"/>
      <c r="KWO108" s="1"/>
      <c r="KWP108" s="2"/>
      <c r="KWQ108" s="2"/>
      <c r="KWR108" s="5"/>
      <c r="KWS108" s="5"/>
      <c r="KWT108" s="5"/>
      <c r="KWU108" s="5"/>
      <c r="KWV108" s="5"/>
      <c r="KWW108" s="1"/>
      <c r="KWX108" s="2"/>
      <c r="KWY108" s="2"/>
      <c r="KWZ108" s="5"/>
      <c r="KXA108" s="5"/>
      <c r="KXB108" s="5"/>
      <c r="KXC108" s="5"/>
      <c r="KXD108" s="5"/>
      <c r="KXE108" s="1"/>
      <c r="KXF108" s="2"/>
      <c r="KXG108" s="2"/>
      <c r="KXH108" s="5"/>
      <c r="KXI108" s="5"/>
      <c r="KXJ108" s="5"/>
      <c r="KXK108" s="5"/>
      <c r="KXL108" s="5"/>
      <c r="KXM108" s="1"/>
      <c r="KXN108" s="2"/>
      <c r="KXO108" s="2"/>
      <c r="KXP108" s="5"/>
      <c r="KXQ108" s="5"/>
      <c r="KXR108" s="5"/>
      <c r="KXS108" s="5"/>
      <c r="KXT108" s="5"/>
      <c r="KXU108" s="1"/>
      <c r="KXV108" s="2"/>
      <c r="KXW108" s="2"/>
      <c r="KXX108" s="5"/>
      <c r="KXY108" s="5"/>
      <c r="KXZ108" s="5"/>
      <c r="KYA108" s="5"/>
      <c r="KYB108" s="5"/>
      <c r="KYC108" s="1"/>
      <c r="KYD108" s="2"/>
      <c r="KYE108" s="2"/>
      <c r="KYF108" s="5"/>
      <c r="KYG108" s="5"/>
      <c r="KYH108" s="5"/>
      <c r="KYI108" s="5"/>
      <c r="KYJ108" s="5"/>
      <c r="KYK108" s="1"/>
      <c r="KYL108" s="2"/>
      <c r="KYM108" s="2"/>
      <c r="KYN108" s="5"/>
      <c r="KYO108" s="5"/>
      <c r="KYP108" s="5"/>
      <c r="KYQ108" s="5"/>
      <c r="KYR108" s="5"/>
      <c r="KYS108" s="1"/>
      <c r="KYT108" s="2"/>
      <c r="KYU108" s="2"/>
      <c r="KYV108" s="5"/>
      <c r="KYW108" s="5"/>
      <c r="KYX108" s="5"/>
      <c r="KYY108" s="5"/>
      <c r="KYZ108" s="5"/>
      <c r="KZA108" s="1"/>
      <c r="KZB108" s="2"/>
      <c r="KZC108" s="2"/>
      <c r="KZD108" s="5"/>
      <c r="KZE108" s="5"/>
      <c r="KZF108" s="5"/>
      <c r="KZG108" s="5"/>
      <c r="KZH108" s="5"/>
      <c r="KZI108" s="1"/>
      <c r="KZJ108" s="2"/>
      <c r="KZK108" s="2"/>
      <c r="KZL108" s="5"/>
      <c r="KZM108" s="5"/>
      <c r="KZN108" s="5"/>
      <c r="KZO108" s="5"/>
      <c r="KZP108" s="5"/>
      <c r="KZQ108" s="1"/>
      <c r="KZR108" s="2"/>
      <c r="KZS108" s="2"/>
      <c r="KZT108" s="5"/>
      <c r="KZU108" s="5"/>
      <c r="KZV108" s="5"/>
      <c r="KZW108" s="5"/>
      <c r="KZX108" s="5"/>
      <c r="KZY108" s="1"/>
      <c r="KZZ108" s="2"/>
      <c r="LAA108" s="2"/>
      <c r="LAB108" s="5"/>
      <c r="LAC108" s="5"/>
      <c r="LAD108" s="5"/>
      <c r="LAE108" s="5"/>
      <c r="LAF108" s="5"/>
      <c r="LAG108" s="1"/>
      <c r="LAH108" s="2"/>
      <c r="LAI108" s="2"/>
      <c r="LAJ108" s="5"/>
      <c r="LAK108" s="5"/>
      <c r="LAL108" s="5"/>
      <c r="LAM108" s="5"/>
      <c r="LAN108" s="5"/>
      <c r="LAO108" s="1"/>
      <c r="LAP108" s="2"/>
      <c r="LAQ108" s="2"/>
      <c r="LAR108" s="5"/>
      <c r="LAS108" s="5"/>
      <c r="LAT108" s="5"/>
      <c r="LAU108" s="5"/>
      <c r="LAV108" s="5"/>
      <c r="LAW108" s="1"/>
      <c r="LAX108" s="2"/>
      <c r="LAY108" s="2"/>
      <c r="LAZ108" s="5"/>
      <c r="LBA108" s="5"/>
      <c r="LBB108" s="5"/>
      <c r="LBC108" s="5"/>
      <c r="LBD108" s="5"/>
      <c r="LBE108" s="1"/>
      <c r="LBF108" s="2"/>
      <c r="LBG108" s="2"/>
      <c r="LBH108" s="5"/>
      <c r="LBI108" s="5"/>
      <c r="LBJ108" s="5"/>
      <c r="LBK108" s="5"/>
      <c r="LBL108" s="5"/>
      <c r="LBM108" s="1"/>
      <c r="LBN108" s="2"/>
      <c r="LBO108" s="2"/>
      <c r="LBP108" s="5"/>
      <c r="LBQ108" s="5"/>
      <c r="LBR108" s="5"/>
      <c r="LBS108" s="5"/>
      <c r="LBT108" s="5"/>
      <c r="LBU108" s="1"/>
      <c r="LBV108" s="2"/>
      <c r="LBW108" s="2"/>
      <c r="LBX108" s="5"/>
      <c r="LBY108" s="5"/>
      <c r="LBZ108" s="5"/>
      <c r="LCA108" s="5"/>
      <c r="LCB108" s="5"/>
      <c r="LCC108" s="1"/>
      <c r="LCD108" s="2"/>
      <c r="LCE108" s="2"/>
      <c r="LCF108" s="5"/>
      <c r="LCG108" s="5"/>
      <c r="LCH108" s="5"/>
      <c r="LCI108" s="5"/>
      <c r="LCJ108" s="5"/>
      <c r="LCK108" s="1"/>
      <c r="LCL108" s="2"/>
      <c r="LCM108" s="2"/>
      <c r="LCN108" s="5"/>
      <c r="LCO108" s="5"/>
      <c r="LCP108" s="5"/>
      <c r="LCQ108" s="5"/>
      <c r="LCR108" s="5"/>
      <c r="LCS108" s="1"/>
      <c r="LCT108" s="2"/>
      <c r="LCU108" s="2"/>
      <c r="LCV108" s="5"/>
      <c r="LCW108" s="5"/>
      <c r="LCX108" s="5"/>
      <c r="LCY108" s="5"/>
      <c r="LCZ108" s="5"/>
      <c r="LDA108" s="1"/>
      <c r="LDB108" s="2"/>
      <c r="LDC108" s="2"/>
      <c r="LDD108" s="5"/>
      <c r="LDE108" s="5"/>
      <c r="LDF108" s="5"/>
      <c r="LDG108" s="5"/>
      <c r="LDH108" s="5"/>
      <c r="LDI108" s="1"/>
      <c r="LDJ108" s="2"/>
      <c r="LDK108" s="2"/>
      <c r="LDL108" s="5"/>
      <c r="LDM108" s="5"/>
      <c r="LDN108" s="5"/>
      <c r="LDO108" s="5"/>
      <c r="LDP108" s="5"/>
      <c r="LDQ108" s="1"/>
      <c r="LDR108" s="2"/>
      <c r="LDS108" s="2"/>
      <c r="LDT108" s="5"/>
      <c r="LDU108" s="5"/>
      <c r="LDV108" s="5"/>
      <c r="LDW108" s="5"/>
      <c r="LDX108" s="5"/>
      <c r="LDY108" s="1"/>
      <c r="LDZ108" s="2"/>
      <c r="LEA108" s="2"/>
      <c r="LEB108" s="5"/>
      <c r="LEC108" s="5"/>
      <c r="LED108" s="5"/>
      <c r="LEE108" s="5"/>
      <c r="LEF108" s="5"/>
      <c r="LEG108" s="1"/>
      <c r="LEH108" s="2"/>
      <c r="LEI108" s="2"/>
      <c r="LEJ108" s="5"/>
      <c r="LEK108" s="5"/>
      <c r="LEL108" s="5"/>
      <c r="LEM108" s="5"/>
      <c r="LEN108" s="5"/>
      <c r="LEO108" s="1"/>
      <c r="LEP108" s="2"/>
      <c r="LEQ108" s="2"/>
      <c r="LER108" s="5"/>
      <c r="LES108" s="5"/>
      <c r="LET108" s="5"/>
      <c r="LEU108" s="5"/>
      <c r="LEV108" s="5"/>
      <c r="LEW108" s="1"/>
      <c r="LEX108" s="2"/>
      <c r="LEY108" s="2"/>
      <c r="LEZ108" s="5"/>
      <c r="LFA108" s="5"/>
      <c r="LFB108" s="5"/>
      <c r="LFC108" s="5"/>
      <c r="LFD108" s="5"/>
      <c r="LFE108" s="1"/>
      <c r="LFF108" s="2"/>
      <c r="LFG108" s="2"/>
      <c r="LFH108" s="5"/>
      <c r="LFI108" s="5"/>
      <c r="LFJ108" s="5"/>
      <c r="LFK108" s="5"/>
      <c r="LFL108" s="5"/>
      <c r="LFM108" s="1"/>
      <c r="LFN108" s="2"/>
      <c r="LFO108" s="2"/>
      <c r="LFP108" s="5"/>
      <c r="LFQ108" s="5"/>
      <c r="LFR108" s="5"/>
      <c r="LFS108" s="5"/>
      <c r="LFT108" s="5"/>
      <c r="LFU108" s="1"/>
      <c r="LFV108" s="2"/>
      <c r="LFW108" s="2"/>
      <c r="LFX108" s="5"/>
      <c r="LFY108" s="5"/>
      <c r="LFZ108" s="5"/>
      <c r="LGA108" s="5"/>
      <c r="LGB108" s="5"/>
      <c r="LGC108" s="1"/>
      <c r="LGD108" s="2"/>
      <c r="LGE108" s="2"/>
      <c r="LGF108" s="5"/>
      <c r="LGG108" s="5"/>
      <c r="LGH108" s="5"/>
      <c r="LGI108" s="5"/>
      <c r="LGJ108" s="5"/>
      <c r="LGK108" s="1"/>
      <c r="LGL108" s="2"/>
      <c r="LGM108" s="2"/>
      <c r="LGN108" s="5"/>
      <c r="LGO108" s="5"/>
      <c r="LGP108" s="5"/>
      <c r="LGQ108" s="5"/>
      <c r="LGR108" s="5"/>
      <c r="LGS108" s="1"/>
      <c r="LGT108" s="2"/>
      <c r="LGU108" s="2"/>
      <c r="LGV108" s="5"/>
      <c r="LGW108" s="5"/>
      <c r="LGX108" s="5"/>
      <c r="LGY108" s="5"/>
      <c r="LGZ108" s="5"/>
      <c r="LHA108" s="1"/>
      <c r="LHB108" s="2"/>
      <c r="LHC108" s="2"/>
      <c r="LHD108" s="5"/>
      <c r="LHE108" s="5"/>
      <c r="LHF108" s="5"/>
      <c r="LHG108" s="5"/>
      <c r="LHH108" s="5"/>
      <c r="LHI108" s="1"/>
      <c r="LHJ108" s="2"/>
      <c r="LHK108" s="2"/>
      <c r="LHL108" s="5"/>
      <c r="LHM108" s="5"/>
      <c r="LHN108" s="5"/>
      <c r="LHO108" s="5"/>
      <c r="LHP108" s="5"/>
      <c r="LHQ108" s="1"/>
      <c r="LHR108" s="2"/>
      <c r="LHS108" s="2"/>
      <c r="LHT108" s="5"/>
      <c r="LHU108" s="5"/>
      <c r="LHV108" s="5"/>
      <c r="LHW108" s="5"/>
      <c r="LHX108" s="5"/>
      <c r="LHY108" s="1"/>
      <c r="LHZ108" s="2"/>
      <c r="LIA108" s="2"/>
      <c r="LIB108" s="5"/>
      <c r="LIC108" s="5"/>
      <c r="LID108" s="5"/>
      <c r="LIE108" s="5"/>
      <c r="LIF108" s="5"/>
      <c r="LIG108" s="1"/>
      <c r="LIH108" s="2"/>
      <c r="LII108" s="2"/>
      <c r="LIJ108" s="5"/>
      <c r="LIK108" s="5"/>
      <c r="LIL108" s="5"/>
      <c r="LIM108" s="5"/>
      <c r="LIN108" s="5"/>
      <c r="LIO108" s="1"/>
      <c r="LIP108" s="2"/>
      <c r="LIQ108" s="2"/>
      <c r="LIR108" s="5"/>
      <c r="LIS108" s="5"/>
      <c r="LIT108" s="5"/>
      <c r="LIU108" s="5"/>
      <c r="LIV108" s="5"/>
      <c r="LIW108" s="1"/>
      <c r="LIX108" s="2"/>
      <c r="LIY108" s="2"/>
      <c r="LIZ108" s="5"/>
      <c r="LJA108" s="5"/>
      <c r="LJB108" s="5"/>
      <c r="LJC108" s="5"/>
      <c r="LJD108" s="5"/>
      <c r="LJE108" s="1"/>
      <c r="LJF108" s="2"/>
      <c r="LJG108" s="2"/>
      <c r="LJH108" s="5"/>
      <c r="LJI108" s="5"/>
      <c r="LJJ108" s="5"/>
      <c r="LJK108" s="5"/>
      <c r="LJL108" s="5"/>
      <c r="LJM108" s="1"/>
      <c r="LJN108" s="2"/>
      <c r="LJO108" s="2"/>
      <c r="LJP108" s="5"/>
      <c r="LJQ108" s="5"/>
      <c r="LJR108" s="5"/>
      <c r="LJS108" s="5"/>
      <c r="LJT108" s="5"/>
      <c r="LJU108" s="1"/>
      <c r="LJV108" s="2"/>
      <c r="LJW108" s="2"/>
      <c r="LJX108" s="5"/>
      <c r="LJY108" s="5"/>
      <c r="LJZ108" s="5"/>
      <c r="LKA108" s="5"/>
      <c r="LKB108" s="5"/>
      <c r="LKC108" s="1"/>
      <c r="LKD108" s="2"/>
      <c r="LKE108" s="2"/>
      <c r="LKF108" s="5"/>
      <c r="LKG108" s="5"/>
      <c r="LKH108" s="5"/>
      <c r="LKI108" s="5"/>
      <c r="LKJ108" s="5"/>
      <c r="LKK108" s="1"/>
      <c r="LKL108" s="2"/>
      <c r="LKM108" s="2"/>
      <c r="LKN108" s="5"/>
      <c r="LKO108" s="5"/>
      <c r="LKP108" s="5"/>
      <c r="LKQ108" s="5"/>
      <c r="LKR108" s="5"/>
      <c r="LKS108" s="1"/>
      <c r="LKT108" s="2"/>
      <c r="LKU108" s="2"/>
      <c r="LKV108" s="5"/>
      <c r="LKW108" s="5"/>
      <c r="LKX108" s="5"/>
      <c r="LKY108" s="5"/>
      <c r="LKZ108" s="5"/>
      <c r="LLA108" s="1"/>
      <c r="LLB108" s="2"/>
      <c r="LLC108" s="2"/>
      <c r="LLD108" s="5"/>
      <c r="LLE108" s="5"/>
      <c r="LLF108" s="5"/>
      <c r="LLG108" s="5"/>
      <c r="LLH108" s="5"/>
      <c r="LLI108" s="1"/>
      <c r="LLJ108" s="2"/>
      <c r="LLK108" s="2"/>
      <c r="LLL108" s="5"/>
      <c r="LLM108" s="5"/>
      <c r="LLN108" s="5"/>
      <c r="LLO108" s="5"/>
      <c r="LLP108" s="5"/>
      <c r="LLQ108" s="1"/>
      <c r="LLR108" s="2"/>
      <c r="LLS108" s="2"/>
      <c r="LLT108" s="5"/>
      <c r="LLU108" s="5"/>
      <c r="LLV108" s="5"/>
      <c r="LLW108" s="5"/>
      <c r="LLX108" s="5"/>
      <c r="LLY108" s="1"/>
      <c r="LLZ108" s="2"/>
      <c r="LMA108" s="2"/>
      <c r="LMB108" s="5"/>
      <c r="LMC108" s="5"/>
      <c r="LMD108" s="5"/>
      <c r="LME108" s="5"/>
      <c r="LMF108" s="5"/>
      <c r="LMG108" s="1"/>
      <c r="LMH108" s="2"/>
      <c r="LMI108" s="2"/>
      <c r="LMJ108" s="5"/>
      <c r="LMK108" s="5"/>
      <c r="LML108" s="5"/>
      <c r="LMM108" s="5"/>
      <c r="LMN108" s="5"/>
      <c r="LMO108" s="1"/>
      <c r="LMP108" s="2"/>
      <c r="LMQ108" s="2"/>
      <c r="LMR108" s="5"/>
      <c r="LMS108" s="5"/>
      <c r="LMT108" s="5"/>
      <c r="LMU108" s="5"/>
      <c r="LMV108" s="5"/>
      <c r="LMW108" s="1"/>
      <c r="LMX108" s="2"/>
      <c r="LMY108" s="2"/>
      <c r="LMZ108" s="5"/>
      <c r="LNA108" s="5"/>
      <c r="LNB108" s="5"/>
      <c r="LNC108" s="5"/>
      <c r="LND108" s="5"/>
      <c r="LNE108" s="1"/>
      <c r="LNF108" s="2"/>
      <c r="LNG108" s="2"/>
      <c r="LNH108" s="5"/>
      <c r="LNI108" s="5"/>
      <c r="LNJ108" s="5"/>
      <c r="LNK108" s="5"/>
      <c r="LNL108" s="5"/>
      <c r="LNM108" s="1"/>
      <c r="LNN108" s="2"/>
      <c r="LNO108" s="2"/>
      <c r="LNP108" s="5"/>
      <c r="LNQ108" s="5"/>
      <c r="LNR108" s="5"/>
      <c r="LNS108" s="5"/>
      <c r="LNT108" s="5"/>
      <c r="LNU108" s="1"/>
      <c r="LNV108" s="2"/>
      <c r="LNW108" s="2"/>
      <c r="LNX108" s="5"/>
      <c r="LNY108" s="5"/>
      <c r="LNZ108" s="5"/>
      <c r="LOA108" s="5"/>
      <c r="LOB108" s="5"/>
      <c r="LOC108" s="1"/>
      <c r="LOD108" s="2"/>
      <c r="LOE108" s="2"/>
      <c r="LOF108" s="5"/>
      <c r="LOG108" s="5"/>
      <c r="LOH108" s="5"/>
      <c r="LOI108" s="5"/>
      <c r="LOJ108" s="5"/>
      <c r="LOK108" s="1"/>
      <c r="LOL108" s="2"/>
      <c r="LOM108" s="2"/>
      <c r="LON108" s="5"/>
      <c r="LOO108" s="5"/>
      <c r="LOP108" s="5"/>
      <c r="LOQ108" s="5"/>
      <c r="LOR108" s="5"/>
      <c r="LOS108" s="1"/>
      <c r="LOT108" s="2"/>
      <c r="LOU108" s="2"/>
      <c r="LOV108" s="5"/>
      <c r="LOW108" s="5"/>
      <c r="LOX108" s="5"/>
      <c r="LOY108" s="5"/>
      <c r="LOZ108" s="5"/>
      <c r="LPA108" s="1"/>
      <c r="LPB108" s="2"/>
      <c r="LPC108" s="2"/>
      <c r="LPD108" s="5"/>
      <c r="LPE108" s="5"/>
      <c r="LPF108" s="5"/>
      <c r="LPG108" s="5"/>
      <c r="LPH108" s="5"/>
      <c r="LPI108" s="1"/>
      <c r="LPJ108" s="2"/>
      <c r="LPK108" s="2"/>
      <c r="LPL108" s="5"/>
      <c r="LPM108" s="5"/>
      <c r="LPN108" s="5"/>
      <c r="LPO108" s="5"/>
      <c r="LPP108" s="5"/>
      <c r="LPQ108" s="1"/>
      <c r="LPR108" s="2"/>
      <c r="LPS108" s="2"/>
      <c r="LPT108" s="5"/>
      <c r="LPU108" s="5"/>
      <c r="LPV108" s="5"/>
      <c r="LPW108" s="5"/>
      <c r="LPX108" s="5"/>
      <c r="LPY108" s="1"/>
      <c r="LPZ108" s="2"/>
      <c r="LQA108" s="2"/>
      <c r="LQB108" s="5"/>
      <c r="LQC108" s="5"/>
      <c r="LQD108" s="5"/>
      <c r="LQE108" s="5"/>
      <c r="LQF108" s="5"/>
      <c r="LQG108" s="1"/>
      <c r="LQH108" s="2"/>
      <c r="LQI108" s="2"/>
      <c r="LQJ108" s="5"/>
      <c r="LQK108" s="5"/>
      <c r="LQL108" s="5"/>
      <c r="LQM108" s="5"/>
      <c r="LQN108" s="5"/>
      <c r="LQO108" s="1"/>
      <c r="LQP108" s="2"/>
      <c r="LQQ108" s="2"/>
      <c r="LQR108" s="5"/>
      <c r="LQS108" s="5"/>
      <c r="LQT108" s="5"/>
      <c r="LQU108" s="5"/>
      <c r="LQV108" s="5"/>
      <c r="LQW108" s="1"/>
      <c r="LQX108" s="2"/>
      <c r="LQY108" s="2"/>
      <c r="LQZ108" s="5"/>
      <c r="LRA108" s="5"/>
      <c r="LRB108" s="5"/>
      <c r="LRC108" s="5"/>
      <c r="LRD108" s="5"/>
      <c r="LRE108" s="1"/>
      <c r="LRF108" s="2"/>
      <c r="LRG108" s="2"/>
      <c r="LRH108" s="5"/>
      <c r="LRI108" s="5"/>
      <c r="LRJ108" s="5"/>
      <c r="LRK108" s="5"/>
      <c r="LRL108" s="5"/>
      <c r="LRM108" s="1"/>
      <c r="LRN108" s="2"/>
      <c r="LRO108" s="2"/>
      <c r="LRP108" s="5"/>
      <c r="LRQ108" s="5"/>
      <c r="LRR108" s="5"/>
      <c r="LRS108" s="5"/>
      <c r="LRT108" s="5"/>
      <c r="LRU108" s="1"/>
      <c r="LRV108" s="2"/>
      <c r="LRW108" s="2"/>
      <c r="LRX108" s="5"/>
      <c r="LRY108" s="5"/>
      <c r="LRZ108" s="5"/>
      <c r="LSA108" s="5"/>
      <c r="LSB108" s="5"/>
      <c r="LSC108" s="1"/>
      <c r="LSD108" s="2"/>
      <c r="LSE108" s="2"/>
      <c r="LSF108" s="5"/>
      <c r="LSG108" s="5"/>
      <c r="LSH108" s="5"/>
      <c r="LSI108" s="5"/>
      <c r="LSJ108" s="5"/>
      <c r="LSK108" s="1"/>
      <c r="LSL108" s="2"/>
      <c r="LSM108" s="2"/>
      <c r="LSN108" s="5"/>
      <c r="LSO108" s="5"/>
      <c r="LSP108" s="5"/>
      <c r="LSQ108" s="5"/>
      <c r="LSR108" s="5"/>
      <c r="LSS108" s="1"/>
      <c r="LST108" s="2"/>
      <c r="LSU108" s="2"/>
      <c r="LSV108" s="5"/>
      <c r="LSW108" s="5"/>
      <c r="LSX108" s="5"/>
      <c r="LSY108" s="5"/>
      <c r="LSZ108" s="5"/>
      <c r="LTA108" s="1"/>
      <c r="LTB108" s="2"/>
      <c r="LTC108" s="2"/>
      <c r="LTD108" s="5"/>
      <c r="LTE108" s="5"/>
      <c r="LTF108" s="5"/>
      <c r="LTG108" s="5"/>
      <c r="LTH108" s="5"/>
      <c r="LTI108" s="1"/>
      <c r="LTJ108" s="2"/>
      <c r="LTK108" s="2"/>
      <c r="LTL108" s="5"/>
      <c r="LTM108" s="5"/>
      <c r="LTN108" s="5"/>
      <c r="LTO108" s="5"/>
      <c r="LTP108" s="5"/>
      <c r="LTQ108" s="1"/>
      <c r="LTR108" s="2"/>
      <c r="LTS108" s="2"/>
      <c r="LTT108" s="5"/>
      <c r="LTU108" s="5"/>
      <c r="LTV108" s="5"/>
      <c r="LTW108" s="5"/>
      <c r="LTX108" s="5"/>
      <c r="LTY108" s="1"/>
      <c r="LTZ108" s="2"/>
      <c r="LUA108" s="2"/>
      <c r="LUB108" s="5"/>
      <c r="LUC108" s="5"/>
      <c r="LUD108" s="5"/>
      <c r="LUE108" s="5"/>
      <c r="LUF108" s="5"/>
      <c r="LUG108" s="1"/>
      <c r="LUH108" s="2"/>
      <c r="LUI108" s="2"/>
      <c r="LUJ108" s="5"/>
      <c r="LUK108" s="5"/>
      <c r="LUL108" s="5"/>
      <c r="LUM108" s="5"/>
      <c r="LUN108" s="5"/>
      <c r="LUO108" s="1"/>
      <c r="LUP108" s="2"/>
      <c r="LUQ108" s="2"/>
      <c r="LUR108" s="5"/>
      <c r="LUS108" s="5"/>
      <c r="LUT108" s="5"/>
      <c r="LUU108" s="5"/>
      <c r="LUV108" s="5"/>
      <c r="LUW108" s="1"/>
      <c r="LUX108" s="2"/>
      <c r="LUY108" s="2"/>
      <c r="LUZ108" s="5"/>
      <c r="LVA108" s="5"/>
      <c r="LVB108" s="5"/>
      <c r="LVC108" s="5"/>
      <c r="LVD108" s="5"/>
      <c r="LVE108" s="1"/>
      <c r="LVF108" s="2"/>
      <c r="LVG108" s="2"/>
      <c r="LVH108" s="5"/>
      <c r="LVI108" s="5"/>
      <c r="LVJ108" s="5"/>
      <c r="LVK108" s="5"/>
      <c r="LVL108" s="5"/>
      <c r="LVM108" s="1"/>
      <c r="LVN108" s="2"/>
      <c r="LVO108" s="2"/>
      <c r="LVP108" s="5"/>
      <c r="LVQ108" s="5"/>
      <c r="LVR108" s="5"/>
      <c r="LVS108" s="5"/>
      <c r="LVT108" s="5"/>
      <c r="LVU108" s="1"/>
      <c r="LVV108" s="2"/>
      <c r="LVW108" s="2"/>
      <c r="LVX108" s="5"/>
      <c r="LVY108" s="5"/>
      <c r="LVZ108" s="5"/>
      <c r="LWA108" s="5"/>
      <c r="LWB108" s="5"/>
      <c r="LWC108" s="1"/>
      <c r="LWD108" s="2"/>
      <c r="LWE108" s="2"/>
      <c r="LWF108" s="5"/>
      <c r="LWG108" s="5"/>
      <c r="LWH108" s="5"/>
      <c r="LWI108" s="5"/>
      <c r="LWJ108" s="5"/>
      <c r="LWK108" s="1"/>
      <c r="LWL108" s="2"/>
      <c r="LWM108" s="2"/>
      <c r="LWN108" s="5"/>
      <c r="LWO108" s="5"/>
      <c r="LWP108" s="5"/>
      <c r="LWQ108" s="5"/>
      <c r="LWR108" s="5"/>
      <c r="LWS108" s="1"/>
      <c r="LWT108" s="2"/>
      <c r="LWU108" s="2"/>
      <c r="LWV108" s="5"/>
      <c r="LWW108" s="5"/>
      <c r="LWX108" s="5"/>
      <c r="LWY108" s="5"/>
      <c r="LWZ108" s="5"/>
      <c r="LXA108" s="1"/>
      <c r="LXB108" s="2"/>
      <c r="LXC108" s="2"/>
      <c r="LXD108" s="5"/>
      <c r="LXE108" s="5"/>
      <c r="LXF108" s="5"/>
      <c r="LXG108" s="5"/>
      <c r="LXH108" s="5"/>
      <c r="LXI108" s="1"/>
      <c r="LXJ108" s="2"/>
      <c r="LXK108" s="2"/>
      <c r="LXL108" s="5"/>
      <c r="LXM108" s="5"/>
      <c r="LXN108" s="5"/>
      <c r="LXO108" s="5"/>
      <c r="LXP108" s="5"/>
      <c r="LXQ108" s="1"/>
      <c r="LXR108" s="2"/>
      <c r="LXS108" s="2"/>
      <c r="LXT108" s="5"/>
      <c r="LXU108" s="5"/>
      <c r="LXV108" s="5"/>
      <c r="LXW108" s="5"/>
      <c r="LXX108" s="5"/>
      <c r="LXY108" s="1"/>
      <c r="LXZ108" s="2"/>
      <c r="LYA108" s="2"/>
      <c r="LYB108" s="5"/>
      <c r="LYC108" s="5"/>
      <c r="LYD108" s="5"/>
      <c r="LYE108" s="5"/>
      <c r="LYF108" s="5"/>
      <c r="LYG108" s="1"/>
      <c r="LYH108" s="2"/>
      <c r="LYI108" s="2"/>
      <c r="LYJ108" s="5"/>
      <c r="LYK108" s="5"/>
      <c r="LYL108" s="5"/>
      <c r="LYM108" s="5"/>
      <c r="LYN108" s="5"/>
      <c r="LYO108" s="1"/>
      <c r="LYP108" s="2"/>
      <c r="LYQ108" s="2"/>
      <c r="LYR108" s="5"/>
      <c r="LYS108" s="5"/>
      <c r="LYT108" s="5"/>
      <c r="LYU108" s="5"/>
      <c r="LYV108" s="5"/>
      <c r="LYW108" s="1"/>
      <c r="LYX108" s="2"/>
      <c r="LYY108" s="2"/>
      <c r="LYZ108" s="5"/>
      <c r="LZA108" s="5"/>
      <c r="LZB108" s="5"/>
      <c r="LZC108" s="5"/>
      <c r="LZD108" s="5"/>
      <c r="LZE108" s="1"/>
      <c r="LZF108" s="2"/>
      <c r="LZG108" s="2"/>
      <c r="LZH108" s="5"/>
      <c r="LZI108" s="5"/>
      <c r="LZJ108" s="5"/>
      <c r="LZK108" s="5"/>
      <c r="LZL108" s="5"/>
      <c r="LZM108" s="1"/>
      <c r="LZN108" s="2"/>
      <c r="LZO108" s="2"/>
      <c r="LZP108" s="5"/>
      <c r="LZQ108" s="5"/>
      <c r="LZR108" s="5"/>
      <c r="LZS108" s="5"/>
      <c r="LZT108" s="5"/>
      <c r="LZU108" s="1"/>
      <c r="LZV108" s="2"/>
      <c r="LZW108" s="2"/>
      <c r="LZX108" s="5"/>
      <c r="LZY108" s="5"/>
      <c r="LZZ108" s="5"/>
      <c r="MAA108" s="5"/>
      <c r="MAB108" s="5"/>
      <c r="MAC108" s="1"/>
      <c r="MAD108" s="2"/>
      <c r="MAE108" s="2"/>
      <c r="MAF108" s="5"/>
      <c r="MAG108" s="5"/>
      <c r="MAH108" s="5"/>
      <c r="MAI108" s="5"/>
      <c r="MAJ108" s="5"/>
      <c r="MAK108" s="1"/>
      <c r="MAL108" s="2"/>
      <c r="MAM108" s="2"/>
      <c r="MAN108" s="5"/>
      <c r="MAO108" s="5"/>
      <c r="MAP108" s="5"/>
      <c r="MAQ108" s="5"/>
      <c r="MAR108" s="5"/>
      <c r="MAS108" s="1"/>
      <c r="MAT108" s="2"/>
      <c r="MAU108" s="2"/>
      <c r="MAV108" s="5"/>
      <c r="MAW108" s="5"/>
      <c r="MAX108" s="5"/>
      <c r="MAY108" s="5"/>
      <c r="MAZ108" s="5"/>
      <c r="MBA108" s="1"/>
      <c r="MBB108" s="2"/>
      <c r="MBC108" s="2"/>
      <c r="MBD108" s="5"/>
      <c r="MBE108" s="5"/>
      <c r="MBF108" s="5"/>
      <c r="MBG108" s="5"/>
      <c r="MBH108" s="5"/>
      <c r="MBI108" s="1"/>
      <c r="MBJ108" s="2"/>
      <c r="MBK108" s="2"/>
      <c r="MBL108" s="5"/>
      <c r="MBM108" s="5"/>
      <c r="MBN108" s="5"/>
      <c r="MBO108" s="5"/>
      <c r="MBP108" s="5"/>
      <c r="MBQ108" s="1"/>
      <c r="MBR108" s="2"/>
      <c r="MBS108" s="2"/>
      <c r="MBT108" s="5"/>
      <c r="MBU108" s="5"/>
      <c r="MBV108" s="5"/>
      <c r="MBW108" s="5"/>
      <c r="MBX108" s="5"/>
      <c r="MBY108" s="1"/>
      <c r="MBZ108" s="2"/>
      <c r="MCA108" s="2"/>
      <c r="MCB108" s="5"/>
      <c r="MCC108" s="5"/>
      <c r="MCD108" s="5"/>
      <c r="MCE108" s="5"/>
      <c r="MCF108" s="5"/>
      <c r="MCG108" s="1"/>
      <c r="MCH108" s="2"/>
      <c r="MCI108" s="2"/>
      <c r="MCJ108" s="5"/>
      <c r="MCK108" s="5"/>
      <c r="MCL108" s="5"/>
      <c r="MCM108" s="5"/>
      <c r="MCN108" s="5"/>
      <c r="MCO108" s="1"/>
      <c r="MCP108" s="2"/>
      <c r="MCQ108" s="2"/>
      <c r="MCR108" s="5"/>
      <c r="MCS108" s="5"/>
      <c r="MCT108" s="5"/>
      <c r="MCU108" s="5"/>
      <c r="MCV108" s="5"/>
      <c r="MCW108" s="1"/>
      <c r="MCX108" s="2"/>
      <c r="MCY108" s="2"/>
      <c r="MCZ108" s="5"/>
      <c r="MDA108" s="5"/>
      <c r="MDB108" s="5"/>
      <c r="MDC108" s="5"/>
      <c r="MDD108" s="5"/>
      <c r="MDE108" s="1"/>
      <c r="MDF108" s="2"/>
      <c r="MDG108" s="2"/>
      <c r="MDH108" s="5"/>
      <c r="MDI108" s="5"/>
      <c r="MDJ108" s="5"/>
      <c r="MDK108" s="5"/>
      <c r="MDL108" s="5"/>
      <c r="MDM108" s="1"/>
      <c r="MDN108" s="2"/>
      <c r="MDO108" s="2"/>
      <c r="MDP108" s="5"/>
      <c r="MDQ108" s="5"/>
      <c r="MDR108" s="5"/>
      <c r="MDS108" s="5"/>
      <c r="MDT108" s="5"/>
      <c r="MDU108" s="1"/>
      <c r="MDV108" s="2"/>
      <c r="MDW108" s="2"/>
      <c r="MDX108" s="5"/>
      <c r="MDY108" s="5"/>
      <c r="MDZ108" s="5"/>
      <c r="MEA108" s="5"/>
      <c r="MEB108" s="5"/>
      <c r="MEC108" s="1"/>
      <c r="MED108" s="2"/>
      <c r="MEE108" s="2"/>
      <c r="MEF108" s="5"/>
      <c r="MEG108" s="5"/>
      <c r="MEH108" s="5"/>
      <c r="MEI108" s="5"/>
      <c r="MEJ108" s="5"/>
      <c r="MEK108" s="1"/>
      <c r="MEL108" s="2"/>
      <c r="MEM108" s="2"/>
      <c r="MEN108" s="5"/>
      <c r="MEO108" s="5"/>
      <c r="MEP108" s="5"/>
      <c r="MEQ108" s="5"/>
      <c r="MER108" s="5"/>
      <c r="MES108" s="1"/>
      <c r="MET108" s="2"/>
      <c r="MEU108" s="2"/>
      <c r="MEV108" s="5"/>
      <c r="MEW108" s="5"/>
      <c r="MEX108" s="5"/>
      <c r="MEY108" s="5"/>
      <c r="MEZ108" s="5"/>
      <c r="MFA108" s="1"/>
      <c r="MFB108" s="2"/>
      <c r="MFC108" s="2"/>
      <c r="MFD108" s="5"/>
      <c r="MFE108" s="5"/>
      <c r="MFF108" s="5"/>
      <c r="MFG108" s="5"/>
      <c r="MFH108" s="5"/>
      <c r="MFI108" s="1"/>
      <c r="MFJ108" s="2"/>
      <c r="MFK108" s="2"/>
      <c r="MFL108" s="5"/>
      <c r="MFM108" s="5"/>
      <c r="MFN108" s="5"/>
      <c r="MFO108" s="5"/>
      <c r="MFP108" s="5"/>
      <c r="MFQ108" s="1"/>
      <c r="MFR108" s="2"/>
      <c r="MFS108" s="2"/>
      <c r="MFT108" s="5"/>
      <c r="MFU108" s="5"/>
      <c r="MFV108" s="5"/>
      <c r="MFW108" s="5"/>
      <c r="MFX108" s="5"/>
      <c r="MFY108" s="1"/>
      <c r="MFZ108" s="2"/>
      <c r="MGA108" s="2"/>
      <c r="MGB108" s="5"/>
      <c r="MGC108" s="5"/>
      <c r="MGD108" s="5"/>
      <c r="MGE108" s="5"/>
      <c r="MGF108" s="5"/>
      <c r="MGG108" s="1"/>
      <c r="MGH108" s="2"/>
      <c r="MGI108" s="2"/>
      <c r="MGJ108" s="5"/>
      <c r="MGK108" s="5"/>
      <c r="MGL108" s="5"/>
      <c r="MGM108" s="5"/>
      <c r="MGN108" s="5"/>
      <c r="MGO108" s="1"/>
      <c r="MGP108" s="2"/>
      <c r="MGQ108" s="2"/>
      <c r="MGR108" s="5"/>
      <c r="MGS108" s="5"/>
      <c r="MGT108" s="5"/>
      <c r="MGU108" s="5"/>
      <c r="MGV108" s="5"/>
      <c r="MGW108" s="1"/>
      <c r="MGX108" s="2"/>
      <c r="MGY108" s="2"/>
      <c r="MGZ108" s="5"/>
      <c r="MHA108" s="5"/>
      <c r="MHB108" s="5"/>
      <c r="MHC108" s="5"/>
      <c r="MHD108" s="5"/>
      <c r="MHE108" s="1"/>
      <c r="MHF108" s="2"/>
      <c r="MHG108" s="2"/>
      <c r="MHH108" s="5"/>
      <c r="MHI108" s="5"/>
      <c r="MHJ108" s="5"/>
      <c r="MHK108" s="5"/>
      <c r="MHL108" s="5"/>
      <c r="MHM108" s="1"/>
      <c r="MHN108" s="2"/>
      <c r="MHO108" s="2"/>
      <c r="MHP108" s="5"/>
      <c r="MHQ108" s="5"/>
      <c r="MHR108" s="5"/>
      <c r="MHS108" s="5"/>
      <c r="MHT108" s="5"/>
      <c r="MHU108" s="1"/>
      <c r="MHV108" s="2"/>
      <c r="MHW108" s="2"/>
      <c r="MHX108" s="5"/>
      <c r="MHY108" s="5"/>
      <c r="MHZ108" s="5"/>
      <c r="MIA108" s="5"/>
      <c r="MIB108" s="5"/>
      <c r="MIC108" s="1"/>
      <c r="MID108" s="2"/>
      <c r="MIE108" s="2"/>
      <c r="MIF108" s="5"/>
      <c r="MIG108" s="5"/>
      <c r="MIH108" s="5"/>
      <c r="MII108" s="5"/>
      <c r="MIJ108" s="5"/>
      <c r="MIK108" s="1"/>
      <c r="MIL108" s="2"/>
      <c r="MIM108" s="2"/>
      <c r="MIN108" s="5"/>
      <c r="MIO108" s="5"/>
      <c r="MIP108" s="5"/>
      <c r="MIQ108" s="5"/>
      <c r="MIR108" s="5"/>
      <c r="MIS108" s="1"/>
      <c r="MIT108" s="2"/>
      <c r="MIU108" s="2"/>
      <c r="MIV108" s="5"/>
      <c r="MIW108" s="5"/>
      <c r="MIX108" s="5"/>
      <c r="MIY108" s="5"/>
      <c r="MIZ108" s="5"/>
      <c r="MJA108" s="1"/>
      <c r="MJB108" s="2"/>
      <c r="MJC108" s="2"/>
      <c r="MJD108" s="5"/>
      <c r="MJE108" s="5"/>
      <c r="MJF108" s="5"/>
      <c r="MJG108" s="5"/>
      <c r="MJH108" s="5"/>
      <c r="MJI108" s="1"/>
      <c r="MJJ108" s="2"/>
      <c r="MJK108" s="2"/>
      <c r="MJL108" s="5"/>
      <c r="MJM108" s="5"/>
      <c r="MJN108" s="5"/>
      <c r="MJO108" s="5"/>
      <c r="MJP108" s="5"/>
      <c r="MJQ108" s="1"/>
      <c r="MJR108" s="2"/>
      <c r="MJS108" s="2"/>
      <c r="MJT108" s="5"/>
      <c r="MJU108" s="5"/>
      <c r="MJV108" s="5"/>
      <c r="MJW108" s="5"/>
      <c r="MJX108" s="5"/>
      <c r="MJY108" s="1"/>
      <c r="MJZ108" s="2"/>
      <c r="MKA108" s="2"/>
      <c r="MKB108" s="5"/>
      <c r="MKC108" s="5"/>
      <c r="MKD108" s="5"/>
      <c r="MKE108" s="5"/>
      <c r="MKF108" s="5"/>
      <c r="MKG108" s="1"/>
      <c r="MKH108" s="2"/>
      <c r="MKI108" s="2"/>
      <c r="MKJ108" s="5"/>
      <c r="MKK108" s="5"/>
      <c r="MKL108" s="5"/>
      <c r="MKM108" s="5"/>
      <c r="MKN108" s="5"/>
      <c r="MKO108" s="1"/>
      <c r="MKP108" s="2"/>
      <c r="MKQ108" s="2"/>
      <c r="MKR108" s="5"/>
      <c r="MKS108" s="5"/>
      <c r="MKT108" s="5"/>
      <c r="MKU108" s="5"/>
      <c r="MKV108" s="5"/>
      <c r="MKW108" s="1"/>
      <c r="MKX108" s="2"/>
      <c r="MKY108" s="2"/>
      <c r="MKZ108" s="5"/>
      <c r="MLA108" s="5"/>
      <c r="MLB108" s="5"/>
      <c r="MLC108" s="5"/>
      <c r="MLD108" s="5"/>
      <c r="MLE108" s="1"/>
      <c r="MLF108" s="2"/>
      <c r="MLG108" s="2"/>
      <c r="MLH108" s="5"/>
      <c r="MLI108" s="5"/>
      <c r="MLJ108" s="5"/>
      <c r="MLK108" s="5"/>
      <c r="MLL108" s="5"/>
      <c r="MLM108" s="1"/>
      <c r="MLN108" s="2"/>
      <c r="MLO108" s="2"/>
      <c r="MLP108" s="5"/>
      <c r="MLQ108" s="5"/>
      <c r="MLR108" s="5"/>
      <c r="MLS108" s="5"/>
      <c r="MLT108" s="5"/>
      <c r="MLU108" s="1"/>
      <c r="MLV108" s="2"/>
      <c r="MLW108" s="2"/>
      <c r="MLX108" s="5"/>
      <c r="MLY108" s="5"/>
      <c r="MLZ108" s="5"/>
      <c r="MMA108" s="5"/>
      <c r="MMB108" s="5"/>
      <c r="MMC108" s="1"/>
      <c r="MMD108" s="2"/>
      <c r="MME108" s="2"/>
      <c r="MMF108" s="5"/>
      <c r="MMG108" s="5"/>
      <c r="MMH108" s="5"/>
      <c r="MMI108" s="5"/>
      <c r="MMJ108" s="5"/>
      <c r="MMK108" s="1"/>
      <c r="MML108" s="2"/>
      <c r="MMM108" s="2"/>
      <c r="MMN108" s="5"/>
      <c r="MMO108" s="5"/>
      <c r="MMP108" s="5"/>
      <c r="MMQ108" s="5"/>
      <c r="MMR108" s="5"/>
      <c r="MMS108" s="1"/>
      <c r="MMT108" s="2"/>
      <c r="MMU108" s="2"/>
      <c r="MMV108" s="5"/>
      <c r="MMW108" s="5"/>
      <c r="MMX108" s="5"/>
      <c r="MMY108" s="5"/>
      <c r="MMZ108" s="5"/>
      <c r="MNA108" s="1"/>
      <c r="MNB108" s="2"/>
      <c r="MNC108" s="2"/>
      <c r="MND108" s="5"/>
      <c r="MNE108" s="5"/>
      <c r="MNF108" s="5"/>
      <c r="MNG108" s="5"/>
      <c r="MNH108" s="5"/>
      <c r="MNI108" s="1"/>
      <c r="MNJ108" s="2"/>
      <c r="MNK108" s="2"/>
      <c r="MNL108" s="5"/>
      <c r="MNM108" s="5"/>
      <c r="MNN108" s="5"/>
      <c r="MNO108" s="5"/>
      <c r="MNP108" s="5"/>
      <c r="MNQ108" s="1"/>
      <c r="MNR108" s="2"/>
      <c r="MNS108" s="2"/>
      <c r="MNT108" s="5"/>
      <c r="MNU108" s="5"/>
      <c r="MNV108" s="5"/>
      <c r="MNW108" s="5"/>
      <c r="MNX108" s="5"/>
      <c r="MNY108" s="1"/>
      <c r="MNZ108" s="2"/>
      <c r="MOA108" s="2"/>
      <c r="MOB108" s="5"/>
      <c r="MOC108" s="5"/>
      <c r="MOD108" s="5"/>
      <c r="MOE108" s="5"/>
      <c r="MOF108" s="5"/>
      <c r="MOG108" s="1"/>
      <c r="MOH108" s="2"/>
      <c r="MOI108" s="2"/>
      <c r="MOJ108" s="5"/>
      <c r="MOK108" s="5"/>
      <c r="MOL108" s="5"/>
      <c r="MOM108" s="5"/>
      <c r="MON108" s="5"/>
      <c r="MOO108" s="1"/>
      <c r="MOP108" s="2"/>
      <c r="MOQ108" s="2"/>
      <c r="MOR108" s="5"/>
      <c r="MOS108" s="5"/>
      <c r="MOT108" s="5"/>
      <c r="MOU108" s="5"/>
      <c r="MOV108" s="5"/>
      <c r="MOW108" s="1"/>
      <c r="MOX108" s="2"/>
      <c r="MOY108" s="2"/>
      <c r="MOZ108" s="5"/>
      <c r="MPA108" s="5"/>
      <c r="MPB108" s="5"/>
      <c r="MPC108" s="5"/>
      <c r="MPD108" s="5"/>
      <c r="MPE108" s="1"/>
      <c r="MPF108" s="2"/>
      <c r="MPG108" s="2"/>
      <c r="MPH108" s="5"/>
      <c r="MPI108" s="5"/>
      <c r="MPJ108" s="5"/>
      <c r="MPK108" s="5"/>
      <c r="MPL108" s="5"/>
      <c r="MPM108" s="1"/>
      <c r="MPN108" s="2"/>
      <c r="MPO108" s="2"/>
      <c r="MPP108" s="5"/>
      <c r="MPQ108" s="5"/>
      <c r="MPR108" s="5"/>
      <c r="MPS108" s="5"/>
      <c r="MPT108" s="5"/>
      <c r="MPU108" s="1"/>
      <c r="MPV108" s="2"/>
      <c r="MPW108" s="2"/>
      <c r="MPX108" s="5"/>
      <c r="MPY108" s="5"/>
      <c r="MPZ108" s="5"/>
      <c r="MQA108" s="5"/>
      <c r="MQB108" s="5"/>
      <c r="MQC108" s="1"/>
      <c r="MQD108" s="2"/>
      <c r="MQE108" s="2"/>
      <c r="MQF108" s="5"/>
      <c r="MQG108" s="5"/>
      <c r="MQH108" s="5"/>
      <c r="MQI108" s="5"/>
      <c r="MQJ108" s="5"/>
      <c r="MQK108" s="1"/>
      <c r="MQL108" s="2"/>
      <c r="MQM108" s="2"/>
      <c r="MQN108" s="5"/>
      <c r="MQO108" s="5"/>
      <c r="MQP108" s="5"/>
      <c r="MQQ108" s="5"/>
      <c r="MQR108" s="5"/>
      <c r="MQS108" s="1"/>
      <c r="MQT108" s="2"/>
      <c r="MQU108" s="2"/>
      <c r="MQV108" s="5"/>
      <c r="MQW108" s="5"/>
      <c r="MQX108" s="5"/>
      <c r="MQY108" s="5"/>
      <c r="MQZ108" s="5"/>
      <c r="MRA108" s="1"/>
      <c r="MRB108" s="2"/>
      <c r="MRC108" s="2"/>
      <c r="MRD108" s="5"/>
      <c r="MRE108" s="5"/>
      <c r="MRF108" s="5"/>
      <c r="MRG108" s="5"/>
      <c r="MRH108" s="5"/>
      <c r="MRI108" s="1"/>
      <c r="MRJ108" s="2"/>
      <c r="MRK108" s="2"/>
      <c r="MRL108" s="5"/>
      <c r="MRM108" s="5"/>
      <c r="MRN108" s="5"/>
      <c r="MRO108" s="5"/>
      <c r="MRP108" s="5"/>
      <c r="MRQ108" s="1"/>
      <c r="MRR108" s="2"/>
      <c r="MRS108" s="2"/>
      <c r="MRT108" s="5"/>
      <c r="MRU108" s="5"/>
      <c r="MRV108" s="5"/>
      <c r="MRW108" s="5"/>
      <c r="MRX108" s="5"/>
      <c r="MRY108" s="1"/>
      <c r="MRZ108" s="2"/>
      <c r="MSA108" s="2"/>
      <c r="MSB108" s="5"/>
      <c r="MSC108" s="5"/>
      <c r="MSD108" s="5"/>
      <c r="MSE108" s="5"/>
      <c r="MSF108" s="5"/>
      <c r="MSG108" s="1"/>
      <c r="MSH108" s="2"/>
      <c r="MSI108" s="2"/>
      <c r="MSJ108" s="5"/>
      <c r="MSK108" s="5"/>
      <c r="MSL108" s="5"/>
      <c r="MSM108" s="5"/>
      <c r="MSN108" s="5"/>
      <c r="MSO108" s="1"/>
      <c r="MSP108" s="2"/>
      <c r="MSQ108" s="2"/>
      <c r="MSR108" s="5"/>
      <c r="MSS108" s="5"/>
      <c r="MST108" s="5"/>
      <c r="MSU108" s="5"/>
      <c r="MSV108" s="5"/>
      <c r="MSW108" s="1"/>
      <c r="MSX108" s="2"/>
      <c r="MSY108" s="2"/>
      <c r="MSZ108" s="5"/>
      <c r="MTA108" s="5"/>
      <c r="MTB108" s="5"/>
      <c r="MTC108" s="5"/>
      <c r="MTD108" s="5"/>
      <c r="MTE108" s="1"/>
      <c r="MTF108" s="2"/>
      <c r="MTG108" s="2"/>
      <c r="MTH108" s="5"/>
      <c r="MTI108" s="5"/>
      <c r="MTJ108" s="5"/>
      <c r="MTK108" s="5"/>
      <c r="MTL108" s="5"/>
      <c r="MTM108" s="1"/>
      <c r="MTN108" s="2"/>
      <c r="MTO108" s="2"/>
      <c r="MTP108" s="5"/>
      <c r="MTQ108" s="5"/>
      <c r="MTR108" s="5"/>
      <c r="MTS108" s="5"/>
      <c r="MTT108" s="5"/>
      <c r="MTU108" s="1"/>
      <c r="MTV108" s="2"/>
      <c r="MTW108" s="2"/>
      <c r="MTX108" s="5"/>
      <c r="MTY108" s="5"/>
      <c r="MTZ108" s="5"/>
      <c r="MUA108" s="5"/>
      <c r="MUB108" s="5"/>
      <c r="MUC108" s="1"/>
      <c r="MUD108" s="2"/>
      <c r="MUE108" s="2"/>
      <c r="MUF108" s="5"/>
      <c r="MUG108" s="5"/>
      <c r="MUH108" s="5"/>
      <c r="MUI108" s="5"/>
      <c r="MUJ108" s="5"/>
      <c r="MUK108" s="1"/>
      <c r="MUL108" s="2"/>
      <c r="MUM108" s="2"/>
      <c r="MUN108" s="5"/>
      <c r="MUO108" s="5"/>
      <c r="MUP108" s="5"/>
      <c r="MUQ108" s="5"/>
      <c r="MUR108" s="5"/>
      <c r="MUS108" s="1"/>
      <c r="MUT108" s="2"/>
      <c r="MUU108" s="2"/>
      <c r="MUV108" s="5"/>
      <c r="MUW108" s="5"/>
      <c r="MUX108" s="5"/>
      <c r="MUY108" s="5"/>
      <c r="MUZ108" s="5"/>
      <c r="MVA108" s="1"/>
      <c r="MVB108" s="2"/>
      <c r="MVC108" s="2"/>
      <c r="MVD108" s="5"/>
      <c r="MVE108" s="5"/>
      <c r="MVF108" s="5"/>
      <c r="MVG108" s="5"/>
      <c r="MVH108" s="5"/>
      <c r="MVI108" s="1"/>
      <c r="MVJ108" s="2"/>
      <c r="MVK108" s="2"/>
      <c r="MVL108" s="5"/>
      <c r="MVM108" s="5"/>
      <c r="MVN108" s="5"/>
      <c r="MVO108" s="5"/>
      <c r="MVP108" s="5"/>
      <c r="MVQ108" s="1"/>
      <c r="MVR108" s="2"/>
      <c r="MVS108" s="2"/>
      <c r="MVT108" s="5"/>
      <c r="MVU108" s="5"/>
      <c r="MVV108" s="5"/>
      <c r="MVW108" s="5"/>
      <c r="MVX108" s="5"/>
      <c r="MVY108" s="1"/>
      <c r="MVZ108" s="2"/>
      <c r="MWA108" s="2"/>
      <c r="MWB108" s="5"/>
      <c r="MWC108" s="5"/>
      <c r="MWD108" s="5"/>
      <c r="MWE108" s="5"/>
      <c r="MWF108" s="5"/>
      <c r="MWG108" s="1"/>
      <c r="MWH108" s="2"/>
      <c r="MWI108" s="2"/>
      <c r="MWJ108" s="5"/>
      <c r="MWK108" s="5"/>
      <c r="MWL108" s="5"/>
      <c r="MWM108" s="5"/>
      <c r="MWN108" s="5"/>
      <c r="MWO108" s="1"/>
      <c r="MWP108" s="2"/>
      <c r="MWQ108" s="2"/>
      <c r="MWR108" s="5"/>
      <c r="MWS108" s="5"/>
      <c r="MWT108" s="5"/>
      <c r="MWU108" s="5"/>
      <c r="MWV108" s="5"/>
      <c r="MWW108" s="1"/>
      <c r="MWX108" s="2"/>
      <c r="MWY108" s="2"/>
      <c r="MWZ108" s="5"/>
      <c r="MXA108" s="5"/>
      <c r="MXB108" s="5"/>
      <c r="MXC108" s="5"/>
      <c r="MXD108" s="5"/>
      <c r="MXE108" s="1"/>
      <c r="MXF108" s="2"/>
      <c r="MXG108" s="2"/>
      <c r="MXH108" s="5"/>
      <c r="MXI108" s="5"/>
      <c r="MXJ108" s="5"/>
      <c r="MXK108" s="5"/>
      <c r="MXL108" s="5"/>
      <c r="MXM108" s="1"/>
      <c r="MXN108" s="2"/>
      <c r="MXO108" s="2"/>
      <c r="MXP108" s="5"/>
      <c r="MXQ108" s="5"/>
      <c r="MXR108" s="5"/>
      <c r="MXS108" s="5"/>
      <c r="MXT108" s="5"/>
      <c r="MXU108" s="1"/>
      <c r="MXV108" s="2"/>
      <c r="MXW108" s="2"/>
      <c r="MXX108" s="5"/>
      <c r="MXY108" s="5"/>
      <c r="MXZ108" s="5"/>
      <c r="MYA108" s="5"/>
      <c r="MYB108" s="5"/>
      <c r="MYC108" s="1"/>
      <c r="MYD108" s="2"/>
      <c r="MYE108" s="2"/>
      <c r="MYF108" s="5"/>
      <c r="MYG108" s="5"/>
      <c r="MYH108" s="5"/>
      <c r="MYI108" s="5"/>
      <c r="MYJ108" s="5"/>
      <c r="MYK108" s="1"/>
      <c r="MYL108" s="2"/>
      <c r="MYM108" s="2"/>
      <c r="MYN108" s="5"/>
      <c r="MYO108" s="5"/>
      <c r="MYP108" s="5"/>
      <c r="MYQ108" s="5"/>
      <c r="MYR108" s="5"/>
      <c r="MYS108" s="1"/>
      <c r="MYT108" s="2"/>
      <c r="MYU108" s="2"/>
      <c r="MYV108" s="5"/>
      <c r="MYW108" s="5"/>
      <c r="MYX108" s="5"/>
      <c r="MYY108" s="5"/>
      <c r="MYZ108" s="5"/>
      <c r="MZA108" s="1"/>
      <c r="MZB108" s="2"/>
      <c r="MZC108" s="2"/>
      <c r="MZD108" s="5"/>
      <c r="MZE108" s="5"/>
      <c r="MZF108" s="5"/>
      <c r="MZG108" s="5"/>
      <c r="MZH108" s="5"/>
      <c r="MZI108" s="1"/>
      <c r="MZJ108" s="2"/>
      <c r="MZK108" s="2"/>
      <c r="MZL108" s="5"/>
      <c r="MZM108" s="5"/>
      <c r="MZN108" s="5"/>
      <c r="MZO108" s="5"/>
      <c r="MZP108" s="5"/>
      <c r="MZQ108" s="1"/>
      <c r="MZR108" s="2"/>
      <c r="MZS108" s="2"/>
      <c r="MZT108" s="5"/>
      <c r="MZU108" s="5"/>
      <c r="MZV108" s="5"/>
      <c r="MZW108" s="5"/>
      <c r="MZX108" s="5"/>
      <c r="MZY108" s="1"/>
      <c r="MZZ108" s="2"/>
      <c r="NAA108" s="2"/>
      <c r="NAB108" s="5"/>
      <c r="NAC108" s="5"/>
      <c r="NAD108" s="5"/>
      <c r="NAE108" s="5"/>
      <c r="NAF108" s="5"/>
      <c r="NAG108" s="1"/>
      <c r="NAH108" s="2"/>
      <c r="NAI108" s="2"/>
      <c r="NAJ108" s="5"/>
      <c r="NAK108" s="5"/>
      <c r="NAL108" s="5"/>
      <c r="NAM108" s="5"/>
      <c r="NAN108" s="5"/>
      <c r="NAO108" s="1"/>
      <c r="NAP108" s="2"/>
      <c r="NAQ108" s="2"/>
      <c r="NAR108" s="5"/>
      <c r="NAS108" s="5"/>
      <c r="NAT108" s="5"/>
      <c r="NAU108" s="5"/>
      <c r="NAV108" s="5"/>
      <c r="NAW108" s="1"/>
      <c r="NAX108" s="2"/>
      <c r="NAY108" s="2"/>
      <c r="NAZ108" s="5"/>
      <c r="NBA108" s="5"/>
      <c r="NBB108" s="5"/>
      <c r="NBC108" s="5"/>
      <c r="NBD108" s="5"/>
      <c r="NBE108" s="1"/>
      <c r="NBF108" s="2"/>
      <c r="NBG108" s="2"/>
      <c r="NBH108" s="5"/>
      <c r="NBI108" s="5"/>
      <c r="NBJ108" s="5"/>
      <c r="NBK108" s="5"/>
      <c r="NBL108" s="5"/>
      <c r="NBM108" s="1"/>
      <c r="NBN108" s="2"/>
      <c r="NBO108" s="2"/>
      <c r="NBP108" s="5"/>
      <c r="NBQ108" s="5"/>
      <c r="NBR108" s="5"/>
      <c r="NBS108" s="5"/>
      <c r="NBT108" s="5"/>
      <c r="NBU108" s="1"/>
      <c r="NBV108" s="2"/>
      <c r="NBW108" s="2"/>
      <c r="NBX108" s="5"/>
      <c r="NBY108" s="5"/>
      <c r="NBZ108" s="5"/>
      <c r="NCA108" s="5"/>
      <c r="NCB108" s="5"/>
      <c r="NCC108" s="1"/>
      <c r="NCD108" s="2"/>
      <c r="NCE108" s="2"/>
      <c r="NCF108" s="5"/>
      <c r="NCG108" s="5"/>
      <c r="NCH108" s="5"/>
      <c r="NCI108" s="5"/>
      <c r="NCJ108" s="5"/>
      <c r="NCK108" s="1"/>
      <c r="NCL108" s="2"/>
      <c r="NCM108" s="2"/>
      <c r="NCN108" s="5"/>
      <c r="NCO108" s="5"/>
      <c r="NCP108" s="5"/>
      <c r="NCQ108" s="5"/>
      <c r="NCR108" s="5"/>
      <c r="NCS108" s="1"/>
      <c r="NCT108" s="2"/>
      <c r="NCU108" s="2"/>
      <c r="NCV108" s="5"/>
      <c r="NCW108" s="5"/>
      <c r="NCX108" s="5"/>
      <c r="NCY108" s="5"/>
      <c r="NCZ108" s="5"/>
      <c r="NDA108" s="1"/>
      <c r="NDB108" s="2"/>
      <c r="NDC108" s="2"/>
      <c r="NDD108" s="5"/>
      <c r="NDE108" s="5"/>
      <c r="NDF108" s="5"/>
      <c r="NDG108" s="5"/>
      <c r="NDH108" s="5"/>
      <c r="NDI108" s="1"/>
      <c r="NDJ108" s="2"/>
      <c r="NDK108" s="2"/>
      <c r="NDL108" s="5"/>
      <c r="NDM108" s="5"/>
      <c r="NDN108" s="5"/>
      <c r="NDO108" s="5"/>
      <c r="NDP108" s="5"/>
      <c r="NDQ108" s="1"/>
      <c r="NDR108" s="2"/>
      <c r="NDS108" s="2"/>
      <c r="NDT108" s="5"/>
      <c r="NDU108" s="5"/>
      <c r="NDV108" s="5"/>
      <c r="NDW108" s="5"/>
      <c r="NDX108" s="5"/>
      <c r="NDY108" s="1"/>
      <c r="NDZ108" s="2"/>
      <c r="NEA108" s="2"/>
      <c r="NEB108" s="5"/>
      <c r="NEC108" s="5"/>
      <c r="NED108" s="5"/>
      <c r="NEE108" s="5"/>
      <c r="NEF108" s="5"/>
      <c r="NEG108" s="1"/>
      <c r="NEH108" s="2"/>
      <c r="NEI108" s="2"/>
      <c r="NEJ108" s="5"/>
      <c r="NEK108" s="5"/>
      <c r="NEL108" s="5"/>
      <c r="NEM108" s="5"/>
      <c r="NEN108" s="5"/>
      <c r="NEO108" s="1"/>
      <c r="NEP108" s="2"/>
      <c r="NEQ108" s="2"/>
      <c r="NER108" s="5"/>
      <c r="NES108" s="5"/>
      <c r="NET108" s="5"/>
      <c r="NEU108" s="5"/>
      <c r="NEV108" s="5"/>
      <c r="NEW108" s="1"/>
      <c r="NEX108" s="2"/>
      <c r="NEY108" s="2"/>
      <c r="NEZ108" s="5"/>
      <c r="NFA108" s="5"/>
      <c r="NFB108" s="5"/>
      <c r="NFC108" s="5"/>
      <c r="NFD108" s="5"/>
      <c r="NFE108" s="1"/>
      <c r="NFF108" s="2"/>
      <c r="NFG108" s="2"/>
      <c r="NFH108" s="5"/>
      <c r="NFI108" s="5"/>
      <c r="NFJ108" s="5"/>
      <c r="NFK108" s="5"/>
      <c r="NFL108" s="5"/>
      <c r="NFM108" s="1"/>
      <c r="NFN108" s="2"/>
      <c r="NFO108" s="2"/>
      <c r="NFP108" s="5"/>
      <c r="NFQ108" s="5"/>
      <c r="NFR108" s="5"/>
      <c r="NFS108" s="5"/>
      <c r="NFT108" s="5"/>
      <c r="NFU108" s="1"/>
      <c r="NFV108" s="2"/>
      <c r="NFW108" s="2"/>
      <c r="NFX108" s="5"/>
      <c r="NFY108" s="5"/>
      <c r="NFZ108" s="5"/>
      <c r="NGA108" s="5"/>
      <c r="NGB108" s="5"/>
      <c r="NGC108" s="1"/>
      <c r="NGD108" s="2"/>
      <c r="NGE108" s="2"/>
      <c r="NGF108" s="5"/>
      <c r="NGG108" s="5"/>
      <c r="NGH108" s="5"/>
      <c r="NGI108" s="5"/>
      <c r="NGJ108" s="5"/>
      <c r="NGK108" s="1"/>
      <c r="NGL108" s="2"/>
      <c r="NGM108" s="2"/>
      <c r="NGN108" s="5"/>
      <c r="NGO108" s="5"/>
      <c r="NGP108" s="5"/>
      <c r="NGQ108" s="5"/>
      <c r="NGR108" s="5"/>
      <c r="NGS108" s="1"/>
      <c r="NGT108" s="2"/>
      <c r="NGU108" s="2"/>
      <c r="NGV108" s="5"/>
      <c r="NGW108" s="5"/>
      <c r="NGX108" s="5"/>
      <c r="NGY108" s="5"/>
      <c r="NGZ108" s="5"/>
      <c r="NHA108" s="1"/>
      <c r="NHB108" s="2"/>
      <c r="NHC108" s="2"/>
      <c r="NHD108" s="5"/>
      <c r="NHE108" s="5"/>
      <c r="NHF108" s="5"/>
      <c r="NHG108" s="5"/>
      <c r="NHH108" s="5"/>
      <c r="NHI108" s="1"/>
      <c r="NHJ108" s="2"/>
      <c r="NHK108" s="2"/>
      <c r="NHL108" s="5"/>
      <c r="NHM108" s="5"/>
      <c r="NHN108" s="5"/>
      <c r="NHO108" s="5"/>
      <c r="NHP108" s="5"/>
      <c r="NHQ108" s="1"/>
      <c r="NHR108" s="2"/>
      <c r="NHS108" s="2"/>
      <c r="NHT108" s="5"/>
      <c r="NHU108" s="5"/>
      <c r="NHV108" s="5"/>
      <c r="NHW108" s="5"/>
      <c r="NHX108" s="5"/>
      <c r="NHY108" s="1"/>
      <c r="NHZ108" s="2"/>
      <c r="NIA108" s="2"/>
      <c r="NIB108" s="5"/>
      <c r="NIC108" s="5"/>
      <c r="NID108" s="5"/>
      <c r="NIE108" s="5"/>
      <c r="NIF108" s="5"/>
      <c r="NIG108" s="1"/>
      <c r="NIH108" s="2"/>
      <c r="NII108" s="2"/>
      <c r="NIJ108" s="5"/>
      <c r="NIK108" s="5"/>
      <c r="NIL108" s="5"/>
      <c r="NIM108" s="5"/>
      <c r="NIN108" s="5"/>
      <c r="NIO108" s="1"/>
      <c r="NIP108" s="2"/>
      <c r="NIQ108" s="2"/>
      <c r="NIR108" s="5"/>
      <c r="NIS108" s="5"/>
      <c r="NIT108" s="5"/>
      <c r="NIU108" s="5"/>
      <c r="NIV108" s="5"/>
      <c r="NIW108" s="1"/>
      <c r="NIX108" s="2"/>
      <c r="NIY108" s="2"/>
      <c r="NIZ108" s="5"/>
      <c r="NJA108" s="5"/>
      <c r="NJB108" s="5"/>
      <c r="NJC108" s="5"/>
      <c r="NJD108" s="5"/>
      <c r="NJE108" s="1"/>
      <c r="NJF108" s="2"/>
      <c r="NJG108" s="2"/>
      <c r="NJH108" s="5"/>
      <c r="NJI108" s="5"/>
      <c r="NJJ108" s="5"/>
      <c r="NJK108" s="5"/>
      <c r="NJL108" s="5"/>
      <c r="NJM108" s="1"/>
      <c r="NJN108" s="2"/>
      <c r="NJO108" s="2"/>
      <c r="NJP108" s="5"/>
      <c r="NJQ108" s="5"/>
      <c r="NJR108" s="5"/>
      <c r="NJS108" s="5"/>
      <c r="NJT108" s="5"/>
      <c r="NJU108" s="1"/>
      <c r="NJV108" s="2"/>
      <c r="NJW108" s="2"/>
      <c r="NJX108" s="5"/>
      <c r="NJY108" s="5"/>
      <c r="NJZ108" s="5"/>
      <c r="NKA108" s="5"/>
      <c r="NKB108" s="5"/>
      <c r="NKC108" s="1"/>
      <c r="NKD108" s="2"/>
      <c r="NKE108" s="2"/>
      <c r="NKF108" s="5"/>
      <c r="NKG108" s="5"/>
      <c r="NKH108" s="5"/>
      <c r="NKI108" s="5"/>
      <c r="NKJ108" s="5"/>
      <c r="NKK108" s="1"/>
      <c r="NKL108" s="2"/>
      <c r="NKM108" s="2"/>
      <c r="NKN108" s="5"/>
      <c r="NKO108" s="5"/>
      <c r="NKP108" s="5"/>
      <c r="NKQ108" s="5"/>
      <c r="NKR108" s="5"/>
      <c r="NKS108" s="1"/>
      <c r="NKT108" s="2"/>
      <c r="NKU108" s="2"/>
      <c r="NKV108" s="5"/>
      <c r="NKW108" s="5"/>
      <c r="NKX108" s="5"/>
      <c r="NKY108" s="5"/>
      <c r="NKZ108" s="5"/>
      <c r="NLA108" s="1"/>
      <c r="NLB108" s="2"/>
      <c r="NLC108" s="2"/>
      <c r="NLD108" s="5"/>
      <c r="NLE108" s="5"/>
      <c r="NLF108" s="5"/>
      <c r="NLG108" s="5"/>
      <c r="NLH108" s="5"/>
      <c r="NLI108" s="1"/>
      <c r="NLJ108" s="2"/>
      <c r="NLK108" s="2"/>
      <c r="NLL108" s="5"/>
      <c r="NLM108" s="5"/>
      <c r="NLN108" s="5"/>
      <c r="NLO108" s="5"/>
      <c r="NLP108" s="5"/>
      <c r="NLQ108" s="1"/>
      <c r="NLR108" s="2"/>
      <c r="NLS108" s="2"/>
      <c r="NLT108" s="5"/>
      <c r="NLU108" s="5"/>
      <c r="NLV108" s="5"/>
      <c r="NLW108" s="5"/>
      <c r="NLX108" s="5"/>
      <c r="NLY108" s="1"/>
      <c r="NLZ108" s="2"/>
      <c r="NMA108" s="2"/>
      <c r="NMB108" s="5"/>
      <c r="NMC108" s="5"/>
      <c r="NMD108" s="5"/>
      <c r="NME108" s="5"/>
      <c r="NMF108" s="5"/>
      <c r="NMG108" s="1"/>
      <c r="NMH108" s="2"/>
      <c r="NMI108" s="2"/>
      <c r="NMJ108" s="5"/>
      <c r="NMK108" s="5"/>
      <c r="NML108" s="5"/>
      <c r="NMM108" s="5"/>
      <c r="NMN108" s="5"/>
      <c r="NMO108" s="1"/>
      <c r="NMP108" s="2"/>
      <c r="NMQ108" s="2"/>
      <c r="NMR108" s="5"/>
      <c r="NMS108" s="5"/>
      <c r="NMT108" s="5"/>
      <c r="NMU108" s="5"/>
      <c r="NMV108" s="5"/>
      <c r="NMW108" s="1"/>
      <c r="NMX108" s="2"/>
      <c r="NMY108" s="2"/>
      <c r="NMZ108" s="5"/>
      <c r="NNA108" s="5"/>
      <c r="NNB108" s="5"/>
      <c r="NNC108" s="5"/>
      <c r="NND108" s="5"/>
      <c r="NNE108" s="1"/>
      <c r="NNF108" s="2"/>
      <c r="NNG108" s="2"/>
      <c r="NNH108" s="5"/>
      <c r="NNI108" s="5"/>
      <c r="NNJ108" s="5"/>
      <c r="NNK108" s="5"/>
      <c r="NNL108" s="5"/>
      <c r="NNM108" s="1"/>
      <c r="NNN108" s="2"/>
      <c r="NNO108" s="2"/>
      <c r="NNP108" s="5"/>
      <c r="NNQ108" s="5"/>
      <c r="NNR108" s="5"/>
      <c r="NNS108" s="5"/>
      <c r="NNT108" s="5"/>
      <c r="NNU108" s="1"/>
      <c r="NNV108" s="2"/>
      <c r="NNW108" s="2"/>
      <c r="NNX108" s="5"/>
      <c r="NNY108" s="5"/>
      <c r="NNZ108" s="5"/>
      <c r="NOA108" s="5"/>
      <c r="NOB108" s="5"/>
      <c r="NOC108" s="1"/>
      <c r="NOD108" s="2"/>
      <c r="NOE108" s="2"/>
      <c r="NOF108" s="5"/>
      <c r="NOG108" s="5"/>
      <c r="NOH108" s="5"/>
      <c r="NOI108" s="5"/>
      <c r="NOJ108" s="5"/>
      <c r="NOK108" s="1"/>
      <c r="NOL108" s="2"/>
      <c r="NOM108" s="2"/>
      <c r="NON108" s="5"/>
      <c r="NOO108" s="5"/>
      <c r="NOP108" s="5"/>
      <c r="NOQ108" s="5"/>
      <c r="NOR108" s="5"/>
      <c r="NOS108" s="1"/>
      <c r="NOT108" s="2"/>
      <c r="NOU108" s="2"/>
      <c r="NOV108" s="5"/>
      <c r="NOW108" s="5"/>
      <c r="NOX108" s="5"/>
      <c r="NOY108" s="5"/>
      <c r="NOZ108" s="5"/>
      <c r="NPA108" s="1"/>
      <c r="NPB108" s="2"/>
      <c r="NPC108" s="2"/>
      <c r="NPD108" s="5"/>
      <c r="NPE108" s="5"/>
      <c r="NPF108" s="5"/>
      <c r="NPG108" s="5"/>
      <c r="NPH108" s="5"/>
      <c r="NPI108" s="1"/>
      <c r="NPJ108" s="2"/>
      <c r="NPK108" s="2"/>
      <c r="NPL108" s="5"/>
      <c r="NPM108" s="5"/>
      <c r="NPN108" s="5"/>
      <c r="NPO108" s="5"/>
      <c r="NPP108" s="5"/>
      <c r="NPQ108" s="1"/>
      <c r="NPR108" s="2"/>
      <c r="NPS108" s="2"/>
      <c r="NPT108" s="5"/>
      <c r="NPU108" s="5"/>
      <c r="NPV108" s="5"/>
      <c r="NPW108" s="5"/>
      <c r="NPX108" s="5"/>
      <c r="NPY108" s="1"/>
      <c r="NPZ108" s="2"/>
      <c r="NQA108" s="2"/>
      <c r="NQB108" s="5"/>
      <c r="NQC108" s="5"/>
      <c r="NQD108" s="5"/>
      <c r="NQE108" s="5"/>
      <c r="NQF108" s="5"/>
      <c r="NQG108" s="1"/>
      <c r="NQH108" s="2"/>
      <c r="NQI108" s="2"/>
      <c r="NQJ108" s="5"/>
      <c r="NQK108" s="5"/>
      <c r="NQL108" s="5"/>
      <c r="NQM108" s="5"/>
      <c r="NQN108" s="5"/>
      <c r="NQO108" s="1"/>
      <c r="NQP108" s="2"/>
      <c r="NQQ108" s="2"/>
      <c r="NQR108" s="5"/>
      <c r="NQS108" s="5"/>
      <c r="NQT108" s="5"/>
      <c r="NQU108" s="5"/>
      <c r="NQV108" s="5"/>
      <c r="NQW108" s="1"/>
      <c r="NQX108" s="2"/>
      <c r="NQY108" s="2"/>
      <c r="NQZ108" s="5"/>
      <c r="NRA108" s="5"/>
      <c r="NRB108" s="5"/>
      <c r="NRC108" s="5"/>
      <c r="NRD108" s="5"/>
      <c r="NRE108" s="1"/>
      <c r="NRF108" s="2"/>
      <c r="NRG108" s="2"/>
      <c r="NRH108" s="5"/>
      <c r="NRI108" s="5"/>
      <c r="NRJ108" s="5"/>
      <c r="NRK108" s="5"/>
      <c r="NRL108" s="5"/>
      <c r="NRM108" s="1"/>
      <c r="NRN108" s="2"/>
      <c r="NRO108" s="2"/>
      <c r="NRP108" s="5"/>
      <c r="NRQ108" s="5"/>
      <c r="NRR108" s="5"/>
      <c r="NRS108" s="5"/>
      <c r="NRT108" s="5"/>
      <c r="NRU108" s="1"/>
      <c r="NRV108" s="2"/>
      <c r="NRW108" s="2"/>
      <c r="NRX108" s="5"/>
      <c r="NRY108" s="5"/>
      <c r="NRZ108" s="5"/>
      <c r="NSA108" s="5"/>
      <c r="NSB108" s="5"/>
      <c r="NSC108" s="1"/>
      <c r="NSD108" s="2"/>
      <c r="NSE108" s="2"/>
      <c r="NSF108" s="5"/>
      <c r="NSG108" s="5"/>
      <c r="NSH108" s="5"/>
      <c r="NSI108" s="5"/>
      <c r="NSJ108" s="5"/>
      <c r="NSK108" s="1"/>
      <c r="NSL108" s="2"/>
      <c r="NSM108" s="2"/>
      <c r="NSN108" s="5"/>
      <c r="NSO108" s="5"/>
      <c r="NSP108" s="5"/>
      <c r="NSQ108" s="5"/>
      <c r="NSR108" s="5"/>
      <c r="NSS108" s="1"/>
      <c r="NST108" s="2"/>
      <c r="NSU108" s="2"/>
      <c r="NSV108" s="5"/>
      <c r="NSW108" s="5"/>
      <c r="NSX108" s="5"/>
      <c r="NSY108" s="5"/>
      <c r="NSZ108" s="5"/>
      <c r="NTA108" s="1"/>
      <c r="NTB108" s="2"/>
      <c r="NTC108" s="2"/>
      <c r="NTD108" s="5"/>
      <c r="NTE108" s="5"/>
      <c r="NTF108" s="5"/>
      <c r="NTG108" s="5"/>
      <c r="NTH108" s="5"/>
      <c r="NTI108" s="1"/>
      <c r="NTJ108" s="2"/>
      <c r="NTK108" s="2"/>
      <c r="NTL108" s="5"/>
      <c r="NTM108" s="5"/>
      <c r="NTN108" s="5"/>
      <c r="NTO108" s="5"/>
      <c r="NTP108" s="5"/>
      <c r="NTQ108" s="1"/>
      <c r="NTR108" s="2"/>
      <c r="NTS108" s="2"/>
      <c r="NTT108" s="5"/>
      <c r="NTU108" s="5"/>
      <c r="NTV108" s="5"/>
      <c r="NTW108" s="5"/>
      <c r="NTX108" s="5"/>
      <c r="NTY108" s="1"/>
      <c r="NTZ108" s="2"/>
      <c r="NUA108" s="2"/>
      <c r="NUB108" s="5"/>
      <c r="NUC108" s="5"/>
      <c r="NUD108" s="5"/>
      <c r="NUE108" s="5"/>
      <c r="NUF108" s="5"/>
      <c r="NUG108" s="1"/>
      <c r="NUH108" s="2"/>
      <c r="NUI108" s="2"/>
      <c r="NUJ108" s="5"/>
      <c r="NUK108" s="5"/>
      <c r="NUL108" s="5"/>
      <c r="NUM108" s="5"/>
      <c r="NUN108" s="5"/>
      <c r="NUO108" s="1"/>
      <c r="NUP108" s="2"/>
      <c r="NUQ108" s="2"/>
      <c r="NUR108" s="5"/>
      <c r="NUS108" s="5"/>
      <c r="NUT108" s="5"/>
      <c r="NUU108" s="5"/>
      <c r="NUV108" s="5"/>
      <c r="NUW108" s="1"/>
      <c r="NUX108" s="2"/>
      <c r="NUY108" s="2"/>
      <c r="NUZ108" s="5"/>
      <c r="NVA108" s="5"/>
      <c r="NVB108" s="5"/>
      <c r="NVC108" s="5"/>
      <c r="NVD108" s="5"/>
      <c r="NVE108" s="1"/>
      <c r="NVF108" s="2"/>
      <c r="NVG108" s="2"/>
      <c r="NVH108" s="5"/>
      <c r="NVI108" s="5"/>
      <c r="NVJ108" s="5"/>
      <c r="NVK108" s="5"/>
      <c r="NVL108" s="5"/>
      <c r="NVM108" s="1"/>
      <c r="NVN108" s="2"/>
      <c r="NVO108" s="2"/>
      <c r="NVP108" s="5"/>
      <c r="NVQ108" s="5"/>
      <c r="NVR108" s="5"/>
      <c r="NVS108" s="5"/>
      <c r="NVT108" s="5"/>
      <c r="NVU108" s="1"/>
      <c r="NVV108" s="2"/>
      <c r="NVW108" s="2"/>
      <c r="NVX108" s="5"/>
      <c r="NVY108" s="5"/>
      <c r="NVZ108" s="5"/>
      <c r="NWA108" s="5"/>
      <c r="NWB108" s="5"/>
      <c r="NWC108" s="1"/>
      <c r="NWD108" s="2"/>
      <c r="NWE108" s="2"/>
      <c r="NWF108" s="5"/>
      <c r="NWG108" s="5"/>
      <c r="NWH108" s="5"/>
      <c r="NWI108" s="5"/>
      <c r="NWJ108" s="5"/>
      <c r="NWK108" s="1"/>
      <c r="NWL108" s="2"/>
      <c r="NWM108" s="2"/>
      <c r="NWN108" s="5"/>
      <c r="NWO108" s="5"/>
      <c r="NWP108" s="5"/>
      <c r="NWQ108" s="5"/>
      <c r="NWR108" s="5"/>
      <c r="NWS108" s="1"/>
      <c r="NWT108" s="2"/>
      <c r="NWU108" s="2"/>
      <c r="NWV108" s="5"/>
      <c r="NWW108" s="5"/>
      <c r="NWX108" s="5"/>
      <c r="NWY108" s="5"/>
      <c r="NWZ108" s="5"/>
      <c r="NXA108" s="1"/>
      <c r="NXB108" s="2"/>
      <c r="NXC108" s="2"/>
      <c r="NXD108" s="5"/>
      <c r="NXE108" s="5"/>
      <c r="NXF108" s="5"/>
      <c r="NXG108" s="5"/>
      <c r="NXH108" s="5"/>
      <c r="NXI108" s="1"/>
      <c r="NXJ108" s="2"/>
      <c r="NXK108" s="2"/>
      <c r="NXL108" s="5"/>
      <c r="NXM108" s="5"/>
      <c r="NXN108" s="5"/>
      <c r="NXO108" s="5"/>
      <c r="NXP108" s="5"/>
      <c r="NXQ108" s="1"/>
      <c r="NXR108" s="2"/>
      <c r="NXS108" s="2"/>
      <c r="NXT108" s="5"/>
      <c r="NXU108" s="5"/>
      <c r="NXV108" s="5"/>
      <c r="NXW108" s="5"/>
      <c r="NXX108" s="5"/>
      <c r="NXY108" s="1"/>
      <c r="NXZ108" s="2"/>
      <c r="NYA108" s="2"/>
      <c r="NYB108" s="5"/>
      <c r="NYC108" s="5"/>
      <c r="NYD108" s="5"/>
      <c r="NYE108" s="5"/>
      <c r="NYF108" s="5"/>
      <c r="NYG108" s="1"/>
      <c r="NYH108" s="2"/>
      <c r="NYI108" s="2"/>
      <c r="NYJ108" s="5"/>
      <c r="NYK108" s="5"/>
      <c r="NYL108" s="5"/>
      <c r="NYM108" s="5"/>
      <c r="NYN108" s="5"/>
      <c r="NYO108" s="1"/>
      <c r="NYP108" s="2"/>
      <c r="NYQ108" s="2"/>
      <c r="NYR108" s="5"/>
      <c r="NYS108" s="5"/>
      <c r="NYT108" s="5"/>
      <c r="NYU108" s="5"/>
      <c r="NYV108" s="5"/>
      <c r="NYW108" s="1"/>
      <c r="NYX108" s="2"/>
      <c r="NYY108" s="2"/>
      <c r="NYZ108" s="5"/>
      <c r="NZA108" s="5"/>
      <c r="NZB108" s="5"/>
      <c r="NZC108" s="5"/>
      <c r="NZD108" s="5"/>
      <c r="NZE108" s="1"/>
      <c r="NZF108" s="2"/>
      <c r="NZG108" s="2"/>
      <c r="NZH108" s="5"/>
      <c r="NZI108" s="5"/>
      <c r="NZJ108" s="5"/>
      <c r="NZK108" s="5"/>
      <c r="NZL108" s="5"/>
      <c r="NZM108" s="1"/>
      <c r="NZN108" s="2"/>
      <c r="NZO108" s="2"/>
      <c r="NZP108" s="5"/>
      <c r="NZQ108" s="5"/>
      <c r="NZR108" s="5"/>
      <c r="NZS108" s="5"/>
      <c r="NZT108" s="5"/>
      <c r="NZU108" s="1"/>
      <c r="NZV108" s="2"/>
      <c r="NZW108" s="2"/>
      <c r="NZX108" s="5"/>
      <c r="NZY108" s="5"/>
      <c r="NZZ108" s="5"/>
      <c r="OAA108" s="5"/>
      <c r="OAB108" s="5"/>
      <c r="OAC108" s="1"/>
      <c r="OAD108" s="2"/>
      <c r="OAE108" s="2"/>
      <c r="OAF108" s="5"/>
      <c r="OAG108" s="5"/>
      <c r="OAH108" s="5"/>
      <c r="OAI108" s="5"/>
      <c r="OAJ108" s="5"/>
      <c r="OAK108" s="1"/>
      <c r="OAL108" s="2"/>
      <c r="OAM108" s="2"/>
      <c r="OAN108" s="5"/>
      <c r="OAO108" s="5"/>
      <c r="OAP108" s="5"/>
      <c r="OAQ108" s="5"/>
      <c r="OAR108" s="5"/>
      <c r="OAS108" s="1"/>
      <c r="OAT108" s="2"/>
      <c r="OAU108" s="2"/>
      <c r="OAV108" s="5"/>
      <c r="OAW108" s="5"/>
      <c r="OAX108" s="5"/>
      <c r="OAY108" s="5"/>
      <c r="OAZ108" s="5"/>
      <c r="OBA108" s="1"/>
      <c r="OBB108" s="2"/>
      <c r="OBC108" s="2"/>
      <c r="OBD108" s="5"/>
      <c r="OBE108" s="5"/>
      <c r="OBF108" s="5"/>
      <c r="OBG108" s="5"/>
      <c r="OBH108" s="5"/>
      <c r="OBI108" s="1"/>
      <c r="OBJ108" s="2"/>
      <c r="OBK108" s="2"/>
      <c r="OBL108" s="5"/>
      <c r="OBM108" s="5"/>
      <c r="OBN108" s="5"/>
      <c r="OBO108" s="5"/>
      <c r="OBP108" s="5"/>
      <c r="OBQ108" s="1"/>
      <c r="OBR108" s="2"/>
      <c r="OBS108" s="2"/>
      <c r="OBT108" s="5"/>
      <c r="OBU108" s="5"/>
      <c r="OBV108" s="5"/>
      <c r="OBW108" s="5"/>
      <c r="OBX108" s="5"/>
      <c r="OBY108" s="1"/>
      <c r="OBZ108" s="2"/>
      <c r="OCA108" s="2"/>
      <c r="OCB108" s="5"/>
      <c r="OCC108" s="5"/>
      <c r="OCD108" s="5"/>
      <c r="OCE108" s="5"/>
      <c r="OCF108" s="5"/>
      <c r="OCG108" s="1"/>
      <c r="OCH108" s="2"/>
      <c r="OCI108" s="2"/>
      <c r="OCJ108" s="5"/>
      <c r="OCK108" s="5"/>
      <c r="OCL108" s="5"/>
      <c r="OCM108" s="5"/>
      <c r="OCN108" s="5"/>
      <c r="OCO108" s="1"/>
      <c r="OCP108" s="2"/>
      <c r="OCQ108" s="2"/>
      <c r="OCR108" s="5"/>
      <c r="OCS108" s="5"/>
      <c r="OCT108" s="5"/>
      <c r="OCU108" s="5"/>
      <c r="OCV108" s="5"/>
      <c r="OCW108" s="1"/>
      <c r="OCX108" s="2"/>
      <c r="OCY108" s="2"/>
      <c r="OCZ108" s="5"/>
      <c r="ODA108" s="5"/>
      <c r="ODB108" s="5"/>
      <c r="ODC108" s="5"/>
      <c r="ODD108" s="5"/>
      <c r="ODE108" s="1"/>
      <c r="ODF108" s="2"/>
      <c r="ODG108" s="2"/>
      <c r="ODH108" s="5"/>
      <c r="ODI108" s="5"/>
      <c r="ODJ108" s="5"/>
      <c r="ODK108" s="5"/>
      <c r="ODL108" s="5"/>
      <c r="ODM108" s="1"/>
      <c r="ODN108" s="2"/>
      <c r="ODO108" s="2"/>
      <c r="ODP108" s="5"/>
      <c r="ODQ108" s="5"/>
      <c r="ODR108" s="5"/>
      <c r="ODS108" s="5"/>
      <c r="ODT108" s="5"/>
      <c r="ODU108" s="1"/>
      <c r="ODV108" s="2"/>
      <c r="ODW108" s="2"/>
      <c r="ODX108" s="5"/>
      <c r="ODY108" s="5"/>
      <c r="ODZ108" s="5"/>
      <c r="OEA108" s="5"/>
      <c r="OEB108" s="5"/>
      <c r="OEC108" s="1"/>
      <c r="OED108" s="2"/>
      <c r="OEE108" s="2"/>
      <c r="OEF108" s="5"/>
      <c r="OEG108" s="5"/>
      <c r="OEH108" s="5"/>
      <c r="OEI108" s="5"/>
      <c r="OEJ108" s="5"/>
      <c r="OEK108" s="1"/>
      <c r="OEL108" s="2"/>
      <c r="OEM108" s="2"/>
      <c r="OEN108" s="5"/>
      <c r="OEO108" s="5"/>
      <c r="OEP108" s="5"/>
      <c r="OEQ108" s="5"/>
      <c r="OER108" s="5"/>
      <c r="OES108" s="1"/>
      <c r="OET108" s="2"/>
      <c r="OEU108" s="2"/>
      <c r="OEV108" s="5"/>
      <c r="OEW108" s="5"/>
      <c r="OEX108" s="5"/>
      <c r="OEY108" s="5"/>
      <c r="OEZ108" s="5"/>
      <c r="OFA108" s="1"/>
      <c r="OFB108" s="2"/>
      <c r="OFC108" s="2"/>
      <c r="OFD108" s="5"/>
      <c r="OFE108" s="5"/>
      <c r="OFF108" s="5"/>
      <c r="OFG108" s="5"/>
      <c r="OFH108" s="5"/>
      <c r="OFI108" s="1"/>
      <c r="OFJ108" s="2"/>
      <c r="OFK108" s="2"/>
      <c r="OFL108" s="5"/>
      <c r="OFM108" s="5"/>
      <c r="OFN108" s="5"/>
      <c r="OFO108" s="5"/>
      <c r="OFP108" s="5"/>
      <c r="OFQ108" s="1"/>
      <c r="OFR108" s="2"/>
      <c r="OFS108" s="2"/>
      <c r="OFT108" s="5"/>
      <c r="OFU108" s="5"/>
      <c r="OFV108" s="5"/>
      <c r="OFW108" s="5"/>
      <c r="OFX108" s="5"/>
      <c r="OFY108" s="1"/>
      <c r="OFZ108" s="2"/>
      <c r="OGA108" s="2"/>
      <c r="OGB108" s="5"/>
      <c r="OGC108" s="5"/>
      <c r="OGD108" s="5"/>
      <c r="OGE108" s="5"/>
      <c r="OGF108" s="5"/>
      <c r="OGG108" s="1"/>
      <c r="OGH108" s="2"/>
      <c r="OGI108" s="2"/>
      <c r="OGJ108" s="5"/>
      <c r="OGK108" s="5"/>
      <c r="OGL108" s="5"/>
      <c r="OGM108" s="5"/>
      <c r="OGN108" s="5"/>
      <c r="OGO108" s="1"/>
      <c r="OGP108" s="2"/>
      <c r="OGQ108" s="2"/>
      <c r="OGR108" s="5"/>
      <c r="OGS108" s="5"/>
      <c r="OGT108" s="5"/>
      <c r="OGU108" s="5"/>
      <c r="OGV108" s="5"/>
      <c r="OGW108" s="1"/>
      <c r="OGX108" s="2"/>
      <c r="OGY108" s="2"/>
      <c r="OGZ108" s="5"/>
      <c r="OHA108" s="5"/>
      <c r="OHB108" s="5"/>
      <c r="OHC108" s="5"/>
      <c r="OHD108" s="5"/>
      <c r="OHE108" s="1"/>
      <c r="OHF108" s="2"/>
      <c r="OHG108" s="2"/>
      <c r="OHH108" s="5"/>
      <c r="OHI108" s="5"/>
      <c r="OHJ108" s="5"/>
      <c r="OHK108" s="5"/>
      <c r="OHL108" s="5"/>
      <c r="OHM108" s="1"/>
      <c r="OHN108" s="2"/>
      <c r="OHO108" s="2"/>
      <c r="OHP108" s="5"/>
      <c r="OHQ108" s="5"/>
      <c r="OHR108" s="5"/>
      <c r="OHS108" s="5"/>
      <c r="OHT108" s="5"/>
      <c r="OHU108" s="1"/>
      <c r="OHV108" s="2"/>
      <c r="OHW108" s="2"/>
      <c r="OHX108" s="5"/>
      <c r="OHY108" s="5"/>
      <c r="OHZ108" s="5"/>
      <c r="OIA108" s="5"/>
      <c r="OIB108" s="5"/>
      <c r="OIC108" s="1"/>
      <c r="OID108" s="2"/>
      <c r="OIE108" s="2"/>
      <c r="OIF108" s="5"/>
      <c r="OIG108" s="5"/>
      <c r="OIH108" s="5"/>
      <c r="OII108" s="5"/>
      <c r="OIJ108" s="5"/>
      <c r="OIK108" s="1"/>
      <c r="OIL108" s="2"/>
      <c r="OIM108" s="2"/>
      <c r="OIN108" s="5"/>
      <c r="OIO108" s="5"/>
      <c r="OIP108" s="5"/>
      <c r="OIQ108" s="5"/>
      <c r="OIR108" s="5"/>
      <c r="OIS108" s="1"/>
      <c r="OIT108" s="2"/>
      <c r="OIU108" s="2"/>
      <c r="OIV108" s="5"/>
      <c r="OIW108" s="5"/>
      <c r="OIX108" s="5"/>
      <c r="OIY108" s="5"/>
      <c r="OIZ108" s="5"/>
      <c r="OJA108" s="1"/>
      <c r="OJB108" s="2"/>
      <c r="OJC108" s="2"/>
      <c r="OJD108" s="5"/>
      <c r="OJE108" s="5"/>
      <c r="OJF108" s="5"/>
      <c r="OJG108" s="5"/>
      <c r="OJH108" s="5"/>
      <c r="OJI108" s="1"/>
      <c r="OJJ108" s="2"/>
      <c r="OJK108" s="2"/>
      <c r="OJL108" s="5"/>
      <c r="OJM108" s="5"/>
      <c r="OJN108" s="5"/>
      <c r="OJO108" s="5"/>
      <c r="OJP108" s="5"/>
      <c r="OJQ108" s="1"/>
      <c r="OJR108" s="2"/>
      <c r="OJS108" s="2"/>
      <c r="OJT108" s="5"/>
      <c r="OJU108" s="5"/>
      <c r="OJV108" s="5"/>
      <c r="OJW108" s="5"/>
      <c r="OJX108" s="5"/>
      <c r="OJY108" s="1"/>
      <c r="OJZ108" s="2"/>
      <c r="OKA108" s="2"/>
      <c r="OKB108" s="5"/>
      <c r="OKC108" s="5"/>
      <c r="OKD108" s="5"/>
      <c r="OKE108" s="5"/>
      <c r="OKF108" s="5"/>
      <c r="OKG108" s="1"/>
      <c r="OKH108" s="2"/>
      <c r="OKI108" s="2"/>
      <c r="OKJ108" s="5"/>
      <c r="OKK108" s="5"/>
      <c r="OKL108" s="5"/>
      <c r="OKM108" s="5"/>
      <c r="OKN108" s="5"/>
      <c r="OKO108" s="1"/>
      <c r="OKP108" s="2"/>
      <c r="OKQ108" s="2"/>
      <c r="OKR108" s="5"/>
      <c r="OKS108" s="5"/>
      <c r="OKT108" s="5"/>
      <c r="OKU108" s="5"/>
      <c r="OKV108" s="5"/>
      <c r="OKW108" s="1"/>
      <c r="OKX108" s="2"/>
      <c r="OKY108" s="2"/>
      <c r="OKZ108" s="5"/>
      <c r="OLA108" s="5"/>
      <c r="OLB108" s="5"/>
      <c r="OLC108" s="5"/>
      <c r="OLD108" s="5"/>
      <c r="OLE108" s="1"/>
      <c r="OLF108" s="2"/>
      <c r="OLG108" s="2"/>
      <c r="OLH108" s="5"/>
      <c r="OLI108" s="5"/>
      <c r="OLJ108" s="5"/>
      <c r="OLK108" s="5"/>
      <c r="OLL108" s="5"/>
      <c r="OLM108" s="1"/>
      <c r="OLN108" s="2"/>
      <c r="OLO108" s="2"/>
      <c r="OLP108" s="5"/>
      <c r="OLQ108" s="5"/>
      <c r="OLR108" s="5"/>
      <c r="OLS108" s="5"/>
      <c r="OLT108" s="5"/>
      <c r="OLU108" s="1"/>
      <c r="OLV108" s="2"/>
      <c r="OLW108" s="2"/>
      <c r="OLX108" s="5"/>
      <c r="OLY108" s="5"/>
      <c r="OLZ108" s="5"/>
      <c r="OMA108" s="5"/>
      <c r="OMB108" s="5"/>
      <c r="OMC108" s="1"/>
      <c r="OMD108" s="2"/>
      <c r="OME108" s="2"/>
      <c r="OMF108" s="5"/>
      <c r="OMG108" s="5"/>
      <c r="OMH108" s="5"/>
      <c r="OMI108" s="5"/>
      <c r="OMJ108" s="5"/>
      <c r="OMK108" s="1"/>
      <c r="OML108" s="2"/>
      <c r="OMM108" s="2"/>
      <c r="OMN108" s="5"/>
      <c r="OMO108" s="5"/>
      <c r="OMP108" s="5"/>
      <c r="OMQ108" s="5"/>
      <c r="OMR108" s="5"/>
      <c r="OMS108" s="1"/>
      <c r="OMT108" s="2"/>
      <c r="OMU108" s="2"/>
      <c r="OMV108" s="5"/>
      <c r="OMW108" s="5"/>
      <c r="OMX108" s="5"/>
      <c r="OMY108" s="5"/>
      <c r="OMZ108" s="5"/>
      <c r="ONA108" s="1"/>
      <c r="ONB108" s="2"/>
      <c r="ONC108" s="2"/>
      <c r="OND108" s="5"/>
      <c r="ONE108" s="5"/>
      <c r="ONF108" s="5"/>
      <c r="ONG108" s="5"/>
      <c r="ONH108" s="5"/>
      <c r="ONI108" s="1"/>
      <c r="ONJ108" s="2"/>
      <c r="ONK108" s="2"/>
      <c r="ONL108" s="5"/>
      <c r="ONM108" s="5"/>
      <c r="ONN108" s="5"/>
      <c r="ONO108" s="5"/>
      <c r="ONP108" s="5"/>
      <c r="ONQ108" s="1"/>
      <c r="ONR108" s="2"/>
      <c r="ONS108" s="2"/>
      <c r="ONT108" s="5"/>
      <c r="ONU108" s="5"/>
      <c r="ONV108" s="5"/>
      <c r="ONW108" s="5"/>
      <c r="ONX108" s="5"/>
      <c r="ONY108" s="1"/>
      <c r="ONZ108" s="2"/>
      <c r="OOA108" s="2"/>
      <c r="OOB108" s="5"/>
      <c r="OOC108" s="5"/>
      <c r="OOD108" s="5"/>
      <c r="OOE108" s="5"/>
      <c r="OOF108" s="5"/>
      <c r="OOG108" s="1"/>
      <c r="OOH108" s="2"/>
      <c r="OOI108" s="2"/>
      <c r="OOJ108" s="5"/>
      <c r="OOK108" s="5"/>
      <c r="OOL108" s="5"/>
      <c r="OOM108" s="5"/>
      <c r="OON108" s="5"/>
      <c r="OOO108" s="1"/>
      <c r="OOP108" s="2"/>
      <c r="OOQ108" s="2"/>
      <c r="OOR108" s="5"/>
      <c r="OOS108" s="5"/>
      <c r="OOT108" s="5"/>
      <c r="OOU108" s="5"/>
      <c r="OOV108" s="5"/>
      <c r="OOW108" s="1"/>
      <c r="OOX108" s="2"/>
      <c r="OOY108" s="2"/>
      <c r="OOZ108" s="5"/>
      <c r="OPA108" s="5"/>
      <c r="OPB108" s="5"/>
      <c r="OPC108" s="5"/>
      <c r="OPD108" s="5"/>
      <c r="OPE108" s="1"/>
      <c r="OPF108" s="2"/>
      <c r="OPG108" s="2"/>
      <c r="OPH108" s="5"/>
      <c r="OPI108" s="5"/>
      <c r="OPJ108" s="5"/>
      <c r="OPK108" s="5"/>
      <c r="OPL108" s="5"/>
      <c r="OPM108" s="1"/>
      <c r="OPN108" s="2"/>
      <c r="OPO108" s="2"/>
      <c r="OPP108" s="5"/>
      <c r="OPQ108" s="5"/>
      <c r="OPR108" s="5"/>
      <c r="OPS108" s="5"/>
      <c r="OPT108" s="5"/>
      <c r="OPU108" s="1"/>
      <c r="OPV108" s="2"/>
      <c r="OPW108" s="2"/>
      <c r="OPX108" s="5"/>
      <c r="OPY108" s="5"/>
      <c r="OPZ108" s="5"/>
      <c r="OQA108" s="5"/>
      <c r="OQB108" s="5"/>
      <c r="OQC108" s="1"/>
      <c r="OQD108" s="2"/>
      <c r="OQE108" s="2"/>
      <c r="OQF108" s="5"/>
      <c r="OQG108" s="5"/>
      <c r="OQH108" s="5"/>
      <c r="OQI108" s="5"/>
      <c r="OQJ108" s="5"/>
      <c r="OQK108" s="1"/>
      <c r="OQL108" s="2"/>
      <c r="OQM108" s="2"/>
      <c r="OQN108" s="5"/>
      <c r="OQO108" s="5"/>
      <c r="OQP108" s="5"/>
      <c r="OQQ108" s="5"/>
      <c r="OQR108" s="5"/>
      <c r="OQS108" s="1"/>
      <c r="OQT108" s="2"/>
      <c r="OQU108" s="2"/>
      <c r="OQV108" s="5"/>
      <c r="OQW108" s="5"/>
      <c r="OQX108" s="5"/>
      <c r="OQY108" s="5"/>
      <c r="OQZ108" s="5"/>
      <c r="ORA108" s="1"/>
      <c r="ORB108" s="2"/>
      <c r="ORC108" s="2"/>
      <c r="ORD108" s="5"/>
      <c r="ORE108" s="5"/>
      <c r="ORF108" s="5"/>
      <c r="ORG108" s="5"/>
      <c r="ORH108" s="5"/>
      <c r="ORI108" s="1"/>
      <c r="ORJ108" s="2"/>
      <c r="ORK108" s="2"/>
      <c r="ORL108" s="5"/>
      <c r="ORM108" s="5"/>
      <c r="ORN108" s="5"/>
      <c r="ORO108" s="5"/>
      <c r="ORP108" s="5"/>
      <c r="ORQ108" s="1"/>
      <c r="ORR108" s="2"/>
      <c r="ORS108" s="2"/>
      <c r="ORT108" s="5"/>
      <c r="ORU108" s="5"/>
      <c r="ORV108" s="5"/>
      <c r="ORW108" s="5"/>
      <c r="ORX108" s="5"/>
      <c r="ORY108" s="1"/>
      <c r="ORZ108" s="2"/>
      <c r="OSA108" s="2"/>
      <c r="OSB108" s="5"/>
      <c r="OSC108" s="5"/>
      <c r="OSD108" s="5"/>
      <c r="OSE108" s="5"/>
      <c r="OSF108" s="5"/>
      <c r="OSG108" s="1"/>
      <c r="OSH108" s="2"/>
      <c r="OSI108" s="2"/>
      <c r="OSJ108" s="5"/>
      <c r="OSK108" s="5"/>
      <c r="OSL108" s="5"/>
      <c r="OSM108" s="5"/>
      <c r="OSN108" s="5"/>
      <c r="OSO108" s="1"/>
      <c r="OSP108" s="2"/>
      <c r="OSQ108" s="2"/>
      <c r="OSR108" s="5"/>
      <c r="OSS108" s="5"/>
      <c r="OST108" s="5"/>
      <c r="OSU108" s="5"/>
      <c r="OSV108" s="5"/>
      <c r="OSW108" s="1"/>
      <c r="OSX108" s="2"/>
      <c r="OSY108" s="2"/>
      <c r="OSZ108" s="5"/>
      <c r="OTA108" s="5"/>
      <c r="OTB108" s="5"/>
      <c r="OTC108" s="5"/>
      <c r="OTD108" s="5"/>
      <c r="OTE108" s="1"/>
      <c r="OTF108" s="2"/>
      <c r="OTG108" s="2"/>
      <c r="OTH108" s="5"/>
      <c r="OTI108" s="5"/>
      <c r="OTJ108" s="5"/>
      <c r="OTK108" s="5"/>
      <c r="OTL108" s="5"/>
      <c r="OTM108" s="1"/>
      <c r="OTN108" s="2"/>
      <c r="OTO108" s="2"/>
      <c r="OTP108" s="5"/>
      <c r="OTQ108" s="5"/>
      <c r="OTR108" s="5"/>
      <c r="OTS108" s="5"/>
      <c r="OTT108" s="5"/>
      <c r="OTU108" s="1"/>
      <c r="OTV108" s="2"/>
      <c r="OTW108" s="2"/>
      <c r="OTX108" s="5"/>
      <c r="OTY108" s="5"/>
      <c r="OTZ108" s="5"/>
      <c r="OUA108" s="5"/>
      <c r="OUB108" s="5"/>
      <c r="OUC108" s="1"/>
      <c r="OUD108" s="2"/>
      <c r="OUE108" s="2"/>
      <c r="OUF108" s="5"/>
      <c r="OUG108" s="5"/>
      <c r="OUH108" s="5"/>
      <c r="OUI108" s="5"/>
      <c r="OUJ108" s="5"/>
      <c r="OUK108" s="1"/>
      <c r="OUL108" s="2"/>
      <c r="OUM108" s="2"/>
      <c r="OUN108" s="5"/>
      <c r="OUO108" s="5"/>
      <c r="OUP108" s="5"/>
      <c r="OUQ108" s="5"/>
      <c r="OUR108" s="5"/>
      <c r="OUS108" s="1"/>
      <c r="OUT108" s="2"/>
      <c r="OUU108" s="2"/>
      <c r="OUV108" s="5"/>
      <c r="OUW108" s="5"/>
      <c r="OUX108" s="5"/>
      <c r="OUY108" s="5"/>
      <c r="OUZ108" s="5"/>
      <c r="OVA108" s="1"/>
      <c r="OVB108" s="2"/>
      <c r="OVC108" s="2"/>
      <c r="OVD108" s="5"/>
      <c r="OVE108" s="5"/>
      <c r="OVF108" s="5"/>
      <c r="OVG108" s="5"/>
      <c r="OVH108" s="5"/>
      <c r="OVI108" s="1"/>
      <c r="OVJ108" s="2"/>
      <c r="OVK108" s="2"/>
      <c r="OVL108" s="5"/>
      <c r="OVM108" s="5"/>
      <c r="OVN108" s="5"/>
      <c r="OVO108" s="5"/>
      <c r="OVP108" s="5"/>
      <c r="OVQ108" s="1"/>
      <c r="OVR108" s="2"/>
      <c r="OVS108" s="2"/>
      <c r="OVT108" s="5"/>
      <c r="OVU108" s="5"/>
      <c r="OVV108" s="5"/>
      <c r="OVW108" s="5"/>
      <c r="OVX108" s="5"/>
      <c r="OVY108" s="1"/>
      <c r="OVZ108" s="2"/>
      <c r="OWA108" s="2"/>
      <c r="OWB108" s="5"/>
      <c r="OWC108" s="5"/>
      <c r="OWD108" s="5"/>
      <c r="OWE108" s="5"/>
      <c r="OWF108" s="5"/>
      <c r="OWG108" s="1"/>
      <c r="OWH108" s="2"/>
      <c r="OWI108" s="2"/>
      <c r="OWJ108" s="5"/>
      <c r="OWK108" s="5"/>
      <c r="OWL108" s="5"/>
      <c r="OWM108" s="5"/>
      <c r="OWN108" s="5"/>
      <c r="OWO108" s="1"/>
      <c r="OWP108" s="2"/>
      <c r="OWQ108" s="2"/>
      <c r="OWR108" s="5"/>
      <c r="OWS108" s="5"/>
      <c r="OWT108" s="5"/>
      <c r="OWU108" s="5"/>
      <c r="OWV108" s="5"/>
      <c r="OWW108" s="1"/>
      <c r="OWX108" s="2"/>
      <c r="OWY108" s="2"/>
      <c r="OWZ108" s="5"/>
      <c r="OXA108" s="5"/>
      <c r="OXB108" s="5"/>
      <c r="OXC108" s="5"/>
      <c r="OXD108" s="5"/>
      <c r="OXE108" s="1"/>
      <c r="OXF108" s="2"/>
      <c r="OXG108" s="2"/>
      <c r="OXH108" s="5"/>
      <c r="OXI108" s="5"/>
      <c r="OXJ108" s="5"/>
      <c r="OXK108" s="5"/>
      <c r="OXL108" s="5"/>
      <c r="OXM108" s="1"/>
      <c r="OXN108" s="2"/>
      <c r="OXO108" s="2"/>
      <c r="OXP108" s="5"/>
      <c r="OXQ108" s="5"/>
      <c r="OXR108" s="5"/>
      <c r="OXS108" s="5"/>
      <c r="OXT108" s="5"/>
      <c r="OXU108" s="1"/>
      <c r="OXV108" s="2"/>
      <c r="OXW108" s="2"/>
      <c r="OXX108" s="5"/>
      <c r="OXY108" s="5"/>
      <c r="OXZ108" s="5"/>
      <c r="OYA108" s="5"/>
      <c r="OYB108" s="5"/>
      <c r="OYC108" s="1"/>
      <c r="OYD108" s="2"/>
      <c r="OYE108" s="2"/>
      <c r="OYF108" s="5"/>
      <c r="OYG108" s="5"/>
      <c r="OYH108" s="5"/>
      <c r="OYI108" s="5"/>
      <c r="OYJ108" s="5"/>
      <c r="OYK108" s="1"/>
      <c r="OYL108" s="2"/>
      <c r="OYM108" s="2"/>
      <c r="OYN108" s="5"/>
      <c r="OYO108" s="5"/>
      <c r="OYP108" s="5"/>
      <c r="OYQ108" s="5"/>
      <c r="OYR108" s="5"/>
      <c r="OYS108" s="1"/>
      <c r="OYT108" s="2"/>
      <c r="OYU108" s="2"/>
      <c r="OYV108" s="5"/>
      <c r="OYW108" s="5"/>
      <c r="OYX108" s="5"/>
      <c r="OYY108" s="5"/>
      <c r="OYZ108" s="5"/>
      <c r="OZA108" s="1"/>
      <c r="OZB108" s="2"/>
      <c r="OZC108" s="2"/>
      <c r="OZD108" s="5"/>
      <c r="OZE108" s="5"/>
      <c r="OZF108" s="5"/>
      <c r="OZG108" s="5"/>
      <c r="OZH108" s="5"/>
      <c r="OZI108" s="1"/>
      <c r="OZJ108" s="2"/>
      <c r="OZK108" s="2"/>
      <c r="OZL108" s="5"/>
      <c r="OZM108" s="5"/>
      <c r="OZN108" s="5"/>
      <c r="OZO108" s="5"/>
      <c r="OZP108" s="5"/>
      <c r="OZQ108" s="1"/>
      <c r="OZR108" s="2"/>
      <c r="OZS108" s="2"/>
      <c r="OZT108" s="5"/>
      <c r="OZU108" s="5"/>
      <c r="OZV108" s="5"/>
      <c r="OZW108" s="5"/>
      <c r="OZX108" s="5"/>
      <c r="OZY108" s="1"/>
      <c r="OZZ108" s="2"/>
      <c r="PAA108" s="2"/>
      <c r="PAB108" s="5"/>
      <c r="PAC108" s="5"/>
      <c r="PAD108" s="5"/>
      <c r="PAE108" s="5"/>
      <c r="PAF108" s="5"/>
      <c r="PAG108" s="1"/>
      <c r="PAH108" s="2"/>
      <c r="PAI108" s="2"/>
      <c r="PAJ108" s="5"/>
      <c r="PAK108" s="5"/>
      <c r="PAL108" s="5"/>
      <c r="PAM108" s="5"/>
      <c r="PAN108" s="5"/>
      <c r="PAO108" s="1"/>
      <c r="PAP108" s="2"/>
      <c r="PAQ108" s="2"/>
      <c r="PAR108" s="5"/>
      <c r="PAS108" s="5"/>
      <c r="PAT108" s="5"/>
      <c r="PAU108" s="5"/>
      <c r="PAV108" s="5"/>
      <c r="PAW108" s="1"/>
      <c r="PAX108" s="2"/>
      <c r="PAY108" s="2"/>
      <c r="PAZ108" s="5"/>
      <c r="PBA108" s="5"/>
      <c r="PBB108" s="5"/>
      <c r="PBC108" s="5"/>
      <c r="PBD108" s="5"/>
      <c r="PBE108" s="1"/>
      <c r="PBF108" s="2"/>
      <c r="PBG108" s="2"/>
      <c r="PBH108" s="5"/>
      <c r="PBI108" s="5"/>
      <c r="PBJ108" s="5"/>
      <c r="PBK108" s="5"/>
      <c r="PBL108" s="5"/>
      <c r="PBM108" s="1"/>
      <c r="PBN108" s="2"/>
      <c r="PBO108" s="2"/>
      <c r="PBP108" s="5"/>
      <c r="PBQ108" s="5"/>
      <c r="PBR108" s="5"/>
      <c r="PBS108" s="5"/>
      <c r="PBT108" s="5"/>
      <c r="PBU108" s="1"/>
      <c r="PBV108" s="2"/>
      <c r="PBW108" s="2"/>
      <c r="PBX108" s="5"/>
      <c r="PBY108" s="5"/>
      <c r="PBZ108" s="5"/>
      <c r="PCA108" s="5"/>
      <c r="PCB108" s="5"/>
      <c r="PCC108" s="1"/>
      <c r="PCD108" s="2"/>
      <c r="PCE108" s="2"/>
      <c r="PCF108" s="5"/>
      <c r="PCG108" s="5"/>
      <c r="PCH108" s="5"/>
      <c r="PCI108" s="5"/>
      <c r="PCJ108" s="5"/>
      <c r="PCK108" s="1"/>
      <c r="PCL108" s="2"/>
      <c r="PCM108" s="2"/>
      <c r="PCN108" s="5"/>
      <c r="PCO108" s="5"/>
      <c r="PCP108" s="5"/>
      <c r="PCQ108" s="5"/>
      <c r="PCR108" s="5"/>
      <c r="PCS108" s="1"/>
      <c r="PCT108" s="2"/>
      <c r="PCU108" s="2"/>
      <c r="PCV108" s="5"/>
      <c r="PCW108" s="5"/>
      <c r="PCX108" s="5"/>
      <c r="PCY108" s="5"/>
      <c r="PCZ108" s="5"/>
      <c r="PDA108" s="1"/>
      <c r="PDB108" s="2"/>
      <c r="PDC108" s="2"/>
      <c r="PDD108" s="5"/>
      <c r="PDE108" s="5"/>
      <c r="PDF108" s="5"/>
      <c r="PDG108" s="5"/>
      <c r="PDH108" s="5"/>
      <c r="PDI108" s="1"/>
      <c r="PDJ108" s="2"/>
      <c r="PDK108" s="2"/>
      <c r="PDL108" s="5"/>
      <c r="PDM108" s="5"/>
      <c r="PDN108" s="5"/>
      <c r="PDO108" s="5"/>
      <c r="PDP108" s="5"/>
      <c r="PDQ108" s="1"/>
      <c r="PDR108" s="2"/>
      <c r="PDS108" s="2"/>
      <c r="PDT108" s="5"/>
      <c r="PDU108" s="5"/>
      <c r="PDV108" s="5"/>
      <c r="PDW108" s="5"/>
      <c r="PDX108" s="5"/>
      <c r="PDY108" s="1"/>
      <c r="PDZ108" s="2"/>
      <c r="PEA108" s="2"/>
      <c r="PEB108" s="5"/>
      <c r="PEC108" s="5"/>
      <c r="PED108" s="5"/>
      <c r="PEE108" s="5"/>
      <c r="PEF108" s="5"/>
      <c r="PEG108" s="1"/>
      <c r="PEH108" s="2"/>
      <c r="PEI108" s="2"/>
      <c r="PEJ108" s="5"/>
      <c r="PEK108" s="5"/>
      <c r="PEL108" s="5"/>
      <c r="PEM108" s="5"/>
      <c r="PEN108" s="5"/>
      <c r="PEO108" s="1"/>
      <c r="PEP108" s="2"/>
      <c r="PEQ108" s="2"/>
      <c r="PER108" s="5"/>
      <c r="PES108" s="5"/>
      <c r="PET108" s="5"/>
      <c r="PEU108" s="5"/>
      <c r="PEV108" s="5"/>
      <c r="PEW108" s="1"/>
      <c r="PEX108" s="2"/>
      <c r="PEY108" s="2"/>
      <c r="PEZ108" s="5"/>
      <c r="PFA108" s="5"/>
      <c r="PFB108" s="5"/>
      <c r="PFC108" s="5"/>
      <c r="PFD108" s="5"/>
      <c r="PFE108" s="1"/>
      <c r="PFF108" s="2"/>
      <c r="PFG108" s="2"/>
      <c r="PFH108" s="5"/>
      <c r="PFI108" s="5"/>
      <c r="PFJ108" s="5"/>
      <c r="PFK108" s="5"/>
      <c r="PFL108" s="5"/>
      <c r="PFM108" s="1"/>
      <c r="PFN108" s="2"/>
      <c r="PFO108" s="2"/>
      <c r="PFP108" s="5"/>
      <c r="PFQ108" s="5"/>
      <c r="PFR108" s="5"/>
      <c r="PFS108" s="5"/>
      <c r="PFT108" s="5"/>
      <c r="PFU108" s="1"/>
      <c r="PFV108" s="2"/>
      <c r="PFW108" s="2"/>
      <c r="PFX108" s="5"/>
      <c r="PFY108" s="5"/>
      <c r="PFZ108" s="5"/>
      <c r="PGA108" s="5"/>
      <c r="PGB108" s="5"/>
      <c r="PGC108" s="1"/>
      <c r="PGD108" s="2"/>
      <c r="PGE108" s="2"/>
      <c r="PGF108" s="5"/>
      <c r="PGG108" s="5"/>
      <c r="PGH108" s="5"/>
      <c r="PGI108" s="5"/>
      <c r="PGJ108" s="5"/>
      <c r="PGK108" s="1"/>
      <c r="PGL108" s="2"/>
      <c r="PGM108" s="2"/>
      <c r="PGN108" s="5"/>
      <c r="PGO108" s="5"/>
      <c r="PGP108" s="5"/>
      <c r="PGQ108" s="5"/>
      <c r="PGR108" s="5"/>
      <c r="PGS108" s="1"/>
      <c r="PGT108" s="2"/>
      <c r="PGU108" s="2"/>
      <c r="PGV108" s="5"/>
      <c r="PGW108" s="5"/>
      <c r="PGX108" s="5"/>
      <c r="PGY108" s="5"/>
      <c r="PGZ108" s="5"/>
      <c r="PHA108" s="1"/>
      <c r="PHB108" s="2"/>
      <c r="PHC108" s="2"/>
      <c r="PHD108" s="5"/>
      <c r="PHE108" s="5"/>
      <c r="PHF108" s="5"/>
      <c r="PHG108" s="5"/>
      <c r="PHH108" s="5"/>
      <c r="PHI108" s="1"/>
      <c r="PHJ108" s="2"/>
      <c r="PHK108" s="2"/>
      <c r="PHL108" s="5"/>
      <c r="PHM108" s="5"/>
      <c r="PHN108" s="5"/>
      <c r="PHO108" s="5"/>
      <c r="PHP108" s="5"/>
      <c r="PHQ108" s="1"/>
      <c r="PHR108" s="2"/>
      <c r="PHS108" s="2"/>
      <c r="PHT108" s="5"/>
      <c r="PHU108" s="5"/>
      <c r="PHV108" s="5"/>
      <c r="PHW108" s="5"/>
      <c r="PHX108" s="5"/>
      <c r="PHY108" s="1"/>
      <c r="PHZ108" s="2"/>
      <c r="PIA108" s="2"/>
      <c r="PIB108" s="5"/>
      <c r="PIC108" s="5"/>
      <c r="PID108" s="5"/>
      <c r="PIE108" s="5"/>
      <c r="PIF108" s="5"/>
      <c r="PIG108" s="1"/>
      <c r="PIH108" s="2"/>
      <c r="PII108" s="2"/>
      <c r="PIJ108" s="5"/>
      <c r="PIK108" s="5"/>
      <c r="PIL108" s="5"/>
      <c r="PIM108" s="5"/>
      <c r="PIN108" s="5"/>
      <c r="PIO108" s="1"/>
      <c r="PIP108" s="2"/>
      <c r="PIQ108" s="2"/>
      <c r="PIR108" s="5"/>
      <c r="PIS108" s="5"/>
      <c r="PIT108" s="5"/>
      <c r="PIU108" s="5"/>
      <c r="PIV108" s="5"/>
      <c r="PIW108" s="1"/>
      <c r="PIX108" s="2"/>
      <c r="PIY108" s="2"/>
      <c r="PIZ108" s="5"/>
      <c r="PJA108" s="5"/>
      <c r="PJB108" s="5"/>
      <c r="PJC108" s="5"/>
      <c r="PJD108" s="5"/>
      <c r="PJE108" s="1"/>
      <c r="PJF108" s="2"/>
      <c r="PJG108" s="2"/>
      <c r="PJH108" s="5"/>
      <c r="PJI108" s="5"/>
      <c r="PJJ108" s="5"/>
      <c r="PJK108" s="5"/>
      <c r="PJL108" s="5"/>
      <c r="PJM108" s="1"/>
      <c r="PJN108" s="2"/>
      <c r="PJO108" s="2"/>
      <c r="PJP108" s="5"/>
      <c r="PJQ108" s="5"/>
      <c r="PJR108" s="5"/>
      <c r="PJS108" s="5"/>
      <c r="PJT108" s="5"/>
      <c r="PJU108" s="1"/>
      <c r="PJV108" s="2"/>
      <c r="PJW108" s="2"/>
      <c r="PJX108" s="5"/>
      <c r="PJY108" s="5"/>
      <c r="PJZ108" s="5"/>
      <c r="PKA108" s="5"/>
      <c r="PKB108" s="5"/>
      <c r="PKC108" s="1"/>
      <c r="PKD108" s="2"/>
      <c r="PKE108" s="2"/>
      <c r="PKF108" s="5"/>
      <c r="PKG108" s="5"/>
      <c r="PKH108" s="5"/>
      <c r="PKI108" s="5"/>
      <c r="PKJ108" s="5"/>
      <c r="PKK108" s="1"/>
      <c r="PKL108" s="2"/>
      <c r="PKM108" s="2"/>
      <c r="PKN108" s="5"/>
      <c r="PKO108" s="5"/>
      <c r="PKP108" s="5"/>
      <c r="PKQ108" s="5"/>
      <c r="PKR108" s="5"/>
      <c r="PKS108" s="1"/>
      <c r="PKT108" s="2"/>
      <c r="PKU108" s="2"/>
      <c r="PKV108" s="5"/>
      <c r="PKW108" s="5"/>
      <c r="PKX108" s="5"/>
      <c r="PKY108" s="5"/>
      <c r="PKZ108" s="5"/>
      <c r="PLA108" s="1"/>
      <c r="PLB108" s="2"/>
      <c r="PLC108" s="2"/>
      <c r="PLD108" s="5"/>
      <c r="PLE108" s="5"/>
      <c r="PLF108" s="5"/>
      <c r="PLG108" s="5"/>
      <c r="PLH108" s="5"/>
      <c r="PLI108" s="1"/>
      <c r="PLJ108" s="2"/>
      <c r="PLK108" s="2"/>
      <c r="PLL108" s="5"/>
      <c r="PLM108" s="5"/>
      <c r="PLN108" s="5"/>
      <c r="PLO108" s="5"/>
      <c r="PLP108" s="5"/>
      <c r="PLQ108" s="1"/>
      <c r="PLR108" s="2"/>
      <c r="PLS108" s="2"/>
      <c r="PLT108" s="5"/>
      <c r="PLU108" s="5"/>
      <c r="PLV108" s="5"/>
      <c r="PLW108" s="5"/>
      <c r="PLX108" s="5"/>
      <c r="PLY108" s="1"/>
      <c r="PLZ108" s="2"/>
      <c r="PMA108" s="2"/>
      <c r="PMB108" s="5"/>
      <c r="PMC108" s="5"/>
      <c r="PMD108" s="5"/>
      <c r="PME108" s="5"/>
      <c r="PMF108" s="5"/>
      <c r="PMG108" s="1"/>
      <c r="PMH108" s="2"/>
      <c r="PMI108" s="2"/>
      <c r="PMJ108" s="5"/>
      <c r="PMK108" s="5"/>
      <c r="PML108" s="5"/>
      <c r="PMM108" s="5"/>
      <c r="PMN108" s="5"/>
      <c r="PMO108" s="1"/>
      <c r="PMP108" s="2"/>
      <c r="PMQ108" s="2"/>
      <c r="PMR108" s="5"/>
      <c r="PMS108" s="5"/>
      <c r="PMT108" s="5"/>
      <c r="PMU108" s="5"/>
      <c r="PMV108" s="5"/>
      <c r="PMW108" s="1"/>
      <c r="PMX108" s="2"/>
      <c r="PMY108" s="2"/>
      <c r="PMZ108" s="5"/>
      <c r="PNA108" s="5"/>
      <c r="PNB108" s="5"/>
      <c r="PNC108" s="5"/>
      <c r="PND108" s="5"/>
      <c r="PNE108" s="1"/>
      <c r="PNF108" s="2"/>
      <c r="PNG108" s="2"/>
      <c r="PNH108" s="5"/>
      <c r="PNI108" s="5"/>
      <c r="PNJ108" s="5"/>
      <c r="PNK108" s="5"/>
      <c r="PNL108" s="5"/>
      <c r="PNM108" s="1"/>
      <c r="PNN108" s="2"/>
      <c r="PNO108" s="2"/>
      <c r="PNP108" s="5"/>
      <c r="PNQ108" s="5"/>
      <c r="PNR108" s="5"/>
      <c r="PNS108" s="5"/>
      <c r="PNT108" s="5"/>
      <c r="PNU108" s="1"/>
      <c r="PNV108" s="2"/>
      <c r="PNW108" s="2"/>
      <c r="PNX108" s="5"/>
      <c r="PNY108" s="5"/>
      <c r="PNZ108" s="5"/>
      <c r="POA108" s="5"/>
      <c r="POB108" s="5"/>
      <c r="POC108" s="1"/>
      <c r="POD108" s="2"/>
      <c r="POE108" s="2"/>
      <c r="POF108" s="5"/>
      <c r="POG108" s="5"/>
      <c r="POH108" s="5"/>
      <c r="POI108" s="5"/>
      <c r="POJ108" s="5"/>
      <c r="POK108" s="1"/>
      <c r="POL108" s="2"/>
      <c r="POM108" s="2"/>
      <c r="PON108" s="5"/>
      <c r="POO108" s="5"/>
      <c r="POP108" s="5"/>
      <c r="POQ108" s="5"/>
      <c r="POR108" s="5"/>
      <c r="POS108" s="1"/>
      <c r="POT108" s="2"/>
      <c r="POU108" s="2"/>
      <c r="POV108" s="5"/>
      <c r="POW108" s="5"/>
      <c r="POX108" s="5"/>
      <c r="POY108" s="5"/>
      <c r="POZ108" s="5"/>
      <c r="PPA108" s="1"/>
      <c r="PPB108" s="2"/>
      <c r="PPC108" s="2"/>
      <c r="PPD108" s="5"/>
      <c r="PPE108" s="5"/>
      <c r="PPF108" s="5"/>
      <c r="PPG108" s="5"/>
      <c r="PPH108" s="5"/>
      <c r="PPI108" s="1"/>
      <c r="PPJ108" s="2"/>
      <c r="PPK108" s="2"/>
      <c r="PPL108" s="5"/>
      <c r="PPM108" s="5"/>
      <c r="PPN108" s="5"/>
      <c r="PPO108" s="5"/>
      <c r="PPP108" s="5"/>
      <c r="PPQ108" s="1"/>
      <c r="PPR108" s="2"/>
      <c r="PPS108" s="2"/>
      <c r="PPT108" s="5"/>
      <c r="PPU108" s="5"/>
      <c r="PPV108" s="5"/>
      <c r="PPW108" s="5"/>
      <c r="PPX108" s="5"/>
      <c r="PPY108" s="1"/>
      <c r="PPZ108" s="2"/>
      <c r="PQA108" s="2"/>
      <c r="PQB108" s="5"/>
      <c r="PQC108" s="5"/>
      <c r="PQD108" s="5"/>
      <c r="PQE108" s="5"/>
      <c r="PQF108" s="5"/>
      <c r="PQG108" s="1"/>
      <c r="PQH108" s="2"/>
      <c r="PQI108" s="2"/>
      <c r="PQJ108" s="5"/>
      <c r="PQK108" s="5"/>
      <c r="PQL108" s="5"/>
      <c r="PQM108" s="5"/>
      <c r="PQN108" s="5"/>
      <c r="PQO108" s="1"/>
      <c r="PQP108" s="2"/>
      <c r="PQQ108" s="2"/>
      <c r="PQR108" s="5"/>
      <c r="PQS108" s="5"/>
      <c r="PQT108" s="5"/>
      <c r="PQU108" s="5"/>
      <c r="PQV108" s="5"/>
      <c r="PQW108" s="1"/>
      <c r="PQX108" s="2"/>
      <c r="PQY108" s="2"/>
      <c r="PQZ108" s="5"/>
      <c r="PRA108" s="5"/>
      <c r="PRB108" s="5"/>
      <c r="PRC108" s="5"/>
      <c r="PRD108" s="5"/>
      <c r="PRE108" s="1"/>
      <c r="PRF108" s="2"/>
      <c r="PRG108" s="2"/>
      <c r="PRH108" s="5"/>
      <c r="PRI108" s="5"/>
      <c r="PRJ108" s="5"/>
      <c r="PRK108" s="5"/>
      <c r="PRL108" s="5"/>
      <c r="PRM108" s="1"/>
      <c r="PRN108" s="2"/>
      <c r="PRO108" s="2"/>
      <c r="PRP108" s="5"/>
      <c r="PRQ108" s="5"/>
      <c r="PRR108" s="5"/>
      <c r="PRS108" s="5"/>
      <c r="PRT108" s="5"/>
      <c r="PRU108" s="1"/>
      <c r="PRV108" s="2"/>
      <c r="PRW108" s="2"/>
      <c r="PRX108" s="5"/>
      <c r="PRY108" s="5"/>
      <c r="PRZ108" s="5"/>
      <c r="PSA108" s="5"/>
      <c r="PSB108" s="5"/>
      <c r="PSC108" s="1"/>
      <c r="PSD108" s="2"/>
      <c r="PSE108" s="2"/>
      <c r="PSF108" s="5"/>
      <c r="PSG108" s="5"/>
      <c r="PSH108" s="5"/>
      <c r="PSI108" s="5"/>
      <c r="PSJ108" s="5"/>
      <c r="PSK108" s="1"/>
      <c r="PSL108" s="2"/>
      <c r="PSM108" s="2"/>
      <c r="PSN108" s="5"/>
      <c r="PSO108" s="5"/>
      <c r="PSP108" s="5"/>
      <c r="PSQ108" s="5"/>
      <c r="PSR108" s="5"/>
      <c r="PSS108" s="1"/>
      <c r="PST108" s="2"/>
      <c r="PSU108" s="2"/>
      <c r="PSV108" s="5"/>
      <c r="PSW108" s="5"/>
      <c r="PSX108" s="5"/>
      <c r="PSY108" s="5"/>
      <c r="PSZ108" s="5"/>
      <c r="PTA108" s="1"/>
      <c r="PTB108" s="2"/>
      <c r="PTC108" s="2"/>
      <c r="PTD108" s="5"/>
      <c r="PTE108" s="5"/>
      <c r="PTF108" s="5"/>
      <c r="PTG108" s="5"/>
      <c r="PTH108" s="5"/>
      <c r="PTI108" s="1"/>
      <c r="PTJ108" s="2"/>
      <c r="PTK108" s="2"/>
      <c r="PTL108" s="5"/>
      <c r="PTM108" s="5"/>
      <c r="PTN108" s="5"/>
      <c r="PTO108" s="5"/>
      <c r="PTP108" s="5"/>
      <c r="PTQ108" s="1"/>
      <c r="PTR108" s="2"/>
      <c r="PTS108" s="2"/>
      <c r="PTT108" s="5"/>
      <c r="PTU108" s="5"/>
      <c r="PTV108" s="5"/>
      <c r="PTW108" s="5"/>
      <c r="PTX108" s="5"/>
      <c r="PTY108" s="1"/>
      <c r="PTZ108" s="2"/>
      <c r="PUA108" s="2"/>
      <c r="PUB108" s="5"/>
      <c r="PUC108" s="5"/>
      <c r="PUD108" s="5"/>
      <c r="PUE108" s="5"/>
      <c r="PUF108" s="5"/>
      <c r="PUG108" s="1"/>
      <c r="PUH108" s="2"/>
      <c r="PUI108" s="2"/>
      <c r="PUJ108" s="5"/>
      <c r="PUK108" s="5"/>
      <c r="PUL108" s="5"/>
      <c r="PUM108" s="5"/>
      <c r="PUN108" s="5"/>
      <c r="PUO108" s="1"/>
      <c r="PUP108" s="2"/>
      <c r="PUQ108" s="2"/>
      <c r="PUR108" s="5"/>
      <c r="PUS108" s="5"/>
      <c r="PUT108" s="5"/>
      <c r="PUU108" s="5"/>
      <c r="PUV108" s="5"/>
      <c r="PUW108" s="1"/>
      <c r="PUX108" s="2"/>
      <c r="PUY108" s="2"/>
      <c r="PUZ108" s="5"/>
      <c r="PVA108" s="5"/>
      <c r="PVB108" s="5"/>
      <c r="PVC108" s="5"/>
      <c r="PVD108" s="5"/>
      <c r="PVE108" s="1"/>
      <c r="PVF108" s="2"/>
      <c r="PVG108" s="2"/>
      <c r="PVH108" s="5"/>
      <c r="PVI108" s="5"/>
      <c r="PVJ108" s="5"/>
      <c r="PVK108" s="5"/>
      <c r="PVL108" s="5"/>
      <c r="PVM108" s="1"/>
      <c r="PVN108" s="2"/>
      <c r="PVO108" s="2"/>
      <c r="PVP108" s="5"/>
      <c r="PVQ108" s="5"/>
      <c r="PVR108" s="5"/>
      <c r="PVS108" s="5"/>
      <c r="PVT108" s="5"/>
      <c r="PVU108" s="1"/>
      <c r="PVV108" s="2"/>
      <c r="PVW108" s="2"/>
      <c r="PVX108" s="5"/>
      <c r="PVY108" s="5"/>
      <c r="PVZ108" s="5"/>
      <c r="PWA108" s="5"/>
      <c r="PWB108" s="5"/>
      <c r="PWC108" s="1"/>
      <c r="PWD108" s="2"/>
      <c r="PWE108" s="2"/>
      <c r="PWF108" s="5"/>
      <c r="PWG108" s="5"/>
      <c r="PWH108" s="5"/>
      <c r="PWI108" s="5"/>
      <c r="PWJ108" s="5"/>
      <c r="PWK108" s="1"/>
      <c r="PWL108" s="2"/>
      <c r="PWM108" s="2"/>
      <c r="PWN108" s="5"/>
      <c r="PWO108" s="5"/>
      <c r="PWP108" s="5"/>
      <c r="PWQ108" s="5"/>
      <c r="PWR108" s="5"/>
      <c r="PWS108" s="1"/>
      <c r="PWT108" s="2"/>
      <c r="PWU108" s="2"/>
      <c r="PWV108" s="5"/>
      <c r="PWW108" s="5"/>
      <c r="PWX108" s="5"/>
      <c r="PWY108" s="5"/>
      <c r="PWZ108" s="5"/>
      <c r="PXA108" s="1"/>
      <c r="PXB108" s="2"/>
      <c r="PXC108" s="2"/>
      <c r="PXD108" s="5"/>
      <c r="PXE108" s="5"/>
      <c r="PXF108" s="5"/>
      <c r="PXG108" s="5"/>
      <c r="PXH108" s="5"/>
      <c r="PXI108" s="1"/>
      <c r="PXJ108" s="2"/>
      <c r="PXK108" s="2"/>
      <c r="PXL108" s="5"/>
      <c r="PXM108" s="5"/>
      <c r="PXN108" s="5"/>
      <c r="PXO108" s="5"/>
      <c r="PXP108" s="5"/>
      <c r="PXQ108" s="1"/>
      <c r="PXR108" s="2"/>
      <c r="PXS108" s="2"/>
      <c r="PXT108" s="5"/>
      <c r="PXU108" s="5"/>
      <c r="PXV108" s="5"/>
      <c r="PXW108" s="5"/>
      <c r="PXX108" s="5"/>
      <c r="PXY108" s="1"/>
      <c r="PXZ108" s="2"/>
      <c r="PYA108" s="2"/>
      <c r="PYB108" s="5"/>
      <c r="PYC108" s="5"/>
      <c r="PYD108" s="5"/>
      <c r="PYE108" s="5"/>
      <c r="PYF108" s="5"/>
      <c r="PYG108" s="1"/>
      <c r="PYH108" s="2"/>
      <c r="PYI108" s="2"/>
      <c r="PYJ108" s="5"/>
      <c r="PYK108" s="5"/>
      <c r="PYL108" s="5"/>
      <c r="PYM108" s="5"/>
      <c r="PYN108" s="5"/>
      <c r="PYO108" s="1"/>
      <c r="PYP108" s="2"/>
      <c r="PYQ108" s="2"/>
      <c r="PYR108" s="5"/>
      <c r="PYS108" s="5"/>
      <c r="PYT108" s="5"/>
      <c r="PYU108" s="5"/>
      <c r="PYV108" s="5"/>
      <c r="PYW108" s="1"/>
      <c r="PYX108" s="2"/>
      <c r="PYY108" s="2"/>
      <c r="PYZ108" s="5"/>
      <c r="PZA108" s="5"/>
      <c r="PZB108" s="5"/>
      <c r="PZC108" s="5"/>
      <c r="PZD108" s="5"/>
      <c r="PZE108" s="1"/>
      <c r="PZF108" s="2"/>
      <c r="PZG108" s="2"/>
      <c r="PZH108" s="5"/>
      <c r="PZI108" s="5"/>
      <c r="PZJ108" s="5"/>
      <c r="PZK108" s="5"/>
      <c r="PZL108" s="5"/>
      <c r="PZM108" s="1"/>
      <c r="PZN108" s="2"/>
      <c r="PZO108" s="2"/>
      <c r="PZP108" s="5"/>
      <c r="PZQ108" s="5"/>
      <c r="PZR108" s="5"/>
      <c r="PZS108" s="5"/>
      <c r="PZT108" s="5"/>
      <c r="PZU108" s="1"/>
      <c r="PZV108" s="2"/>
      <c r="PZW108" s="2"/>
      <c r="PZX108" s="5"/>
      <c r="PZY108" s="5"/>
      <c r="PZZ108" s="5"/>
      <c r="QAA108" s="5"/>
      <c r="QAB108" s="5"/>
      <c r="QAC108" s="1"/>
      <c r="QAD108" s="2"/>
      <c r="QAE108" s="2"/>
      <c r="QAF108" s="5"/>
      <c r="QAG108" s="5"/>
      <c r="QAH108" s="5"/>
      <c r="QAI108" s="5"/>
      <c r="QAJ108" s="5"/>
      <c r="QAK108" s="1"/>
      <c r="QAL108" s="2"/>
      <c r="QAM108" s="2"/>
      <c r="QAN108" s="5"/>
      <c r="QAO108" s="5"/>
      <c r="QAP108" s="5"/>
      <c r="QAQ108" s="5"/>
      <c r="QAR108" s="5"/>
      <c r="QAS108" s="1"/>
      <c r="QAT108" s="2"/>
      <c r="QAU108" s="2"/>
      <c r="QAV108" s="5"/>
      <c r="QAW108" s="5"/>
      <c r="QAX108" s="5"/>
      <c r="QAY108" s="5"/>
      <c r="QAZ108" s="5"/>
      <c r="QBA108" s="1"/>
      <c r="QBB108" s="2"/>
      <c r="QBC108" s="2"/>
      <c r="QBD108" s="5"/>
      <c r="QBE108" s="5"/>
      <c r="QBF108" s="5"/>
      <c r="QBG108" s="5"/>
      <c r="QBH108" s="5"/>
      <c r="QBI108" s="1"/>
      <c r="QBJ108" s="2"/>
      <c r="QBK108" s="2"/>
      <c r="QBL108" s="5"/>
      <c r="QBM108" s="5"/>
      <c r="QBN108" s="5"/>
      <c r="QBO108" s="5"/>
      <c r="QBP108" s="5"/>
      <c r="QBQ108" s="1"/>
      <c r="QBR108" s="2"/>
      <c r="QBS108" s="2"/>
      <c r="QBT108" s="5"/>
      <c r="QBU108" s="5"/>
      <c r="QBV108" s="5"/>
      <c r="QBW108" s="5"/>
      <c r="QBX108" s="5"/>
      <c r="QBY108" s="1"/>
      <c r="QBZ108" s="2"/>
      <c r="QCA108" s="2"/>
      <c r="QCB108" s="5"/>
      <c r="QCC108" s="5"/>
      <c r="QCD108" s="5"/>
      <c r="QCE108" s="5"/>
      <c r="QCF108" s="5"/>
      <c r="QCG108" s="1"/>
      <c r="QCH108" s="2"/>
      <c r="QCI108" s="2"/>
      <c r="QCJ108" s="5"/>
      <c r="QCK108" s="5"/>
      <c r="QCL108" s="5"/>
      <c r="QCM108" s="5"/>
      <c r="QCN108" s="5"/>
      <c r="QCO108" s="1"/>
      <c r="QCP108" s="2"/>
      <c r="QCQ108" s="2"/>
      <c r="QCR108" s="5"/>
      <c r="QCS108" s="5"/>
      <c r="QCT108" s="5"/>
      <c r="QCU108" s="5"/>
      <c r="QCV108" s="5"/>
      <c r="QCW108" s="1"/>
      <c r="QCX108" s="2"/>
      <c r="QCY108" s="2"/>
      <c r="QCZ108" s="5"/>
      <c r="QDA108" s="5"/>
      <c r="QDB108" s="5"/>
      <c r="QDC108" s="5"/>
      <c r="QDD108" s="5"/>
      <c r="QDE108" s="1"/>
      <c r="QDF108" s="2"/>
      <c r="QDG108" s="2"/>
      <c r="QDH108" s="5"/>
      <c r="QDI108" s="5"/>
      <c r="QDJ108" s="5"/>
      <c r="QDK108" s="5"/>
      <c r="QDL108" s="5"/>
      <c r="QDM108" s="1"/>
      <c r="QDN108" s="2"/>
      <c r="QDO108" s="2"/>
      <c r="QDP108" s="5"/>
      <c r="QDQ108" s="5"/>
      <c r="QDR108" s="5"/>
      <c r="QDS108" s="5"/>
      <c r="QDT108" s="5"/>
      <c r="QDU108" s="1"/>
      <c r="QDV108" s="2"/>
      <c r="QDW108" s="2"/>
      <c r="QDX108" s="5"/>
      <c r="QDY108" s="5"/>
      <c r="QDZ108" s="5"/>
      <c r="QEA108" s="5"/>
      <c r="QEB108" s="5"/>
      <c r="QEC108" s="1"/>
      <c r="QED108" s="2"/>
      <c r="QEE108" s="2"/>
      <c r="QEF108" s="5"/>
      <c r="QEG108" s="5"/>
      <c r="QEH108" s="5"/>
      <c r="QEI108" s="5"/>
      <c r="QEJ108" s="5"/>
      <c r="QEK108" s="1"/>
      <c r="QEL108" s="2"/>
      <c r="QEM108" s="2"/>
      <c r="QEN108" s="5"/>
      <c r="QEO108" s="5"/>
      <c r="QEP108" s="5"/>
      <c r="QEQ108" s="5"/>
      <c r="QER108" s="5"/>
      <c r="QES108" s="1"/>
      <c r="QET108" s="2"/>
      <c r="QEU108" s="2"/>
      <c r="QEV108" s="5"/>
      <c r="QEW108" s="5"/>
      <c r="QEX108" s="5"/>
      <c r="QEY108" s="5"/>
      <c r="QEZ108" s="5"/>
      <c r="QFA108" s="1"/>
      <c r="QFB108" s="2"/>
      <c r="QFC108" s="2"/>
      <c r="QFD108" s="5"/>
      <c r="QFE108" s="5"/>
      <c r="QFF108" s="5"/>
      <c r="QFG108" s="5"/>
      <c r="QFH108" s="5"/>
      <c r="QFI108" s="1"/>
      <c r="QFJ108" s="2"/>
      <c r="QFK108" s="2"/>
      <c r="QFL108" s="5"/>
      <c r="QFM108" s="5"/>
      <c r="QFN108" s="5"/>
      <c r="QFO108" s="5"/>
      <c r="QFP108" s="5"/>
      <c r="QFQ108" s="1"/>
      <c r="QFR108" s="2"/>
      <c r="QFS108" s="2"/>
      <c r="QFT108" s="5"/>
      <c r="QFU108" s="5"/>
      <c r="QFV108" s="5"/>
      <c r="QFW108" s="5"/>
      <c r="QFX108" s="5"/>
      <c r="QFY108" s="1"/>
      <c r="QFZ108" s="2"/>
      <c r="QGA108" s="2"/>
      <c r="QGB108" s="5"/>
      <c r="QGC108" s="5"/>
      <c r="QGD108" s="5"/>
      <c r="QGE108" s="5"/>
      <c r="QGF108" s="5"/>
      <c r="QGG108" s="1"/>
      <c r="QGH108" s="2"/>
      <c r="QGI108" s="2"/>
      <c r="QGJ108" s="5"/>
      <c r="QGK108" s="5"/>
      <c r="QGL108" s="5"/>
      <c r="QGM108" s="5"/>
      <c r="QGN108" s="5"/>
      <c r="QGO108" s="1"/>
      <c r="QGP108" s="2"/>
      <c r="QGQ108" s="2"/>
      <c r="QGR108" s="5"/>
      <c r="QGS108" s="5"/>
      <c r="QGT108" s="5"/>
      <c r="QGU108" s="5"/>
      <c r="QGV108" s="5"/>
      <c r="QGW108" s="1"/>
      <c r="QGX108" s="2"/>
      <c r="QGY108" s="2"/>
      <c r="QGZ108" s="5"/>
      <c r="QHA108" s="5"/>
      <c r="QHB108" s="5"/>
      <c r="QHC108" s="5"/>
      <c r="QHD108" s="5"/>
      <c r="QHE108" s="1"/>
      <c r="QHF108" s="2"/>
      <c r="QHG108" s="2"/>
      <c r="QHH108" s="5"/>
      <c r="QHI108" s="5"/>
      <c r="QHJ108" s="5"/>
      <c r="QHK108" s="5"/>
      <c r="QHL108" s="5"/>
      <c r="QHM108" s="1"/>
      <c r="QHN108" s="2"/>
      <c r="QHO108" s="2"/>
      <c r="QHP108" s="5"/>
      <c r="QHQ108" s="5"/>
      <c r="QHR108" s="5"/>
      <c r="QHS108" s="5"/>
      <c r="QHT108" s="5"/>
      <c r="QHU108" s="1"/>
      <c r="QHV108" s="2"/>
      <c r="QHW108" s="2"/>
      <c r="QHX108" s="5"/>
      <c r="QHY108" s="5"/>
      <c r="QHZ108" s="5"/>
      <c r="QIA108" s="5"/>
      <c r="QIB108" s="5"/>
      <c r="QIC108" s="1"/>
      <c r="QID108" s="2"/>
      <c r="QIE108" s="2"/>
      <c r="QIF108" s="5"/>
      <c r="QIG108" s="5"/>
      <c r="QIH108" s="5"/>
      <c r="QII108" s="5"/>
      <c r="QIJ108" s="5"/>
      <c r="QIK108" s="1"/>
      <c r="QIL108" s="2"/>
      <c r="QIM108" s="2"/>
      <c r="QIN108" s="5"/>
      <c r="QIO108" s="5"/>
      <c r="QIP108" s="5"/>
      <c r="QIQ108" s="5"/>
      <c r="QIR108" s="5"/>
      <c r="QIS108" s="1"/>
      <c r="QIT108" s="2"/>
      <c r="QIU108" s="2"/>
      <c r="QIV108" s="5"/>
      <c r="QIW108" s="5"/>
      <c r="QIX108" s="5"/>
      <c r="QIY108" s="5"/>
      <c r="QIZ108" s="5"/>
      <c r="QJA108" s="1"/>
      <c r="QJB108" s="2"/>
      <c r="QJC108" s="2"/>
      <c r="QJD108" s="5"/>
      <c r="QJE108" s="5"/>
      <c r="QJF108" s="5"/>
      <c r="QJG108" s="5"/>
      <c r="QJH108" s="5"/>
      <c r="QJI108" s="1"/>
      <c r="QJJ108" s="2"/>
      <c r="QJK108" s="2"/>
      <c r="QJL108" s="5"/>
      <c r="QJM108" s="5"/>
      <c r="QJN108" s="5"/>
      <c r="QJO108" s="5"/>
      <c r="QJP108" s="5"/>
      <c r="QJQ108" s="1"/>
      <c r="QJR108" s="2"/>
      <c r="QJS108" s="2"/>
      <c r="QJT108" s="5"/>
      <c r="QJU108" s="5"/>
      <c r="QJV108" s="5"/>
      <c r="QJW108" s="5"/>
      <c r="QJX108" s="5"/>
      <c r="QJY108" s="1"/>
      <c r="QJZ108" s="2"/>
      <c r="QKA108" s="2"/>
      <c r="QKB108" s="5"/>
      <c r="QKC108" s="5"/>
      <c r="QKD108" s="5"/>
      <c r="QKE108" s="5"/>
      <c r="QKF108" s="5"/>
      <c r="QKG108" s="1"/>
      <c r="QKH108" s="2"/>
      <c r="QKI108" s="2"/>
      <c r="QKJ108" s="5"/>
      <c r="QKK108" s="5"/>
      <c r="QKL108" s="5"/>
      <c r="QKM108" s="5"/>
      <c r="QKN108" s="5"/>
      <c r="QKO108" s="1"/>
      <c r="QKP108" s="2"/>
      <c r="QKQ108" s="2"/>
      <c r="QKR108" s="5"/>
      <c r="QKS108" s="5"/>
      <c r="QKT108" s="5"/>
      <c r="QKU108" s="5"/>
      <c r="QKV108" s="5"/>
      <c r="QKW108" s="1"/>
      <c r="QKX108" s="2"/>
      <c r="QKY108" s="2"/>
      <c r="QKZ108" s="5"/>
      <c r="QLA108" s="5"/>
      <c r="QLB108" s="5"/>
      <c r="QLC108" s="5"/>
      <c r="QLD108" s="5"/>
      <c r="QLE108" s="1"/>
      <c r="QLF108" s="2"/>
      <c r="QLG108" s="2"/>
      <c r="QLH108" s="5"/>
      <c r="QLI108" s="5"/>
      <c r="QLJ108" s="5"/>
      <c r="QLK108" s="5"/>
      <c r="QLL108" s="5"/>
      <c r="QLM108" s="1"/>
      <c r="QLN108" s="2"/>
      <c r="QLO108" s="2"/>
      <c r="QLP108" s="5"/>
      <c r="QLQ108" s="5"/>
      <c r="QLR108" s="5"/>
      <c r="QLS108" s="5"/>
      <c r="QLT108" s="5"/>
      <c r="QLU108" s="1"/>
      <c r="QLV108" s="2"/>
      <c r="QLW108" s="2"/>
      <c r="QLX108" s="5"/>
      <c r="QLY108" s="5"/>
      <c r="QLZ108" s="5"/>
      <c r="QMA108" s="5"/>
      <c r="QMB108" s="5"/>
      <c r="QMC108" s="1"/>
      <c r="QMD108" s="2"/>
      <c r="QME108" s="2"/>
      <c r="QMF108" s="5"/>
      <c r="QMG108" s="5"/>
      <c r="QMH108" s="5"/>
      <c r="QMI108" s="5"/>
      <c r="QMJ108" s="5"/>
      <c r="QMK108" s="1"/>
      <c r="QML108" s="2"/>
      <c r="QMM108" s="2"/>
      <c r="QMN108" s="5"/>
      <c r="QMO108" s="5"/>
      <c r="QMP108" s="5"/>
      <c r="QMQ108" s="5"/>
      <c r="QMR108" s="5"/>
      <c r="QMS108" s="1"/>
      <c r="QMT108" s="2"/>
      <c r="QMU108" s="2"/>
      <c r="QMV108" s="5"/>
      <c r="QMW108" s="5"/>
      <c r="QMX108" s="5"/>
      <c r="QMY108" s="5"/>
      <c r="QMZ108" s="5"/>
      <c r="QNA108" s="1"/>
      <c r="QNB108" s="2"/>
      <c r="QNC108" s="2"/>
      <c r="QND108" s="5"/>
      <c r="QNE108" s="5"/>
      <c r="QNF108" s="5"/>
      <c r="QNG108" s="5"/>
      <c r="QNH108" s="5"/>
      <c r="QNI108" s="1"/>
      <c r="QNJ108" s="2"/>
      <c r="QNK108" s="2"/>
      <c r="QNL108" s="5"/>
      <c r="QNM108" s="5"/>
      <c r="QNN108" s="5"/>
      <c r="QNO108" s="5"/>
      <c r="QNP108" s="5"/>
      <c r="QNQ108" s="1"/>
      <c r="QNR108" s="2"/>
      <c r="QNS108" s="2"/>
      <c r="QNT108" s="5"/>
      <c r="QNU108" s="5"/>
      <c r="QNV108" s="5"/>
      <c r="QNW108" s="5"/>
      <c r="QNX108" s="5"/>
      <c r="QNY108" s="1"/>
      <c r="QNZ108" s="2"/>
      <c r="QOA108" s="2"/>
      <c r="QOB108" s="5"/>
      <c r="QOC108" s="5"/>
      <c r="QOD108" s="5"/>
      <c r="QOE108" s="5"/>
      <c r="QOF108" s="5"/>
      <c r="QOG108" s="1"/>
      <c r="QOH108" s="2"/>
      <c r="QOI108" s="2"/>
      <c r="QOJ108" s="5"/>
      <c r="QOK108" s="5"/>
      <c r="QOL108" s="5"/>
      <c r="QOM108" s="5"/>
      <c r="QON108" s="5"/>
      <c r="QOO108" s="1"/>
      <c r="QOP108" s="2"/>
      <c r="QOQ108" s="2"/>
      <c r="QOR108" s="5"/>
      <c r="QOS108" s="5"/>
      <c r="QOT108" s="5"/>
      <c r="QOU108" s="5"/>
      <c r="QOV108" s="5"/>
      <c r="QOW108" s="1"/>
      <c r="QOX108" s="2"/>
      <c r="QOY108" s="2"/>
      <c r="QOZ108" s="5"/>
      <c r="QPA108" s="5"/>
      <c r="QPB108" s="5"/>
      <c r="QPC108" s="5"/>
      <c r="QPD108" s="5"/>
      <c r="QPE108" s="1"/>
      <c r="QPF108" s="2"/>
      <c r="QPG108" s="2"/>
      <c r="QPH108" s="5"/>
      <c r="QPI108" s="5"/>
      <c r="QPJ108" s="5"/>
      <c r="QPK108" s="5"/>
      <c r="QPL108" s="5"/>
      <c r="QPM108" s="1"/>
      <c r="QPN108" s="2"/>
      <c r="QPO108" s="2"/>
      <c r="QPP108" s="5"/>
      <c r="QPQ108" s="5"/>
      <c r="QPR108" s="5"/>
      <c r="QPS108" s="5"/>
      <c r="QPT108" s="5"/>
      <c r="QPU108" s="1"/>
      <c r="QPV108" s="2"/>
      <c r="QPW108" s="2"/>
      <c r="QPX108" s="5"/>
      <c r="QPY108" s="5"/>
      <c r="QPZ108" s="5"/>
      <c r="QQA108" s="5"/>
      <c r="QQB108" s="5"/>
      <c r="QQC108" s="1"/>
      <c r="QQD108" s="2"/>
      <c r="QQE108" s="2"/>
      <c r="QQF108" s="5"/>
      <c r="QQG108" s="5"/>
      <c r="QQH108" s="5"/>
      <c r="QQI108" s="5"/>
      <c r="QQJ108" s="5"/>
      <c r="QQK108" s="1"/>
      <c r="QQL108" s="2"/>
      <c r="QQM108" s="2"/>
      <c r="QQN108" s="5"/>
      <c r="QQO108" s="5"/>
      <c r="QQP108" s="5"/>
      <c r="QQQ108" s="5"/>
      <c r="QQR108" s="5"/>
      <c r="QQS108" s="1"/>
      <c r="QQT108" s="2"/>
      <c r="QQU108" s="2"/>
      <c r="QQV108" s="5"/>
      <c r="QQW108" s="5"/>
      <c r="QQX108" s="5"/>
      <c r="QQY108" s="5"/>
      <c r="QQZ108" s="5"/>
      <c r="QRA108" s="1"/>
      <c r="QRB108" s="2"/>
      <c r="QRC108" s="2"/>
      <c r="QRD108" s="5"/>
      <c r="QRE108" s="5"/>
      <c r="QRF108" s="5"/>
      <c r="QRG108" s="5"/>
      <c r="QRH108" s="5"/>
      <c r="QRI108" s="1"/>
      <c r="QRJ108" s="2"/>
      <c r="QRK108" s="2"/>
      <c r="QRL108" s="5"/>
      <c r="QRM108" s="5"/>
      <c r="QRN108" s="5"/>
      <c r="QRO108" s="5"/>
      <c r="QRP108" s="5"/>
      <c r="QRQ108" s="1"/>
      <c r="QRR108" s="2"/>
      <c r="QRS108" s="2"/>
      <c r="QRT108" s="5"/>
      <c r="QRU108" s="5"/>
      <c r="QRV108" s="5"/>
      <c r="QRW108" s="5"/>
      <c r="QRX108" s="5"/>
      <c r="QRY108" s="1"/>
      <c r="QRZ108" s="2"/>
      <c r="QSA108" s="2"/>
      <c r="QSB108" s="5"/>
      <c r="QSC108" s="5"/>
      <c r="QSD108" s="5"/>
      <c r="QSE108" s="5"/>
      <c r="QSF108" s="5"/>
      <c r="QSG108" s="1"/>
      <c r="QSH108" s="2"/>
      <c r="QSI108" s="2"/>
      <c r="QSJ108" s="5"/>
      <c r="QSK108" s="5"/>
      <c r="QSL108" s="5"/>
      <c r="QSM108" s="5"/>
      <c r="QSN108" s="5"/>
      <c r="QSO108" s="1"/>
      <c r="QSP108" s="2"/>
      <c r="QSQ108" s="2"/>
      <c r="QSR108" s="5"/>
      <c r="QSS108" s="5"/>
      <c r="QST108" s="5"/>
      <c r="QSU108" s="5"/>
      <c r="QSV108" s="5"/>
      <c r="QSW108" s="1"/>
      <c r="QSX108" s="2"/>
      <c r="QSY108" s="2"/>
      <c r="QSZ108" s="5"/>
      <c r="QTA108" s="5"/>
      <c r="QTB108" s="5"/>
      <c r="QTC108" s="5"/>
      <c r="QTD108" s="5"/>
      <c r="QTE108" s="1"/>
      <c r="QTF108" s="2"/>
      <c r="QTG108" s="2"/>
      <c r="QTH108" s="5"/>
      <c r="QTI108" s="5"/>
      <c r="QTJ108" s="5"/>
      <c r="QTK108" s="5"/>
      <c r="QTL108" s="5"/>
      <c r="QTM108" s="1"/>
      <c r="QTN108" s="2"/>
      <c r="QTO108" s="2"/>
      <c r="QTP108" s="5"/>
      <c r="QTQ108" s="5"/>
      <c r="QTR108" s="5"/>
      <c r="QTS108" s="5"/>
      <c r="QTT108" s="5"/>
      <c r="QTU108" s="1"/>
      <c r="QTV108" s="2"/>
      <c r="QTW108" s="2"/>
      <c r="QTX108" s="5"/>
      <c r="QTY108" s="5"/>
      <c r="QTZ108" s="5"/>
      <c r="QUA108" s="5"/>
      <c r="QUB108" s="5"/>
      <c r="QUC108" s="1"/>
      <c r="QUD108" s="2"/>
      <c r="QUE108" s="2"/>
      <c r="QUF108" s="5"/>
      <c r="QUG108" s="5"/>
      <c r="QUH108" s="5"/>
      <c r="QUI108" s="5"/>
      <c r="QUJ108" s="5"/>
      <c r="QUK108" s="1"/>
      <c r="QUL108" s="2"/>
      <c r="QUM108" s="2"/>
      <c r="QUN108" s="5"/>
      <c r="QUO108" s="5"/>
      <c r="QUP108" s="5"/>
      <c r="QUQ108" s="5"/>
      <c r="QUR108" s="5"/>
      <c r="QUS108" s="1"/>
      <c r="QUT108" s="2"/>
      <c r="QUU108" s="2"/>
      <c r="QUV108" s="5"/>
      <c r="QUW108" s="5"/>
      <c r="QUX108" s="5"/>
      <c r="QUY108" s="5"/>
      <c r="QUZ108" s="5"/>
      <c r="QVA108" s="1"/>
      <c r="QVB108" s="2"/>
      <c r="QVC108" s="2"/>
      <c r="QVD108" s="5"/>
      <c r="QVE108" s="5"/>
      <c r="QVF108" s="5"/>
      <c r="QVG108" s="5"/>
      <c r="QVH108" s="5"/>
      <c r="QVI108" s="1"/>
      <c r="QVJ108" s="2"/>
      <c r="QVK108" s="2"/>
      <c r="QVL108" s="5"/>
      <c r="QVM108" s="5"/>
      <c r="QVN108" s="5"/>
      <c r="QVO108" s="5"/>
      <c r="QVP108" s="5"/>
      <c r="QVQ108" s="1"/>
      <c r="QVR108" s="2"/>
      <c r="QVS108" s="2"/>
      <c r="QVT108" s="5"/>
      <c r="QVU108" s="5"/>
      <c r="QVV108" s="5"/>
      <c r="QVW108" s="5"/>
      <c r="QVX108" s="5"/>
      <c r="QVY108" s="1"/>
      <c r="QVZ108" s="2"/>
      <c r="QWA108" s="2"/>
      <c r="QWB108" s="5"/>
      <c r="QWC108" s="5"/>
      <c r="QWD108" s="5"/>
      <c r="QWE108" s="5"/>
      <c r="QWF108" s="5"/>
      <c r="QWG108" s="1"/>
      <c r="QWH108" s="2"/>
      <c r="QWI108" s="2"/>
      <c r="QWJ108" s="5"/>
      <c r="QWK108" s="5"/>
      <c r="QWL108" s="5"/>
      <c r="QWM108" s="5"/>
      <c r="QWN108" s="5"/>
      <c r="QWO108" s="1"/>
      <c r="QWP108" s="2"/>
      <c r="QWQ108" s="2"/>
      <c r="QWR108" s="5"/>
      <c r="QWS108" s="5"/>
      <c r="QWT108" s="5"/>
      <c r="QWU108" s="5"/>
      <c r="QWV108" s="5"/>
      <c r="QWW108" s="1"/>
      <c r="QWX108" s="2"/>
      <c r="QWY108" s="2"/>
      <c r="QWZ108" s="5"/>
      <c r="QXA108" s="5"/>
      <c r="QXB108" s="5"/>
      <c r="QXC108" s="5"/>
      <c r="QXD108" s="5"/>
      <c r="QXE108" s="1"/>
      <c r="QXF108" s="2"/>
      <c r="QXG108" s="2"/>
      <c r="QXH108" s="5"/>
      <c r="QXI108" s="5"/>
      <c r="QXJ108" s="5"/>
      <c r="QXK108" s="5"/>
      <c r="QXL108" s="5"/>
      <c r="QXM108" s="1"/>
      <c r="QXN108" s="2"/>
      <c r="QXO108" s="2"/>
      <c r="QXP108" s="5"/>
      <c r="QXQ108" s="5"/>
      <c r="QXR108" s="5"/>
      <c r="QXS108" s="5"/>
      <c r="QXT108" s="5"/>
      <c r="QXU108" s="1"/>
      <c r="QXV108" s="2"/>
      <c r="QXW108" s="2"/>
      <c r="QXX108" s="5"/>
      <c r="QXY108" s="5"/>
      <c r="QXZ108" s="5"/>
      <c r="QYA108" s="5"/>
      <c r="QYB108" s="5"/>
      <c r="QYC108" s="1"/>
      <c r="QYD108" s="2"/>
      <c r="QYE108" s="2"/>
      <c r="QYF108" s="5"/>
      <c r="QYG108" s="5"/>
      <c r="QYH108" s="5"/>
      <c r="QYI108" s="5"/>
      <c r="QYJ108" s="5"/>
      <c r="QYK108" s="1"/>
      <c r="QYL108" s="2"/>
      <c r="QYM108" s="2"/>
      <c r="QYN108" s="5"/>
      <c r="QYO108" s="5"/>
      <c r="QYP108" s="5"/>
      <c r="QYQ108" s="5"/>
      <c r="QYR108" s="5"/>
      <c r="QYS108" s="1"/>
      <c r="QYT108" s="2"/>
      <c r="QYU108" s="2"/>
      <c r="QYV108" s="5"/>
      <c r="QYW108" s="5"/>
      <c r="QYX108" s="5"/>
      <c r="QYY108" s="5"/>
      <c r="QYZ108" s="5"/>
      <c r="QZA108" s="1"/>
      <c r="QZB108" s="2"/>
      <c r="QZC108" s="2"/>
      <c r="QZD108" s="5"/>
      <c r="QZE108" s="5"/>
      <c r="QZF108" s="5"/>
      <c r="QZG108" s="5"/>
      <c r="QZH108" s="5"/>
      <c r="QZI108" s="1"/>
      <c r="QZJ108" s="2"/>
      <c r="QZK108" s="2"/>
      <c r="QZL108" s="5"/>
      <c r="QZM108" s="5"/>
      <c r="QZN108" s="5"/>
      <c r="QZO108" s="5"/>
      <c r="QZP108" s="5"/>
      <c r="QZQ108" s="1"/>
      <c r="QZR108" s="2"/>
      <c r="QZS108" s="2"/>
      <c r="QZT108" s="5"/>
      <c r="QZU108" s="5"/>
      <c r="QZV108" s="5"/>
      <c r="QZW108" s="5"/>
      <c r="QZX108" s="5"/>
      <c r="QZY108" s="1"/>
      <c r="QZZ108" s="2"/>
      <c r="RAA108" s="2"/>
      <c r="RAB108" s="5"/>
      <c r="RAC108" s="5"/>
      <c r="RAD108" s="5"/>
      <c r="RAE108" s="5"/>
      <c r="RAF108" s="5"/>
      <c r="RAG108" s="1"/>
      <c r="RAH108" s="2"/>
      <c r="RAI108" s="2"/>
      <c r="RAJ108" s="5"/>
      <c r="RAK108" s="5"/>
      <c r="RAL108" s="5"/>
      <c r="RAM108" s="5"/>
      <c r="RAN108" s="5"/>
      <c r="RAO108" s="1"/>
      <c r="RAP108" s="2"/>
      <c r="RAQ108" s="2"/>
      <c r="RAR108" s="5"/>
      <c r="RAS108" s="5"/>
      <c r="RAT108" s="5"/>
      <c r="RAU108" s="5"/>
      <c r="RAV108" s="5"/>
      <c r="RAW108" s="1"/>
      <c r="RAX108" s="2"/>
      <c r="RAY108" s="2"/>
      <c r="RAZ108" s="5"/>
      <c r="RBA108" s="5"/>
      <c r="RBB108" s="5"/>
      <c r="RBC108" s="5"/>
      <c r="RBD108" s="5"/>
      <c r="RBE108" s="1"/>
      <c r="RBF108" s="2"/>
      <c r="RBG108" s="2"/>
      <c r="RBH108" s="5"/>
      <c r="RBI108" s="5"/>
      <c r="RBJ108" s="5"/>
      <c r="RBK108" s="5"/>
      <c r="RBL108" s="5"/>
      <c r="RBM108" s="1"/>
      <c r="RBN108" s="2"/>
      <c r="RBO108" s="2"/>
      <c r="RBP108" s="5"/>
      <c r="RBQ108" s="5"/>
      <c r="RBR108" s="5"/>
      <c r="RBS108" s="5"/>
      <c r="RBT108" s="5"/>
      <c r="RBU108" s="1"/>
      <c r="RBV108" s="2"/>
      <c r="RBW108" s="2"/>
      <c r="RBX108" s="5"/>
      <c r="RBY108" s="5"/>
      <c r="RBZ108" s="5"/>
      <c r="RCA108" s="5"/>
      <c r="RCB108" s="5"/>
      <c r="RCC108" s="1"/>
      <c r="RCD108" s="2"/>
      <c r="RCE108" s="2"/>
      <c r="RCF108" s="5"/>
      <c r="RCG108" s="5"/>
      <c r="RCH108" s="5"/>
      <c r="RCI108" s="5"/>
      <c r="RCJ108" s="5"/>
      <c r="RCK108" s="1"/>
      <c r="RCL108" s="2"/>
      <c r="RCM108" s="2"/>
      <c r="RCN108" s="5"/>
      <c r="RCO108" s="5"/>
      <c r="RCP108" s="5"/>
      <c r="RCQ108" s="5"/>
      <c r="RCR108" s="5"/>
      <c r="RCS108" s="1"/>
      <c r="RCT108" s="2"/>
      <c r="RCU108" s="2"/>
      <c r="RCV108" s="5"/>
      <c r="RCW108" s="5"/>
      <c r="RCX108" s="5"/>
      <c r="RCY108" s="5"/>
      <c r="RCZ108" s="5"/>
      <c r="RDA108" s="1"/>
      <c r="RDB108" s="2"/>
      <c r="RDC108" s="2"/>
      <c r="RDD108" s="5"/>
      <c r="RDE108" s="5"/>
      <c r="RDF108" s="5"/>
      <c r="RDG108" s="5"/>
      <c r="RDH108" s="5"/>
      <c r="RDI108" s="1"/>
      <c r="RDJ108" s="2"/>
      <c r="RDK108" s="2"/>
      <c r="RDL108" s="5"/>
      <c r="RDM108" s="5"/>
      <c r="RDN108" s="5"/>
      <c r="RDO108" s="5"/>
      <c r="RDP108" s="5"/>
      <c r="RDQ108" s="1"/>
      <c r="RDR108" s="2"/>
      <c r="RDS108" s="2"/>
      <c r="RDT108" s="5"/>
      <c r="RDU108" s="5"/>
      <c r="RDV108" s="5"/>
      <c r="RDW108" s="5"/>
      <c r="RDX108" s="5"/>
      <c r="RDY108" s="1"/>
      <c r="RDZ108" s="2"/>
      <c r="REA108" s="2"/>
      <c r="REB108" s="5"/>
      <c r="REC108" s="5"/>
      <c r="RED108" s="5"/>
      <c r="REE108" s="5"/>
      <c r="REF108" s="5"/>
      <c r="REG108" s="1"/>
      <c r="REH108" s="2"/>
      <c r="REI108" s="2"/>
      <c r="REJ108" s="5"/>
      <c r="REK108" s="5"/>
      <c r="REL108" s="5"/>
      <c r="REM108" s="5"/>
      <c r="REN108" s="5"/>
      <c r="REO108" s="1"/>
      <c r="REP108" s="2"/>
      <c r="REQ108" s="2"/>
      <c r="RER108" s="5"/>
      <c r="RES108" s="5"/>
      <c r="RET108" s="5"/>
      <c r="REU108" s="5"/>
      <c r="REV108" s="5"/>
      <c r="REW108" s="1"/>
      <c r="REX108" s="2"/>
      <c r="REY108" s="2"/>
      <c r="REZ108" s="5"/>
      <c r="RFA108" s="5"/>
      <c r="RFB108" s="5"/>
      <c r="RFC108" s="5"/>
      <c r="RFD108" s="5"/>
      <c r="RFE108" s="1"/>
      <c r="RFF108" s="2"/>
      <c r="RFG108" s="2"/>
      <c r="RFH108" s="5"/>
      <c r="RFI108" s="5"/>
      <c r="RFJ108" s="5"/>
      <c r="RFK108" s="5"/>
      <c r="RFL108" s="5"/>
      <c r="RFM108" s="1"/>
      <c r="RFN108" s="2"/>
      <c r="RFO108" s="2"/>
      <c r="RFP108" s="5"/>
      <c r="RFQ108" s="5"/>
      <c r="RFR108" s="5"/>
      <c r="RFS108" s="5"/>
      <c r="RFT108" s="5"/>
      <c r="RFU108" s="1"/>
      <c r="RFV108" s="2"/>
      <c r="RFW108" s="2"/>
      <c r="RFX108" s="5"/>
      <c r="RFY108" s="5"/>
      <c r="RFZ108" s="5"/>
      <c r="RGA108" s="5"/>
      <c r="RGB108" s="5"/>
      <c r="RGC108" s="1"/>
      <c r="RGD108" s="2"/>
      <c r="RGE108" s="2"/>
      <c r="RGF108" s="5"/>
      <c r="RGG108" s="5"/>
      <c r="RGH108" s="5"/>
      <c r="RGI108" s="5"/>
      <c r="RGJ108" s="5"/>
      <c r="RGK108" s="1"/>
      <c r="RGL108" s="2"/>
      <c r="RGM108" s="2"/>
      <c r="RGN108" s="5"/>
      <c r="RGO108" s="5"/>
      <c r="RGP108" s="5"/>
      <c r="RGQ108" s="5"/>
      <c r="RGR108" s="5"/>
      <c r="RGS108" s="1"/>
      <c r="RGT108" s="2"/>
      <c r="RGU108" s="2"/>
      <c r="RGV108" s="5"/>
      <c r="RGW108" s="5"/>
      <c r="RGX108" s="5"/>
      <c r="RGY108" s="5"/>
      <c r="RGZ108" s="5"/>
      <c r="RHA108" s="1"/>
      <c r="RHB108" s="2"/>
      <c r="RHC108" s="2"/>
      <c r="RHD108" s="5"/>
      <c r="RHE108" s="5"/>
      <c r="RHF108" s="5"/>
      <c r="RHG108" s="5"/>
      <c r="RHH108" s="5"/>
      <c r="RHI108" s="1"/>
      <c r="RHJ108" s="2"/>
      <c r="RHK108" s="2"/>
      <c r="RHL108" s="5"/>
      <c r="RHM108" s="5"/>
      <c r="RHN108" s="5"/>
      <c r="RHO108" s="5"/>
      <c r="RHP108" s="5"/>
      <c r="RHQ108" s="1"/>
      <c r="RHR108" s="2"/>
      <c r="RHS108" s="2"/>
      <c r="RHT108" s="5"/>
      <c r="RHU108" s="5"/>
      <c r="RHV108" s="5"/>
      <c r="RHW108" s="5"/>
      <c r="RHX108" s="5"/>
      <c r="RHY108" s="1"/>
      <c r="RHZ108" s="2"/>
      <c r="RIA108" s="2"/>
      <c r="RIB108" s="5"/>
      <c r="RIC108" s="5"/>
      <c r="RID108" s="5"/>
      <c r="RIE108" s="5"/>
      <c r="RIF108" s="5"/>
      <c r="RIG108" s="1"/>
      <c r="RIH108" s="2"/>
      <c r="RII108" s="2"/>
      <c r="RIJ108" s="5"/>
      <c r="RIK108" s="5"/>
      <c r="RIL108" s="5"/>
      <c r="RIM108" s="5"/>
      <c r="RIN108" s="5"/>
      <c r="RIO108" s="1"/>
      <c r="RIP108" s="2"/>
      <c r="RIQ108" s="2"/>
      <c r="RIR108" s="5"/>
      <c r="RIS108" s="5"/>
      <c r="RIT108" s="5"/>
      <c r="RIU108" s="5"/>
      <c r="RIV108" s="5"/>
      <c r="RIW108" s="1"/>
      <c r="RIX108" s="2"/>
      <c r="RIY108" s="2"/>
      <c r="RIZ108" s="5"/>
      <c r="RJA108" s="5"/>
      <c r="RJB108" s="5"/>
      <c r="RJC108" s="5"/>
      <c r="RJD108" s="5"/>
      <c r="RJE108" s="1"/>
      <c r="RJF108" s="2"/>
      <c r="RJG108" s="2"/>
      <c r="RJH108" s="5"/>
      <c r="RJI108" s="5"/>
      <c r="RJJ108" s="5"/>
      <c r="RJK108" s="5"/>
      <c r="RJL108" s="5"/>
      <c r="RJM108" s="1"/>
      <c r="RJN108" s="2"/>
      <c r="RJO108" s="2"/>
      <c r="RJP108" s="5"/>
      <c r="RJQ108" s="5"/>
      <c r="RJR108" s="5"/>
      <c r="RJS108" s="5"/>
      <c r="RJT108" s="5"/>
      <c r="RJU108" s="1"/>
      <c r="RJV108" s="2"/>
      <c r="RJW108" s="2"/>
      <c r="RJX108" s="5"/>
      <c r="RJY108" s="5"/>
      <c r="RJZ108" s="5"/>
      <c r="RKA108" s="5"/>
      <c r="RKB108" s="5"/>
      <c r="RKC108" s="1"/>
      <c r="RKD108" s="2"/>
      <c r="RKE108" s="2"/>
      <c r="RKF108" s="5"/>
      <c r="RKG108" s="5"/>
      <c r="RKH108" s="5"/>
      <c r="RKI108" s="5"/>
      <c r="RKJ108" s="5"/>
      <c r="RKK108" s="1"/>
      <c r="RKL108" s="2"/>
      <c r="RKM108" s="2"/>
      <c r="RKN108" s="5"/>
      <c r="RKO108" s="5"/>
      <c r="RKP108" s="5"/>
      <c r="RKQ108" s="5"/>
      <c r="RKR108" s="5"/>
      <c r="RKS108" s="1"/>
      <c r="RKT108" s="2"/>
      <c r="RKU108" s="2"/>
      <c r="RKV108" s="5"/>
      <c r="RKW108" s="5"/>
      <c r="RKX108" s="5"/>
      <c r="RKY108" s="5"/>
      <c r="RKZ108" s="5"/>
      <c r="RLA108" s="1"/>
      <c r="RLB108" s="2"/>
      <c r="RLC108" s="2"/>
      <c r="RLD108" s="5"/>
      <c r="RLE108" s="5"/>
      <c r="RLF108" s="5"/>
      <c r="RLG108" s="5"/>
      <c r="RLH108" s="5"/>
      <c r="RLI108" s="1"/>
      <c r="RLJ108" s="2"/>
      <c r="RLK108" s="2"/>
      <c r="RLL108" s="5"/>
      <c r="RLM108" s="5"/>
      <c r="RLN108" s="5"/>
      <c r="RLO108" s="5"/>
      <c r="RLP108" s="5"/>
      <c r="RLQ108" s="1"/>
      <c r="RLR108" s="2"/>
      <c r="RLS108" s="2"/>
      <c r="RLT108" s="5"/>
      <c r="RLU108" s="5"/>
      <c r="RLV108" s="5"/>
      <c r="RLW108" s="5"/>
      <c r="RLX108" s="5"/>
      <c r="RLY108" s="1"/>
      <c r="RLZ108" s="2"/>
      <c r="RMA108" s="2"/>
      <c r="RMB108" s="5"/>
      <c r="RMC108" s="5"/>
      <c r="RMD108" s="5"/>
      <c r="RME108" s="5"/>
      <c r="RMF108" s="5"/>
      <c r="RMG108" s="1"/>
      <c r="RMH108" s="2"/>
      <c r="RMI108" s="2"/>
      <c r="RMJ108" s="5"/>
      <c r="RMK108" s="5"/>
      <c r="RML108" s="5"/>
      <c r="RMM108" s="5"/>
      <c r="RMN108" s="5"/>
      <c r="RMO108" s="1"/>
      <c r="RMP108" s="2"/>
      <c r="RMQ108" s="2"/>
      <c r="RMR108" s="5"/>
      <c r="RMS108" s="5"/>
      <c r="RMT108" s="5"/>
      <c r="RMU108" s="5"/>
      <c r="RMV108" s="5"/>
      <c r="RMW108" s="1"/>
      <c r="RMX108" s="2"/>
      <c r="RMY108" s="2"/>
      <c r="RMZ108" s="5"/>
      <c r="RNA108" s="5"/>
      <c r="RNB108" s="5"/>
      <c r="RNC108" s="5"/>
      <c r="RND108" s="5"/>
      <c r="RNE108" s="1"/>
      <c r="RNF108" s="2"/>
      <c r="RNG108" s="2"/>
      <c r="RNH108" s="5"/>
      <c r="RNI108" s="5"/>
      <c r="RNJ108" s="5"/>
      <c r="RNK108" s="5"/>
      <c r="RNL108" s="5"/>
      <c r="RNM108" s="1"/>
      <c r="RNN108" s="2"/>
      <c r="RNO108" s="2"/>
      <c r="RNP108" s="5"/>
      <c r="RNQ108" s="5"/>
      <c r="RNR108" s="5"/>
      <c r="RNS108" s="5"/>
      <c r="RNT108" s="5"/>
      <c r="RNU108" s="1"/>
      <c r="RNV108" s="2"/>
      <c r="RNW108" s="2"/>
      <c r="RNX108" s="5"/>
      <c r="RNY108" s="5"/>
      <c r="RNZ108" s="5"/>
      <c r="ROA108" s="5"/>
      <c r="ROB108" s="5"/>
      <c r="ROC108" s="1"/>
      <c r="ROD108" s="2"/>
      <c r="ROE108" s="2"/>
      <c r="ROF108" s="5"/>
      <c r="ROG108" s="5"/>
      <c r="ROH108" s="5"/>
      <c r="ROI108" s="5"/>
      <c r="ROJ108" s="5"/>
      <c r="ROK108" s="1"/>
      <c r="ROL108" s="2"/>
      <c r="ROM108" s="2"/>
      <c r="RON108" s="5"/>
      <c r="ROO108" s="5"/>
      <c r="ROP108" s="5"/>
      <c r="ROQ108" s="5"/>
      <c r="ROR108" s="5"/>
      <c r="ROS108" s="1"/>
      <c r="ROT108" s="2"/>
      <c r="ROU108" s="2"/>
      <c r="ROV108" s="5"/>
      <c r="ROW108" s="5"/>
      <c r="ROX108" s="5"/>
      <c r="ROY108" s="5"/>
      <c r="ROZ108" s="5"/>
      <c r="RPA108" s="1"/>
      <c r="RPB108" s="2"/>
      <c r="RPC108" s="2"/>
      <c r="RPD108" s="5"/>
      <c r="RPE108" s="5"/>
      <c r="RPF108" s="5"/>
      <c r="RPG108" s="5"/>
      <c r="RPH108" s="5"/>
      <c r="RPI108" s="1"/>
      <c r="RPJ108" s="2"/>
      <c r="RPK108" s="2"/>
      <c r="RPL108" s="5"/>
      <c r="RPM108" s="5"/>
      <c r="RPN108" s="5"/>
      <c r="RPO108" s="5"/>
      <c r="RPP108" s="5"/>
      <c r="RPQ108" s="1"/>
      <c r="RPR108" s="2"/>
      <c r="RPS108" s="2"/>
      <c r="RPT108" s="5"/>
      <c r="RPU108" s="5"/>
      <c r="RPV108" s="5"/>
      <c r="RPW108" s="5"/>
      <c r="RPX108" s="5"/>
      <c r="RPY108" s="1"/>
      <c r="RPZ108" s="2"/>
      <c r="RQA108" s="2"/>
      <c r="RQB108" s="5"/>
      <c r="RQC108" s="5"/>
      <c r="RQD108" s="5"/>
      <c r="RQE108" s="5"/>
      <c r="RQF108" s="5"/>
      <c r="RQG108" s="1"/>
      <c r="RQH108" s="2"/>
      <c r="RQI108" s="2"/>
      <c r="RQJ108" s="5"/>
      <c r="RQK108" s="5"/>
      <c r="RQL108" s="5"/>
      <c r="RQM108" s="5"/>
      <c r="RQN108" s="5"/>
      <c r="RQO108" s="1"/>
      <c r="RQP108" s="2"/>
      <c r="RQQ108" s="2"/>
      <c r="RQR108" s="5"/>
      <c r="RQS108" s="5"/>
      <c r="RQT108" s="5"/>
      <c r="RQU108" s="5"/>
      <c r="RQV108" s="5"/>
      <c r="RQW108" s="1"/>
      <c r="RQX108" s="2"/>
      <c r="RQY108" s="2"/>
      <c r="RQZ108" s="5"/>
      <c r="RRA108" s="5"/>
      <c r="RRB108" s="5"/>
      <c r="RRC108" s="5"/>
      <c r="RRD108" s="5"/>
      <c r="RRE108" s="1"/>
      <c r="RRF108" s="2"/>
      <c r="RRG108" s="2"/>
      <c r="RRH108" s="5"/>
      <c r="RRI108" s="5"/>
      <c r="RRJ108" s="5"/>
      <c r="RRK108" s="5"/>
      <c r="RRL108" s="5"/>
      <c r="RRM108" s="1"/>
      <c r="RRN108" s="2"/>
      <c r="RRO108" s="2"/>
      <c r="RRP108" s="5"/>
      <c r="RRQ108" s="5"/>
      <c r="RRR108" s="5"/>
      <c r="RRS108" s="5"/>
      <c r="RRT108" s="5"/>
      <c r="RRU108" s="1"/>
      <c r="RRV108" s="2"/>
      <c r="RRW108" s="2"/>
      <c r="RRX108" s="5"/>
      <c r="RRY108" s="5"/>
      <c r="RRZ108" s="5"/>
      <c r="RSA108" s="5"/>
      <c r="RSB108" s="5"/>
      <c r="RSC108" s="1"/>
      <c r="RSD108" s="2"/>
      <c r="RSE108" s="2"/>
      <c r="RSF108" s="5"/>
      <c r="RSG108" s="5"/>
      <c r="RSH108" s="5"/>
      <c r="RSI108" s="5"/>
      <c r="RSJ108" s="5"/>
      <c r="RSK108" s="1"/>
      <c r="RSL108" s="2"/>
      <c r="RSM108" s="2"/>
      <c r="RSN108" s="5"/>
      <c r="RSO108" s="5"/>
      <c r="RSP108" s="5"/>
      <c r="RSQ108" s="5"/>
      <c r="RSR108" s="5"/>
      <c r="RSS108" s="1"/>
      <c r="RST108" s="2"/>
      <c r="RSU108" s="2"/>
      <c r="RSV108" s="5"/>
      <c r="RSW108" s="5"/>
      <c r="RSX108" s="5"/>
      <c r="RSY108" s="5"/>
      <c r="RSZ108" s="5"/>
      <c r="RTA108" s="1"/>
      <c r="RTB108" s="2"/>
      <c r="RTC108" s="2"/>
      <c r="RTD108" s="5"/>
      <c r="RTE108" s="5"/>
      <c r="RTF108" s="5"/>
      <c r="RTG108" s="5"/>
      <c r="RTH108" s="5"/>
      <c r="RTI108" s="1"/>
      <c r="RTJ108" s="2"/>
      <c r="RTK108" s="2"/>
      <c r="RTL108" s="5"/>
      <c r="RTM108" s="5"/>
      <c r="RTN108" s="5"/>
      <c r="RTO108" s="5"/>
      <c r="RTP108" s="5"/>
      <c r="RTQ108" s="1"/>
      <c r="RTR108" s="2"/>
      <c r="RTS108" s="2"/>
      <c r="RTT108" s="5"/>
      <c r="RTU108" s="5"/>
      <c r="RTV108" s="5"/>
      <c r="RTW108" s="5"/>
      <c r="RTX108" s="5"/>
      <c r="RTY108" s="1"/>
      <c r="RTZ108" s="2"/>
      <c r="RUA108" s="2"/>
      <c r="RUB108" s="5"/>
      <c r="RUC108" s="5"/>
      <c r="RUD108" s="5"/>
      <c r="RUE108" s="5"/>
      <c r="RUF108" s="5"/>
      <c r="RUG108" s="1"/>
      <c r="RUH108" s="2"/>
      <c r="RUI108" s="2"/>
      <c r="RUJ108" s="5"/>
      <c r="RUK108" s="5"/>
      <c r="RUL108" s="5"/>
      <c r="RUM108" s="5"/>
      <c r="RUN108" s="5"/>
      <c r="RUO108" s="1"/>
      <c r="RUP108" s="2"/>
      <c r="RUQ108" s="2"/>
      <c r="RUR108" s="5"/>
      <c r="RUS108" s="5"/>
      <c r="RUT108" s="5"/>
      <c r="RUU108" s="5"/>
      <c r="RUV108" s="5"/>
      <c r="RUW108" s="1"/>
      <c r="RUX108" s="2"/>
      <c r="RUY108" s="2"/>
      <c r="RUZ108" s="5"/>
      <c r="RVA108" s="5"/>
      <c r="RVB108" s="5"/>
      <c r="RVC108" s="5"/>
      <c r="RVD108" s="5"/>
      <c r="RVE108" s="1"/>
      <c r="RVF108" s="2"/>
      <c r="RVG108" s="2"/>
      <c r="RVH108" s="5"/>
      <c r="RVI108" s="5"/>
      <c r="RVJ108" s="5"/>
      <c r="RVK108" s="5"/>
      <c r="RVL108" s="5"/>
      <c r="RVM108" s="1"/>
      <c r="RVN108" s="2"/>
      <c r="RVO108" s="2"/>
      <c r="RVP108" s="5"/>
      <c r="RVQ108" s="5"/>
      <c r="RVR108" s="5"/>
      <c r="RVS108" s="5"/>
      <c r="RVT108" s="5"/>
      <c r="RVU108" s="1"/>
      <c r="RVV108" s="2"/>
      <c r="RVW108" s="2"/>
      <c r="RVX108" s="5"/>
      <c r="RVY108" s="5"/>
      <c r="RVZ108" s="5"/>
      <c r="RWA108" s="5"/>
      <c r="RWB108" s="5"/>
      <c r="RWC108" s="1"/>
      <c r="RWD108" s="2"/>
      <c r="RWE108" s="2"/>
      <c r="RWF108" s="5"/>
      <c r="RWG108" s="5"/>
      <c r="RWH108" s="5"/>
      <c r="RWI108" s="5"/>
      <c r="RWJ108" s="5"/>
      <c r="RWK108" s="1"/>
      <c r="RWL108" s="2"/>
      <c r="RWM108" s="2"/>
      <c r="RWN108" s="5"/>
      <c r="RWO108" s="5"/>
      <c r="RWP108" s="5"/>
      <c r="RWQ108" s="5"/>
      <c r="RWR108" s="5"/>
      <c r="RWS108" s="1"/>
      <c r="RWT108" s="2"/>
      <c r="RWU108" s="2"/>
      <c r="RWV108" s="5"/>
      <c r="RWW108" s="5"/>
      <c r="RWX108" s="5"/>
      <c r="RWY108" s="5"/>
      <c r="RWZ108" s="5"/>
      <c r="RXA108" s="1"/>
      <c r="RXB108" s="2"/>
      <c r="RXC108" s="2"/>
      <c r="RXD108" s="5"/>
      <c r="RXE108" s="5"/>
      <c r="RXF108" s="5"/>
      <c r="RXG108" s="5"/>
      <c r="RXH108" s="5"/>
      <c r="RXI108" s="1"/>
      <c r="RXJ108" s="2"/>
      <c r="RXK108" s="2"/>
      <c r="RXL108" s="5"/>
      <c r="RXM108" s="5"/>
      <c r="RXN108" s="5"/>
      <c r="RXO108" s="5"/>
      <c r="RXP108" s="5"/>
      <c r="RXQ108" s="1"/>
      <c r="RXR108" s="2"/>
      <c r="RXS108" s="2"/>
      <c r="RXT108" s="5"/>
      <c r="RXU108" s="5"/>
      <c r="RXV108" s="5"/>
      <c r="RXW108" s="5"/>
      <c r="RXX108" s="5"/>
      <c r="RXY108" s="1"/>
      <c r="RXZ108" s="2"/>
      <c r="RYA108" s="2"/>
      <c r="RYB108" s="5"/>
      <c r="RYC108" s="5"/>
      <c r="RYD108" s="5"/>
      <c r="RYE108" s="5"/>
      <c r="RYF108" s="5"/>
      <c r="RYG108" s="1"/>
      <c r="RYH108" s="2"/>
      <c r="RYI108" s="2"/>
      <c r="RYJ108" s="5"/>
      <c r="RYK108" s="5"/>
      <c r="RYL108" s="5"/>
      <c r="RYM108" s="5"/>
      <c r="RYN108" s="5"/>
      <c r="RYO108" s="1"/>
      <c r="RYP108" s="2"/>
      <c r="RYQ108" s="2"/>
      <c r="RYR108" s="5"/>
      <c r="RYS108" s="5"/>
      <c r="RYT108" s="5"/>
      <c r="RYU108" s="5"/>
      <c r="RYV108" s="5"/>
      <c r="RYW108" s="1"/>
      <c r="RYX108" s="2"/>
      <c r="RYY108" s="2"/>
      <c r="RYZ108" s="5"/>
      <c r="RZA108" s="5"/>
      <c r="RZB108" s="5"/>
      <c r="RZC108" s="5"/>
      <c r="RZD108" s="5"/>
      <c r="RZE108" s="1"/>
      <c r="RZF108" s="2"/>
      <c r="RZG108" s="2"/>
      <c r="RZH108" s="5"/>
      <c r="RZI108" s="5"/>
      <c r="RZJ108" s="5"/>
      <c r="RZK108" s="5"/>
      <c r="RZL108" s="5"/>
      <c r="RZM108" s="1"/>
      <c r="RZN108" s="2"/>
      <c r="RZO108" s="2"/>
      <c r="RZP108" s="5"/>
      <c r="RZQ108" s="5"/>
      <c r="RZR108" s="5"/>
      <c r="RZS108" s="5"/>
      <c r="RZT108" s="5"/>
      <c r="RZU108" s="1"/>
      <c r="RZV108" s="2"/>
      <c r="RZW108" s="2"/>
      <c r="RZX108" s="5"/>
      <c r="RZY108" s="5"/>
      <c r="RZZ108" s="5"/>
      <c r="SAA108" s="5"/>
      <c r="SAB108" s="5"/>
      <c r="SAC108" s="1"/>
      <c r="SAD108" s="2"/>
      <c r="SAE108" s="2"/>
      <c r="SAF108" s="5"/>
      <c r="SAG108" s="5"/>
      <c r="SAH108" s="5"/>
      <c r="SAI108" s="5"/>
      <c r="SAJ108" s="5"/>
      <c r="SAK108" s="1"/>
      <c r="SAL108" s="2"/>
      <c r="SAM108" s="2"/>
      <c r="SAN108" s="5"/>
      <c r="SAO108" s="5"/>
      <c r="SAP108" s="5"/>
      <c r="SAQ108" s="5"/>
      <c r="SAR108" s="5"/>
      <c r="SAS108" s="1"/>
      <c r="SAT108" s="2"/>
      <c r="SAU108" s="2"/>
      <c r="SAV108" s="5"/>
      <c r="SAW108" s="5"/>
      <c r="SAX108" s="5"/>
      <c r="SAY108" s="5"/>
      <c r="SAZ108" s="5"/>
      <c r="SBA108" s="1"/>
      <c r="SBB108" s="2"/>
      <c r="SBC108" s="2"/>
      <c r="SBD108" s="5"/>
      <c r="SBE108" s="5"/>
      <c r="SBF108" s="5"/>
      <c r="SBG108" s="5"/>
      <c r="SBH108" s="5"/>
      <c r="SBI108" s="1"/>
      <c r="SBJ108" s="2"/>
      <c r="SBK108" s="2"/>
      <c r="SBL108" s="5"/>
      <c r="SBM108" s="5"/>
      <c r="SBN108" s="5"/>
      <c r="SBO108" s="5"/>
      <c r="SBP108" s="5"/>
      <c r="SBQ108" s="1"/>
      <c r="SBR108" s="2"/>
      <c r="SBS108" s="2"/>
      <c r="SBT108" s="5"/>
      <c r="SBU108" s="5"/>
      <c r="SBV108" s="5"/>
      <c r="SBW108" s="5"/>
      <c r="SBX108" s="5"/>
      <c r="SBY108" s="1"/>
      <c r="SBZ108" s="2"/>
      <c r="SCA108" s="2"/>
      <c r="SCB108" s="5"/>
      <c r="SCC108" s="5"/>
      <c r="SCD108" s="5"/>
      <c r="SCE108" s="5"/>
      <c r="SCF108" s="5"/>
      <c r="SCG108" s="1"/>
      <c r="SCH108" s="2"/>
      <c r="SCI108" s="2"/>
      <c r="SCJ108" s="5"/>
      <c r="SCK108" s="5"/>
      <c r="SCL108" s="5"/>
      <c r="SCM108" s="5"/>
      <c r="SCN108" s="5"/>
      <c r="SCO108" s="1"/>
      <c r="SCP108" s="2"/>
      <c r="SCQ108" s="2"/>
      <c r="SCR108" s="5"/>
      <c r="SCS108" s="5"/>
      <c r="SCT108" s="5"/>
      <c r="SCU108" s="5"/>
      <c r="SCV108" s="5"/>
      <c r="SCW108" s="1"/>
      <c r="SCX108" s="2"/>
      <c r="SCY108" s="2"/>
      <c r="SCZ108" s="5"/>
      <c r="SDA108" s="5"/>
      <c r="SDB108" s="5"/>
      <c r="SDC108" s="5"/>
      <c r="SDD108" s="5"/>
      <c r="SDE108" s="1"/>
      <c r="SDF108" s="2"/>
      <c r="SDG108" s="2"/>
      <c r="SDH108" s="5"/>
      <c r="SDI108" s="5"/>
      <c r="SDJ108" s="5"/>
      <c r="SDK108" s="5"/>
      <c r="SDL108" s="5"/>
      <c r="SDM108" s="1"/>
      <c r="SDN108" s="2"/>
      <c r="SDO108" s="2"/>
      <c r="SDP108" s="5"/>
      <c r="SDQ108" s="5"/>
      <c r="SDR108" s="5"/>
      <c r="SDS108" s="5"/>
      <c r="SDT108" s="5"/>
      <c r="SDU108" s="1"/>
      <c r="SDV108" s="2"/>
      <c r="SDW108" s="2"/>
      <c r="SDX108" s="5"/>
      <c r="SDY108" s="5"/>
      <c r="SDZ108" s="5"/>
      <c r="SEA108" s="5"/>
      <c r="SEB108" s="5"/>
      <c r="SEC108" s="1"/>
      <c r="SED108" s="2"/>
      <c r="SEE108" s="2"/>
      <c r="SEF108" s="5"/>
      <c r="SEG108" s="5"/>
      <c r="SEH108" s="5"/>
      <c r="SEI108" s="5"/>
      <c r="SEJ108" s="5"/>
      <c r="SEK108" s="1"/>
      <c r="SEL108" s="2"/>
      <c r="SEM108" s="2"/>
      <c r="SEN108" s="5"/>
      <c r="SEO108" s="5"/>
      <c r="SEP108" s="5"/>
      <c r="SEQ108" s="5"/>
      <c r="SER108" s="5"/>
      <c r="SES108" s="1"/>
      <c r="SET108" s="2"/>
      <c r="SEU108" s="2"/>
      <c r="SEV108" s="5"/>
      <c r="SEW108" s="5"/>
      <c r="SEX108" s="5"/>
      <c r="SEY108" s="5"/>
      <c r="SEZ108" s="5"/>
      <c r="SFA108" s="1"/>
      <c r="SFB108" s="2"/>
      <c r="SFC108" s="2"/>
      <c r="SFD108" s="5"/>
      <c r="SFE108" s="5"/>
      <c r="SFF108" s="5"/>
      <c r="SFG108" s="5"/>
      <c r="SFH108" s="5"/>
      <c r="SFI108" s="1"/>
      <c r="SFJ108" s="2"/>
      <c r="SFK108" s="2"/>
      <c r="SFL108" s="5"/>
      <c r="SFM108" s="5"/>
      <c r="SFN108" s="5"/>
      <c r="SFO108" s="5"/>
      <c r="SFP108" s="5"/>
      <c r="SFQ108" s="1"/>
      <c r="SFR108" s="2"/>
      <c r="SFS108" s="2"/>
      <c r="SFT108" s="5"/>
      <c r="SFU108" s="5"/>
      <c r="SFV108" s="5"/>
      <c r="SFW108" s="5"/>
      <c r="SFX108" s="5"/>
      <c r="SFY108" s="1"/>
      <c r="SFZ108" s="2"/>
      <c r="SGA108" s="2"/>
      <c r="SGB108" s="5"/>
      <c r="SGC108" s="5"/>
      <c r="SGD108" s="5"/>
      <c r="SGE108" s="5"/>
      <c r="SGF108" s="5"/>
      <c r="SGG108" s="1"/>
      <c r="SGH108" s="2"/>
      <c r="SGI108" s="2"/>
      <c r="SGJ108" s="5"/>
      <c r="SGK108" s="5"/>
      <c r="SGL108" s="5"/>
      <c r="SGM108" s="5"/>
      <c r="SGN108" s="5"/>
      <c r="SGO108" s="1"/>
      <c r="SGP108" s="2"/>
      <c r="SGQ108" s="2"/>
      <c r="SGR108" s="5"/>
      <c r="SGS108" s="5"/>
      <c r="SGT108" s="5"/>
      <c r="SGU108" s="5"/>
      <c r="SGV108" s="5"/>
      <c r="SGW108" s="1"/>
      <c r="SGX108" s="2"/>
      <c r="SGY108" s="2"/>
      <c r="SGZ108" s="5"/>
      <c r="SHA108" s="5"/>
      <c r="SHB108" s="5"/>
      <c r="SHC108" s="5"/>
      <c r="SHD108" s="5"/>
      <c r="SHE108" s="1"/>
      <c r="SHF108" s="2"/>
      <c r="SHG108" s="2"/>
      <c r="SHH108" s="5"/>
      <c r="SHI108" s="5"/>
      <c r="SHJ108" s="5"/>
      <c r="SHK108" s="5"/>
      <c r="SHL108" s="5"/>
      <c r="SHM108" s="1"/>
      <c r="SHN108" s="2"/>
      <c r="SHO108" s="2"/>
      <c r="SHP108" s="5"/>
      <c r="SHQ108" s="5"/>
      <c r="SHR108" s="5"/>
      <c r="SHS108" s="5"/>
      <c r="SHT108" s="5"/>
      <c r="SHU108" s="1"/>
      <c r="SHV108" s="2"/>
      <c r="SHW108" s="2"/>
      <c r="SHX108" s="5"/>
      <c r="SHY108" s="5"/>
      <c r="SHZ108" s="5"/>
      <c r="SIA108" s="5"/>
      <c r="SIB108" s="5"/>
      <c r="SIC108" s="1"/>
      <c r="SID108" s="2"/>
      <c r="SIE108" s="2"/>
      <c r="SIF108" s="5"/>
      <c r="SIG108" s="5"/>
      <c r="SIH108" s="5"/>
      <c r="SII108" s="5"/>
      <c r="SIJ108" s="5"/>
      <c r="SIK108" s="1"/>
      <c r="SIL108" s="2"/>
      <c r="SIM108" s="2"/>
      <c r="SIN108" s="5"/>
      <c r="SIO108" s="5"/>
      <c r="SIP108" s="5"/>
      <c r="SIQ108" s="5"/>
      <c r="SIR108" s="5"/>
      <c r="SIS108" s="1"/>
      <c r="SIT108" s="2"/>
      <c r="SIU108" s="2"/>
      <c r="SIV108" s="5"/>
      <c r="SIW108" s="5"/>
      <c r="SIX108" s="5"/>
      <c r="SIY108" s="5"/>
      <c r="SIZ108" s="5"/>
      <c r="SJA108" s="1"/>
      <c r="SJB108" s="2"/>
      <c r="SJC108" s="2"/>
      <c r="SJD108" s="5"/>
      <c r="SJE108" s="5"/>
      <c r="SJF108" s="5"/>
      <c r="SJG108" s="5"/>
      <c r="SJH108" s="5"/>
      <c r="SJI108" s="1"/>
      <c r="SJJ108" s="2"/>
      <c r="SJK108" s="2"/>
      <c r="SJL108" s="5"/>
      <c r="SJM108" s="5"/>
      <c r="SJN108" s="5"/>
      <c r="SJO108" s="5"/>
      <c r="SJP108" s="5"/>
      <c r="SJQ108" s="1"/>
      <c r="SJR108" s="2"/>
      <c r="SJS108" s="2"/>
      <c r="SJT108" s="5"/>
      <c r="SJU108" s="5"/>
      <c r="SJV108" s="5"/>
      <c r="SJW108" s="5"/>
      <c r="SJX108" s="5"/>
      <c r="SJY108" s="1"/>
      <c r="SJZ108" s="2"/>
      <c r="SKA108" s="2"/>
      <c r="SKB108" s="5"/>
      <c r="SKC108" s="5"/>
      <c r="SKD108" s="5"/>
      <c r="SKE108" s="5"/>
      <c r="SKF108" s="5"/>
      <c r="SKG108" s="1"/>
      <c r="SKH108" s="2"/>
      <c r="SKI108" s="2"/>
      <c r="SKJ108" s="5"/>
      <c r="SKK108" s="5"/>
      <c r="SKL108" s="5"/>
      <c r="SKM108" s="5"/>
      <c r="SKN108" s="5"/>
      <c r="SKO108" s="1"/>
      <c r="SKP108" s="2"/>
      <c r="SKQ108" s="2"/>
      <c r="SKR108" s="5"/>
      <c r="SKS108" s="5"/>
      <c r="SKT108" s="5"/>
      <c r="SKU108" s="5"/>
      <c r="SKV108" s="5"/>
      <c r="SKW108" s="1"/>
      <c r="SKX108" s="2"/>
      <c r="SKY108" s="2"/>
      <c r="SKZ108" s="5"/>
      <c r="SLA108" s="5"/>
      <c r="SLB108" s="5"/>
      <c r="SLC108" s="5"/>
      <c r="SLD108" s="5"/>
      <c r="SLE108" s="1"/>
      <c r="SLF108" s="2"/>
      <c r="SLG108" s="2"/>
      <c r="SLH108" s="5"/>
      <c r="SLI108" s="5"/>
      <c r="SLJ108" s="5"/>
      <c r="SLK108" s="5"/>
      <c r="SLL108" s="5"/>
      <c r="SLM108" s="1"/>
      <c r="SLN108" s="2"/>
      <c r="SLO108" s="2"/>
      <c r="SLP108" s="5"/>
      <c r="SLQ108" s="5"/>
      <c r="SLR108" s="5"/>
      <c r="SLS108" s="5"/>
      <c r="SLT108" s="5"/>
      <c r="SLU108" s="1"/>
      <c r="SLV108" s="2"/>
      <c r="SLW108" s="2"/>
      <c r="SLX108" s="5"/>
      <c r="SLY108" s="5"/>
      <c r="SLZ108" s="5"/>
      <c r="SMA108" s="5"/>
      <c r="SMB108" s="5"/>
      <c r="SMC108" s="1"/>
      <c r="SMD108" s="2"/>
      <c r="SME108" s="2"/>
      <c r="SMF108" s="5"/>
      <c r="SMG108" s="5"/>
      <c r="SMH108" s="5"/>
      <c r="SMI108" s="5"/>
      <c r="SMJ108" s="5"/>
      <c r="SMK108" s="1"/>
      <c r="SML108" s="2"/>
      <c r="SMM108" s="2"/>
      <c r="SMN108" s="5"/>
      <c r="SMO108" s="5"/>
      <c r="SMP108" s="5"/>
      <c r="SMQ108" s="5"/>
      <c r="SMR108" s="5"/>
      <c r="SMS108" s="1"/>
      <c r="SMT108" s="2"/>
      <c r="SMU108" s="2"/>
      <c r="SMV108" s="5"/>
      <c r="SMW108" s="5"/>
      <c r="SMX108" s="5"/>
      <c r="SMY108" s="5"/>
      <c r="SMZ108" s="5"/>
      <c r="SNA108" s="1"/>
      <c r="SNB108" s="2"/>
      <c r="SNC108" s="2"/>
      <c r="SND108" s="5"/>
      <c r="SNE108" s="5"/>
      <c r="SNF108" s="5"/>
      <c r="SNG108" s="5"/>
      <c r="SNH108" s="5"/>
      <c r="SNI108" s="1"/>
      <c r="SNJ108" s="2"/>
      <c r="SNK108" s="2"/>
      <c r="SNL108" s="5"/>
      <c r="SNM108" s="5"/>
      <c r="SNN108" s="5"/>
      <c r="SNO108" s="5"/>
      <c r="SNP108" s="5"/>
      <c r="SNQ108" s="1"/>
      <c r="SNR108" s="2"/>
      <c r="SNS108" s="2"/>
      <c r="SNT108" s="5"/>
      <c r="SNU108" s="5"/>
      <c r="SNV108" s="5"/>
      <c r="SNW108" s="5"/>
      <c r="SNX108" s="5"/>
      <c r="SNY108" s="1"/>
      <c r="SNZ108" s="2"/>
      <c r="SOA108" s="2"/>
      <c r="SOB108" s="5"/>
      <c r="SOC108" s="5"/>
      <c r="SOD108" s="5"/>
      <c r="SOE108" s="5"/>
      <c r="SOF108" s="5"/>
      <c r="SOG108" s="1"/>
      <c r="SOH108" s="2"/>
      <c r="SOI108" s="2"/>
      <c r="SOJ108" s="5"/>
      <c r="SOK108" s="5"/>
      <c r="SOL108" s="5"/>
      <c r="SOM108" s="5"/>
      <c r="SON108" s="5"/>
      <c r="SOO108" s="1"/>
      <c r="SOP108" s="2"/>
      <c r="SOQ108" s="2"/>
      <c r="SOR108" s="5"/>
      <c r="SOS108" s="5"/>
      <c r="SOT108" s="5"/>
      <c r="SOU108" s="5"/>
      <c r="SOV108" s="5"/>
      <c r="SOW108" s="1"/>
      <c r="SOX108" s="2"/>
      <c r="SOY108" s="2"/>
      <c r="SOZ108" s="5"/>
      <c r="SPA108" s="5"/>
      <c r="SPB108" s="5"/>
      <c r="SPC108" s="5"/>
      <c r="SPD108" s="5"/>
      <c r="SPE108" s="1"/>
      <c r="SPF108" s="2"/>
      <c r="SPG108" s="2"/>
      <c r="SPH108" s="5"/>
      <c r="SPI108" s="5"/>
      <c r="SPJ108" s="5"/>
      <c r="SPK108" s="5"/>
      <c r="SPL108" s="5"/>
      <c r="SPM108" s="1"/>
      <c r="SPN108" s="2"/>
      <c r="SPO108" s="2"/>
      <c r="SPP108" s="5"/>
      <c r="SPQ108" s="5"/>
      <c r="SPR108" s="5"/>
      <c r="SPS108" s="5"/>
      <c r="SPT108" s="5"/>
      <c r="SPU108" s="1"/>
      <c r="SPV108" s="2"/>
      <c r="SPW108" s="2"/>
      <c r="SPX108" s="5"/>
      <c r="SPY108" s="5"/>
      <c r="SPZ108" s="5"/>
      <c r="SQA108" s="5"/>
      <c r="SQB108" s="5"/>
      <c r="SQC108" s="1"/>
      <c r="SQD108" s="2"/>
      <c r="SQE108" s="2"/>
      <c r="SQF108" s="5"/>
      <c r="SQG108" s="5"/>
      <c r="SQH108" s="5"/>
      <c r="SQI108" s="5"/>
      <c r="SQJ108" s="5"/>
      <c r="SQK108" s="1"/>
      <c r="SQL108" s="2"/>
      <c r="SQM108" s="2"/>
      <c r="SQN108" s="5"/>
      <c r="SQO108" s="5"/>
      <c r="SQP108" s="5"/>
      <c r="SQQ108" s="5"/>
      <c r="SQR108" s="5"/>
      <c r="SQS108" s="1"/>
      <c r="SQT108" s="2"/>
      <c r="SQU108" s="2"/>
      <c r="SQV108" s="5"/>
      <c r="SQW108" s="5"/>
      <c r="SQX108" s="5"/>
      <c r="SQY108" s="5"/>
      <c r="SQZ108" s="5"/>
      <c r="SRA108" s="1"/>
      <c r="SRB108" s="2"/>
      <c r="SRC108" s="2"/>
      <c r="SRD108" s="5"/>
      <c r="SRE108" s="5"/>
      <c r="SRF108" s="5"/>
      <c r="SRG108" s="5"/>
      <c r="SRH108" s="5"/>
      <c r="SRI108" s="1"/>
      <c r="SRJ108" s="2"/>
      <c r="SRK108" s="2"/>
      <c r="SRL108" s="5"/>
      <c r="SRM108" s="5"/>
      <c r="SRN108" s="5"/>
      <c r="SRO108" s="5"/>
      <c r="SRP108" s="5"/>
      <c r="SRQ108" s="1"/>
      <c r="SRR108" s="2"/>
      <c r="SRS108" s="2"/>
      <c r="SRT108" s="5"/>
      <c r="SRU108" s="5"/>
      <c r="SRV108" s="5"/>
      <c r="SRW108" s="5"/>
      <c r="SRX108" s="5"/>
      <c r="SRY108" s="1"/>
      <c r="SRZ108" s="2"/>
      <c r="SSA108" s="2"/>
      <c r="SSB108" s="5"/>
      <c r="SSC108" s="5"/>
      <c r="SSD108" s="5"/>
      <c r="SSE108" s="5"/>
      <c r="SSF108" s="5"/>
      <c r="SSG108" s="1"/>
      <c r="SSH108" s="2"/>
      <c r="SSI108" s="2"/>
      <c r="SSJ108" s="5"/>
      <c r="SSK108" s="5"/>
      <c r="SSL108" s="5"/>
      <c r="SSM108" s="5"/>
      <c r="SSN108" s="5"/>
      <c r="SSO108" s="1"/>
      <c r="SSP108" s="2"/>
      <c r="SSQ108" s="2"/>
      <c r="SSR108" s="5"/>
      <c r="SSS108" s="5"/>
      <c r="SST108" s="5"/>
      <c r="SSU108" s="5"/>
      <c r="SSV108" s="5"/>
      <c r="SSW108" s="1"/>
      <c r="SSX108" s="2"/>
      <c r="SSY108" s="2"/>
      <c r="SSZ108" s="5"/>
      <c r="STA108" s="5"/>
      <c r="STB108" s="5"/>
      <c r="STC108" s="5"/>
      <c r="STD108" s="5"/>
      <c r="STE108" s="1"/>
      <c r="STF108" s="2"/>
      <c r="STG108" s="2"/>
      <c r="STH108" s="5"/>
      <c r="STI108" s="5"/>
      <c r="STJ108" s="5"/>
      <c r="STK108" s="5"/>
      <c r="STL108" s="5"/>
      <c r="STM108" s="1"/>
      <c r="STN108" s="2"/>
      <c r="STO108" s="2"/>
      <c r="STP108" s="5"/>
      <c r="STQ108" s="5"/>
      <c r="STR108" s="5"/>
      <c r="STS108" s="5"/>
      <c r="STT108" s="5"/>
      <c r="STU108" s="1"/>
      <c r="STV108" s="2"/>
      <c r="STW108" s="2"/>
      <c r="STX108" s="5"/>
      <c r="STY108" s="5"/>
      <c r="STZ108" s="5"/>
      <c r="SUA108" s="5"/>
      <c r="SUB108" s="5"/>
      <c r="SUC108" s="1"/>
      <c r="SUD108" s="2"/>
      <c r="SUE108" s="2"/>
      <c r="SUF108" s="5"/>
      <c r="SUG108" s="5"/>
      <c r="SUH108" s="5"/>
      <c r="SUI108" s="5"/>
      <c r="SUJ108" s="5"/>
      <c r="SUK108" s="1"/>
      <c r="SUL108" s="2"/>
      <c r="SUM108" s="2"/>
      <c r="SUN108" s="5"/>
      <c r="SUO108" s="5"/>
      <c r="SUP108" s="5"/>
      <c r="SUQ108" s="5"/>
      <c r="SUR108" s="5"/>
      <c r="SUS108" s="1"/>
      <c r="SUT108" s="2"/>
      <c r="SUU108" s="2"/>
      <c r="SUV108" s="5"/>
      <c r="SUW108" s="5"/>
      <c r="SUX108" s="5"/>
      <c r="SUY108" s="5"/>
      <c r="SUZ108" s="5"/>
      <c r="SVA108" s="1"/>
      <c r="SVB108" s="2"/>
      <c r="SVC108" s="2"/>
      <c r="SVD108" s="5"/>
      <c r="SVE108" s="5"/>
      <c r="SVF108" s="5"/>
      <c r="SVG108" s="5"/>
      <c r="SVH108" s="5"/>
      <c r="SVI108" s="1"/>
      <c r="SVJ108" s="2"/>
      <c r="SVK108" s="2"/>
      <c r="SVL108" s="5"/>
      <c r="SVM108" s="5"/>
      <c r="SVN108" s="5"/>
      <c r="SVO108" s="5"/>
      <c r="SVP108" s="5"/>
      <c r="SVQ108" s="1"/>
      <c r="SVR108" s="2"/>
      <c r="SVS108" s="2"/>
      <c r="SVT108" s="5"/>
      <c r="SVU108" s="5"/>
      <c r="SVV108" s="5"/>
      <c r="SVW108" s="5"/>
      <c r="SVX108" s="5"/>
      <c r="SVY108" s="1"/>
      <c r="SVZ108" s="2"/>
      <c r="SWA108" s="2"/>
      <c r="SWB108" s="5"/>
      <c r="SWC108" s="5"/>
      <c r="SWD108" s="5"/>
      <c r="SWE108" s="5"/>
      <c r="SWF108" s="5"/>
      <c r="SWG108" s="1"/>
      <c r="SWH108" s="2"/>
      <c r="SWI108" s="2"/>
      <c r="SWJ108" s="5"/>
      <c r="SWK108" s="5"/>
      <c r="SWL108" s="5"/>
      <c r="SWM108" s="5"/>
      <c r="SWN108" s="5"/>
      <c r="SWO108" s="1"/>
      <c r="SWP108" s="2"/>
      <c r="SWQ108" s="2"/>
      <c r="SWR108" s="5"/>
      <c r="SWS108" s="5"/>
      <c r="SWT108" s="5"/>
      <c r="SWU108" s="5"/>
      <c r="SWV108" s="5"/>
      <c r="SWW108" s="1"/>
      <c r="SWX108" s="2"/>
      <c r="SWY108" s="2"/>
      <c r="SWZ108" s="5"/>
      <c r="SXA108" s="5"/>
      <c r="SXB108" s="5"/>
      <c r="SXC108" s="5"/>
      <c r="SXD108" s="5"/>
      <c r="SXE108" s="1"/>
      <c r="SXF108" s="2"/>
      <c r="SXG108" s="2"/>
      <c r="SXH108" s="5"/>
      <c r="SXI108" s="5"/>
      <c r="SXJ108" s="5"/>
      <c r="SXK108" s="5"/>
      <c r="SXL108" s="5"/>
      <c r="SXM108" s="1"/>
      <c r="SXN108" s="2"/>
      <c r="SXO108" s="2"/>
      <c r="SXP108" s="5"/>
      <c r="SXQ108" s="5"/>
      <c r="SXR108" s="5"/>
      <c r="SXS108" s="5"/>
      <c r="SXT108" s="5"/>
      <c r="SXU108" s="1"/>
      <c r="SXV108" s="2"/>
      <c r="SXW108" s="2"/>
      <c r="SXX108" s="5"/>
      <c r="SXY108" s="5"/>
      <c r="SXZ108" s="5"/>
      <c r="SYA108" s="5"/>
      <c r="SYB108" s="5"/>
      <c r="SYC108" s="1"/>
      <c r="SYD108" s="2"/>
      <c r="SYE108" s="2"/>
      <c r="SYF108" s="5"/>
      <c r="SYG108" s="5"/>
      <c r="SYH108" s="5"/>
      <c r="SYI108" s="5"/>
      <c r="SYJ108" s="5"/>
      <c r="SYK108" s="1"/>
      <c r="SYL108" s="2"/>
      <c r="SYM108" s="2"/>
      <c r="SYN108" s="5"/>
      <c r="SYO108" s="5"/>
      <c r="SYP108" s="5"/>
      <c r="SYQ108" s="5"/>
      <c r="SYR108" s="5"/>
      <c r="SYS108" s="1"/>
      <c r="SYT108" s="2"/>
      <c r="SYU108" s="2"/>
      <c r="SYV108" s="5"/>
      <c r="SYW108" s="5"/>
      <c r="SYX108" s="5"/>
      <c r="SYY108" s="5"/>
      <c r="SYZ108" s="5"/>
      <c r="SZA108" s="1"/>
      <c r="SZB108" s="2"/>
      <c r="SZC108" s="2"/>
      <c r="SZD108" s="5"/>
      <c r="SZE108" s="5"/>
      <c r="SZF108" s="5"/>
      <c r="SZG108" s="5"/>
      <c r="SZH108" s="5"/>
      <c r="SZI108" s="1"/>
      <c r="SZJ108" s="2"/>
      <c r="SZK108" s="2"/>
      <c r="SZL108" s="5"/>
      <c r="SZM108" s="5"/>
      <c r="SZN108" s="5"/>
      <c r="SZO108" s="5"/>
      <c r="SZP108" s="5"/>
      <c r="SZQ108" s="1"/>
      <c r="SZR108" s="2"/>
      <c r="SZS108" s="2"/>
      <c r="SZT108" s="5"/>
      <c r="SZU108" s="5"/>
      <c r="SZV108" s="5"/>
      <c r="SZW108" s="5"/>
      <c r="SZX108" s="5"/>
      <c r="SZY108" s="1"/>
      <c r="SZZ108" s="2"/>
      <c r="TAA108" s="2"/>
      <c r="TAB108" s="5"/>
      <c r="TAC108" s="5"/>
      <c r="TAD108" s="5"/>
      <c r="TAE108" s="5"/>
      <c r="TAF108" s="5"/>
      <c r="TAG108" s="1"/>
      <c r="TAH108" s="2"/>
      <c r="TAI108" s="2"/>
      <c r="TAJ108" s="5"/>
      <c r="TAK108" s="5"/>
      <c r="TAL108" s="5"/>
      <c r="TAM108" s="5"/>
      <c r="TAN108" s="5"/>
      <c r="TAO108" s="1"/>
      <c r="TAP108" s="2"/>
      <c r="TAQ108" s="2"/>
      <c r="TAR108" s="5"/>
      <c r="TAS108" s="5"/>
      <c r="TAT108" s="5"/>
      <c r="TAU108" s="5"/>
      <c r="TAV108" s="5"/>
      <c r="TAW108" s="1"/>
      <c r="TAX108" s="2"/>
      <c r="TAY108" s="2"/>
      <c r="TAZ108" s="5"/>
      <c r="TBA108" s="5"/>
      <c r="TBB108" s="5"/>
      <c r="TBC108" s="5"/>
      <c r="TBD108" s="5"/>
      <c r="TBE108" s="1"/>
      <c r="TBF108" s="2"/>
      <c r="TBG108" s="2"/>
      <c r="TBH108" s="5"/>
      <c r="TBI108" s="5"/>
      <c r="TBJ108" s="5"/>
      <c r="TBK108" s="5"/>
      <c r="TBL108" s="5"/>
      <c r="TBM108" s="1"/>
      <c r="TBN108" s="2"/>
      <c r="TBO108" s="2"/>
      <c r="TBP108" s="5"/>
      <c r="TBQ108" s="5"/>
      <c r="TBR108" s="5"/>
      <c r="TBS108" s="5"/>
      <c r="TBT108" s="5"/>
      <c r="TBU108" s="1"/>
      <c r="TBV108" s="2"/>
      <c r="TBW108" s="2"/>
      <c r="TBX108" s="5"/>
      <c r="TBY108" s="5"/>
      <c r="TBZ108" s="5"/>
      <c r="TCA108" s="5"/>
      <c r="TCB108" s="5"/>
      <c r="TCC108" s="1"/>
      <c r="TCD108" s="2"/>
      <c r="TCE108" s="2"/>
      <c r="TCF108" s="5"/>
      <c r="TCG108" s="5"/>
      <c r="TCH108" s="5"/>
      <c r="TCI108" s="5"/>
      <c r="TCJ108" s="5"/>
      <c r="TCK108" s="1"/>
      <c r="TCL108" s="2"/>
      <c r="TCM108" s="2"/>
      <c r="TCN108" s="5"/>
      <c r="TCO108" s="5"/>
      <c r="TCP108" s="5"/>
      <c r="TCQ108" s="5"/>
      <c r="TCR108" s="5"/>
      <c r="TCS108" s="1"/>
      <c r="TCT108" s="2"/>
      <c r="TCU108" s="2"/>
      <c r="TCV108" s="5"/>
      <c r="TCW108" s="5"/>
      <c r="TCX108" s="5"/>
      <c r="TCY108" s="5"/>
      <c r="TCZ108" s="5"/>
      <c r="TDA108" s="1"/>
      <c r="TDB108" s="2"/>
      <c r="TDC108" s="2"/>
      <c r="TDD108" s="5"/>
      <c r="TDE108" s="5"/>
      <c r="TDF108" s="5"/>
      <c r="TDG108" s="5"/>
      <c r="TDH108" s="5"/>
      <c r="TDI108" s="1"/>
      <c r="TDJ108" s="2"/>
      <c r="TDK108" s="2"/>
      <c r="TDL108" s="5"/>
      <c r="TDM108" s="5"/>
      <c r="TDN108" s="5"/>
      <c r="TDO108" s="5"/>
      <c r="TDP108" s="5"/>
      <c r="TDQ108" s="1"/>
      <c r="TDR108" s="2"/>
      <c r="TDS108" s="2"/>
      <c r="TDT108" s="5"/>
      <c r="TDU108" s="5"/>
      <c r="TDV108" s="5"/>
      <c r="TDW108" s="5"/>
      <c r="TDX108" s="5"/>
      <c r="TDY108" s="1"/>
      <c r="TDZ108" s="2"/>
      <c r="TEA108" s="2"/>
      <c r="TEB108" s="5"/>
      <c r="TEC108" s="5"/>
      <c r="TED108" s="5"/>
      <c r="TEE108" s="5"/>
      <c r="TEF108" s="5"/>
      <c r="TEG108" s="1"/>
      <c r="TEH108" s="2"/>
      <c r="TEI108" s="2"/>
      <c r="TEJ108" s="5"/>
      <c r="TEK108" s="5"/>
      <c r="TEL108" s="5"/>
      <c r="TEM108" s="5"/>
      <c r="TEN108" s="5"/>
      <c r="TEO108" s="1"/>
      <c r="TEP108" s="2"/>
      <c r="TEQ108" s="2"/>
      <c r="TER108" s="5"/>
      <c r="TES108" s="5"/>
      <c r="TET108" s="5"/>
      <c r="TEU108" s="5"/>
      <c r="TEV108" s="5"/>
      <c r="TEW108" s="1"/>
      <c r="TEX108" s="2"/>
      <c r="TEY108" s="2"/>
      <c r="TEZ108" s="5"/>
      <c r="TFA108" s="5"/>
      <c r="TFB108" s="5"/>
      <c r="TFC108" s="5"/>
      <c r="TFD108" s="5"/>
      <c r="TFE108" s="1"/>
      <c r="TFF108" s="2"/>
      <c r="TFG108" s="2"/>
      <c r="TFH108" s="5"/>
      <c r="TFI108" s="5"/>
      <c r="TFJ108" s="5"/>
      <c r="TFK108" s="5"/>
      <c r="TFL108" s="5"/>
      <c r="TFM108" s="1"/>
      <c r="TFN108" s="2"/>
      <c r="TFO108" s="2"/>
      <c r="TFP108" s="5"/>
      <c r="TFQ108" s="5"/>
      <c r="TFR108" s="5"/>
      <c r="TFS108" s="5"/>
      <c r="TFT108" s="5"/>
      <c r="TFU108" s="1"/>
      <c r="TFV108" s="2"/>
      <c r="TFW108" s="2"/>
      <c r="TFX108" s="5"/>
      <c r="TFY108" s="5"/>
      <c r="TFZ108" s="5"/>
      <c r="TGA108" s="5"/>
      <c r="TGB108" s="5"/>
      <c r="TGC108" s="1"/>
      <c r="TGD108" s="2"/>
      <c r="TGE108" s="2"/>
      <c r="TGF108" s="5"/>
      <c r="TGG108" s="5"/>
      <c r="TGH108" s="5"/>
      <c r="TGI108" s="5"/>
      <c r="TGJ108" s="5"/>
      <c r="TGK108" s="1"/>
      <c r="TGL108" s="2"/>
      <c r="TGM108" s="2"/>
      <c r="TGN108" s="5"/>
      <c r="TGO108" s="5"/>
      <c r="TGP108" s="5"/>
      <c r="TGQ108" s="5"/>
      <c r="TGR108" s="5"/>
      <c r="TGS108" s="1"/>
      <c r="TGT108" s="2"/>
      <c r="TGU108" s="2"/>
      <c r="TGV108" s="5"/>
      <c r="TGW108" s="5"/>
      <c r="TGX108" s="5"/>
      <c r="TGY108" s="5"/>
      <c r="TGZ108" s="5"/>
      <c r="THA108" s="1"/>
      <c r="THB108" s="2"/>
      <c r="THC108" s="2"/>
      <c r="THD108" s="5"/>
      <c r="THE108" s="5"/>
      <c r="THF108" s="5"/>
      <c r="THG108" s="5"/>
      <c r="THH108" s="5"/>
      <c r="THI108" s="1"/>
      <c r="THJ108" s="2"/>
      <c r="THK108" s="2"/>
      <c r="THL108" s="5"/>
      <c r="THM108" s="5"/>
      <c r="THN108" s="5"/>
      <c r="THO108" s="5"/>
      <c r="THP108" s="5"/>
      <c r="THQ108" s="1"/>
      <c r="THR108" s="2"/>
      <c r="THS108" s="2"/>
      <c r="THT108" s="5"/>
      <c r="THU108" s="5"/>
      <c r="THV108" s="5"/>
      <c r="THW108" s="5"/>
      <c r="THX108" s="5"/>
      <c r="THY108" s="1"/>
      <c r="THZ108" s="2"/>
      <c r="TIA108" s="2"/>
      <c r="TIB108" s="5"/>
      <c r="TIC108" s="5"/>
      <c r="TID108" s="5"/>
      <c r="TIE108" s="5"/>
      <c r="TIF108" s="5"/>
      <c r="TIG108" s="1"/>
      <c r="TIH108" s="2"/>
      <c r="TII108" s="2"/>
      <c r="TIJ108" s="5"/>
      <c r="TIK108" s="5"/>
      <c r="TIL108" s="5"/>
      <c r="TIM108" s="5"/>
      <c r="TIN108" s="5"/>
      <c r="TIO108" s="1"/>
      <c r="TIP108" s="2"/>
      <c r="TIQ108" s="2"/>
      <c r="TIR108" s="5"/>
      <c r="TIS108" s="5"/>
      <c r="TIT108" s="5"/>
      <c r="TIU108" s="5"/>
      <c r="TIV108" s="5"/>
      <c r="TIW108" s="1"/>
      <c r="TIX108" s="2"/>
      <c r="TIY108" s="2"/>
      <c r="TIZ108" s="5"/>
      <c r="TJA108" s="5"/>
      <c r="TJB108" s="5"/>
      <c r="TJC108" s="5"/>
      <c r="TJD108" s="5"/>
      <c r="TJE108" s="1"/>
      <c r="TJF108" s="2"/>
      <c r="TJG108" s="2"/>
      <c r="TJH108" s="5"/>
      <c r="TJI108" s="5"/>
      <c r="TJJ108" s="5"/>
      <c r="TJK108" s="5"/>
      <c r="TJL108" s="5"/>
      <c r="TJM108" s="1"/>
      <c r="TJN108" s="2"/>
      <c r="TJO108" s="2"/>
      <c r="TJP108" s="5"/>
      <c r="TJQ108" s="5"/>
      <c r="TJR108" s="5"/>
      <c r="TJS108" s="5"/>
      <c r="TJT108" s="5"/>
      <c r="TJU108" s="1"/>
      <c r="TJV108" s="2"/>
      <c r="TJW108" s="2"/>
      <c r="TJX108" s="5"/>
      <c r="TJY108" s="5"/>
      <c r="TJZ108" s="5"/>
      <c r="TKA108" s="5"/>
      <c r="TKB108" s="5"/>
      <c r="TKC108" s="1"/>
      <c r="TKD108" s="2"/>
      <c r="TKE108" s="2"/>
      <c r="TKF108" s="5"/>
      <c r="TKG108" s="5"/>
      <c r="TKH108" s="5"/>
      <c r="TKI108" s="5"/>
      <c r="TKJ108" s="5"/>
      <c r="TKK108" s="1"/>
      <c r="TKL108" s="2"/>
      <c r="TKM108" s="2"/>
      <c r="TKN108" s="5"/>
      <c r="TKO108" s="5"/>
      <c r="TKP108" s="5"/>
      <c r="TKQ108" s="5"/>
      <c r="TKR108" s="5"/>
      <c r="TKS108" s="1"/>
      <c r="TKT108" s="2"/>
      <c r="TKU108" s="2"/>
      <c r="TKV108" s="5"/>
      <c r="TKW108" s="5"/>
      <c r="TKX108" s="5"/>
      <c r="TKY108" s="5"/>
      <c r="TKZ108" s="5"/>
      <c r="TLA108" s="1"/>
      <c r="TLB108" s="2"/>
      <c r="TLC108" s="2"/>
      <c r="TLD108" s="5"/>
      <c r="TLE108" s="5"/>
      <c r="TLF108" s="5"/>
      <c r="TLG108" s="5"/>
      <c r="TLH108" s="5"/>
      <c r="TLI108" s="1"/>
      <c r="TLJ108" s="2"/>
      <c r="TLK108" s="2"/>
      <c r="TLL108" s="5"/>
      <c r="TLM108" s="5"/>
      <c r="TLN108" s="5"/>
      <c r="TLO108" s="5"/>
      <c r="TLP108" s="5"/>
      <c r="TLQ108" s="1"/>
      <c r="TLR108" s="2"/>
      <c r="TLS108" s="2"/>
      <c r="TLT108" s="5"/>
      <c r="TLU108" s="5"/>
      <c r="TLV108" s="5"/>
      <c r="TLW108" s="5"/>
      <c r="TLX108" s="5"/>
      <c r="TLY108" s="1"/>
      <c r="TLZ108" s="2"/>
      <c r="TMA108" s="2"/>
      <c r="TMB108" s="5"/>
      <c r="TMC108" s="5"/>
      <c r="TMD108" s="5"/>
      <c r="TME108" s="5"/>
      <c r="TMF108" s="5"/>
      <c r="TMG108" s="1"/>
      <c r="TMH108" s="2"/>
      <c r="TMI108" s="2"/>
      <c r="TMJ108" s="5"/>
      <c r="TMK108" s="5"/>
      <c r="TML108" s="5"/>
      <c r="TMM108" s="5"/>
      <c r="TMN108" s="5"/>
      <c r="TMO108" s="1"/>
      <c r="TMP108" s="2"/>
      <c r="TMQ108" s="2"/>
      <c r="TMR108" s="5"/>
      <c r="TMS108" s="5"/>
      <c r="TMT108" s="5"/>
      <c r="TMU108" s="5"/>
      <c r="TMV108" s="5"/>
      <c r="TMW108" s="1"/>
      <c r="TMX108" s="2"/>
      <c r="TMY108" s="2"/>
      <c r="TMZ108" s="5"/>
      <c r="TNA108" s="5"/>
      <c r="TNB108" s="5"/>
      <c r="TNC108" s="5"/>
      <c r="TND108" s="5"/>
      <c r="TNE108" s="1"/>
      <c r="TNF108" s="2"/>
      <c r="TNG108" s="2"/>
      <c r="TNH108" s="5"/>
      <c r="TNI108" s="5"/>
      <c r="TNJ108" s="5"/>
      <c r="TNK108" s="5"/>
      <c r="TNL108" s="5"/>
      <c r="TNM108" s="1"/>
      <c r="TNN108" s="2"/>
      <c r="TNO108" s="2"/>
      <c r="TNP108" s="5"/>
      <c r="TNQ108" s="5"/>
      <c r="TNR108" s="5"/>
      <c r="TNS108" s="5"/>
      <c r="TNT108" s="5"/>
      <c r="TNU108" s="1"/>
      <c r="TNV108" s="2"/>
      <c r="TNW108" s="2"/>
      <c r="TNX108" s="5"/>
      <c r="TNY108" s="5"/>
      <c r="TNZ108" s="5"/>
      <c r="TOA108" s="5"/>
      <c r="TOB108" s="5"/>
      <c r="TOC108" s="1"/>
      <c r="TOD108" s="2"/>
      <c r="TOE108" s="2"/>
      <c r="TOF108" s="5"/>
      <c r="TOG108" s="5"/>
      <c r="TOH108" s="5"/>
      <c r="TOI108" s="5"/>
      <c r="TOJ108" s="5"/>
      <c r="TOK108" s="1"/>
      <c r="TOL108" s="2"/>
      <c r="TOM108" s="2"/>
      <c r="TON108" s="5"/>
      <c r="TOO108" s="5"/>
      <c r="TOP108" s="5"/>
      <c r="TOQ108" s="5"/>
      <c r="TOR108" s="5"/>
      <c r="TOS108" s="1"/>
      <c r="TOT108" s="2"/>
      <c r="TOU108" s="2"/>
      <c r="TOV108" s="5"/>
      <c r="TOW108" s="5"/>
      <c r="TOX108" s="5"/>
      <c r="TOY108" s="5"/>
      <c r="TOZ108" s="5"/>
      <c r="TPA108" s="1"/>
      <c r="TPB108" s="2"/>
      <c r="TPC108" s="2"/>
      <c r="TPD108" s="5"/>
      <c r="TPE108" s="5"/>
      <c r="TPF108" s="5"/>
      <c r="TPG108" s="5"/>
      <c r="TPH108" s="5"/>
      <c r="TPI108" s="1"/>
      <c r="TPJ108" s="2"/>
      <c r="TPK108" s="2"/>
      <c r="TPL108" s="5"/>
      <c r="TPM108" s="5"/>
      <c r="TPN108" s="5"/>
      <c r="TPO108" s="5"/>
      <c r="TPP108" s="5"/>
      <c r="TPQ108" s="1"/>
      <c r="TPR108" s="2"/>
      <c r="TPS108" s="2"/>
      <c r="TPT108" s="5"/>
      <c r="TPU108" s="5"/>
      <c r="TPV108" s="5"/>
      <c r="TPW108" s="5"/>
      <c r="TPX108" s="5"/>
      <c r="TPY108" s="1"/>
      <c r="TPZ108" s="2"/>
      <c r="TQA108" s="2"/>
      <c r="TQB108" s="5"/>
      <c r="TQC108" s="5"/>
      <c r="TQD108" s="5"/>
      <c r="TQE108" s="5"/>
      <c r="TQF108" s="5"/>
      <c r="TQG108" s="1"/>
      <c r="TQH108" s="2"/>
      <c r="TQI108" s="2"/>
      <c r="TQJ108" s="5"/>
      <c r="TQK108" s="5"/>
      <c r="TQL108" s="5"/>
      <c r="TQM108" s="5"/>
      <c r="TQN108" s="5"/>
      <c r="TQO108" s="1"/>
      <c r="TQP108" s="2"/>
      <c r="TQQ108" s="2"/>
      <c r="TQR108" s="5"/>
      <c r="TQS108" s="5"/>
      <c r="TQT108" s="5"/>
      <c r="TQU108" s="5"/>
      <c r="TQV108" s="5"/>
      <c r="TQW108" s="1"/>
      <c r="TQX108" s="2"/>
      <c r="TQY108" s="2"/>
      <c r="TQZ108" s="5"/>
      <c r="TRA108" s="5"/>
      <c r="TRB108" s="5"/>
      <c r="TRC108" s="5"/>
      <c r="TRD108" s="5"/>
      <c r="TRE108" s="1"/>
      <c r="TRF108" s="2"/>
      <c r="TRG108" s="2"/>
      <c r="TRH108" s="5"/>
      <c r="TRI108" s="5"/>
      <c r="TRJ108" s="5"/>
      <c r="TRK108" s="5"/>
      <c r="TRL108" s="5"/>
      <c r="TRM108" s="1"/>
      <c r="TRN108" s="2"/>
      <c r="TRO108" s="2"/>
      <c r="TRP108" s="5"/>
      <c r="TRQ108" s="5"/>
      <c r="TRR108" s="5"/>
      <c r="TRS108" s="5"/>
      <c r="TRT108" s="5"/>
      <c r="TRU108" s="1"/>
      <c r="TRV108" s="2"/>
      <c r="TRW108" s="2"/>
      <c r="TRX108" s="5"/>
      <c r="TRY108" s="5"/>
      <c r="TRZ108" s="5"/>
      <c r="TSA108" s="5"/>
      <c r="TSB108" s="5"/>
      <c r="TSC108" s="1"/>
      <c r="TSD108" s="2"/>
      <c r="TSE108" s="2"/>
      <c r="TSF108" s="5"/>
      <c r="TSG108" s="5"/>
      <c r="TSH108" s="5"/>
      <c r="TSI108" s="5"/>
      <c r="TSJ108" s="5"/>
      <c r="TSK108" s="1"/>
      <c r="TSL108" s="2"/>
      <c r="TSM108" s="2"/>
      <c r="TSN108" s="5"/>
      <c r="TSO108" s="5"/>
      <c r="TSP108" s="5"/>
      <c r="TSQ108" s="5"/>
      <c r="TSR108" s="5"/>
      <c r="TSS108" s="1"/>
      <c r="TST108" s="2"/>
      <c r="TSU108" s="2"/>
      <c r="TSV108" s="5"/>
      <c r="TSW108" s="5"/>
      <c r="TSX108" s="5"/>
      <c r="TSY108" s="5"/>
      <c r="TSZ108" s="5"/>
      <c r="TTA108" s="1"/>
      <c r="TTB108" s="2"/>
      <c r="TTC108" s="2"/>
      <c r="TTD108" s="5"/>
      <c r="TTE108" s="5"/>
      <c r="TTF108" s="5"/>
      <c r="TTG108" s="5"/>
      <c r="TTH108" s="5"/>
      <c r="TTI108" s="1"/>
      <c r="TTJ108" s="2"/>
      <c r="TTK108" s="2"/>
      <c r="TTL108" s="5"/>
      <c r="TTM108" s="5"/>
      <c r="TTN108" s="5"/>
      <c r="TTO108" s="5"/>
      <c r="TTP108" s="5"/>
      <c r="TTQ108" s="1"/>
      <c r="TTR108" s="2"/>
      <c r="TTS108" s="2"/>
      <c r="TTT108" s="5"/>
      <c r="TTU108" s="5"/>
      <c r="TTV108" s="5"/>
      <c r="TTW108" s="5"/>
      <c r="TTX108" s="5"/>
      <c r="TTY108" s="1"/>
      <c r="TTZ108" s="2"/>
      <c r="TUA108" s="2"/>
      <c r="TUB108" s="5"/>
      <c r="TUC108" s="5"/>
      <c r="TUD108" s="5"/>
      <c r="TUE108" s="5"/>
      <c r="TUF108" s="5"/>
      <c r="TUG108" s="1"/>
      <c r="TUH108" s="2"/>
      <c r="TUI108" s="2"/>
      <c r="TUJ108" s="5"/>
      <c r="TUK108" s="5"/>
      <c r="TUL108" s="5"/>
      <c r="TUM108" s="5"/>
      <c r="TUN108" s="5"/>
      <c r="TUO108" s="1"/>
      <c r="TUP108" s="2"/>
      <c r="TUQ108" s="2"/>
      <c r="TUR108" s="5"/>
      <c r="TUS108" s="5"/>
      <c r="TUT108" s="5"/>
      <c r="TUU108" s="5"/>
      <c r="TUV108" s="5"/>
      <c r="TUW108" s="1"/>
      <c r="TUX108" s="2"/>
      <c r="TUY108" s="2"/>
      <c r="TUZ108" s="5"/>
      <c r="TVA108" s="5"/>
      <c r="TVB108" s="5"/>
      <c r="TVC108" s="5"/>
      <c r="TVD108" s="5"/>
      <c r="TVE108" s="1"/>
      <c r="TVF108" s="2"/>
      <c r="TVG108" s="2"/>
      <c r="TVH108" s="5"/>
      <c r="TVI108" s="5"/>
      <c r="TVJ108" s="5"/>
      <c r="TVK108" s="5"/>
      <c r="TVL108" s="5"/>
      <c r="TVM108" s="1"/>
      <c r="TVN108" s="2"/>
      <c r="TVO108" s="2"/>
      <c r="TVP108" s="5"/>
      <c r="TVQ108" s="5"/>
      <c r="TVR108" s="5"/>
      <c r="TVS108" s="5"/>
      <c r="TVT108" s="5"/>
      <c r="TVU108" s="1"/>
      <c r="TVV108" s="2"/>
      <c r="TVW108" s="2"/>
      <c r="TVX108" s="5"/>
      <c r="TVY108" s="5"/>
      <c r="TVZ108" s="5"/>
      <c r="TWA108" s="5"/>
      <c r="TWB108" s="5"/>
      <c r="TWC108" s="1"/>
      <c r="TWD108" s="2"/>
      <c r="TWE108" s="2"/>
      <c r="TWF108" s="5"/>
      <c r="TWG108" s="5"/>
      <c r="TWH108" s="5"/>
      <c r="TWI108" s="5"/>
      <c r="TWJ108" s="5"/>
      <c r="TWK108" s="1"/>
      <c r="TWL108" s="2"/>
      <c r="TWM108" s="2"/>
      <c r="TWN108" s="5"/>
      <c r="TWO108" s="5"/>
      <c r="TWP108" s="5"/>
      <c r="TWQ108" s="5"/>
      <c r="TWR108" s="5"/>
      <c r="TWS108" s="1"/>
      <c r="TWT108" s="2"/>
      <c r="TWU108" s="2"/>
      <c r="TWV108" s="5"/>
      <c r="TWW108" s="5"/>
      <c r="TWX108" s="5"/>
      <c r="TWY108" s="5"/>
      <c r="TWZ108" s="5"/>
      <c r="TXA108" s="1"/>
      <c r="TXB108" s="2"/>
      <c r="TXC108" s="2"/>
      <c r="TXD108" s="5"/>
      <c r="TXE108" s="5"/>
      <c r="TXF108" s="5"/>
      <c r="TXG108" s="5"/>
      <c r="TXH108" s="5"/>
      <c r="TXI108" s="1"/>
      <c r="TXJ108" s="2"/>
      <c r="TXK108" s="2"/>
      <c r="TXL108" s="5"/>
      <c r="TXM108" s="5"/>
      <c r="TXN108" s="5"/>
      <c r="TXO108" s="5"/>
      <c r="TXP108" s="5"/>
      <c r="TXQ108" s="1"/>
      <c r="TXR108" s="2"/>
      <c r="TXS108" s="2"/>
      <c r="TXT108" s="5"/>
      <c r="TXU108" s="5"/>
      <c r="TXV108" s="5"/>
      <c r="TXW108" s="5"/>
      <c r="TXX108" s="5"/>
      <c r="TXY108" s="1"/>
      <c r="TXZ108" s="2"/>
      <c r="TYA108" s="2"/>
      <c r="TYB108" s="5"/>
      <c r="TYC108" s="5"/>
      <c r="TYD108" s="5"/>
      <c r="TYE108" s="5"/>
      <c r="TYF108" s="5"/>
      <c r="TYG108" s="1"/>
      <c r="TYH108" s="2"/>
      <c r="TYI108" s="2"/>
      <c r="TYJ108" s="5"/>
      <c r="TYK108" s="5"/>
      <c r="TYL108" s="5"/>
      <c r="TYM108" s="5"/>
      <c r="TYN108" s="5"/>
      <c r="TYO108" s="1"/>
      <c r="TYP108" s="2"/>
      <c r="TYQ108" s="2"/>
      <c r="TYR108" s="5"/>
      <c r="TYS108" s="5"/>
      <c r="TYT108" s="5"/>
      <c r="TYU108" s="5"/>
      <c r="TYV108" s="5"/>
      <c r="TYW108" s="1"/>
      <c r="TYX108" s="2"/>
      <c r="TYY108" s="2"/>
      <c r="TYZ108" s="5"/>
      <c r="TZA108" s="5"/>
      <c r="TZB108" s="5"/>
      <c r="TZC108" s="5"/>
      <c r="TZD108" s="5"/>
      <c r="TZE108" s="1"/>
      <c r="TZF108" s="2"/>
      <c r="TZG108" s="2"/>
      <c r="TZH108" s="5"/>
      <c r="TZI108" s="5"/>
      <c r="TZJ108" s="5"/>
      <c r="TZK108" s="5"/>
      <c r="TZL108" s="5"/>
      <c r="TZM108" s="1"/>
      <c r="TZN108" s="2"/>
      <c r="TZO108" s="2"/>
      <c r="TZP108" s="5"/>
      <c r="TZQ108" s="5"/>
      <c r="TZR108" s="5"/>
      <c r="TZS108" s="5"/>
      <c r="TZT108" s="5"/>
      <c r="TZU108" s="1"/>
      <c r="TZV108" s="2"/>
      <c r="TZW108" s="2"/>
      <c r="TZX108" s="5"/>
      <c r="TZY108" s="5"/>
      <c r="TZZ108" s="5"/>
      <c r="UAA108" s="5"/>
      <c r="UAB108" s="5"/>
      <c r="UAC108" s="1"/>
      <c r="UAD108" s="2"/>
      <c r="UAE108" s="2"/>
      <c r="UAF108" s="5"/>
      <c r="UAG108" s="5"/>
      <c r="UAH108" s="5"/>
      <c r="UAI108" s="5"/>
      <c r="UAJ108" s="5"/>
      <c r="UAK108" s="1"/>
      <c r="UAL108" s="2"/>
      <c r="UAM108" s="2"/>
      <c r="UAN108" s="5"/>
      <c r="UAO108" s="5"/>
      <c r="UAP108" s="5"/>
      <c r="UAQ108" s="5"/>
      <c r="UAR108" s="5"/>
      <c r="UAS108" s="1"/>
      <c r="UAT108" s="2"/>
      <c r="UAU108" s="2"/>
      <c r="UAV108" s="5"/>
      <c r="UAW108" s="5"/>
      <c r="UAX108" s="5"/>
      <c r="UAY108" s="5"/>
      <c r="UAZ108" s="5"/>
      <c r="UBA108" s="1"/>
      <c r="UBB108" s="2"/>
      <c r="UBC108" s="2"/>
      <c r="UBD108" s="5"/>
      <c r="UBE108" s="5"/>
      <c r="UBF108" s="5"/>
      <c r="UBG108" s="5"/>
      <c r="UBH108" s="5"/>
      <c r="UBI108" s="1"/>
      <c r="UBJ108" s="2"/>
      <c r="UBK108" s="2"/>
      <c r="UBL108" s="5"/>
      <c r="UBM108" s="5"/>
      <c r="UBN108" s="5"/>
      <c r="UBO108" s="5"/>
      <c r="UBP108" s="5"/>
      <c r="UBQ108" s="1"/>
      <c r="UBR108" s="2"/>
      <c r="UBS108" s="2"/>
      <c r="UBT108" s="5"/>
      <c r="UBU108" s="5"/>
      <c r="UBV108" s="5"/>
      <c r="UBW108" s="5"/>
      <c r="UBX108" s="5"/>
      <c r="UBY108" s="1"/>
      <c r="UBZ108" s="2"/>
      <c r="UCA108" s="2"/>
      <c r="UCB108" s="5"/>
      <c r="UCC108" s="5"/>
      <c r="UCD108" s="5"/>
      <c r="UCE108" s="5"/>
      <c r="UCF108" s="5"/>
      <c r="UCG108" s="1"/>
      <c r="UCH108" s="2"/>
      <c r="UCI108" s="2"/>
      <c r="UCJ108" s="5"/>
      <c r="UCK108" s="5"/>
      <c r="UCL108" s="5"/>
      <c r="UCM108" s="5"/>
      <c r="UCN108" s="5"/>
      <c r="UCO108" s="1"/>
      <c r="UCP108" s="2"/>
      <c r="UCQ108" s="2"/>
      <c r="UCR108" s="5"/>
      <c r="UCS108" s="5"/>
      <c r="UCT108" s="5"/>
      <c r="UCU108" s="5"/>
      <c r="UCV108" s="5"/>
      <c r="UCW108" s="1"/>
      <c r="UCX108" s="2"/>
      <c r="UCY108" s="2"/>
      <c r="UCZ108" s="5"/>
      <c r="UDA108" s="5"/>
      <c r="UDB108" s="5"/>
      <c r="UDC108" s="5"/>
      <c r="UDD108" s="5"/>
      <c r="UDE108" s="1"/>
      <c r="UDF108" s="2"/>
      <c r="UDG108" s="2"/>
      <c r="UDH108" s="5"/>
      <c r="UDI108" s="5"/>
      <c r="UDJ108" s="5"/>
      <c r="UDK108" s="5"/>
      <c r="UDL108" s="5"/>
      <c r="UDM108" s="1"/>
      <c r="UDN108" s="2"/>
      <c r="UDO108" s="2"/>
      <c r="UDP108" s="5"/>
      <c r="UDQ108" s="5"/>
      <c r="UDR108" s="5"/>
      <c r="UDS108" s="5"/>
      <c r="UDT108" s="5"/>
      <c r="UDU108" s="1"/>
      <c r="UDV108" s="2"/>
      <c r="UDW108" s="2"/>
      <c r="UDX108" s="5"/>
      <c r="UDY108" s="5"/>
      <c r="UDZ108" s="5"/>
      <c r="UEA108" s="5"/>
      <c r="UEB108" s="5"/>
      <c r="UEC108" s="1"/>
      <c r="UED108" s="2"/>
      <c r="UEE108" s="2"/>
      <c r="UEF108" s="5"/>
      <c r="UEG108" s="5"/>
      <c r="UEH108" s="5"/>
      <c r="UEI108" s="5"/>
      <c r="UEJ108" s="5"/>
      <c r="UEK108" s="1"/>
      <c r="UEL108" s="2"/>
      <c r="UEM108" s="2"/>
      <c r="UEN108" s="5"/>
      <c r="UEO108" s="5"/>
      <c r="UEP108" s="5"/>
      <c r="UEQ108" s="5"/>
      <c r="UER108" s="5"/>
      <c r="UES108" s="1"/>
      <c r="UET108" s="2"/>
      <c r="UEU108" s="2"/>
      <c r="UEV108" s="5"/>
      <c r="UEW108" s="5"/>
      <c r="UEX108" s="5"/>
      <c r="UEY108" s="5"/>
      <c r="UEZ108" s="5"/>
      <c r="UFA108" s="1"/>
      <c r="UFB108" s="2"/>
      <c r="UFC108" s="2"/>
      <c r="UFD108" s="5"/>
      <c r="UFE108" s="5"/>
      <c r="UFF108" s="5"/>
      <c r="UFG108" s="5"/>
      <c r="UFH108" s="5"/>
      <c r="UFI108" s="1"/>
      <c r="UFJ108" s="2"/>
      <c r="UFK108" s="2"/>
      <c r="UFL108" s="5"/>
      <c r="UFM108" s="5"/>
      <c r="UFN108" s="5"/>
      <c r="UFO108" s="5"/>
      <c r="UFP108" s="5"/>
      <c r="UFQ108" s="1"/>
      <c r="UFR108" s="2"/>
      <c r="UFS108" s="2"/>
      <c r="UFT108" s="5"/>
      <c r="UFU108" s="5"/>
      <c r="UFV108" s="5"/>
      <c r="UFW108" s="5"/>
      <c r="UFX108" s="5"/>
      <c r="UFY108" s="1"/>
      <c r="UFZ108" s="2"/>
      <c r="UGA108" s="2"/>
      <c r="UGB108" s="5"/>
      <c r="UGC108" s="5"/>
      <c r="UGD108" s="5"/>
      <c r="UGE108" s="5"/>
      <c r="UGF108" s="5"/>
      <c r="UGG108" s="1"/>
      <c r="UGH108" s="2"/>
      <c r="UGI108" s="2"/>
      <c r="UGJ108" s="5"/>
      <c r="UGK108" s="5"/>
      <c r="UGL108" s="5"/>
      <c r="UGM108" s="5"/>
      <c r="UGN108" s="5"/>
      <c r="UGO108" s="1"/>
      <c r="UGP108" s="2"/>
      <c r="UGQ108" s="2"/>
      <c r="UGR108" s="5"/>
      <c r="UGS108" s="5"/>
      <c r="UGT108" s="5"/>
      <c r="UGU108" s="5"/>
      <c r="UGV108" s="5"/>
      <c r="UGW108" s="1"/>
      <c r="UGX108" s="2"/>
      <c r="UGY108" s="2"/>
      <c r="UGZ108" s="5"/>
      <c r="UHA108" s="5"/>
      <c r="UHB108" s="5"/>
      <c r="UHC108" s="5"/>
      <c r="UHD108" s="5"/>
      <c r="UHE108" s="1"/>
      <c r="UHF108" s="2"/>
      <c r="UHG108" s="2"/>
      <c r="UHH108" s="5"/>
      <c r="UHI108" s="5"/>
      <c r="UHJ108" s="5"/>
      <c r="UHK108" s="5"/>
      <c r="UHL108" s="5"/>
      <c r="UHM108" s="1"/>
      <c r="UHN108" s="2"/>
      <c r="UHO108" s="2"/>
      <c r="UHP108" s="5"/>
      <c r="UHQ108" s="5"/>
      <c r="UHR108" s="5"/>
      <c r="UHS108" s="5"/>
      <c r="UHT108" s="5"/>
      <c r="UHU108" s="1"/>
      <c r="UHV108" s="2"/>
      <c r="UHW108" s="2"/>
      <c r="UHX108" s="5"/>
      <c r="UHY108" s="5"/>
      <c r="UHZ108" s="5"/>
      <c r="UIA108" s="5"/>
      <c r="UIB108" s="5"/>
      <c r="UIC108" s="1"/>
      <c r="UID108" s="2"/>
      <c r="UIE108" s="2"/>
      <c r="UIF108" s="5"/>
      <c r="UIG108" s="5"/>
      <c r="UIH108" s="5"/>
      <c r="UII108" s="5"/>
      <c r="UIJ108" s="5"/>
      <c r="UIK108" s="1"/>
      <c r="UIL108" s="2"/>
      <c r="UIM108" s="2"/>
      <c r="UIN108" s="5"/>
      <c r="UIO108" s="5"/>
      <c r="UIP108" s="5"/>
      <c r="UIQ108" s="5"/>
      <c r="UIR108" s="5"/>
      <c r="UIS108" s="1"/>
      <c r="UIT108" s="2"/>
      <c r="UIU108" s="2"/>
      <c r="UIV108" s="5"/>
      <c r="UIW108" s="5"/>
      <c r="UIX108" s="5"/>
      <c r="UIY108" s="5"/>
      <c r="UIZ108" s="5"/>
      <c r="UJA108" s="1"/>
      <c r="UJB108" s="2"/>
      <c r="UJC108" s="2"/>
      <c r="UJD108" s="5"/>
      <c r="UJE108" s="5"/>
      <c r="UJF108" s="5"/>
      <c r="UJG108" s="5"/>
      <c r="UJH108" s="5"/>
      <c r="UJI108" s="1"/>
      <c r="UJJ108" s="2"/>
      <c r="UJK108" s="2"/>
      <c r="UJL108" s="5"/>
      <c r="UJM108" s="5"/>
      <c r="UJN108" s="5"/>
      <c r="UJO108" s="5"/>
      <c r="UJP108" s="5"/>
      <c r="UJQ108" s="1"/>
      <c r="UJR108" s="2"/>
      <c r="UJS108" s="2"/>
      <c r="UJT108" s="5"/>
      <c r="UJU108" s="5"/>
      <c r="UJV108" s="5"/>
      <c r="UJW108" s="5"/>
      <c r="UJX108" s="5"/>
      <c r="UJY108" s="1"/>
      <c r="UJZ108" s="2"/>
      <c r="UKA108" s="2"/>
      <c r="UKB108" s="5"/>
      <c r="UKC108" s="5"/>
      <c r="UKD108" s="5"/>
      <c r="UKE108" s="5"/>
      <c r="UKF108" s="5"/>
      <c r="UKG108" s="1"/>
      <c r="UKH108" s="2"/>
      <c r="UKI108" s="2"/>
      <c r="UKJ108" s="5"/>
      <c r="UKK108" s="5"/>
      <c r="UKL108" s="5"/>
      <c r="UKM108" s="5"/>
      <c r="UKN108" s="5"/>
      <c r="UKO108" s="1"/>
      <c r="UKP108" s="2"/>
      <c r="UKQ108" s="2"/>
      <c r="UKR108" s="5"/>
      <c r="UKS108" s="5"/>
      <c r="UKT108" s="5"/>
      <c r="UKU108" s="5"/>
      <c r="UKV108" s="5"/>
      <c r="UKW108" s="1"/>
      <c r="UKX108" s="2"/>
      <c r="UKY108" s="2"/>
      <c r="UKZ108" s="5"/>
      <c r="ULA108" s="5"/>
      <c r="ULB108" s="5"/>
      <c r="ULC108" s="5"/>
      <c r="ULD108" s="5"/>
      <c r="ULE108" s="1"/>
      <c r="ULF108" s="2"/>
      <c r="ULG108" s="2"/>
      <c r="ULH108" s="5"/>
      <c r="ULI108" s="5"/>
      <c r="ULJ108" s="5"/>
      <c r="ULK108" s="5"/>
      <c r="ULL108" s="5"/>
      <c r="ULM108" s="1"/>
      <c r="ULN108" s="2"/>
      <c r="ULO108" s="2"/>
      <c r="ULP108" s="5"/>
      <c r="ULQ108" s="5"/>
      <c r="ULR108" s="5"/>
      <c r="ULS108" s="5"/>
      <c r="ULT108" s="5"/>
      <c r="ULU108" s="1"/>
      <c r="ULV108" s="2"/>
      <c r="ULW108" s="2"/>
      <c r="ULX108" s="5"/>
      <c r="ULY108" s="5"/>
      <c r="ULZ108" s="5"/>
      <c r="UMA108" s="5"/>
      <c r="UMB108" s="5"/>
      <c r="UMC108" s="1"/>
      <c r="UMD108" s="2"/>
      <c r="UME108" s="2"/>
      <c r="UMF108" s="5"/>
      <c r="UMG108" s="5"/>
      <c r="UMH108" s="5"/>
      <c r="UMI108" s="5"/>
      <c r="UMJ108" s="5"/>
      <c r="UMK108" s="1"/>
      <c r="UML108" s="2"/>
      <c r="UMM108" s="2"/>
      <c r="UMN108" s="5"/>
      <c r="UMO108" s="5"/>
      <c r="UMP108" s="5"/>
      <c r="UMQ108" s="5"/>
      <c r="UMR108" s="5"/>
      <c r="UMS108" s="1"/>
      <c r="UMT108" s="2"/>
      <c r="UMU108" s="2"/>
      <c r="UMV108" s="5"/>
      <c r="UMW108" s="5"/>
      <c r="UMX108" s="5"/>
      <c r="UMY108" s="5"/>
      <c r="UMZ108" s="5"/>
      <c r="UNA108" s="1"/>
      <c r="UNB108" s="2"/>
      <c r="UNC108" s="2"/>
      <c r="UND108" s="5"/>
      <c r="UNE108" s="5"/>
      <c r="UNF108" s="5"/>
      <c r="UNG108" s="5"/>
      <c r="UNH108" s="5"/>
      <c r="UNI108" s="1"/>
      <c r="UNJ108" s="2"/>
      <c r="UNK108" s="2"/>
      <c r="UNL108" s="5"/>
      <c r="UNM108" s="5"/>
      <c r="UNN108" s="5"/>
      <c r="UNO108" s="5"/>
      <c r="UNP108" s="5"/>
      <c r="UNQ108" s="1"/>
      <c r="UNR108" s="2"/>
      <c r="UNS108" s="2"/>
      <c r="UNT108" s="5"/>
      <c r="UNU108" s="5"/>
      <c r="UNV108" s="5"/>
      <c r="UNW108" s="5"/>
      <c r="UNX108" s="5"/>
      <c r="UNY108" s="1"/>
      <c r="UNZ108" s="2"/>
      <c r="UOA108" s="2"/>
      <c r="UOB108" s="5"/>
      <c r="UOC108" s="5"/>
      <c r="UOD108" s="5"/>
      <c r="UOE108" s="5"/>
      <c r="UOF108" s="5"/>
      <c r="UOG108" s="1"/>
      <c r="UOH108" s="2"/>
      <c r="UOI108" s="2"/>
      <c r="UOJ108" s="5"/>
      <c r="UOK108" s="5"/>
      <c r="UOL108" s="5"/>
      <c r="UOM108" s="5"/>
      <c r="UON108" s="5"/>
      <c r="UOO108" s="1"/>
      <c r="UOP108" s="2"/>
      <c r="UOQ108" s="2"/>
      <c r="UOR108" s="5"/>
      <c r="UOS108" s="5"/>
      <c r="UOT108" s="5"/>
      <c r="UOU108" s="5"/>
      <c r="UOV108" s="5"/>
      <c r="UOW108" s="1"/>
      <c r="UOX108" s="2"/>
      <c r="UOY108" s="2"/>
      <c r="UOZ108" s="5"/>
      <c r="UPA108" s="5"/>
      <c r="UPB108" s="5"/>
      <c r="UPC108" s="5"/>
      <c r="UPD108" s="5"/>
      <c r="UPE108" s="1"/>
      <c r="UPF108" s="2"/>
      <c r="UPG108" s="2"/>
      <c r="UPH108" s="5"/>
      <c r="UPI108" s="5"/>
      <c r="UPJ108" s="5"/>
      <c r="UPK108" s="5"/>
      <c r="UPL108" s="5"/>
      <c r="UPM108" s="1"/>
      <c r="UPN108" s="2"/>
      <c r="UPO108" s="2"/>
      <c r="UPP108" s="5"/>
      <c r="UPQ108" s="5"/>
      <c r="UPR108" s="5"/>
      <c r="UPS108" s="5"/>
      <c r="UPT108" s="5"/>
      <c r="UPU108" s="1"/>
      <c r="UPV108" s="2"/>
      <c r="UPW108" s="2"/>
      <c r="UPX108" s="5"/>
      <c r="UPY108" s="5"/>
      <c r="UPZ108" s="5"/>
      <c r="UQA108" s="5"/>
      <c r="UQB108" s="5"/>
      <c r="UQC108" s="1"/>
      <c r="UQD108" s="2"/>
      <c r="UQE108" s="2"/>
      <c r="UQF108" s="5"/>
      <c r="UQG108" s="5"/>
      <c r="UQH108" s="5"/>
      <c r="UQI108" s="5"/>
      <c r="UQJ108" s="5"/>
      <c r="UQK108" s="1"/>
      <c r="UQL108" s="2"/>
      <c r="UQM108" s="2"/>
      <c r="UQN108" s="5"/>
      <c r="UQO108" s="5"/>
      <c r="UQP108" s="5"/>
      <c r="UQQ108" s="5"/>
      <c r="UQR108" s="5"/>
      <c r="UQS108" s="1"/>
      <c r="UQT108" s="2"/>
      <c r="UQU108" s="2"/>
      <c r="UQV108" s="5"/>
      <c r="UQW108" s="5"/>
      <c r="UQX108" s="5"/>
      <c r="UQY108" s="5"/>
      <c r="UQZ108" s="5"/>
      <c r="URA108" s="1"/>
      <c r="URB108" s="2"/>
      <c r="URC108" s="2"/>
      <c r="URD108" s="5"/>
      <c r="URE108" s="5"/>
      <c r="URF108" s="5"/>
      <c r="URG108" s="5"/>
      <c r="URH108" s="5"/>
      <c r="URI108" s="1"/>
      <c r="URJ108" s="2"/>
      <c r="URK108" s="2"/>
      <c r="URL108" s="5"/>
      <c r="URM108" s="5"/>
      <c r="URN108" s="5"/>
      <c r="URO108" s="5"/>
      <c r="URP108" s="5"/>
      <c r="URQ108" s="1"/>
      <c r="URR108" s="2"/>
      <c r="URS108" s="2"/>
      <c r="URT108" s="5"/>
      <c r="URU108" s="5"/>
      <c r="URV108" s="5"/>
      <c r="URW108" s="5"/>
      <c r="URX108" s="5"/>
      <c r="URY108" s="1"/>
      <c r="URZ108" s="2"/>
      <c r="USA108" s="2"/>
      <c r="USB108" s="5"/>
      <c r="USC108" s="5"/>
      <c r="USD108" s="5"/>
      <c r="USE108" s="5"/>
      <c r="USF108" s="5"/>
      <c r="USG108" s="1"/>
      <c r="USH108" s="2"/>
      <c r="USI108" s="2"/>
      <c r="USJ108" s="5"/>
      <c r="USK108" s="5"/>
      <c r="USL108" s="5"/>
      <c r="USM108" s="5"/>
      <c r="USN108" s="5"/>
      <c r="USO108" s="1"/>
      <c r="USP108" s="2"/>
      <c r="USQ108" s="2"/>
      <c r="USR108" s="5"/>
      <c r="USS108" s="5"/>
      <c r="UST108" s="5"/>
      <c r="USU108" s="5"/>
      <c r="USV108" s="5"/>
      <c r="USW108" s="1"/>
      <c r="USX108" s="2"/>
      <c r="USY108" s="2"/>
      <c r="USZ108" s="5"/>
      <c r="UTA108" s="5"/>
      <c r="UTB108" s="5"/>
      <c r="UTC108" s="5"/>
      <c r="UTD108" s="5"/>
      <c r="UTE108" s="1"/>
      <c r="UTF108" s="2"/>
      <c r="UTG108" s="2"/>
      <c r="UTH108" s="5"/>
      <c r="UTI108" s="5"/>
      <c r="UTJ108" s="5"/>
      <c r="UTK108" s="5"/>
      <c r="UTL108" s="5"/>
      <c r="UTM108" s="1"/>
      <c r="UTN108" s="2"/>
      <c r="UTO108" s="2"/>
      <c r="UTP108" s="5"/>
      <c r="UTQ108" s="5"/>
      <c r="UTR108" s="5"/>
      <c r="UTS108" s="5"/>
      <c r="UTT108" s="5"/>
      <c r="UTU108" s="1"/>
      <c r="UTV108" s="2"/>
      <c r="UTW108" s="2"/>
      <c r="UTX108" s="5"/>
      <c r="UTY108" s="5"/>
      <c r="UTZ108" s="5"/>
      <c r="UUA108" s="5"/>
      <c r="UUB108" s="5"/>
      <c r="UUC108" s="1"/>
      <c r="UUD108" s="2"/>
      <c r="UUE108" s="2"/>
      <c r="UUF108" s="5"/>
      <c r="UUG108" s="5"/>
      <c r="UUH108" s="5"/>
      <c r="UUI108" s="5"/>
      <c r="UUJ108" s="5"/>
      <c r="UUK108" s="1"/>
      <c r="UUL108" s="2"/>
      <c r="UUM108" s="2"/>
      <c r="UUN108" s="5"/>
      <c r="UUO108" s="5"/>
      <c r="UUP108" s="5"/>
      <c r="UUQ108" s="5"/>
      <c r="UUR108" s="5"/>
      <c r="UUS108" s="1"/>
      <c r="UUT108" s="2"/>
      <c r="UUU108" s="2"/>
      <c r="UUV108" s="5"/>
      <c r="UUW108" s="5"/>
      <c r="UUX108" s="5"/>
      <c r="UUY108" s="5"/>
      <c r="UUZ108" s="5"/>
      <c r="UVA108" s="1"/>
      <c r="UVB108" s="2"/>
      <c r="UVC108" s="2"/>
      <c r="UVD108" s="5"/>
      <c r="UVE108" s="5"/>
      <c r="UVF108" s="5"/>
      <c r="UVG108" s="5"/>
      <c r="UVH108" s="5"/>
      <c r="UVI108" s="1"/>
      <c r="UVJ108" s="2"/>
      <c r="UVK108" s="2"/>
      <c r="UVL108" s="5"/>
      <c r="UVM108" s="5"/>
      <c r="UVN108" s="5"/>
      <c r="UVO108" s="5"/>
      <c r="UVP108" s="5"/>
      <c r="UVQ108" s="1"/>
      <c r="UVR108" s="2"/>
      <c r="UVS108" s="2"/>
      <c r="UVT108" s="5"/>
      <c r="UVU108" s="5"/>
      <c r="UVV108" s="5"/>
      <c r="UVW108" s="5"/>
      <c r="UVX108" s="5"/>
      <c r="UVY108" s="1"/>
      <c r="UVZ108" s="2"/>
      <c r="UWA108" s="2"/>
      <c r="UWB108" s="5"/>
      <c r="UWC108" s="5"/>
      <c r="UWD108" s="5"/>
      <c r="UWE108" s="5"/>
      <c r="UWF108" s="5"/>
      <c r="UWG108" s="1"/>
      <c r="UWH108" s="2"/>
      <c r="UWI108" s="2"/>
      <c r="UWJ108" s="5"/>
      <c r="UWK108" s="5"/>
      <c r="UWL108" s="5"/>
      <c r="UWM108" s="5"/>
      <c r="UWN108" s="5"/>
      <c r="UWO108" s="1"/>
      <c r="UWP108" s="2"/>
      <c r="UWQ108" s="2"/>
      <c r="UWR108" s="5"/>
      <c r="UWS108" s="5"/>
      <c r="UWT108" s="5"/>
      <c r="UWU108" s="5"/>
      <c r="UWV108" s="5"/>
      <c r="UWW108" s="1"/>
      <c r="UWX108" s="2"/>
      <c r="UWY108" s="2"/>
      <c r="UWZ108" s="5"/>
      <c r="UXA108" s="5"/>
      <c r="UXB108" s="5"/>
      <c r="UXC108" s="5"/>
      <c r="UXD108" s="5"/>
      <c r="UXE108" s="1"/>
      <c r="UXF108" s="2"/>
      <c r="UXG108" s="2"/>
      <c r="UXH108" s="5"/>
      <c r="UXI108" s="5"/>
      <c r="UXJ108" s="5"/>
      <c r="UXK108" s="5"/>
      <c r="UXL108" s="5"/>
      <c r="UXM108" s="1"/>
      <c r="UXN108" s="2"/>
      <c r="UXO108" s="2"/>
      <c r="UXP108" s="5"/>
      <c r="UXQ108" s="5"/>
      <c r="UXR108" s="5"/>
      <c r="UXS108" s="5"/>
      <c r="UXT108" s="5"/>
      <c r="UXU108" s="1"/>
      <c r="UXV108" s="2"/>
      <c r="UXW108" s="2"/>
      <c r="UXX108" s="5"/>
      <c r="UXY108" s="5"/>
      <c r="UXZ108" s="5"/>
      <c r="UYA108" s="5"/>
      <c r="UYB108" s="5"/>
      <c r="UYC108" s="1"/>
      <c r="UYD108" s="2"/>
      <c r="UYE108" s="2"/>
      <c r="UYF108" s="5"/>
      <c r="UYG108" s="5"/>
      <c r="UYH108" s="5"/>
      <c r="UYI108" s="5"/>
      <c r="UYJ108" s="5"/>
      <c r="UYK108" s="1"/>
      <c r="UYL108" s="2"/>
      <c r="UYM108" s="2"/>
      <c r="UYN108" s="5"/>
      <c r="UYO108" s="5"/>
      <c r="UYP108" s="5"/>
      <c r="UYQ108" s="5"/>
      <c r="UYR108" s="5"/>
      <c r="UYS108" s="1"/>
      <c r="UYT108" s="2"/>
      <c r="UYU108" s="2"/>
      <c r="UYV108" s="5"/>
      <c r="UYW108" s="5"/>
      <c r="UYX108" s="5"/>
      <c r="UYY108" s="5"/>
      <c r="UYZ108" s="5"/>
      <c r="UZA108" s="1"/>
      <c r="UZB108" s="2"/>
      <c r="UZC108" s="2"/>
      <c r="UZD108" s="5"/>
      <c r="UZE108" s="5"/>
      <c r="UZF108" s="5"/>
      <c r="UZG108" s="5"/>
      <c r="UZH108" s="5"/>
      <c r="UZI108" s="1"/>
      <c r="UZJ108" s="2"/>
      <c r="UZK108" s="2"/>
      <c r="UZL108" s="5"/>
      <c r="UZM108" s="5"/>
      <c r="UZN108" s="5"/>
      <c r="UZO108" s="5"/>
      <c r="UZP108" s="5"/>
      <c r="UZQ108" s="1"/>
      <c r="UZR108" s="2"/>
      <c r="UZS108" s="2"/>
      <c r="UZT108" s="5"/>
      <c r="UZU108" s="5"/>
      <c r="UZV108" s="5"/>
      <c r="UZW108" s="5"/>
      <c r="UZX108" s="5"/>
      <c r="UZY108" s="1"/>
      <c r="UZZ108" s="2"/>
      <c r="VAA108" s="2"/>
      <c r="VAB108" s="5"/>
      <c r="VAC108" s="5"/>
      <c r="VAD108" s="5"/>
      <c r="VAE108" s="5"/>
      <c r="VAF108" s="5"/>
      <c r="VAG108" s="1"/>
      <c r="VAH108" s="2"/>
      <c r="VAI108" s="2"/>
      <c r="VAJ108" s="5"/>
      <c r="VAK108" s="5"/>
      <c r="VAL108" s="5"/>
      <c r="VAM108" s="5"/>
      <c r="VAN108" s="5"/>
      <c r="VAO108" s="1"/>
      <c r="VAP108" s="2"/>
      <c r="VAQ108" s="2"/>
      <c r="VAR108" s="5"/>
      <c r="VAS108" s="5"/>
      <c r="VAT108" s="5"/>
      <c r="VAU108" s="5"/>
      <c r="VAV108" s="5"/>
      <c r="VAW108" s="1"/>
      <c r="VAX108" s="2"/>
      <c r="VAY108" s="2"/>
      <c r="VAZ108" s="5"/>
      <c r="VBA108" s="5"/>
      <c r="VBB108" s="5"/>
      <c r="VBC108" s="5"/>
      <c r="VBD108" s="5"/>
      <c r="VBE108" s="1"/>
      <c r="VBF108" s="2"/>
      <c r="VBG108" s="2"/>
      <c r="VBH108" s="5"/>
      <c r="VBI108" s="5"/>
      <c r="VBJ108" s="5"/>
      <c r="VBK108" s="5"/>
      <c r="VBL108" s="5"/>
      <c r="VBM108" s="1"/>
      <c r="VBN108" s="2"/>
      <c r="VBO108" s="2"/>
      <c r="VBP108" s="5"/>
      <c r="VBQ108" s="5"/>
      <c r="VBR108" s="5"/>
      <c r="VBS108" s="5"/>
      <c r="VBT108" s="5"/>
      <c r="VBU108" s="1"/>
      <c r="VBV108" s="2"/>
      <c r="VBW108" s="2"/>
      <c r="VBX108" s="5"/>
      <c r="VBY108" s="5"/>
      <c r="VBZ108" s="5"/>
      <c r="VCA108" s="5"/>
      <c r="VCB108" s="5"/>
      <c r="VCC108" s="1"/>
      <c r="VCD108" s="2"/>
      <c r="VCE108" s="2"/>
      <c r="VCF108" s="5"/>
      <c r="VCG108" s="5"/>
      <c r="VCH108" s="5"/>
      <c r="VCI108" s="5"/>
      <c r="VCJ108" s="5"/>
      <c r="VCK108" s="1"/>
      <c r="VCL108" s="2"/>
      <c r="VCM108" s="2"/>
      <c r="VCN108" s="5"/>
      <c r="VCO108" s="5"/>
      <c r="VCP108" s="5"/>
      <c r="VCQ108" s="5"/>
      <c r="VCR108" s="5"/>
      <c r="VCS108" s="1"/>
      <c r="VCT108" s="2"/>
      <c r="VCU108" s="2"/>
      <c r="VCV108" s="5"/>
      <c r="VCW108" s="5"/>
      <c r="VCX108" s="5"/>
      <c r="VCY108" s="5"/>
      <c r="VCZ108" s="5"/>
      <c r="VDA108" s="1"/>
      <c r="VDB108" s="2"/>
      <c r="VDC108" s="2"/>
      <c r="VDD108" s="5"/>
      <c r="VDE108" s="5"/>
      <c r="VDF108" s="5"/>
      <c r="VDG108" s="5"/>
      <c r="VDH108" s="5"/>
      <c r="VDI108" s="1"/>
      <c r="VDJ108" s="2"/>
      <c r="VDK108" s="2"/>
      <c r="VDL108" s="5"/>
      <c r="VDM108" s="5"/>
      <c r="VDN108" s="5"/>
      <c r="VDO108" s="5"/>
      <c r="VDP108" s="5"/>
      <c r="VDQ108" s="1"/>
      <c r="VDR108" s="2"/>
      <c r="VDS108" s="2"/>
      <c r="VDT108" s="5"/>
      <c r="VDU108" s="5"/>
      <c r="VDV108" s="5"/>
      <c r="VDW108" s="5"/>
      <c r="VDX108" s="5"/>
      <c r="VDY108" s="1"/>
      <c r="VDZ108" s="2"/>
      <c r="VEA108" s="2"/>
      <c r="VEB108" s="5"/>
      <c r="VEC108" s="5"/>
      <c r="VED108" s="5"/>
      <c r="VEE108" s="5"/>
      <c r="VEF108" s="5"/>
      <c r="VEG108" s="1"/>
      <c r="VEH108" s="2"/>
      <c r="VEI108" s="2"/>
      <c r="VEJ108" s="5"/>
      <c r="VEK108" s="5"/>
      <c r="VEL108" s="5"/>
      <c r="VEM108" s="5"/>
      <c r="VEN108" s="5"/>
      <c r="VEO108" s="1"/>
      <c r="VEP108" s="2"/>
      <c r="VEQ108" s="2"/>
      <c r="VER108" s="5"/>
      <c r="VES108" s="5"/>
      <c r="VET108" s="5"/>
      <c r="VEU108" s="5"/>
      <c r="VEV108" s="5"/>
      <c r="VEW108" s="1"/>
      <c r="VEX108" s="2"/>
      <c r="VEY108" s="2"/>
      <c r="VEZ108" s="5"/>
      <c r="VFA108" s="5"/>
      <c r="VFB108" s="5"/>
      <c r="VFC108" s="5"/>
      <c r="VFD108" s="5"/>
      <c r="VFE108" s="1"/>
      <c r="VFF108" s="2"/>
      <c r="VFG108" s="2"/>
      <c r="VFH108" s="5"/>
      <c r="VFI108" s="5"/>
      <c r="VFJ108" s="5"/>
      <c r="VFK108" s="5"/>
      <c r="VFL108" s="5"/>
      <c r="VFM108" s="1"/>
      <c r="VFN108" s="2"/>
      <c r="VFO108" s="2"/>
      <c r="VFP108" s="5"/>
      <c r="VFQ108" s="5"/>
      <c r="VFR108" s="5"/>
      <c r="VFS108" s="5"/>
      <c r="VFT108" s="5"/>
      <c r="VFU108" s="1"/>
      <c r="VFV108" s="2"/>
      <c r="VFW108" s="2"/>
      <c r="VFX108" s="5"/>
      <c r="VFY108" s="5"/>
      <c r="VFZ108" s="5"/>
      <c r="VGA108" s="5"/>
      <c r="VGB108" s="5"/>
      <c r="VGC108" s="1"/>
      <c r="VGD108" s="2"/>
      <c r="VGE108" s="2"/>
      <c r="VGF108" s="5"/>
      <c r="VGG108" s="5"/>
      <c r="VGH108" s="5"/>
      <c r="VGI108" s="5"/>
      <c r="VGJ108" s="5"/>
      <c r="VGK108" s="1"/>
      <c r="VGL108" s="2"/>
      <c r="VGM108" s="2"/>
      <c r="VGN108" s="5"/>
      <c r="VGO108" s="5"/>
      <c r="VGP108" s="5"/>
      <c r="VGQ108" s="5"/>
      <c r="VGR108" s="5"/>
      <c r="VGS108" s="1"/>
      <c r="VGT108" s="2"/>
      <c r="VGU108" s="2"/>
      <c r="VGV108" s="5"/>
      <c r="VGW108" s="5"/>
      <c r="VGX108" s="5"/>
      <c r="VGY108" s="5"/>
      <c r="VGZ108" s="5"/>
      <c r="VHA108" s="1"/>
      <c r="VHB108" s="2"/>
      <c r="VHC108" s="2"/>
      <c r="VHD108" s="5"/>
      <c r="VHE108" s="5"/>
      <c r="VHF108" s="5"/>
      <c r="VHG108" s="5"/>
      <c r="VHH108" s="5"/>
      <c r="VHI108" s="1"/>
      <c r="VHJ108" s="2"/>
      <c r="VHK108" s="2"/>
      <c r="VHL108" s="5"/>
      <c r="VHM108" s="5"/>
      <c r="VHN108" s="5"/>
      <c r="VHO108" s="5"/>
      <c r="VHP108" s="5"/>
      <c r="VHQ108" s="1"/>
      <c r="VHR108" s="2"/>
      <c r="VHS108" s="2"/>
      <c r="VHT108" s="5"/>
      <c r="VHU108" s="5"/>
      <c r="VHV108" s="5"/>
      <c r="VHW108" s="5"/>
      <c r="VHX108" s="5"/>
      <c r="VHY108" s="1"/>
      <c r="VHZ108" s="2"/>
      <c r="VIA108" s="2"/>
      <c r="VIB108" s="5"/>
      <c r="VIC108" s="5"/>
      <c r="VID108" s="5"/>
      <c r="VIE108" s="5"/>
      <c r="VIF108" s="5"/>
      <c r="VIG108" s="1"/>
      <c r="VIH108" s="2"/>
      <c r="VII108" s="2"/>
      <c r="VIJ108" s="5"/>
      <c r="VIK108" s="5"/>
      <c r="VIL108" s="5"/>
      <c r="VIM108" s="5"/>
      <c r="VIN108" s="5"/>
      <c r="VIO108" s="1"/>
      <c r="VIP108" s="2"/>
      <c r="VIQ108" s="2"/>
      <c r="VIR108" s="5"/>
      <c r="VIS108" s="5"/>
      <c r="VIT108" s="5"/>
      <c r="VIU108" s="5"/>
      <c r="VIV108" s="5"/>
      <c r="VIW108" s="1"/>
      <c r="VIX108" s="2"/>
      <c r="VIY108" s="2"/>
      <c r="VIZ108" s="5"/>
      <c r="VJA108" s="5"/>
      <c r="VJB108" s="5"/>
      <c r="VJC108" s="5"/>
      <c r="VJD108" s="5"/>
      <c r="VJE108" s="1"/>
      <c r="VJF108" s="2"/>
      <c r="VJG108" s="2"/>
      <c r="VJH108" s="5"/>
      <c r="VJI108" s="5"/>
      <c r="VJJ108" s="5"/>
      <c r="VJK108" s="5"/>
      <c r="VJL108" s="5"/>
      <c r="VJM108" s="1"/>
      <c r="VJN108" s="2"/>
      <c r="VJO108" s="2"/>
      <c r="VJP108" s="5"/>
      <c r="VJQ108" s="5"/>
      <c r="VJR108" s="5"/>
      <c r="VJS108" s="5"/>
      <c r="VJT108" s="5"/>
      <c r="VJU108" s="1"/>
      <c r="VJV108" s="2"/>
      <c r="VJW108" s="2"/>
      <c r="VJX108" s="5"/>
      <c r="VJY108" s="5"/>
      <c r="VJZ108" s="5"/>
      <c r="VKA108" s="5"/>
      <c r="VKB108" s="5"/>
      <c r="VKC108" s="1"/>
      <c r="VKD108" s="2"/>
      <c r="VKE108" s="2"/>
      <c r="VKF108" s="5"/>
      <c r="VKG108" s="5"/>
      <c r="VKH108" s="5"/>
      <c r="VKI108" s="5"/>
      <c r="VKJ108" s="5"/>
      <c r="VKK108" s="1"/>
      <c r="VKL108" s="2"/>
      <c r="VKM108" s="2"/>
      <c r="VKN108" s="5"/>
      <c r="VKO108" s="5"/>
      <c r="VKP108" s="5"/>
      <c r="VKQ108" s="5"/>
      <c r="VKR108" s="5"/>
      <c r="VKS108" s="1"/>
      <c r="VKT108" s="2"/>
      <c r="VKU108" s="2"/>
      <c r="VKV108" s="5"/>
      <c r="VKW108" s="5"/>
      <c r="VKX108" s="5"/>
      <c r="VKY108" s="5"/>
      <c r="VKZ108" s="5"/>
      <c r="VLA108" s="1"/>
      <c r="VLB108" s="2"/>
      <c r="VLC108" s="2"/>
      <c r="VLD108" s="5"/>
      <c r="VLE108" s="5"/>
      <c r="VLF108" s="5"/>
      <c r="VLG108" s="5"/>
      <c r="VLH108" s="5"/>
      <c r="VLI108" s="1"/>
      <c r="VLJ108" s="2"/>
      <c r="VLK108" s="2"/>
      <c r="VLL108" s="5"/>
      <c r="VLM108" s="5"/>
      <c r="VLN108" s="5"/>
      <c r="VLO108" s="5"/>
      <c r="VLP108" s="5"/>
      <c r="VLQ108" s="1"/>
      <c r="VLR108" s="2"/>
      <c r="VLS108" s="2"/>
      <c r="VLT108" s="5"/>
      <c r="VLU108" s="5"/>
      <c r="VLV108" s="5"/>
      <c r="VLW108" s="5"/>
      <c r="VLX108" s="5"/>
      <c r="VLY108" s="1"/>
      <c r="VLZ108" s="2"/>
      <c r="VMA108" s="2"/>
      <c r="VMB108" s="5"/>
      <c r="VMC108" s="5"/>
      <c r="VMD108" s="5"/>
      <c r="VME108" s="5"/>
      <c r="VMF108" s="5"/>
      <c r="VMG108" s="1"/>
      <c r="VMH108" s="2"/>
      <c r="VMI108" s="2"/>
      <c r="VMJ108" s="5"/>
      <c r="VMK108" s="5"/>
      <c r="VML108" s="5"/>
      <c r="VMM108" s="5"/>
      <c r="VMN108" s="5"/>
      <c r="VMO108" s="1"/>
      <c r="VMP108" s="2"/>
      <c r="VMQ108" s="2"/>
      <c r="VMR108" s="5"/>
      <c r="VMS108" s="5"/>
      <c r="VMT108" s="5"/>
      <c r="VMU108" s="5"/>
      <c r="VMV108" s="5"/>
      <c r="VMW108" s="1"/>
      <c r="VMX108" s="2"/>
      <c r="VMY108" s="2"/>
      <c r="VMZ108" s="5"/>
      <c r="VNA108" s="5"/>
      <c r="VNB108" s="5"/>
      <c r="VNC108" s="5"/>
      <c r="VND108" s="5"/>
      <c r="VNE108" s="1"/>
      <c r="VNF108" s="2"/>
      <c r="VNG108" s="2"/>
      <c r="VNH108" s="5"/>
      <c r="VNI108" s="5"/>
      <c r="VNJ108" s="5"/>
      <c r="VNK108" s="5"/>
      <c r="VNL108" s="5"/>
      <c r="VNM108" s="1"/>
      <c r="VNN108" s="2"/>
      <c r="VNO108" s="2"/>
      <c r="VNP108" s="5"/>
      <c r="VNQ108" s="5"/>
      <c r="VNR108" s="5"/>
      <c r="VNS108" s="5"/>
      <c r="VNT108" s="5"/>
      <c r="VNU108" s="1"/>
      <c r="VNV108" s="2"/>
      <c r="VNW108" s="2"/>
      <c r="VNX108" s="5"/>
      <c r="VNY108" s="5"/>
      <c r="VNZ108" s="5"/>
      <c r="VOA108" s="5"/>
      <c r="VOB108" s="5"/>
      <c r="VOC108" s="1"/>
      <c r="VOD108" s="2"/>
      <c r="VOE108" s="2"/>
      <c r="VOF108" s="5"/>
      <c r="VOG108" s="5"/>
      <c r="VOH108" s="5"/>
      <c r="VOI108" s="5"/>
      <c r="VOJ108" s="5"/>
      <c r="VOK108" s="1"/>
      <c r="VOL108" s="2"/>
      <c r="VOM108" s="2"/>
      <c r="VON108" s="5"/>
      <c r="VOO108" s="5"/>
      <c r="VOP108" s="5"/>
      <c r="VOQ108" s="5"/>
      <c r="VOR108" s="5"/>
      <c r="VOS108" s="1"/>
      <c r="VOT108" s="2"/>
      <c r="VOU108" s="2"/>
      <c r="VOV108" s="5"/>
      <c r="VOW108" s="5"/>
      <c r="VOX108" s="5"/>
      <c r="VOY108" s="5"/>
      <c r="VOZ108" s="5"/>
      <c r="VPA108" s="1"/>
      <c r="VPB108" s="2"/>
      <c r="VPC108" s="2"/>
      <c r="VPD108" s="5"/>
      <c r="VPE108" s="5"/>
      <c r="VPF108" s="5"/>
      <c r="VPG108" s="5"/>
      <c r="VPH108" s="5"/>
      <c r="VPI108" s="1"/>
      <c r="VPJ108" s="2"/>
      <c r="VPK108" s="2"/>
      <c r="VPL108" s="5"/>
      <c r="VPM108" s="5"/>
      <c r="VPN108" s="5"/>
      <c r="VPO108" s="5"/>
      <c r="VPP108" s="5"/>
      <c r="VPQ108" s="1"/>
      <c r="VPR108" s="2"/>
      <c r="VPS108" s="2"/>
      <c r="VPT108" s="5"/>
      <c r="VPU108" s="5"/>
      <c r="VPV108" s="5"/>
      <c r="VPW108" s="5"/>
      <c r="VPX108" s="5"/>
      <c r="VPY108" s="1"/>
      <c r="VPZ108" s="2"/>
      <c r="VQA108" s="2"/>
      <c r="VQB108" s="5"/>
      <c r="VQC108" s="5"/>
      <c r="VQD108" s="5"/>
      <c r="VQE108" s="5"/>
      <c r="VQF108" s="5"/>
      <c r="VQG108" s="1"/>
      <c r="VQH108" s="2"/>
      <c r="VQI108" s="2"/>
      <c r="VQJ108" s="5"/>
      <c r="VQK108" s="5"/>
      <c r="VQL108" s="5"/>
      <c r="VQM108" s="5"/>
      <c r="VQN108" s="5"/>
      <c r="VQO108" s="1"/>
      <c r="VQP108" s="2"/>
      <c r="VQQ108" s="2"/>
      <c r="VQR108" s="5"/>
      <c r="VQS108" s="5"/>
      <c r="VQT108" s="5"/>
      <c r="VQU108" s="5"/>
      <c r="VQV108" s="5"/>
      <c r="VQW108" s="1"/>
      <c r="VQX108" s="2"/>
      <c r="VQY108" s="2"/>
      <c r="VQZ108" s="5"/>
      <c r="VRA108" s="5"/>
      <c r="VRB108" s="5"/>
      <c r="VRC108" s="5"/>
      <c r="VRD108" s="5"/>
      <c r="VRE108" s="1"/>
      <c r="VRF108" s="2"/>
      <c r="VRG108" s="2"/>
      <c r="VRH108" s="5"/>
      <c r="VRI108" s="5"/>
      <c r="VRJ108" s="5"/>
      <c r="VRK108" s="5"/>
      <c r="VRL108" s="5"/>
      <c r="VRM108" s="1"/>
      <c r="VRN108" s="2"/>
      <c r="VRO108" s="2"/>
      <c r="VRP108" s="5"/>
      <c r="VRQ108" s="5"/>
      <c r="VRR108" s="5"/>
      <c r="VRS108" s="5"/>
      <c r="VRT108" s="5"/>
      <c r="VRU108" s="1"/>
      <c r="VRV108" s="2"/>
      <c r="VRW108" s="2"/>
      <c r="VRX108" s="5"/>
      <c r="VRY108" s="5"/>
      <c r="VRZ108" s="5"/>
      <c r="VSA108" s="5"/>
      <c r="VSB108" s="5"/>
      <c r="VSC108" s="1"/>
      <c r="VSD108" s="2"/>
      <c r="VSE108" s="2"/>
      <c r="VSF108" s="5"/>
      <c r="VSG108" s="5"/>
      <c r="VSH108" s="5"/>
      <c r="VSI108" s="5"/>
      <c r="VSJ108" s="5"/>
      <c r="VSK108" s="1"/>
      <c r="VSL108" s="2"/>
      <c r="VSM108" s="2"/>
      <c r="VSN108" s="5"/>
      <c r="VSO108" s="5"/>
      <c r="VSP108" s="5"/>
      <c r="VSQ108" s="5"/>
      <c r="VSR108" s="5"/>
      <c r="VSS108" s="1"/>
      <c r="VST108" s="2"/>
      <c r="VSU108" s="2"/>
      <c r="VSV108" s="5"/>
      <c r="VSW108" s="5"/>
      <c r="VSX108" s="5"/>
      <c r="VSY108" s="5"/>
      <c r="VSZ108" s="5"/>
      <c r="VTA108" s="1"/>
      <c r="VTB108" s="2"/>
      <c r="VTC108" s="2"/>
      <c r="VTD108" s="5"/>
      <c r="VTE108" s="5"/>
      <c r="VTF108" s="5"/>
      <c r="VTG108" s="5"/>
      <c r="VTH108" s="5"/>
      <c r="VTI108" s="1"/>
      <c r="VTJ108" s="2"/>
      <c r="VTK108" s="2"/>
      <c r="VTL108" s="5"/>
      <c r="VTM108" s="5"/>
      <c r="VTN108" s="5"/>
      <c r="VTO108" s="5"/>
      <c r="VTP108" s="5"/>
      <c r="VTQ108" s="1"/>
      <c r="VTR108" s="2"/>
      <c r="VTS108" s="2"/>
      <c r="VTT108" s="5"/>
      <c r="VTU108" s="5"/>
      <c r="VTV108" s="5"/>
      <c r="VTW108" s="5"/>
      <c r="VTX108" s="5"/>
      <c r="VTY108" s="1"/>
      <c r="VTZ108" s="2"/>
      <c r="VUA108" s="2"/>
      <c r="VUB108" s="5"/>
      <c r="VUC108" s="5"/>
      <c r="VUD108" s="5"/>
      <c r="VUE108" s="5"/>
      <c r="VUF108" s="5"/>
      <c r="VUG108" s="1"/>
      <c r="VUH108" s="2"/>
      <c r="VUI108" s="2"/>
      <c r="VUJ108" s="5"/>
      <c r="VUK108" s="5"/>
      <c r="VUL108" s="5"/>
      <c r="VUM108" s="5"/>
      <c r="VUN108" s="5"/>
      <c r="VUO108" s="1"/>
      <c r="VUP108" s="2"/>
      <c r="VUQ108" s="2"/>
      <c r="VUR108" s="5"/>
      <c r="VUS108" s="5"/>
      <c r="VUT108" s="5"/>
      <c r="VUU108" s="5"/>
      <c r="VUV108" s="5"/>
      <c r="VUW108" s="1"/>
      <c r="VUX108" s="2"/>
      <c r="VUY108" s="2"/>
      <c r="VUZ108" s="5"/>
      <c r="VVA108" s="5"/>
      <c r="VVB108" s="5"/>
      <c r="VVC108" s="5"/>
      <c r="VVD108" s="5"/>
      <c r="VVE108" s="1"/>
      <c r="VVF108" s="2"/>
      <c r="VVG108" s="2"/>
      <c r="VVH108" s="5"/>
      <c r="VVI108" s="5"/>
      <c r="VVJ108" s="5"/>
      <c r="VVK108" s="5"/>
      <c r="VVL108" s="5"/>
      <c r="VVM108" s="1"/>
      <c r="VVN108" s="2"/>
      <c r="VVO108" s="2"/>
      <c r="VVP108" s="5"/>
      <c r="VVQ108" s="5"/>
      <c r="VVR108" s="5"/>
      <c r="VVS108" s="5"/>
      <c r="VVT108" s="5"/>
      <c r="VVU108" s="1"/>
      <c r="VVV108" s="2"/>
      <c r="VVW108" s="2"/>
      <c r="VVX108" s="5"/>
      <c r="VVY108" s="5"/>
      <c r="VVZ108" s="5"/>
      <c r="VWA108" s="5"/>
      <c r="VWB108" s="5"/>
      <c r="VWC108" s="1"/>
      <c r="VWD108" s="2"/>
      <c r="VWE108" s="2"/>
      <c r="VWF108" s="5"/>
      <c r="VWG108" s="5"/>
      <c r="VWH108" s="5"/>
      <c r="VWI108" s="5"/>
      <c r="VWJ108" s="5"/>
      <c r="VWK108" s="1"/>
      <c r="VWL108" s="2"/>
      <c r="VWM108" s="2"/>
      <c r="VWN108" s="5"/>
      <c r="VWO108" s="5"/>
      <c r="VWP108" s="5"/>
      <c r="VWQ108" s="5"/>
      <c r="VWR108" s="5"/>
      <c r="VWS108" s="1"/>
      <c r="VWT108" s="2"/>
      <c r="VWU108" s="2"/>
      <c r="VWV108" s="5"/>
      <c r="VWW108" s="5"/>
      <c r="VWX108" s="5"/>
      <c r="VWY108" s="5"/>
      <c r="VWZ108" s="5"/>
      <c r="VXA108" s="1"/>
      <c r="VXB108" s="2"/>
      <c r="VXC108" s="2"/>
      <c r="VXD108" s="5"/>
      <c r="VXE108" s="5"/>
      <c r="VXF108" s="5"/>
      <c r="VXG108" s="5"/>
      <c r="VXH108" s="5"/>
      <c r="VXI108" s="1"/>
      <c r="VXJ108" s="2"/>
      <c r="VXK108" s="2"/>
      <c r="VXL108" s="5"/>
      <c r="VXM108" s="5"/>
      <c r="VXN108" s="5"/>
      <c r="VXO108" s="5"/>
      <c r="VXP108" s="5"/>
      <c r="VXQ108" s="1"/>
      <c r="VXR108" s="2"/>
      <c r="VXS108" s="2"/>
      <c r="VXT108" s="5"/>
      <c r="VXU108" s="5"/>
      <c r="VXV108" s="5"/>
      <c r="VXW108" s="5"/>
      <c r="VXX108" s="5"/>
      <c r="VXY108" s="1"/>
      <c r="VXZ108" s="2"/>
      <c r="VYA108" s="2"/>
      <c r="VYB108" s="5"/>
      <c r="VYC108" s="5"/>
      <c r="VYD108" s="5"/>
      <c r="VYE108" s="5"/>
      <c r="VYF108" s="5"/>
      <c r="VYG108" s="1"/>
      <c r="VYH108" s="2"/>
      <c r="VYI108" s="2"/>
      <c r="VYJ108" s="5"/>
      <c r="VYK108" s="5"/>
      <c r="VYL108" s="5"/>
      <c r="VYM108" s="5"/>
      <c r="VYN108" s="5"/>
      <c r="VYO108" s="1"/>
      <c r="VYP108" s="2"/>
      <c r="VYQ108" s="2"/>
      <c r="VYR108" s="5"/>
      <c r="VYS108" s="5"/>
      <c r="VYT108" s="5"/>
      <c r="VYU108" s="5"/>
      <c r="VYV108" s="5"/>
      <c r="VYW108" s="1"/>
      <c r="VYX108" s="2"/>
      <c r="VYY108" s="2"/>
      <c r="VYZ108" s="5"/>
      <c r="VZA108" s="5"/>
      <c r="VZB108" s="5"/>
      <c r="VZC108" s="5"/>
      <c r="VZD108" s="5"/>
      <c r="VZE108" s="1"/>
      <c r="VZF108" s="2"/>
      <c r="VZG108" s="2"/>
      <c r="VZH108" s="5"/>
      <c r="VZI108" s="5"/>
      <c r="VZJ108" s="5"/>
      <c r="VZK108" s="5"/>
      <c r="VZL108" s="5"/>
      <c r="VZM108" s="1"/>
      <c r="VZN108" s="2"/>
      <c r="VZO108" s="2"/>
      <c r="VZP108" s="5"/>
      <c r="VZQ108" s="5"/>
      <c r="VZR108" s="5"/>
      <c r="VZS108" s="5"/>
      <c r="VZT108" s="5"/>
      <c r="VZU108" s="1"/>
      <c r="VZV108" s="2"/>
      <c r="VZW108" s="2"/>
      <c r="VZX108" s="5"/>
      <c r="VZY108" s="5"/>
      <c r="VZZ108" s="5"/>
      <c r="WAA108" s="5"/>
      <c r="WAB108" s="5"/>
      <c r="WAC108" s="1"/>
      <c r="WAD108" s="2"/>
      <c r="WAE108" s="2"/>
      <c r="WAF108" s="5"/>
      <c r="WAG108" s="5"/>
      <c r="WAH108" s="5"/>
      <c r="WAI108" s="5"/>
      <c r="WAJ108" s="5"/>
      <c r="WAK108" s="1"/>
      <c r="WAL108" s="2"/>
      <c r="WAM108" s="2"/>
      <c r="WAN108" s="5"/>
      <c r="WAO108" s="5"/>
      <c r="WAP108" s="5"/>
      <c r="WAQ108" s="5"/>
      <c r="WAR108" s="5"/>
      <c r="WAS108" s="1"/>
      <c r="WAT108" s="2"/>
      <c r="WAU108" s="2"/>
      <c r="WAV108" s="5"/>
      <c r="WAW108" s="5"/>
      <c r="WAX108" s="5"/>
      <c r="WAY108" s="5"/>
      <c r="WAZ108" s="5"/>
      <c r="WBA108" s="1"/>
      <c r="WBB108" s="2"/>
      <c r="WBC108" s="2"/>
      <c r="WBD108" s="5"/>
      <c r="WBE108" s="5"/>
      <c r="WBF108" s="5"/>
      <c r="WBG108" s="5"/>
      <c r="WBH108" s="5"/>
      <c r="WBI108" s="1"/>
      <c r="WBJ108" s="2"/>
      <c r="WBK108" s="2"/>
      <c r="WBL108" s="5"/>
      <c r="WBM108" s="5"/>
      <c r="WBN108" s="5"/>
      <c r="WBO108" s="5"/>
      <c r="WBP108" s="5"/>
      <c r="WBQ108" s="1"/>
      <c r="WBR108" s="2"/>
      <c r="WBS108" s="2"/>
      <c r="WBT108" s="5"/>
      <c r="WBU108" s="5"/>
      <c r="WBV108" s="5"/>
      <c r="WBW108" s="5"/>
      <c r="WBX108" s="5"/>
      <c r="WBY108" s="1"/>
      <c r="WBZ108" s="2"/>
      <c r="WCA108" s="2"/>
      <c r="WCB108" s="5"/>
      <c r="WCC108" s="5"/>
      <c r="WCD108" s="5"/>
      <c r="WCE108" s="5"/>
      <c r="WCF108" s="5"/>
      <c r="WCG108" s="1"/>
      <c r="WCH108" s="2"/>
      <c r="WCI108" s="2"/>
      <c r="WCJ108" s="5"/>
      <c r="WCK108" s="5"/>
      <c r="WCL108" s="5"/>
      <c r="WCM108" s="5"/>
      <c r="WCN108" s="5"/>
      <c r="WCO108" s="1"/>
      <c r="WCP108" s="2"/>
      <c r="WCQ108" s="2"/>
      <c r="WCR108" s="5"/>
      <c r="WCS108" s="5"/>
      <c r="WCT108" s="5"/>
      <c r="WCU108" s="5"/>
      <c r="WCV108" s="5"/>
      <c r="WCW108" s="1"/>
      <c r="WCX108" s="2"/>
      <c r="WCY108" s="2"/>
      <c r="WCZ108" s="5"/>
      <c r="WDA108" s="5"/>
      <c r="WDB108" s="5"/>
      <c r="WDC108" s="5"/>
      <c r="WDD108" s="5"/>
      <c r="WDE108" s="1"/>
      <c r="WDF108" s="2"/>
      <c r="WDG108" s="2"/>
      <c r="WDH108" s="5"/>
      <c r="WDI108" s="5"/>
      <c r="WDJ108" s="5"/>
      <c r="WDK108" s="5"/>
      <c r="WDL108" s="5"/>
      <c r="WDM108" s="1"/>
      <c r="WDN108" s="2"/>
      <c r="WDO108" s="2"/>
      <c r="WDP108" s="5"/>
      <c r="WDQ108" s="5"/>
      <c r="WDR108" s="5"/>
      <c r="WDS108" s="5"/>
      <c r="WDT108" s="5"/>
      <c r="WDU108" s="1"/>
      <c r="WDV108" s="2"/>
      <c r="WDW108" s="2"/>
      <c r="WDX108" s="5"/>
      <c r="WDY108" s="5"/>
      <c r="WDZ108" s="5"/>
      <c r="WEA108" s="5"/>
      <c r="WEB108" s="5"/>
      <c r="WEC108" s="1"/>
      <c r="WED108" s="2"/>
      <c r="WEE108" s="2"/>
      <c r="WEF108" s="5"/>
      <c r="WEG108" s="5"/>
      <c r="WEH108" s="5"/>
      <c r="WEI108" s="5"/>
      <c r="WEJ108" s="5"/>
      <c r="WEK108" s="1"/>
      <c r="WEL108" s="2"/>
      <c r="WEM108" s="2"/>
      <c r="WEN108" s="5"/>
      <c r="WEO108" s="5"/>
      <c r="WEP108" s="5"/>
      <c r="WEQ108" s="5"/>
      <c r="WER108" s="5"/>
      <c r="WES108" s="1"/>
      <c r="WET108" s="2"/>
      <c r="WEU108" s="2"/>
      <c r="WEV108" s="5"/>
      <c r="WEW108" s="5"/>
      <c r="WEX108" s="5"/>
      <c r="WEY108" s="5"/>
      <c r="WEZ108" s="5"/>
      <c r="WFA108" s="1"/>
      <c r="WFB108" s="2"/>
      <c r="WFC108" s="2"/>
      <c r="WFD108" s="5"/>
      <c r="WFE108" s="5"/>
      <c r="WFF108" s="5"/>
      <c r="WFG108" s="5"/>
      <c r="WFH108" s="5"/>
      <c r="WFI108" s="1"/>
      <c r="WFJ108" s="2"/>
      <c r="WFK108" s="2"/>
      <c r="WFL108" s="5"/>
      <c r="WFM108" s="5"/>
      <c r="WFN108" s="5"/>
      <c r="WFO108" s="5"/>
      <c r="WFP108" s="5"/>
      <c r="WFQ108" s="1"/>
      <c r="WFR108" s="2"/>
      <c r="WFS108" s="2"/>
      <c r="WFT108" s="5"/>
      <c r="WFU108" s="5"/>
      <c r="WFV108" s="5"/>
      <c r="WFW108" s="5"/>
      <c r="WFX108" s="5"/>
      <c r="WFY108" s="1"/>
      <c r="WFZ108" s="2"/>
      <c r="WGA108" s="2"/>
      <c r="WGB108" s="5"/>
      <c r="WGC108" s="5"/>
      <c r="WGD108" s="5"/>
      <c r="WGE108" s="5"/>
      <c r="WGF108" s="5"/>
      <c r="WGG108" s="1"/>
      <c r="WGH108" s="2"/>
      <c r="WGI108" s="2"/>
      <c r="WGJ108" s="5"/>
      <c r="WGK108" s="5"/>
      <c r="WGL108" s="5"/>
      <c r="WGM108" s="5"/>
      <c r="WGN108" s="5"/>
      <c r="WGO108" s="1"/>
      <c r="WGP108" s="2"/>
      <c r="WGQ108" s="2"/>
      <c r="WGR108" s="5"/>
      <c r="WGS108" s="5"/>
      <c r="WGT108" s="5"/>
      <c r="WGU108" s="5"/>
      <c r="WGV108" s="5"/>
      <c r="WGW108" s="1"/>
      <c r="WGX108" s="2"/>
      <c r="WGY108" s="2"/>
      <c r="WGZ108" s="5"/>
      <c r="WHA108" s="5"/>
      <c r="WHB108" s="5"/>
      <c r="WHC108" s="5"/>
      <c r="WHD108" s="5"/>
      <c r="WHE108" s="1"/>
      <c r="WHF108" s="2"/>
      <c r="WHG108" s="2"/>
      <c r="WHH108" s="5"/>
      <c r="WHI108" s="5"/>
      <c r="WHJ108" s="5"/>
      <c r="WHK108" s="5"/>
      <c r="WHL108" s="5"/>
      <c r="WHM108" s="1"/>
      <c r="WHN108" s="2"/>
      <c r="WHO108" s="2"/>
      <c r="WHP108" s="5"/>
      <c r="WHQ108" s="5"/>
      <c r="WHR108" s="5"/>
      <c r="WHS108" s="5"/>
      <c r="WHT108" s="5"/>
      <c r="WHU108" s="1"/>
      <c r="WHV108" s="2"/>
      <c r="WHW108" s="2"/>
      <c r="WHX108" s="5"/>
      <c r="WHY108" s="5"/>
      <c r="WHZ108" s="5"/>
      <c r="WIA108" s="5"/>
      <c r="WIB108" s="5"/>
      <c r="WIC108" s="1"/>
      <c r="WID108" s="2"/>
      <c r="WIE108" s="2"/>
      <c r="WIF108" s="5"/>
      <c r="WIG108" s="5"/>
      <c r="WIH108" s="5"/>
      <c r="WII108" s="5"/>
      <c r="WIJ108" s="5"/>
      <c r="WIK108" s="1"/>
      <c r="WIL108" s="2"/>
      <c r="WIM108" s="2"/>
      <c r="WIN108" s="5"/>
      <c r="WIO108" s="5"/>
      <c r="WIP108" s="5"/>
      <c r="WIQ108" s="5"/>
      <c r="WIR108" s="5"/>
      <c r="WIS108" s="1"/>
      <c r="WIT108" s="2"/>
      <c r="WIU108" s="2"/>
      <c r="WIV108" s="5"/>
      <c r="WIW108" s="5"/>
      <c r="WIX108" s="5"/>
      <c r="WIY108" s="5"/>
      <c r="WIZ108" s="5"/>
      <c r="WJA108" s="1"/>
      <c r="WJB108" s="2"/>
      <c r="WJC108" s="2"/>
      <c r="WJD108" s="5"/>
      <c r="WJE108" s="5"/>
      <c r="WJF108" s="5"/>
      <c r="WJG108" s="5"/>
      <c r="WJH108" s="5"/>
      <c r="WJI108" s="1"/>
      <c r="WJJ108" s="2"/>
      <c r="WJK108" s="2"/>
      <c r="WJL108" s="5"/>
      <c r="WJM108" s="5"/>
      <c r="WJN108" s="5"/>
      <c r="WJO108" s="5"/>
      <c r="WJP108" s="5"/>
      <c r="WJQ108" s="1"/>
      <c r="WJR108" s="2"/>
      <c r="WJS108" s="2"/>
      <c r="WJT108" s="5"/>
      <c r="WJU108" s="5"/>
      <c r="WJV108" s="5"/>
      <c r="WJW108" s="5"/>
      <c r="WJX108" s="5"/>
      <c r="WJY108" s="1"/>
      <c r="WJZ108" s="2"/>
      <c r="WKA108" s="2"/>
      <c r="WKB108" s="5"/>
      <c r="WKC108" s="5"/>
      <c r="WKD108" s="5"/>
      <c r="WKE108" s="5"/>
      <c r="WKF108" s="5"/>
      <c r="WKG108" s="1"/>
      <c r="WKH108" s="2"/>
      <c r="WKI108" s="2"/>
      <c r="WKJ108" s="5"/>
      <c r="WKK108" s="5"/>
      <c r="WKL108" s="5"/>
      <c r="WKM108" s="5"/>
      <c r="WKN108" s="5"/>
      <c r="WKO108" s="1"/>
      <c r="WKP108" s="2"/>
      <c r="WKQ108" s="2"/>
      <c r="WKR108" s="5"/>
      <c r="WKS108" s="5"/>
      <c r="WKT108" s="5"/>
      <c r="WKU108" s="5"/>
      <c r="WKV108" s="5"/>
      <c r="WKW108" s="1"/>
      <c r="WKX108" s="2"/>
      <c r="WKY108" s="2"/>
      <c r="WKZ108" s="5"/>
      <c r="WLA108" s="5"/>
      <c r="WLB108" s="5"/>
      <c r="WLC108" s="5"/>
      <c r="WLD108" s="5"/>
      <c r="WLE108" s="1"/>
      <c r="WLF108" s="2"/>
      <c r="WLG108" s="2"/>
      <c r="WLH108" s="5"/>
      <c r="WLI108" s="5"/>
      <c r="WLJ108" s="5"/>
      <c r="WLK108" s="5"/>
      <c r="WLL108" s="5"/>
      <c r="WLM108" s="1"/>
      <c r="WLN108" s="2"/>
      <c r="WLO108" s="2"/>
      <c r="WLP108" s="5"/>
      <c r="WLQ108" s="5"/>
      <c r="WLR108" s="5"/>
      <c r="WLS108" s="5"/>
      <c r="WLT108" s="5"/>
      <c r="WLU108" s="1"/>
      <c r="WLV108" s="2"/>
      <c r="WLW108" s="2"/>
      <c r="WLX108" s="5"/>
      <c r="WLY108" s="5"/>
      <c r="WLZ108" s="5"/>
      <c r="WMA108" s="5"/>
      <c r="WMB108" s="5"/>
      <c r="WMC108" s="1"/>
      <c r="WMD108" s="2"/>
      <c r="WME108" s="2"/>
      <c r="WMF108" s="5"/>
      <c r="WMG108" s="5"/>
      <c r="WMH108" s="5"/>
      <c r="WMI108" s="5"/>
      <c r="WMJ108" s="5"/>
      <c r="WMK108" s="1"/>
      <c r="WML108" s="2"/>
      <c r="WMM108" s="2"/>
      <c r="WMN108" s="5"/>
      <c r="WMO108" s="5"/>
      <c r="WMP108" s="5"/>
      <c r="WMQ108" s="5"/>
      <c r="WMR108" s="5"/>
      <c r="WMS108" s="1"/>
      <c r="WMT108" s="2"/>
      <c r="WMU108" s="2"/>
      <c r="WMV108" s="5"/>
      <c r="WMW108" s="5"/>
      <c r="WMX108" s="5"/>
      <c r="WMY108" s="5"/>
      <c r="WMZ108" s="5"/>
      <c r="WNA108" s="1"/>
      <c r="WNB108" s="2"/>
      <c r="WNC108" s="2"/>
      <c r="WND108" s="5"/>
      <c r="WNE108" s="5"/>
      <c r="WNF108" s="5"/>
      <c r="WNG108" s="5"/>
      <c r="WNH108" s="5"/>
      <c r="WNI108" s="1"/>
      <c r="WNJ108" s="2"/>
      <c r="WNK108" s="2"/>
      <c r="WNL108" s="5"/>
      <c r="WNM108" s="5"/>
      <c r="WNN108" s="5"/>
      <c r="WNO108" s="5"/>
      <c r="WNP108" s="5"/>
      <c r="WNQ108" s="1"/>
      <c r="WNR108" s="2"/>
      <c r="WNS108" s="2"/>
      <c r="WNT108" s="5"/>
      <c r="WNU108" s="5"/>
      <c r="WNV108" s="5"/>
      <c r="WNW108" s="5"/>
      <c r="WNX108" s="5"/>
      <c r="WNY108" s="1"/>
      <c r="WNZ108" s="2"/>
      <c r="WOA108" s="2"/>
      <c r="WOB108" s="5"/>
      <c r="WOC108" s="5"/>
      <c r="WOD108" s="5"/>
      <c r="WOE108" s="5"/>
      <c r="WOF108" s="5"/>
      <c r="WOG108" s="1"/>
      <c r="WOH108" s="2"/>
      <c r="WOI108" s="2"/>
      <c r="WOJ108" s="5"/>
      <c r="WOK108" s="5"/>
      <c r="WOL108" s="5"/>
      <c r="WOM108" s="5"/>
      <c r="WON108" s="5"/>
      <c r="WOO108" s="1"/>
      <c r="WOP108" s="2"/>
      <c r="WOQ108" s="2"/>
      <c r="WOR108" s="5"/>
      <c r="WOS108" s="5"/>
      <c r="WOT108" s="5"/>
      <c r="WOU108" s="5"/>
      <c r="WOV108" s="5"/>
      <c r="WOW108" s="1"/>
      <c r="WOX108" s="2"/>
      <c r="WOY108" s="2"/>
      <c r="WOZ108" s="5"/>
      <c r="WPA108" s="5"/>
      <c r="WPB108" s="5"/>
      <c r="WPC108" s="5"/>
      <c r="WPD108" s="5"/>
      <c r="WPE108" s="1"/>
      <c r="WPF108" s="2"/>
      <c r="WPG108" s="2"/>
      <c r="WPH108" s="5"/>
      <c r="WPI108" s="5"/>
      <c r="WPJ108" s="5"/>
      <c r="WPK108" s="5"/>
      <c r="WPL108" s="5"/>
      <c r="WPM108" s="1"/>
      <c r="WPN108" s="2"/>
      <c r="WPO108" s="2"/>
      <c r="WPP108" s="5"/>
      <c r="WPQ108" s="5"/>
      <c r="WPR108" s="5"/>
      <c r="WPS108" s="5"/>
      <c r="WPT108" s="5"/>
      <c r="WPU108" s="1"/>
      <c r="WPV108" s="2"/>
      <c r="WPW108" s="2"/>
      <c r="WPX108" s="5"/>
      <c r="WPY108" s="5"/>
      <c r="WPZ108" s="5"/>
      <c r="WQA108" s="5"/>
      <c r="WQB108" s="5"/>
      <c r="WQC108" s="1"/>
      <c r="WQD108" s="2"/>
      <c r="WQE108" s="2"/>
      <c r="WQF108" s="5"/>
      <c r="WQG108" s="5"/>
      <c r="WQH108" s="5"/>
      <c r="WQI108" s="5"/>
      <c r="WQJ108" s="5"/>
      <c r="WQK108" s="1"/>
      <c r="WQL108" s="2"/>
      <c r="WQM108" s="2"/>
      <c r="WQN108" s="5"/>
      <c r="WQO108" s="5"/>
      <c r="WQP108" s="5"/>
      <c r="WQQ108" s="5"/>
      <c r="WQR108" s="5"/>
      <c r="WQS108" s="1"/>
      <c r="WQT108" s="2"/>
      <c r="WQU108" s="2"/>
      <c r="WQV108" s="5"/>
      <c r="WQW108" s="5"/>
      <c r="WQX108" s="5"/>
      <c r="WQY108" s="5"/>
      <c r="WQZ108" s="5"/>
      <c r="WRA108" s="1"/>
      <c r="WRB108" s="2"/>
      <c r="WRC108" s="2"/>
      <c r="WRD108" s="5"/>
      <c r="WRE108" s="5"/>
      <c r="WRF108" s="5"/>
      <c r="WRG108" s="5"/>
      <c r="WRH108" s="5"/>
      <c r="WRI108" s="1"/>
      <c r="WRJ108" s="2"/>
      <c r="WRK108" s="2"/>
      <c r="WRL108" s="5"/>
      <c r="WRM108" s="5"/>
      <c r="WRN108" s="5"/>
      <c r="WRO108" s="5"/>
      <c r="WRP108" s="5"/>
      <c r="WRQ108" s="1"/>
      <c r="WRR108" s="2"/>
      <c r="WRS108" s="2"/>
      <c r="WRT108" s="5"/>
      <c r="WRU108" s="5"/>
      <c r="WRV108" s="5"/>
      <c r="WRW108" s="5"/>
      <c r="WRX108" s="5"/>
      <c r="WRY108" s="1"/>
      <c r="WRZ108" s="2"/>
      <c r="WSA108" s="2"/>
      <c r="WSB108" s="5"/>
      <c r="WSC108" s="5"/>
      <c r="WSD108" s="5"/>
      <c r="WSE108" s="5"/>
      <c r="WSF108" s="5"/>
      <c r="WSG108" s="1"/>
      <c r="WSH108" s="2"/>
      <c r="WSI108" s="2"/>
      <c r="WSJ108" s="5"/>
      <c r="WSK108" s="5"/>
      <c r="WSL108" s="5"/>
      <c r="WSM108" s="5"/>
      <c r="WSN108" s="5"/>
      <c r="WSO108" s="1"/>
      <c r="WSP108" s="2"/>
      <c r="WSQ108" s="2"/>
      <c r="WSR108" s="5"/>
      <c r="WSS108" s="5"/>
      <c r="WST108" s="5"/>
      <c r="WSU108" s="5"/>
      <c r="WSV108" s="5"/>
      <c r="WSW108" s="1"/>
      <c r="WSX108" s="2"/>
      <c r="WSY108" s="2"/>
      <c r="WSZ108" s="5"/>
      <c r="WTA108" s="5"/>
      <c r="WTB108" s="5"/>
      <c r="WTC108" s="5"/>
      <c r="WTD108" s="5"/>
      <c r="WTE108" s="1"/>
      <c r="WTF108" s="2"/>
      <c r="WTG108" s="2"/>
      <c r="WTH108" s="5"/>
      <c r="WTI108" s="5"/>
      <c r="WTJ108" s="5"/>
      <c r="WTK108" s="5"/>
      <c r="WTL108" s="5"/>
      <c r="WTM108" s="1"/>
      <c r="WTN108" s="2"/>
      <c r="WTO108" s="2"/>
      <c r="WTP108" s="5"/>
      <c r="WTQ108" s="5"/>
      <c r="WTR108" s="5"/>
      <c r="WTS108" s="5"/>
      <c r="WTT108" s="5"/>
      <c r="WTU108" s="1"/>
      <c r="WTV108" s="2"/>
      <c r="WTW108" s="2"/>
      <c r="WTX108" s="5"/>
      <c r="WTY108" s="5"/>
      <c r="WTZ108" s="5"/>
      <c r="WUA108" s="5"/>
      <c r="WUB108" s="5"/>
      <c r="WUC108" s="1"/>
      <c r="WUD108" s="2"/>
      <c r="WUE108" s="2"/>
      <c r="WUF108" s="5"/>
      <c r="WUG108" s="5"/>
      <c r="WUH108" s="5"/>
      <c r="WUI108" s="5"/>
      <c r="WUJ108" s="5"/>
      <c r="WUK108" s="1"/>
      <c r="WUL108" s="2"/>
      <c r="WUM108" s="2"/>
      <c r="WUN108" s="5"/>
      <c r="WUO108" s="5"/>
      <c r="WUP108" s="5"/>
      <c r="WUQ108" s="5"/>
      <c r="WUR108" s="5"/>
      <c r="WUS108" s="1"/>
      <c r="WUT108" s="2"/>
      <c r="WUU108" s="2"/>
      <c r="WUV108" s="5"/>
      <c r="WUW108" s="5"/>
      <c r="WUX108" s="5"/>
      <c r="WUY108" s="5"/>
      <c r="WUZ108" s="5"/>
      <c r="WVA108" s="1"/>
      <c r="WVB108" s="2"/>
      <c r="WVC108" s="2"/>
      <c r="WVD108" s="5"/>
      <c r="WVE108" s="5"/>
      <c r="WVF108" s="5"/>
      <c r="WVG108" s="5"/>
      <c r="WVH108" s="5"/>
      <c r="WVI108" s="1"/>
      <c r="WVJ108" s="2"/>
      <c r="WVK108" s="2"/>
      <c r="WVL108" s="5"/>
      <c r="WVM108" s="5"/>
      <c r="WVN108" s="5"/>
      <c r="WVO108" s="5"/>
      <c r="WVP108" s="5"/>
      <c r="WVQ108" s="1"/>
      <c r="WVR108" s="2"/>
      <c r="WVS108" s="2"/>
      <c r="WVT108" s="5"/>
      <c r="WVU108" s="5"/>
      <c r="WVV108" s="5"/>
      <c r="WVW108" s="5"/>
      <c r="WVX108" s="5"/>
      <c r="WVY108" s="1"/>
      <c r="WVZ108" s="2"/>
      <c r="WWA108" s="2"/>
      <c r="WWB108" s="5"/>
      <c r="WWC108" s="5"/>
      <c r="WWD108" s="5"/>
      <c r="WWE108" s="5"/>
      <c r="WWF108" s="5"/>
      <c r="WWG108" s="1"/>
      <c r="WWH108" s="2"/>
      <c r="WWI108" s="2"/>
      <c r="WWJ108" s="5"/>
      <c r="WWK108" s="5"/>
      <c r="WWL108" s="5"/>
      <c r="WWM108" s="5"/>
      <c r="WWN108" s="5"/>
      <c r="WWO108" s="1"/>
      <c r="WWP108" s="2"/>
      <c r="WWQ108" s="2"/>
      <c r="WWR108" s="5"/>
      <c r="WWS108" s="5"/>
      <c r="WWT108" s="5"/>
      <c r="WWU108" s="5"/>
      <c r="WWV108" s="5"/>
      <c r="WWW108" s="1"/>
      <c r="WWX108" s="2"/>
      <c r="WWY108" s="2"/>
      <c r="WWZ108" s="5"/>
      <c r="WXA108" s="5"/>
      <c r="WXB108" s="5"/>
      <c r="WXC108" s="5"/>
      <c r="WXD108" s="5"/>
      <c r="WXE108" s="1"/>
      <c r="WXF108" s="2"/>
      <c r="WXG108" s="2"/>
      <c r="WXH108" s="5"/>
      <c r="WXI108" s="5"/>
      <c r="WXJ108" s="5"/>
      <c r="WXK108" s="5"/>
      <c r="WXL108" s="5"/>
      <c r="WXM108" s="1"/>
      <c r="WXN108" s="2"/>
      <c r="WXO108" s="2"/>
      <c r="WXP108" s="5"/>
      <c r="WXQ108" s="5"/>
      <c r="WXR108" s="5"/>
      <c r="WXS108" s="5"/>
      <c r="WXT108" s="5"/>
      <c r="WXU108" s="1"/>
      <c r="WXV108" s="2"/>
      <c r="WXW108" s="2"/>
      <c r="WXX108" s="5"/>
      <c r="WXY108" s="5"/>
      <c r="WXZ108" s="5"/>
      <c r="WYA108" s="5"/>
      <c r="WYB108" s="5"/>
      <c r="WYC108" s="1"/>
      <c r="WYD108" s="2"/>
      <c r="WYE108" s="2"/>
      <c r="WYF108" s="5"/>
      <c r="WYG108" s="5"/>
      <c r="WYH108" s="5"/>
      <c r="WYI108" s="5"/>
      <c r="WYJ108" s="5"/>
      <c r="WYK108" s="1"/>
      <c r="WYL108" s="2"/>
      <c r="WYM108" s="2"/>
      <c r="WYN108" s="5"/>
      <c r="WYO108" s="5"/>
      <c r="WYP108" s="5"/>
      <c r="WYQ108" s="5"/>
      <c r="WYR108" s="5"/>
      <c r="WYS108" s="1"/>
      <c r="WYT108" s="2"/>
      <c r="WYU108" s="2"/>
      <c r="WYV108" s="5"/>
      <c r="WYW108" s="5"/>
      <c r="WYX108" s="5"/>
      <c r="WYY108" s="5"/>
      <c r="WYZ108" s="5"/>
      <c r="WZA108" s="1"/>
      <c r="WZB108" s="2"/>
      <c r="WZC108" s="2"/>
      <c r="WZD108" s="5"/>
      <c r="WZE108" s="5"/>
      <c r="WZF108" s="5"/>
      <c r="WZG108" s="5"/>
      <c r="WZH108" s="5"/>
      <c r="WZI108" s="1"/>
      <c r="WZJ108" s="2"/>
      <c r="WZK108" s="2"/>
      <c r="WZL108" s="5"/>
      <c r="WZM108" s="5"/>
      <c r="WZN108" s="5"/>
      <c r="WZO108" s="5"/>
      <c r="WZP108" s="5"/>
      <c r="WZQ108" s="1"/>
      <c r="WZR108" s="2"/>
      <c r="WZS108" s="2"/>
      <c r="WZT108" s="5"/>
      <c r="WZU108" s="5"/>
      <c r="WZV108" s="5"/>
      <c r="WZW108" s="5"/>
      <c r="WZX108" s="5"/>
      <c r="WZY108" s="1"/>
      <c r="WZZ108" s="2"/>
      <c r="XAA108" s="2"/>
      <c r="XAB108" s="5"/>
      <c r="XAC108" s="5"/>
      <c r="XAD108" s="5"/>
      <c r="XAE108" s="5"/>
      <c r="XAF108" s="5"/>
      <c r="XAG108" s="1"/>
      <c r="XAH108" s="2"/>
      <c r="XAI108" s="2"/>
      <c r="XAJ108" s="5"/>
      <c r="XAK108" s="5"/>
      <c r="XAL108" s="5"/>
      <c r="XAM108" s="5"/>
      <c r="XAN108" s="5"/>
      <c r="XAO108" s="1"/>
      <c r="XAP108" s="2"/>
      <c r="XAQ108" s="2"/>
      <c r="XAR108" s="5"/>
      <c r="XAS108" s="5"/>
      <c r="XAT108" s="5"/>
      <c r="XAU108" s="5"/>
      <c r="XAV108" s="5"/>
      <c r="XAW108" s="1"/>
      <c r="XAX108" s="2"/>
      <c r="XAY108" s="2"/>
      <c r="XAZ108" s="5"/>
      <c r="XBA108" s="5"/>
      <c r="XBB108" s="5"/>
      <c r="XBC108" s="5"/>
      <c r="XBD108" s="5"/>
      <c r="XBE108" s="1"/>
      <c r="XBF108" s="2"/>
      <c r="XBG108" s="2"/>
      <c r="XBH108" s="5"/>
      <c r="XBI108" s="5"/>
      <c r="XBJ108" s="5"/>
      <c r="XBK108" s="5"/>
      <c r="XBL108" s="5"/>
      <c r="XBM108" s="1"/>
      <c r="XBN108" s="2"/>
      <c r="XBO108" s="2"/>
      <c r="XBP108" s="5"/>
      <c r="XBQ108" s="5"/>
      <c r="XBR108" s="5"/>
      <c r="XBS108" s="5"/>
      <c r="XBT108" s="5"/>
      <c r="XBU108" s="1"/>
      <c r="XBV108" s="2"/>
      <c r="XBW108" s="2"/>
      <c r="XBX108" s="5"/>
      <c r="XBY108" s="5"/>
      <c r="XBZ108" s="5"/>
      <c r="XCA108" s="5"/>
      <c r="XCB108" s="5"/>
      <c r="XCC108" s="1"/>
      <c r="XCD108" s="2"/>
      <c r="XCE108" s="2"/>
      <c r="XCF108" s="5"/>
      <c r="XCG108" s="5"/>
      <c r="XCH108" s="5"/>
      <c r="XCI108" s="5"/>
      <c r="XCJ108" s="5"/>
      <c r="XCK108" s="1"/>
      <c r="XCL108" s="2"/>
      <c r="XCM108" s="2"/>
      <c r="XCN108" s="5"/>
      <c r="XCO108" s="5"/>
      <c r="XCP108" s="5"/>
      <c r="XCQ108" s="5"/>
      <c r="XCR108" s="5"/>
      <c r="XCS108" s="1"/>
      <c r="XCT108" s="2"/>
      <c r="XCU108" s="2"/>
      <c r="XCV108" s="5"/>
      <c r="XCW108" s="5"/>
      <c r="XCX108" s="5"/>
      <c r="XCY108" s="5"/>
      <c r="XCZ108" s="5"/>
      <c r="XDA108" s="1"/>
      <c r="XDB108" s="2"/>
      <c r="XDC108" s="2"/>
      <c r="XDD108" s="5"/>
      <c r="XDE108" s="5"/>
      <c r="XDF108" s="5"/>
      <c r="XDG108" s="5"/>
      <c r="XDH108" s="5"/>
      <c r="XDI108" s="1"/>
      <c r="XDJ108" s="2"/>
      <c r="XDK108" s="2"/>
      <c r="XDL108" s="5"/>
      <c r="XDM108" s="5"/>
      <c r="XDN108" s="5"/>
      <c r="XDO108" s="5"/>
      <c r="XDP108" s="5"/>
      <c r="XDQ108" s="1"/>
      <c r="XDR108" s="2"/>
      <c r="XDS108" s="2"/>
      <c r="XDT108" s="5"/>
      <c r="XDU108" s="5"/>
      <c r="XDV108" s="5"/>
      <c r="XDW108" s="5"/>
      <c r="XDX108" s="5"/>
      <c r="XDY108" s="1"/>
      <c r="XDZ108" s="2"/>
      <c r="XEA108" s="2"/>
      <c r="XEB108" s="5"/>
      <c r="XEC108" s="5"/>
      <c r="XED108" s="5"/>
      <c r="XEE108" s="5"/>
      <c r="XEF108" s="5"/>
      <c r="XEG108" s="1"/>
      <c r="XEH108" s="2"/>
      <c r="XEI108" s="2"/>
      <c r="XEJ108" s="5"/>
      <c r="XEK108" s="5"/>
      <c r="XEL108" s="5"/>
      <c r="XEM108" s="5"/>
      <c r="XEN108" s="5"/>
      <c r="XEO108" s="1"/>
      <c r="XEP108" s="2"/>
      <c r="XEQ108" s="2"/>
      <c r="XER108" s="5"/>
      <c r="XES108" s="5"/>
      <c r="XET108" s="5"/>
      <c r="XEU108" s="5"/>
      <c r="XEV108" s="5"/>
      <c r="XEW108" s="1"/>
      <c r="XEX108" s="2"/>
      <c r="XEY108" s="2"/>
      <c r="XEZ108" s="5"/>
      <c r="XFA108" s="5"/>
      <c r="XFB108" s="5"/>
      <c r="XFC108" s="5"/>
      <c r="XFD108" s="5"/>
    </row>
    <row r="109" spans="1:16384" s="4" customFormat="1" x14ac:dyDescent="0.2">
      <c r="A109" s="1"/>
      <c r="B109" s="2"/>
      <c r="C109" s="1"/>
      <c r="D109" s="2"/>
      <c r="E109" s="2"/>
      <c r="F109" s="5"/>
      <c r="G109" s="5"/>
      <c r="H109" s="5"/>
      <c r="I109" s="1"/>
      <c r="J109" s="2"/>
      <c r="K109" s="2"/>
      <c r="L109" s="5"/>
      <c r="M109" s="5"/>
      <c r="N109" s="5"/>
      <c r="O109" s="5"/>
      <c r="P109" s="5"/>
      <c r="Q109" s="1"/>
      <c r="R109" s="2"/>
      <c r="S109" s="2"/>
      <c r="T109" s="5"/>
      <c r="U109" s="5"/>
      <c r="V109" s="5"/>
      <c r="W109" s="5"/>
      <c r="X109" s="5"/>
      <c r="Y109" s="1"/>
      <c r="Z109" s="2"/>
      <c r="AA109" s="2"/>
      <c r="AB109" s="5"/>
      <c r="AC109" s="5"/>
      <c r="AD109" s="5"/>
      <c r="AE109" s="5"/>
      <c r="AF109" s="5"/>
      <c r="AG109" s="1"/>
      <c r="AH109" s="2"/>
      <c r="AI109" s="2"/>
      <c r="AJ109" s="5"/>
      <c r="AK109" s="5"/>
      <c r="AL109" s="5"/>
      <c r="AM109" s="5"/>
      <c r="AN109" s="5"/>
      <c r="AO109" s="1"/>
      <c r="AP109" s="2"/>
      <c r="AQ109" s="2"/>
      <c r="AR109" s="5"/>
      <c r="AS109" s="5"/>
      <c r="AT109" s="5"/>
      <c r="AU109" s="5"/>
      <c r="AV109" s="5"/>
      <c r="AW109" s="1"/>
      <c r="AX109" s="2"/>
      <c r="AY109" s="2"/>
      <c r="AZ109" s="5"/>
      <c r="BA109" s="5"/>
      <c r="BB109" s="5"/>
      <c r="BC109" s="5"/>
      <c r="BD109" s="5"/>
      <c r="BE109" s="1"/>
      <c r="BF109" s="2"/>
      <c r="BG109" s="2"/>
      <c r="BH109" s="5"/>
      <c r="BI109" s="5"/>
      <c r="BJ109" s="5"/>
      <c r="BK109" s="5"/>
      <c r="BL109" s="5"/>
      <c r="BM109" s="1"/>
      <c r="BN109" s="2"/>
      <c r="BO109" s="2"/>
      <c r="BP109" s="5"/>
      <c r="BQ109" s="5"/>
      <c r="BR109" s="5"/>
      <c r="BS109" s="5"/>
      <c r="BT109" s="5"/>
      <c r="BU109" s="1"/>
      <c r="BV109" s="2"/>
      <c r="BW109" s="2"/>
      <c r="BX109" s="5"/>
      <c r="BY109" s="5"/>
      <c r="BZ109" s="5"/>
      <c r="CA109" s="5"/>
      <c r="CB109" s="5"/>
      <c r="CC109" s="1"/>
      <c r="CD109" s="2"/>
      <c r="CE109" s="2"/>
      <c r="CF109" s="5"/>
      <c r="CG109" s="5"/>
      <c r="CH109" s="5"/>
      <c r="CI109" s="5"/>
      <c r="CJ109" s="5"/>
      <c r="CK109" s="1"/>
      <c r="CL109" s="2"/>
      <c r="CM109" s="2"/>
      <c r="CN109" s="5"/>
      <c r="CO109" s="5"/>
      <c r="CP109" s="5"/>
      <c r="CQ109" s="5"/>
      <c r="CR109" s="5"/>
      <c r="CS109" s="1"/>
      <c r="CT109" s="2"/>
      <c r="CU109" s="2"/>
      <c r="CV109" s="5"/>
      <c r="CW109" s="5"/>
      <c r="CX109" s="5"/>
      <c r="CY109" s="5"/>
      <c r="CZ109" s="5"/>
      <c r="DA109" s="1"/>
      <c r="DB109" s="2"/>
      <c r="DC109" s="2"/>
      <c r="DD109" s="5"/>
      <c r="DE109" s="5"/>
      <c r="DF109" s="5"/>
      <c r="DG109" s="5"/>
      <c r="DH109" s="5"/>
      <c r="DI109" s="1"/>
      <c r="DJ109" s="2"/>
      <c r="DK109" s="2"/>
      <c r="DL109" s="5"/>
      <c r="DM109" s="5"/>
      <c r="DN109" s="5"/>
      <c r="DO109" s="5"/>
      <c r="DP109" s="5"/>
      <c r="DQ109" s="1"/>
      <c r="DR109" s="2"/>
      <c r="DS109" s="2"/>
      <c r="DT109" s="5"/>
      <c r="DU109" s="5"/>
      <c r="DV109" s="5"/>
      <c r="DW109" s="5"/>
      <c r="DX109" s="5"/>
      <c r="DY109" s="1"/>
      <c r="DZ109" s="2"/>
      <c r="EA109" s="2"/>
      <c r="EB109" s="5"/>
      <c r="EC109" s="5"/>
      <c r="ED109" s="5"/>
      <c r="EE109" s="5"/>
      <c r="EF109" s="5"/>
      <c r="EG109" s="1"/>
      <c r="EH109" s="2"/>
      <c r="EI109" s="2"/>
      <c r="EJ109" s="5"/>
      <c r="EK109" s="5"/>
      <c r="EL109" s="5"/>
      <c r="EM109" s="5"/>
      <c r="EN109" s="5"/>
      <c r="EO109" s="1"/>
      <c r="EP109" s="2"/>
      <c r="EQ109" s="2"/>
      <c r="ER109" s="5"/>
      <c r="ES109" s="5"/>
      <c r="ET109" s="5"/>
      <c r="EU109" s="5"/>
      <c r="EV109" s="5"/>
      <c r="EW109" s="1"/>
      <c r="EX109" s="2"/>
      <c r="EY109" s="2"/>
      <c r="EZ109" s="5"/>
      <c r="FA109" s="5"/>
      <c r="FB109" s="5"/>
      <c r="FC109" s="5"/>
      <c r="FD109" s="5"/>
      <c r="FE109" s="1"/>
      <c r="FF109" s="2"/>
      <c r="FG109" s="2"/>
      <c r="FH109" s="5"/>
      <c r="FI109" s="5"/>
      <c r="FJ109" s="5"/>
      <c r="FK109" s="5"/>
      <c r="FL109" s="5"/>
      <c r="FM109" s="1"/>
      <c r="FN109" s="2"/>
      <c r="FO109" s="2"/>
      <c r="FP109" s="5"/>
      <c r="FQ109" s="5"/>
      <c r="FR109" s="5"/>
      <c r="FS109" s="5"/>
      <c r="FT109" s="5"/>
      <c r="FU109" s="1"/>
      <c r="FV109" s="2"/>
      <c r="FW109" s="2"/>
      <c r="FX109" s="5"/>
      <c r="FY109" s="5"/>
      <c r="FZ109" s="5"/>
      <c r="GA109" s="5"/>
      <c r="GB109" s="5"/>
      <c r="GC109" s="1"/>
      <c r="GD109" s="2"/>
      <c r="GE109" s="2"/>
      <c r="GF109" s="5"/>
      <c r="GG109" s="5"/>
      <c r="GH109" s="5"/>
      <c r="GI109" s="5"/>
      <c r="GJ109" s="5"/>
      <c r="GK109" s="1"/>
      <c r="GL109" s="2"/>
      <c r="GM109" s="2"/>
      <c r="GN109" s="5"/>
      <c r="GO109" s="5"/>
      <c r="GP109" s="5"/>
      <c r="GQ109" s="5"/>
      <c r="GR109" s="5"/>
      <c r="GS109" s="1"/>
      <c r="GT109" s="2"/>
      <c r="GU109" s="2"/>
      <c r="GV109" s="5"/>
      <c r="GW109" s="5"/>
      <c r="GX109" s="5"/>
      <c r="GY109" s="5"/>
      <c r="GZ109" s="5"/>
      <c r="HA109" s="1"/>
      <c r="HB109" s="2"/>
      <c r="HC109" s="2"/>
      <c r="HD109" s="5"/>
      <c r="HE109" s="5"/>
      <c r="HF109" s="5"/>
      <c r="HG109" s="5"/>
      <c r="HH109" s="5"/>
      <c r="HI109" s="1"/>
      <c r="HJ109" s="2"/>
      <c r="HK109" s="2"/>
      <c r="HL109" s="5"/>
      <c r="HM109" s="5"/>
      <c r="HN109" s="5"/>
      <c r="HO109" s="5"/>
      <c r="HP109" s="5"/>
      <c r="HQ109" s="1"/>
      <c r="HR109" s="2"/>
      <c r="HS109" s="2"/>
      <c r="HT109" s="5"/>
      <c r="HU109" s="5"/>
      <c r="HV109" s="5"/>
      <c r="HW109" s="5"/>
      <c r="HX109" s="5"/>
      <c r="HY109" s="1"/>
      <c r="HZ109" s="2"/>
      <c r="IA109" s="2"/>
      <c r="IB109" s="5"/>
      <c r="IC109" s="5"/>
      <c r="ID109" s="5"/>
      <c r="IE109" s="5"/>
      <c r="IF109" s="5"/>
      <c r="IG109" s="1"/>
      <c r="IH109" s="2"/>
      <c r="II109" s="2"/>
      <c r="IJ109" s="5"/>
      <c r="IK109" s="5"/>
      <c r="IL109" s="5"/>
      <c r="IM109" s="5"/>
      <c r="IN109" s="5"/>
      <c r="IO109" s="1"/>
      <c r="IP109" s="2"/>
      <c r="IQ109" s="2"/>
      <c r="IR109" s="5"/>
      <c r="IS109" s="5"/>
      <c r="IT109" s="5"/>
      <c r="IU109" s="5"/>
      <c r="IV109" s="5"/>
      <c r="IW109" s="1"/>
      <c r="IX109" s="2"/>
      <c r="IY109" s="2"/>
      <c r="IZ109" s="5"/>
      <c r="JA109" s="5"/>
      <c r="JB109" s="5"/>
      <c r="JC109" s="5"/>
      <c r="JD109" s="5"/>
      <c r="JE109" s="1"/>
      <c r="JF109" s="2"/>
      <c r="JG109" s="2"/>
      <c r="JH109" s="5"/>
      <c r="JI109" s="5"/>
      <c r="JJ109" s="5"/>
      <c r="JK109" s="5"/>
      <c r="JL109" s="5"/>
      <c r="JM109" s="1"/>
      <c r="JN109" s="2"/>
      <c r="JO109" s="2"/>
      <c r="JP109" s="5"/>
      <c r="JQ109" s="5"/>
      <c r="JR109" s="5"/>
      <c r="JS109" s="5"/>
      <c r="JT109" s="5"/>
      <c r="JU109" s="1"/>
      <c r="JV109" s="2"/>
      <c r="JW109" s="2"/>
      <c r="JX109" s="5"/>
      <c r="JY109" s="5"/>
      <c r="JZ109" s="5"/>
      <c r="KA109" s="5"/>
      <c r="KB109" s="5"/>
      <c r="KC109" s="1"/>
      <c r="KD109" s="2"/>
      <c r="KE109" s="2"/>
      <c r="KF109" s="5"/>
      <c r="KG109" s="5"/>
      <c r="KH109" s="5"/>
      <c r="KI109" s="5"/>
      <c r="KJ109" s="5"/>
      <c r="KK109" s="1"/>
      <c r="KL109" s="2"/>
      <c r="KM109" s="2"/>
      <c r="KN109" s="5"/>
      <c r="KO109" s="5"/>
      <c r="KP109" s="5"/>
      <c r="KQ109" s="5"/>
      <c r="KR109" s="5"/>
      <c r="KS109" s="1"/>
      <c r="KT109" s="2"/>
      <c r="KU109" s="2"/>
      <c r="KV109" s="5"/>
      <c r="KW109" s="5"/>
      <c r="KX109" s="5"/>
      <c r="KY109" s="5"/>
      <c r="KZ109" s="5"/>
      <c r="LA109" s="1"/>
      <c r="LB109" s="2"/>
      <c r="LC109" s="2"/>
      <c r="LD109" s="5"/>
      <c r="LE109" s="5"/>
      <c r="LF109" s="5"/>
      <c r="LG109" s="5"/>
      <c r="LH109" s="5"/>
      <c r="LI109" s="1"/>
      <c r="LJ109" s="2"/>
      <c r="LK109" s="2"/>
      <c r="LL109" s="5"/>
      <c r="LM109" s="5"/>
      <c r="LN109" s="5"/>
      <c r="LO109" s="5"/>
      <c r="LP109" s="5"/>
      <c r="LQ109" s="1"/>
      <c r="LR109" s="2"/>
      <c r="LS109" s="2"/>
      <c r="LT109" s="5"/>
      <c r="LU109" s="5"/>
      <c r="LV109" s="5"/>
      <c r="LW109" s="5"/>
      <c r="LX109" s="5"/>
      <c r="LY109" s="1"/>
      <c r="LZ109" s="2"/>
      <c r="MA109" s="2"/>
      <c r="MB109" s="5"/>
      <c r="MC109" s="5"/>
      <c r="MD109" s="5"/>
      <c r="ME109" s="5"/>
      <c r="MF109" s="5"/>
      <c r="MG109" s="1"/>
      <c r="MH109" s="2"/>
      <c r="MI109" s="2"/>
      <c r="MJ109" s="5"/>
      <c r="MK109" s="5"/>
      <c r="ML109" s="5"/>
      <c r="MM109" s="5"/>
      <c r="MN109" s="5"/>
      <c r="MO109" s="1"/>
      <c r="MP109" s="2"/>
      <c r="MQ109" s="2"/>
      <c r="MR109" s="5"/>
      <c r="MS109" s="5"/>
      <c r="MT109" s="5"/>
      <c r="MU109" s="5"/>
      <c r="MV109" s="5"/>
      <c r="MW109" s="1"/>
      <c r="MX109" s="2"/>
      <c r="MY109" s="2"/>
      <c r="MZ109" s="5"/>
      <c r="NA109" s="5"/>
      <c r="NB109" s="5"/>
      <c r="NC109" s="5"/>
      <c r="ND109" s="5"/>
      <c r="NE109" s="1"/>
      <c r="NF109" s="2"/>
      <c r="NG109" s="2"/>
      <c r="NH109" s="5"/>
      <c r="NI109" s="5"/>
      <c r="NJ109" s="5"/>
      <c r="NK109" s="5"/>
      <c r="NL109" s="5"/>
      <c r="NM109" s="1"/>
      <c r="NN109" s="2"/>
      <c r="NO109" s="2"/>
      <c r="NP109" s="5"/>
      <c r="NQ109" s="5"/>
      <c r="NR109" s="5"/>
      <c r="NS109" s="5"/>
      <c r="NT109" s="5"/>
      <c r="NU109" s="1"/>
      <c r="NV109" s="2"/>
      <c r="NW109" s="2"/>
      <c r="NX109" s="5"/>
      <c r="NY109" s="5"/>
      <c r="NZ109" s="5"/>
      <c r="OA109" s="5"/>
      <c r="OB109" s="5"/>
      <c r="OC109" s="1"/>
      <c r="OD109" s="2"/>
      <c r="OE109" s="2"/>
      <c r="OF109" s="5"/>
      <c r="OG109" s="5"/>
      <c r="OH109" s="5"/>
      <c r="OI109" s="5"/>
      <c r="OJ109" s="5"/>
      <c r="OK109" s="1"/>
      <c r="OL109" s="2"/>
      <c r="OM109" s="2"/>
      <c r="ON109" s="5"/>
      <c r="OO109" s="5"/>
      <c r="OP109" s="5"/>
      <c r="OQ109" s="5"/>
      <c r="OR109" s="5"/>
      <c r="OS109" s="1"/>
      <c r="OT109" s="2"/>
      <c r="OU109" s="2"/>
      <c r="OV109" s="5"/>
      <c r="OW109" s="5"/>
      <c r="OX109" s="5"/>
      <c r="OY109" s="5"/>
      <c r="OZ109" s="5"/>
      <c r="PA109" s="1"/>
      <c r="PB109" s="2"/>
      <c r="PC109" s="2"/>
      <c r="PD109" s="5"/>
      <c r="PE109" s="5"/>
      <c r="PF109" s="5"/>
      <c r="PG109" s="5"/>
      <c r="PH109" s="5"/>
      <c r="PI109" s="1"/>
      <c r="PJ109" s="2"/>
      <c r="PK109" s="2"/>
      <c r="PL109" s="5"/>
      <c r="PM109" s="5"/>
      <c r="PN109" s="5"/>
      <c r="PO109" s="5"/>
      <c r="PP109" s="5"/>
      <c r="PQ109" s="1"/>
      <c r="PR109" s="2"/>
      <c r="PS109" s="2"/>
      <c r="PT109" s="5"/>
      <c r="PU109" s="5"/>
      <c r="PV109" s="5"/>
      <c r="PW109" s="5"/>
      <c r="PX109" s="5"/>
      <c r="PY109" s="1"/>
      <c r="PZ109" s="2"/>
      <c r="QA109" s="2"/>
      <c r="QB109" s="5"/>
      <c r="QC109" s="5"/>
      <c r="QD109" s="5"/>
      <c r="QE109" s="5"/>
      <c r="QF109" s="5"/>
      <c r="QG109" s="1"/>
      <c r="QH109" s="2"/>
      <c r="QI109" s="2"/>
      <c r="QJ109" s="5"/>
      <c r="QK109" s="5"/>
      <c r="QL109" s="5"/>
      <c r="QM109" s="5"/>
      <c r="QN109" s="5"/>
      <c r="QO109" s="1"/>
      <c r="QP109" s="2"/>
      <c r="QQ109" s="2"/>
      <c r="QR109" s="5"/>
      <c r="QS109" s="5"/>
      <c r="QT109" s="5"/>
      <c r="QU109" s="5"/>
      <c r="QV109" s="5"/>
      <c r="QW109" s="1"/>
      <c r="QX109" s="2"/>
      <c r="QY109" s="2"/>
      <c r="QZ109" s="5"/>
      <c r="RA109" s="5"/>
      <c r="RB109" s="5"/>
      <c r="RC109" s="5"/>
      <c r="RD109" s="5"/>
      <c r="RE109" s="1"/>
      <c r="RF109" s="2"/>
      <c r="RG109" s="2"/>
      <c r="RH109" s="5"/>
      <c r="RI109" s="5"/>
      <c r="RJ109" s="5"/>
      <c r="RK109" s="5"/>
      <c r="RL109" s="5"/>
      <c r="RM109" s="1"/>
      <c r="RN109" s="2"/>
      <c r="RO109" s="2"/>
      <c r="RP109" s="5"/>
      <c r="RQ109" s="5"/>
      <c r="RR109" s="5"/>
      <c r="RS109" s="5"/>
      <c r="RT109" s="5"/>
      <c r="RU109" s="1"/>
      <c r="RV109" s="2"/>
      <c r="RW109" s="2"/>
      <c r="RX109" s="5"/>
      <c r="RY109" s="5"/>
      <c r="RZ109" s="5"/>
      <c r="SA109" s="5"/>
      <c r="SB109" s="5"/>
      <c r="SC109" s="1"/>
      <c r="SD109" s="2"/>
      <c r="SE109" s="2"/>
      <c r="SF109" s="5"/>
      <c r="SG109" s="5"/>
      <c r="SH109" s="5"/>
      <c r="SI109" s="5"/>
      <c r="SJ109" s="5"/>
      <c r="SK109" s="1"/>
      <c r="SL109" s="2"/>
      <c r="SM109" s="2"/>
      <c r="SN109" s="5"/>
      <c r="SO109" s="5"/>
      <c r="SP109" s="5"/>
      <c r="SQ109" s="5"/>
      <c r="SR109" s="5"/>
      <c r="SS109" s="1"/>
      <c r="ST109" s="2"/>
      <c r="SU109" s="2"/>
      <c r="SV109" s="5"/>
      <c r="SW109" s="5"/>
      <c r="SX109" s="5"/>
      <c r="SY109" s="5"/>
      <c r="SZ109" s="5"/>
      <c r="TA109" s="1"/>
      <c r="TB109" s="2"/>
      <c r="TC109" s="2"/>
      <c r="TD109" s="5"/>
      <c r="TE109" s="5"/>
      <c r="TF109" s="5"/>
      <c r="TG109" s="5"/>
      <c r="TH109" s="5"/>
      <c r="TI109" s="1"/>
      <c r="TJ109" s="2"/>
      <c r="TK109" s="2"/>
      <c r="TL109" s="5"/>
      <c r="TM109" s="5"/>
      <c r="TN109" s="5"/>
      <c r="TO109" s="5"/>
      <c r="TP109" s="5"/>
      <c r="TQ109" s="1"/>
      <c r="TR109" s="2"/>
      <c r="TS109" s="2"/>
      <c r="TT109" s="5"/>
      <c r="TU109" s="5"/>
      <c r="TV109" s="5"/>
      <c r="TW109" s="5"/>
      <c r="TX109" s="5"/>
      <c r="TY109" s="1"/>
      <c r="TZ109" s="2"/>
      <c r="UA109" s="2"/>
      <c r="UB109" s="5"/>
      <c r="UC109" s="5"/>
      <c r="UD109" s="5"/>
      <c r="UE109" s="5"/>
      <c r="UF109" s="5"/>
      <c r="UG109" s="1"/>
      <c r="UH109" s="2"/>
      <c r="UI109" s="2"/>
      <c r="UJ109" s="5"/>
      <c r="UK109" s="5"/>
      <c r="UL109" s="5"/>
      <c r="UM109" s="5"/>
      <c r="UN109" s="5"/>
      <c r="UO109" s="1"/>
      <c r="UP109" s="2"/>
      <c r="UQ109" s="2"/>
      <c r="UR109" s="5"/>
      <c r="US109" s="5"/>
      <c r="UT109" s="5"/>
      <c r="UU109" s="5"/>
      <c r="UV109" s="5"/>
      <c r="UW109" s="1"/>
      <c r="UX109" s="2"/>
      <c r="UY109" s="2"/>
      <c r="UZ109" s="5"/>
      <c r="VA109" s="5"/>
      <c r="VB109" s="5"/>
      <c r="VC109" s="5"/>
      <c r="VD109" s="5"/>
      <c r="VE109" s="1"/>
      <c r="VF109" s="2"/>
      <c r="VG109" s="2"/>
      <c r="VH109" s="5"/>
      <c r="VI109" s="5"/>
      <c r="VJ109" s="5"/>
      <c r="VK109" s="5"/>
      <c r="VL109" s="5"/>
      <c r="VM109" s="1"/>
      <c r="VN109" s="2"/>
      <c r="VO109" s="2"/>
      <c r="VP109" s="5"/>
      <c r="VQ109" s="5"/>
      <c r="VR109" s="5"/>
      <c r="VS109" s="5"/>
      <c r="VT109" s="5"/>
      <c r="VU109" s="1"/>
      <c r="VV109" s="2"/>
      <c r="VW109" s="2"/>
      <c r="VX109" s="5"/>
      <c r="VY109" s="5"/>
      <c r="VZ109" s="5"/>
      <c r="WA109" s="5"/>
      <c r="WB109" s="5"/>
      <c r="WC109" s="1"/>
      <c r="WD109" s="2"/>
      <c r="WE109" s="2"/>
      <c r="WF109" s="5"/>
      <c r="WG109" s="5"/>
      <c r="WH109" s="5"/>
      <c r="WI109" s="5"/>
      <c r="WJ109" s="5"/>
      <c r="WK109" s="1"/>
      <c r="WL109" s="2"/>
      <c r="WM109" s="2"/>
      <c r="WN109" s="5"/>
      <c r="WO109" s="5"/>
      <c r="WP109" s="5"/>
      <c r="WQ109" s="5"/>
      <c r="WR109" s="5"/>
      <c r="WS109" s="1"/>
      <c r="WT109" s="2"/>
      <c r="WU109" s="2"/>
      <c r="WV109" s="5"/>
      <c r="WW109" s="5"/>
      <c r="WX109" s="5"/>
      <c r="WY109" s="5"/>
      <c r="WZ109" s="5"/>
      <c r="XA109" s="1"/>
      <c r="XB109" s="2"/>
      <c r="XC109" s="2"/>
      <c r="XD109" s="5"/>
      <c r="XE109" s="5"/>
      <c r="XF109" s="5"/>
      <c r="XG109" s="5"/>
      <c r="XH109" s="5"/>
      <c r="XI109" s="1"/>
      <c r="XJ109" s="2"/>
      <c r="XK109" s="2"/>
      <c r="XL109" s="5"/>
      <c r="XM109" s="5"/>
      <c r="XN109" s="5"/>
      <c r="XO109" s="5"/>
      <c r="XP109" s="5"/>
      <c r="XQ109" s="1"/>
      <c r="XR109" s="2"/>
      <c r="XS109" s="2"/>
      <c r="XT109" s="5"/>
      <c r="XU109" s="5"/>
      <c r="XV109" s="5"/>
      <c r="XW109" s="5"/>
      <c r="XX109" s="5"/>
      <c r="XY109" s="1"/>
      <c r="XZ109" s="2"/>
      <c r="YA109" s="2"/>
      <c r="YB109" s="5"/>
      <c r="YC109" s="5"/>
      <c r="YD109" s="5"/>
      <c r="YE109" s="5"/>
      <c r="YF109" s="5"/>
      <c r="YG109" s="1"/>
      <c r="YH109" s="2"/>
      <c r="YI109" s="2"/>
      <c r="YJ109" s="5"/>
      <c r="YK109" s="5"/>
      <c r="YL109" s="5"/>
      <c r="YM109" s="5"/>
      <c r="YN109" s="5"/>
      <c r="YO109" s="1"/>
      <c r="YP109" s="2"/>
      <c r="YQ109" s="2"/>
      <c r="YR109" s="5"/>
      <c r="YS109" s="5"/>
      <c r="YT109" s="5"/>
      <c r="YU109" s="5"/>
      <c r="YV109" s="5"/>
      <c r="YW109" s="1"/>
      <c r="YX109" s="2"/>
      <c r="YY109" s="2"/>
      <c r="YZ109" s="5"/>
      <c r="ZA109" s="5"/>
      <c r="ZB109" s="5"/>
      <c r="ZC109" s="5"/>
      <c r="ZD109" s="5"/>
      <c r="ZE109" s="1"/>
      <c r="ZF109" s="2"/>
      <c r="ZG109" s="2"/>
      <c r="ZH109" s="5"/>
      <c r="ZI109" s="5"/>
      <c r="ZJ109" s="5"/>
      <c r="ZK109" s="5"/>
      <c r="ZL109" s="5"/>
      <c r="ZM109" s="1"/>
      <c r="ZN109" s="2"/>
      <c r="ZO109" s="2"/>
      <c r="ZP109" s="5"/>
      <c r="ZQ109" s="5"/>
      <c r="ZR109" s="5"/>
      <c r="ZS109" s="5"/>
      <c r="ZT109" s="5"/>
      <c r="ZU109" s="1"/>
      <c r="ZV109" s="2"/>
      <c r="ZW109" s="2"/>
      <c r="ZX109" s="5"/>
      <c r="ZY109" s="5"/>
      <c r="ZZ109" s="5"/>
      <c r="AAA109" s="5"/>
      <c r="AAB109" s="5"/>
      <c r="AAC109" s="1"/>
      <c r="AAD109" s="2"/>
      <c r="AAE109" s="2"/>
      <c r="AAF109" s="5"/>
      <c r="AAG109" s="5"/>
      <c r="AAH109" s="5"/>
      <c r="AAI109" s="5"/>
      <c r="AAJ109" s="5"/>
      <c r="AAK109" s="1"/>
      <c r="AAL109" s="2"/>
      <c r="AAM109" s="2"/>
      <c r="AAN109" s="5"/>
      <c r="AAO109" s="5"/>
      <c r="AAP109" s="5"/>
      <c r="AAQ109" s="5"/>
      <c r="AAR109" s="5"/>
      <c r="AAS109" s="1"/>
      <c r="AAT109" s="2"/>
      <c r="AAU109" s="2"/>
      <c r="AAV109" s="5"/>
      <c r="AAW109" s="5"/>
      <c r="AAX109" s="5"/>
      <c r="AAY109" s="5"/>
      <c r="AAZ109" s="5"/>
      <c r="ABA109" s="1"/>
      <c r="ABB109" s="2"/>
      <c r="ABC109" s="2"/>
      <c r="ABD109" s="5"/>
      <c r="ABE109" s="5"/>
      <c r="ABF109" s="5"/>
      <c r="ABG109" s="5"/>
      <c r="ABH109" s="5"/>
      <c r="ABI109" s="1"/>
      <c r="ABJ109" s="2"/>
      <c r="ABK109" s="2"/>
      <c r="ABL109" s="5"/>
      <c r="ABM109" s="5"/>
      <c r="ABN109" s="5"/>
      <c r="ABO109" s="5"/>
      <c r="ABP109" s="5"/>
      <c r="ABQ109" s="1"/>
      <c r="ABR109" s="2"/>
      <c r="ABS109" s="2"/>
      <c r="ABT109" s="5"/>
      <c r="ABU109" s="5"/>
      <c r="ABV109" s="5"/>
      <c r="ABW109" s="5"/>
      <c r="ABX109" s="5"/>
      <c r="ABY109" s="1"/>
      <c r="ABZ109" s="2"/>
      <c r="ACA109" s="2"/>
      <c r="ACB109" s="5"/>
      <c r="ACC109" s="5"/>
      <c r="ACD109" s="5"/>
      <c r="ACE109" s="5"/>
      <c r="ACF109" s="5"/>
      <c r="ACG109" s="1"/>
      <c r="ACH109" s="2"/>
      <c r="ACI109" s="2"/>
      <c r="ACJ109" s="5"/>
      <c r="ACK109" s="5"/>
      <c r="ACL109" s="5"/>
      <c r="ACM109" s="5"/>
      <c r="ACN109" s="5"/>
      <c r="ACO109" s="1"/>
      <c r="ACP109" s="2"/>
      <c r="ACQ109" s="2"/>
      <c r="ACR109" s="5"/>
      <c r="ACS109" s="5"/>
      <c r="ACT109" s="5"/>
      <c r="ACU109" s="5"/>
      <c r="ACV109" s="5"/>
      <c r="ACW109" s="1"/>
      <c r="ACX109" s="2"/>
      <c r="ACY109" s="2"/>
      <c r="ACZ109" s="5"/>
      <c r="ADA109" s="5"/>
      <c r="ADB109" s="5"/>
      <c r="ADC109" s="5"/>
      <c r="ADD109" s="5"/>
      <c r="ADE109" s="1"/>
      <c r="ADF109" s="2"/>
      <c r="ADG109" s="2"/>
      <c r="ADH109" s="5"/>
      <c r="ADI109" s="5"/>
      <c r="ADJ109" s="5"/>
      <c r="ADK109" s="5"/>
      <c r="ADL109" s="5"/>
      <c r="ADM109" s="1"/>
      <c r="ADN109" s="2"/>
      <c r="ADO109" s="2"/>
      <c r="ADP109" s="5"/>
      <c r="ADQ109" s="5"/>
      <c r="ADR109" s="5"/>
      <c r="ADS109" s="5"/>
      <c r="ADT109" s="5"/>
      <c r="ADU109" s="1"/>
      <c r="ADV109" s="2"/>
      <c r="ADW109" s="2"/>
      <c r="ADX109" s="5"/>
      <c r="ADY109" s="5"/>
      <c r="ADZ109" s="5"/>
      <c r="AEA109" s="5"/>
      <c r="AEB109" s="5"/>
      <c r="AEC109" s="1"/>
      <c r="AED109" s="2"/>
      <c r="AEE109" s="2"/>
      <c r="AEF109" s="5"/>
      <c r="AEG109" s="5"/>
      <c r="AEH109" s="5"/>
      <c r="AEI109" s="5"/>
      <c r="AEJ109" s="5"/>
      <c r="AEK109" s="1"/>
      <c r="AEL109" s="2"/>
      <c r="AEM109" s="2"/>
      <c r="AEN109" s="5"/>
      <c r="AEO109" s="5"/>
      <c r="AEP109" s="5"/>
      <c r="AEQ109" s="5"/>
      <c r="AER109" s="5"/>
      <c r="AES109" s="1"/>
      <c r="AET109" s="2"/>
      <c r="AEU109" s="2"/>
      <c r="AEV109" s="5"/>
      <c r="AEW109" s="5"/>
      <c r="AEX109" s="5"/>
      <c r="AEY109" s="5"/>
      <c r="AEZ109" s="5"/>
      <c r="AFA109" s="1"/>
      <c r="AFB109" s="2"/>
      <c r="AFC109" s="2"/>
      <c r="AFD109" s="5"/>
      <c r="AFE109" s="5"/>
      <c r="AFF109" s="5"/>
      <c r="AFG109" s="5"/>
      <c r="AFH109" s="5"/>
      <c r="AFI109" s="1"/>
      <c r="AFJ109" s="2"/>
      <c r="AFK109" s="2"/>
      <c r="AFL109" s="5"/>
      <c r="AFM109" s="5"/>
      <c r="AFN109" s="5"/>
      <c r="AFO109" s="5"/>
      <c r="AFP109" s="5"/>
      <c r="AFQ109" s="1"/>
      <c r="AFR109" s="2"/>
      <c r="AFS109" s="2"/>
      <c r="AFT109" s="5"/>
      <c r="AFU109" s="5"/>
      <c r="AFV109" s="5"/>
      <c r="AFW109" s="5"/>
      <c r="AFX109" s="5"/>
      <c r="AFY109" s="1"/>
      <c r="AFZ109" s="2"/>
      <c r="AGA109" s="2"/>
      <c r="AGB109" s="5"/>
      <c r="AGC109" s="5"/>
      <c r="AGD109" s="5"/>
      <c r="AGE109" s="5"/>
      <c r="AGF109" s="5"/>
      <c r="AGG109" s="1"/>
      <c r="AGH109" s="2"/>
      <c r="AGI109" s="2"/>
      <c r="AGJ109" s="5"/>
      <c r="AGK109" s="5"/>
      <c r="AGL109" s="5"/>
      <c r="AGM109" s="5"/>
      <c r="AGN109" s="5"/>
      <c r="AGO109" s="1"/>
      <c r="AGP109" s="2"/>
      <c r="AGQ109" s="2"/>
      <c r="AGR109" s="5"/>
      <c r="AGS109" s="5"/>
      <c r="AGT109" s="5"/>
      <c r="AGU109" s="5"/>
      <c r="AGV109" s="5"/>
      <c r="AGW109" s="1"/>
      <c r="AGX109" s="2"/>
      <c r="AGY109" s="2"/>
      <c r="AGZ109" s="5"/>
      <c r="AHA109" s="5"/>
      <c r="AHB109" s="5"/>
      <c r="AHC109" s="5"/>
      <c r="AHD109" s="5"/>
      <c r="AHE109" s="1"/>
      <c r="AHF109" s="2"/>
      <c r="AHG109" s="2"/>
      <c r="AHH109" s="5"/>
      <c r="AHI109" s="5"/>
      <c r="AHJ109" s="5"/>
      <c r="AHK109" s="5"/>
      <c r="AHL109" s="5"/>
      <c r="AHM109" s="1"/>
      <c r="AHN109" s="2"/>
      <c r="AHO109" s="2"/>
      <c r="AHP109" s="5"/>
      <c r="AHQ109" s="5"/>
      <c r="AHR109" s="5"/>
      <c r="AHS109" s="5"/>
      <c r="AHT109" s="5"/>
      <c r="AHU109" s="1"/>
      <c r="AHV109" s="2"/>
      <c r="AHW109" s="2"/>
      <c r="AHX109" s="5"/>
      <c r="AHY109" s="5"/>
      <c r="AHZ109" s="5"/>
      <c r="AIA109" s="5"/>
      <c r="AIB109" s="5"/>
      <c r="AIC109" s="1"/>
      <c r="AID109" s="2"/>
      <c r="AIE109" s="2"/>
      <c r="AIF109" s="5"/>
      <c r="AIG109" s="5"/>
      <c r="AIH109" s="5"/>
      <c r="AII109" s="5"/>
      <c r="AIJ109" s="5"/>
      <c r="AIK109" s="1"/>
      <c r="AIL109" s="2"/>
      <c r="AIM109" s="2"/>
      <c r="AIN109" s="5"/>
      <c r="AIO109" s="5"/>
      <c r="AIP109" s="5"/>
      <c r="AIQ109" s="5"/>
      <c r="AIR109" s="5"/>
      <c r="AIS109" s="1"/>
      <c r="AIT109" s="2"/>
      <c r="AIU109" s="2"/>
      <c r="AIV109" s="5"/>
      <c r="AIW109" s="5"/>
      <c r="AIX109" s="5"/>
      <c r="AIY109" s="5"/>
      <c r="AIZ109" s="5"/>
      <c r="AJA109" s="1"/>
      <c r="AJB109" s="2"/>
      <c r="AJC109" s="2"/>
      <c r="AJD109" s="5"/>
      <c r="AJE109" s="5"/>
      <c r="AJF109" s="5"/>
      <c r="AJG109" s="5"/>
      <c r="AJH109" s="5"/>
      <c r="AJI109" s="1"/>
      <c r="AJJ109" s="2"/>
      <c r="AJK109" s="2"/>
      <c r="AJL109" s="5"/>
      <c r="AJM109" s="5"/>
      <c r="AJN109" s="5"/>
      <c r="AJO109" s="5"/>
      <c r="AJP109" s="5"/>
      <c r="AJQ109" s="1"/>
      <c r="AJR109" s="2"/>
      <c r="AJS109" s="2"/>
      <c r="AJT109" s="5"/>
      <c r="AJU109" s="5"/>
      <c r="AJV109" s="5"/>
      <c r="AJW109" s="5"/>
      <c r="AJX109" s="5"/>
      <c r="AJY109" s="1"/>
      <c r="AJZ109" s="2"/>
      <c r="AKA109" s="2"/>
      <c r="AKB109" s="5"/>
      <c r="AKC109" s="5"/>
      <c r="AKD109" s="5"/>
      <c r="AKE109" s="5"/>
      <c r="AKF109" s="5"/>
      <c r="AKG109" s="1"/>
      <c r="AKH109" s="2"/>
      <c r="AKI109" s="2"/>
      <c r="AKJ109" s="5"/>
      <c r="AKK109" s="5"/>
      <c r="AKL109" s="5"/>
      <c r="AKM109" s="5"/>
      <c r="AKN109" s="5"/>
      <c r="AKO109" s="1"/>
      <c r="AKP109" s="2"/>
      <c r="AKQ109" s="2"/>
      <c r="AKR109" s="5"/>
      <c r="AKS109" s="5"/>
      <c r="AKT109" s="5"/>
      <c r="AKU109" s="5"/>
      <c r="AKV109" s="5"/>
      <c r="AKW109" s="1"/>
      <c r="AKX109" s="2"/>
      <c r="AKY109" s="2"/>
      <c r="AKZ109" s="5"/>
      <c r="ALA109" s="5"/>
      <c r="ALB109" s="5"/>
      <c r="ALC109" s="5"/>
      <c r="ALD109" s="5"/>
      <c r="ALE109" s="1"/>
      <c r="ALF109" s="2"/>
      <c r="ALG109" s="2"/>
      <c r="ALH109" s="5"/>
      <c r="ALI109" s="5"/>
      <c r="ALJ109" s="5"/>
      <c r="ALK109" s="5"/>
      <c r="ALL109" s="5"/>
      <c r="ALM109" s="1"/>
      <c r="ALN109" s="2"/>
      <c r="ALO109" s="2"/>
      <c r="ALP109" s="5"/>
      <c r="ALQ109" s="5"/>
      <c r="ALR109" s="5"/>
      <c r="ALS109" s="5"/>
      <c r="ALT109" s="5"/>
      <c r="ALU109" s="1"/>
      <c r="ALV109" s="2"/>
      <c r="ALW109" s="2"/>
      <c r="ALX109" s="5"/>
      <c r="ALY109" s="5"/>
      <c r="ALZ109" s="5"/>
      <c r="AMA109" s="5"/>
      <c r="AMB109" s="5"/>
      <c r="AMC109" s="1"/>
      <c r="AMD109" s="2"/>
      <c r="AME109" s="2"/>
      <c r="AMF109" s="5"/>
      <c r="AMG109" s="5"/>
      <c r="AMH109" s="5"/>
      <c r="AMI109" s="5"/>
      <c r="AMJ109" s="5"/>
      <c r="AMK109" s="1"/>
      <c r="AML109" s="2"/>
      <c r="AMM109" s="2"/>
      <c r="AMN109" s="5"/>
      <c r="AMO109" s="5"/>
      <c r="AMP109" s="5"/>
      <c r="AMQ109" s="5"/>
      <c r="AMR109" s="5"/>
      <c r="AMS109" s="1"/>
      <c r="AMT109" s="2"/>
      <c r="AMU109" s="2"/>
      <c r="AMV109" s="5"/>
      <c r="AMW109" s="5"/>
      <c r="AMX109" s="5"/>
      <c r="AMY109" s="5"/>
      <c r="AMZ109" s="5"/>
      <c r="ANA109" s="1"/>
      <c r="ANB109" s="2"/>
      <c r="ANC109" s="2"/>
      <c r="AND109" s="5"/>
      <c r="ANE109" s="5"/>
      <c r="ANF109" s="5"/>
      <c r="ANG109" s="5"/>
      <c r="ANH109" s="5"/>
      <c r="ANI109" s="1"/>
      <c r="ANJ109" s="2"/>
      <c r="ANK109" s="2"/>
      <c r="ANL109" s="5"/>
      <c r="ANM109" s="5"/>
      <c r="ANN109" s="5"/>
      <c r="ANO109" s="5"/>
      <c r="ANP109" s="5"/>
      <c r="ANQ109" s="1"/>
      <c r="ANR109" s="2"/>
      <c r="ANS109" s="2"/>
      <c r="ANT109" s="5"/>
      <c r="ANU109" s="5"/>
      <c r="ANV109" s="5"/>
      <c r="ANW109" s="5"/>
      <c r="ANX109" s="5"/>
      <c r="ANY109" s="1"/>
      <c r="ANZ109" s="2"/>
      <c r="AOA109" s="2"/>
      <c r="AOB109" s="5"/>
      <c r="AOC109" s="5"/>
      <c r="AOD109" s="5"/>
      <c r="AOE109" s="5"/>
      <c r="AOF109" s="5"/>
      <c r="AOG109" s="1"/>
      <c r="AOH109" s="2"/>
      <c r="AOI109" s="2"/>
      <c r="AOJ109" s="5"/>
      <c r="AOK109" s="5"/>
      <c r="AOL109" s="5"/>
      <c r="AOM109" s="5"/>
      <c r="AON109" s="5"/>
      <c r="AOO109" s="1"/>
      <c r="AOP109" s="2"/>
      <c r="AOQ109" s="2"/>
      <c r="AOR109" s="5"/>
      <c r="AOS109" s="5"/>
      <c r="AOT109" s="5"/>
      <c r="AOU109" s="5"/>
      <c r="AOV109" s="5"/>
      <c r="AOW109" s="1"/>
      <c r="AOX109" s="2"/>
      <c r="AOY109" s="2"/>
      <c r="AOZ109" s="5"/>
      <c r="APA109" s="5"/>
      <c r="APB109" s="5"/>
      <c r="APC109" s="5"/>
      <c r="APD109" s="5"/>
      <c r="APE109" s="1"/>
      <c r="APF109" s="2"/>
      <c r="APG109" s="2"/>
      <c r="APH109" s="5"/>
      <c r="API109" s="5"/>
      <c r="APJ109" s="5"/>
      <c r="APK109" s="5"/>
      <c r="APL109" s="5"/>
      <c r="APM109" s="1"/>
      <c r="APN109" s="2"/>
      <c r="APO109" s="2"/>
      <c r="APP109" s="5"/>
      <c r="APQ109" s="5"/>
      <c r="APR109" s="5"/>
      <c r="APS109" s="5"/>
      <c r="APT109" s="5"/>
      <c r="APU109" s="1"/>
      <c r="APV109" s="2"/>
      <c r="APW109" s="2"/>
      <c r="APX109" s="5"/>
      <c r="APY109" s="5"/>
      <c r="APZ109" s="5"/>
      <c r="AQA109" s="5"/>
      <c r="AQB109" s="5"/>
      <c r="AQC109" s="1"/>
      <c r="AQD109" s="2"/>
      <c r="AQE109" s="2"/>
      <c r="AQF109" s="5"/>
      <c r="AQG109" s="5"/>
      <c r="AQH109" s="5"/>
      <c r="AQI109" s="5"/>
      <c r="AQJ109" s="5"/>
      <c r="AQK109" s="1"/>
      <c r="AQL109" s="2"/>
      <c r="AQM109" s="2"/>
      <c r="AQN109" s="5"/>
      <c r="AQO109" s="5"/>
      <c r="AQP109" s="5"/>
      <c r="AQQ109" s="5"/>
      <c r="AQR109" s="5"/>
      <c r="AQS109" s="1"/>
      <c r="AQT109" s="2"/>
      <c r="AQU109" s="2"/>
      <c r="AQV109" s="5"/>
      <c r="AQW109" s="5"/>
      <c r="AQX109" s="5"/>
      <c r="AQY109" s="5"/>
      <c r="AQZ109" s="5"/>
      <c r="ARA109" s="1"/>
      <c r="ARB109" s="2"/>
      <c r="ARC109" s="2"/>
      <c r="ARD109" s="5"/>
      <c r="ARE109" s="5"/>
      <c r="ARF109" s="5"/>
      <c r="ARG109" s="5"/>
      <c r="ARH109" s="5"/>
      <c r="ARI109" s="1"/>
      <c r="ARJ109" s="2"/>
      <c r="ARK109" s="2"/>
      <c r="ARL109" s="5"/>
      <c r="ARM109" s="5"/>
      <c r="ARN109" s="5"/>
      <c r="ARO109" s="5"/>
      <c r="ARP109" s="5"/>
      <c r="ARQ109" s="1"/>
      <c r="ARR109" s="2"/>
      <c r="ARS109" s="2"/>
      <c r="ART109" s="5"/>
      <c r="ARU109" s="5"/>
      <c r="ARV109" s="5"/>
      <c r="ARW109" s="5"/>
      <c r="ARX109" s="5"/>
      <c r="ARY109" s="1"/>
      <c r="ARZ109" s="2"/>
      <c r="ASA109" s="2"/>
      <c r="ASB109" s="5"/>
      <c r="ASC109" s="5"/>
      <c r="ASD109" s="5"/>
      <c r="ASE109" s="5"/>
      <c r="ASF109" s="5"/>
      <c r="ASG109" s="1"/>
      <c r="ASH109" s="2"/>
      <c r="ASI109" s="2"/>
      <c r="ASJ109" s="5"/>
      <c r="ASK109" s="5"/>
      <c r="ASL109" s="5"/>
      <c r="ASM109" s="5"/>
      <c r="ASN109" s="5"/>
      <c r="ASO109" s="1"/>
      <c r="ASP109" s="2"/>
      <c r="ASQ109" s="2"/>
      <c r="ASR109" s="5"/>
      <c r="ASS109" s="5"/>
      <c r="AST109" s="5"/>
      <c r="ASU109" s="5"/>
      <c r="ASV109" s="5"/>
      <c r="ASW109" s="1"/>
      <c r="ASX109" s="2"/>
      <c r="ASY109" s="2"/>
      <c r="ASZ109" s="5"/>
      <c r="ATA109" s="5"/>
      <c r="ATB109" s="5"/>
      <c r="ATC109" s="5"/>
      <c r="ATD109" s="5"/>
      <c r="ATE109" s="1"/>
      <c r="ATF109" s="2"/>
      <c r="ATG109" s="2"/>
      <c r="ATH109" s="5"/>
      <c r="ATI109" s="5"/>
      <c r="ATJ109" s="5"/>
      <c r="ATK109" s="5"/>
      <c r="ATL109" s="5"/>
      <c r="ATM109" s="1"/>
      <c r="ATN109" s="2"/>
      <c r="ATO109" s="2"/>
      <c r="ATP109" s="5"/>
      <c r="ATQ109" s="5"/>
      <c r="ATR109" s="5"/>
      <c r="ATS109" s="5"/>
      <c r="ATT109" s="5"/>
      <c r="ATU109" s="1"/>
      <c r="ATV109" s="2"/>
      <c r="ATW109" s="2"/>
      <c r="ATX109" s="5"/>
      <c r="ATY109" s="5"/>
      <c r="ATZ109" s="5"/>
      <c r="AUA109" s="5"/>
      <c r="AUB109" s="5"/>
      <c r="AUC109" s="1"/>
      <c r="AUD109" s="2"/>
      <c r="AUE109" s="2"/>
      <c r="AUF109" s="5"/>
      <c r="AUG109" s="5"/>
      <c r="AUH109" s="5"/>
      <c r="AUI109" s="5"/>
      <c r="AUJ109" s="5"/>
      <c r="AUK109" s="1"/>
      <c r="AUL109" s="2"/>
      <c r="AUM109" s="2"/>
      <c r="AUN109" s="5"/>
      <c r="AUO109" s="5"/>
      <c r="AUP109" s="5"/>
      <c r="AUQ109" s="5"/>
      <c r="AUR109" s="5"/>
      <c r="AUS109" s="1"/>
      <c r="AUT109" s="2"/>
      <c r="AUU109" s="2"/>
      <c r="AUV109" s="5"/>
      <c r="AUW109" s="5"/>
      <c r="AUX109" s="5"/>
      <c r="AUY109" s="5"/>
      <c r="AUZ109" s="5"/>
      <c r="AVA109" s="1"/>
      <c r="AVB109" s="2"/>
      <c r="AVC109" s="2"/>
      <c r="AVD109" s="5"/>
      <c r="AVE109" s="5"/>
      <c r="AVF109" s="5"/>
      <c r="AVG109" s="5"/>
      <c r="AVH109" s="5"/>
      <c r="AVI109" s="1"/>
      <c r="AVJ109" s="2"/>
      <c r="AVK109" s="2"/>
      <c r="AVL109" s="5"/>
      <c r="AVM109" s="5"/>
      <c r="AVN109" s="5"/>
      <c r="AVO109" s="5"/>
      <c r="AVP109" s="5"/>
      <c r="AVQ109" s="1"/>
      <c r="AVR109" s="2"/>
      <c r="AVS109" s="2"/>
      <c r="AVT109" s="5"/>
      <c r="AVU109" s="5"/>
      <c r="AVV109" s="5"/>
      <c r="AVW109" s="5"/>
      <c r="AVX109" s="5"/>
      <c r="AVY109" s="1"/>
      <c r="AVZ109" s="2"/>
      <c r="AWA109" s="2"/>
      <c r="AWB109" s="5"/>
      <c r="AWC109" s="5"/>
      <c r="AWD109" s="5"/>
      <c r="AWE109" s="5"/>
      <c r="AWF109" s="5"/>
      <c r="AWG109" s="1"/>
      <c r="AWH109" s="2"/>
      <c r="AWI109" s="2"/>
      <c r="AWJ109" s="5"/>
      <c r="AWK109" s="5"/>
      <c r="AWL109" s="5"/>
      <c r="AWM109" s="5"/>
      <c r="AWN109" s="5"/>
      <c r="AWO109" s="1"/>
      <c r="AWP109" s="2"/>
      <c r="AWQ109" s="2"/>
      <c r="AWR109" s="5"/>
      <c r="AWS109" s="5"/>
      <c r="AWT109" s="5"/>
      <c r="AWU109" s="5"/>
      <c r="AWV109" s="5"/>
      <c r="AWW109" s="1"/>
      <c r="AWX109" s="2"/>
      <c r="AWY109" s="2"/>
      <c r="AWZ109" s="5"/>
      <c r="AXA109" s="5"/>
      <c r="AXB109" s="5"/>
      <c r="AXC109" s="5"/>
      <c r="AXD109" s="5"/>
      <c r="AXE109" s="1"/>
      <c r="AXF109" s="2"/>
      <c r="AXG109" s="2"/>
      <c r="AXH109" s="5"/>
      <c r="AXI109" s="5"/>
      <c r="AXJ109" s="5"/>
      <c r="AXK109" s="5"/>
      <c r="AXL109" s="5"/>
      <c r="AXM109" s="1"/>
      <c r="AXN109" s="2"/>
      <c r="AXO109" s="2"/>
      <c r="AXP109" s="5"/>
      <c r="AXQ109" s="5"/>
      <c r="AXR109" s="5"/>
      <c r="AXS109" s="5"/>
      <c r="AXT109" s="5"/>
      <c r="AXU109" s="1"/>
      <c r="AXV109" s="2"/>
      <c r="AXW109" s="2"/>
      <c r="AXX109" s="5"/>
      <c r="AXY109" s="5"/>
      <c r="AXZ109" s="5"/>
      <c r="AYA109" s="5"/>
      <c r="AYB109" s="5"/>
      <c r="AYC109" s="1"/>
      <c r="AYD109" s="2"/>
      <c r="AYE109" s="2"/>
      <c r="AYF109" s="5"/>
      <c r="AYG109" s="5"/>
      <c r="AYH109" s="5"/>
      <c r="AYI109" s="5"/>
      <c r="AYJ109" s="5"/>
      <c r="AYK109" s="1"/>
      <c r="AYL109" s="2"/>
      <c r="AYM109" s="2"/>
      <c r="AYN109" s="5"/>
      <c r="AYO109" s="5"/>
      <c r="AYP109" s="5"/>
      <c r="AYQ109" s="5"/>
      <c r="AYR109" s="5"/>
      <c r="AYS109" s="1"/>
      <c r="AYT109" s="2"/>
      <c r="AYU109" s="2"/>
      <c r="AYV109" s="5"/>
      <c r="AYW109" s="5"/>
      <c r="AYX109" s="5"/>
      <c r="AYY109" s="5"/>
      <c r="AYZ109" s="5"/>
      <c r="AZA109" s="1"/>
      <c r="AZB109" s="2"/>
      <c r="AZC109" s="2"/>
      <c r="AZD109" s="5"/>
      <c r="AZE109" s="5"/>
      <c r="AZF109" s="5"/>
      <c r="AZG109" s="5"/>
      <c r="AZH109" s="5"/>
      <c r="AZI109" s="1"/>
      <c r="AZJ109" s="2"/>
      <c r="AZK109" s="2"/>
      <c r="AZL109" s="5"/>
      <c r="AZM109" s="5"/>
      <c r="AZN109" s="5"/>
      <c r="AZO109" s="5"/>
      <c r="AZP109" s="5"/>
      <c r="AZQ109" s="1"/>
      <c r="AZR109" s="2"/>
      <c r="AZS109" s="2"/>
      <c r="AZT109" s="5"/>
      <c r="AZU109" s="5"/>
      <c r="AZV109" s="5"/>
      <c r="AZW109" s="5"/>
      <c r="AZX109" s="5"/>
      <c r="AZY109" s="1"/>
      <c r="AZZ109" s="2"/>
      <c r="BAA109" s="2"/>
      <c r="BAB109" s="5"/>
      <c r="BAC109" s="5"/>
      <c r="BAD109" s="5"/>
      <c r="BAE109" s="5"/>
      <c r="BAF109" s="5"/>
      <c r="BAG109" s="1"/>
      <c r="BAH109" s="2"/>
      <c r="BAI109" s="2"/>
      <c r="BAJ109" s="5"/>
      <c r="BAK109" s="5"/>
      <c r="BAL109" s="5"/>
      <c r="BAM109" s="5"/>
      <c r="BAN109" s="5"/>
      <c r="BAO109" s="1"/>
      <c r="BAP109" s="2"/>
      <c r="BAQ109" s="2"/>
      <c r="BAR109" s="5"/>
      <c r="BAS109" s="5"/>
      <c r="BAT109" s="5"/>
      <c r="BAU109" s="5"/>
      <c r="BAV109" s="5"/>
      <c r="BAW109" s="1"/>
      <c r="BAX109" s="2"/>
      <c r="BAY109" s="2"/>
      <c r="BAZ109" s="5"/>
      <c r="BBA109" s="5"/>
      <c r="BBB109" s="5"/>
      <c r="BBC109" s="5"/>
      <c r="BBD109" s="5"/>
      <c r="BBE109" s="1"/>
      <c r="BBF109" s="2"/>
      <c r="BBG109" s="2"/>
      <c r="BBH109" s="5"/>
      <c r="BBI109" s="5"/>
      <c r="BBJ109" s="5"/>
      <c r="BBK109" s="5"/>
      <c r="BBL109" s="5"/>
      <c r="BBM109" s="1"/>
      <c r="BBN109" s="2"/>
      <c r="BBO109" s="2"/>
      <c r="BBP109" s="5"/>
      <c r="BBQ109" s="5"/>
      <c r="BBR109" s="5"/>
      <c r="BBS109" s="5"/>
      <c r="BBT109" s="5"/>
      <c r="BBU109" s="1"/>
      <c r="BBV109" s="2"/>
      <c r="BBW109" s="2"/>
      <c r="BBX109" s="5"/>
      <c r="BBY109" s="5"/>
      <c r="BBZ109" s="5"/>
      <c r="BCA109" s="5"/>
      <c r="BCB109" s="5"/>
      <c r="BCC109" s="1"/>
      <c r="BCD109" s="2"/>
      <c r="BCE109" s="2"/>
      <c r="BCF109" s="5"/>
      <c r="BCG109" s="5"/>
      <c r="BCH109" s="5"/>
      <c r="BCI109" s="5"/>
      <c r="BCJ109" s="5"/>
      <c r="BCK109" s="1"/>
      <c r="BCL109" s="2"/>
      <c r="BCM109" s="2"/>
      <c r="BCN109" s="5"/>
      <c r="BCO109" s="5"/>
      <c r="BCP109" s="5"/>
      <c r="BCQ109" s="5"/>
      <c r="BCR109" s="5"/>
      <c r="BCS109" s="1"/>
      <c r="BCT109" s="2"/>
      <c r="BCU109" s="2"/>
      <c r="BCV109" s="5"/>
      <c r="BCW109" s="5"/>
      <c r="BCX109" s="5"/>
      <c r="BCY109" s="5"/>
      <c r="BCZ109" s="5"/>
      <c r="BDA109" s="1"/>
      <c r="BDB109" s="2"/>
      <c r="BDC109" s="2"/>
      <c r="BDD109" s="5"/>
      <c r="BDE109" s="5"/>
      <c r="BDF109" s="5"/>
      <c r="BDG109" s="5"/>
      <c r="BDH109" s="5"/>
      <c r="BDI109" s="1"/>
      <c r="BDJ109" s="2"/>
      <c r="BDK109" s="2"/>
      <c r="BDL109" s="5"/>
      <c r="BDM109" s="5"/>
      <c r="BDN109" s="5"/>
      <c r="BDO109" s="5"/>
      <c r="BDP109" s="5"/>
      <c r="BDQ109" s="1"/>
      <c r="BDR109" s="2"/>
      <c r="BDS109" s="2"/>
      <c r="BDT109" s="5"/>
      <c r="BDU109" s="5"/>
      <c r="BDV109" s="5"/>
      <c r="BDW109" s="5"/>
      <c r="BDX109" s="5"/>
      <c r="BDY109" s="1"/>
      <c r="BDZ109" s="2"/>
      <c r="BEA109" s="2"/>
      <c r="BEB109" s="5"/>
      <c r="BEC109" s="5"/>
      <c r="BED109" s="5"/>
      <c r="BEE109" s="5"/>
      <c r="BEF109" s="5"/>
      <c r="BEG109" s="1"/>
      <c r="BEH109" s="2"/>
      <c r="BEI109" s="2"/>
      <c r="BEJ109" s="5"/>
      <c r="BEK109" s="5"/>
      <c r="BEL109" s="5"/>
      <c r="BEM109" s="5"/>
      <c r="BEN109" s="5"/>
      <c r="BEO109" s="1"/>
      <c r="BEP109" s="2"/>
      <c r="BEQ109" s="2"/>
      <c r="BER109" s="5"/>
      <c r="BES109" s="5"/>
      <c r="BET109" s="5"/>
      <c r="BEU109" s="5"/>
      <c r="BEV109" s="5"/>
      <c r="BEW109" s="1"/>
      <c r="BEX109" s="2"/>
      <c r="BEY109" s="2"/>
      <c r="BEZ109" s="5"/>
      <c r="BFA109" s="5"/>
      <c r="BFB109" s="5"/>
      <c r="BFC109" s="5"/>
      <c r="BFD109" s="5"/>
      <c r="BFE109" s="1"/>
      <c r="BFF109" s="2"/>
      <c r="BFG109" s="2"/>
      <c r="BFH109" s="5"/>
      <c r="BFI109" s="5"/>
      <c r="BFJ109" s="5"/>
      <c r="BFK109" s="5"/>
      <c r="BFL109" s="5"/>
      <c r="BFM109" s="1"/>
      <c r="BFN109" s="2"/>
      <c r="BFO109" s="2"/>
      <c r="BFP109" s="5"/>
      <c r="BFQ109" s="5"/>
      <c r="BFR109" s="5"/>
      <c r="BFS109" s="5"/>
      <c r="BFT109" s="5"/>
      <c r="BFU109" s="1"/>
      <c r="BFV109" s="2"/>
      <c r="BFW109" s="2"/>
      <c r="BFX109" s="5"/>
      <c r="BFY109" s="5"/>
      <c r="BFZ109" s="5"/>
      <c r="BGA109" s="5"/>
      <c r="BGB109" s="5"/>
      <c r="BGC109" s="1"/>
      <c r="BGD109" s="2"/>
      <c r="BGE109" s="2"/>
      <c r="BGF109" s="5"/>
      <c r="BGG109" s="5"/>
      <c r="BGH109" s="5"/>
      <c r="BGI109" s="5"/>
      <c r="BGJ109" s="5"/>
      <c r="BGK109" s="1"/>
      <c r="BGL109" s="2"/>
      <c r="BGM109" s="2"/>
      <c r="BGN109" s="5"/>
      <c r="BGO109" s="5"/>
      <c r="BGP109" s="5"/>
      <c r="BGQ109" s="5"/>
      <c r="BGR109" s="5"/>
      <c r="BGS109" s="1"/>
      <c r="BGT109" s="2"/>
      <c r="BGU109" s="2"/>
      <c r="BGV109" s="5"/>
      <c r="BGW109" s="5"/>
      <c r="BGX109" s="5"/>
      <c r="BGY109" s="5"/>
      <c r="BGZ109" s="5"/>
      <c r="BHA109" s="1"/>
      <c r="BHB109" s="2"/>
      <c r="BHC109" s="2"/>
      <c r="BHD109" s="5"/>
      <c r="BHE109" s="5"/>
      <c r="BHF109" s="5"/>
      <c r="BHG109" s="5"/>
      <c r="BHH109" s="5"/>
      <c r="BHI109" s="1"/>
      <c r="BHJ109" s="2"/>
      <c r="BHK109" s="2"/>
      <c r="BHL109" s="5"/>
      <c r="BHM109" s="5"/>
      <c r="BHN109" s="5"/>
      <c r="BHO109" s="5"/>
      <c r="BHP109" s="5"/>
      <c r="BHQ109" s="1"/>
      <c r="BHR109" s="2"/>
      <c r="BHS109" s="2"/>
      <c r="BHT109" s="5"/>
      <c r="BHU109" s="5"/>
      <c r="BHV109" s="5"/>
      <c r="BHW109" s="5"/>
      <c r="BHX109" s="5"/>
      <c r="BHY109" s="1"/>
      <c r="BHZ109" s="2"/>
      <c r="BIA109" s="2"/>
      <c r="BIB109" s="5"/>
      <c r="BIC109" s="5"/>
      <c r="BID109" s="5"/>
      <c r="BIE109" s="5"/>
      <c r="BIF109" s="5"/>
      <c r="BIG109" s="1"/>
      <c r="BIH109" s="2"/>
      <c r="BII109" s="2"/>
      <c r="BIJ109" s="5"/>
      <c r="BIK109" s="5"/>
      <c r="BIL109" s="5"/>
      <c r="BIM109" s="5"/>
      <c r="BIN109" s="5"/>
      <c r="BIO109" s="1"/>
      <c r="BIP109" s="2"/>
      <c r="BIQ109" s="2"/>
      <c r="BIR109" s="5"/>
      <c r="BIS109" s="5"/>
      <c r="BIT109" s="5"/>
      <c r="BIU109" s="5"/>
      <c r="BIV109" s="5"/>
      <c r="BIW109" s="1"/>
      <c r="BIX109" s="2"/>
      <c r="BIY109" s="2"/>
      <c r="BIZ109" s="5"/>
      <c r="BJA109" s="5"/>
      <c r="BJB109" s="5"/>
      <c r="BJC109" s="5"/>
      <c r="BJD109" s="5"/>
      <c r="BJE109" s="1"/>
      <c r="BJF109" s="2"/>
      <c r="BJG109" s="2"/>
      <c r="BJH109" s="5"/>
      <c r="BJI109" s="5"/>
      <c r="BJJ109" s="5"/>
      <c r="BJK109" s="5"/>
      <c r="BJL109" s="5"/>
      <c r="BJM109" s="1"/>
      <c r="BJN109" s="2"/>
      <c r="BJO109" s="2"/>
      <c r="BJP109" s="5"/>
      <c r="BJQ109" s="5"/>
      <c r="BJR109" s="5"/>
      <c r="BJS109" s="5"/>
      <c r="BJT109" s="5"/>
      <c r="BJU109" s="1"/>
      <c r="BJV109" s="2"/>
      <c r="BJW109" s="2"/>
      <c r="BJX109" s="5"/>
      <c r="BJY109" s="5"/>
      <c r="BJZ109" s="5"/>
      <c r="BKA109" s="5"/>
      <c r="BKB109" s="5"/>
      <c r="BKC109" s="1"/>
      <c r="BKD109" s="2"/>
      <c r="BKE109" s="2"/>
      <c r="BKF109" s="5"/>
      <c r="BKG109" s="5"/>
      <c r="BKH109" s="5"/>
      <c r="BKI109" s="5"/>
      <c r="BKJ109" s="5"/>
      <c r="BKK109" s="1"/>
      <c r="BKL109" s="2"/>
      <c r="BKM109" s="2"/>
      <c r="BKN109" s="5"/>
      <c r="BKO109" s="5"/>
      <c r="BKP109" s="5"/>
      <c r="BKQ109" s="5"/>
      <c r="BKR109" s="5"/>
      <c r="BKS109" s="1"/>
      <c r="BKT109" s="2"/>
      <c r="BKU109" s="2"/>
      <c r="BKV109" s="5"/>
      <c r="BKW109" s="5"/>
      <c r="BKX109" s="5"/>
      <c r="BKY109" s="5"/>
      <c r="BKZ109" s="5"/>
      <c r="BLA109" s="1"/>
      <c r="BLB109" s="2"/>
      <c r="BLC109" s="2"/>
      <c r="BLD109" s="5"/>
      <c r="BLE109" s="5"/>
      <c r="BLF109" s="5"/>
      <c r="BLG109" s="5"/>
      <c r="BLH109" s="5"/>
      <c r="BLI109" s="1"/>
      <c r="BLJ109" s="2"/>
      <c r="BLK109" s="2"/>
      <c r="BLL109" s="5"/>
      <c r="BLM109" s="5"/>
      <c r="BLN109" s="5"/>
      <c r="BLO109" s="5"/>
      <c r="BLP109" s="5"/>
      <c r="BLQ109" s="1"/>
      <c r="BLR109" s="2"/>
      <c r="BLS109" s="2"/>
      <c r="BLT109" s="5"/>
      <c r="BLU109" s="5"/>
      <c r="BLV109" s="5"/>
      <c r="BLW109" s="5"/>
      <c r="BLX109" s="5"/>
      <c r="BLY109" s="1"/>
      <c r="BLZ109" s="2"/>
      <c r="BMA109" s="2"/>
      <c r="BMB109" s="5"/>
      <c r="BMC109" s="5"/>
      <c r="BMD109" s="5"/>
      <c r="BME109" s="5"/>
      <c r="BMF109" s="5"/>
      <c r="BMG109" s="1"/>
      <c r="BMH109" s="2"/>
      <c r="BMI109" s="2"/>
      <c r="BMJ109" s="5"/>
      <c r="BMK109" s="5"/>
      <c r="BML109" s="5"/>
      <c r="BMM109" s="5"/>
      <c r="BMN109" s="5"/>
      <c r="BMO109" s="1"/>
      <c r="BMP109" s="2"/>
      <c r="BMQ109" s="2"/>
      <c r="BMR109" s="5"/>
      <c r="BMS109" s="5"/>
      <c r="BMT109" s="5"/>
      <c r="BMU109" s="5"/>
      <c r="BMV109" s="5"/>
      <c r="BMW109" s="1"/>
      <c r="BMX109" s="2"/>
      <c r="BMY109" s="2"/>
      <c r="BMZ109" s="5"/>
      <c r="BNA109" s="5"/>
      <c r="BNB109" s="5"/>
      <c r="BNC109" s="5"/>
      <c r="BND109" s="5"/>
      <c r="BNE109" s="1"/>
      <c r="BNF109" s="2"/>
      <c r="BNG109" s="2"/>
      <c r="BNH109" s="5"/>
      <c r="BNI109" s="5"/>
      <c r="BNJ109" s="5"/>
      <c r="BNK109" s="5"/>
      <c r="BNL109" s="5"/>
      <c r="BNM109" s="1"/>
      <c r="BNN109" s="2"/>
      <c r="BNO109" s="2"/>
      <c r="BNP109" s="5"/>
      <c r="BNQ109" s="5"/>
      <c r="BNR109" s="5"/>
      <c r="BNS109" s="5"/>
      <c r="BNT109" s="5"/>
      <c r="BNU109" s="1"/>
      <c r="BNV109" s="2"/>
      <c r="BNW109" s="2"/>
      <c r="BNX109" s="5"/>
      <c r="BNY109" s="5"/>
      <c r="BNZ109" s="5"/>
      <c r="BOA109" s="5"/>
      <c r="BOB109" s="5"/>
      <c r="BOC109" s="1"/>
      <c r="BOD109" s="2"/>
      <c r="BOE109" s="2"/>
      <c r="BOF109" s="5"/>
      <c r="BOG109" s="5"/>
      <c r="BOH109" s="5"/>
      <c r="BOI109" s="5"/>
      <c r="BOJ109" s="5"/>
      <c r="BOK109" s="1"/>
      <c r="BOL109" s="2"/>
      <c r="BOM109" s="2"/>
      <c r="BON109" s="5"/>
      <c r="BOO109" s="5"/>
      <c r="BOP109" s="5"/>
      <c r="BOQ109" s="5"/>
      <c r="BOR109" s="5"/>
      <c r="BOS109" s="1"/>
      <c r="BOT109" s="2"/>
      <c r="BOU109" s="2"/>
      <c r="BOV109" s="5"/>
      <c r="BOW109" s="5"/>
      <c r="BOX109" s="5"/>
      <c r="BOY109" s="5"/>
      <c r="BOZ109" s="5"/>
      <c r="BPA109" s="1"/>
      <c r="BPB109" s="2"/>
      <c r="BPC109" s="2"/>
      <c r="BPD109" s="5"/>
      <c r="BPE109" s="5"/>
      <c r="BPF109" s="5"/>
      <c r="BPG109" s="5"/>
      <c r="BPH109" s="5"/>
      <c r="BPI109" s="1"/>
      <c r="BPJ109" s="2"/>
      <c r="BPK109" s="2"/>
      <c r="BPL109" s="5"/>
      <c r="BPM109" s="5"/>
      <c r="BPN109" s="5"/>
      <c r="BPO109" s="5"/>
      <c r="BPP109" s="5"/>
      <c r="BPQ109" s="1"/>
      <c r="BPR109" s="2"/>
      <c r="BPS109" s="2"/>
      <c r="BPT109" s="5"/>
      <c r="BPU109" s="5"/>
      <c r="BPV109" s="5"/>
      <c r="BPW109" s="5"/>
      <c r="BPX109" s="5"/>
      <c r="BPY109" s="1"/>
      <c r="BPZ109" s="2"/>
      <c r="BQA109" s="2"/>
      <c r="BQB109" s="5"/>
      <c r="BQC109" s="5"/>
      <c r="BQD109" s="5"/>
      <c r="BQE109" s="5"/>
      <c r="BQF109" s="5"/>
      <c r="BQG109" s="1"/>
      <c r="BQH109" s="2"/>
      <c r="BQI109" s="2"/>
      <c r="BQJ109" s="5"/>
      <c r="BQK109" s="5"/>
      <c r="BQL109" s="5"/>
      <c r="BQM109" s="5"/>
      <c r="BQN109" s="5"/>
      <c r="BQO109" s="1"/>
      <c r="BQP109" s="2"/>
      <c r="BQQ109" s="2"/>
      <c r="BQR109" s="5"/>
      <c r="BQS109" s="5"/>
      <c r="BQT109" s="5"/>
      <c r="BQU109" s="5"/>
      <c r="BQV109" s="5"/>
      <c r="BQW109" s="1"/>
      <c r="BQX109" s="2"/>
      <c r="BQY109" s="2"/>
      <c r="BQZ109" s="5"/>
      <c r="BRA109" s="5"/>
      <c r="BRB109" s="5"/>
      <c r="BRC109" s="5"/>
      <c r="BRD109" s="5"/>
      <c r="BRE109" s="1"/>
      <c r="BRF109" s="2"/>
      <c r="BRG109" s="2"/>
      <c r="BRH109" s="5"/>
      <c r="BRI109" s="5"/>
      <c r="BRJ109" s="5"/>
      <c r="BRK109" s="5"/>
      <c r="BRL109" s="5"/>
      <c r="BRM109" s="1"/>
      <c r="BRN109" s="2"/>
      <c r="BRO109" s="2"/>
      <c r="BRP109" s="5"/>
      <c r="BRQ109" s="5"/>
      <c r="BRR109" s="5"/>
      <c r="BRS109" s="5"/>
      <c r="BRT109" s="5"/>
      <c r="BRU109" s="1"/>
      <c r="BRV109" s="2"/>
      <c r="BRW109" s="2"/>
      <c r="BRX109" s="5"/>
      <c r="BRY109" s="5"/>
      <c r="BRZ109" s="5"/>
      <c r="BSA109" s="5"/>
      <c r="BSB109" s="5"/>
      <c r="BSC109" s="1"/>
      <c r="BSD109" s="2"/>
      <c r="BSE109" s="2"/>
      <c r="BSF109" s="5"/>
      <c r="BSG109" s="5"/>
      <c r="BSH109" s="5"/>
      <c r="BSI109" s="5"/>
      <c r="BSJ109" s="5"/>
      <c r="BSK109" s="1"/>
      <c r="BSL109" s="2"/>
      <c r="BSM109" s="2"/>
      <c r="BSN109" s="5"/>
      <c r="BSO109" s="5"/>
      <c r="BSP109" s="5"/>
      <c r="BSQ109" s="5"/>
      <c r="BSR109" s="5"/>
      <c r="BSS109" s="1"/>
      <c r="BST109" s="2"/>
      <c r="BSU109" s="2"/>
      <c r="BSV109" s="5"/>
      <c r="BSW109" s="5"/>
      <c r="BSX109" s="5"/>
      <c r="BSY109" s="5"/>
      <c r="BSZ109" s="5"/>
      <c r="BTA109" s="1"/>
      <c r="BTB109" s="2"/>
      <c r="BTC109" s="2"/>
      <c r="BTD109" s="5"/>
      <c r="BTE109" s="5"/>
      <c r="BTF109" s="5"/>
      <c r="BTG109" s="5"/>
      <c r="BTH109" s="5"/>
      <c r="BTI109" s="1"/>
      <c r="BTJ109" s="2"/>
      <c r="BTK109" s="2"/>
      <c r="BTL109" s="5"/>
      <c r="BTM109" s="5"/>
      <c r="BTN109" s="5"/>
      <c r="BTO109" s="5"/>
      <c r="BTP109" s="5"/>
      <c r="BTQ109" s="1"/>
      <c r="BTR109" s="2"/>
      <c r="BTS109" s="2"/>
      <c r="BTT109" s="5"/>
      <c r="BTU109" s="5"/>
      <c r="BTV109" s="5"/>
      <c r="BTW109" s="5"/>
      <c r="BTX109" s="5"/>
      <c r="BTY109" s="1"/>
      <c r="BTZ109" s="2"/>
      <c r="BUA109" s="2"/>
      <c r="BUB109" s="5"/>
      <c r="BUC109" s="5"/>
      <c r="BUD109" s="5"/>
      <c r="BUE109" s="5"/>
      <c r="BUF109" s="5"/>
      <c r="BUG109" s="1"/>
      <c r="BUH109" s="2"/>
      <c r="BUI109" s="2"/>
      <c r="BUJ109" s="5"/>
      <c r="BUK109" s="5"/>
      <c r="BUL109" s="5"/>
      <c r="BUM109" s="5"/>
      <c r="BUN109" s="5"/>
      <c r="BUO109" s="1"/>
      <c r="BUP109" s="2"/>
      <c r="BUQ109" s="2"/>
      <c r="BUR109" s="5"/>
      <c r="BUS109" s="5"/>
      <c r="BUT109" s="5"/>
      <c r="BUU109" s="5"/>
      <c r="BUV109" s="5"/>
      <c r="BUW109" s="1"/>
      <c r="BUX109" s="2"/>
      <c r="BUY109" s="2"/>
      <c r="BUZ109" s="5"/>
      <c r="BVA109" s="5"/>
      <c r="BVB109" s="5"/>
      <c r="BVC109" s="5"/>
      <c r="BVD109" s="5"/>
      <c r="BVE109" s="1"/>
      <c r="BVF109" s="2"/>
      <c r="BVG109" s="2"/>
      <c r="BVH109" s="5"/>
      <c r="BVI109" s="5"/>
      <c r="BVJ109" s="5"/>
      <c r="BVK109" s="5"/>
      <c r="BVL109" s="5"/>
      <c r="BVM109" s="1"/>
      <c r="BVN109" s="2"/>
      <c r="BVO109" s="2"/>
      <c r="BVP109" s="5"/>
      <c r="BVQ109" s="5"/>
      <c r="BVR109" s="5"/>
      <c r="BVS109" s="5"/>
      <c r="BVT109" s="5"/>
      <c r="BVU109" s="1"/>
      <c r="BVV109" s="2"/>
      <c r="BVW109" s="2"/>
      <c r="BVX109" s="5"/>
      <c r="BVY109" s="5"/>
      <c r="BVZ109" s="5"/>
      <c r="BWA109" s="5"/>
      <c r="BWB109" s="5"/>
      <c r="BWC109" s="1"/>
      <c r="BWD109" s="2"/>
      <c r="BWE109" s="2"/>
      <c r="BWF109" s="5"/>
      <c r="BWG109" s="5"/>
      <c r="BWH109" s="5"/>
      <c r="BWI109" s="5"/>
      <c r="BWJ109" s="5"/>
      <c r="BWK109" s="1"/>
      <c r="BWL109" s="2"/>
      <c r="BWM109" s="2"/>
      <c r="BWN109" s="5"/>
      <c r="BWO109" s="5"/>
      <c r="BWP109" s="5"/>
      <c r="BWQ109" s="5"/>
      <c r="BWR109" s="5"/>
      <c r="BWS109" s="1"/>
      <c r="BWT109" s="2"/>
      <c r="BWU109" s="2"/>
      <c r="BWV109" s="5"/>
      <c r="BWW109" s="5"/>
      <c r="BWX109" s="5"/>
      <c r="BWY109" s="5"/>
      <c r="BWZ109" s="5"/>
      <c r="BXA109" s="1"/>
      <c r="BXB109" s="2"/>
      <c r="BXC109" s="2"/>
      <c r="BXD109" s="5"/>
      <c r="BXE109" s="5"/>
      <c r="BXF109" s="5"/>
      <c r="BXG109" s="5"/>
      <c r="BXH109" s="5"/>
      <c r="BXI109" s="1"/>
      <c r="BXJ109" s="2"/>
      <c r="BXK109" s="2"/>
      <c r="BXL109" s="5"/>
      <c r="BXM109" s="5"/>
      <c r="BXN109" s="5"/>
      <c r="BXO109" s="5"/>
      <c r="BXP109" s="5"/>
      <c r="BXQ109" s="1"/>
      <c r="BXR109" s="2"/>
      <c r="BXS109" s="2"/>
      <c r="BXT109" s="5"/>
      <c r="BXU109" s="5"/>
      <c r="BXV109" s="5"/>
      <c r="BXW109" s="5"/>
      <c r="BXX109" s="5"/>
      <c r="BXY109" s="1"/>
      <c r="BXZ109" s="2"/>
      <c r="BYA109" s="2"/>
      <c r="BYB109" s="5"/>
      <c r="BYC109" s="5"/>
      <c r="BYD109" s="5"/>
      <c r="BYE109" s="5"/>
      <c r="BYF109" s="5"/>
      <c r="BYG109" s="1"/>
      <c r="BYH109" s="2"/>
      <c r="BYI109" s="2"/>
      <c r="BYJ109" s="5"/>
      <c r="BYK109" s="5"/>
      <c r="BYL109" s="5"/>
      <c r="BYM109" s="5"/>
      <c r="BYN109" s="5"/>
      <c r="BYO109" s="1"/>
      <c r="BYP109" s="2"/>
      <c r="BYQ109" s="2"/>
      <c r="BYR109" s="5"/>
      <c r="BYS109" s="5"/>
      <c r="BYT109" s="5"/>
      <c r="BYU109" s="5"/>
      <c r="BYV109" s="5"/>
      <c r="BYW109" s="1"/>
      <c r="BYX109" s="2"/>
      <c r="BYY109" s="2"/>
      <c r="BYZ109" s="5"/>
      <c r="BZA109" s="5"/>
      <c r="BZB109" s="5"/>
      <c r="BZC109" s="5"/>
      <c r="BZD109" s="5"/>
      <c r="BZE109" s="1"/>
      <c r="BZF109" s="2"/>
      <c r="BZG109" s="2"/>
      <c r="BZH109" s="5"/>
      <c r="BZI109" s="5"/>
      <c r="BZJ109" s="5"/>
      <c r="BZK109" s="5"/>
      <c r="BZL109" s="5"/>
      <c r="BZM109" s="1"/>
      <c r="BZN109" s="2"/>
      <c r="BZO109" s="2"/>
      <c r="BZP109" s="5"/>
      <c r="BZQ109" s="5"/>
      <c r="BZR109" s="5"/>
      <c r="BZS109" s="5"/>
      <c r="BZT109" s="5"/>
      <c r="BZU109" s="1"/>
      <c r="BZV109" s="2"/>
      <c r="BZW109" s="2"/>
      <c r="BZX109" s="5"/>
      <c r="BZY109" s="5"/>
      <c r="BZZ109" s="5"/>
      <c r="CAA109" s="5"/>
      <c r="CAB109" s="5"/>
      <c r="CAC109" s="1"/>
      <c r="CAD109" s="2"/>
      <c r="CAE109" s="2"/>
      <c r="CAF109" s="5"/>
      <c r="CAG109" s="5"/>
      <c r="CAH109" s="5"/>
      <c r="CAI109" s="5"/>
      <c r="CAJ109" s="5"/>
      <c r="CAK109" s="1"/>
      <c r="CAL109" s="2"/>
      <c r="CAM109" s="2"/>
      <c r="CAN109" s="5"/>
      <c r="CAO109" s="5"/>
      <c r="CAP109" s="5"/>
      <c r="CAQ109" s="5"/>
      <c r="CAR109" s="5"/>
      <c r="CAS109" s="1"/>
      <c r="CAT109" s="2"/>
      <c r="CAU109" s="2"/>
      <c r="CAV109" s="5"/>
      <c r="CAW109" s="5"/>
      <c r="CAX109" s="5"/>
      <c r="CAY109" s="5"/>
      <c r="CAZ109" s="5"/>
      <c r="CBA109" s="1"/>
      <c r="CBB109" s="2"/>
      <c r="CBC109" s="2"/>
      <c r="CBD109" s="5"/>
      <c r="CBE109" s="5"/>
      <c r="CBF109" s="5"/>
      <c r="CBG109" s="5"/>
      <c r="CBH109" s="5"/>
      <c r="CBI109" s="1"/>
      <c r="CBJ109" s="2"/>
      <c r="CBK109" s="2"/>
      <c r="CBL109" s="5"/>
      <c r="CBM109" s="5"/>
      <c r="CBN109" s="5"/>
      <c r="CBO109" s="5"/>
      <c r="CBP109" s="5"/>
      <c r="CBQ109" s="1"/>
      <c r="CBR109" s="2"/>
      <c r="CBS109" s="2"/>
      <c r="CBT109" s="5"/>
      <c r="CBU109" s="5"/>
      <c r="CBV109" s="5"/>
      <c r="CBW109" s="5"/>
      <c r="CBX109" s="5"/>
      <c r="CBY109" s="1"/>
      <c r="CBZ109" s="2"/>
      <c r="CCA109" s="2"/>
      <c r="CCB109" s="5"/>
      <c r="CCC109" s="5"/>
      <c r="CCD109" s="5"/>
      <c r="CCE109" s="5"/>
      <c r="CCF109" s="5"/>
      <c r="CCG109" s="1"/>
      <c r="CCH109" s="2"/>
      <c r="CCI109" s="2"/>
      <c r="CCJ109" s="5"/>
      <c r="CCK109" s="5"/>
      <c r="CCL109" s="5"/>
      <c r="CCM109" s="5"/>
      <c r="CCN109" s="5"/>
      <c r="CCO109" s="1"/>
      <c r="CCP109" s="2"/>
      <c r="CCQ109" s="2"/>
      <c r="CCR109" s="5"/>
      <c r="CCS109" s="5"/>
      <c r="CCT109" s="5"/>
      <c r="CCU109" s="5"/>
      <c r="CCV109" s="5"/>
      <c r="CCW109" s="1"/>
      <c r="CCX109" s="2"/>
      <c r="CCY109" s="2"/>
      <c r="CCZ109" s="5"/>
      <c r="CDA109" s="5"/>
      <c r="CDB109" s="5"/>
      <c r="CDC109" s="5"/>
      <c r="CDD109" s="5"/>
      <c r="CDE109" s="1"/>
      <c r="CDF109" s="2"/>
      <c r="CDG109" s="2"/>
      <c r="CDH109" s="5"/>
      <c r="CDI109" s="5"/>
      <c r="CDJ109" s="5"/>
      <c r="CDK109" s="5"/>
      <c r="CDL109" s="5"/>
      <c r="CDM109" s="1"/>
      <c r="CDN109" s="2"/>
      <c r="CDO109" s="2"/>
      <c r="CDP109" s="5"/>
      <c r="CDQ109" s="5"/>
      <c r="CDR109" s="5"/>
      <c r="CDS109" s="5"/>
      <c r="CDT109" s="5"/>
      <c r="CDU109" s="1"/>
      <c r="CDV109" s="2"/>
      <c r="CDW109" s="2"/>
      <c r="CDX109" s="5"/>
      <c r="CDY109" s="5"/>
      <c r="CDZ109" s="5"/>
      <c r="CEA109" s="5"/>
      <c r="CEB109" s="5"/>
      <c r="CEC109" s="1"/>
      <c r="CED109" s="2"/>
      <c r="CEE109" s="2"/>
      <c r="CEF109" s="5"/>
      <c r="CEG109" s="5"/>
      <c r="CEH109" s="5"/>
      <c r="CEI109" s="5"/>
      <c r="CEJ109" s="5"/>
      <c r="CEK109" s="1"/>
      <c r="CEL109" s="2"/>
      <c r="CEM109" s="2"/>
      <c r="CEN109" s="5"/>
      <c r="CEO109" s="5"/>
      <c r="CEP109" s="5"/>
      <c r="CEQ109" s="5"/>
      <c r="CER109" s="5"/>
      <c r="CES109" s="1"/>
      <c r="CET109" s="2"/>
      <c r="CEU109" s="2"/>
      <c r="CEV109" s="5"/>
      <c r="CEW109" s="5"/>
      <c r="CEX109" s="5"/>
      <c r="CEY109" s="5"/>
      <c r="CEZ109" s="5"/>
      <c r="CFA109" s="1"/>
      <c r="CFB109" s="2"/>
      <c r="CFC109" s="2"/>
      <c r="CFD109" s="5"/>
      <c r="CFE109" s="5"/>
      <c r="CFF109" s="5"/>
      <c r="CFG109" s="5"/>
      <c r="CFH109" s="5"/>
      <c r="CFI109" s="1"/>
      <c r="CFJ109" s="2"/>
      <c r="CFK109" s="2"/>
      <c r="CFL109" s="5"/>
      <c r="CFM109" s="5"/>
      <c r="CFN109" s="5"/>
      <c r="CFO109" s="5"/>
      <c r="CFP109" s="5"/>
      <c r="CFQ109" s="1"/>
      <c r="CFR109" s="2"/>
      <c r="CFS109" s="2"/>
      <c r="CFT109" s="5"/>
      <c r="CFU109" s="5"/>
      <c r="CFV109" s="5"/>
      <c r="CFW109" s="5"/>
      <c r="CFX109" s="5"/>
      <c r="CFY109" s="1"/>
      <c r="CFZ109" s="2"/>
      <c r="CGA109" s="2"/>
      <c r="CGB109" s="5"/>
      <c r="CGC109" s="5"/>
      <c r="CGD109" s="5"/>
      <c r="CGE109" s="5"/>
      <c r="CGF109" s="5"/>
      <c r="CGG109" s="1"/>
      <c r="CGH109" s="2"/>
      <c r="CGI109" s="2"/>
      <c r="CGJ109" s="5"/>
      <c r="CGK109" s="5"/>
      <c r="CGL109" s="5"/>
      <c r="CGM109" s="5"/>
      <c r="CGN109" s="5"/>
      <c r="CGO109" s="1"/>
      <c r="CGP109" s="2"/>
      <c r="CGQ109" s="2"/>
      <c r="CGR109" s="5"/>
      <c r="CGS109" s="5"/>
      <c r="CGT109" s="5"/>
      <c r="CGU109" s="5"/>
      <c r="CGV109" s="5"/>
      <c r="CGW109" s="1"/>
      <c r="CGX109" s="2"/>
      <c r="CGY109" s="2"/>
      <c r="CGZ109" s="5"/>
      <c r="CHA109" s="5"/>
      <c r="CHB109" s="5"/>
      <c r="CHC109" s="5"/>
      <c r="CHD109" s="5"/>
      <c r="CHE109" s="1"/>
      <c r="CHF109" s="2"/>
      <c r="CHG109" s="2"/>
      <c r="CHH109" s="5"/>
      <c r="CHI109" s="5"/>
      <c r="CHJ109" s="5"/>
      <c r="CHK109" s="5"/>
      <c r="CHL109" s="5"/>
      <c r="CHM109" s="1"/>
      <c r="CHN109" s="2"/>
      <c r="CHO109" s="2"/>
      <c r="CHP109" s="5"/>
      <c r="CHQ109" s="5"/>
      <c r="CHR109" s="5"/>
      <c r="CHS109" s="5"/>
      <c r="CHT109" s="5"/>
      <c r="CHU109" s="1"/>
      <c r="CHV109" s="2"/>
      <c r="CHW109" s="2"/>
      <c r="CHX109" s="5"/>
      <c r="CHY109" s="5"/>
      <c r="CHZ109" s="5"/>
      <c r="CIA109" s="5"/>
      <c r="CIB109" s="5"/>
      <c r="CIC109" s="1"/>
      <c r="CID109" s="2"/>
      <c r="CIE109" s="2"/>
      <c r="CIF109" s="5"/>
      <c r="CIG109" s="5"/>
      <c r="CIH109" s="5"/>
      <c r="CII109" s="5"/>
      <c r="CIJ109" s="5"/>
      <c r="CIK109" s="1"/>
      <c r="CIL109" s="2"/>
      <c r="CIM109" s="2"/>
      <c r="CIN109" s="5"/>
      <c r="CIO109" s="5"/>
      <c r="CIP109" s="5"/>
      <c r="CIQ109" s="5"/>
      <c r="CIR109" s="5"/>
      <c r="CIS109" s="1"/>
      <c r="CIT109" s="2"/>
      <c r="CIU109" s="2"/>
      <c r="CIV109" s="5"/>
      <c r="CIW109" s="5"/>
      <c r="CIX109" s="5"/>
      <c r="CIY109" s="5"/>
      <c r="CIZ109" s="5"/>
      <c r="CJA109" s="1"/>
      <c r="CJB109" s="2"/>
      <c r="CJC109" s="2"/>
      <c r="CJD109" s="5"/>
      <c r="CJE109" s="5"/>
      <c r="CJF109" s="5"/>
      <c r="CJG109" s="5"/>
      <c r="CJH109" s="5"/>
      <c r="CJI109" s="1"/>
      <c r="CJJ109" s="2"/>
      <c r="CJK109" s="2"/>
      <c r="CJL109" s="5"/>
      <c r="CJM109" s="5"/>
      <c r="CJN109" s="5"/>
      <c r="CJO109" s="5"/>
      <c r="CJP109" s="5"/>
      <c r="CJQ109" s="1"/>
      <c r="CJR109" s="2"/>
      <c r="CJS109" s="2"/>
      <c r="CJT109" s="5"/>
      <c r="CJU109" s="5"/>
      <c r="CJV109" s="5"/>
      <c r="CJW109" s="5"/>
      <c r="CJX109" s="5"/>
      <c r="CJY109" s="1"/>
      <c r="CJZ109" s="2"/>
      <c r="CKA109" s="2"/>
      <c r="CKB109" s="5"/>
      <c r="CKC109" s="5"/>
      <c r="CKD109" s="5"/>
      <c r="CKE109" s="5"/>
      <c r="CKF109" s="5"/>
      <c r="CKG109" s="1"/>
      <c r="CKH109" s="2"/>
      <c r="CKI109" s="2"/>
      <c r="CKJ109" s="5"/>
      <c r="CKK109" s="5"/>
      <c r="CKL109" s="5"/>
      <c r="CKM109" s="5"/>
      <c r="CKN109" s="5"/>
      <c r="CKO109" s="1"/>
      <c r="CKP109" s="2"/>
      <c r="CKQ109" s="2"/>
      <c r="CKR109" s="5"/>
      <c r="CKS109" s="5"/>
      <c r="CKT109" s="5"/>
      <c r="CKU109" s="5"/>
      <c r="CKV109" s="5"/>
      <c r="CKW109" s="1"/>
      <c r="CKX109" s="2"/>
      <c r="CKY109" s="2"/>
      <c r="CKZ109" s="5"/>
      <c r="CLA109" s="5"/>
      <c r="CLB109" s="5"/>
      <c r="CLC109" s="5"/>
      <c r="CLD109" s="5"/>
      <c r="CLE109" s="1"/>
      <c r="CLF109" s="2"/>
      <c r="CLG109" s="2"/>
      <c r="CLH109" s="5"/>
      <c r="CLI109" s="5"/>
      <c r="CLJ109" s="5"/>
      <c r="CLK109" s="5"/>
      <c r="CLL109" s="5"/>
      <c r="CLM109" s="1"/>
      <c r="CLN109" s="2"/>
      <c r="CLO109" s="2"/>
      <c r="CLP109" s="5"/>
      <c r="CLQ109" s="5"/>
      <c r="CLR109" s="5"/>
      <c r="CLS109" s="5"/>
      <c r="CLT109" s="5"/>
      <c r="CLU109" s="1"/>
      <c r="CLV109" s="2"/>
      <c r="CLW109" s="2"/>
      <c r="CLX109" s="5"/>
      <c r="CLY109" s="5"/>
      <c r="CLZ109" s="5"/>
      <c r="CMA109" s="5"/>
      <c r="CMB109" s="5"/>
      <c r="CMC109" s="1"/>
      <c r="CMD109" s="2"/>
      <c r="CME109" s="2"/>
      <c r="CMF109" s="5"/>
      <c r="CMG109" s="5"/>
      <c r="CMH109" s="5"/>
      <c r="CMI109" s="5"/>
      <c r="CMJ109" s="5"/>
      <c r="CMK109" s="1"/>
      <c r="CML109" s="2"/>
      <c r="CMM109" s="2"/>
      <c r="CMN109" s="5"/>
      <c r="CMO109" s="5"/>
      <c r="CMP109" s="5"/>
      <c r="CMQ109" s="5"/>
      <c r="CMR109" s="5"/>
      <c r="CMS109" s="1"/>
      <c r="CMT109" s="2"/>
      <c r="CMU109" s="2"/>
      <c r="CMV109" s="5"/>
      <c r="CMW109" s="5"/>
      <c r="CMX109" s="5"/>
      <c r="CMY109" s="5"/>
      <c r="CMZ109" s="5"/>
      <c r="CNA109" s="1"/>
      <c r="CNB109" s="2"/>
      <c r="CNC109" s="2"/>
      <c r="CND109" s="5"/>
      <c r="CNE109" s="5"/>
      <c r="CNF109" s="5"/>
      <c r="CNG109" s="5"/>
      <c r="CNH109" s="5"/>
      <c r="CNI109" s="1"/>
      <c r="CNJ109" s="2"/>
      <c r="CNK109" s="2"/>
      <c r="CNL109" s="5"/>
      <c r="CNM109" s="5"/>
      <c r="CNN109" s="5"/>
      <c r="CNO109" s="5"/>
      <c r="CNP109" s="5"/>
      <c r="CNQ109" s="1"/>
      <c r="CNR109" s="2"/>
      <c r="CNS109" s="2"/>
      <c r="CNT109" s="5"/>
      <c r="CNU109" s="5"/>
      <c r="CNV109" s="5"/>
      <c r="CNW109" s="5"/>
      <c r="CNX109" s="5"/>
      <c r="CNY109" s="1"/>
      <c r="CNZ109" s="2"/>
      <c r="COA109" s="2"/>
      <c r="COB109" s="5"/>
      <c r="COC109" s="5"/>
      <c r="COD109" s="5"/>
      <c r="COE109" s="5"/>
      <c r="COF109" s="5"/>
      <c r="COG109" s="1"/>
      <c r="COH109" s="2"/>
      <c r="COI109" s="2"/>
      <c r="COJ109" s="5"/>
      <c r="COK109" s="5"/>
      <c r="COL109" s="5"/>
      <c r="COM109" s="5"/>
      <c r="CON109" s="5"/>
      <c r="COO109" s="1"/>
      <c r="COP109" s="2"/>
      <c r="COQ109" s="2"/>
      <c r="COR109" s="5"/>
      <c r="COS109" s="5"/>
      <c r="COT109" s="5"/>
      <c r="COU109" s="5"/>
      <c r="COV109" s="5"/>
      <c r="COW109" s="1"/>
      <c r="COX109" s="2"/>
      <c r="COY109" s="2"/>
      <c r="COZ109" s="5"/>
      <c r="CPA109" s="5"/>
      <c r="CPB109" s="5"/>
      <c r="CPC109" s="5"/>
      <c r="CPD109" s="5"/>
      <c r="CPE109" s="1"/>
      <c r="CPF109" s="2"/>
      <c r="CPG109" s="2"/>
      <c r="CPH109" s="5"/>
      <c r="CPI109" s="5"/>
      <c r="CPJ109" s="5"/>
      <c r="CPK109" s="5"/>
      <c r="CPL109" s="5"/>
      <c r="CPM109" s="1"/>
      <c r="CPN109" s="2"/>
      <c r="CPO109" s="2"/>
      <c r="CPP109" s="5"/>
      <c r="CPQ109" s="5"/>
      <c r="CPR109" s="5"/>
      <c r="CPS109" s="5"/>
      <c r="CPT109" s="5"/>
      <c r="CPU109" s="1"/>
      <c r="CPV109" s="2"/>
      <c r="CPW109" s="2"/>
      <c r="CPX109" s="5"/>
      <c r="CPY109" s="5"/>
      <c r="CPZ109" s="5"/>
      <c r="CQA109" s="5"/>
      <c r="CQB109" s="5"/>
      <c r="CQC109" s="1"/>
      <c r="CQD109" s="2"/>
      <c r="CQE109" s="2"/>
      <c r="CQF109" s="5"/>
      <c r="CQG109" s="5"/>
      <c r="CQH109" s="5"/>
      <c r="CQI109" s="5"/>
      <c r="CQJ109" s="5"/>
      <c r="CQK109" s="1"/>
      <c r="CQL109" s="2"/>
      <c r="CQM109" s="2"/>
      <c r="CQN109" s="5"/>
      <c r="CQO109" s="5"/>
      <c r="CQP109" s="5"/>
      <c r="CQQ109" s="5"/>
      <c r="CQR109" s="5"/>
      <c r="CQS109" s="1"/>
      <c r="CQT109" s="2"/>
      <c r="CQU109" s="2"/>
      <c r="CQV109" s="5"/>
      <c r="CQW109" s="5"/>
      <c r="CQX109" s="5"/>
      <c r="CQY109" s="5"/>
      <c r="CQZ109" s="5"/>
      <c r="CRA109" s="1"/>
      <c r="CRB109" s="2"/>
      <c r="CRC109" s="2"/>
      <c r="CRD109" s="5"/>
      <c r="CRE109" s="5"/>
      <c r="CRF109" s="5"/>
      <c r="CRG109" s="5"/>
      <c r="CRH109" s="5"/>
      <c r="CRI109" s="1"/>
      <c r="CRJ109" s="2"/>
      <c r="CRK109" s="2"/>
      <c r="CRL109" s="5"/>
      <c r="CRM109" s="5"/>
      <c r="CRN109" s="5"/>
      <c r="CRO109" s="5"/>
      <c r="CRP109" s="5"/>
      <c r="CRQ109" s="1"/>
      <c r="CRR109" s="2"/>
      <c r="CRS109" s="2"/>
      <c r="CRT109" s="5"/>
      <c r="CRU109" s="5"/>
      <c r="CRV109" s="5"/>
      <c r="CRW109" s="5"/>
      <c r="CRX109" s="5"/>
      <c r="CRY109" s="1"/>
      <c r="CRZ109" s="2"/>
      <c r="CSA109" s="2"/>
      <c r="CSB109" s="5"/>
      <c r="CSC109" s="5"/>
      <c r="CSD109" s="5"/>
      <c r="CSE109" s="5"/>
      <c r="CSF109" s="5"/>
      <c r="CSG109" s="1"/>
      <c r="CSH109" s="2"/>
      <c r="CSI109" s="2"/>
      <c r="CSJ109" s="5"/>
      <c r="CSK109" s="5"/>
      <c r="CSL109" s="5"/>
      <c r="CSM109" s="5"/>
      <c r="CSN109" s="5"/>
      <c r="CSO109" s="1"/>
      <c r="CSP109" s="2"/>
      <c r="CSQ109" s="2"/>
      <c r="CSR109" s="5"/>
      <c r="CSS109" s="5"/>
      <c r="CST109" s="5"/>
      <c r="CSU109" s="5"/>
      <c r="CSV109" s="5"/>
      <c r="CSW109" s="1"/>
      <c r="CSX109" s="2"/>
      <c r="CSY109" s="2"/>
      <c r="CSZ109" s="5"/>
      <c r="CTA109" s="5"/>
      <c r="CTB109" s="5"/>
      <c r="CTC109" s="5"/>
      <c r="CTD109" s="5"/>
      <c r="CTE109" s="1"/>
      <c r="CTF109" s="2"/>
      <c r="CTG109" s="2"/>
      <c r="CTH109" s="5"/>
      <c r="CTI109" s="5"/>
      <c r="CTJ109" s="5"/>
      <c r="CTK109" s="5"/>
      <c r="CTL109" s="5"/>
      <c r="CTM109" s="1"/>
      <c r="CTN109" s="2"/>
      <c r="CTO109" s="2"/>
      <c r="CTP109" s="5"/>
      <c r="CTQ109" s="5"/>
      <c r="CTR109" s="5"/>
      <c r="CTS109" s="5"/>
      <c r="CTT109" s="5"/>
      <c r="CTU109" s="1"/>
      <c r="CTV109" s="2"/>
      <c r="CTW109" s="2"/>
      <c r="CTX109" s="5"/>
      <c r="CTY109" s="5"/>
      <c r="CTZ109" s="5"/>
      <c r="CUA109" s="5"/>
      <c r="CUB109" s="5"/>
      <c r="CUC109" s="1"/>
      <c r="CUD109" s="2"/>
      <c r="CUE109" s="2"/>
      <c r="CUF109" s="5"/>
      <c r="CUG109" s="5"/>
      <c r="CUH109" s="5"/>
      <c r="CUI109" s="5"/>
      <c r="CUJ109" s="5"/>
      <c r="CUK109" s="1"/>
      <c r="CUL109" s="2"/>
      <c r="CUM109" s="2"/>
      <c r="CUN109" s="5"/>
      <c r="CUO109" s="5"/>
      <c r="CUP109" s="5"/>
      <c r="CUQ109" s="5"/>
      <c r="CUR109" s="5"/>
      <c r="CUS109" s="1"/>
      <c r="CUT109" s="2"/>
      <c r="CUU109" s="2"/>
      <c r="CUV109" s="5"/>
      <c r="CUW109" s="5"/>
      <c r="CUX109" s="5"/>
      <c r="CUY109" s="5"/>
      <c r="CUZ109" s="5"/>
      <c r="CVA109" s="1"/>
      <c r="CVB109" s="2"/>
      <c r="CVC109" s="2"/>
      <c r="CVD109" s="5"/>
      <c r="CVE109" s="5"/>
      <c r="CVF109" s="5"/>
      <c r="CVG109" s="5"/>
      <c r="CVH109" s="5"/>
      <c r="CVI109" s="1"/>
      <c r="CVJ109" s="2"/>
      <c r="CVK109" s="2"/>
      <c r="CVL109" s="5"/>
      <c r="CVM109" s="5"/>
      <c r="CVN109" s="5"/>
      <c r="CVO109" s="5"/>
      <c r="CVP109" s="5"/>
      <c r="CVQ109" s="1"/>
      <c r="CVR109" s="2"/>
      <c r="CVS109" s="2"/>
      <c r="CVT109" s="5"/>
      <c r="CVU109" s="5"/>
      <c r="CVV109" s="5"/>
      <c r="CVW109" s="5"/>
      <c r="CVX109" s="5"/>
      <c r="CVY109" s="1"/>
      <c r="CVZ109" s="2"/>
      <c r="CWA109" s="2"/>
      <c r="CWB109" s="5"/>
      <c r="CWC109" s="5"/>
      <c r="CWD109" s="5"/>
      <c r="CWE109" s="5"/>
      <c r="CWF109" s="5"/>
      <c r="CWG109" s="1"/>
      <c r="CWH109" s="2"/>
      <c r="CWI109" s="2"/>
      <c r="CWJ109" s="5"/>
      <c r="CWK109" s="5"/>
      <c r="CWL109" s="5"/>
      <c r="CWM109" s="5"/>
      <c r="CWN109" s="5"/>
      <c r="CWO109" s="1"/>
      <c r="CWP109" s="2"/>
      <c r="CWQ109" s="2"/>
      <c r="CWR109" s="5"/>
      <c r="CWS109" s="5"/>
      <c r="CWT109" s="5"/>
      <c r="CWU109" s="5"/>
      <c r="CWV109" s="5"/>
      <c r="CWW109" s="1"/>
      <c r="CWX109" s="2"/>
      <c r="CWY109" s="2"/>
      <c r="CWZ109" s="5"/>
      <c r="CXA109" s="5"/>
      <c r="CXB109" s="5"/>
      <c r="CXC109" s="5"/>
      <c r="CXD109" s="5"/>
      <c r="CXE109" s="1"/>
      <c r="CXF109" s="2"/>
      <c r="CXG109" s="2"/>
      <c r="CXH109" s="5"/>
      <c r="CXI109" s="5"/>
      <c r="CXJ109" s="5"/>
      <c r="CXK109" s="5"/>
      <c r="CXL109" s="5"/>
      <c r="CXM109" s="1"/>
      <c r="CXN109" s="2"/>
      <c r="CXO109" s="2"/>
      <c r="CXP109" s="5"/>
      <c r="CXQ109" s="5"/>
      <c r="CXR109" s="5"/>
      <c r="CXS109" s="5"/>
      <c r="CXT109" s="5"/>
      <c r="CXU109" s="1"/>
      <c r="CXV109" s="2"/>
      <c r="CXW109" s="2"/>
      <c r="CXX109" s="5"/>
      <c r="CXY109" s="5"/>
      <c r="CXZ109" s="5"/>
      <c r="CYA109" s="5"/>
      <c r="CYB109" s="5"/>
      <c r="CYC109" s="1"/>
      <c r="CYD109" s="2"/>
      <c r="CYE109" s="2"/>
      <c r="CYF109" s="5"/>
      <c r="CYG109" s="5"/>
      <c r="CYH109" s="5"/>
      <c r="CYI109" s="5"/>
      <c r="CYJ109" s="5"/>
      <c r="CYK109" s="1"/>
      <c r="CYL109" s="2"/>
      <c r="CYM109" s="2"/>
      <c r="CYN109" s="5"/>
      <c r="CYO109" s="5"/>
      <c r="CYP109" s="5"/>
      <c r="CYQ109" s="5"/>
      <c r="CYR109" s="5"/>
      <c r="CYS109" s="1"/>
      <c r="CYT109" s="2"/>
      <c r="CYU109" s="2"/>
      <c r="CYV109" s="5"/>
      <c r="CYW109" s="5"/>
      <c r="CYX109" s="5"/>
      <c r="CYY109" s="5"/>
      <c r="CYZ109" s="5"/>
      <c r="CZA109" s="1"/>
      <c r="CZB109" s="2"/>
      <c r="CZC109" s="2"/>
      <c r="CZD109" s="5"/>
      <c r="CZE109" s="5"/>
      <c r="CZF109" s="5"/>
      <c r="CZG109" s="5"/>
      <c r="CZH109" s="5"/>
      <c r="CZI109" s="1"/>
      <c r="CZJ109" s="2"/>
      <c r="CZK109" s="2"/>
      <c r="CZL109" s="5"/>
      <c r="CZM109" s="5"/>
      <c r="CZN109" s="5"/>
      <c r="CZO109" s="5"/>
      <c r="CZP109" s="5"/>
      <c r="CZQ109" s="1"/>
      <c r="CZR109" s="2"/>
      <c r="CZS109" s="2"/>
      <c r="CZT109" s="5"/>
      <c r="CZU109" s="5"/>
      <c r="CZV109" s="5"/>
      <c r="CZW109" s="5"/>
      <c r="CZX109" s="5"/>
      <c r="CZY109" s="1"/>
      <c r="CZZ109" s="2"/>
      <c r="DAA109" s="2"/>
      <c r="DAB109" s="5"/>
      <c r="DAC109" s="5"/>
      <c r="DAD109" s="5"/>
      <c r="DAE109" s="5"/>
      <c r="DAF109" s="5"/>
      <c r="DAG109" s="1"/>
      <c r="DAH109" s="2"/>
      <c r="DAI109" s="2"/>
      <c r="DAJ109" s="5"/>
      <c r="DAK109" s="5"/>
      <c r="DAL109" s="5"/>
      <c r="DAM109" s="5"/>
      <c r="DAN109" s="5"/>
      <c r="DAO109" s="1"/>
      <c r="DAP109" s="2"/>
      <c r="DAQ109" s="2"/>
      <c r="DAR109" s="5"/>
      <c r="DAS109" s="5"/>
      <c r="DAT109" s="5"/>
      <c r="DAU109" s="5"/>
      <c r="DAV109" s="5"/>
      <c r="DAW109" s="1"/>
      <c r="DAX109" s="2"/>
      <c r="DAY109" s="2"/>
      <c r="DAZ109" s="5"/>
      <c r="DBA109" s="5"/>
      <c r="DBB109" s="5"/>
      <c r="DBC109" s="5"/>
      <c r="DBD109" s="5"/>
      <c r="DBE109" s="1"/>
      <c r="DBF109" s="2"/>
      <c r="DBG109" s="2"/>
      <c r="DBH109" s="5"/>
      <c r="DBI109" s="5"/>
      <c r="DBJ109" s="5"/>
      <c r="DBK109" s="5"/>
      <c r="DBL109" s="5"/>
      <c r="DBM109" s="1"/>
      <c r="DBN109" s="2"/>
      <c r="DBO109" s="2"/>
      <c r="DBP109" s="5"/>
      <c r="DBQ109" s="5"/>
      <c r="DBR109" s="5"/>
      <c r="DBS109" s="5"/>
      <c r="DBT109" s="5"/>
      <c r="DBU109" s="1"/>
      <c r="DBV109" s="2"/>
      <c r="DBW109" s="2"/>
      <c r="DBX109" s="5"/>
      <c r="DBY109" s="5"/>
      <c r="DBZ109" s="5"/>
      <c r="DCA109" s="5"/>
      <c r="DCB109" s="5"/>
      <c r="DCC109" s="1"/>
      <c r="DCD109" s="2"/>
      <c r="DCE109" s="2"/>
      <c r="DCF109" s="5"/>
      <c r="DCG109" s="5"/>
      <c r="DCH109" s="5"/>
      <c r="DCI109" s="5"/>
      <c r="DCJ109" s="5"/>
      <c r="DCK109" s="1"/>
      <c r="DCL109" s="2"/>
      <c r="DCM109" s="2"/>
      <c r="DCN109" s="5"/>
      <c r="DCO109" s="5"/>
      <c r="DCP109" s="5"/>
      <c r="DCQ109" s="5"/>
      <c r="DCR109" s="5"/>
      <c r="DCS109" s="1"/>
      <c r="DCT109" s="2"/>
      <c r="DCU109" s="2"/>
      <c r="DCV109" s="5"/>
      <c r="DCW109" s="5"/>
      <c r="DCX109" s="5"/>
      <c r="DCY109" s="5"/>
      <c r="DCZ109" s="5"/>
      <c r="DDA109" s="1"/>
      <c r="DDB109" s="2"/>
      <c r="DDC109" s="2"/>
      <c r="DDD109" s="5"/>
      <c r="DDE109" s="5"/>
      <c r="DDF109" s="5"/>
      <c r="DDG109" s="5"/>
      <c r="DDH109" s="5"/>
      <c r="DDI109" s="1"/>
      <c r="DDJ109" s="2"/>
      <c r="DDK109" s="2"/>
      <c r="DDL109" s="5"/>
      <c r="DDM109" s="5"/>
      <c r="DDN109" s="5"/>
      <c r="DDO109" s="5"/>
      <c r="DDP109" s="5"/>
      <c r="DDQ109" s="1"/>
      <c r="DDR109" s="2"/>
      <c r="DDS109" s="2"/>
      <c r="DDT109" s="5"/>
      <c r="DDU109" s="5"/>
      <c r="DDV109" s="5"/>
      <c r="DDW109" s="5"/>
      <c r="DDX109" s="5"/>
      <c r="DDY109" s="1"/>
      <c r="DDZ109" s="2"/>
      <c r="DEA109" s="2"/>
      <c r="DEB109" s="5"/>
      <c r="DEC109" s="5"/>
      <c r="DED109" s="5"/>
      <c r="DEE109" s="5"/>
      <c r="DEF109" s="5"/>
      <c r="DEG109" s="1"/>
      <c r="DEH109" s="2"/>
      <c r="DEI109" s="2"/>
      <c r="DEJ109" s="5"/>
      <c r="DEK109" s="5"/>
      <c r="DEL109" s="5"/>
      <c r="DEM109" s="5"/>
      <c r="DEN109" s="5"/>
      <c r="DEO109" s="1"/>
      <c r="DEP109" s="2"/>
      <c r="DEQ109" s="2"/>
      <c r="DER109" s="5"/>
      <c r="DES109" s="5"/>
      <c r="DET109" s="5"/>
      <c r="DEU109" s="5"/>
      <c r="DEV109" s="5"/>
      <c r="DEW109" s="1"/>
      <c r="DEX109" s="2"/>
      <c r="DEY109" s="2"/>
      <c r="DEZ109" s="5"/>
      <c r="DFA109" s="5"/>
      <c r="DFB109" s="5"/>
      <c r="DFC109" s="5"/>
      <c r="DFD109" s="5"/>
      <c r="DFE109" s="1"/>
      <c r="DFF109" s="2"/>
      <c r="DFG109" s="2"/>
      <c r="DFH109" s="5"/>
      <c r="DFI109" s="5"/>
      <c r="DFJ109" s="5"/>
      <c r="DFK109" s="5"/>
      <c r="DFL109" s="5"/>
      <c r="DFM109" s="1"/>
      <c r="DFN109" s="2"/>
      <c r="DFO109" s="2"/>
      <c r="DFP109" s="5"/>
      <c r="DFQ109" s="5"/>
      <c r="DFR109" s="5"/>
      <c r="DFS109" s="5"/>
      <c r="DFT109" s="5"/>
      <c r="DFU109" s="1"/>
      <c r="DFV109" s="2"/>
      <c r="DFW109" s="2"/>
      <c r="DFX109" s="5"/>
      <c r="DFY109" s="5"/>
      <c r="DFZ109" s="5"/>
      <c r="DGA109" s="5"/>
      <c r="DGB109" s="5"/>
      <c r="DGC109" s="1"/>
      <c r="DGD109" s="2"/>
      <c r="DGE109" s="2"/>
      <c r="DGF109" s="5"/>
      <c r="DGG109" s="5"/>
      <c r="DGH109" s="5"/>
      <c r="DGI109" s="5"/>
      <c r="DGJ109" s="5"/>
      <c r="DGK109" s="1"/>
      <c r="DGL109" s="2"/>
      <c r="DGM109" s="2"/>
      <c r="DGN109" s="5"/>
      <c r="DGO109" s="5"/>
      <c r="DGP109" s="5"/>
      <c r="DGQ109" s="5"/>
      <c r="DGR109" s="5"/>
      <c r="DGS109" s="1"/>
      <c r="DGT109" s="2"/>
      <c r="DGU109" s="2"/>
      <c r="DGV109" s="5"/>
      <c r="DGW109" s="5"/>
      <c r="DGX109" s="5"/>
      <c r="DGY109" s="5"/>
      <c r="DGZ109" s="5"/>
      <c r="DHA109" s="1"/>
      <c r="DHB109" s="2"/>
      <c r="DHC109" s="2"/>
      <c r="DHD109" s="5"/>
      <c r="DHE109" s="5"/>
      <c r="DHF109" s="5"/>
      <c r="DHG109" s="5"/>
      <c r="DHH109" s="5"/>
      <c r="DHI109" s="1"/>
      <c r="DHJ109" s="2"/>
      <c r="DHK109" s="2"/>
      <c r="DHL109" s="5"/>
      <c r="DHM109" s="5"/>
      <c r="DHN109" s="5"/>
      <c r="DHO109" s="5"/>
      <c r="DHP109" s="5"/>
      <c r="DHQ109" s="1"/>
      <c r="DHR109" s="2"/>
      <c r="DHS109" s="2"/>
      <c r="DHT109" s="5"/>
      <c r="DHU109" s="5"/>
      <c r="DHV109" s="5"/>
      <c r="DHW109" s="5"/>
      <c r="DHX109" s="5"/>
      <c r="DHY109" s="1"/>
      <c r="DHZ109" s="2"/>
      <c r="DIA109" s="2"/>
      <c r="DIB109" s="5"/>
      <c r="DIC109" s="5"/>
      <c r="DID109" s="5"/>
      <c r="DIE109" s="5"/>
      <c r="DIF109" s="5"/>
      <c r="DIG109" s="1"/>
      <c r="DIH109" s="2"/>
      <c r="DII109" s="2"/>
      <c r="DIJ109" s="5"/>
      <c r="DIK109" s="5"/>
      <c r="DIL109" s="5"/>
      <c r="DIM109" s="5"/>
      <c r="DIN109" s="5"/>
      <c r="DIO109" s="1"/>
      <c r="DIP109" s="2"/>
      <c r="DIQ109" s="2"/>
      <c r="DIR109" s="5"/>
      <c r="DIS109" s="5"/>
      <c r="DIT109" s="5"/>
      <c r="DIU109" s="5"/>
      <c r="DIV109" s="5"/>
      <c r="DIW109" s="1"/>
      <c r="DIX109" s="2"/>
      <c r="DIY109" s="2"/>
      <c r="DIZ109" s="5"/>
      <c r="DJA109" s="5"/>
      <c r="DJB109" s="5"/>
      <c r="DJC109" s="5"/>
      <c r="DJD109" s="5"/>
      <c r="DJE109" s="1"/>
      <c r="DJF109" s="2"/>
      <c r="DJG109" s="2"/>
      <c r="DJH109" s="5"/>
      <c r="DJI109" s="5"/>
      <c r="DJJ109" s="5"/>
      <c r="DJK109" s="5"/>
      <c r="DJL109" s="5"/>
      <c r="DJM109" s="1"/>
      <c r="DJN109" s="2"/>
      <c r="DJO109" s="2"/>
      <c r="DJP109" s="5"/>
      <c r="DJQ109" s="5"/>
      <c r="DJR109" s="5"/>
      <c r="DJS109" s="5"/>
      <c r="DJT109" s="5"/>
      <c r="DJU109" s="1"/>
      <c r="DJV109" s="2"/>
      <c r="DJW109" s="2"/>
      <c r="DJX109" s="5"/>
      <c r="DJY109" s="5"/>
      <c r="DJZ109" s="5"/>
      <c r="DKA109" s="5"/>
      <c r="DKB109" s="5"/>
      <c r="DKC109" s="1"/>
      <c r="DKD109" s="2"/>
      <c r="DKE109" s="2"/>
      <c r="DKF109" s="5"/>
      <c r="DKG109" s="5"/>
      <c r="DKH109" s="5"/>
      <c r="DKI109" s="5"/>
      <c r="DKJ109" s="5"/>
      <c r="DKK109" s="1"/>
      <c r="DKL109" s="2"/>
      <c r="DKM109" s="2"/>
      <c r="DKN109" s="5"/>
      <c r="DKO109" s="5"/>
      <c r="DKP109" s="5"/>
      <c r="DKQ109" s="5"/>
      <c r="DKR109" s="5"/>
      <c r="DKS109" s="1"/>
      <c r="DKT109" s="2"/>
      <c r="DKU109" s="2"/>
      <c r="DKV109" s="5"/>
      <c r="DKW109" s="5"/>
      <c r="DKX109" s="5"/>
      <c r="DKY109" s="5"/>
      <c r="DKZ109" s="5"/>
      <c r="DLA109" s="1"/>
      <c r="DLB109" s="2"/>
      <c r="DLC109" s="2"/>
      <c r="DLD109" s="5"/>
      <c r="DLE109" s="5"/>
      <c r="DLF109" s="5"/>
      <c r="DLG109" s="5"/>
      <c r="DLH109" s="5"/>
      <c r="DLI109" s="1"/>
      <c r="DLJ109" s="2"/>
      <c r="DLK109" s="2"/>
      <c r="DLL109" s="5"/>
      <c r="DLM109" s="5"/>
      <c r="DLN109" s="5"/>
      <c r="DLO109" s="5"/>
      <c r="DLP109" s="5"/>
      <c r="DLQ109" s="1"/>
      <c r="DLR109" s="2"/>
      <c r="DLS109" s="2"/>
      <c r="DLT109" s="5"/>
      <c r="DLU109" s="5"/>
      <c r="DLV109" s="5"/>
      <c r="DLW109" s="5"/>
      <c r="DLX109" s="5"/>
      <c r="DLY109" s="1"/>
      <c r="DLZ109" s="2"/>
      <c r="DMA109" s="2"/>
      <c r="DMB109" s="5"/>
      <c r="DMC109" s="5"/>
      <c r="DMD109" s="5"/>
      <c r="DME109" s="5"/>
      <c r="DMF109" s="5"/>
      <c r="DMG109" s="1"/>
      <c r="DMH109" s="2"/>
      <c r="DMI109" s="2"/>
      <c r="DMJ109" s="5"/>
      <c r="DMK109" s="5"/>
      <c r="DML109" s="5"/>
      <c r="DMM109" s="5"/>
      <c r="DMN109" s="5"/>
      <c r="DMO109" s="1"/>
      <c r="DMP109" s="2"/>
      <c r="DMQ109" s="2"/>
      <c r="DMR109" s="5"/>
      <c r="DMS109" s="5"/>
      <c r="DMT109" s="5"/>
      <c r="DMU109" s="5"/>
      <c r="DMV109" s="5"/>
      <c r="DMW109" s="1"/>
      <c r="DMX109" s="2"/>
      <c r="DMY109" s="2"/>
      <c r="DMZ109" s="5"/>
      <c r="DNA109" s="5"/>
      <c r="DNB109" s="5"/>
      <c r="DNC109" s="5"/>
      <c r="DND109" s="5"/>
      <c r="DNE109" s="1"/>
      <c r="DNF109" s="2"/>
      <c r="DNG109" s="2"/>
      <c r="DNH109" s="5"/>
      <c r="DNI109" s="5"/>
      <c r="DNJ109" s="5"/>
      <c r="DNK109" s="5"/>
      <c r="DNL109" s="5"/>
      <c r="DNM109" s="1"/>
      <c r="DNN109" s="2"/>
      <c r="DNO109" s="2"/>
      <c r="DNP109" s="5"/>
      <c r="DNQ109" s="5"/>
      <c r="DNR109" s="5"/>
      <c r="DNS109" s="5"/>
      <c r="DNT109" s="5"/>
      <c r="DNU109" s="1"/>
      <c r="DNV109" s="2"/>
      <c r="DNW109" s="2"/>
      <c r="DNX109" s="5"/>
      <c r="DNY109" s="5"/>
      <c r="DNZ109" s="5"/>
      <c r="DOA109" s="5"/>
      <c r="DOB109" s="5"/>
      <c r="DOC109" s="1"/>
      <c r="DOD109" s="2"/>
      <c r="DOE109" s="2"/>
      <c r="DOF109" s="5"/>
      <c r="DOG109" s="5"/>
      <c r="DOH109" s="5"/>
      <c r="DOI109" s="5"/>
      <c r="DOJ109" s="5"/>
      <c r="DOK109" s="1"/>
      <c r="DOL109" s="2"/>
      <c r="DOM109" s="2"/>
      <c r="DON109" s="5"/>
      <c r="DOO109" s="5"/>
      <c r="DOP109" s="5"/>
      <c r="DOQ109" s="5"/>
      <c r="DOR109" s="5"/>
      <c r="DOS109" s="1"/>
      <c r="DOT109" s="2"/>
      <c r="DOU109" s="2"/>
      <c r="DOV109" s="5"/>
      <c r="DOW109" s="5"/>
      <c r="DOX109" s="5"/>
      <c r="DOY109" s="5"/>
      <c r="DOZ109" s="5"/>
      <c r="DPA109" s="1"/>
      <c r="DPB109" s="2"/>
      <c r="DPC109" s="2"/>
      <c r="DPD109" s="5"/>
      <c r="DPE109" s="5"/>
      <c r="DPF109" s="5"/>
      <c r="DPG109" s="5"/>
      <c r="DPH109" s="5"/>
      <c r="DPI109" s="1"/>
      <c r="DPJ109" s="2"/>
      <c r="DPK109" s="2"/>
      <c r="DPL109" s="5"/>
      <c r="DPM109" s="5"/>
      <c r="DPN109" s="5"/>
      <c r="DPO109" s="5"/>
      <c r="DPP109" s="5"/>
      <c r="DPQ109" s="1"/>
      <c r="DPR109" s="2"/>
      <c r="DPS109" s="2"/>
      <c r="DPT109" s="5"/>
      <c r="DPU109" s="5"/>
      <c r="DPV109" s="5"/>
      <c r="DPW109" s="5"/>
      <c r="DPX109" s="5"/>
      <c r="DPY109" s="1"/>
      <c r="DPZ109" s="2"/>
      <c r="DQA109" s="2"/>
      <c r="DQB109" s="5"/>
      <c r="DQC109" s="5"/>
      <c r="DQD109" s="5"/>
      <c r="DQE109" s="5"/>
      <c r="DQF109" s="5"/>
      <c r="DQG109" s="1"/>
      <c r="DQH109" s="2"/>
      <c r="DQI109" s="2"/>
      <c r="DQJ109" s="5"/>
      <c r="DQK109" s="5"/>
      <c r="DQL109" s="5"/>
      <c r="DQM109" s="5"/>
      <c r="DQN109" s="5"/>
      <c r="DQO109" s="1"/>
      <c r="DQP109" s="2"/>
      <c r="DQQ109" s="2"/>
      <c r="DQR109" s="5"/>
      <c r="DQS109" s="5"/>
      <c r="DQT109" s="5"/>
      <c r="DQU109" s="5"/>
      <c r="DQV109" s="5"/>
      <c r="DQW109" s="1"/>
      <c r="DQX109" s="2"/>
      <c r="DQY109" s="2"/>
      <c r="DQZ109" s="5"/>
      <c r="DRA109" s="5"/>
      <c r="DRB109" s="5"/>
      <c r="DRC109" s="5"/>
      <c r="DRD109" s="5"/>
      <c r="DRE109" s="1"/>
      <c r="DRF109" s="2"/>
      <c r="DRG109" s="2"/>
      <c r="DRH109" s="5"/>
      <c r="DRI109" s="5"/>
      <c r="DRJ109" s="5"/>
      <c r="DRK109" s="5"/>
      <c r="DRL109" s="5"/>
      <c r="DRM109" s="1"/>
      <c r="DRN109" s="2"/>
      <c r="DRO109" s="2"/>
      <c r="DRP109" s="5"/>
      <c r="DRQ109" s="5"/>
      <c r="DRR109" s="5"/>
      <c r="DRS109" s="5"/>
      <c r="DRT109" s="5"/>
      <c r="DRU109" s="1"/>
      <c r="DRV109" s="2"/>
      <c r="DRW109" s="2"/>
      <c r="DRX109" s="5"/>
      <c r="DRY109" s="5"/>
      <c r="DRZ109" s="5"/>
      <c r="DSA109" s="5"/>
      <c r="DSB109" s="5"/>
      <c r="DSC109" s="1"/>
      <c r="DSD109" s="2"/>
      <c r="DSE109" s="2"/>
      <c r="DSF109" s="5"/>
      <c r="DSG109" s="5"/>
      <c r="DSH109" s="5"/>
      <c r="DSI109" s="5"/>
      <c r="DSJ109" s="5"/>
      <c r="DSK109" s="1"/>
      <c r="DSL109" s="2"/>
      <c r="DSM109" s="2"/>
      <c r="DSN109" s="5"/>
      <c r="DSO109" s="5"/>
      <c r="DSP109" s="5"/>
      <c r="DSQ109" s="5"/>
      <c r="DSR109" s="5"/>
      <c r="DSS109" s="1"/>
      <c r="DST109" s="2"/>
      <c r="DSU109" s="2"/>
      <c r="DSV109" s="5"/>
      <c r="DSW109" s="5"/>
      <c r="DSX109" s="5"/>
      <c r="DSY109" s="5"/>
      <c r="DSZ109" s="5"/>
      <c r="DTA109" s="1"/>
      <c r="DTB109" s="2"/>
      <c r="DTC109" s="2"/>
      <c r="DTD109" s="5"/>
      <c r="DTE109" s="5"/>
      <c r="DTF109" s="5"/>
      <c r="DTG109" s="5"/>
      <c r="DTH109" s="5"/>
      <c r="DTI109" s="1"/>
      <c r="DTJ109" s="2"/>
      <c r="DTK109" s="2"/>
      <c r="DTL109" s="5"/>
      <c r="DTM109" s="5"/>
      <c r="DTN109" s="5"/>
      <c r="DTO109" s="5"/>
      <c r="DTP109" s="5"/>
      <c r="DTQ109" s="1"/>
      <c r="DTR109" s="2"/>
      <c r="DTS109" s="2"/>
      <c r="DTT109" s="5"/>
      <c r="DTU109" s="5"/>
      <c r="DTV109" s="5"/>
      <c r="DTW109" s="5"/>
      <c r="DTX109" s="5"/>
      <c r="DTY109" s="1"/>
      <c r="DTZ109" s="2"/>
      <c r="DUA109" s="2"/>
      <c r="DUB109" s="5"/>
      <c r="DUC109" s="5"/>
      <c r="DUD109" s="5"/>
      <c r="DUE109" s="5"/>
      <c r="DUF109" s="5"/>
      <c r="DUG109" s="1"/>
      <c r="DUH109" s="2"/>
      <c r="DUI109" s="2"/>
      <c r="DUJ109" s="5"/>
      <c r="DUK109" s="5"/>
      <c r="DUL109" s="5"/>
      <c r="DUM109" s="5"/>
      <c r="DUN109" s="5"/>
      <c r="DUO109" s="1"/>
      <c r="DUP109" s="2"/>
      <c r="DUQ109" s="2"/>
      <c r="DUR109" s="5"/>
      <c r="DUS109" s="5"/>
      <c r="DUT109" s="5"/>
      <c r="DUU109" s="5"/>
      <c r="DUV109" s="5"/>
      <c r="DUW109" s="1"/>
      <c r="DUX109" s="2"/>
      <c r="DUY109" s="2"/>
      <c r="DUZ109" s="5"/>
      <c r="DVA109" s="5"/>
      <c r="DVB109" s="5"/>
      <c r="DVC109" s="5"/>
      <c r="DVD109" s="5"/>
      <c r="DVE109" s="1"/>
      <c r="DVF109" s="2"/>
      <c r="DVG109" s="2"/>
      <c r="DVH109" s="5"/>
      <c r="DVI109" s="5"/>
      <c r="DVJ109" s="5"/>
      <c r="DVK109" s="5"/>
      <c r="DVL109" s="5"/>
      <c r="DVM109" s="1"/>
      <c r="DVN109" s="2"/>
      <c r="DVO109" s="2"/>
      <c r="DVP109" s="5"/>
      <c r="DVQ109" s="5"/>
      <c r="DVR109" s="5"/>
      <c r="DVS109" s="5"/>
      <c r="DVT109" s="5"/>
      <c r="DVU109" s="1"/>
      <c r="DVV109" s="2"/>
      <c r="DVW109" s="2"/>
      <c r="DVX109" s="5"/>
      <c r="DVY109" s="5"/>
      <c r="DVZ109" s="5"/>
      <c r="DWA109" s="5"/>
      <c r="DWB109" s="5"/>
      <c r="DWC109" s="1"/>
      <c r="DWD109" s="2"/>
      <c r="DWE109" s="2"/>
      <c r="DWF109" s="5"/>
      <c r="DWG109" s="5"/>
      <c r="DWH109" s="5"/>
      <c r="DWI109" s="5"/>
      <c r="DWJ109" s="5"/>
      <c r="DWK109" s="1"/>
      <c r="DWL109" s="2"/>
      <c r="DWM109" s="2"/>
      <c r="DWN109" s="5"/>
      <c r="DWO109" s="5"/>
      <c r="DWP109" s="5"/>
      <c r="DWQ109" s="5"/>
      <c r="DWR109" s="5"/>
      <c r="DWS109" s="1"/>
      <c r="DWT109" s="2"/>
      <c r="DWU109" s="2"/>
      <c r="DWV109" s="5"/>
      <c r="DWW109" s="5"/>
      <c r="DWX109" s="5"/>
      <c r="DWY109" s="5"/>
      <c r="DWZ109" s="5"/>
      <c r="DXA109" s="1"/>
      <c r="DXB109" s="2"/>
      <c r="DXC109" s="2"/>
      <c r="DXD109" s="5"/>
      <c r="DXE109" s="5"/>
      <c r="DXF109" s="5"/>
      <c r="DXG109" s="5"/>
      <c r="DXH109" s="5"/>
      <c r="DXI109" s="1"/>
      <c r="DXJ109" s="2"/>
      <c r="DXK109" s="2"/>
      <c r="DXL109" s="5"/>
      <c r="DXM109" s="5"/>
      <c r="DXN109" s="5"/>
      <c r="DXO109" s="5"/>
      <c r="DXP109" s="5"/>
      <c r="DXQ109" s="1"/>
      <c r="DXR109" s="2"/>
      <c r="DXS109" s="2"/>
      <c r="DXT109" s="5"/>
      <c r="DXU109" s="5"/>
      <c r="DXV109" s="5"/>
      <c r="DXW109" s="5"/>
      <c r="DXX109" s="5"/>
      <c r="DXY109" s="1"/>
      <c r="DXZ109" s="2"/>
      <c r="DYA109" s="2"/>
      <c r="DYB109" s="5"/>
      <c r="DYC109" s="5"/>
      <c r="DYD109" s="5"/>
      <c r="DYE109" s="5"/>
      <c r="DYF109" s="5"/>
      <c r="DYG109" s="1"/>
      <c r="DYH109" s="2"/>
      <c r="DYI109" s="2"/>
      <c r="DYJ109" s="5"/>
      <c r="DYK109" s="5"/>
      <c r="DYL109" s="5"/>
      <c r="DYM109" s="5"/>
      <c r="DYN109" s="5"/>
      <c r="DYO109" s="1"/>
      <c r="DYP109" s="2"/>
      <c r="DYQ109" s="2"/>
      <c r="DYR109" s="5"/>
      <c r="DYS109" s="5"/>
      <c r="DYT109" s="5"/>
      <c r="DYU109" s="5"/>
      <c r="DYV109" s="5"/>
      <c r="DYW109" s="1"/>
      <c r="DYX109" s="2"/>
      <c r="DYY109" s="2"/>
      <c r="DYZ109" s="5"/>
      <c r="DZA109" s="5"/>
      <c r="DZB109" s="5"/>
      <c r="DZC109" s="5"/>
      <c r="DZD109" s="5"/>
      <c r="DZE109" s="1"/>
      <c r="DZF109" s="2"/>
      <c r="DZG109" s="2"/>
      <c r="DZH109" s="5"/>
      <c r="DZI109" s="5"/>
      <c r="DZJ109" s="5"/>
      <c r="DZK109" s="5"/>
      <c r="DZL109" s="5"/>
      <c r="DZM109" s="1"/>
      <c r="DZN109" s="2"/>
      <c r="DZO109" s="2"/>
      <c r="DZP109" s="5"/>
      <c r="DZQ109" s="5"/>
      <c r="DZR109" s="5"/>
      <c r="DZS109" s="5"/>
      <c r="DZT109" s="5"/>
      <c r="DZU109" s="1"/>
      <c r="DZV109" s="2"/>
      <c r="DZW109" s="2"/>
      <c r="DZX109" s="5"/>
      <c r="DZY109" s="5"/>
      <c r="DZZ109" s="5"/>
      <c r="EAA109" s="5"/>
      <c r="EAB109" s="5"/>
      <c r="EAC109" s="1"/>
      <c r="EAD109" s="2"/>
      <c r="EAE109" s="2"/>
      <c r="EAF109" s="5"/>
      <c r="EAG109" s="5"/>
      <c r="EAH109" s="5"/>
      <c r="EAI109" s="5"/>
      <c r="EAJ109" s="5"/>
      <c r="EAK109" s="1"/>
      <c r="EAL109" s="2"/>
      <c r="EAM109" s="2"/>
      <c r="EAN109" s="5"/>
      <c r="EAO109" s="5"/>
      <c r="EAP109" s="5"/>
      <c r="EAQ109" s="5"/>
      <c r="EAR109" s="5"/>
      <c r="EAS109" s="1"/>
      <c r="EAT109" s="2"/>
      <c r="EAU109" s="2"/>
      <c r="EAV109" s="5"/>
      <c r="EAW109" s="5"/>
      <c r="EAX109" s="5"/>
      <c r="EAY109" s="5"/>
      <c r="EAZ109" s="5"/>
      <c r="EBA109" s="1"/>
      <c r="EBB109" s="2"/>
      <c r="EBC109" s="2"/>
      <c r="EBD109" s="5"/>
      <c r="EBE109" s="5"/>
      <c r="EBF109" s="5"/>
      <c r="EBG109" s="5"/>
      <c r="EBH109" s="5"/>
      <c r="EBI109" s="1"/>
      <c r="EBJ109" s="2"/>
      <c r="EBK109" s="2"/>
      <c r="EBL109" s="5"/>
      <c r="EBM109" s="5"/>
      <c r="EBN109" s="5"/>
      <c r="EBO109" s="5"/>
      <c r="EBP109" s="5"/>
      <c r="EBQ109" s="1"/>
      <c r="EBR109" s="2"/>
      <c r="EBS109" s="2"/>
      <c r="EBT109" s="5"/>
      <c r="EBU109" s="5"/>
      <c r="EBV109" s="5"/>
      <c r="EBW109" s="5"/>
      <c r="EBX109" s="5"/>
      <c r="EBY109" s="1"/>
      <c r="EBZ109" s="2"/>
      <c r="ECA109" s="2"/>
      <c r="ECB109" s="5"/>
      <c r="ECC109" s="5"/>
      <c r="ECD109" s="5"/>
      <c r="ECE109" s="5"/>
      <c r="ECF109" s="5"/>
      <c r="ECG109" s="1"/>
      <c r="ECH109" s="2"/>
      <c r="ECI109" s="2"/>
      <c r="ECJ109" s="5"/>
      <c r="ECK109" s="5"/>
      <c r="ECL109" s="5"/>
      <c r="ECM109" s="5"/>
      <c r="ECN109" s="5"/>
      <c r="ECO109" s="1"/>
      <c r="ECP109" s="2"/>
      <c r="ECQ109" s="2"/>
      <c r="ECR109" s="5"/>
      <c r="ECS109" s="5"/>
      <c r="ECT109" s="5"/>
      <c r="ECU109" s="5"/>
      <c r="ECV109" s="5"/>
      <c r="ECW109" s="1"/>
      <c r="ECX109" s="2"/>
      <c r="ECY109" s="2"/>
      <c r="ECZ109" s="5"/>
      <c r="EDA109" s="5"/>
      <c r="EDB109" s="5"/>
      <c r="EDC109" s="5"/>
      <c r="EDD109" s="5"/>
      <c r="EDE109" s="1"/>
      <c r="EDF109" s="2"/>
      <c r="EDG109" s="2"/>
      <c r="EDH109" s="5"/>
      <c r="EDI109" s="5"/>
      <c r="EDJ109" s="5"/>
      <c r="EDK109" s="5"/>
      <c r="EDL109" s="5"/>
      <c r="EDM109" s="1"/>
      <c r="EDN109" s="2"/>
      <c r="EDO109" s="2"/>
      <c r="EDP109" s="5"/>
      <c r="EDQ109" s="5"/>
      <c r="EDR109" s="5"/>
      <c r="EDS109" s="5"/>
      <c r="EDT109" s="5"/>
      <c r="EDU109" s="1"/>
      <c r="EDV109" s="2"/>
      <c r="EDW109" s="2"/>
      <c r="EDX109" s="5"/>
      <c r="EDY109" s="5"/>
      <c r="EDZ109" s="5"/>
      <c r="EEA109" s="5"/>
      <c r="EEB109" s="5"/>
      <c r="EEC109" s="1"/>
      <c r="EED109" s="2"/>
      <c r="EEE109" s="2"/>
      <c r="EEF109" s="5"/>
      <c r="EEG109" s="5"/>
      <c r="EEH109" s="5"/>
      <c r="EEI109" s="5"/>
      <c r="EEJ109" s="5"/>
      <c r="EEK109" s="1"/>
      <c r="EEL109" s="2"/>
      <c r="EEM109" s="2"/>
      <c r="EEN109" s="5"/>
      <c r="EEO109" s="5"/>
      <c r="EEP109" s="5"/>
      <c r="EEQ109" s="5"/>
      <c r="EER109" s="5"/>
      <c r="EES109" s="1"/>
      <c r="EET109" s="2"/>
      <c r="EEU109" s="2"/>
      <c r="EEV109" s="5"/>
      <c r="EEW109" s="5"/>
      <c r="EEX109" s="5"/>
      <c r="EEY109" s="5"/>
      <c r="EEZ109" s="5"/>
      <c r="EFA109" s="1"/>
      <c r="EFB109" s="2"/>
      <c r="EFC109" s="2"/>
      <c r="EFD109" s="5"/>
      <c r="EFE109" s="5"/>
      <c r="EFF109" s="5"/>
      <c r="EFG109" s="5"/>
      <c r="EFH109" s="5"/>
      <c r="EFI109" s="1"/>
      <c r="EFJ109" s="2"/>
      <c r="EFK109" s="2"/>
      <c r="EFL109" s="5"/>
      <c r="EFM109" s="5"/>
      <c r="EFN109" s="5"/>
      <c r="EFO109" s="5"/>
      <c r="EFP109" s="5"/>
      <c r="EFQ109" s="1"/>
      <c r="EFR109" s="2"/>
      <c r="EFS109" s="2"/>
      <c r="EFT109" s="5"/>
      <c r="EFU109" s="5"/>
      <c r="EFV109" s="5"/>
      <c r="EFW109" s="5"/>
      <c r="EFX109" s="5"/>
      <c r="EFY109" s="1"/>
      <c r="EFZ109" s="2"/>
      <c r="EGA109" s="2"/>
      <c r="EGB109" s="5"/>
      <c r="EGC109" s="5"/>
      <c r="EGD109" s="5"/>
      <c r="EGE109" s="5"/>
      <c r="EGF109" s="5"/>
      <c r="EGG109" s="1"/>
      <c r="EGH109" s="2"/>
      <c r="EGI109" s="2"/>
      <c r="EGJ109" s="5"/>
      <c r="EGK109" s="5"/>
      <c r="EGL109" s="5"/>
      <c r="EGM109" s="5"/>
      <c r="EGN109" s="5"/>
      <c r="EGO109" s="1"/>
      <c r="EGP109" s="2"/>
      <c r="EGQ109" s="2"/>
      <c r="EGR109" s="5"/>
      <c r="EGS109" s="5"/>
      <c r="EGT109" s="5"/>
      <c r="EGU109" s="5"/>
      <c r="EGV109" s="5"/>
      <c r="EGW109" s="1"/>
      <c r="EGX109" s="2"/>
      <c r="EGY109" s="2"/>
      <c r="EGZ109" s="5"/>
      <c r="EHA109" s="5"/>
      <c r="EHB109" s="5"/>
      <c r="EHC109" s="5"/>
      <c r="EHD109" s="5"/>
      <c r="EHE109" s="1"/>
      <c r="EHF109" s="2"/>
      <c r="EHG109" s="2"/>
      <c r="EHH109" s="5"/>
      <c r="EHI109" s="5"/>
      <c r="EHJ109" s="5"/>
      <c r="EHK109" s="5"/>
      <c r="EHL109" s="5"/>
      <c r="EHM109" s="1"/>
      <c r="EHN109" s="2"/>
      <c r="EHO109" s="2"/>
      <c r="EHP109" s="5"/>
      <c r="EHQ109" s="5"/>
      <c r="EHR109" s="5"/>
      <c r="EHS109" s="5"/>
      <c r="EHT109" s="5"/>
      <c r="EHU109" s="1"/>
      <c r="EHV109" s="2"/>
      <c r="EHW109" s="2"/>
      <c r="EHX109" s="5"/>
      <c r="EHY109" s="5"/>
      <c r="EHZ109" s="5"/>
      <c r="EIA109" s="5"/>
      <c r="EIB109" s="5"/>
      <c r="EIC109" s="1"/>
      <c r="EID109" s="2"/>
      <c r="EIE109" s="2"/>
      <c r="EIF109" s="5"/>
      <c r="EIG109" s="5"/>
      <c r="EIH109" s="5"/>
      <c r="EII109" s="5"/>
      <c r="EIJ109" s="5"/>
      <c r="EIK109" s="1"/>
      <c r="EIL109" s="2"/>
      <c r="EIM109" s="2"/>
      <c r="EIN109" s="5"/>
      <c r="EIO109" s="5"/>
      <c r="EIP109" s="5"/>
      <c r="EIQ109" s="5"/>
      <c r="EIR109" s="5"/>
      <c r="EIS109" s="1"/>
      <c r="EIT109" s="2"/>
      <c r="EIU109" s="2"/>
      <c r="EIV109" s="5"/>
      <c r="EIW109" s="5"/>
      <c r="EIX109" s="5"/>
      <c r="EIY109" s="5"/>
      <c r="EIZ109" s="5"/>
      <c r="EJA109" s="1"/>
      <c r="EJB109" s="2"/>
      <c r="EJC109" s="2"/>
      <c r="EJD109" s="5"/>
      <c r="EJE109" s="5"/>
      <c r="EJF109" s="5"/>
      <c r="EJG109" s="5"/>
      <c r="EJH109" s="5"/>
      <c r="EJI109" s="1"/>
      <c r="EJJ109" s="2"/>
      <c r="EJK109" s="2"/>
      <c r="EJL109" s="5"/>
      <c r="EJM109" s="5"/>
      <c r="EJN109" s="5"/>
      <c r="EJO109" s="5"/>
      <c r="EJP109" s="5"/>
      <c r="EJQ109" s="1"/>
      <c r="EJR109" s="2"/>
      <c r="EJS109" s="2"/>
      <c r="EJT109" s="5"/>
      <c r="EJU109" s="5"/>
      <c r="EJV109" s="5"/>
      <c r="EJW109" s="5"/>
      <c r="EJX109" s="5"/>
      <c r="EJY109" s="1"/>
      <c r="EJZ109" s="2"/>
      <c r="EKA109" s="2"/>
      <c r="EKB109" s="5"/>
      <c r="EKC109" s="5"/>
      <c r="EKD109" s="5"/>
      <c r="EKE109" s="5"/>
      <c r="EKF109" s="5"/>
      <c r="EKG109" s="1"/>
      <c r="EKH109" s="2"/>
      <c r="EKI109" s="2"/>
      <c r="EKJ109" s="5"/>
      <c r="EKK109" s="5"/>
      <c r="EKL109" s="5"/>
      <c r="EKM109" s="5"/>
      <c r="EKN109" s="5"/>
      <c r="EKO109" s="1"/>
      <c r="EKP109" s="2"/>
      <c r="EKQ109" s="2"/>
      <c r="EKR109" s="5"/>
      <c r="EKS109" s="5"/>
      <c r="EKT109" s="5"/>
      <c r="EKU109" s="5"/>
      <c r="EKV109" s="5"/>
      <c r="EKW109" s="1"/>
      <c r="EKX109" s="2"/>
      <c r="EKY109" s="2"/>
      <c r="EKZ109" s="5"/>
      <c r="ELA109" s="5"/>
      <c r="ELB109" s="5"/>
      <c r="ELC109" s="5"/>
      <c r="ELD109" s="5"/>
      <c r="ELE109" s="1"/>
      <c r="ELF109" s="2"/>
      <c r="ELG109" s="2"/>
      <c r="ELH109" s="5"/>
      <c r="ELI109" s="5"/>
      <c r="ELJ109" s="5"/>
      <c r="ELK109" s="5"/>
      <c r="ELL109" s="5"/>
      <c r="ELM109" s="1"/>
      <c r="ELN109" s="2"/>
      <c r="ELO109" s="2"/>
      <c r="ELP109" s="5"/>
      <c r="ELQ109" s="5"/>
      <c r="ELR109" s="5"/>
      <c r="ELS109" s="5"/>
      <c r="ELT109" s="5"/>
      <c r="ELU109" s="1"/>
      <c r="ELV109" s="2"/>
      <c r="ELW109" s="2"/>
      <c r="ELX109" s="5"/>
      <c r="ELY109" s="5"/>
      <c r="ELZ109" s="5"/>
      <c r="EMA109" s="5"/>
      <c r="EMB109" s="5"/>
      <c r="EMC109" s="1"/>
      <c r="EMD109" s="2"/>
      <c r="EME109" s="2"/>
      <c r="EMF109" s="5"/>
      <c r="EMG109" s="5"/>
      <c r="EMH109" s="5"/>
      <c r="EMI109" s="5"/>
      <c r="EMJ109" s="5"/>
      <c r="EMK109" s="1"/>
      <c r="EML109" s="2"/>
      <c r="EMM109" s="2"/>
      <c r="EMN109" s="5"/>
      <c r="EMO109" s="5"/>
      <c r="EMP109" s="5"/>
      <c r="EMQ109" s="5"/>
      <c r="EMR109" s="5"/>
      <c r="EMS109" s="1"/>
      <c r="EMT109" s="2"/>
      <c r="EMU109" s="2"/>
      <c r="EMV109" s="5"/>
      <c r="EMW109" s="5"/>
      <c r="EMX109" s="5"/>
      <c r="EMY109" s="5"/>
      <c r="EMZ109" s="5"/>
      <c r="ENA109" s="1"/>
      <c r="ENB109" s="2"/>
      <c r="ENC109" s="2"/>
      <c r="END109" s="5"/>
      <c r="ENE109" s="5"/>
      <c r="ENF109" s="5"/>
      <c r="ENG109" s="5"/>
      <c r="ENH109" s="5"/>
      <c r="ENI109" s="1"/>
      <c r="ENJ109" s="2"/>
      <c r="ENK109" s="2"/>
      <c r="ENL109" s="5"/>
      <c r="ENM109" s="5"/>
      <c r="ENN109" s="5"/>
      <c r="ENO109" s="5"/>
      <c r="ENP109" s="5"/>
      <c r="ENQ109" s="1"/>
      <c r="ENR109" s="2"/>
      <c r="ENS109" s="2"/>
      <c r="ENT109" s="5"/>
      <c r="ENU109" s="5"/>
      <c r="ENV109" s="5"/>
      <c r="ENW109" s="5"/>
      <c r="ENX109" s="5"/>
      <c r="ENY109" s="1"/>
      <c r="ENZ109" s="2"/>
      <c r="EOA109" s="2"/>
      <c r="EOB109" s="5"/>
      <c r="EOC109" s="5"/>
      <c r="EOD109" s="5"/>
      <c r="EOE109" s="5"/>
      <c r="EOF109" s="5"/>
      <c r="EOG109" s="1"/>
      <c r="EOH109" s="2"/>
      <c r="EOI109" s="2"/>
      <c r="EOJ109" s="5"/>
      <c r="EOK109" s="5"/>
      <c r="EOL109" s="5"/>
      <c r="EOM109" s="5"/>
      <c r="EON109" s="5"/>
      <c r="EOO109" s="1"/>
      <c r="EOP109" s="2"/>
      <c r="EOQ109" s="2"/>
      <c r="EOR109" s="5"/>
      <c r="EOS109" s="5"/>
      <c r="EOT109" s="5"/>
      <c r="EOU109" s="5"/>
      <c r="EOV109" s="5"/>
      <c r="EOW109" s="1"/>
      <c r="EOX109" s="2"/>
      <c r="EOY109" s="2"/>
      <c r="EOZ109" s="5"/>
      <c r="EPA109" s="5"/>
      <c r="EPB109" s="5"/>
      <c r="EPC109" s="5"/>
      <c r="EPD109" s="5"/>
      <c r="EPE109" s="1"/>
      <c r="EPF109" s="2"/>
      <c r="EPG109" s="2"/>
      <c r="EPH109" s="5"/>
      <c r="EPI109" s="5"/>
      <c r="EPJ109" s="5"/>
      <c r="EPK109" s="5"/>
      <c r="EPL109" s="5"/>
      <c r="EPM109" s="1"/>
      <c r="EPN109" s="2"/>
      <c r="EPO109" s="2"/>
      <c r="EPP109" s="5"/>
      <c r="EPQ109" s="5"/>
      <c r="EPR109" s="5"/>
      <c r="EPS109" s="5"/>
      <c r="EPT109" s="5"/>
      <c r="EPU109" s="1"/>
      <c r="EPV109" s="2"/>
      <c r="EPW109" s="2"/>
      <c r="EPX109" s="5"/>
      <c r="EPY109" s="5"/>
      <c r="EPZ109" s="5"/>
      <c r="EQA109" s="5"/>
      <c r="EQB109" s="5"/>
      <c r="EQC109" s="1"/>
      <c r="EQD109" s="2"/>
      <c r="EQE109" s="2"/>
      <c r="EQF109" s="5"/>
      <c r="EQG109" s="5"/>
      <c r="EQH109" s="5"/>
      <c r="EQI109" s="5"/>
      <c r="EQJ109" s="5"/>
      <c r="EQK109" s="1"/>
      <c r="EQL109" s="2"/>
      <c r="EQM109" s="2"/>
      <c r="EQN109" s="5"/>
      <c r="EQO109" s="5"/>
      <c r="EQP109" s="5"/>
      <c r="EQQ109" s="5"/>
      <c r="EQR109" s="5"/>
      <c r="EQS109" s="1"/>
      <c r="EQT109" s="2"/>
      <c r="EQU109" s="2"/>
      <c r="EQV109" s="5"/>
      <c r="EQW109" s="5"/>
      <c r="EQX109" s="5"/>
      <c r="EQY109" s="5"/>
      <c r="EQZ109" s="5"/>
      <c r="ERA109" s="1"/>
      <c r="ERB109" s="2"/>
      <c r="ERC109" s="2"/>
      <c r="ERD109" s="5"/>
      <c r="ERE109" s="5"/>
      <c r="ERF109" s="5"/>
      <c r="ERG109" s="5"/>
      <c r="ERH109" s="5"/>
      <c r="ERI109" s="1"/>
      <c r="ERJ109" s="2"/>
      <c r="ERK109" s="2"/>
      <c r="ERL109" s="5"/>
      <c r="ERM109" s="5"/>
      <c r="ERN109" s="5"/>
      <c r="ERO109" s="5"/>
      <c r="ERP109" s="5"/>
      <c r="ERQ109" s="1"/>
      <c r="ERR109" s="2"/>
      <c r="ERS109" s="2"/>
      <c r="ERT109" s="5"/>
      <c r="ERU109" s="5"/>
      <c r="ERV109" s="5"/>
      <c r="ERW109" s="5"/>
      <c r="ERX109" s="5"/>
      <c r="ERY109" s="1"/>
      <c r="ERZ109" s="2"/>
      <c r="ESA109" s="2"/>
      <c r="ESB109" s="5"/>
      <c r="ESC109" s="5"/>
      <c r="ESD109" s="5"/>
      <c r="ESE109" s="5"/>
      <c r="ESF109" s="5"/>
      <c r="ESG109" s="1"/>
      <c r="ESH109" s="2"/>
      <c r="ESI109" s="2"/>
      <c r="ESJ109" s="5"/>
      <c r="ESK109" s="5"/>
      <c r="ESL109" s="5"/>
      <c r="ESM109" s="5"/>
      <c r="ESN109" s="5"/>
      <c r="ESO109" s="1"/>
      <c r="ESP109" s="2"/>
      <c r="ESQ109" s="2"/>
      <c r="ESR109" s="5"/>
      <c r="ESS109" s="5"/>
      <c r="EST109" s="5"/>
      <c r="ESU109" s="5"/>
      <c r="ESV109" s="5"/>
      <c r="ESW109" s="1"/>
      <c r="ESX109" s="2"/>
      <c r="ESY109" s="2"/>
      <c r="ESZ109" s="5"/>
      <c r="ETA109" s="5"/>
      <c r="ETB109" s="5"/>
      <c r="ETC109" s="5"/>
      <c r="ETD109" s="5"/>
      <c r="ETE109" s="1"/>
      <c r="ETF109" s="2"/>
      <c r="ETG109" s="2"/>
      <c r="ETH109" s="5"/>
      <c r="ETI109" s="5"/>
      <c r="ETJ109" s="5"/>
      <c r="ETK109" s="5"/>
      <c r="ETL109" s="5"/>
      <c r="ETM109" s="1"/>
      <c r="ETN109" s="2"/>
      <c r="ETO109" s="2"/>
      <c r="ETP109" s="5"/>
      <c r="ETQ109" s="5"/>
      <c r="ETR109" s="5"/>
      <c r="ETS109" s="5"/>
      <c r="ETT109" s="5"/>
      <c r="ETU109" s="1"/>
      <c r="ETV109" s="2"/>
      <c r="ETW109" s="2"/>
      <c r="ETX109" s="5"/>
      <c r="ETY109" s="5"/>
      <c r="ETZ109" s="5"/>
      <c r="EUA109" s="5"/>
      <c r="EUB109" s="5"/>
      <c r="EUC109" s="1"/>
      <c r="EUD109" s="2"/>
      <c r="EUE109" s="2"/>
      <c r="EUF109" s="5"/>
      <c r="EUG109" s="5"/>
      <c r="EUH109" s="5"/>
      <c r="EUI109" s="5"/>
      <c r="EUJ109" s="5"/>
      <c r="EUK109" s="1"/>
      <c r="EUL109" s="2"/>
      <c r="EUM109" s="2"/>
      <c r="EUN109" s="5"/>
      <c r="EUO109" s="5"/>
      <c r="EUP109" s="5"/>
      <c r="EUQ109" s="5"/>
      <c r="EUR109" s="5"/>
      <c r="EUS109" s="1"/>
      <c r="EUT109" s="2"/>
      <c r="EUU109" s="2"/>
      <c r="EUV109" s="5"/>
      <c r="EUW109" s="5"/>
      <c r="EUX109" s="5"/>
      <c r="EUY109" s="5"/>
      <c r="EUZ109" s="5"/>
      <c r="EVA109" s="1"/>
      <c r="EVB109" s="2"/>
      <c r="EVC109" s="2"/>
      <c r="EVD109" s="5"/>
      <c r="EVE109" s="5"/>
      <c r="EVF109" s="5"/>
      <c r="EVG109" s="5"/>
      <c r="EVH109" s="5"/>
      <c r="EVI109" s="1"/>
      <c r="EVJ109" s="2"/>
      <c r="EVK109" s="2"/>
      <c r="EVL109" s="5"/>
      <c r="EVM109" s="5"/>
      <c r="EVN109" s="5"/>
      <c r="EVO109" s="5"/>
      <c r="EVP109" s="5"/>
      <c r="EVQ109" s="1"/>
      <c r="EVR109" s="2"/>
      <c r="EVS109" s="2"/>
      <c r="EVT109" s="5"/>
      <c r="EVU109" s="5"/>
      <c r="EVV109" s="5"/>
      <c r="EVW109" s="5"/>
      <c r="EVX109" s="5"/>
      <c r="EVY109" s="1"/>
      <c r="EVZ109" s="2"/>
      <c r="EWA109" s="2"/>
      <c r="EWB109" s="5"/>
      <c r="EWC109" s="5"/>
      <c r="EWD109" s="5"/>
      <c r="EWE109" s="5"/>
      <c r="EWF109" s="5"/>
      <c r="EWG109" s="1"/>
      <c r="EWH109" s="2"/>
      <c r="EWI109" s="2"/>
      <c r="EWJ109" s="5"/>
      <c r="EWK109" s="5"/>
      <c r="EWL109" s="5"/>
      <c r="EWM109" s="5"/>
      <c r="EWN109" s="5"/>
      <c r="EWO109" s="1"/>
      <c r="EWP109" s="2"/>
      <c r="EWQ109" s="2"/>
      <c r="EWR109" s="5"/>
      <c r="EWS109" s="5"/>
      <c r="EWT109" s="5"/>
      <c r="EWU109" s="5"/>
      <c r="EWV109" s="5"/>
      <c r="EWW109" s="1"/>
      <c r="EWX109" s="2"/>
      <c r="EWY109" s="2"/>
      <c r="EWZ109" s="5"/>
      <c r="EXA109" s="5"/>
      <c r="EXB109" s="5"/>
      <c r="EXC109" s="5"/>
      <c r="EXD109" s="5"/>
      <c r="EXE109" s="1"/>
      <c r="EXF109" s="2"/>
      <c r="EXG109" s="2"/>
      <c r="EXH109" s="5"/>
      <c r="EXI109" s="5"/>
      <c r="EXJ109" s="5"/>
      <c r="EXK109" s="5"/>
      <c r="EXL109" s="5"/>
      <c r="EXM109" s="1"/>
      <c r="EXN109" s="2"/>
      <c r="EXO109" s="2"/>
      <c r="EXP109" s="5"/>
      <c r="EXQ109" s="5"/>
      <c r="EXR109" s="5"/>
      <c r="EXS109" s="5"/>
      <c r="EXT109" s="5"/>
      <c r="EXU109" s="1"/>
      <c r="EXV109" s="2"/>
      <c r="EXW109" s="2"/>
      <c r="EXX109" s="5"/>
      <c r="EXY109" s="5"/>
      <c r="EXZ109" s="5"/>
      <c r="EYA109" s="5"/>
      <c r="EYB109" s="5"/>
      <c r="EYC109" s="1"/>
      <c r="EYD109" s="2"/>
      <c r="EYE109" s="2"/>
      <c r="EYF109" s="5"/>
      <c r="EYG109" s="5"/>
      <c r="EYH109" s="5"/>
      <c r="EYI109" s="5"/>
      <c r="EYJ109" s="5"/>
      <c r="EYK109" s="1"/>
      <c r="EYL109" s="2"/>
      <c r="EYM109" s="2"/>
      <c r="EYN109" s="5"/>
      <c r="EYO109" s="5"/>
      <c r="EYP109" s="5"/>
      <c r="EYQ109" s="5"/>
      <c r="EYR109" s="5"/>
      <c r="EYS109" s="1"/>
      <c r="EYT109" s="2"/>
      <c r="EYU109" s="2"/>
      <c r="EYV109" s="5"/>
      <c r="EYW109" s="5"/>
      <c r="EYX109" s="5"/>
      <c r="EYY109" s="5"/>
      <c r="EYZ109" s="5"/>
      <c r="EZA109" s="1"/>
      <c r="EZB109" s="2"/>
      <c r="EZC109" s="2"/>
      <c r="EZD109" s="5"/>
      <c r="EZE109" s="5"/>
      <c r="EZF109" s="5"/>
      <c r="EZG109" s="5"/>
      <c r="EZH109" s="5"/>
      <c r="EZI109" s="1"/>
      <c r="EZJ109" s="2"/>
      <c r="EZK109" s="2"/>
      <c r="EZL109" s="5"/>
      <c r="EZM109" s="5"/>
      <c r="EZN109" s="5"/>
      <c r="EZO109" s="5"/>
      <c r="EZP109" s="5"/>
      <c r="EZQ109" s="1"/>
      <c r="EZR109" s="2"/>
      <c r="EZS109" s="2"/>
      <c r="EZT109" s="5"/>
      <c r="EZU109" s="5"/>
      <c r="EZV109" s="5"/>
      <c r="EZW109" s="5"/>
      <c r="EZX109" s="5"/>
      <c r="EZY109" s="1"/>
      <c r="EZZ109" s="2"/>
      <c r="FAA109" s="2"/>
      <c r="FAB109" s="5"/>
      <c r="FAC109" s="5"/>
      <c r="FAD109" s="5"/>
      <c r="FAE109" s="5"/>
      <c r="FAF109" s="5"/>
      <c r="FAG109" s="1"/>
      <c r="FAH109" s="2"/>
      <c r="FAI109" s="2"/>
      <c r="FAJ109" s="5"/>
      <c r="FAK109" s="5"/>
      <c r="FAL109" s="5"/>
      <c r="FAM109" s="5"/>
      <c r="FAN109" s="5"/>
      <c r="FAO109" s="1"/>
      <c r="FAP109" s="2"/>
      <c r="FAQ109" s="2"/>
      <c r="FAR109" s="5"/>
      <c r="FAS109" s="5"/>
      <c r="FAT109" s="5"/>
      <c r="FAU109" s="5"/>
      <c r="FAV109" s="5"/>
      <c r="FAW109" s="1"/>
      <c r="FAX109" s="2"/>
      <c r="FAY109" s="2"/>
      <c r="FAZ109" s="5"/>
      <c r="FBA109" s="5"/>
      <c r="FBB109" s="5"/>
      <c r="FBC109" s="5"/>
      <c r="FBD109" s="5"/>
      <c r="FBE109" s="1"/>
      <c r="FBF109" s="2"/>
      <c r="FBG109" s="2"/>
      <c r="FBH109" s="5"/>
      <c r="FBI109" s="5"/>
      <c r="FBJ109" s="5"/>
      <c r="FBK109" s="5"/>
      <c r="FBL109" s="5"/>
      <c r="FBM109" s="1"/>
      <c r="FBN109" s="2"/>
      <c r="FBO109" s="2"/>
      <c r="FBP109" s="5"/>
      <c r="FBQ109" s="5"/>
      <c r="FBR109" s="5"/>
      <c r="FBS109" s="5"/>
      <c r="FBT109" s="5"/>
      <c r="FBU109" s="1"/>
      <c r="FBV109" s="2"/>
      <c r="FBW109" s="2"/>
      <c r="FBX109" s="5"/>
      <c r="FBY109" s="5"/>
      <c r="FBZ109" s="5"/>
      <c r="FCA109" s="5"/>
      <c r="FCB109" s="5"/>
      <c r="FCC109" s="1"/>
      <c r="FCD109" s="2"/>
      <c r="FCE109" s="2"/>
      <c r="FCF109" s="5"/>
      <c r="FCG109" s="5"/>
      <c r="FCH109" s="5"/>
      <c r="FCI109" s="5"/>
      <c r="FCJ109" s="5"/>
      <c r="FCK109" s="1"/>
      <c r="FCL109" s="2"/>
      <c r="FCM109" s="2"/>
      <c r="FCN109" s="5"/>
      <c r="FCO109" s="5"/>
      <c r="FCP109" s="5"/>
      <c r="FCQ109" s="5"/>
      <c r="FCR109" s="5"/>
      <c r="FCS109" s="1"/>
      <c r="FCT109" s="2"/>
      <c r="FCU109" s="2"/>
      <c r="FCV109" s="5"/>
      <c r="FCW109" s="5"/>
      <c r="FCX109" s="5"/>
      <c r="FCY109" s="5"/>
      <c r="FCZ109" s="5"/>
      <c r="FDA109" s="1"/>
      <c r="FDB109" s="2"/>
      <c r="FDC109" s="2"/>
      <c r="FDD109" s="5"/>
      <c r="FDE109" s="5"/>
      <c r="FDF109" s="5"/>
      <c r="FDG109" s="5"/>
      <c r="FDH109" s="5"/>
      <c r="FDI109" s="1"/>
      <c r="FDJ109" s="2"/>
      <c r="FDK109" s="2"/>
      <c r="FDL109" s="5"/>
      <c r="FDM109" s="5"/>
      <c r="FDN109" s="5"/>
      <c r="FDO109" s="5"/>
      <c r="FDP109" s="5"/>
      <c r="FDQ109" s="1"/>
      <c r="FDR109" s="2"/>
      <c r="FDS109" s="2"/>
      <c r="FDT109" s="5"/>
      <c r="FDU109" s="5"/>
      <c r="FDV109" s="5"/>
      <c r="FDW109" s="5"/>
      <c r="FDX109" s="5"/>
      <c r="FDY109" s="1"/>
      <c r="FDZ109" s="2"/>
      <c r="FEA109" s="2"/>
      <c r="FEB109" s="5"/>
      <c r="FEC109" s="5"/>
      <c r="FED109" s="5"/>
      <c r="FEE109" s="5"/>
      <c r="FEF109" s="5"/>
      <c r="FEG109" s="1"/>
      <c r="FEH109" s="2"/>
      <c r="FEI109" s="2"/>
      <c r="FEJ109" s="5"/>
      <c r="FEK109" s="5"/>
      <c r="FEL109" s="5"/>
      <c r="FEM109" s="5"/>
      <c r="FEN109" s="5"/>
      <c r="FEO109" s="1"/>
      <c r="FEP109" s="2"/>
      <c r="FEQ109" s="2"/>
      <c r="FER109" s="5"/>
      <c r="FES109" s="5"/>
      <c r="FET109" s="5"/>
      <c r="FEU109" s="5"/>
      <c r="FEV109" s="5"/>
      <c r="FEW109" s="1"/>
      <c r="FEX109" s="2"/>
      <c r="FEY109" s="2"/>
      <c r="FEZ109" s="5"/>
      <c r="FFA109" s="5"/>
      <c r="FFB109" s="5"/>
      <c r="FFC109" s="5"/>
      <c r="FFD109" s="5"/>
      <c r="FFE109" s="1"/>
      <c r="FFF109" s="2"/>
      <c r="FFG109" s="2"/>
      <c r="FFH109" s="5"/>
      <c r="FFI109" s="5"/>
      <c r="FFJ109" s="5"/>
      <c r="FFK109" s="5"/>
      <c r="FFL109" s="5"/>
      <c r="FFM109" s="1"/>
      <c r="FFN109" s="2"/>
      <c r="FFO109" s="2"/>
      <c r="FFP109" s="5"/>
      <c r="FFQ109" s="5"/>
      <c r="FFR109" s="5"/>
      <c r="FFS109" s="5"/>
      <c r="FFT109" s="5"/>
      <c r="FFU109" s="1"/>
      <c r="FFV109" s="2"/>
      <c r="FFW109" s="2"/>
      <c r="FFX109" s="5"/>
      <c r="FFY109" s="5"/>
      <c r="FFZ109" s="5"/>
      <c r="FGA109" s="5"/>
      <c r="FGB109" s="5"/>
      <c r="FGC109" s="1"/>
      <c r="FGD109" s="2"/>
      <c r="FGE109" s="2"/>
      <c r="FGF109" s="5"/>
      <c r="FGG109" s="5"/>
      <c r="FGH109" s="5"/>
      <c r="FGI109" s="5"/>
      <c r="FGJ109" s="5"/>
      <c r="FGK109" s="1"/>
      <c r="FGL109" s="2"/>
      <c r="FGM109" s="2"/>
      <c r="FGN109" s="5"/>
      <c r="FGO109" s="5"/>
      <c r="FGP109" s="5"/>
      <c r="FGQ109" s="5"/>
      <c r="FGR109" s="5"/>
      <c r="FGS109" s="1"/>
      <c r="FGT109" s="2"/>
      <c r="FGU109" s="2"/>
      <c r="FGV109" s="5"/>
      <c r="FGW109" s="5"/>
      <c r="FGX109" s="5"/>
      <c r="FGY109" s="5"/>
      <c r="FGZ109" s="5"/>
      <c r="FHA109" s="1"/>
      <c r="FHB109" s="2"/>
      <c r="FHC109" s="2"/>
      <c r="FHD109" s="5"/>
      <c r="FHE109" s="5"/>
      <c r="FHF109" s="5"/>
      <c r="FHG109" s="5"/>
      <c r="FHH109" s="5"/>
      <c r="FHI109" s="1"/>
      <c r="FHJ109" s="2"/>
      <c r="FHK109" s="2"/>
      <c r="FHL109" s="5"/>
      <c r="FHM109" s="5"/>
      <c r="FHN109" s="5"/>
      <c r="FHO109" s="5"/>
      <c r="FHP109" s="5"/>
      <c r="FHQ109" s="1"/>
      <c r="FHR109" s="2"/>
      <c r="FHS109" s="2"/>
      <c r="FHT109" s="5"/>
      <c r="FHU109" s="5"/>
      <c r="FHV109" s="5"/>
      <c r="FHW109" s="5"/>
      <c r="FHX109" s="5"/>
      <c r="FHY109" s="1"/>
      <c r="FHZ109" s="2"/>
      <c r="FIA109" s="2"/>
      <c r="FIB109" s="5"/>
      <c r="FIC109" s="5"/>
      <c r="FID109" s="5"/>
      <c r="FIE109" s="5"/>
      <c r="FIF109" s="5"/>
      <c r="FIG109" s="1"/>
      <c r="FIH109" s="2"/>
      <c r="FII109" s="2"/>
      <c r="FIJ109" s="5"/>
      <c r="FIK109" s="5"/>
      <c r="FIL109" s="5"/>
      <c r="FIM109" s="5"/>
      <c r="FIN109" s="5"/>
      <c r="FIO109" s="1"/>
      <c r="FIP109" s="2"/>
      <c r="FIQ109" s="2"/>
      <c r="FIR109" s="5"/>
      <c r="FIS109" s="5"/>
      <c r="FIT109" s="5"/>
      <c r="FIU109" s="5"/>
      <c r="FIV109" s="5"/>
      <c r="FIW109" s="1"/>
      <c r="FIX109" s="2"/>
      <c r="FIY109" s="2"/>
      <c r="FIZ109" s="5"/>
      <c r="FJA109" s="5"/>
      <c r="FJB109" s="5"/>
      <c r="FJC109" s="5"/>
      <c r="FJD109" s="5"/>
      <c r="FJE109" s="1"/>
      <c r="FJF109" s="2"/>
      <c r="FJG109" s="2"/>
      <c r="FJH109" s="5"/>
      <c r="FJI109" s="5"/>
      <c r="FJJ109" s="5"/>
      <c r="FJK109" s="5"/>
      <c r="FJL109" s="5"/>
      <c r="FJM109" s="1"/>
      <c r="FJN109" s="2"/>
      <c r="FJO109" s="2"/>
      <c r="FJP109" s="5"/>
      <c r="FJQ109" s="5"/>
      <c r="FJR109" s="5"/>
      <c r="FJS109" s="5"/>
      <c r="FJT109" s="5"/>
      <c r="FJU109" s="1"/>
      <c r="FJV109" s="2"/>
      <c r="FJW109" s="2"/>
      <c r="FJX109" s="5"/>
      <c r="FJY109" s="5"/>
      <c r="FJZ109" s="5"/>
      <c r="FKA109" s="5"/>
      <c r="FKB109" s="5"/>
      <c r="FKC109" s="1"/>
      <c r="FKD109" s="2"/>
      <c r="FKE109" s="2"/>
      <c r="FKF109" s="5"/>
      <c r="FKG109" s="5"/>
      <c r="FKH109" s="5"/>
      <c r="FKI109" s="5"/>
      <c r="FKJ109" s="5"/>
      <c r="FKK109" s="1"/>
      <c r="FKL109" s="2"/>
      <c r="FKM109" s="2"/>
      <c r="FKN109" s="5"/>
      <c r="FKO109" s="5"/>
      <c r="FKP109" s="5"/>
      <c r="FKQ109" s="5"/>
      <c r="FKR109" s="5"/>
      <c r="FKS109" s="1"/>
      <c r="FKT109" s="2"/>
      <c r="FKU109" s="2"/>
      <c r="FKV109" s="5"/>
      <c r="FKW109" s="5"/>
      <c r="FKX109" s="5"/>
      <c r="FKY109" s="5"/>
      <c r="FKZ109" s="5"/>
      <c r="FLA109" s="1"/>
      <c r="FLB109" s="2"/>
      <c r="FLC109" s="2"/>
      <c r="FLD109" s="5"/>
      <c r="FLE109" s="5"/>
      <c r="FLF109" s="5"/>
      <c r="FLG109" s="5"/>
      <c r="FLH109" s="5"/>
      <c r="FLI109" s="1"/>
      <c r="FLJ109" s="2"/>
      <c r="FLK109" s="2"/>
      <c r="FLL109" s="5"/>
      <c r="FLM109" s="5"/>
      <c r="FLN109" s="5"/>
      <c r="FLO109" s="5"/>
      <c r="FLP109" s="5"/>
      <c r="FLQ109" s="1"/>
      <c r="FLR109" s="2"/>
      <c r="FLS109" s="2"/>
      <c r="FLT109" s="5"/>
      <c r="FLU109" s="5"/>
      <c r="FLV109" s="5"/>
      <c r="FLW109" s="5"/>
      <c r="FLX109" s="5"/>
      <c r="FLY109" s="1"/>
      <c r="FLZ109" s="2"/>
      <c r="FMA109" s="2"/>
      <c r="FMB109" s="5"/>
      <c r="FMC109" s="5"/>
      <c r="FMD109" s="5"/>
      <c r="FME109" s="5"/>
      <c r="FMF109" s="5"/>
      <c r="FMG109" s="1"/>
      <c r="FMH109" s="2"/>
      <c r="FMI109" s="2"/>
      <c r="FMJ109" s="5"/>
      <c r="FMK109" s="5"/>
      <c r="FML109" s="5"/>
      <c r="FMM109" s="5"/>
      <c r="FMN109" s="5"/>
      <c r="FMO109" s="1"/>
      <c r="FMP109" s="2"/>
      <c r="FMQ109" s="2"/>
      <c r="FMR109" s="5"/>
      <c r="FMS109" s="5"/>
      <c r="FMT109" s="5"/>
      <c r="FMU109" s="5"/>
      <c r="FMV109" s="5"/>
      <c r="FMW109" s="1"/>
      <c r="FMX109" s="2"/>
      <c r="FMY109" s="2"/>
      <c r="FMZ109" s="5"/>
      <c r="FNA109" s="5"/>
      <c r="FNB109" s="5"/>
      <c r="FNC109" s="5"/>
      <c r="FND109" s="5"/>
      <c r="FNE109" s="1"/>
      <c r="FNF109" s="2"/>
      <c r="FNG109" s="2"/>
      <c r="FNH109" s="5"/>
      <c r="FNI109" s="5"/>
      <c r="FNJ109" s="5"/>
      <c r="FNK109" s="5"/>
      <c r="FNL109" s="5"/>
      <c r="FNM109" s="1"/>
      <c r="FNN109" s="2"/>
      <c r="FNO109" s="2"/>
      <c r="FNP109" s="5"/>
      <c r="FNQ109" s="5"/>
      <c r="FNR109" s="5"/>
      <c r="FNS109" s="5"/>
      <c r="FNT109" s="5"/>
      <c r="FNU109" s="1"/>
      <c r="FNV109" s="2"/>
      <c r="FNW109" s="2"/>
      <c r="FNX109" s="5"/>
      <c r="FNY109" s="5"/>
      <c r="FNZ109" s="5"/>
      <c r="FOA109" s="5"/>
      <c r="FOB109" s="5"/>
      <c r="FOC109" s="1"/>
      <c r="FOD109" s="2"/>
      <c r="FOE109" s="2"/>
      <c r="FOF109" s="5"/>
      <c r="FOG109" s="5"/>
      <c r="FOH109" s="5"/>
      <c r="FOI109" s="5"/>
      <c r="FOJ109" s="5"/>
      <c r="FOK109" s="1"/>
      <c r="FOL109" s="2"/>
      <c r="FOM109" s="2"/>
      <c r="FON109" s="5"/>
      <c r="FOO109" s="5"/>
      <c r="FOP109" s="5"/>
      <c r="FOQ109" s="5"/>
      <c r="FOR109" s="5"/>
      <c r="FOS109" s="1"/>
      <c r="FOT109" s="2"/>
      <c r="FOU109" s="2"/>
      <c r="FOV109" s="5"/>
      <c r="FOW109" s="5"/>
      <c r="FOX109" s="5"/>
      <c r="FOY109" s="5"/>
      <c r="FOZ109" s="5"/>
      <c r="FPA109" s="1"/>
      <c r="FPB109" s="2"/>
      <c r="FPC109" s="2"/>
      <c r="FPD109" s="5"/>
      <c r="FPE109" s="5"/>
      <c r="FPF109" s="5"/>
      <c r="FPG109" s="5"/>
      <c r="FPH109" s="5"/>
      <c r="FPI109" s="1"/>
      <c r="FPJ109" s="2"/>
      <c r="FPK109" s="2"/>
      <c r="FPL109" s="5"/>
      <c r="FPM109" s="5"/>
      <c r="FPN109" s="5"/>
      <c r="FPO109" s="5"/>
      <c r="FPP109" s="5"/>
      <c r="FPQ109" s="1"/>
      <c r="FPR109" s="2"/>
      <c r="FPS109" s="2"/>
      <c r="FPT109" s="5"/>
      <c r="FPU109" s="5"/>
      <c r="FPV109" s="5"/>
      <c r="FPW109" s="5"/>
      <c r="FPX109" s="5"/>
      <c r="FPY109" s="1"/>
      <c r="FPZ109" s="2"/>
      <c r="FQA109" s="2"/>
      <c r="FQB109" s="5"/>
      <c r="FQC109" s="5"/>
      <c r="FQD109" s="5"/>
      <c r="FQE109" s="5"/>
      <c r="FQF109" s="5"/>
      <c r="FQG109" s="1"/>
      <c r="FQH109" s="2"/>
      <c r="FQI109" s="2"/>
      <c r="FQJ109" s="5"/>
      <c r="FQK109" s="5"/>
      <c r="FQL109" s="5"/>
      <c r="FQM109" s="5"/>
      <c r="FQN109" s="5"/>
      <c r="FQO109" s="1"/>
      <c r="FQP109" s="2"/>
      <c r="FQQ109" s="2"/>
      <c r="FQR109" s="5"/>
      <c r="FQS109" s="5"/>
      <c r="FQT109" s="5"/>
      <c r="FQU109" s="5"/>
      <c r="FQV109" s="5"/>
      <c r="FQW109" s="1"/>
      <c r="FQX109" s="2"/>
      <c r="FQY109" s="2"/>
      <c r="FQZ109" s="5"/>
      <c r="FRA109" s="5"/>
      <c r="FRB109" s="5"/>
      <c r="FRC109" s="5"/>
      <c r="FRD109" s="5"/>
      <c r="FRE109" s="1"/>
      <c r="FRF109" s="2"/>
      <c r="FRG109" s="2"/>
      <c r="FRH109" s="5"/>
      <c r="FRI109" s="5"/>
      <c r="FRJ109" s="5"/>
      <c r="FRK109" s="5"/>
      <c r="FRL109" s="5"/>
      <c r="FRM109" s="1"/>
      <c r="FRN109" s="2"/>
      <c r="FRO109" s="2"/>
      <c r="FRP109" s="5"/>
      <c r="FRQ109" s="5"/>
      <c r="FRR109" s="5"/>
      <c r="FRS109" s="5"/>
      <c r="FRT109" s="5"/>
      <c r="FRU109" s="1"/>
      <c r="FRV109" s="2"/>
      <c r="FRW109" s="2"/>
      <c r="FRX109" s="5"/>
      <c r="FRY109" s="5"/>
      <c r="FRZ109" s="5"/>
      <c r="FSA109" s="5"/>
      <c r="FSB109" s="5"/>
      <c r="FSC109" s="1"/>
      <c r="FSD109" s="2"/>
      <c r="FSE109" s="2"/>
      <c r="FSF109" s="5"/>
      <c r="FSG109" s="5"/>
      <c r="FSH109" s="5"/>
      <c r="FSI109" s="5"/>
      <c r="FSJ109" s="5"/>
      <c r="FSK109" s="1"/>
      <c r="FSL109" s="2"/>
      <c r="FSM109" s="2"/>
      <c r="FSN109" s="5"/>
      <c r="FSO109" s="5"/>
      <c r="FSP109" s="5"/>
      <c r="FSQ109" s="5"/>
      <c r="FSR109" s="5"/>
      <c r="FSS109" s="1"/>
      <c r="FST109" s="2"/>
      <c r="FSU109" s="2"/>
      <c r="FSV109" s="5"/>
      <c r="FSW109" s="5"/>
      <c r="FSX109" s="5"/>
      <c r="FSY109" s="5"/>
      <c r="FSZ109" s="5"/>
      <c r="FTA109" s="1"/>
      <c r="FTB109" s="2"/>
      <c r="FTC109" s="2"/>
      <c r="FTD109" s="5"/>
      <c r="FTE109" s="5"/>
      <c r="FTF109" s="5"/>
      <c r="FTG109" s="5"/>
      <c r="FTH109" s="5"/>
      <c r="FTI109" s="1"/>
      <c r="FTJ109" s="2"/>
      <c r="FTK109" s="2"/>
      <c r="FTL109" s="5"/>
      <c r="FTM109" s="5"/>
      <c r="FTN109" s="5"/>
      <c r="FTO109" s="5"/>
      <c r="FTP109" s="5"/>
      <c r="FTQ109" s="1"/>
      <c r="FTR109" s="2"/>
      <c r="FTS109" s="2"/>
      <c r="FTT109" s="5"/>
      <c r="FTU109" s="5"/>
      <c r="FTV109" s="5"/>
      <c r="FTW109" s="5"/>
      <c r="FTX109" s="5"/>
      <c r="FTY109" s="1"/>
      <c r="FTZ109" s="2"/>
      <c r="FUA109" s="2"/>
      <c r="FUB109" s="5"/>
      <c r="FUC109" s="5"/>
      <c r="FUD109" s="5"/>
      <c r="FUE109" s="5"/>
      <c r="FUF109" s="5"/>
      <c r="FUG109" s="1"/>
      <c r="FUH109" s="2"/>
      <c r="FUI109" s="2"/>
      <c r="FUJ109" s="5"/>
      <c r="FUK109" s="5"/>
      <c r="FUL109" s="5"/>
      <c r="FUM109" s="5"/>
      <c r="FUN109" s="5"/>
      <c r="FUO109" s="1"/>
      <c r="FUP109" s="2"/>
      <c r="FUQ109" s="2"/>
      <c r="FUR109" s="5"/>
      <c r="FUS109" s="5"/>
      <c r="FUT109" s="5"/>
      <c r="FUU109" s="5"/>
      <c r="FUV109" s="5"/>
      <c r="FUW109" s="1"/>
      <c r="FUX109" s="2"/>
      <c r="FUY109" s="2"/>
      <c r="FUZ109" s="5"/>
      <c r="FVA109" s="5"/>
      <c r="FVB109" s="5"/>
      <c r="FVC109" s="5"/>
      <c r="FVD109" s="5"/>
      <c r="FVE109" s="1"/>
      <c r="FVF109" s="2"/>
      <c r="FVG109" s="2"/>
      <c r="FVH109" s="5"/>
      <c r="FVI109" s="5"/>
      <c r="FVJ109" s="5"/>
      <c r="FVK109" s="5"/>
      <c r="FVL109" s="5"/>
      <c r="FVM109" s="1"/>
      <c r="FVN109" s="2"/>
      <c r="FVO109" s="2"/>
      <c r="FVP109" s="5"/>
      <c r="FVQ109" s="5"/>
      <c r="FVR109" s="5"/>
      <c r="FVS109" s="5"/>
      <c r="FVT109" s="5"/>
      <c r="FVU109" s="1"/>
      <c r="FVV109" s="2"/>
      <c r="FVW109" s="2"/>
      <c r="FVX109" s="5"/>
      <c r="FVY109" s="5"/>
      <c r="FVZ109" s="5"/>
      <c r="FWA109" s="5"/>
      <c r="FWB109" s="5"/>
      <c r="FWC109" s="1"/>
      <c r="FWD109" s="2"/>
      <c r="FWE109" s="2"/>
      <c r="FWF109" s="5"/>
      <c r="FWG109" s="5"/>
      <c r="FWH109" s="5"/>
      <c r="FWI109" s="5"/>
      <c r="FWJ109" s="5"/>
      <c r="FWK109" s="1"/>
      <c r="FWL109" s="2"/>
      <c r="FWM109" s="2"/>
      <c r="FWN109" s="5"/>
      <c r="FWO109" s="5"/>
      <c r="FWP109" s="5"/>
      <c r="FWQ109" s="5"/>
      <c r="FWR109" s="5"/>
      <c r="FWS109" s="1"/>
      <c r="FWT109" s="2"/>
      <c r="FWU109" s="2"/>
      <c r="FWV109" s="5"/>
      <c r="FWW109" s="5"/>
      <c r="FWX109" s="5"/>
      <c r="FWY109" s="5"/>
      <c r="FWZ109" s="5"/>
      <c r="FXA109" s="1"/>
      <c r="FXB109" s="2"/>
      <c r="FXC109" s="2"/>
      <c r="FXD109" s="5"/>
      <c r="FXE109" s="5"/>
      <c r="FXF109" s="5"/>
      <c r="FXG109" s="5"/>
      <c r="FXH109" s="5"/>
      <c r="FXI109" s="1"/>
      <c r="FXJ109" s="2"/>
      <c r="FXK109" s="2"/>
      <c r="FXL109" s="5"/>
      <c r="FXM109" s="5"/>
      <c r="FXN109" s="5"/>
      <c r="FXO109" s="5"/>
      <c r="FXP109" s="5"/>
      <c r="FXQ109" s="1"/>
      <c r="FXR109" s="2"/>
      <c r="FXS109" s="2"/>
      <c r="FXT109" s="5"/>
      <c r="FXU109" s="5"/>
      <c r="FXV109" s="5"/>
      <c r="FXW109" s="5"/>
      <c r="FXX109" s="5"/>
      <c r="FXY109" s="1"/>
      <c r="FXZ109" s="2"/>
      <c r="FYA109" s="2"/>
      <c r="FYB109" s="5"/>
      <c r="FYC109" s="5"/>
      <c r="FYD109" s="5"/>
      <c r="FYE109" s="5"/>
      <c r="FYF109" s="5"/>
      <c r="FYG109" s="1"/>
      <c r="FYH109" s="2"/>
      <c r="FYI109" s="2"/>
      <c r="FYJ109" s="5"/>
      <c r="FYK109" s="5"/>
      <c r="FYL109" s="5"/>
      <c r="FYM109" s="5"/>
      <c r="FYN109" s="5"/>
      <c r="FYO109" s="1"/>
      <c r="FYP109" s="2"/>
      <c r="FYQ109" s="2"/>
      <c r="FYR109" s="5"/>
      <c r="FYS109" s="5"/>
      <c r="FYT109" s="5"/>
      <c r="FYU109" s="5"/>
      <c r="FYV109" s="5"/>
      <c r="FYW109" s="1"/>
      <c r="FYX109" s="2"/>
      <c r="FYY109" s="2"/>
      <c r="FYZ109" s="5"/>
      <c r="FZA109" s="5"/>
      <c r="FZB109" s="5"/>
      <c r="FZC109" s="5"/>
      <c r="FZD109" s="5"/>
      <c r="FZE109" s="1"/>
      <c r="FZF109" s="2"/>
      <c r="FZG109" s="2"/>
      <c r="FZH109" s="5"/>
      <c r="FZI109" s="5"/>
      <c r="FZJ109" s="5"/>
      <c r="FZK109" s="5"/>
      <c r="FZL109" s="5"/>
      <c r="FZM109" s="1"/>
      <c r="FZN109" s="2"/>
      <c r="FZO109" s="2"/>
      <c r="FZP109" s="5"/>
      <c r="FZQ109" s="5"/>
      <c r="FZR109" s="5"/>
      <c r="FZS109" s="5"/>
      <c r="FZT109" s="5"/>
      <c r="FZU109" s="1"/>
      <c r="FZV109" s="2"/>
      <c r="FZW109" s="2"/>
      <c r="FZX109" s="5"/>
      <c r="FZY109" s="5"/>
      <c r="FZZ109" s="5"/>
      <c r="GAA109" s="5"/>
      <c r="GAB109" s="5"/>
      <c r="GAC109" s="1"/>
      <c r="GAD109" s="2"/>
      <c r="GAE109" s="2"/>
      <c r="GAF109" s="5"/>
      <c r="GAG109" s="5"/>
      <c r="GAH109" s="5"/>
      <c r="GAI109" s="5"/>
      <c r="GAJ109" s="5"/>
      <c r="GAK109" s="1"/>
      <c r="GAL109" s="2"/>
      <c r="GAM109" s="2"/>
      <c r="GAN109" s="5"/>
      <c r="GAO109" s="5"/>
      <c r="GAP109" s="5"/>
      <c r="GAQ109" s="5"/>
      <c r="GAR109" s="5"/>
      <c r="GAS109" s="1"/>
      <c r="GAT109" s="2"/>
      <c r="GAU109" s="2"/>
      <c r="GAV109" s="5"/>
      <c r="GAW109" s="5"/>
      <c r="GAX109" s="5"/>
      <c r="GAY109" s="5"/>
      <c r="GAZ109" s="5"/>
      <c r="GBA109" s="1"/>
      <c r="GBB109" s="2"/>
      <c r="GBC109" s="2"/>
      <c r="GBD109" s="5"/>
      <c r="GBE109" s="5"/>
      <c r="GBF109" s="5"/>
      <c r="GBG109" s="5"/>
      <c r="GBH109" s="5"/>
      <c r="GBI109" s="1"/>
      <c r="GBJ109" s="2"/>
      <c r="GBK109" s="2"/>
      <c r="GBL109" s="5"/>
      <c r="GBM109" s="5"/>
      <c r="GBN109" s="5"/>
      <c r="GBO109" s="5"/>
      <c r="GBP109" s="5"/>
      <c r="GBQ109" s="1"/>
      <c r="GBR109" s="2"/>
      <c r="GBS109" s="2"/>
      <c r="GBT109" s="5"/>
      <c r="GBU109" s="5"/>
      <c r="GBV109" s="5"/>
      <c r="GBW109" s="5"/>
      <c r="GBX109" s="5"/>
      <c r="GBY109" s="1"/>
      <c r="GBZ109" s="2"/>
      <c r="GCA109" s="2"/>
      <c r="GCB109" s="5"/>
      <c r="GCC109" s="5"/>
      <c r="GCD109" s="5"/>
      <c r="GCE109" s="5"/>
      <c r="GCF109" s="5"/>
      <c r="GCG109" s="1"/>
      <c r="GCH109" s="2"/>
      <c r="GCI109" s="2"/>
      <c r="GCJ109" s="5"/>
      <c r="GCK109" s="5"/>
      <c r="GCL109" s="5"/>
      <c r="GCM109" s="5"/>
      <c r="GCN109" s="5"/>
      <c r="GCO109" s="1"/>
      <c r="GCP109" s="2"/>
      <c r="GCQ109" s="2"/>
      <c r="GCR109" s="5"/>
      <c r="GCS109" s="5"/>
      <c r="GCT109" s="5"/>
      <c r="GCU109" s="5"/>
      <c r="GCV109" s="5"/>
      <c r="GCW109" s="1"/>
      <c r="GCX109" s="2"/>
      <c r="GCY109" s="2"/>
      <c r="GCZ109" s="5"/>
      <c r="GDA109" s="5"/>
      <c r="GDB109" s="5"/>
      <c r="GDC109" s="5"/>
      <c r="GDD109" s="5"/>
      <c r="GDE109" s="1"/>
      <c r="GDF109" s="2"/>
      <c r="GDG109" s="2"/>
      <c r="GDH109" s="5"/>
      <c r="GDI109" s="5"/>
      <c r="GDJ109" s="5"/>
      <c r="GDK109" s="5"/>
      <c r="GDL109" s="5"/>
      <c r="GDM109" s="1"/>
      <c r="GDN109" s="2"/>
      <c r="GDO109" s="2"/>
      <c r="GDP109" s="5"/>
      <c r="GDQ109" s="5"/>
      <c r="GDR109" s="5"/>
      <c r="GDS109" s="5"/>
      <c r="GDT109" s="5"/>
      <c r="GDU109" s="1"/>
      <c r="GDV109" s="2"/>
      <c r="GDW109" s="2"/>
      <c r="GDX109" s="5"/>
      <c r="GDY109" s="5"/>
      <c r="GDZ109" s="5"/>
      <c r="GEA109" s="5"/>
      <c r="GEB109" s="5"/>
      <c r="GEC109" s="1"/>
      <c r="GED109" s="2"/>
      <c r="GEE109" s="2"/>
      <c r="GEF109" s="5"/>
      <c r="GEG109" s="5"/>
      <c r="GEH109" s="5"/>
      <c r="GEI109" s="5"/>
      <c r="GEJ109" s="5"/>
      <c r="GEK109" s="1"/>
      <c r="GEL109" s="2"/>
      <c r="GEM109" s="2"/>
      <c r="GEN109" s="5"/>
      <c r="GEO109" s="5"/>
      <c r="GEP109" s="5"/>
      <c r="GEQ109" s="5"/>
      <c r="GER109" s="5"/>
      <c r="GES109" s="1"/>
      <c r="GET109" s="2"/>
      <c r="GEU109" s="2"/>
      <c r="GEV109" s="5"/>
      <c r="GEW109" s="5"/>
      <c r="GEX109" s="5"/>
      <c r="GEY109" s="5"/>
      <c r="GEZ109" s="5"/>
      <c r="GFA109" s="1"/>
      <c r="GFB109" s="2"/>
      <c r="GFC109" s="2"/>
      <c r="GFD109" s="5"/>
      <c r="GFE109" s="5"/>
      <c r="GFF109" s="5"/>
      <c r="GFG109" s="5"/>
      <c r="GFH109" s="5"/>
      <c r="GFI109" s="1"/>
      <c r="GFJ109" s="2"/>
      <c r="GFK109" s="2"/>
      <c r="GFL109" s="5"/>
      <c r="GFM109" s="5"/>
      <c r="GFN109" s="5"/>
      <c r="GFO109" s="5"/>
      <c r="GFP109" s="5"/>
      <c r="GFQ109" s="1"/>
      <c r="GFR109" s="2"/>
      <c r="GFS109" s="2"/>
      <c r="GFT109" s="5"/>
      <c r="GFU109" s="5"/>
      <c r="GFV109" s="5"/>
      <c r="GFW109" s="5"/>
      <c r="GFX109" s="5"/>
      <c r="GFY109" s="1"/>
      <c r="GFZ109" s="2"/>
      <c r="GGA109" s="2"/>
      <c r="GGB109" s="5"/>
      <c r="GGC109" s="5"/>
      <c r="GGD109" s="5"/>
      <c r="GGE109" s="5"/>
      <c r="GGF109" s="5"/>
      <c r="GGG109" s="1"/>
      <c r="GGH109" s="2"/>
      <c r="GGI109" s="2"/>
      <c r="GGJ109" s="5"/>
      <c r="GGK109" s="5"/>
      <c r="GGL109" s="5"/>
      <c r="GGM109" s="5"/>
      <c r="GGN109" s="5"/>
      <c r="GGO109" s="1"/>
      <c r="GGP109" s="2"/>
      <c r="GGQ109" s="2"/>
      <c r="GGR109" s="5"/>
      <c r="GGS109" s="5"/>
      <c r="GGT109" s="5"/>
      <c r="GGU109" s="5"/>
      <c r="GGV109" s="5"/>
      <c r="GGW109" s="1"/>
      <c r="GGX109" s="2"/>
      <c r="GGY109" s="2"/>
      <c r="GGZ109" s="5"/>
      <c r="GHA109" s="5"/>
      <c r="GHB109" s="5"/>
      <c r="GHC109" s="5"/>
      <c r="GHD109" s="5"/>
      <c r="GHE109" s="1"/>
      <c r="GHF109" s="2"/>
      <c r="GHG109" s="2"/>
      <c r="GHH109" s="5"/>
      <c r="GHI109" s="5"/>
      <c r="GHJ109" s="5"/>
      <c r="GHK109" s="5"/>
      <c r="GHL109" s="5"/>
      <c r="GHM109" s="1"/>
      <c r="GHN109" s="2"/>
      <c r="GHO109" s="2"/>
      <c r="GHP109" s="5"/>
      <c r="GHQ109" s="5"/>
      <c r="GHR109" s="5"/>
      <c r="GHS109" s="5"/>
      <c r="GHT109" s="5"/>
      <c r="GHU109" s="1"/>
      <c r="GHV109" s="2"/>
      <c r="GHW109" s="2"/>
      <c r="GHX109" s="5"/>
      <c r="GHY109" s="5"/>
      <c r="GHZ109" s="5"/>
      <c r="GIA109" s="5"/>
      <c r="GIB109" s="5"/>
      <c r="GIC109" s="1"/>
      <c r="GID109" s="2"/>
      <c r="GIE109" s="2"/>
      <c r="GIF109" s="5"/>
      <c r="GIG109" s="5"/>
      <c r="GIH109" s="5"/>
      <c r="GII109" s="5"/>
      <c r="GIJ109" s="5"/>
      <c r="GIK109" s="1"/>
      <c r="GIL109" s="2"/>
      <c r="GIM109" s="2"/>
      <c r="GIN109" s="5"/>
      <c r="GIO109" s="5"/>
      <c r="GIP109" s="5"/>
      <c r="GIQ109" s="5"/>
      <c r="GIR109" s="5"/>
      <c r="GIS109" s="1"/>
      <c r="GIT109" s="2"/>
      <c r="GIU109" s="2"/>
      <c r="GIV109" s="5"/>
      <c r="GIW109" s="5"/>
      <c r="GIX109" s="5"/>
      <c r="GIY109" s="5"/>
      <c r="GIZ109" s="5"/>
      <c r="GJA109" s="1"/>
      <c r="GJB109" s="2"/>
      <c r="GJC109" s="2"/>
      <c r="GJD109" s="5"/>
      <c r="GJE109" s="5"/>
      <c r="GJF109" s="5"/>
      <c r="GJG109" s="5"/>
      <c r="GJH109" s="5"/>
      <c r="GJI109" s="1"/>
      <c r="GJJ109" s="2"/>
      <c r="GJK109" s="2"/>
      <c r="GJL109" s="5"/>
      <c r="GJM109" s="5"/>
      <c r="GJN109" s="5"/>
      <c r="GJO109" s="5"/>
      <c r="GJP109" s="5"/>
      <c r="GJQ109" s="1"/>
      <c r="GJR109" s="2"/>
      <c r="GJS109" s="2"/>
      <c r="GJT109" s="5"/>
      <c r="GJU109" s="5"/>
      <c r="GJV109" s="5"/>
      <c r="GJW109" s="5"/>
      <c r="GJX109" s="5"/>
      <c r="GJY109" s="1"/>
      <c r="GJZ109" s="2"/>
      <c r="GKA109" s="2"/>
      <c r="GKB109" s="5"/>
      <c r="GKC109" s="5"/>
      <c r="GKD109" s="5"/>
      <c r="GKE109" s="5"/>
      <c r="GKF109" s="5"/>
      <c r="GKG109" s="1"/>
      <c r="GKH109" s="2"/>
      <c r="GKI109" s="2"/>
      <c r="GKJ109" s="5"/>
      <c r="GKK109" s="5"/>
      <c r="GKL109" s="5"/>
      <c r="GKM109" s="5"/>
      <c r="GKN109" s="5"/>
      <c r="GKO109" s="1"/>
      <c r="GKP109" s="2"/>
      <c r="GKQ109" s="2"/>
      <c r="GKR109" s="5"/>
      <c r="GKS109" s="5"/>
      <c r="GKT109" s="5"/>
      <c r="GKU109" s="5"/>
      <c r="GKV109" s="5"/>
      <c r="GKW109" s="1"/>
      <c r="GKX109" s="2"/>
      <c r="GKY109" s="2"/>
      <c r="GKZ109" s="5"/>
      <c r="GLA109" s="5"/>
      <c r="GLB109" s="5"/>
      <c r="GLC109" s="5"/>
      <c r="GLD109" s="5"/>
      <c r="GLE109" s="1"/>
      <c r="GLF109" s="2"/>
      <c r="GLG109" s="2"/>
      <c r="GLH109" s="5"/>
      <c r="GLI109" s="5"/>
      <c r="GLJ109" s="5"/>
      <c r="GLK109" s="5"/>
      <c r="GLL109" s="5"/>
      <c r="GLM109" s="1"/>
      <c r="GLN109" s="2"/>
      <c r="GLO109" s="2"/>
      <c r="GLP109" s="5"/>
      <c r="GLQ109" s="5"/>
      <c r="GLR109" s="5"/>
      <c r="GLS109" s="5"/>
      <c r="GLT109" s="5"/>
      <c r="GLU109" s="1"/>
      <c r="GLV109" s="2"/>
      <c r="GLW109" s="2"/>
      <c r="GLX109" s="5"/>
      <c r="GLY109" s="5"/>
      <c r="GLZ109" s="5"/>
      <c r="GMA109" s="5"/>
      <c r="GMB109" s="5"/>
      <c r="GMC109" s="1"/>
      <c r="GMD109" s="2"/>
      <c r="GME109" s="2"/>
      <c r="GMF109" s="5"/>
      <c r="GMG109" s="5"/>
      <c r="GMH109" s="5"/>
      <c r="GMI109" s="5"/>
      <c r="GMJ109" s="5"/>
      <c r="GMK109" s="1"/>
      <c r="GML109" s="2"/>
      <c r="GMM109" s="2"/>
      <c r="GMN109" s="5"/>
      <c r="GMO109" s="5"/>
      <c r="GMP109" s="5"/>
      <c r="GMQ109" s="5"/>
      <c r="GMR109" s="5"/>
      <c r="GMS109" s="1"/>
      <c r="GMT109" s="2"/>
      <c r="GMU109" s="2"/>
      <c r="GMV109" s="5"/>
      <c r="GMW109" s="5"/>
      <c r="GMX109" s="5"/>
      <c r="GMY109" s="5"/>
      <c r="GMZ109" s="5"/>
      <c r="GNA109" s="1"/>
      <c r="GNB109" s="2"/>
      <c r="GNC109" s="2"/>
      <c r="GND109" s="5"/>
      <c r="GNE109" s="5"/>
      <c r="GNF109" s="5"/>
      <c r="GNG109" s="5"/>
      <c r="GNH109" s="5"/>
      <c r="GNI109" s="1"/>
      <c r="GNJ109" s="2"/>
      <c r="GNK109" s="2"/>
      <c r="GNL109" s="5"/>
      <c r="GNM109" s="5"/>
      <c r="GNN109" s="5"/>
      <c r="GNO109" s="5"/>
      <c r="GNP109" s="5"/>
      <c r="GNQ109" s="1"/>
      <c r="GNR109" s="2"/>
      <c r="GNS109" s="2"/>
      <c r="GNT109" s="5"/>
      <c r="GNU109" s="5"/>
      <c r="GNV109" s="5"/>
      <c r="GNW109" s="5"/>
      <c r="GNX109" s="5"/>
      <c r="GNY109" s="1"/>
      <c r="GNZ109" s="2"/>
      <c r="GOA109" s="2"/>
      <c r="GOB109" s="5"/>
      <c r="GOC109" s="5"/>
      <c r="GOD109" s="5"/>
      <c r="GOE109" s="5"/>
      <c r="GOF109" s="5"/>
      <c r="GOG109" s="1"/>
      <c r="GOH109" s="2"/>
      <c r="GOI109" s="2"/>
      <c r="GOJ109" s="5"/>
      <c r="GOK109" s="5"/>
      <c r="GOL109" s="5"/>
      <c r="GOM109" s="5"/>
      <c r="GON109" s="5"/>
      <c r="GOO109" s="1"/>
      <c r="GOP109" s="2"/>
      <c r="GOQ109" s="2"/>
      <c r="GOR109" s="5"/>
      <c r="GOS109" s="5"/>
      <c r="GOT109" s="5"/>
      <c r="GOU109" s="5"/>
      <c r="GOV109" s="5"/>
      <c r="GOW109" s="1"/>
      <c r="GOX109" s="2"/>
      <c r="GOY109" s="2"/>
      <c r="GOZ109" s="5"/>
      <c r="GPA109" s="5"/>
      <c r="GPB109" s="5"/>
      <c r="GPC109" s="5"/>
      <c r="GPD109" s="5"/>
      <c r="GPE109" s="1"/>
      <c r="GPF109" s="2"/>
      <c r="GPG109" s="2"/>
      <c r="GPH109" s="5"/>
      <c r="GPI109" s="5"/>
      <c r="GPJ109" s="5"/>
      <c r="GPK109" s="5"/>
      <c r="GPL109" s="5"/>
      <c r="GPM109" s="1"/>
      <c r="GPN109" s="2"/>
      <c r="GPO109" s="2"/>
      <c r="GPP109" s="5"/>
      <c r="GPQ109" s="5"/>
      <c r="GPR109" s="5"/>
      <c r="GPS109" s="5"/>
      <c r="GPT109" s="5"/>
      <c r="GPU109" s="1"/>
      <c r="GPV109" s="2"/>
      <c r="GPW109" s="2"/>
      <c r="GPX109" s="5"/>
      <c r="GPY109" s="5"/>
      <c r="GPZ109" s="5"/>
      <c r="GQA109" s="5"/>
      <c r="GQB109" s="5"/>
      <c r="GQC109" s="1"/>
      <c r="GQD109" s="2"/>
      <c r="GQE109" s="2"/>
      <c r="GQF109" s="5"/>
      <c r="GQG109" s="5"/>
      <c r="GQH109" s="5"/>
      <c r="GQI109" s="5"/>
      <c r="GQJ109" s="5"/>
      <c r="GQK109" s="1"/>
      <c r="GQL109" s="2"/>
      <c r="GQM109" s="2"/>
      <c r="GQN109" s="5"/>
      <c r="GQO109" s="5"/>
      <c r="GQP109" s="5"/>
      <c r="GQQ109" s="5"/>
      <c r="GQR109" s="5"/>
      <c r="GQS109" s="1"/>
      <c r="GQT109" s="2"/>
      <c r="GQU109" s="2"/>
      <c r="GQV109" s="5"/>
      <c r="GQW109" s="5"/>
      <c r="GQX109" s="5"/>
      <c r="GQY109" s="5"/>
      <c r="GQZ109" s="5"/>
      <c r="GRA109" s="1"/>
      <c r="GRB109" s="2"/>
      <c r="GRC109" s="2"/>
      <c r="GRD109" s="5"/>
      <c r="GRE109" s="5"/>
      <c r="GRF109" s="5"/>
      <c r="GRG109" s="5"/>
      <c r="GRH109" s="5"/>
      <c r="GRI109" s="1"/>
      <c r="GRJ109" s="2"/>
      <c r="GRK109" s="2"/>
      <c r="GRL109" s="5"/>
      <c r="GRM109" s="5"/>
      <c r="GRN109" s="5"/>
      <c r="GRO109" s="5"/>
      <c r="GRP109" s="5"/>
      <c r="GRQ109" s="1"/>
      <c r="GRR109" s="2"/>
      <c r="GRS109" s="2"/>
      <c r="GRT109" s="5"/>
      <c r="GRU109" s="5"/>
      <c r="GRV109" s="5"/>
      <c r="GRW109" s="5"/>
      <c r="GRX109" s="5"/>
      <c r="GRY109" s="1"/>
      <c r="GRZ109" s="2"/>
      <c r="GSA109" s="2"/>
      <c r="GSB109" s="5"/>
      <c r="GSC109" s="5"/>
      <c r="GSD109" s="5"/>
      <c r="GSE109" s="5"/>
      <c r="GSF109" s="5"/>
      <c r="GSG109" s="1"/>
      <c r="GSH109" s="2"/>
      <c r="GSI109" s="2"/>
      <c r="GSJ109" s="5"/>
      <c r="GSK109" s="5"/>
      <c r="GSL109" s="5"/>
      <c r="GSM109" s="5"/>
      <c r="GSN109" s="5"/>
      <c r="GSO109" s="1"/>
      <c r="GSP109" s="2"/>
      <c r="GSQ109" s="2"/>
      <c r="GSR109" s="5"/>
      <c r="GSS109" s="5"/>
      <c r="GST109" s="5"/>
      <c r="GSU109" s="5"/>
      <c r="GSV109" s="5"/>
      <c r="GSW109" s="1"/>
      <c r="GSX109" s="2"/>
      <c r="GSY109" s="2"/>
      <c r="GSZ109" s="5"/>
      <c r="GTA109" s="5"/>
      <c r="GTB109" s="5"/>
      <c r="GTC109" s="5"/>
      <c r="GTD109" s="5"/>
      <c r="GTE109" s="1"/>
      <c r="GTF109" s="2"/>
      <c r="GTG109" s="2"/>
      <c r="GTH109" s="5"/>
      <c r="GTI109" s="5"/>
      <c r="GTJ109" s="5"/>
      <c r="GTK109" s="5"/>
      <c r="GTL109" s="5"/>
      <c r="GTM109" s="1"/>
      <c r="GTN109" s="2"/>
      <c r="GTO109" s="2"/>
      <c r="GTP109" s="5"/>
      <c r="GTQ109" s="5"/>
      <c r="GTR109" s="5"/>
      <c r="GTS109" s="5"/>
      <c r="GTT109" s="5"/>
      <c r="GTU109" s="1"/>
      <c r="GTV109" s="2"/>
      <c r="GTW109" s="2"/>
      <c r="GTX109" s="5"/>
      <c r="GTY109" s="5"/>
      <c r="GTZ109" s="5"/>
      <c r="GUA109" s="5"/>
      <c r="GUB109" s="5"/>
      <c r="GUC109" s="1"/>
      <c r="GUD109" s="2"/>
      <c r="GUE109" s="2"/>
      <c r="GUF109" s="5"/>
      <c r="GUG109" s="5"/>
      <c r="GUH109" s="5"/>
      <c r="GUI109" s="5"/>
      <c r="GUJ109" s="5"/>
      <c r="GUK109" s="1"/>
      <c r="GUL109" s="2"/>
      <c r="GUM109" s="2"/>
      <c r="GUN109" s="5"/>
      <c r="GUO109" s="5"/>
      <c r="GUP109" s="5"/>
      <c r="GUQ109" s="5"/>
      <c r="GUR109" s="5"/>
      <c r="GUS109" s="1"/>
      <c r="GUT109" s="2"/>
      <c r="GUU109" s="2"/>
      <c r="GUV109" s="5"/>
      <c r="GUW109" s="5"/>
      <c r="GUX109" s="5"/>
      <c r="GUY109" s="5"/>
      <c r="GUZ109" s="5"/>
      <c r="GVA109" s="1"/>
      <c r="GVB109" s="2"/>
      <c r="GVC109" s="2"/>
      <c r="GVD109" s="5"/>
      <c r="GVE109" s="5"/>
      <c r="GVF109" s="5"/>
      <c r="GVG109" s="5"/>
      <c r="GVH109" s="5"/>
      <c r="GVI109" s="1"/>
      <c r="GVJ109" s="2"/>
      <c r="GVK109" s="2"/>
      <c r="GVL109" s="5"/>
      <c r="GVM109" s="5"/>
      <c r="GVN109" s="5"/>
      <c r="GVO109" s="5"/>
      <c r="GVP109" s="5"/>
      <c r="GVQ109" s="1"/>
      <c r="GVR109" s="2"/>
      <c r="GVS109" s="2"/>
      <c r="GVT109" s="5"/>
      <c r="GVU109" s="5"/>
      <c r="GVV109" s="5"/>
      <c r="GVW109" s="5"/>
      <c r="GVX109" s="5"/>
      <c r="GVY109" s="1"/>
      <c r="GVZ109" s="2"/>
      <c r="GWA109" s="2"/>
      <c r="GWB109" s="5"/>
      <c r="GWC109" s="5"/>
      <c r="GWD109" s="5"/>
      <c r="GWE109" s="5"/>
      <c r="GWF109" s="5"/>
      <c r="GWG109" s="1"/>
      <c r="GWH109" s="2"/>
      <c r="GWI109" s="2"/>
      <c r="GWJ109" s="5"/>
      <c r="GWK109" s="5"/>
      <c r="GWL109" s="5"/>
      <c r="GWM109" s="5"/>
      <c r="GWN109" s="5"/>
      <c r="GWO109" s="1"/>
      <c r="GWP109" s="2"/>
      <c r="GWQ109" s="2"/>
      <c r="GWR109" s="5"/>
      <c r="GWS109" s="5"/>
      <c r="GWT109" s="5"/>
      <c r="GWU109" s="5"/>
      <c r="GWV109" s="5"/>
      <c r="GWW109" s="1"/>
      <c r="GWX109" s="2"/>
      <c r="GWY109" s="2"/>
      <c r="GWZ109" s="5"/>
      <c r="GXA109" s="5"/>
      <c r="GXB109" s="5"/>
      <c r="GXC109" s="5"/>
      <c r="GXD109" s="5"/>
      <c r="GXE109" s="1"/>
      <c r="GXF109" s="2"/>
      <c r="GXG109" s="2"/>
      <c r="GXH109" s="5"/>
      <c r="GXI109" s="5"/>
      <c r="GXJ109" s="5"/>
      <c r="GXK109" s="5"/>
      <c r="GXL109" s="5"/>
      <c r="GXM109" s="1"/>
      <c r="GXN109" s="2"/>
      <c r="GXO109" s="2"/>
      <c r="GXP109" s="5"/>
      <c r="GXQ109" s="5"/>
      <c r="GXR109" s="5"/>
      <c r="GXS109" s="5"/>
      <c r="GXT109" s="5"/>
      <c r="GXU109" s="1"/>
      <c r="GXV109" s="2"/>
      <c r="GXW109" s="2"/>
      <c r="GXX109" s="5"/>
      <c r="GXY109" s="5"/>
      <c r="GXZ109" s="5"/>
      <c r="GYA109" s="5"/>
      <c r="GYB109" s="5"/>
      <c r="GYC109" s="1"/>
      <c r="GYD109" s="2"/>
      <c r="GYE109" s="2"/>
      <c r="GYF109" s="5"/>
      <c r="GYG109" s="5"/>
      <c r="GYH109" s="5"/>
      <c r="GYI109" s="5"/>
      <c r="GYJ109" s="5"/>
      <c r="GYK109" s="1"/>
      <c r="GYL109" s="2"/>
      <c r="GYM109" s="2"/>
      <c r="GYN109" s="5"/>
      <c r="GYO109" s="5"/>
      <c r="GYP109" s="5"/>
      <c r="GYQ109" s="5"/>
      <c r="GYR109" s="5"/>
      <c r="GYS109" s="1"/>
      <c r="GYT109" s="2"/>
      <c r="GYU109" s="2"/>
      <c r="GYV109" s="5"/>
      <c r="GYW109" s="5"/>
      <c r="GYX109" s="5"/>
      <c r="GYY109" s="5"/>
      <c r="GYZ109" s="5"/>
      <c r="GZA109" s="1"/>
      <c r="GZB109" s="2"/>
      <c r="GZC109" s="2"/>
      <c r="GZD109" s="5"/>
      <c r="GZE109" s="5"/>
      <c r="GZF109" s="5"/>
      <c r="GZG109" s="5"/>
      <c r="GZH109" s="5"/>
      <c r="GZI109" s="1"/>
      <c r="GZJ109" s="2"/>
      <c r="GZK109" s="2"/>
      <c r="GZL109" s="5"/>
      <c r="GZM109" s="5"/>
      <c r="GZN109" s="5"/>
      <c r="GZO109" s="5"/>
      <c r="GZP109" s="5"/>
      <c r="GZQ109" s="1"/>
      <c r="GZR109" s="2"/>
      <c r="GZS109" s="2"/>
      <c r="GZT109" s="5"/>
      <c r="GZU109" s="5"/>
      <c r="GZV109" s="5"/>
      <c r="GZW109" s="5"/>
      <c r="GZX109" s="5"/>
      <c r="GZY109" s="1"/>
      <c r="GZZ109" s="2"/>
      <c r="HAA109" s="2"/>
      <c r="HAB109" s="5"/>
      <c r="HAC109" s="5"/>
      <c r="HAD109" s="5"/>
      <c r="HAE109" s="5"/>
      <c r="HAF109" s="5"/>
      <c r="HAG109" s="1"/>
      <c r="HAH109" s="2"/>
      <c r="HAI109" s="2"/>
      <c r="HAJ109" s="5"/>
      <c r="HAK109" s="5"/>
      <c r="HAL109" s="5"/>
      <c r="HAM109" s="5"/>
      <c r="HAN109" s="5"/>
      <c r="HAO109" s="1"/>
      <c r="HAP109" s="2"/>
      <c r="HAQ109" s="2"/>
      <c r="HAR109" s="5"/>
      <c r="HAS109" s="5"/>
      <c r="HAT109" s="5"/>
      <c r="HAU109" s="5"/>
      <c r="HAV109" s="5"/>
      <c r="HAW109" s="1"/>
      <c r="HAX109" s="2"/>
      <c r="HAY109" s="2"/>
      <c r="HAZ109" s="5"/>
      <c r="HBA109" s="5"/>
      <c r="HBB109" s="5"/>
      <c r="HBC109" s="5"/>
      <c r="HBD109" s="5"/>
      <c r="HBE109" s="1"/>
      <c r="HBF109" s="2"/>
      <c r="HBG109" s="2"/>
      <c r="HBH109" s="5"/>
      <c r="HBI109" s="5"/>
      <c r="HBJ109" s="5"/>
      <c r="HBK109" s="5"/>
      <c r="HBL109" s="5"/>
      <c r="HBM109" s="1"/>
      <c r="HBN109" s="2"/>
      <c r="HBO109" s="2"/>
      <c r="HBP109" s="5"/>
      <c r="HBQ109" s="5"/>
      <c r="HBR109" s="5"/>
      <c r="HBS109" s="5"/>
      <c r="HBT109" s="5"/>
      <c r="HBU109" s="1"/>
      <c r="HBV109" s="2"/>
      <c r="HBW109" s="2"/>
      <c r="HBX109" s="5"/>
      <c r="HBY109" s="5"/>
      <c r="HBZ109" s="5"/>
      <c r="HCA109" s="5"/>
      <c r="HCB109" s="5"/>
      <c r="HCC109" s="1"/>
      <c r="HCD109" s="2"/>
      <c r="HCE109" s="2"/>
      <c r="HCF109" s="5"/>
      <c r="HCG109" s="5"/>
      <c r="HCH109" s="5"/>
      <c r="HCI109" s="5"/>
      <c r="HCJ109" s="5"/>
      <c r="HCK109" s="1"/>
      <c r="HCL109" s="2"/>
      <c r="HCM109" s="2"/>
      <c r="HCN109" s="5"/>
      <c r="HCO109" s="5"/>
      <c r="HCP109" s="5"/>
      <c r="HCQ109" s="5"/>
      <c r="HCR109" s="5"/>
      <c r="HCS109" s="1"/>
      <c r="HCT109" s="2"/>
      <c r="HCU109" s="2"/>
      <c r="HCV109" s="5"/>
      <c r="HCW109" s="5"/>
      <c r="HCX109" s="5"/>
      <c r="HCY109" s="5"/>
      <c r="HCZ109" s="5"/>
      <c r="HDA109" s="1"/>
      <c r="HDB109" s="2"/>
      <c r="HDC109" s="2"/>
      <c r="HDD109" s="5"/>
      <c r="HDE109" s="5"/>
      <c r="HDF109" s="5"/>
      <c r="HDG109" s="5"/>
      <c r="HDH109" s="5"/>
      <c r="HDI109" s="1"/>
      <c r="HDJ109" s="2"/>
      <c r="HDK109" s="2"/>
      <c r="HDL109" s="5"/>
      <c r="HDM109" s="5"/>
      <c r="HDN109" s="5"/>
      <c r="HDO109" s="5"/>
      <c r="HDP109" s="5"/>
      <c r="HDQ109" s="1"/>
      <c r="HDR109" s="2"/>
      <c r="HDS109" s="2"/>
      <c r="HDT109" s="5"/>
      <c r="HDU109" s="5"/>
      <c r="HDV109" s="5"/>
      <c r="HDW109" s="5"/>
      <c r="HDX109" s="5"/>
      <c r="HDY109" s="1"/>
      <c r="HDZ109" s="2"/>
      <c r="HEA109" s="2"/>
      <c r="HEB109" s="5"/>
      <c r="HEC109" s="5"/>
      <c r="HED109" s="5"/>
      <c r="HEE109" s="5"/>
      <c r="HEF109" s="5"/>
      <c r="HEG109" s="1"/>
      <c r="HEH109" s="2"/>
      <c r="HEI109" s="2"/>
      <c r="HEJ109" s="5"/>
      <c r="HEK109" s="5"/>
      <c r="HEL109" s="5"/>
      <c r="HEM109" s="5"/>
      <c r="HEN109" s="5"/>
      <c r="HEO109" s="1"/>
      <c r="HEP109" s="2"/>
      <c r="HEQ109" s="2"/>
      <c r="HER109" s="5"/>
      <c r="HES109" s="5"/>
      <c r="HET109" s="5"/>
      <c r="HEU109" s="5"/>
      <c r="HEV109" s="5"/>
      <c r="HEW109" s="1"/>
      <c r="HEX109" s="2"/>
      <c r="HEY109" s="2"/>
      <c r="HEZ109" s="5"/>
      <c r="HFA109" s="5"/>
      <c r="HFB109" s="5"/>
      <c r="HFC109" s="5"/>
      <c r="HFD109" s="5"/>
      <c r="HFE109" s="1"/>
      <c r="HFF109" s="2"/>
      <c r="HFG109" s="2"/>
      <c r="HFH109" s="5"/>
      <c r="HFI109" s="5"/>
      <c r="HFJ109" s="5"/>
      <c r="HFK109" s="5"/>
      <c r="HFL109" s="5"/>
      <c r="HFM109" s="1"/>
      <c r="HFN109" s="2"/>
      <c r="HFO109" s="2"/>
      <c r="HFP109" s="5"/>
      <c r="HFQ109" s="5"/>
      <c r="HFR109" s="5"/>
      <c r="HFS109" s="5"/>
      <c r="HFT109" s="5"/>
      <c r="HFU109" s="1"/>
      <c r="HFV109" s="2"/>
      <c r="HFW109" s="2"/>
      <c r="HFX109" s="5"/>
      <c r="HFY109" s="5"/>
      <c r="HFZ109" s="5"/>
      <c r="HGA109" s="5"/>
      <c r="HGB109" s="5"/>
      <c r="HGC109" s="1"/>
      <c r="HGD109" s="2"/>
      <c r="HGE109" s="2"/>
      <c r="HGF109" s="5"/>
      <c r="HGG109" s="5"/>
      <c r="HGH109" s="5"/>
      <c r="HGI109" s="5"/>
      <c r="HGJ109" s="5"/>
      <c r="HGK109" s="1"/>
      <c r="HGL109" s="2"/>
      <c r="HGM109" s="2"/>
      <c r="HGN109" s="5"/>
      <c r="HGO109" s="5"/>
      <c r="HGP109" s="5"/>
      <c r="HGQ109" s="5"/>
      <c r="HGR109" s="5"/>
      <c r="HGS109" s="1"/>
      <c r="HGT109" s="2"/>
      <c r="HGU109" s="2"/>
      <c r="HGV109" s="5"/>
      <c r="HGW109" s="5"/>
      <c r="HGX109" s="5"/>
      <c r="HGY109" s="5"/>
      <c r="HGZ109" s="5"/>
      <c r="HHA109" s="1"/>
      <c r="HHB109" s="2"/>
      <c r="HHC109" s="2"/>
      <c r="HHD109" s="5"/>
      <c r="HHE109" s="5"/>
      <c r="HHF109" s="5"/>
      <c r="HHG109" s="5"/>
      <c r="HHH109" s="5"/>
      <c r="HHI109" s="1"/>
      <c r="HHJ109" s="2"/>
      <c r="HHK109" s="2"/>
      <c r="HHL109" s="5"/>
      <c r="HHM109" s="5"/>
      <c r="HHN109" s="5"/>
      <c r="HHO109" s="5"/>
      <c r="HHP109" s="5"/>
      <c r="HHQ109" s="1"/>
      <c r="HHR109" s="2"/>
      <c r="HHS109" s="2"/>
      <c r="HHT109" s="5"/>
      <c r="HHU109" s="5"/>
      <c r="HHV109" s="5"/>
      <c r="HHW109" s="5"/>
      <c r="HHX109" s="5"/>
      <c r="HHY109" s="1"/>
      <c r="HHZ109" s="2"/>
      <c r="HIA109" s="2"/>
      <c r="HIB109" s="5"/>
      <c r="HIC109" s="5"/>
      <c r="HID109" s="5"/>
      <c r="HIE109" s="5"/>
      <c r="HIF109" s="5"/>
      <c r="HIG109" s="1"/>
      <c r="HIH109" s="2"/>
      <c r="HII109" s="2"/>
      <c r="HIJ109" s="5"/>
      <c r="HIK109" s="5"/>
      <c r="HIL109" s="5"/>
      <c r="HIM109" s="5"/>
      <c r="HIN109" s="5"/>
      <c r="HIO109" s="1"/>
      <c r="HIP109" s="2"/>
      <c r="HIQ109" s="2"/>
      <c r="HIR109" s="5"/>
      <c r="HIS109" s="5"/>
      <c r="HIT109" s="5"/>
      <c r="HIU109" s="5"/>
      <c r="HIV109" s="5"/>
      <c r="HIW109" s="1"/>
      <c r="HIX109" s="2"/>
      <c r="HIY109" s="2"/>
      <c r="HIZ109" s="5"/>
      <c r="HJA109" s="5"/>
      <c r="HJB109" s="5"/>
      <c r="HJC109" s="5"/>
      <c r="HJD109" s="5"/>
      <c r="HJE109" s="1"/>
      <c r="HJF109" s="2"/>
      <c r="HJG109" s="2"/>
      <c r="HJH109" s="5"/>
      <c r="HJI109" s="5"/>
      <c r="HJJ109" s="5"/>
      <c r="HJK109" s="5"/>
      <c r="HJL109" s="5"/>
      <c r="HJM109" s="1"/>
      <c r="HJN109" s="2"/>
      <c r="HJO109" s="2"/>
      <c r="HJP109" s="5"/>
      <c r="HJQ109" s="5"/>
      <c r="HJR109" s="5"/>
      <c r="HJS109" s="5"/>
      <c r="HJT109" s="5"/>
      <c r="HJU109" s="1"/>
      <c r="HJV109" s="2"/>
      <c r="HJW109" s="2"/>
      <c r="HJX109" s="5"/>
      <c r="HJY109" s="5"/>
      <c r="HJZ109" s="5"/>
      <c r="HKA109" s="5"/>
      <c r="HKB109" s="5"/>
      <c r="HKC109" s="1"/>
      <c r="HKD109" s="2"/>
      <c r="HKE109" s="2"/>
      <c r="HKF109" s="5"/>
      <c r="HKG109" s="5"/>
      <c r="HKH109" s="5"/>
      <c r="HKI109" s="5"/>
      <c r="HKJ109" s="5"/>
      <c r="HKK109" s="1"/>
      <c r="HKL109" s="2"/>
      <c r="HKM109" s="2"/>
      <c r="HKN109" s="5"/>
      <c r="HKO109" s="5"/>
      <c r="HKP109" s="5"/>
      <c r="HKQ109" s="5"/>
      <c r="HKR109" s="5"/>
      <c r="HKS109" s="1"/>
      <c r="HKT109" s="2"/>
      <c r="HKU109" s="2"/>
      <c r="HKV109" s="5"/>
      <c r="HKW109" s="5"/>
      <c r="HKX109" s="5"/>
      <c r="HKY109" s="5"/>
      <c r="HKZ109" s="5"/>
      <c r="HLA109" s="1"/>
      <c r="HLB109" s="2"/>
      <c r="HLC109" s="2"/>
      <c r="HLD109" s="5"/>
      <c r="HLE109" s="5"/>
      <c r="HLF109" s="5"/>
      <c r="HLG109" s="5"/>
      <c r="HLH109" s="5"/>
      <c r="HLI109" s="1"/>
      <c r="HLJ109" s="2"/>
      <c r="HLK109" s="2"/>
      <c r="HLL109" s="5"/>
      <c r="HLM109" s="5"/>
      <c r="HLN109" s="5"/>
      <c r="HLO109" s="5"/>
      <c r="HLP109" s="5"/>
      <c r="HLQ109" s="1"/>
      <c r="HLR109" s="2"/>
      <c r="HLS109" s="2"/>
      <c r="HLT109" s="5"/>
      <c r="HLU109" s="5"/>
      <c r="HLV109" s="5"/>
      <c r="HLW109" s="5"/>
      <c r="HLX109" s="5"/>
      <c r="HLY109" s="1"/>
      <c r="HLZ109" s="2"/>
      <c r="HMA109" s="2"/>
      <c r="HMB109" s="5"/>
      <c r="HMC109" s="5"/>
      <c r="HMD109" s="5"/>
      <c r="HME109" s="5"/>
      <c r="HMF109" s="5"/>
      <c r="HMG109" s="1"/>
      <c r="HMH109" s="2"/>
      <c r="HMI109" s="2"/>
      <c r="HMJ109" s="5"/>
      <c r="HMK109" s="5"/>
      <c r="HML109" s="5"/>
      <c r="HMM109" s="5"/>
      <c r="HMN109" s="5"/>
      <c r="HMO109" s="1"/>
      <c r="HMP109" s="2"/>
      <c r="HMQ109" s="2"/>
      <c r="HMR109" s="5"/>
      <c r="HMS109" s="5"/>
      <c r="HMT109" s="5"/>
      <c r="HMU109" s="5"/>
      <c r="HMV109" s="5"/>
      <c r="HMW109" s="1"/>
      <c r="HMX109" s="2"/>
      <c r="HMY109" s="2"/>
      <c r="HMZ109" s="5"/>
      <c r="HNA109" s="5"/>
      <c r="HNB109" s="5"/>
      <c r="HNC109" s="5"/>
      <c r="HND109" s="5"/>
      <c r="HNE109" s="1"/>
      <c r="HNF109" s="2"/>
      <c r="HNG109" s="2"/>
      <c r="HNH109" s="5"/>
      <c r="HNI109" s="5"/>
      <c r="HNJ109" s="5"/>
      <c r="HNK109" s="5"/>
      <c r="HNL109" s="5"/>
      <c r="HNM109" s="1"/>
      <c r="HNN109" s="2"/>
      <c r="HNO109" s="2"/>
      <c r="HNP109" s="5"/>
      <c r="HNQ109" s="5"/>
      <c r="HNR109" s="5"/>
      <c r="HNS109" s="5"/>
      <c r="HNT109" s="5"/>
      <c r="HNU109" s="1"/>
      <c r="HNV109" s="2"/>
      <c r="HNW109" s="2"/>
      <c r="HNX109" s="5"/>
      <c r="HNY109" s="5"/>
      <c r="HNZ109" s="5"/>
      <c r="HOA109" s="5"/>
      <c r="HOB109" s="5"/>
      <c r="HOC109" s="1"/>
      <c r="HOD109" s="2"/>
      <c r="HOE109" s="2"/>
      <c r="HOF109" s="5"/>
      <c r="HOG109" s="5"/>
      <c r="HOH109" s="5"/>
      <c r="HOI109" s="5"/>
      <c r="HOJ109" s="5"/>
      <c r="HOK109" s="1"/>
      <c r="HOL109" s="2"/>
      <c r="HOM109" s="2"/>
      <c r="HON109" s="5"/>
      <c r="HOO109" s="5"/>
      <c r="HOP109" s="5"/>
      <c r="HOQ109" s="5"/>
      <c r="HOR109" s="5"/>
      <c r="HOS109" s="1"/>
      <c r="HOT109" s="2"/>
      <c r="HOU109" s="2"/>
      <c r="HOV109" s="5"/>
      <c r="HOW109" s="5"/>
      <c r="HOX109" s="5"/>
      <c r="HOY109" s="5"/>
      <c r="HOZ109" s="5"/>
      <c r="HPA109" s="1"/>
      <c r="HPB109" s="2"/>
      <c r="HPC109" s="2"/>
      <c r="HPD109" s="5"/>
      <c r="HPE109" s="5"/>
      <c r="HPF109" s="5"/>
      <c r="HPG109" s="5"/>
      <c r="HPH109" s="5"/>
      <c r="HPI109" s="1"/>
      <c r="HPJ109" s="2"/>
      <c r="HPK109" s="2"/>
      <c r="HPL109" s="5"/>
      <c r="HPM109" s="5"/>
      <c r="HPN109" s="5"/>
      <c r="HPO109" s="5"/>
      <c r="HPP109" s="5"/>
      <c r="HPQ109" s="1"/>
      <c r="HPR109" s="2"/>
      <c r="HPS109" s="2"/>
      <c r="HPT109" s="5"/>
      <c r="HPU109" s="5"/>
      <c r="HPV109" s="5"/>
      <c r="HPW109" s="5"/>
      <c r="HPX109" s="5"/>
      <c r="HPY109" s="1"/>
      <c r="HPZ109" s="2"/>
      <c r="HQA109" s="2"/>
      <c r="HQB109" s="5"/>
      <c r="HQC109" s="5"/>
      <c r="HQD109" s="5"/>
      <c r="HQE109" s="5"/>
      <c r="HQF109" s="5"/>
      <c r="HQG109" s="1"/>
      <c r="HQH109" s="2"/>
      <c r="HQI109" s="2"/>
      <c r="HQJ109" s="5"/>
      <c r="HQK109" s="5"/>
      <c r="HQL109" s="5"/>
      <c r="HQM109" s="5"/>
      <c r="HQN109" s="5"/>
      <c r="HQO109" s="1"/>
      <c r="HQP109" s="2"/>
      <c r="HQQ109" s="2"/>
      <c r="HQR109" s="5"/>
      <c r="HQS109" s="5"/>
      <c r="HQT109" s="5"/>
      <c r="HQU109" s="5"/>
      <c r="HQV109" s="5"/>
      <c r="HQW109" s="1"/>
      <c r="HQX109" s="2"/>
      <c r="HQY109" s="2"/>
      <c r="HQZ109" s="5"/>
      <c r="HRA109" s="5"/>
      <c r="HRB109" s="5"/>
      <c r="HRC109" s="5"/>
      <c r="HRD109" s="5"/>
      <c r="HRE109" s="1"/>
      <c r="HRF109" s="2"/>
      <c r="HRG109" s="2"/>
      <c r="HRH109" s="5"/>
      <c r="HRI109" s="5"/>
      <c r="HRJ109" s="5"/>
      <c r="HRK109" s="5"/>
      <c r="HRL109" s="5"/>
      <c r="HRM109" s="1"/>
      <c r="HRN109" s="2"/>
      <c r="HRO109" s="2"/>
      <c r="HRP109" s="5"/>
      <c r="HRQ109" s="5"/>
      <c r="HRR109" s="5"/>
      <c r="HRS109" s="5"/>
      <c r="HRT109" s="5"/>
      <c r="HRU109" s="1"/>
      <c r="HRV109" s="2"/>
      <c r="HRW109" s="2"/>
      <c r="HRX109" s="5"/>
      <c r="HRY109" s="5"/>
      <c r="HRZ109" s="5"/>
      <c r="HSA109" s="5"/>
      <c r="HSB109" s="5"/>
      <c r="HSC109" s="1"/>
      <c r="HSD109" s="2"/>
      <c r="HSE109" s="2"/>
      <c r="HSF109" s="5"/>
      <c r="HSG109" s="5"/>
      <c r="HSH109" s="5"/>
      <c r="HSI109" s="5"/>
      <c r="HSJ109" s="5"/>
      <c r="HSK109" s="1"/>
      <c r="HSL109" s="2"/>
      <c r="HSM109" s="2"/>
      <c r="HSN109" s="5"/>
      <c r="HSO109" s="5"/>
      <c r="HSP109" s="5"/>
      <c r="HSQ109" s="5"/>
      <c r="HSR109" s="5"/>
      <c r="HSS109" s="1"/>
      <c r="HST109" s="2"/>
      <c r="HSU109" s="2"/>
      <c r="HSV109" s="5"/>
      <c r="HSW109" s="5"/>
      <c r="HSX109" s="5"/>
      <c r="HSY109" s="5"/>
      <c r="HSZ109" s="5"/>
      <c r="HTA109" s="1"/>
      <c r="HTB109" s="2"/>
      <c r="HTC109" s="2"/>
      <c r="HTD109" s="5"/>
      <c r="HTE109" s="5"/>
      <c r="HTF109" s="5"/>
      <c r="HTG109" s="5"/>
      <c r="HTH109" s="5"/>
      <c r="HTI109" s="1"/>
      <c r="HTJ109" s="2"/>
      <c r="HTK109" s="2"/>
      <c r="HTL109" s="5"/>
      <c r="HTM109" s="5"/>
      <c r="HTN109" s="5"/>
      <c r="HTO109" s="5"/>
      <c r="HTP109" s="5"/>
      <c r="HTQ109" s="1"/>
      <c r="HTR109" s="2"/>
      <c r="HTS109" s="2"/>
      <c r="HTT109" s="5"/>
      <c r="HTU109" s="5"/>
      <c r="HTV109" s="5"/>
      <c r="HTW109" s="5"/>
      <c r="HTX109" s="5"/>
      <c r="HTY109" s="1"/>
      <c r="HTZ109" s="2"/>
      <c r="HUA109" s="2"/>
      <c r="HUB109" s="5"/>
      <c r="HUC109" s="5"/>
      <c r="HUD109" s="5"/>
      <c r="HUE109" s="5"/>
      <c r="HUF109" s="5"/>
      <c r="HUG109" s="1"/>
      <c r="HUH109" s="2"/>
      <c r="HUI109" s="2"/>
      <c r="HUJ109" s="5"/>
      <c r="HUK109" s="5"/>
      <c r="HUL109" s="5"/>
      <c r="HUM109" s="5"/>
      <c r="HUN109" s="5"/>
      <c r="HUO109" s="1"/>
      <c r="HUP109" s="2"/>
      <c r="HUQ109" s="2"/>
      <c r="HUR109" s="5"/>
      <c r="HUS109" s="5"/>
      <c r="HUT109" s="5"/>
      <c r="HUU109" s="5"/>
      <c r="HUV109" s="5"/>
      <c r="HUW109" s="1"/>
      <c r="HUX109" s="2"/>
      <c r="HUY109" s="2"/>
      <c r="HUZ109" s="5"/>
      <c r="HVA109" s="5"/>
      <c r="HVB109" s="5"/>
      <c r="HVC109" s="5"/>
      <c r="HVD109" s="5"/>
      <c r="HVE109" s="1"/>
      <c r="HVF109" s="2"/>
      <c r="HVG109" s="2"/>
      <c r="HVH109" s="5"/>
      <c r="HVI109" s="5"/>
      <c r="HVJ109" s="5"/>
      <c r="HVK109" s="5"/>
      <c r="HVL109" s="5"/>
      <c r="HVM109" s="1"/>
      <c r="HVN109" s="2"/>
      <c r="HVO109" s="2"/>
      <c r="HVP109" s="5"/>
      <c r="HVQ109" s="5"/>
      <c r="HVR109" s="5"/>
      <c r="HVS109" s="5"/>
      <c r="HVT109" s="5"/>
      <c r="HVU109" s="1"/>
      <c r="HVV109" s="2"/>
      <c r="HVW109" s="2"/>
      <c r="HVX109" s="5"/>
      <c r="HVY109" s="5"/>
      <c r="HVZ109" s="5"/>
      <c r="HWA109" s="5"/>
      <c r="HWB109" s="5"/>
      <c r="HWC109" s="1"/>
      <c r="HWD109" s="2"/>
      <c r="HWE109" s="2"/>
      <c r="HWF109" s="5"/>
      <c r="HWG109" s="5"/>
      <c r="HWH109" s="5"/>
      <c r="HWI109" s="5"/>
      <c r="HWJ109" s="5"/>
      <c r="HWK109" s="1"/>
      <c r="HWL109" s="2"/>
      <c r="HWM109" s="2"/>
      <c r="HWN109" s="5"/>
      <c r="HWO109" s="5"/>
      <c r="HWP109" s="5"/>
      <c r="HWQ109" s="5"/>
      <c r="HWR109" s="5"/>
      <c r="HWS109" s="1"/>
      <c r="HWT109" s="2"/>
      <c r="HWU109" s="2"/>
      <c r="HWV109" s="5"/>
      <c r="HWW109" s="5"/>
      <c r="HWX109" s="5"/>
      <c r="HWY109" s="5"/>
      <c r="HWZ109" s="5"/>
      <c r="HXA109" s="1"/>
      <c r="HXB109" s="2"/>
      <c r="HXC109" s="2"/>
      <c r="HXD109" s="5"/>
      <c r="HXE109" s="5"/>
      <c r="HXF109" s="5"/>
      <c r="HXG109" s="5"/>
      <c r="HXH109" s="5"/>
      <c r="HXI109" s="1"/>
      <c r="HXJ109" s="2"/>
      <c r="HXK109" s="2"/>
      <c r="HXL109" s="5"/>
      <c r="HXM109" s="5"/>
      <c r="HXN109" s="5"/>
      <c r="HXO109" s="5"/>
      <c r="HXP109" s="5"/>
      <c r="HXQ109" s="1"/>
      <c r="HXR109" s="2"/>
      <c r="HXS109" s="2"/>
      <c r="HXT109" s="5"/>
      <c r="HXU109" s="5"/>
      <c r="HXV109" s="5"/>
      <c r="HXW109" s="5"/>
      <c r="HXX109" s="5"/>
      <c r="HXY109" s="1"/>
      <c r="HXZ109" s="2"/>
      <c r="HYA109" s="2"/>
      <c r="HYB109" s="5"/>
      <c r="HYC109" s="5"/>
      <c r="HYD109" s="5"/>
      <c r="HYE109" s="5"/>
      <c r="HYF109" s="5"/>
      <c r="HYG109" s="1"/>
      <c r="HYH109" s="2"/>
      <c r="HYI109" s="2"/>
      <c r="HYJ109" s="5"/>
      <c r="HYK109" s="5"/>
      <c r="HYL109" s="5"/>
      <c r="HYM109" s="5"/>
      <c r="HYN109" s="5"/>
      <c r="HYO109" s="1"/>
      <c r="HYP109" s="2"/>
      <c r="HYQ109" s="2"/>
      <c r="HYR109" s="5"/>
      <c r="HYS109" s="5"/>
      <c r="HYT109" s="5"/>
      <c r="HYU109" s="5"/>
      <c r="HYV109" s="5"/>
      <c r="HYW109" s="1"/>
      <c r="HYX109" s="2"/>
      <c r="HYY109" s="2"/>
      <c r="HYZ109" s="5"/>
      <c r="HZA109" s="5"/>
      <c r="HZB109" s="5"/>
      <c r="HZC109" s="5"/>
      <c r="HZD109" s="5"/>
      <c r="HZE109" s="1"/>
      <c r="HZF109" s="2"/>
      <c r="HZG109" s="2"/>
      <c r="HZH109" s="5"/>
      <c r="HZI109" s="5"/>
      <c r="HZJ109" s="5"/>
      <c r="HZK109" s="5"/>
      <c r="HZL109" s="5"/>
      <c r="HZM109" s="1"/>
      <c r="HZN109" s="2"/>
      <c r="HZO109" s="2"/>
      <c r="HZP109" s="5"/>
      <c r="HZQ109" s="5"/>
      <c r="HZR109" s="5"/>
      <c r="HZS109" s="5"/>
      <c r="HZT109" s="5"/>
      <c r="HZU109" s="1"/>
      <c r="HZV109" s="2"/>
      <c r="HZW109" s="2"/>
      <c r="HZX109" s="5"/>
      <c r="HZY109" s="5"/>
      <c r="HZZ109" s="5"/>
      <c r="IAA109" s="5"/>
      <c r="IAB109" s="5"/>
      <c r="IAC109" s="1"/>
      <c r="IAD109" s="2"/>
      <c r="IAE109" s="2"/>
      <c r="IAF109" s="5"/>
      <c r="IAG109" s="5"/>
      <c r="IAH109" s="5"/>
      <c r="IAI109" s="5"/>
      <c r="IAJ109" s="5"/>
      <c r="IAK109" s="1"/>
      <c r="IAL109" s="2"/>
      <c r="IAM109" s="2"/>
      <c r="IAN109" s="5"/>
      <c r="IAO109" s="5"/>
      <c r="IAP109" s="5"/>
      <c r="IAQ109" s="5"/>
      <c r="IAR109" s="5"/>
      <c r="IAS109" s="1"/>
      <c r="IAT109" s="2"/>
      <c r="IAU109" s="2"/>
      <c r="IAV109" s="5"/>
      <c r="IAW109" s="5"/>
      <c r="IAX109" s="5"/>
      <c r="IAY109" s="5"/>
      <c r="IAZ109" s="5"/>
      <c r="IBA109" s="1"/>
      <c r="IBB109" s="2"/>
      <c r="IBC109" s="2"/>
      <c r="IBD109" s="5"/>
      <c r="IBE109" s="5"/>
      <c r="IBF109" s="5"/>
      <c r="IBG109" s="5"/>
      <c r="IBH109" s="5"/>
      <c r="IBI109" s="1"/>
      <c r="IBJ109" s="2"/>
      <c r="IBK109" s="2"/>
      <c r="IBL109" s="5"/>
      <c r="IBM109" s="5"/>
      <c r="IBN109" s="5"/>
      <c r="IBO109" s="5"/>
      <c r="IBP109" s="5"/>
      <c r="IBQ109" s="1"/>
      <c r="IBR109" s="2"/>
      <c r="IBS109" s="2"/>
      <c r="IBT109" s="5"/>
      <c r="IBU109" s="5"/>
      <c r="IBV109" s="5"/>
      <c r="IBW109" s="5"/>
      <c r="IBX109" s="5"/>
      <c r="IBY109" s="1"/>
      <c r="IBZ109" s="2"/>
      <c r="ICA109" s="2"/>
      <c r="ICB109" s="5"/>
      <c r="ICC109" s="5"/>
      <c r="ICD109" s="5"/>
      <c r="ICE109" s="5"/>
      <c r="ICF109" s="5"/>
      <c r="ICG109" s="1"/>
      <c r="ICH109" s="2"/>
      <c r="ICI109" s="2"/>
      <c r="ICJ109" s="5"/>
      <c r="ICK109" s="5"/>
      <c r="ICL109" s="5"/>
      <c r="ICM109" s="5"/>
      <c r="ICN109" s="5"/>
      <c r="ICO109" s="1"/>
      <c r="ICP109" s="2"/>
      <c r="ICQ109" s="2"/>
      <c r="ICR109" s="5"/>
      <c r="ICS109" s="5"/>
      <c r="ICT109" s="5"/>
      <c r="ICU109" s="5"/>
      <c r="ICV109" s="5"/>
      <c r="ICW109" s="1"/>
      <c r="ICX109" s="2"/>
      <c r="ICY109" s="2"/>
      <c r="ICZ109" s="5"/>
      <c r="IDA109" s="5"/>
      <c r="IDB109" s="5"/>
      <c r="IDC109" s="5"/>
      <c r="IDD109" s="5"/>
      <c r="IDE109" s="1"/>
      <c r="IDF109" s="2"/>
      <c r="IDG109" s="2"/>
      <c r="IDH109" s="5"/>
      <c r="IDI109" s="5"/>
      <c r="IDJ109" s="5"/>
      <c r="IDK109" s="5"/>
      <c r="IDL109" s="5"/>
      <c r="IDM109" s="1"/>
      <c r="IDN109" s="2"/>
      <c r="IDO109" s="2"/>
      <c r="IDP109" s="5"/>
      <c r="IDQ109" s="5"/>
      <c r="IDR109" s="5"/>
      <c r="IDS109" s="5"/>
      <c r="IDT109" s="5"/>
      <c r="IDU109" s="1"/>
      <c r="IDV109" s="2"/>
      <c r="IDW109" s="2"/>
      <c r="IDX109" s="5"/>
      <c r="IDY109" s="5"/>
      <c r="IDZ109" s="5"/>
      <c r="IEA109" s="5"/>
      <c r="IEB109" s="5"/>
      <c r="IEC109" s="1"/>
      <c r="IED109" s="2"/>
      <c r="IEE109" s="2"/>
      <c r="IEF109" s="5"/>
      <c r="IEG109" s="5"/>
      <c r="IEH109" s="5"/>
      <c r="IEI109" s="5"/>
      <c r="IEJ109" s="5"/>
      <c r="IEK109" s="1"/>
      <c r="IEL109" s="2"/>
      <c r="IEM109" s="2"/>
      <c r="IEN109" s="5"/>
      <c r="IEO109" s="5"/>
      <c r="IEP109" s="5"/>
      <c r="IEQ109" s="5"/>
      <c r="IER109" s="5"/>
      <c r="IES109" s="1"/>
      <c r="IET109" s="2"/>
      <c r="IEU109" s="2"/>
      <c r="IEV109" s="5"/>
      <c r="IEW109" s="5"/>
      <c r="IEX109" s="5"/>
      <c r="IEY109" s="5"/>
      <c r="IEZ109" s="5"/>
      <c r="IFA109" s="1"/>
      <c r="IFB109" s="2"/>
      <c r="IFC109" s="2"/>
      <c r="IFD109" s="5"/>
      <c r="IFE109" s="5"/>
      <c r="IFF109" s="5"/>
      <c r="IFG109" s="5"/>
      <c r="IFH109" s="5"/>
      <c r="IFI109" s="1"/>
      <c r="IFJ109" s="2"/>
      <c r="IFK109" s="2"/>
      <c r="IFL109" s="5"/>
      <c r="IFM109" s="5"/>
      <c r="IFN109" s="5"/>
      <c r="IFO109" s="5"/>
      <c r="IFP109" s="5"/>
      <c r="IFQ109" s="1"/>
      <c r="IFR109" s="2"/>
      <c r="IFS109" s="2"/>
      <c r="IFT109" s="5"/>
      <c r="IFU109" s="5"/>
      <c r="IFV109" s="5"/>
      <c r="IFW109" s="5"/>
      <c r="IFX109" s="5"/>
      <c r="IFY109" s="1"/>
      <c r="IFZ109" s="2"/>
      <c r="IGA109" s="2"/>
      <c r="IGB109" s="5"/>
      <c r="IGC109" s="5"/>
      <c r="IGD109" s="5"/>
      <c r="IGE109" s="5"/>
      <c r="IGF109" s="5"/>
      <c r="IGG109" s="1"/>
      <c r="IGH109" s="2"/>
      <c r="IGI109" s="2"/>
      <c r="IGJ109" s="5"/>
      <c r="IGK109" s="5"/>
      <c r="IGL109" s="5"/>
      <c r="IGM109" s="5"/>
      <c r="IGN109" s="5"/>
      <c r="IGO109" s="1"/>
      <c r="IGP109" s="2"/>
      <c r="IGQ109" s="2"/>
      <c r="IGR109" s="5"/>
      <c r="IGS109" s="5"/>
      <c r="IGT109" s="5"/>
      <c r="IGU109" s="5"/>
      <c r="IGV109" s="5"/>
      <c r="IGW109" s="1"/>
      <c r="IGX109" s="2"/>
      <c r="IGY109" s="2"/>
      <c r="IGZ109" s="5"/>
      <c r="IHA109" s="5"/>
      <c r="IHB109" s="5"/>
      <c r="IHC109" s="5"/>
      <c r="IHD109" s="5"/>
      <c r="IHE109" s="1"/>
      <c r="IHF109" s="2"/>
      <c r="IHG109" s="2"/>
      <c r="IHH109" s="5"/>
      <c r="IHI109" s="5"/>
      <c r="IHJ109" s="5"/>
      <c r="IHK109" s="5"/>
      <c r="IHL109" s="5"/>
      <c r="IHM109" s="1"/>
      <c r="IHN109" s="2"/>
      <c r="IHO109" s="2"/>
      <c r="IHP109" s="5"/>
      <c r="IHQ109" s="5"/>
      <c r="IHR109" s="5"/>
      <c r="IHS109" s="5"/>
      <c r="IHT109" s="5"/>
      <c r="IHU109" s="1"/>
      <c r="IHV109" s="2"/>
      <c r="IHW109" s="2"/>
      <c r="IHX109" s="5"/>
      <c r="IHY109" s="5"/>
      <c r="IHZ109" s="5"/>
      <c r="IIA109" s="5"/>
      <c r="IIB109" s="5"/>
      <c r="IIC109" s="1"/>
      <c r="IID109" s="2"/>
      <c r="IIE109" s="2"/>
      <c r="IIF109" s="5"/>
      <c r="IIG109" s="5"/>
      <c r="IIH109" s="5"/>
      <c r="III109" s="5"/>
      <c r="IIJ109" s="5"/>
      <c r="IIK109" s="1"/>
      <c r="IIL109" s="2"/>
      <c r="IIM109" s="2"/>
      <c r="IIN109" s="5"/>
      <c r="IIO109" s="5"/>
      <c r="IIP109" s="5"/>
      <c r="IIQ109" s="5"/>
      <c r="IIR109" s="5"/>
      <c r="IIS109" s="1"/>
      <c r="IIT109" s="2"/>
      <c r="IIU109" s="2"/>
      <c r="IIV109" s="5"/>
      <c r="IIW109" s="5"/>
      <c r="IIX109" s="5"/>
      <c r="IIY109" s="5"/>
      <c r="IIZ109" s="5"/>
      <c r="IJA109" s="1"/>
      <c r="IJB109" s="2"/>
      <c r="IJC109" s="2"/>
      <c r="IJD109" s="5"/>
      <c r="IJE109" s="5"/>
      <c r="IJF109" s="5"/>
      <c r="IJG109" s="5"/>
      <c r="IJH109" s="5"/>
      <c r="IJI109" s="1"/>
      <c r="IJJ109" s="2"/>
      <c r="IJK109" s="2"/>
      <c r="IJL109" s="5"/>
      <c r="IJM109" s="5"/>
      <c r="IJN109" s="5"/>
      <c r="IJO109" s="5"/>
      <c r="IJP109" s="5"/>
      <c r="IJQ109" s="1"/>
      <c r="IJR109" s="2"/>
      <c r="IJS109" s="2"/>
      <c r="IJT109" s="5"/>
      <c r="IJU109" s="5"/>
      <c r="IJV109" s="5"/>
      <c r="IJW109" s="5"/>
      <c r="IJX109" s="5"/>
      <c r="IJY109" s="1"/>
      <c r="IJZ109" s="2"/>
      <c r="IKA109" s="2"/>
      <c r="IKB109" s="5"/>
      <c r="IKC109" s="5"/>
      <c r="IKD109" s="5"/>
      <c r="IKE109" s="5"/>
      <c r="IKF109" s="5"/>
      <c r="IKG109" s="1"/>
      <c r="IKH109" s="2"/>
      <c r="IKI109" s="2"/>
      <c r="IKJ109" s="5"/>
      <c r="IKK109" s="5"/>
      <c r="IKL109" s="5"/>
      <c r="IKM109" s="5"/>
      <c r="IKN109" s="5"/>
      <c r="IKO109" s="1"/>
      <c r="IKP109" s="2"/>
      <c r="IKQ109" s="2"/>
      <c r="IKR109" s="5"/>
      <c r="IKS109" s="5"/>
      <c r="IKT109" s="5"/>
      <c r="IKU109" s="5"/>
      <c r="IKV109" s="5"/>
      <c r="IKW109" s="1"/>
      <c r="IKX109" s="2"/>
      <c r="IKY109" s="2"/>
      <c r="IKZ109" s="5"/>
      <c r="ILA109" s="5"/>
      <c r="ILB109" s="5"/>
      <c r="ILC109" s="5"/>
      <c r="ILD109" s="5"/>
      <c r="ILE109" s="1"/>
      <c r="ILF109" s="2"/>
      <c r="ILG109" s="2"/>
      <c r="ILH109" s="5"/>
      <c r="ILI109" s="5"/>
      <c r="ILJ109" s="5"/>
      <c r="ILK109" s="5"/>
      <c r="ILL109" s="5"/>
      <c r="ILM109" s="1"/>
      <c r="ILN109" s="2"/>
      <c r="ILO109" s="2"/>
      <c r="ILP109" s="5"/>
      <c r="ILQ109" s="5"/>
      <c r="ILR109" s="5"/>
      <c r="ILS109" s="5"/>
      <c r="ILT109" s="5"/>
      <c r="ILU109" s="1"/>
      <c r="ILV109" s="2"/>
      <c r="ILW109" s="2"/>
      <c r="ILX109" s="5"/>
      <c r="ILY109" s="5"/>
      <c r="ILZ109" s="5"/>
      <c r="IMA109" s="5"/>
      <c r="IMB109" s="5"/>
      <c r="IMC109" s="1"/>
      <c r="IMD109" s="2"/>
      <c r="IME109" s="2"/>
      <c r="IMF109" s="5"/>
      <c r="IMG109" s="5"/>
      <c r="IMH109" s="5"/>
      <c r="IMI109" s="5"/>
      <c r="IMJ109" s="5"/>
      <c r="IMK109" s="1"/>
      <c r="IML109" s="2"/>
      <c r="IMM109" s="2"/>
      <c r="IMN109" s="5"/>
      <c r="IMO109" s="5"/>
      <c r="IMP109" s="5"/>
      <c r="IMQ109" s="5"/>
      <c r="IMR109" s="5"/>
      <c r="IMS109" s="1"/>
      <c r="IMT109" s="2"/>
      <c r="IMU109" s="2"/>
      <c r="IMV109" s="5"/>
      <c r="IMW109" s="5"/>
      <c r="IMX109" s="5"/>
      <c r="IMY109" s="5"/>
      <c r="IMZ109" s="5"/>
      <c r="INA109" s="1"/>
      <c r="INB109" s="2"/>
      <c r="INC109" s="2"/>
      <c r="IND109" s="5"/>
      <c r="INE109" s="5"/>
      <c r="INF109" s="5"/>
      <c r="ING109" s="5"/>
      <c r="INH109" s="5"/>
      <c r="INI109" s="1"/>
      <c r="INJ109" s="2"/>
      <c r="INK109" s="2"/>
      <c r="INL109" s="5"/>
      <c r="INM109" s="5"/>
      <c r="INN109" s="5"/>
      <c r="INO109" s="5"/>
      <c r="INP109" s="5"/>
      <c r="INQ109" s="1"/>
      <c r="INR109" s="2"/>
      <c r="INS109" s="2"/>
      <c r="INT109" s="5"/>
      <c r="INU109" s="5"/>
      <c r="INV109" s="5"/>
      <c r="INW109" s="5"/>
      <c r="INX109" s="5"/>
      <c r="INY109" s="1"/>
      <c r="INZ109" s="2"/>
      <c r="IOA109" s="2"/>
      <c r="IOB109" s="5"/>
      <c r="IOC109" s="5"/>
      <c r="IOD109" s="5"/>
      <c r="IOE109" s="5"/>
      <c r="IOF109" s="5"/>
      <c r="IOG109" s="1"/>
      <c r="IOH109" s="2"/>
      <c r="IOI109" s="2"/>
      <c r="IOJ109" s="5"/>
      <c r="IOK109" s="5"/>
      <c r="IOL109" s="5"/>
      <c r="IOM109" s="5"/>
      <c r="ION109" s="5"/>
      <c r="IOO109" s="1"/>
      <c r="IOP109" s="2"/>
      <c r="IOQ109" s="2"/>
      <c r="IOR109" s="5"/>
      <c r="IOS109" s="5"/>
      <c r="IOT109" s="5"/>
      <c r="IOU109" s="5"/>
      <c r="IOV109" s="5"/>
      <c r="IOW109" s="1"/>
      <c r="IOX109" s="2"/>
      <c r="IOY109" s="2"/>
      <c r="IOZ109" s="5"/>
      <c r="IPA109" s="5"/>
      <c r="IPB109" s="5"/>
      <c r="IPC109" s="5"/>
      <c r="IPD109" s="5"/>
      <c r="IPE109" s="1"/>
      <c r="IPF109" s="2"/>
      <c r="IPG109" s="2"/>
      <c r="IPH109" s="5"/>
      <c r="IPI109" s="5"/>
      <c r="IPJ109" s="5"/>
      <c r="IPK109" s="5"/>
      <c r="IPL109" s="5"/>
      <c r="IPM109" s="1"/>
      <c r="IPN109" s="2"/>
      <c r="IPO109" s="2"/>
      <c r="IPP109" s="5"/>
      <c r="IPQ109" s="5"/>
      <c r="IPR109" s="5"/>
      <c r="IPS109" s="5"/>
      <c r="IPT109" s="5"/>
      <c r="IPU109" s="1"/>
      <c r="IPV109" s="2"/>
      <c r="IPW109" s="2"/>
      <c r="IPX109" s="5"/>
      <c r="IPY109" s="5"/>
      <c r="IPZ109" s="5"/>
      <c r="IQA109" s="5"/>
      <c r="IQB109" s="5"/>
      <c r="IQC109" s="1"/>
      <c r="IQD109" s="2"/>
      <c r="IQE109" s="2"/>
      <c r="IQF109" s="5"/>
      <c r="IQG109" s="5"/>
      <c r="IQH109" s="5"/>
      <c r="IQI109" s="5"/>
      <c r="IQJ109" s="5"/>
      <c r="IQK109" s="1"/>
      <c r="IQL109" s="2"/>
      <c r="IQM109" s="2"/>
      <c r="IQN109" s="5"/>
      <c r="IQO109" s="5"/>
      <c r="IQP109" s="5"/>
      <c r="IQQ109" s="5"/>
      <c r="IQR109" s="5"/>
      <c r="IQS109" s="1"/>
      <c r="IQT109" s="2"/>
      <c r="IQU109" s="2"/>
      <c r="IQV109" s="5"/>
      <c r="IQW109" s="5"/>
      <c r="IQX109" s="5"/>
      <c r="IQY109" s="5"/>
      <c r="IQZ109" s="5"/>
      <c r="IRA109" s="1"/>
      <c r="IRB109" s="2"/>
      <c r="IRC109" s="2"/>
      <c r="IRD109" s="5"/>
      <c r="IRE109" s="5"/>
      <c r="IRF109" s="5"/>
      <c r="IRG109" s="5"/>
      <c r="IRH109" s="5"/>
      <c r="IRI109" s="1"/>
      <c r="IRJ109" s="2"/>
      <c r="IRK109" s="2"/>
      <c r="IRL109" s="5"/>
      <c r="IRM109" s="5"/>
      <c r="IRN109" s="5"/>
      <c r="IRO109" s="5"/>
      <c r="IRP109" s="5"/>
      <c r="IRQ109" s="1"/>
      <c r="IRR109" s="2"/>
      <c r="IRS109" s="2"/>
      <c r="IRT109" s="5"/>
      <c r="IRU109" s="5"/>
      <c r="IRV109" s="5"/>
      <c r="IRW109" s="5"/>
      <c r="IRX109" s="5"/>
      <c r="IRY109" s="1"/>
      <c r="IRZ109" s="2"/>
      <c r="ISA109" s="2"/>
      <c r="ISB109" s="5"/>
      <c r="ISC109" s="5"/>
      <c r="ISD109" s="5"/>
      <c r="ISE109" s="5"/>
      <c r="ISF109" s="5"/>
      <c r="ISG109" s="1"/>
      <c r="ISH109" s="2"/>
      <c r="ISI109" s="2"/>
      <c r="ISJ109" s="5"/>
      <c r="ISK109" s="5"/>
      <c r="ISL109" s="5"/>
      <c r="ISM109" s="5"/>
      <c r="ISN109" s="5"/>
      <c r="ISO109" s="1"/>
      <c r="ISP109" s="2"/>
      <c r="ISQ109" s="2"/>
      <c r="ISR109" s="5"/>
      <c r="ISS109" s="5"/>
      <c r="IST109" s="5"/>
      <c r="ISU109" s="5"/>
      <c r="ISV109" s="5"/>
      <c r="ISW109" s="1"/>
      <c r="ISX109" s="2"/>
      <c r="ISY109" s="2"/>
      <c r="ISZ109" s="5"/>
      <c r="ITA109" s="5"/>
      <c r="ITB109" s="5"/>
      <c r="ITC109" s="5"/>
      <c r="ITD109" s="5"/>
      <c r="ITE109" s="1"/>
      <c r="ITF109" s="2"/>
      <c r="ITG109" s="2"/>
      <c r="ITH109" s="5"/>
      <c r="ITI109" s="5"/>
      <c r="ITJ109" s="5"/>
      <c r="ITK109" s="5"/>
      <c r="ITL109" s="5"/>
      <c r="ITM109" s="1"/>
      <c r="ITN109" s="2"/>
      <c r="ITO109" s="2"/>
      <c r="ITP109" s="5"/>
      <c r="ITQ109" s="5"/>
      <c r="ITR109" s="5"/>
      <c r="ITS109" s="5"/>
      <c r="ITT109" s="5"/>
      <c r="ITU109" s="1"/>
      <c r="ITV109" s="2"/>
      <c r="ITW109" s="2"/>
      <c r="ITX109" s="5"/>
      <c r="ITY109" s="5"/>
      <c r="ITZ109" s="5"/>
      <c r="IUA109" s="5"/>
      <c r="IUB109" s="5"/>
      <c r="IUC109" s="1"/>
      <c r="IUD109" s="2"/>
      <c r="IUE109" s="2"/>
      <c r="IUF109" s="5"/>
      <c r="IUG109" s="5"/>
      <c r="IUH109" s="5"/>
      <c r="IUI109" s="5"/>
      <c r="IUJ109" s="5"/>
      <c r="IUK109" s="1"/>
      <c r="IUL109" s="2"/>
      <c r="IUM109" s="2"/>
      <c r="IUN109" s="5"/>
      <c r="IUO109" s="5"/>
      <c r="IUP109" s="5"/>
      <c r="IUQ109" s="5"/>
      <c r="IUR109" s="5"/>
      <c r="IUS109" s="1"/>
      <c r="IUT109" s="2"/>
      <c r="IUU109" s="2"/>
      <c r="IUV109" s="5"/>
      <c r="IUW109" s="5"/>
      <c r="IUX109" s="5"/>
      <c r="IUY109" s="5"/>
      <c r="IUZ109" s="5"/>
      <c r="IVA109" s="1"/>
      <c r="IVB109" s="2"/>
      <c r="IVC109" s="2"/>
      <c r="IVD109" s="5"/>
      <c r="IVE109" s="5"/>
      <c r="IVF109" s="5"/>
      <c r="IVG109" s="5"/>
      <c r="IVH109" s="5"/>
      <c r="IVI109" s="1"/>
      <c r="IVJ109" s="2"/>
      <c r="IVK109" s="2"/>
      <c r="IVL109" s="5"/>
      <c r="IVM109" s="5"/>
      <c r="IVN109" s="5"/>
      <c r="IVO109" s="5"/>
      <c r="IVP109" s="5"/>
      <c r="IVQ109" s="1"/>
      <c r="IVR109" s="2"/>
      <c r="IVS109" s="2"/>
      <c r="IVT109" s="5"/>
      <c r="IVU109" s="5"/>
      <c r="IVV109" s="5"/>
      <c r="IVW109" s="5"/>
      <c r="IVX109" s="5"/>
      <c r="IVY109" s="1"/>
      <c r="IVZ109" s="2"/>
      <c r="IWA109" s="2"/>
      <c r="IWB109" s="5"/>
      <c r="IWC109" s="5"/>
      <c r="IWD109" s="5"/>
      <c r="IWE109" s="5"/>
      <c r="IWF109" s="5"/>
      <c r="IWG109" s="1"/>
      <c r="IWH109" s="2"/>
      <c r="IWI109" s="2"/>
      <c r="IWJ109" s="5"/>
      <c r="IWK109" s="5"/>
      <c r="IWL109" s="5"/>
      <c r="IWM109" s="5"/>
      <c r="IWN109" s="5"/>
      <c r="IWO109" s="1"/>
      <c r="IWP109" s="2"/>
      <c r="IWQ109" s="2"/>
      <c r="IWR109" s="5"/>
      <c r="IWS109" s="5"/>
      <c r="IWT109" s="5"/>
      <c r="IWU109" s="5"/>
      <c r="IWV109" s="5"/>
      <c r="IWW109" s="1"/>
      <c r="IWX109" s="2"/>
      <c r="IWY109" s="2"/>
      <c r="IWZ109" s="5"/>
      <c r="IXA109" s="5"/>
      <c r="IXB109" s="5"/>
      <c r="IXC109" s="5"/>
      <c r="IXD109" s="5"/>
      <c r="IXE109" s="1"/>
      <c r="IXF109" s="2"/>
      <c r="IXG109" s="2"/>
      <c r="IXH109" s="5"/>
      <c r="IXI109" s="5"/>
      <c r="IXJ109" s="5"/>
      <c r="IXK109" s="5"/>
      <c r="IXL109" s="5"/>
      <c r="IXM109" s="1"/>
      <c r="IXN109" s="2"/>
      <c r="IXO109" s="2"/>
      <c r="IXP109" s="5"/>
      <c r="IXQ109" s="5"/>
      <c r="IXR109" s="5"/>
      <c r="IXS109" s="5"/>
      <c r="IXT109" s="5"/>
      <c r="IXU109" s="1"/>
      <c r="IXV109" s="2"/>
      <c r="IXW109" s="2"/>
      <c r="IXX109" s="5"/>
      <c r="IXY109" s="5"/>
      <c r="IXZ109" s="5"/>
      <c r="IYA109" s="5"/>
      <c r="IYB109" s="5"/>
      <c r="IYC109" s="1"/>
      <c r="IYD109" s="2"/>
      <c r="IYE109" s="2"/>
      <c r="IYF109" s="5"/>
      <c r="IYG109" s="5"/>
      <c r="IYH109" s="5"/>
      <c r="IYI109" s="5"/>
      <c r="IYJ109" s="5"/>
      <c r="IYK109" s="1"/>
      <c r="IYL109" s="2"/>
      <c r="IYM109" s="2"/>
      <c r="IYN109" s="5"/>
      <c r="IYO109" s="5"/>
      <c r="IYP109" s="5"/>
      <c r="IYQ109" s="5"/>
      <c r="IYR109" s="5"/>
      <c r="IYS109" s="1"/>
      <c r="IYT109" s="2"/>
      <c r="IYU109" s="2"/>
      <c r="IYV109" s="5"/>
      <c r="IYW109" s="5"/>
      <c r="IYX109" s="5"/>
      <c r="IYY109" s="5"/>
      <c r="IYZ109" s="5"/>
      <c r="IZA109" s="1"/>
      <c r="IZB109" s="2"/>
      <c r="IZC109" s="2"/>
      <c r="IZD109" s="5"/>
      <c r="IZE109" s="5"/>
      <c r="IZF109" s="5"/>
      <c r="IZG109" s="5"/>
      <c r="IZH109" s="5"/>
      <c r="IZI109" s="1"/>
      <c r="IZJ109" s="2"/>
      <c r="IZK109" s="2"/>
      <c r="IZL109" s="5"/>
      <c r="IZM109" s="5"/>
      <c r="IZN109" s="5"/>
      <c r="IZO109" s="5"/>
      <c r="IZP109" s="5"/>
      <c r="IZQ109" s="1"/>
      <c r="IZR109" s="2"/>
      <c r="IZS109" s="2"/>
      <c r="IZT109" s="5"/>
      <c r="IZU109" s="5"/>
      <c r="IZV109" s="5"/>
      <c r="IZW109" s="5"/>
      <c r="IZX109" s="5"/>
      <c r="IZY109" s="1"/>
      <c r="IZZ109" s="2"/>
      <c r="JAA109" s="2"/>
      <c r="JAB109" s="5"/>
      <c r="JAC109" s="5"/>
      <c r="JAD109" s="5"/>
      <c r="JAE109" s="5"/>
      <c r="JAF109" s="5"/>
      <c r="JAG109" s="1"/>
      <c r="JAH109" s="2"/>
      <c r="JAI109" s="2"/>
      <c r="JAJ109" s="5"/>
      <c r="JAK109" s="5"/>
      <c r="JAL109" s="5"/>
      <c r="JAM109" s="5"/>
      <c r="JAN109" s="5"/>
      <c r="JAO109" s="1"/>
      <c r="JAP109" s="2"/>
      <c r="JAQ109" s="2"/>
      <c r="JAR109" s="5"/>
      <c r="JAS109" s="5"/>
      <c r="JAT109" s="5"/>
      <c r="JAU109" s="5"/>
      <c r="JAV109" s="5"/>
      <c r="JAW109" s="1"/>
      <c r="JAX109" s="2"/>
      <c r="JAY109" s="2"/>
      <c r="JAZ109" s="5"/>
      <c r="JBA109" s="5"/>
      <c r="JBB109" s="5"/>
      <c r="JBC109" s="5"/>
      <c r="JBD109" s="5"/>
      <c r="JBE109" s="1"/>
      <c r="JBF109" s="2"/>
      <c r="JBG109" s="2"/>
      <c r="JBH109" s="5"/>
      <c r="JBI109" s="5"/>
      <c r="JBJ109" s="5"/>
      <c r="JBK109" s="5"/>
      <c r="JBL109" s="5"/>
      <c r="JBM109" s="1"/>
      <c r="JBN109" s="2"/>
      <c r="JBO109" s="2"/>
      <c r="JBP109" s="5"/>
      <c r="JBQ109" s="5"/>
      <c r="JBR109" s="5"/>
      <c r="JBS109" s="5"/>
      <c r="JBT109" s="5"/>
      <c r="JBU109" s="1"/>
      <c r="JBV109" s="2"/>
      <c r="JBW109" s="2"/>
      <c r="JBX109" s="5"/>
      <c r="JBY109" s="5"/>
      <c r="JBZ109" s="5"/>
      <c r="JCA109" s="5"/>
      <c r="JCB109" s="5"/>
      <c r="JCC109" s="1"/>
      <c r="JCD109" s="2"/>
      <c r="JCE109" s="2"/>
      <c r="JCF109" s="5"/>
      <c r="JCG109" s="5"/>
      <c r="JCH109" s="5"/>
      <c r="JCI109" s="5"/>
      <c r="JCJ109" s="5"/>
      <c r="JCK109" s="1"/>
      <c r="JCL109" s="2"/>
      <c r="JCM109" s="2"/>
      <c r="JCN109" s="5"/>
      <c r="JCO109" s="5"/>
      <c r="JCP109" s="5"/>
      <c r="JCQ109" s="5"/>
      <c r="JCR109" s="5"/>
      <c r="JCS109" s="1"/>
      <c r="JCT109" s="2"/>
      <c r="JCU109" s="2"/>
      <c r="JCV109" s="5"/>
      <c r="JCW109" s="5"/>
      <c r="JCX109" s="5"/>
      <c r="JCY109" s="5"/>
      <c r="JCZ109" s="5"/>
      <c r="JDA109" s="1"/>
      <c r="JDB109" s="2"/>
      <c r="JDC109" s="2"/>
      <c r="JDD109" s="5"/>
      <c r="JDE109" s="5"/>
      <c r="JDF109" s="5"/>
      <c r="JDG109" s="5"/>
      <c r="JDH109" s="5"/>
      <c r="JDI109" s="1"/>
      <c r="JDJ109" s="2"/>
      <c r="JDK109" s="2"/>
      <c r="JDL109" s="5"/>
      <c r="JDM109" s="5"/>
      <c r="JDN109" s="5"/>
      <c r="JDO109" s="5"/>
      <c r="JDP109" s="5"/>
      <c r="JDQ109" s="1"/>
      <c r="JDR109" s="2"/>
      <c r="JDS109" s="2"/>
      <c r="JDT109" s="5"/>
      <c r="JDU109" s="5"/>
      <c r="JDV109" s="5"/>
      <c r="JDW109" s="5"/>
      <c r="JDX109" s="5"/>
      <c r="JDY109" s="1"/>
      <c r="JDZ109" s="2"/>
      <c r="JEA109" s="2"/>
      <c r="JEB109" s="5"/>
      <c r="JEC109" s="5"/>
      <c r="JED109" s="5"/>
      <c r="JEE109" s="5"/>
      <c r="JEF109" s="5"/>
      <c r="JEG109" s="1"/>
      <c r="JEH109" s="2"/>
      <c r="JEI109" s="2"/>
      <c r="JEJ109" s="5"/>
      <c r="JEK109" s="5"/>
      <c r="JEL109" s="5"/>
      <c r="JEM109" s="5"/>
      <c r="JEN109" s="5"/>
      <c r="JEO109" s="1"/>
      <c r="JEP109" s="2"/>
      <c r="JEQ109" s="2"/>
      <c r="JER109" s="5"/>
      <c r="JES109" s="5"/>
      <c r="JET109" s="5"/>
      <c r="JEU109" s="5"/>
      <c r="JEV109" s="5"/>
      <c r="JEW109" s="1"/>
      <c r="JEX109" s="2"/>
      <c r="JEY109" s="2"/>
      <c r="JEZ109" s="5"/>
      <c r="JFA109" s="5"/>
      <c r="JFB109" s="5"/>
      <c r="JFC109" s="5"/>
      <c r="JFD109" s="5"/>
      <c r="JFE109" s="1"/>
      <c r="JFF109" s="2"/>
      <c r="JFG109" s="2"/>
      <c r="JFH109" s="5"/>
      <c r="JFI109" s="5"/>
      <c r="JFJ109" s="5"/>
      <c r="JFK109" s="5"/>
      <c r="JFL109" s="5"/>
      <c r="JFM109" s="1"/>
      <c r="JFN109" s="2"/>
      <c r="JFO109" s="2"/>
      <c r="JFP109" s="5"/>
      <c r="JFQ109" s="5"/>
      <c r="JFR109" s="5"/>
      <c r="JFS109" s="5"/>
      <c r="JFT109" s="5"/>
      <c r="JFU109" s="1"/>
      <c r="JFV109" s="2"/>
      <c r="JFW109" s="2"/>
      <c r="JFX109" s="5"/>
      <c r="JFY109" s="5"/>
      <c r="JFZ109" s="5"/>
      <c r="JGA109" s="5"/>
      <c r="JGB109" s="5"/>
      <c r="JGC109" s="1"/>
      <c r="JGD109" s="2"/>
      <c r="JGE109" s="2"/>
      <c r="JGF109" s="5"/>
      <c r="JGG109" s="5"/>
      <c r="JGH109" s="5"/>
      <c r="JGI109" s="5"/>
      <c r="JGJ109" s="5"/>
      <c r="JGK109" s="1"/>
      <c r="JGL109" s="2"/>
      <c r="JGM109" s="2"/>
      <c r="JGN109" s="5"/>
      <c r="JGO109" s="5"/>
      <c r="JGP109" s="5"/>
      <c r="JGQ109" s="5"/>
      <c r="JGR109" s="5"/>
      <c r="JGS109" s="1"/>
      <c r="JGT109" s="2"/>
      <c r="JGU109" s="2"/>
      <c r="JGV109" s="5"/>
      <c r="JGW109" s="5"/>
      <c r="JGX109" s="5"/>
      <c r="JGY109" s="5"/>
      <c r="JGZ109" s="5"/>
      <c r="JHA109" s="1"/>
      <c r="JHB109" s="2"/>
      <c r="JHC109" s="2"/>
      <c r="JHD109" s="5"/>
      <c r="JHE109" s="5"/>
      <c r="JHF109" s="5"/>
      <c r="JHG109" s="5"/>
      <c r="JHH109" s="5"/>
      <c r="JHI109" s="1"/>
      <c r="JHJ109" s="2"/>
      <c r="JHK109" s="2"/>
      <c r="JHL109" s="5"/>
      <c r="JHM109" s="5"/>
      <c r="JHN109" s="5"/>
      <c r="JHO109" s="5"/>
      <c r="JHP109" s="5"/>
      <c r="JHQ109" s="1"/>
      <c r="JHR109" s="2"/>
      <c r="JHS109" s="2"/>
      <c r="JHT109" s="5"/>
      <c r="JHU109" s="5"/>
      <c r="JHV109" s="5"/>
      <c r="JHW109" s="5"/>
      <c r="JHX109" s="5"/>
      <c r="JHY109" s="1"/>
      <c r="JHZ109" s="2"/>
      <c r="JIA109" s="2"/>
      <c r="JIB109" s="5"/>
      <c r="JIC109" s="5"/>
      <c r="JID109" s="5"/>
      <c r="JIE109" s="5"/>
      <c r="JIF109" s="5"/>
      <c r="JIG109" s="1"/>
      <c r="JIH109" s="2"/>
      <c r="JII109" s="2"/>
      <c r="JIJ109" s="5"/>
      <c r="JIK109" s="5"/>
      <c r="JIL109" s="5"/>
      <c r="JIM109" s="5"/>
      <c r="JIN109" s="5"/>
      <c r="JIO109" s="1"/>
      <c r="JIP109" s="2"/>
      <c r="JIQ109" s="2"/>
      <c r="JIR109" s="5"/>
      <c r="JIS109" s="5"/>
      <c r="JIT109" s="5"/>
      <c r="JIU109" s="5"/>
      <c r="JIV109" s="5"/>
      <c r="JIW109" s="1"/>
      <c r="JIX109" s="2"/>
      <c r="JIY109" s="2"/>
      <c r="JIZ109" s="5"/>
      <c r="JJA109" s="5"/>
      <c r="JJB109" s="5"/>
      <c r="JJC109" s="5"/>
      <c r="JJD109" s="5"/>
      <c r="JJE109" s="1"/>
      <c r="JJF109" s="2"/>
      <c r="JJG109" s="2"/>
      <c r="JJH109" s="5"/>
      <c r="JJI109" s="5"/>
      <c r="JJJ109" s="5"/>
      <c r="JJK109" s="5"/>
      <c r="JJL109" s="5"/>
      <c r="JJM109" s="1"/>
      <c r="JJN109" s="2"/>
      <c r="JJO109" s="2"/>
      <c r="JJP109" s="5"/>
      <c r="JJQ109" s="5"/>
      <c r="JJR109" s="5"/>
      <c r="JJS109" s="5"/>
      <c r="JJT109" s="5"/>
      <c r="JJU109" s="1"/>
      <c r="JJV109" s="2"/>
      <c r="JJW109" s="2"/>
      <c r="JJX109" s="5"/>
      <c r="JJY109" s="5"/>
      <c r="JJZ109" s="5"/>
      <c r="JKA109" s="5"/>
      <c r="JKB109" s="5"/>
      <c r="JKC109" s="1"/>
      <c r="JKD109" s="2"/>
      <c r="JKE109" s="2"/>
      <c r="JKF109" s="5"/>
      <c r="JKG109" s="5"/>
      <c r="JKH109" s="5"/>
      <c r="JKI109" s="5"/>
      <c r="JKJ109" s="5"/>
      <c r="JKK109" s="1"/>
      <c r="JKL109" s="2"/>
      <c r="JKM109" s="2"/>
      <c r="JKN109" s="5"/>
      <c r="JKO109" s="5"/>
      <c r="JKP109" s="5"/>
      <c r="JKQ109" s="5"/>
      <c r="JKR109" s="5"/>
      <c r="JKS109" s="1"/>
      <c r="JKT109" s="2"/>
      <c r="JKU109" s="2"/>
      <c r="JKV109" s="5"/>
      <c r="JKW109" s="5"/>
      <c r="JKX109" s="5"/>
      <c r="JKY109" s="5"/>
      <c r="JKZ109" s="5"/>
      <c r="JLA109" s="1"/>
      <c r="JLB109" s="2"/>
      <c r="JLC109" s="2"/>
      <c r="JLD109" s="5"/>
      <c r="JLE109" s="5"/>
      <c r="JLF109" s="5"/>
      <c r="JLG109" s="5"/>
      <c r="JLH109" s="5"/>
      <c r="JLI109" s="1"/>
      <c r="JLJ109" s="2"/>
      <c r="JLK109" s="2"/>
      <c r="JLL109" s="5"/>
      <c r="JLM109" s="5"/>
      <c r="JLN109" s="5"/>
      <c r="JLO109" s="5"/>
      <c r="JLP109" s="5"/>
      <c r="JLQ109" s="1"/>
      <c r="JLR109" s="2"/>
      <c r="JLS109" s="2"/>
      <c r="JLT109" s="5"/>
      <c r="JLU109" s="5"/>
      <c r="JLV109" s="5"/>
      <c r="JLW109" s="5"/>
      <c r="JLX109" s="5"/>
      <c r="JLY109" s="1"/>
      <c r="JLZ109" s="2"/>
      <c r="JMA109" s="2"/>
      <c r="JMB109" s="5"/>
      <c r="JMC109" s="5"/>
      <c r="JMD109" s="5"/>
      <c r="JME109" s="5"/>
      <c r="JMF109" s="5"/>
      <c r="JMG109" s="1"/>
      <c r="JMH109" s="2"/>
      <c r="JMI109" s="2"/>
      <c r="JMJ109" s="5"/>
      <c r="JMK109" s="5"/>
      <c r="JML109" s="5"/>
      <c r="JMM109" s="5"/>
      <c r="JMN109" s="5"/>
      <c r="JMO109" s="1"/>
      <c r="JMP109" s="2"/>
      <c r="JMQ109" s="2"/>
      <c r="JMR109" s="5"/>
      <c r="JMS109" s="5"/>
      <c r="JMT109" s="5"/>
      <c r="JMU109" s="5"/>
      <c r="JMV109" s="5"/>
      <c r="JMW109" s="1"/>
      <c r="JMX109" s="2"/>
      <c r="JMY109" s="2"/>
      <c r="JMZ109" s="5"/>
      <c r="JNA109" s="5"/>
      <c r="JNB109" s="5"/>
      <c r="JNC109" s="5"/>
      <c r="JND109" s="5"/>
      <c r="JNE109" s="1"/>
      <c r="JNF109" s="2"/>
      <c r="JNG109" s="2"/>
      <c r="JNH109" s="5"/>
      <c r="JNI109" s="5"/>
      <c r="JNJ109" s="5"/>
      <c r="JNK109" s="5"/>
      <c r="JNL109" s="5"/>
      <c r="JNM109" s="1"/>
      <c r="JNN109" s="2"/>
      <c r="JNO109" s="2"/>
      <c r="JNP109" s="5"/>
      <c r="JNQ109" s="5"/>
      <c r="JNR109" s="5"/>
      <c r="JNS109" s="5"/>
      <c r="JNT109" s="5"/>
      <c r="JNU109" s="1"/>
      <c r="JNV109" s="2"/>
      <c r="JNW109" s="2"/>
      <c r="JNX109" s="5"/>
      <c r="JNY109" s="5"/>
      <c r="JNZ109" s="5"/>
      <c r="JOA109" s="5"/>
      <c r="JOB109" s="5"/>
      <c r="JOC109" s="1"/>
      <c r="JOD109" s="2"/>
      <c r="JOE109" s="2"/>
      <c r="JOF109" s="5"/>
      <c r="JOG109" s="5"/>
      <c r="JOH109" s="5"/>
      <c r="JOI109" s="5"/>
      <c r="JOJ109" s="5"/>
      <c r="JOK109" s="1"/>
      <c r="JOL109" s="2"/>
      <c r="JOM109" s="2"/>
      <c r="JON109" s="5"/>
      <c r="JOO109" s="5"/>
      <c r="JOP109" s="5"/>
      <c r="JOQ109" s="5"/>
      <c r="JOR109" s="5"/>
      <c r="JOS109" s="1"/>
      <c r="JOT109" s="2"/>
      <c r="JOU109" s="2"/>
      <c r="JOV109" s="5"/>
      <c r="JOW109" s="5"/>
      <c r="JOX109" s="5"/>
      <c r="JOY109" s="5"/>
      <c r="JOZ109" s="5"/>
      <c r="JPA109" s="1"/>
      <c r="JPB109" s="2"/>
      <c r="JPC109" s="2"/>
      <c r="JPD109" s="5"/>
      <c r="JPE109" s="5"/>
      <c r="JPF109" s="5"/>
      <c r="JPG109" s="5"/>
      <c r="JPH109" s="5"/>
      <c r="JPI109" s="1"/>
      <c r="JPJ109" s="2"/>
      <c r="JPK109" s="2"/>
      <c r="JPL109" s="5"/>
      <c r="JPM109" s="5"/>
      <c r="JPN109" s="5"/>
      <c r="JPO109" s="5"/>
      <c r="JPP109" s="5"/>
      <c r="JPQ109" s="1"/>
      <c r="JPR109" s="2"/>
      <c r="JPS109" s="2"/>
      <c r="JPT109" s="5"/>
      <c r="JPU109" s="5"/>
      <c r="JPV109" s="5"/>
      <c r="JPW109" s="5"/>
      <c r="JPX109" s="5"/>
      <c r="JPY109" s="1"/>
      <c r="JPZ109" s="2"/>
      <c r="JQA109" s="2"/>
      <c r="JQB109" s="5"/>
      <c r="JQC109" s="5"/>
      <c r="JQD109" s="5"/>
      <c r="JQE109" s="5"/>
      <c r="JQF109" s="5"/>
      <c r="JQG109" s="1"/>
      <c r="JQH109" s="2"/>
      <c r="JQI109" s="2"/>
      <c r="JQJ109" s="5"/>
      <c r="JQK109" s="5"/>
      <c r="JQL109" s="5"/>
      <c r="JQM109" s="5"/>
      <c r="JQN109" s="5"/>
      <c r="JQO109" s="1"/>
      <c r="JQP109" s="2"/>
      <c r="JQQ109" s="2"/>
      <c r="JQR109" s="5"/>
      <c r="JQS109" s="5"/>
      <c r="JQT109" s="5"/>
      <c r="JQU109" s="5"/>
      <c r="JQV109" s="5"/>
      <c r="JQW109" s="1"/>
      <c r="JQX109" s="2"/>
      <c r="JQY109" s="2"/>
      <c r="JQZ109" s="5"/>
      <c r="JRA109" s="5"/>
      <c r="JRB109" s="5"/>
      <c r="JRC109" s="5"/>
      <c r="JRD109" s="5"/>
      <c r="JRE109" s="1"/>
      <c r="JRF109" s="2"/>
      <c r="JRG109" s="2"/>
      <c r="JRH109" s="5"/>
      <c r="JRI109" s="5"/>
      <c r="JRJ109" s="5"/>
      <c r="JRK109" s="5"/>
      <c r="JRL109" s="5"/>
      <c r="JRM109" s="1"/>
      <c r="JRN109" s="2"/>
      <c r="JRO109" s="2"/>
      <c r="JRP109" s="5"/>
      <c r="JRQ109" s="5"/>
      <c r="JRR109" s="5"/>
      <c r="JRS109" s="5"/>
      <c r="JRT109" s="5"/>
      <c r="JRU109" s="1"/>
      <c r="JRV109" s="2"/>
      <c r="JRW109" s="2"/>
      <c r="JRX109" s="5"/>
      <c r="JRY109" s="5"/>
      <c r="JRZ109" s="5"/>
      <c r="JSA109" s="5"/>
      <c r="JSB109" s="5"/>
      <c r="JSC109" s="1"/>
      <c r="JSD109" s="2"/>
      <c r="JSE109" s="2"/>
      <c r="JSF109" s="5"/>
      <c r="JSG109" s="5"/>
      <c r="JSH109" s="5"/>
      <c r="JSI109" s="5"/>
      <c r="JSJ109" s="5"/>
      <c r="JSK109" s="1"/>
      <c r="JSL109" s="2"/>
      <c r="JSM109" s="2"/>
      <c r="JSN109" s="5"/>
      <c r="JSO109" s="5"/>
      <c r="JSP109" s="5"/>
      <c r="JSQ109" s="5"/>
      <c r="JSR109" s="5"/>
      <c r="JSS109" s="1"/>
      <c r="JST109" s="2"/>
      <c r="JSU109" s="2"/>
      <c r="JSV109" s="5"/>
      <c r="JSW109" s="5"/>
      <c r="JSX109" s="5"/>
      <c r="JSY109" s="5"/>
      <c r="JSZ109" s="5"/>
      <c r="JTA109" s="1"/>
      <c r="JTB109" s="2"/>
      <c r="JTC109" s="2"/>
      <c r="JTD109" s="5"/>
      <c r="JTE109" s="5"/>
      <c r="JTF109" s="5"/>
      <c r="JTG109" s="5"/>
      <c r="JTH109" s="5"/>
      <c r="JTI109" s="1"/>
      <c r="JTJ109" s="2"/>
      <c r="JTK109" s="2"/>
      <c r="JTL109" s="5"/>
      <c r="JTM109" s="5"/>
      <c r="JTN109" s="5"/>
      <c r="JTO109" s="5"/>
      <c r="JTP109" s="5"/>
      <c r="JTQ109" s="1"/>
      <c r="JTR109" s="2"/>
      <c r="JTS109" s="2"/>
      <c r="JTT109" s="5"/>
      <c r="JTU109" s="5"/>
      <c r="JTV109" s="5"/>
      <c r="JTW109" s="5"/>
      <c r="JTX109" s="5"/>
      <c r="JTY109" s="1"/>
      <c r="JTZ109" s="2"/>
      <c r="JUA109" s="2"/>
      <c r="JUB109" s="5"/>
      <c r="JUC109" s="5"/>
      <c r="JUD109" s="5"/>
      <c r="JUE109" s="5"/>
      <c r="JUF109" s="5"/>
      <c r="JUG109" s="1"/>
      <c r="JUH109" s="2"/>
      <c r="JUI109" s="2"/>
      <c r="JUJ109" s="5"/>
      <c r="JUK109" s="5"/>
      <c r="JUL109" s="5"/>
      <c r="JUM109" s="5"/>
      <c r="JUN109" s="5"/>
      <c r="JUO109" s="1"/>
      <c r="JUP109" s="2"/>
      <c r="JUQ109" s="2"/>
      <c r="JUR109" s="5"/>
      <c r="JUS109" s="5"/>
      <c r="JUT109" s="5"/>
      <c r="JUU109" s="5"/>
      <c r="JUV109" s="5"/>
      <c r="JUW109" s="1"/>
      <c r="JUX109" s="2"/>
      <c r="JUY109" s="2"/>
      <c r="JUZ109" s="5"/>
      <c r="JVA109" s="5"/>
      <c r="JVB109" s="5"/>
      <c r="JVC109" s="5"/>
      <c r="JVD109" s="5"/>
      <c r="JVE109" s="1"/>
      <c r="JVF109" s="2"/>
      <c r="JVG109" s="2"/>
      <c r="JVH109" s="5"/>
      <c r="JVI109" s="5"/>
      <c r="JVJ109" s="5"/>
      <c r="JVK109" s="5"/>
      <c r="JVL109" s="5"/>
      <c r="JVM109" s="1"/>
      <c r="JVN109" s="2"/>
      <c r="JVO109" s="2"/>
      <c r="JVP109" s="5"/>
      <c r="JVQ109" s="5"/>
      <c r="JVR109" s="5"/>
      <c r="JVS109" s="5"/>
      <c r="JVT109" s="5"/>
      <c r="JVU109" s="1"/>
      <c r="JVV109" s="2"/>
      <c r="JVW109" s="2"/>
      <c r="JVX109" s="5"/>
      <c r="JVY109" s="5"/>
      <c r="JVZ109" s="5"/>
      <c r="JWA109" s="5"/>
      <c r="JWB109" s="5"/>
      <c r="JWC109" s="1"/>
      <c r="JWD109" s="2"/>
      <c r="JWE109" s="2"/>
      <c r="JWF109" s="5"/>
      <c r="JWG109" s="5"/>
      <c r="JWH109" s="5"/>
      <c r="JWI109" s="5"/>
      <c r="JWJ109" s="5"/>
      <c r="JWK109" s="1"/>
      <c r="JWL109" s="2"/>
      <c r="JWM109" s="2"/>
      <c r="JWN109" s="5"/>
      <c r="JWO109" s="5"/>
      <c r="JWP109" s="5"/>
      <c r="JWQ109" s="5"/>
      <c r="JWR109" s="5"/>
      <c r="JWS109" s="1"/>
      <c r="JWT109" s="2"/>
      <c r="JWU109" s="2"/>
      <c r="JWV109" s="5"/>
      <c r="JWW109" s="5"/>
      <c r="JWX109" s="5"/>
      <c r="JWY109" s="5"/>
      <c r="JWZ109" s="5"/>
      <c r="JXA109" s="1"/>
      <c r="JXB109" s="2"/>
      <c r="JXC109" s="2"/>
      <c r="JXD109" s="5"/>
      <c r="JXE109" s="5"/>
      <c r="JXF109" s="5"/>
      <c r="JXG109" s="5"/>
      <c r="JXH109" s="5"/>
      <c r="JXI109" s="1"/>
      <c r="JXJ109" s="2"/>
      <c r="JXK109" s="2"/>
      <c r="JXL109" s="5"/>
      <c r="JXM109" s="5"/>
      <c r="JXN109" s="5"/>
      <c r="JXO109" s="5"/>
      <c r="JXP109" s="5"/>
      <c r="JXQ109" s="1"/>
      <c r="JXR109" s="2"/>
      <c r="JXS109" s="2"/>
      <c r="JXT109" s="5"/>
      <c r="JXU109" s="5"/>
      <c r="JXV109" s="5"/>
      <c r="JXW109" s="5"/>
      <c r="JXX109" s="5"/>
      <c r="JXY109" s="1"/>
      <c r="JXZ109" s="2"/>
      <c r="JYA109" s="2"/>
      <c r="JYB109" s="5"/>
      <c r="JYC109" s="5"/>
      <c r="JYD109" s="5"/>
      <c r="JYE109" s="5"/>
      <c r="JYF109" s="5"/>
      <c r="JYG109" s="1"/>
      <c r="JYH109" s="2"/>
      <c r="JYI109" s="2"/>
      <c r="JYJ109" s="5"/>
      <c r="JYK109" s="5"/>
      <c r="JYL109" s="5"/>
      <c r="JYM109" s="5"/>
      <c r="JYN109" s="5"/>
      <c r="JYO109" s="1"/>
      <c r="JYP109" s="2"/>
      <c r="JYQ109" s="2"/>
      <c r="JYR109" s="5"/>
      <c r="JYS109" s="5"/>
      <c r="JYT109" s="5"/>
      <c r="JYU109" s="5"/>
      <c r="JYV109" s="5"/>
      <c r="JYW109" s="1"/>
      <c r="JYX109" s="2"/>
      <c r="JYY109" s="2"/>
      <c r="JYZ109" s="5"/>
      <c r="JZA109" s="5"/>
      <c r="JZB109" s="5"/>
      <c r="JZC109" s="5"/>
      <c r="JZD109" s="5"/>
      <c r="JZE109" s="1"/>
      <c r="JZF109" s="2"/>
      <c r="JZG109" s="2"/>
      <c r="JZH109" s="5"/>
      <c r="JZI109" s="5"/>
      <c r="JZJ109" s="5"/>
      <c r="JZK109" s="5"/>
      <c r="JZL109" s="5"/>
      <c r="JZM109" s="1"/>
      <c r="JZN109" s="2"/>
      <c r="JZO109" s="2"/>
      <c r="JZP109" s="5"/>
      <c r="JZQ109" s="5"/>
      <c r="JZR109" s="5"/>
      <c r="JZS109" s="5"/>
      <c r="JZT109" s="5"/>
      <c r="JZU109" s="1"/>
      <c r="JZV109" s="2"/>
      <c r="JZW109" s="2"/>
      <c r="JZX109" s="5"/>
      <c r="JZY109" s="5"/>
      <c r="JZZ109" s="5"/>
      <c r="KAA109" s="5"/>
      <c r="KAB109" s="5"/>
      <c r="KAC109" s="1"/>
      <c r="KAD109" s="2"/>
      <c r="KAE109" s="2"/>
      <c r="KAF109" s="5"/>
      <c r="KAG109" s="5"/>
      <c r="KAH109" s="5"/>
      <c r="KAI109" s="5"/>
      <c r="KAJ109" s="5"/>
      <c r="KAK109" s="1"/>
      <c r="KAL109" s="2"/>
      <c r="KAM109" s="2"/>
      <c r="KAN109" s="5"/>
      <c r="KAO109" s="5"/>
      <c r="KAP109" s="5"/>
      <c r="KAQ109" s="5"/>
      <c r="KAR109" s="5"/>
      <c r="KAS109" s="1"/>
      <c r="KAT109" s="2"/>
      <c r="KAU109" s="2"/>
      <c r="KAV109" s="5"/>
      <c r="KAW109" s="5"/>
      <c r="KAX109" s="5"/>
      <c r="KAY109" s="5"/>
      <c r="KAZ109" s="5"/>
      <c r="KBA109" s="1"/>
      <c r="KBB109" s="2"/>
      <c r="KBC109" s="2"/>
      <c r="KBD109" s="5"/>
      <c r="KBE109" s="5"/>
      <c r="KBF109" s="5"/>
      <c r="KBG109" s="5"/>
      <c r="KBH109" s="5"/>
      <c r="KBI109" s="1"/>
      <c r="KBJ109" s="2"/>
      <c r="KBK109" s="2"/>
      <c r="KBL109" s="5"/>
      <c r="KBM109" s="5"/>
      <c r="KBN109" s="5"/>
      <c r="KBO109" s="5"/>
      <c r="KBP109" s="5"/>
      <c r="KBQ109" s="1"/>
      <c r="KBR109" s="2"/>
      <c r="KBS109" s="2"/>
      <c r="KBT109" s="5"/>
      <c r="KBU109" s="5"/>
      <c r="KBV109" s="5"/>
      <c r="KBW109" s="5"/>
      <c r="KBX109" s="5"/>
      <c r="KBY109" s="1"/>
      <c r="KBZ109" s="2"/>
      <c r="KCA109" s="2"/>
      <c r="KCB109" s="5"/>
      <c r="KCC109" s="5"/>
      <c r="KCD109" s="5"/>
      <c r="KCE109" s="5"/>
      <c r="KCF109" s="5"/>
      <c r="KCG109" s="1"/>
      <c r="KCH109" s="2"/>
      <c r="KCI109" s="2"/>
      <c r="KCJ109" s="5"/>
      <c r="KCK109" s="5"/>
      <c r="KCL109" s="5"/>
      <c r="KCM109" s="5"/>
      <c r="KCN109" s="5"/>
      <c r="KCO109" s="1"/>
      <c r="KCP109" s="2"/>
      <c r="KCQ109" s="2"/>
      <c r="KCR109" s="5"/>
      <c r="KCS109" s="5"/>
      <c r="KCT109" s="5"/>
      <c r="KCU109" s="5"/>
      <c r="KCV109" s="5"/>
      <c r="KCW109" s="1"/>
      <c r="KCX109" s="2"/>
      <c r="KCY109" s="2"/>
      <c r="KCZ109" s="5"/>
      <c r="KDA109" s="5"/>
      <c r="KDB109" s="5"/>
      <c r="KDC109" s="5"/>
      <c r="KDD109" s="5"/>
      <c r="KDE109" s="1"/>
      <c r="KDF109" s="2"/>
      <c r="KDG109" s="2"/>
      <c r="KDH109" s="5"/>
      <c r="KDI109" s="5"/>
      <c r="KDJ109" s="5"/>
      <c r="KDK109" s="5"/>
      <c r="KDL109" s="5"/>
      <c r="KDM109" s="1"/>
      <c r="KDN109" s="2"/>
      <c r="KDO109" s="2"/>
      <c r="KDP109" s="5"/>
      <c r="KDQ109" s="5"/>
      <c r="KDR109" s="5"/>
      <c r="KDS109" s="5"/>
      <c r="KDT109" s="5"/>
      <c r="KDU109" s="1"/>
      <c r="KDV109" s="2"/>
      <c r="KDW109" s="2"/>
      <c r="KDX109" s="5"/>
      <c r="KDY109" s="5"/>
      <c r="KDZ109" s="5"/>
      <c r="KEA109" s="5"/>
      <c r="KEB109" s="5"/>
      <c r="KEC109" s="1"/>
      <c r="KED109" s="2"/>
      <c r="KEE109" s="2"/>
      <c r="KEF109" s="5"/>
      <c r="KEG109" s="5"/>
      <c r="KEH109" s="5"/>
      <c r="KEI109" s="5"/>
      <c r="KEJ109" s="5"/>
      <c r="KEK109" s="1"/>
      <c r="KEL109" s="2"/>
      <c r="KEM109" s="2"/>
      <c r="KEN109" s="5"/>
      <c r="KEO109" s="5"/>
      <c r="KEP109" s="5"/>
      <c r="KEQ109" s="5"/>
      <c r="KER109" s="5"/>
      <c r="KES109" s="1"/>
      <c r="KET109" s="2"/>
      <c r="KEU109" s="2"/>
      <c r="KEV109" s="5"/>
      <c r="KEW109" s="5"/>
      <c r="KEX109" s="5"/>
      <c r="KEY109" s="5"/>
      <c r="KEZ109" s="5"/>
      <c r="KFA109" s="1"/>
      <c r="KFB109" s="2"/>
      <c r="KFC109" s="2"/>
      <c r="KFD109" s="5"/>
      <c r="KFE109" s="5"/>
      <c r="KFF109" s="5"/>
      <c r="KFG109" s="5"/>
      <c r="KFH109" s="5"/>
      <c r="KFI109" s="1"/>
      <c r="KFJ109" s="2"/>
      <c r="KFK109" s="2"/>
      <c r="KFL109" s="5"/>
      <c r="KFM109" s="5"/>
      <c r="KFN109" s="5"/>
      <c r="KFO109" s="5"/>
      <c r="KFP109" s="5"/>
      <c r="KFQ109" s="1"/>
      <c r="KFR109" s="2"/>
      <c r="KFS109" s="2"/>
      <c r="KFT109" s="5"/>
      <c r="KFU109" s="5"/>
      <c r="KFV109" s="5"/>
      <c r="KFW109" s="5"/>
      <c r="KFX109" s="5"/>
      <c r="KFY109" s="1"/>
      <c r="KFZ109" s="2"/>
      <c r="KGA109" s="2"/>
      <c r="KGB109" s="5"/>
      <c r="KGC109" s="5"/>
      <c r="KGD109" s="5"/>
      <c r="KGE109" s="5"/>
      <c r="KGF109" s="5"/>
      <c r="KGG109" s="1"/>
      <c r="KGH109" s="2"/>
      <c r="KGI109" s="2"/>
      <c r="KGJ109" s="5"/>
      <c r="KGK109" s="5"/>
      <c r="KGL109" s="5"/>
      <c r="KGM109" s="5"/>
      <c r="KGN109" s="5"/>
      <c r="KGO109" s="1"/>
      <c r="KGP109" s="2"/>
      <c r="KGQ109" s="2"/>
      <c r="KGR109" s="5"/>
      <c r="KGS109" s="5"/>
      <c r="KGT109" s="5"/>
      <c r="KGU109" s="5"/>
      <c r="KGV109" s="5"/>
      <c r="KGW109" s="1"/>
      <c r="KGX109" s="2"/>
      <c r="KGY109" s="2"/>
      <c r="KGZ109" s="5"/>
      <c r="KHA109" s="5"/>
      <c r="KHB109" s="5"/>
      <c r="KHC109" s="5"/>
      <c r="KHD109" s="5"/>
      <c r="KHE109" s="1"/>
      <c r="KHF109" s="2"/>
      <c r="KHG109" s="2"/>
      <c r="KHH109" s="5"/>
      <c r="KHI109" s="5"/>
      <c r="KHJ109" s="5"/>
      <c r="KHK109" s="5"/>
      <c r="KHL109" s="5"/>
      <c r="KHM109" s="1"/>
      <c r="KHN109" s="2"/>
      <c r="KHO109" s="2"/>
      <c r="KHP109" s="5"/>
      <c r="KHQ109" s="5"/>
      <c r="KHR109" s="5"/>
      <c r="KHS109" s="5"/>
      <c r="KHT109" s="5"/>
      <c r="KHU109" s="1"/>
      <c r="KHV109" s="2"/>
      <c r="KHW109" s="2"/>
      <c r="KHX109" s="5"/>
      <c r="KHY109" s="5"/>
      <c r="KHZ109" s="5"/>
      <c r="KIA109" s="5"/>
      <c r="KIB109" s="5"/>
      <c r="KIC109" s="1"/>
      <c r="KID109" s="2"/>
      <c r="KIE109" s="2"/>
      <c r="KIF109" s="5"/>
      <c r="KIG109" s="5"/>
      <c r="KIH109" s="5"/>
      <c r="KII109" s="5"/>
      <c r="KIJ109" s="5"/>
      <c r="KIK109" s="1"/>
      <c r="KIL109" s="2"/>
      <c r="KIM109" s="2"/>
      <c r="KIN109" s="5"/>
      <c r="KIO109" s="5"/>
      <c r="KIP109" s="5"/>
      <c r="KIQ109" s="5"/>
      <c r="KIR109" s="5"/>
      <c r="KIS109" s="1"/>
      <c r="KIT109" s="2"/>
      <c r="KIU109" s="2"/>
      <c r="KIV109" s="5"/>
      <c r="KIW109" s="5"/>
      <c r="KIX109" s="5"/>
      <c r="KIY109" s="5"/>
      <c r="KIZ109" s="5"/>
      <c r="KJA109" s="1"/>
      <c r="KJB109" s="2"/>
      <c r="KJC109" s="2"/>
      <c r="KJD109" s="5"/>
      <c r="KJE109" s="5"/>
      <c r="KJF109" s="5"/>
      <c r="KJG109" s="5"/>
      <c r="KJH109" s="5"/>
      <c r="KJI109" s="1"/>
      <c r="KJJ109" s="2"/>
      <c r="KJK109" s="2"/>
      <c r="KJL109" s="5"/>
      <c r="KJM109" s="5"/>
      <c r="KJN109" s="5"/>
      <c r="KJO109" s="5"/>
      <c r="KJP109" s="5"/>
      <c r="KJQ109" s="1"/>
      <c r="KJR109" s="2"/>
      <c r="KJS109" s="2"/>
      <c r="KJT109" s="5"/>
      <c r="KJU109" s="5"/>
      <c r="KJV109" s="5"/>
      <c r="KJW109" s="5"/>
      <c r="KJX109" s="5"/>
      <c r="KJY109" s="1"/>
      <c r="KJZ109" s="2"/>
      <c r="KKA109" s="2"/>
      <c r="KKB109" s="5"/>
      <c r="KKC109" s="5"/>
      <c r="KKD109" s="5"/>
      <c r="KKE109" s="5"/>
      <c r="KKF109" s="5"/>
      <c r="KKG109" s="1"/>
      <c r="KKH109" s="2"/>
      <c r="KKI109" s="2"/>
      <c r="KKJ109" s="5"/>
      <c r="KKK109" s="5"/>
      <c r="KKL109" s="5"/>
      <c r="KKM109" s="5"/>
      <c r="KKN109" s="5"/>
      <c r="KKO109" s="1"/>
      <c r="KKP109" s="2"/>
      <c r="KKQ109" s="2"/>
      <c r="KKR109" s="5"/>
      <c r="KKS109" s="5"/>
      <c r="KKT109" s="5"/>
      <c r="KKU109" s="5"/>
      <c r="KKV109" s="5"/>
      <c r="KKW109" s="1"/>
      <c r="KKX109" s="2"/>
      <c r="KKY109" s="2"/>
      <c r="KKZ109" s="5"/>
      <c r="KLA109" s="5"/>
      <c r="KLB109" s="5"/>
      <c r="KLC109" s="5"/>
      <c r="KLD109" s="5"/>
      <c r="KLE109" s="1"/>
      <c r="KLF109" s="2"/>
      <c r="KLG109" s="2"/>
      <c r="KLH109" s="5"/>
      <c r="KLI109" s="5"/>
      <c r="KLJ109" s="5"/>
      <c r="KLK109" s="5"/>
      <c r="KLL109" s="5"/>
      <c r="KLM109" s="1"/>
      <c r="KLN109" s="2"/>
      <c r="KLO109" s="2"/>
      <c r="KLP109" s="5"/>
      <c r="KLQ109" s="5"/>
      <c r="KLR109" s="5"/>
      <c r="KLS109" s="5"/>
      <c r="KLT109" s="5"/>
      <c r="KLU109" s="1"/>
      <c r="KLV109" s="2"/>
      <c r="KLW109" s="2"/>
      <c r="KLX109" s="5"/>
      <c r="KLY109" s="5"/>
      <c r="KLZ109" s="5"/>
      <c r="KMA109" s="5"/>
      <c r="KMB109" s="5"/>
      <c r="KMC109" s="1"/>
      <c r="KMD109" s="2"/>
      <c r="KME109" s="2"/>
      <c r="KMF109" s="5"/>
      <c r="KMG109" s="5"/>
      <c r="KMH109" s="5"/>
      <c r="KMI109" s="5"/>
      <c r="KMJ109" s="5"/>
      <c r="KMK109" s="1"/>
      <c r="KML109" s="2"/>
      <c r="KMM109" s="2"/>
      <c r="KMN109" s="5"/>
      <c r="KMO109" s="5"/>
      <c r="KMP109" s="5"/>
      <c r="KMQ109" s="5"/>
      <c r="KMR109" s="5"/>
      <c r="KMS109" s="1"/>
      <c r="KMT109" s="2"/>
      <c r="KMU109" s="2"/>
      <c r="KMV109" s="5"/>
      <c r="KMW109" s="5"/>
      <c r="KMX109" s="5"/>
      <c r="KMY109" s="5"/>
      <c r="KMZ109" s="5"/>
      <c r="KNA109" s="1"/>
      <c r="KNB109" s="2"/>
      <c r="KNC109" s="2"/>
      <c r="KND109" s="5"/>
      <c r="KNE109" s="5"/>
      <c r="KNF109" s="5"/>
      <c r="KNG109" s="5"/>
      <c r="KNH109" s="5"/>
      <c r="KNI109" s="1"/>
      <c r="KNJ109" s="2"/>
      <c r="KNK109" s="2"/>
      <c r="KNL109" s="5"/>
      <c r="KNM109" s="5"/>
      <c r="KNN109" s="5"/>
      <c r="KNO109" s="5"/>
      <c r="KNP109" s="5"/>
      <c r="KNQ109" s="1"/>
      <c r="KNR109" s="2"/>
      <c r="KNS109" s="2"/>
      <c r="KNT109" s="5"/>
      <c r="KNU109" s="5"/>
      <c r="KNV109" s="5"/>
      <c r="KNW109" s="5"/>
      <c r="KNX109" s="5"/>
      <c r="KNY109" s="1"/>
      <c r="KNZ109" s="2"/>
      <c r="KOA109" s="2"/>
      <c r="KOB109" s="5"/>
      <c r="KOC109" s="5"/>
      <c r="KOD109" s="5"/>
      <c r="KOE109" s="5"/>
      <c r="KOF109" s="5"/>
      <c r="KOG109" s="1"/>
      <c r="KOH109" s="2"/>
      <c r="KOI109" s="2"/>
      <c r="KOJ109" s="5"/>
      <c r="KOK109" s="5"/>
      <c r="KOL109" s="5"/>
      <c r="KOM109" s="5"/>
      <c r="KON109" s="5"/>
      <c r="KOO109" s="1"/>
      <c r="KOP109" s="2"/>
      <c r="KOQ109" s="2"/>
      <c r="KOR109" s="5"/>
      <c r="KOS109" s="5"/>
      <c r="KOT109" s="5"/>
      <c r="KOU109" s="5"/>
      <c r="KOV109" s="5"/>
      <c r="KOW109" s="1"/>
      <c r="KOX109" s="2"/>
      <c r="KOY109" s="2"/>
      <c r="KOZ109" s="5"/>
      <c r="KPA109" s="5"/>
      <c r="KPB109" s="5"/>
      <c r="KPC109" s="5"/>
      <c r="KPD109" s="5"/>
      <c r="KPE109" s="1"/>
      <c r="KPF109" s="2"/>
      <c r="KPG109" s="2"/>
      <c r="KPH109" s="5"/>
      <c r="KPI109" s="5"/>
      <c r="KPJ109" s="5"/>
      <c r="KPK109" s="5"/>
      <c r="KPL109" s="5"/>
      <c r="KPM109" s="1"/>
      <c r="KPN109" s="2"/>
      <c r="KPO109" s="2"/>
      <c r="KPP109" s="5"/>
      <c r="KPQ109" s="5"/>
      <c r="KPR109" s="5"/>
      <c r="KPS109" s="5"/>
      <c r="KPT109" s="5"/>
      <c r="KPU109" s="1"/>
      <c r="KPV109" s="2"/>
      <c r="KPW109" s="2"/>
      <c r="KPX109" s="5"/>
      <c r="KPY109" s="5"/>
      <c r="KPZ109" s="5"/>
      <c r="KQA109" s="5"/>
      <c r="KQB109" s="5"/>
      <c r="KQC109" s="1"/>
      <c r="KQD109" s="2"/>
      <c r="KQE109" s="2"/>
      <c r="KQF109" s="5"/>
      <c r="KQG109" s="5"/>
      <c r="KQH109" s="5"/>
      <c r="KQI109" s="5"/>
      <c r="KQJ109" s="5"/>
      <c r="KQK109" s="1"/>
      <c r="KQL109" s="2"/>
      <c r="KQM109" s="2"/>
      <c r="KQN109" s="5"/>
      <c r="KQO109" s="5"/>
      <c r="KQP109" s="5"/>
      <c r="KQQ109" s="5"/>
      <c r="KQR109" s="5"/>
      <c r="KQS109" s="1"/>
      <c r="KQT109" s="2"/>
      <c r="KQU109" s="2"/>
      <c r="KQV109" s="5"/>
      <c r="KQW109" s="5"/>
      <c r="KQX109" s="5"/>
      <c r="KQY109" s="5"/>
      <c r="KQZ109" s="5"/>
      <c r="KRA109" s="1"/>
      <c r="KRB109" s="2"/>
      <c r="KRC109" s="2"/>
      <c r="KRD109" s="5"/>
      <c r="KRE109" s="5"/>
      <c r="KRF109" s="5"/>
      <c r="KRG109" s="5"/>
      <c r="KRH109" s="5"/>
      <c r="KRI109" s="1"/>
      <c r="KRJ109" s="2"/>
      <c r="KRK109" s="2"/>
      <c r="KRL109" s="5"/>
      <c r="KRM109" s="5"/>
      <c r="KRN109" s="5"/>
      <c r="KRO109" s="5"/>
      <c r="KRP109" s="5"/>
      <c r="KRQ109" s="1"/>
      <c r="KRR109" s="2"/>
      <c r="KRS109" s="2"/>
      <c r="KRT109" s="5"/>
      <c r="KRU109" s="5"/>
      <c r="KRV109" s="5"/>
      <c r="KRW109" s="5"/>
      <c r="KRX109" s="5"/>
      <c r="KRY109" s="1"/>
      <c r="KRZ109" s="2"/>
      <c r="KSA109" s="2"/>
      <c r="KSB109" s="5"/>
      <c r="KSC109" s="5"/>
      <c r="KSD109" s="5"/>
      <c r="KSE109" s="5"/>
      <c r="KSF109" s="5"/>
      <c r="KSG109" s="1"/>
      <c r="KSH109" s="2"/>
      <c r="KSI109" s="2"/>
      <c r="KSJ109" s="5"/>
      <c r="KSK109" s="5"/>
      <c r="KSL109" s="5"/>
      <c r="KSM109" s="5"/>
      <c r="KSN109" s="5"/>
      <c r="KSO109" s="1"/>
      <c r="KSP109" s="2"/>
      <c r="KSQ109" s="2"/>
      <c r="KSR109" s="5"/>
      <c r="KSS109" s="5"/>
      <c r="KST109" s="5"/>
      <c r="KSU109" s="5"/>
      <c r="KSV109" s="5"/>
      <c r="KSW109" s="1"/>
      <c r="KSX109" s="2"/>
      <c r="KSY109" s="2"/>
      <c r="KSZ109" s="5"/>
      <c r="KTA109" s="5"/>
      <c r="KTB109" s="5"/>
      <c r="KTC109" s="5"/>
      <c r="KTD109" s="5"/>
      <c r="KTE109" s="1"/>
      <c r="KTF109" s="2"/>
      <c r="KTG109" s="2"/>
      <c r="KTH109" s="5"/>
      <c r="KTI109" s="5"/>
      <c r="KTJ109" s="5"/>
      <c r="KTK109" s="5"/>
      <c r="KTL109" s="5"/>
      <c r="KTM109" s="1"/>
      <c r="KTN109" s="2"/>
      <c r="KTO109" s="2"/>
      <c r="KTP109" s="5"/>
      <c r="KTQ109" s="5"/>
      <c r="KTR109" s="5"/>
      <c r="KTS109" s="5"/>
      <c r="KTT109" s="5"/>
      <c r="KTU109" s="1"/>
      <c r="KTV109" s="2"/>
      <c r="KTW109" s="2"/>
      <c r="KTX109" s="5"/>
      <c r="KTY109" s="5"/>
      <c r="KTZ109" s="5"/>
      <c r="KUA109" s="5"/>
      <c r="KUB109" s="5"/>
      <c r="KUC109" s="1"/>
      <c r="KUD109" s="2"/>
      <c r="KUE109" s="2"/>
      <c r="KUF109" s="5"/>
      <c r="KUG109" s="5"/>
      <c r="KUH109" s="5"/>
      <c r="KUI109" s="5"/>
      <c r="KUJ109" s="5"/>
      <c r="KUK109" s="1"/>
      <c r="KUL109" s="2"/>
      <c r="KUM109" s="2"/>
      <c r="KUN109" s="5"/>
      <c r="KUO109" s="5"/>
      <c r="KUP109" s="5"/>
      <c r="KUQ109" s="5"/>
      <c r="KUR109" s="5"/>
      <c r="KUS109" s="1"/>
      <c r="KUT109" s="2"/>
      <c r="KUU109" s="2"/>
      <c r="KUV109" s="5"/>
      <c r="KUW109" s="5"/>
      <c r="KUX109" s="5"/>
      <c r="KUY109" s="5"/>
      <c r="KUZ109" s="5"/>
      <c r="KVA109" s="1"/>
      <c r="KVB109" s="2"/>
      <c r="KVC109" s="2"/>
      <c r="KVD109" s="5"/>
      <c r="KVE109" s="5"/>
      <c r="KVF109" s="5"/>
      <c r="KVG109" s="5"/>
      <c r="KVH109" s="5"/>
      <c r="KVI109" s="1"/>
      <c r="KVJ109" s="2"/>
      <c r="KVK109" s="2"/>
      <c r="KVL109" s="5"/>
      <c r="KVM109" s="5"/>
      <c r="KVN109" s="5"/>
      <c r="KVO109" s="5"/>
      <c r="KVP109" s="5"/>
      <c r="KVQ109" s="1"/>
      <c r="KVR109" s="2"/>
      <c r="KVS109" s="2"/>
      <c r="KVT109" s="5"/>
      <c r="KVU109" s="5"/>
      <c r="KVV109" s="5"/>
      <c r="KVW109" s="5"/>
      <c r="KVX109" s="5"/>
      <c r="KVY109" s="1"/>
      <c r="KVZ109" s="2"/>
      <c r="KWA109" s="2"/>
      <c r="KWB109" s="5"/>
      <c r="KWC109" s="5"/>
      <c r="KWD109" s="5"/>
      <c r="KWE109" s="5"/>
      <c r="KWF109" s="5"/>
      <c r="KWG109" s="1"/>
      <c r="KWH109" s="2"/>
      <c r="KWI109" s="2"/>
      <c r="KWJ109" s="5"/>
      <c r="KWK109" s="5"/>
      <c r="KWL109" s="5"/>
      <c r="KWM109" s="5"/>
      <c r="KWN109" s="5"/>
      <c r="KWO109" s="1"/>
      <c r="KWP109" s="2"/>
      <c r="KWQ109" s="2"/>
      <c r="KWR109" s="5"/>
      <c r="KWS109" s="5"/>
      <c r="KWT109" s="5"/>
      <c r="KWU109" s="5"/>
      <c r="KWV109" s="5"/>
      <c r="KWW109" s="1"/>
      <c r="KWX109" s="2"/>
      <c r="KWY109" s="2"/>
      <c r="KWZ109" s="5"/>
      <c r="KXA109" s="5"/>
      <c r="KXB109" s="5"/>
      <c r="KXC109" s="5"/>
      <c r="KXD109" s="5"/>
      <c r="KXE109" s="1"/>
      <c r="KXF109" s="2"/>
      <c r="KXG109" s="2"/>
      <c r="KXH109" s="5"/>
      <c r="KXI109" s="5"/>
      <c r="KXJ109" s="5"/>
      <c r="KXK109" s="5"/>
      <c r="KXL109" s="5"/>
      <c r="KXM109" s="1"/>
      <c r="KXN109" s="2"/>
      <c r="KXO109" s="2"/>
      <c r="KXP109" s="5"/>
      <c r="KXQ109" s="5"/>
      <c r="KXR109" s="5"/>
      <c r="KXS109" s="5"/>
      <c r="KXT109" s="5"/>
      <c r="KXU109" s="1"/>
      <c r="KXV109" s="2"/>
      <c r="KXW109" s="2"/>
      <c r="KXX109" s="5"/>
      <c r="KXY109" s="5"/>
      <c r="KXZ109" s="5"/>
      <c r="KYA109" s="5"/>
      <c r="KYB109" s="5"/>
      <c r="KYC109" s="1"/>
      <c r="KYD109" s="2"/>
      <c r="KYE109" s="2"/>
      <c r="KYF109" s="5"/>
      <c r="KYG109" s="5"/>
      <c r="KYH109" s="5"/>
      <c r="KYI109" s="5"/>
      <c r="KYJ109" s="5"/>
      <c r="KYK109" s="1"/>
      <c r="KYL109" s="2"/>
      <c r="KYM109" s="2"/>
      <c r="KYN109" s="5"/>
      <c r="KYO109" s="5"/>
      <c r="KYP109" s="5"/>
      <c r="KYQ109" s="5"/>
      <c r="KYR109" s="5"/>
      <c r="KYS109" s="1"/>
      <c r="KYT109" s="2"/>
      <c r="KYU109" s="2"/>
      <c r="KYV109" s="5"/>
      <c r="KYW109" s="5"/>
      <c r="KYX109" s="5"/>
      <c r="KYY109" s="5"/>
      <c r="KYZ109" s="5"/>
      <c r="KZA109" s="1"/>
      <c r="KZB109" s="2"/>
      <c r="KZC109" s="2"/>
      <c r="KZD109" s="5"/>
      <c r="KZE109" s="5"/>
      <c r="KZF109" s="5"/>
      <c r="KZG109" s="5"/>
      <c r="KZH109" s="5"/>
      <c r="KZI109" s="1"/>
      <c r="KZJ109" s="2"/>
      <c r="KZK109" s="2"/>
      <c r="KZL109" s="5"/>
      <c r="KZM109" s="5"/>
      <c r="KZN109" s="5"/>
      <c r="KZO109" s="5"/>
      <c r="KZP109" s="5"/>
      <c r="KZQ109" s="1"/>
      <c r="KZR109" s="2"/>
      <c r="KZS109" s="2"/>
      <c r="KZT109" s="5"/>
      <c r="KZU109" s="5"/>
      <c r="KZV109" s="5"/>
      <c r="KZW109" s="5"/>
      <c r="KZX109" s="5"/>
      <c r="KZY109" s="1"/>
      <c r="KZZ109" s="2"/>
      <c r="LAA109" s="2"/>
      <c r="LAB109" s="5"/>
      <c r="LAC109" s="5"/>
      <c r="LAD109" s="5"/>
      <c r="LAE109" s="5"/>
      <c r="LAF109" s="5"/>
      <c r="LAG109" s="1"/>
      <c r="LAH109" s="2"/>
      <c r="LAI109" s="2"/>
      <c r="LAJ109" s="5"/>
      <c r="LAK109" s="5"/>
      <c r="LAL109" s="5"/>
      <c r="LAM109" s="5"/>
      <c r="LAN109" s="5"/>
      <c r="LAO109" s="1"/>
      <c r="LAP109" s="2"/>
      <c r="LAQ109" s="2"/>
      <c r="LAR109" s="5"/>
      <c r="LAS109" s="5"/>
      <c r="LAT109" s="5"/>
      <c r="LAU109" s="5"/>
      <c r="LAV109" s="5"/>
      <c r="LAW109" s="1"/>
      <c r="LAX109" s="2"/>
      <c r="LAY109" s="2"/>
      <c r="LAZ109" s="5"/>
      <c r="LBA109" s="5"/>
      <c r="LBB109" s="5"/>
      <c r="LBC109" s="5"/>
      <c r="LBD109" s="5"/>
      <c r="LBE109" s="1"/>
      <c r="LBF109" s="2"/>
      <c r="LBG109" s="2"/>
      <c r="LBH109" s="5"/>
      <c r="LBI109" s="5"/>
      <c r="LBJ109" s="5"/>
      <c r="LBK109" s="5"/>
      <c r="LBL109" s="5"/>
      <c r="LBM109" s="1"/>
      <c r="LBN109" s="2"/>
      <c r="LBO109" s="2"/>
      <c r="LBP109" s="5"/>
      <c r="LBQ109" s="5"/>
      <c r="LBR109" s="5"/>
      <c r="LBS109" s="5"/>
      <c r="LBT109" s="5"/>
      <c r="LBU109" s="1"/>
      <c r="LBV109" s="2"/>
      <c r="LBW109" s="2"/>
      <c r="LBX109" s="5"/>
      <c r="LBY109" s="5"/>
      <c r="LBZ109" s="5"/>
      <c r="LCA109" s="5"/>
      <c r="LCB109" s="5"/>
      <c r="LCC109" s="1"/>
      <c r="LCD109" s="2"/>
      <c r="LCE109" s="2"/>
      <c r="LCF109" s="5"/>
      <c r="LCG109" s="5"/>
      <c r="LCH109" s="5"/>
      <c r="LCI109" s="5"/>
      <c r="LCJ109" s="5"/>
      <c r="LCK109" s="1"/>
      <c r="LCL109" s="2"/>
      <c r="LCM109" s="2"/>
      <c r="LCN109" s="5"/>
      <c r="LCO109" s="5"/>
      <c r="LCP109" s="5"/>
      <c r="LCQ109" s="5"/>
      <c r="LCR109" s="5"/>
      <c r="LCS109" s="1"/>
      <c r="LCT109" s="2"/>
      <c r="LCU109" s="2"/>
      <c r="LCV109" s="5"/>
      <c r="LCW109" s="5"/>
      <c r="LCX109" s="5"/>
      <c r="LCY109" s="5"/>
      <c r="LCZ109" s="5"/>
      <c r="LDA109" s="1"/>
      <c r="LDB109" s="2"/>
      <c r="LDC109" s="2"/>
      <c r="LDD109" s="5"/>
      <c r="LDE109" s="5"/>
      <c r="LDF109" s="5"/>
      <c r="LDG109" s="5"/>
      <c r="LDH109" s="5"/>
      <c r="LDI109" s="1"/>
      <c r="LDJ109" s="2"/>
      <c r="LDK109" s="2"/>
      <c r="LDL109" s="5"/>
      <c r="LDM109" s="5"/>
      <c r="LDN109" s="5"/>
      <c r="LDO109" s="5"/>
      <c r="LDP109" s="5"/>
      <c r="LDQ109" s="1"/>
      <c r="LDR109" s="2"/>
      <c r="LDS109" s="2"/>
      <c r="LDT109" s="5"/>
      <c r="LDU109" s="5"/>
      <c r="LDV109" s="5"/>
      <c r="LDW109" s="5"/>
      <c r="LDX109" s="5"/>
      <c r="LDY109" s="1"/>
      <c r="LDZ109" s="2"/>
      <c r="LEA109" s="2"/>
      <c r="LEB109" s="5"/>
      <c r="LEC109" s="5"/>
      <c r="LED109" s="5"/>
      <c r="LEE109" s="5"/>
      <c r="LEF109" s="5"/>
      <c r="LEG109" s="1"/>
      <c r="LEH109" s="2"/>
      <c r="LEI109" s="2"/>
      <c r="LEJ109" s="5"/>
      <c r="LEK109" s="5"/>
      <c r="LEL109" s="5"/>
      <c r="LEM109" s="5"/>
      <c r="LEN109" s="5"/>
      <c r="LEO109" s="1"/>
      <c r="LEP109" s="2"/>
      <c r="LEQ109" s="2"/>
      <c r="LER109" s="5"/>
      <c r="LES109" s="5"/>
      <c r="LET109" s="5"/>
      <c r="LEU109" s="5"/>
      <c r="LEV109" s="5"/>
      <c r="LEW109" s="1"/>
      <c r="LEX109" s="2"/>
      <c r="LEY109" s="2"/>
      <c r="LEZ109" s="5"/>
      <c r="LFA109" s="5"/>
      <c r="LFB109" s="5"/>
      <c r="LFC109" s="5"/>
      <c r="LFD109" s="5"/>
      <c r="LFE109" s="1"/>
      <c r="LFF109" s="2"/>
      <c r="LFG109" s="2"/>
      <c r="LFH109" s="5"/>
      <c r="LFI109" s="5"/>
      <c r="LFJ109" s="5"/>
      <c r="LFK109" s="5"/>
      <c r="LFL109" s="5"/>
      <c r="LFM109" s="1"/>
      <c r="LFN109" s="2"/>
      <c r="LFO109" s="2"/>
      <c r="LFP109" s="5"/>
      <c r="LFQ109" s="5"/>
      <c r="LFR109" s="5"/>
      <c r="LFS109" s="5"/>
      <c r="LFT109" s="5"/>
      <c r="LFU109" s="1"/>
      <c r="LFV109" s="2"/>
      <c r="LFW109" s="2"/>
      <c r="LFX109" s="5"/>
      <c r="LFY109" s="5"/>
      <c r="LFZ109" s="5"/>
      <c r="LGA109" s="5"/>
      <c r="LGB109" s="5"/>
      <c r="LGC109" s="1"/>
      <c r="LGD109" s="2"/>
      <c r="LGE109" s="2"/>
      <c r="LGF109" s="5"/>
      <c r="LGG109" s="5"/>
      <c r="LGH109" s="5"/>
      <c r="LGI109" s="5"/>
      <c r="LGJ109" s="5"/>
      <c r="LGK109" s="1"/>
      <c r="LGL109" s="2"/>
      <c r="LGM109" s="2"/>
      <c r="LGN109" s="5"/>
      <c r="LGO109" s="5"/>
      <c r="LGP109" s="5"/>
      <c r="LGQ109" s="5"/>
      <c r="LGR109" s="5"/>
      <c r="LGS109" s="1"/>
      <c r="LGT109" s="2"/>
      <c r="LGU109" s="2"/>
      <c r="LGV109" s="5"/>
      <c r="LGW109" s="5"/>
      <c r="LGX109" s="5"/>
      <c r="LGY109" s="5"/>
      <c r="LGZ109" s="5"/>
      <c r="LHA109" s="1"/>
      <c r="LHB109" s="2"/>
      <c r="LHC109" s="2"/>
      <c r="LHD109" s="5"/>
      <c r="LHE109" s="5"/>
      <c r="LHF109" s="5"/>
      <c r="LHG109" s="5"/>
      <c r="LHH109" s="5"/>
      <c r="LHI109" s="1"/>
      <c r="LHJ109" s="2"/>
      <c r="LHK109" s="2"/>
      <c r="LHL109" s="5"/>
      <c r="LHM109" s="5"/>
      <c r="LHN109" s="5"/>
      <c r="LHO109" s="5"/>
      <c r="LHP109" s="5"/>
      <c r="LHQ109" s="1"/>
      <c r="LHR109" s="2"/>
      <c r="LHS109" s="2"/>
      <c r="LHT109" s="5"/>
      <c r="LHU109" s="5"/>
      <c r="LHV109" s="5"/>
      <c r="LHW109" s="5"/>
      <c r="LHX109" s="5"/>
      <c r="LHY109" s="1"/>
      <c r="LHZ109" s="2"/>
      <c r="LIA109" s="2"/>
      <c r="LIB109" s="5"/>
      <c r="LIC109" s="5"/>
      <c r="LID109" s="5"/>
      <c r="LIE109" s="5"/>
      <c r="LIF109" s="5"/>
      <c r="LIG109" s="1"/>
      <c r="LIH109" s="2"/>
      <c r="LII109" s="2"/>
      <c r="LIJ109" s="5"/>
      <c r="LIK109" s="5"/>
      <c r="LIL109" s="5"/>
      <c r="LIM109" s="5"/>
      <c r="LIN109" s="5"/>
      <c r="LIO109" s="1"/>
      <c r="LIP109" s="2"/>
      <c r="LIQ109" s="2"/>
      <c r="LIR109" s="5"/>
      <c r="LIS109" s="5"/>
      <c r="LIT109" s="5"/>
      <c r="LIU109" s="5"/>
      <c r="LIV109" s="5"/>
      <c r="LIW109" s="1"/>
      <c r="LIX109" s="2"/>
      <c r="LIY109" s="2"/>
      <c r="LIZ109" s="5"/>
      <c r="LJA109" s="5"/>
      <c r="LJB109" s="5"/>
      <c r="LJC109" s="5"/>
      <c r="LJD109" s="5"/>
      <c r="LJE109" s="1"/>
      <c r="LJF109" s="2"/>
      <c r="LJG109" s="2"/>
      <c r="LJH109" s="5"/>
      <c r="LJI109" s="5"/>
      <c r="LJJ109" s="5"/>
      <c r="LJK109" s="5"/>
      <c r="LJL109" s="5"/>
      <c r="LJM109" s="1"/>
      <c r="LJN109" s="2"/>
      <c r="LJO109" s="2"/>
      <c r="LJP109" s="5"/>
      <c r="LJQ109" s="5"/>
      <c r="LJR109" s="5"/>
      <c r="LJS109" s="5"/>
      <c r="LJT109" s="5"/>
      <c r="LJU109" s="1"/>
      <c r="LJV109" s="2"/>
      <c r="LJW109" s="2"/>
      <c r="LJX109" s="5"/>
      <c r="LJY109" s="5"/>
      <c r="LJZ109" s="5"/>
      <c r="LKA109" s="5"/>
      <c r="LKB109" s="5"/>
      <c r="LKC109" s="1"/>
      <c r="LKD109" s="2"/>
      <c r="LKE109" s="2"/>
      <c r="LKF109" s="5"/>
      <c r="LKG109" s="5"/>
      <c r="LKH109" s="5"/>
      <c r="LKI109" s="5"/>
      <c r="LKJ109" s="5"/>
      <c r="LKK109" s="1"/>
      <c r="LKL109" s="2"/>
      <c r="LKM109" s="2"/>
      <c r="LKN109" s="5"/>
      <c r="LKO109" s="5"/>
      <c r="LKP109" s="5"/>
      <c r="LKQ109" s="5"/>
      <c r="LKR109" s="5"/>
      <c r="LKS109" s="1"/>
      <c r="LKT109" s="2"/>
      <c r="LKU109" s="2"/>
      <c r="LKV109" s="5"/>
      <c r="LKW109" s="5"/>
      <c r="LKX109" s="5"/>
      <c r="LKY109" s="5"/>
      <c r="LKZ109" s="5"/>
      <c r="LLA109" s="1"/>
      <c r="LLB109" s="2"/>
      <c r="LLC109" s="2"/>
      <c r="LLD109" s="5"/>
      <c r="LLE109" s="5"/>
      <c r="LLF109" s="5"/>
      <c r="LLG109" s="5"/>
      <c r="LLH109" s="5"/>
      <c r="LLI109" s="1"/>
      <c r="LLJ109" s="2"/>
      <c r="LLK109" s="2"/>
      <c r="LLL109" s="5"/>
      <c r="LLM109" s="5"/>
      <c r="LLN109" s="5"/>
      <c r="LLO109" s="5"/>
      <c r="LLP109" s="5"/>
      <c r="LLQ109" s="1"/>
      <c r="LLR109" s="2"/>
      <c r="LLS109" s="2"/>
      <c r="LLT109" s="5"/>
      <c r="LLU109" s="5"/>
      <c r="LLV109" s="5"/>
      <c r="LLW109" s="5"/>
      <c r="LLX109" s="5"/>
      <c r="LLY109" s="1"/>
      <c r="LLZ109" s="2"/>
      <c r="LMA109" s="2"/>
      <c r="LMB109" s="5"/>
      <c r="LMC109" s="5"/>
      <c r="LMD109" s="5"/>
      <c r="LME109" s="5"/>
      <c r="LMF109" s="5"/>
      <c r="LMG109" s="1"/>
      <c r="LMH109" s="2"/>
      <c r="LMI109" s="2"/>
      <c r="LMJ109" s="5"/>
      <c r="LMK109" s="5"/>
      <c r="LML109" s="5"/>
      <c r="LMM109" s="5"/>
      <c r="LMN109" s="5"/>
      <c r="LMO109" s="1"/>
      <c r="LMP109" s="2"/>
      <c r="LMQ109" s="2"/>
      <c r="LMR109" s="5"/>
      <c r="LMS109" s="5"/>
      <c r="LMT109" s="5"/>
      <c r="LMU109" s="5"/>
      <c r="LMV109" s="5"/>
      <c r="LMW109" s="1"/>
      <c r="LMX109" s="2"/>
      <c r="LMY109" s="2"/>
      <c r="LMZ109" s="5"/>
      <c r="LNA109" s="5"/>
      <c r="LNB109" s="5"/>
      <c r="LNC109" s="5"/>
      <c r="LND109" s="5"/>
      <c r="LNE109" s="1"/>
      <c r="LNF109" s="2"/>
      <c r="LNG109" s="2"/>
      <c r="LNH109" s="5"/>
      <c r="LNI109" s="5"/>
      <c r="LNJ109" s="5"/>
      <c r="LNK109" s="5"/>
      <c r="LNL109" s="5"/>
      <c r="LNM109" s="1"/>
      <c r="LNN109" s="2"/>
      <c r="LNO109" s="2"/>
      <c r="LNP109" s="5"/>
      <c r="LNQ109" s="5"/>
      <c r="LNR109" s="5"/>
      <c r="LNS109" s="5"/>
      <c r="LNT109" s="5"/>
      <c r="LNU109" s="1"/>
      <c r="LNV109" s="2"/>
      <c r="LNW109" s="2"/>
      <c r="LNX109" s="5"/>
      <c r="LNY109" s="5"/>
      <c r="LNZ109" s="5"/>
      <c r="LOA109" s="5"/>
      <c r="LOB109" s="5"/>
      <c r="LOC109" s="1"/>
      <c r="LOD109" s="2"/>
      <c r="LOE109" s="2"/>
      <c r="LOF109" s="5"/>
      <c r="LOG109" s="5"/>
      <c r="LOH109" s="5"/>
      <c r="LOI109" s="5"/>
      <c r="LOJ109" s="5"/>
      <c r="LOK109" s="1"/>
      <c r="LOL109" s="2"/>
      <c r="LOM109" s="2"/>
      <c r="LON109" s="5"/>
      <c r="LOO109" s="5"/>
      <c r="LOP109" s="5"/>
      <c r="LOQ109" s="5"/>
      <c r="LOR109" s="5"/>
      <c r="LOS109" s="1"/>
      <c r="LOT109" s="2"/>
      <c r="LOU109" s="2"/>
      <c r="LOV109" s="5"/>
      <c r="LOW109" s="5"/>
      <c r="LOX109" s="5"/>
      <c r="LOY109" s="5"/>
      <c r="LOZ109" s="5"/>
      <c r="LPA109" s="1"/>
      <c r="LPB109" s="2"/>
      <c r="LPC109" s="2"/>
      <c r="LPD109" s="5"/>
      <c r="LPE109" s="5"/>
      <c r="LPF109" s="5"/>
      <c r="LPG109" s="5"/>
      <c r="LPH109" s="5"/>
      <c r="LPI109" s="1"/>
      <c r="LPJ109" s="2"/>
      <c r="LPK109" s="2"/>
      <c r="LPL109" s="5"/>
      <c r="LPM109" s="5"/>
      <c r="LPN109" s="5"/>
      <c r="LPO109" s="5"/>
      <c r="LPP109" s="5"/>
      <c r="LPQ109" s="1"/>
      <c r="LPR109" s="2"/>
      <c r="LPS109" s="2"/>
      <c r="LPT109" s="5"/>
      <c r="LPU109" s="5"/>
      <c r="LPV109" s="5"/>
      <c r="LPW109" s="5"/>
      <c r="LPX109" s="5"/>
      <c r="LPY109" s="1"/>
      <c r="LPZ109" s="2"/>
      <c r="LQA109" s="2"/>
      <c r="LQB109" s="5"/>
      <c r="LQC109" s="5"/>
      <c r="LQD109" s="5"/>
      <c r="LQE109" s="5"/>
      <c r="LQF109" s="5"/>
      <c r="LQG109" s="1"/>
      <c r="LQH109" s="2"/>
      <c r="LQI109" s="2"/>
      <c r="LQJ109" s="5"/>
      <c r="LQK109" s="5"/>
      <c r="LQL109" s="5"/>
      <c r="LQM109" s="5"/>
      <c r="LQN109" s="5"/>
      <c r="LQO109" s="1"/>
      <c r="LQP109" s="2"/>
      <c r="LQQ109" s="2"/>
      <c r="LQR109" s="5"/>
      <c r="LQS109" s="5"/>
      <c r="LQT109" s="5"/>
      <c r="LQU109" s="5"/>
      <c r="LQV109" s="5"/>
      <c r="LQW109" s="1"/>
      <c r="LQX109" s="2"/>
      <c r="LQY109" s="2"/>
      <c r="LQZ109" s="5"/>
      <c r="LRA109" s="5"/>
      <c r="LRB109" s="5"/>
      <c r="LRC109" s="5"/>
      <c r="LRD109" s="5"/>
      <c r="LRE109" s="1"/>
      <c r="LRF109" s="2"/>
      <c r="LRG109" s="2"/>
      <c r="LRH109" s="5"/>
      <c r="LRI109" s="5"/>
      <c r="LRJ109" s="5"/>
      <c r="LRK109" s="5"/>
      <c r="LRL109" s="5"/>
      <c r="LRM109" s="1"/>
      <c r="LRN109" s="2"/>
      <c r="LRO109" s="2"/>
      <c r="LRP109" s="5"/>
      <c r="LRQ109" s="5"/>
      <c r="LRR109" s="5"/>
      <c r="LRS109" s="5"/>
      <c r="LRT109" s="5"/>
      <c r="LRU109" s="1"/>
      <c r="LRV109" s="2"/>
      <c r="LRW109" s="2"/>
      <c r="LRX109" s="5"/>
      <c r="LRY109" s="5"/>
      <c r="LRZ109" s="5"/>
      <c r="LSA109" s="5"/>
      <c r="LSB109" s="5"/>
      <c r="LSC109" s="1"/>
      <c r="LSD109" s="2"/>
      <c r="LSE109" s="2"/>
      <c r="LSF109" s="5"/>
      <c r="LSG109" s="5"/>
      <c r="LSH109" s="5"/>
      <c r="LSI109" s="5"/>
      <c r="LSJ109" s="5"/>
      <c r="LSK109" s="1"/>
      <c r="LSL109" s="2"/>
      <c r="LSM109" s="2"/>
      <c r="LSN109" s="5"/>
      <c r="LSO109" s="5"/>
      <c r="LSP109" s="5"/>
      <c r="LSQ109" s="5"/>
      <c r="LSR109" s="5"/>
      <c r="LSS109" s="1"/>
      <c r="LST109" s="2"/>
      <c r="LSU109" s="2"/>
      <c r="LSV109" s="5"/>
      <c r="LSW109" s="5"/>
      <c r="LSX109" s="5"/>
      <c r="LSY109" s="5"/>
      <c r="LSZ109" s="5"/>
      <c r="LTA109" s="1"/>
      <c r="LTB109" s="2"/>
      <c r="LTC109" s="2"/>
      <c r="LTD109" s="5"/>
      <c r="LTE109" s="5"/>
      <c r="LTF109" s="5"/>
      <c r="LTG109" s="5"/>
      <c r="LTH109" s="5"/>
      <c r="LTI109" s="1"/>
      <c r="LTJ109" s="2"/>
      <c r="LTK109" s="2"/>
      <c r="LTL109" s="5"/>
      <c r="LTM109" s="5"/>
      <c r="LTN109" s="5"/>
      <c r="LTO109" s="5"/>
      <c r="LTP109" s="5"/>
      <c r="LTQ109" s="1"/>
      <c r="LTR109" s="2"/>
      <c r="LTS109" s="2"/>
      <c r="LTT109" s="5"/>
      <c r="LTU109" s="5"/>
      <c r="LTV109" s="5"/>
      <c r="LTW109" s="5"/>
      <c r="LTX109" s="5"/>
      <c r="LTY109" s="1"/>
      <c r="LTZ109" s="2"/>
      <c r="LUA109" s="2"/>
      <c r="LUB109" s="5"/>
      <c r="LUC109" s="5"/>
      <c r="LUD109" s="5"/>
      <c r="LUE109" s="5"/>
      <c r="LUF109" s="5"/>
      <c r="LUG109" s="1"/>
      <c r="LUH109" s="2"/>
      <c r="LUI109" s="2"/>
      <c r="LUJ109" s="5"/>
      <c r="LUK109" s="5"/>
      <c r="LUL109" s="5"/>
      <c r="LUM109" s="5"/>
      <c r="LUN109" s="5"/>
      <c r="LUO109" s="1"/>
      <c r="LUP109" s="2"/>
      <c r="LUQ109" s="2"/>
      <c r="LUR109" s="5"/>
      <c r="LUS109" s="5"/>
      <c r="LUT109" s="5"/>
      <c r="LUU109" s="5"/>
      <c r="LUV109" s="5"/>
      <c r="LUW109" s="1"/>
      <c r="LUX109" s="2"/>
      <c r="LUY109" s="2"/>
      <c r="LUZ109" s="5"/>
      <c r="LVA109" s="5"/>
      <c r="LVB109" s="5"/>
      <c r="LVC109" s="5"/>
      <c r="LVD109" s="5"/>
      <c r="LVE109" s="1"/>
      <c r="LVF109" s="2"/>
      <c r="LVG109" s="2"/>
      <c r="LVH109" s="5"/>
      <c r="LVI109" s="5"/>
      <c r="LVJ109" s="5"/>
      <c r="LVK109" s="5"/>
      <c r="LVL109" s="5"/>
      <c r="LVM109" s="1"/>
      <c r="LVN109" s="2"/>
      <c r="LVO109" s="2"/>
      <c r="LVP109" s="5"/>
      <c r="LVQ109" s="5"/>
      <c r="LVR109" s="5"/>
      <c r="LVS109" s="5"/>
      <c r="LVT109" s="5"/>
      <c r="LVU109" s="1"/>
      <c r="LVV109" s="2"/>
      <c r="LVW109" s="2"/>
      <c r="LVX109" s="5"/>
      <c r="LVY109" s="5"/>
      <c r="LVZ109" s="5"/>
      <c r="LWA109" s="5"/>
      <c r="LWB109" s="5"/>
      <c r="LWC109" s="1"/>
      <c r="LWD109" s="2"/>
      <c r="LWE109" s="2"/>
      <c r="LWF109" s="5"/>
      <c r="LWG109" s="5"/>
      <c r="LWH109" s="5"/>
      <c r="LWI109" s="5"/>
      <c r="LWJ109" s="5"/>
      <c r="LWK109" s="1"/>
      <c r="LWL109" s="2"/>
      <c r="LWM109" s="2"/>
      <c r="LWN109" s="5"/>
      <c r="LWO109" s="5"/>
      <c r="LWP109" s="5"/>
      <c r="LWQ109" s="5"/>
      <c r="LWR109" s="5"/>
      <c r="LWS109" s="1"/>
      <c r="LWT109" s="2"/>
      <c r="LWU109" s="2"/>
      <c r="LWV109" s="5"/>
      <c r="LWW109" s="5"/>
      <c r="LWX109" s="5"/>
      <c r="LWY109" s="5"/>
      <c r="LWZ109" s="5"/>
      <c r="LXA109" s="1"/>
      <c r="LXB109" s="2"/>
      <c r="LXC109" s="2"/>
      <c r="LXD109" s="5"/>
      <c r="LXE109" s="5"/>
      <c r="LXF109" s="5"/>
      <c r="LXG109" s="5"/>
      <c r="LXH109" s="5"/>
      <c r="LXI109" s="1"/>
      <c r="LXJ109" s="2"/>
      <c r="LXK109" s="2"/>
      <c r="LXL109" s="5"/>
      <c r="LXM109" s="5"/>
      <c r="LXN109" s="5"/>
      <c r="LXO109" s="5"/>
      <c r="LXP109" s="5"/>
      <c r="LXQ109" s="1"/>
      <c r="LXR109" s="2"/>
      <c r="LXS109" s="2"/>
      <c r="LXT109" s="5"/>
      <c r="LXU109" s="5"/>
      <c r="LXV109" s="5"/>
      <c r="LXW109" s="5"/>
      <c r="LXX109" s="5"/>
      <c r="LXY109" s="1"/>
      <c r="LXZ109" s="2"/>
      <c r="LYA109" s="2"/>
      <c r="LYB109" s="5"/>
      <c r="LYC109" s="5"/>
      <c r="LYD109" s="5"/>
      <c r="LYE109" s="5"/>
      <c r="LYF109" s="5"/>
      <c r="LYG109" s="1"/>
      <c r="LYH109" s="2"/>
      <c r="LYI109" s="2"/>
      <c r="LYJ109" s="5"/>
      <c r="LYK109" s="5"/>
      <c r="LYL109" s="5"/>
      <c r="LYM109" s="5"/>
      <c r="LYN109" s="5"/>
      <c r="LYO109" s="1"/>
      <c r="LYP109" s="2"/>
      <c r="LYQ109" s="2"/>
      <c r="LYR109" s="5"/>
      <c r="LYS109" s="5"/>
      <c r="LYT109" s="5"/>
      <c r="LYU109" s="5"/>
      <c r="LYV109" s="5"/>
      <c r="LYW109" s="1"/>
      <c r="LYX109" s="2"/>
      <c r="LYY109" s="2"/>
      <c r="LYZ109" s="5"/>
      <c r="LZA109" s="5"/>
      <c r="LZB109" s="5"/>
      <c r="LZC109" s="5"/>
      <c r="LZD109" s="5"/>
      <c r="LZE109" s="1"/>
      <c r="LZF109" s="2"/>
      <c r="LZG109" s="2"/>
      <c r="LZH109" s="5"/>
      <c r="LZI109" s="5"/>
      <c r="LZJ109" s="5"/>
      <c r="LZK109" s="5"/>
      <c r="LZL109" s="5"/>
      <c r="LZM109" s="1"/>
      <c r="LZN109" s="2"/>
      <c r="LZO109" s="2"/>
      <c r="LZP109" s="5"/>
      <c r="LZQ109" s="5"/>
      <c r="LZR109" s="5"/>
      <c r="LZS109" s="5"/>
      <c r="LZT109" s="5"/>
      <c r="LZU109" s="1"/>
      <c r="LZV109" s="2"/>
      <c r="LZW109" s="2"/>
      <c r="LZX109" s="5"/>
      <c r="LZY109" s="5"/>
      <c r="LZZ109" s="5"/>
      <c r="MAA109" s="5"/>
      <c r="MAB109" s="5"/>
      <c r="MAC109" s="1"/>
      <c r="MAD109" s="2"/>
      <c r="MAE109" s="2"/>
      <c r="MAF109" s="5"/>
      <c r="MAG109" s="5"/>
      <c r="MAH109" s="5"/>
      <c r="MAI109" s="5"/>
      <c r="MAJ109" s="5"/>
      <c r="MAK109" s="1"/>
      <c r="MAL109" s="2"/>
      <c r="MAM109" s="2"/>
      <c r="MAN109" s="5"/>
      <c r="MAO109" s="5"/>
      <c r="MAP109" s="5"/>
      <c r="MAQ109" s="5"/>
      <c r="MAR109" s="5"/>
      <c r="MAS109" s="1"/>
      <c r="MAT109" s="2"/>
      <c r="MAU109" s="2"/>
      <c r="MAV109" s="5"/>
      <c r="MAW109" s="5"/>
      <c r="MAX109" s="5"/>
      <c r="MAY109" s="5"/>
      <c r="MAZ109" s="5"/>
      <c r="MBA109" s="1"/>
      <c r="MBB109" s="2"/>
      <c r="MBC109" s="2"/>
      <c r="MBD109" s="5"/>
      <c r="MBE109" s="5"/>
      <c r="MBF109" s="5"/>
      <c r="MBG109" s="5"/>
      <c r="MBH109" s="5"/>
      <c r="MBI109" s="1"/>
      <c r="MBJ109" s="2"/>
      <c r="MBK109" s="2"/>
      <c r="MBL109" s="5"/>
      <c r="MBM109" s="5"/>
      <c r="MBN109" s="5"/>
      <c r="MBO109" s="5"/>
      <c r="MBP109" s="5"/>
      <c r="MBQ109" s="1"/>
      <c r="MBR109" s="2"/>
      <c r="MBS109" s="2"/>
      <c r="MBT109" s="5"/>
      <c r="MBU109" s="5"/>
      <c r="MBV109" s="5"/>
      <c r="MBW109" s="5"/>
      <c r="MBX109" s="5"/>
      <c r="MBY109" s="1"/>
      <c r="MBZ109" s="2"/>
      <c r="MCA109" s="2"/>
      <c r="MCB109" s="5"/>
      <c r="MCC109" s="5"/>
      <c r="MCD109" s="5"/>
      <c r="MCE109" s="5"/>
      <c r="MCF109" s="5"/>
      <c r="MCG109" s="1"/>
      <c r="MCH109" s="2"/>
      <c r="MCI109" s="2"/>
      <c r="MCJ109" s="5"/>
      <c r="MCK109" s="5"/>
      <c r="MCL109" s="5"/>
      <c r="MCM109" s="5"/>
      <c r="MCN109" s="5"/>
      <c r="MCO109" s="1"/>
      <c r="MCP109" s="2"/>
      <c r="MCQ109" s="2"/>
      <c r="MCR109" s="5"/>
      <c r="MCS109" s="5"/>
      <c r="MCT109" s="5"/>
      <c r="MCU109" s="5"/>
      <c r="MCV109" s="5"/>
      <c r="MCW109" s="1"/>
      <c r="MCX109" s="2"/>
      <c r="MCY109" s="2"/>
      <c r="MCZ109" s="5"/>
      <c r="MDA109" s="5"/>
      <c r="MDB109" s="5"/>
      <c r="MDC109" s="5"/>
      <c r="MDD109" s="5"/>
      <c r="MDE109" s="1"/>
      <c r="MDF109" s="2"/>
      <c r="MDG109" s="2"/>
      <c r="MDH109" s="5"/>
      <c r="MDI109" s="5"/>
      <c r="MDJ109" s="5"/>
      <c r="MDK109" s="5"/>
      <c r="MDL109" s="5"/>
      <c r="MDM109" s="1"/>
      <c r="MDN109" s="2"/>
      <c r="MDO109" s="2"/>
      <c r="MDP109" s="5"/>
      <c r="MDQ109" s="5"/>
      <c r="MDR109" s="5"/>
      <c r="MDS109" s="5"/>
      <c r="MDT109" s="5"/>
      <c r="MDU109" s="1"/>
      <c r="MDV109" s="2"/>
      <c r="MDW109" s="2"/>
      <c r="MDX109" s="5"/>
      <c r="MDY109" s="5"/>
      <c r="MDZ109" s="5"/>
      <c r="MEA109" s="5"/>
      <c r="MEB109" s="5"/>
      <c r="MEC109" s="1"/>
      <c r="MED109" s="2"/>
      <c r="MEE109" s="2"/>
      <c r="MEF109" s="5"/>
      <c r="MEG109" s="5"/>
      <c r="MEH109" s="5"/>
      <c r="MEI109" s="5"/>
      <c r="MEJ109" s="5"/>
      <c r="MEK109" s="1"/>
      <c r="MEL109" s="2"/>
      <c r="MEM109" s="2"/>
      <c r="MEN109" s="5"/>
      <c r="MEO109" s="5"/>
      <c r="MEP109" s="5"/>
      <c r="MEQ109" s="5"/>
      <c r="MER109" s="5"/>
      <c r="MES109" s="1"/>
      <c r="MET109" s="2"/>
      <c r="MEU109" s="2"/>
      <c r="MEV109" s="5"/>
      <c r="MEW109" s="5"/>
      <c r="MEX109" s="5"/>
      <c r="MEY109" s="5"/>
      <c r="MEZ109" s="5"/>
      <c r="MFA109" s="1"/>
      <c r="MFB109" s="2"/>
      <c r="MFC109" s="2"/>
      <c r="MFD109" s="5"/>
      <c r="MFE109" s="5"/>
      <c r="MFF109" s="5"/>
      <c r="MFG109" s="5"/>
      <c r="MFH109" s="5"/>
      <c r="MFI109" s="1"/>
      <c r="MFJ109" s="2"/>
      <c r="MFK109" s="2"/>
      <c r="MFL109" s="5"/>
      <c r="MFM109" s="5"/>
      <c r="MFN109" s="5"/>
      <c r="MFO109" s="5"/>
      <c r="MFP109" s="5"/>
      <c r="MFQ109" s="1"/>
      <c r="MFR109" s="2"/>
      <c r="MFS109" s="2"/>
      <c r="MFT109" s="5"/>
      <c r="MFU109" s="5"/>
      <c r="MFV109" s="5"/>
      <c r="MFW109" s="5"/>
      <c r="MFX109" s="5"/>
      <c r="MFY109" s="1"/>
      <c r="MFZ109" s="2"/>
      <c r="MGA109" s="2"/>
      <c r="MGB109" s="5"/>
      <c r="MGC109" s="5"/>
      <c r="MGD109" s="5"/>
      <c r="MGE109" s="5"/>
      <c r="MGF109" s="5"/>
      <c r="MGG109" s="1"/>
      <c r="MGH109" s="2"/>
      <c r="MGI109" s="2"/>
      <c r="MGJ109" s="5"/>
      <c r="MGK109" s="5"/>
      <c r="MGL109" s="5"/>
      <c r="MGM109" s="5"/>
      <c r="MGN109" s="5"/>
      <c r="MGO109" s="1"/>
      <c r="MGP109" s="2"/>
      <c r="MGQ109" s="2"/>
      <c r="MGR109" s="5"/>
      <c r="MGS109" s="5"/>
      <c r="MGT109" s="5"/>
      <c r="MGU109" s="5"/>
      <c r="MGV109" s="5"/>
      <c r="MGW109" s="1"/>
      <c r="MGX109" s="2"/>
      <c r="MGY109" s="2"/>
      <c r="MGZ109" s="5"/>
      <c r="MHA109" s="5"/>
      <c r="MHB109" s="5"/>
      <c r="MHC109" s="5"/>
      <c r="MHD109" s="5"/>
      <c r="MHE109" s="1"/>
      <c r="MHF109" s="2"/>
      <c r="MHG109" s="2"/>
      <c r="MHH109" s="5"/>
      <c r="MHI109" s="5"/>
      <c r="MHJ109" s="5"/>
      <c r="MHK109" s="5"/>
      <c r="MHL109" s="5"/>
      <c r="MHM109" s="1"/>
      <c r="MHN109" s="2"/>
      <c r="MHO109" s="2"/>
      <c r="MHP109" s="5"/>
      <c r="MHQ109" s="5"/>
      <c r="MHR109" s="5"/>
      <c r="MHS109" s="5"/>
      <c r="MHT109" s="5"/>
      <c r="MHU109" s="1"/>
      <c r="MHV109" s="2"/>
      <c r="MHW109" s="2"/>
      <c r="MHX109" s="5"/>
      <c r="MHY109" s="5"/>
      <c r="MHZ109" s="5"/>
      <c r="MIA109" s="5"/>
      <c r="MIB109" s="5"/>
      <c r="MIC109" s="1"/>
      <c r="MID109" s="2"/>
      <c r="MIE109" s="2"/>
      <c r="MIF109" s="5"/>
      <c r="MIG109" s="5"/>
      <c r="MIH109" s="5"/>
      <c r="MII109" s="5"/>
      <c r="MIJ109" s="5"/>
      <c r="MIK109" s="1"/>
      <c r="MIL109" s="2"/>
      <c r="MIM109" s="2"/>
      <c r="MIN109" s="5"/>
      <c r="MIO109" s="5"/>
      <c r="MIP109" s="5"/>
      <c r="MIQ109" s="5"/>
      <c r="MIR109" s="5"/>
      <c r="MIS109" s="1"/>
      <c r="MIT109" s="2"/>
      <c r="MIU109" s="2"/>
      <c r="MIV109" s="5"/>
      <c r="MIW109" s="5"/>
      <c r="MIX109" s="5"/>
      <c r="MIY109" s="5"/>
      <c r="MIZ109" s="5"/>
      <c r="MJA109" s="1"/>
      <c r="MJB109" s="2"/>
      <c r="MJC109" s="2"/>
      <c r="MJD109" s="5"/>
      <c r="MJE109" s="5"/>
      <c r="MJF109" s="5"/>
      <c r="MJG109" s="5"/>
      <c r="MJH109" s="5"/>
      <c r="MJI109" s="1"/>
      <c r="MJJ109" s="2"/>
      <c r="MJK109" s="2"/>
      <c r="MJL109" s="5"/>
      <c r="MJM109" s="5"/>
      <c r="MJN109" s="5"/>
      <c r="MJO109" s="5"/>
      <c r="MJP109" s="5"/>
      <c r="MJQ109" s="1"/>
      <c r="MJR109" s="2"/>
      <c r="MJS109" s="2"/>
      <c r="MJT109" s="5"/>
      <c r="MJU109" s="5"/>
      <c r="MJV109" s="5"/>
      <c r="MJW109" s="5"/>
      <c r="MJX109" s="5"/>
      <c r="MJY109" s="1"/>
      <c r="MJZ109" s="2"/>
      <c r="MKA109" s="2"/>
      <c r="MKB109" s="5"/>
      <c r="MKC109" s="5"/>
      <c r="MKD109" s="5"/>
      <c r="MKE109" s="5"/>
      <c r="MKF109" s="5"/>
      <c r="MKG109" s="1"/>
      <c r="MKH109" s="2"/>
      <c r="MKI109" s="2"/>
      <c r="MKJ109" s="5"/>
      <c r="MKK109" s="5"/>
      <c r="MKL109" s="5"/>
      <c r="MKM109" s="5"/>
      <c r="MKN109" s="5"/>
      <c r="MKO109" s="1"/>
      <c r="MKP109" s="2"/>
      <c r="MKQ109" s="2"/>
      <c r="MKR109" s="5"/>
      <c r="MKS109" s="5"/>
      <c r="MKT109" s="5"/>
      <c r="MKU109" s="5"/>
      <c r="MKV109" s="5"/>
      <c r="MKW109" s="1"/>
      <c r="MKX109" s="2"/>
      <c r="MKY109" s="2"/>
      <c r="MKZ109" s="5"/>
      <c r="MLA109" s="5"/>
      <c r="MLB109" s="5"/>
      <c r="MLC109" s="5"/>
      <c r="MLD109" s="5"/>
      <c r="MLE109" s="1"/>
      <c r="MLF109" s="2"/>
      <c r="MLG109" s="2"/>
      <c r="MLH109" s="5"/>
      <c r="MLI109" s="5"/>
      <c r="MLJ109" s="5"/>
      <c r="MLK109" s="5"/>
      <c r="MLL109" s="5"/>
      <c r="MLM109" s="1"/>
      <c r="MLN109" s="2"/>
      <c r="MLO109" s="2"/>
      <c r="MLP109" s="5"/>
      <c r="MLQ109" s="5"/>
      <c r="MLR109" s="5"/>
      <c r="MLS109" s="5"/>
      <c r="MLT109" s="5"/>
      <c r="MLU109" s="1"/>
      <c r="MLV109" s="2"/>
      <c r="MLW109" s="2"/>
      <c r="MLX109" s="5"/>
      <c r="MLY109" s="5"/>
      <c r="MLZ109" s="5"/>
      <c r="MMA109" s="5"/>
      <c r="MMB109" s="5"/>
      <c r="MMC109" s="1"/>
      <c r="MMD109" s="2"/>
      <c r="MME109" s="2"/>
      <c r="MMF109" s="5"/>
      <c r="MMG109" s="5"/>
      <c r="MMH109" s="5"/>
      <c r="MMI109" s="5"/>
      <c r="MMJ109" s="5"/>
      <c r="MMK109" s="1"/>
      <c r="MML109" s="2"/>
      <c r="MMM109" s="2"/>
      <c r="MMN109" s="5"/>
      <c r="MMO109" s="5"/>
      <c r="MMP109" s="5"/>
      <c r="MMQ109" s="5"/>
      <c r="MMR109" s="5"/>
      <c r="MMS109" s="1"/>
      <c r="MMT109" s="2"/>
      <c r="MMU109" s="2"/>
      <c r="MMV109" s="5"/>
      <c r="MMW109" s="5"/>
      <c r="MMX109" s="5"/>
      <c r="MMY109" s="5"/>
      <c r="MMZ109" s="5"/>
      <c r="MNA109" s="1"/>
      <c r="MNB109" s="2"/>
      <c r="MNC109" s="2"/>
      <c r="MND109" s="5"/>
      <c r="MNE109" s="5"/>
      <c r="MNF109" s="5"/>
      <c r="MNG109" s="5"/>
      <c r="MNH109" s="5"/>
      <c r="MNI109" s="1"/>
      <c r="MNJ109" s="2"/>
      <c r="MNK109" s="2"/>
      <c r="MNL109" s="5"/>
      <c r="MNM109" s="5"/>
      <c r="MNN109" s="5"/>
      <c r="MNO109" s="5"/>
      <c r="MNP109" s="5"/>
      <c r="MNQ109" s="1"/>
      <c r="MNR109" s="2"/>
      <c r="MNS109" s="2"/>
      <c r="MNT109" s="5"/>
      <c r="MNU109" s="5"/>
      <c r="MNV109" s="5"/>
      <c r="MNW109" s="5"/>
      <c r="MNX109" s="5"/>
      <c r="MNY109" s="1"/>
      <c r="MNZ109" s="2"/>
      <c r="MOA109" s="2"/>
      <c r="MOB109" s="5"/>
      <c r="MOC109" s="5"/>
      <c r="MOD109" s="5"/>
      <c r="MOE109" s="5"/>
      <c r="MOF109" s="5"/>
      <c r="MOG109" s="1"/>
      <c r="MOH109" s="2"/>
      <c r="MOI109" s="2"/>
      <c r="MOJ109" s="5"/>
      <c r="MOK109" s="5"/>
      <c r="MOL109" s="5"/>
      <c r="MOM109" s="5"/>
      <c r="MON109" s="5"/>
      <c r="MOO109" s="1"/>
      <c r="MOP109" s="2"/>
      <c r="MOQ109" s="2"/>
      <c r="MOR109" s="5"/>
      <c r="MOS109" s="5"/>
      <c r="MOT109" s="5"/>
      <c r="MOU109" s="5"/>
      <c r="MOV109" s="5"/>
      <c r="MOW109" s="1"/>
      <c r="MOX109" s="2"/>
      <c r="MOY109" s="2"/>
      <c r="MOZ109" s="5"/>
      <c r="MPA109" s="5"/>
      <c r="MPB109" s="5"/>
      <c r="MPC109" s="5"/>
      <c r="MPD109" s="5"/>
      <c r="MPE109" s="1"/>
      <c r="MPF109" s="2"/>
      <c r="MPG109" s="2"/>
      <c r="MPH109" s="5"/>
      <c r="MPI109" s="5"/>
      <c r="MPJ109" s="5"/>
      <c r="MPK109" s="5"/>
      <c r="MPL109" s="5"/>
      <c r="MPM109" s="1"/>
      <c r="MPN109" s="2"/>
      <c r="MPO109" s="2"/>
      <c r="MPP109" s="5"/>
      <c r="MPQ109" s="5"/>
      <c r="MPR109" s="5"/>
      <c r="MPS109" s="5"/>
      <c r="MPT109" s="5"/>
      <c r="MPU109" s="1"/>
      <c r="MPV109" s="2"/>
      <c r="MPW109" s="2"/>
      <c r="MPX109" s="5"/>
      <c r="MPY109" s="5"/>
      <c r="MPZ109" s="5"/>
      <c r="MQA109" s="5"/>
      <c r="MQB109" s="5"/>
      <c r="MQC109" s="1"/>
      <c r="MQD109" s="2"/>
      <c r="MQE109" s="2"/>
      <c r="MQF109" s="5"/>
      <c r="MQG109" s="5"/>
      <c r="MQH109" s="5"/>
      <c r="MQI109" s="5"/>
      <c r="MQJ109" s="5"/>
      <c r="MQK109" s="1"/>
      <c r="MQL109" s="2"/>
      <c r="MQM109" s="2"/>
      <c r="MQN109" s="5"/>
      <c r="MQO109" s="5"/>
      <c r="MQP109" s="5"/>
      <c r="MQQ109" s="5"/>
      <c r="MQR109" s="5"/>
      <c r="MQS109" s="1"/>
      <c r="MQT109" s="2"/>
      <c r="MQU109" s="2"/>
      <c r="MQV109" s="5"/>
      <c r="MQW109" s="5"/>
      <c r="MQX109" s="5"/>
      <c r="MQY109" s="5"/>
      <c r="MQZ109" s="5"/>
      <c r="MRA109" s="1"/>
      <c r="MRB109" s="2"/>
      <c r="MRC109" s="2"/>
      <c r="MRD109" s="5"/>
      <c r="MRE109" s="5"/>
      <c r="MRF109" s="5"/>
      <c r="MRG109" s="5"/>
      <c r="MRH109" s="5"/>
      <c r="MRI109" s="1"/>
      <c r="MRJ109" s="2"/>
      <c r="MRK109" s="2"/>
      <c r="MRL109" s="5"/>
      <c r="MRM109" s="5"/>
      <c r="MRN109" s="5"/>
      <c r="MRO109" s="5"/>
      <c r="MRP109" s="5"/>
      <c r="MRQ109" s="1"/>
      <c r="MRR109" s="2"/>
      <c r="MRS109" s="2"/>
      <c r="MRT109" s="5"/>
      <c r="MRU109" s="5"/>
      <c r="MRV109" s="5"/>
      <c r="MRW109" s="5"/>
      <c r="MRX109" s="5"/>
      <c r="MRY109" s="1"/>
      <c r="MRZ109" s="2"/>
      <c r="MSA109" s="2"/>
      <c r="MSB109" s="5"/>
      <c r="MSC109" s="5"/>
      <c r="MSD109" s="5"/>
      <c r="MSE109" s="5"/>
      <c r="MSF109" s="5"/>
      <c r="MSG109" s="1"/>
      <c r="MSH109" s="2"/>
      <c r="MSI109" s="2"/>
      <c r="MSJ109" s="5"/>
      <c r="MSK109" s="5"/>
      <c r="MSL109" s="5"/>
      <c r="MSM109" s="5"/>
      <c r="MSN109" s="5"/>
      <c r="MSO109" s="1"/>
      <c r="MSP109" s="2"/>
      <c r="MSQ109" s="2"/>
      <c r="MSR109" s="5"/>
      <c r="MSS109" s="5"/>
      <c r="MST109" s="5"/>
      <c r="MSU109" s="5"/>
      <c r="MSV109" s="5"/>
      <c r="MSW109" s="1"/>
      <c r="MSX109" s="2"/>
      <c r="MSY109" s="2"/>
      <c r="MSZ109" s="5"/>
      <c r="MTA109" s="5"/>
      <c r="MTB109" s="5"/>
      <c r="MTC109" s="5"/>
      <c r="MTD109" s="5"/>
      <c r="MTE109" s="1"/>
      <c r="MTF109" s="2"/>
      <c r="MTG109" s="2"/>
      <c r="MTH109" s="5"/>
      <c r="MTI109" s="5"/>
      <c r="MTJ109" s="5"/>
      <c r="MTK109" s="5"/>
      <c r="MTL109" s="5"/>
      <c r="MTM109" s="1"/>
      <c r="MTN109" s="2"/>
      <c r="MTO109" s="2"/>
      <c r="MTP109" s="5"/>
      <c r="MTQ109" s="5"/>
      <c r="MTR109" s="5"/>
      <c r="MTS109" s="5"/>
      <c r="MTT109" s="5"/>
      <c r="MTU109" s="1"/>
      <c r="MTV109" s="2"/>
      <c r="MTW109" s="2"/>
      <c r="MTX109" s="5"/>
      <c r="MTY109" s="5"/>
      <c r="MTZ109" s="5"/>
      <c r="MUA109" s="5"/>
      <c r="MUB109" s="5"/>
      <c r="MUC109" s="1"/>
      <c r="MUD109" s="2"/>
      <c r="MUE109" s="2"/>
      <c r="MUF109" s="5"/>
      <c r="MUG109" s="5"/>
      <c r="MUH109" s="5"/>
      <c r="MUI109" s="5"/>
      <c r="MUJ109" s="5"/>
      <c r="MUK109" s="1"/>
      <c r="MUL109" s="2"/>
      <c r="MUM109" s="2"/>
      <c r="MUN109" s="5"/>
      <c r="MUO109" s="5"/>
      <c r="MUP109" s="5"/>
      <c r="MUQ109" s="5"/>
      <c r="MUR109" s="5"/>
      <c r="MUS109" s="1"/>
      <c r="MUT109" s="2"/>
      <c r="MUU109" s="2"/>
      <c r="MUV109" s="5"/>
      <c r="MUW109" s="5"/>
      <c r="MUX109" s="5"/>
      <c r="MUY109" s="5"/>
      <c r="MUZ109" s="5"/>
      <c r="MVA109" s="1"/>
      <c r="MVB109" s="2"/>
      <c r="MVC109" s="2"/>
      <c r="MVD109" s="5"/>
      <c r="MVE109" s="5"/>
      <c r="MVF109" s="5"/>
      <c r="MVG109" s="5"/>
      <c r="MVH109" s="5"/>
      <c r="MVI109" s="1"/>
      <c r="MVJ109" s="2"/>
      <c r="MVK109" s="2"/>
      <c r="MVL109" s="5"/>
      <c r="MVM109" s="5"/>
      <c r="MVN109" s="5"/>
      <c r="MVO109" s="5"/>
      <c r="MVP109" s="5"/>
      <c r="MVQ109" s="1"/>
      <c r="MVR109" s="2"/>
      <c r="MVS109" s="2"/>
      <c r="MVT109" s="5"/>
      <c r="MVU109" s="5"/>
      <c r="MVV109" s="5"/>
      <c r="MVW109" s="5"/>
      <c r="MVX109" s="5"/>
      <c r="MVY109" s="1"/>
      <c r="MVZ109" s="2"/>
      <c r="MWA109" s="2"/>
      <c r="MWB109" s="5"/>
      <c r="MWC109" s="5"/>
      <c r="MWD109" s="5"/>
      <c r="MWE109" s="5"/>
      <c r="MWF109" s="5"/>
      <c r="MWG109" s="1"/>
      <c r="MWH109" s="2"/>
      <c r="MWI109" s="2"/>
      <c r="MWJ109" s="5"/>
      <c r="MWK109" s="5"/>
      <c r="MWL109" s="5"/>
      <c r="MWM109" s="5"/>
      <c r="MWN109" s="5"/>
      <c r="MWO109" s="1"/>
      <c r="MWP109" s="2"/>
      <c r="MWQ109" s="2"/>
      <c r="MWR109" s="5"/>
      <c r="MWS109" s="5"/>
      <c r="MWT109" s="5"/>
      <c r="MWU109" s="5"/>
      <c r="MWV109" s="5"/>
      <c r="MWW109" s="1"/>
      <c r="MWX109" s="2"/>
      <c r="MWY109" s="2"/>
      <c r="MWZ109" s="5"/>
      <c r="MXA109" s="5"/>
      <c r="MXB109" s="5"/>
      <c r="MXC109" s="5"/>
      <c r="MXD109" s="5"/>
      <c r="MXE109" s="1"/>
      <c r="MXF109" s="2"/>
      <c r="MXG109" s="2"/>
      <c r="MXH109" s="5"/>
      <c r="MXI109" s="5"/>
      <c r="MXJ109" s="5"/>
      <c r="MXK109" s="5"/>
      <c r="MXL109" s="5"/>
      <c r="MXM109" s="1"/>
      <c r="MXN109" s="2"/>
      <c r="MXO109" s="2"/>
      <c r="MXP109" s="5"/>
      <c r="MXQ109" s="5"/>
      <c r="MXR109" s="5"/>
      <c r="MXS109" s="5"/>
      <c r="MXT109" s="5"/>
      <c r="MXU109" s="1"/>
      <c r="MXV109" s="2"/>
      <c r="MXW109" s="2"/>
      <c r="MXX109" s="5"/>
      <c r="MXY109" s="5"/>
      <c r="MXZ109" s="5"/>
      <c r="MYA109" s="5"/>
      <c r="MYB109" s="5"/>
      <c r="MYC109" s="1"/>
      <c r="MYD109" s="2"/>
      <c r="MYE109" s="2"/>
      <c r="MYF109" s="5"/>
      <c r="MYG109" s="5"/>
      <c r="MYH109" s="5"/>
      <c r="MYI109" s="5"/>
      <c r="MYJ109" s="5"/>
      <c r="MYK109" s="1"/>
      <c r="MYL109" s="2"/>
      <c r="MYM109" s="2"/>
      <c r="MYN109" s="5"/>
      <c r="MYO109" s="5"/>
      <c r="MYP109" s="5"/>
      <c r="MYQ109" s="5"/>
      <c r="MYR109" s="5"/>
      <c r="MYS109" s="1"/>
      <c r="MYT109" s="2"/>
      <c r="MYU109" s="2"/>
      <c r="MYV109" s="5"/>
      <c r="MYW109" s="5"/>
      <c r="MYX109" s="5"/>
      <c r="MYY109" s="5"/>
      <c r="MYZ109" s="5"/>
      <c r="MZA109" s="1"/>
      <c r="MZB109" s="2"/>
      <c r="MZC109" s="2"/>
      <c r="MZD109" s="5"/>
      <c r="MZE109" s="5"/>
      <c r="MZF109" s="5"/>
      <c r="MZG109" s="5"/>
      <c r="MZH109" s="5"/>
      <c r="MZI109" s="1"/>
      <c r="MZJ109" s="2"/>
      <c r="MZK109" s="2"/>
      <c r="MZL109" s="5"/>
      <c r="MZM109" s="5"/>
      <c r="MZN109" s="5"/>
      <c r="MZO109" s="5"/>
      <c r="MZP109" s="5"/>
      <c r="MZQ109" s="1"/>
      <c r="MZR109" s="2"/>
      <c r="MZS109" s="2"/>
      <c r="MZT109" s="5"/>
      <c r="MZU109" s="5"/>
      <c r="MZV109" s="5"/>
      <c r="MZW109" s="5"/>
      <c r="MZX109" s="5"/>
      <c r="MZY109" s="1"/>
      <c r="MZZ109" s="2"/>
      <c r="NAA109" s="2"/>
      <c r="NAB109" s="5"/>
      <c r="NAC109" s="5"/>
      <c r="NAD109" s="5"/>
      <c r="NAE109" s="5"/>
      <c r="NAF109" s="5"/>
      <c r="NAG109" s="1"/>
      <c r="NAH109" s="2"/>
      <c r="NAI109" s="2"/>
      <c r="NAJ109" s="5"/>
      <c r="NAK109" s="5"/>
      <c r="NAL109" s="5"/>
      <c r="NAM109" s="5"/>
      <c r="NAN109" s="5"/>
      <c r="NAO109" s="1"/>
      <c r="NAP109" s="2"/>
      <c r="NAQ109" s="2"/>
      <c r="NAR109" s="5"/>
      <c r="NAS109" s="5"/>
      <c r="NAT109" s="5"/>
      <c r="NAU109" s="5"/>
      <c r="NAV109" s="5"/>
      <c r="NAW109" s="1"/>
      <c r="NAX109" s="2"/>
      <c r="NAY109" s="2"/>
      <c r="NAZ109" s="5"/>
      <c r="NBA109" s="5"/>
      <c r="NBB109" s="5"/>
      <c r="NBC109" s="5"/>
      <c r="NBD109" s="5"/>
      <c r="NBE109" s="1"/>
      <c r="NBF109" s="2"/>
      <c r="NBG109" s="2"/>
      <c r="NBH109" s="5"/>
      <c r="NBI109" s="5"/>
      <c r="NBJ109" s="5"/>
      <c r="NBK109" s="5"/>
      <c r="NBL109" s="5"/>
      <c r="NBM109" s="1"/>
      <c r="NBN109" s="2"/>
      <c r="NBO109" s="2"/>
      <c r="NBP109" s="5"/>
      <c r="NBQ109" s="5"/>
      <c r="NBR109" s="5"/>
      <c r="NBS109" s="5"/>
      <c r="NBT109" s="5"/>
      <c r="NBU109" s="1"/>
      <c r="NBV109" s="2"/>
      <c r="NBW109" s="2"/>
      <c r="NBX109" s="5"/>
      <c r="NBY109" s="5"/>
      <c r="NBZ109" s="5"/>
      <c r="NCA109" s="5"/>
      <c r="NCB109" s="5"/>
      <c r="NCC109" s="1"/>
      <c r="NCD109" s="2"/>
      <c r="NCE109" s="2"/>
      <c r="NCF109" s="5"/>
      <c r="NCG109" s="5"/>
      <c r="NCH109" s="5"/>
      <c r="NCI109" s="5"/>
      <c r="NCJ109" s="5"/>
      <c r="NCK109" s="1"/>
      <c r="NCL109" s="2"/>
      <c r="NCM109" s="2"/>
      <c r="NCN109" s="5"/>
      <c r="NCO109" s="5"/>
      <c r="NCP109" s="5"/>
      <c r="NCQ109" s="5"/>
      <c r="NCR109" s="5"/>
      <c r="NCS109" s="1"/>
      <c r="NCT109" s="2"/>
      <c r="NCU109" s="2"/>
      <c r="NCV109" s="5"/>
      <c r="NCW109" s="5"/>
      <c r="NCX109" s="5"/>
      <c r="NCY109" s="5"/>
      <c r="NCZ109" s="5"/>
      <c r="NDA109" s="1"/>
      <c r="NDB109" s="2"/>
      <c r="NDC109" s="2"/>
      <c r="NDD109" s="5"/>
      <c r="NDE109" s="5"/>
      <c r="NDF109" s="5"/>
      <c r="NDG109" s="5"/>
      <c r="NDH109" s="5"/>
      <c r="NDI109" s="1"/>
      <c r="NDJ109" s="2"/>
      <c r="NDK109" s="2"/>
      <c r="NDL109" s="5"/>
      <c r="NDM109" s="5"/>
      <c r="NDN109" s="5"/>
      <c r="NDO109" s="5"/>
      <c r="NDP109" s="5"/>
      <c r="NDQ109" s="1"/>
      <c r="NDR109" s="2"/>
      <c r="NDS109" s="2"/>
      <c r="NDT109" s="5"/>
      <c r="NDU109" s="5"/>
      <c r="NDV109" s="5"/>
      <c r="NDW109" s="5"/>
      <c r="NDX109" s="5"/>
      <c r="NDY109" s="1"/>
      <c r="NDZ109" s="2"/>
      <c r="NEA109" s="2"/>
      <c r="NEB109" s="5"/>
      <c r="NEC109" s="5"/>
      <c r="NED109" s="5"/>
      <c r="NEE109" s="5"/>
      <c r="NEF109" s="5"/>
      <c r="NEG109" s="1"/>
      <c r="NEH109" s="2"/>
      <c r="NEI109" s="2"/>
      <c r="NEJ109" s="5"/>
      <c r="NEK109" s="5"/>
      <c r="NEL109" s="5"/>
      <c r="NEM109" s="5"/>
      <c r="NEN109" s="5"/>
      <c r="NEO109" s="1"/>
      <c r="NEP109" s="2"/>
      <c r="NEQ109" s="2"/>
      <c r="NER109" s="5"/>
      <c r="NES109" s="5"/>
      <c r="NET109" s="5"/>
      <c r="NEU109" s="5"/>
      <c r="NEV109" s="5"/>
      <c r="NEW109" s="1"/>
      <c r="NEX109" s="2"/>
      <c r="NEY109" s="2"/>
      <c r="NEZ109" s="5"/>
      <c r="NFA109" s="5"/>
      <c r="NFB109" s="5"/>
      <c r="NFC109" s="5"/>
      <c r="NFD109" s="5"/>
      <c r="NFE109" s="1"/>
      <c r="NFF109" s="2"/>
      <c r="NFG109" s="2"/>
      <c r="NFH109" s="5"/>
      <c r="NFI109" s="5"/>
      <c r="NFJ109" s="5"/>
      <c r="NFK109" s="5"/>
      <c r="NFL109" s="5"/>
      <c r="NFM109" s="1"/>
      <c r="NFN109" s="2"/>
      <c r="NFO109" s="2"/>
      <c r="NFP109" s="5"/>
      <c r="NFQ109" s="5"/>
      <c r="NFR109" s="5"/>
      <c r="NFS109" s="5"/>
      <c r="NFT109" s="5"/>
      <c r="NFU109" s="1"/>
      <c r="NFV109" s="2"/>
      <c r="NFW109" s="2"/>
      <c r="NFX109" s="5"/>
      <c r="NFY109" s="5"/>
      <c r="NFZ109" s="5"/>
      <c r="NGA109" s="5"/>
      <c r="NGB109" s="5"/>
      <c r="NGC109" s="1"/>
      <c r="NGD109" s="2"/>
      <c r="NGE109" s="2"/>
      <c r="NGF109" s="5"/>
      <c r="NGG109" s="5"/>
      <c r="NGH109" s="5"/>
      <c r="NGI109" s="5"/>
      <c r="NGJ109" s="5"/>
      <c r="NGK109" s="1"/>
      <c r="NGL109" s="2"/>
      <c r="NGM109" s="2"/>
      <c r="NGN109" s="5"/>
      <c r="NGO109" s="5"/>
      <c r="NGP109" s="5"/>
      <c r="NGQ109" s="5"/>
      <c r="NGR109" s="5"/>
      <c r="NGS109" s="1"/>
      <c r="NGT109" s="2"/>
      <c r="NGU109" s="2"/>
      <c r="NGV109" s="5"/>
      <c r="NGW109" s="5"/>
      <c r="NGX109" s="5"/>
      <c r="NGY109" s="5"/>
      <c r="NGZ109" s="5"/>
      <c r="NHA109" s="1"/>
      <c r="NHB109" s="2"/>
      <c r="NHC109" s="2"/>
      <c r="NHD109" s="5"/>
      <c r="NHE109" s="5"/>
      <c r="NHF109" s="5"/>
      <c r="NHG109" s="5"/>
      <c r="NHH109" s="5"/>
      <c r="NHI109" s="1"/>
      <c r="NHJ109" s="2"/>
      <c r="NHK109" s="2"/>
      <c r="NHL109" s="5"/>
      <c r="NHM109" s="5"/>
      <c r="NHN109" s="5"/>
      <c r="NHO109" s="5"/>
      <c r="NHP109" s="5"/>
      <c r="NHQ109" s="1"/>
      <c r="NHR109" s="2"/>
      <c r="NHS109" s="2"/>
      <c r="NHT109" s="5"/>
      <c r="NHU109" s="5"/>
      <c r="NHV109" s="5"/>
      <c r="NHW109" s="5"/>
      <c r="NHX109" s="5"/>
      <c r="NHY109" s="1"/>
      <c r="NHZ109" s="2"/>
      <c r="NIA109" s="2"/>
      <c r="NIB109" s="5"/>
      <c r="NIC109" s="5"/>
      <c r="NID109" s="5"/>
      <c r="NIE109" s="5"/>
      <c r="NIF109" s="5"/>
      <c r="NIG109" s="1"/>
      <c r="NIH109" s="2"/>
      <c r="NII109" s="2"/>
      <c r="NIJ109" s="5"/>
      <c r="NIK109" s="5"/>
      <c r="NIL109" s="5"/>
      <c r="NIM109" s="5"/>
      <c r="NIN109" s="5"/>
      <c r="NIO109" s="1"/>
      <c r="NIP109" s="2"/>
      <c r="NIQ109" s="2"/>
      <c r="NIR109" s="5"/>
      <c r="NIS109" s="5"/>
      <c r="NIT109" s="5"/>
      <c r="NIU109" s="5"/>
      <c r="NIV109" s="5"/>
      <c r="NIW109" s="1"/>
      <c r="NIX109" s="2"/>
      <c r="NIY109" s="2"/>
      <c r="NIZ109" s="5"/>
      <c r="NJA109" s="5"/>
      <c r="NJB109" s="5"/>
      <c r="NJC109" s="5"/>
      <c r="NJD109" s="5"/>
      <c r="NJE109" s="1"/>
      <c r="NJF109" s="2"/>
      <c r="NJG109" s="2"/>
      <c r="NJH109" s="5"/>
      <c r="NJI109" s="5"/>
      <c r="NJJ109" s="5"/>
      <c r="NJK109" s="5"/>
      <c r="NJL109" s="5"/>
      <c r="NJM109" s="1"/>
      <c r="NJN109" s="2"/>
      <c r="NJO109" s="2"/>
      <c r="NJP109" s="5"/>
      <c r="NJQ109" s="5"/>
      <c r="NJR109" s="5"/>
      <c r="NJS109" s="5"/>
      <c r="NJT109" s="5"/>
      <c r="NJU109" s="1"/>
      <c r="NJV109" s="2"/>
      <c r="NJW109" s="2"/>
      <c r="NJX109" s="5"/>
      <c r="NJY109" s="5"/>
      <c r="NJZ109" s="5"/>
      <c r="NKA109" s="5"/>
      <c r="NKB109" s="5"/>
      <c r="NKC109" s="1"/>
      <c r="NKD109" s="2"/>
      <c r="NKE109" s="2"/>
      <c r="NKF109" s="5"/>
      <c r="NKG109" s="5"/>
      <c r="NKH109" s="5"/>
      <c r="NKI109" s="5"/>
      <c r="NKJ109" s="5"/>
      <c r="NKK109" s="1"/>
      <c r="NKL109" s="2"/>
      <c r="NKM109" s="2"/>
      <c r="NKN109" s="5"/>
      <c r="NKO109" s="5"/>
      <c r="NKP109" s="5"/>
      <c r="NKQ109" s="5"/>
      <c r="NKR109" s="5"/>
      <c r="NKS109" s="1"/>
      <c r="NKT109" s="2"/>
      <c r="NKU109" s="2"/>
      <c r="NKV109" s="5"/>
      <c r="NKW109" s="5"/>
      <c r="NKX109" s="5"/>
      <c r="NKY109" s="5"/>
      <c r="NKZ109" s="5"/>
      <c r="NLA109" s="1"/>
      <c r="NLB109" s="2"/>
      <c r="NLC109" s="2"/>
      <c r="NLD109" s="5"/>
      <c r="NLE109" s="5"/>
      <c r="NLF109" s="5"/>
      <c r="NLG109" s="5"/>
      <c r="NLH109" s="5"/>
      <c r="NLI109" s="1"/>
      <c r="NLJ109" s="2"/>
      <c r="NLK109" s="2"/>
      <c r="NLL109" s="5"/>
      <c r="NLM109" s="5"/>
      <c r="NLN109" s="5"/>
      <c r="NLO109" s="5"/>
      <c r="NLP109" s="5"/>
      <c r="NLQ109" s="1"/>
      <c r="NLR109" s="2"/>
      <c r="NLS109" s="2"/>
      <c r="NLT109" s="5"/>
      <c r="NLU109" s="5"/>
      <c r="NLV109" s="5"/>
      <c r="NLW109" s="5"/>
      <c r="NLX109" s="5"/>
      <c r="NLY109" s="1"/>
      <c r="NLZ109" s="2"/>
      <c r="NMA109" s="2"/>
      <c r="NMB109" s="5"/>
      <c r="NMC109" s="5"/>
      <c r="NMD109" s="5"/>
      <c r="NME109" s="5"/>
      <c r="NMF109" s="5"/>
      <c r="NMG109" s="1"/>
      <c r="NMH109" s="2"/>
      <c r="NMI109" s="2"/>
      <c r="NMJ109" s="5"/>
      <c r="NMK109" s="5"/>
      <c r="NML109" s="5"/>
      <c r="NMM109" s="5"/>
      <c r="NMN109" s="5"/>
      <c r="NMO109" s="1"/>
      <c r="NMP109" s="2"/>
      <c r="NMQ109" s="2"/>
      <c r="NMR109" s="5"/>
      <c r="NMS109" s="5"/>
      <c r="NMT109" s="5"/>
      <c r="NMU109" s="5"/>
      <c r="NMV109" s="5"/>
      <c r="NMW109" s="1"/>
      <c r="NMX109" s="2"/>
      <c r="NMY109" s="2"/>
      <c r="NMZ109" s="5"/>
      <c r="NNA109" s="5"/>
      <c r="NNB109" s="5"/>
      <c r="NNC109" s="5"/>
      <c r="NND109" s="5"/>
      <c r="NNE109" s="1"/>
      <c r="NNF109" s="2"/>
      <c r="NNG109" s="2"/>
      <c r="NNH109" s="5"/>
      <c r="NNI109" s="5"/>
      <c r="NNJ109" s="5"/>
      <c r="NNK109" s="5"/>
      <c r="NNL109" s="5"/>
      <c r="NNM109" s="1"/>
      <c r="NNN109" s="2"/>
      <c r="NNO109" s="2"/>
      <c r="NNP109" s="5"/>
      <c r="NNQ109" s="5"/>
      <c r="NNR109" s="5"/>
      <c r="NNS109" s="5"/>
      <c r="NNT109" s="5"/>
      <c r="NNU109" s="1"/>
      <c r="NNV109" s="2"/>
      <c r="NNW109" s="2"/>
      <c r="NNX109" s="5"/>
      <c r="NNY109" s="5"/>
      <c r="NNZ109" s="5"/>
      <c r="NOA109" s="5"/>
      <c r="NOB109" s="5"/>
      <c r="NOC109" s="1"/>
      <c r="NOD109" s="2"/>
      <c r="NOE109" s="2"/>
      <c r="NOF109" s="5"/>
      <c r="NOG109" s="5"/>
      <c r="NOH109" s="5"/>
      <c r="NOI109" s="5"/>
      <c r="NOJ109" s="5"/>
      <c r="NOK109" s="1"/>
      <c r="NOL109" s="2"/>
      <c r="NOM109" s="2"/>
      <c r="NON109" s="5"/>
      <c r="NOO109" s="5"/>
      <c r="NOP109" s="5"/>
      <c r="NOQ109" s="5"/>
      <c r="NOR109" s="5"/>
      <c r="NOS109" s="1"/>
      <c r="NOT109" s="2"/>
      <c r="NOU109" s="2"/>
      <c r="NOV109" s="5"/>
      <c r="NOW109" s="5"/>
      <c r="NOX109" s="5"/>
      <c r="NOY109" s="5"/>
      <c r="NOZ109" s="5"/>
      <c r="NPA109" s="1"/>
      <c r="NPB109" s="2"/>
      <c r="NPC109" s="2"/>
      <c r="NPD109" s="5"/>
      <c r="NPE109" s="5"/>
      <c r="NPF109" s="5"/>
      <c r="NPG109" s="5"/>
      <c r="NPH109" s="5"/>
      <c r="NPI109" s="1"/>
      <c r="NPJ109" s="2"/>
      <c r="NPK109" s="2"/>
      <c r="NPL109" s="5"/>
      <c r="NPM109" s="5"/>
      <c r="NPN109" s="5"/>
      <c r="NPO109" s="5"/>
      <c r="NPP109" s="5"/>
      <c r="NPQ109" s="1"/>
      <c r="NPR109" s="2"/>
      <c r="NPS109" s="2"/>
      <c r="NPT109" s="5"/>
      <c r="NPU109" s="5"/>
      <c r="NPV109" s="5"/>
      <c r="NPW109" s="5"/>
      <c r="NPX109" s="5"/>
      <c r="NPY109" s="1"/>
      <c r="NPZ109" s="2"/>
      <c r="NQA109" s="2"/>
      <c r="NQB109" s="5"/>
      <c r="NQC109" s="5"/>
      <c r="NQD109" s="5"/>
      <c r="NQE109" s="5"/>
      <c r="NQF109" s="5"/>
      <c r="NQG109" s="1"/>
      <c r="NQH109" s="2"/>
      <c r="NQI109" s="2"/>
      <c r="NQJ109" s="5"/>
      <c r="NQK109" s="5"/>
      <c r="NQL109" s="5"/>
      <c r="NQM109" s="5"/>
      <c r="NQN109" s="5"/>
      <c r="NQO109" s="1"/>
      <c r="NQP109" s="2"/>
      <c r="NQQ109" s="2"/>
      <c r="NQR109" s="5"/>
      <c r="NQS109" s="5"/>
      <c r="NQT109" s="5"/>
      <c r="NQU109" s="5"/>
      <c r="NQV109" s="5"/>
      <c r="NQW109" s="1"/>
      <c r="NQX109" s="2"/>
      <c r="NQY109" s="2"/>
      <c r="NQZ109" s="5"/>
      <c r="NRA109" s="5"/>
      <c r="NRB109" s="5"/>
      <c r="NRC109" s="5"/>
      <c r="NRD109" s="5"/>
      <c r="NRE109" s="1"/>
      <c r="NRF109" s="2"/>
      <c r="NRG109" s="2"/>
      <c r="NRH109" s="5"/>
      <c r="NRI109" s="5"/>
      <c r="NRJ109" s="5"/>
      <c r="NRK109" s="5"/>
      <c r="NRL109" s="5"/>
      <c r="NRM109" s="1"/>
      <c r="NRN109" s="2"/>
      <c r="NRO109" s="2"/>
      <c r="NRP109" s="5"/>
      <c r="NRQ109" s="5"/>
      <c r="NRR109" s="5"/>
      <c r="NRS109" s="5"/>
      <c r="NRT109" s="5"/>
      <c r="NRU109" s="1"/>
      <c r="NRV109" s="2"/>
      <c r="NRW109" s="2"/>
      <c r="NRX109" s="5"/>
      <c r="NRY109" s="5"/>
      <c r="NRZ109" s="5"/>
      <c r="NSA109" s="5"/>
      <c r="NSB109" s="5"/>
      <c r="NSC109" s="1"/>
      <c r="NSD109" s="2"/>
      <c r="NSE109" s="2"/>
      <c r="NSF109" s="5"/>
      <c r="NSG109" s="5"/>
      <c r="NSH109" s="5"/>
      <c r="NSI109" s="5"/>
      <c r="NSJ109" s="5"/>
      <c r="NSK109" s="1"/>
      <c r="NSL109" s="2"/>
      <c r="NSM109" s="2"/>
      <c r="NSN109" s="5"/>
      <c r="NSO109" s="5"/>
      <c r="NSP109" s="5"/>
      <c r="NSQ109" s="5"/>
      <c r="NSR109" s="5"/>
      <c r="NSS109" s="1"/>
      <c r="NST109" s="2"/>
      <c r="NSU109" s="2"/>
      <c r="NSV109" s="5"/>
      <c r="NSW109" s="5"/>
      <c r="NSX109" s="5"/>
      <c r="NSY109" s="5"/>
      <c r="NSZ109" s="5"/>
      <c r="NTA109" s="1"/>
      <c r="NTB109" s="2"/>
      <c r="NTC109" s="2"/>
      <c r="NTD109" s="5"/>
      <c r="NTE109" s="5"/>
      <c r="NTF109" s="5"/>
      <c r="NTG109" s="5"/>
      <c r="NTH109" s="5"/>
      <c r="NTI109" s="1"/>
      <c r="NTJ109" s="2"/>
      <c r="NTK109" s="2"/>
      <c r="NTL109" s="5"/>
      <c r="NTM109" s="5"/>
      <c r="NTN109" s="5"/>
      <c r="NTO109" s="5"/>
      <c r="NTP109" s="5"/>
      <c r="NTQ109" s="1"/>
      <c r="NTR109" s="2"/>
      <c r="NTS109" s="2"/>
      <c r="NTT109" s="5"/>
      <c r="NTU109" s="5"/>
      <c r="NTV109" s="5"/>
      <c r="NTW109" s="5"/>
      <c r="NTX109" s="5"/>
      <c r="NTY109" s="1"/>
      <c r="NTZ109" s="2"/>
      <c r="NUA109" s="2"/>
      <c r="NUB109" s="5"/>
      <c r="NUC109" s="5"/>
      <c r="NUD109" s="5"/>
      <c r="NUE109" s="5"/>
      <c r="NUF109" s="5"/>
      <c r="NUG109" s="1"/>
      <c r="NUH109" s="2"/>
      <c r="NUI109" s="2"/>
      <c r="NUJ109" s="5"/>
      <c r="NUK109" s="5"/>
      <c r="NUL109" s="5"/>
      <c r="NUM109" s="5"/>
      <c r="NUN109" s="5"/>
      <c r="NUO109" s="1"/>
      <c r="NUP109" s="2"/>
      <c r="NUQ109" s="2"/>
      <c r="NUR109" s="5"/>
      <c r="NUS109" s="5"/>
      <c r="NUT109" s="5"/>
      <c r="NUU109" s="5"/>
      <c r="NUV109" s="5"/>
      <c r="NUW109" s="1"/>
      <c r="NUX109" s="2"/>
      <c r="NUY109" s="2"/>
      <c r="NUZ109" s="5"/>
      <c r="NVA109" s="5"/>
      <c r="NVB109" s="5"/>
      <c r="NVC109" s="5"/>
      <c r="NVD109" s="5"/>
      <c r="NVE109" s="1"/>
      <c r="NVF109" s="2"/>
      <c r="NVG109" s="2"/>
      <c r="NVH109" s="5"/>
      <c r="NVI109" s="5"/>
      <c r="NVJ109" s="5"/>
      <c r="NVK109" s="5"/>
      <c r="NVL109" s="5"/>
      <c r="NVM109" s="1"/>
      <c r="NVN109" s="2"/>
      <c r="NVO109" s="2"/>
      <c r="NVP109" s="5"/>
      <c r="NVQ109" s="5"/>
      <c r="NVR109" s="5"/>
      <c r="NVS109" s="5"/>
      <c r="NVT109" s="5"/>
      <c r="NVU109" s="1"/>
      <c r="NVV109" s="2"/>
      <c r="NVW109" s="2"/>
      <c r="NVX109" s="5"/>
      <c r="NVY109" s="5"/>
      <c r="NVZ109" s="5"/>
      <c r="NWA109" s="5"/>
      <c r="NWB109" s="5"/>
      <c r="NWC109" s="1"/>
      <c r="NWD109" s="2"/>
      <c r="NWE109" s="2"/>
      <c r="NWF109" s="5"/>
      <c r="NWG109" s="5"/>
      <c r="NWH109" s="5"/>
      <c r="NWI109" s="5"/>
      <c r="NWJ109" s="5"/>
      <c r="NWK109" s="1"/>
      <c r="NWL109" s="2"/>
      <c r="NWM109" s="2"/>
      <c r="NWN109" s="5"/>
      <c r="NWO109" s="5"/>
      <c r="NWP109" s="5"/>
      <c r="NWQ109" s="5"/>
      <c r="NWR109" s="5"/>
      <c r="NWS109" s="1"/>
      <c r="NWT109" s="2"/>
      <c r="NWU109" s="2"/>
      <c r="NWV109" s="5"/>
      <c r="NWW109" s="5"/>
      <c r="NWX109" s="5"/>
      <c r="NWY109" s="5"/>
      <c r="NWZ109" s="5"/>
      <c r="NXA109" s="1"/>
      <c r="NXB109" s="2"/>
      <c r="NXC109" s="2"/>
      <c r="NXD109" s="5"/>
      <c r="NXE109" s="5"/>
      <c r="NXF109" s="5"/>
      <c r="NXG109" s="5"/>
      <c r="NXH109" s="5"/>
      <c r="NXI109" s="1"/>
      <c r="NXJ109" s="2"/>
      <c r="NXK109" s="2"/>
      <c r="NXL109" s="5"/>
      <c r="NXM109" s="5"/>
      <c r="NXN109" s="5"/>
      <c r="NXO109" s="5"/>
      <c r="NXP109" s="5"/>
      <c r="NXQ109" s="1"/>
      <c r="NXR109" s="2"/>
      <c r="NXS109" s="2"/>
      <c r="NXT109" s="5"/>
      <c r="NXU109" s="5"/>
      <c r="NXV109" s="5"/>
      <c r="NXW109" s="5"/>
      <c r="NXX109" s="5"/>
      <c r="NXY109" s="1"/>
      <c r="NXZ109" s="2"/>
      <c r="NYA109" s="2"/>
      <c r="NYB109" s="5"/>
      <c r="NYC109" s="5"/>
      <c r="NYD109" s="5"/>
      <c r="NYE109" s="5"/>
      <c r="NYF109" s="5"/>
      <c r="NYG109" s="1"/>
      <c r="NYH109" s="2"/>
      <c r="NYI109" s="2"/>
      <c r="NYJ109" s="5"/>
      <c r="NYK109" s="5"/>
      <c r="NYL109" s="5"/>
      <c r="NYM109" s="5"/>
      <c r="NYN109" s="5"/>
      <c r="NYO109" s="1"/>
      <c r="NYP109" s="2"/>
      <c r="NYQ109" s="2"/>
      <c r="NYR109" s="5"/>
      <c r="NYS109" s="5"/>
      <c r="NYT109" s="5"/>
      <c r="NYU109" s="5"/>
      <c r="NYV109" s="5"/>
      <c r="NYW109" s="1"/>
      <c r="NYX109" s="2"/>
      <c r="NYY109" s="2"/>
      <c r="NYZ109" s="5"/>
      <c r="NZA109" s="5"/>
      <c r="NZB109" s="5"/>
      <c r="NZC109" s="5"/>
      <c r="NZD109" s="5"/>
      <c r="NZE109" s="1"/>
      <c r="NZF109" s="2"/>
      <c r="NZG109" s="2"/>
      <c r="NZH109" s="5"/>
      <c r="NZI109" s="5"/>
      <c r="NZJ109" s="5"/>
      <c r="NZK109" s="5"/>
      <c r="NZL109" s="5"/>
      <c r="NZM109" s="1"/>
      <c r="NZN109" s="2"/>
      <c r="NZO109" s="2"/>
      <c r="NZP109" s="5"/>
      <c r="NZQ109" s="5"/>
      <c r="NZR109" s="5"/>
      <c r="NZS109" s="5"/>
      <c r="NZT109" s="5"/>
      <c r="NZU109" s="1"/>
      <c r="NZV109" s="2"/>
      <c r="NZW109" s="2"/>
      <c r="NZX109" s="5"/>
      <c r="NZY109" s="5"/>
      <c r="NZZ109" s="5"/>
      <c r="OAA109" s="5"/>
      <c r="OAB109" s="5"/>
      <c r="OAC109" s="1"/>
      <c r="OAD109" s="2"/>
      <c r="OAE109" s="2"/>
      <c r="OAF109" s="5"/>
      <c r="OAG109" s="5"/>
      <c r="OAH109" s="5"/>
      <c r="OAI109" s="5"/>
      <c r="OAJ109" s="5"/>
      <c r="OAK109" s="1"/>
      <c r="OAL109" s="2"/>
      <c r="OAM109" s="2"/>
      <c r="OAN109" s="5"/>
      <c r="OAO109" s="5"/>
      <c r="OAP109" s="5"/>
      <c r="OAQ109" s="5"/>
      <c r="OAR109" s="5"/>
      <c r="OAS109" s="1"/>
      <c r="OAT109" s="2"/>
      <c r="OAU109" s="2"/>
      <c r="OAV109" s="5"/>
      <c r="OAW109" s="5"/>
      <c r="OAX109" s="5"/>
      <c r="OAY109" s="5"/>
      <c r="OAZ109" s="5"/>
      <c r="OBA109" s="1"/>
      <c r="OBB109" s="2"/>
      <c r="OBC109" s="2"/>
      <c r="OBD109" s="5"/>
      <c r="OBE109" s="5"/>
      <c r="OBF109" s="5"/>
      <c r="OBG109" s="5"/>
      <c r="OBH109" s="5"/>
      <c r="OBI109" s="1"/>
      <c r="OBJ109" s="2"/>
      <c r="OBK109" s="2"/>
      <c r="OBL109" s="5"/>
      <c r="OBM109" s="5"/>
      <c r="OBN109" s="5"/>
      <c r="OBO109" s="5"/>
      <c r="OBP109" s="5"/>
      <c r="OBQ109" s="1"/>
      <c r="OBR109" s="2"/>
      <c r="OBS109" s="2"/>
      <c r="OBT109" s="5"/>
      <c r="OBU109" s="5"/>
      <c r="OBV109" s="5"/>
      <c r="OBW109" s="5"/>
      <c r="OBX109" s="5"/>
      <c r="OBY109" s="1"/>
      <c r="OBZ109" s="2"/>
      <c r="OCA109" s="2"/>
      <c r="OCB109" s="5"/>
      <c r="OCC109" s="5"/>
      <c r="OCD109" s="5"/>
      <c r="OCE109" s="5"/>
      <c r="OCF109" s="5"/>
      <c r="OCG109" s="1"/>
      <c r="OCH109" s="2"/>
      <c r="OCI109" s="2"/>
      <c r="OCJ109" s="5"/>
      <c r="OCK109" s="5"/>
      <c r="OCL109" s="5"/>
      <c r="OCM109" s="5"/>
      <c r="OCN109" s="5"/>
      <c r="OCO109" s="1"/>
      <c r="OCP109" s="2"/>
      <c r="OCQ109" s="2"/>
      <c r="OCR109" s="5"/>
      <c r="OCS109" s="5"/>
      <c r="OCT109" s="5"/>
      <c r="OCU109" s="5"/>
      <c r="OCV109" s="5"/>
      <c r="OCW109" s="1"/>
      <c r="OCX109" s="2"/>
      <c r="OCY109" s="2"/>
      <c r="OCZ109" s="5"/>
      <c r="ODA109" s="5"/>
      <c r="ODB109" s="5"/>
      <c r="ODC109" s="5"/>
      <c r="ODD109" s="5"/>
      <c r="ODE109" s="1"/>
      <c r="ODF109" s="2"/>
      <c r="ODG109" s="2"/>
      <c r="ODH109" s="5"/>
      <c r="ODI109" s="5"/>
      <c r="ODJ109" s="5"/>
      <c r="ODK109" s="5"/>
      <c r="ODL109" s="5"/>
      <c r="ODM109" s="1"/>
      <c r="ODN109" s="2"/>
      <c r="ODO109" s="2"/>
      <c r="ODP109" s="5"/>
      <c r="ODQ109" s="5"/>
      <c r="ODR109" s="5"/>
      <c r="ODS109" s="5"/>
      <c r="ODT109" s="5"/>
      <c r="ODU109" s="1"/>
      <c r="ODV109" s="2"/>
      <c r="ODW109" s="2"/>
      <c r="ODX109" s="5"/>
      <c r="ODY109" s="5"/>
      <c r="ODZ109" s="5"/>
      <c r="OEA109" s="5"/>
      <c r="OEB109" s="5"/>
      <c r="OEC109" s="1"/>
      <c r="OED109" s="2"/>
      <c r="OEE109" s="2"/>
      <c r="OEF109" s="5"/>
      <c r="OEG109" s="5"/>
      <c r="OEH109" s="5"/>
      <c r="OEI109" s="5"/>
      <c r="OEJ109" s="5"/>
      <c r="OEK109" s="1"/>
      <c r="OEL109" s="2"/>
      <c r="OEM109" s="2"/>
      <c r="OEN109" s="5"/>
      <c r="OEO109" s="5"/>
      <c r="OEP109" s="5"/>
      <c r="OEQ109" s="5"/>
      <c r="OER109" s="5"/>
      <c r="OES109" s="1"/>
      <c r="OET109" s="2"/>
      <c r="OEU109" s="2"/>
      <c r="OEV109" s="5"/>
      <c r="OEW109" s="5"/>
      <c r="OEX109" s="5"/>
      <c r="OEY109" s="5"/>
      <c r="OEZ109" s="5"/>
      <c r="OFA109" s="1"/>
      <c r="OFB109" s="2"/>
      <c r="OFC109" s="2"/>
      <c r="OFD109" s="5"/>
      <c r="OFE109" s="5"/>
      <c r="OFF109" s="5"/>
      <c r="OFG109" s="5"/>
      <c r="OFH109" s="5"/>
      <c r="OFI109" s="1"/>
      <c r="OFJ109" s="2"/>
      <c r="OFK109" s="2"/>
      <c r="OFL109" s="5"/>
      <c r="OFM109" s="5"/>
      <c r="OFN109" s="5"/>
      <c r="OFO109" s="5"/>
      <c r="OFP109" s="5"/>
      <c r="OFQ109" s="1"/>
      <c r="OFR109" s="2"/>
      <c r="OFS109" s="2"/>
      <c r="OFT109" s="5"/>
      <c r="OFU109" s="5"/>
      <c r="OFV109" s="5"/>
      <c r="OFW109" s="5"/>
      <c r="OFX109" s="5"/>
      <c r="OFY109" s="1"/>
      <c r="OFZ109" s="2"/>
      <c r="OGA109" s="2"/>
      <c r="OGB109" s="5"/>
      <c r="OGC109" s="5"/>
      <c r="OGD109" s="5"/>
      <c r="OGE109" s="5"/>
      <c r="OGF109" s="5"/>
      <c r="OGG109" s="1"/>
      <c r="OGH109" s="2"/>
      <c r="OGI109" s="2"/>
      <c r="OGJ109" s="5"/>
      <c r="OGK109" s="5"/>
      <c r="OGL109" s="5"/>
      <c r="OGM109" s="5"/>
      <c r="OGN109" s="5"/>
      <c r="OGO109" s="1"/>
      <c r="OGP109" s="2"/>
      <c r="OGQ109" s="2"/>
      <c r="OGR109" s="5"/>
      <c r="OGS109" s="5"/>
      <c r="OGT109" s="5"/>
      <c r="OGU109" s="5"/>
      <c r="OGV109" s="5"/>
      <c r="OGW109" s="1"/>
      <c r="OGX109" s="2"/>
      <c r="OGY109" s="2"/>
      <c r="OGZ109" s="5"/>
      <c r="OHA109" s="5"/>
      <c r="OHB109" s="5"/>
      <c r="OHC109" s="5"/>
      <c r="OHD109" s="5"/>
      <c r="OHE109" s="1"/>
      <c r="OHF109" s="2"/>
      <c r="OHG109" s="2"/>
      <c r="OHH109" s="5"/>
      <c r="OHI109" s="5"/>
      <c r="OHJ109" s="5"/>
      <c r="OHK109" s="5"/>
      <c r="OHL109" s="5"/>
      <c r="OHM109" s="1"/>
      <c r="OHN109" s="2"/>
      <c r="OHO109" s="2"/>
      <c r="OHP109" s="5"/>
      <c r="OHQ109" s="5"/>
      <c r="OHR109" s="5"/>
      <c r="OHS109" s="5"/>
      <c r="OHT109" s="5"/>
      <c r="OHU109" s="1"/>
      <c r="OHV109" s="2"/>
      <c r="OHW109" s="2"/>
      <c r="OHX109" s="5"/>
      <c r="OHY109" s="5"/>
      <c r="OHZ109" s="5"/>
      <c r="OIA109" s="5"/>
      <c r="OIB109" s="5"/>
      <c r="OIC109" s="1"/>
      <c r="OID109" s="2"/>
      <c r="OIE109" s="2"/>
      <c r="OIF109" s="5"/>
      <c r="OIG109" s="5"/>
      <c r="OIH109" s="5"/>
      <c r="OII109" s="5"/>
      <c r="OIJ109" s="5"/>
      <c r="OIK109" s="1"/>
      <c r="OIL109" s="2"/>
      <c r="OIM109" s="2"/>
      <c r="OIN109" s="5"/>
      <c r="OIO109" s="5"/>
      <c r="OIP109" s="5"/>
      <c r="OIQ109" s="5"/>
      <c r="OIR109" s="5"/>
      <c r="OIS109" s="1"/>
      <c r="OIT109" s="2"/>
      <c r="OIU109" s="2"/>
      <c r="OIV109" s="5"/>
      <c r="OIW109" s="5"/>
      <c r="OIX109" s="5"/>
      <c r="OIY109" s="5"/>
      <c r="OIZ109" s="5"/>
      <c r="OJA109" s="1"/>
      <c r="OJB109" s="2"/>
      <c r="OJC109" s="2"/>
      <c r="OJD109" s="5"/>
      <c r="OJE109" s="5"/>
      <c r="OJF109" s="5"/>
      <c r="OJG109" s="5"/>
      <c r="OJH109" s="5"/>
      <c r="OJI109" s="1"/>
      <c r="OJJ109" s="2"/>
      <c r="OJK109" s="2"/>
      <c r="OJL109" s="5"/>
      <c r="OJM109" s="5"/>
      <c r="OJN109" s="5"/>
      <c r="OJO109" s="5"/>
      <c r="OJP109" s="5"/>
      <c r="OJQ109" s="1"/>
      <c r="OJR109" s="2"/>
      <c r="OJS109" s="2"/>
      <c r="OJT109" s="5"/>
      <c r="OJU109" s="5"/>
      <c r="OJV109" s="5"/>
      <c r="OJW109" s="5"/>
      <c r="OJX109" s="5"/>
      <c r="OJY109" s="1"/>
      <c r="OJZ109" s="2"/>
      <c r="OKA109" s="2"/>
      <c r="OKB109" s="5"/>
      <c r="OKC109" s="5"/>
      <c r="OKD109" s="5"/>
      <c r="OKE109" s="5"/>
      <c r="OKF109" s="5"/>
      <c r="OKG109" s="1"/>
      <c r="OKH109" s="2"/>
      <c r="OKI109" s="2"/>
      <c r="OKJ109" s="5"/>
      <c r="OKK109" s="5"/>
      <c r="OKL109" s="5"/>
      <c r="OKM109" s="5"/>
      <c r="OKN109" s="5"/>
      <c r="OKO109" s="1"/>
      <c r="OKP109" s="2"/>
      <c r="OKQ109" s="2"/>
      <c r="OKR109" s="5"/>
      <c r="OKS109" s="5"/>
      <c r="OKT109" s="5"/>
      <c r="OKU109" s="5"/>
      <c r="OKV109" s="5"/>
      <c r="OKW109" s="1"/>
      <c r="OKX109" s="2"/>
      <c r="OKY109" s="2"/>
      <c r="OKZ109" s="5"/>
      <c r="OLA109" s="5"/>
      <c r="OLB109" s="5"/>
      <c r="OLC109" s="5"/>
      <c r="OLD109" s="5"/>
      <c r="OLE109" s="1"/>
      <c r="OLF109" s="2"/>
      <c r="OLG109" s="2"/>
      <c r="OLH109" s="5"/>
      <c r="OLI109" s="5"/>
      <c r="OLJ109" s="5"/>
      <c r="OLK109" s="5"/>
      <c r="OLL109" s="5"/>
      <c r="OLM109" s="1"/>
      <c r="OLN109" s="2"/>
      <c r="OLO109" s="2"/>
      <c r="OLP109" s="5"/>
      <c r="OLQ109" s="5"/>
      <c r="OLR109" s="5"/>
      <c r="OLS109" s="5"/>
      <c r="OLT109" s="5"/>
      <c r="OLU109" s="1"/>
      <c r="OLV109" s="2"/>
      <c r="OLW109" s="2"/>
      <c r="OLX109" s="5"/>
      <c r="OLY109" s="5"/>
      <c r="OLZ109" s="5"/>
      <c r="OMA109" s="5"/>
      <c r="OMB109" s="5"/>
      <c r="OMC109" s="1"/>
      <c r="OMD109" s="2"/>
      <c r="OME109" s="2"/>
      <c r="OMF109" s="5"/>
      <c r="OMG109" s="5"/>
      <c r="OMH109" s="5"/>
      <c r="OMI109" s="5"/>
      <c r="OMJ109" s="5"/>
      <c r="OMK109" s="1"/>
      <c r="OML109" s="2"/>
      <c r="OMM109" s="2"/>
      <c r="OMN109" s="5"/>
      <c r="OMO109" s="5"/>
      <c r="OMP109" s="5"/>
      <c r="OMQ109" s="5"/>
      <c r="OMR109" s="5"/>
      <c r="OMS109" s="1"/>
      <c r="OMT109" s="2"/>
      <c r="OMU109" s="2"/>
      <c r="OMV109" s="5"/>
      <c r="OMW109" s="5"/>
      <c r="OMX109" s="5"/>
      <c r="OMY109" s="5"/>
      <c r="OMZ109" s="5"/>
      <c r="ONA109" s="1"/>
      <c r="ONB109" s="2"/>
      <c r="ONC109" s="2"/>
      <c r="OND109" s="5"/>
      <c r="ONE109" s="5"/>
      <c r="ONF109" s="5"/>
      <c r="ONG109" s="5"/>
      <c r="ONH109" s="5"/>
      <c r="ONI109" s="1"/>
      <c r="ONJ109" s="2"/>
      <c r="ONK109" s="2"/>
      <c r="ONL109" s="5"/>
      <c r="ONM109" s="5"/>
      <c r="ONN109" s="5"/>
      <c r="ONO109" s="5"/>
      <c r="ONP109" s="5"/>
      <c r="ONQ109" s="1"/>
      <c r="ONR109" s="2"/>
      <c r="ONS109" s="2"/>
      <c r="ONT109" s="5"/>
      <c r="ONU109" s="5"/>
      <c r="ONV109" s="5"/>
      <c r="ONW109" s="5"/>
      <c r="ONX109" s="5"/>
      <c r="ONY109" s="1"/>
      <c r="ONZ109" s="2"/>
      <c r="OOA109" s="2"/>
      <c r="OOB109" s="5"/>
      <c r="OOC109" s="5"/>
      <c r="OOD109" s="5"/>
      <c r="OOE109" s="5"/>
      <c r="OOF109" s="5"/>
      <c r="OOG109" s="1"/>
      <c r="OOH109" s="2"/>
      <c r="OOI109" s="2"/>
      <c r="OOJ109" s="5"/>
      <c r="OOK109" s="5"/>
      <c r="OOL109" s="5"/>
      <c r="OOM109" s="5"/>
      <c r="OON109" s="5"/>
      <c r="OOO109" s="1"/>
      <c r="OOP109" s="2"/>
      <c r="OOQ109" s="2"/>
      <c r="OOR109" s="5"/>
      <c r="OOS109" s="5"/>
      <c r="OOT109" s="5"/>
      <c r="OOU109" s="5"/>
      <c r="OOV109" s="5"/>
      <c r="OOW109" s="1"/>
      <c r="OOX109" s="2"/>
      <c r="OOY109" s="2"/>
      <c r="OOZ109" s="5"/>
      <c r="OPA109" s="5"/>
      <c r="OPB109" s="5"/>
      <c r="OPC109" s="5"/>
      <c r="OPD109" s="5"/>
      <c r="OPE109" s="1"/>
      <c r="OPF109" s="2"/>
      <c r="OPG109" s="2"/>
      <c r="OPH109" s="5"/>
      <c r="OPI109" s="5"/>
      <c r="OPJ109" s="5"/>
      <c r="OPK109" s="5"/>
      <c r="OPL109" s="5"/>
      <c r="OPM109" s="1"/>
      <c r="OPN109" s="2"/>
      <c r="OPO109" s="2"/>
      <c r="OPP109" s="5"/>
      <c r="OPQ109" s="5"/>
      <c r="OPR109" s="5"/>
      <c r="OPS109" s="5"/>
      <c r="OPT109" s="5"/>
      <c r="OPU109" s="1"/>
      <c r="OPV109" s="2"/>
      <c r="OPW109" s="2"/>
      <c r="OPX109" s="5"/>
      <c r="OPY109" s="5"/>
      <c r="OPZ109" s="5"/>
      <c r="OQA109" s="5"/>
      <c r="OQB109" s="5"/>
      <c r="OQC109" s="1"/>
      <c r="OQD109" s="2"/>
      <c r="OQE109" s="2"/>
      <c r="OQF109" s="5"/>
      <c r="OQG109" s="5"/>
      <c r="OQH109" s="5"/>
      <c r="OQI109" s="5"/>
      <c r="OQJ109" s="5"/>
      <c r="OQK109" s="1"/>
      <c r="OQL109" s="2"/>
      <c r="OQM109" s="2"/>
      <c r="OQN109" s="5"/>
      <c r="OQO109" s="5"/>
      <c r="OQP109" s="5"/>
      <c r="OQQ109" s="5"/>
      <c r="OQR109" s="5"/>
      <c r="OQS109" s="1"/>
      <c r="OQT109" s="2"/>
      <c r="OQU109" s="2"/>
      <c r="OQV109" s="5"/>
      <c r="OQW109" s="5"/>
      <c r="OQX109" s="5"/>
      <c r="OQY109" s="5"/>
      <c r="OQZ109" s="5"/>
      <c r="ORA109" s="1"/>
      <c r="ORB109" s="2"/>
      <c r="ORC109" s="2"/>
      <c r="ORD109" s="5"/>
      <c r="ORE109" s="5"/>
      <c r="ORF109" s="5"/>
      <c r="ORG109" s="5"/>
      <c r="ORH109" s="5"/>
      <c r="ORI109" s="1"/>
      <c r="ORJ109" s="2"/>
      <c r="ORK109" s="2"/>
      <c r="ORL109" s="5"/>
      <c r="ORM109" s="5"/>
      <c r="ORN109" s="5"/>
      <c r="ORO109" s="5"/>
      <c r="ORP109" s="5"/>
      <c r="ORQ109" s="1"/>
      <c r="ORR109" s="2"/>
      <c r="ORS109" s="2"/>
      <c r="ORT109" s="5"/>
      <c r="ORU109" s="5"/>
      <c r="ORV109" s="5"/>
      <c r="ORW109" s="5"/>
      <c r="ORX109" s="5"/>
      <c r="ORY109" s="1"/>
      <c r="ORZ109" s="2"/>
      <c r="OSA109" s="2"/>
      <c r="OSB109" s="5"/>
      <c r="OSC109" s="5"/>
      <c r="OSD109" s="5"/>
      <c r="OSE109" s="5"/>
      <c r="OSF109" s="5"/>
      <c r="OSG109" s="1"/>
      <c r="OSH109" s="2"/>
      <c r="OSI109" s="2"/>
      <c r="OSJ109" s="5"/>
      <c r="OSK109" s="5"/>
      <c r="OSL109" s="5"/>
      <c r="OSM109" s="5"/>
      <c r="OSN109" s="5"/>
      <c r="OSO109" s="1"/>
      <c r="OSP109" s="2"/>
      <c r="OSQ109" s="2"/>
      <c r="OSR109" s="5"/>
      <c r="OSS109" s="5"/>
      <c r="OST109" s="5"/>
      <c r="OSU109" s="5"/>
      <c r="OSV109" s="5"/>
      <c r="OSW109" s="1"/>
      <c r="OSX109" s="2"/>
      <c r="OSY109" s="2"/>
      <c r="OSZ109" s="5"/>
      <c r="OTA109" s="5"/>
      <c r="OTB109" s="5"/>
      <c r="OTC109" s="5"/>
      <c r="OTD109" s="5"/>
      <c r="OTE109" s="1"/>
      <c r="OTF109" s="2"/>
      <c r="OTG109" s="2"/>
      <c r="OTH109" s="5"/>
      <c r="OTI109" s="5"/>
      <c r="OTJ109" s="5"/>
      <c r="OTK109" s="5"/>
      <c r="OTL109" s="5"/>
      <c r="OTM109" s="1"/>
      <c r="OTN109" s="2"/>
      <c r="OTO109" s="2"/>
      <c r="OTP109" s="5"/>
      <c r="OTQ109" s="5"/>
      <c r="OTR109" s="5"/>
      <c r="OTS109" s="5"/>
      <c r="OTT109" s="5"/>
      <c r="OTU109" s="1"/>
      <c r="OTV109" s="2"/>
      <c r="OTW109" s="2"/>
      <c r="OTX109" s="5"/>
      <c r="OTY109" s="5"/>
      <c r="OTZ109" s="5"/>
      <c r="OUA109" s="5"/>
      <c r="OUB109" s="5"/>
      <c r="OUC109" s="1"/>
      <c r="OUD109" s="2"/>
      <c r="OUE109" s="2"/>
      <c r="OUF109" s="5"/>
      <c r="OUG109" s="5"/>
      <c r="OUH109" s="5"/>
      <c r="OUI109" s="5"/>
      <c r="OUJ109" s="5"/>
      <c r="OUK109" s="1"/>
      <c r="OUL109" s="2"/>
      <c r="OUM109" s="2"/>
      <c r="OUN109" s="5"/>
      <c r="OUO109" s="5"/>
      <c r="OUP109" s="5"/>
      <c r="OUQ109" s="5"/>
      <c r="OUR109" s="5"/>
      <c r="OUS109" s="1"/>
      <c r="OUT109" s="2"/>
      <c r="OUU109" s="2"/>
      <c r="OUV109" s="5"/>
      <c r="OUW109" s="5"/>
      <c r="OUX109" s="5"/>
      <c r="OUY109" s="5"/>
      <c r="OUZ109" s="5"/>
      <c r="OVA109" s="1"/>
      <c r="OVB109" s="2"/>
      <c r="OVC109" s="2"/>
      <c r="OVD109" s="5"/>
      <c r="OVE109" s="5"/>
      <c r="OVF109" s="5"/>
      <c r="OVG109" s="5"/>
      <c r="OVH109" s="5"/>
      <c r="OVI109" s="1"/>
      <c r="OVJ109" s="2"/>
      <c r="OVK109" s="2"/>
      <c r="OVL109" s="5"/>
      <c r="OVM109" s="5"/>
      <c r="OVN109" s="5"/>
      <c r="OVO109" s="5"/>
      <c r="OVP109" s="5"/>
      <c r="OVQ109" s="1"/>
      <c r="OVR109" s="2"/>
      <c r="OVS109" s="2"/>
      <c r="OVT109" s="5"/>
      <c r="OVU109" s="5"/>
      <c r="OVV109" s="5"/>
      <c r="OVW109" s="5"/>
      <c r="OVX109" s="5"/>
      <c r="OVY109" s="1"/>
      <c r="OVZ109" s="2"/>
      <c r="OWA109" s="2"/>
      <c r="OWB109" s="5"/>
      <c r="OWC109" s="5"/>
      <c r="OWD109" s="5"/>
      <c r="OWE109" s="5"/>
      <c r="OWF109" s="5"/>
      <c r="OWG109" s="1"/>
      <c r="OWH109" s="2"/>
      <c r="OWI109" s="2"/>
      <c r="OWJ109" s="5"/>
      <c r="OWK109" s="5"/>
      <c r="OWL109" s="5"/>
      <c r="OWM109" s="5"/>
      <c r="OWN109" s="5"/>
      <c r="OWO109" s="1"/>
      <c r="OWP109" s="2"/>
      <c r="OWQ109" s="2"/>
      <c r="OWR109" s="5"/>
      <c r="OWS109" s="5"/>
      <c r="OWT109" s="5"/>
      <c r="OWU109" s="5"/>
      <c r="OWV109" s="5"/>
      <c r="OWW109" s="1"/>
      <c r="OWX109" s="2"/>
      <c r="OWY109" s="2"/>
      <c r="OWZ109" s="5"/>
      <c r="OXA109" s="5"/>
      <c r="OXB109" s="5"/>
      <c r="OXC109" s="5"/>
      <c r="OXD109" s="5"/>
      <c r="OXE109" s="1"/>
      <c r="OXF109" s="2"/>
      <c r="OXG109" s="2"/>
      <c r="OXH109" s="5"/>
      <c r="OXI109" s="5"/>
      <c r="OXJ109" s="5"/>
      <c r="OXK109" s="5"/>
      <c r="OXL109" s="5"/>
      <c r="OXM109" s="1"/>
      <c r="OXN109" s="2"/>
      <c r="OXO109" s="2"/>
      <c r="OXP109" s="5"/>
      <c r="OXQ109" s="5"/>
      <c r="OXR109" s="5"/>
      <c r="OXS109" s="5"/>
      <c r="OXT109" s="5"/>
      <c r="OXU109" s="1"/>
      <c r="OXV109" s="2"/>
      <c r="OXW109" s="2"/>
      <c r="OXX109" s="5"/>
      <c r="OXY109" s="5"/>
      <c r="OXZ109" s="5"/>
      <c r="OYA109" s="5"/>
      <c r="OYB109" s="5"/>
      <c r="OYC109" s="1"/>
      <c r="OYD109" s="2"/>
      <c r="OYE109" s="2"/>
      <c r="OYF109" s="5"/>
      <c r="OYG109" s="5"/>
      <c r="OYH109" s="5"/>
      <c r="OYI109" s="5"/>
      <c r="OYJ109" s="5"/>
      <c r="OYK109" s="1"/>
      <c r="OYL109" s="2"/>
      <c r="OYM109" s="2"/>
      <c r="OYN109" s="5"/>
      <c r="OYO109" s="5"/>
      <c r="OYP109" s="5"/>
      <c r="OYQ109" s="5"/>
      <c r="OYR109" s="5"/>
      <c r="OYS109" s="1"/>
      <c r="OYT109" s="2"/>
      <c r="OYU109" s="2"/>
      <c r="OYV109" s="5"/>
      <c r="OYW109" s="5"/>
      <c r="OYX109" s="5"/>
      <c r="OYY109" s="5"/>
      <c r="OYZ109" s="5"/>
      <c r="OZA109" s="1"/>
      <c r="OZB109" s="2"/>
      <c r="OZC109" s="2"/>
      <c r="OZD109" s="5"/>
      <c r="OZE109" s="5"/>
      <c r="OZF109" s="5"/>
      <c r="OZG109" s="5"/>
      <c r="OZH109" s="5"/>
      <c r="OZI109" s="1"/>
      <c r="OZJ109" s="2"/>
      <c r="OZK109" s="2"/>
      <c r="OZL109" s="5"/>
      <c r="OZM109" s="5"/>
      <c r="OZN109" s="5"/>
      <c r="OZO109" s="5"/>
      <c r="OZP109" s="5"/>
      <c r="OZQ109" s="1"/>
      <c r="OZR109" s="2"/>
      <c r="OZS109" s="2"/>
      <c r="OZT109" s="5"/>
      <c r="OZU109" s="5"/>
      <c r="OZV109" s="5"/>
      <c r="OZW109" s="5"/>
      <c r="OZX109" s="5"/>
      <c r="OZY109" s="1"/>
      <c r="OZZ109" s="2"/>
      <c r="PAA109" s="2"/>
      <c r="PAB109" s="5"/>
      <c r="PAC109" s="5"/>
      <c r="PAD109" s="5"/>
      <c r="PAE109" s="5"/>
      <c r="PAF109" s="5"/>
      <c r="PAG109" s="1"/>
      <c r="PAH109" s="2"/>
      <c r="PAI109" s="2"/>
      <c r="PAJ109" s="5"/>
      <c r="PAK109" s="5"/>
      <c r="PAL109" s="5"/>
      <c r="PAM109" s="5"/>
      <c r="PAN109" s="5"/>
      <c r="PAO109" s="1"/>
      <c r="PAP109" s="2"/>
      <c r="PAQ109" s="2"/>
      <c r="PAR109" s="5"/>
      <c r="PAS109" s="5"/>
      <c r="PAT109" s="5"/>
      <c r="PAU109" s="5"/>
      <c r="PAV109" s="5"/>
      <c r="PAW109" s="1"/>
      <c r="PAX109" s="2"/>
      <c r="PAY109" s="2"/>
      <c r="PAZ109" s="5"/>
      <c r="PBA109" s="5"/>
      <c r="PBB109" s="5"/>
      <c r="PBC109" s="5"/>
      <c r="PBD109" s="5"/>
      <c r="PBE109" s="1"/>
      <c r="PBF109" s="2"/>
      <c r="PBG109" s="2"/>
      <c r="PBH109" s="5"/>
      <c r="PBI109" s="5"/>
      <c r="PBJ109" s="5"/>
      <c r="PBK109" s="5"/>
      <c r="PBL109" s="5"/>
      <c r="PBM109" s="1"/>
      <c r="PBN109" s="2"/>
      <c r="PBO109" s="2"/>
      <c r="PBP109" s="5"/>
      <c r="PBQ109" s="5"/>
      <c r="PBR109" s="5"/>
      <c r="PBS109" s="5"/>
      <c r="PBT109" s="5"/>
      <c r="PBU109" s="1"/>
      <c r="PBV109" s="2"/>
      <c r="PBW109" s="2"/>
      <c r="PBX109" s="5"/>
      <c r="PBY109" s="5"/>
      <c r="PBZ109" s="5"/>
      <c r="PCA109" s="5"/>
      <c r="PCB109" s="5"/>
      <c r="PCC109" s="1"/>
      <c r="PCD109" s="2"/>
      <c r="PCE109" s="2"/>
      <c r="PCF109" s="5"/>
      <c r="PCG109" s="5"/>
      <c r="PCH109" s="5"/>
      <c r="PCI109" s="5"/>
      <c r="PCJ109" s="5"/>
      <c r="PCK109" s="1"/>
      <c r="PCL109" s="2"/>
      <c r="PCM109" s="2"/>
      <c r="PCN109" s="5"/>
      <c r="PCO109" s="5"/>
      <c r="PCP109" s="5"/>
      <c r="PCQ109" s="5"/>
      <c r="PCR109" s="5"/>
      <c r="PCS109" s="1"/>
      <c r="PCT109" s="2"/>
      <c r="PCU109" s="2"/>
      <c r="PCV109" s="5"/>
      <c r="PCW109" s="5"/>
      <c r="PCX109" s="5"/>
      <c r="PCY109" s="5"/>
      <c r="PCZ109" s="5"/>
      <c r="PDA109" s="1"/>
      <c r="PDB109" s="2"/>
      <c r="PDC109" s="2"/>
      <c r="PDD109" s="5"/>
      <c r="PDE109" s="5"/>
      <c r="PDF109" s="5"/>
      <c r="PDG109" s="5"/>
      <c r="PDH109" s="5"/>
      <c r="PDI109" s="1"/>
      <c r="PDJ109" s="2"/>
      <c r="PDK109" s="2"/>
      <c r="PDL109" s="5"/>
      <c r="PDM109" s="5"/>
      <c r="PDN109" s="5"/>
      <c r="PDO109" s="5"/>
      <c r="PDP109" s="5"/>
      <c r="PDQ109" s="1"/>
      <c r="PDR109" s="2"/>
      <c r="PDS109" s="2"/>
      <c r="PDT109" s="5"/>
      <c r="PDU109" s="5"/>
      <c r="PDV109" s="5"/>
      <c r="PDW109" s="5"/>
      <c r="PDX109" s="5"/>
      <c r="PDY109" s="1"/>
      <c r="PDZ109" s="2"/>
      <c r="PEA109" s="2"/>
      <c r="PEB109" s="5"/>
      <c r="PEC109" s="5"/>
      <c r="PED109" s="5"/>
      <c r="PEE109" s="5"/>
      <c r="PEF109" s="5"/>
      <c r="PEG109" s="1"/>
      <c r="PEH109" s="2"/>
      <c r="PEI109" s="2"/>
      <c r="PEJ109" s="5"/>
      <c r="PEK109" s="5"/>
      <c r="PEL109" s="5"/>
      <c r="PEM109" s="5"/>
      <c r="PEN109" s="5"/>
      <c r="PEO109" s="1"/>
      <c r="PEP109" s="2"/>
      <c r="PEQ109" s="2"/>
      <c r="PER109" s="5"/>
      <c r="PES109" s="5"/>
      <c r="PET109" s="5"/>
      <c r="PEU109" s="5"/>
      <c r="PEV109" s="5"/>
      <c r="PEW109" s="1"/>
      <c r="PEX109" s="2"/>
      <c r="PEY109" s="2"/>
      <c r="PEZ109" s="5"/>
      <c r="PFA109" s="5"/>
      <c r="PFB109" s="5"/>
      <c r="PFC109" s="5"/>
      <c r="PFD109" s="5"/>
      <c r="PFE109" s="1"/>
      <c r="PFF109" s="2"/>
      <c r="PFG109" s="2"/>
      <c r="PFH109" s="5"/>
      <c r="PFI109" s="5"/>
      <c r="PFJ109" s="5"/>
      <c r="PFK109" s="5"/>
      <c r="PFL109" s="5"/>
      <c r="PFM109" s="1"/>
      <c r="PFN109" s="2"/>
      <c r="PFO109" s="2"/>
      <c r="PFP109" s="5"/>
      <c r="PFQ109" s="5"/>
      <c r="PFR109" s="5"/>
      <c r="PFS109" s="5"/>
      <c r="PFT109" s="5"/>
      <c r="PFU109" s="1"/>
      <c r="PFV109" s="2"/>
      <c r="PFW109" s="2"/>
      <c r="PFX109" s="5"/>
      <c r="PFY109" s="5"/>
      <c r="PFZ109" s="5"/>
      <c r="PGA109" s="5"/>
      <c r="PGB109" s="5"/>
      <c r="PGC109" s="1"/>
      <c r="PGD109" s="2"/>
      <c r="PGE109" s="2"/>
      <c r="PGF109" s="5"/>
      <c r="PGG109" s="5"/>
      <c r="PGH109" s="5"/>
      <c r="PGI109" s="5"/>
      <c r="PGJ109" s="5"/>
      <c r="PGK109" s="1"/>
      <c r="PGL109" s="2"/>
      <c r="PGM109" s="2"/>
      <c r="PGN109" s="5"/>
      <c r="PGO109" s="5"/>
      <c r="PGP109" s="5"/>
      <c r="PGQ109" s="5"/>
      <c r="PGR109" s="5"/>
      <c r="PGS109" s="1"/>
      <c r="PGT109" s="2"/>
      <c r="PGU109" s="2"/>
      <c r="PGV109" s="5"/>
      <c r="PGW109" s="5"/>
      <c r="PGX109" s="5"/>
      <c r="PGY109" s="5"/>
      <c r="PGZ109" s="5"/>
      <c r="PHA109" s="1"/>
      <c r="PHB109" s="2"/>
      <c r="PHC109" s="2"/>
      <c r="PHD109" s="5"/>
      <c r="PHE109" s="5"/>
      <c r="PHF109" s="5"/>
      <c r="PHG109" s="5"/>
      <c r="PHH109" s="5"/>
      <c r="PHI109" s="1"/>
      <c r="PHJ109" s="2"/>
      <c r="PHK109" s="2"/>
      <c r="PHL109" s="5"/>
      <c r="PHM109" s="5"/>
      <c r="PHN109" s="5"/>
      <c r="PHO109" s="5"/>
      <c r="PHP109" s="5"/>
      <c r="PHQ109" s="1"/>
      <c r="PHR109" s="2"/>
      <c r="PHS109" s="2"/>
      <c r="PHT109" s="5"/>
      <c r="PHU109" s="5"/>
      <c r="PHV109" s="5"/>
      <c r="PHW109" s="5"/>
      <c r="PHX109" s="5"/>
      <c r="PHY109" s="1"/>
      <c r="PHZ109" s="2"/>
      <c r="PIA109" s="2"/>
      <c r="PIB109" s="5"/>
      <c r="PIC109" s="5"/>
      <c r="PID109" s="5"/>
      <c r="PIE109" s="5"/>
      <c r="PIF109" s="5"/>
      <c r="PIG109" s="1"/>
      <c r="PIH109" s="2"/>
      <c r="PII109" s="2"/>
      <c r="PIJ109" s="5"/>
      <c r="PIK109" s="5"/>
      <c r="PIL109" s="5"/>
      <c r="PIM109" s="5"/>
      <c r="PIN109" s="5"/>
      <c r="PIO109" s="1"/>
      <c r="PIP109" s="2"/>
      <c r="PIQ109" s="2"/>
      <c r="PIR109" s="5"/>
      <c r="PIS109" s="5"/>
      <c r="PIT109" s="5"/>
      <c r="PIU109" s="5"/>
      <c r="PIV109" s="5"/>
      <c r="PIW109" s="1"/>
      <c r="PIX109" s="2"/>
      <c r="PIY109" s="2"/>
      <c r="PIZ109" s="5"/>
      <c r="PJA109" s="5"/>
      <c r="PJB109" s="5"/>
      <c r="PJC109" s="5"/>
      <c r="PJD109" s="5"/>
      <c r="PJE109" s="1"/>
      <c r="PJF109" s="2"/>
      <c r="PJG109" s="2"/>
      <c r="PJH109" s="5"/>
      <c r="PJI109" s="5"/>
      <c r="PJJ109" s="5"/>
      <c r="PJK109" s="5"/>
      <c r="PJL109" s="5"/>
      <c r="PJM109" s="1"/>
      <c r="PJN109" s="2"/>
      <c r="PJO109" s="2"/>
      <c r="PJP109" s="5"/>
      <c r="PJQ109" s="5"/>
      <c r="PJR109" s="5"/>
      <c r="PJS109" s="5"/>
      <c r="PJT109" s="5"/>
      <c r="PJU109" s="1"/>
      <c r="PJV109" s="2"/>
      <c r="PJW109" s="2"/>
      <c r="PJX109" s="5"/>
      <c r="PJY109" s="5"/>
      <c r="PJZ109" s="5"/>
      <c r="PKA109" s="5"/>
      <c r="PKB109" s="5"/>
      <c r="PKC109" s="1"/>
      <c r="PKD109" s="2"/>
      <c r="PKE109" s="2"/>
      <c r="PKF109" s="5"/>
      <c r="PKG109" s="5"/>
      <c r="PKH109" s="5"/>
      <c r="PKI109" s="5"/>
      <c r="PKJ109" s="5"/>
      <c r="PKK109" s="1"/>
      <c r="PKL109" s="2"/>
      <c r="PKM109" s="2"/>
      <c r="PKN109" s="5"/>
      <c r="PKO109" s="5"/>
      <c r="PKP109" s="5"/>
      <c r="PKQ109" s="5"/>
      <c r="PKR109" s="5"/>
      <c r="PKS109" s="1"/>
      <c r="PKT109" s="2"/>
      <c r="PKU109" s="2"/>
      <c r="PKV109" s="5"/>
      <c r="PKW109" s="5"/>
      <c r="PKX109" s="5"/>
      <c r="PKY109" s="5"/>
      <c r="PKZ109" s="5"/>
      <c r="PLA109" s="1"/>
      <c r="PLB109" s="2"/>
      <c r="PLC109" s="2"/>
      <c r="PLD109" s="5"/>
      <c r="PLE109" s="5"/>
      <c r="PLF109" s="5"/>
      <c r="PLG109" s="5"/>
      <c r="PLH109" s="5"/>
      <c r="PLI109" s="1"/>
      <c r="PLJ109" s="2"/>
      <c r="PLK109" s="2"/>
      <c r="PLL109" s="5"/>
      <c r="PLM109" s="5"/>
      <c r="PLN109" s="5"/>
      <c r="PLO109" s="5"/>
      <c r="PLP109" s="5"/>
      <c r="PLQ109" s="1"/>
      <c r="PLR109" s="2"/>
      <c r="PLS109" s="2"/>
      <c r="PLT109" s="5"/>
      <c r="PLU109" s="5"/>
      <c r="PLV109" s="5"/>
      <c r="PLW109" s="5"/>
      <c r="PLX109" s="5"/>
      <c r="PLY109" s="1"/>
      <c r="PLZ109" s="2"/>
      <c r="PMA109" s="2"/>
      <c r="PMB109" s="5"/>
      <c r="PMC109" s="5"/>
      <c r="PMD109" s="5"/>
      <c r="PME109" s="5"/>
      <c r="PMF109" s="5"/>
      <c r="PMG109" s="1"/>
      <c r="PMH109" s="2"/>
      <c r="PMI109" s="2"/>
      <c r="PMJ109" s="5"/>
      <c r="PMK109" s="5"/>
      <c r="PML109" s="5"/>
      <c r="PMM109" s="5"/>
      <c r="PMN109" s="5"/>
      <c r="PMO109" s="1"/>
      <c r="PMP109" s="2"/>
      <c r="PMQ109" s="2"/>
      <c r="PMR109" s="5"/>
      <c r="PMS109" s="5"/>
      <c r="PMT109" s="5"/>
      <c r="PMU109" s="5"/>
      <c r="PMV109" s="5"/>
      <c r="PMW109" s="1"/>
      <c r="PMX109" s="2"/>
      <c r="PMY109" s="2"/>
      <c r="PMZ109" s="5"/>
      <c r="PNA109" s="5"/>
      <c r="PNB109" s="5"/>
      <c r="PNC109" s="5"/>
      <c r="PND109" s="5"/>
      <c r="PNE109" s="1"/>
      <c r="PNF109" s="2"/>
      <c r="PNG109" s="2"/>
      <c r="PNH109" s="5"/>
      <c r="PNI109" s="5"/>
      <c r="PNJ109" s="5"/>
      <c r="PNK109" s="5"/>
      <c r="PNL109" s="5"/>
      <c r="PNM109" s="1"/>
      <c r="PNN109" s="2"/>
      <c r="PNO109" s="2"/>
      <c r="PNP109" s="5"/>
      <c r="PNQ109" s="5"/>
      <c r="PNR109" s="5"/>
      <c r="PNS109" s="5"/>
      <c r="PNT109" s="5"/>
      <c r="PNU109" s="1"/>
      <c r="PNV109" s="2"/>
      <c r="PNW109" s="2"/>
      <c r="PNX109" s="5"/>
      <c r="PNY109" s="5"/>
      <c r="PNZ109" s="5"/>
      <c r="POA109" s="5"/>
      <c r="POB109" s="5"/>
      <c r="POC109" s="1"/>
      <c r="POD109" s="2"/>
      <c r="POE109" s="2"/>
      <c r="POF109" s="5"/>
      <c r="POG109" s="5"/>
      <c r="POH109" s="5"/>
      <c r="POI109" s="5"/>
      <c r="POJ109" s="5"/>
      <c r="POK109" s="1"/>
      <c r="POL109" s="2"/>
      <c r="POM109" s="2"/>
      <c r="PON109" s="5"/>
      <c r="POO109" s="5"/>
      <c r="POP109" s="5"/>
      <c r="POQ109" s="5"/>
      <c r="POR109" s="5"/>
      <c r="POS109" s="1"/>
      <c r="POT109" s="2"/>
      <c r="POU109" s="2"/>
      <c r="POV109" s="5"/>
      <c r="POW109" s="5"/>
      <c r="POX109" s="5"/>
      <c r="POY109" s="5"/>
      <c r="POZ109" s="5"/>
      <c r="PPA109" s="1"/>
      <c r="PPB109" s="2"/>
      <c r="PPC109" s="2"/>
      <c r="PPD109" s="5"/>
      <c r="PPE109" s="5"/>
      <c r="PPF109" s="5"/>
      <c r="PPG109" s="5"/>
      <c r="PPH109" s="5"/>
      <c r="PPI109" s="1"/>
      <c r="PPJ109" s="2"/>
      <c r="PPK109" s="2"/>
      <c r="PPL109" s="5"/>
      <c r="PPM109" s="5"/>
      <c r="PPN109" s="5"/>
      <c r="PPO109" s="5"/>
      <c r="PPP109" s="5"/>
      <c r="PPQ109" s="1"/>
      <c r="PPR109" s="2"/>
      <c r="PPS109" s="2"/>
      <c r="PPT109" s="5"/>
      <c r="PPU109" s="5"/>
      <c r="PPV109" s="5"/>
      <c r="PPW109" s="5"/>
      <c r="PPX109" s="5"/>
      <c r="PPY109" s="1"/>
      <c r="PPZ109" s="2"/>
      <c r="PQA109" s="2"/>
      <c r="PQB109" s="5"/>
      <c r="PQC109" s="5"/>
      <c r="PQD109" s="5"/>
      <c r="PQE109" s="5"/>
      <c r="PQF109" s="5"/>
      <c r="PQG109" s="1"/>
      <c r="PQH109" s="2"/>
      <c r="PQI109" s="2"/>
      <c r="PQJ109" s="5"/>
      <c r="PQK109" s="5"/>
      <c r="PQL109" s="5"/>
      <c r="PQM109" s="5"/>
      <c r="PQN109" s="5"/>
      <c r="PQO109" s="1"/>
      <c r="PQP109" s="2"/>
      <c r="PQQ109" s="2"/>
      <c r="PQR109" s="5"/>
      <c r="PQS109" s="5"/>
      <c r="PQT109" s="5"/>
      <c r="PQU109" s="5"/>
      <c r="PQV109" s="5"/>
      <c r="PQW109" s="1"/>
      <c r="PQX109" s="2"/>
      <c r="PQY109" s="2"/>
      <c r="PQZ109" s="5"/>
      <c r="PRA109" s="5"/>
      <c r="PRB109" s="5"/>
      <c r="PRC109" s="5"/>
      <c r="PRD109" s="5"/>
      <c r="PRE109" s="1"/>
      <c r="PRF109" s="2"/>
      <c r="PRG109" s="2"/>
      <c r="PRH109" s="5"/>
      <c r="PRI109" s="5"/>
      <c r="PRJ109" s="5"/>
      <c r="PRK109" s="5"/>
      <c r="PRL109" s="5"/>
      <c r="PRM109" s="1"/>
      <c r="PRN109" s="2"/>
      <c r="PRO109" s="2"/>
      <c r="PRP109" s="5"/>
      <c r="PRQ109" s="5"/>
      <c r="PRR109" s="5"/>
      <c r="PRS109" s="5"/>
      <c r="PRT109" s="5"/>
      <c r="PRU109" s="1"/>
      <c r="PRV109" s="2"/>
      <c r="PRW109" s="2"/>
      <c r="PRX109" s="5"/>
      <c r="PRY109" s="5"/>
      <c r="PRZ109" s="5"/>
      <c r="PSA109" s="5"/>
      <c r="PSB109" s="5"/>
      <c r="PSC109" s="1"/>
      <c r="PSD109" s="2"/>
      <c r="PSE109" s="2"/>
      <c r="PSF109" s="5"/>
      <c r="PSG109" s="5"/>
      <c r="PSH109" s="5"/>
      <c r="PSI109" s="5"/>
      <c r="PSJ109" s="5"/>
      <c r="PSK109" s="1"/>
      <c r="PSL109" s="2"/>
      <c r="PSM109" s="2"/>
      <c r="PSN109" s="5"/>
      <c r="PSO109" s="5"/>
      <c r="PSP109" s="5"/>
      <c r="PSQ109" s="5"/>
      <c r="PSR109" s="5"/>
      <c r="PSS109" s="1"/>
      <c r="PST109" s="2"/>
      <c r="PSU109" s="2"/>
      <c r="PSV109" s="5"/>
      <c r="PSW109" s="5"/>
      <c r="PSX109" s="5"/>
      <c r="PSY109" s="5"/>
      <c r="PSZ109" s="5"/>
      <c r="PTA109" s="1"/>
      <c r="PTB109" s="2"/>
      <c r="PTC109" s="2"/>
      <c r="PTD109" s="5"/>
      <c r="PTE109" s="5"/>
      <c r="PTF109" s="5"/>
      <c r="PTG109" s="5"/>
      <c r="PTH109" s="5"/>
      <c r="PTI109" s="1"/>
      <c r="PTJ109" s="2"/>
      <c r="PTK109" s="2"/>
      <c r="PTL109" s="5"/>
      <c r="PTM109" s="5"/>
      <c r="PTN109" s="5"/>
      <c r="PTO109" s="5"/>
      <c r="PTP109" s="5"/>
      <c r="PTQ109" s="1"/>
      <c r="PTR109" s="2"/>
      <c r="PTS109" s="2"/>
      <c r="PTT109" s="5"/>
      <c r="PTU109" s="5"/>
      <c r="PTV109" s="5"/>
      <c r="PTW109" s="5"/>
      <c r="PTX109" s="5"/>
      <c r="PTY109" s="1"/>
      <c r="PTZ109" s="2"/>
      <c r="PUA109" s="2"/>
      <c r="PUB109" s="5"/>
      <c r="PUC109" s="5"/>
      <c r="PUD109" s="5"/>
      <c r="PUE109" s="5"/>
      <c r="PUF109" s="5"/>
      <c r="PUG109" s="1"/>
      <c r="PUH109" s="2"/>
      <c r="PUI109" s="2"/>
      <c r="PUJ109" s="5"/>
      <c r="PUK109" s="5"/>
      <c r="PUL109" s="5"/>
      <c r="PUM109" s="5"/>
      <c r="PUN109" s="5"/>
      <c r="PUO109" s="1"/>
      <c r="PUP109" s="2"/>
      <c r="PUQ109" s="2"/>
      <c r="PUR109" s="5"/>
      <c r="PUS109" s="5"/>
      <c r="PUT109" s="5"/>
      <c r="PUU109" s="5"/>
      <c r="PUV109" s="5"/>
      <c r="PUW109" s="1"/>
      <c r="PUX109" s="2"/>
      <c r="PUY109" s="2"/>
      <c r="PUZ109" s="5"/>
      <c r="PVA109" s="5"/>
      <c r="PVB109" s="5"/>
      <c r="PVC109" s="5"/>
      <c r="PVD109" s="5"/>
      <c r="PVE109" s="1"/>
      <c r="PVF109" s="2"/>
      <c r="PVG109" s="2"/>
      <c r="PVH109" s="5"/>
      <c r="PVI109" s="5"/>
      <c r="PVJ109" s="5"/>
      <c r="PVK109" s="5"/>
      <c r="PVL109" s="5"/>
      <c r="PVM109" s="1"/>
      <c r="PVN109" s="2"/>
      <c r="PVO109" s="2"/>
      <c r="PVP109" s="5"/>
      <c r="PVQ109" s="5"/>
      <c r="PVR109" s="5"/>
      <c r="PVS109" s="5"/>
      <c r="PVT109" s="5"/>
      <c r="PVU109" s="1"/>
      <c r="PVV109" s="2"/>
      <c r="PVW109" s="2"/>
      <c r="PVX109" s="5"/>
      <c r="PVY109" s="5"/>
      <c r="PVZ109" s="5"/>
      <c r="PWA109" s="5"/>
      <c r="PWB109" s="5"/>
      <c r="PWC109" s="1"/>
      <c r="PWD109" s="2"/>
      <c r="PWE109" s="2"/>
      <c r="PWF109" s="5"/>
      <c r="PWG109" s="5"/>
      <c r="PWH109" s="5"/>
      <c r="PWI109" s="5"/>
      <c r="PWJ109" s="5"/>
      <c r="PWK109" s="1"/>
      <c r="PWL109" s="2"/>
      <c r="PWM109" s="2"/>
      <c r="PWN109" s="5"/>
      <c r="PWO109" s="5"/>
      <c r="PWP109" s="5"/>
      <c r="PWQ109" s="5"/>
      <c r="PWR109" s="5"/>
      <c r="PWS109" s="1"/>
      <c r="PWT109" s="2"/>
      <c r="PWU109" s="2"/>
      <c r="PWV109" s="5"/>
      <c r="PWW109" s="5"/>
      <c r="PWX109" s="5"/>
      <c r="PWY109" s="5"/>
      <c r="PWZ109" s="5"/>
      <c r="PXA109" s="1"/>
      <c r="PXB109" s="2"/>
      <c r="PXC109" s="2"/>
      <c r="PXD109" s="5"/>
      <c r="PXE109" s="5"/>
      <c r="PXF109" s="5"/>
      <c r="PXG109" s="5"/>
      <c r="PXH109" s="5"/>
      <c r="PXI109" s="1"/>
      <c r="PXJ109" s="2"/>
      <c r="PXK109" s="2"/>
      <c r="PXL109" s="5"/>
      <c r="PXM109" s="5"/>
      <c r="PXN109" s="5"/>
      <c r="PXO109" s="5"/>
      <c r="PXP109" s="5"/>
      <c r="PXQ109" s="1"/>
      <c r="PXR109" s="2"/>
      <c r="PXS109" s="2"/>
      <c r="PXT109" s="5"/>
      <c r="PXU109" s="5"/>
      <c r="PXV109" s="5"/>
      <c r="PXW109" s="5"/>
      <c r="PXX109" s="5"/>
      <c r="PXY109" s="1"/>
      <c r="PXZ109" s="2"/>
      <c r="PYA109" s="2"/>
      <c r="PYB109" s="5"/>
      <c r="PYC109" s="5"/>
      <c r="PYD109" s="5"/>
      <c r="PYE109" s="5"/>
      <c r="PYF109" s="5"/>
      <c r="PYG109" s="1"/>
      <c r="PYH109" s="2"/>
      <c r="PYI109" s="2"/>
      <c r="PYJ109" s="5"/>
      <c r="PYK109" s="5"/>
      <c r="PYL109" s="5"/>
      <c r="PYM109" s="5"/>
      <c r="PYN109" s="5"/>
      <c r="PYO109" s="1"/>
      <c r="PYP109" s="2"/>
      <c r="PYQ109" s="2"/>
      <c r="PYR109" s="5"/>
      <c r="PYS109" s="5"/>
      <c r="PYT109" s="5"/>
      <c r="PYU109" s="5"/>
      <c r="PYV109" s="5"/>
      <c r="PYW109" s="1"/>
      <c r="PYX109" s="2"/>
      <c r="PYY109" s="2"/>
      <c r="PYZ109" s="5"/>
      <c r="PZA109" s="5"/>
      <c r="PZB109" s="5"/>
      <c r="PZC109" s="5"/>
      <c r="PZD109" s="5"/>
      <c r="PZE109" s="1"/>
      <c r="PZF109" s="2"/>
      <c r="PZG109" s="2"/>
      <c r="PZH109" s="5"/>
      <c r="PZI109" s="5"/>
      <c r="PZJ109" s="5"/>
      <c r="PZK109" s="5"/>
      <c r="PZL109" s="5"/>
      <c r="PZM109" s="1"/>
      <c r="PZN109" s="2"/>
      <c r="PZO109" s="2"/>
      <c r="PZP109" s="5"/>
      <c r="PZQ109" s="5"/>
      <c r="PZR109" s="5"/>
      <c r="PZS109" s="5"/>
      <c r="PZT109" s="5"/>
      <c r="PZU109" s="1"/>
      <c r="PZV109" s="2"/>
      <c r="PZW109" s="2"/>
      <c r="PZX109" s="5"/>
      <c r="PZY109" s="5"/>
      <c r="PZZ109" s="5"/>
      <c r="QAA109" s="5"/>
      <c r="QAB109" s="5"/>
      <c r="QAC109" s="1"/>
      <c r="QAD109" s="2"/>
      <c r="QAE109" s="2"/>
      <c r="QAF109" s="5"/>
      <c r="QAG109" s="5"/>
      <c r="QAH109" s="5"/>
      <c r="QAI109" s="5"/>
      <c r="QAJ109" s="5"/>
      <c r="QAK109" s="1"/>
      <c r="QAL109" s="2"/>
      <c r="QAM109" s="2"/>
      <c r="QAN109" s="5"/>
      <c r="QAO109" s="5"/>
      <c r="QAP109" s="5"/>
      <c r="QAQ109" s="5"/>
      <c r="QAR109" s="5"/>
      <c r="QAS109" s="1"/>
      <c r="QAT109" s="2"/>
      <c r="QAU109" s="2"/>
      <c r="QAV109" s="5"/>
      <c r="QAW109" s="5"/>
      <c r="QAX109" s="5"/>
      <c r="QAY109" s="5"/>
      <c r="QAZ109" s="5"/>
      <c r="QBA109" s="1"/>
      <c r="QBB109" s="2"/>
      <c r="QBC109" s="2"/>
      <c r="QBD109" s="5"/>
      <c r="QBE109" s="5"/>
      <c r="QBF109" s="5"/>
      <c r="QBG109" s="5"/>
      <c r="QBH109" s="5"/>
      <c r="QBI109" s="1"/>
      <c r="QBJ109" s="2"/>
      <c r="QBK109" s="2"/>
      <c r="QBL109" s="5"/>
      <c r="QBM109" s="5"/>
      <c r="QBN109" s="5"/>
      <c r="QBO109" s="5"/>
      <c r="QBP109" s="5"/>
      <c r="QBQ109" s="1"/>
      <c r="QBR109" s="2"/>
      <c r="QBS109" s="2"/>
      <c r="QBT109" s="5"/>
      <c r="QBU109" s="5"/>
      <c r="QBV109" s="5"/>
      <c r="QBW109" s="5"/>
      <c r="QBX109" s="5"/>
      <c r="QBY109" s="1"/>
      <c r="QBZ109" s="2"/>
      <c r="QCA109" s="2"/>
      <c r="QCB109" s="5"/>
      <c r="QCC109" s="5"/>
      <c r="QCD109" s="5"/>
      <c r="QCE109" s="5"/>
      <c r="QCF109" s="5"/>
      <c r="QCG109" s="1"/>
      <c r="QCH109" s="2"/>
      <c r="QCI109" s="2"/>
      <c r="QCJ109" s="5"/>
      <c r="QCK109" s="5"/>
      <c r="QCL109" s="5"/>
      <c r="QCM109" s="5"/>
      <c r="QCN109" s="5"/>
      <c r="QCO109" s="1"/>
      <c r="QCP109" s="2"/>
      <c r="QCQ109" s="2"/>
      <c r="QCR109" s="5"/>
      <c r="QCS109" s="5"/>
      <c r="QCT109" s="5"/>
      <c r="QCU109" s="5"/>
      <c r="QCV109" s="5"/>
      <c r="QCW109" s="1"/>
      <c r="QCX109" s="2"/>
      <c r="QCY109" s="2"/>
      <c r="QCZ109" s="5"/>
      <c r="QDA109" s="5"/>
      <c r="QDB109" s="5"/>
      <c r="QDC109" s="5"/>
      <c r="QDD109" s="5"/>
      <c r="QDE109" s="1"/>
      <c r="QDF109" s="2"/>
      <c r="QDG109" s="2"/>
      <c r="QDH109" s="5"/>
      <c r="QDI109" s="5"/>
      <c r="QDJ109" s="5"/>
      <c r="QDK109" s="5"/>
      <c r="QDL109" s="5"/>
      <c r="QDM109" s="1"/>
      <c r="QDN109" s="2"/>
      <c r="QDO109" s="2"/>
      <c r="QDP109" s="5"/>
      <c r="QDQ109" s="5"/>
      <c r="QDR109" s="5"/>
      <c r="QDS109" s="5"/>
      <c r="QDT109" s="5"/>
      <c r="QDU109" s="1"/>
      <c r="QDV109" s="2"/>
      <c r="QDW109" s="2"/>
      <c r="QDX109" s="5"/>
      <c r="QDY109" s="5"/>
      <c r="QDZ109" s="5"/>
      <c r="QEA109" s="5"/>
      <c r="QEB109" s="5"/>
      <c r="QEC109" s="1"/>
      <c r="QED109" s="2"/>
      <c r="QEE109" s="2"/>
      <c r="QEF109" s="5"/>
      <c r="QEG109" s="5"/>
      <c r="QEH109" s="5"/>
      <c r="QEI109" s="5"/>
      <c r="QEJ109" s="5"/>
      <c r="QEK109" s="1"/>
      <c r="QEL109" s="2"/>
      <c r="QEM109" s="2"/>
      <c r="QEN109" s="5"/>
      <c r="QEO109" s="5"/>
      <c r="QEP109" s="5"/>
      <c r="QEQ109" s="5"/>
      <c r="QER109" s="5"/>
      <c r="QES109" s="1"/>
      <c r="QET109" s="2"/>
      <c r="QEU109" s="2"/>
      <c r="QEV109" s="5"/>
      <c r="QEW109" s="5"/>
      <c r="QEX109" s="5"/>
      <c r="QEY109" s="5"/>
      <c r="QEZ109" s="5"/>
      <c r="QFA109" s="1"/>
      <c r="QFB109" s="2"/>
      <c r="QFC109" s="2"/>
      <c r="QFD109" s="5"/>
      <c r="QFE109" s="5"/>
      <c r="QFF109" s="5"/>
      <c r="QFG109" s="5"/>
      <c r="QFH109" s="5"/>
      <c r="QFI109" s="1"/>
      <c r="QFJ109" s="2"/>
      <c r="QFK109" s="2"/>
      <c r="QFL109" s="5"/>
      <c r="QFM109" s="5"/>
      <c r="QFN109" s="5"/>
      <c r="QFO109" s="5"/>
      <c r="QFP109" s="5"/>
      <c r="QFQ109" s="1"/>
      <c r="QFR109" s="2"/>
      <c r="QFS109" s="2"/>
      <c r="QFT109" s="5"/>
      <c r="QFU109" s="5"/>
      <c r="QFV109" s="5"/>
      <c r="QFW109" s="5"/>
      <c r="QFX109" s="5"/>
      <c r="QFY109" s="1"/>
      <c r="QFZ109" s="2"/>
      <c r="QGA109" s="2"/>
      <c r="QGB109" s="5"/>
      <c r="QGC109" s="5"/>
      <c r="QGD109" s="5"/>
      <c r="QGE109" s="5"/>
      <c r="QGF109" s="5"/>
      <c r="QGG109" s="1"/>
      <c r="QGH109" s="2"/>
      <c r="QGI109" s="2"/>
      <c r="QGJ109" s="5"/>
      <c r="QGK109" s="5"/>
      <c r="QGL109" s="5"/>
      <c r="QGM109" s="5"/>
      <c r="QGN109" s="5"/>
      <c r="QGO109" s="1"/>
      <c r="QGP109" s="2"/>
      <c r="QGQ109" s="2"/>
      <c r="QGR109" s="5"/>
      <c r="QGS109" s="5"/>
      <c r="QGT109" s="5"/>
      <c r="QGU109" s="5"/>
      <c r="QGV109" s="5"/>
      <c r="QGW109" s="1"/>
      <c r="QGX109" s="2"/>
      <c r="QGY109" s="2"/>
      <c r="QGZ109" s="5"/>
      <c r="QHA109" s="5"/>
      <c r="QHB109" s="5"/>
      <c r="QHC109" s="5"/>
      <c r="QHD109" s="5"/>
      <c r="QHE109" s="1"/>
      <c r="QHF109" s="2"/>
      <c r="QHG109" s="2"/>
      <c r="QHH109" s="5"/>
      <c r="QHI109" s="5"/>
      <c r="QHJ109" s="5"/>
      <c r="QHK109" s="5"/>
      <c r="QHL109" s="5"/>
      <c r="QHM109" s="1"/>
      <c r="QHN109" s="2"/>
      <c r="QHO109" s="2"/>
      <c r="QHP109" s="5"/>
      <c r="QHQ109" s="5"/>
      <c r="QHR109" s="5"/>
      <c r="QHS109" s="5"/>
      <c r="QHT109" s="5"/>
      <c r="QHU109" s="1"/>
      <c r="QHV109" s="2"/>
      <c r="QHW109" s="2"/>
      <c r="QHX109" s="5"/>
      <c r="QHY109" s="5"/>
      <c r="QHZ109" s="5"/>
      <c r="QIA109" s="5"/>
      <c r="QIB109" s="5"/>
      <c r="QIC109" s="1"/>
      <c r="QID109" s="2"/>
      <c r="QIE109" s="2"/>
      <c r="QIF109" s="5"/>
      <c r="QIG109" s="5"/>
      <c r="QIH109" s="5"/>
      <c r="QII109" s="5"/>
      <c r="QIJ109" s="5"/>
      <c r="QIK109" s="1"/>
      <c r="QIL109" s="2"/>
      <c r="QIM109" s="2"/>
      <c r="QIN109" s="5"/>
      <c r="QIO109" s="5"/>
      <c r="QIP109" s="5"/>
      <c r="QIQ109" s="5"/>
      <c r="QIR109" s="5"/>
      <c r="QIS109" s="1"/>
      <c r="QIT109" s="2"/>
      <c r="QIU109" s="2"/>
      <c r="QIV109" s="5"/>
      <c r="QIW109" s="5"/>
      <c r="QIX109" s="5"/>
      <c r="QIY109" s="5"/>
      <c r="QIZ109" s="5"/>
      <c r="QJA109" s="1"/>
      <c r="QJB109" s="2"/>
      <c r="QJC109" s="2"/>
      <c r="QJD109" s="5"/>
      <c r="QJE109" s="5"/>
      <c r="QJF109" s="5"/>
      <c r="QJG109" s="5"/>
      <c r="QJH109" s="5"/>
      <c r="QJI109" s="1"/>
      <c r="QJJ109" s="2"/>
      <c r="QJK109" s="2"/>
      <c r="QJL109" s="5"/>
      <c r="QJM109" s="5"/>
      <c r="QJN109" s="5"/>
      <c r="QJO109" s="5"/>
      <c r="QJP109" s="5"/>
      <c r="QJQ109" s="1"/>
      <c r="QJR109" s="2"/>
      <c r="QJS109" s="2"/>
      <c r="QJT109" s="5"/>
      <c r="QJU109" s="5"/>
      <c r="QJV109" s="5"/>
      <c r="QJW109" s="5"/>
      <c r="QJX109" s="5"/>
      <c r="QJY109" s="1"/>
      <c r="QJZ109" s="2"/>
      <c r="QKA109" s="2"/>
      <c r="QKB109" s="5"/>
      <c r="QKC109" s="5"/>
      <c r="QKD109" s="5"/>
      <c r="QKE109" s="5"/>
      <c r="QKF109" s="5"/>
      <c r="QKG109" s="1"/>
      <c r="QKH109" s="2"/>
      <c r="QKI109" s="2"/>
      <c r="QKJ109" s="5"/>
      <c r="QKK109" s="5"/>
      <c r="QKL109" s="5"/>
      <c r="QKM109" s="5"/>
      <c r="QKN109" s="5"/>
      <c r="QKO109" s="1"/>
      <c r="QKP109" s="2"/>
      <c r="QKQ109" s="2"/>
      <c r="QKR109" s="5"/>
      <c r="QKS109" s="5"/>
      <c r="QKT109" s="5"/>
      <c r="QKU109" s="5"/>
      <c r="QKV109" s="5"/>
      <c r="QKW109" s="1"/>
      <c r="QKX109" s="2"/>
      <c r="QKY109" s="2"/>
      <c r="QKZ109" s="5"/>
      <c r="QLA109" s="5"/>
      <c r="QLB109" s="5"/>
      <c r="QLC109" s="5"/>
      <c r="QLD109" s="5"/>
      <c r="QLE109" s="1"/>
      <c r="QLF109" s="2"/>
      <c r="QLG109" s="2"/>
      <c r="QLH109" s="5"/>
      <c r="QLI109" s="5"/>
      <c r="QLJ109" s="5"/>
      <c r="QLK109" s="5"/>
      <c r="QLL109" s="5"/>
      <c r="QLM109" s="1"/>
      <c r="QLN109" s="2"/>
      <c r="QLO109" s="2"/>
      <c r="QLP109" s="5"/>
      <c r="QLQ109" s="5"/>
      <c r="QLR109" s="5"/>
      <c r="QLS109" s="5"/>
      <c r="QLT109" s="5"/>
      <c r="QLU109" s="1"/>
      <c r="QLV109" s="2"/>
      <c r="QLW109" s="2"/>
      <c r="QLX109" s="5"/>
      <c r="QLY109" s="5"/>
      <c r="QLZ109" s="5"/>
      <c r="QMA109" s="5"/>
      <c r="QMB109" s="5"/>
      <c r="QMC109" s="1"/>
      <c r="QMD109" s="2"/>
      <c r="QME109" s="2"/>
      <c r="QMF109" s="5"/>
      <c r="QMG109" s="5"/>
      <c r="QMH109" s="5"/>
      <c r="QMI109" s="5"/>
      <c r="QMJ109" s="5"/>
      <c r="QMK109" s="1"/>
      <c r="QML109" s="2"/>
      <c r="QMM109" s="2"/>
      <c r="QMN109" s="5"/>
      <c r="QMO109" s="5"/>
      <c r="QMP109" s="5"/>
      <c r="QMQ109" s="5"/>
      <c r="QMR109" s="5"/>
      <c r="QMS109" s="1"/>
      <c r="QMT109" s="2"/>
      <c r="QMU109" s="2"/>
      <c r="QMV109" s="5"/>
      <c r="QMW109" s="5"/>
      <c r="QMX109" s="5"/>
      <c r="QMY109" s="5"/>
      <c r="QMZ109" s="5"/>
      <c r="QNA109" s="1"/>
      <c r="QNB109" s="2"/>
      <c r="QNC109" s="2"/>
      <c r="QND109" s="5"/>
      <c r="QNE109" s="5"/>
      <c r="QNF109" s="5"/>
      <c r="QNG109" s="5"/>
      <c r="QNH109" s="5"/>
      <c r="QNI109" s="1"/>
      <c r="QNJ109" s="2"/>
      <c r="QNK109" s="2"/>
      <c r="QNL109" s="5"/>
      <c r="QNM109" s="5"/>
      <c r="QNN109" s="5"/>
      <c r="QNO109" s="5"/>
      <c r="QNP109" s="5"/>
      <c r="QNQ109" s="1"/>
      <c r="QNR109" s="2"/>
      <c r="QNS109" s="2"/>
      <c r="QNT109" s="5"/>
      <c r="QNU109" s="5"/>
      <c r="QNV109" s="5"/>
      <c r="QNW109" s="5"/>
      <c r="QNX109" s="5"/>
      <c r="QNY109" s="1"/>
      <c r="QNZ109" s="2"/>
      <c r="QOA109" s="2"/>
      <c r="QOB109" s="5"/>
      <c r="QOC109" s="5"/>
      <c r="QOD109" s="5"/>
      <c r="QOE109" s="5"/>
      <c r="QOF109" s="5"/>
      <c r="QOG109" s="1"/>
      <c r="QOH109" s="2"/>
      <c r="QOI109" s="2"/>
      <c r="QOJ109" s="5"/>
      <c r="QOK109" s="5"/>
      <c r="QOL109" s="5"/>
      <c r="QOM109" s="5"/>
      <c r="QON109" s="5"/>
      <c r="QOO109" s="1"/>
      <c r="QOP109" s="2"/>
      <c r="QOQ109" s="2"/>
      <c r="QOR109" s="5"/>
      <c r="QOS109" s="5"/>
      <c r="QOT109" s="5"/>
      <c r="QOU109" s="5"/>
      <c r="QOV109" s="5"/>
      <c r="QOW109" s="1"/>
      <c r="QOX109" s="2"/>
      <c r="QOY109" s="2"/>
      <c r="QOZ109" s="5"/>
      <c r="QPA109" s="5"/>
      <c r="QPB109" s="5"/>
      <c r="QPC109" s="5"/>
      <c r="QPD109" s="5"/>
      <c r="QPE109" s="1"/>
      <c r="QPF109" s="2"/>
      <c r="QPG109" s="2"/>
      <c r="QPH109" s="5"/>
      <c r="QPI109" s="5"/>
      <c r="QPJ109" s="5"/>
      <c r="QPK109" s="5"/>
      <c r="QPL109" s="5"/>
      <c r="QPM109" s="1"/>
      <c r="QPN109" s="2"/>
      <c r="QPO109" s="2"/>
      <c r="QPP109" s="5"/>
      <c r="QPQ109" s="5"/>
      <c r="QPR109" s="5"/>
      <c r="QPS109" s="5"/>
      <c r="QPT109" s="5"/>
      <c r="QPU109" s="1"/>
      <c r="QPV109" s="2"/>
      <c r="QPW109" s="2"/>
      <c r="QPX109" s="5"/>
      <c r="QPY109" s="5"/>
      <c r="QPZ109" s="5"/>
      <c r="QQA109" s="5"/>
      <c r="QQB109" s="5"/>
      <c r="QQC109" s="1"/>
      <c r="QQD109" s="2"/>
      <c r="QQE109" s="2"/>
      <c r="QQF109" s="5"/>
      <c r="QQG109" s="5"/>
      <c r="QQH109" s="5"/>
      <c r="QQI109" s="5"/>
      <c r="QQJ109" s="5"/>
      <c r="QQK109" s="1"/>
      <c r="QQL109" s="2"/>
      <c r="QQM109" s="2"/>
      <c r="QQN109" s="5"/>
      <c r="QQO109" s="5"/>
      <c r="QQP109" s="5"/>
      <c r="QQQ109" s="5"/>
      <c r="QQR109" s="5"/>
      <c r="QQS109" s="1"/>
      <c r="QQT109" s="2"/>
      <c r="QQU109" s="2"/>
      <c r="QQV109" s="5"/>
      <c r="QQW109" s="5"/>
      <c r="QQX109" s="5"/>
      <c r="QQY109" s="5"/>
      <c r="QQZ109" s="5"/>
      <c r="QRA109" s="1"/>
      <c r="QRB109" s="2"/>
      <c r="QRC109" s="2"/>
      <c r="QRD109" s="5"/>
      <c r="QRE109" s="5"/>
      <c r="QRF109" s="5"/>
      <c r="QRG109" s="5"/>
      <c r="QRH109" s="5"/>
      <c r="QRI109" s="1"/>
      <c r="QRJ109" s="2"/>
      <c r="QRK109" s="2"/>
      <c r="QRL109" s="5"/>
      <c r="QRM109" s="5"/>
      <c r="QRN109" s="5"/>
      <c r="QRO109" s="5"/>
      <c r="QRP109" s="5"/>
      <c r="QRQ109" s="1"/>
      <c r="QRR109" s="2"/>
      <c r="QRS109" s="2"/>
      <c r="QRT109" s="5"/>
      <c r="QRU109" s="5"/>
      <c r="QRV109" s="5"/>
      <c r="QRW109" s="5"/>
      <c r="QRX109" s="5"/>
      <c r="QRY109" s="1"/>
      <c r="QRZ109" s="2"/>
      <c r="QSA109" s="2"/>
      <c r="QSB109" s="5"/>
      <c r="QSC109" s="5"/>
      <c r="QSD109" s="5"/>
      <c r="QSE109" s="5"/>
      <c r="QSF109" s="5"/>
      <c r="QSG109" s="1"/>
      <c r="QSH109" s="2"/>
      <c r="QSI109" s="2"/>
      <c r="QSJ109" s="5"/>
      <c r="QSK109" s="5"/>
      <c r="QSL109" s="5"/>
      <c r="QSM109" s="5"/>
      <c r="QSN109" s="5"/>
      <c r="QSO109" s="1"/>
      <c r="QSP109" s="2"/>
      <c r="QSQ109" s="2"/>
      <c r="QSR109" s="5"/>
      <c r="QSS109" s="5"/>
      <c r="QST109" s="5"/>
      <c r="QSU109" s="5"/>
      <c r="QSV109" s="5"/>
      <c r="QSW109" s="1"/>
      <c r="QSX109" s="2"/>
      <c r="QSY109" s="2"/>
      <c r="QSZ109" s="5"/>
      <c r="QTA109" s="5"/>
      <c r="QTB109" s="5"/>
      <c r="QTC109" s="5"/>
      <c r="QTD109" s="5"/>
      <c r="QTE109" s="1"/>
      <c r="QTF109" s="2"/>
      <c r="QTG109" s="2"/>
      <c r="QTH109" s="5"/>
      <c r="QTI109" s="5"/>
      <c r="QTJ109" s="5"/>
      <c r="QTK109" s="5"/>
      <c r="QTL109" s="5"/>
      <c r="QTM109" s="1"/>
      <c r="QTN109" s="2"/>
      <c r="QTO109" s="2"/>
      <c r="QTP109" s="5"/>
      <c r="QTQ109" s="5"/>
      <c r="QTR109" s="5"/>
      <c r="QTS109" s="5"/>
      <c r="QTT109" s="5"/>
      <c r="QTU109" s="1"/>
      <c r="QTV109" s="2"/>
      <c r="QTW109" s="2"/>
      <c r="QTX109" s="5"/>
      <c r="QTY109" s="5"/>
      <c r="QTZ109" s="5"/>
      <c r="QUA109" s="5"/>
      <c r="QUB109" s="5"/>
      <c r="QUC109" s="1"/>
      <c r="QUD109" s="2"/>
      <c r="QUE109" s="2"/>
      <c r="QUF109" s="5"/>
      <c r="QUG109" s="5"/>
      <c r="QUH109" s="5"/>
      <c r="QUI109" s="5"/>
      <c r="QUJ109" s="5"/>
      <c r="QUK109" s="1"/>
      <c r="QUL109" s="2"/>
      <c r="QUM109" s="2"/>
      <c r="QUN109" s="5"/>
      <c r="QUO109" s="5"/>
      <c r="QUP109" s="5"/>
      <c r="QUQ109" s="5"/>
      <c r="QUR109" s="5"/>
      <c r="QUS109" s="1"/>
      <c r="QUT109" s="2"/>
      <c r="QUU109" s="2"/>
      <c r="QUV109" s="5"/>
      <c r="QUW109" s="5"/>
      <c r="QUX109" s="5"/>
      <c r="QUY109" s="5"/>
      <c r="QUZ109" s="5"/>
      <c r="QVA109" s="1"/>
      <c r="QVB109" s="2"/>
      <c r="QVC109" s="2"/>
      <c r="QVD109" s="5"/>
      <c r="QVE109" s="5"/>
      <c r="QVF109" s="5"/>
      <c r="QVG109" s="5"/>
      <c r="QVH109" s="5"/>
      <c r="QVI109" s="1"/>
      <c r="QVJ109" s="2"/>
      <c r="QVK109" s="2"/>
      <c r="QVL109" s="5"/>
      <c r="QVM109" s="5"/>
      <c r="QVN109" s="5"/>
      <c r="QVO109" s="5"/>
      <c r="QVP109" s="5"/>
      <c r="QVQ109" s="1"/>
      <c r="QVR109" s="2"/>
      <c r="QVS109" s="2"/>
      <c r="QVT109" s="5"/>
      <c r="QVU109" s="5"/>
      <c r="QVV109" s="5"/>
      <c r="QVW109" s="5"/>
      <c r="QVX109" s="5"/>
      <c r="QVY109" s="1"/>
      <c r="QVZ109" s="2"/>
      <c r="QWA109" s="2"/>
      <c r="QWB109" s="5"/>
      <c r="QWC109" s="5"/>
      <c r="QWD109" s="5"/>
      <c r="QWE109" s="5"/>
      <c r="QWF109" s="5"/>
      <c r="QWG109" s="1"/>
      <c r="QWH109" s="2"/>
      <c r="QWI109" s="2"/>
      <c r="QWJ109" s="5"/>
      <c r="QWK109" s="5"/>
      <c r="QWL109" s="5"/>
      <c r="QWM109" s="5"/>
      <c r="QWN109" s="5"/>
      <c r="QWO109" s="1"/>
      <c r="QWP109" s="2"/>
      <c r="QWQ109" s="2"/>
      <c r="QWR109" s="5"/>
      <c r="QWS109" s="5"/>
      <c r="QWT109" s="5"/>
      <c r="QWU109" s="5"/>
      <c r="QWV109" s="5"/>
      <c r="QWW109" s="1"/>
      <c r="QWX109" s="2"/>
      <c r="QWY109" s="2"/>
      <c r="QWZ109" s="5"/>
      <c r="QXA109" s="5"/>
      <c r="QXB109" s="5"/>
      <c r="QXC109" s="5"/>
      <c r="QXD109" s="5"/>
      <c r="QXE109" s="1"/>
      <c r="QXF109" s="2"/>
      <c r="QXG109" s="2"/>
      <c r="QXH109" s="5"/>
      <c r="QXI109" s="5"/>
      <c r="QXJ109" s="5"/>
      <c r="QXK109" s="5"/>
      <c r="QXL109" s="5"/>
      <c r="QXM109" s="1"/>
      <c r="QXN109" s="2"/>
      <c r="QXO109" s="2"/>
      <c r="QXP109" s="5"/>
      <c r="QXQ109" s="5"/>
      <c r="QXR109" s="5"/>
      <c r="QXS109" s="5"/>
      <c r="QXT109" s="5"/>
      <c r="QXU109" s="1"/>
      <c r="QXV109" s="2"/>
      <c r="QXW109" s="2"/>
      <c r="QXX109" s="5"/>
      <c r="QXY109" s="5"/>
      <c r="QXZ109" s="5"/>
      <c r="QYA109" s="5"/>
      <c r="QYB109" s="5"/>
      <c r="QYC109" s="1"/>
      <c r="QYD109" s="2"/>
      <c r="QYE109" s="2"/>
      <c r="QYF109" s="5"/>
      <c r="QYG109" s="5"/>
      <c r="QYH109" s="5"/>
      <c r="QYI109" s="5"/>
      <c r="QYJ109" s="5"/>
      <c r="QYK109" s="1"/>
      <c r="QYL109" s="2"/>
      <c r="QYM109" s="2"/>
      <c r="QYN109" s="5"/>
      <c r="QYO109" s="5"/>
      <c r="QYP109" s="5"/>
      <c r="QYQ109" s="5"/>
      <c r="QYR109" s="5"/>
      <c r="QYS109" s="1"/>
      <c r="QYT109" s="2"/>
      <c r="QYU109" s="2"/>
      <c r="QYV109" s="5"/>
      <c r="QYW109" s="5"/>
      <c r="QYX109" s="5"/>
      <c r="QYY109" s="5"/>
      <c r="QYZ109" s="5"/>
      <c r="QZA109" s="1"/>
      <c r="QZB109" s="2"/>
      <c r="QZC109" s="2"/>
      <c r="QZD109" s="5"/>
      <c r="QZE109" s="5"/>
      <c r="QZF109" s="5"/>
      <c r="QZG109" s="5"/>
      <c r="QZH109" s="5"/>
      <c r="QZI109" s="1"/>
      <c r="QZJ109" s="2"/>
      <c r="QZK109" s="2"/>
      <c r="QZL109" s="5"/>
      <c r="QZM109" s="5"/>
      <c r="QZN109" s="5"/>
      <c r="QZO109" s="5"/>
      <c r="QZP109" s="5"/>
      <c r="QZQ109" s="1"/>
      <c r="QZR109" s="2"/>
      <c r="QZS109" s="2"/>
      <c r="QZT109" s="5"/>
      <c r="QZU109" s="5"/>
      <c r="QZV109" s="5"/>
      <c r="QZW109" s="5"/>
      <c r="QZX109" s="5"/>
      <c r="QZY109" s="1"/>
      <c r="QZZ109" s="2"/>
      <c r="RAA109" s="2"/>
      <c r="RAB109" s="5"/>
      <c r="RAC109" s="5"/>
      <c r="RAD109" s="5"/>
      <c r="RAE109" s="5"/>
      <c r="RAF109" s="5"/>
      <c r="RAG109" s="1"/>
      <c r="RAH109" s="2"/>
      <c r="RAI109" s="2"/>
      <c r="RAJ109" s="5"/>
      <c r="RAK109" s="5"/>
      <c r="RAL109" s="5"/>
      <c r="RAM109" s="5"/>
      <c r="RAN109" s="5"/>
      <c r="RAO109" s="1"/>
      <c r="RAP109" s="2"/>
      <c r="RAQ109" s="2"/>
      <c r="RAR109" s="5"/>
      <c r="RAS109" s="5"/>
      <c r="RAT109" s="5"/>
      <c r="RAU109" s="5"/>
      <c r="RAV109" s="5"/>
      <c r="RAW109" s="1"/>
      <c r="RAX109" s="2"/>
      <c r="RAY109" s="2"/>
      <c r="RAZ109" s="5"/>
      <c r="RBA109" s="5"/>
      <c r="RBB109" s="5"/>
      <c r="RBC109" s="5"/>
      <c r="RBD109" s="5"/>
      <c r="RBE109" s="1"/>
      <c r="RBF109" s="2"/>
      <c r="RBG109" s="2"/>
      <c r="RBH109" s="5"/>
      <c r="RBI109" s="5"/>
      <c r="RBJ109" s="5"/>
      <c r="RBK109" s="5"/>
      <c r="RBL109" s="5"/>
      <c r="RBM109" s="1"/>
      <c r="RBN109" s="2"/>
      <c r="RBO109" s="2"/>
      <c r="RBP109" s="5"/>
      <c r="RBQ109" s="5"/>
      <c r="RBR109" s="5"/>
      <c r="RBS109" s="5"/>
      <c r="RBT109" s="5"/>
      <c r="RBU109" s="1"/>
      <c r="RBV109" s="2"/>
      <c r="RBW109" s="2"/>
      <c r="RBX109" s="5"/>
      <c r="RBY109" s="5"/>
      <c r="RBZ109" s="5"/>
      <c r="RCA109" s="5"/>
      <c r="RCB109" s="5"/>
      <c r="RCC109" s="1"/>
      <c r="RCD109" s="2"/>
      <c r="RCE109" s="2"/>
      <c r="RCF109" s="5"/>
      <c r="RCG109" s="5"/>
      <c r="RCH109" s="5"/>
      <c r="RCI109" s="5"/>
      <c r="RCJ109" s="5"/>
      <c r="RCK109" s="1"/>
      <c r="RCL109" s="2"/>
      <c r="RCM109" s="2"/>
      <c r="RCN109" s="5"/>
      <c r="RCO109" s="5"/>
      <c r="RCP109" s="5"/>
      <c r="RCQ109" s="5"/>
      <c r="RCR109" s="5"/>
      <c r="RCS109" s="1"/>
      <c r="RCT109" s="2"/>
      <c r="RCU109" s="2"/>
      <c r="RCV109" s="5"/>
      <c r="RCW109" s="5"/>
      <c r="RCX109" s="5"/>
      <c r="RCY109" s="5"/>
      <c r="RCZ109" s="5"/>
      <c r="RDA109" s="1"/>
      <c r="RDB109" s="2"/>
      <c r="RDC109" s="2"/>
      <c r="RDD109" s="5"/>
      <c r="RDE109" s="5"/>
      <c r="RDF109" s="5"/>
      <c r="RDG109" s="5"/>
      <c r="RDH109" s="5"/>
      <c r="RDI109" s="1"/>
      <c r="RDJ109" s="2"/>
      <c r="RDK109" s="2"/>
      <c r="RDL109" s="5"/>
      <c r="RDM109" s="5"/>
      <c r="RDN109" s="5"/>
      <c r="RDO109" s="5"/>
      <c r="RDP109" s="5"/>
      <c r="RDQ109" s="1"/>
      <c r="RDR109" s="2"/>
      <c r="RDS109" s="2"/>
      <c r="RDT109" s="5"/>
      <c r="RDU109" s="5"/>
      <c r="RDV109" s="5"/>
      <c r="RDW109" s="5"/>
      <c r="RDX109" s="5"/>
      <c r="RDY109" s="1"/>
      <c r="RDZ109" s="2"/>
      <c r="REA109" s="2"/>
      <c r="REB109" s="5"/>
      <c r="REC109" s="5"/>
      <c r="RED109" s="5"/>
      <c r="REE109" s="5"/>
      <c r="REF109" s="5"/>
      <c r="REG109" s="1"/>
      <c r="REH109" s="2"/>
      <c r="REI109" s="2"/>
      <c r="REJ109" s="5"/>
      <c r="REK109" s="5"/>
      <c r="REL109" s="5"/>
      <c r="REM109" s="5"/>
      <c r="REN109" s="5"/>
      <c r="REO109" s="1"/>
      <c r="REP109" s="2"/>
      <c r="REQ109" s="2"/>
      <c r="RER109" s="5"/>
      <c r="RES109" s="5"/>
      <c r="RET109" s="5"/>
      <c r="REU109" s="5"/>
      <c r="REV109" s="5"/>
      <c r="REW109" s="1"/>
      <c r="REX109" s="2"/>
      <c r="REY109" s="2"/>
      <c r="REZ109" s="5"/>
      <c r="RFA109" s="5"/>
      <c r="RFB109" s="5"/>
      <c r="RFC109" s="5"/>
      <c r="RFD109" s="5"/>
      <c r="RFE109" s="1"/>
      <c r="RFF109" s="2"/>
      <c r="RFG109" s="2"/>
      <c r="RFH109" s="5"/>
      <c r="RFI109" s="5"/>
      <c r="RFJ109" s="5"/>
      <c r="RFK109" s="5"/>
      <c r="RFL109" s="5"/>
      <c r="RFM109" s="1"/>
      <c r="RFN109" s="2"/>
      <c r="RFO109" s="2"/>
      <c r="RFP109" s="5"/>
      <c r="RFQ109" s="5"/>
      <c r="RFR109" s="5"/>
      <c r="RFS109" s="5"/>
      <c r="RFT109" s="5"/>
      <c r="RFU109" s="1"/>
      <c r="RFV109" s="2"/>
      <c r="RFW109" s="2"/>
      <c r="RFX109" s="5"/>
      <c r="RFY109" s="5"/>
      <c r="RFZ109" s="5"/>
      <c r="RGA109" s="5"/>
      <c r="RGB109" s="5"/>
      <c r="RGC109" s="1"/>
      <c r="RGD109" s="2"/>
      <c r="RGE109" s="2"/>
      <c r="RGF109" s="5"/>
      <c r="RGG109" s="5"/>
      <c r="RGH109" s="5"/>
      <c r="RGI109" s="5"/>
      <c r="RGJ109" s="5"/>
      <c r="RGK109" s="1"/>
      <c r="RGL109" s="2"/>
      <c r="RGM109" s="2"/>
      <c r="RGN109" s="5"/>
      <c r="RGO109" s="5"/>
      <c r="RGP109" s="5"/>
      <c r="RGQ109" s="5"/>
      <c r="RGR109" s="5"/>
      <c r="RGS109" s="1"/>
      <c r="RGT109" s="2"/>
      <c r="RGU109" s="2"/>
      <c r="RGV109" s="5"/>
      <c r="RGW109" s="5"/>
      <c r="RGX109" s="5"/>
      <c r="RGY109" s="5"/>
      <c r="RGZ109" s="5"/>
      <c r="RHA109" s="1"/>
      <c r="RHB109" s="2"/>
      <c r="RHC109" s="2"/>
      <c r="RHD109" s="5"/>
      <c r="RHE109" s="5"/>
      <c r="RHF109" s="5"/>
      <c r="RHG109" s="5"/>
      <c r="RHH109" s="5"/>
      <c r="RHI109" s="1"/>
      <c r="RHJ109" s="2"/>
      <c r="RHK109" s="2"/>
      <c r="RHL109" s="5"/>
      <c r="RHM109" s="5"/>
      <c r="RHN109" s="5"/>
      <c r="RHO109" s="5"/>
      <c r="RHP109" s="5"/>
      <c r="RHQ109" s="1"/>
      <c r="RHR109" s="2"/>
      <c r="RHS109" s="2"/>
      <c r="RHT109" s="5"/>
      <c r="RHU109" s="5"/>
      <c r="RHV109" s="5"/>
      <c r="RHW109" s="5"/>
      <c r="RHX109" s="5"/>
      <c r="RHY109" s="1"/>
      <c r="RHZ109" s="2"/>
      <c r="RIA109" s="2"/>
      <c r="RIB109" s="5"/>
      <c r="RIC109" s="5"/>
      <c r="RID109" s="5"/>
      <c r="RIE109" s="5"/>
      <c r="RIF109" s="5"/>
      <c r="RIG109" s="1"/>
      <c r="RIH109" s="2"/>
      <c r="RII109" s="2"/>
      <c r="RIJ109" s="5"/>
      <c r="RIK109" s="5"/>
      <c r="RIL109" s="5"/>
      <c r="RIM109" s="5"/>
      <c r="RIN109" s="5"/>
      <c r="RIO109" s="1"/>
      <c r="RIP109" s="2"/>
      <c r="RIQ109" s="2"/>
      <c r="RIR109" s="5"/>
      <c r="RIS109" s="5"/>
      <c r="RIT109" s="5"/>
      <c r="RIU109" s="5"/>
      <c r="RIV109" s="5"/>
      <c r="RIW109" s="1"/>
      <c r="RIX109" s="2"/>
      <c r="RIY109" s="2"/>
      <c r="RIZ109" s="5"/>
      <c r="RJA109" s="5"/>
      <c r="RJB109" s="5"/>
      <c r="RJC109" s="5"/>
      <c r="RJD109" s="5"/>
      <c r="RJE109" s="1"/>
      <c r="RJF109" s="2"/>
      <c r="RJG109" s="2"/>
      <c r="RJH109" s="5"/>
      <c r="RJI109" s="5"/>
      <c r="RJJ109" s="5"/>
      <c r="RJK109" s="5"/>
      <c r="RJL109" s="5"/>
      <c r="RJM109" s="1"/>
      <c r="RJN109" s="2"/>
      <c r="RJO109" s="2"/>
      <c r="RJP109" s="5"/>
      <c r="RJQ109" s="5"/>
      <c r="RJR109" s="5"/>
      <c r="RJS109" s="5"/>
      <c r="RJT109" s="5"/>
      <c r="RJU109" s="1"/>
      <c r="RJV109" s="2"/>
      <c r="RJW109" s="2"/>
      <c r="RJX109" s="5"/>
      <c r="RJY109" s="5"/>
      <c r="RJZ109" s="5"/>
      <c r="RKA109" s="5"/>
      <c r="RKB109" s="5"/>
      <c r="RKC109" s="1"/>
      <c r="RKD109" s="2"/>
      <c r="RKE109" s="2"/>
      <c r="RKF109" s="5"/>
      <c r="RKG109" s="5"/>
      <c r="RKH109" s="5"/>
      <c r="RKI109" s="5"/>
      <c r="RKJ109" s="5"/>
      <c r="RKK109" s="1"/>
      <c r="RKL109" s="2"/>
      <c r="RKM109" s="2"/>
      <c r="RKN109" s="5"/>
      <c r="RKO109" s="5"/>
      <c r="RKP109" s="5"/>
      <c r="RKQ109" s="5"/>
      <c r="RKR109" s="5"/>
      <c r="RKS109" s="1"/>
      <c r="RKT109" s="2"/>
      <c r="RKU109" s="2"/>
      <c r="RKV109" s="5"/>
      <c r="RKW109" s="5"/>
      <c r="RKX109" s="5"/>
      <c r="RKY109" s="5"/>
      <c r="RKZ109" s="5"/>
      <c r="RLA109" s="1"/>
      <c r="RLB109" s="2"/>
      <c r="RLC109" s="2"/>
      <c r="RLD109" s="5"/>
      <c r="RLE109" s="5"/>
      <c r="RLF109" s="5"/>
      <c r="RLG109" s="5"/>
      <c r="RLH109" s="5"/>
      <c r="RLI109" s="1"/>
      <c r="RLJ109" s="2"/>
      <c r="RLK109" s="2"/>
      <c r="RLL109" s="5"/>
      <c r="RLM109" s="5"/>
      <c r="RLN109" s="5"/>
      <c r="RLO109" s="5"/>
      <c r="RLP109" s="5"/>
      <c r="RLQ109" s="1"/>
      <c r="RLR109" s="2"/>
      <c r="RLS109" s="2"/>
      <c r="RLT109" s="5"/>
      <c r="RLU109" s="5"/>
      <c r="RLV109" s="5"/>
      <c r="RLW109" s="5"/>
      <c r="RLX109" s="5"/>
      <c r="RLY109" s="1"/>
      <c r="RLZ109" s="2"/>
      <c r="RMA109" s="2"/>
      <c r="RMB109" s="5"/>
      <c r="RMC109" s="5"/>
      <c r="RMD109" s="5"/>
      <c r="RME109" s="5"/>
      <c r="RMF109" s="5"/>
      <c r="RMG109" s="1"/>
      <c r="RMH109" s="2"/>
      <c r="RMI109" s="2"/>
      <c r="RMJ109" s="5"/>
      <c r="RMK109" s="5"/>
      <c r="RML109" s="5"/>
      <c r="RMM109" s="5"/>
      <c r="RMN109" s="5"/>
      <c r="RMO109" s="1"/>
      <c r="RMP109" s="2"/>
      <c r="RMQ109" s="2"/>
      <c r="RMR109" s="5"/>
      <c r="RMS109" s="5"/>
      <c r="RMT109" s="5"/>
      <c r="RMU109" s="5"/>
      <c r="RMV109" s="5"/>
      <c r="RMW109" s="1"/>
      <c r="RMX109" s="2"/>
      <c r="RMY109" s="2"/>
      <c r="RMZ109" s="5"/>
      <c r="RNA109" s="5"/>
      <c r="RNB109" s="5"/>
      <c r="RNC109" s="5"/>
      <c r="RND109" s="5"/>
      <c r="RNE109" s="1"/>
      <c r="RNF109" s="2"/>
      <c r="RNG109" s="2"/>
      <c r="RNH109" s="5"/>
      <c r="RNI109" s="5"/>
      <c r="RNJ109" s="5"/>
      <c r="RNK109" s="5"/>
      <c r="RNL109" s="5"/>
      <c r="RNM109" s="1"/>
      <c r="RNN109" s="2"/>
      <c r="RNO109" s="2"/>
      <c r="RNP109" s="5"/>
      <c r="RNQ109" s="5"/>
      <c r="RNR109" s="5"/>
      <c r="RNS109" s="5"/>
      <c r="RNT109" s="5"/>
      <c r="RNU109" s="1"/>
      <c r="RNV109" s="2"/>
      <c r="RNW109" s="2"/>
      <c r="RNX109" s="5"/>
      <c r="RNY109" s="5"/>
      <c r="RNZ109" s="5"/>
      <c r="ROA109" s="5"/>
      <c r="ROB109" s="5"/>
      <c r="ROC109" s="1"/>
      <c r="ROD109" s="2"/>
      <c r="ROE109" s="2"/>
      <c r="ROF109" s="5"/>
      <c r="ROG109" s="5"/>
      <c r="ROH109" s="5"/>
      <c r="ROI109" s="5"/>
      <c r="ROJ109" s="5"/>
      <c r="ROK109" s="1"/>
      <c r="ROL109" s="2"/>
      <c r="ROM109" s="2"/>
      <c r="RON109" s="5"/>
      <c r="ROO109" s="5"/>
      <c r="ROP109" s="5"/>
      <c r="ROQ109" s="5"/>
      <c r="ROR109" s="5"/>
      <c r="ROS109" s="1"/>
      <c r="ROT109" s="2"/>
      <c r="ROU109" s="2"/>
      <c r="ROV109" s="5"/>
      <c r="ROW109" s="5"/>
      <c r="ROX109" s="5"/>
      <c r="ROY109" s="5"/>
      <c r="ROZ109" s="5"/>
      <c r="RPA109" s="1"/>
      <c r="RPB109" s="2"/>
      <c r="RPC109" s="2"/>
      <c r="RPD109" s="5"/>
      <c r="RPE109" s="5"/>
      <c r="RPF109" s="5"/>
      <c r="RPG109" s="5"/>
      <c r="RPH109" s="5"/>
      <c r="RPI109" s="1"/>
      <c r="RPJ109" s="2"/>
      <c r="RPK109" s="2"/>
      <c r="RPL109" s="5"/>
      <c r="RPM109" s="5"/>
      <c r="RPN109" s="5"/>
      <c r="RPO109" s="5"/>
      <c r="RPP109" s="5"/>
      <c r="RPQ109" s="1"/>
      <c r="RPR109" s="2"/>
      <c r="RPS109" s="2"/>
      <c r="RPT109" s="5"/>
      <c r="RPU109" s="5"/>
      <c r="RPV109" s="5"/>
      <c r="RPW109" s="5"/>
      <c r="RPX109" s="5"/>
      <c r="RPY109" s="1"/>
      <c r="RPZ109" s="2"/>
      <c r="RQA109" s="2"/>
      <c r="RQB109" s="5"/>
      <c r="RQC109" s="5"/>
      <c r="RQD109" s="5"/>
      <c r="RQE109" s="5"/>
      <c r="RQF109" s="5"/>
      <c r="RQG109" s="1"/>
      <c r="RQH109" s="2"/>
      <c r="RQI109" s="2"/>
      <c r="RQJ109" s="5"/>
      <c r="RQK109" s="5"/>
      <c r="RQL109" s="5"/>
      <c r="RQM109" s="5"/>
      <c r="RQN109" s="5"/>
      <c r="RQO109" s="1"/>
      <c r="RQP109" s="2"/>
      <c r="RQQ109" s="2"/>
      <c r="RQR109" s="5"/>
      <c r="RQS109" s="5"/>
      <c r="RQT109" s="5"/>
      <c r="RQU109" s="5"/>
      <c r="RQV109" s="5"/>
      <c r="RQW109" s="1"/>
      <c r="RQX109" s="2"/>
      <c r="RQY109" s="2"/>
      <c r="RQZ109" s="5"/>
      <c r="RRA109" s="5"/>
      <c r="RRB109" s="5"/>
      <c r="RRC109" s="5"/>
      <c r="RRD109" s="5"/>
      <c r="RRE109" s="1"/>
      <c r="RRF109" s="2"/>
      <c r="RRG109" s="2"/>
      <c r="RRH109" s="5"/>
      <c r="RRI109" s="5"/>
      <c r="RRJ109" s="5"/>
      <c r="RRK109" s="5"/>
      <c r="RRL109" s="5"/>
      <c r="RRM109" s="1"/>
      <c r="RRN109" s="2"/>
      <c r="RRO109" s="2"/>
      <c r="RRP109" s="5"/>
      <c r="RRQ109" s="5"/>
      <c r="RRR109" s="5"/>
      <c r="RRS109" s="5"/>
      <c r="RRT109" s="5"/>
      <c r="RRU109" s="1"/>
      <c r="RRV109" s="2"/>
      <c r="RRW109" s="2"/>
      <c r="RRX109" s="5"/>
      <c r="RRY109" s="5"/>
      <c r="RRZ109" s="5"/>
      <c r="RSA109" s="5"/>
      <c r="RSB109" s="5"/>
      <c r="RSC109" s="1"/>
      <c r="RSD109" s="2"/>
      <c r="RSE109" s="2"/>
      <c r="RSF109" s="5"/>
      <c r="RSG109" s="5"/>
      <c r="RSH109" s="5"/>
      <c r="RSI109" s="5"/>
      <c r="RSJ109" s="5"/>
      <c r="RSK109" s="1"/>
      <c r="RSL109" s="2"/>
      <c r="RSM109" s="2"/>
      <c r="RSN109" s="5"/>
      <c r="RSO109" s="5"/>
      <c r="RSP109" s="5"/>
      <c r="RSQ109" s="5"/>
      <c r="RSR109" s="5"/>
      <c r="RSS109" s="1"/>
      <c r="RST109" s="2"/>
      <c r="RSU109" s="2"/>
      <c r="RSV109" s="5"/>
      <c r="RSW109" s="5"/>
      <c r="RSX109" s="5"/>
      <c r="RSY109" s="5"/>
      <c r="RSZ109" s="5"/>
      <c r="RTA109" s="1"/>
      <c r="RTB109" s="2"/>
      <c r="RTC109" s="2"/>
      <c r="RTD109" s="5"/>
      <c r="RTE109" s="5"/>
      <c r="RTF109" s="5"/>
      <c r="RTG109" s="5"/>
      <c r="RTH109" s="5"/>
      <c r="RTI109" s="1"/>
      <c r="RTJ109" s="2"/>
      <c r="RTK109" s="2"/>
      <c r="RTL109" s="5"/>
      <c r="RTM109" s="5"/>
      <c r="RTN109" s="5"/>
      <c r="RTO109" s="5"/>
      <c r="RTP109" s="5"/>
      <c r="RTQ109" s="1"/>
      <c r="RTR109" s="2"/>
      <c r="RTS109" s="2"/>
      <c r="RTT109" s="5"/>
      <c r="RTU109" s="5"/>
      <c r="RTV109" s="5"/>
      <c r="RTW109" s="5"/>
      <c r="RTX109" s="5"/>
      <c r="RTY109" s="1"/>
      <c r="RTZ109" s="2"/>
      <c r="RUA109" s="2"/>
      <c r="RUB109" s="5"/>
      <c r="RUC109" s="5"/>
      <c r="RUD109" s="5"/>
      <c r="RUE109" s="5"/>
      <c r="RUF109" s="5"/>
      <c r="RUG109" s="1"/>
      <c r="RUH109" s="2"/>
      <c r="RUI109" s="2"/>
      <c r="RUJ109" s="5"/>
      <c r="RUK109" s="5"/>
      <c r="RUL109" s="5"/>
      <c r="RUM109" s="5"/>
      <c r="RUN109" s="5"/>
      <c r="RUO109" s="1"/>
      <c r="RUP109" s="2"/>
      <c r="RUQ109" s="2"/>
      <c r="RUR109" s="5"/>
      <c r="RUS109" s="5"/>
      <c r="RUT109" s="5"/>
      <c r="RUU109" s="5"/>
      <c r="RUV109" s="5"/>
      <c r="RUW109" s="1"/>
      <c r="RUX109" s="2"/>
      <c r="RUY109" s="2"/>
      <c r="RUZ109" s="5"/>
      <c r="RVA109" s="5"/>
      <c r="RVB109" s="5"/>
      <c r="RVC109" s="5"/>
      <c r="RVD109" s="5"/>
      <c r="RVE109" s="1"/>
      <c r="RVF109" s="2"/>
      <c r="RVG109" s="2"/>
      <c r="RVH109" s="5"/>
      <c r="RVI109" s="5"/>
      <c r="RVJ109" s="5"/>
      <c r="RVK109" s="5"/>
      <c r="RVL109" s="5"/>
      <c r="RVM109" s="1"/>
      <c r="RVN109" s="2"/>
      <c r="RVO109" s="2"/>
      <c r="RVP109" s="5"/>
      <c r="RVQ109" s="5"/>
      <c r="RVR109" s="5"/>
      <c r="RVS109" s="5"/>
      <c r="RVT109" s="5"/>
      <c r="RVU109" s="1"/>
      <c r="RVV109" s="2"/>
      <c r="RVW109" s="2"/>
      <c r="RVX109" s="5"/>
      <c r="RVY109" s="5"/>
      <c r="RVZ109" s="5"/>
      <c r="RWA109" s="5"/>
      <c r="RWB109" s="5"/>
      <c r="RWC109" s="1"/>
      <c r="RWD109" s="2"/>
      <c r="RWE109" s="2"/>
      <c r="RWF109" s="5"/>
      <c r="RWG109" s="5"/>
      <c r="RWH109" s="5"/>
      <c r="RWI109" s="5"/>
      <c r="RWJ109" s="5"/>
      <c r="RWK109" s="1"/>
      <c r="RWL109" s="2"/>
      <c r="RWM109" s="2"/>
      <c r="RWN109" s="5"/>
      <c r="RWO109" s="5"/>
      <c r="RWP109" s="5"/>
      <c r="RWQ109" s="5"/>
      <c r="RWR109" s="5"/>
      <c r="RWS109" s="1"/>
      <c r="RWT109" s="2"/>
      <c r="RWU109" s="2"/>
      <c r="RWV109" s="5"/>
      <c r="RWW109" s="5"/>
      <c r="RWX109" s="5"/>
      <c r="RWY109" s="5"/>
      <c r="RWZ109" s="5"/>
      <c r="RXA109" s="1"/>
      <c r="RXB109" s="2"/>
      <c r="RXC109" s="2"/>
      <c r="RXD109" s="5"/>
      <c r="RXE109" s="5"/>
      <c r="RXF109" s="5"/>
      <c r="RXG109" s="5"/>
      <c r="RXH109" s="5"/>
      <c r="RXI109" s="1"/>
      <c r="RXJ109" s="2"/>
      <c r="RXK109" s="2"/>
      <c r="RXL109" s="5"/>
      <c r="RXM109" s="5"/>
      <c r="RXN109" s="5"/>
      <c r="RXO109" s="5"/>
      <c r="RXP109" s="5"/>
      <c r="RXQ109" s="1"/>
      <c r="RXR109" s="2"/>
      <c r="RXS109" s="2"/>
      <c r="RXT109" s="5"/>
      <c r="RXU109" s="5"/>
      <c r="RXV109" s="5"/>
      <c r="RXW109" s="5"/>
      <c r="RXX109" s="5"/>
      <c r="RXY109" s="1"/>
      <c r="RXZ109" s="2"/>
      <c r="RYA109" s="2"/>
      <c r="RYB109" s="5"/>
      <c r="RYC109" s="5"/>
      <c r="RYD109" s="5"/>
      <c r="RYE109" s="5"/>
      <c r="RYF109" s="5"/>
      <c r="RYG109" s="1"/>
      <c r="RYH109" s="2"/>
      <c r="RYI109" s="2"/>
      <c r="RYJ109" s="5"/>
      <c r="RYK109" s="5"/>
      <c r="RYL109" s="5"/>
      <c r="RYM109" s="5"/>
      <c r="RYN109" s="5"/>
      <c r="RYO109" s="1"/>
      <c r="RYP109" s="2"/>
      <c r="RYQ109" s="2"/>
      <c r="RYR109" s="5"/>
      <c r="RYS109" s="5"/>
      <c r="RYT109" s="5"/>
      <c r="RYU109" s="5"/>
      <c r="RYV109" s="5"/>
      <c r="RYW109" s="1"/>
      <c r="RYX109" s="2"/>
      <c r="RYY109" s="2"/>
      <c r="RYZ109" s="5"/>
      <c r="RZA109" s="5"/>
      <c r="RZB109" s="5"/>
      <c r="RZC109" s="5"/>
      <c r="RZD109" s="5"/>
      <c r="RZE109" s="1"/>
      <c r="RZF109" s="2"/>
      <c r="RZG109" s="2"/>
      <c r="RZH109" s="5"/>
      <c r="RZI109" s="5"/>
      <c r="RZJ109" s="5"/>
      <c r="RZK109" s="5"/>
      <c r="RZL109" s="5"/>
      <c r="RZM109" s="1"/>
      <c r="RZN109" s="2"/>
      <c r="RZO109" s="2"/>
      <c r="RZP109" s="5"/>
      <c r="RZQ109" s="5"/>
      <c r="RZR109" s="5"/>
      <c r="RZS109" s="5"/>
      <c r="RZT109" s="5"/>
      <c r="RZU109" s="1"/>
      <c r="RZV109" s="2"/>
      <c r="RZW109" s="2"/>
      <c r="RZX109" s="5"/>
      <c r="RZY109" s="5"/>
      <c r="RZZ109" s="5"/>
      <c r="SAA109" s="5"/>
      <c r="SAB109" s="5"/>
      <c r="SAC109" s="1"/>
      <c r="SAD109" s="2"/>
      <c r="SAE109" s="2"/>
      <c r="SAF109" s="5"/>
      <c r="SAG109" s="5"/>
      <c r="SAH109" s="5"/>
      <c r="SAI109" s="5"/>
      <c r="SAJ109" s="5"/>
      <c r="SAK109" s="1"/>
      <c r="SAL109" s="2"/>
      <c r="SAM109" s="2"/>
      <c r="SAN109" s="5"/>
      <c r="SAO109" s="5"/>
      <c r="SAP109" s="5"/>
      <c r="SAQ109" s="5"/>
      <c r="SAR109" s="5"/>
      <c r="SAS109" s="1"/>
      <c r="SAT109" s="2"/>
      <c r="SAU109" s="2"/>
      <c r="SAV109" s="5"/>
      <c r="SAW109" s="5"/>
      <c r="SAX109" s="5"/>
      <c r="SAY109" s="5"/>
      <c r="SAZ109" s="5"/>
      <c r="SBA109" s="1"/>
      <c r="SBB109" s="2"/>
      <c r="SBC109" s="2"/>
      <c r="SBD109" s="5"/>
      <c r="SBE109" s="5"/>
      <c r="SBF109" s="5"/>
      <c r="SBG109" s="5"/>
      <c r="SBH109" s="5"/>
      <c r="SBI109" s="1"/>
      <c r="SBJ109" s="2"/>
      <c r="SBK109" s="2"/>
      <c r="SBL109" s="5"/>
      <c r="SBM109" s="5"/>
      <c r="SBN109" s="5"/>
      <c r="SBO109" s="5"/>
      <c r="SBP109" s="5"/>
      <c r="SBQ109" s="1"/>
      <c r="SBR109" s="2"/>
      <c r="SBS109" s="2"/>
      <c r="SBT109" s="5"/>
      <c r="SBU109" s="5"/>
      <c r="SBV109" s="5"/>
      <c r="SBW109" s="5"/>
      <c r="SBX109" s="5"/>
      <c r="SBY109" s="1"/>
      <c r="SBZ109" s="2"/>
      <c r="SCA109" s="2"/>
      <c r="SCB109" s="5"/>
      <c r="SCC109" s="5"/>
      <c r="SCD109" s="5"/>
      <c r="SCE109" s="5"/>
      <c r="SCF109" s="5"/>
      <c r="SCG109" s="1"/>
      <c r="SCH109" s="2"/>
      <c r="SCI109" s="2"/>
      <c r="SCJ109" s="5"/>
      <c r="SCK109" s="5"/>
      <c r="SCL109" s="5"/>
      <c r="SCM109" s="5"/>
      <c r="SCN109" s="5"/>
      <c r="SCO109" s="1"/>
      <c r="SCP109" s="2"/>
      <c r="SCQ109" s="2"/>
      <c r="SCR109" s="5"/>
      <c r="SCS109" s="5"/>
      <c r="SCT109" s="5"/>
      <c r="SCU109" s="5"/>
      <c r="SCV109" s="5"/>
      <c r="SCW109" s="1"/>
      <c r="SCX109" s="2"/>
      <c r="SCY109" s="2"/>
      <c r="SCZ109" s="5"/>
      <c r="SDA109" s="5"/>
      <c r="SDB109" s="5"/>
      <c r="SDC109" s="5"/>
      <c r="SDD109" s="5"/>
      <c r="SDE109" s="1"/>
      <c r="SDF109" s="2"/>
      <c r="SDG109" s="2"/>
      <c r="SDH109" s="5"/>
      <c r="SDI109" s="5"/>
      <c r="SDJ109" s="5"/>
      <c r="SDK109" s="5"/>
      <c r="SDL109" s="5"/>
      <c r="SDM109" s="1"/>
      <c r="SDN109" s="2"/>
      <c r="SDO109" s="2"/>
      <c r="SDP109" s="5"/>
      <c r="SDQ109" s="5"/>
      <c r="SDR109" s="5"/>
      <c r="SDS109" s="5"/>
      <c r="SDT109" s="5"/>
      <c r="SDU109" s="1"/>
      <c r="SDV109" s="2"/>
      <c r="SDW109" s="2"/>
      <c r="SDX109" s="5"/>
      <c r="SDY109" s="5"/>
      <c r="SDZ109" s="5"/>
      <c r="SEA109" s="5"/>
      <c r="SEB109" s="5"/>
      <c r="SEC109" s="1"/>
      <c r="SED109" s="2"/>
      <c r="SEE109" s="2"/>
      <c r="SEF109" s="5"/>
      <c r="SEG109" s="5"/>
      <c r="SEH109" s="5"/>
      <c r="SEI109" s="5"/>
      <c r="SEJ109" s="5"/>
      <c r="SEK109" s="1"/>
      <c r="SEL109" s="2"/>
      <c r="SEM109" s="2"/>
      <c r="SEN109" s="5"/>
      <c r="SEO109" s="5"/>
      <c r="SEP109" s="5"/>
      <c r="SEQ109" s="5"/>
      <c r="SER109" s="5"/>
      <c r="SES109" s="1"/>
      <c r="SET109" s="2"/>
      <c r="SEU109" s="2"/>
      <c r="SEV109" s="5"/>
      <c r="SEW109" s="5"/>
      <c r="SEX109" s="5"/>
      <c r="SEY109" s="5"/>
      <c r="SEZ109" s="5"/>
      <c r="SFA109" s="1"/>
      <c r="SFB109" s="2"/>
      <c r="SFC109" s="2"/>
      <c r="SFD109" s="5"/>
      <c r="SFE109" s="5"/>
      <c r="SFF109" s="5"/>
      <c r="SFG109" s="5"/>
      <c r="SFH109" s="5"/>
      <c r="SFI109" s="1"/>
      <c r="SFJ109" s="2"/>
      <c r="SFK109" s="2"/>
      <c r="SFL109" s="5"/>
      <c r="SFM109" s="5"/>
      <c r="SFN109" s="5"/>
      <c r="SFO109" s="5"/>
      <c r="SFP109" s="5"/>
      <c r="SFQ109" s="1"/>
      <c r="SFR109" s="2"/>
      <c r="SFS109" s="2"/>
      <c r="SFT109" s="5"/>
      <c r="SFU109" s="5"/>
      <c r="SFV109" s="5"/>
      <c r="SFW109" s="5"/>
      <c r="SFX109" s="5"/>
      <c r="SFY109" s="1"/>
      <c r="SFZ109" s="2"/>
      <c r="SGA109" s="2"/>
      <c r="SGB109" s="5"/>
      <c r="SGC109" s="5"/>
      <c r="SGD109" s="5"/>
      <c r="SGE109" s="5"/>
      <c r="SGF109" s="5"/>
      <c r="SGG109" s="1"/>
      <c r="SGH109" s="2"/>
      <c r="SGI109" s="2"/>
      <c r="SGJ109" s="5"/>
      <c r="SGK109" s="5"/>
      <c r="SGL109" s="5"/>
      <c r="SGM109" s="5"/>
      <c r="SGN109" s="5"/>
      <c r="SGO109" s="1"/>
      <c r="SGP109" s="2"/>
      <c r="SGQ109" s="2"/>
      <c r="SGR109" s="5"/>
      <c r="SGS109" s="5"/>
      <c r="SGT109" s="5"/>
      <c r="SGU109" s="5"/>
      <c r="SGV109" s="5"/>
      <c r="SGW109" s="1"/>
      <c r="SGX109" s="2"/>
      <c r="SGY109" s="2"/>
      <c r="SGZ109" s="5"/>
      <c r="SHA109" s="5"/>
      <c r="SHB109" s="5"/>
      <c r="SHC109" s="5"/>
      <c r="SHD109" s="5"/>
      <c r="SHE109" s="1"/>
      <c r="SHF109" s="2"/>
      <c r="SHG109" s="2"/>
      <c r="SHH109" s="5"/>
      <c r="SHI109" s="5"/>
      <c r="SHJ109" s="5"/>
      <c r="SHK109" s="5"/>
      <c r="SHL109" s="5"/>
      <c r="SHM109" s="1"/>
      <c r="SHN109" s="2"/>
      <c r="SHO109" s="2"/>
      <c r="SHP109" s="5"/>
      <c r="SHQ109" s="5"/>
      <c r="SHR109" s="5"/>
      <c r="SHS109" s="5"/>
      <c r="SHT109" s="5"/>
      <c r="SHU109" s="1"/>
      <c r="SHV109" s="2"/>
      <c r="SHW109" s="2"/>
      <c r="SHX109" s="5"/>
      <c r="SHY109" s="5"/>
      <c r="SHZ109" s="5"/>
      <c r="SIA109" s="5"/>
      <c r="SIB109" s="5"/>
      <c r="SIC109" s="1"/>
      <c r="SID109" s="2"/>
      <c r="SIE109" s="2"/>
      <c r="SIF109" s="5"/>
      <c r="SIG109" s="5"/>
      <c r="SIH109" s="5"/>
      <c r="SII109" s="5"/>
      <c r="SIJ109" s="5"/>
      <c r="SIK109" s="1"/>
      <c r="SIL109" s="2"/>
      <c r="SIM109" s="2"/>
      <c r="SIN109" s="5"/>
      <c r="SIO109" s="5"/>
      <c r="SIP109" s="5"/>
      <c r="SIQ109" s="5"/>
      <c r="SIR109" s="5"/>
      <c r="SIS109" s="1"/>
      <c r="SIT109" s="2"/>
      <c r="SIU109" s="2"/>
      <c r="SIV109" s="5"/>
      <c r="SIW109" s="5"/>
      <c r="SIX109" s="5"/>
      <c r="SIY109" s="5"/>
      <c r="SIZ109" s="5"/>
      <c r="SJA109" s="1"/>
      <c r="SJB109" s="2"/>
      <c r="SJC109" s="2"/>
      <c r="SJD109" s="5"/>
      <c r="SJE109" s="5"/>
      <c r="SJF109" s="5"/>
      <c r="SJG109" s="5"/>
      <c r="SJH109" s="5"/>
      <c r="SJI109" s="1"/>
      <c r="SJJ109" s="2"/>
      <c r="SJK109" s="2"/>
      <c r="SJL109" s="5"/>
      <c r="SJM109" s="5"/>
      <c r="SJN109" s="5"/>
      <c r="SJO109" s="5"/>
      <c r="SJP109" s="5"/>
      <c r="SJQ109" s="1"/>
      <c r="SJR109" s="2"/>
      <c r="SJS109" s="2"/>
      <c r="SJT109" s="5"/>
      <c r="SJU109" s="5"/>
      <c r="SJV109" s="5"/>
      <c r="SJW109" s="5"/>
      <c r="SJX109" s="5"/>
      <c r="SJY109" s="1"/>
      <c r="SJZ109" s="2"/>
      <c r="SKA109" s="2"/>
      <c r="SKB109" s="5"/>
      <c r="SKC109" s="5"/>
      <c r="SKD109" s="5"/>
      <c r="SKE109" s="5"/>
      <c r="SKF109" s="5"/>
      <c r="SKG109" s="1"/>
      <c r="SKH109" s="2"/>
      <c r="SKI109" s="2"/>
      <c r="SKJ109" s="5"/>
      <c r="SKK109" s="5"/>
      <c r="SKL109" s="5"/>
      <c r="SKM109" s="5"/>
      <c r="SKN109" s="5"/>
      <c r="SKO109" s="1"/>
      <c r="SKP109" s="2"/>
      <c r="SKQ109" s="2"/>
      <c r="SKR109" s="5"/>
      <c r="SKS109" s="5"/>
      <c r="SKT109" s="5"/>
      <c r="SKU109" s="5"/>
      <c r="SKV109" s="5"/>
      <c r="SKW109" s="1"/>
      <c r="SKX109" s="2"/>
      <c r="SKY109" s="2"/>
      <c r="SKZ109" s="5"/>
      <c r="SLA109" s="5"/>
      <c r="SLB109" s="5"/>
      <c r="SLC109" s="5"/>
      <c r="SLD109" s="5"/>
      <c r="SLE109" s="1"/>
      <c r="SLF109" s="2"/>
      <c r="SLG109" s="2"/>
      <c r="SLH109" s="5"/>
      <c r="SLI109" s="5"/>
      <c r="SLJ109" s="5"/>
      <c r="SLK109" s="5"/>
      <c r="SLL109" s="5"/>
      <c r="SLM109" s="1"/>
      <c r="SLN109" s="2"/>
      <c r="SLO109" s="2"/>
      <c r="SLP109" s="5"/>
      <c r="SLQ109" s="5"/>
      <c r="SLR109" s="5"/>
      <c r="SLS109" s="5"/>
      <c r="SLT109" s="5"/>
      <c r="SLU109" s="1"/>
      <c r="SLV109" s="2"/>
      <c r="SLW109" s="2"/>
      <c r="SLX109" s="5"/>
      <c r="SLY109" s="5"/>
      <c r="SLZ109" s="5"/>
      <c r="SMA109" s="5"/>
      <c r="SMB109" s="5"/>
      <c r="SMC109" s="1"/>
      <c r="SMD109" s="2"/>
      <c r="SME109" s="2"/>
      <c r="SMF109" s="5"/>
      <c r="SMG109" s="5"/>
      <c r="SMH109" s="5"/>
      <c r="SMI109" s="5"/>
      <c r="SMJ109" s="5"/>
      <c r="SMK109" s="1"/>
      <c r="SML109" s="2"/>
      <c r="SMM109" s="2"/>
      <c r="SMN109" s="5"/>
      <c r="SMO109" s="5"/>
      <c r="SMP109" s="5"/>
      <c r="SMQ109" s="5"/>
      <c r="SMR109" s="5"/>
      <c r="SMS109" s="1"/>
      <c r="SMT109" s="2"/>
      <c r="SMU109" s="2"/>
      <c r="SMV109" s="5"/>
      <c r="SMW109" s="5"/>
      <c r="SMX109" s="5"/>
      <c r="SMY109" s="5"/>
      <c r="SMZ109" s="5"/>
      <c r="SNA109" s="1"/>
      <c r="SNB109" s="2"/>
      <c r="SNC109" s="2"/>
      <c r="SND109" s="5"/>
      <c r="SNE109" s="5"/>
      <c r="SNF109" s="5"/>
      <c r="SNG109" s="5"/>
      <c r="SNH109" s="5"/>
      <c r="SNI109" s="1"/>
      <c r="SNJ109" s="2"/>
      <c r="SNK109" s="2"/>
      <c r="SNL109" s="5"/>
      <c r="SNM109" s="5"/>
      <c r="SNN109" s="5"/>
      <c r="SNO109" s="5"/>
      <c r="SNP109" s="5"/>
      <c r="SNQ109" s="1"/>
      <c r="SNR109" s="2"/>
      <c r="SNS109" s="2"/>
      <c r="SNT109" s="5"/>
      <c r="SNU109" s="5"/>
      <c r="SNV109" s="5"/>
      <c r="SNW109" s="5"/>
      <c r="SNX109" s="5"/>
      <c r="SNY109" s="1"/>
      <c r="SNZ109" s="2"/>
      <c r="SOA109" s="2"/>
      <c r="SOB109" s="5"/>
      <c r="SOC109" s="5"/>
      <c r="SOD109" s="5"/>
      <c r="SOE109" s="5"/>
      <c r="SOF109" s="5"/>
      <c r="SOG109" s="1"/>
      <c r="SOH109" s="2"/>
      <c r="SOI109" s="2"/>
      <c r="SOJ109" s="5"/>
      <c r="SOK109" s="5"/>
      <c r="SOL109" s="5"/>
      <c r="SOM109" s="5"/>
      <c r="SON109" s="5"/>
      <c r="SOO109" s="1"/>
      <c r="SOP109" s="2"/>
      <c r="SOQ109" s="2"/>
      <c r="SOR109" s="5"/>
      <c r="SOS109" s="5"/>
      <c r="SOT109" s="5"/>
      <c r="SOU109" s="5"/>
      <c r="SOV109" s="5"/>
      <c r="SOW109" s="1"/>
      <c r="SOX109" s="2"/>
      <c r="SOY109" s="2"/>
      <c r="SOZ109" s="5"/>
      <c r="SPA109" s="5"/>
      <c r="SPB109" s="5"/>
      <c r="SPC109" s="5"/>
      <c r="SPD109" s="5"/>
      <c r="SPE109" s="1"/>
      <c r="SPF109" s="2"/>
      <c r="SPG109" s="2"/>
      <c r="SPH109" s="5"/>
      <c r="SPI109" s="5"/>
      <c r="SPJ109" s="5"/>
      <c r="SPK109" s="5"/>
      <c r="SPL109" s="5"/>
      <c r="SPM109" s="1"/>
      <c r="SPN109" s="2"/>
      <c r="SPO109" s="2"/>
      <c r="SPP109" s="5"/>
      <c r="SPQ109" s="5"/>
      <c r="SPR109" s="5"/>
      <c r="SPS109" s="5"/>
      <c r="SPT109" s="5"/>
      <c r="SPU109" s="1"/>
      <c r="SPV109" s="2"/>
      <c r="SPW109" s="2"/>
      <c r="SPX109" s="5"/>
      <c r="SPY109" s="5"/>
      <c r="SPZ109" s="5"/>
      <c r="SQA109" s="5"/>
      <c r="SQB109" s="5"/>
      <c r="SQC109" s="1"/>
      <c r="SQD109" s="2"/>
      <c r="SQE109" s="2"/>
      <c r="SQF109" s="5"/>
      <c r="SQG109" s="5"/>
      <c r="SQH109" s="5"/>
      <c r="SQI109" s="5"/>
      <c r="SQJ109" s="5"/>
      <c r="SQK109" s="1"/>
      <c r="SQL109" s="2"/>
      <c r="SQM109" s="2"/>
      <c r="SQN109" s="5"/>
      <c r="SQO109" s="5"/>
      <c r="SQP109" s="5"/>
      <c r="SQQ109" s="5"/>
      <c r="SQR109" s="5"/>
      <c r="SQS109" s="1"/>
      <c r="SQT109" s="2"/>
      <c r="SQU109" s="2"/>
      <c r="SQV109" s="5"/>
      <c r="SQW109" s="5"/>
      <c r="SQX109" s="5"/>
      <c r="SQY109" s="5"/>
      <c r="SQZ109" s="5"/>
      <c r="SRA109" s="1"/>
      <c r="SRB109" s="2"/>
      <c r="SRC109" s="2"/>
      <c r="SRD109" s="5"/>
      <c r="SRE109" s="5"/>
      <c r="SRF109" s="5"/>
      <c r="SRG109" s="5"/>
      <c r="SRH109" s="5"/>
      <c r="SRI109" s="1"/>
      <c r="SRJ109" s="2"/>
      <c r="SRK109" s="2"/>
      <c r="SRL109" s="5"/>
      <c r="SRM109" s="5"/>
      <c r="SRN109" s="5"/>
      <c r="SRO109" s="5"/>
      <c r="SRP109" s="5"/>
      <c r="SRQ109" s="1"/>
      <c r="SRR109" s="2"/>
      <c r="SRS109" s="2"/>
      <c r="SRT109" s="5"/>
      <c r="SRU109" s="5"/>
      <c r="SRV109" s="5"/>
      <c r="SRW109" s="5"/>
      <c r="SRX109" s="5"/>
      <c r="SRY109" s="1"/>
      <c r="SRZ109" s="2"/>
      <c r="SSA109" s="2"/>
      <c r="SSB109" s="5"/>
      <c r="SSC109" s="5"/>
      <c r="SSD109" s="5"/>
      <c r="SSE109" s="5"/>
      <c r="SSF109" s="5"/>
      <c r="SSG109" s="1"/>
      <c r="SSH109" s="2"/>
      <c r="SSI109" s="2"/>
      <c r="SSJ109" s="5"/>
      <c r="SSK109" s="5"/>
      <c r="SSL109" s="5"/>
      <c r="SSM109" s="5"/>
      <c r="SSN109" s="5"/>
      <c r="SSO109" s="1"/>
      <c r="SSP109" s="2"/>
      <c r="SSQ109" s="2"/>
      <c r="SSR109" s="5"/>
      <c r="SSS109" s="5"/>
      <c r="SST109" s="5"/>
      <c r="SSU109" s="5"/>
      <c r="SSV109" s="5"/>
      <c r="SSW109" s="1"/>
      <c r="SSX109" s="2"/>
      <c r="SSY109" s="2"/>
      <c r="SSZ109" s="5"/>
      <c r="STA109" s="5"/>
      <c r="STB109" s="5"/>
      <c r="STC109" s="5"/>
      <c r="STD109" s="5"/>
      <c r="STE109" s="1"/>
      <c r="STF109" s="2"/>
      <c r="STG109" s="2"/>
      <c r="STH109" s="5"/>
      <c r="STI109" s="5"/>
      <c r="STJ109" s="5"/>
      <c r="STK109" s="5"/>
      <c r="STL109" s="5"/>
      <c r="STM109" s="1"/>
      <c r="STN109" s="2"/>
      <c r="STO109" s="2"/>
      <c r="STP109" s="5"/>
      <c r="STQ109" s="5"/>
      <c r="STR109" s="5"/>
      <c r="STS109" s="5"/>
      <c r="STT109" s="5"/>
      <c r="STU109" s="1"/>
      <c r="STV109" s="2"/>
      <c r="STW109" s="2"/>
      <c r="STX109" s="5"/>
      <c r="STY109" s="5"/>
      <c r="STZ109" s="5"/>
      <c r="SUA109" s="5"/>
      <c r="SUB109" s="5"/>
      <c r="SUC109" s="1"/>
      <c r="SUD109" s="2"/>
      <c r="SUE109" s="2"/>
      <c r="SUF109" s="5"/>
      <c r="SUG109" s="5"/>
      <c r="SUH109" s="5"/>
      <c r="SUI109" s="5"/>
      <c r="SUJ109" s="5"/>
      <c r="SUK109" s="1"/>
      <c r="SUL109" s="2"/>
      <c r="SUM109" s="2"/>
      <c r="SUN109" s="5"/>
      <c r="SUO109" s="5"/>
      <c r="SUP109" s="5"/>
      <c r="SUQ109" s="5"/>
      <c r="SUR109" s="5"/>
      <c r="SUS109" s="1"/>
      <c r="SUT109" s="2"/>
      <c r="SUU109" s="2"/>
      <c r="SUV109" s="5"/>
      <c r="SUW109" s="5"/>
      <c r="SUX109" s="5"/>
      <c r="SUY109" s="5"/>
      <c r="SUZ109" s="5"/>
      <c r="SVA109" s="1"/>
      <c r="SVB109" s="2"/>
      <c r="SVC109" s="2"/>
      <c r="SVD109" s="5"/>
      <c r="SVE109" s="5"/>
      <c r="SVF109" s="5"/>
      <c r="SVG109" s="5"/>
      <c r="SVH109" s="5"/>
      <c r="SVI109" s="1"/>
      <c r="SVJ109" s="2"/>
      <c r="SVK109" s="2"/>
      <c r="SVL109" s="5"/>
      <c r="SVM109" s="5"/>
      <c r="SVN109" s="5"/>
      <c r="SVO109" s="5"/>
      <c r="SVP109" s="5"/>
      <c r="SVQ109" s="1"/>
      <c r="SVR109" s="2"/>
      <c r="SVS109" s="2"/>
      <c r="SVT109" s="5"/>
      <c r="SVU109" s="5"/>
      <c r="SVV109" s="5"/>
      <c r="SVW109" s="5"/>
      <c r="SVX109" s="5"/>
      <c r="SVY109" s="1"/>
      <c r="SVZ109" s="2"/>
      <c r="SWA109" s="2"/>
      <c r="SWB109" s="5"/>
      <c r="SWC109" s="5"/>
      <c r="SWD109" s="5"/>
      <c r="SWE109" s="5"/>
      <c r="SWF109" s="5"/>
      <c r="SWG109" s="1"/>
      <c r="SWH109" s="2"/>
      <c r="SWI109" s="2"/>
      <c r="SWJ109" s="5"/>
      <c r="SWK109" s="5"/>
      <c r="SWL109" s="5"/>
      <c r="SWM109" s="5"/>
      <c r="SWN109" s="5"/>
      <c r="SWO109" s="1"/>
      <c r="SWP109" s="2"/>
      <c r="SWQ109" s="2"/>
      <c r="SWR109" s="5"/>
      <c r="SWS109" s="5"/>
      <c r="SWT109" s="5"/>
      <c r="SWU109" s="5"/>
      <c r="SWV109" s="5"/>
      <c r="SWW109" s="1"/>
      <c r="SWX109" s="2"/>
      <c r="SWY109" s="2"/>
      <c r="SWZ109" s="5"/>
      <c r="SXA109" s="5"/>
      <c r="SXB109" s="5"/>
      <c r="SXC109" s="5"/>
      <c r="SXD109" s="5"/>
      <c r="SXE109" s="1"/>
      <c r="SXF109" s="2"/>
      <c r="SXG109" s="2"/>
      <c r="SXH109" s="5"/>
      <c r="SXI109" s="5"/>
      <c r="SXJ109" s="5"/>
      <c r="SXK109" s="5"/>
      <c r="SXL109" s="5"/>
      <c r="SXM109" s="1"/>
      <c r="SXN109" s="2"/>
      <c r="SXO109" s="2"/>
      <c r="SXP109" s="5"/>
      <c r="SXQ109" s="5"/>
      <c r="SXR109" s="5"/>
      <c r="SXS109" s="5"/>
      <c r="SXT109" s="5"/>
      <c r="SXU109" s="1"/>
      <c r="SXV109" s="2"/>
      <c r="SXW109" s="2"/>
      <c r="SXX109" s="5"/>
      <c r="SXY109" s="5"/>
      <c r="SXZ109" s="5"/>
      <c r="SYA109" s="5"/>
      <c r="SYB109" s="5"/>
      <c r="SYC109" s="1"/>
      <c r="SYD109" s="2"/>
      <c r="SYE109" s="2"/>
      <c r="SYF109" s="5"/>
      <c r="SYG109" s="5"/>
      <c r="SYH109" s="5"/>
      <c r="SYI109" s="5"/>
      <c r="SYJ109" s="5"/>
      <c r="SYK109" s="1"/>
      <c r="SYL109" s="2"/>
      <c r="SYM109" s="2"/>
      <c r="SYN109" s="5"/>
      <c r="SYO109" s="5"/>
      <c r="SYP109" s="5"/>
      <c r="SYQ109" s="5"/>
      <c r="SYR109" s="5"/>
      <c r="SYS109" s="1"/>
      <c r="SYT109" s="2"/>
      <c r="SYU109" s="2"/>
      <c r="SYV109" s="5"/>
      <c r="SYW109" s="5"/>
      <c r="SYX109" s="5"/>
      <c r="SYY109" s="5"/>
      <c r="SYZ109" s="5"/>
      <c r="SZA109" s="1"/>
      <c r="SZB109" s="2"/>
      <c r="SZC109" s="2"/>
      <c r="SZD109" s="5"/>
      <c r="SZE109" s="5"/>
      <c r="SZF109" s="5"/>
      <c r="SZG109" s="5"/>
      <c r="SZH109" s="5"/>
      <c r="SZI109" s="1"/>
      <c r="SZJ109" s="2"/>
      <c r="SZK109" s="2"/>
      <c r="SZL109" s="5"/>
      <c r="SZM109" s="5"/>
      <c r="SZN109" s="5"/>
      <c r="SZO109" s="5"/>
      <c r="SZP109" s="5"/>
      <c r="SZQ109" s="1"/>
      <c r="SZR109" s="2"/>
      <c r="SZS109" s="2"/>
      <c r="SZT109" s="5"/>
      <c r="SZU109" s="5"/>
      <c r="SZV109" s="5"/>
      <c r="SZW109" s="5"/>
      <c r="SZX109" s="5"/>
      <c r="SZY109" s="1"/>
      <c r="SZZ109" s="2"/>
      <c r="TAA109" s="2"/>
      <c r="TAB109" s="5"/>
      <c r="TAC109" s="5"/>
      <c r="TAD109" s="5"/>
      <c r="TAE109" s="5"/>
      <c r="TAF109" s="5"/>
      <c r="TAG109" s="1"/>
      <c r="TAH109" s="2"/>
      <c r="TAI109" s="2"/>
      <c r="TAJ109" s="5"/>
      <c r="TAK109" s="5"/>
      <c r="TAL109" s="5"/>
      <c r="TAM109" s="5"/>
      <c r="TAN109" s="5"/>
      <c r="TAO109" s="1"/>
      <c r="TAP109" s="2"/>
      <c r="TAQ109" s="2"/>
      <c r="TAR109" s="5"/>
      <c r="TAS109" s="5"/>
      <c r="TAT109" s="5"/>
      <c r="TAU109" s="5"/>
      <c r="TAV109" s="5"/>
      <c r="TAW109" s="1"/>
      <c r="TAX109" s="2"/>
      <c r="TAY109" s="2"/>
      <c r="TAZ109" s="5"/>
      <c r="TBA109" s="5"/>
      <c r="TBB109" s="5"/>
      <c r="TBC109" s="5"/>
      <c r="TBD109" s="5"/>
      <c r="TBE109" s="1"/>
      <c r="TBF109" s="2"/>
      <c r="TBG109" s="2"/>
      <c r="TBH109" s="5"/>
      <c r="TBI109" s="5"/>
      <c r="TBJ109" s="5"/>
      <c r="TBK109" s="5"/>
      <c r="TBL109" s="5"/>
      <c r="TBM109" s="1"/>
      <c r="TBN109" s="2"/>
      <c r="TBO109" s="2"/>
      <c r="TBP109" s="5"/>
      <c r="TBQ109" s="5"/>
      <c r="TBR109" s="5"/>
      <c r="TBS109" s="5"/>
      <c r="TBT109" s="5"/>
      <c r="TBU109" s="1"/>
      <c r="TBV109" s="2"/>
      <c r="TBW109" s="2"/>
      <c r="TBX109" s="5"/>
      <c r="TBY109" s="5"/>
      <c r="TBZ109" s="5"/>
      <c r="TCA109" s="5"/>
      <c r="TCB109" s="5"/>
      <c r="TCC109" s="1"/>
      <c r="TCD109" s="2"/>
      <c r="TCE109" s="2"/>
      <c r="TCF109" s="5"/>
      <c r="TCG109" s="5"/>
      <c r="TCH109" s="5"/>
      <c r="TCI109" s="5"/>
      <c r="TCJ109" s="5"/>
      <c r="TCK109" s="1"/>
      <c r="TCL109" s="2"/>
      <c r="TCM109" s="2"/>
      <c r="TCN109" s="5"/>
      <c r="TCO109" s="5"/>
      <c r="TCP109" s="5"/>
      <c r="TCQ109" s="5"/>
      <c r="TCR109" s="5"/>
      <c r="TCS109" s="1"/>
      <c r="TCT109" s="2"/>
      <c r="TCU109" s="2"/>
      <c r="TCV109" s="5"/>
      <c r="TCW109" s="5"/>
      <c r="TCX109" s="5"/>
      <c r="TCY109" s="5"/>
      <c r="TCZ109" s="5"/>
      <c r="TDA109" s="1"/>
      <c r="TDB109" s="2"/>
      <c r="TDC109" s="2"/>
      <c r="TDD109" s="5"/>
      <c r="TDE109" s="5"/>
      <c r="TDF109" s="5"/>
      <c r="TDG109" s="5"/>
      <c r="TDH109" s="5"/>
      <c r="TDI109" s="1"/>
      <c r="TDJ109" s="2"/>
      <c r="TDK109" s="2"/>
      <c r="TDL109" s="5"/>
      <c r="TDM109" s="5"/>
      <c r="TDN109" s="5"/>
      <c r="TDO109" s="5"/>
      <c r="TDP109" s="5"/>
      <c r="TDQ109" s="1"/>
      <c r="TDR109" s="2"/>
      <c r="TDS109" s="2"/>
      <c r="TDT109" s="5"/>
      <c r="TDU109" s="5"/>
      <c r="TDV109" s="5"/>
      <c r="TDW109" s="5"/>
      <c r="TDX109" s="5"/>
      <c r="TDY109" s="1"/>
      <c r="TDZ109" s="2"/>
      <c r="TEA109" s="2"/>
      <c r="TEB109" s="5"/>
      <c r="TEC109" s="5"/>
      <c r="TED109" s="5"/>
      <c r="TEE109" s="5"/>
      <c r="TEF109" s="5"/>
      <c r="TEG109" s="1"/>
      <c r="TEH109" s="2"/>
      <c r="TEI109" s="2"/>
      <c r="TEJ109" s="5"/>
      <c r="TEK109" s="5"/>
      <c r="TEL109" s="5"/>
      <c r="TEM109" s="5"/>
      <c r="TEN109" s="5"/>
      <c r="TEO109" s="1"/>
      <c r="TEP109" s="2"/>
      <c r="TEQ109" s="2"/>
      <c r="TER109" s="5"/>
      <c r="TES109" s="5"/>
      <c r="TET109" s="5"/>
      <c r="TEU109" s="5"/>
      <c r="TEV109" s="5"/>
      <c r="TEW109" s="1"/>
      <c r="TEX109" s="2"/>
      <c r="TEY109" s="2"/>
      <c r="TEZ109" s="5"/>
      <c r="TFA109" s="5"/>
      <c r="TFB109" s="5"/>
      <c r="TFC109" s="5"/>
      <c r="TFD109" s="5"/>
      <c r="TFE109" s="1"/>
      <c r="TFF109" s="2"/>
      <c r="TFG109" s="2"/>
      <c r="TFH109" s="5"/>
      <c r="TFI109" s="5"/>
      <c r="TFJ109" s="5"/>
      <c r="TFK109" s="5"/>
      <c r="TFL109" s="5"/>
      <c r="TFM109" s="1"/>
      <c r="TFN109" s="2"/>
      <c r="TFO109" s="2"/>
      <c r="TFP109" s="5"/>
      <c r="TFQ109" s="5"/>
      <c r="TFR109" s="5"/>
      <c r="TFS109" s="5"/>
      <c r="TFT109" s="5"/>
      <c r="TFU109" s="1"/>
      <c r="TFV109" s="2"/>
      <c r="TFW109" s="2"/>
      <c r="TFX109" s="5"/>
      <c r="TFY109" s="5"/>
      <c r="TFZ109" s="5"/>
      <c r="TGA109" s="5"/>
      <c r="TGB109" s="5"/>
      <c r="TGC109" s="1"/>
      <c r="TGD109" s="2"/>
      <c r="TGE109" s="2"/>
      <c r="TGF109" s="5"/>
      <c r="TGG109" s="5"/>
      <c r="TGH109" s="5"/>
      <c r="TGI109" s="5"/>
      <c r="TGJ109" s="5"/>
      <c r="TGK109" s="1"/>
      <c r="TGL109" s="2"/>
      <c r="TGM109" s="2"/>
      <c r="TGN109" s="5"/>
      <c r="TGO109" s="5"/>
      <c r="TGP109" s="5"/>
      <c r="TGQ109" s="5"/>
      <c r="TGR109" s="5"/>
      <c r="TGS109" s="1"/>
      <c r="TGT109" s="2"/>
      <c r="TGU109" s="2"/>
      <c r="TGV109" s="5"/>
      <c r="TGW109" s="5"/>
      <c r="TGX109" s="5"/>
      <c r="TGY109" s="5"/>
      <c r="TGZ109" s="5"/>
      <c r="THA109" s="1"/>
      <c r="THB109" s="2"/>
      <c r="THC109" s="2"/>
      <c r="THD109" s="5"/>
      <c r="THE109" s="5"/>
      <c r="THF109" s="5"/>
      <c r="THG109" s="5"/>
      <c r="THH109" s="5"/>
      <c r="THI109" s="1"/>
      <c r="THJ109" s="2"/>
      <c r="THK109" s="2"/>
      <c r="THL109" s="5"/>
      <c r="THM109" s="5"/>
      <c r="THN109" s="5"/>
      <c r="THO109" s="5"/>
      <c r="THP109" s="5"/>
      <c r="THQ109" s="1"/>
      <c r="THR109" s="2"/>
      <c r="THS109" s="2"/>
      <c r="THT109" s="5"/>
      <c r="THU109" s="5"/>
      <c r="THV109" s="5"/>
      <c r="THW109" s="5"/>
      <c r="THX109" s="5"/>
      <c r="THY109" s="1"/>
      <c r="THZ109" s="2"/>
      <c r="TIA109" s="2"/>
      <c r="TIB109" s="5"/>
      <c r="TIC109" s="5"/>
      <c r="TID109" s="5"/>
      <c r="TIE109" s="5"/>
      <c r="TIF109" s="5"/>
      <c r="TIG109" s="1"/>
      <c r="TIH109" s="2"/>
      <c r="TII109" s="2"/>
      <c r="TIJ109" s="5"/>
      <c r="TIK109" s="5"/>
      <c r="TIL109" s="5"/>
      <c r="TIM109" s="5"/>
      <c r="TIN109" s="5"/>
      <c r="TIO109" s="1"/>
      <c r="TIP109" s="2"/>
      <c r="TIQ109" s="2"/>
      <c r="TIR109" s="5"/>
      <c r="TIS109" s="5"/>
      <c r="TIT109" s="5"/>
      <c r="TIU109" s="5"/>
      <c r="TIV109" s="5"/>
      <c r="TIW109" s="1"/>
      <c r="TIX109" s="2"/>
      <c r="TIY109" s="2"/>
      <c r="TIZ109" s="5"/>
      <c r="TJA109" s="5"/>
      <c r="TJB109" s="5"/>
      <c r="TJC109" s="5"/>
      <c r="TJD109" s="5"/>
      <c r="TJE109" s="1"/>
      <c r="TJF109" s="2"/>
      <c r="TJG109" s="2"/>
      <c r="TJH109" s="5"/>
      <c r="TJI109" s="5"/>
      <c r="TJJ109" s="5"/>
      <c r="TJK109" s="5"/>
      <c r="TJL109" s="5"/>
      <c r="TJM109" s="1"/>
      <c r="TJN109" s="2"/>
      <c r="TJO109" s="2"/>
      <c r="TJP109" s="5"/>
      <c r="TJQ109" s="5"/>
      <c r="TJR109" s="5"/>
      <c r="TJS109" s="5"/>
      <c r="TJT109" s="5"/>
      <c r="TJU109" s="1"/>
      <c r="TJV109" s="2"/>
      <c r="TJW109" s="2"/>
      <c r="TJX109" s="5"/>
      <c r="TJY109" s="5"/>
      <c r="TJZ109" s="5"/>
      <c r="TKA109" s="5"/>
      <c r="TKB109" s="5"/>
      <c r="TKC109" s="1"/>
      <c r="TKD109" s="2"/>
      <c r="TKE109" s="2"/>
      <c r="TKF109" s="5"/>
      <c r="TKG109" s="5"/>
      <c r="TKH109" s="5"/>
      <c r="TKI109" s="5"/>
      <c r="TKJ109" s="5"/>
      <c r="TKK109" s="1"/>
      <c r="TKL109" s="2"/>
      <c r="TKM109" s="2"/>
      <c r="TKN109" s="5"/>
      <c r="TKO109" s="5"/>
      <c r="TKP109" s="5"/>
      <c r="TKQ109" s="5"/>
      <c r="TKR109" s="5"/>
      <c r="TKS109" s="1"/>
      <c r="TKT109" s="2"/>
      <c r="TKU109" s="2"/>
      <c r="TKV109" s="5"/>
      <c r="TKW109" s="5"/>
      <c r="TKX109" s="5"/>
      <c r="TKY109" s="5"/>
      <c r="TKZ109" s="5"/>
      <c r="TLA109" s="1"/>
      <c r="TLB109" s="2"/>
      <c r="TLC109" s="2"/>
      <c r="TLD109" s="5"/>
      <c r="TLE109" s="5"/>
      <c r="TLF109" s="5"/>
      <c r="TLG109" s="5"/>
      <c r="TLH109" s="5"/>
      <c r="TLI109" s="1"/>
      <c r="TLJ109" s="2"/>
      <c r="TLK109" s="2"/>
      <c r="TLL109" s="5"/>
      <c r="TLM109" s="5"/>
      <c r="TLN109" s="5"/>
      <c r="TLO109" s="5"/>
      <c r="TLP109" s="5"/>
      <c r="TLQ109" s="1"/>
      <c r="TLR109" s="2"/>
      <c r="TLS109" s="2"/>
      <c r="TLT109" s="5"/>
      <c r="TLU109" s="5"/>
      <c r="TLV109" s="5"/>
      <c r="TLW109" s="5"/>
      <c r="TLX109" s="5"/>
      <c r="TLY109" s="1"/>
      <c r="TLZ109" s="2"/>
      <c r="TMA109" s="2"/>
      <c r="TMB109" s="5"/>
      <c r="TMC109" s="5"/>
      <c r="TMD109" s="5"/>
      <c r="TME109" s="5"/>
      <c r="TMF109" s="5"/>
      <c r="TMG109" s="1"/>
      <c r="TMH109" s="2"/>
      <c r="TMI109" s="2"/>
      <c r="TMJ109" s="5"/>
      <c r="TMK109" s="5"/>
      <c r="TML109" s="5"/>
      <c r="TMM109" s="5"/>
      <c r="TMN109" s="5"/>
      <c r="TMO109" s="1"/>
      <c r="TMP109" s="2"/>
      <c r="TMQ109" s="2"/>
      <c r="TMR109" s="5"/>
      <c r="TMS109" s="5"/>
      <c r="TMT109" s="5"/>
      <c r="TMU109" s="5"/>
      <c r="TMV109" s="5"/>
      <c r="TMW109" s="1"/>
      <c r="TMX109" s="2"/>
      <c r="TMY109" s="2"/>
      <c r="TMZ109" s="5"/>
      <c r="TNA109" s="5"/>
      <c r="TNB109" s="5"/>
      <c r="TNC109" s="5"/>
      <c r="TND109" s="5"/>
      <c r="TNE109" s="1"/>
      <c r="TNF109" s="2"/>
      <c r="TNG109" s="2"/>
      <c r="TNH109" s="5"/>
      <c r="TNI109" s="5"/>
      <c r="TNJ109" s="5"/>
      <c r="TNK109" s="5"/>
      <c r="TNL109" s="5"/>
      <c r="TNM109" s="1"/>
      <c r="TNN109" s="2"/>
      <c r="TNO109" s="2"/>
      <c r="TNP109" s="5"/>
      <c r="TNQ109" s="5"/>
      <c r="TNR109" s="5"/>
      <c r="TNS109" s="5"/>
      <c r="TNT109" s="5"/>
      <c r="TNU109" s="1"/>
      <c r="TNV109" s="2"/>
      <c r="TNW109" s="2"/>
      <c r="TNX109" s="5"/>
      <c r="TNY109" s="5"/>
      <c r="TNZ109" s="5"/>
      <c r="TOA109" s="5"/>
      <c r="TOB109" s="5"/>
      <c r="TOC109" s="1"/>
      <c r="TOD109" s="2"/>
      <c r="TOE109" s="2"/>
      <c r="TOF109" s="5"/>
      <c r="TOG109" s="5"/>
      <c r="TOH109" s="5"/>
      <c r="TOI109" s="5"/>
      <c r="TOJ109" s="5"/>
      <c r="TOK109" s="1"/>
      <c r="TOL109" s="2"/>
      <c r="TOM109" s="2"/>
      <c r="TON109" s="5"/>
      <c r="TOO109" s="5"/>
      <c r="TOP109" s="5"/>
      <c r="TOQ109" s="5"/>
      <c r="TOR109" s="5"/>
      <c r="TOS109" s="1"/>
      <c r="TOT109" s="2"/>
      <c r="TOU109" s="2"/>
      <c r="TOV109" s="5"/>
      <c r="TOW109" s="5"/>
      <c r="TOX109" s="5"/>
      <c r="TOY109" s="5"/>
      <c r="TOZ109" s="5"/>
      <c r="TPA109" s="1"/>
      <c r="TPB109" s="2"/>
      <c r="TPC109" s="2"/>
      <c r="TPD109" s="5"/>
      <c r="TPE109" s="5"/>
      <c r="TPF109" s="5"/>
      <c r="TPG109" s="5"/>
      <c r="TPH109" s="5"/>
      <c r="TPI109" s="1"/>
      <c r="TPJ109" s="2"/>
      <c r="TPK109" s="2"/>
      <c r="TPL109" s="5"/>
      <c r="TPM109" s="5"/>
      <c r="TPN109" s="5"/>
      <c r="TPO109" s="5"/>
      <c r="TPP109" s="5"/>
      <c r="TPQ109" s="1"/>
      <c r="TPR109" s="2"/>
      <c r="TPS109" s="2"/>
      <c r="TPT109" s="5"/>
      <c r="TPU109" s="5"/>
      <c r="TPV109" s="5"/>
      <c r="TPW109" s="5"/>
      <c r="TPX109" s="5"/>
      <c r="TPY109" s="1"/>
      <c r="TPZ109" s="2"/>
      <c r="TQA109" s="2"/>
      <c r="TQB109" s="5"/>
      <c r="TQC109" s="5"/>
      <c r="TQD109" s="5"/>
      <c r="TQE109" s="5"/>
      <c r="TQF109" s="5"/>
      <c r="TQG109" s="1"/>
      <c r="TQH109" s="2"/>
      <c r="TQI109" s="2"/>
      <c r="TQJ109" s="5"/>
      <c r="TQK109" s="5"/>
      <c r="TQL109" s="5"/>
      <c r="TQM109" s="5"/>
      <c r="TQN109" s="5"/>
      <c r="TQO109" s="1"/>
      <c r="TQP109" s="2"/>
      <c r="TQQ109" s="2"/>
      <c r="TQR109" s="5"/>
      <c r="TQS109" s="5"/>
      <c r="TQT109" s="5"/>
      <c r="TQU109" s="5"/>
      <c r="TQV109" s="5"/>
      <c r="TQW109" s="1"/>
      <c r="TQX109" s="2"/>
      <c r="TQY109" s="2"/>
      <c r="TQZ109" s="5"/>
      <c r="TRA109" s="5"/>
      <c r="TRB109" s="5"/>
      <c r="TRC109" s="5"/>
      <c r="TRD109" s="5"/>
      <c r="TRE109" s="1"/>
      <c r="TRF109" s="2"/>
      <c r="TRG109" s="2"/>
      <c r="TRH109" s="5"/>
      <c r="TRI109" s="5"/>
      <c r="TRJ109" s="5"/>
      <c r="TRK109" s="5"/>
      <c r="TRL109" s="5"/>
      <c r="TRM109" s="1"/>
      <c r="TRN109" s="2"/>
      <c r="TRO109" s="2"/>
      <c r="TRP109" s="5"/>
      <c r="TRQ109" s="5"/>
      <c r="TRR109" s="5"/>
      <c r="TRS109" s="5"/>
      <c r="TRT109" s="5"/>
      <c r="TRU109" s="1"/>
      <c r="TRV109" s="2"/>
      <c r="TRW109" s="2"/>
      <c r="TRX109" s="5"/>
      <c r="TRY109" s="5"/>
      <c r="TRZ109" s="5"/>
      <c r="TSA109" s="5"/>
      <c r="TSB109" s="5"/>
      <c r="TSC109" s="1"/>
      <c r="TSD109" s="2"/>
      <c r="TSE109" s="2"/>
      <c r="TSF109" s="5"/>
      <c r="TSG109" s="5"/>
      <c r="TSH109" s="5"/>
      <c r="TSI109" s="5"/>
      <c r="TSJ109" s="5"/>
      <c r="TSK109" s="1"/>
      <c r="TSL109" s="2"/>
      <c r="TSM109" s="2"/>
      <c r="TSN109" s="5"/>
      <c r="TSO109" s="5"/>
      <c r="TSP109" s="5"/>
      <c r="TSQ109" s="5"/>
      <c r="TSR109" s="5"/>
      <c r="TSS109" s="1"/>
      <c r="TST109" s="2"/>
      <c r="TSU109" s="2"/>
      <c r="TSV109" s="5"/>
      <c r="TSW109" s="5"/>
      <c r="TSX109" s="5"/>
      <c r="TSY109" s="5"/>
      <c r="TSZ109" s="5"/>
      <c r="TTA109" s="1"/>
      <c r="TTB109" s="2"/>
      <c r="TTC109" s="2"/>
      <c r="TTD109" s="5"/>
      <c r="TTE109" s="5"/>
      <c r="TTF109" s="5"/>
      <c r="TTG109" s="5"/>
      <c r="TTH109" s="5"/>
      <c r="TTI109" s="1"/>
      <c r="TTJ109" s="2"/>
      <c r="TTK109" s="2"/>
      <c r="TTL109" s="5"/>
      <c r="TTM109" s="5"/>
      <c r="TTN109" s="5"/>
      <c r="TTO109" s="5"/>
      <c r="TTP109" s="5"/>
      <c r="TTQ109" s="1"/>
      <c r="TTR109" s="2"/>
      <c r="TTS109" s="2"/>
      <c r="TTT109" s="5"/>
      <c r="TTU109" s="5"/>
      <c r="TTV109" s="5"/>
      <c r="TTW109" s="5"/>
      <c r="TTX109" s="5"/>
      <c r="TTY109" s="1"/>
      <c r="TTZ109" s="2"/>
      <c r="TUA109" s="2"/>
      <c r="TUB109" s="5"/>
      <c r="TUC109" s="5"/>
      <c r="TUD109" s="5"/>
      <c r="TUE109" s="5"/>
      <c r="TUF109" s="5"/>
      <c r="TUG109" s="1"/>
      <c r="TUH109" s="2"/>
      <c r="TUI109" s="2"/>
      <c r="TUJ109" s="5"/>
      <c r="TUK109" s="5"/>
      <c r="TUL109" s="5"/>
      <c r="TUM109" s="5"/>
      <c r="TUN109" s="5"/>
      <c r="TUO109" s="1"/>
      <c r="TUP109" s="2"/>
      <c r="TUQ109" s="2"/>
      <c r="TUR109" s="5"/>
      <c r="TUS109" s="5"/>
      <c r="TUT109" s="5"/>
      <c r="TUU109" s="5"/>
      <c r="TUV109" s="5"/>
      <c r="TUW109" s="1"/>
      <c r="TUX109" s="2"/>
      <c r="TUY109" s="2"/>
      <c r="TUZ109" s="5"/>
      <c r="TVA109" s="5"/>
      <c r="TVB109" s="5"/>
      <c r="TVC109" s="5"/>
      <c r="TVD109" s="5"/>
      <c r="TVE109" s="1"/>
      <c r="TVF109" s="2"/>
      <c r="TVG109" s="2"/>
      <c r="TVH109" s="5"/>
      <c r="TVI109" s="5"/>
      <c r="TVJ109" s="5"/>
      <c r="TVK109" s="5"/>
      <c r="TVL109" s="5"/>
      <c r="TVM109" s="1"/>
      <c r="TVN109" s="2"/>
      <c r="TVO109" s="2"/>
      <c r="TVP109" s="5"/>
      <c r="TVQ109" s="5"/>
      <c r="TVR109" s="5"/>
      <c r="TVS109" s="5"/>
      <c r="TVT109" s="5"/>
      <c r="TVU109" s="1"/>
      <c r="TVV109" s="2"/>
      <c r="TVW109" s="2"/>
      <c r="TVX109" s="5"/>
      <c r="TVY109" s="5"/>
      <c r="TVZ109" s="5"/>
      <c r="TWA109" s="5"/>
      <c r="TWB109" s="5"/>
      <c r="TWC109" s="1"/>
      <c r="TWD109" s="2"/>
      <c r="TWE109" s="2"/>
      <c r="TWF109" s="5"/>
      <c r="TWG109" s="5"/>
      <c r="TWH109" s="5"/>
      <c r="TWI109" s="5"/>
      <c r="TWJ109" s="5"/>
      <c r="TWK109" s="1"/>
      <c r="TWL109" s="2"/>
      <c r="TWM109" s="2"/>
      <c r="TWN109" s="5"/>
      <c r="TWO109" s="5"/>
      <c r="TWP109" s="5"/>
      <c r="TWQ109" s="5"/>
      <c r="TWR109" s="5"/>
      <c r="TWS109" s="1"/>
      <c r="TWT109" s="2"/>
      <c r="TWU109" s="2"/>
      <c r="TWV109" s="5"/>
      <c r="TWW109" s="5"/>
      <c r="TWX109" s="5"/>
      <c r="TWY109" s="5"/>
      <c r="TWZ109" s="5"/>
      <c r="TXA109" s="1"/>
      <c r="TXB109" s="2"/>
      <c r="TXC109" s="2"/>
      <c r="TXD109" s="5"/>
      <c r="TXE109" s="5"/>
      <c r="TXF109" s="5"/>
      <c r="TXG109" s="5"/>
      <c r="TXH109" s="5"/>
      <c r="TXI109" s="1"/>
      <c r="TXJ109" s="2"/>
      <c r="TXK109" s="2"/>
      <c r="TXL109" s="5"/>
      <c r="TXM109" s="5"/>
      <c r="TXN109" s="5"/>
      <c r="TXO109" s="5"/>
      <c r="TXP109" s="5"/>
      <c r="TXQ109" s="1"/>
      <c r="TXR109" s="2"/>
      <c r="TXS109" s="2"/>
      <c r="TXT109" s="5"/>
      <c r="TXU109" s="5"/>
      <c r="TXV109" s="5"/>
      <c r="TXW109" s="5"/>
      <c r="TXX109" s="5"/>
      <c r="TXY109" s="1"/>
      <c r="TXZ109" s="2"/>
      <c r="TYA109" s="2"/>
      <c r="TYB109" s="5"/>
      <c r="TYC109" s="5"/>
      <c r="TYD109" s="5"/>
      <c r="TYE109" s="5"/>
      <c r="TYF109" s="5"/>
      <c r="TYG109" s="1"/>
      <c r="TYH109" s="2"/>
      <c r="TYI109" s="2"/>
      <c r="TYJ109" s="5"/>
      <c r="TYK109" s="5"/>
      <c r="TYL109" s="5"/>
      <c r="TYM109" s="5"/>
      <c r="TYN109" s="5"/>
      <c r="TYO109" s="1"/>
      <c r="TYP109" s="2"/>
      <c r="TYQ109" s="2"/>
      <c r="TYR109" s="5"/>
      <c r="TYS109" s="5"/>
      <c r="TYT109" s="5"/>
      <c r="TYU109" s="5"/>
      <c r="TYV109" s="5"/>
      <c r="TYW109" s="1"/>
      <c r="TYX109" s="2"/>
      <c r="TYY109" s="2"/>
      <c r="TYZ109" s="5"/>
      <c r="TZA109" s="5"/>
      <c r="TZB109" s="5"/>
      <c r="TZC109" s="5"/>
      <c r="TZD109" s="5"/>
      <c r="TZE109" s="1"/>
      <c r="TZF109" s="2"/>
      <c r="TZG109" s="2"/>
      <c r="TZH109" s="5"/>
      <c r="TZI109" s="5"/>
      <c r="TZJ109" s="5"/>
      <c r="TZK109" s="5"/>
      <c r="TZL109" s="5"/>
      <c r="TZM109" s="1"/>
      <c r="TZN109" s="2"/>
      <c r="TZO109" s="2"/>
      <c r="TZP109" s="5"/>
      <c r="TZQ109" s="5"/>
      <c r="TZR109" s="5"/>
      <c r="TZS109" s="5"/>
      <c r="TZT109" s="5"/>
      <c r="TZU109" s="1"/>
      <c r="TZV109" s="2"/>
      <c r="TZW109" s="2"/>
      <c r="TZX109" s="5"/>
      <c r="TZY109" s="5"/>
      <c r="TZZ109" s="5"/>
      <c r="UAA109" s="5"/>
      <c r="UAB109" s="5"/>
      <c r="UAC109" s="1"/>
      <c r="UAD109" s="2"/>
      <c r="UAE109" s="2"/>
      <c r="UAF109" s="5"/>
      <c r="UAG109" s="5"/>
      <c r="UAH109" s="5"/>
      <c r="UAI109" s="5"/>
      <c r="UAJ109" s="5"/>
      <c r="UAK109" s="1"/>
      <c r="UAL109" s="2"/>
      <c r="UAM109" s="2"/>
      <c r="UAN109" s="5"/>
      <c r="UAO109" s="5"/>
      <c r="UAP109" s="5"/>
      <c r="UAQ109" s="5"/>
      <c r="UAR109" s="5"/>
      <c r="UAS109" s="1"/>
      <c r="UAT109" s="2"/>
      <c r="UAU109" s="2"/>
      <c r="UAV109" s="5"/>
      <c r="UAW109" s="5"/>
      <c r="UAX109" s="5"/>
      <c r="UAY109" s="5"/>
      <c r="UAZ109" s="5"/>
      <c r="UBA109" s="1"/>
      <c r="UBB109" s="2"/>
      <c r="UBC109" s="2"/>
      <c r="UBD109" s="5"/>
      <c r="UBE109" s="5"/>
      <c r="UBF109" s="5"/>
      <c r="UBG109" s="5"/>
      <c r="UBH109" s="5"/>
      <c r="UBI109" s="1"/>
      <c r="UBJ109" s="2"/>
      <c r="UBK109" s="2"/>
      <c r="UBL109" s="5"/>
      <c r="UBM109" s="5"/>
      <c r="UBN109" s="5"/>
      <c r="UBO109" s="5"/>
      <c r="UBP109" s="5"/>
      <c r="UBQ109" s="1"/>
      <c r="UBR109" s="2"/>
      <c r="UBS109" s="2"/>
      <c r="UBT109" s="5"/>
      <c r="UBU109" s="5"/>
      <c r="UBV109" s="5"/>
      <c r="UBW109" s="5"/>
      <c r="UBX109" s="5"/>
      <c r="UBY109" s="1"/>
      <c r="UBZ109" s="2"/>
      <c r="UCA109" s="2"/>
      <c r="UCB109" s="5"/>
      <c r="UCC109" s="5"/>
      <c r="UCD109" s="5"/>
      <c r="UCE109" s="5"/>
      <c r="UCF109" s="5"/>
      <c r="UCG109" s="1"/>
      <c r="UCH109" s="2"/>
      <c r="UCI109" s="2"/>
      <c r="UCJ109" s="5"/>
      <c r="UCK109" s="5"/>
      <c r="UCL109" s="5"/>
      <c r="UCM109" s="5"/>
      <c r="UCN109" s="5"/>
      <c r="UCO109" s="1"/>
      <c r="UCP109" s="2"/>
      <c r="UCQ109" s="2"/>
      <c r="UCR109" s="5"/>
      <c r="UCS109" s="5"/>
      <c r="UCT109" s="5"/>
      <c r="UCU109" s="5"/>
      <c r="UCV109" s="5"/>
      <c r="UCW109" s="1"/>
      <c r="UCX109" s="2"/>
      <c r="UCY109" s="2"/>
      <c r="UCZ109" s="5"/>
      <c r="UDA109" s="5"/>
      <c r="UDB109" s="5"/>
      <c r="UDC109" s="5"/>
      <c r="UDD109" s="5"/>
      <c r="UDE109" s="1"/>
      <c r="UDF109" s="2"/>
      <c r="UDG109" s="2"/>
      <c r="UDH109" s="5"/>
      <c r="UDI109" s="5"/>
      <c r="UDJ109" s="5"/>
      <c r="UDK109" s="5"/>
      <c r="UDL109" s="5"/>
      <c r="UDM109" s="1"/>
      <c r="UDN109" s="2"/>
      <c r="UDO109" s="2"/>
      <c r="UDP109" s="5"/>
      <c r="UDQ109" s="5"/>
      <c r="UDR109" s="5"/>
      <c r="UDS109" s="5"/>
      <c r="UDT109" s="5"/>
      <c r="UDU109" s="1"/>
      <c r="UDV109" s="2"/>
      <c r="UDW109" s="2"/>
      <c r="UDX109" s="5"/>
      <c r="UDY109" s="5"/>
      <c r="UDZ109" s="5"/>
      <c r="UEA109" s="5"/>
      <c r="UEB109" s="5"/>
      <c r="UEC109" s="1"/>
      <c r="UED109" s="2"/>
      <c r="UEE109" s="2"/>
      <c r="UEF109" s="5"/>
      <c r="UEG109" s="5"/>
      <c r="UEH109" s="5"/>
      <c r="UEI109" s="5"/>
      <c r="UEJ109" s="5"/>
      <c r="UEK109" s="1"/>
      <c r="UEL109" s="2"/>
      <c r="UEM109" s="2"/>
      <c r="UEN109" s="5"/>
      <c r="UEO109" s="5"/>
      <c r="UEP109" s="5"/>
      <c r="UEQ109" s="5"/>
      <c r="UER109" s="5"/>
      <c r="UES109" s="1"/>
      <c r="UET109" s="2"/>
      <c r="UEU109" s="2"/>
      <c r="UEV109" s="5"/>
      <c r="UEW109" s="5"/>
      <c r="UEX109" s="5"/>
      <c r="UEY109" s="5"/>
      <c r="UEZ109" s="5"/>
      <c r="UFA109" s="1"/>
      <c r="UFB109" s="2"/>
      <c r="UFC109" s="2"/>
      <c r="UFD109" s="5"/>
      <c r="UFE109" s="5"/>
      <c r="UFF109" s="5"/>
      <c r="UFG109" s="5"/>
      <c r="UFH109" s="5"/>
      <c r="UFI109" s="1"/>
      <c r="UFJ109" s="2"/>
      <c r="UFK109" s="2"/>
      <c r="UFL109" s="5"/>
      <c r="UFM109" s="5"/>
      <c r="UFN109" s="5"/>
      <c r="UFO109" s="5"/>
      <c r="UFP109" s="5"/>
      <c r="UFQ109" s="1"/>
      <c r="UFR109" s="2"/>
      <c r="UFS109" s="2"/>
      <c r="UFT109" s="5"/>
      <c r="UFU109" s="5"/>
      <c r="UFV109" s="5"/>
      <c r="UFW109" s="5"/>
      <c r="UFX109" s="5"/>
      <c r="UFY109" s="1"/>
      <c r="UFZ109" s="2"/>
      <c r="UGA109" s="2"/>
      <c r="UGB109" s="5"/>
      <c r="UGC109" s="5"/>
      <c r="UGD109" s="5"/>
      <c r="UGE109" s="5"/>
      <c r="UGF109" s="5"/>
      <c r="UGG109" s="1"/>
      <c r="UGH109" s="2"/>
      <c r="UGI109" s="2"/>
      <c r="UGJ109" s="5"/>
      <c r="UGK109" s="5"/>
      <c r="UGL109" s="5"/>
      <c r="UGM109" s="5"/>
      <c r="UGN109" s="5"/>
      <c r="UGO109" s="1"/>
      <c r="UGP109" s="2"/>
      <c r="UGQ109" s="2"/>
      <c r="UGR109" s="5"/>
      <c r="UGS109" s="5"/>
      <c r="UGT109" s="5"/>
      <c r="UGU109" s="5"/>
      <c r="UGV109" s="5"/>
      <c r="UGW109" s="1"/>
      <c r="UGX109" s="2"/>
      <c r="UGY109" s="2"/>
      <c r="UGZ109" s="5"/>
      <c r="UHA109" s="5"/>
      <c r="UHB109" s="5"/>
      <c r="UHC109" s="5"/>
      <c r="UHD109" s="5"/>
      <c r="UHE109" s="1"/>
      <c r="UHF109" s="2"/>
      <c r="UHG109" s="2"/>
      <c r="UHH109" s="5"/>
      <c r="UHI109" s="5"/>
      <c r="UHJ109" s="5"/>
      <c r="UHK109" s="5"/>
      <c r="UHL109" s="5"/>
      <c r="UHM109" s="1"/>
      <c r="UHN109" s="2"/>
      <c r="UHO109" s="2"/>
      <c r="UHP109" s="5"/>
      <c r="UHQ109" s="5"/>
      <c r="UHR109" s="5"/>
      <c r="UHS109" s="5"/>
      <c r="UHT109" s="5"/>
      <c r="UHU109" s="1"/>
      <c r="UHV109" s="2"/>
      <c r="UHW109" s="2"/>
      <c r="UHX109" s="5"/>
      <c r="UHY109" s="5"/>
      <c r="UHZ109" s="5"/>
      <c r="UIA109" s="5"/>
      <c r="UIB109" s="5"/>
      <c r="UIC109" s="1"/>
      <c r="UID109" s="2"/>
      <c r="UIE109" s="2"/>
      <c r="UIF109" s="5"/>
      <c r="UIG109" s="5"/>
      <c r="UIH109" s="5"/>
      <c r="UII109" s="5"/>
      <c r="UIJ109" s="5"/>
      <c r="UIK109" s="1"/>
      <c r="UIL109" s="2"/>
      <c r="UIM109" s="2"/>
      <c r="UIN109" s="5"/>
      <c r="UIO109" s="5"/>
      <c r="UIP109" s="5"/>
      <c r="UIQ109" s="5"/>
      <c r="UIR109" s="5"/>
      <c r="UIS109" s="1"/>
      <c r="UIT109" s="2"/>
      <c r="UIU109" s="2"/>
      <c r="UIV109" s="5"/>
      <c r="UIW109" s="5"/>
      <c r="UIX109" s="5"/>
      <c r="UIY109" s="5"/>
      <c r="UIZ109" s="5"/>
      <c r="UJA109" s="1"/>
      <c r="UJB109" s="2"/>
      <c r="UJC109" s="2"/>
      <c r="UJD109" s="5"/>
      <c r="UJE109" s="5"/>
      <c r="UJF109" s="5"/>
      <c r="UJG109" s="5"/>
      <c r="UJH109" s="5"/>
      <c r="UJI109" s="1"/>
      <c r="UJJ109" s="2"/>
      <c r="UJK109" s="2"/>
      <c r="UJL109" s="5"/>
      <c r="UJM109" s="5"/>
      <c r="UJN109" s="5"/>
      <c r="UJO109" s="5"/>
      <c r="UJP109" s="5"/>
      <c r="UJQ109" s="1"/>
      <c r="UJR109" s="2"/>
      <c r="UJS109" s="2"/>
      <c r="UJT109" s="5"/>
      <c r="UJU109" s="5"/>
      <c r="UJV109" s="5"/>
      <c r="UJW109" s="5"/>
      <c r="UJX109" s="5"/>
      <c r="UJY109" s="1"/>
      <c r="UJZ109" s="2"/>
      <c r="UKA109" s="2"/>
      <c r="UKB109" s="5"/>
      <c r="UKC109" s="5"/>
      <c r="UKD109" s="5"/>
      <c r="UKE109" s="5"/>
      <c r="UKF109" s="5"/>
      <c r="UKG109" s="1"/>
      <c r="UKH109" s="2"/>
      <c r="UKI109" s="2"/>
      <c r="UKJ109" s="5"/>
      <c r="UKK109" s="5"/>
      <c r="UKL109" s="5"/>
      <c r="UKM109" s="5"/>
      <c r="UKN109" s="5"/>
      <c r="UKO109" s="1"/>
      <c r="UKP109" s="2"/>
      <c r="UKQ109" s="2"/>
      <c r="UKR109" s="5"/>
      <c r="UKS109" s="5"/>
      <c r="UKT109" s="5"/>
      <c r="UKU109" s="5"/>
      <c r="UKV109" s="5"/>
      <c r="UKW109" s="1"/>
      <c r="UKX109" s="2"/>
      <c r="UKY109" s="2"/>
      <c r="UKZ109" s="5"/>
      <c r="ULA109" s="5"/>
      <c r="ULB109" s="5"/>
      <c r="ULC109" s="5"/>
      <c r="ULD109" s="5"/>
      <c r="ULE109" s="1"/>
      <c r="ULF109" s="2"/>
      <c r="ULG109" s="2"/>
      <c r="ULH109" s="5"/>
      <c r="ULI109" s="5"/>
      <c r="ULJ109" s="5"/>
      <c r="ULK109" s="5"/>
      <c r="ULL109" s="5"/>
      <c r="ULM109" s="1"/>
      <c r="ULN109" s="2"/>
      <c r="ULO109" s="2"/>
      <c r="ULP109" s="5"/>
      <c r="ULQ109" s="5"/>
      <c r="ULR109" s="5"/>
      <c r="ULS109" s="5"/>
      <c r="ULT109" s="5"/>
      <c r="ULU109" s="1"/>
      <c r="ULV109" s="2"/>
      <c r="ULW109" s="2"/>
      <c r="ULX109" s="5"/>
      <c r="ULY109" s="5"/>
      <c r="ULZ109" s="5"/>
      <c r="UMA109" s="5"/>
      <c r="UMB109" s="5"/>
      <c r="UMC109" s="1"/>
      <c r="UMD109" s="2"/>
      <c r="UME109" s="2"/>
      <c r="UMF109" s="5"/>
      <c r="UMG109" s="5"/>
      <c r="UMH109" s="5"/>
      <c r="UMI109" s="5"/>
      <c r="UMJ109" s="5"/>
      <c r="UMK109" s="1"/>
      <c r="UML109" s="2"/>
      <c r="UMM109" s="2"/>
      <c r="UMN109" s="5"/>
      <c r="UMO109" s="5"/>
      <c r="UMP109" s="5"/>
      <c r="UMQ109" s="5"/>
      <c r="UMR109" s="5"/>
      <c r="UMS109" s="1"/>
      <c r="UMT109" s="2"/>
      <c r="UMU109" s="2"/>
      <c r="UMV109" s="5"/>
      <c r="UMW109" s="5"/>
      <c r="UMX109" s="5"/>
      <c r="UMY109" s="5"/>
      <c r="UMZ109" s="5"/>
      <c r="UNA109" s="1"/>
      <c r="UNB109" s="2"/>
      <c r="UNC109" s="2"/>
      <c r="UND109" s="5"/>
      <c r="UNE109" s="5"/>
      <c r="UNF109" s="5"/>
      <c r="UNG109" s="5"/>
      <c r="UNH109" s="5"/>
      <c r="UNI109" s="1"/>
      <c r="UNJ109" s="2"/>
      <c r="UNK109" s="2"/>
      <c r="UNL109" s="5"/>
      <c r="UNM109" s="5"/>
      <c r="UNN109" s="5"/>
      <c r="UNO109" s="5"/>
      <c r="UNP109" s="5"/>
      <c r="UNQ109" s="1"/>
      <c r="UNR109" s="2"/>
      <c r="UNS109" s="2"/>
      <c r="UNT109" s="5"/>
      <c r="UNU109" s="5"/>
      <c r="UNV109" s="5"/>
      <c r="UNW109" s="5"/>
      <c r="UNX109" s="5"/>
      <c r="UNY109" s="1"/>
      <c r="UNZ109" s="2"/>
      <c r="UOA109" s="2"/>
      <c r="UOB109" s="5"/>
      <c r="UOC109" s="5"/>
      <c r="UOD109" s="5"/>
      <c r="UOE109" s="5"/>
      <c r="UOF109" s="5"/>
      <c r="UOG109" s="1"/>
      <c r="UOH109" s="2"/>
      <c r="UOI109" s="2"/>
      <c r="UOJ109" s="5"/>
      <c r="UOK109" s="5"/>
      <c r="UOL109" s="5"/>
      <c r="UOM109" s="5"/>
      <c r="UON109" s="5"/>
      <c r="UOO109" s="1"/>
      <c r="UOP109" s="2"/>
      <c r="UOQ109" s="2"/>
      <c r="UOR109" s="5"/>
      <c r="UOS109" s="5"/>
      <c r="UOT109" s="5"/>
      <c r="UOU109" s="5"/>
      <c r="UOV109" s="5"/>
      <c r="UOW109" s="1"/>
      <c r="UOX109" s="2"/>
      <c r="UOY109" s="2"/>
      <c r="UOZ109" s="5"/>
      <c r="UPA109" s="5"/>
      <c r="UPB109" s="5"/>
      <c r="UPC109" s="5"/>
      <c r="UPD109" s="5"/>
      <c r="UPE109" s="1"/>
      <c r="UPF109" s="2"/>
      <c r="UPG109" s="2"/>
      <c r="UPH109" s="5"/>
      <c r="UPI109" s="5"/>
      <c r="UPJ109" s="5"/>
      <c r="UPK109" s="5"/>
      <c r="UPL109" s="5"/>
      <c r="UPM109" s="1"/>
      <c r="UPN109" s="2"/>
      <c r="UPO109" s="2"/>
      <c r="UPP109" s="5"/>
      <c r="UPQ109" s="5"/>
      <c r="UPR109" s="5"/>
      <c r="UPS109" s="5"/>
      <c r="UPT109" s="5"/>
      <c r="UPU109" s="1"/>
      <c r="UPV109" s="2"/>
      <c r="UPW109" s="2"/>
      <c r="UPX109" s="5"/>
      <c r="UPY109" s="5"/>
      <c r="UPZ109" s="5"/>
      <c r="UQA109" s="5"/>
      <c r="UQB109" s="5"/>
      <c r="UQC109" s="1"/>
      <c r="UQD109" s="2"/>
      <c r="UQE109" s="2"/>
      <c r="UQF109" s="5"/>
      <c r="UQG109" s="5"/>
      <c r="UQH109" s="5"/>
      <c r="UQI109" s="5"/>
      <c r="UQJ109" s="5"/>
      <c r="UQK109" s="1"/>
      <c r="UQL109" s="2"/>
      <c r="UQM109" s="2"/>
      <c r="UQN109" s="5"/>
      <c r="UQO109" s="5"/>
      <c r="UQP109" s="5"/>
      <c r="UQQ109" s="5"/>
      <c r="UQR109" s="5"/>
      <c r="UQS109" s="1"/>
      <c r="UQT109" s="2"/>
      <c r="UQU109" s="2"/>
      <c r="UQV109" s="5"/>
      <c r="UQW109" s="5"/>
      <c r="UQX109" s="5"/>
      <c r="UQY109" s="5"/>
      <c r="UQZ109" s="5"/>
      <c r="URA109" s="1"/>
      <c r="URB109" s="2"/>
      <c r="URC109" s="2"/>
      <c r="URD109" s="5"/>
      <c r="URE109" s="5"/>
      <c r="URF109" s="5"/>
      <c r="URG109" s="5"/>
      <c r="URH109" s="5"/>
      <c r="URI109" s="1"/>
      <c r="URJ109" s="2"/>
      <c r="URK109" s="2"/>
      <c r="URL109" s="5"/>
      <c r="URM109" s="5"/>
      <c r="URN109" s="5"/>
      <c r="URO109" s="5"/>
      <c r="URP109" s="5"/>
      <c r="URQ109" s="1"/>
      <c r="URR109" s="2"/>
      <c r="URS109" s="2"/>
      <c r="URT109" s="5"/>
      <c r="URU109" s="5"/>
      <c r="URV109" s="5"/>
      <c r="URW109" s="5"/>
      <c r="URX109" s="5"/>
      <c r="URY109" s="1"/>
      <c r="URZ109" s="2"/>
      <c r="USA109" s="2"/>
      <c r="USB109" s="5"/>
      <c r="USC109" s="5"/>
      <c r="USD109" s="5"/>
      <c r="USE109" s="5"/>
      <c r="USF109" s="5"/>
      <c r="USG109" s="1"/>
      <c r="USH109" s="2"/>
      <c r="USI109" s="2"/>
      <c r="USJ109" s="5"/>
      <c r="USK109" s="5"/>
      <c r="USL109" s="5"/>
      <c r="USM109" s="5"/>
      <c r="USN109" s="5"/>
      <c r="USO109" s="1"/>
      <c r="USP109" s="2"/>
      <c r="USQ109" s="2"/>
      <c r="USR109" s="5"/>
      <c r="USS109" s="5"/>
      <c r="UST109" s="5"/>
      <c r="USU109" s="5"/>
      <c r="USV109" s="5"/>
      <c r="USW109" s="1"/>
      <c r="USX109" s="2"/>
      <c r="USY109" s="2"/>
      <c r="USZ109" s="5"/>
      <c r="UTA109" s="5"/>
      <c r="UTB109" s="5"/>
      <c r="UTC109" s="5"/>
      <c r="UTD109" s="5"/>
      <c r="UTE109" s="1"/>
      <c r="UTF109" s="2"/>
      <c r="UTG109" s="2"/>
      <c r="UTH109" s="5"/>
      <c r="UTI109" s="5"/>
      <c r="UTJ109" s="5"/>
      <c r="UTK109" s="5"/>
      <c r="UTL109" s="5"/>
      <c r="UTM109" s="1"/>
      <c r="UTN109" s="2"/>
      <c r="UTO109" s="2"/>
      <c r="UTP109" s="5"/>
      <c r="UTQ109" s="5"/>
      <c r="UTR109" s="5"/>
      <c r="UTS109" s="5"/>
      <c r="UTT109" s="5"/>
      <c r="UTU109" s="1"/>
      <c r="UTV109" s="2"/>
      <c r="UTW109" s="2"/>
      <c r="UTX109" s="5"/>
      <c r="UTY109" s="5"/>
      <c r="UTZ109" s="5"/>
      <c r="UUA109" s="5"/>
      <c r="UUB109" s="5"/>
      <c r="UUC109" s="1"/>
      <c r="UUD109" s="2"/>
      <c r="UUE109" s="2"/>
      <c r="UUF109" s="5"/>
      <c r="UUG109" s="5"/>
      <c r="UUH109" s="5"/>
      <c r="UUI109" s="5"/>
      <c r="UUJ109" s="5"/>
      <c r="UUK109" s="1"/>
      <c r="UUL109" s="2"/>
      <c r="UUM109" s="2"/>
      <c r="UUN109" s="5"/>
      <c r="UUO109" s="5"/>
      <c r="UUP109" s="5"/>
      <c r="UUQ109" s="5"/>
      <c r="UUR109" s="5"/>
      <c r="UUS109" s="1"/>
      <c r="UUT109" s="2"/>
      <c r="UUU109" s="2"/>
      <c r="UUV109" s="5"/>
      <c r="UUW109" s="5"/>
      <c r="UUX109" s="5"/>
      <c r="UUY109" s="5"/>
      <c r="UUZ109" s="5"/>
      <c r="UVA109" s="1"/>
      <c r="UVB109" s="2"/>
      <c r="UVC109" s="2"/>
      <c r="UVD109" s="5"/>
      <c r="UVE109" s="5"/>
      <c r="UVF109" s="5"/>
      <c r="UVG109" s="5"/>
      <c r="UVH109" s="5"/>
      <c r="UVI109" s="1"/>
      <c r="UVJ109" s="2"/>
      <c r="UVK109" s="2"/>
      <c r="UVL109" s="5"/>
      <c r="UVM109" s="5"/>
      <c r="UVN109" s="5"/>
      <c r="UVO109" s="5"/>
      <c r="UVP109" s="5"/>
      <c r="UVQ109" s="1"/>
      <c r="UVR109" s="2"/>
      <c r="UVS109" s="2"/>
      <c r="UVT109" s="5"/>
      <c r="UVU109" s="5"/>
      <c r="UVV109" s="5"/>
      <c r="UVW109" s="5"/>
      <c r="UVX109" s="5"/>
      <c r="UVY109" s="1"/>
      <c r="UVZ109" s="2"/>
      <c r="UWA109" s="2"/>
      <c r="UWB109" s="5"/>
      <c r="UWC109" s="5"/>
      <c r="UWD109" s="5"/>
      <c r="UWE109" s="5"/>
      <c r="UWF109" s="5"/>
      <c r="UWG109" s="1"/>
      <c r="UWH109" s="2"/>
      <c r="UWI109" s="2"/>
      <c r="UWJ109" s="5"/>
      <c r="UWK109" s="5"/>
      <c r="UWL109" s="5"/>
      <c r="UWM109" s="5"/>
      <c r="UWN109" s="5"/>
      <c r="UWO109" s="1"/>
      <c r="UWP109" s="2"/>
      <c r="UWQ109" s="2"/>
      <c r="UWR109" s="5"/>
      <c r="UWS109" s="5"/>
      <c r="UWT109" s="5"/>
      <c r="UWU109" s="5"/>
      <c r="UWV109" s="5"/>
      <c r="UWW109" s="1"/>
      <c r="UWX109" s="2"/>
      <c r="UWY109" s="2"/>
      <c r="UWZ109" s="5"/>
      <c r="UXA109" s="5"/>
      <c r="UXB109" s="5"/>
      <c r="UXC109" s="5"/>
      <c r="UXD109" s="5"/>
      <c r="UXE109" s="1"/>
      <c r="UXF109" s="2"/>
      <c r="UXG109" s="2"/>
      <c r="UXH109" s="5"/>
      <c r="UXI109" s="5"/>
      <c r="UXJ109" s="5"/>
      <c r="UXK109" s="5"/>
      <c r="UXL109" s="5"/>
      <c r="UXM109" s="1"/>
      <c r="UXN109" s="2"/>
      <c r="UXO109" s="2"/>
      <c r="UXP109" s="5"/>
      <c r="UXQ109" s="5"/>
      <c r="UXR109" s="5"/>
      <c r="UXS109" s="5"/>
      <c r="UXT109" s="5"/>
      <c r="UXU109" s="1"/>
      <c r="UXV109" s="2"/>
      <c r="UXW109" s="2"/>
      <c r="UXX109" s="5"/>
      <c r="UXY109" s="5"/>
      <c r="UXZ109" s="5"/>
      <c r="UYA109" s="5"/>
      <c r="UYB109" s="5"/>
      <c r="UYC109" s="1"/>
      <c r="UYD109" s="2"/>
      <c r="UYE109" s="2"/>
      <c r="UYF109" s="5"/>
      <c r="UYG109" s="5"/>
      <c r="UYH109" s="5"/>
      <c r="UYI109" s="5"/>
      <c r="UYJ109" s="5"/>
      <c r="UYK109" s="1"/>
      <c r="UYL109" s="2"/>
      <c r="UYM109" s="2"/>
      <c r="UYN109" s="5"/>
      <c r="UYO109" s="5"/>
      <c r="UYP109" s="5"/>
      <c r="UYQ109" s="5"/>
      <c r="UYR109" s="5"/>
      <c r="UYS109" s="1"/>
      <c r="UYT109" s="2"/>
      <c r="UYU109" s="2"/>
      <c r="UYV109" s="5"/>
      <c r="UYW109" s="5"/>
      <c r="UYX109" s="5"/>
      <c r="UYY109" s="5"/>
      <c r="UYZ109" s="5"/>
      <c r="UZA109" s="1"/>
      <c r="UZB109" s="2"/>
      <c r="UZC109" s="2"/>
      <c r="UZD109" s="5"/>
      <c r="UZE109" s="5"/>
      <c r="UZF109" s="5"/>
      <c r="UZG109" s="5"/>
      <c r="UZH109" s="5"/>
      <c r="UZI109" s="1"/>
      <c r="UZJ109" s="2"/>
      <c r="UZK109" s="2"/>
      <c r="UZL109" s="5"/>
      <c r="UZM109" s="5"/>
      <c r="UZN109" s="5"/>
      <c r="UZO109" s="5"/>
      <c r="UZP109" s="5"/>
      <c r="UZQ109" s="1"/>
      <c r="UZR109" s="2"/>
      <c r="UZS109" s="2"/>
      <c r="UZT109" s="5"/>
      <c r="UZU109" s="5"/>
      <c r="UZV109" s="5"/>
      <c r="UZW109" s="5"/>
      <c r="UZX109" s="5"/>
      <c r="UZY109" s="1"/>
      <c r="UZZ109" s="2"/>
      <c r="VAA109" s="2"/>
      <c r="VAB109" s="5"/>
      <c r="VAC109" s="5"/>
      <c r="VAD109" s="5"/>
      <c r="VAE109" s="5"/>
      <c r="VAF109" s="5"/>
      <c r="VAG109" s="1"/>
      <c r="VAH109" s="2"/>
      <c r="VAI109" s="2"/>
      <c r="VAJ109" s="5"/>
      <c r="VAK109" s="5"/>
      <c r="VAL109" s="5"/>
      <c r="VAM109" s="5"/>
      <c r="VAN109" s="5"/>
      <c r="VAO109" s="1"/>
      <c r="VAP109" s="2"/>
      <c r="VAQ109" s="2"/>
      <c r="VAR109" s="5"/>
      <c r="VAS109" s="5"/>
      <c r="VAT109" s="5"/>
      <c r="VAU109" s="5"/>
      <c r="VAV109" s="5"/>
      <c r="VAW109" s="1"/>
      <c r="VAX109" s="2"/>
      <c r="VAY109" s="2"/>
      <c r="VAZ109" s="5"/>
      <c r="VBA109" s="5"/>
      <c r="VBB109" s="5"/>
      <c r="VBC109" s="5"/>
      <c r="VBD109" s="5"/>
      <c r="VBE109" s="1"/>
      <c r="VBF109" s="2"/>
      <c r="VBG109" s="2"/>
      <c r="VBH109" s="5"/>
      <c r="VBI109" s="5"/>
      <c r="VBJ109" s="5"/>
      <c r="VBK109" s="5"/>
      <c r="VBL109" s="5"/>
      <c r="VBM109" s="1"/>
      <c r="VBN109" s="2"/>
      <c r="VBO109" s="2"/>
      <c r="VBP109" s="5"/>
      <c r="VBQ109" s="5"/>
      <c r="VBR109" s="5"/>
      <c r="VBS109" s="5"/>
      <c r="VBT109" s="5"/>
      <c r="VBU109" s="1"/>
      <c r="VBV109" s="2"/>
      <c r="VBW109" s="2"/>
      <c r="VBX109" s="5"/>
      <c r="VBY109" s="5"/>
      <c r="VBZ109" s="5"/>
      <c r="VCA109" s="5"/>
      <c r="VCB109" s="5"/>
      <c r="VCC109" s="1"/>
      <c r="VCD109" s="2"/>
      <c r="VCE109" s="2"/>
      <c r="VCF109" s="5"/>
      <c r="VCG109" s="5"/>
      <c r="VCH109" s="5"/>
      <c r="VCI109" s="5"/>
      <c r="VCJ109" s="5"/>
      <c r="VCK109" s="1"/>
      <c r="VCL109" s="2"/>
      <c r="VCM109" s="2"/>
      <c r="VCN109" s="5"/>
      <c r="VCO109" s="5"/>
      <c r="VCP109" s="5"/>
      <c r="VCQ109" s="5"/>
      <c r="VCR109" s="5"/>
      <c r="VCS109" s="1"/>
      <c r="VCT109" s="2"/>
      <c r="VCU109" s="2"/>
      <c r="VCV109" s="5"/>
      <c r="VCW109" s="5"/>
      <c r="VCX109" s="5"/>
      <c r="VCY109" s="5"/>
      <c r="VCZ109" s="5"/>
      <c r="VDA109" s="1"/>
      <c r="VDB109" s="2"/>
      <c r="VDC109" s="2"/>
      <c r="VDD109" s="5"/>
      <c r="VDE109" s="5"/>
      <c r="VDF109" s="5"/>
      <c r="VDG109" s="5"/>
      <c r="VDH109" s="5"/>
      <c r="VDI109" s="1"/>
      <c r="VDJ109" s="2"/>
      <c r="VDK109" s="2"/>
      <c r="VDL109" s="5"/>
      <c r="VDM109" s="5"/>
      <c r="VDN109" s="5"/>
      <c r="VDO109" s="5"/>
      <c r="VDP109" s="5"/>
      <c r="VDQ109" s="1"/>
      <c r="VDR109" s="2"/>
      <c r="VDS109" s="2"/>
      <c r="VDT109" s="5"/>
      <c r="VDU109" s="5"/>
      <c r="VDV109" s="5"/>
      <c r="VDW109" s="5"/>
      <c r="VDX109" s="5"/>
      <c r="VDY109" s="1"/>
      <c r="VDZ109" s="2"/>
      <c r="VEA109" s="2"/>
      <c r="VEB109" s="5"/>
      <c r="VEC109" s="5"/>
      <c r="VED109" s="5"/>
      <c r="VEE109" s="5"/>
      <c r="VEF109" s="5"/>
      <c r="VEG109" s="1"/>
      <c r="VEH109" s="2"/>
      <c r="VEI109" s="2"/>
      <c r="VEJ109" s="5"/>
      <c r="VEK109" s="5"/>
      <c r="VEL109" s="5"/>
      <c r="VEM109" s="5"/>
      <c r="VEN109" s="5"/>
      <c r="VEO109" s="1"/>
      <c r="VEP109" s="2"/>
      <c r="VEQ109" s="2"/>
      <c r="VER109" s="5"/>
      <c r="VES109" s="5"/>
      <c r="VET109" s="5"/>
      <c r="VEU109" s="5"/>
      <c r="VEV109" s="5"/>
      <c r="VEW109" s="1"/>
      <c r="VEX109" s="2"/>
      <c r="VEY109" s="2"/>
      <c r="VEZ109" s="5"/>
      <c r="VFA109" s="5"/>
      <c r="VFB109" s="5"/>
      <c r="VFC109" s="5"/>
      <c r="VFD109" s="5"/>
      <c r="VFE109" s="1"/>
      <c r="VFF109" s="2"/>
      <c r="VFG109" s="2"/>
      <c r="VFH109" s="5"/>
      <c r="VFI109" s="5"/>
      <c r="VFJ109" s="5"/>
      <c r="VFK109" s="5"/>
      <c r="VFL109" s="5"/>
      <c r="VFM109" s="1"/>
      <c r="VFN109" s="2"/>
      <c r="VFO109" s="2"/>
      <c r="VFP109" s="5"/>
      <c r="VFQ109" s="5"/>
      <c r="VFR109" s="5"/>
      <c r="VFS109" s="5"/>
      <c r="VFT109" s="5"/>
      <c r="VFU109" s="1"/>
      <c r="VFV109" s="2"/>
      <c r="VFW109" s="2"/>
      <c r="VFX109" s="5"/>
      <c r="VFY109" s="5"/>
      <c r="VFZ109" s="5"/>
      <c r="VGA109" s="5"/>
      <c r="VGB109" s="5"/>
      <c r="VGC109" s="1"/>
      <c r="VGD109" s="2"/>
      <c r="VGE109" s="2"/>
      <c r="VGF109" s="5"/>
      <c r="VGG109" s="5"/>
      <c r="VGH109" s="5"/>
      <c r="VGI109" s="5"/>
      <c r="VGJ109" s="5"/>
      <c r="VGK109" s="1"/>
      <c r="VGL109" s="2"/>
      <c r="VGM109" s="2"/>
      <c r="VGN109" s="5"/>
      <c r="VGO109" s="5"/>
      <c r="VGP109" s="5"/>
      <c r="VGQ109" s="5"/>
      <c r="VGR109" s="5"/>
      <c r="VGS109" s="1"/>
      <c r="VGT109" s="2"/>
      <c r="VGU109" s="2"/>
      <c r="VGV109" s="5"/>
      <c r="VGW109" s="5"/>
      <c r="VGX109" s="5"/>
      <c r="VGY109" s="5"/>
      <c r="VGZ109" s="5"/>
      <c r="VHA109" s="1"/>
      <c r="VHB109" s="2"/>
      <c r="VHC109" s="2"/>
      <c r="VHD109" s="5"/>
      <c r="VHE109" s="5"/>
      <c r="VHF109" s="5"/>
      <c r="VHG109" s="5"/>
      <c r="VHH109" s="5"/>
      <c r="VHI109" s="1"/>
      <c r="VHJ109" s="2"/>
      <c r="VHK109" s="2"/>
      <c r="VHL109" s="5"/>
      <c r="VHM109" s="5"/>
      <c r="VHN109" s="5"/>
      <c r="VHO109" s="5"/>
      <c r="VHP109" s="5"/>
      <c r="VHQ109" s="1"/>
      <c r="VHR109" s="2"/>
      <c r="VHS109" s="2"/>
      <c r="VHT109" s="5"/>
      <c r="VHU109" s="5"/>
      <c r="VHV109" s="5"/>
      <c r="VHW109" s="5"/>
      <c r="VHX109" s="5"/>
      <c r="VHY109" s="1"/>
      <c r="VHZ109" s="2"/>
      <c r="VIA109" s="2"/>
      <c r="VIB109" s="5"/>
      <c r="VIC109" s="5"/>
      <c r="VID109" s="5"/>
      <c r="VIE109" s="5"/>
      <c r="VIF109" s="5"/>
      <c r="VIG109" s="1"/>
      <c r="VIH109" s="2"/>
      <c r="VII109" s="2"/>
      <c r="VIJ109" s="5"/>
      <c r="VIK109" s="5"/>
      <c r="VIL109" s="5"/>
      <c r="VIM109" s="5"/>
      <c r="VIN109" s="5"/>
      <c r="VIO109" s="1"/>
      <c r="VIP109" s="2"/>
      <c r="VIQ109" s="2"/>
      <c r="VIR109" s="5"/>
      <c r="VIS109" s="5"/>
      <c r="VIT109" s="5"/>
      <c r="VIU109" s="5"/>
      <c r="VIV109" s="5"/>
      <c r="VIW109" s="1"/>
      <c r="VIX109" s="2"/>
      <c r="VIY109" s="2"/>
      <c r="VIZ109" s="5"/>
      <c r="VJA109" s="5"/>
      <c r="VJB109" s="5"/>
      <c r="VJC109" s="5"/>
      <c r="VJD109" s="5"/>
      <c r="VJE109" s="1"/>
      <c r="VJF109" s="2"/>
      <c r="VJG109" s="2"/>
      <c r="VJH109" s="5"/>
      <c r="VJI109" s="5"/>
      <c r="VJJ109" s="5"/>
      <c r="VJK109" s="5"/>
      <c r="VJL109" s="5"/>
      <c r="VJM109" s="1"/>
      <c r="VJN109" s="2"/>
      <c r="VJO109" s="2"/>
      <c r="VJP109" s="5"/>
      <c r="VJQ109" s="5"/>
      <c r="VJR109" s="5"/>
      <c r="VJS109" s="5"/>
      <c r="VJT109" s="5"/>
      <c r="VJU109" s="1"/>
      <c r="VJV109" s="2"/>
      <c r="VJW109" s="2"/>
      <c r="VJX109" s="5"/>
      <c r="VJY109" s="5"/>
      <c r="VJZ109" s="5"/>
      <c r="VKA109" s="5"/>
      <c r="VKB109" s="5"/>
      <c r="VKC109" s="1"/>
      <c r="VKD109" s="2"/>
      <c r="VKE109" s="2"/>
      <c r="VKF109" s="5"/>
      <c r="VKG109" s="5"/>
      <c r="VKH109" s="5"/>
      <c r="VKI109" s="5"/>
      <c r="VKJ109" s="5"/>
      <c r="VKK109" s="1"/>
      <c r="VKL109" s="2"/>
      <c r="VKM109" s="2"/>
      <c r="VKN109" s="5"/>
      <c r="VKO109" s="5"/>
      <c r="VKP109" s="5"/>
      <c r="VKQ109" s="5"/>
      <c r="VKR109" s="5"/>
      <c r="VKS109" s="1"/>
      <c r="VKT109" s="2"/>
      <c r="VKU109" s="2"/>
      <c r="VKV109" s="5"/>
      <c r="VKW109" s="5"/>
      <c r="VKX109" s="5"/>
      <c r="VKY109" s="5"/>
      <c r="VKZ109" s="5"/>
      <c r="VLA109" s="1"/>
      <c r="VLB109" s="2"/>
      <c r="VLC109" s="2"/>
      <c r="VLD109" s="5"/>
      <c r="VLE109" s="5"/>
      <c r="VLF109" s="5"/>
      <c r="VLG109" s="5"/>
      <c r="VLH109" s="5"/>
      <c r="VLI109" s="1"/>
      <c r="VLJ109" s="2"/>
      <c r="VLK109" s="2"/>
      <c r="VLL109" s="5"/>
      <c r="VLM109" s="5"/>
      <c r="VLN109" s="5"/>
      <c r="VLO109" s="5"/>
      <c r="VLP109" s="5"/>
      <c r="VLQ109" s="1"/>
      <c r="VLR109" s="2"/>
      <c r="VLS109" s="2"/>
      <c r="VLT109" s="5"/>
      <c r="VLU109" s="5"/>
      <c r="VLV109" s="5"/>
      <c r="VLW109" s="5"/>
      <c r="VLX109" s="5"/>
      <c r="VLY109" s="1"/>
      <c r="VLZ109" s="2"/>
      <c r="VMA109" s="2"/>
      <c r="VMB109" s="5"/>
      <c r="VMC109" s="5"/>
      <c r="VMD109" s="5"/>
      <c r="VME109" s="5"/>
      <c r="VMF109" s="5"/>
      <c r="VMG109" s="1"/>
      <c r="VMH109" s="2"/>
      <c r="VMI109" s="2"/>
      <c r="VMJ109" s="5"/>
      <c r="VMK109" s="5"/>
      <c r="VML109" s="5"/>
      <c r="VMM109" s="5"/>
      <c r="VMN109" s="5"/>
      <c r="VMO109" s="1"/>
      <c r="VMP109" s="2"/>
      <c r="VMQ109" s="2"/>
      <c r="VMR109" s="5"/>
      <c r="VMS109" s="5"/>
      <c r="VMT109" s="5"/>
      <c r="VMU109" s="5"/>
      <c r="VMV109" s="5"/>
      <c r="VMW109" s="1"/>
      <c r="VMX109" s="2"/>
      <c r="VMY109" s="2"/>
      <c r="VMZ109" s="5"/>
      <c r="VNA109" s="5"/>
      <c r="VNB109" s="5"/>
      <c r="VNC109" s="5"/>
      <c r="VND109" s="5"/>
      <c r="VNE109" s="1"/>
      <c r="VNF109" s="2"/>
      <c r="VNG109" s="2"/>
      <c r="VNH109" s="5"/>
      <c r="VNI109" s="5"/>
      <c r="VNJ109" s="5"/>
      <c r="VNK109" s="5"/>
      <c r="VNL109" s="5"/>
      <c r="VNM109" s="1"/>
      <c r="VNN109" s="2"/>
      <c r="VNO109" s="2"/>
      <c r="VNP109" s="5"/>
      <c r="VNQ109" s="5"/>
      <c r="VNR109" s="5"/>
      <c r="VNS109" s="5"/>
      <c r="VNT109" s="5"/>
      <c r="VNU109" s="1"/>
      <c r="VNV109" s="2"/>
      <c r="VNW109" s="2"/>
      <c r="VNX109" s="5"/>
      <c r="VNY109" s="5"/>
      <c r="VNZ109" s="5"/>
      <c r="VOA109" s="5"/>
      <c r="VOB109" s="5"/>
      <c r="VOC109" s="1"/>
      <c r="VOD109" s="2"/>
      <c r="VOE109" s="2"/>
      <c r="VOF109" s="5"/>
      <c r="VOG109" s="5"/>
      <c r="VOH109" s="5"/>
      <c r="VOI109" s="5"/>
      <c r="VOJ109" s="5"/>
      <c r="VOK109" s="1"/>
      <c r="VOL109" s="2"/>
      <c r="VOM109" s="2"/>
      <c r="VON109" s="5"/>
      <c r="VOO109" s="5"/>
      <c r="VOP109" s="5"/>
      <c r="VOQ109" s="5"/>
      <c r="VOR109" s="5"/>
      <c r="VOS109" s="1"/>
      <c r="VOT109" s="2"/>
      <c r="VOU109" s="2"/>
      <c r="VOV109" s="5"/>
      <c r="VOW109" s="5"/>
      <c r="VOX109" s="5"/>
      <c r="VOY109" s="5"/>
      <c r="VOZ109" s="5"/>
      <c r="VPA109" s="1"/>
      <c r="VPB109" s="2"/>
      <c r="VPC109" s="2"/>
      <c r="VPD109" s="5"/>
      <c r="VPE109" s="5"/>
      <c r="VPF109" s="5"/>
      <c r="VPG109" s="5"/>
      <c r="VPH109" s="5"/>
      <c r="VPI109" s="1"/>
      <c r="VPJ109" s="2"/>
      <c r="VPK109" s="2"/>
      <c r="VPL109" s="5"/>
      <c r="VPM109" s="5"/>
      <c r="VPN109" s="5"/>
      <c r="VPO109" s="5"/>
      <c r="VPP109" s="5"/>
      <c r="VPQ109" s="1"/>
      <c r="VPR109" s="2"/>
      <c r="VPS109" s="2"/>
      <c r="VPT109" s="5"/>
      <c r="VPU109" s="5"/>
      <c r="VPV109" s="5"/>
      <c r="VPW109" s="5"/>
      <c r="VPX109" s="5"/>
      <c r="VPY109" s="1"/>
      <c r="VPZ109" s="2"/>
      <c r="VQA109" s="2"/>
      <c r="VQB109" s="5"/>
      <c r="VQC109" s="5"/>
      <c r="VQD109" s="5"/>
      <c r="VQE109" s="5"/>
      <c r="VQF109" s="5"/>
      <c r="VQG109" s="1"/>
      <c r="VQH109" s="2"/>
      <c r="VQI109" s="2"/>
      <c r="VQJ109" s="5"/>
      <c r="VQK109" s="5"/>
      <c r="VQL109" s="5"/>
      <c r="VQM109" s="5"/>
      <c r="VQN109" s="5"/>
      <c r="VQO109" s="1"/>
      <c r="VQP109" s="2"/>
      <c r="VQQ109" s="2"/>
      <c r="VQR109" s="5"/>
      <c r="VQS109" s="5"/>
      <c r="VQT109" s="5"/>
      <c r="VQU109" s="5"/>
      <c r="VQV109" s="5"/>
      <c r="VQW109" s="1"/>
      <c r="VQX109" s="2"/>
      <c r="VQY109" s="2"/>
      <c r="VQZ109" s="5"/>
      <c r="VRA109" s="5"/>
      <c r="VRB109" s="5"/>
      <c r="VRC109" s="5"/>
      <c r="VRD109" s="5"/>
      <c r="VRE109" s="1"/>
      <c r="VRF109" s="2"/>
      <c r="VRG109" s="2"/>
      <c r="VRH109" s="5"/>
      <c r="VRI109" s="5"/>
      <c r="VRJ109" s="5"/>
      <c r="VRK109" s="5"/>
      <c r="VRL109" s="5"/>
      <c r="VRM109" s="1"/>
      <c r="VRN109" s="2"/>
      <c r="VRO109" s="2"/>
      <c r="VRP109" s="5"/>
      <c r="VRQ109" s="5"/>
      <c r="VRR109" s="5"/>
      <c r="VRS109" s="5"/>
      <c r="VRT109" s="5"/>
      <c r="VRU109" s="1"/>
      <c r="VRV109" s="2"/>
      <c r="VRW109" s="2"/>
      <c r="VRX109" s="5"/>
      <c r="VRY109" s="5"/>
      <c r="VRZ109" s="5"/>
      <c r="VSA109" s="5"/>
      <c r="VSB109" s="5"/>
      <c r="VSC109" s="1"/>
      <c r="VSD109" s="2"/>
      <c r="VSE109" s="2"/>
      <c r="VSF109" s="5"/>
      <c r="VSG109" s="5"/>
      <c r="VSH109" s="5"/>
      <c r="VSI109" s="5"/>
      <c r="VSJ109" s="5"/>
      <c r="VSK109" s="1"/>
      <c r="VSL109" s="2"/>
      <c r="VSM109" s="2"/>
      <c r="VSN109" s="5"/>
      <c r="VSO109" s="5"/>
      <c r="VSP109" s="5"/>
      <c r="VSQ109" s="5"/>
      <c r="VSR109" s="5"/>
      <c r="VSS109" s="1"/>
      <c r="VST109" s="2"/>
      <c r="VSU109" s="2"/>
      <c r="VSV109" s="5"/>
      <c r="VSW109" s="5"/>
      <c r="VSX109" s="5"/>
      <c r="VSY109" s="5"/>
      <c r="VSZ109" s="5"/>
      <c r="VTA109" s="1"/>
      <c r="VTB109" s="2"/>
      <c r="VTC109" s="2"/>
      <c r="VTD109" s="5"/>
      <c r="VTE109" s="5"/>
      <c r="VTF109" s="5"/>
      <c r="VTG109" s="5"/>
      <c r="VTH109" s="5"/>
      <c r="VTI109" s="1"/>
      <c r="VTJ109" s="2"/>
      <c r="VTK109" s="2"/>
      <c r="VTL109" s="5"/>
      <c r="VTM109" s="5"/>
      <c r="VTN109" s="5"/>
      <c r="VTO109" s="5"/>
      <c r="VTP109" s="5"/>
      <c r="VTQ109" s="1"/>
      <c r="VTR109" s="2"/>
      <c r="VTS109" s="2"/>
      <c r="VTT109" s="5"/>
      <c r="VTU109" s="5"/>
      <c r="VTV109" s="5"/>
      <c r="VTW109" s="5"/>
      <c r="VTX109" s="5"/>
      <c r="VTY109" s="1"/>
      <c r="VTZ109" s="2"/>
      <c r="VUA109" s="2"/>
      <c r="VUB109" s="5"/>
      <c r="VUC109" s="5"/>
      <c r="VUD109" s="5"/>
      <c r="VUE109" s="5"/>
      <c r="VUF109" s="5"/>
      <c r="VUG109" s="1"/>
      <c r="VUH109" s="2"/>
      <c r="VUI109" s="2"/>
      <c r="VUJ109" s="5"/>
      <c r="VUK109" s="5"/>
      <c r="VUL109" s="5"/>
      <c r="VUM109" s="5"/>
      <c r="VUN109" s="5"/>
      <c r="VUO109" s="1"/>
      <c r="VUP109" s="2"/>
      <c r="VUQ109" s="2"/>
      <c r="VUR109" s="5"/>
      <c r="VUS109" s="5"/>
      <c r="VUT109" s="5"/>
      <c r="VUU109" s="5"/>
      <c r="VUV109" s="5"/>
      <c r="VUW109" s="1"/>
      <c r="VUX109" s="2"/>
      <c r="VUY109" s="2"/>
      <c r="VUZ109" s="5"/>
      <c r="VVA109" s="5"/>
      <c r="VVB109" s="5"/>
      <c r="VVC109" s="5"/>
      <c r="VVD109" s="5"/>
      <c r="VVE109" s="1"/>
      <c r="VVF109" s="2"/>
      <c r="VVG109" s="2"/>
      <c r="VVH109" s="5"/>
      <c r="VVI109" s="5"/>
      <c r="VVJ109" s="5"/>
      <c r="VVK109" s="5"/>
      <c r="VVL109" s="5"/>
      <c r="VVM109" s="1"/>
      <c r="VVN109" s="2"/>
      <c r="VVO109" s="2"/>
      <c r="VVP109" s="5"/>
      <c r="VVQ109" s="5"/>
      <c r="VVR109" s="5"/>
      <c r="VVS109" s="5"/>
      <c r="VVT109" s="5"/>
      <c r="VVU109" s="1"/>
      <c r="VVV109" s="2"/>
      <c r="VVW109" s="2"/>
      <c r="VVX109" s="5"/>
      <c r="VVY109" s="5"/>
      <c r="VVZ109" s="5"/>
      <c r="VWA109" s="5"/>
      <c r="VWB109" s="5"/>
      <c r="VWC109" s="1"/>
      <c r="VWD109" s="2"/>
      <c r="VWE109" s="2"/>
      <c r="VWF109" s="5"/>
      <c r="VWG109" s="5"/>
      <c r="VWH109" s="5"/>
      <c r="VWI109" s="5"/>
      <c r="VWJ109" s="5"/>
      <c r="VWK109" s="1"/>
      <c r="VWL109" s="2"/>
      <c r="VWM109" s="2"/>
      <c r="VWN109" s="5"/>
      <c r="VWO109" s="5"/>
      <c r="VWP109" s="5"/>
      <c r="VWQ109" s="5"/>
      <c r="VWR109" s="5"/>
      <c r="VWS109" s="1"/>
      <c r="VWT109" s="2"/>
      <c r="VWU109" s="2"/>
      <c r="VWV109" s="5"/>
      <c r="VWW109" s="5"/>
      <c r="VWX109" s="5"/>
      <c r="VWY109" s="5"/>
      <c r="VWZ109" s="5"/>
      <c r="VXA109" s="1"/>
      <c r="VXB109" s="2"/>
      <c r="VXC109" s="2"/>
      <c r="VXD109" s="5"/>
      <c r="VXE109" s="5"/>
      <c r="VXF109" s="5"/>
      <c r="VXG109" s="5"/>
      <c r="VXH109" s="5"/>
      <c r="VXI109" s="1"/>
      <c r="VXJ109" s="2"/>
      <c r="VXK109" s="2"/>
      <c r="VXL109" s="5"/>
      <c r="VXM109" s="5"/>
      <c r="VXN109" s="5"/>
      <c r="VXO109" s="5"/>
      <c r="VXP109" s="5"/>
      <c r="VXQ109" s="1"/>
      <c r="VXR109" s="2"/>
      <c r="VXS109" s="2"/>
      <c r="VXT109" s="5"/>
      <c r="VXU109" s="5"/>
      <c r="VXV109" s="5"/>
      <c r="VXW109" s="5"/>
      <c r="VXX109" s="5"/>
      <c r="VXY109" s="1"/>
      <c r="VXZ109" s="2"/>
      <c r="VYA109" s="2"/>
      <c r="VYB109" s="5"/>
      <c r="VYC109" s="5"/>
      <c r="VYD109" s="5"/>
      <c r="VYE109" s="5"/>
      <c r="VYF109" s="5"/>
      <c r="VYG109" s="1"/>
      <c r="VYH109" s="2"/>
      <c r="VYI109" s="2"/>
      <c r="VYJ109" s="5"/>
      <c r="VYK109" s="5"/>
      <c r="VYL109" s="5"/>
      <c r="VYM109" s="5"/>
      <c r="VYN109" s="5"/>
      <c r="VYO109" s="1"/>
      <c r="VYP109" s="2"/>
      <c r="VYQ109" s="2"/>
      <c r="VYR109" s="5"/>
      <c r="VYS109" s="5"/>
      <c r="VYT109" s="5"/>
      <c r="VYU109" s="5"/>
      <c r="VYV109" s="5"/>
      <c r="VYW109" s="1"/>
      <c r="VYX109" s="2"/>
      <c r="VYY109" s="2"/>
      <c r="VYZ109" s="5"/>
      <c r="VZA109" s="5"/>
      <c r="VZB109" s="5"/>
      <c r="VZC109" s="5"/>
      <c r="VZD109" s="5"/>
      <c r="VZE109" s="1"/>
      <c r="VZF109" s="2"/>
      <c r="VZG109" s="2"/>
      <c r="VZH109" s="5"/>
      <c r="VZI109" s="5"/>
      <c r="VZJ109" s="5"/>
      <c r="VZK109" s="5"/>
      <c r="VZL109" s="5"/>
      <c r="VZM109" s="1"/>
      <c r="VZN109" s="2"/>
      <c r="VZO109" s="2"/>
      <c r="VZP109" s="5"/>
      <c r="VZQ109" s="5"/>
      <c r="VZR109" s="5"/>
      <c r="VZS109" s="5"/>
      <c r="VZT109" s="5"/>
      <c r="VZU109" s="1"/>
      <c r="VZV109" s="2"/>
      <c r="VZW109" s="2"/>
      <c r="VZX109" s="5"/>
      <c r="VZY109" s="5"/>
      <c r="VZZ109" s="5"/>
      <c r="WAA109" s="5"/>
      <c r="WAB109" s="5"/>
      <c r="WAC109" s="1"/>
      <c r="WAD109" s="2"/>
      <c r="WAE109" s="2"/>
      <c r="WAF109" s="5"/>
      <c r="WAG109" s="5"/>
      <c r="WAH109" s="5"/>
      <c r="WAI109" s="5"/>
      <c r="WAJ109" s="5"/>
      <c r="WAK109" s="1"/>
      <c r="WAL109" s="2"/>
      <c r="WAM109" s="2"/>
      <c r="WAN109" s="5"/>
      <c r="WAO109" s="5"/>
      <c r="WAP109" s="5"/>
      <c r="WAQ109" s="5"/>
      <c r="WAR109" s="5"/>
      <c r="WAS109" s="1"/>
      <c r="WAT109" s="2"/>
      <c r="WAU109" s="2"/>
      <c r="WAV109" s="5"/>
      <c r="WAW109" s="5"/>
      <c r="WAX109" s="5"/>
      <c r="WAY109" s="5"/>
      <c r="WAZ109" s="5"/>
      <c r="WBA109" s="1"/>
      <c r="WBB109" s="2"/>
      <c r="WBC109" s="2"/>
      <c r="WBD109" s="5"/>
      <c r="WBE109" s="5"/>
      <c r="WBF109" s="5"/>
      <c r="WBG109" s="5"/>
      <c r="WBH109" s="5"/>
      <c r="WBI109" s="1"/>
      <c r="WBJ109" s="2"/>
      <c r="WBK109" s="2"/>
      <c r="WBL109" s="5"/>
      <c r="WBM109" s="5"/>
      <c r="WBN109" s="5"/>
      <c r="WBO109" s="5"/>
      <c r="WBP109" s="5"/>
      <c r="WBQ109" s="1"/>
      <c r="WBR109" s="2"/>
      <c r="WBS109" s="2"/>
      <c r="WBT109" s="5"/>
      <c r="WBU109" s="5"/>
      <c r="WBV109" s="5"/>
      <c r="WBW109" s="5"/>
      <c r="WBX109" s="5"/>
      <c r="WBY109" s="1"/>
      <c r="WBZ109" s="2"/>
      <c r="WCA109" s="2"/>
      <c r="WCB109" s="5"/>
      <c r="WCC109" s="5"/>
      <c r="WCD109" s="5"/>
      <c r="WCE109" s="5"/>
      <c r="WCF109" s="5"/>
      <c r="WCG109" s="1"/>
      <c r="WCH109" s="2"/>
      <c r="WCI109" s="2"/>
      <c r="WCJ109" s="5"/>
      <c r="WCK109" s="5"/>
      <c r="WCL109" s="5"/>
      <c r="WCM109" s="5"/>
      <c r="WCN109" s="5"/>
      <c r="WCO109" s="1"/>
      <c r="WCP109" s="2"/>
      <c r="WCQ109" s="2"/>
      <c r="WCR109" s="5"/>
      <c r="WCS109" s="5"/>
      <c r="WCT109" s="5"/>
      <c r="WCU109" s="5"/>
      <c r="WCV109" s="5"/>
      <c r="WCW109" s="1"/>
      <c r="WCX109" s="2"/>
      <c r="WCY109" s="2"/>
      <c r="WCZ109" s="5"/>
      <c r="WDA109" s="5"/>
      <c r="WDB109" s="5"/>
      <c r="WDC109" s="5"/>
      <c r="WDD109" s="5"/>
      <c r="WDE109" s="1"/>
      <c r="WDF109" s="2"/>
      <c r="WDG109" s="2"/>
      <c r="WDH109" s="5"/>
      <c r="WDI109" s="5"/>
      <c r="WDJ109" s="5"/>
      <c r="WDK109" s="5"/>
      <c r="WDL109" s="5"/>
      <c r="WDM109" s="1"/>
      <c r="WDN109" s="2"/>
      <c r="WDO109" s="2"/>
      <c r="WDP109" s="5"/>
      <c r="WDQ109" s="5"/>
      <c r="WDR109" s="5"/>
      <c r="WDS109" s="5"/>
      <c r="WDT109" s="5"/>
      <c r="WDU109" s="1"/>
      <c r="WDV109" s="2"/>
      <c r="WDW109" s="2"/>
      <c r="WDX109" s="5"/>
      <c r="WDY109" s="5"/>
      <c r="WDZ109" s="5"/>
      <c r="WEA109" s="5"/>
      <c r="WEB109" s="5"/>
      <c r="WEC109" s="1"/>
      <c r="WED109" s="2"/>
      <c r="WEE109" s="2"/>
      <c r="WEF109" s="5"/>
      <c r="WEG109" s="5"/>
      <c r="WEH109" s="5"/>
      <c r="WEI109" s="5"/>
      <c r="WEJ109" s="5"/>
      <c r="WEK109" s="1"/>
      <c r="WEL109" s="2"/>
      <c r="WEM109" s="2"/>
      <c r="WEN109" s="5"/>
      <c r="WEO109" s="5"/>
      <c r="WEP109" s="5"/>
      <c r="WEQ109" s="5"/>
      <c r="WER109" s="5"/>
      <c r="WES109" s="1"/>
      <c r="WET109" s="2"/>
      <c r="WEU109" s="2"/>
      <c r="WEV109" s="5"/>
      <c r="WEW109" s="5"/>
      <c r="WEX109" s="5"/>
      <c r="WEY109" s="5"/>
      <c r="WEZ109" s="5"/>
      <c r="WFA109" s="1"/>
      <c r="WFB109" s="2"/>
      <c r="WFC109" s="2"/>
      <c r="WFD109" s="5"/>
      <c r="WFE109" s="5"/>
      <c r="WFF109" s="5"/>
      <c r="WFG109" s="5"/>
      <c r="WFH109" s="5"/>
      <c r="WFI109" s="1"/>
      <c r="WFJ109" s="2"/>
      <c r="WFK109" s="2"/>
      <c r="WFL109" s="5"/>
      <c r="WFM109" s="5"/>
      <c r="WFN109" s="5"/>
      <c r="WFO109" s="5"/>
      <c r="WFP109" s="5"/>
      <c r="WFQ109" s="1"/>
      <c r="WFR109" s="2"/>
      <c r="WFS109" s="2"/>
      <c r="WFT109" s="5"/>
      <c r="WFU109" s="5"/>
      <c r="WFV109" s="5"/>
      <c r="WFW109" s="5"/>
      <c r="WFX109" s="5"/>
      <c r="WFY109" s="1"/>
      <c r="WFZ109" s="2"/>
      <c r="WGA109" s="2"/>
      <c r="WGB109" s="5"/>
      <c r="WGC109" s="5"/>
      <c r="WGD109" s="5"/>
      <c r="WGE109" s="5"/>
      <c r="WGF109" s="5"/>
      <c r="WGG109" s="1"/>
      <c r="WGH109" s="2"/>
      <c r="WGI109" s="2"/>
      <c r="WGJ109" s="5"/>
      <c r="WGK109" s="5"/>
      <c r="WGL109" s="5"/>
      <c r="WGM109" s="5"/>
      <c r="WGN109" s="5"/>
      <c r="WGO109" s="1"/>
      <c r="WGP109" s="2"/>
      <c r="WGQ109" s="2"/>
      <c r="WGR109" s="5"/>
      <c r="WGS109" s="5"/>
      <c r="WGT109" s="5"/>
      <c r="WGU109" s="5"/>
      <c r="WGV109" s="5"/>
      <c r="WGW109" s="1"/>
      <c r="WGX109" s="2"/>
      <c r="WGY109" s="2"/>
      <c r="WGZ109" s="5"/>
      <c r="WHA109" s="5"/>
      <c r="WHB109" s="5"/>
      <c r="WHC109" s="5"/>
      <c r="WHD109" s="5"/>
      <c r="WHE109" s="1"/>
      <c r="WHF109" s="2"/>
      <c r="WHG109" s="2"/>
      <c r="WHH109" s="5"/>
      <c r="WHI109" s="5"/>
      <c r="WHJ109" s="5"/>
      <c r="WHK109" s="5"/>
      <c r="WHL109" s="5"/>
      <c r="WHM109" s="1"/>
      <c r="WHN109" s="2"/>
      <c r="WHO109" s="2"/>
      <c r="WHP109" s="5"/>
      <c r="WHQ109" s="5"/>
      <c r="WHR109" s="5"/>
      <c r="WHS109" s="5"/>
      <c r="WHT109" s="5"/>
      <c r="WHU109" s="1"/>
      <c r="WHV109" s="2"/>
      <c r="WHW109" s="2"/>
      <c r="WHX109" s="5"/>
      <c r="WHY109" s="5"/>
      <c r="WHZ109" s="5"/>
      <c r="WIA109" s="5"/>
      <c r="WIB109" s="5"/>
      <c r="WIC109" s="1"/>
      <c r="WID109" s="2"/>
      <c r="WIE109" s="2"/>
      <c r="WIF109" s="5"/>
      <c r="WIG109" s="5"/>
      <c r="WIH109" s="5"/>
      <c r="WII109" s="5"/>
      <c r="WIJ109" s="5"/>
      <c r="WIK109" s="1"/>
      <c r="WIL109" s="2"/>
      <c r="WIM109" s="2"/>
      <c r="WIN109" s="5"/>
      <c r="WIO109" s="5"/>
      <c r="WIP109" s="5"/>
      <c r="WIQ109" s="5"/>
      <c r="WIR109" s="5"/>
      <c r="WIS109" s="1"/>
      <c r="WIT109" s="2"/>
      <c r="WIU109" s="2"/>
      <c r="WIV109" s="5"/>
      <c r="WIW109" s="5"/>
      <c r="WIX109" s="5"/>
      <c r="WIY109" s="5"/>
      <c r="WIZ109" s="5"/>
      <c r="WJA109" s="1"/>
      <c r="WJB109" s="2"/>
      <c r="WJC109" s="2"/>
      <c r="WJD109" s="5"/>
      <c r="WJE109" s="5"/>
      <c r="WJF109" s="5"/>
      <c r="WJG109" s="5"/>
      <c r="WJH109" s="5"/>
      <c r="WJI109" s="1"/>
      <c r="WJJ109" s="2"/>
      <c r="WJK109" s="2"/>
      <c r="WJL109" s="5"/>
      <c r="WJM109" s="5"/>
      <c r="WJN109" s="5"/>
      <c r="WJO109" s="5"/>
      <c r="WJP109" s="5"/>
      <c r="WJQ109" s="1"/>
      <c r="WJR109" s="2"/>
      <c r="WJS109" s="2"/>
      <c r="WJT109" s="5"/>
      <c r="WJU109" s="5"/>
      <c r="WJV109" s="5"/>
      <c r="WJW109" s="5"/>
      <c r="WJX109" s="5"/>
      <c r="WJY109" s="1"/>
      <c r="WJZ109" s="2"/>
      <c r="WKA109" s="2"/>
      <c r="WKB109" s="5"/>
      <c r="WKC109" s="5"/>
      <c r="WKD109" s="5"/>
      <c r="WKE109" s="5"/>
      <c r="WKF109" s="5"/>
      <c r="WKG109" s="1"/>
      <c r="WKH109" s="2"/>
      <c r="WKI109" s="2"/>
      <c r="WKJ109" s="5"/>
      <c r="WKK109" s="5"/>
      <c r="WKL109" s="5"/>
      <c r="WKM109" s="5"/>
      <c r="WKN109" s="5"/>
      <c r="WKO109" s="1"/>
      <c r="WKP109" s="2"/>
      <c r="WKQ109" s="2"/>
      <c r="WKR109" s="5"/>
      <c r="WKS109" s="5"/>
      <c r="WKT109" s="5"/>
      <c r="WKU109" s="5"/>
      <c r="WKV109" s="5"/>
      <c r="WKW109" s="1"/>
      <c r="WKX109" s="2"/>
      <c r="WKY109" s="2"/>
      <c r="WKZ109" s="5"/>
      <c r="WLA109" s="5"/>
      <c r="WLB109" s="5"/>
      <c r="WLC109" s="5"/>
      <c r="WLD109" s="5"/>
      <c r="WLE109" s="1"/>
      <c r="WLF109" s="2"/>
      <c r="WLG109" s="2"/>
      <c r="WLH109" s="5"/>
      <c r="WLI109" s="5"/>
      <c r="WLJ109" s="5"/>
      <c r="WLK109" s="5"/>
      <c r="WLL109" s="5"/>
      <c r="WLM109" s="1"/>
      <c r="WLN109" s="2"/>
      <c r="WLO109" s="2"/>
      <c r="WLP109" s="5"/>
      <c r="WLQ109" s="5"/>
      <c r="WLR109" s="5"/>
      <c r="WLS109" s="5"/>
      <c r="WLT109" s="5"/>
      <c r="WLU109" s="1"/>
      <c r="WLV109" s="2"/>
      <c r="WLW109" s="2"/>
      <c r="WLX109" s="5"/>
      <c r="WLY109" s="5"/>
      <c r="WLZ109" s="5"/>
      <c r="WMA109" s="5"/>
      <c r="WMB109" s="5"/>
      <c r="WMC109" s="1"/>
      <c r="WMD109" s="2"/>
      <c r="WME109" s="2"/>
      <c r="WMF109" s="5"/>
      <c r="WMG109" s="5"/>
      <c r="WMH109" s="5"/>
      <c r="WMI109" s="5"/>
      <c r="WMJ109" s="5"/>
      <c r="WMK109" s="1"/>
      <c r="WML109" s="2"/>
      <c r="WMM109" s="2"/>
      <c r="WMN109" s="5"/>
      <c r="WMO109" s="5"/>
      <c r="WMP109" s="5"/>
      <c r="WMQ109" s="5"/>
      <c r="WMR109" s="5"/>
      <c r="WMS109" s="1"/>
      <c r="WMT109" s="2"/>
      <c r="WMU109" s="2"/>
      <c r="WMV109" s="5"/>
      <c r="WMW109" s="5"/>
      <c r="WMX109" s="5"/>
      <c r="WMY109" s="5"/>
      <c r="WMZ109" s="5"/>
      <c r="WNA109" s="1"/>
      <c r="WNB109" s="2"/>
      <c r="WNC109" s="2"/>
      <c r="WND109" s="5"/>
      <c r="WNE109" s="5"/>
      <c r="WNF109" s="5"/>
      <c r="WNG109" s="5"/>
      <c r="WNH109" s="5"/>
      <c r="WNI109" s="1"/>
      <c r="WNJ109" s="2"/>
      <c r="WNK109" s="2"/>
      <c r="WNL109" s="5"/>
      <c r="WNM109" s="5"/>
      <c r="WNN109" s="5"/>
      <c r="WNO109" s="5"/>
      <c r="WNP109" s="5"/>
      <c r="WNQ109" s="1"/>
      <c r="WNR109" s="2"/>
      <c r="WNS109" s="2"/>
      <c r="WNT109" s="5"/>
      <c r="WNU109" s="5"/>
      <c r="WNV109" s="5"/>
      <c r="WNW109" s="5"/>
      <c r="WNX109" s="5"/>
      <c r="WNY109" s="1"/>
      <c r="WNZ109" s="2"/>
      <c r="WOA109" s="2"/>
      <c r="WOB109" s="5"/>
      <c r="WOC109" s="5"/>
      <c r="WOD109" s="5"/>
      <c r="WOE109" s="5"/>
      <c r="WOF109" s="5"/>
      <c r="WOG109" s="1"/>
      <c r="WOH109" s="2"/>
      <c r="WOI109" s="2"/>
      <c r="WOJ109" s="5"/>
      <c r="WOK109" s="5"/>
      <c r="WOL109" s="5"/>
      <c r="WOM109" s="5"/>
      <c r="WON109" s="5"/>
      <c r="WOO109" s="1"/>
      <c r="WOP109" s="2"/>
      <c r="WOQ109" s="2"/>
      <c r="WOR109" s="5"/>
      <c r="WOS109" s="5"/>
      <c r="WOT109" s="5"/>
      <c r="WOU109" s="5"/>
      <c r="WOV109" s="5"/>
      <c r="WOW109" s="1"/>
      <c r="WOX109" s="2"/>
      <c r="WOY109" s="2"/>
      <c r="WOZ109" s="5"/>
      <c r="WPA109" s="5"/>
      <c r="WPB109" s="5"/>
      <c r="WPC109" s="5"/>
      <c r="WPD109" s="5"/>
      <c r="WPE109" s="1"/>
      <c r="WPF109" s="2"/>
      <c r="WPG109" s="2"/>
      <c r="WPH109" s="5"/>
      <c r="WPI109" s="5"/>
      <c r="WPJ109" s="5"/>
      <c r="WPK109" s="5"/>
      <c r="WPL109" s="5"/>
      <c r="WPM109" s="1"/>
      <c r="WPN109" s="2"/>
      <c r="WPO109" s="2"/>
      <c r="WPP109" s="5"/>
      <c r="WPQ109" s="5"/>
      <c r="WPR109" s="5"/>
      <c r="WPS109" s="5"/>
      <c r="WPT109" s="5"/>
      <c r="WPU109" s="1"/>
      <c r="WPV109" s="2"/>
      <c r="WPW109" s="2"/>
      <c r="WPX109" s="5"/>
      <c r="WPY109" s="5"/>
      <c r="WPZ109" s="5"/>
      <c r="WQA109" s="5"/>
      <c r="WQB109" s="5"/>
      <c r="WQC109" s="1"/>
      <c r="WQD109" s="2"/>
      <c r="WQE109" s="2"/>
      <c r="WQF109" s="5"/>
      <c r="WQG109" s="5"/>
      <c r="WQH109" s="5"/>
      <c r="WQI109" s="5"/>
      <c r="WQJ109" s="5"/>
      <c r="WQK109" s="1"/>
      <c r="WQL109" s="2"/>
      <c r="WQM109" s="2"/>
      <c r="WQN109" s="5"/>
      <c r="WQO109" s="5"/>
      <c r="WQP109" s="5"/>
      <c r="WQQ109" s="5"/>
      <c r="WQR109" s="5"/>
      <c r="WQS109" s="1"/>
      <c r="WQT109" s="2"/>
      <c r="WQU109" s="2"/>
      <c r="WQV109" s="5"/>
      <c r="WQW109" s="5"/>
      <c r="WQX109" s="5"/>
      <c r="WQY109" s="5"/>
      <c r="WQZ109" s="5"/>
      <c r="WRA109" s="1"/>
      <c r="WRB109" s="2"/>
      <c r="WRC109" s="2"/>
      <c r="WRD109" s="5"/>
      <c r="WRE109" s="5"/>
      <c r="WRF109" s="5"/>
      <c r="WRG109" s="5"/>
      <c r="WRH109" s="5"/>
      <c r="WRI109" s="1"/>
      <c r="WRJ109" s="2"/>
      <c r="WRK109" s="2"/>
      <c r="WRL109" s="5"/>
      <c r="WRM109" s="5"/>
      <c r="WRN109" s="5"/>
      <c r="WRO109" s="5"/>
      <c r="WRP109" s="5"/>
      <c r="WRQ109" s="1"/>
      <c r="WRR109" s="2"/>
      <c r="WRS109" s="2"/>
      <c r="WRT109" s="5"/>
      <c r="WRU109" s="5"/>
      <c r="WRV109" s="5"/>
      <c r="WRW109" s="5"/>
      <c r="WRX109" s="5"/>
      <c r="WRY109" s="1"/>
      <c r="WRZ109" s="2"/>
      <c r="WSA109" s="2"/>
      <c r="WSB109" s="5"/>
      <c r="WSC109" s="5"/>
      <c r="WSD109" s="5"/>
      <c r="WSE109" s="5"/>
      <c r="WSF109" s="5"/>
      <c r="WSG109" s="1"/>
      <c r="WSH109" s="2"/>
      <c r="WSI109" s="2"/>
      <c r="WSJ109" s="5"/>
      <c r="WSK109" s="5"/>
      <c r="WSL109" s="5"/>
      <c r="WSM109" s="5"/>
      <c r="WSN109" s="5"/>
      <c r="WSO109" s="1"/>
      <c r="WSP109" s="2"/>
      <c r="WSQ109" s="2"/>
      <c r="WSR109" s="5"/>
      <c r="WSS109" s="5"/>
      <c r="WST109" s="5"/>
      <c r="WSU109" s="5"/>
      <c r="WSV109" s="5"/>
      <c r="WSW109" s="1"/>
      <c r="WSX109" s="2"/>
      <c r="WSY109" s="2"/>
      <c r="WSZ109" s="5"/>
      <c r="WTA109" s="5"/>
      <c r="WTB109" s="5"/>
      <c r="WTC109" s="5"/>
      <c r="WTD109" s="5"/>
      <c r="WTE109" s="1"/>
      <c r="WTF109" s="2"/>
      <c r="WTG109" s="2"/>
      <c r="WTH109" s="5"/>
      <c r="WTI109" s="5"/>
      <c r="WTJ109" s="5"/>
      <c r="WTK109" s="5"/>
      <c r="WTL109" s="5"/>
      <c r="WTM109" s="1"/>
      <c r="WTN109" s="2"/>
      <c r="WTO109" s="2"/>
      <c r="WTP109" s="5"/>
      <c r="WTQ109" s="5"/>
      <c r="WTR109" s="5"/>
      <c r="WTS109" s="5"/>
      <c r="WTT109" s="5"/>
      <c r="WTU109" s="1"/>
      <c r="WTV109" s="2"/>
      <c r="WTW109" s="2"/>
      <c r="WTX109" s="5"/>
      <c r="WTY109" s="5"/>
      <c r="WTZ109" s="5"/>
      <c r="WUA109" s="5"/>
      <c r="WUB109" s="5"/>
      <c r="WUC109" s="1"/>
      <c r="WUD109" s="2"/>
      <c r="WUE109" s="2"/>
      <c r="WUF109" s="5"/>
      <c r="WUG109" s="5"/>
      <c r="WUH109" s="5"/>
      <c r="WUI109" s="5"/>
      <c r="WUJ109" s="5"/>
      <c r="WUK109" s="1"/>
      <c r="WUL109" s="2"/>
      <c r="WUM109" s="2"/>
      <c r="WUN109" s="5"/>
      <c r="WUO109" s="5"/>
      <c r="WUP109" s="5"/>
      <c r="WUQ109" s="5"/>
      <c r="WUR109" s="5"/>
      <c r="WUS109" s="1"/>
      <c r="WUT109" s="2"/>
      <c r="WUU109" s="2"/>
      <c r="WUV109" s="5"/>
      <c r="WUW109" s="5"/>
      <c r="WUX109" s="5"/>
      <c r="WUY109" s="5"/>
      <c r="WUZ109" s="5"/>
      <c r="WVA109" s="1"/>
      <c r="WVB109" s="2"/>
      <c r="WVC109" s="2"/>
      <c r="WVD109" s="5"/>
      <c r="WVE109" s="5"/>
      <c r="WVF109" s="5"/>
      <c r="WVG109" s="5"/>
      <c r="WVH109" s="5"/>
      <c r="WVI109" s="1"/>
      <c r="WVJ109" s="2"/>
      <c r="WVK109" s="2"/>
      <c r="WVL109" s="5"/>
      <c r="WVM109" s="5"/>
      <c r="WVN109" s="5"/>
      <c r="WVO109" s="5"/>
      <c r="WVP109" s="5"/>
      <c r="WVQ109" s="1"/>
      <c r="WVR109" s="2"/>
      <c r="WVS109" s="2"/>
      <c r="WVT109" s="5"/>
      <c r="WVU109" s="5"/>
      <c r="WVV109" s="5"/>
      <c r="WVW109" s="5"/>
      <c r="WVX109" s="5"/>
      <c r="WVY109" s="1"/>
      <c r="WVZ109" s="2"/>
      <c r="WWA109" s="2"/>
      <c r="WWB109" s="5"/>
      <c r="WWC109" s="5"/>
      <c r="WWD109" s="5"/>
      <c r="WWE109" s="5"/>
      <c r="WWF109" s="5"/>
      <c r="WWG109" s="1"/>
      <c r="WWH109" s="2"/>
      <c r="WWI109" s="2"/>
      <c r="WWJ109" s="5"/>
      <c r="WWK109" s="5"/>
      <c r="WWL109" s="5"/>
      <c r="WWM109" s="5"/>
      <c r="WWN109" s="5"/>
      <c r="WWO109" s="1"/>
      <c r="WWP109" s="2"/>
      <c r="WWQ109" s="2"/>
      <c r="WWR109" s="5"/>
      <c r="WWS109" s="5"/>
      <c r="WWT109" s="5"/>
      <c r="WWU109" s="5"/>
      <c r="WWV109" s="5"/>
      <c r="WWW109" s="1"/>
      <c r="WWX109" s="2"/>
      <c r="WWY109" s="2"/>
      <c r="WWZ109" s="5"/>
      <c r="WXA109" s="5"/>
      <c r="WXB109" s="5"/>
      <c r="WXC109" s="5"/>
      <c r="WXD109" s="5"/>
      <c r="WXE109" s="1"/>
      <c r="WXF109" s="2"/>
      <c r="WXG109" s="2"/>
      <c r="WXH109" s="5"/>
      <c r="WXI109" s="5"/>
      <c r="WXJ109" s="5"/>
      <c r="WXK109" s="5"/>
      <c r="WXL109" s="5"/>
      <c r="WXM109" s="1"/>
      <c r="WXN109" s="2"/>
      <c r="WXO109" s="2"/>
      <c r="WXP109" s="5"/>
      <c r="WXQ109" s="5"/>
      <c r="WXR109" s="5"/>
      <c r="WXS109" s="5"/>
      <c r="WXT109" s="5"/>
      <c r="WXU109" s="1"/>
      <c r="WXV109" s="2"/>
      <c r="WXW109" s="2"/>
      <c r="WXX109" s="5"/>
      <c r="WXY109" s="5"/>
      <c r="WXZ109" s="5"/>
      <c r="WYA109" s="5"/>
      <c r="WYB109" s="5"/>
      <c r="WYC109" s="1"/>
      <c r="WYD109" s="2"/>
      <c r="WYE109" s="2"/>
      <c r="WYF109" s="5"/>
      <c r="WYG109" s="5"/>
      <c r="WYH109" s="5"/>
      <c r="WYI109" s="5"/>
      <c r="WYJ109" s="5"/>
      <c r="WYK109" s="1"/>
      <c r="WYL109" s="2"/>
      <c r="WYM109" s="2"/>
      <c r="WYN109" s="5"/>
      <c r="WYO109" s="5"/>
      <c r="WYP109" s="5"/>
      <c r="WYQ109" s="5"/>
      <c r="WYR109" s="5"/>
      <c r="WYS109" s="1"/>
      <c r="WYT109" s="2"/>
      <c r="WYU109" s="2"/>
      <c r="WYV109" s="5"/>
      <c r="WYW109" s="5"/>
      <c r="WYX109" s="5"/>
      <c r="WYY109" s="5"/>
      <c r="WYZ109" s="5"/>
      <c r="WZA109" s="1"/>
      <c r="WZB109" s="2"/>
      <c r="WZC109" s="2"/>
      <c r="WZD109" s="5"/>
      <c r="WZE109" s="5"/>
      <c r="WZF109" s="5"/>
      <c r="WZG109" s="5"/>
      <c r="WZH109" s="5"/>
      <c r="WZI109" s="1"/>
      <c r="WZJ109" s="2"/>
      <c r="WZK109" s="2"/>
      <c r="WZL109" s="5"/>
      <c r="WZM109" s="5"/>
      <c r="WZN109" s="5"/>
      <c r="WZO109" s="5"/>
      <c r="WZP109" s="5"/>
      <c r="WZQ109" s="1"/>
      <c r="WZR109" s="2"/>
      <c r="WZS109" s="2"/>
      <c r="WZT109" s="5"/>
      <c r="WZU109" s="5"/>
      <c r="WZV109" s="5"/>
      <c r="WZW109" s="5"/>
      <c r="WZX109" s="5"/>
      <c r="WZY109" s="1"/>
      <c r="WZZ109" s="2"/>
      <c r="XAA109" s="2"/>
      <c r="XAB109" s="5"/>
      <c r="XAC109" s="5"/>
      <c r="XAD109" s="5"/>
      <c r="XAE109" s="5"/>
      <c r="XAF109" s="5"/>
      <c r="XAG109" s="1"/>
      <c r="XAH109" s="2"/>
      <c r="XAI109" s="2"/>
      <c r="XAJ109" s="5"/>
      <c r="XAK109" s="5"/>
      <c r="XAL109" s="5"/>
      <c r="XAM109" s="5"/>
      <c r="XAN109" s="5"/>
      <c r="XAO109" s="1"/>
      <c r="XAP109" s="2"/>
      <c r="XAQ109" s="2"/>
      <c r="XAR109" s="5"/>
      <c r="XAS109" s="5"/>
      <c r="XAT109" s="5"/>
      <c r="XAU109" s="5"/>
      <c r="XAV109" s="5"/>
      <c r="XAW109" s="1"/>
      <c r="XAX109" s="2"/>
      <c r="XAY109" s="2"/>
      <c r="XAZ109" s="5"/>
      <c r="XBA109" s="5"/>
      <c r="XBB109" s="5"/>
      <c r="XBC109" s="5"/>
      <c r="XBD109" s="5"/>
      <c r="XBE109" s="1"/>
      <c r="XBF109" s="2"/>
      <c r="XBG109" s="2"/>
      <c r="XBH109" s="5"/>
      <c r="XBI109" s="5"/>
      <c r="XBJ109" s="5"/>
      <c r="XBK109" s="5"/>
      <c r="XBL109" s="5"/>
      <c r="XBM109" s="1"/>
      <c r="XBN109" s="2"/>
      <c r="XBO109" s="2"/>
      <c r="XBP109" s="5"/>
      <c r="XBQ109" s="5"/>
      <c r="XBR109" s="5"/>
      <c r="XBS109" s="5"/>
      <c r="XBT109" s="5"/>
      <c r="XBU109" s="1"/>
      <c r="XBV109" s="2"/>
      <c r="XBW109" s="2"/>
      <c r="XBX109" s="5"/>
      <c r="XBY109" s="5"/>
      <c r="XBZ109" s="5"/>
      <c r="XCA109" s="5"/>
      <c r="XCB109" s="5"/>
      <c r="XCC109" s="1"/>
      <c r="XCD109" s="2"/>
      <c r="XCE109" s="2"/>
      <c r="XCF109" s="5"/>
      <c r="XCG109" s="5"/>
      <c r="XCH109" s="5"/>
      <c r="XCI109" s="5"/>
      <c r="XCJ109" s="5"/>
      <c r="XCK109" s="1"/>
      <c r="XCL109" s="2"/>
      <c r="XCM109" s="2"/>
      <c r="XCN109" s="5"/>
      <c r="XCO109" s="5"/>
      <c r="XCP109" s="5"/>
      <c r="XCQ109" s="5"/>
      <c r="XCR109" s="5"/>
      <c r="XCS109" s="1"/>
      <c r="XCT109" s="2"/>
      <c r="XCU109" s="2"/>
      <c r="XCV109" s="5"/>
      <c r="XCW109" s="5"/>
      <c r="XCX109" s="5"/>
      <c r="XCY109" s="5"/>
      <c r="XCZ109" s="5"/>
      <c r="XDA109" s="1"/>
      <c r="XDB109" s="2"/>
      <c r="XDC109" s="2"/>
      <c r="XDD109" s="5"/>
      <c r="XDE109" s="5"/>
      <c r="XDF109" s="5"/>
      <c r="XDG109" s="5"/>
      <c r="XDH109" s="5"/>
      <c r="XDI109" s="1"/>
      <c r="XDJ109" s="2"/>
      <c r="XDK109" s="2"/>
      <c r="XDL109" s="5"/>
      <c r="XDM109" s="5"/>
      <c r="XDN109" s="5"/>
      <c r="XDO109" s="5"/>
      <c r="XDP109" s="5"/>
      <c r="XDQ109" s="1"/>
      <c r="XDR109" s="2"/>
      <c r="XDS109" s="2"/>
      <c r="XDT109" s="5"/>
      <c r="XDU109" s="5"/>
      <c r="XDV109" s="5"/>
      <c r="XDW109" s="5"/>
      <c r="XDX109" s="5"/>
      <c r="XDY109" s="1"/>
      <c r="XDZ109" s="2"/>
      <c r="XEA109" s="2"/>
      <c r="XEB109" s="5"/>
      <c r="XEC109" s="5"/>
      <c r="XED109" s="5"/>
      <c r="XEE109" s="5"/>
      <c r="XEF109" s="5"/>
      <c r="XEG109" s="1"/>
      <c r="XEH109" s="2"/>
      <c r="XEI109" s="2"/>
      <c r="XEJ109" s="5"/>
      <c r="XEK109" s="5"/>
      <c r="XEL109" s="5"/>
      <c r="XEM109" s="5"/>
      <c r="XEN109" s="5"/>
      <c r="XEO109" s="1"/>
      <c r="XEP109" s="2"/>
      <c r="XEQ109" s="2"/>
      <c r="XER109" s="5"/>
      <c r="XES109" s="5"/>
      <c r="XET109" s="5"/>
      <c r="XEU109" s="5"/>
      <c r="XEV109" s="5"/>
      <c r="XEW109" s="1"/>
      <c r="XEX109" s="2"/>
      <c r="XEY109" s="2"/>
      <c r="XEZ109" s="5"/>
      <c r="XFA109" s="5"/>
      <c r="XFB109" s="5"/>
      <c r="XFC109" s="5"/>
      <c r="XFD109" s="5"/>
    </row>
    <row r="110" spans="1:16384" s="4" customFormat="1" x14ac:dyDescent="0.2">
      <c r="A110" s="1"/>
      <c r="B110" s="2"/>
      <c r="C110" s="1"/>
      <c r="D110" s="2"/>
      <c r="E110" s="2"/>
      <c r="F110" s="5"/>
      <c r="G110" s="5"/>
      <c r="H110" s="5"/>
      <c r="I110" s="1"/>
      <c r="J110" s="2"/>
      <c r="K110" s="2"/>
      <c r="L110" s="5"/>
      <c r="M110" s="5"/>
      <c r="N110" s="5"/>
      <c r="O110" s="5"/>
      <c r="P110" s="5"/>
      <c r="Q110" s="1"/>
      <c r="R110" s="2"/>
      <c r="S110" s="2"/>
      <c r="T110" s="5"/>
      <c r="U110" s="5"/>
      <c r="V110" s="5"/>
      <c r="W110" s="5"/>
      <c r="X110" s="5"/>
      <c r="Y110" s="1"/>
      <c r="Z110" s="2"/>
      <c r="AA110" s="2"/>
      <c r="AB110" s="5"/>
      <c r="AC110" s="5"/>
      <c r="AD110" s="5"/>
      <c r="AE110" s="5"/>
      <c r="AF110" s="5"/>
      <c r="AG110" s="1"/>
      <c r="AH110" s="2"/>
      <c r="AI110" s="2"/>
      <c r="AJ110" s="5"/>
      <c r="AK110" s="5"/>
      <c r="AL110" s="5"/>
      <c r="AM110" s="5"/>
      <c r="AN110" s="5"/>
      <c r="AO110" s="1"/>
      <c r="AP110" s="2"/>
      <c r="AQ110" s="2"/>
      <c r="AR110" s="5"/>
      <c r="AS110" s="5"/>
      <c r="AT110" s="5"/>
      <c r="AU110" s="5"/>
      <c r="AV110" s="5"/>
      <c r="AW110" s="1"/>
      <c r="AX110" s="2"/>
      <c r="AY110" s="2"/>
      <c r="AZ110" s="5"/>
      <c r="BA110" s="5"/>
      <c r="BB110" s="5"/>
      <c r="BC110" s="5"/>
      <c r="BD110" s="5"/>
      <c r="BE110" s="1"/>
      <c r="BF110" s="2"/>
      <c r="BG110" s="2"/>
      <c r="BH110" s="5"/>
      <c r="BI110" s="5"/>
      <c r="BJ110" s="5"/>
      <c r="BK110" s="5"/>
      <c r="BL110" s="5"/>
      <c r="BM110" s="1"/>
      <c r="BN110" s="2"/>
      <c r="BO110" s="2"/>
      <c r="BP110" s="5"/>
      <c r="BQ110" s="5"/>
      <c r="BR110" s="5"/>
      <c r="BS110" s="5"/>
      <c r="BT110" s="5"/>
      <c r="BU110" s="1"/>
      <c r="BV110" s="2"/>
      <c r="BW110" s="2"/>
      <c r="BX110" s="5"/>
      <c r="BY110" s="5"/>
      <c r="BZ110" s="5"/>
      <c r="CA110" s="5"/>
      <c r="CB110" s="5"/>
      <c r="CC110" s="1"/>
      <c r="CD110" s="2"/>
      <c r="CE110" s="2"/>
      <c r="CF110" s="5"/>
      <c r="CG110" s="5"/>
      <c r="CH110" s="5"/>
      <c r="CI110" s="5"/>
      <c r="CJ110" s="5"/>
      <c r="CK110" s="1"/>
      <c r="CL110" s="2"/>
      <c r="CM110" s="2"/>
      <c r="CN110" s="5"/>
      <c r="CO110" s="5"/>
      <c r="CP110" s="5"/>
      <c r="CQ110" s="5"/>
      <c r="CR110" s="5"/>
      <c r="CS110" s="1"/>
      <c r="CT110" s="2"/>
      <c r="CU110" s="2"/>
      <c r="CV110" s="5"/>
      <c r="CW110" s="5"/>
      <c r="CX110" s="5"/>
      <c r="CY110" s="5"/>
      <c r="CZ110" s="5"/>
      <c r="DA110" s="1"/>
      <c r="DB110" s="2"/>
      <c r="DC110" s="2"/>
      <c r="DD110" s="5"/>
      <c r="DE110" s="5"/>
      <c r="DF110" s="5"/>
      <c r="DG110" s="5"/>
      <c r="DH110" s="5"/>
      <c r="DI110" s="1"/>
      <c r="DJ110" s="2"/>
      <c r="DK110" s="2"/>
      <c r="DL110" s="5"/>
      <c r="DM110" s="5"/>
      <c r="DN110" s="5"/>
      <c r="DO110" s="5"/>
      <c r="DP110" s="5"/>
      <c r="DQ110" s="1"/>
      <c r="DR110" s="2"/>
      <c r="DS110" s="2"/>
      <c r="DT110" s="5"/>
      <c r="DU110" s="5"/>
      <c r="DV110" s="5"/>
      <c r="DW110" s="5"/>
      <c r="DX110" s="5"/>
      <c r="DY110" s="1"/>
      <c r="DZ110" s="2"/>
      <c r="EA110" s="2"/>
      <c r="EB110" s="5"/>
      <c r="EC110" s="5"/>
      <c r="ED110" s="5"/>
      <c r="EE110" s="5"/>
      <c r="EF110" s="5"/>
      <c r="EG110" s="1"/>
      <c r="EH110" s="2"/>
      <c r="EI110" s="2"/>
      <c r="EJ110" s="5"/>
      <c r="EK110" s="5"/>
      <c r="EL110" s="5"/>
      <c r="EM110" s="5"/>
      <c r="EN110" s="5"/>
      <c r="EO110" s="1"/>
      <c r="EP110" s="2"/>
      <c r="EQ110" s="2"/>
      <c r="ER110" s="5"/>
      <c r="ES110" s="5"/>
      <c r="ET110" s="5"/>
      <c r="EU110" s="5"/>
      <c r="EV110" s="5"/>
      <c r="EW110" s="1"/>
      <c r="EX110" s="2"/>
      <c r="EY110" s="2"/>
      <c r="EZ110" s="5"/>
      <c r="FA110" s="5"/>
      <c r="FB110" s="5"/>
      <c r="FC110" s="5"/>
      <c r="FD110" s="5"/>
      <c r="FE110" s="1"/>
      <c r="FF110" s="2"/>
      <c r="FG110" s="2"/>
      <c r="FH110" s="5"/>
      <c r="FI110" s="5"/>
      <c r="FJ110" s="5"/>
      <c r="FK110" s="5"/>
      <c r="FL110" s="5"/>
      <c r="FM110" s="1"/>
      <c r="FN110" s="2"/>
      <c r="FO110" s="2"/>
      <c r="FP110" s="5"/>
      <c r="FQ110" s="5"/>
      <c r="FR110" s="5"/>
      <c r="FS110" s="5"/>
      <c r="FT110" s="5"/>
      <c r="FU110" s="1"/>
      <c r="FV110" s="2"/>
      <c r="FW110" s="2"/>
      <c r="FX110" s="5"/>
      <c r="FY110" s="5"/>
      <c r="FZ110" s="5"/>
      <c r="GA110" s="5"/>
      <c r="GB110" s="5"/>
      <c r="GC110" s="1"/>
      <c r="GD110" s="2"/>
      <c r="GE110" s="2"/>
      <c r="GF110" s="5"/>
      <c r="GG110" s="5"/>
      <c r="GH110" s="5"/>
      <c r="GI110" s="5"/>
      <c r="GJ110" s="5"/>
      <c r="GK110" s="1"/>
      <c r="GL110" s="2"/>
      <c r="GM110" s="2"/>
      <c r="GN110" s="5"/>
      <c r="GO110" s="5"/>
      <c r="GP110" s="5"/>
      <c r="GQ110" s="5"/>
      <c r="GR110" s="5"/>
      <c r="GS110" s="1"/>
      <c r="GT110" s="2"/>
      <c r="GU110" s="2"/>
      <c r="GV110" s="5"/>
      <c r="GW110" s="5"/>
      <c r="GX110" s="5"/>
      <c r="GY110" s="5"/>
      <c r="GZ110" s="5"/>
      <c r="HA110" s="1"/>
      <c r="HB110" s="2"/>
      <c r="HC110" s="2"/>
      <c r="HD110" s="5"/>
      <c r="HE110" s="5"/>
      <c r="HF110" s="5"/>
      <c r="HG110" s="5"/>
      <c r="HH110" s="5"/>
      <c r="HI110" s="1"/>
      <c r="HJ110" s="2"/>
      <c r="HK110" s="2"/>
      <c r="HL110" s="5"/>
      <c r="HM110" s="5"/>
      <c r="HN110" s="5"/>
      <c r="HO110" s="5"/>
      <c r="HP110" s="5"/>
      <c r="HQ110" s="1"/>
      <c r="HR110" s="2"/>
      <c r="HS110" s="2"/>
      <c r="HT110" s="5"/>
      <c r="HU110" s="5"/>
      <c r="HV110" s="5"/>
      <c r="HW110" s="5"/>
      <c r="HX110" s="5"/>
      <c r="HY110" s="1"/>
      <c r="HZ110" s="2"/>
      <c r="IA110" s="2"/>
      <c r="IB110" s="5"/>
      <c r="IC110" s="5"/>
      <c r="ID110" s="5"/>
      <c r="IE110" s="5"/>
      <c r="IF110" s="5"/>
      <c r="IG110" s="1"/>
      <c r="IH110" s="2"/>
      <c r="II110" s="2"/>
      <c r="IJ110" s="5"/>
      <c r="IK110" s="5"/>
      <c r="IL110" s="5"/>
      <c r="IM110" s="5"/>
      <c r="IN110" s="5"/>
      <c r="IO110" s="1"/>
      <c r="IP110" s="2"/>
      <c r="IQ110" s="2"/>
      <c r="IR110" s="5"/>
      <c r="IS110" s="5"/>
      <c r="IT110" s="5"/>
      <c r="IU110" s="5"/>
      <c r="IV110" s="5"/>
      <c r="IW110" s="1"/>
      <c r="IX110" s="2"/>
      <c r="IY110" s="2"/>
      <c r="IZ110" s="5"/>
      <c r="JA110" s="5"/>
      <c r="JB110" s="5"/>
      <c r="JC110" s="5"/>
      <c r="JD110" s="5"/>
      <c r="JE110" s="1"/>
      <c r="JF110" s="2"/>
      <c r="JG110" s="2"/>
      <c r="JH110" s="5"/>
      <c r="JI110" s="5"/>
      <c r="JJ110" s="5"/>
      <c r="JK110" s="5"/>
      <c r="JL110" s="5"/>
      <c r="JM110" s="1"/>
      <c r="JN110" s="2"/>
      <c r="JO110" s="2"/>
      <c r="JP110" s="5"/>
      <c r="JQ110" s="5"/>
      <c r="JR110" s="5"/>
      <c r="JS110" s="5"/>
      <c r="JT110" s="5"/>
      <c r="JU110" s="1"/>
      <c r="JV110" s="2"/>
      <c r="JW110" s="2"/>
      <c r="JX110" s="5"/>
      <c r="JY110" s="5"/>
      <c r="JZ110" s="5"/>
      <c r="KA110" s="5"/>
      <c r="KB110" s="5"/>
      <c r="KC110" s="1"/>
      <c r="KD110" s="2"/>
      <c r="KE110" s="2"/>
      <c r="KF110" s="5"/>
      <c r="KG110" s="5"/>
      <c r="KH110" s="5"/>
      <c r="KI110" s="5"/>
      <c r="KJ110" s="5"/>
      <c r="KK110" s="1"/>
      <c r="KL110" s="2"/>
      <c r="KM110" s="2"/>
      <c r="KN110" s="5"/>
      <c r="KO110" s="5"/>
      <c r="KP110" s="5"/>
      <c r="KQ110" s="5"/>
      <c r="KR110" s="5"/>
      <c r="KS110" s="1"/>
      <c r="KT110" s="2"/>
      <c r="KU110" s="2"/>
      <c r="KV110" s="5"/>
      <c r="KW110" s="5"/>
      <c r="KX110" s="5"/>
      <c r="KY110" s="5"/>
      <c r="KZ110" s="5"/>
      <c r="LA110" s="1"/>
      <c r="LB110" s="2"/>
      <c r="LC110" s="2"/>
      <c r="LD110" s="5"/>
      <c r="LE110" s="5"/>
      <c r="LF110" s="5"/>
      <c r="LG110" s="5"/>
      <c r="LH110" s="5"/>
      <c r="LI110" s="1"/>
      <c r="LJ110" s="2"/>
      <c r="LK110" s="2"/>
      <c r="LL110" s="5"/>
      <c r="LM110" s="5"/>
      <c r="LN110" s="5"/>
      <c r="LO110" s="5"/>
      <c r="LP110" s="5"/>
      <c r="LQ110" s="1"/>
      <c r="LR110" s="2"/>
      <c r="LS110" s="2"/>
      <c r="LT110" s="5"/>
      <c r="LU110" s="5"/>
      <c r="LV110" s="5"/>
      <c r="LW110" s="5"/>
      <c r="LX110" s="5"/>
      <c r="LY110" s="1"/>
      <c r="LZ110" s="2"/>
      <c r="MA110" s="2"/>
      <c r="MB110" s="5"/>
      <c r="MC110" s="5"/>
      <c r="MD110" s="5"/>
      <c r="ME110" s="5"/>
      <c r="MF110" s="5"/>
      <c r="MG110" s="1"/>
      <c r="MH110" s="2"/>
      <c r="MI110" s="2"/>
      <c r="MJ110" s="5"/>
      <c r="MK110" s="5"/>
      <c r="ML110" s="5"/>
      <c r="MM110" s="5"/>
      <c r="MN110" s="5"/>
      <c r="MO110" s="1"/>
      <c r="MP110" s="2"/>
      <c r="MQ110" s="2"/>
      <c r="MR110" s="5"/>
      <c r="MS110" s="5"/>
      <c r="MT110" s="5"/>
      <c r="MU110" s="5"/>
      <c r="MV110" s="5"/>
      <c r="MW110" s="1"/>
      <c r="MX110" s="2"/>
      <c r="MY110" s="2"/>
      <c r="MZ110" s="5"/>
      <c r="NA110" s="5"/>
      <c r="NB110" s="5"/>
      <c r="NC110" s="5"/>
      <c r="ND110" s="5"/>
      <c r="NE110" s="1"/>
      <c r="NF110" s="2"/>
      <c r="NG110" s="2"/>
      <c r="NH110" s="5"/>
      <c r="NI110" s="5"/>
      <c r="NJ110" s="5"/>
      <c r="NK110" s="5"/>
      <c r="NL110" s="5"/>
      <c r="NM110" s="1"/>
      <c r="NN110" s="2"/>
      <c r="NO110" s="2"/>
      <c r="NP110" s="5"/>
      <c r="NQ110" s="5"/>
      <c r="NR110" s="5"/>
      <c r="NS110" s="5"/>
      <c r="NT110" s="5"/>
      <c r="NU110" s="1"/>
      <c r="NV110" s="2"/>
      <c r="NW110" s="2"/>
      <c r="NX110" s="5"/>
      <c r="NY110" s="5"/>
      <c r="NZ110" s="5"/>
      <c r="OA110" s="5"/>
      <c r="OB110" s="5"/>
      <c r="OC110" s="1"/>
      <c r="OD110" s="2"/>
      <c r="OE110" s="2"/>
      <c r="OF110" s="5"/>
      <c r="OG110" s="5"/>
      <c r="OH110" s="5"/>
      <c r="OI110" s="5"/>
      <c r="OJ110" s="5"/>
      <c r="OK110" s="1"/>
      <c r="OL110" s="2"/>
      <c r="OM110" s="2"/>
      <c r="ON110" s="5"/>
      <c r="OO110" s="5"/>
      <c r="OP110" s="5"/>
      <c r="OQ110" s="5"/>
      <c r="OR110" s="5"/>
      <c r="OS110" s="1"/>
      <c r="OT110" s="2"/>
      <c r="OU110" s="2"/>
      <c r="OV110" s="5"/>
      <c r="OW110" s="5"/>
      <c r="OX110" s="5"/>
      <c r="OY110" s="5"/>
      <c r="OZ110" s="5"/>
      <c r="PA110" s="1"/>
      <c r="PB110" s="2"/>
      <c r="PC110" s="2"/>
      <c r="PD110" s="5"/>
      <c r="PE110" s="5"/>
      <c r="PF110" s="5"/>
      <c r="PG110" s="5"/>
      <c r="PH110" s="5"/>
      <c r="PI110" s="1"/>
      <c r="PJ110" s="2"/>
      <c r="PK110" s="2"/>
      <c r="PL110" s="5"/>
      <c r="PM110" s="5"/>
      <c r="PN110" s="5"/>
      <c r="PO110" s="5"/>
      <c r="PP110" s="5"/>
      <c r="PQ110" s="1"/>
      <c r="PR110" s="2"/>
      <c r="PS110" s="2"/>
      <c r="PT110" s="5"/>
      <c r="PU110" s="5"/>
      <c r="PV110" s="5"/>
      <c r="PW110" s="5"/>
      <c r="PX110" s="5"/>
      <c r="PY110" s="1"/>
      <c r="PZ110" s="2"/>
      <c r="QA110" s="2"/>
      <c r="QB110" s="5"/>
      <c r="QC110" s="5"/>
      <c r="QD110" s="5"/>
      <c r="QE110" s="5"/>
      <c r="QF110" s="5"/>
      <c r="QG110" s="1"/>
      <c r="QH110" s="2"/>
      <c r="QI110" s="2"/>
      <c r="QJ110" s="5"/>
      <c r="QK110" s="5"/>
      <c r="QL110" s="5"/>
      <c r="QM110" s="5"/>
      <c r="QN110" s="5"/>
      <c r="QO110" s="1"/>
      <c r="QP110" s="2"/>
      <c r="QQ110" s="2"/>
      <c r="QR110" s="5"/>
      <c r="QS110" s="5"/>
      <c r="QT110" s="5"/>
      <c r="QU110" s="5"/>
      <c r="QV110" s="5"/>
      <c r="QW110" s="1"/>
      <c r="QX110" s="2"/>
      <c r="QY110" s="2"/>
      <c r="QZ110" s="5"/>
      <c r="RA110" s="5"/>
      <c r="RB110" s="5"/>
      <c r="RC110" s="5"/>
      <c r="RD110" s="5"/>
      <c r="RE110" s="1"/>
      <c r="RF110" s="2"/>
      <c r="RG110" s="2"/>
      <c r="RH110" s="5"/>
      <c r="RI110" s="5"/>
      <c r="RJ110" s="5"/>
      <c r="RK110" s="5"/>
      <c r="RL110" s="5"/>
      <c r="RM110" s="1"/>
      <c r="RN110" s="2"/>
      <c r="RO110" s="2"/>
      <c r="RP110" s="5"/>
      <c r="RQ110" s="5"/>
      <c r="RR110" s="5"/>
      <c r="RS110" s="5"/>
      <c r="RT110" s="5"/>
      <c r="RU110" s="1"/>
      <c r="RV110" s="2"/>
      <c r="RW110" s="2"/>
      <c r="RX110" s="5"/>
      <c r="RY110" s="5"/>
      <c r="RZ110" s="5"/>
      <c r="SA110" s="5"/>
      <c r="SB110" s="5"/>
      <c r="SC110" s="1"/>
      <c r="SD110" s="2"/>
      <c r="SE110" s="2"/>
      <c r="SF110" s="5"/>
      <c r="SG110" s="5"/>
      <c r="SH110" s="5"/>
      <c r="SI110" s="5"/>
      <c r="SJ110" s="5"/>
      <c r="SK110" s="1"/>
      <c r="SL110" s="2"/>
      <c r="SM110" s="2"/>
      <c r="SN110" s="5"/>
      <c r="SO110" s="5"/>
      <c r="SP110" s="5"/>
      <c r="SQ110" s="5"/>
      <c r="SR110" s="5"/>
      <c r="SS110" s="1"/>
      <c r="ST110" s="2"/>
      <c r="SU110" s="2"/>
      <c r="SV110" s="5"/>
      <c r="SW110" s="5"/>
      <c r="SX110" s="5"/>
      <c r="SY110" s="5"/>
      <c r="SZ110" s="5"/>
      <c r="TA110" s="1"/>
      <c r="TB110" s="2"/>
      <c r="TC110" s="2"/>
      <c r="TD110" s="5"/>
      <c r="TE110" s="5"/>
      <c r="TF110" s="5"/>
      <c r="TG110" s="5"/>
      <c r="TH110" s="5"/>
      <c r="TI110" s="1"/>
      <c r="TJ110" s="2"/>
      <c r="TK110" s="2"/>
      <c r="TL110" s="5"/>
      <c r="TM110" s="5"/>
      <c r="TN110" s="5"/>
      <c r="TO110" s="5"/>
      <c r="TP110" s="5"/>
      <c r="TQ110" s="1"/>
      <c r="TR110" s="2"/>
      <c r="TS110" s="2"/>
      <c r="TT110" s="5"/>
      <c r="TU110" s="5"/>
      <c r="TV110" s="5"/>
      <c r="TW110" s="5"/>
      <c r="TX110" s="5"/>
      <c r="TY110" s="1"/>
      <c r="TZ110" s="2"/>
      <c r="UA110" s="2"/>
      <c r="UB110" s="5"/>
      <c r="UC110" s="5"/>
      <c r="UD110" s="5"/>
      <c r="UE110" s="5"/>
      <c r="UF110" s="5"/>
      <c r="UG110" s="1"/>
      <c r="UH110" s="2"/>
      <c r="UI110" s="2"/>
      <c r="UJ110" s="5"/>
      <c r="UK110" s="5"/>
      <c r="UL110" s="5"/>
      <c r="UM110" s="5"/>
      <c r="UN110" s="5"/>
      <c r="UO110" s="1"/>
      <c r="UP110" s="2"/>
      <c r="UQ110" s="2"/>
      <c r="UR110" s="5"/>
      <c r="US110" s="5"/>
      <c r="UT110" s="5"/>
      <c r="UU110" s="5"/>
      <c r="UV110" s="5"/>
      <c r="UW110" s="1"/>
      <c r="UX110" s="2"/>
      <c r="UY110" s="2"/>
      <c r="UZ110" s="5"/>
      <c r="VA110" s="5"/>
      <c r="VB110" s="5"/>
      <c r="VC110" s="5"/>
      <c r="VD110" s="5"/>
      <c r="VE110" s="1"/>
      <c r="VF110" s="2"/>
      <c r="VG110" s="2"/>
      <c r="VH110" s="5"/>
      <c r="VI110" s="5"/>
      <c r="VJ110" s="5"/>
      <c r="VK110" s="5"/>
      <c r="VL110" s="5"/>
      <c r="VM110" s="1"/>
      <c r="VN110" s="2"/>
      <c r="VO110" s="2"/>
      <c r="VP110" s="5"/>
      <c r="VQ110" s="5"/>
      <c r="VR110" s="5"/>
      <c r="VS110" s="5"/>
      <c r="VT110" s="5"/>
      <c r="VU110" s="1"/>
      <c r="VV110" s="2"/>
      <c r="VW110" s="2"/>
      <c r="VX110" s="5"/>
      <c r="VY110" s="5"/>
      <c r="VZ110" s="5"/>
      <c r="WA110" s="5"/>
      <c r="WB110" s="5"/>
      <c r="WC110" s="1"/>
      <c r="WD110" s="2"/>
      <c r="WE110" s="2"/>
      <c r="WF110" s="5"/>
      <c r="WG110" s="5"/>
      <c r="WH110" s="5"/>
      <c r="WI110" s="5"/>
      <c r="WJ110" s="5"/>
      <c r="WK110" s="1"/>
      <c r="WL110" s="2"/>
      <c r="WM110" s="2"/>
      <c r="WN110" s="5"/>
      <c r="WO110" s="5"/>
      <c r="WP110" s="5"/>
      <c r="WQ110" s="5"/>
      <c r="WR110" s="5"/>
      <c r="WS110" s="1"/>
      <c r="WT110" s="2"/>
      <c r="WU110" s="2"/>
      <c r="WV110" s="5"/>
      <c r="WW110" s="5"/>
      <c r="WX110" s="5"/>
      <c r="WY110" s="5"/>
      <c r="WZ110" s="5"/>
      <c r="XA110" s="1"/>
      <c r="XB110" s="2"/>
      <c r="XC110" s="2"/>
      <c r="XD110" s="5"/>
      <c r="XE110" s="5"/>
      <c r="XF110" s="5"/>
      <c r="XG110" s="5"/>
      <c r="XH110" s="5"/>
      <c r="XI110" s="1"/>
      <c r="XJ110" s="2"/>
      <c r="XK110" s="2"/>
      <c r="XL110" s="5"/>
      <c r="XM110" s="5"/>
      <c r="XN110" s="5"/>
      <c r="XO110" s="5"/>
      <c r="XP110" s="5"/>
      <c r="XQ110" s="1"/>
      <c r="XR110" s="2"/>
      <c r="XS110" s="2"/>
      <c r="XT110" s="5"/>
      <c r="XU110" s="5"/>
      <c r="XV110" s="5"/>
      <c r="XW110" s="5"/>
      <c r="XX110" s="5"/>
      <c r="XY110" s="1"/>
      <c r="XZ110" s="2"/>
      <c r="YA110" s="2"/>
      <c r="YB110" s="5"/>
      <c r="YC110" s="5"/>
      <c r="YD110" s="5"/>
      <c r="YE110" s="5"/>
      <c r="YF110" s="5"/>
      <c r="YG110" s="1"/>
      <c r="YH110" s="2"/>
      <c r="YI110" s="2"/>
      <c r="YJ110" s="5"/>
      <c r="YK110" s="5"/>
      <c r="YL110" s="5"/>
      <c r="YM110" s="5"/>
      <c r="YN110" s="5"/>
      <c r="YO110" s="1"/>
      <c r="YP110" s="2"/>
      <c r="YQ110" s="2"/>
      <c r="YR110" s="5"/>
      <c r="YS110" s="5"/>
      <c r="YT110" s="5"/>
      <c r="YU110" s="5"/>
      <c r="YV110" s="5"/>
      <c r="YW110" s="1"/>
      <c r="YX110" s="2"/>
      <c r="YY110" s="2"/>
      <c r="YZ110" s="5"/>
      <c r="ZA110" s="5"/>
      <c r="ZB110" s="5"/>
      <c r="ZC110" s="5"/>
      <c r="ZD110" s="5"/>
      <c r="ZE110" s="1"/>
      <c r="ZF110" s="2"/>
      <c r="ZG110" s="2"/>
      <c r="ZH110" s="5"/>
      <c r="ZI110" s="5"/>
      <c r="ZJ110" s="5"/>
      <c r="ZK110" s="5"/>
      <c r="ZL110" s="5"/>
      <c r="ZM110" s="1"/>
      <c r="ZN110" s="2"/>
      <c r="ZO110" s="2"/>
      <c r="ZP110" s="5"/>
      <c r="ZQ110" s="5"/>
      <c r="ZR110" s="5"/>
      <c r="ZS110" s="5"/>
      <c r="ZT110" s="5"/>
      <c r="ZU110" s="1"/>
      <c r="ZV110" s="2"/>
      <c r="ZW110" s="2"/>
      <c r="ZX110" s="5"/>
      <c r="ZY110" s="5"/>
      <c r="ZZ110" s="5"/>
      <c r="AAA110" s="5"/>
      <c r="AAB110" s="5"/>
      <c r="AAC110" s="1"/>
      <c r="AAD110" s="2"/>
      <c r="AAE110" s="2"/>
      <c r="AAF110" s="5"/>
      <c r="AAG110" s="5"/>
      <c r="AAH110" s="5"/>
      <c r="AAI110" s="5"/>
      <c r="AAJ110" s="5"/>
      <c r="AAK110" s="1"/>
      <c r="AAL110" s="2"/>
      <c r="AAM110" s="2"/>
      <c r="AAN110" s="5"/>
      <c r="AAO110" s="5"/>
      <c r="AAP110" s="5"/>
      <c r="AAQ110" s="5"/>
      <c r="AAR110" s="5"/>
      <c r="AAS110" s="1"/>
      <c r="AAT110" s="2"/>
      <c r="AAU110" s="2"/>
      <c r="AAV110" s="5"/>
      <c r="AAW110" s="5"/>
      <c r="AAX110" s="5"/>
      <c r="AAY110" s="5"/>
      <c r="AAZ110" s="5"/>
      <c r="ABA110" s="1"/>
      <c r="ABB110" s="2"/>
      <c r="ABC110" s="2"/>
      <c r="ABD110" s="5"/>
      <c r="ABE110" s="5"/>
      <c r="ABF110" s="5"/>
      <c r="ABG110" s="5"/>
      <c r="ABH110" s="5"/>
      <c r="ABI110" s="1"/>
      <c r="ABJ110" s="2"/>
      <c r="ABK110" s="2"/>
      <c r="ABL110" s="5"/>
      <c r="ABM110" s="5"/>
      <c r="ABN110" s="5"/>
      <c r="ABO110" s="5"/>
      <c r="ABP110" s="5"/>
      <c r="ABQ110" s="1"/>
      <c r="ABR110" s="2"/>
      <c r="ABS110" s="2"/>
      <c r="ABT110" s="5"/>
      <c r="ABU110" s="5"/>
      <c r="ABV110" s="5"/>
      <c r="ABW110" s="5"/>
      <c r="ABX110" s="5"/>
      <c r="ABY110" s="1"/>
      <c r="ABZ110" s="2"/>
      <c r="ACA110" s="2"/>
      <c r="ACB110" s="5"/>
      <c r="ACC110" s="5"/>
      <c r="ACD110" s="5"/>
      <c r="ACE110" s="5"/>
      <c r="ACF110" s="5"/>
      <c r="ACG110" s="1"/>
      <c r="ACH110" s="2"/>
      <c r="ACI110" s="2"/>
      <c r="ACJ110" s="5"/>
      <c r="ACK110" s="5"/>
      <c r="ACL110" s="5"/>
      <c r="ACM110" s="5"/>
      <c r="ACN110" s="5"/>
      <c r="ACO110" s="1"/>
      <c r="ACP110" s="2"/>
      <c r="ACQ110" s="2"/>
      <c r="ACR110" s="5"/>
      <c r="ACS110" s="5"/>
      <c r="ACT110" s="5"/>
      <c r="ACU110" s="5"/>
      <c r="ACV110" s="5"/>
      <c r="ACW110" s="1"/>
      <c r="ACX110" s="2"/>
      <c r="ACY110" s="2"/>
      <c r="ACZ110" s="5"/>
      <c r="ADA110" s="5"/>
      <c r="ADB110" s="5"/>
      <c r="ADC110" s="5"/>
      <c r="ADD110" s="5"/>
      <c r="ADE110" s="1"/>
      <c r="ADF110" s="2"/>
      <c r="ADG110" s="2"/>
      <c r="ADH110" s="5"/>
      <c r="ADI110" s="5"/>
      <c r="ADJ110" s="5"/>
      <c r="ADK110" s="5"/>
      <c r="ADL110" s="5"/>
      <c r="ADM110" s="1"/>
      <c r="ADN110" s="2"/>
      <c r="ADO110" s="2"/>
      <c r="ADP110" s="5"/>
      <c r="ADQ110" s="5"/>
      <c r="ADR110" s="5"/>
      <c r="ADS110" s="5"/>
      <c r="ADT110" s="5"/>
      <c r="ADU110" s="1"/>
      <c r="ADV110" s="2"/>
      <c r="ADW110" s="2"/>
      <c r="ADX110" s="5"/>
      <c r="ADY110" s="5"/>
      <c r="ADZ110" s="5"/>
      <c r="AEA110" s="5"/>
      <c r="AEB110" s="5"/>
      <c r="AEC110" s="1"/>
      <c r="AED110" s="2"/>
      <c r="AEE110" s="2"/>
      <c r="AEF110" s="5"/>
      <c r="AEG110" s="5"/>
      <c r="AEH110" s="5"/>
      <c r="AEI110" s="5"/>
      <c r="AEJ110" s="5"/>
      <c r="AEK110" s="1"/>
      <c r="AEL110" s="2"/>
      <c r="AEM110" s="2"/>
      <c r="AEN110" s="5"/>
      <c r="AEO110" s="5"/>
      <c r="AEP110" s="5"/>
      <c r="AEQ110" s="5"/>
      <c r="AER110" s="5"/>
      <c r="AES110" s="1"/>
      <c r="AET110" s="2"/>
      <c r="AEU110" s="2"/>
      <c r="AEV110" s="5"/>
      <c r="AEW110" s="5"/>
      <c r="AEX110" s="5"/>
      <c r="AEY110" s="5"/>
      <c r="AEZ110" s="5"/>
      <c r="AFA110" s="1"/>
      <c r="AFB110" s="2"/>
      <c r="AFC110" s="2"/>
      <c r="AFD110" s="5"/>
      <c r="AFE110" s="5"/>
      <c r="AFF110" s="5"/>
      <c r="AFG110" s="5"/>
      <c r="AFH110" s="5"/>
      <c r="AFI110" s="1"/>
      <c r="AFJ110" s="2"/>
      <c r="AFK110" s="2"/>
      <c r="AFL110" s="5"/>
      <c r="AFM110" s="5"/>
      <c r="AFN110" s="5"/>
      <c r="AFO110" s="5"/>
      <c r="AFP110" s="5"/>
      <c r="AFQ110" s="1"/>
      <c r="AFR110" s="2"/>
      <c r="AFS110" s="2"/>
      <c r="AFT110" s="5"/>
      <c r="AFU110" s="5"/>
      <c r="AFV110" s="5"/>
      <c r="AFW110" s="5"/>
      <c r="AFX110" s="5"/>
      <c r="AFY110" s="1"/>
      <c r="AFZ110" s="2"/>
      <c r="AGA110" s="2"/>
      <c r="AGB110" s="5"/>
      <c r="AGC110" s="5"/>
      <c r="AGD110" s="5"/>
      <c r="AGE110" s="5"/>
      <c r="AGF110" s="5"/>
      <c r="AGG110" s="1"/>
      <c r="AGH110" s="2"/>
      <c r="AGI110" s="2"/>
      <c r="AGJ110" s="5"/>
      <c r="AGK110" s="5"/>
      <c r="AGL110" s="5"/>
      <c r="AGM110" s="5"/>
      <c r="AGN110" s="5"/>
      <c r="AGO110" s="1"/>
      <c r="AGP110" s="2"/>
      <c r="AGQ110" s="2"/>
      <c r="AGR110" s="5"/>
      <c r="AGS110" s="5"/>
      <c r="AGT110" s="5"/>
      <c r="AGU110" s="5"/>
      <c r="AGV110" s="5"/>
      <c r="AGW110" s="1"/>
      <c r="AGX110" s="2"/>
      <c r="AGY110" s="2"/>
      <c r="AGZ110" s="5"/>
      <c r="AHA110" s="5"/>
      <c r="AHB110" s="5"/>
      <c r="AHC110" s="5"/>
      <c r="AHD110" s="5"/>
      <c r="AHE110" s="1"/>
      <c r="AHF110" s="2"/>
      <c r="AHG110" s="2"/>
      <c r="AHH110" s="5"/>
      <c r="AHI110" s="5"/>
      <c r="AHJ110" s="5"/>
      <c r="AHK110" s="5"/>
      <c r="AHL110" s="5"/>
      <c r="AHM110" s="1"/>
      <c r="AHN110" s="2"/>
      <c r="AHO110" s="2"/>
      <c r="AHP110" s="5"/>
      <c r="AHQ110" s="5"/>
      <c r="AHR110" s="5"/>
      <c r="AHS110" s="5"/>
      <c r="AHT110" s="5"/>
      <c r="AHU110" s="1"/>
      <c r="AHV110" s="2"/>
      <c r="AHW110" s="2"/>
      <c r="AHX110" s="5"/>
      <c r="AHY110" s="5"/>
      <c r="AHZ110" s="5"/>
      <c r="AIA110" s="5"/>
      <c r="AIB110" s="5"/>
      <c r="AIC110" s="1"/>
      <c r="AID110" s="2"/>
      <c r="AIE110" s="2"/>
      <c r="AIF110" s="5"/>
      <c r="AIG110" s="5"/>
      <c r="AIH110" s="5"/>
      <c r="AII110" s="5"/>
      <c r="AIJ110" s="5"/>
      <c r="AIK110" s="1"/>
      <c r="AIL110" s="2"/>
      <c r="AIM110" s="2"/>
      <c r="AIN110" s="5"/>
      <c r="AIO110" s="5"/>
      <c r="AIP110" s="5"/>
      <c r="AIQ110" s="5"/>
      <c r="AIR110" s="5"/>
      <c r="AIS110" s="1"/>
      <c r="AIT110" s="2"/>
      <c r="AIU110" s="2"/>
      <c r="AIV110" s="5"/>
      <c r="AIW110" s="5"/>
      <c r="AIX110" s="5"/>
      <c r="AIY110" s="5"/>
      <c r="AIZ110" s="5"/>
      <c r="AJA110" s="1"/>
      <c r="AJB110" s="2"/>
      <c r="AJC110" s="2"/>
      <c r="AJD110" s="5"/>
      <c r="AJE110" s="5"/>
      <c r="AJF110" s="5"/>
      <c r="AJG110" s="5"/>
      <c r="AJH110" s="5"/>
      <c r="AJI110" s="1"/>
      <c r="AJJ110" s="2"/>
      <c r="AJK110" s="2"/>
      <c r="AJL110" s="5"/>
      <c r="AJM110" s="5"/>
      <c r="AJN110" s="5"/>
      <c r="AJO110" s="5"/>
      <c r="AJP110" s="5"/>
      <c r="AJQ110" s="1"/>
      <c r="AJR110" s="2"/>
      <c r="AJS110" s="2"/>
      <c r="AJT110" s="5"/>
      <c r="AJU110" s="5"/>
      <c r="AJV110" s="5"/>
      <c r="AJW110" s="5"/>
      <c r="AJX110" s="5"/>
      <c r="AJY110" s="1"/>
      <c r="AJZ110" s="2"/>
      <c r="AKA110" s="2"/>
      <c r="AKB110" s="5"/>
      <c r="AKC110" s="5"/>
      <c r="AKD110" s="5"/>
      <c r="AKE110" s="5"/>
      <c r="AKF110" s="5"/>
      <c r="AKG110" s="1"/>
      <c r="AKH110" s="2"/>
      <c r="AKI110" s="2"/>
      <c r="AKJ110" s="5"/>
      <c r="AKK110" s="5"/>
      <c r="AKL110" s="5"/>
      <c r="AKM110" s="5"/>
      <c r="AKN110" s="5"/>
      <c r="AKO110" s="1"/>
      <c r="AKP110" s="2"/>
      <c r="AKQ110" s="2"/>
      <c r="AKR110" s="5"/>
      <c r="AKS110" s="5"/>
      <c r="AKT110" s="5"/>
      <c r="AKU110" s="5"/>
      <c r="AKV110" s="5"/>
      <c r="AKW110" s="1"/>
      <c r="AKX110" s="2"/>
      <c r="AKY110" s="2"/>
      <c r="AKZ110" s="5"/>
      <c r="ALA110" s="5"/>
      <c r="ALB110" s="5"/>
      <c r="ALC110" s="5"/>
      <c r="ALD110" s="5"/>
      <c r="ALE110" s="1"/>
      <c r="ALF110" s="2"/>
      <c r="ALG110" s="2"/>
      <c r="ALH110" s="5"/>
      <c r="ALI110" s="5"/>
      <c r="ALJ110" s="5"/>
      <c r="ALK110" s="5"/>
      <c r="ALL110" s="5"/>
      <c r="ALM110" s="1"/>
      <c r="ALN110" s="2"/>
      <c r="ALO110" s="2"/>
      <c r="ALP110" s="5"/>
      <c r="ALQ110" s="5"/>
      <c r="ALR110" s="5"/>
      <c r="ALS110" s="5"/>
      <c r="ALT110" s="5"/>
      <c r="ALU110" s="1"/>
      <c r="ALV110" s="2"/>
      <c r="ALW110" s="2"/>
      <c r="ALX110" s="5"/>
      <c r="ALY110" s="5"/>
      <c r="ALZ110" s="5"/>
      <c r="AMA110" s="5"/>
      <c r="AMB110" s="5"/>
      <c r="AMC110" s="1"/>
      <c r="AMD110" s="2"/>
      <c r="AME110" s="2"/>
      <c r="AMF110" s="5"/>
      <c r="AMG110" s="5"/>
      <c r="AMH110" s="5"/>
      <c r="AMI110" s="5"/>
      <c r="AMJ110" s="5"/>
      <c r="AMK110" s="1"/>
      <c r="AML110" s="2"/>
      <c r="AMM110" s="2"/>
      <c r="AMN110" s="5"/>
      <c r="AMO110" s="5"/>
      <c r="AMP110" s="5"/>
      <c r="AMQ110" s="5"/>
      <c r="AMR110" s="5"/>
      <c r="AMS110" s="1"/>
      <c r="AMT110" s="2"/>
      <c r="AMU110" s="2"/>
      <c r="AMV110" s="5"/>
      <c r="AMW110" s="5"/>
      <c r="AMX110" s="5"/>
      <c r="AMY110" s="5"/>
      <c r="AMZ110" s="5"/>
      <c r="ANA110" s="1"/>
      <c r="ANB110" s="2"/>
      <c r="ANC110" s="2"/>
      <c r="AND110" s="5"/>
      <c r="ANE110" s="5"/>
      <c r="ANF110" s="5"/>
      <c r="ANG110" s="5"/>
      <c r="ANH110" s="5"/>
      <c r="ANI110" s="1"/>
      <c r="ANJ110" s="2"/>
      <c r="ANK110" s="2"/>
      <c r="ANL110" s="5"/>
      <c r="ANM110" s="5"/>
      <c r="ANN110" s="5"/>
      <c r="ANO110" s="5"/>
      <c r="ANP110" s="5"/>
      <c r="ANQ110" s="1"/>
      <c r="ANR110" s="2"/>
      <c r="ANS110" s="2"/>
      <c r="ANT110" s="5"/>
      <c r="ANU110" s="5"/>
      <c r="ANV110" s="5"/>
      <c r="ANW110" s="5"/>
      <c r="ANX110" s="5"/>
      <c r="ANY110" s="1"/>
      <c r="ANZ110" s="2"/>
      <c r="AOA110" s="2"/>
      <c r="AOB110" s="5"/>
      <c r="AOC110" s="5"/>
      <c r="AOD110" s="5"/>
      <c r="AOE110" s="5"/>
      <c r="AOF110" s="5"/>
      <c r="AOG110" s="1"/>
      <c r="AOH110" s="2"/>
      <c r="AOI110" s="2"/>
      <c r="AOJ110" s="5"/>
      <c r="AOK110" s="5"/>
      <c r="AOL110" s="5"/>
      <c r="AOM110" s="5"/>
      <c r="AON110" s="5"/>
      <c r="AOO110" s="1"/>
      <c r="AOP110" s="2"/>
      <c r="AOQ110" s="2"/>
      <c r="AOR110" s="5"/>
      <c r="AOS110" s="5"/>
      <c r="AOT110" s="5"/>
      <c r="AOU110" s="5"/>
      <c r="AOV110" s="5"/>
      <c r="AOW110" s="1"/>
      <c r="AOX110" s="2"/>
      <c r="AOY110" s="2"/>
      <c r="AOZ110" s="5"/>
      <c r="APA110" s="5"/>
      <c r="APB110" s="5"/>
      <c r="APC110" s="5"/>
      <c r="APD110" s="5"/>
      <c r="APE110" s="1"/>
      <c r="APF110" s="2"/>
      <c r="APG110" s="2"/>
      <c r="APH110" s="5"/>
      <c r="API110" s="5"/>
      <c r="APJ110" s="5"/>
      <c r="APK110" s="5"/>
      <c r="APL110" s="5"/>
      <c r="APM110" s="1"/>
      <c r="APN110" s="2"/>
      <c r="APO110" s="2"/>
      <c r="APP110" s="5"/>
      <c r="APQ110" s="5"/>
      <c r="APR110" s="5"/>
      <c r="APS110" s="5"/>
      <c r="APT110" s="5"/>
      <c r="APU110" s="1"/>
      <c r="APV110" s="2"/>
      <c r="APW110" s="2"/>
      <c r="APX110" s="5"/>
      <c r="APY110" s="5"/>
      <c r="APZ110" s="5"/>
      <c r="AQA110" s="5"/>
      <c r="AQB110" s="5"/>
      <c r="AQC110" s="1"/>
      <c r="AQD110" s="2"/>
      <c r="AQE110" s="2"/>
      <c r="AQF110" s="5"/>
      <c r="AQG110" s="5"/>
      <c r="AQH110" s="5"/>
      <c r="AQI110" s="5"/>
      <c r="AQJ110" s="5"/>
      <c r="AQK110" s="1"/>
      <c r="AQL110" s="2"/>
      <c r="AQM110" s="2"/>
      <c r="AQN110" s="5"/>
      <c r="AQO110" s="5"/>
      <c r="AQP110" s="5"/>
      <c r="AQQ110" s="5"/>
      <c r="AQR110" s="5"/>
      <c r="AQS110" s="1"/>
      <c r="AQT110" s="2"/>
      <c r="AQU110" s="2"/>
      <c r="AQV110" s="5"/>
      <c r="AQW110" s="5"/>
      <c r="AQX110" s="5"/>
      <c r="AQY110" s="5"/>
      <c r="AQZ110" s="5"/>
      <c r="ARA110" s="1"/>
      <c r="ARB110" s="2"/>
      <c r="ARC110" s="2"/>
      <c r="ARD110" s="5"/>
      <c r="ARE110" s="5"/>
      <c r="ARF110" s="5"/>
      <c r="ARG110" s="5"/>
      <c r="ARH110" s="5"/>
      <c r="ARI110" s="1"/>
      <c r="ARJ110" s="2"/>
      <c r="ARK110" s="2"/>
      <c r="ARL110" s="5"/>
      <c r="ARM110" s="5"/>
      <c r="ARN110" s="5"/>
      <c r="ARO110" s="5"/>
      <c r="ARP110" s="5"/>
      <c r="ARQ110" s="1"/>
      <c r="ARR110" s="2"/>
      <c r="ARS110" s="2"/>
      <c r="ART110" s="5"/>
      <c r="ARU110" s="5"/>
      <c r="ARV110" s="5"/>
      <c r="ARW110" s="5"/>
      <c r="ARX110" s="5"/>
      <c r="ARY110" s="1"/>
      <c r="ARZ110" s="2"/>
      <c r="ASA110" s="2"/>
      <c r="ASB110" s="5"/>
      <c r="ASC110" s="5"/>
      <c r="ASD110" s="5"/>
      <c r="ASE110" s="5"/>
      <c r="ASF110" s="5"/>
      <c r="ASG110" s="1"/>
      <c r="ASH110" s="2"/>
      <c r="ASI110" s="2"/>
      <c r="ASJ110" s="5"/>
      <c r="ASK110" s="5"/>
      <c r="ASL110" s="5"/>
      <c r="ASM110" s="5"/>
      <c r="ASN110" s="5"/>
      <c r="ASO110" s="1"/>
      <c r="ASP110" s="2"/>
      <c r="ASQ110" s="2"/>
      <c r="ASR110" s="5"/>
      <c r="ASS110" s="5"/>
      <c r="AST110" s="5"/>
      <c r="ASU110" s="5"/>
      <c r="ASV110" s="5"/>
      <c r="ASW110" s="1"/>
      <c r="ASX110" s="2"/>
      <c r="ASY110" s="2"/>
      <c r="ASZ110" s="5"/>
      <c r="ATA110" s="5"/>
      <c r="ATB110" s="5"/>
      <c r="ATC110" s="5"/>
      <c r="ATD110" s="5"/>
      <c r="ATE110" s="1"/>
      <c r="ATF110" s="2"/>
      <c r="ATG110" s="2"/>
      <c r="ATH110" s="5"/>
      <c r="ATI110" s="5"/>
      <c r="ATJ110" s="5"/>
      <c r="ATK110" s="5"/>
      <c r="ATL110" s="5"/>
      <c r="ATM110" s="1"/>
      <c r="ATN110" s="2"/>
      <c r="ATO110" s="2"/>
      <c r="ATP110" s="5"/>
      <c r="ATQ110" s="5"/>
      <c r="ATR110" s="5"/>
      <c r="ATS110" s="5"/>
      <c r="ATT110" s="5"/>
      <c r="ATU110" s="1"/>
      <c r="ATV110" s="2"/>
      <c r="ATW110" s="2"/>
      <c r="ATX110" s="5"/>
      <c r="ATY110" s="5"/>
      <c r="ATZ110" s="5"/>
      <c r="AUA110" s="5"/>
      <c r="AUB110" s="5"/>
      <c r="AUC110" s="1"/>
      <c r="AUD110" s="2"/>
      <c r="AUE110" s="2"/>
      <c r="AUF110" s="5"/>
      <c r="AUG110" s="5"/>
      <c r="AUH110" s="5"/>
      <c r="AUI110" s="5"/>
      <c r="AUJ110" s="5"/>
      <c r="AUK110" s="1"/>
      <c r="AUL110" s="2"/>
      <c r="AUM110" s="2"/>
      <c r="AUN110" s="5"/>
      <c r="AUO110" s="5"/>
      <c r="AUP110" s="5"/>
      <c r="AUQ110" s="5"/>
      <c r="AUR110" s="5"/>
      <c r="AUS110" s="1"/>
      <c r="AUT110" s="2"/>
      <c r="AUU110" s="2"/>
      <c r="AUV110" s="5"/>
      <c r="AUW110" s="5"/>
      <c r="AUX110" s="5"/>
      <c r="AUY110" s="5"/>
      <c r="AUZ110" s="5"/>
      <c r="AVA110" s="1"/>
      <c r="AVB110" s="2"/>
      <c r="AVC110" s="2"/>
      <c r="AVD110" s="5"/>
      <c r="AVE110" s="5"/>
      <c r="AVF110" s="5"/>
      <c r="AVG110" s="5"/>
      <c r="AVH110" s="5"/>
      <c r="AVI110" s="1"/>
      <c r="AVJ110" s="2"/>
      <c r="AVK110" s="2"/>
      <c r="AVL110" s="5"/>
      <c r="AVM110" s="5"/>
      <c r="AVN110" s="5"/>
      <c r="AVO110" s="5"/>
      <c r="AVP110" s="5"/>
      <c r="AVQ110" s="1"/>
      <c r="AVR110" s="2"/>
      <c r="AVS110" s="2"/>
      <c r="AVT110" s="5"/>
      <c r="AVU110" s="5"/>
      <c r="AVV110" s="5"/>
      <c r="AVW110" s="5"/>
      <c r="AVX110" s="5"/>
      <c r="AVY110" s="1"/>
      <c r="AVZ110" s="2"/>
      <c r="AWA110" s="2"/>
      <c r="AWB110" s="5"/>
      <c r="AWC110" s="5"/>
      <c r="AWD110" s="5"/>
      <c r="AWE110" s="5"/>
      <c r="AWF110" s="5"/>
      <c r="AWG110" s="1"/>
      <c r="AWH110" s="2"/>
      <c r="AWI110" s="2"/>
      <c r="AWJ110" s="5"/>
      <c r="AWK110" s="5"/>
      <c r="AWL110" s="5"/>
      <c r="AWM110" s="5"/>
      <c r="AWN110" s="5"/>
      <c r="AWO110" s="1"/>
      <c r="AWP110" s="2"/>
      <c r="AWQ110" s="2"/>
      <c r="AWR110" s="5"/>
      <c r="AWS110" s="5"/>
      <c r="AWT110" s="5"/>
      <c r="AWU110" s="5"/>
      <c r="AWV110" s="5"/>
      <c r="AWW110" s="1"/>
      <c r="AWX110" s="2"/>
      <c r="AWY110" s="2"/>
      <c r="AWZ110" s="5"/>
      <c r="AXA110" s="5"/>
      <c r="AXB110" s="5"/>
      <c r="AXC110" s="5"/>
      <c r="AXD110" s="5"/>
      <c r="AXE110" s="1"/>
      <c r="AXF110" s="2"/>
      <c r="AXG110" s="2"/>
      <c r="AXH110" s="5"/>
      <c r="AXI110" s="5"/>
      <c r="AXJ110" s="5"/>
      <c r="AXK110" s="5"/>
      <c r="AXL110" s="5"/>
      <c r="AXM110" s="1"/>
      <c r="AXN110" s="2"/>
      <c r="AXO110" s="2"/>
      <c r="AXP110" s="5"/>
      <c r="AXQ110" s="5"/>
      <c r="AXR110" s="5"/>
      <c r="AXS110" s="5"/>
      <c r="AXT110" s="5"/>
      <c r="AXU110" s="1"/>
      <c r="AXV110" s="2"/>
      <c r="AXW110" s="2"/>
      <c r="AXX110" s="5"/>
      <c r="AXY110" s="5"/>
      <c r="AXZ110" s="5"/>
      <c r="AYA110" s="5"/>
      <c r="AYB110" s="5"/>
      <c r="AYC110" s="1"/>
      <c r="AYD110" s="2"/>
      <c r="AYE110" s="2"/>
      <c r="AYF110" s="5"/>
      <c r="AYG110" s="5"/>
      <c r="AYH110" s="5"/>
      <c r="AYI110" s="5"/>
      <c r="AYJ110" s="5"/>
      <c r="AYK110" s="1"/>
      <c r="AYL110" s="2"/>
      <c r="AYM110" s="2"/>
      <c r="AYN110" s="5"/>
      <c r="AYO110" s="5"/>
      <c r="AYP110" s="5"/>
      <c r="AYQ110" s="5"/>
      <c r="AYR110" s="5"/>
      <c r="AYS110" s="1"/>
      <c r="AYT110" s="2"/>
      <c r="AYU110" s="2"/>
      <c r="AYV110" s="5"/>
      <c r="AYW110" s="5"/>
      <c r="AYX110" s="5"/>
      <c r="AYY110" s="5"/>
      <c r="AYZ110" s="5"/>
      <c r="AZA110" s="1"/>
      <c r="AZB110" s="2"/>
      <c r="AZC110" s="2"/>
      <c r="AZD110" s="5"/>
      <c r="AZE110" s="5"/>
      <c r="AZF110" s="5"/>
      <c r="AZG110" s="5"/>
      <c r="AZH110" s="5"/>
      <c r="AZI110" s="1"/>
      <c r="AZJ110" s="2"/>
      <c r="AZK110" s="2"/>
      <c r="AZL110" s="5"/>
      <c r="AZM110" s="5"/>
      <c r="AZN110" s="5"/>
      <c r="AZO110" s="5"/>
      <c r="AZP110" s="5"/>
      <c r="AZQ110" s="1"/>
      <c r="AZR110" s="2"/>
      <c r="AZS110" s="2"/>
      <c r="AZT110" s="5"/>
      <c r="AZU110" s="5"/>
      <c r="AZV110" s="5"/>
      <c r="AZW110" s="5"/>
      <c r="AZX110" s="5"/>
      <c r="AZY110" s="1"/>
      <c r="AZZ110" s="2"/>
      <c r="BAA110" s="2"/>
      <c r="BAB110" s="5"/>
      <c r="BAC110" s="5"/>
      <c r="BAD110" s="5"/>
      <c r="BAE110" s="5"/>
      <c r="BAF110" s="5"/>
      <c r="BAG110" s="1"/>
      <c r="BAH110" s="2"/>
      <c r="BAI110" s="2"/>
      <c r="BAJ110" s="5"/>
      <c r="BAK110" s="5"/>
      <c r="BAL110" s="5"/>
      <c r="BAM110" s="5"/>
      <c r="BAN110" s="5"/>
      <c r="BAO110" s="1"/>
      <c r="BAP110" s="2"/>
      <c r="BAQ110" s="2"/>
      <c r="BAR110" s="5"/>
      <c r="BAS110" s="5"/>
      <c r="BAT110" s="5"/>
      <c r="BAU110" s="5"/>
      <c r="BAV110" s="5"/>
      <c r="BAW110" s="1"/>
      <c r="BAX110" s="2"/>
      <c r="BAY110" s="2"/>
      <c r="BAZ110" s="5"/>
      <c r="BBA110" s="5"/>
      <c r="BBB110" s="5"/>
      <c r="BBC110" s="5"/>
      <c r="BBD110" s="5"/>
      <c r="BBE110" s="1"/>
      <c r="BBF110" s="2"/>
      <c r="BBG110" s="2"/>
      <c r="BBH110" s="5"/>
      <c r="BBI110" s="5"/>
      <c r="BBJ110" s="5"/>
      <c r="BBK110" s="5"/>
      <c r="BBL110" s="5"/>
      <c r="BBM110" s="1"/>
      <c r="BBN110" s="2"/>
      <c r="BBO110" s="2"/>
      <c r="BBP110" s="5"/>
      <c r="BBQ110" s="5"/>
      <c r="BBR110" s="5"/>
      <c r="BBS110" s="5"/>
      <c r="BBT110" s="5"/>
      <c r="BBU110" s="1"/>
      <c r="BBV110" s="2"/>
      <c r="BBW110" s="2"/>
      <c r="BBX110" s="5"/>
      <c r="BBY110" s="5"/>
      <c r="BBZ110" s="5"/>
      <c r="BCA110" s="5"/>
      <c r="BCB110" s="5"/>
      <c r="BCC110" s="1"/>
      <c r="BCD110" s="2"/>
      <c r="BCE110" s="2"/>
      <c r="BCF110" s="5"/>
      <c r="BCG110" s="5"/>
      <c r="BCH110" s="5"/>
      <c r="BCI110" s="5"/>
      <c r="BCJ110" s="5"/>
      <c r="BCK110" s="1"/>
      <c r="BCL110" s="2"/>
      <c r="BCM110" s="2"/>
      <c r="BCN110" s="5"/>
      <c r="BCO110" s="5"/>
      <c r="BCP110" s="5"/>
      <c r="BCQ110" s="5"/>
      <c r="BCR110" s="5"/>
      <c r="BCS110" s="1"/>
      <c r="BCT110" s="2"/>
      <c r="BCU110" s="2"/>
      <c r="BCV110" s="5"/>
      <c r="BCW110" s="5"/>
      <c r="BCX110" s="5"/>
      <c r="BCY110" s="5"/>
      <c r="BCZ110" s="5"/>
      <c r="BDA110" s="1"/>
      <c r="BDB110" s="2"/>
      <c r="BDC110" s="2"/>
      <c r="BDD110" s="5"/>
      <c r="BDE110" s="5"/>
      <c r="BDF110" s="5"/>
      <c r="BDG110" s="5"/>
      <c r="BDH110" s="5"/>
      <c r="BDI110" s="1"/>
      <c r="BDJ110" s="2"/>
      <c r="BDK110" s="2"/>
      <c r="BDL110" s="5"/>
      <c r="BDM110" s="5"/>
      <c r="BDN110" s="5"/>
      <c r="BDO110" s="5"/>
      <c r="BDP110" s="5"/>
      <c r="BDQ110" s="1"/>
      <c r="BDR110" s="2"/>
      <c r="BDS110" s="2"/>
      <c r="BDT110" s="5"/>
      <c r="BDU110" s="5"/>
      <c r="BDV110" s="5"/>
      <c r="BDW110" s="5"/>
      <c r="BDX110" s="5"/>
      <c r="BDY110" s="1"/>
      <c r="BDZ110" s="2"/>
      <c r="BEA110" s="2"/>
      <c r="BEB110" s="5"/>
      <c r="BEC110" s="5"/>
      <c r="BED110" s="5"/>
      <c r="BEE110" s="5"/>
      <c r="BEF110" s="5"/>
      <c r="BEG110" s="1"/>
      <c r="BEH110" s="2"/>
      <c r="BEI110" s="2"/>
      <c r="BEJ110" s="5"/>
      <c r="BEK110" s="5"/>
      <c r="BEL110" s="5"/>
      <c r="BEM110" s="5"/>
      <c r="BEN110" s="5"/>
      <c r="BEO110" s="1"/>
      <c r="BEP110" s="2"/>
      <c r="BEQ110" s="2"/>
      <c r="BER110" s="5"/>
      <c r="BES110" s="5"/>
      <c r="BET110" s="5"/>
      <c r="BEU110" s="5"/>
      <c r="BEV110" s="5"/>
      <c r="BEW110" s="1"/>
      <c r="BEX110" s="2"/>
      <c r="BEY110" s="2"/>
      <c r="BEZ110" s="5"/>
      <c r="BFA110" s="5"/>
      <c r="BFB110" s="5"/>
      <c r="BFC110" s="5"/>
      <c r="BFD110" s="5"/>
      <c r="BFE110" s="1"/>
      <c r="BFF110" s="2"/>
      <c r="BFG110" s="2"/>
      <c r="BFH110" s="5"/>
      <c r="BFI110" s="5"/>
      <c r="BFJ110" s="5"/>
      <c r="BFK110" s="5"/>
      <c r="BFL110" s="5"/>
      <c r="BFM110" s="1"/>
      <c r="BFN110" s="2"/>
      <c r="BFO110" s="2"/>
      <c r="BFP110" s="5"/>
      <c r="BFQ110" s="5"/>
      <c r="BFR110" s="5"/>
      <c r="BFS110" s="5"/>
      <c r="BFT110" s="5"/>
      <c r="BFU110" s="1"/>
      <c r="BFV110" s="2"/>
      <c r="BFW110" s="2"/>
      <c r="BFX110" s="5"/>
      <c r="BFY110" s="5"/>
      <c r="BFZ110" s="5"/>
      <c r="BGA110" s="5"/>
      <c r="BGB110" s="5"/>
      <c r="BGC110" s="1"/>
      <c r="BGD110" s="2"/>
      <c r="BGE110" s="2"/>
      <c r="BGF110" s="5"/>
      <c r="BGG110" s="5"/>
      <c r="BGH110" s="5"/>
      <c r="BGI110" s="5"/>
      <c r="BGJ110" s="5"/>
      <c r="BGK110" s="1"/>
      <c r="BGL110" s="2"/>
      <c r="BGM110" s="2"/>
      <c r="BGN110" s="5"/>
      <c r="BGO110" s="5"/>
      <c r="BGP110" s="5"/>
      <c r="BGQ110" s="5"/>
      <c r="BGR110" s="5"/>
      <c r="BGS110" s="1"/>
      <c r="BGT110" s="2"/>
      <c r="BGU110" s="2"/>
      <c r="BGV110" s="5"/>
      <c r="BGW110" s="5"/>
      <c r="BGX110" s="5"/>
      <c r="BGY110" s="5"/>
      <c r="BGZ110" s="5"/>
      <c r="BHA110" s="1"/>
      <c r="BHB110" s="2"/>
      <c r="BHC110" s="2"/>
      <c r="BHD110" s="5"/>
      <c r="BHE110" s="5"/>
      <c r="BHF110" s="5"/>
      <c r="BHG110" s="5"/>
      <c r="BHH110" s="5"/>
      <c r="BHI110" s="1"/>
      <c r="BHJ110" s="2"/>
      <c r="BHK110" s="2"/>
      <c r="BHL110" s="5"/>
      <c r="BHM110" s="5"/>
      <c r="BHN110" s="5"/>
      <c r="BHO110" s="5"/>
      <c r="BHP110" s="5"/>
      <c r="BHQ110" s="1"/>
      <c r="BHR110" s="2"/>
      <c r="BHS110" s="2"/>
      <c r="BHT110" s="5"/>
      <c r="BHU110" s="5"/>
      <c r="BHV110" s="5"/>
      <c r="BHW110" s="5"/>
      <c r="BHX110" s="5"/>
      <c r="BHY110" s="1"/>
      <c r="BHZ110" s="2"/>
      <c r="BIA110" s="2"/>
      <c r="BIB110" s="5"/>
      <c r="BIC110" s="5"/>
      <c r="BID110" s="5"/>
      <c r="BIE110" s="5"/>
      <c r="BIF110" s="5"/>
      <c r="BIG110" s="1"/>
      <c r="BIH110" s="2"/>
      <c r="BII110" s="2"/>
      <c r="BIJ110" s="5"/>
      <c r="BIK110" s="5"/>
      <c r="BIL110" s="5"/>
      <c r="BIM110" s="5"/>
      <c r="BIN110" s="5"/>
      <c r="BIO110" s="1"/>
      <c r="BIP110" s="2"/>
      <c r="BIQ110" s="2"/>
      <c r="BIR110" s="5"/>
      <c r="BIS110" s="5"/>
      <c r="BIT110" s="5"/>
      <c r="BIU110" s="5"/>
      <c r="BIV110" s="5"/>
      <c r="BIW110" s="1"/>
      <c r="BIX110" s="2"/>
      <c r="BIY110" s="2"/>
      <c r="BIZ110" s="5"/>
      <c r="BJA110" s="5"/>
      <c r="BJB110" s="5"/>
      <c r="BJC110" s="5"/>
      <c r="BJD110" s="5"/>
      <c r="BJE110" s="1"/>
      <c r="BJF110" s="2"/>
      <c r="BJG110" s="2"/>
      <c r="BJH110" s="5"/>
      <c r="BJI110" s="5"/>
      <c r="BJJ110" s="5"/>
      <c r="BJK110" s="5"/>
      <c r="BJL110" s="5"/>
      <c r="BJM110" s="1"/>
      <c r="BJN110" s="2"/>
      <c r="BJO110" s="2"/>
      <c r="BJP110" s="5"/>
      <c r="BJQ110" s="5"/>
      <c r="BJR110" s="5"/>
      <c r="BJS110" s="5"/>
      <c r="BJT110" s="5"/>
      <c r="BJU110" s="1"/>
      <c r="BJV110" s="2"/>
      <c r="BJW110" s="2"/>
      <c r="BJX110" s="5"/>
      <c r="BJY110" s="5"/>
      <c r="BJZ110" s="5"/>
      <c r="BKA110" s="5"/>
      <c r="BKB110" s="5"/>
      <c r="BKC110" s="1"/>
      <c r="BKD110" s="2"/>
      <c r="BKE110" s="2"/>
      <c r="BKF110" s="5"/>
      <c r="BKG110" s="5"/>
      <c r="BKH110" s="5"/>
      <c r="BKI110" s="5"/>
      <c r="BKJ110" s="5"/>
      <c r="BKK110" s="1"/>
      <c r="BKL110" s="2"/>
      <c r="BKM110" s="2"/>
      <c r="BKN110" s="5"/>
      <c r="BKO110" s="5"/>
      <c r="BKP110" s="5"/>
      <c r="BKQ110" s="5"/>
      <c r="BKR110" s="5"/>
      <c r="BKS110" s="1"/>
      <c r="BKT110" s="2"/>
      <c r="BKU110" s="2"/>
      <c r="BKV110" s="5"/>
      <c r="BKW110" s="5"/>
      <c r="BKX110" s="5"/>
      <c r="BKY110" s="5"/>
      <c r="BKZ110" s="5"/>
      <c r="BLA110" s="1"/>
      <c r="BLB110" s="2"/>
      <c r="BLC110" s="2"/>
      <c r="BLD110" s="5"/>
      <c r="BLE110" s="5"/>
      <c r="BLF110" s="5"/>
      <c r="BLG110" s="5"/>
      <c r="BLH110" s="5"/>
      <c r="BLI110" s="1"/>
      <c r="BLJ110" s="2"/>
      <c r="BLK110" s="2"/>
      <c r="BLL110" s="5"/>
      <c r="BLM110" s="5"/>
      <c r="BLN110" s="5"/>
      <c r="BLO110" s="5"/>
      <c r="BLP110" s="5"/>
      <c r="BLQ110" s="1"/>
      <c r="BLR110" s="2"/>
      <c r="BLS110" s="2"/>
      <c r="BLT110" s="5"/>
      <c r="BLU110" s="5"/>
      <c r="BLV110" s="5"/>
      <c r="BLW110" s="5"/>
      <c r="BLX110" s="5"/>
      <c r="BLY110" s="1"/>
      <c r="BLZ110" s="2"/>
      <c r="BMA110" s="2"/>
      <c r="BMB110" s="5"/>
      <c r="BMC110" s="5"/>
      <c r="BMD110" s="5"/>
      <c r="BME110" s="5"/>
      <c r="BMF110" s="5"/>
      <c r="BMG110" s="1"/>
      <c r="BMH110" s="2"/>
      <c r="BMI110" s="2"/>
      <c r="BMJ110" s="5"/>
      <c r="BMK110" s="5"/>
      <c r="BML110" s="5"/>
      <c r="BMM110" s="5"/>
      <c r="BMN110" s="5"/>
      <c r="BMO110" s="1"/>
      <c r="BMP110" s="2"/>
      <c r="BMQ110" s="2"/>
      <c r="BMR110" s="5"/>
      <c r="BMS110" s="5"/>
      <c r="BMT110" s="5"/>
      <c r="BMU110" s="5"/>
      <c r="BMV110" s="5"/>
      <c r="BMW110" s="1"/>
      <c r="BMX110" s="2"/>
      <c r="BMY110" s="2"/>
      <c r="BMZ110" s="5"/>
      <c r="BNA110" s="5"/>
      <c r="BNB110" s="5"/>
      <c r="BNC110" s="5"/>
      <c r="BND110" s="5"/>
      <c r="BNE110" s="1"/>
      <c r="BNF110" s="2"/>
      <c r="BNG110" s="2"/>
      <c r="BNH110" s="5"/>
      <c r="BNI110" s="5"/>
      <c r="BNJ110" s="5"/>
      <c r="BNK110" s="5"/>
      <c r="BNL110" s="5"/>
      <c r="BNM110" s="1"/>
      <c r="BNN110" s="2"/>
      <c r="BNO110" s="2"/>
      <c r="BNP110" s="5"/>
      <c r="BNQ110" s="5"/>
      <c r="BNR110" s="5"/>
      <c r="BNS110" s="5"/>
      <c r="BNT110" s="5"/>
      <c r="BNU110" s="1"/>
      <c r="BNV110" s="2"/>
      <c r="BNW110" s="2"/>
      <c r="BNX110" s="5"/>
      <c r="BNY110" s="5"/>
      <c r="BNZ110" s="5"/>
      <c r="BOA110" s="5"/>
      <c r="BOB110" s="5"/>
      <c r="BOC110" s="1"/>
      <c r="BOD110" s="2"/>
      <c r="BOE110" s="2"/>
      <c r="BOF110" s="5"/>
      <c r="BOG110" s="5"/>
      <c r="BOH110" s="5"/>
      <c r="BOI110" s="5"/>
      <c r="BOJ110" s="5"/>
      <c r="BOK110" s="1"/>
      <c r="BOL110" s="2"/>
      <c r="BOM110" s="2"/>
      <c r="BON110" s="5"/>
      <c r="BOO110" s="5"/>
      <c r="BOP110" s="5"/>
      <c r="BOQ110" s="5"/>
      <c r="BOR110" s="5"/>
      <c r="BOS110" s="1"/>
      <c r="BOT110" s="2"/>
      <c r="BOU110" s="2"/>
      <c r="BOV110" s="5"/>
      <c r="BOW110" s="5"/>
      <c r="BOX110" s="5"/>
      <c r="BOY110" s="5"/>
      <c r="BOZ110" s="5"/>
      <c r="BPA110" s="1"/>
      <c r="BPB110" s="2"/>
      <c r="BPC110" s="2"/>
      <c r="BPD110" s="5"/>
      <c r="BPE110" s="5"/>
      <c r="BPF110" s="5"/>
      <c r="BPG110" s="5"/>
      <c r="BPH110" s="5"/>
      <c r="BPI110" s="1"/>
      <c r="BPJ110" s="2"/>
      <c r="BPK110" s="2"/>
      <c r="BPL110" s="5"/>
      <c r="BPM110" s="5"/>
      <c r="BPN110" s="5"/>
      <c r="BPO110" s="5"/>
      <c r="BPP110" s="5"/>
      <c r="BPQ110" s="1"/>
      <c r="BPR110" s="2"/>
      <c r="BPS110" s="2"/>
      <c r="BPT110" s="5"/>
      <c r="BPU110" s="5"/>
      <c r="BPV110" s="5"/>
      <c r="BPW110" s="5"/>
      <c r="BPX110" s="5"/>
      <c r="BPY110" s="1"/>
      <c r="BPZ110" s="2"/>
      <c r="BQA110" s="2"/>
      <c r="BQB110" s="5"/>
      <c r="BQC110" s="5"/>
      <c r="BQD110" s="5"/>
      <c r="BQE110" s="5"/>
      <c r="BQF110" s="5"/>
      <c r="BQG110" s="1"/>
      <c r="BQH110" s="2"/>
      <c r="BQI110" s="2"/>
      <c r="BQJ110" s="5"/>
      <c r="BQK110" s="5"/>
      <c r="BQL110" s="5"/>
      <c r="BQM110" s="5"/>
      <c r="BQN110" s="5"/>
      <c r="BQO110" s="1"/>
      <c r="BQP110" s="2"/>
      <c r="BQQ110" s="2"/>
      <c r="BQR110" s="5"/>
      <c r="BQS110" s="5"/>
      <c r="BQT110" s="5"/>
      <c r="BQU110" s="5"/>
      <c r="BQV110" s="5"/>
      <c r="BQW110" s="1"/>
      <c r="BQX110" s="2"/>
      <c r="BQY110" s="2"/>
      <c r="BQZ110" s="5"/>
      <c r="BRA110" s="5"/>
      <c r="BRB110" s="5"/>
      <c r="BRC110" s="5"/>
      <c r="BRD110" s="5"/>
      <c r="BRE110" s="1"/>
      <c r="BRF110" s="2"/>
      <c r="BRG110" s="2"/>
      <c r="BRH110" s="5"/>
      <c r="BRI110" s="5"/>
      <c r="BRJ110" s="5"/>
      <c r="BRK110" s="5"/>
      <c r="BRL110" s="5"/>
      <c r="BRM110" s="1"/>
      <c r="BRN110" s="2"/>
      <c r="BRO110" s="2"/>
      <c r="BRP110" s="5"/>
      <c r="BRQ110" s="5"/>
      <c r="BRR110" s="5"/>
      <c r="BRS110" s="5"/>
      <c r="BRT110" s="5"/>
      <c r="BRU110" s="1"/>
      <c r="BRV110" s="2"/>
      <c r="BRW110" s="2"/>
      <c r="BRX110" s="5"/>
      <c r="BRY110" s="5"/>
      <c r="BRZ110" s="5"/>
      <c r="BSA110" s="5"/>
      <c r="BSB110" s="5"/>
      <c r="BSC110" s="1"/>
      <c r="BSD110" s="2"/>
      <c r="BSE110" s="2"/>
      <c r="BSF110" s="5"/>
      <c r="BSG110" s="5"/>
      <c r="BSH110" s="5"/>
      <c r="BSI110" s="5"/>
      <c r="BSJ110" s="5"/>
      <c r="BSK110" s="1"/>
      <c r="BSL110" s="2"/>
      <c r="BSM110" s="2"/>
      <c r="BSN110" s="5"/>
      <c r="BSO110" s="5"/>
      <c r="BSP110" s="5"/>
      <c r="BSQ110" s="5"/>
      <c r="BSR110" s="5"/>
      <c r="BSS110" s="1"/>
      <c r="BST110" s="2"/>
      <c r="BSU110" s="2"/>
      <c r="BSV110" s="5"/>
      <c r="BSW110" s="5"/>
      <c r="BSX110" s="5"/>
      <c r="BSY110" s="5"/>
      <c r="BSZ110" s="5"/>
      <c r="BTA110" s="1"/>
      <c r="BTB110" s="2"/>
      <c r="BTC110" s="2"/>
      <c r="BTD110" s="5"/>
      <c r="BTE110" s="5"/>
      <c r="BTF110" s="5"/>
      <c r="BTG110" s="5"/>
      <c r="BTH110" s="5"/>
      <c r="BTI110" s="1"/>
      <c r="BTJ110" s="2"/>
      <c r="BTK110" s="2"/>
      <c r="BTL110" s="5"/>
      <c r="BTM110" s="5"/>
      <c r="BTN110" s="5"/>
      <c r="BTO110" s="5"/>
      <c r="BTP110" s="5"/>
      <c r="BTQ110" s="1"/>
      <c r="BTR110" s="2"/>
      <c r="BTS110" s="2"/>
      <c r="BTT110" s="5"/>
      <c r="BTU110" s="5"/>
      <c r="BTV110" s="5"/>
      <c r="BTW110" s="5"/>
      <c r="BTX110" s="5"/>
      <c r="BTY110" s="1"/>
      <c r="BTZ110" s="2"/>
      <c r="BUA110" s="2"/>
      <c r="BUB110" s="5"/>
      <c r="BUC110" s="5"/>
      <c r="BUD110" s="5"/>
      <c r="BUE110" s="5"/>
      <c r="BUF110" s="5"/>
      <c r="BUG110" s="1"/>
      <c r="BUH110" s="2"/>
      <c r="BUI110" s="2"/>
      <c r="BUJ110" s="5"/>
      <c r="BUK110" s="5"/>
      <c r="BUL110" s="5"/>
      <c r="BUM110" s="5"/>
      <c r="BUN110" s="5"/>
      <c r="BUO110" s="1"/>
      <c r="BUP110" s="2"/>
      <c r="BUQ110" s="2"/>
      <c r="BUR110" s="5"/>
      <c r="BUS110" s="5"/>
      <c r="BUT110" s="5"/>
      <c r="BUU110" s="5"/>
      <c r="BUV110" s="5"/>
      <c r="BUW110" s="1"/>
      <c r="BUX110" s="2"/>
      <c r="BUY110" s="2"/>
      <c r="BUZ110" s="5"/>
      <c r="BVA110" s="5"/>
      <c r="BVB110" s="5"/>
      <c r="BVC110" s="5"/>
      <c r="BVD110" s="5"/>
      <c r="BVE110" s="1"/>
      <c r="BVF110" s="2"/>
      <c r="BVG110" s="2"/>
      <c r="BVH110" s="5"/>
      <c r="BVI110" s="5"/>
      <c r="BVJ110" s="5"/>
      <c r="BVK110" s="5"/>
      <c r="BVL110" s="5"/>
      <c r="BVM110" s="1"/>
      <c r="BVN110" s="2"/>
      <c r="BVO110" s="2"/>
      <c r="BVP110" s="5"/>
      <c r="BVQ110" s="5"/>
      <c r="BVR110" s="5"/>
      <c r="BVS110" s="5"/>
      <c r="BVT110" s="5"/>
      <c r="BVU110" s="1"/>
      <c r="BVV110" s="2"/>
      <c r="BVW110" s="2"/>
      <c r="BVX110" s="5"/>
      <c r="BVY110" s="5"/>
      <c r="BVZ110" s="5"/>
      <c r="BWA110" s="5"/>
      <c r="BWB110" s="5"/>
      <c r="BWC110" s="1"/>
      <c r="BWD110" s="2"/>
      <c r="BWE110" s="2"/>
      <c r="BWF110" s="5"/>
      <c r="BWG110" s="5"/>
      <c r="BWH110" s="5"/>
      <c r="BWI110" s="5"/>
      <c r="BWJ110" s="5"/>
      <c r="BWK110" s="1"/>
      <c r="BWL110" s="2"/>
      <c r="BWM110" s="2"/>
      <c r="BWN110" s="5"/>
      <c r="BWO110" s="5"/>
      <c r="BWP110" s="5"/>
      <c r="BWQ110" s="5"/>
      <c r="BWR110" s="5"/>
      <c r="BWS110" s="1"/>
      <c r="BWT110" s="2"/>
      <c r="BWU110" s="2"/>
      <c r="BWV110" s="5"/>
      <c r="BWW110" s="5"/>
      <c r="BWX110" s="5"/>
      <c r="BWY110" s="5"/>
      <c r="BWZ110" s="5"/>
      <c r="BXA110" s="1"/>
      <c r="BXB110" s="2"/>
      <c r="BXC110" s="2"/>
      <c r="BXD110" s="5"/>
      <c r="BXE110" s="5"/>
      <c r="BXF110" s="5"/>
      <c r="BXG110" s="5"/>
      <c r="BXH110" s="5"/>
      <c r="BXI110" s="1"/>
      <c r="BXJ110" s="2"/>
      <c r="BXK110" s="2"/>
      <c r="BXL110" s="5"/>
      <c r="BXM110" s="5"/>
      <c r="BXN110" s="5"/>
      <c r="BXO110" s="5"/>
      <c r="BXP110" s="5"/>
      <c r="BXQ110" s="1"/>
      <c r="BXR110" s="2"/>
      <c r="BXS110" s="2"/>
      <c r="BXT110" s="5"/>
      <c r="BXU110" s="5"/>
      <c r="BXV110" s="5"/>
      <c r="BXW110" s="5"/>
      <c r="BXX110" s="5"/>
      <c r="BXY110" s="1"/>
      <c r="BXZ110" s="2"/>
      <c r="BYA110" s="2"/>
      <c r="BYB110" s="5"/>
      <c r="BYC110" s="5"/>
      <c r="BYD110" s="5"/>
      <c r="BYE110" s="5"/>
      <c r="BYF110" s="5"/>
      <c r="BYG110" s="1"/>
      <c r="BYH110" s="2"/>
      <c r="BYI110" s="2"/>
      <c r="BYJ110" s="5"/>
      <c r="BYK110" s="5"/>
      <c r="BYL110" s="5"/>
      <c r="BYM110" s="5"/>
      <c r="BYN110" s="5"/>
      <c r="BYO110" s="1"/>
      <c r="BYP110" s="2"/>
      <c r="BYQ110" s="2"/>
      <c r="BYR110" s="5"/>
      <c r="BYS110" s="5"/>
      <c r="BYT110" s="5"/>
      <c r="BYU110" s="5"/>
      <c r="BYV110" s="5"/>
      <c r="BYW110" s="1"/>
      <c r="BYX110" s="2"/>
      <c r="BYY110" s="2"/>
      <c r="BYZ110" s="5"/>
      <c r="BZA110" s="5"/>
      <c r="BZB110" s="5"/>
      <c r="BZC110" s="5"/>
      <c r="BZD110" s="5"/>
      <c r="BZE110" s="1"/>
      <c r="BZF110" s="2"/>
      <c r="BZG110" s="2"/>
      <c r="BZH110" s="5"/>
      <c r="BZI110" s="5"/>
      <c r="BZJ110" s="5"/>
      <c r="BZK110" s="5"/>
      <c r="BZL110" s="5"/>
      <c r="BZM110" s="1"/>
      <c r="BZN110" s="2"/>
      <c r="BZO110" s="2"/>
      <c r="BZP110" s="5"/>
      <c r="BZQ110" s="5"/>
      <c r="BZR110" s="5"/>
      <c r="BZS110" s="5"/>
      <c r="BZT110" s="5"/>
      <c r="BZU110" s="1"/>
      <c r="BZV110" s="2"/>
      <c r="BZW110" s="2"/>
      <c r="BZX110" s="5"/>
      <c r="BZY110" s="5"/>
      <c r="BZZ110" s="5"/>
      <c r="CAA110" s="5"/>
      <c r="CAB110" s="5"/>
      <c r="CAC110" s="1"/>
      <c r="CAD110" s="2"/>
      <c r="CAE110" s="2"/>
      <c r="CAF110" s="5"/>
      <c r="CAG110" s="5"/>
      <c r="CAH110" s="5"/>
      <c r="CAI110" s="5"/>
      <c r="CAJ110" s="5"/>
      <c r="CAK110" s="1"/>
      <c r="CAL110" s="2"/>
      <c r="CAM110" s="2"/>
      <c r="CAN110" s="5"/>
      <c r="CAO110" s="5"/>
      <c r="CAP110" s="5"/>
      <c r="CAQ110" s="5"/>
      <c r="CAR110" s="5"/>
      <c r="CAS110" s="1"/>
      <c r="CAT110" s="2"/>
      <c r="CAU110" s="2"/>
      <c r="CAV110" s="5"/>
      <c r="CAW110" s="5"/>
      <c r="CAX110" s="5"/>
      <c r="CAY110" s="5"/>
      <c r="CAZ110" s="5"/>
      <c r="CBA110" s="1"/>
      <c r="CBB110" s="2"/>
      <c r="CBC110" s="2"/>
      <c r="CBD110" s="5"/>
      <c r="CBE110" s="5"/>
      <c r="CBF110" s="5"/>
      <c r="CBG110" s="5"/>
      <c r="CBH110" s="5"/>
      <c r="CBI110" s="1"/>
      <c r="CBJ110" s="2"/>
      <c r="CBK110" s="2"/>
      <c r="CBL110" s="5"/>
      <c r="CBM110" s="5"/>
      <c r="CBN110" s="5"/>
      <c r="CBO110" s="5"/>
      <c r="CBP110" s="5"/>
      <c r="CBQ110" s="1"/>
      <c r="CBR110" s="2"/>
      <c r="CBS110" s="2"/>
      <c r="CBT110" s="5"/>
      <c r="CBU110" s="5"/>
      <c r="CBV110" s="5"/>
      <c r="CBW110" s="5"/>
      <c r="CBX110" s="5"/>
      <c r="CBY110" s="1"/>
      <c r="CBZ110" s="2"/>
      <c r="CCA110" s="2"/>
      <c r="CCB110" s="5"/>
      <c r="CCC110" s="5"/>
      <c r="CCD110" s="5"/>
      <c r="CCE110" s="5"/>
      <c r="CCF110" s="5"/>
      <c r="CCG110" s="1"/>
      <c r="CCH110" s="2"/>
      <c r="CCI110" s="2"/>
      <c r="CCJ110" s="5"/>
      <c r="CCK110" s="5"/>
      <c r="CCL110" s="5"/>
      <c r="CCM110" s="5"/>
      <c r="CCN110" s="5"/>
      <c r="CCO110" s="1"/>
      <c r="CCP110" s="2"/>
      <c r="CCQ110" s="2"/>
      <c r="CCR110" s="5"/>
      <c r="CCS110" s="5"/>
      <c r="CCT110" s="5"/>
      <c r="CCU110" s="5"/>
      <c r="CCV110" s="5"/>
      <c r="CCW110" s="1"/>
      <c r="CCX110" s="2"/>
      <c r="CCY110" s="2"/>
      <c r="CCZ110" s="5"/>
      <c r="CDA110" s="5"/>
      <c r="CDB110" s="5"/>
      <c r="CDC110" s="5"/>
      <c r="CDD110" s="5"/>
      <c r="CDE110" s="1"/>
      <c r="CDF110" s="2"/>
      <c r="CDG110" s="2"/>
      <c r="CDH110" s="5"/>
      <c r="CDI110" s="5"/>
      <c r="CDJ110" s="5"/>
      <c r="CDK110" s="5"/>
      <c r="CDL110" s="5"/>
      <c r="CDM110" s="1"/>
      <c r="CDN110" s="2"/>
      <c r="CDO110" s="2"/>
      <c r="CDP110" s="5"/>
      <c r="CDQ110" s="5"/>
      <c r="CDR110" s="5"/>
      <c r="CDS110" s="5"/>
      <c r="CDT110" s="5"/>
      <c r="CDU110" s="1"/>
      <c r="CDV110" s="2"/>
      <c r="CDW110" s="2"/>
      <c r="CDX110" s="5"/>
      <c r="CDY110" s="5"/>
      <c r="CDZ110" s="5"/>
      <c r="CEA110" s="5"/>
      <c r="CEB110" s="5"/>
      <c r="CEC110" s="1"/>
      <c r="CED110" s="2"/>
      <c r="CEE110" s="2"/>
      <c r="CEF110" s="5"/>
      <c r="CEG110" s="5"/>
      <c r="CEH110" s="5"/>
      <c r="CEI110" s="5"/>
      <c r="CEJ110" s="5"/>
      <c r="CEK110" s="1"/>
      <c r="CEL110" s="2"/>
      <c r="CEM110" s="2"/>
      <c r="CEN110" s="5"/>
      <c r="CEO110" s="5"/>
      <c r="CEP110" s="5"/>
      <c r="CEQ110" s="5"/>
      <c r="CER110" s="5"/>
      <c r="CES110" s="1"/>
      <c r="CET110" s="2"/>
      <c r="CEU110" s="2"/>
      <c r="CEV110" s="5"/>
      <c r="CEW110" s="5"/>
      <c r="CEX110" s="5"/>
      <c r="CEY110" s="5"/>
      <c r="CEZ110" s="5"/>
      <c r="CFA110" s="1"/>
      <c r="CFB110" s="2"/>
      <c r="CFC110" s="2"/>
      <c r="CFD110" s="5"/>
      <c r="CFE110" s="5"/>
      <c r="CFF110" s="5"/>
      <c r="CFG110" s="5"/>
      <c r="CFH110" s="5"/>
      <c r="CFI110" s="1"/>
      <c r="CFJ110" s="2"/>
      <c r="CFK110" s="2"/>
      <c r="CFL110" s="5"/>
      <c r="CFM110" s="5"/>
      <c r="CFN110" s="5"/>
      <c r="CFO110" s="5"/>
      <c r="CFP110" s="5"/>
      <c r="CFQ110" s="1"/>
      <c r="CFR110" s="2"/>
      <c r="CFS110" s="2"/>
      <c r="CFT110" s="5"/>
      <c r="CFU110" s="5"/>
      <c r="CFV110" s="5"/>
      <c r="CFW110" s="5"/>
      <c r="CFX110" s="5"/>
      <c r="CFY110" s="1"/>
      <c r="CFZ110" s="2"/>
      <c r="CGA110" s="2"/>
      <c r="CGB110" s="5"/>
      <c r="CGC110" s="5"/>
      <c r="CGD110" s="5"/>
      <c r="CGE110" s="5"/>
      <c r="CGF110" s="5"/>
      <c r="CGG110" s="1"/>
      <c r="CGH110" s="2"/>
      <c r="CGI110" s="2"/>
      <c r="CGJ110" s="5"/>
      <c r="CGK110" s="5"/>
      <c r="CGL110" s="5"/>
      <c r="CGM110" s="5"/>
      <c r="CGN110" s="5"/>
      <c r="CGO110" s="1"/>
      <c r="CGP110" s="2"/>
      <c r="CGQ110" s="2"/>
      <c r="CGR110" s="5"/>
      <c r="CGS110" s="5"/>
      <c r="CGT110" s="5"/>
      <c r="CGU110" s="5"/>
      <c r="CGV110" s="5"/>
      <c r="CGW110" s="1"/>
      <c r="CGX110" s="2"/>
      <c r="CGY110" s="2"/>
      <c r="CGZ110" s="5"/>
      <c r="CHA110" s="5"/>
      <c r="CHB110" s="5"/>
      <c r="CHC110" s="5"/>
      <c r="CHD110" s="5"/>
      <c r="CHE110" s="1"/>
      <c r="CHF110" s="2"/>
      <c r="CHG110" s="2"/>
      <c r="CHH110" s="5"/>
      <c r="CHI110" s="5"/>
      <c r="CHJ110" s="5"/>
      <c r="CHK110" s="5"/>
      <c r="CHL110" s="5"/>
      <c r="CHM110" s="1"/>
      <c r="CHN110" s="2"/>
      <c r="CHO110" s="2"/>
      <c r="CHP110" s="5"/>
      <c r="CHQ110" s="5"/>
      <c r="CHR110" s="5"/>
      <c r="CHS110" s="5"/>
      <c r="CHT110" s="5"/>
      <c r="CHU110" s="1"/>
      <c r="CHV110" s="2"/>
      <c r="CHW110" s="2"/>
      <c r="CHX110" s="5"/>
      <c r="CHY110" s="5"/>
      <c r="CHZ110" s="5"/>
      <c r="CIA110" s="5"/>
      <c r="CIB110" s="5"/>
      <c r="CIC110" s="1"/>
      <c r="CID110" s="2"/>
      <c r="CIE110" s="2"/>
      <c r="CIF110" s="5"/>
      <c r="CIG110" s="5"/>
      <c r="CIH110" s="5"/>
      <c r="CII110" s="5"/>
      <c r="CIJ110" s="5"/>
      <c r="CIK110" s="1"/>
      <c r="CIL110" s="2"/>
      <c r="CIM110" s="2"/>
      <c r="CIN110" s="5"/>
      <c r="CIO110" s="5"/>
      <c r="CIP110" s="5"/>
      <c r="CIQ110" s="5"/>
      <c r="CIR110" s="5"/>
      <c r="CIS110" s="1"/>
      <c r="CIT110" s="2"/>
      <c r="CIU110" s="2"/>
      <c r="CIV110" s="5"/>
      <c r="CIW110" s="5"/>
      <c r="CIX110" s="5"/>
      <c r="CIY110" s="5"/>
      <c r="CIZ110" s="5"/>
      <c r="CJA110" s="1"/>
      <c r="CJB110" s="2"/>
      <c r="CJC110" s="2"/>
      <c r="CJD110" s="5"/>
      <c r="CJE110" s="5"/>
      <c r="CJF110" s="5"/>
      <c r="CJG110" s="5"/>
      <c r="CJH110" s="5"/>
      <c r="CJI110" s="1"/>
      <c r="CJJ110" s="2"/>
      <c r="CJK110" s="2"/>
      <c r="CJL110" s="5"/>
      <c r="CJM110" s="5"/>
      <c r="CJN110" s="5"/>
      <c r="CJO110" s="5"/>
      <c r="CJP110" s="5"/>
      <c r="CJQ110" s="1"/>
      <c r="CJR110" s="2"/>
      <c r="CJS110" s="2"/>
      <c r="CJT110" s="5"/>
      <c r="CJU110" s="5"/>
      <c r="CJV110" s="5"/>
      <c r="CJW110" s="5"/>
      <c r="CJX110" s="5"/>
      <c r="CJY110" s="1"/>
      <c r="CJZ110" s="2"/>
      <c r="CKA110" s="2"/>
      <c r="CKB110" s="5"/>
      <c r="CKC110" s="5"/>
      <c r="CKD110" s="5"/>
      <c r="CKE110" s="5"/>
      <c r="CKF110" s="5"/>
      <c r="CKG110" s="1"/>
      <c r="CKH110" s="2"/>
      <c r="CKI110" s="2"/>
      <c r="CKJ110" s="5"/>
      <c r="CKK110" s="5"/>
      <c r="CKL110" s="5"/>
      <c r="CKM110" s="5"/>
      <c r="CKN110" s="5"/>
      <c r="CKO110" s="1"/>
      <c r="CKP110" s="2"/>
      <c r="CKQ110" s="2"/>
      <c r="CKR110" s="5"/>
      <c r="CKS110" s="5"/>
      <c r="CKT110" s="5"/>
      <c r="CKU110" s="5"/>
      <c r="CKV110" s="5"/>
      <c r="CKW110" s="1"/>
      <c r="CKX110" s="2"/>
      <c r="CKY110" s="2"/>
      <c r="CKZ110" s="5"/>
      <c r="CLA110" s="5"/>
      <c r="CLB110" s="5"/>
      <c r="CLC110" s="5"/>
      <c r="CLD110" s="5"/>
      <c r="CLE110" s="1"/>
      <c r="CLF110" s="2"/>
      <c r="CLG110" s="2"/>
      <c r="CLH110" s="5"/>
      <c r="CLI110" s="5"/>
      <c r="CLJ110" s="5"/>
      <c r="CLK110" s="5"/>
      <c r="CLL110" s="5"/>
      <c r="CLM110" s="1"/>
      <c r="CLN110" s="2"/>
      <c r="CLO110" s="2"/>
      <c r="CLP110" s="5"/>
      <c r="CLQ110" s="5"/>
      <c r="CLR110" s="5"/>
      <c r="CLS110" s="5"/>
      <c r="CLT110" s="5"/>
      <c r="CLU110" s="1"/>
      <c r="CLV110" s="2"/>
      <c r="CLW110" s="2"/>
      <c r="CLX110" s="5"/>
      <c r="CLY110" s="5"/>
      <c r="CLZ110" s="5"/>
      <c r="CMA110" s="5"/>
      <c r="CMB110" s="5"/>
      <c r="CMC110" s="1"/>
      <c r="CMD110" s="2"/>
      <c r="CME110" s="2"/>
      <c r="CMF110" s="5"/>
      <c r="CMG110" s="5"/>
      <c r="CMH110" s="5"/>
      <c r="CMI110" s="5"/>
      <c r="CMJ110" s="5"/>
      <c r="CMK110" s="1"/>
      <c r="CML110" s="2"/>
      <c r="CMM110" s="2"/>
      <c r="CMN110" s="5"/>
      <c r="CMO110" s="5"/>
      <c r="CMP110" s="5"/>
      <c r="CMQ110" s="5"/>
      <c r="CMR110" s="5"/>
      <c r="CMS110" s="1"/>
      <c r="CMT110" s="2"/>
      <c r="CMU110" s="2"/>
      <c r="CMV110" s="5"/>
      <c r="CMW110" s="5"/>
      <c r="CMX110" s="5"/>
      <c r="CMY110" s="5"/>
      <c r="CMZ110" s="5"/>
      <c r="CNA110" s="1"/>
      <c r="CNB110" s="2"/>
      <c r="CNC110" s="2"/>
      <c r="CND110" s="5"/>
      <c r="CNE110" s="5"/>
      <c r="CNF110" s="5"/>
      <c r="CNG110" s="5"/>
      <c r="CNH110" s="5"/>
      <c r="CNI110" s="1"/>
      <c r="CNJ110" s="2"/>
      <c r="CNK110" s="2"/>
      <c r="CNL110" s="5"/>
      <c r="CNM110" s="5"/>
      <c r="CNN110" s="5"/>
      <c r="CNO110" s="5"/>
      <c r="CNP110" s="5"/>
      <c r="CNQ110" s="1"/>
      <c r="CNR110" s="2"/>
      <c r="CNS110" s="2"/>
      <c r="CNT110" s="5"/>
      <c r="CNU110" s="5"/>
      <c r="CNV110" s="5"/>
      <c r="CNW110" s="5"/>
      <c r="CNX110" s="5"/>
      <c r="CNY110" s="1"/>
      <c r="CNZ110" s="2"/>
      <c r="COA110" s="2"/>
      <c r="COB110" s="5"/>
      <c r="COC110" s="5"/>
      <c r="COD110" s="5"/>
      <c r="COE110" s="5"/>
      <c r="COF110" s="5"/>
      <c r="COG110" s="1"/>
      <c r="COH110" s="2"/>
      <c r="COI110" s="2"/>
      <c r="COJ110" s="5"/>
      <c r="COK110" s="5"/>
      <c r="COL110" s="5"/>
      <c r="COM110" s="5"/>
      <c r="CON110" s="5"/>
      <c r="COO110" s="1"/>
      <c r="COP110" s="2"/>
      <c r="COQ110" s="2"/>
      <c r="COR110" s="5"/>
      <c r="COS110" s="5"/>
      <c r="COT110" s="5"/>
      <c r="COU110" s="5"/>
      <c r="COV110" s="5"/>
      <c r="COW110" s="1"/>
      <c r="COX110" s="2"/>
      <c r="COY110" s="2"/>
      <c r="COZ110" s="5"/>
      <c r="CPA110" s="5"/>
      <c r="CPB110" s="5"/>
      <c r="CPC110" s="5"/>
      <c r="CPD110" s="5"/>
      <c r="CPE110" s="1"/>
      <c r="CPF110" s="2"/>
      <c r="CPG110" s="2"/>
      <c r="CPH110" s="5"/>
      <c r="CPI110" s="5"/>
      <c r="CPJ110" s="5"/>
      <c r="CPK110" s="5"/>
      <c r="CPL110" s="5"/>
      <c r="CPM110" s="1"/>
      <c r="CPN110" s="2"/>
      <c r="CPO110" s="2"/>
      <c r="CPP110" s="5"/>
      <c r="CPQ110" s="5"/>
      <c r="CPR110" s="5"/>
      <c r="CPS110" s="5"/>
      <c r="CPT110" s="5"/>
      <c r="CPU110" s="1"/>
      <c r="CPV110" s="2"/>
      <c r="CPW110" s="2"/>
      <c r="CPX110" s="5"/>
      <c r="CPY110" s="5"/>
      <c r="CPZ110" s="5"/>
      <c r="CQA110" s="5"/>
      <c r="CQB110" s="5"/>
      <c r="CQC110" s="1"/>
      <c r="CQD110" s="2"/>
      <c r="CQE110" s="2"/>
      <c r="CQF110" s="5"/>
      <c r="CQG110" s="5"/>
      <c r="CQH110" s="5"/>
      <c r="CQI110" s="5"/>
      <c r="CQJ110" s="5"/>
      <c r="CQK110" s="1"/>
      <c r="CQL110" s="2"/>
      <c r="CQM110" s="2"/>
      <c r="CQN110" s="5"/>
      <c r="CQO110" s="5"/>
      <c r="CQP110" s="5"/>
      <c r="CQQ110" s="5"/>
      <c r="CQR110" s="5"/>
      <c r="CQS110" s="1"/>
      <c r="CQT110" s="2"/>
      <c r="CQU110" s="2"/>
      <c r="CQV110" s="5"/>
      <c r="CQW110" s="5"/>
      <c r="CQX110" s="5"/>
      <c r="CQY110" s="5"/>
      <c r="CQZ110" s="5"/>
      <c r="CRA110" s="1"/>
      <c r="CRB110" s="2"/>
      <c r="CRC110" s="2"/>
      <c r="CRD110" s="5"/>
      <c r="CRE110" s="5"/>
      <c r="CRF110" s="5"/>
      <c r="CRG110" s="5"/>
      <c r="CRH110" s="5"/>
      <c r="CRI110" s="1"/>
      <c r="CRJ110" s="2"/>
      <c r="CRK110" s="2"/>
      <c r="CRL110" s="5"/>
      <c r="CRM110" s="5"/>
      <c r="CRN110" s="5"/>
      <c r="CRO110" s="5"/>
      <c r="CRP110" s="5"/>
      <c r="CRQ110" s="1"/>
      <c r="CRR110" s="2"/>
      <c r="CRS110" s="2"/>
      <c r="CRT110" s="5"/>
      <c r="CRU110" s="5"/>
      <c r="CRV110" s="5"/>
      <c r="CRW110" s="5"/>
      <c r="CRX110" s="5"/>
      <c r="CRY110" s="1"/>
      <c r="CRZ110" s="2"/>
      <c r="CSA110" s="2"/>
      <c r="CSB110" s="5"/>
      <c r="CSC110" s="5"/>
      <c r="CSD110" s="5"/>
      <c r="CSE110" s="5"/>
      <c r="CSF110" s="5"/>
      <c r="CSG110" s="1"/>
      <c r="CSH110" s="2"/>
      <c r="CSI110" s="2"/>
      <c r="CSJ110" s="5"/>
      <c r="CSK110" s="5"/>
      <c r="CSL110" s="5"/>
      <c r="CSM110" s="5"/>
      <c r="CSN110" s="5"/>
      <c r="CSO110" s="1"/>
      <c r="CSP110" s="2"/>
      <c r="CSQ110" s="2"/>
      <c r="CSR110" s="5"/>
      <c r="CSS110" s="5"/>
      <c r="CST110" s="5"/>
      <c r="CSU110" s="5"/>
      <c r="CSV110" s="5"/>
      <c r="CSW110" s="1"/>
      <c r="CSX110" s="2"/>
      <c r="CSY110" s="2"/>
      <c r="CSZ110" s="5"/>
      <c r="CTA110" s="5"/>
      <c r="CTB110" s="5"/>
      <c r="CTC110" s="5"/>
      <c r="CTD110" s="5"/>
      <c r="CTE110" s="1"/>
      <c r="CTF110" s="2"/>
      <c r="CTG110" s="2"/>
      <c r="CTH110" s="5"/>
      <c r="CTI110" s="5"/>
      <c r="CTJ110" s="5"/>
      <c r="CTK110" s="5"/>
      <c r="CTL110" s="5"/>
      <c r="CTM110" s="1"/>
      <c r="CTN110" s="2"/>
      <c r="CTO110" s="2"/>
      <c r="CTP110" s="5"/>
      <c r="CTQ110" s="5"/>
      <c r="CTR110" s="5"/>
      <c r="CTS110" s="5"/>
      <c r="CTT110" s="5"/>
      <c r="CTU110" s="1"/>
      <c r="CTV110" s="2"/>
      <c r="CTW110" s="2"/>
      <c r="CTX110" s="5"/>
      <c r="CTY110" s="5"/>
      <c r="CTZ110" s="5"/>
      <c r="CUA110" s="5"/>
      <c r="CUB110" s="5"/>
      <c r="CUC110" s="1"/>
      <c r="CUD110" s="2"/>
      <c r="CUE110" s="2"/>
      <c r="CUF110" s="5"/>
      <c r="CUG110" s="5"/>
      <c r="CUH110" s="5"/>
      <c r="CUI110" s="5"/>
      <c r="CUJ110" s="5"/>
      <c r="CUK110" s="1"/>
      <c r="CUL110" s="2"/>
      <c r="CUM110" s="2"/>
      <c r="CUN110" s="5"/>
      <c r="CUO110" s="5"/>
      <c r="CUP110" s="5"/>
      <c r="CUQ110" s="5"/>
      <c r="CUR110" s="5"/>
      <c r="CUS110" s="1"/>
      <c r="CUT110" s="2"/>
      <c r="CUU110" s="2"/>
      <c r="CUV110" s="5"/>
      <c r="CUW110" s="5"/>
      <c r="CUX110" s="5"/>
      <c r="CUY110" s="5"/>
      <c r="CUZ110" s="5"/>
      <c r="CVA110" s="1"/>
      <c r="CVB110" s="2"/>
      <c r="CVC110" s="2"/>
      <c r="CVD110" s="5"/>
      <c r="CVE110" s="5"/>
      <c r="CVF110" s="5"/>
      <c r="CVG110" s="5"/>
      <c r="CVH110" s="5"/>
      <c r="CVI110" s="1"/>
      <c r="CVJ110" s="2"/>
      <c r="CVK110" s="2"/>
      <c r="CVL110" s="5"/>
      <c r="CVM110" s="5"/>
      <c r="CVN110" s="5"/>
      <c r="CVO110" s="5"/>
      <c r="CVP110" s="5"/>
      <c r="CVQ110" s="1"/>
      <c r="CVR110" s="2"/>
      <c r="CVS110" s="2"/>
      <c r="CVT110" s="5"/>
      <c r="CVU110" s="5"/>
      <c r="CVV110" s="5"/>
      <c r="CVW110" s="5"/>
      <c r="CVX110" s="5"/>
      <c r="CVY110" s="1"/>
      <c r="CVZ110" s="2"/>
      <c r="CWA110" s="2"/>
      <c r="CWB110" s="5"/>
      <c r="CWC110" s="5"/>
      <c r="CWD110" s="5"/>
      <c r="CWE110" s="5"/>
      <c r="CWF110" s="5"/>
      <c r="CWG110" s="1"/>
      <c r="CWH110" s="2"/>
      <c r="CWI110" s="2"/>
      <c r="CWJ110" s="5"/>
      <c r="CWK110" s="5"/>
      <c r="CWL110" s="5"/>
      <c r="CWM110" s="5"/>
      <c r="CWN110" s="5"/>
      <c r="CWO110" s="1"/>
      <c r="CWP110" s="2"/>
      <c r="CWQ110" s="2"/>
      <c r="CWR110" s="5"/>
      <c r="CWS110" s="5"/>
      <c r="CWT110" s="5"/>
      <c r="CWU110" s="5"/>
      <c r="CWV110" s="5"/>
      <c r="CWW110" s="1"/>
      <c r="CWX110" s="2"/>
      <c r="CWY110" s="2"/>
      <c r="CWZ110" s="5"/>
      <c r="CXA110" s="5"/>
      <c r="CXB110" s="5"/>
      <c r="CXC110" s="5"/>
      <c r="CXD110" s="5"/>
      <c r="CXE110" s="1"/>
      <c r="CXF110" s="2"/>
      <c r="CXG110" s="2"/>
      <c r="CXH110" s="5"/>
      <c r="CXI110" s="5"/>
      <c r="CXJ110" s="5"/>
      <c r="CXK110" s="5"/>
      <c r="CXL110" s="5"/>
      <c r="CXM110" s="1"/>
      <c r="CXN110" s="2"/>
      <c r="CXO110" s="2"/>
      <c r="CXP110" s="5"/>
      <c r="CXQ110" s="5"/>
      <c r="CXR110" s="5"/>
      <c r="CXS110" s="5"/>
      <c r="CXT110" s="5"/>
      <c r="CXU110" s="1"/>
      <c r="CXV110" s="2"/>
      <c r="CXW110" s="2"/>
      <c r="CXX110" s="5"/>
      <c r="CXY110" s="5"/>
      <c r="CXZ110" s="5"/>
      <c r="CYA110" s="5"/>
      <c r="CYB110" s="5"/>
      <c r="CYC110" s="1"/>
      <c r="CYD110" s="2"/>
      <c r="CYE110" s="2"/>
      <c r="CYF110" s="5"/>
      <c r="CYG110" s="5"/>
      <c r="CYH110" s="5"/>
      <c r="CYI110" s="5"/>
      <c r="CYJ110" s="5"/>
      <c r="CYK110" s="1"/>
      <c r="CYL110" s="2"/>
      <c r="CYM110" s="2"/>
      <c r="CYN110" s="5"/>
      <c r="CYO110" s="5"/>
      <c r="CYP110" s="5"/>
      <c r="CYQ110" s="5"/>
      <c r="CYR110" s="5"/>
      <c r="CYS110" s="1"/>
      <c r="CYT110" s="2"/>
      <c r="CYU110" s="2"/>
      <c r="CYV110" s="5"/>
      <c r="CYW110" s="5"/>
      <c r="CYX110" s="5"/>
      <c r="CYY110" s="5"/>
      <c r="CYZ110" s="5"/>
      <c r="CZA110" s="1"/>
      <c r="CZB110" s="2"/>
      <c r="CZC110" s="2"/>
      <c r="CZD110" s="5"/>
      <c r="CZE110" s="5"/>
      <c r="CZF110" s="5"/>
      <c r="CZG110" s="5"/>
      <c r="CZH110" s="5"/>
      <c r="CZI110" s="1"/>
      <c r="CZJ110" s="2"/>
      <c r="CZK110" s="2"/>
      <c r="CZL110" s="5"/>
      <c r="CZM110" s="5"/>
      <c r="CZN110" s="5"/>
      <c r="CZO110" s="5"/>
      <c r="CZP110" s="5"/>
      <c r="CZQ110" s="1"/>
      <c r="CZR110" s="2"/>
      <c r="CZS110" s="2"/>
      <c r="CZT110" s="5"/>
      <c r="CZU110" s="5"/>
      <c r="CZV110" s="5"/>
      <c r="CZW110" s="5"/>
      <c r="CZX110" s="5"/>
      <c r="CZY110" s="1"/>
      <c r="CZZ110" s="2"/>
      <c r="DAA110" s="2"/>
      <c r="DAB110" s="5"/>
      <c r="DAC110" s="5"/>
      <c r="DAD110" s="5"/>
      <c r="DAE110" s="5"/>
      <c r="DAF110" s="5"/>
      <c r="DAG110" s="1"/>
      <c r="DAH110" s="2"/>
      <c r="DAI110" s="2"/>
      <c r="DAJ110" s="5"/>
      <c r="DAK110" s="5"/>
      <c r="DAL110" s="5"/>
      <c r="DAM110" s="5"/>
      <c r="DAN110" s="5"/>
      <c r="DAO110" s="1"/>
      <c r="DAP110" s="2"/>
      <c r="DAQ110" s="2"/>
      <c r="DAR110" s="5"/>
      <c r="DAS110" s="5"/>
      <c r="DAT110" s="5"/>
      <c r="DAU110" s="5"/>
      <c r="DAV110" s="5"/>
      <c r="DAW110" s="1"/>
      <c r="DAX110" s="2"/>
      <c r="DAY110" s="2"/>
      <c r="DAZ110" s="5"/>
      <c r="DBA110" s="5"/>
      <c r="DBB110" s="5"/>
      <c r="DBC110" s="5"/>
      <c r="DBD110" s="5"/>
      <c r="DBE110" s="1"/>
      <c r="DBF110" s="2"/>
      <c r="DBG110" s="2"/>
      <c r="DBH110" s="5"/>
      <c r="DBI110" s="5"/>
      <c r="DBJ110" s="5"/>
      <c r="DBK110" s="5"/>
      <c r="DBL110" s="5"/>
      <c r="DBM110" s="1"/>
      <c r="DBN110" s="2"/>
      <c r="DBO110" s="2"/>
      <c r="DBP110" s="5"/>
      <c r="DBQ110" s="5"/>
      <c r="DBR110" s="5"/>
      <c r="DBS110" s="5"/>
      <c r="DBT110" s="5"/>
      <c r="DBU110" s="1"/>
      <c r="DBV110" s="2"/>
      <c r="DBW110" s="2"/>
      <c r="DBX110" s="5"/>
      <c r="DBY110" s="5"/>
      <c r="DBZ110" s="5"/>
      <c r="DCA110" s="5"/>
      <c r="DCB110" s="5"/>
      <c r="DCC110" s="1"/>
      <c r="DCD110" s="2"/>
      <c r="DCE110" s="2"/>
      <c r="DCF110" s="5"/>
      <c r="DCG110" s="5"/>
      <c r="DCH110" s="5"/>
      <c r="DCI110" s="5"/>
      <c r="DCJ110" s="5"/>
      <c r="DCK110" s="1"/>
      <c r="DCL110" s="2"/>
      <c r="DCM110" s="2"/>
      <c r="DCN110" s="5"/>
      <c r="DCO110" s="5"/>
      <c r="DCP110" s="5"/>
      <c r="DCQ110" s="5"/>
      <c r="DCR110" s="5"/>
      <c r="DCS110" s="1"/>
      <c r="DCT110" s="2"/>
      <c r="DCU110" s="2"/>
      <c r="DCV110" s="5"/>
      <c r="DCW110" s="5"/>
      <c r="DCX110" s="5"/>
      <c r="DCY110" s="5"/>
      <c r="DCZ110" s="5"/>
      <c r="DDA110" s="1"/>
      <c r="DDB110" s="2"/>
      <c r="DDC110" s="2"/>
      <c r="DDD110" s="5"/>
      <c r="DDE110" s="5"/>
      <c r="DDF110" s="5"/>
      <c r="DDG110" s="5"/>
      <c r="DDH110" s="5"/>
      <c r="DDI110" s="1"/>
      <c r="DDJ110" s="2"/>
      <c r="DDK110" s="2"/>
      <c r="DDL110" s="5"/>
      <c r="DDM110" s="5"/>
      <c r="DDN110" s="5"/>
      <c r="DDO110" s="5"/>
      <c r="DDP110" s="5"/>
      <c r="DDQ110" s="1"/>
      <c r="DDR110" s="2"/>
      <c r="DDS110" s="2"/>
      <c r="DDT110" s="5"/>
      <c r="DDU110" s="5"/>
      <c r="DDV110" s="5"/>
      <c r="DDW110" s="5"/>
      <c r="DDX110" s="5"/>
      <c r="DDY110" s="1"/>
      <c r="DDZ110" s="2"/>
      <c r="DEA110" s="2"/>
      <c r="DEB110" s="5"/>
      <c r="DEC110" s="5"/>
      <c r="DED110" s="5"/>
      <c r="DEE110" s="5"/>
      <c r="DEF110" s="5"/>
      <c r="DEG110" s="1"/>
      <c r="DEH110" s="2"/>
      <c r="DEI110" s="2"/>
      <c r="DEJ110" s="5"/>
      <c r="DEK110" s="5"/>
      <c r="DEL110" s="5"/>
      <c r="DEM110" s="5"/>
      <c r="DEN110" s="5"/>
      <c r="DEO110" s="1"/>
      <c r="DEP110" s="2"/>
      <c r="DEQ110" s="2"/>
      <c r="DER110" s="5"/>
      <c r="DES110" s="5"/>
      <c r="DET110" s="5"/>
      <c r="DEU110" s="5"/>
      <c r="DEV110" s="5"/>
      <c r="DEW110" s="1"/>
      <c r="DEX110" s="2"/>
      <c r="DEY110" s="2"/>
      <c r="DEZ110" s="5"/>
      <c r="DFA110" s="5"/>
      <c r="DFB110" s="5"/>
      <c r="DFC110" s="5"/>
      <c r="DFD110" s="5"/>
      <c r="DFE110" s="1"/>
      <c r="DFF110" s="2"/>
      <c r="DFG110" s="2"/>
      <c r="DFH110" s="5"/>
      <c r="DFI110" s="5"/>
      <c r="DFJ110" s="5"/>
      <c r="DFK110" s="5"/>
      <c r="DFL110" s="5"/>
      <c r="DFM110" s="1"/>
      <c r="DFN110" s="2"/>
      <c r="DFO110" s="2"/>
      <c r="DFP110" s="5"/>
      <c r="DFQ110" s="5"/>
      <c r="DFR110" s="5"/>
      <c r="DFS110" s="5"/>
      <c r="DFT110" s="5"/>
      <c r="DFU110" s="1"/>
      <c r="DFV110" s="2"/>
      <c r="DFW110" s="2"/>
      <c r="DFX110" s="5"/>
      <c r="DFY110" s="5"/>
      <c r="DFZ110" s="5"/>
      <c r="DGA110" s="5"/>
      <c r="DGB110" s="5"/>
      <c r="DGC110" s="1"/>
      <c r="DGD110" s="2"/>
      <c r="DGE110" s="2"/>
      <c r="DGF110" s="5"/>
      <c r="DGG110" s="5"/>
      <c r="DGH110" s="5"/>
      <c r="DGI110" s="5"/>
      <c r="DGJ110" s="5"/>
      <c r="DGK110" s="1"/>
      <c r="DGL110" s="2"/>
      <c r="DGM110" s="2"/>
      <c r="DGN110" s="5"/>
      <c r="DGO110" s="5"/>
      <c r="DGP110" s="5"/>
      <c r="DGQ110" s="5"/>
      <c r="DGR110" s="5"/>
      <c r="DGS110" s="1"/>
      <c r="DGT110" s="2"/>
      <c r="DGU110" s="2"/>
      <c r="DGV110" s="5"/>
      <c r="DGW110" s="5"/>
      <c r="DGX110" s="5"/>
      <c r="DGY110" s="5"/>
      <c r="DGZ110" s="5"/>
      <c r="DHA110" s="1"/>
      <c r="DHB110" s="2"/>
      <c r="DHC110" s="2"/>
      <c r="DHD110" s="5"/>
      <c r="DHE110" s="5"/>
      <c r="DHF110" s="5"/>
      <c r="DHG110" s="5"/>
      <c r="DHH110" s="5"/>
      <c r="DHI110" s="1"/>
      <c r="DHJ110" s="2"/>
      <c r="DHK110" s="2"/>
      <c r="DHL110" s="5"/>
      <c r="DHM110" s="5"/>
      <c r="DHN110" s="5"/>
      <c r="DHO110" s="5"/>
      <c r="DHP110" s="5"/>
      <c r="DHQ110" s="1"/>
      <c r="DHR110" s="2"/>
      <c r="DHS110" s="2"/>
      <c r="DHT110" s="5"/>
      <c r="DHU110" s="5"/>
      <c r="DHV110" s="5"/>
      <c r="DHW110" s="5"/>
      <c r="DHX110" s="5"/>
      <c r="DHY110" s="1"/>
      <c r="DHZ110" s="2"/>
      <c r="DIA110" s="2"/>
      <c r="DIB110" s="5"/>
      <c r="DIC110" s="5"/>
      <c r="DID110" s="5"/>
      <c r="DIE110" s="5"/>
      <c r="DIF110" s="5"/>
      <c r="DIG110" s="1"/>
      <c r="DIH110" s="2"/>
      <c r="DII110" s="2"/>
      <c r="DIJ110" s="5"/>
      <c r="DIK110" s="5"/>
      <c r="DIL110" s="5"/>
      <c r="DIM110" s="5"/>
      <c r="DIN110" s="5"/>
      <c r="DIO110" s="1"/>
      <c r="DIP110" s="2"/>
      <c r="DIQ110" s="2"/>
      <c r="DIR110" s="5"/>
      <c r="DIS110" s="5"/>
      <c r="DIT110" s="5"/>
      <c r="DIU110" s="5"/>
      <c r="DIV110" s="5"/>
      <c r="DIW110" s="1"/>
      <c r="DIX110" s="2"/>
      <c r="DIY110" s="2"/>
      <c r="DIZ110" s="5"/>
      <c r="DJA110" s="5"/>
      <c r="DJB110" s="5"/>
      <c r="DJC110" s="5"/>
      <c r="DJD110" s="5"/>
      <c r="DJE110" s="1"/>
      <c r="DJF110" s="2"/>
      <c r="DJG110" s="2"/>
      <c r="DJH110" s="5"/>
      <c r="DJI110" s="5"/>
      <c r="DJJ110" s="5"/>
      <c r="DJK110" s="5"/>
      <c r="DJL110" s="5"/>
      <c r="DJM110" s="1"/>
      <c r="DJN110" s="2"/>
      <c r="DJO110" s="2"/>
      <c r="DJP110" s="5"/>
      <c r="DJQ110" s="5"/>
      <c r="DJR110" s="5"/>
      <c r="DJS110" s="5"/>
      <c r="DJT110" s="5"/>
      <c r="DJU110" s="1"/>
      <c r="DJV110" s="2"/>
      <c r="DJW110" s="2"/>
      <c r="DJX110" s="5"/>
      <c r="DJY110" s="5"/>
      <c r="DJZ110" s="5"/>
      <c r="DKA110" s="5"/>
      <c r="DKB110" s="5"/>
      <c r="DKC110" s="1"/>
      <c r="DKD110" s="2"/>
      <c r="DKE110" s="2"/>
      <c r="DKF110" s="5"/>
      <c r="DKG110" s="5"/>
      <c r="DKH110" s="5"/>
      <c r="DKI110" s="5"/>
      <c r="DKJ110" s="5"/>
      <c r="DKK110" s="1"/>
      <c r="DKL110" s="2"/>
      <c r="DKM110" s="2"/>
      <c r="DKN110" s="5"/>
      <c r="DKO110" s="5"/>
      <c r="DKP110" s="5"/>
      <c r="DKQ110" s="5"/>
      <c r="DKR110" s="5"/>
      <c r="DKS110" s="1"/>
      <c r="DKT110" s="2"/>
      <c r="DKU110" s="2"/>
      <c r="DKV110" s="5"/>
      <c r="DKW110" s="5"/>
      <c r="DKX110" s="5"/>
      <c r="DKY110" s="5"/>
      <c r="DKZ110" s="5"/>
      <c r="DLA110" s="1"/>
      <c r="DLB110" s="2"/>
      <c r="DLC110" s="2"/>
      <c r="DLD110" s="5"/>
      <c r="DLE110" s="5"/>
      <c r="DLF110" s="5"/>
      <c r="DLG110" s="5"/>
      <c r="DLH110" s="5"/>
      <c r="DLI110" s="1"/>
      <c r="DLJ110" s="2"/>
      <c r="DLK110" s="2"/>
      <c r="DLL110" s="5"/>
      <c r="DLM110" s="5"/>
      <c r="DLN110" s="5"/>
      <c r="DLO110" s="5"/>
      <c r="DLP110" s="5"/>
      <c r="DLQ110" s="1"/>
      <c r="DLR110" s="2"/>
      <c r="DLS110" s="2"/>
      <c r="DLT110" s="5"/>
      <c r="DLU110" s="5"/>
      <c r="DLV110" s="5"/>
      <c r="DLW110" s="5"/>
      <c r="DLX110" s="5"/>
      <c r="DLY110" s="1"/>
      <c r="DLZ110" s="2"/>
      <c r="DMA110" s="2"/>
      <c r="DMB110" s="5"/>
      <c r="DMC110" s="5"/>
      <c r="DMD110" s="5"/>
      <c r="DME110" s="5"/>
      <c r="DMF110" s="5"/>
      <c r="DMG110" s="1"/>
      <c r="DMH110" s="2"/>
      <c r="DMI110" s="2"/>
      <c r="DMJ110" s="5"/>
      <c r="DMK110" s="5"/>
      <c r="DML110" s="5"/>
      <c r="DMM110" s="5"/>
      <c r="DMN110" s="5"/>
      <c r="DMO110" s="1"/>
      <c r="DMP110" s="2"/>
      <c r="DMQ110" s="2"/>
      <c r="DMR110" s="5"/>
      <c r="DMS110" s="5"/>
      <c r="DMT110" s="5"/>
      <c r="DMU110" s="5"/>
      <c r="DMV110" s="5"/>
      <c r="DMW110" s="1"/>
      <c r="DMX110" s="2"/>
      <c r="DMY110" s="2"/>
      <c r="DMZ110" s="5"/>
      <c r="DNA110" s="5"/>
      <c r="DNB110" s="5"/>
      <c r="DNC110" s="5"/>
      <c r="DND110" s="5"/>
      <c r="DNE110" s="1"/>
      <c r="DNF110" s="2"/>
      <c r="DNG110" s="2"/>
      <c r="DNH110" s="5"/>
      <c r="DNI110" s="5"/>
      <c r="DNJ110" s="5"/>
      <c r="DNK110" s="5"/>
      <c r="DNL110" s="5"/>
      <c r="DNM110" s="1"/>
      <c r="DNN110" s="2"/>
      <c r="DNO110" s="2"/>
      <c r="DNP110" s="5"/>
      <c r="DNQ110" s="5"/>
      <c r="DNR110" s="5"/>
      <c r="DNS110" s="5"/>
      <c r="DNT110" s="5"/>
      <c r="DNU110" s="1"/>
      <c r="DNV110" s="2"/>
      <c r="DNW110" s="2"/>
      <c r="DNX110" s="5"/>
      <c r="DNY110" s="5"/>
      <c r="DNZ110" s="5"/>
      <c r="DOA110" s="5"/>
      <c r="DOB110" s="5"/>
      <c r="DOC110" s="1"/>
      <c r="DOD110" s="2"/>
      <c r="DOE110" s="2"/>
      <c r="DOF110" s="5"/>
      <c r="DOG110" s="5"/>
      <c r="DOH110" s="5"/>
      <c r="DOI110" s="5"/>
      <c r="DOJ110" s="5"/>
      <c r="DOK110" s="1"/>
      <c r="DOL110" s="2"/>
      <c r="DOM110" s="2"/>
      <c r="DON110" s="5"/>
      <c r="DOO110" s="5"/>
      <c r="DOP110" s="5"/>
      <c r="DOQ110" s="5"/>
      <c r="DOR110" s="5"/>
      <c r="DOS110" s="1"/>
      <c r="DOT110" s="2"/>
      <c r="DOU110" s="2"/>
      <c r="DOV110" s="5"/>
      <c r="DOW110" s="5"/>
      <c r="DOX110" s="5"/>
      <c r="DOY110" s="5"/>
      <c r="DOZ110" s="5"/>
      <c r="DPA110" s="1"/>
      <c r="DPB110" s="2"/>
      <c r="DPC110" s="2"/>
      <c r="DPD110" s="5"/>
      <c r="DPE110" s="5"/>
      <c r="DPF110" s="5"/>
      <c r="DPG110" s="5"/>
      <c r="DPH110" s="5"/>
      <c r="DPI110" s="1"/>
      <c r="DPJ110" s="2"/>
      <c r="DPK110" s="2"/>
      <c r="DPL110" s="5"/>
      <c r="DPM110" s="5"/>
      <c r="DPN110" s="5"/>
      <c r="DPO110" s="5"/>
      <c r="DPP110" s="5"/>
      <c r="DPQ110" s="1"/>
      <c r="DPR110" s="2"/>
      <c r="DPS110" s="2"/>
      <c r="DPT110" s="5"/>
      <c r="DPU110" s="5"/>
      <c r="DPV110" s="5"/>
      <c r="DPW110" s="5"/>
      <c r="DPX110" s="5"/>
      <c r="DPY110" s="1"/>
      <c r="DPZ110" s="2"/>
      <c r="DQA110" s="2"/>
      <c r="DQB110" s="5"/>
      <c r="DQC110" s="5"/>
      <c r="DQD110" s="5"/>
      <c r="DQE110" s="5"/>
      <c r="DQF110" s="5"/>
      <c r="DQG110" s="1"/>
      <c r="DQH110" s="2"/>
      <c r="DQI110" s="2"/>
      <c r="DQJ110" s="5"/>
      <c r="DQK110" s="5"/>
      <c r="DQL110" s="5"/>
      <c r="DQM110" s="5"/>
      <c r="DQN110" s="5"/>
      <c r="DQO110" s="1"/>
      <c r="DQP110" s="2"/>
      <c r="DQQ110" s="2"/>
      <c r="DQR110" s="5"/>
      <c r="DQS110" s="5"/>
      <c r="DQT110" s="5"/>
      <c r="DQU110" s="5"/>
      <c r="DQV110" s="5"/>
      <c r="DQW110" s="1"/>
      <c r="DQX110" s="2"/>
      <c r="DQY110" s="2"/>
      <c r="DQZ110" s="5"/>
      <c r="DRA110" s="5"/>
      <c r="DRB110" s="5"/>
      <c r="DRC110" s="5"/>
      <c r="DRD110" s="5"/>
      <c r="DRE110" s="1"/>
      <c r="DRF110" s="2"/>
      <c r="DRG110" s="2"/>
      <c r="DRH110" s="5"/>
      <c r="DRI110" s="5"/>
      <c r="DRJ110" s="5"/>
      <c r="DRK110" s="5"/>
      <c r="DRL110" s="5"/>
      <c r="DRM110" s="1"/>
      <c r="DRN110" s="2"/>
      <c r="DRO110" s="2"/>
      <c r="DRP110" s="5"/>
      <c r="DRQ110" s="5"/>
      <c r="DRR110" s="5"/>
      <c r="DRS110" s="5"/>
      <c r="DRT110" s="5"/>
      <c r="DRU110" s="1"/>
      <c r="DRV110" s="2"/>
      <c r="DRW110" s="2"/>
      <c r="DRX110" s="5"/>
      <c r="DRY110" s="5"/>
      <c r="DRZ110" s="5"/>
      <c r="DSA110" s="5"/>
      <c r="DSB110" s="5"/>
      <c r="DSC110" s="1"/>
      <c r="DSD110" s="2"/>
      <c r="DSE110" s="2"/>
      <c r="DSF110" s="5"/>
      <c r="DSG110" s="5"/>
      <c r="DSH110" s="5"/>
      <c r="DSI110" s="5"/>
      <c r="DSJ110" s="5"/>
      <c r="DSK110" s="1"/>
      <c r="DSL110" s="2"/>
      <c r="DSM110" s="2"/>
      <c r="DSN110" s="5"/>
      <c r="DSO110" s="5"/>
      <c r="DSP110" s="5"/>
      <c r="DSQ110" s="5"/>
      <c r="DSR110" s="5"/>
      <c r="DSS110" s="1"/>
      <c r="DST110" s="2"/>
      <c r="DSU110" s="2"/>
      <c r="DSV110" s="5"/>
      <c r="DSW110" s="5"/>
      <c r="DSX110" s="5"/>
      <c r="DSY110" s="5"/>
      <c r="DSZ110" s="5"/>
      <c r="DTA110" s="1"/>
      <c r="DTB110" s="2"/>
      <c r="DTC110" s="2"/>
      <c r="DTD110" s="5"/>
      <c r="DTE110" s="5"/>
      <c r="DTF110" s="5"/>
      <c r="DTG110" s="5"/>
      <c r="DTH110" s="5"/>
      <c r="DTI110" s="1"/>
      <c r="DTJ110" s="2"/>
      <c r="DTK110" s="2"/>
      <c r="DTL110" s="5"/>
      <c r="DTM110" s="5"/>
      <c r="DTN110" s="5"/>
      <c r="DTO110" s="5"/>
      <c r="DTP110" s="5"/>
      <c r="DTQ110" s="1"/>
      <c r="DTR110" s="2"/>
      <c r="DTS110" s="2"/>
      <c r="DTT110" s="5"/>
      <c r="DTU110" s="5"/>
      <c r="DTV110" s="5"/>
      <c r="DTW110" s="5"/>
      <c r="DTX110" s="5"/>
      <c r="DTY110" s="1"/>
      <c r="DTZ110" s="2"/>
      <c r="DUA110" s="2"/>
      <c r="DUB110" s="5"/>
      <c r="DUC110" s="5"/>
      <c r="DUD110" s="5"/>
      <c r="DUE110" s="5"/>
      <c r="DUF110" s="5"/>
      <c r="DUG110" s="1"/>
      <c r="DUH110" s="2"/>
      <c r="DUI110" s="2"/>
      <c r="DUJ110" s="5"/>
      <c r="DUK110" s="5"/>
      <c r="DUL110" s="5"/>
      <c r="DUM110" s="5"/>
      <c r="DUN110" s="5"/>
      <c r="DUO110" s="1"/>
      <c r="DUP110" s="2"/>
      <c r="DUQ110" s="2"/>
      <c r="DUR110" s="5"/>
      <c r="DUS110" s="5"/>
      <c r="DUT110" s="5"/>
      <c r="DUU110" s="5"/>
      <c r="DUV110" s="5"/>
      <c r="DUW110" s="1"/>
      <c r="DUX110" s="2"/>
      <c r="DUY110" s="2"/>
      <c r="DUZ110" s="5"/>
      <c r="DVA110" s="5"/>
      <c r="DVB110" s="5"/>
      <c r="DVC110" s="5"/>
      <c r="DVD110" s="5"/>
      <c r="DVE110" s="1"/>
      <c r="DVF110" s="2"/>
      <c r="DVG110" s="2"/>
      <c r="DVH110" s="5"/>
      <c r="DVI110" s="5"/>
      <c r="DVJ110" s="5"/>
      <c r="DVK110" s="5"/>
      <c r="DVL110" s="5"/>
      <c r="DVM110" s="1"/>
      <c r="DVN110" s="2"/>
      <c r="DVO110" s="2"/>
      <c r="DVP110" s="5"/>
      <c r="DVQ110" s="5"/>
      <c r="DVR110" s="5"/>
      <c r="DVS110" s="5"/>
      <c r="DVT110" s="5"/>
      <c r="DVU110" s="1"/>
      <c r="DVV110" s="2"/>
      <c r="DVW110" s="2"/>
      <c r="DVX110" s="5"/>
      <c r="DVY110" s="5"/>
      <c r="DVZ110" s="5"/>
      <c r="DWA110" s="5"/>
      <c r="DWB110" s="5"/>
      <c r="DWC110" s="1"/>
      <c r="DWD110" s="2"/>
      <c r="DWE110" s="2"/>
      <c r="DWF110" s="5"/>
      <c r="DWG110" s="5"/>
      <c r="DWH110" s="5"/>
      <c r="DWI110" s="5"/>
      <c r="DWJ110" s="5"/>
      <c r="DWK110" s="1"/>
      <c r="DWL110" s="2"/>
      <c r="DWM110" s="2"/>
      <c r="DWN110" s="5"/>
      <c r="DWO110" s="5"/>
      <c r="DWP110" s="5"/>
      <c r="DWQ110" s="5"/>
      <c r="DWR110" s="5"/>
      <c r="DWS110" s="1"/>
      <c r="DWT110" s="2"/>
      <c r="DWU110" s="2"/>
      <c r="DWV110" s="5"/>
      <c r="DWW110" s="5"/>
      <c r="DWX110" s="5"/>
      <c r="DWY110" s="5"/>
      <c r="DWZ110" s="5"/>
      <c r="DXA110" s="1"/>
      <c r="DXB110" s="2"/>
      <c r="DXC110" s="2"/>
      <c r="DXD110" s="5"/>
      <c r="DXE110" s="5"/>
      <c r="DXF110" s="5"/>
      <c r="DXG110" s="5"/>
      <c r="DXH110" s="5"/>
      <c r="DXI110" s="1"/>
      <c r="DXJ110" s="2"/>
      <c r="DXK110" s="2"/>
      <c r="DXL110" s="5"/>
      <c r="DXM110" s="5"/>
      <c r="DXN110" s="5"/>
      <c r="DXO110" s="5"/>
      <c r="DXP110" s="5"/>
      <c r="DXQ110" s="1"/>
      <c r="DXR110" s="2"/>
      <c r="DXS110" s="2"/>
      <c r="DXT110" s="5"/>
      <c r="DXU110" s="5"/>
      <c r="DXV110" s="5"/>
      <c r="DXW110" s="5"/>
      <c r="DXX110" s="5"/>
      <c r="DXY110" s="1"/>
      <c r="DXZ110" s="2"/>
      <c r="DYA110" s="2"/>
      <c r="DYB110" s="5"/>
      <c r="DYC110" s="5"/>
      <c r="DYD110" s="5"/>
      <c r="DYE110" s="5"/>
      <c r="DYF110" s="5"/>
      <c r="DYG110" s="1"/>
      <c r="DYH110" s="2"/>
      <c r="DYI110" s="2"/>
      <c r="DYJ110" s="5"/>
      <c r="DYK110" s="5"/>
      <c r="DYL110" s="5"/>
      <c r="DYM110" s="5"/>
      <c r="DYN110" s="5"/>
      <c r="DYO110" s="1"/>
      <c r="DYP110" s="2"/>
      <c r="DYQ110" s="2"/>
      <c r="DYR110" s="5"/>
      <c r="DYS110" s="5"/>
      <c r="DYT110" s="5"/>
      <c r="DYU110" s="5"/>
      <c r="DYV110" s="5"/>
      <c r="DYW110" s="1"/>
      <c r="DYX110" s="2"/>
      <c r="DYY110" s="2"/>
      <c r="DYZ110" s="5"/>
      <c r="DZA110" s="5"/>
      <c r="DZB110" s="5"/>
      <c r="DZC110" s="5"/>
      <c r="DZD110" s="5"/>
      <c r="DZE110" s="1"/>
      <c r="DZF110" s="2"/>
      <c r="DZG110" s="2"/>
      <c r="DZH110" s="5"/>
      <c r="DZI110" s="5"/>
      <c r="DZJ110" s="5"/>
      <c r="DZK110" s="5"/>
      <c r="DZL110" s="5"/>
      <c r="DZM110" s="1"/>
      <c r="DZN110" s="2"/>
      <c r="DZO110" s="2"/>
      <c r="DZP110" s="5"/>
      <c r="DZQ110" s="5"/>
      <c r="DZR110" s="5"/>
      <c r="DZS110" s="5"/>
      <c r="DZT110" s="5"/>
      <c r="DZU110" s="1"/>
      <c r="DZV110" s="2"/>
      <c r="DZW110" s="2"/>
      <c r="DZX110" s="5"/>
      <c r="DZY110" s="5"/>
      <c r="DZZ110" s="5"/>
      <c r="EAA110" s="5"/>
      <c r="EAB110" s="5"/>
      <c r="EAC110" s="1"/>
      <c r="EAD110" s="2"/>
      <c r="EAE110" s="2"/>
      <c r="EAF110" s="5"/>
      <c r="EAG110" s="5"/>
      <c r="EAH110" s="5"/>
      <c r="EAI110" s="5"/>
      <c r="EAJ110" s="5"/>
      <c r="EAK110" s="1"/>
      <c r="EAL110" s="2"/>
      <c r="EAM110" s="2"/>
      <c r="EAN110" s="5"/>
      <c r="EAO110" s="5"/>
      <c r="EAP110" s="5"/>
      <c r="EAQ110" s="5"/>
      <c r="EAR110" s="5"/>
      <c r="EAS110" s="1"/>
      <c r="EAT110" s="2"/>
      <c r="EAU110" s="2"/>
      <c r="EAV110" s="5"/>
      <c r="EAW110" s="5"/>
      <c r="EAX110" s="5"/>
      <c r="EAY110" s="5"/>
      <c r="EAZ110" s="5"/>
      <c r="EBA110" s="1"/>
      <c r="EBB110" s="2"/>
      <c r="EBC110" s="2"/>
      <c r="EBD110" s="5"/>
      <c r="EBE110" s="5"/>
      <c r="EBF110" s="5"/>
      <c r="EBG110" s="5"/>
      <c r="EBH110" s="5"/>
      <c r="EBI110" s="1"/>
      <c r="EBJ110" s="2"/>
      <c r="EBK110" s="2"/>
      <c r="EBL110" s="5"/>
      <c r="EBM110" s="5"/>
      <c r="EBN110" s="5"/>
      <c r="EBO110" s="5"/>
      <c r="EBP110" s="5"/>
      <c r="EBQ110" s="1"/>
      <c r="EBR110" s="2"/>
      <c r="EBS110" s="2"/>
      <c r="EBT110" s="5"/>
      <c r="EBU110" s="5"/>
      <c r="EBV110" s="5"/>
      <c r="EBW110" s="5"/>
      <c r="EBX110" s="5"/>
      <c r="EBY110" s="1"/>
      <c r="EBZ110" s="2"/>
      <c r="ECA110" s="2"/>
      <c r="ECB110" s="5"/>
      <c r="ECC110" s="5"/>
      <c r="ECD110" s="5"/>
      <c r="ECE110" s="5"/>
      <c r="ECF110" s="5"/>
      <c r="ECG110" s="1"/>
      <c r="ECH110" s="2"/>
      <c r="ECI110" s="2"/>
      <c r="ECJ110" s="5"/>
      <c r="ECK110" s="5"/>
      <c r="ECL110" s="5"/>
      <c r="ECM110" s="5"/>
      <c r="ECN110" s="5"/>
      <c r="ECO110" s="1"/>
      <c r="ECP110" s="2"/>
      <c r="ECQ110" s="2"/>
      <c r="ECR110" s="5"/>
      <c r="ECS110" s="5"/>
      <c r="ECT110" s="5"/>
      <c r="ECU110" s="5"/>
      <c r="ECV110" s="5"/>
      <c r="ECW110" s="1"/>
      <c r="ECX110" s="2"/>
      <c r="ECY110" s="2"/>
      <c r="ECZ110" s="5"/>
      <c r="EDA110" s="5"/>
      <c r="EDB110" s="5"/>
      <c r="EDC110" s="5"/>
      <c r="EDD110" s="5"/>
      <c r="EDE110" s="1"/>
      <c r="EDF110" s="2"/>
      <c r="EDG110" s="2"/>
      <c r="EDH110" s="5"/>
      <c r="EDI110" s="5"/>
      <c r="EDJ110" s="5"/>
      <c r="EDK110" s="5"/>
      <c r="EDL110" s="5"/>
      <c r="EDM110" s="1"/>
      <c r="EDN110" s="2"/>
      <c r="EDO110" s="2"/>
      <c r="EDP110" s="5"/>
      <c r="EDQ110" s="5"/>
      <c r="EDR110" s="5"/>
      <c r="EDS110" s="5"/>
      <c r="EDT110" s="5"/>
      <c r="EDU110" s="1"/>
      <c r="EDV110" s="2"/>
      <c r="EDW110" s="2"/>
      <c r="EDX110" s="5"/>
      <c r="EDY110" s="5"/>
      <c r="EDZ110" s="5"/>
      <c r="EEA110" s="5"/>
      <c r="EEB110" s="5"/>
      <c r="EEC110" s="1"/>
      <c r="EED110" s="2"/>
      <c r="EEE110" s="2"/>
      <c r="EEF110" s="5"/>
      <c r="EEG110" s="5"/>
      <c r="EEH110" s="5"/>
      <c r="EEI110" s="5"/>
      <c r="EEJ110" s="5"/>
      <c r="EEK110" s="1"/>
      <c r="EEL110" s="2"/>
      <c r="EEM110" s="2"/>
      <c r="EEN110" s="5"/>
      <c r="EEO110" s="5"/>
      <c r="EEP110" s="5"/>
      <c r="EEQ110" s="5"/>
      <c r="EER110" s="5"/>
      <c r="EES110" s="1"/>
      <c r="EET110" s="2"/>
      <c r="EEU110" s="2"/>
      <c r="EEV110" s="5"/>
      <c r="EEW110" s="5"/>
      <c r="EEX110" s="5"/>
      <c r="EEY110" s="5"/>
      <c r="EEZ110" s="5"/>
      <c r="EFA110" s="1"/>
      <c r="EFB110" s="2"/>
      <c r="EFC110" s="2"/>
      <c r="EFD110" s="5"/>
      <c r="EFE110" s="5"/>
      <c r="EFF110" s="5"/>
      <c r="EFG110" s="5"/>
      <c r="EFH110" s="5"/>
      <c r="EFI110" s="1"/>
      <c r="EFJ110" s="2"/>
      <c r="EFK110" s="2"/>
      <c r="EFL110" s="5"/>
      <c r="EFM110" s="5"/>
      <c r="EFN110" s="5"/>
      <c r="EFO110" s="5"/>
      <c r="EFP110" s="5"/>
      <c r="EFQ110" s="1"/>
      <c r="EFR110" s="2"/>
      <c r="EFS110" s="2"/>
      <c r="EFT110" s="5"/>
      <c r="EFU110" s="5"/>
      <c r="EFV110" s="5"/>
      <c r="EFW110" s="5"/>
      <c r="EFX110" s="5"/>
      <c r="EFY110" s="1"/>
      <c r="EFZ110" s="2"/>
      <c r="EGA110" s="2"/>
      <c r="EGB110" s="5"/>
      <c r="EGC110" s="5"/>
      <c r="EGD110" s="5"/>
      <c r="EGE110" s="5"/>
      <c r="EGF110" s="5"/>
      <c r="EGG110" s="1"/>
      <c r="EGH110" s="2"/>
      <c r="EGI110" s="2"/>
      <c r="EGJ110" s="5"/>
      <c r="EGK110" s="5"/>
      <c r="EGL110" s="5"/>
      <c r="EGM110" s="5"/>
      <c r="EGN110" s="5"/>
      <c r="EGO110" s="1"/>
      <c r="EGP110" s="2"/>
      <c r="EGQ110" s="2"/>
      <c r="EGR110" s="5"/>
      <c r="EGS110" s="5"/>
      <c r="EGT110" s="5"/>
      <c r="EGU110" s="5"/>
      <c r="EGV110" s="5"/>
      <c r="EGW110" s="1"/>
      <c r="EGX110" s="2"/>
      <c r="EGY110" s="2"/>
      <c r="EGZ110" s="5"/>
      <c r="EHA110" s="5"/>
      <c r="EHB110" s="5"/>
      <c r="EHC110" s="5"/>
      <c r="EHD110" s="5"/>
      <c r="EHE110" s="1"/>
      <c r="EHF110" s="2"/>
      <c r="EHG110" s="2"/>
      <c r="EHH110" s="5"/>
      <c r="EHI110" s="5"/>
      <c r="EHJ110" s="5"/>
      <c r="EHK110" s="5"/>
      <c r="EHL110" s="5"/>
      <c r="EHM110" s="1"/>
      <c r="EHN110" s="2"/>
      <c r="EHO110" s="2"/>
      <c r="EHP110" s="5"/>
      <c r="EHQ110" s="5"/>
      <c r="EHR110" s="5"/>
      <c r="EHS110" s="5"/>
      <c r="EHT110" s="5"/>
      <c r="EHU110" s="1"/>
      <c r="EHV110" s="2"/>
      <c r="EHW110" s="2"/>
      <c r="EHX110" s="5"/>
      <c r="EHY110" s="5"/>
      <c r="EHZ110" s="5"/>
      <c r="EIA110" s="5"/>
      <c r="EIB110" s="5"/>
      <c r="EIC110" s="1"/>
      <c r="EID110" s="2"/>
      <c r="EIE110" s="2"/>
      <c r="EIF110" s="5"/>
      <c r="EIG110" s="5"/>
      <c r="EIH110" s="5"/>
      <c r="EII110" s="5"/>
      <c r="EIJ110" s="5"/>
      <c r="EIK110" s="1"/>
      <c r="EIL110" s="2"/>
      <c r="EIM110" s="2"/>
      <c r="EIN110" s="5"/>
      <c r="EIO110" s="5"/>
      <c r="EIP110" s="5"/>
      <c r="EIQ110" s="5"/>
      <c r="EIR110" s="5"/>
      <c r="EIS110" s="1"/>
      <c r="EIT110" s="2"/>
      <c r="EIU110" s="2"/>
      <c r="EIV110" s="5"/>
      <c r="EIW110" s="5"/>
      <c r="EIX110" s="5"/>
      <c r="EIY110" s="5"/>
      <c r="EIZ110" s="5"/>
      <c r="EJA110" s="1"/>
      <c r="EJB110" s="2"/>
      <c r="EJC110" s="2"/>
      <c r="EJD110" s="5"/>
      <c r="EJE110" s="5"/>
      <c r="EJF110" s="5"/>
      <c r="EJG110" s="5"/>
      <c r="EJH110" s="5"/>
      <c r="EJI110" s="1"/>
      <c r="EJJ110" s="2"/>
      <c r="EJK110" s="2"/>
      <c r="EJL110" s="5"/>
      <c r="EJM110" s="5"/>
      <c r="EJN110" s="5"/>
      <c r="EJO110" s="5"/>
      <c r="EJP110" s="5"/>
      <c r="EJQ110" s="1"/>
      <c r="EJR110" s="2"/>
      <c r="EJS110" s="2"/>
      <c r="EJT110" s="5"/>
      <c r="EJU110" s="5"/>
      <c r="EJV110" s="5"/>
      <c r="EJW110" s="5"/>
      <c r="EJX110" s="5"/>
      <c r="EJY110" s="1"/>
      <c r="EJZ110" s="2"/>
      <c r="EKA110" s="2"/>
      <c r="EKB110" s="5"/>
      <c r="EKC110" s="5"/>
      <c r="EKD110" s="5"/>
      <c r="EKE110" s="5"/>
      <c r="EKF110" s="5"/>
      <c r="EKG110" s="1"/>
      <c r="EKH110" s="2"/>
      <c r="EKI110" s="2"/>
      <c r="EKJ110" s="5"/>
      <c r="EKK110" s="5"/>
      <c r="EKL110" s="5"/>
      <c r="EKM110" s="5"/>
      <c r="EKN110" s="5"/>
      <c r="EKO110" s="1"/>
      <c r="EKP110" s="2"/>
      <c r="EKQ110" s="2"/>
      <c r="EKR110" s="5"/>
      <c r="EKS110" s="5"/>
      <c r="EKT110" s="5"/>
      <c r="EKU110" s="5"/>
      <c r="EKV110" s="5"/>
      <c r="EKW110" s="1"/>
      <c r="EKX110" s="2"/>
      <c r="EKY110" s="2"/>
      <c r="EKZ110" s="5"/>
      <c r="ELA110" s="5"/>
      <c r="ELB110" s="5"/>
      <c r="ELC110" s="5"/>
      <c r="ELD110" s="5"/>
      <c r="ELE110" s="1"/>
      <c r="ELF110" s="2"/>
      <c r="ELG110" s="2"/>
      <c r="ELH110" s="5"/>
      <c r="ELI110" s="5"/>
      <c r="ELJ110" s="5"/>
      <c r="ELK110" s="5"/>
      <c r="ELL110" s="5"/>
      <c r="ELM110" s="1"/>
      <c r="ELN110" s="2"/>
      <c r="ELO110" s="2"/>
      <c r="ELP110" s="5"/>
      <c r="ELQ110" s="5"/>
      <c r="ELR110" s="5"/>
      <c r="ELS110" s="5"/>
      <c r="ELT110" s="5"/>
      <c r="ELU110" s="1"/>
      <c r="ELV110" s="2"/>
      <c r="ELW110" s="2"/>
      <c r="ELX110" s="5"/>
      <c r="ELY110" s="5"/>
      <c r="ELZ110" s="5"/>
      <c r="EMA110" s="5"/>
      <c r="EMB110" s="5"/>
      <c r="EMC110" s="1"/>
      <c r="EMD110" s="2"/>
      <c r="EME110" s="2"/>
      <c r="EMF110" s="5"/>
      <c r="EMG110" s="5"/>
      <c r="EMH110" s="5"/>
      <c r="EMI110" s="5"/>
      <c r="EMJ110" s="5"/>
      <c r="EMK110" s="1"/>
      <c r="EML110" s="2"/>
      <c r="EMM110" s="2"/>
      <c r="EMN110" s="5"/>
      <c r="EMO110" s="5"/>
      <c r="EMP110" s="5"/>
      <c r="EMQ110" s="5"/>
      <c r="EMR110" s="5"/>
      <c r="EMS110" s="1"/>
      <c r="EMT110" s="2"/>
      <c r="EMU110" s="2"/>
      <c r="EMV110" s="5"/>
      <c r="EMW110" s="5"/>
      <c r="EMX110" s="5"/>
      <c r="EMY110" s="5"/>
      <c r="EMZ110" s="5"/>
      <c r="ENA110" s="1"/>
      <c r="ENB110" s="2"/>
      <c r="ENC110" s="2"/>
      <c r="END110" s="5"/>
      <c r="ENE110" s="5"/>
      <c r="ENF110" s="5"/>
      <c r="ENG110" s="5"/>
      <c r="ENH110" s="5"/>
      <c r="ENI110" s="1"/>
      <c r="ENJ110" s="2"/>
      <c r="ENK110" s="2"/>
      <c r="ENL110" s="5"/>
      <c r="ENM110" s="5"/>
      <c r="ENN110" s="5"/>
      <c r="ENO110" s="5"/>
      <c r="ENP110" s="5"/>
      <c r="ENQ110" s="1"/>
      <c r="ENR110" s="2"/>
      <c r="ENS110" s="2"/>
      <c r="ENT110" s="5"/>
      <c r="ENU110" s="5"/>
      <c r="ENV110" s="5"/>
      <c r="ENW110" s="5"/>
      <c r="ENX110" s="5"/>
      <c r="ENY110" s="1"/>
      <c r="ENZ110" s="2"/>
      <c r="EOA110" s="2"/>
      <c r="EOB110" s="5"/>
      <c r="EOC110" s="5"/>
      <c r="EOD110" s="5"/>
      <c r="EOE110" s="5"/>
      <c r="EOF110" s="5"/>
      <c r="EOG110" s="1"/>
      <c r="EOH110" s="2"/>
      <c r="EOI110" s="2"/>
      <c r="EOJ110" s="5"/>
      <c r="EOK110" s="5"/>
      <c r="EOL110" s="5"/>
      <c r="EOM110" s="5"/>
      <c r="EON110" s="5"/>
      <c r="EOO110" s="1"/>
      <c r="EOP110" s="2"/>
      <c r="EOQ110" s="2"/>
      <c r="EOR110" s="5"/>
      <c r="EOS110" s="5"/>
      <c r="EOT110" s="5"/>
      <c r="EOU110" s="5"/>
      <c r="EOV110" s="5"/>
      <c r="EOW110" s="1"/>
      <c r="EOX110" s="2"/>
      <c r="EOY110" s="2"/>
      <c r="EOZ110" s="5"/>
      <c r="EPA110" s="5"/>
      <c r="EPB110" s="5"/>
      <c r="EPC110" s="5"/>
      <c r="EPD110" s="5"/>
      <c r="EPE110" s="1"/>
      <c r="EPF110" s="2"/>
      <c r="EPG110" s="2"/>
      <c r="EPH110" s="5"/>
      <c r="EPI110" s="5"/>
      <c r="EPJ110" s="5"/>
      <c r="EPK110" s="5"/>
      <c r="EPL110" s="5"/>
      <c r="EPM110" s="1"/>
      <c r="EPN110" s="2"/>
      <c r="EPO110" s="2"/>
      <c r="EPP110" s="5"/>
      <c r="EPQ110" s="5"/>
      <c r="EPR110" s="5"/>
      <c r="EPS110" s="5"/>
      <c r="EPT110" s="5"/>
      <c r="EPU110" s="1"/>
      <c r="EPV110" s="2"/>
      <c r="EPW110" s="2"/>
      <c r="EPX110" s="5"/>
      <c r="EPY110" s="5"/>
      <c r="EPZ110" s="5"/>
      <c r="EQA110" s="5"/>
      <c r="EQB110" s="5"/>
      <c r="EQC110" s="1"/>
      <c r="EQD110" s="2"/>
      <c r="EQE110" s="2"/>
      <c r="EQF110" s="5"/>
      <c r="EQG110" s="5"/>
      <c r="EQH110" s="5"/>
      <c r="EQI110" s="5"/>
      <c r="EQJ110" s="5"/>
      <c r="EQK110" s="1"/>
      <c r="EQL110" s="2"/>
      <c r="EQM110" s="2"/>
      <c r="EQN110" s="5"/>
      <c r="EQO110" s="5"/>
      <c r="EQP110" s="5"/>
      <c r="EQQ110" s="5"/>
      <c r="EQR110" s="5"/>
      <c r="EQS110" s="1"/>
      <c r="EQT110" s="2"/>
      <c r="EQU110" s="2"/>
      <c r="EQV110" s="5"/>
      <c r="EQW110" s="5"/>
      <c r="EQX110" s="5"/>
      <c r="EQY110" s="5"/>
      <c r="EQZ110" s="5"/>
      <c r="ERA110" s="1"/>
      <c r="ERB110" s="2"/>
      <c r="ERC110" s="2"/>
      <c r="ERD110" s="5"/>
      <c r="ERE110" s="5"/>
      <c r="ERF110" s="5"/>
      <c r="ERG110" s="5"/>
      <c r="ERH110" s="5"/>
      <c r="ERI110" s="1"/>
      <c r="ERJ110" s="2"/>
      <c r="ERK110" s="2"/>
      <c r="ERL110" s="5"/>
      <c r="ERM110" s="5"/>
      <c r="ERN110" s="5"/>
      <c r="ERO110" s="5"/>
      <c r="ERP110" s="5"/>
      <c r="ERQ110" s="1"/>
      <c r="ERR110" s="2"/>
      <c r="ERS110" s="2"/>
      <c r="ERT110" s="5"/>
      <c r="ERU110" s="5"/>
      <c r="ERV110" s="5"/>
      <c r="ERW110" s="5"/>
      <c r="ERX110" s="5"/>
      <c r="ERY110" s="1"/>
      <c r="ERZ110" s="2"/>
      <c r="ESA110" s="2"/>
      <c r="ESB110" s="5"/>
      <c r="ESC110" s="5"/>
      <c r="ESD110" s="5"/>
      <c r="ESE110" s="5"/>
      <c r="ESF110" s="5"/>
      <c r="ESG110" s="1"/>
      <c r="ESH110" s="2"/>
      <c r="ESI110" s="2"/>
      <c r="ESJ110" s="5"/>
      <c r="ESK110" s="5"/>
      <c r="ESL110" s="5"/>
      <c r="ESM110" s="5"/>
      <c r="ESN110" s="5"/>
      <c r="ESO110" s="1"/>
      <c r="ESP110" s="2"/>
      <c r="ESQ110" s="2"/>
      <c r="ESR110" s="5"/>
      <c r="ESS110" s="5"/>
      <c r="EST110" s="5"/>
      <c r="ESU110" s="5"/>
      <c r="ESV110" s="5"/>
      <c r="ESW110" s="1"/>
      <c r="ESX110" s="2"/>
      <c r="ESY110" s="2"/>
      <c r="ESZ110" s="5"/>
      <c r="ETA110" s="5"/>
      <c r="ETB110" s="5"/>
      <c r="ETC110" s="5"/>
      <c r="ETD110" s="5"/>
      <c r="ETE110" s="1"/>
      <c r="ETF110" s="2"/>
      <c r="ETG110" s="2"/>
      <c r="ETH110" s="5"/>
      <c r="ETI110" s="5"/>
      <c r="ETJ110" s="5"/>
      <c r="ETK110" s="5"/>
      <c r="ETL110" s="5"/>
      <c r="ETM110" s="1"/>
      <c r="ETN110" s="2"/>
      <c r="ETO110" s="2"/>
      <c r="ETP110" s="5"/>
      <c r="ETQ110" s="5"/>
      <c r="ETR110" s="5"/>
      <c r="ETS110" s="5"/>
      <c r="ETT110" s="5"/>
      <c r="ETU110" s="1"/>
      <c r="ETV110" s="2"/>
      <c r="ETW110" s="2"/>
      <c r="ETX110" s="5"/>
      <c r="ETY110" s="5"/>
      <c r="ETZ110" s="5"/>
      <c r="EUA110" s="5"/>
      <c r="EUB110" s="5"/>
      <c r="EUC110" s="1"/>
      <c r="EUD110" s="2"/>
      <c r="EUE110" s="2"/>
      <c r="EUF110" s="5"/>
      <c r="EUG110" s="5"/>
      <c r="EUH110" s="5"/>
      <c r="EUI110" s="5"/>
      <c r="EUJ110" s="5"/>
      <c r="EUK110" s="1"/>
      <c r="EUL110" s="2"/>
      <c r="EUM110" s="2"/>
      <c r="EUN110" s="5"/>
      <c r="EUO110" s="5"/>
      <c r="EUP110" s="5"/>
      <c r="EUQ110" s="5"/>
      <c r="EUR110" s="5"/>
      <c r="EUS110" s="1"/>
      <c r="EUT110" s="2"/>
      <c r="EUU110" s="2"/>
      <c r="EUV110" s="5"/>
      <c r="EUW110" s="5"/>
      <c r="EUX110" s="5"/>
      <c r="EUY110" s="5"/>
      <c r="EUZ110" s="5"/>
      <c r="EVA110" s="1"/>
      <c r="EVB110" s="2"/>
      <c r="EVC110" s="2"/>
      <c r="EVD110" s="5"/>
      <c r="EVE110" s="5"/>
      <c r="EVF110" s="5"/>
      <c r="EVG110" s="5"/>
      <c r="EVH110" s="5"/>
      <c r="EVI110" s="1"/>
      <c r="EVJ110" s="2"/>
      <c r="EVK110" s="2"/>
      <c r="EVL110" s="5"/>
      <c r="EVM110" s="5"/>
      <c r="EVN110" s="5"/>
      <c r="EVO110" s="5"/>
      <c r="EVP110" s="5"/>
      <c r="EVQ110" s="1"/>
      <c r="EVR110" s="2"/>
      <c r="EVS110" s="2"/>
      <c r="EVT110" s="5"/>
      <c r="EVU110" s="5"/>
      <c r="EVV110" s="5"/>
      <c r="EVW110" s="5"/>
      <c r="EVX110" s="5"/>
      <c r="EVY110" s="1"/>
      <c r="EVZ110" s="2"/>
      <c r="EWA110" s="2"/>
      <c r="EWB110" s="5"/>
      <c r="EWC110" s="5"/>
      <c r="EWD110" s="5"/>
      <c r="EWE110" s="5"/>
      <c r="EWF110" s="5"/>
      <c r="EWG110" s="1"/>
      <c r="EWH110" s="2"/>
      <c r="EWI110" s="2"/>
      <c r="EWJ110" s="5"/>
      <c r="EWK110" s="5"/>
      <c r="EWL110" s="5"/>
      <c r="EWM110" s="5"/>
      <c r="EWN110" s="5"/>
      <c r="EWO110" s="1"/>
      <c r="EWP110" s="2"/>
      <c r="EWQ110" s="2"/>
      <c r="EWR110" s="5"/>
      <c r="EWS110" s="5"/>
      <c r="EWT110" s="5"/>
      <c r="EWU110" s="5"/>
      <c r="EWV110" s="5"/>
      <c r="EWW110" s="1"/>
      <c r="EWX110" s="2"/>
      <c r="EWY110" s="2"/>
      <c r="EWZ110" s="5"/>
      <c r="EXA110" s="5"/>
      <c r="EXB110" s="5"/>
      <c r="EXC110" s="5"/>
      <c r="EXD110" s="5"/>
      <c r="EXE110" s="1"/>
      <c r="EXF110" s="2"/>
      <c r="EXG110" s="2"/>
      <c r="EXH110" s="5"/>
      <c r="EXI110" s="5"/>
      <c r="EXJ110" s="5"/>
      <c r="EXK110" s="5"/>
      <c r="EXL110" s="5"/>
      <c r="EXM110" s="1"/>
      <c r="EXN110" s="2"/>
      <c r="EXO110" s="2"/>
      <c r="EXP110" s="5"/>
      <c r="EXQ110" s="5"/>
      <c r="EXR110" s="5"/>
      <c r="EXS110" s="5"/>
      <c r="EXT110" s="5"/>
      <c r="EXU110" s="1"/>
      <c r="EXV110" s="2"/>
      <c r="EXW110" s="2"/>
      <c r="EXX110" s="5"/>
      <c r="EXY110" s="5"/>
      <c r="EXZ110" s="5"/>
      <c r="EYA110" s="5"/>
      <c r="EYB110" s="5"/>
      <c r="EYC110" s="1"/>
      <c r="EYD110" s="2"/>
      <c r="EYE110" s="2"/>
      <c r="EYF110" s="5"/>
      <c r="EYG110" s="5"/>
      <c r="EYH110" s="5"/>
      <c r="EYI110" s="5"/>
      <c r="EYJ110" s="5"/>
      <c r="EYK110" s="1"/>
      <c r="EYL110" s="2"/>
      <c r="EYM110" s="2"/>
      <c r="EYN110" s="5"/>
      <c r="EYO110" s="5"/>
      <c r="EYP110" s="5"/>
      <c r="EYQ110" s="5"/>
      <c r="EYR110" s="5"/>
      <c r="EYS110" s="1"/>
      <c r="EYT110" s="2"/>
      <c r="EYU110" s="2"/>
      <c r="EYV110" s="5"/>
      <c r="EYW110" s="5"/>
      <c r="EYX110" s="5"/>
      <c r="EYY110" s="5"/>
      <c r="EYZ110" s="5"/>
      <c r="EZA110" s="1"/>
      <c r="EZB110" s="2"/>
      <c r="EZC110" s="2"/>
      <c r="EZD110" s="5"/>
      <c r="EZE110" s="5"/>
      <c r="EZF110" s="5"/>
      <c r="EZG110" s="5"/>
      <c r="EZH110" s="5"/>
      <c r="EZI110" s="1"/>
      <c r="EZJ110" s="2"/>
      <c r="EZK110" s="2"/>
      <c r="EZL110" s="5"/>
      <c r="EZM110" s="5"/>
      <c r="EZN110" s="5"/>
      <c r="EZO110" s="5"/>
      <c r="EZP110" s="5"/>
      <c r="EZQ110" s="1"/>
      <c r="EZR110" s="2"/>
      <c r="EZS110" s="2"/>
      <c r="EZT110" s="5"/>
      <c r="EZU110" s="5"/>
      <c r="EZV110" s="5"/>
      <c r="EZW110" s="5"/>
      <c r="EZX110" s="5"/>
      <c r="EZY110" s="1"/>
      <c r="EZZ110" s="2"/>
      <c r="FAA110" s="2"/>
      <c r="FAB110" s="5"/>
      <c r="FAC110" s="5"/>
      <c r="FAD110" s="5"/>
      <c r="FAE110" s="5"/>
      <c r="FAF110" s="5"/>
      <c r="FAG110" s="1"/>
      <c r="FAH110" s="2"/>
      <c r="FAI110" s="2"/>
      <c r="FAJ110" s="5"/>
      <c r="FAK110" s="5"/>
      <c r="FAL110" s="5"/>
      <c r="FAM110" s="5"/>
      <c r="FAN110" s="5"/>
      <c r="FAO110" s="1"/>
      <c r="FAP110" s="2"/>
      <c r="FAQ110" s="2"/>
      <c r="FAR110" s="5"/>
      <c r="FAS110" s="5"/>
      <c r="FAT110" s="5"/>
      <c r="FAU110" s="5"/>
      <c r="FAV110" s="5"/>
      <c r="FAW110" s="1"/>
      <c r="FAX110" s="2"/>
      <c r="FAY110" s="2"/>
      <c r="FAZ110" s="5"/>
      <c r="FBA110" s="5"/>
      <c r="FBB110" s="5"/>
      <c r="FBC110" s="5"/>
      <c r="FBD110" s="5"/>
      <c r="FBE110" s="1"/>
      <c r="FBF110" s="2"/>
      <c r="FBG110" s="2"/>
      <c r="FBH110" s="5"/>
      <c r="FBI110" s="5"/>
      <c r="FBJ110" s="5"/>
      <c r="FBK110" s="5"/>
      <c r="FBL110" s="5"/>
      <c r="FBM110" s="1"/>
      <c r="FBN110" s="2"/>
      <c r="FBO110" s="2"/>
      <c r="FBP110" s="5"/>
      <c r="FBQ110" s="5"/>
      <c r="FBR110" s="5"/>
      <c r="FBS110" s="5"/>
      <c r="FBT110" s="5"/>
      <c r="FBU110" s="1"/>
      <c r="FBV110" s="2"/>
      <c r="FBW110" s="2"/>
      <c r="FBX110" s="5"/>
      <c r="FBY110" s="5"/>
      <c r="FBZ110" s="5"/>
      <c r="FCA110" s="5"/>
      <c r="FCB110" s="5"/>
      <c r="FCC110" s="1"/>
      <c r="FCD110" s="2"/>
      <c r="FCE110" s="2"/>
      <c r="FCF110" s="5"/>
      <c r="FCG110" s="5"/>
      <c r="FCH110" s="5"/>
      <c r="FCI110" s="5"/>
      <c r="FCJ110" s="5"/>
      <c r="FCK110" s="1"/>
      <c r="FCL110" s="2"/>
      <c r="FCM110" s="2"/>
      <c r="FCN110" s="5"/>
      <c r="FCO110" s="5"/>
      <c r="FCP110" s="5"/>
      <c r="FCQ110" s="5"/>
      <c r="FCR110" s="5"/>
      <c r="FCS110" s="1"/>
      <c r="FCT110" s="2"/>
      <c r="FCU110" s="2"/>
      <c r="FCV110" s="5"/>
      <c r="FCW110" s="5"/>
      <c r="FCX110" s="5"/>
      <c r="FCY110" s="5"/>
      <c r="FCZ110" s="5"/>
      <c r="FDA110" s="1"/>
      <c r="FDB110" s="2"/>
      <c r="FDC110" s="2"/>
      <c r="FDD110" s="5"/>
      <c r="FDE110" s="5"/>
      <c r="FDF110" s="5"/>
      <c r="FDG110" s="5"/>
      <c r="FDH110" s="5"/>
      <c r="FDI110" s="1"/>
      <c r="FDJ110" s="2"/>
      <c r="FDK110" s="2"/>
      <c r="FDL110" s="5"/>
      <c r="FDM110" s="5"/>
      <c r="FDN110" s="5"/>
      <c r="FDO110" s="5"/>
      <c r="FDP110" s="5"/>
      <c r="FDQ110" s="1"/>
      <c r="FDR110" s="2"/>
      <c r="FDS110" s="2"/>
      <c r="FDT110" s="5"/>
      <c r="FDU110" s="5"/>
      <c r="FDV110" s="5"/>
      <c r="FDW110" s="5"/>
      <c r="FDX110" s="5"/>
      <c r="FDY110" s="1"/>
      <c r="FDZ110" s="2"/>
      <c r="FEA110" s="2"/>
      <c r="FEB110" s="5"/>
      <c r="FEC110" s="5"/>
      <c r="FED110" s="5"/>
      <c r="FEE110" s="5"/>
      <c r="FEF110" s="5"/>
      <c r="FEG110" s="1"/>
      <c r="FEH110" s="2"/>
      <c r="FEI110" s="2"/>
      <c r="FEJ110" s="5"/>
      <c r="FEK110" s="5"/>
      <c r="FEL110" s="5"/>
      <c r="FEM110" s="5"/>
      <c r="FEN110" s="5"/>
      <c r="FEO110" s="1"/>
      <c r="FEP110" s="2"/>
      <c r="FEQ110" s="2"/>
      <c r="FER110" s="5"/>
      <c r="FES110" s="5"/>
      <c r="FET110" s="5"/>
      <c r="FEU110" s="5"/>
      <c r="FEV110" s="5"/>
      <c r="FEW110" s="1"/>
      <c r="FEX110" s="2"/>
      <c r="FEY110" s="2"/>
      <c r="FEZ110" s="5"/>
      <c r="FFA110" s="5"/>
      <c r="FFB110" s="5"/>
      <c r="FFC110" s="5"/>
      <c r="FFD110" s="5"/>
      <c r="FFE110" s="1"/>
      <c r="FFF110" s="2"/>
      <c r="FFG110" s="2"/>
      <c r="FFH110" s="5"/>
      <c r="FFI110" s="5"/>
      <c r="FFJ110" s="5"/>
      <c r="FFK110" s="5"/>
      <c r="FFL110" s="5"/>
      <c r="FFM110" s="1"/>
      <c r="FFN110" s="2"/>
      <c r="FFO110" s="2"/>
      <c r="FFP110" s="5"/>
      <c r="FFQ110" s="5"/>
      <c r="FFR110" s="5"/>
      <c r="FFS110" s="5"/>
      <c r="FFT110" s="5"/>
      <c r="FFU110" s="1"/>
      <c r="FFV110" s="2"/>
      <c r="FFW110" s="2"/>
      <c r="FFX110" s="5"/>
      <c r="FFY110" s="5"/>
      <c r="FFZ110" s="5"/>
      <c r="FGA110" s="5"/>
      <c r="FGB110" s="5"/>
      <c r="FGC110" s="1"/>
      <c r="FGD110" s="2"/>
      <c r="FGE110" s="2"/>
      <c r="FGF110" s="5"/>
      <c r="FGG110" s="5"/>
      <c r="FGH110" s="5"/>
      <c r="FGI110" s="5"/>
      <c r="FGJ110" s="5"/>
      <c r="FGK110" s="1"/>
      <c r="FGL110" s="2"/>
      <c r="FGM110" s="2"/>
      <c r="FGN110" s="5"/>
      <c r="FGO110" s="5"/>
      <c r="FGP110" s="5"/>
      <c r="FGQ110" s="5"/>
      <c r="FGR110" s="5"/>
      <c r="FGS110" s="1"/>
      <c r="FGT110" s="2"/>
      <c r="FGU110" s="2"/>
      <c r="FGV110" s="5"/>
      <c r="FGW110" s="5"/>
      <c r="FGX110" s="5"/>
      <c r="FGY110" s="5"/>
      <c r="FGZ110" s="5"/>
      <c r="FHA110" s="1"/>
      <c r="FHB110" s="2"/>
      <c r="FHC110" s="2"/>
      <c r="FHD110" s="5"/>
      <c r="FHE110" s="5"/>
      <c r="FHF110" s="5"/>
      <c r="FHG110" s="5"/>
      <c r="FHH110" s="5"/>
      <c r="FHI110" s="1"/>
      <c r="FHJ110" s="2"/>
      <c r="FHK110" s="2"/>
      <c r="FHL110" s="5"/>
      <c r="FHM110" s="5"/>
      <c r="FHN110" s="5"/>
      <c r="FHO110" s="5"/>
      <c r="FHP110" s="5"/>
      <c r="FHQ110" s="1"/>
      <c r="FHR110" s="2"/>
      <c r="FHS110" s="2"/>
      <c r="FHT110" s="5"/>
      <c r="FHU110" s="5"/>
      <c r="FHV110" s="5"/>
      <c r="FHW110" s="5"/>
      <c r="FHX110" s="5"/>
      <c r="FHY110" s="1"/>
      <c r="FHZ110" s="2"/>
      <c r="FIA110" s="2"/>
      <c r="FIB110" s="5"/>
      <c r="FIC110" s="5"/>
      <c r="FID110" s="5"/>
      <c r="FIE110" s="5"/>
      <c r="FIF110" s="5"/>
      <c r="FIG110" s="1"/>
      <c r="FIH110" s="2"/>
      <c r="FII110" s="2"/>
      <c r="FIJ110" s="5"/>
      <c r="FIK110" s="5"/>
      <c r="FIL110" s="5"/>
      <c r="FIM110" s="5"/>
      <c r="FIN110" s="5"/>
      <c r="FIO110" s="1"/>
      <c r="FIP110" s="2"/>
      <c r="FIQ110" s="2"/>
      <c r="FIR110" s="5"/>
      <c r="FIS110" s="5"/>
      <c r="FIT110" s="5"/>
      <c r="FIU110" s="5"/>
      <c r="FIV110" s="5"/>
      <c r="FIW110" s="1"/>
      <c r="FIX110" s="2"/>
      <c r="FIY110" s="2"/>
      <c r="FIZ110" s="5"/>
      <c r="FJA110" s="5"/>
      <c r="FJB110" s="5"/>
      <c r="FJC110" s="5"/>
      <c r="FJD110" s="5"/>
      <c r="FJE110" s="1"/>
      <c r="FJF110" s="2"/>
      <c r="FJG110" s="2"/>
      <c r="FJH110" s="5"/>
      <c r="FJI110" s="5"/>
      <c r="FJJ110" s="5"/>
      <c r="FJK110" s="5"/>
      <c r="FJL110" s="5"/>
      <c r="FJM110" s="1"/>
      <c r="FJN110" s="2"/>
      <c r="FJO110" s="2"/>
      <c r="FJP110" s="5"/>
      <c r="FJQ110" s="5"/>
      <c r="FJR110" s="5"/>
      <c r="FJS110" s="5"/>
      <c r="FJT110" s="5"/>
      <c r="FJU110" s="1"/>
      <c r="FJV110" s="2"/>
      <c r="FJW110" s="2"/>
      <c r="FJX110" s="5"/>
      <c r="FJY110" s="5"/>
      <c r="FJZ110" s="5"/>
      <c r="FKA110" s="5"/>
      <c r="FKB110" s="5"/>
      <c r="FKC110" s="1"/>
      <c r="FKD110" s="2"/>
      <c r="FKE110" s="2"/>
      <c r="FKF110" s="5"/>
      <c r="FKG110" s="5"/>
      <c r="FKH110" s="5"/>
      <c r="FKI110" s="5"/>
      <c r="FKJ110" s="5"/>
      <c r="FKK110" s="1"/>
      <c r="FKL110" s="2"/>
      <c r="FKM110" s="2"/>
      <c r="FKN110" s="5"/>
      <c r="FKO110" s="5"/>
      <c r="FKP110" s="5"/>
      <c r="FKQ110" s="5"/>
      <c r="FKR110" s="5"/>
      <c r="FKS110" s="1"/>
      <c r="FKT110" s="2"/>
      <c r="FKU110" s="2"/>
      <c r="FKV110" s="5"/>
      <c r="FKW110" s="5"/>
      <c r="FKX110" s="5"/>
      <c r="FKY110" s="5"/>
      <c r="FKZ110" s="5"/>
      <c r="FLA110" s="1"/>
      <c r="FLB110" s="2"/>
      <c r="FLC110" s="2"/>
      <c r="FLD110" s="5"/>
      <c r="FLE110" s="5"/>
      <c r="FLF110" s="5"/>
      <c r="FLG110" s="5"/>
      <c r="FLH110" s="5"/>
      <c r="FLI110" s="1"/>
      <c r="FLJ110" s="2"/>
      <c r="FLK110" s="2"/>
      <c r="FLL110" s="5"/>
      <c r="FLM110" s="5"/>
      <c r="FLN110" s="5"/>
      <c r="FLO110" s="5"/>
      <c r="FLP110" s="5"/>
      <c r="FLQ110" s="1"/>
      <c r="FLR110" s="2"/>
      <c r="FLS110" s="2"/>
      <c r="FLT110" s="5"/>
      <c r="FLU110" s="5"/>
      <c r="FLV110" s="5"/>
      <c r="FLW110" s="5"/>
      <c r="FLX110" s="5"/>
      <c r="FLY110" s="1"/>
      <c r="FLZ110" s="2"/>
      <c r="FMA110" s="2"/>
      <c r="FMB110" s="5"/>
      <c r="FMC110" s="5"/>
      <c r="FMD110" s="5"/>
      <c r="FME110" s="5"/>
      <c r="FMF110" s="5"/>
      <c r="FMG110" s="1"/>
      <c r="FMH110" s="2"/>
      <c r="FMI110" s="2"/>
      <c r="FMJ110" s="5"/>
      <c r="FMK110" s="5"/>
      <c r="FML110" s="5"/>
      <c r="FMM110" s="5"/>
      <c r="FMN110" s="5"/>
      <c r="FMO110" s="1"/>
      <c r="FMP110" s="2"/>
      <c r="FMQ110" s="2"/>
      <c r="FMR110" s="5"/>
      <c r="FMS110" s="5"/>
      <c r="FMT110" s="5"/>
      <c r="FMU110" s="5"/>
      <c r="FMV110" s="5"/>
      <c r="FMW110" s="1"/>
      <c r="FMX110" s="2"/>
      <c r="FMY110" s="2"/>
      <c r="FMZ110" s="5"/>
      <c r="FNA110" s="5"/>
      <c r="FNB110" s="5"/>
      <c r="FNC110" s="5"/>
      <c r="FND110" s="5"/>
      <c r="FNE110" s="1"/>
      <c r="FNF110" s="2"/>
      <c r="FNG110" s="2"/>
      <c r="FNH110" s="5"/>
      <c r="FNI110" s="5"/>
      <c r="FNJ110" s="5"/>
      <c r="FNK110" s="5"/>
      <c r="FNL110" s="5"/>
      <c r="FNM110" s="1"/>
      <c r="FNN110" s="2"/>
      <c r="FNO110" s="2"/>
      <c r="FNP110" s="5"/>
      <c r="FNQ110" s="5"/>
      <c r="FNR110" s="5"/>
      <c r="FNS110" s="5"/>
      <c r="FNT110" s="5"/>
      <c r="FNU110" s="1"/>
      <c r="FNV110" s="2"/>
      <c r="FNW110" s="2"/>
      <c r="FNX110" s="5"/>
      <c r="FNY110" s="5"/>
      <c r="FNZ110" s="5"/>
      <c r="FOA110" s="5"/>
      <c r="FOB110" s="5"/>
      <c r="FOC110" s="1"/>
      <c r="FOD110" s="2"/>
      <c r="FOE110" s="2"/>
      <c r="FOF110" s="5"/>
      <c r="FOG110" s="5"/>
      <c r="FOH110" s="5"/>
      <c r="FOI110" s="5"/>
      <c r="FOJ110" s="5"/>
      <c r="FOK110" s="1"/>
      <c r="FOL110" s="2"/>
      <c r="FOM110" s="2"/>
      <c r="FON110" s="5"/>
      <c r="FOO110" s="5"/>
      <c r="FOP110" s="5"/>
      <c r="FOQ110" s="5"/>
      <c r="FOR110" s="5"/>
      <c r="FOS110" s="1"/>
      <c r="FOT110" s="2"/>
      <c r="FOU110" s="2"/>
      <c r="FOV110" s="5"/>
      <c r="FOW110" s="5"/>
      <c r="FOX110" s="5"/>
      <c r="FOY110" s="5"/>
      <c r="FOZ110" s="5"/>
      <c r="FPA110" s="1"/>
      <c r="FPB110" s="2"/>
      <c r="FPC110" s="2"/>
      <c r="FPD110" s="5"/>
      <c r="FPE110" s="5"/>
      <c r="FPF110" s="5"/>
      <c r="FPG110" s="5"/>
      <c r="FPH110" s="5"/>
      <c r="FPI110" s="1"/>
      <c r="FPJ110" s="2"/>
      <c r="FPK110" s="2"/>
      <c r="FPL110" s="5"/>
      <c r="FPM110" s="5"/>
      <c r="FPN110" s="5"/>
      <c r="FPO110" s="5"/>
      <c r="FPP110" s="5"/>
      <c r="FPQ110" s="1"/>
      <c r="FPR110" s="2"/>
      <c r="FPS110" s="2"/>
      <c r="FPT110" s="5"/>
      <c r="FPU110" s="5"/>
      <c r="FPV110" s="5"/>
      <c r="FPW110" s="5"/>
      <c r="FPX110" s="5"/>
      <c r="FPY110" s="1"/>
      <c r="FPZ110" s="2"/>
      <c r="FQA110" s="2"/>
      <c r="FQB110" s="5"/>
      <c r="FQC110" s="5"/>
      <c r="FQD110" s="5"/>
      <c r="FQE110" s="5"/>
      <c r="FQF110" s="5"/>
      <c r="FQG110" s="1"/>
      <c r="FQH110" s="2"/>
      <c r="FQI110" s="2"/>
      <c r="FQJ110" s="5"/>
      <c r="FQK110" s="5"/>
      <c r="FQL110" s="5"/>
      <c r="FQM110" s="5"/>
      <c r="FQN110" s="5"/>
      <c r="FQO110" s="1"/>
      <c r="FQP110" s="2"/>
      <c r="FQQ110" s="2"/>
      <c r="FQR110" s="5"/>
      <c r="FQS110" s="5"/>
      <c r="FQT110" s="5"/>
      <c r="FQU110" s="5"/>
      <c r="FQV110" s="5"/>
      <c r="FQW110" s="1"/>
      <c r="FQX110" s="2"/>
      <c r="FQY110" s="2"/>
      <c r="FQZ110" s="5"/>
      <c r="FRA110" s="5"/>
      <c r="FRB110" s="5"/>
      <c r="FRC110" s="5"/>
      <c r="FRD110" s="5"/>
      <c r="FRE110" s="1"/>
      <c r="FRF110" s="2"/>
      <c r="FRG110" s="2"/>
      <c r="FRH110" s="5"/>
      <c r="FRI110" s="5"/>
      <c r="FRJ110" s="5"/>
      <c r="FRK110" s="5"/>
      <c r="FRL110" s="5"/>
      <c r="FRM110" s="1"/>
      <c r="FRN110" s="2"/>
      <c r="FRO110" s="2"/>
      <c r="FRP110" s="5"/>
      <c r="FRQ110" s="5"/>
      <c r="FRR110" s="5"/>
      <c r="FRS110" s="5"/>
      <c r="FRT110" s="5"/>
      <c r="FRU110" s="1"/>
      <c r="FRV110" s="2"/>
      <c r="FRW110" s="2"/>
      <c r="FRX110" s="5"/>
      <c r="FRY110" s="5"/>
      <c r="FRZ110" s="5"/>
      <c r="FSA110" s="5"/>
      <c r="FSB110" s="5"/>
      <c r="FSC110" s="1"/>
      <c r="FSD110" s="2"/>
      <c r="FSE110" s="2"/>
      <c r="FSF110" s="5"/>
      <c r="FSG110" s="5"/>
      <c r="FSH110" s="5"/>
      <c r="FSI110" s="5"/>
      <c r="FSJ110" s="5"/>
      <c r="FSK110" s="1"/>
      <c r="FSL110" s="2"/>
      <c r="FSM110" s="2"/>
      <c r="FSN110" s="5"/>
      <c r="FSO110" s="5"/>
      <c r="FSP110" s="5"/>
      <c r="FSQ110" s="5"/>
      <c r="FSR110" s="5"/>
      <c r="FSS110" s="1"/>
      <c r="FST110" s="2"/>
      <c r="FSU110" s="2"/>
      <c r="FSV110" s="5"/>
      <c r="FSW110" s="5"/>
      <c r="FSX110" s="5"/>
      <c r="FSY110" s="5"/>
      <c r="FSZ110" s="5"/>
      <c r="FTA110" s="1"/>
      <c r="FTB110" s="2"/>
      <c r="FTC110" s="2"/>
      <c r="FTD110" s="5"/>
      <c r="FTE110" s="5"/>
      <c r="FTF110" s="5"/>
      <c r="FTG110" s="5"/>
      <c r="FTH110" s="5"/>
      <c r="FTI110" s="1"/>
      <c r="FTJ110" s="2"/>
      <c r="FTK110" s="2"/>
      <c r="FTL110" s="5"/>
      <c r="FTM110" s="5"/>
      <c r="FTN110" s="5"/>
      <c r="FTO110" s="5"/>
      <c r="FTP110" s="5"/>
      <c r="FTQ110" s="1"/>
      <c r="FTR110" s="2"/>
      <c r="FTS110" s="2"/>
      <c r="FTT110" s="5"/>
      <c r="FTU110" s="5"/>
      <c r="FTV110" s="5"/>
      <c r="FTW110" s="5"/>
      <c r="FTX110" s="5"/>
      <c r="FTY110" s="1"/>
      <c r="FTZ110" s="2"/>
      <c r="FUA110" s="2"/>
      <c r="FUB110" s="5"/>
      <c r="FUC110" s="5"/>
      <c r="FUD110" s="5"/>
      <c r="FUE110" s="5"/>
      <c r="FUF110" s="5"/>
      <c r="FUG110" s="1"/>
      <c r="FUH110" s="2"/>
      <c r="FUI110" s="2"/>
      <c r="FUJ110" s="5"/>
      <c r="FUK110" s="5"/>
      <c r="FUL110" s="5"/>
      <c r="FUM110" s="5"/>
      <c r="FUN110" s="5"/>
      <c r="FUO110" s="1"/>
      <c r="FUP110" s="2"/>
      <c r="FUQ110" s="2"/>
      <c r="FUR110" s="5"/>
      <c r="FUS110" s="5"/>
      <c r="FUT110" s="5"/>
      <c r="FUU110" s="5"/>
      <c r="FUV110" s="5"/>
      <c r="FUW110" s="1"/>
      <c r="FUX110" s="2"/>
      <c r="FUY110" s="2"/>
      <c r="FUZ110" s="5"/>
      <c r="FVA110" s="5"/>
      <c r="FVB110" s="5"/>
      <c r="FVC110" s="5"/>
      <c r="FVD110" s="5"/>
      <c r="FVE110" s="1"/>
      <c r="FVF110" s="2"/>
      <c r="FVG110" s="2"/>
      <c r="FVH110" s="5"/>
      <c r="FVI110" s="5"/>
      <c r="FVJ110" s="5"/>
      <c r="FVK110" s="5"/>
      <c r="FVL110" s="5"/>
      <c r="FVM110" s="1"/>
      <c r="FVN110" s="2"/>
      <c r="FVO110" s="2"/>
      <c r="FVP110" s="5"/>
      <c r="FVQ110" s="5"/>
      <c r="FVR110" s="5"/>
      <c r="FVS110" s="5"/>
      <c r="FVT110" s="5"/>
      <c r="FVU110" s="1"/>
      <c r="FVV110" s="2"/>
      <c r="FVW110" s="2"/>
      <c r="FVX110" s="5"/>
      <c r="FVY110" s="5"/>
      <c r="FVZ110" s="5"/>
      <c r="FWA110" s="5"/>
      <c r="FWB110" s="5"/>
      <c r="FWC110" s="1"/>
      <c r="FWD110" s="2"/>
      <c r="FWE110" s="2"/>
      <c r="FWF110" s="5"/>
      <c r="FWG110" s="5"/>
      <c r="FWH110" s="5"/>
      <c r="FWI110" s="5"/>
      <c r="FWJ110" s="5"/>
      <c r="FWK110" s="1"/>
      <c r="FWL110" s="2"/>
      <c r="FWM110" s="2"/>
      <c r="FWN110" s="5"/>
      <c r="FWO110" s="5"/>
      <c r="FWP110" s="5"/>
      <c r="FWQ110" s="5"/>
      <c r="FWR110" s="5"/>
      <c r="FWS110" s="1"/>
      <c r="FWT110" s="2"/>
      <c r="FWU110" s="2"/>
      <c r="FWV110" s="5"/>
      <c r="FWW110" s="5"/>
      <c r="FWX110" s="5"/>
      <c r="FWY110" s="5"/>
      <c r="FWZ110" s="5"/>
      <c r="FXA110" s="1"/>
      <c r="FXB110" s="2"/>
      <c r="FXC110" s="2"/>
      <c r="FXD110" s="5"/>
      <c r="FXE110" s="5"/>
      <c r="FXF110" s="5"/>
      <c r="FXG110" s="5"/>
      <c r="FXH110" s="5"/>
      <c r="FXI110" s="1"/>
      <c r="FXJ110" s="2"/>
      <c r="FXK110" s="2"/>
      <c r="FXL110" s="5"/>
      <c r="FXM110" s="5"/>
      <c r="FXN110" s="5"/>
      <c r="FXO110" s="5"/>
      <c r="FXP110" s="5"/>
      <c r="FXQ110" s="1"/>
      <c r="FXR110" s="2"/>
      <c r="FXS110" s="2"/>
      <c r="FXT110" s="5"/>
      <c r="FXU110" s="5"/>
      <c r="FXV110" s="5"/>
      <c r="FXW110" s="5"/>
      <c r="FXX110" s="5"/>
      <c r="FXY110" s="1"/>
      <c r="FXZ110" s="2"/>
      <c r="FYA110" s="2"/>
      <c r="FYB110" s="5"/>
      <c r="FYC110" s="5"/>
      <c r="FYD110" s="5"/>
      <c r="FYE110" s="5"/>
      <c r="FYF110" s="5"/>
      <c r="FYG110" s="1"/>
      <c r="FYH110" s="2"/>
      <c r="FYI110" s="2"/>
      <c r="FYJ110" s="5"/>
      <c r="FYK110" s="5"/>
      <c r="FYL110" s="5"/>
      <c r="FYM110" s="5"/>
      <c r="FYN110" s="5"/>
      <c r="FYO110" s="1"/>
      <c r="FYP110" s="2"/>
      <c r="FYQ110" s="2"/>
      <c r="FYR110" s="5"/>
      <c r="FYS110" s="5"/>
      <c r="FYT110" s="5"/>
      <c r="FYU110" s="5"/>
      <c r="FYV110" s="5"/>
      <c r="FYW110" s="1"/>
      <c r="FYX110" s="2"/>
      <c r="FYY110" s="2"/>
      <c r="FYZ110" s="5"/>
      <c r="FZA110" s="5"/>
      <c r="FZB110" s="5"/>
      <c r="FZC110" s="5"/>
      <c r="FZD110" s="5"/>
      <c r="FZE110" s="1"/>
      <c r="FZF110" s="2"/>
      <c r="FZG110" s="2"/>
      <c r="FZH110" s="5"/>
      <c r="FZI110" s="5"/>
      <c r="FZJ110" s="5"/>
      <c r="FZK110" s="5"/>
      <c r="FZL110" s="5"/>
      <c r="FZM110" s="1"/>
      <c r="FZN110" s="2"/>
      <c r="FZO110" s="2"/>
      <c r="FZP110" s="5"/>
      <c r="FZQ110" s="5"/>
      <c r="FZR110" s="5"/>
      <c r="FZS110" s="5"/>
      <c r="FZT110" s="5"/>
      <c r="FZU110" s="1"/>
      <c r="FZV110" s="2"/>
      <c r="FZW110" s="2"/>
      <c r="FZX110" s="5"/>
      <c r="FZY110" s="5"/>
      <c r="FZZ110" s="5"/>
      <c r="GAA110" s="5"/>
      <c r="GAB110" s="5"/>
      <c r="GAC110" s="1"/>
      <c r="GAD110" s="2"/>
      <c r="GAE110" s="2"/>
      <c r="GAF110" s="5"/>
      <c r="GAG110" s="5"/>
      <c r="GAH110" s="5"/>
      <c r="GAI110" s="5"/>
      <c r="GAJ110" s="5"/>
      <c r="GAK110" s="1"/>
      <c r="GAL110" s="2"/>
      <c r="GAM110" s="2"/>
      <c r="GAN110" s="5"/>
      <c r="GAO110" s="5"/>
      <c r="GAP110" s="5"/>
      <c r="GAQ110" s="5"/>
      <c r="GAR110" s="5"/>
      <c r="GAS110" s="1"/>
      <c r="GAT110" s="2"/>
      <c r="GAU110" s="2"/>
      <c r="GAV110" s="5"/>
      <c r="GAW110" s="5"/>
      <c r="GAX110" s="5"/>
      <c r="GAY110" s="5"/>
      <c r="GAZ110" s="5"/>
      <c r="GBA110" s="1"/>
      <c r="GBB110" s="2"/>
      <c r="GBC110" s="2"/>
      <c r="GBD110" s="5"/>
      <c r="GBE110" s="5"/>
      <c r="GBF110" s="5"/>
      <c r="GBG110" s="5"/>
      <c r="GBH110" s="5"/>
      <c r="GBI110" s="1"/>
      <c r="GBJ110" s="2"/>
      <c r="GBK110" s="2"/>
      <c r="GBL110" s="5"/>
      <c r="GBM110" s="5"/>
      <c r="GBN110" s="5"/>
      <c r="GBO110" s="5"/>
      <c r="GBP110" s="5"/>
      <c r="GBQ110" s="1"/>
      <c r="GBR110" s="2"/>
      <c r="GBS110" s="2"/>
      <c r="GBT110" s="5"/>
      <c r="GBU110" s="5"/>
      <c r="GBV110" s="5"/>
      <c r="GBW110" s="5"/>
      <c r="GBX110" s="5"/>
      <c r="GBY110" s="1"/>
      <c r="GBZ110" s="2"/>
      <c r="GCA110" s="2"/>
      <c r="GCB110" s="5"/>
      <c r="GCC110" s="5"/>
      <c r="GCD110" s="5"/>
      <c r="GCE110" s="5"/>
      <c r="GCF110" s="5"/>
      <c r="GCG110" s="1"/>
      <c r="GCH110" s="2"/>
      <c r="GCI110" s="2"/>
      <c r="GCJ110" s="5"/>
      <c r="GCK110" s="5"/>
      <c r="GCL110" s="5"/>
      <c r="GCM110" s="5"/>
      <c r="GCN110" s="5"/>
      <c r="GCO110" s="1"/>
      <c r="GCP110" s="2"/>
      <c r="GCQ110" s="2"/>
      <c r="GCR110" s="5"/>
      <c r="GCS110" s="5"/>
      <c r="GCT110" s="5"/>
      <c r="GCU110" s="5"/>
      <c r="GCV110" s="5"/>
      <c r="GCW110" s="1"/>
      <c r="GCX110" s="2"/>
      <c r="GCY110" s="2"/>
      <c r="GCZ110" s="5"/>
      <c r="GDA110" s="5"/>
      <c r="GDB110" s="5"/>
      <c r="GDC110" s="5"/>
      <c r="GDD110" s="5"/>
      <c r="GDE110" s="1"/>
      <c r="GDF110" s="2"/>
      <c r="GDG110" s="2"/>
      <c r="GDH110" s="5"/>
      <c r="GDI110" s="5"/>
      <c r="GDJ110" s="5"/>
      <c r="GDK110" s="5"/>
      <c r="GDL110" s="5"/>
      <c r="GDM110" s="1"/>
      <c r="GDN110" s="2"/>
      <c r="GDO110" s="2"/>
      <c r="GDP110" s="5"/>
      <c r="GDQ110" s="5"/>
      <c r="GDR110" s="5"/>
      <c r="GDS110" s="5"/>
      <c r="GDT110" s="5"/>
      <c r="GDU110" s="1"/>
      <c r="GDV110" s="2"/>
      <c r="GDW110" s="2"/>
      <c r="GDX110" s="5"/>
      <c r="GDY110" s="5"/>
      <c r="GDZ110" s="5"/>
      <c r="GEA110" s="5"/>
      <c r="GEB110" s="5"/>
      <c r="GEC110" s="1"/>
      <c r="GED110" s="2"/>
      <c r="GEE110" s="2"/>
      <c r="GEF110" s="5"/>
      <c r="GEG110" s="5"/>
      <c r="GEH110" s="5"/>
      <c r="GEI110" s="5"/>
      <c r="GEJ110" s="5"/>
      <c r="GEK110" s="1"/>
      <c r="GEL110" s="2"/>
      <c r="GEM110" s="2"/>
      <c r="GEN110" s="5"/>
      <c r="GEO110" s="5"/>
      <c r="GEP110" s="5"/>
      <c r="GEQ110" s="5"/>
      <c r="GER110" s="5"/>
      <c r="GES110" s="1"/>
      <c r="GET110" s="2"/>
      <c r="GEU110" s="2"/>
      <c r="GEV110" s="5"/>
      <c r="GEW110" s="5"/>
      <c r="GEX110" s="5"/>
      <c r="GEY110" s="5"/>
      <c r="GEZ110" s="5"/>
      <c r="GFA110" s="1"/>
      <c r="GFB110" s="2"/>
      <c r="GFC110" s="2"/>
      <c r="GFD110" s="5"/>
      <c r="GFE110" s="5"/>
      <c r="GFF110" s="5"/>
      <c r="GFG110" s="5"/>
      <c r="GFH110" s="5"/>
      <c r="GFI110" s="1"/>
      <c r="GFJ110" s="2"/>
      <c r="GFK110" s="2"/>
      <c r="GFL110" s="5"/>
      <c r="GFM110" s="5"/>
      <c r="GFN110" s="5"/>
      <c r="GFO110" s="5"/>
      <c r="GFP110" s="5"/>
      <c r="GFQ110" s="1"/>
      <c r="GFR110" s="2"/>
      <c r="GFS110" s="2"/>
      <c r="GFT110" s="5"/>
      <c r="GFU110" s="5"/>
      <c r="GFV110" s="5"/>
      <c r="GFW110" s="5"/>
      <c r="GFX110" s="5"/>
      <c r="GFY110" s="1"/>
      <c r="GFZ110" s="2"/>
      <c r="GGA110" s="2"/>
      <c r="GGB110" s="5"/>
      <c r="GGC110" s="5"/>
      <c r="GGD110" s="5"/>
      <c r="GGE110" s="5"/>
      <c r="GGF110" s="5"/>
      <c r="GGG110" s="1"/>
      <c r="GGH110" s="2"/>
      <c r="GGI110" s="2"/>
      <c r="GGJ110" s="5"/>
      <c r="GGK110" s="5"/>
      <c r="GGL110" s="5"/>
      <c r="GGM110" s="5"/>
      <c r="GGN110" s="5"/>
      <c r="GGO110" s="1"/>
      <c r="GGP110" s="2"/>
      <c r="GGQ110" s="2"/>
      <c r="GGR110" s="5"/>
      <c r="GGS110" s="5"/>
      <c r="GGT110" s="5"/>
      <c r="GGU110" s="5"/>
      <c r="GGV110" s="5"/>
      <c r="GGW110" s="1"/>
      <c r="GGX110" s="2"/>
      <c r="GGY110" s="2"/>
      <c r="GGZ110" s="5"/>
      <c r="GHA110" s="5"/>
      <c r="GHB110" s="5"/>
      <c r="GHC110" s="5"/>
      <c r="GHD110" s="5"/>
      <c r="GHE110" s="1"/>
      <c r="GHF110" s="2"/>
      <c r="GHG110" s="2"/>
      <c r="GHH110" s="5"/>
      <c r="GHI110" s="5"/>
      <c r="GHJ110" s="5"/>
      <c r="GHK110" s="5"/>
      <c r="GHL110" s="5"/>
      <c r="GHM110" s="1"/>
      <c r="GHN110" s="2"/>
      <c r="GHO110" s="2"/>
      <c r="GHP110" s="5"/>
      <c r="GHQ110" s="5"/>
      <c r="GHR110" s="5"/>
      <c r="GHS110" s="5"/>
      <c r="GHT110" s="5"/>
      <c r="GHU110" s="1"/>
      <c r="GHV110" s="2"/>
      <c r="GHW110" s="2"/>
      <c r="GHX110" s="5"/>
      <c r="GHY110" s="5"/>
      <c r="GHZ110" s="5"/>
      <c r="GIA110" s="5"/>
      <c r="GIB110" s="5"/>
      <c r="GIC110" s="1"/>
      <c r="GID110" s="2"/>
      <c r="GIE110" s="2"/>
      <c r="GIF110" s="5"/>
      <c r="GIG110" s="5"/>
      <c r="GIH110" s="5"/>
      <c r="GII110" s="5"/>
      <c r="GIJ110" s="5"/>
      <c r="GIK110" s="1"/>
      <c r="GIL110" s="2"/>
      <c r="GIM110" s="2"/>
      <c r="GIN110" s="5"/>
      <c r="GIO110" s="5"/>
      <c r="GIP110" s="5"/>
      <c r="GIQ110" s="5"/>
      <c r="GIR110" s="5"/>
      <c r="GIS110" s="1"/>
      <c r="GIT110" s="2"/>
      <c r="GIU110" s="2"/>
      <c r="GIV110" s="5"/>
      <c r="GIW110" s="5"/>
      <c r="GIX110" s="5"/>
      <c r="GIY110" s="5"/>
      <c r="GIZ110" s="5"/>
      <c r="GJA110" s="1"/>
      <c r="GJB110" s="2"/>
      <c r="GJC110" s="2"/>
      <c r="GJD110" s="5"/>
      <c r="GJE110" s="5"/>
      <c r="GJF110" s="5"/>
      <c r="GJG110" s="5"/>
      <c r="GJH110" s="5"/>
      <c r="GJI110" s="1"/>
      <c r="GJJ110" s="2"/>
      <c r="GJK110" s="2"/>
      <c r="GJL110" s="5"/>
      <c r="GJM110" s="5"/>
      <c r="GJN110" s="5"/>
      <c r="GJO110" s="5"/>
      <c r="GJP110" s="5"/>
      <c r="GJQ110" s="1"/>
      <c r="GJR110" s="2"/>
      <c r="GJS110" s="2"/>
      <c r="GJT110" s="5"/>
      <c r="GJU110" s="5"/>
      <c r="GJV110" s="5"/>
      <c r="GJW110" s="5"/>
      <c r="GJX110" s="5"/>
      <c r="GJY110" s="1"/>
      <c r="GJZ110" s="2"/>
      <c r="GKA110" s="2"/>
      <c r="GKB110" s="5"/>
      <c r="GKC110" s="5"/>
      <c r="GKD110" s="5"/>
      <c r="GKE110" s="5"/>
      <c r="GKF110" s="5"/>
      <c r="GKG110" s="1"/>
      <c r="GKH110" s="2"/>
      <c r="GKI110" s="2"/>
      <c r="GKJ110" s="5"/>
      <c r="GKK110" s="5"/>
      <c r="GKL110" s="5"/>
      <c r="GKM110" s="5"/>
      <c r="GKN110" s="5"/>
      <c r="GKO110" s="1"/>
      <c r="GKP110" s="2"/>
      <c r="GKQ110" s="2"/>
      <c r="GKR110" s="5"/>
      <c r="GKS110" s="5"/>
      <c r="GKT110" s="5"/>
      <c r="GKU110" s="5"/>
      <c r="GKV110" s="5"/>
      <c r="GKW110" s="1"/>
      <c r="GKX110" s="2"/>
      <c r="GKY110" s="2"/>
      <c r="GKZ110" s="5"/>
      <c r="GLA110" s="5"/>
      <c r="GLB110" s="5"/>
      <c r="GLC110" s="5"/>
      <c r="GLD110" s="5"/>
      <c r="GLE110" s="1"/>
      <c r="GLF110" s="2"/>
      <c r="GLG110" s="2"/>
      <c r="GLH110" s="5"/>
      <c r="GLI110" s="5"/>
      <c r="GLJ110" s="5"/>
      <c r="GLK110" s="5"/>
      <c r="GLL110" s="5"/>
      <c r="GLM110" s="1"/>
      <c r="GLN110" s="2"/>
      <c r="GLO110" s="2"/>
      <c r="GLP110" s="5"/>
      <c r="GLQ110" s="5"/>
      <c r="GLR110" s="5"/>
      <c r="GLS110" s="5"/>
      <c r="GLT110" s="5"/>
      <c r="GLU110" s="1"/>
      <c r="GLV110" s="2"/>
      <c r="GLW110" s="2"/>
      <c r="GLX110" s="5"/>
      <c r="GLY110" s="5"/>
      <c r="GLZ110" s="5"/>
      <c r="GMA110" s="5"/>
      <c r="GMB110" s="5"/>
      <c r="GMC110" s="1"/>
      <c r="GMD110" s="2"/>
      <c r="GME110" s="2"/>
      <c r="GMF110" s="5"/>
      <c r="GMG110" s="5"/>
      <c r="GMH110" s="5"/>
      <c r="GMI110" s="5"/>
      <c r="GMJ110" s="5"/>
      <c r="GMK110" s="1"/>
      <c r="GML110" s="2"/>
      <c r="GMM110" s="2"/>
      <c r="GMN110" s="5"/>
      <c r="GMO110" s="5"/>
      <c r="GMP110" s="5"/>
      <c r="GMQ110" s="5"/>
      <c r="GMR110" s="5"/>
      <c r="GMS110" s="1"/>
      <c r="GMT110" s="2"/>
      <c r="GMU110" s="2"/>
      <c r="GMV110" s="5"/>
      <c r="GMW110" s="5"/>
      <c r="GMX110" s="5"/>
      <c r="GMY110" s="5"/>
      <c r="GMZ110" s="5"/>
      <c r="GNA110" s="1"/>
      <c r="GNB110" s="2"/>
      <c r="GNC110" s="2"/>
      <c r="GND110" s="5"/>
      <c r="GNE110" s="5"/>
      <c r="GNF110" s="5"/>
      <c r="GNG110" s="5"/>
      <c r="GNH110" s="5"/>
      <c r="GNI110" s="1"/>
      <c r="GNJ110" s="2"/>
      <c r="GNK110" s="2"/>
      <c r="GNL110" s="5"/>
      <c r="GNM110" s="5"/>
      <c r="GNN110" s="5"/>
      <c r="GNO110" s="5"/>
      <c r="GNP110" s="5"/>
      <c r="GNQ110" s="1"/>
      <c r="GNR110" s="2"/>
      <c r="GNS110" s="2"/>
      <c r="GNT110" s="5"/>
      <c r="GNU110" s="5"/>
      <c r="GNV110" s="5"/>
      <c r="GNW110" s="5"/>
      <c r="GNX110" s="5"/>
      <c r="GNY110" s="1"/>
      <c r="GNZ110" s="2"/>
      <c r="GOA110" s="2"/>
      <c r="GOB110" s="5"/>
      <c r="GOC110" s="5"/>
      <c r="GOD110" s="5"/>
      <c r="GOE110" s="5"/>
      <c r="GOF110" s="5"/>
      <c r="GOG110" s="1"/>
      <c r="GOH110" s="2"/>
      <c r="GOI110" s="2"/>
      <c r="GOJ110" s="5"/>
      <c r="GOK110" s="5"/>
      <c r="GOL110" s="5"/>
      <c r="GOM110" s="5"/>
      <c r="GON110" s="5"/>
      <c r="GOO110" s="1"/>
      <c r="GOP110" s="2"/>
      <c r="GOQ110" s="2"/>
      <c r="GOR110" s="5"/>
      <c r="GOS110" s="5"/>
      <c r="GOT110" s="5"/>
      <c r="GOU110" s="5"/>
      <c r="GOV110" s="5"/>
      <c r="GOW110" s="1"/>
      <c r="GOX110" s="2"/>
      <c r="GOY110" s="2"/>
      <c r="GOZ110" s="5"/>
      <c r="GPA110" s="5"/>
      <c r="GPB110" s="5"/>
      <c r="GPC110" s="5"/>
      <c r="GPD110" s="5"/>
      <c r="GPE110" s="1"/>
      <c r="GPF110" s="2"/>
      <c r="GPG110" s="2"/>
      <c r="GPH110" s="5"/>
      <c r="GPI110" s="5"/>
      <c r="GPJ110" s="5"/>
      <c r="GPK110" s="5"/>
      <c r="GPL110" s="5"/>
      <c r="GPM110" s="1"/>
      <c r="GPN110" s="2"/>
      <c r="GPO110" s="2"/>
      <c r="GPP110" s="5"/>
      <c r="GPQ110" s="5"/>
      <c r="GPR110" s="5"/>
      <c r="GPS110" s="5"/>
      <c r="GPT110" s="5"/>
      <c r="GPU110" s="1"/>
      <c r="GPV110" s="2"/>
      <c r="GPW110" s="2"/>
      <c r="GPX110" s="5"/>
      <c r="GPY110" s="5"/>
      <c r="GPZ110" s="5"/>
      <c r="GQA110" s="5"/>
      <c r="GQB110" s="5"/>
      <c r="GQC110" s="1"/>
      <c r="GQD110" s="2"/>
      <c r="GQE110" s="2"/>
      <c r="GQF110" s="5"/>
      <c r="GQG110" s="5"/>
      <c r="GQH110" s="5"/>
      <c r="GQI110" s="5"/>
      <c r="GQJ110" s="5"/>
      <c r="GQK110" s="1"/>
      <c r="GQL110" s="2"/>
      <c r="GQM110" s="2"/>
      <c r="GQN110" s="5"/>
      <c r="GQO110" s="5"/>
      <c r="GQP110" s="5"/>
      <c r="GQQ110" s="5"/>
      <c r="GQR110" s="5"/>
      <c r="GQS110" s="1"/>
      <c r="GQT110" s="2"/>
      <c r="GQU110" s="2"/>
      <c r="GQV110" s="5"/>
      <c r="GQW110" s="5"/>
      <c r="GQX110" s="5"/>
      <c r="GQY110" s="5"/>
      <c r="GQZ110" s="5"/>
      <c r="GRA110" s="1"/>
      <c r="GRB110" s="2"/>
      <c r="GRC110" s="2"/>
      <c r="GRD110" s="5"/>
      <c r="GRE110" s="5"/>
      <c r="GRF110" s="5"/>
      <c r="GRG110" s="5"/>
      <c r="GRH110" s="5"/>
      <c r="GRI110" s="1"/>
      <c r="GRJ110" s="2"/>
      <c r="GRK110" s="2"/>
      <c r="GRL110" s="5"/>
      <c r="GRM110" s="5"/>
      <c r="GRN110" s="5"/>
      <c r="GRO110" s="5"/>
      <c r="GRP110" s="5"/>
      <c r="GRQ110" s="1"/>
      <c r="GRR110" s="2"/>
      <c r="GRS110" s="2"/>
      <c r="GRT110" s="5"/>
      <c r="GRU110" s="5"/>
      <c r="GRV110" s="5"/>
      <c r="GRW110" s="5"/>
      <c r="GRX110" s="5"/>
      <c r="GRY110" s="1"/>
      <c r="GRZ110" s="2"/>
      <c r="GSA110" s="2"/>
      <c r="GSB110" s="5"/>
      <c r="GSC110" s="5"/>
      <c r="GSD110" s="5"/>
      <c r="GSE110" s="5"/>
      <c r="GSF110" s="5"/>
      <c r="GSG110" s="1"/>
      <c r="GSH110" s="2"/>
      <c r="GSI110" s="2"/>
      <c r="GSJ110" s="5"/>
      <c r="GSK110" s="5"/>
      <c r="GSL110" s="5"/>
      <c r="GSM110" s="5"/>
      <c r="GSN110" s="5"/>
      <c r="GSO110" s="1"/>
      <c r="GSP110" s="2"/>
      <c r="GSQ110" s="2"/>
      <c r="GSR110" s="5"/>
      <c r="GSS110" s="5"/>
      <c r="GST110" s="5"/>
      <c r="GSU110" s="5"/>
      <c r="GSV110" s="5"/>
      <c r="GSW110" s="1"/>
      <c r="GSX110" s="2"/>
      <c r="GSY110" s="2"/>
      <c r="GSZ110" s="5"/>
      <c r="GTA110" s="5"/>
      <c r="GTB110" s="5"/>
      <c r="GTC110" s="5"/>
      <c r="GTD110" s="5"/>
      <c r="GTE110" s="1"/>
      <c r="GTF110" s="2"/>
      <c r="GTG110" s="2"/>
      <c r="GTH110" s="5"/>
      <c r="GTI110" s="5"/>
      <c r="GTJ110" s="5"/>
      <c r="GTK110" s="5"/>
      <c r="GTL110" s="5"/>
      <c r="GTM110" s="1"/>
      <c r="GTN110" s="2"/>
      <c r="GTO110" s="2"/>
      <c r="GTP110" s="5"/>
      <c r="GTQ110" s="5"/>
      <c r="GTR110" s="5"/>
      <c r="GTS110" s="5"/>
      <c r="GTT110" s="5"/>
      <c r="GTU110" s="1"/>
      <c r="GTV110" s="2"/>
      <c r="GTW110" s="2"/>
      <c r="GTX110" s="5"/>
      <c r="GTY110" s="5"/>
      <c r="GTZ110" s="5"/>
      <c r="GUA110" s="5"/>
      <c r="GUB110" s="5"/>
      <c r="GUC110" s="1"/>
      <c r="GUD110" s="2"/>
      <c r="GUE110" s="2"/>
      <c r="GUF110" s="5"/>
      <c r="GUG110" s="5"/>
      <c r="GUH110" s="5"/>
      <c r="GUI110" s="5"/>
      <c r="GUJ110" s="5"/>
      <c r="GUK110" s="1"/>
      <c r="GUL110" s="2"/>
      <c r="GUM110" s="2"/>
      <c r="GUN110" s="5"/>
      <c r="GUO110" s="5"/>
      <c r="GUP110" s="5"/>
      <c r="GUQ110" s="5"/>
      <c r="GUR110" s="5"/>
      <c r="GUS110" s="1"/>
      <c r="GUT110" s="2"/>
      <c r="GUU110" s="2"/>
      <c r="GUV110" s="5"/>
      <c r="GUW110" s="5"/>
      <c r="GUX110" s="5"/>
      <c r="GUY110" s="5"/>
      <c r="GUZ110" s="5"/>
      <c r="GVA110" s="1"/>
      <c r="GVB110" s="2"/>
      <c r="GVC110" s="2"/>
      <c r="GVD110" s="5"/>
      <c r="GVE110" s="5"/>
      <c r="GVF110" s="5"/>
      <c r="GVG110" s="5"/>
      <c r="GVH110" s="5"/>
      <c r="GVI110" s="1"/>
      <c r="GVJ110" s="2"/>
      <c r="GVK110" s="2"/>
      <c r="GVL110" s="5"/>
      <c r="GVM110" s="5"/>
      <c r="GVN110" s="5"/>
      <c r="GVO110" s="5"/>
      <c r="GVP110" s="5"/>
      <c r="GVQ110" s="1"/>
      <c r="GVR110" s="2"/>
      <c r="GVS110" s="2"/>
      <c r="GVT110" s="5"/>
      <c r="GVU110" s="5"/>
      <c r="GVV110" s="5"/>
      <c r="GVW110" s="5"/>
      <c r="GVX110" s="5"/>
      <c r="GVY110" s="1"/>
      <c r="GVZ110" s="2"/>
      <c r="GWA110" s="2"/>
      <c r="GWB110" s="5"/>
      <c r="GWC110" s="5"/>
      <c r="GWD110" s="5"/>
      <c r="GWE110" s="5"/>
      <c r="GWF110" s="5"/>
      <c r="GWG110" s="1"/>
      <c r="GWH110" s="2"/>
      <c r="GWI110" s="2"/>
      <c r="GWJ110" s="5"/>
      <c r="GWK110" s="5"/>
      <c r="GWL110" s="5"/>
      <c r="GWM110" s="5"/>
      <c r="GWN110" s="5"/>
      <c r="GWO110" s="1"/>
      <c r="GWP110" s="2"/>
      <c r="GWQ110" s="2"/>
      <c r="GWR110" s="5"/>
      <c r="GWS110" s="5"/>
      <c r="GWT110" s="5"/>
      <c r="GWU110" s="5"/>
      <c r="GWV110" s="5"/>
      <c r="GWW110" s="1"/>
      <c r="GWX110" s="2"/>
      <c r="GWY110" s="2"/>
      <c r="GWZ110" s="5"/>
      <c r="GXA110" s="5"/>
      <c r="GXB110" s="5"/>
      <c r="GXC110" s="5"/>
      <c r="GXD110" s="5"/>
      <c r="GXE110" s="1"/>
      <c r="GXF110" s="2"/>
      <c r="GXG110" s="2"/>
      <c r="GXH110" s="5"/>
      <c r="GXI110" s="5"/>
      <c r="GXJ110" s="5"/>
      <c r="GXK110" s="5"/>
      <c r="GXL110" s="5"/>
      <c r="GXM110" s="1"/>
      <c r="GXN110" s="2"/>
      <c r="GXO110" s="2"/>
      <c r="GXP110" s="5"/>
      <c r="GXQ110" s="5"/>
      <c r="GXR110" s="5"/>
      <c r="GXS110" s="5"/>
      <c r="GXT110" s="5"/>
      <c r="GXU110" s="1"/>
      <c r="GXV110" s="2"/>
      <c r="GXW110" s="2"/>
      <c r="GXX110" s="5"/>
      <c r="GXY110" s="5"/>
      <c r="GXZ110" s="5"/>
      <c r="GYA110" s="5"/>
      <c r="GYB110" s="5"/>
      <c r="GYC110" s="1"/>
      <c r="GYD110" s="2"/>
      <c r="GYE110" s="2"/>
      <c r="GYF110" s="5"/>
      <c r="GYG110" s="5"/>
      <c r="GYH110" s="5"/>
      <c r="GYI110" s="5"/>
      <c r="GYJ110" s="5"/>
      <c r="GYK110" s="1"/>
      <c r="GYL110" s="2"/>
      <c r="GYM110" s="2"/>
      <c r="GYN110" s="5"/>
      <c r="GYO110" s="5"/>
      <c r="GYP110" s="5"/>
      <c r="GYQ110" s="5"/>
      <c r="GYR110" s="5"/>
      <c r="GYS110" s="1"/>
      <c r="GYT110" s="2"/>
      <c r="GYU110" s="2"/>
      <c r="GYV110" s="5"/>
      <c r="GYW110" s="5"/>
      <c r="GYX110" s="5"/>
      <c r="GYY110" s="5"/>
      <c r="GYZ110" s="5"/>
      <c r="GZA110" s="1"/>
      <c r="GZB110" s="2"/>
      <c r="GZC110" s="2"/>
      <c r="GZD110" s="5"/>
      <c r="GZE110" s="5"/>
      <c r="GZF110" s="5"/>
      <c r="GZG110" s="5"/>
      <c r="GZH110" s="5"/>
      <c r="GZI110" s="1"/>
      <c r="GZJ110" s="2"/>
      <c r="GZK110" s="2"/>
      <c r="GZL110" s="5"/>
      <c r="GZM110" s="5"/>
      <c r="GZN110" s="5"/>
      <c r="GZO110" s="5"/>
      <c r="GZP110" s="5"/>
      <c r="GZQ110" s="1"/>
      <c r="GZR110" s="2"/>
      <c r="GZS110" s="2"/>
      <c r="GZT110" s="5"/>
      <c r="GZU110" s="5"/>
      <c r="GZV110" s="5"/>
      <c r="GZW110" s="5"/>
      <c r="GZX110" s="5"/>
      <c r="GZY110" s="1"/>
      <c r="GZZ110" s="2"/>
      <c r="HAA110" s="2"/>
      <c r="HAB110" s="5"/>
      <c r="HAC110" s="5"/>
      <c r="HAD110" s="5"/>
      <c r="HAE110" s="5"/>
      <c r="HAF110" s="5"/>
      <c r="HAG110" s="1"/>
      <c r="HAH110" s="2"/>
      <c r="HAI110" s="2"/>
      <c r="HAJ110" s="5"/>
      <c r="HAK110" s="5"/>
      <c r="HAL110" s="5"/>
      <c r="HAM110" s="5"/>
      <c r="HAN110" s="5"/>
      <c r="HAO110" s="1"/>
      <c r="HAP110" s="2"/>
      <c r="HAQ110" s="2"/>
      <c r="HAR110" s="5"/>
      <c r="HAS110" s="5"/>
      <c r="HAT110" s="5"/>
      <c r="HAU110" s="5"/>
      <c r="HAV110" s="5"/>
      <c r="HAW110" s="1"/>
      <c r="HAX110" s="2"/>
      <c r="HAY110" s="2"/>
      <c r="HAZ110" s="5"/>
      <c r="HBA110" s="5"/>
      <c r="HBB110" s="5"/>
      <c r="HBC110" s="5"/>
      <c r="HBD110" s="5"/>
      <c r="HBE110" s="1"/>
      <c r="HBF110" s="2"/>
      <c r="HBG110" s="2"/>
      <c r="HBH110" s="5"/>
      <c r="HBI110" s="5"/>
      <c r="HBJ110" s="5"/>
      <c r="HBK110" s="5"/>
      <c r="HBL110" s="5"/>
      <c r="HBM110" s="1"/>
      <c r="HBN110" s="2"/>
      <c r="HBO110" s="2"/>
      <c r="HBP110" s="5"/>
      <c r="HBQ110" s="5"/>
      <c r="HBR110" s="5"/>
      <c r="HBS110" s="5"/>
      <c r="HBT110" s="5"/>
      <c r="HBU110" s="1"/>
      <c r="HBV110" s="2"/>
      <c r="HBW110" s="2"/>
      <c r="HBX110" s="5"/>
      <c r="HBY110" s="5"/>
      <c r="HBZ110" s="5"/>
      <c r="HCA110" s="5"/>
      <c r="HCB110" s="5"/>
      <c r="HCC110" s="1"/>
      <c r="HCD110" s="2"/>
      <c r="HCE110" s="2"/>
      <c r="HCF110" s="5"/>
      <c r="HCG110" s="5"/>
      <c r="HCH110" s="5"/>
      <c r="HCI110" s="5"/>
      <c r="HCJ110" s="5"/>
      <c r="HCK110" s="1"/>
      <c r="HCL110" s="2"/>
      <c r="HCM110" s="2"/>
      <c r="HCN110" s="5"/>
      <c r="HCO110" s="5"/>
      <c r="HCP110" s="5"/>
      <c r="HCQ110" s="5"/>
      <c r="HCR110" s="5"/>
      <c r="HCS110" s="1"/>
      <c r="HCT110" s="2"/>
      <c r="HCU110" s="2"/>
      <c r="HCV110" s="5"/>
      <c r="HCW110" s="5"/>
      <c r="HCX110" s="5"/>
      <c r="HCY110" s="5"/>
      <c r="HCZ110" s="5"/>
      <c r="HDA110" s="1"/>
      <c r="HDB110" s="2"/>
      <c r="HDC110" s="2"/>
      <c r="HDD110" s="5"/>
      <c r="HDE110" s="5"/>
      <c r="HDF110" s="5"/>
      <c r="HDG110" s="5"/>
      <c r="HDH110" s="5"/>
      <c r="HDI110" s="1"/>
      <c r="HDJ110" s="2"/>
      <c r="HDK110" s="2"/>
      <c r="HDL110" s="5"/>
      <c r="HDM110" s="5"/>
      <c r="HDN110" s="5"/>
      <c r="HDO110" s="5"/>
      <c r="HDP110" s="5"/>
      <c r="HDQ110" s="1"/>
      <c r="HDR110" s="2"/>
      <c r="HDS110" s="2"/>
      <c r="HDT110" s="5"/>
      <c r="HDU110" s="5"/>
      <c r="HDV110" s="5"/>
      <c r="HDW110" s="5"/>
      <c r="HDX110" s="5"/>
      <c r="HDY110" s="1"/>
      <c r="HDZ110" s="2"/>
      <c r="HEA110" s="2"/>
      <c r="HEB110" s="5"/>
      <c r="HEC110" s="5"/>
      <c r="HED110" s="5"/>
      <c r="HEE110" s="5"/>
      <c r="HEF110" s="5"/>
      <c r="HEG110" s="1"/>
      <c r="HEH110" s="2"/>
      <c r="HEI110" s="2"/>
      <c r="HEJ110" s="5"/>
      <c r="HEK110" s="5"/>
      <c r="HEL110" s="5"/>
      <c r="HEM110" s="5"/>
      <c r="HEN110" s="5"/>
      <c r="HEO110" s="1"/>
      <c r="HEP110" s="2"/>
      <c r="HEQ110" s="2"/>
      <c r="HER110" s="5"/>
      <c r="HES110" s="5"/>
      <c r="HET110" s="5"/>
      <c r="HEU110" s="5"/>
      <c r="HEV110" s="5"/>
      <c r="HEW110" s="1"/>
      <c r="HEX110" s="2"/>
      <c r="HEY110" s="2"/>
      <c r="HEZ110" s="5"/>
      <c r="HFA110" s="5"/>
      <c r="HFB110" s="5"/>
      <c r="HFC110" s="5"/>
      <c r="HFD110" s="5"/>
      <c r="HFE110" s="1"/>
      <c r="HFF110" s="2"/>
      <c r="HFG110" s="2"/>
      <c r="HFH110" s="5"/>
      <c r="HFI110" s="5"/>
      <c r="HFJ110" s="5"/>
      <c r="HFK110" s="5"/>
      <c r="HFL110" s="5"/>
      <c r="HFM110" s="1"/>
      <c r="HFN110" s="2"/>
      <c r="HFO110" s="2"/>
      <c r="HFP110" s="5"/>
      <c r="HFQ110" s="5"/>
      <c r="HFR110" s="5"/>
      <c r="HFS110" s="5"/>
      <c r="HFT110" s="5"/>
      <c r="HFU110" s="1"/>
      <c r="HFV110" s="2"/>
      <c r="HFW110" s="2"/>
      <c r="HFX110" s="5"/>
      <c r="HFY110" s="5"/>
      <c r="HFZ110" s="5"/>
      <c r="HGA110" s="5"/>
      <c r="HGB110" s="5"/>
      <c r="HGC110" s="1"/>
      <c r="HGD110" s="2"/>
      <c r="HGE110" s="2"/>
      <c r="HGF110" s="5"/>
      <c r="HGG110" s="5"/>
      <c r="HGH110" s="5"/>
      <c r="HGI110" s="5"/>
      <c r="HGJ110" s="5"/>
      <c r="HGK110" s="1"/>
      <c r="HGL110" s="2"/>
      <c r="HGM110" s="2"/>
      <c r="HGN110" s="5"/>
      <c r="HGO110" s="5"/>
      <c r="HGP110" s="5"/>
      <c r="HGQ110" s="5"/>
      <c r="HGR110" s="5"/>
      <c r="HGS110" s="1"/>
      <c r="HGT110" s="2"/>
      <c r="HGU110" s="2"/>
      <c r="HGV110" s="5"/>
      <c r="HGW110" s="5"/>
      <c r="HGX110" s="5"/>
      <c r="HGY110" s="5"/>
      <c r="HGZ110" s="5"/>
      <c r="HHA110" s="1"/>
      <c r="HHB110" s="2"/>
      <c r="HHC110" s="2"/>
      <c r="HHD110" s="5"/>
      <c r="HHE110" s="5"/>
      <c r="HHF110" s="5"/>
      <c r="HHG110" s="5"/>
      <c r="HHH110" s="5"/>
      <c r="HHI110" s="1"/>
      <c r="HHJ110" s="2"/>
      <c r="HHK110" s="2"/>
      <c r="HHL110" s="5"/>
      <c r="HHM110" s="5"/>
      <c r="HHN110" s="5"/>
      <c r="HHO110" s="5"/>
      <c r="HHP110" s="5"/>
      <c r="HHQ110" s="1"/>
      <c r="HHR110" s="2"/>
      <c r="HHS110" s="2"/>
      <c r="HHT110" s="5"/>
      <c r="HHU110" s="5"/>
      <c r="HHV110" s="5"/>
      <c r="HHW110" s="5"/>
      <c r="HHX110" s="5"/>
      <c r="HHY110" s="1"/>
      <c r="HHZ110" s="2"/>
      <c r="HIA110" s="2"/>
      <c r="HIB110" s="5"/>
      <c r="HIC110" s="5"/>
      <c r="HID110" s="5"/>
      <c r="HIE110" s="5"/>
      <c r="HIF110" s="5"/>
      <c r="HIG110" s="1"/>
      <c r="HIH110" s="2"/>
      <c r="HII110" s="2"/>
      <c r="HIJ110" s="5"/>
      <c r="HIK110" s="5"/>
      <c r="HIL110" s="5"/>
      <c r="HIM110" s="5"/>
      <c r="HIN110" s="5"/>
      <c r="HIO110" s="1"/>
      <c r="HIP110" s="2"/>
      <c r="HIQ110" s="2"/>
      <c r="HIR110" s="5"/>
      <c r="HIS110" s="5"/>
      <c r="HIT110" s="5"/>
      <c r="HIU110" s="5"/>
      <c r="HIV110" s="5"/>
      <c r="HIW110" s="1"/>
      <c r="HIX110" s="2"/>
      <c r="HIY110" s="2"/>
      <c r="HIZ110" s="5"/>
      <c r="HJA110" s="5"/>
      <c r="HJB110" s="5"/>
      <c r="HJC110" s="5"/>
      <c r="HJD110" s="5"/>
      <c r="HJE110" s="1"/>
      <c r="HJF110" s="2"/>
      <c r="HJG110" s="2"/>
      <c r="HJH110" s="5"/>
      <c r="HJI110" s="5"/>
      <c r="HJJ110" s="5"/>
      <c r="HJK110" s="5"/>
      <c r="HJL110" s="5"/>
      <c r="HJM110" s="1"/>
      <c r="HJN110" s="2"/>
      <c r="HJO110" s="2"/>
      <c r="HJP110" s="5"/>
      <c r="HJQ110" s="5"/>
      <c r="HJR110" s="5"/>
      <c r="HJS110" s="5"/>
      <c r="HJT110" s="5"/>
      <c r="HJU110" s="1"/>
      <c r="HJV110" s="2"/>
      <c r="HJW110" s="2"/>
      <c r="HJX110" s="5"/>
      <c r="HJY110" s="5"/>
      <c r="HJZ110" s="5"/>
      <c r="HKA110" s="5"/>
      <c r="HKB110" s="5"/>
      <c r="HKC110" s="1"/>
      <c r="HKD110" s="2"/>
      <c r="HKE110" s="2"/>
      <c r="HKF110" s="5"/>
      <c r="HKG110" s="5"/>
      <c r="HKH110" s="5"/>
      <c r="HKI110" s="5"/>
      <c r="HKJ110" s="5"/>
      <c r="HKK110" s="1"/>
      <c r="HKL110" s="2"/>
      <c r="HKM110" s="2"/>
      <c r="HKN110" s="5"/>
      <c r="HKO110" s="5"/>
      <c r="HKP110" s="5"/>
      <c r="HKQ110" s="5"/>
      <c r="HKR110" s="5"/>
      <c r="HKS110" s="1"/>
      <c r="HKT110" s="2"/>
      <c r="HKU110" s="2"/>
      <c r="HKV110" s="5"/>
      <c r="HKW110" s="5"/>
      <c r="HKX110" s="5"/>
      <c r="HKY110" s="5"/>
      <c r="HKZ110" s="5"/>
      <c r="HLA110" s="1"/>
      <c r="HLB110" s="2"/>
      <c r="HLC110" s="2"/>
      <c r="HLD110" s="5"/>
      <c r="HLE110" s="5"/>
      <c r="HLF110" s="5"/>
      <c r="HLG110" s="5"/>
      <c r="HLH110" s="5"/>
      <c r="HLI110" s="1"/>
      <c r="HLJ110" s="2"/>
      <c r="HLK110" s="2"/>
      <c r="HLL110" s="5"/>
      <c r="HLM110" s="5"/>
      <c r="HLN110" s="5"/>
      <c r="HLO110" s="5"/>
      <c r="HLP110" s="5"/>
      <c r="HLQ110" s="1"/>
      <c r="HLR110" s="2"/>
      <c r="HLS110" s="2"/>
      <c r="HLT110" s="5"/>
      <c r="HLU110" s="5"/>
      <c r="HLV110" s="5"/>
      <c r="HLW110" s="5"/>
      <c r="HLX110" s="5"/>
      <c r="HLY110" s="1"/>
      <c r="HLZ110" s="2"/>
      <c r="HMA110" s="2"/>
      <c r="HMB110" s="5"/>
      <c r="HMC110" s="5"/>
      <c r="HMD110" s="5"/>
      <c r="HME110" s="5"/>
      <c r="HMF110" s="5"/>
      <c r="HMG110" s="1"/>
      <c r="HMH110" s="2"/>
      <c r="HMI110" s="2"/>
      <c r="HMJ110" s="5"/>
      <c r="HMK110" s="5"/>
      <c r="HML110" s="5"/>
      <c r="HMM110" s="5"/>
      <c r="HMN110" s="5"/>
      <c r="HMO110" s="1"/>
      <c r="HMP110" s="2"/>
      <c r="HMQ110" s="2"/>
      <c r="HMR110" s="5"/>
      <c r="HMS110" s="5"/>
      <c r="HMT110" s="5"/>
      <c r="HMU110" s="5"/>
      <c r="HMV110" s="5"/>
      <c r="HMW110" s="1"/>
      <c r="HMX110" s="2"/>
      <c r="HMY110" s="2"/>
      <c r="HMZ110" s="5"/>
      <c r="HNA110" s="5"/>
      <c r="HNB110" s="5"/>
      <c r="HNC110" s="5"/>
      <c r="HND110" s="5"/>
      <c r="HNE110" s="1"/>
      <c r="HNF110" s="2"/>
      <c r="HNG110" s="2"/>
      <c r="HNH110" s="5"/>
      <c r="HNI110" s="5"/>
      <c r="HNJ110" s="5"/>
      <c r="HNK110" s="5"/>
      <c r="HNL110" s="5"/>
      <c r="HNM110" s="1"/>
      <c r="HNN110" s="2"/>
      <c r="HNO110" s="2"/>
      <c r="HNP110" s="5"/>
      <c r="HNQ110" s="5"/>
      <c r="HNR110" s="5"/>
      <c r="HNS110" s="5"/>
      <c r="HNT110" s="5"/>
      <c r="HNU110" s="1"/>
      <c r="HNV110" s="2"/>
      <c r="HNW110" s="2"/>
      <c r="HNX110" s="5"/>
      <c r="HNY110" s="5"/>
      <c r="HNZ110" s="5"/>
      <c r="HOA110" s="5"/>
      <c r="HOB110" s="5"/>
      <c r="HOC110" s="1"/>
      <c r="HOD110" s="2"/>
      <c r="HOE110" s="2"/>
      <c r="HOF110" s="5"/>
      <c r="HOG110" s="5"/>
      <c r="HOH110" s="5"/>
      <c r="HOI110" s="5"/>
      <c r="HOJ110" s="5"/>
      <c r="HOK110" s="1"/>
      <c r="HOL110" s="2"/>
      <c r="HOM110" s="2"/>
      <c r="HON110" s="5"/>
      <c r="HOO110" s="5"/>
      <c r="HOP110" s="5"/>
      <c r="HOQ110" s="5"/>
      <c r="HOR110" s="5"/>
      <c r="HOS110" s="1"/>
      <c r="HOT110" s="2"/>
      <c r="HOU110" s="2"/>
      <c r="HOV110" s="5"/>
      <c r="HOW110" s="5"/>
      <c r="HOX110" s="5"/>
      <c r="HOY110" s="5"/>
      <c r="HOZ110" s="5"/>
      <c r="HPA110" s="1"/>
      <c r="HPB110" s="2"/>
      <c r="HPC110" s="2"/>
      <c r="HPD110" s="5"/>
      <c r="HPE110" s="5"/>
      <c r="HPF110" s="5"/>
      <c r="HPG110" s="5"/>
      <c r="HPH110" s="5"/>
      <c r="HPI110" s="1"/>
      <c r="HPJ110" s="2"/>
      <c r="HPK110" s="2"/>
      <c r="HPL110" s="5"/>
      <c r="HPM110" s="5"/>
      <c r="HPN110" s="5"/>
      <c r="HPO110" s="5"/>
      <c r="HPP110" s="5"/>
      <c r="HPQ110" s="1"/>
      <c r="HPR110" s="2"/>
      <c r="HPS110" s="2"/>
      <c r="HPT110" s="5"/>
      <c r="HPU110" s="5"/>
      <c r="HPV110" s="5"/>
      <c r="HPW110" s="5"/>
      <c r="HPX110" s="5"/>
      <c r="HPY110" s="1"/>
      <c r="HPZ110" s="2"/>
      <c r="HQA110" s="2"/>
      <c r="HQB110" s="5"/>
      <c r="HQC110" s="5"/>
      <c r="HQD110" s="5"/>
      <c r="HQE110" s="5"/>
      <c r="HQF110" s="5"/>
      <c r="HQG110" s="1"/>
      <c r="HQH110" s="2"/>
      <c r="HQI110" s="2"/>
      <c r="HQJ110" s="5"/>
      <c r="HQK110" s="5"/>
      <c r="HQL110" s="5"/>
      <c r="HQM110" s="5"/>
      <c r="HQN110" s="5"/>
      <c r="HQO110" s="1"/>
      <c r="HQP110" s="2"/>
      <c r="HQQ110" s="2"/>
      <c r="HQR110" s="5"/>
      <c r="HQS110" s="5"/>
      <c r="HQT110" s="5"/>
      <c r="HQU110" s="5"/>
      <c r="HQV110" s="5"/>
      <c r="HQW110" s="1"/>
      <c r="HQX110" s="2"/>
      <c r="HQY110" s="2"/>
      <c r="HQZ110" s="5"/>
      <c r="HRA110" s="5"/>
      <c r="HRB110" s="5"/>
      <c r="HRC110" s="5"/>
      <c r="HRD110" s="5"/>
      <c r="HRE110" s="1"/>
      <c r="HRF110" s="2"/>
      <c r="HRG110" s="2"/>
      <c r="HRH110" s="5"/>
      <c r="HRI110" s="5"/>
      <c r="HRJ110" s="5"/>
      <c r="HRK110" s="5"/>
      <c r="HRL110" s="5"/>
      <c r="HRM110" s="1"/>
      <c r="HRN110" s="2"/>
      <c r="HRO110" s="2"/>
      <c r="HRP110" s="5"/>
      <c r="HRQ110" s="5"/>
      <c r="HRR110" s="5"/>
      <c r="HRS110" s="5"/>
      <c r="HRT110" s="5"/>
      <c r="HRU110" s="1"/>
      <c r="HRV110" s="2"/>
      <c r="HRW110" s="2"/>
      <c r="HRX110" s="5"/>
      <c r="HRY110" s="5"/>
      <c r="HRZ110" s="5"/>
      <c r="HSA110" s="5"/>
      <c r="HSB110" s="5"/>
      <c r="HSC110" s="1"/>
      <c r="HSD110" s="2"/>
      <c r="HSE110" s="2"/>
      <c r="HSF110" s="5"/>
      <c r="HSG110" s="5"/>
      <c r="HSH110" s="5"/>
      <c r="HSI110" s="5"/>
      <c r="HSJ110" s="5"/>
      <c r="HSK110" s="1"/>
      <c r="HSL110" s="2"/>
      <c r="HSM110" s="2"/>
      <c r="HSN110" s="5"/>
      <c r="HSO110" s="5"/>
      <c r="HSP110" s="5"/>
      <c r="HSQ110" s="5"/>
      <c r="HSR110" s="5"/>
      <c r="HSS110" s="1"/>
      <c r="HST110" s="2"/>
      <c r="HSU110" s="2"/>
      <c r="HSV110" s="5"/>
      <c r="HSW110" s="5"/>
      <c r="HSX110" s="5"/>
      <c r="HSY110" s="5"/>
      <c r="HSZ110" s="5"/>
      <c r="HTA110" s="1"/>
      <c r="HTB110" s="2"/>
      <c r="HTC110" s="2"/>
      <c r="HTD110" s="5"/>
      <c r="HTE110" s="5"/>
      <c r="HTF110" s="5"/>
      <c r="HTG110" s="5"/>
      <c r="HTH110" s="5"/>
      <c r="HTI110" s="1"/>
      <c r="HTJ110" s="2"/>
      <c r="HTK110" s="2"/>
      <c r="HTL110" s="5"/>
      <c r="HTM110" s="5"/>
      <c r="HTN110" s="5"/>
      <c r="HTO110" s="5"/>
      <c r="HTP110" s="5"/>
      <c r="HTQ110" s="1"/>
      <c r="HTR110" s="2"/>
      <c r="HTS110" s="2"/>
      <c r="HTT110" s="5"/>
      <c r="HTU110" s="5"/>
      <c r="HTV110" s="5"/>
      <c r="HTW110" s="5"/>
      <c r="HTX110" s="5"/>
      <c r="HTY110" s="1"/>
      <c r="HTZ110" s="2"/>
      <c r="HUA110" s="2"/>
      <c r="HUB110" s="5"/>
      <c r="HUC110" s="5"/>
      <c r="HUD110" s="5"/>
      <c r="HUE110" s="5"/>
      <c r="HUF110" s="5"/>
      <c r="HUG110" s="1"/>
      <c r="HUH110" s="2"/>
      <c r="HUI110" s="2"/>
      <c r="HUJ110" s="5"/>
      <c r="HUK110" s="5"/>
      <c r="HUL110" s="5"/>
      <c r="HUM110" s="5"/>
      <c r="HUN110" s="5"/>
      <c r="HUO110" s="1"/>
      <c r="HUP110" s="2"/>
      <c r="HUQ110" s="2"/>
      <c r="HUR110" s="5"/>
      <c r="HUS110" s="5"/>
      <c r="HUT110" s="5"/>
      <c r="HUU110" s="5"/>
      <c r="HUV110" s="5"/>
      <c r="HUW110" s="1"/>
      <c r="HUX110" s="2"/>
      <c r="HUY110" s="2"/>
      <c r="HUZ110" s="5"/>
      <c r="HVA110" s="5"/>
      <c r="HVB110" s="5"/>
      <c r="HVC110" s="5"/>
      <c r="HVD110" s="5"/>
      <c r="HVE110" s="1"/>
      <c r="HVF110" s="2"/>
      <c r="HVG110" s="2"/>
      <c r="HVH110" s="5"/>
      <c r="HVI110" s="5"/>
      <c r="HVJ110" s="5"/>
      <c r="HVK110" s="5"/>
      <c r="HVL110" s="5"/>
      <c r="HVM110" s="1"/>
      <c r="HVN110" s="2"/>
      <c r="HVO110" s="2"/>
      <c r="HVP110" s="5"/>
      <c r="HVQ110" s="5"/>
      <c r="HVR110" s="5"/>
      <c r="HVS110" s="5"/>
      <c r="HVT110" s="5"/>
      <c r="HVU110" s="1"/>
      <c r="HVV110" s="2"/>
      <c r="HVW110" s="2"/>
      <c r="HVX110" s="5"/>
      <c r="HVY110" s="5"/>
      <c r="HVZ110" s="5"/>
      <c r="HWA110" s="5"/>
      <c r="HWB110" s="5"/>
      <c r="HWC110" s="1"/>
      <c r="HWD110" s="2"/>
      <c r="HWE110" s="2"/>
      <c r="HWF110" s="5"/>
      <c r="HWG110" s="5"/>
      <c r="HWH110" s="5"/>
      <c r="HWI110" s="5"/>
      <c r="HWJ110" s="5"/>
      <c r="HWK110" s="1"/>
      <c r="HWL110" s="2"/>
      <c r="HWM110" s="2"/>
      <c r="HWN110" s="5"/>
      <c r="HWO110" s="5"/>
      <c r="HWP110" s="5"/>
      <c r="HWQ110" s="5"/>
      <c r="HWR110" s="5"/>
      <c r="HWS110" s="1"/>
      <c r="HWT110" s="2"/>
      <c r="HWU110" s="2"/>
      <c r="HWV110" s="5"/>
      <c r="HWW110" s="5"/>
      <c r="HWX110" s="5"/>
      <c r="HWY110" s="5"/>
      <c r="HWZ110" s="5"/>
      <c r="HXA110" s="1"/>
      <c r="HXB110" s="2"/>
      <c r="HXC110" s="2"/>
      <c r="HXD110" s="5"/>
      <c r="HXE110" s="5"/>
      <c r="HXF110" s="5"/>
      <c r="HXG110" s="5"/>
      <c r="HXH110" s="5"/>
      <c r="HXI110" s="1"/>
      <c r="HXJ110" s="2"/>
      <c r="HXK110" s="2"/>
      <c r="HXL110" s="5"/>
      <c r="HXM110" s="5"/>
      <c r="HXN110" s="5"/>
      <c r="HXO110" s="5"/>
      <c r="HXP110" s="5"/>
      <c r="HXQ110" s="1"/>
      <c r="HXR110" s="2"/>
      <c r="HXS110" s="2"/>
      <c r="HXT110" s="5"/>
      <c r="HXU110" s="5"/>
      <c r="HXV110" s="5"/>
      <c r="HXW110" s="5"/>
      <c r="HXX110" s="5"/>
      <c r="HXY110" s="1"/>
      <c r="HXZ110" s="2"/>
      <c r="HYA110" s="2"/>
      <c r="HYB110" s="5"/>
      <c r="HYC110" s="5"/>
      <c r="HYD110" s="5"/>
      <c r="HYE110" s="5"/>
      <c r="HYF110" s="5"/>
      <c r="HYG110" s="1"/>
      <c r="HYH110" s="2"/>
      <c r="HYI110" s="2"/>
      <c r="HYJ110" s="5"/>
      <c r="HYK110" s="5"/>
      <c r="HYL110" s="5"/>
      <c r="HYM110" s="5"/>
      <c r="HYN110" s="5"/>
      <c r="HYO110" s="1"/>
      <c r="HYP110" s="2"/>
      <c r="HYQ110" s="2"/>
      <c r="HYR110" s="5"/>
      <c r="HYS110" s="5"/>
      <c r="HYT110" s="5"/>
      <c r="HYU110" s="5"/>
      <c r="HYV110" s="5"/>
      <c r="HYW110" s="1"/>
      <c r="HYX110" s="2"/>
      <c r="HYY110" s="2"/>
      <c r="HYZ110" s="5"/>
      <c r="HZA110" s="5"/>
      <c r="HZB110" s="5"/>
      <c r="HZC110" s="5"/>
      <c r="HZD110" s="5"/>
      <c r="HZE110" s="1"/>
      <c r="HZF110" s="2"/>
      <c r="HZG110" s="2"/>
      <c r="HZH110" s="5"/>
      <c r="HZI110" s="5"/>
      <c r="HZJ110" s="5"/>
      <c r="HZK110" s="5"/>
      <c r="HZL110" s="5"/>
      <c r="HZM110" s="1"/>
      <c r="HZN110" s="2"/>
      <c r="HZO110" s="2"/>
      <c r="HZP110" s="5"/>
      <c r="HZQ110" s="5"/>
      <c r="HZR110" s="5"/>
      <c r="HZS110" s="5"/>
      <c r="HZT110" s="5"/>
      <c r="HZU110" s="1"/>
      <c r="HZV110" s="2"/>
      <c r="HZW110" s="2"/>
      <c r="HZX110" s="5"/>
      <c r="HZY110" s="5"/>
      <c r="HZZ110" s="5"/>
      <c r="IAA110" s="5"/>
      <c r="IAB110" s="5"/>
      <c r="IAC110" s="1"/>
      <c r="IAD110" s="2"/>
      <c r="IAE110" s="2"/>
      <c r="IAF110" s="5"/>
      <c r="IAG110" s="5"/>
      <c r="IAH110" s="5"/>
      <c r="IAI110" s="5"/>
      <c r="IAJ110" s="5"/>
      <c r="IAK110" s="1"/>
      <c r="IAL110" s="2"/>
      <c r="IAM110" s="2"/>
      <c r="IAN110" s="5"/>
      <c r="IAO110" s="5"/>
      <c r="IAP110" s="5"/>
      <c r="IAQ110" s="5"/>
      <c r="IAR110" s="5"/>
      <c r="IAS110" s="1"/>
      <c r="IAT110" s="2"/>
      <c r="IAU110" s="2"/>
      <c r="IAV110" s="5"/>
      <c r="IAW110" s="5"/>
      <c r="IAX110" s="5"/>
      <c r="IAY110" s="5"/>
      <c r="IAZ110" s="5"/>
      <c r="IBA110" s="1"/>
      <c r="IBB110" s="2"/>
      <c r="IBC110" s="2"/>
      <c r="IBD110" s="5"/>
      <c r="IBE110" s="5"/>
      <c r="IBF110" s="5"/>
      <c r="IBG110" s="5"/>
      <c r="IBH110" s="5"/>
      <c r="IBI110" s="1"/>
      <c r="IBJ110" s="2"/>
      <c r="IBK110" s="2"/>
      <c r="IBL110" s="5"/>
      <c r="IBM110" s="5"/>
      <c r="IBN110" s="5"/>
      <c r="IBO110" s="5"/>
      <c r="IBP110" s="5"/>
      <c r="IBQ110" s="1"/>
      <c r="IBR110" s="2"/>
      <c r="IBS110" s="2"/>
      <c r="IBT110" s="5"/>
      <c r="IBU110" s="5"/>
      <c r="IBV110" s="5"/>
      <c r="IBW110" s="5"/>
      <c r="IBX110" s="5"/>
      <c r="IBY110" s="1"/>
      <c r="IBZ110" s="2"/>
      <c r="ICA110" s="2"/>
      <c r="ICB110" s="5"/>
      <c r="ICC110" s="5"/>
      <c r="ICD110" s="5"/>
      <c r="ICE110" s="5"/>
      <c r="ICF110" s="5"/>
      <c r="ICG110" s="1"/>
      <c r="ICH110" s="2"/>
      <c r="ICI110" s="2"/>
      <c r="ICJ110" s="5"/>
      <c r="ICK110" s="5"/>
      <c r="ICL110" s="5"/>
      <c r="ICM110" s="5"/>
      <c r="ICN110" s="5"/>
      <c r="ICO110" s="1"/>
      <c r="ICP110" s="2"/>
      <c r="ICQ110" s="2"/>
      <c r="ICR110" s="5"/>
      <c r="ICS110" s="5"/>
      <c r="ICT110" s="5"/>
      <c r="ICU110" s="5"/>
      <c r="ICV110" s="5"/>
      <c r="ICW110" s="1"/>
      <c r="ICX110" s="2"/>
      <c r="ICY110" s="2"/>
      <c r="ICZ110" s="5"/>
      <c r="IDA110" s="5"/>
      <c r="IDB110" s="5"/>
      <c r="IDC110" s="5"/>
      <c r="IDD110" s="5"/>
      <c r="IDE110" s="1"/>
      <c r="IDF110" s="2"/>
      <c r="IDG110" s="2"/>
      <c r="IDH110" s="5"/>
      <c r="IDI110" s="5"/>
      <c r="IDJ110" s="5"/>
      <c r="IDK110" s="5"/>
      <c r="IDL110" s="5"/>
      <c r="IDM110" s="1"/>
      <c r="IDN110" s="2"/>
      <c r="IDO110" s="2"/>
      <c r="IDP110" s="5"/>
      <c r="IDQ110" s="5"/>
      <c r="IDR110" s="5"/>
      <c r="IDS110" s="5"/>
      <c r="IDT110" s="5"/>
      <c r="IDU110" s="1"/>
      <c r="IDV110" s="2"/>
      <c r="IDW110" s="2"/>
      <c r="IDX110" s="5"/>
      <c r="IDY110" s="5"/>
      <c r="IDZ110" s="5"/>
      <c r="IEA110" s="5"/>
      <c r="IEB110" s="5"/>
      <c r="IEC110" s="1"/>
      <c r="IED110" s="2"/>
      <c r="IEE110" s="2"/>
      <c r="IEF110" s="5"/>
      <c r="IEG110" s="5"/>
      <c r="IEH110" s="5"/>
      <c r="IEI110" s="5"/>
      <c r="IEJ110" s="5"/>
      <c r="IEK110" s="1"/>
      <c r="IEL110" s="2"/>
      <c r="IEM110" s="2"/>
      <c r="IEN110" s="5"/>
      <c r="IEO110" s="5"/>
      <c r="IEP110" s="5"/>
      <c r="IEQ110" s="5"/>
      <c r="IER110" s="5"/>
      <c r="IES110" s="1"/>
      <c r="IET110" s="2"/>
      <c r="IEU110" s="2"/>
      <c r="IEV110" s="5"/>
      <c r="IEW110" s="5"/>
      <c r="IEX110" s="5"/>
      <c r="IEY110" s="5"/>
      <c r="IEZ110" s="5"/>
      <c r="IFA110" s="1"/>
      <c r="IFB110" s="2"/>
      <c r="IFC110" s="2"/>
      <c r="IFD110" s="5"/>
      <c r="IFE110" s="5"/>
      <c r="IFF110" s="5"/>
      <c r="IFG110" s="5"/>
      <c r="IFH110" s="5"/>
      <c r="IFI110" s="1"/>
      <c r="IFJ110" s="2"/>
      <c r="IFK110" s="2"/>
      <c r="IFL110" s="5"/>
      <c r="IFM110" s="5"/>
      <c r="IFN110" s="5"/>
      <c r="IFO110" s="5"/>
      <c r="IFP110" s="5"/>
      <c r="IFQ110" s="1"/>
      <c r="IFR110" s="2"/>
      <c r="IFS110" s="2"/>
      <c r="IFT110" s="5"/>
      <c r="IFU110" s="5"/>
      <c r="IFV110" s="5"/>
      <c r="IFW110" s="5"/>
      <c r="IFX110" s="5"/>
      <c r="IFY110" s="1"/>
      <c r="IFZ110" s="2"/>
      <c r="IGA110" s="2"/>
      <c r="IGB110" s="5"/>
      <c r="IGC110" s="5"/>
      <c r="IGD110" s="5"/>
      <c r="IGE110" s="5"/>
      <c r="IGF110" s="5"/>
      <c r="IGG110" s="1"/>
      <c r="IGH110" s="2"/>
      <c r="IGI110" s="2"/>
      <c r="IGJ110" s="5"/>
      <c r="IGK110" s="5"/>
      <c r="IGL110" s="5"/>
      <c r="IGM110" s="5"/>
      <c r="IGN110" s="5"/>
      <c r="IGO110" s="1"/>
      <c r="IGP110" s="2"/>
      <c r="IGQ110" s="2"/>
      <c r="IGR110" s="5"/>
      <c r="IGS110" s="5"/>
      <c r="IGT110" s="5"/>
      <c r="IGU110" s="5"/>
      <c r="IGV110" s="5"/>
      <c r="IGW110" s="1"/>
      <c r="IGX110" s="2"/>
      <c r="IGY110" s="2"/>
      <c r="IGZ110" s="5"/>
      <c r="IHA110" s="5"/>
      <c r="IHB110" s="5"/>
      <c r="IHC110" s="5"/>
      <c r="IHD110" s="5"/>
      <c r="IHE110" s="1"/>
      <c r="IHF110" s="2"/>
      <c r="IHG110" s="2"/>
      <c r="IHH110" s="5"/>
      <c r="IHI110" s="5"/>
      <c r="IHJ110" s="5"/>
      <c r="IHK110" s="5"/>
      <c r="IHL110" s="5"/>
      <c r="IHM110" s="1"/>
      <c r="IHN110" s="2"/>
      <c r="IHO110" s="2"/>
      <c r="IHP110" s="5"/>
      <c r="IHQ110" s="5"/>
      <c r="IHR110" s="5"/>
      <c r="IHS110" s="5"/>
      <c r="IHT110" s="5"/>
      <c r="IHU110" s="1"/>
      <c r="IHV110" s="2"/>
      <c r="IHW110" s="2"/>
      <c r="IHX110" s="5"/>
      <c r="IHY110" s="5"/>
      <c r="IHZ110" s="5"/>
      <c r="IIA110" s="5"/>
      <c r="IIB110" s="5"/>
      <c r="IIC110" s="1"/>
      <c r="IID110" s="2"/>
      <c r="IIE110" s="2"/>
      <c r="IIF110" s="5"/>
      <c r="IIG110" s="5"/>
      <c r="IIH110" s="5"/>
      <c r="III110" s="5"/>
      <c r="IIJ110" s="5"/>
      <c r="IIK110" s="1"/>
      <c r="IIL110" s="2"/>
      <c r="IIM110" s="2"/>
      <c r="IIN110" s="5"/>
      <c r="IIO110" s="5"/>
      <c r="IIP110" s="5"/>
      <c r="IIQ110" s="5"/>
      <c r="IIR110" s="5"/>
      <c r="IIS110" s="1"/>
      <c r="IIT110" s="2"/>
      <c r="IIU110" s="2"/>
      <c r="IIV110" s="5"/>
      <c r="IIW110" s="5"/>
      <c r="IIX110" s="5"/>
      <c r="IIY110" s="5"/>
      <c r="IIZ110" s="5"/>
      <c r="IJA110" s="1"/>
      <c r="IJB110" s="2"/>
      <c r="IJC110" s="2"/>
      <c r="IJD110" s="5"/>
      <c r="IJE110" s="5"/>
      <c r="IJF110" s="5"/>
      <c r="IJG110" s="5"/>
      <c r="IJH110" s="5"/>
      <c r="IJI110" s="1"/>
      <c r="IJJ110" s="2"/>
      <c r="IJK110" s="2"/>
      <c r="IJL110" s="5"/>
      <c r="IJM110" s="5"/>
      <c r="IJN110" s="5"/>
      <c r="IJO110" s="5"/>
      <c r="IJP110" s="5"/>
      <c r="IJQ110" s="1"/>
      <c r="IJR110" s="2"/>
      <c r="IJS110" s="2"/>
      <c r="IJT110" s="5"/>
      <c r="IJU110" s="5"/>
      <c r="IJV110" s="5"/>
      <c r="IJW110" s="5"/>
      <c r="IJX110" s="5"/>
      <c r="IJY110" s="1"/>
      <c r="IJZ110" s="2"/>
      <c r="IKA110" s="2"/>
      <c r="IKB110" s="5"/>
      <c r="IKC110" s="5"/>
      <c r="IKD110" s="5"/>
      <c r="IKE110" s="5"/>
      <c r="IKF110" s="5"/>
      <c r="IKG110" s="1"/>
      <c r="IKH110" s="2"/>
      <c r="IKI110" s="2"/>
      <c r="IKJ110" s="5"/>
      <c r="IKK110" s="5"/>
      <c r="IKL110" s="5"/>
      <c r="IKM110" s="5"/>
      <c r="IKN110" s="5"/>
      <c r="IKO110" s="1"/>
      <c r="IKP110" s="2"/>
      <c r="IKQ110" s="2"/>
      <c r="IKR110" s="5"/>
      <c r="IKS110" s="5"/>
      <c r="IKT110" s="5"/>
      <c r="IKU110" s="5"/>
      <c r="IKV110" s="5"/>
      <c r="IKW110" s="1"/>
      <c r="IKX110" s="2"/>
      <c r="IKY110" s="2"/>
      <c r="IKZ110" s="5"/>
      <c r="ILA110" s="5"/>
      <c r="ILB110" s="5"/>
      <c r="ILC110" s="5"/>
      <c r="ILD110" s="5"/>
      <c r="ILE110" s="1"/>
      <c r="ILF110" s="2"/>
      <c r="ILG110" s="2"/>
      <c r="ILH110" s="5"/>
      <c r="ILI110" s="5"/>
      <c r="ILJ110" s="5"/>
      <c r="ILK110" s="5"/>
      <c r="ILL110" s="5"/>
      <c r="ILM110" s="1"/>
      <c r="ILN110" s="2"/>
      <c r="ILO110" s="2"/>
      <c r="ILP110" s="5"/>
      <c r="ILQ110" s="5"/>
      <c r="ILR110" s="5"/>
      <c r="ILS110" s="5"/>
      <c r="ILT110" s="5"/>
      <c r="ILU110" s="1"/>
      <c r="ILV110" s="2"/>
      <c r="ILW110" s="2"/>
      <c r="ILX110" s="5"/>
      <c r="ILY110" s="5"/>
      <c r="ILZ110" s="5"/>
      <c r="IMA110" s="5"/>
      <c r="IMB110" s="5"/>
      <c r="IMC110" s="1"/>
      <c r="IMD110" s="2"/>
      <c r="IME110" s="2"/>
      <c r="IMF110" s="5"/>
      <c r="IMG110" s="5"/>
      <c r="IMH110" s="5"/>
      <c r="IMI110" s="5"/>
      <c r="IMJ110" s="5"/>
      <c r="IMK110" s="1"/>
      <c r="IML110" s="2"/>
      <c r="IMM110" s="2"/>
      <c r="IMN110" s="5"/>
      <c r="IMO110" s="5"/>
      <c r="IMP110" s="5"/>
      <c r="IMQ110" s="5"/>
      <c r="IMR110" s="5"/>
      <c r="IMS110" s="1"/>
      <c r="IMT110" s="2"/>
      <c r="IMU110" s="2"/>
      <c r="IMV110" s="5"/>
      <c r="IMW110" s="5"/>
      <c r="IMX110" s="5"/>
      <c r="IMY110" s="5"/>
      <c r="IMZ110" s="5"/>
      <c r="INA110" s="1"/>
      <c r="INB110" s="2"/>
      <c r="INC110" s="2"/>
      <c r="IND110" s="5"/>
      <c r="INE110" s="5"/>
      <c r="INF110" s="5"/>
      <c r="ING110" s="5"/>
      <c r="INH110" s="5"/>
      <c r="INI110" s="1"/>
      <c r="INJ110" s="2"/>
      <c r="INK110" s="2"/>
      <c r="INL110" s="5"/>
      <c r="INM110" s="5"/>
      <c r="INN110" s="5"/>
      <c r="INO110" s="5"/>
      <c r="INP110" s="5"/>
      <c r="INQ110" s="1"/>
      <c r="INR110" s="2"/>
      <c r="INS110" s="2"/>
      <c r="INT110" s="5"/>
      <c r="INU110" s="5"/>
      <c r="INV110" s="5"/>
      <c r="INW110" s="5"/>
      <c r="INX110" s="5"/>
      <c r="INY110" s="1"/>
      <c r="INZ110" s="2"/>
      <c r="IOA110" s="2"/>
      <c r="IOB110" s="5"/>
      <c r="IOC110" s="5"/>
      <c r="IOD110" s="5"/>
      <c r="IOE110" s="5"/>
      <c r="IOF110" s="5"/>
      <c r="IOG110" s="1"/>
      <c r="IOH110" s="2"/>
      <c r="IOI110" s="2"/>
      <c r="IOJ110" s="5"/>
      <c r="IOK110" s="5"/>
      <c r="IOL110" s="5"/>
      <c r="IOM110" s="5"/>
      <c r="ION110" s="5"/>
      <c r="IOO110" s="1"/>
      <c r="IOP110" s="2"/>
      <c r="IOQ110" s="2"/>
      <c r="IOR110" s="5"/>
      <c r="IOS110" s="5"/>
      <c r="IOT110" s="5"/>
      <c r="IOU110" s="5"/>
      <c r="IOV110" s="5"/>
      <c r="IOW110" s="1"/>
      <c r="IOX110" s="2"/>
      <c r="IOY110" s="2"/>
      <c r="IOZ110" s="5"/>
      <c r="IPA110" s="5"/>
      <c r="IPB110" s="5"/>
      <c r="IPC110" s="5"/>
      <c r="IPD110" s="5"/>
      <c r="IPE110" s="1"/>
      <c r="IPF110" s="2"/>
      <c r="IPG110" s="2"/>
      <c r="IPH110" s="5"/>
      <c r="IPI110" s="5"/>
      <c r="IPJ110" s="5"/>
      <c r="IPK110" s="5"/>
      <c r="IPL110" s="5"/>
      <c r="IPM110" s="1"/>
      <c r="IPN110" s="2"/>
      <c r="IPO110" s="2"/>
      <c r="IPP110" s="5"/>
      <c r="IPQ110" s="5"/>
      <c r="IPR110" s="5"/>
      <c r="IPS110" s="5"/>
      <c r="IPT110" s="5"/>
      <c r="IPU110" s="1"/>
      <c r="IPV110" s="2"/>
      <c r="IPW110" s="2"/>
      <c r="IPX110" s="5"/>
      <c r="IPY110" s="5"/>
      <c r="IPZ110" s="5"/>
      <c r="IQA110" s="5"/>
      <c r="IQB110" s="5"/>
      <c r="IQC110" s="1"/>
      <c r="IQD110" s="2"/>
      <c r="IQE110" s="2"/>
      <c r="IQF110" s="5"/>
      <c r="IQG110" s="5"/>
      <c r="IQH110" s="5"/>
      <c r="IQI110" s="5"/>
      <c r="IQJ110" s="5"/>
      <c r="IQK110" s="1"/>
      <c r="IQL110" s="2"/>
      <c r="IQM110" s="2"/>
      <c r="IQN110" s="5"/>
      <c r="IQO110" s="5"/>
      <c r="IQP110" s="5"/>
      <c r="IQQ110" s="5"/>
      <c r="IQR110" s="5"/>
      <c r="IQS110" s="1"/>
      <c r="IQT110" s="2"/>
      <c r="IQU110" s="2"/>
      <c r="IQV110" s="5"/>
      <c r="IQW110" s="5"/>
      <c r="IQX110" s="5"/>
      <c r="IQY110" s="5"/>
      <c r="IQZ110" s="5"/>
      <c r="IRA110" s="1"/>
      <c r="IRB110" s="2"/>
      <c r="IRC110" s="2"/>
      <c r="IRD110" s="5"/>
      <c r="IRE110" s="5"/>
      <c r="IRF110" s="5"/>
      <c r="IRG110" s="5"/>
      <c r="IRH110" s="5"/>
      <c r="IRI110" s="1"/>
      <c r="IRJ110" s="2"/>
      <c r="IRK110" s="2"/>
      <c r="IRL110" s="5"/>
      <c r="IRM110" s="5"/>
      <c r="IRN110" s="5"/>
      <c r="IRO110" s="5"/>
      <c r="IRP110" s="5"/>
      <c r="IRQ110" s="1"/>
      <c r="IRR110" s="2"/>
      <c r="IRS110" s="2"/>
      <c r="IRT110" s="5"/>
      <c r="IRU110" s="5"/>
      <c r="IRV110" s="5"/>
      <c r="IRW110" s="5"/>
      <c r="IRX110" s="5"/>
      <c r="IRY110" s="1"/>
      <c r="IRZ110" s="2"/>
      <c r="ISA110" s="2"/>
      <c r="ISB110" s="5"/>
      <c r="ISC110" s="5"/>
      <c r="ISD110" s="5"/>
      <c r="ISE110" s="5"/>
      <c r="ISF110" s="5"/>
      <c r="ISG110" s="1"/>
      <c r="ISH110" s="2"/>
      <c r="ISI110" s="2"/>
      <c r="ISJ110" s="5"/>
      <c r="ISK110" s="5"/>
      <c r="ISL110" s="5"/>
      <c r="ISM110" s="5"/>
      <c r="ISN110" s="5"/>
      <c r="ISO110" s="1"/>
      <c r="ISP110" s="2"/>
      <c r="ISQ110" s="2"/>
      <c r="ISR110" s="5"/>
      <c r="ISS110" s="5"/>
      <c r="IST110" s="5"/>
      <c r="ISU110" s="5"/>
      <c r="ISV110" s="5"/>
      <c r="ISW110" s="1"/>
      <c r="ISX110" s="2"/>
      <c r="ISY110" s="2"/>
      <c r="ISZ110" s="5"/>
      <c r="ITA110" s="5"/>
      <c r="ITB110" s="5"/>
      <c r="ITC110" s="5"/>
      <c r="ITD110" s="5"/>
      <c r="ITE110" s="1"/>
      <c r="ITF110" s="2"/>
      <c r="ITG110" s="2"/>
      <c r="ITH110" s="5"/>
      <c r="ITI110" s="5"/>
      <c r="ITJ110" s="5"/>
      <c r="ITK110" s="5"/>
      <c r="ITL110" s="5"/>
      <c r="ITM110" s="1"/>
      <c r="ITN110" s="2"/>
      <c r="ITO110" s="2"/>
      <c r="ITP110" s="5"/>
      <c r="ITQ110" s="5"/>
      <c r="ITR110" s="5"/>
      <c r="ITS110" s="5"/>
      <c r="ITT110" s="5"/>
      <c r="ITU110" s="1"/>
      <c r="ITV110" s="2"/>
      <c r="ITW110" s="2"/>
      <c r="ITX110" s="5"/>
      <c r="ITY110" s="5"/>
      <c r="ITZ110" s="5"/>
      <c r="IUA110" s="5"/>
      <c r="IUB110" s="5"/>
      <c r="IUC110" s="1"/>
      <c r="IUD110" s="2"/>
      <c r="IUE110" s="2"/>
      <c r="IUF110" s="5"/>
      <c r="IUG110" s="5"/>
      <c r="IUH110" s="5"/>
      <c r="IUI110" s="5"/>
      <c r="IUJ110" s="5"/>
      <c r="IUK110" s="1"/>
      <c r="IUL110" s="2"/>
      <c r="IUM110" s="2"/>
      <c r="IUN110" s="5"/>
      <c r="IUO110" s="5"/>
      <c r="IUP110" s="5"/>
      <c r="IUQ110" s="5"/>
      <c r="IUR110" s="5"/>
      <c r="IUS110" s="1"/>
      <c r="IUT110" s="2"/>
      <c r="IUU110" s="2"/>
      <c r="IUV110" s="5"/>
      <c r="IUW110" s="5"/>
      <c r="IUX110" s="5"/>
      <c r="IUY110" s="5"/>
      <c r="IUZ110" s="5"/>
      <c r="IVA110" s="1"/>
      <c r="IVB110" s="2"/>
      <c r="IVC110" s="2"/>
      <c r="IVD110" s="5"/>
      <c r="IVE110" s="5"/>
      <c r="IVF110" s="5"/>
      <c r="IVG110" s="5"/>
      <c r="IVH110" s="5"/>
      <c r="IVI110" s="1"/>
      <c r="IVJ110" s="2"/>
      <c r="IVK110" s="2"/>
      <c r="IVL110" s="5"/>
      <c r="IVM110" s="5"/>
      <c r="IVN110" s="5"/>
      <c r="IVO110" s="5"/>
      <c r="IVP110" s="5"/>
      <c r="IVQ110" s="1"/>
      <c r="IVR110" s="2"/>
      <c r="IVS110" s="2"/>
      <c r="IVT110" s="5"/>
      <c r="IVU110" s="5"/>
      <c r="IVV110" s="5"/>
      <c r="IVW110" s="5"/>
      <c r="IVX110" s="5"/>
      <c r="IVY110" s="1"/>
      <c r="IVZ110" s="2"/>
      <c r="IWA110" s="2"/>
      <c r="IWB110" s="5"/>
      <c r="IWC110" s="5"/>
      <c r="IWD110" s="5"/>
      <c r="IWE110" s="5"/>
      <c r="IWF110" s="5"/>
      <c r="IWG110" s="1"/>
      <c r="IWH110" s="2"/>
      <c r="IWI110" s="2"/>
      <c r="IWJ110" s="5"/>
      <c r="IWK110" s="5"/>
      <c r="IWL110" s="5"/>
      <c r="IWM110" s="5"/>
      <c r="IWN110" s="5"/>
      <c r="IWO110" s="1"/>
      <c r="IWP110" s="2"/>
      <c r="IWQ110" s="2"/>
      <c r="IWR110" s="5"/>
      <c r="IWS110" s="5"/>
      <c r="IWT110" s="5"/>
      <c r="IWU110" s="5"/>
      <c r="IWV110" s="5"/>
      <c r="IWW110" s="1"/>
      <c r="IWX110" s="2"/>
      <c r="IWY110" s="2"/>
      <c r="IWZ110" s="5"/>
      <c r="IXA110" s="5"/>
      <c r="IXB110" s="5"/>
      <c r="IXC110" s="5"/>
      <c r="IXD110" s="5"/>
      <c r="IXE110" s="1"/>
      <c r="IXF110" s="2"/>
      <c r="IXG110" s="2"/>
      <c r="IXH110" s="5"/>
      <c r="IXI110" s="5"/>
      <c r="IXJ110" s="5"/>
      <c r="IXK110" s="5"/>
      <c r="IXL110" s="5"/>
      <c r="IXM110" s="1"/>
      <c r="IXN110" s="2"/>
      <c r="IXO110" s="2"/>
      <c r="IXP110" s="5"/>
      <c r="IXQ110" s="5"/>
      <c r="IXR110" s="5"/>
      <c r="IXS110" s="5"/>
      <c r="IXT110" s="5"/>
      <c r="IXU110" s="1"/>
      <c r="IXV110" s="2"/>
      <c r="IXW110" s="2"/>
      <c r="IXX110" s="5"/>
      <c r="IXY110" s="5"/>
      <c r="IXZ110" s="5"/>
      <c r="IYA110" s="5"/>
      <c r="IYB110" s="5"/>
      <c r="IYC110" s="1"/>
      <c r="IYD110" s="2"/>
      <c r="IYE110" s="2"/>
      <c r="IYF110" s="5"/>
      <c r="IYG110" s="5"/>
      <c r="IYH110" s="5"/>
      <c r="IYI110" s="5"/>
      <c r="IYJ110" s="5"/>
      <c r="IYK110" s="1"/>
      <c r="IYL110" s="2"/>
      <c r="IYM110" s="2"/>
      <c r="IYN110" s="5"/>
      <c r="IYO110" s="5"/>
      <c r="IYP110" s="5"/>
      <c r="IYQ110" s="5"/>
      <c r="IYR110" s="5"/>
      <c r="IYS110" s="1"/>
      <c r="IYT110" s="2"/>
      <c r="IYU110" s="2"/>
      <c r="IYV110" s="5"/>
      <c r="IYW110" s="5"/>
      <c r="IYX110" s="5"/>
      <c r="IYY110" s="5"/>
      <c r="IYZ110" s="5"/>
      <c r="IZA110" s="1"/>
      <c r="IZB110" s="2"/>
      <c r="IZC110" s="2"/>
      <c r="IZD110" s="5"/>
      <c r="IZE110" s="5"/>
      <c r="IZF110" s="5"/>
      <c r="IZG110" s="5"/>
      <c r="IZH110" s="5"/>
      <c r="IZI110" s="1"/>
      <c r="IZJ110" s="2"/>
      <c r="IZK110" s="2"/>
      <c r="IZL110" s="5"/>
      <c r="IZM110" s="5"/>
      <c r="IZN110" s="5"/>
      <c r="IZO110" s="5"/>
      <c r="IZP110" s="5"/>
      <c r="IZQ110" s="1"/>
      <c r="IZR110" s="2"/>
      <c r="IZS110" s="2"/>
      <c r="IZT110" s="5"/>
      <c r="IZU110" s="5"/>
      <c r="IZV110" s="5"/>
      <c r="IZW110" s="5"/>
      <c r="IZX110" s="5"/>
      <c r="IZY110" s="1"/>
      <c r="IZZ110" s="2"/>
      <c r="JAA110" s="2"/>
      <c r="JAB110" s="5"/>
      <c r="JAC110" s="5"/>
      <c r="JAD110" s="5"/>
      <c r="JAE110" s="5"/>
      <c r="JAF110" s="5"/>
      <c r="JAG110" s="1"/>
      <c r="JAH110" s="2"/>
      <c r="JAI110" s="2"/>
      <c r="JAJ110" s="5"/>
      <c r="JAK110" s="5"/>
      <c r="JAL110" s="5"/>
      <c r="JAM110" s="5"/>
      <c r="JAN110" s="5"/>
      <c r="JAO110" s="1"/>
      <c r="JAP110" s="2"/>
      <c r="JAQ110" s="2"/>
      <c r="JAR110" s="5"/>
      <c r="JAS110" s="5"/>
      <c r="JAT110" s="5"/>
      <c r="JAU110" s="5"/>
      <c r="JAV110" s="5"/>
      <c r="JAW110" s="1"/>
      <c r="JAX110" s="2"/>
      <c r="JAY110" s="2"/>
      <c r="JAZ110" s="5"/>
      <c r="JBA110" s="5"/>
      <c r="JBB110" s="5"/>
      <c r="JBC110" s="5"/>
      <c r="JBD110" s="5"/>
      <c r="JBE110" s="1"/>
      <c r="JBF110" s="2"/>
      <c r="JBG110" s="2"/>
      <c r="JBH110" s="5"/>
      <c r="JBI110" s="5"/>
      <c r="JBJ110" s="5"/>
      <c r="JBK110" s="5"/>
      <c r="JBL110" s="5"/>
      <c r="JBM110" s="1"/>
      <c r="JBN110" s="2"/>
      <c r="JBO110" s="2"/>
      <c r="JBP110" s="5"/>
      <c r="JBQ110" s="5"/>
      <c r="JBR110" s="5"/>
      <c r="JBS110" s="5"/>
      <c r="JBT110" s="5"/>
      <c r="JBU110" s="1"/>
      <c r="JBV110" s="2"/>
      <c r="JBW110" s="2"/>
      <c r="JBX110" s="5"/>
      <c r="JBY110" s="5"/>
      <c r="JBZ110" s="5"/>
      <c r="JCA110" s="5"/>
      <c r="JCB110" s="5"/>
      <c r="JCC110" s="1"/>
      <c r="JCD110" s="2"/>
      <c r="JCE110" s="2"/>
      <c r="JCF110" s="5"/>
      <c r="JCG110" s="5"/>
      <c r="JCH110" s="5"/>
      <c r="JCI110" s="5"/>
      <c r="JCJ110" s="5"/>
      <c r="JCK110" s="1"/>
      <c r="JCL110" s="2"/>
      <c r="JCM110" s="2"/>
      <c r="JCN110" s="5"/>
      <c r="JCO110" s="5"/>
      <c r="JCP110" s="5"/>
      <c r="JCQ110" s="5"/>
      <c r="JCR110" s="5"/>
      <c r="JCS110" s="1"/>
      <c r="JCT110" s="2"/>
      <c r="JCU110" s="2"/>
      <c r="JCV110" s="5"/>
      <c r="JCW110" s="5"/>
      <c r="JCX110" s="5"/>
      <c r="JCY110" s="5"/>
      <c r="JCZ110" s="5"/>
      <c r="JDA110" s="1"/>
      <c r="JDB110" s="2"/>
      <c r="JDC110" s="2"/>
      <c r="JDD110" s="5"/>
      <c r="JDE110" s="5"/>
      <c r="JDF110" s="5"/>
      <c r="JDG110" s="5"/>
      <c r="JDH110" s="5"/>
      <c r="JDI110" s="1"/>
      <c r="JDJ110" s="2"/>
      <c r="JDK110" s="2"/>
      <c r="JDL110" s="5"/>
      <c r="JDM110" s="5"/>
      <c r="JDN110" s="5"/>
      <c r="JDO110" s="5"/>
      <c r="JDP110" s="5"/>
      <c r="JDQ110" s="1"/>
      <c r="JDR110" s="2"/>
      <c r="JDS110" s="2"/>
      <c r="JDT110" s="5"/>
      <c r="JDU110" s="5"/>
      <c r="JDV110" s="5"/>
      <c r="JDW110" s="5"/>
      <c r="JDX110" s="5"/>
      <c r="JDY110" s="1"/>
      <c r="JDZ110" s="2"/>
      <c r="JEA110" s="2"/>
      <c r="JEB110" s="5"/>
      <c r="JEC110" s="5"/>
      <c r="JED110" s="5"/>
      <c r="JEE110" s="5"/>
      <c r="JEF110" s="5"/>
      <c r="JEG110" s="1"/>
      <c r="JEH110" s="2"/>
      <c r="JEI110" s="2"/>
      <c r="JEJ110" s="5"/>
      <c r="JEK110" s="5"/>
      <c r="JEL110" s="5"/>
      <c r="JEM110" s="5"/>
      <c r="JEN110" s="5"/>
      <c r="JEO110" s="1"/>
      <c r="JEP110" s="2"/>
      <c r="JEQ110" s="2"/>
      <c r="JER110" s="5"/>
      <c r="JES110" s="5"/>
      <c r="JET110" s="5"/>
      <c r="JEU110" s="5"/>
      <c r="JEV110" s="5"/>
      <c r="JEW110" s="1"/>
      <c r="JEX110" s="2"/>
      <c r="JEY110" s="2"/>
      <c r="JEZ110" s="5"/>
      <c r="JFA110" s="5"/>
      <c r="JFB110" s="5"/>
      <c r="JFC110" s="5"/>
      <c r="JFD110" s="5"/>
      <c r="JFE110" s="1"/>
      <c r="JFF110" s="2"/>
      <c r="JFG110" s="2"/>
      <c r="JFH110" s="5"/>
      <c r="JFI110" s="5"/>
      <c r="JFJ110" s="5"/>
      <c r="JFK110" s="5"/>
      <c r="JFL110" s="5"/>
      <c r="JFM110" s="1"/>
      <c r="JFN110" s="2"/>
      <c r="JFO110" s="2"/>
      <c r="JFP110" s="5"/>
      <c r="JFQ110" s="5"/>
      <c r="JFR110" s="5"/>
      <c r="JFS110" s="5"/>
      <c r="JFT110" s="5"/>
      <c r="JFU110" s="1"/>
      <c r="JFV110" s="2"/>
      <c r="JFW110" s="2"/>
      <c r="JFX110" s="5"/>
      <c r="JFY110" s="5"/>
      <c r="JFZ110" s="5"/>
      <c r="JGA110" s="5"/>
      <c r="JGB110" s="5"/>
      <c r="JGC110" s="1"/>
      <c r="JGD110" s="2"/>
      <c r="JGE110" s="2"/>
      <c r="JGF110" s="5"/>
      <c r="JGG110" s="5"/>
      <c r="JGH110" s="5"/>
      <c r="JGI110" s="5"/>
      <c r="JGJ110" s="5"/>
      <c r="JGK110" s="1"/>
      <c r="JGL110" s="2"/>
      <c r="JGM110" s="2"/>
      <c r="JGN110" s="5"/>
      <c r="JGO110" s="5"/>
      <c r="JGP110" s="5"/>
      <c r="JGQ110" s="5"/>
      <c r="JGR110" s="5"/>
      <c r="JGS110" s="1"/>
      <c r="JGT110" s="2"/>
      <c r="JGU110" s="2"/>
      <c r="JGV110" s="5"/>
      <c r="JGW110" s="5"/>
      <c r="JGX110" s="5"/>
      <c r="JGY110" s="5"/>
      <c r="JGZ110" s="5"/>
      <c r="JHA110" s="1"/>
      <c r="JHB110" s="2"/>
      <c r="JHC110" s="2"/>
      <c r="JHD110" s="5"/>
      <c r="JHE110" s="5"/>
      <c r="JHF110" s="5"/>
      <c r="JHG110" s="5"/>
      <c r="JHH110" s="5"/>
      <c r="JHI110" s="1"/>
      <c r="JHJ110" s="2"/>
      <c r="JHK110" s="2"/>
      <c r="JHL110" s="5"/>
      <c r="JHM110" s="5"/>
      <c r="JHN110" s="5"/>
      <c r="JHO110" s="5"/>
      <c r="JHP110" s="5"/>
      <c r="JHQ110" s="1"/>
      <c r="JHR110" s="2"/>
      <c r="JHS110" s="2"/>
      <c r="JHT110" s="5"/>
      <c r="JHU110" s="5"/>
      <c r="JHV110" s="5"/>
      <c r="JHW110" s="5"/>
      <c r="JHX110" s="5"/>
      <c r="JHY110" s="1"/>
      <c r="JHZ110" s="2"/>
      <c r="JIA110" s="2"/>
      <c r="JIB110" s="5"/>
      <c r="JIC110" s="5"/>
      <c r="JID110" s="5"/>
      <c r="JIE110" s="5"/>
      <c r="JIF110" s="5"/>
      <c r="JIG110" s="1"/>
      <c r="JIH110" s="2"/>
      <c r="JII110" s="2"/>
      <c r="JIJ110" s="5"/>
      <c r="JIK110" s="5"/>
      <c r="JIL110" s="5"/>
      <c r="JIM110" s="5"/>
      <c r="JIN110" s="5"/>
      <c r="JIO110" s="1"/>
      <c r="JIP110" s="2"/>
      <c r="JIQ110" s="2"/>
      <c r="JIR110" s="5"/>
      <c r="JIS110" s="5"/>
      <c r="JIT110" s="5"/>
      <c r="JIU110" s="5"/>
      <c r="JIV110" s="5"/>
      <c r="JIW110" s="1"/>
      <c r="JIX110" s="2"/>
      <c r="JIY110" s="2"/>
      <c r="JIZ110" s="5"/>
      <c r="JJA110" s="5"/>
      <c r="JJB110" s="5"/>
      <c r="JJC110" s="5"/>
      <c r="JJD110" s="5"/>
      <c r="JJE110" s="1"/>
      <c r="JJF110" s="2"/>
      <c r="JJG110" s="2"/>
      <c r="JJH110" s="5"/>
      <c r="JJI110" s="5"/>
      <c r="JJJ110" s="5"/>
      <c r="JJK110" s="5"/>
      <c r="JJL110" s="5"/>
      <c r="JJM110" s="1"/>
      <c r="JJN110" s="2"/>
      <c r="JJO110" s="2"/>
      <c r="JJP110" s="5"/>
      <c r="JJQ110" s="5"/>
      <c r="JJR110" s="5"/>
      <c r="JJS110" s="5"/>
      <c r="JJT110" s="5"/>
      <c r="JJU110" s="1"/>
      <c r="JJV110" s="2"/>
      <c r="JJW110" s="2"/>
      <c r="JJX110" s="5"/>
      <c r="JJY110" s="5"/>
      <c r="JJZ110" s="5"/>
      <c r="JKA110" s="5"/>
      <c r="JKB110" s="5"/>
      <c r="JKC110" s="1"/>
      <c r="JKD110" s="2"/>
      <c r="JKE110" s="2"/>
      <c r="JKF110" s="5"/>
      <c r="JKG110" s="5"/>
      <c r="JKH110" s="5"/>
      <c r="JKI110" s="5"/>
      <c r="JKJ110" s="5"/>
      <c r="JKK110" s="1"/>
      <c r="JKL110" s="2"/>
      <c r="JKM110" s="2"/>
      <c r="JKN110" s="5"/>
      <c r="JKO110" s="5"/>
      <c r="JKP110" s="5"/>
      <c r="JKQ110" s="5"/>
      <c r="JKR110" s="5"/>
      <c r="JKS110" s="1"/>
      <c r="JKT110" s="2"/>
      <c r="JKU110" s="2"/>
      <c r="JKV110" s="5"/>
      <c r="JKW110" s="5"/>
      <c r="JKX110" s="5"/>
      <c r="JKY110" s="5"/>
      <c r="JKZ110" s="5"/>
      <c r="JLA110" s="1"/>
      <c r="JLB110" s="2"/>
      <c r="JLC110" s="2"/>
      <c r="JLD110" s="5"/>
      <c r="JLE110" s="5"/>
      <c r="JLF110" s="5"/>
      <c r="JLG110" s="5"/>
      <c r="JLH110" s="5"/>
      <c r="JLI110" s="1"/>
      <c r="JLJ110" s="2"/>
      <c r="JLK110" s="2"/>
      <c r="JLL110" s="5"/>
      <c r="JLM110" s="5"/>
      <c r="JLN110" s="5"/>
      <c r="JLO110" s="5"/>
      <c r="JLP110" s="5"/>
      <c r="JLQ110" s="1"/>
      <c r="JLR110" s="2"/>
      <c r="JLS110" s="2"/>
      <c r="JLT110" s="5"/>
      <c r="JLU110" s="5"/>
      <c r="JLV110" s="5"/>
      <c r="JLW110" s="5"/>
      <c r="JLX110" s="5"/>
      <c r="JLY110" s="1"/>
      <c r="JLZ110" s="2"/>
      <c r="JMA110" s="2"/>
      <c r="JMB110" s="5"/>
      <c r="JMC110" s="5"/>
      <c r="JMD110" s="5"/>
      <c r="JME110" s="5"/>
      <c r="JMF110" s="5"/>
      <c r="JMG110" s="1"/>
      <c r="JMH110" s="2"/>
      <c r="JMI110" s="2"/>
      <c r="JMJ110" s="5"/>
      <c r="JMK110" s="5"/>
      <c r="JML110" s="5"/>
      <c r="JMM110" s="5"/>
      <c r="JMN110" s="5"/>
      <c r="JMO110" s="1"/>
      <c r="JMP110" s="2"/>
      <c r="JMQ110" s="2"/>
      <c r="JMR110" s="5"/>
      <c r="JMS110" s="5"/>
      <c r="JMT110" s="5"/>
      <c r="JMU110" s="5"/>
      <c r="JMV110" s="5"/>
      <c r="JMW110" s="1"/>
      <c r="JMX110" s="2"/>
      <c r="JMY110" s="2"/>
      <c r="JMZ110" s="5"/>
      <c r="JNA110" s="5"/>
      <c r="JNB110" s="5"/>
      <c r="JNC110" s="5"/>
      <c r="JND110" s="5"/>
      <c r="JNE110" s="1"/>
      <c r="JNF110" s="2"/>
      <c r="JNG110" s="2"/>
      <c r="JNH110" s="5"/>
      <c r="JNI110" s="5"/>
      <c r="JNJ110" s="5"/>
      <c r="JNK110" s="5"/>
      <c r="JNL110" s="5"/>
      <c r="JNM110" s="1"/>
      <c r="JNN110" s="2"/>
      <c r="JNO110" s="2"/>
      <c r="JNP110" s="5"/>
      <c r="JNQ110" s="5"/>
      <c r="JNR110" s="5"/>
      <c r="JNS110" s="5"/>
      <c r="JNT110" s="5"/>
      <c r="JNU110" s="1"/>
      <c r="JNV110" s="2"/>
      <c r="JNW110" s="2"/>
      <c r="JNX110" s="5"/>
      <c r="JNY110" s="5"/>
      <c r="JNZ110" s="5"/>
      <c r="JOA110" s="5"/>
      <c r="JOB110" s="5"/>
      <c r="JOC110" s="1"/>
      <c r="JOD110" s="2"/>
      <c r="JOE110" s="2"/>
      <c r="JOF110" s="5"/>
      <c r="JOG110" s="5"/>
      <c r="JOH110" s="5"/>
      <c r="JOI110" s="5"/>
      <c r="JOJ110" s="5"/>
      <c r="JOK110" s="1"/>
      <c r="JOL110" s="2"/>
      <c r="JOM110" s="2"/>
      <c r="JON110" s="5"/>
      <c r="JOO110" s="5"/>
      <c r="JOP110" s="5"/>
      <c r="JOQ110" s="5"/>
      <c r="JOR110" s="5"/>
      <c r="JOS110" s="1"/>
      <c r="JOT110" s="2"/>
      <c r="JOU110" s="2"/>
      <c r="JOV110" s="5"/>
      <c r="JOW110" s="5"/>
      <c r="JOX110" s="5"/>
      <c r="JOY110" s="5"/>
      <c r="JOZ110" s="5"/>
      <c r="JPA110" s="1"/>
      <c r="JPB110" s="2"/>
      <c r="JPC110" s="2"/>
      <c r="JPD110" s="5"/>
      <c r="JPE110" s="5"/>
      <c r="JPF110" s="5"/>
      <c r="JPG110" s="5"/>
      <c r="JPH110" s="5"/>
      <c r="JPI110" s="1"/>
      <c r="JPJ110" s="2"/>
      <c r="JPK110" s="2"/>
      <c r="JPL110" s="5"/>
      <c r="JPM110" s="5"/>
      <c r="JPN110" s="5"/>
      <c r="JPO110" s="5"/>
      <c r="JPP110" s="5"/>
      <c r="JPQ110" s="1"/>
      <c r="JPR110" s="2"/>
      <c r="JPS110" s="2"/>
      <c r="JPT110" s="5"/>
      <c r="JPU110" s="5"/>
      <c r="JPV110" s="5"/>
      <c r="JPW110" s="5"/>
      <c r="JPX110" s="5"/>
      <c r="JPY110" s="1"/>
      <c r="JPZ110" s="2"/>
      <c r="JQA110" s="2"/>
      <c r="JQB110" s="5"/>
      <c r="JQC110" s="5"/>
      <c r="JQD110" s="5"/>
      <c r="JQE110" s="5"/>
      <c r="JQF110" s="5"/>
      <c r="JQG110" s="1"/>
      <c r="JQH110" s="2"/>
      <c r="JQI110" s="2"/>
      <c r="JQJ110" s="5"/>
      <c r="JQK110" s="5"/>
      <c r="JQL110" s="5"/>
      <c r="JQM110" s="5"/>
      <c r="JQN110" s="5"/>
      <c r="JQO110" s="1"/>
      <c r="JQP110" s="2"/>
      <c r="JQQ110" s="2"/>
      <c r="JQR110" s="5"/>
      <c r="JQS110" s="5"/>
      <c r="JQT110" s="5"/>
      <c r="JQU110" s="5"/>
      <c r="JQV110" s="5"/>
      <c r="JQW110" s="1"/>
      <c r="JQX110" s="2"/>
      <c r="JQY110" s="2"/>
      <c r="JQZ110" s="5"/>
      <c r="JRA110" s="5"/>
      <c r="JRB110" s="5"/>
      <c r="JRC110" s="5"/>
      <c r="JRD110" s="5"/>
      <c r="JRE110" s="1"/>
      <c r="JRF110" s="2"/>
      <c r="JRG110" s="2"/>
      <c r="JRH110" s="5"/>
      <c r="JRI110" s="5"/>
      <c r="JRJ110" s="5"/>
      <c r="JRK110" s="5"/>
      <c r="JRL110" s="5"/>
      <c r="JRM110" s="1"/>
      <c r="JRN110" s="2"/>
      <c r="JRO110" s="2"/>
      <c r="JRP110" s="5"/>
      <c r="JRQ110" s="5"/>
      <c r="JRR110" s="5"/>
      <c r="JRS110" s="5"/>
      <c r="JRT110" s="5"/>
      <c r="JRU110" s="1"/>
      <c r="JRV110" s="2"/>
      <c r="JRW110" s="2"/>
      <c r="JRX110" s="5"/>
      <c r="JRY110" s="5"/>
      <c r="JRZ110" s="5"/>
      <c r="JSA110" s="5"/>
      <c r="JSB110" s="5"/>
      <c r="JSC110" s="1"/>
      <c r="JSD110" s="2"/>
      <c r="JSE110" s="2"/>
      <c r="JSF110" s="5"/>
      <c r="JSG110" s="5"/>
      <c r="JSH110" s="5"/>
      <c r="JSI110" s="5"/>
      <c r="JSJ110" s="5"/>
      <c r="JSK110" s="1"/>
      <c r="JSL110" s="2"/>
      <c r="JSM110" s="2"/>
      <c r="JSN110" s="5"/>
      <c r="JSO110" s="5"/>
      <c r="JSP110" s="5"/>
      <c r="JSQ110" s="5"/>
      <c r="JSR110" s="5"/>
      <c r="JSS110" s="1"/>
      <c r="JST110" s="2"/>
      <c r="JSU110" s="2"/>
      <c r="JSV110" s="5"/>
      <c r="JSW110" s="5"/>
      <c r="JSX110" s="5"/>
      <c r="JSY110" s="5"/>
      <c r="JSZ110" s="5"/>
      <c r="JTA110" s="1"/>
      <c r="JTB110" s="2"/>
      <c r="JTC110" s="2"/>
      <c r="JTD110" s="5"/>
      <c r="JTE110" s="5"/>
      <c r="JTF110" s="5"/>
      <c r="JTG110" s="5"/>
      <c r="JTH110" s="5"/>
      <c r="JTI110" s="1"/>
      <c r="JTJ110" s="2"/>
      <c r="JTK110" s="2"/>
      <c r="JTL110" s="5"/>
      <c r="JTM110" s="5"/>
      <c r="JTN110" s="5"/>
      <c r="JTO110" s="5"/>
      <c r="JTP110" s="5"/>
      <c r="JTQ110" s="1"/>
      <c r="JTR110" s="2"/>
      <c r="JTS110" s="2"/>
      <c r="JTT110" s="5"/>
      <c r="JTU110" s="5"/>
      <c r="JTV110" s="5"/>
      <c r="JTW110" s="5"/>
      <c r="JTX110" s="5"/>
      <c r="JTY110" s="1"/>
      <c r="JTZ110" s="2"/>
      <c r="JUA110" s="2"/>
      <c r="JUB110" s="5"/>
      <c r="JUC110" s="5"/>
      <c r="JUD110" s="5"/>
      <c r="JUE110" s="5"/>
      <c r="JUF110" s="5"/>
      <c r="JUG110" s="1"/>
      <c r="JUH110" s="2"/>
      <c r="JUI110" s="2"/>
      <c r="JUJ110" s="5"/>
      <c r="JUK110" s="5"/>
      <c r="JUL110" s="5"/>
      <c r="JUM110" s="5"/>
      <c r="JUN110" s="5"/>
      <c r="JUO110" s="1"/>
      <c r="JUP110" s="2"/>
      <c r="JUQ110" s="2"/>
      <c r="JUR110" s="5"/>
      <c r="JUS110" s="5"/>
      <c r="JUT110" s="5"/>
      <c r="JUU110" s="5"/>
      <c r="JUV110" s="5"/>
      <c r="JUW110" s="1"/>
      <c r="JUX110" s="2"/>
      <c r="JUY110" s="2"/>
      <c r="JUZ110" s="5"/>
      <c r="JVA110" s="5"/>
      <c r="JVB110" s="5"/>
      <c r="JVC110" s="5"/>
      <c r="JVD110" s="5"/>
      <c r="JVE110" s="1"/>
      <c r="JVF110" s="2"/>
      <c r="JVG110" s="2"/>
      <c r="JVH110" s="5"/>
      <c r="JVI110" s="5"/>
      <c r="JVJ110" s="5"/>
      <c r="JVK110" s="5"/>
      <c r="JVL110" s="5"/>
      <c r="JVM110" s="1"/>
      <c r="JVN110" s="2"/>
      <c r="JVO110" s="2"/>
      <c r="JVP110" s="5"/>
      <c r="JVQ110" s="5"/>
      <c r="JVR110" s="5"/>
      <c r="JVS110" s="5"/>
      <c r="JVT110" s="5"/>
      <c r="JVU110" s="1"/>
      <c r="JVV110" s="2"/>
      <c r="JVW110" s="2"/>
      <c r="JVX110" s="5"/>
      <c r="JVY110" s="5"/>
      <c r="JVZ110" s="5"/>
      <c r="JWA110" s="5"/>
      <c r="JWB110" s="5"/>
      <c r="JWC110" s="1"/>
      <c r="JWD110" s="2"/>
      <c r="JWE110" s="2"/>
      <c r="JWF110" s="5"/>
      <c r="JWG110" s="5"/>
      <c r="JWH110" s="5"/>
      <c r="JWI110" s="5"/>
      <c r="JWJ110" s="5"/>
      <c r="JWK110" s="1"/>
      <c r="JWL110" s="2"/>
      <c r="JWM110" s="2"/>
      <c r="JWN110" s="5"/>
      <c r="JWO110" s="5"/>
      <c r="JWP110" s="5"/>
      <c r="JWQ110" s="5"/>
      <c r="JWR110" s="5"/>
      <c r="JWS110" s="1"/>
      <c r="JWT110" s="2"/>
      <c r="JWU110" s="2"/>
      <c r="JWV110" s="5"/>
      <c r="JWW110" s="5"/>
      <c r="JWX110" s="5"/>
      <c r="JWY110" s="5"/>
      <c r="JWZ110" s="5"/>
      <c r="JXA110" s="1"/>
      <c r="JXB110" s="2"/>
      <c r="JXC110" s="2"/>
      <c r="JXD110" s="5"/>
      <c r="JXE110" s="5"/>
      <c r="JXF110" s="5"/>
      <c r="JXG110" s="5"/>
      <c r="JXH110" s="5"/>
      <c r="JXI110" s="1"/>
      <c r="JXJ110" s="2"/>
      <c r="JXK110" s="2"/>
      <c r="JXL110" s="5"/>
      <c r="JXM110" s="5"/>
      <c r="JXN110" s="5"/>
      <c r="JXO110" s="5"/>
      <c r="JXP110" s="5"/>
      <c r="JXQ110" s="1"/>
      <c r="JXR110" s="2"/>
      <c r="JXS110" s="2"/>
      <c r="JXT110" s="5"/>
      <c r="JXU110" s="5"/>
      <c r="JXV110" s="5"/>
      <c r="JXW110" s="5"/>
      <c r="JXX110" s="5"/>
      <c r="JXY110" s="1"/>
      <c r="JXZ110" s="2"/>
      <c r="JYA110" s="2"/>
      <c r="JYB110" s="5"/>
      <c r="JYC110" s="5"/>
      <c r="JYD110" s="5"/>
      <c r="JYE110" s="5"/>
      <c r="JYF110" s="5"/>
      <c r="JYG110" s="1"/>
      <c r="JYH110" s="2"/>
      <c r="JYI110" s="2"/>
      <c r="JYJ110" s="5"/>
      <c r="JYK110" s="5"/>
      <c r="JYL110" s="5"/>
      <c r="JYM110" s="5"/>
      <c r="JYN110" s="5"/>
      <c r="JYO110" s="1"/>
      <c r="JYP110" s="2"/>
      <c r="JYQ110" s="2"/>
      <c r="JYR110" s="5"/>
      <c r="JYS110" s="5"/>
      <c r="JYT110" s="5"/>
      <c r="JYU110" s="5"/>
      <c r="JYV110" s="5"/>
      <c r="JYW110" s="1"/>
      <c r="JYX110" s="2"/>
      <c r="JYY110" s="2"/>
      <c r="JYZ110" s="5"/>
      <c r="JZA110" s="5"/>
      <c r="JZB110" s="5"/>
      <c r="JZC110" s="5"/>
      <c r="JZD110" s="5"/>
      <c r="JZE110" s="1"/>
      <c r="JZF110" s="2"/>
      <c r="JZG110" s="2"/>
      <c r="JZH110" s="5"/>
      <c r="JZI110" s="5"/>
      <c r="JZJ110" s="5"/>
      <c r="JZK110" s="5"/>
      <c r="JZL110" s="5"/>
      <c r="JZM110" s="1"/>
      <c r="JZN110" s="2"/>
      <c r="JZO110" s="2"/>
      <c r="JZP110" s="5"/>
      <c r="JZQ110" s="5"/>
      <c r="JZR110" s="5"/>
      <c r="JZS110" s="5"/>
      <c r="JZT110" s="5"/>
      <c r="JZU110" s="1"/>
      <c r="JZV110" s="2"/>
      <c r="JZW110" s="2"/>
      <c r="JZX110" s="5"/>
      <c r="JZY110" s="5"/>
      <c r="JZZ110" s="5"/>
      <c r="KAA110" s="5"/>
      <c r="KAB110" s="5"/>
      <c r="KAC110" s="1"/>
      <c r="KAD110" s="2"/>
      <c r="KAE110" s="2"/>
      <c r="KAF110" s="5"/>
      <c r="KAG110" s="5"/>
      <c r="KAH110" s="5"/>
      <c r="KAI110" s="5"/>
      <c r="KAJ110" s="5"/>
      <c r="KAK110" s="1"/>
      <c r="KAL110" s="2"/>
      <c r="KAM110" s="2"/>
      <c r="KAN110" s="5"/>
      <c r="KAO110" s="5"/>
      <c r="KAP110" s="5"/>
      <c r="KAQ110" s="5"/>
      <c r="KAR110" s="5"/>
      <c r="KAS110" s="1"/>
      <c r="KAT110" s="2"/>
      <c r="KAU110" s="2"/>
      <c r="KAV110" s="5"/>
      <c r="KAW110" s="5"/>
      <c r="KAX110" s="5"/>
      <c r="KAY110" s="5"/>
      <c r="KAZ110" s="5"/>
      <c r="KBA110" s="1"/>
      <c r="KBB110" s="2"/>
      <c r="KBC110" s="2"/>
      <c r="KBD110" s="5"/>
      <c r="KBE110" s="5"/>
      <c r="KBF110" s="5"/>
      <c r="KBG110" s="5"/>
      <c r="KBH110" s="5"/>
      <c r="KBI110" s="1"/>
      <c r="KBJ110" s="2"/>
      <c r="KBK110" s="2"/>
      <c r="KBL110" s="5"/>
      <c r="KBM110" s="5"/>
      <c r="KBN110" s="5"/>
      <c r="KBO110" s="5"/>
      <c r="KBP110" s="5"/>
      <c r="KBQ110" s="1"/>
      <c r="KBR110" s="2"/>
      <c r="KBS110" s="2"/>
      <c r="KBT110" s="5"/>
      <c r="KBU110" s="5"/>
      <c r="KBV110" s="5"/>
      <c r="KBW110" s="5"/>
      <c r="KBX110" s="5"/>
      <c r="KBY110" s="1"/>
      <c r="KBZ110" s="2"/>
      <c r="KCA110" s="2"/>
      <c r="KCB110" s="5"/>
      <c r="KCC110" s="5"/>
      <c r="KCD110" s="5"/>
      <c r="KCE110" s="5"/>
      <c r="KCF110" s="5"/>
      <c r="KCG110" s="1"/>
      <c r="KCH110" s="2"/>
      <c r="KCI110" s="2"/>
      <c r="KCJ110" s="5"/>
      <c r="KCK110" s="5"/>
      <c r="KCL110" s="5"/>
      <c r="KCM110" s="5"/>
      <c r="KCN110" s="5"/>
      <c r="KCO110" s="1"/>
      <c r="KCP110" s="2"/>
      <c r="KCQ110" s="2"/>
      <c r="KCR110" s="5"/>
      <c r="KCS110" s="5"/>
      <c r="KCT110" s="5"/>
      <c r="KCU110" s="5"/>
      <c r="KCV110" s="5"/>
      <c r="KCW110" s="1"/>
      <c r="KCX110" s="2"/>
      <c r="KCY110" s="2"/>
      <c r="KCZ110" s="5"/>
      <c r="KDA110" s="5"/>
      <c r="KDB110" s="5"/>
      <c r="KDC110" s="5"/>
      <c r="KDD110" s="5"/>
      <c r="KDE110" s="1"/>
      <c r="KDF110" s="2"/>
      <c r="KDG110" s="2"/>
      <c r="KDH110" s="5"/>
      <c r="KDI110" s="5"/>
      <c r="KDJ110" s="5"/>
      <c r="KDK110" s="5"/>
      <c r="KDL110" s="5"/>
      <c r="KDM110" s="1"/>
      <c r="KDN110" s="2"/>
      <c r="KDO110" s="2"/>
      <c r="KDP110" s="5"/>
      <c r="KDQ110" s="5"/>
      <c r="KDR110" s="5"/>
      <c r="KDS110" s="5"/>
      <c r="KDT110" s="5"/>
      <c r="KDU110" s="1"/>
      <c r="KDV110" s="2"/>
      <c r="KDW110" s="2"/>
      <c r="KDX110" s="5"/>
      <c r="KDY110" s="5"/>
      <c r="KDZ110" s="5"/>
      <c r="KEA110" s="5"/>
      <c r="KEB110" s="5"/>
      <c r="KEC110" s="1"/>
      <c r="KED110" s="2"/>
      <c r="KEE110" s="2"/>
      <c r="KEF110" s="5"/>
      <c r="KEG110" s="5"/>
      <c r="KEH110" s="5"/>
      <c r="KEI110" s="5"/>
      <c r="KEJ110" s="5"/>
      <c r="KEK110" s="1"/>
      <c r="KEL110" s="2"/>
      <c r="KEM110" s="2"/>
      <c r="KEN110" s="5"/>
      <c r="KEO110" s="5"/>
      <c r="KEP110" s="5"/>
      <c r="KEQ110" s="5"/>
      <c r="KER110" s="5"/>
      <c r="KES110" s="1"/>
      <c r="KET110" s="2"/>
      <c r="KEU110" s="2"/>
      <c r="KEV110" s="5"/>
      <c r="KEW110" s="5"/>
      <c r="KEX110" s="5"/>
      <c r="KEY110" s="5"/>
      <c r="KEZ110" s="5"/>
      <c r="KFA110" s="1"/>
      <c r="KFB110" s="2"/>
      <c r="KFC110" s="2"/>
      <c r="KFD110" s="5"/>
      <c r="KFE110" s="5"/>
      <c r="KFF110" s="5"/>
      <c r="KFG110" s="5"/>
      <c r="KFH110" s="5"/>
      <c r="KFI110" s="1"/>
      <c r="KFJ110" s="2"/>
      <c r="KFK110" s="2"/>
      <c r="KFL110" s="5"/>
      <c r="KFM110" s="5"/>
      <c r="KFN110" s="5"/>
      <c r="KFO110" s="5"/>
      <c r="KFP110" s="5"/>
      <c r="KFQ110" s="1"/>
      <c r="KFR110" s="2"/>
      <c r="KFS110" s="2"/>
      <c r="KFT110" s="5"/>
      <c r="KFU110" s="5"/>
      <c r="KFV110" s="5"/>
      <c r="KFW110" s="5"/>
      <c r="KFX110" s="5"/>
      <c r="KFY110" s="1"/>
      <c r="KFZ110" s="2"/>
      <c r="KGA110" s="2"/>
      <c r="KGB110" s="5"/>
      <c r="KGC110" s="5"/>
      <c r="KGD110" s="5"/>
      <c r="KGE110" s="5"/>
      <c r="KGF110" s="5"/>
      <c r="KGG110" s="1"/>
      <c r="KGH110" s="2"/>
      <c r="KGI110" s="2"/>
      <c r="KGJ110" s="5"/>
      <c r="KGK110" s="5"/>
      <c r="KGL110" s="5"/>
      <c r="KGM110" s="5"/>
      <c r="KGN110" s="5"/>
      <c r="KGO110" s="1"/>
      <c r="KGP110" s="2"/>
      <c r="KGQ110" s="2"/>
      <c r="KGR110" s="5"/>
      <c r="KGS110" s="5"/>
      <c r="KGT110" s="5"/>
      <c r="KGU110" s="5"/>
      <c r="KGV110" s="5"/>
      <c r="KGW110" s="1"/>
      <c r="KGX110" s="2"/>
      <c r="KGY110" s="2"/>
      <c r="KGZ110" s="5"/>
      <c r="KHA110" s="5"/>
      <c r="KHB110" s="5"/>
      <c r="KHC110" s="5"/>
      <c r="KHD110" s="5"/>
      <c r="KHE110" s="1"/>
      <c r="KHF110" s="2"/>
      <c r="KHG110" s="2"/>
      <c r="KHH110" s="5"/>
      <c r="KHI110" s="5"/>
      <c r="KHJ110" s="5"/>
      <c r="KHK110" s="5"/>
      <c r="KHL110" s="5"/>
      <c r="KHM110" s="1"/>
      <c r="KHN110" s="2"/>
      <c r="KHO110" s="2"/>
      <c r="KHP110" s="5"/>
      <c r="KHQ110" s="5"/>
      <c r="KHR110" s="5"/>
      <c r="KHS110" s="5"/>
      <c r="KHT110" s="5"/>
      <c r="KHU110" s="1"/>
      <c r="KHV110" s="2"/>
      <c r="KHW110" s="2"/>
      <c r="KHX110" s="5"/>
      <c r="KHY110" s="5"/>
      <c r="KHZ110" s="5"/>
      <c r="KIA110" s="5"/>
      <c r="KIB110" s="5"/>
      <c r="KIC110" s="1"/>
      <c r="KID110" s="2"/>
      <c r="KIE110" s="2"/>
      <c r="KIF110" s="5"/>
      <c r="KIG110" s="5"/>
      <c r="KIH110" s="5"/>
      <c r="KII110" s="5"/>
      <c r="KIJ110" s="5"/>
      <c r="KIK110" s="1"/>
      <c r="KIL110" s="2"/>
      <c r="KIM110" s="2"/>
      <c r="KIN110" s="5"/>
      <c r="KIO110" s="5"/>
      <c r="KIP110" s="5"/>
      <c r="KIQ110" s="5"/>
      <c r="KIR110" s="5"/>
      <c r="KIS110" s="1"/>
      <c r="KIT110" s="2"/>
      <c r="KIU110" s="2"/>
      <c r="KIV110" s="5"/>
      <c r="KIW110" s="5"/>
      <c r="KIX110" s="5"/>
      <c r="KIY110" s="5"/>
      <c r="KIZ110" s="5"/>
      <c r="KJA110" s="1"/>
      <c r="KJB110" s="2"/>
      <c r="KJC110" s="2"/>
      <c r="KJD110" s="5"/>
      <c r="KJE110" s="5"/>
      <c r="KJF110" s="5"/>
      <c r="KJG110" s="5"/>
      <c r="KJH110" s="5"/>
      <c r="KJI110" s="1"/>
      <c r="KJJ110" s="2"/>
      <c r="KJK110" s="2"/>
      <c r="KJL110" s="5"/>
      <c r="KJM110" s="5"/>
      <c r="KJN110" s="5"/>
      <c r="KJO110" s="5"/>
      <c r="KJP110" s="5"/>
      <c r="KJQ110" s="1"/>
      <c r="KJR110" s="2"/>
      <c r="KJS110" s="2"/>
      <c r="KJT110" s="5"/>
      <c r="KJU110" s="5"/>
      <c r="KJV110" s="5"/>
      <c r="KJW110" s="5"/>
      <c r="KJX110" s="5"/>
      <c r="KJY110" s="1"/>
      <c r="KJZ110" s="2"/>
      <c r="KKA110" s="2"/>
      <c r="KKB110" s="5"/>
      <c r="KKC110" s="5"/>
      <c r="KKD110" s="5"/>
      <c r="KKE110" s="5"/>
      <c r="KKF110" s="5"/>
      <c r="KKG110" s="1"/>
      <c r="KKH110" s="2"/>
      <c r="KKI110" s="2"/>
      <c r="KKJ110" s="5"/>
      <c r="KKK110" s="5"/>
      <c r="KKL110" s="5"/>
      <c r="KKM110" s="5"/>
      <c r="KKN110" s="5"/>
      <c r="KKO110" s="1"/>
      <c r="KKP110" s="2"/>
      <c r="KKQ110" s="2"/>
      <c r="KKR110" s="5"/>
      <c r="KKS110" s="5"/>
      <c r="KKT110" s="5"/>
      <c r="KKU110" s="5"/>
      <c r="KKV110" s="5"/>
      <c r="KKW110" s="1"/>
      <c r="KKX110" s="2"/>
      <c r="KKY110" s="2"/>
      <c r="KKZ110" s="5"/>
      <c r="KLA110" s="5"/>
      <c r="KLB110" s="5"/>
      <c r="KLC110" s="5"/>
      <c r="KLD110" s="5"/>
      <c r="KLE110" s="1"/>
      <c r="KLF110" s="2"/>
      <c r="KLG110" s="2"/>
      <c r="KLH110" s="5"/>
      <c r="KLI110" s="5"/>
      <c r="KLJ110" s="5"/>
      <c r="KLK110" s="5"/>
      <c r="KLL110" s="5"/>
      <c r="KLM110" s="1"/>
      <c r="KLN110" s="2"/>
      <c r="KLO110" s="2"/>
      <c r="KLP110" s="5"/>
      <c r="KLQ110" s="5"/>
      <c r="KLR110" s="5"/>
      <c r="KLS110" s="5"/>
      <c r="KLT110" s="5"/>
      <c r="KLU110" s="1"/>
      <c r="KLV110" s="2"/>
      <c r="KLW110" s="2"/>
      <c r="KLX110" s="5"/>
      <c r="KLY110" s="5"/>
      <c r="KLZ110" s="5"/>
      <c r="KMA110" s="5"/>
      <c r="KMB110" s="5"/>
      <c r="KMC110" s="1"/>
      <c r="KMD110" s="2"/>
      <c r="KME110" s="2"/>
      <c r="KMF110" s="5"/>
      <c r="KMG110" s="5"/>
      <c r="KMH110" s="5"/>
      <c r="KMI110" s="5"/>
      <c r="KMJ110" s="5"/>
      <c r="KMK110" s="1"/>
      <c r="KML110" s="2"/>
      <c r="KMM110" s="2"/>
      <c r="KMN110" s="5"/>
      <c r="KMO110" s="5"/>
      <c r="KMP110" s="5"/>
      <c r="KMQ110" s="5"/>
      <c r="KMR110" s="5"/>
      <c r="KMS110" s="1"/>
      <c r="KMT110" s="2"/>
      <c r="KMU110" s="2"/>
      <c r="KMV110" s="5"/>
      <c r="KMW110" s="5"/>
      <c r="KMX110" s="5"/>
      <c r="KMY110" s="5"/>
      <c r="KMZ110" s="5"/>
      <c r="KNA110" s="1"/>
      <c r="KNB110" s="2"/>
      <c r="KNC110" s="2"/>
      <c r="KND110" s="5"/>
      <c r="KNE110" s="5"/>
      <c r="KNF110" s="5"/>
      <c r="KNG110" s="5"/>
      <c r="KNH110" s="5"/>
      <c r="KNI110" s="1"/>
      <c r="KNJ110" s="2"/>
      <c r="KNK110" s="2"/>
      <c r="KNL110" s="5"/>
      <c r="KNM110" s="5"/>
      <c r="KNN110" s="5"/>
      <c r="KNO110" s="5"/>
      <c r="KNP110" s="5"/>
      <c r="KNQ110" s="1"/>
      <c r="KNR110" s="2"/>
      <c r="KNS110" s="2"/>
      <c r="KNT110" s="5"/>
      <c r="KNU110" s="5"/>
      <c r="KNV110" s="5"/>
      <c r="KNW110" s="5"/>
      <c r="KNX110" s="5"/>
      <c r="KNY110" s="1"/>
      <c r="KNZ110" s="2"/>
      <c r="KOA110" s="2"/>
      <c r="KOB110" s="5"/>
      <c r="KOC110" s="5"/>
      <c r="KOD110" s="5"/>
      <c r="KOE110" s="5"/>
      <c r="KOF110" s="5"/>
      <c r="KOG110" s="1"/>
      <c r="KOH110" s="2"/>
      <c r="KOI110" s="2"/>
      <c r="KOJ110" s="5"/>
      <c r="KOK110" s="5"/>
      <c r="KOL110" s="5"/>
      <c r="KOM110" s="5"/>
      <c r="KON110" s="5"/>
      <c r="KOO110" s="1"/>
      <c r="KOP110" s="2"/>
      <c r="KOQ110" s="2"/>
      <c r="KOR110" s="5"/>
      <c r="KOS110" s="5"/>
      <c r="KOT110" s="5"/>
      <c r="KOU110" s="5"/>
      <c r="KOV110" s="5"/>
      <c r="KOW110" s="1"/>
      <c r="KOX110" s="2"/>
      <c r="KOY110" s="2"/>
      <c r="KOZ110" s="5"/>
      <c r="KPA110" s="5"/>
      <c r="KPB110" s="5"/>
      <c r="KPC110" s="5"/>
      <c r="KPD110" s="5"/>
      <c r="KPE110" s="1"/>
      <c r="KPF110" s="2"/>
      <c r="KPG110" s="2"/>
      <c r="KPH110" s="5"/>
      <c r="KPI110" s="5"/>
      <c r="KPJ110" s="5"/>
      <c r="KPK110" s="5"/>
      <c r="KPL110" s="5"/>
      <c r="KPM110" s="1"/>
      <c r="KPN110" s="2"/>
      <c r="KPO110" s="2"/>
      <c r="KPP110" s="5"/>
      <c r="KPQ110" s="5"/>
      <c r="KPR110" s="5"/>
      <c r="KPS110" s="5"/>
      <c r="KPT110" s="5"/>
      <c r="KPU110" s="1"/>
      <c r="KPV110" s="2"/>
      <c r="KPW110" s="2"/>
      <c r="KPX110" s="5"/>
      <c r="KPY110" s="5"/>
      <c r="KPZ110" s="5"/>
      <c r="KQA110" s="5"/>
      <c r="KQB110" s="5"/>
      <c r="KQC110" s="1"/>
      <c r="KQD110" s="2"/>
      <c r="KQE110" s="2"/>
      <c r="KQF110" s="5"/>
      <c r="KQG110" s="5"/>
      <c r="KQH110" s="5"/>
      <c r="KQI110" s="5"/>
      <c r="KQJ110" s="5"/>
      <c r="KQK110" s="1"/>
      <c r="KQL110" s="2"/>
      <c r="KQM110" s="2"/>
      <c r="KQN110" s="5"/>
      <c r="KQO110" s="5"/>
      <c r="KQP110" s="5"/>
      <c r="KQQ110" s="5"/>
      <c r="KQR110" s="5"/>
      <c r="KQS110" s="1"/>
      <c r="KQT110" s="2"/>
      <c r="KQU110" s="2"/>
      <c r="KQV110" s="5"/>
      <c r="KQW110" s="5"/>
      <c r="KQX110" s="5"/>
      <c r="KQY110" s="5"/>
      <c r="KQZ110" s="5"/>
      <c r="KRA110" s="1"/>
      <c r="KRB110" s="2"/>
      <c r="KRC110" s="2"/>
      <c r="KRD110" s="5"/>
      <c r="KRE110" s="5"/>
      <c r="KRF110" s="5"/>
      <c r="KRG110" s="5"/>
      <c r="KRH110" s="5"/>
      <c r="KRI110" s="1"/>
      <c r="KRJ110" s="2"/>
      <c r="KRK110" s="2"/>
      <c r="KRL110" s="5"/>
      <c r="KRM110" s="5"/>
      <c r="KRN110" s="5"/>
      <c r="KRO110" s="5"/>
      <c r="KRP110" s="5"/>
      <c r="KRQ110" s="1"/>
      <c r="KRR110" s="2"/>
      <c r="KRS110" s="2"/>
      <c r="KRT110" s="5"/>
      <c r="KRU110" s="5"/>
      <c r="KRV110" s="5"/>
      <c r="KRW110" s="5"/>
      <c r="KRX110" s="5"/>
      <c r="KRY110" s="1"/>
      <c r="KRZ110" s="2"/>
      <c r="KSA110" s="2"/>
      <c r="KSB110" s="5"/>
      <c r="KSC110" s="5"/>
      <c r="KSD110" s="5"/>
      <c r="KSE110" s="5"/>
      <c r="KSF110" s="5"/>
      <c r="KSG110" s="1"/>
      <c r="KSH110" s="2"/>
      <c r="KSI110" s="2"/>
      <c r="KSJ110" s="5"/>
      <c r="KSK110" s="5"/>
      <c r="KSL110" s="5"/>
      <c r="KSM110" s="5"/>
      <c r="KSN110" s="5"/>
      <c r="KSO110" s="1"/>
      <c r="KSP110" s="2"/>
      <c r="KSQ110" s="2"/>
      <c r="KSR110" s="5"/>
      <c r="KSS110" s="5"/>
      <c r="KST110" s="5"/>
      <c r="KSU110" s="5"/>
      <c r="KSV110" s="5"/>
      <c r="KSW110" s="1"/>
      <c r="KSX110" s="2"/>
      <c r="KSY110" s="2"/>
      <c r="KSZ110" s="5"/>
      <c r="KTA110" s="5"/>
      <c r="KTB110" s="5"/>
      <c r="KTC110" s="5"/>
      <c r="KTD110" s="5"/>
      <c r="KTE110" s="1"/>
      <c r="KTF110" s="2"/>
      <c r="KTG110" s="2"/>
      <c r="KTH110" s="5"/>
      <c r="KTI110" s="5"/>
      <c r="KTJ110" s="5"/>
      <c r="KTK110" s="5"/>
      <c r="KTL110" s="5"/>
      <c r="KTM110" s="1"/>
      <c r="KTN110" s="2"/>
      <c r="KTO110" s="2"/>
      <c r="KTP110" s="5"/>
      <c r="KTQ110" s="5"/>
      <c r="KTR110" s="5"/>
      <c r="KTS110" s="5"/>
      <c r="KTT110" s="5"/>
      <c r="KTU110" s="1"/>
      <c r="KTV110" s="2"/>
      <c r="KTW110" s="2"/>
      <c r="KTX110" s="5"/>
      <c r="KTY110" s="5"/>
      <c r="KTZ110" s="5"/>
      <c r="KUA110" s="5"/>
      <c r="KUB110" s="5"/>
      <c r="KUC110" s="1"/>
      <c r="KUD110" s="2"/>
      <c r="KUE110" s="2"/>
      <c r="KUF110" s="5"/>
      <c r="KUG110" s="5"/>
      <c r="KUH110" s="5"/>
      <c r="KUI110" s="5"/>
      <c r="KUJ110" s="5"/>
      <c r="KUK110" s="1"/>
      <c r="KUL110" s="2"/>
      <c r="KUM110" s="2"/>
      <c r="KUN110" s="5"/>
      <c r="KUO110" s="5"/>
      <c r="KUP110" s="5"/>
      <c r="KUQ110" s="5"/>
      <c r="KUR110" s="5"/>
      <c r="KUS110" s="1"/>
      <c r="KUT110" s="2"/>
      <c r="KUU110" s="2"/>
      <c r="KUV110" s="5"/>
      <c r="KUW110" s="5"/>
      <c r="KUX110" s="5"/>
      <c r="KUY110" s="5"/>
      <c r="KUZ110" s="5"/>
      <c r="KVA110" s="1"/>
      <c r="KVB110" s="2"/>
      <c r="KVC110" s="2"/>
      <c r="KVD110" s="5"/>
      <c r="KVE110" s="5"/>
      <c r="KVF110" s="5"/>
      <c r="KVG110" s="5"/>
      <c r="KVH110" s="5"/>
      <c r="KVI110" s="1"/>
      <c r="KVJ110" s="2"/>
      <c r="KVK110" s="2"/>
      <c r="KVL110" s="5"/>
      <c r="KVM110" s="5"/>
      <c r="KVN110" s="5"/>
      <c r="KVO110" s="5"/>
      <c r="KVP110" s="5"/>
      <c r="KVQ110" s="1"/>
      <c r="KVR110" s="2"/>
      <c r="KVS110" s="2"/>
      <c r="KVT110" s="5"/>
      <c r="KVU110" s="5"/>
      <c r="KVV110" s="5"/>
      <c r="KVW110" s="5"/>
      <c r="KVX110" s="5"/>
      <c r="KVY110" s="1"/>
      <c r="KVZ110" s="2"/>
      <c r="KWA110" s="2"/>
      <c r="KWB110" s="5"/>
      <c r="KWC110" s="5"/>
      <c r="KWD110" s="5"/>
      <c r="KWE110" s="5"/>
      <c r="KWF110" s="5"/>
      <c r="KWG110" s="1"/>
      <c r="KWH110" s="2"/>
      <c r="KWI110" s="2"/>
      <c r="KWJ110" s="5"/>
      <c r="KWK110" s="5"/>
      <c r="KWL110" s="5"/>
      <c r="KWM110" s="5"/>
      <c r="KWN110" s="5"/>
      <c r="KWO110" s="1"/>
      <c r="KWP110" s="2"/>
      <c r="KWQ110" s="2"/>
      <c r="KWR110" s="5"/>
      <c r="KWS110" s="5"/>
      <c r="KWT110" s="5"/>
      <c r="KWU110" s="5"/>
      <c r="KWV110" s="5"/>
      <c r="KWW110" s="1"/>
      <c r="KWX110" s="2"/>
      <c r="KWY110" s="2"/>
      <c r="KWZ110" s="5"/>
      <c r="KXA110" s="5"/>
      <c r="KXB110" s="5"/>
      <c r="KXC110" s="5"/>
      <c r="KXD110" s="5"/>
      <c r="KXE110" s="1"/>
      <c r="KXF110" s="2"/>
      <c r="KXG110" s="2"/>
      <c r="KXH110" s="5"/>
      <c r="KXI110" s="5"/>
      <c r="KXJ110" s="5"/>
      <c r="KXK110" s="5"/>
      <c r="KXL110" s="5"/>
      <c r="KXM110" s="1"/>
      <c r="KXN110" s="2"/>
      <c r="KXO110" s="2"/>
      <c r="KXP110" s="5"/>
      <c r="KXQ110" s="5"/>
      <c r="KXR110" s="5"/>
      <c r="KXS110" s="5"/>
      <c r="KXT110" s="5"/>
      <c r="KXU110" s="1"/>
      <c r="KXV110" s="2"/>
      <c r="KXW110" s="2"/>
      <c r="KXX110" s="5"/>
      <c r="KXY110" s="5"/>
      <c r="KXZ110" s="5"/>
      <c r="KYA110" s="5"/>
      <c r="KYB110" s="5"/>
      <c r="KYC110" s="1"/>
      <c r="KYD110" s="2"/>
      <c r="KYE110" s="2"/>
      <c r="KYF110" s="5"/>
      <c r="KYG110" s="5"/>
      <c r="KYH110" s="5"/>
      <c r="KYI110" s="5"/>
      <c r="KYJ110" s="5"/>
      <c r="KYK110" s="1"/>
      <c r="KYL110" s="2"/>
      <c r="KYM110" s="2"/>
      <c r="KYN110" s="5"/>
      <c r="KYO110" s="5"/>
      <c r="KYP110" s="5"/>
      <c r="KYQ110" s="5"/>
      <c r="KYR110" s="5"/>
      <c r="KYS110" s="1"/>
      <c r="KYT110" s="2"/>
      <c r="KYU110" s="2"/>
      <c r="KYV110" s="5"/>
      <c r="KYW110" s="5"/>
      <c r="KYX110" s="5"/>
      <c r="KYY110" s="5"/>
      <c r="KYZ110" s="5"/>
      <c r="KZA110" s="1"/>
      <c r="KZB110" s="2"/>
      <c r="KZC110" s="2"/>
      <c r="KZD110" s="5"/>
      <c r="KZE110" s="5"/>
      <c r="KZF110" s="5"/>
      <c r="KZG110" s="5"/>
      <c r="KZH110" s="5"/>
      <c r="KZI110" s="1"/>
      <c r="KZJ110" s="2"/>
      <c r="KZK110" s="2"/>
      <c r="KZL110" s="5"/>
      <c r="KZM110" s="5"/>
      <c r="KZN110" s="5"/>
      <c r="KZO110" s="5"/>
      <c r="KZP110" s="5"/>
      <c r="KZQ110" s="1"/>
      <c r="KZR110" s="2"/>
      <c r="KZS110" s="2"/>
      <c r="KZT110" s="5"/>
      <c r="KZU110" s="5"/>
      <c r="KZV110" s="5"/>
      <c r="KZW110" s="5"/>
      <c r="KZX110" s="5"/>
      <c r="KZY110" s="1"/>
      <c r="KZZ110" s="2"/>
      <c r="LAA110" s="2"/>
      <c r="LAB110" s="5"/>
      <c r="LAC110" s="5"/>
      <c r="LAD110" s="5"/>
      <c r="LAE110" s="5"/>
      <c r="LAF110" s="5"/>
      <c r="LAG110" s="1"/>
      <c r="LAH110" s="2"/>
      <c r="LAI110" s="2"/>
      <c r="LAJ110" s="5"/>
      <c r="LAK110" s="5"/>
      <c r="LAL110" s="5"/>
      <c r="LAM110" s="5"/>
      <c r="LAN110" s="5"/>
      <c r="LAO110" s="1"/>
      <c r="LAP110" s="2"/>
      <c r="LAQ110" s="2"/>
      <c r="LAR110" s="5"/>
      <c r="LAS110" s="5"/>
      <c r="LAT110" s="5"/>
      <c r="LAU110" s="5"/>
      <c r="LAV110" s="5"/>
      <c r="LAW110" s="1"/>
      <c r="LAX110" s="2"/>
      <c r="LAY110" s="2"/>
      <c r="LAZ110" s="5"/>
      <c r="LBA110" s="5"/>
      <c r="LBB110" s="5"/>
      <c r="LBC110" s="5"/>
      <c r="LBD110" s="5"/>
      <c r="LBE110" s="1"/>
      <c r="LBF110" s="2"/>
      <c r="LBG110" s="2"/>
      <c r="LBH110" s="5"/>
      <c r="LBI110" s="5"/>
      <c r="LBJ110" s="5"/>
      <c r="LBK110" s="5"/>
      <c r="LBL110" s="5"/>
      <c r="LBM110" s="1"/>
      <c r="LBN110" s="2"/>
      <c r="LBO110" s="2"/>
      <c r="LBP110" s="5"/>
      <c r="LBQ110" s="5"/>
      <c r="LBR110" s="5"/>
      <c r="LBS110" s="5"/>
      <c r="LBT110" s="5"/>
      <c r="LBU110" s="1"/>
      <c r="LBV110" s="2"/>
      <c r="LBW110" s="2"/>
      <c r="LBX110" s="5"/>
      <c r="LBY110" s="5"/>
      <c r="LBZ110" s="5"/>
      <c r="LCA110" s="5"/>
      <c r="LCB110" s="5"/>
      <c r="LCC110" s="1"/>
      <c r="LCD110" s="2"/>
      <c r="LCE110" s="2"/>
      <c r="LCF110" s="5"/>
      <c r="LCG110" s="5"/>
      <c r="LCH110" s="5"/>
      <c r="LCI110" s="5"/>
      <c r="LCJ110" s="5"/>
      <c r="LCK110" s="1"/>
      <c r="LCL110" s="2"/>
      <c r="LCM110" s="2"/>
      <c r="LCN110" s="5"/>
      <c r="LCO110" s="5"/>
      <c r="LCP110" s="5"/>
      <c r="LCQ110" s="5"/>
      <c r="LCR110" s="5"/>
      <c r="LCS110" s="1"/>
      <c r="LCT110" s="2"/>
      <c r="LCU110" s="2"/>
      <c r="LCV110" s="5"/>
      <c r="LCW110" s="5"/>
      <c r="LCX110" s="5"/>
      <c r="LCY110" s="5"/>
      <c r="LCZ110" s="5"/>
      <c r="LDA110" s="1"/>
      <c r="LDB110" s="2"/>
      <c r="LDC110" s="2"/>
      <c r="LDD110" s="5"/>
      <c r="LDE110" s="5"/>
      <c r="LDF110" s="5"/>
      <c r="LDG110" s="5"/>
      <c r="LDH110" s="5"/>
      <c r="LDI110" s="1"/>
      <c r="LDJ110" s="2"/>
      <c r="LDK110" s="2"/>
      <c r="LDL110" s="5"/>
      <c r="LDM110" s="5"/>
      <c r="LDN110" s="5"/>
      <c r="LDO110" s="5"/>
      <c r="LDP110" s="5"/>
      <c r="LDQ110" s="1"/>
      <c r="LDR110" s="2"/>
      <c r="LDS110" s="2"/>
      <c r="LDT110" s="5"/>
      <c r="LDU110" s="5"/>
      <c r="LDV110" s="5"/>
      <c r="LDW110" s="5"/>
      <c r="LDX110" s="5"/>
      <c r="LDY110" s="1"/>
      <c r="LDZ110" s="2"/>
      <c r="LEA110" s="2"/>
      <c r="LEB110" s="5"/>
      <c r="LEC110" s="5"/>
      <c r="LED110" s="5"/>
      <c r="LEE110" s="5"/>
      <c r="LEF110" s="5"/>
      <c r="LEG110" s="1"/>
      <c r="LEH110" s="2"/>
      <c r="LEI110" s="2"/>
      <c r="LEJ110" s="5"/>
      <c r="LEK110" s="5"/>
      <c r="LEL110" s="5"/>
      <c r="LEM110" s="5"/>
      <c r="LEN110" s="5"/>
      <c r="LEO110" s="1"/>
      <c r="LEP110" s="2"/>
      <c r="LEQ110" s="2"/>
      <c r="LER110" s="5"/>
      <c r="LES110" s="5"/>
      <c r="LET110" s="5"/>
      <c r="LEU110" s="5"/>
      <c r="LEV110" s="5"/>
      <c r="LEW110" s="1"/>
      <c r="LEX110" s="2"/>
      <c r="LEY110" s="2"/>
      <c r="LEZ110" s="5"/>
      <c r="LFA110" s="5"/>
      <c r="LFB110" s="5"/>
      <c r="LFC110" s="5"/>
      <c r="LFD110" s="5"/>
      <c r="LFE110" s="1"/>
      <c r="LFF110" s="2"/>
      <c r="LFG110" s="2"/>
      <c r="LFH110" s="5"/>
      <c r="LFI110" s="5"/>
      <c r="LFJ110" s="5"/>
      <c r="LFK110" s="5"/>
      <c r="LFL110" s="5"/>
      <c r="LFM110" s="1"/>
      <c r="LFN110" s="2"/>
      <c r="LFO110" s="2"/>
      <c r="LFP110" s="5"/>
      <c r="LFQ110" s="5"/>
      <c r="LFR110" s="5"/>
      <c r="LFS110" s="5"/>
      <c r="LFT110" s="5"/>
      <c r="LFU110" s="1"/>
      <c r="LFV110" s="2"/>
      <c r="LFW110" s="2"/>
      <c r="LFX110" s="5"/>
      <c r="LFY110" s="5"/>
      <c r="LFZ110" s="5"/>
      <c r="LGA110" s="5"/>
      <c r="LGB110" s="5"/>
      <c r="LGC110" s="1"/>
      <c r="LGD110" s="2"/>
      <c r="LGE110" s="2"/>
      <c r="LGF110" s="5"/>
      <c r="LGG110" s="5"/>
      <c r="LGH110" s="5"/>
      <c r="LGI110" s="5"/>
      <c r="LGJ110" s="5"/>
      <c r="LGK110" s="1"/>
      <c r="LGL110" s="2"/>
      <c r="LGM110" s="2"/>
      <c r="LGN110" s="5"/>
      <c r="LGO110" s="5"/>
      <c r="LGP110" s="5"/>
      <c r="LGQ110" s="5"/>
      <c r="LGR110" s="5"/>
      <c r="LGS110" s="1"/>
      <c r="LGT110" s="2"/>
      <c r="LGU110" s="2"/>
      <c r="LGV110" s="5"/>
      <c r="LGW110" s="5"/>
      <c r="LGX110" s="5"/>
      <c r="LGY110" s="5"/>
      <c r="LGZ110" s="5"/>
      <c r="LHA110" s="1"/>
      <c r="LHB110" s="2"/>
      <c r="LHC110" s="2"/>
      <c r="LHD110" s="5"/>
      <c r="LHE110" s="5"/>
      <c r="LHF110" s="5"/>
      <c r="LHG110" s="5"/>
      <c r="LHH110" s="5"/>
      <c r="LHI110" s="1"/>
      <c r="LHJ110" s="2"/>
      <c r="LHK110" s="2"/>
      <c r="LHL110" s="5"/>
      <c r="LHM110" s="5"/>
      <c r="LHN110" s="5"/>
      <c r="LHO110" s="5"/>
      <c r="LHP110" s="5"/>
      <c r="LHQ110" s="1"/>
      <c r="LHR110" s="2"/>
      <c r="LHS110" s="2"/>
      <c r="LHT110" s="5"/>
      <c r="LHU110" s="5"/>
      <c r="LHV110" s="5"/>
      <c r="LHW110" s="5"/>
      <c r="LHX110" s="5"/>
      <c r="LHY110" s="1"/>
      <c r="LHZ110" s="2"/>
      <c r="LIA110" s="2"/>
      <c r="LIB110" s="5"/>
      <c r="LIC110" s="5"/>
      <c r="LID110" s="5"/>
      <c r="LIE110" s="5"/>
      <c r="LIF110" s="5"/>
      <c r="LIG110" s="1"/>
      <c r="LIH110" s="2"/>
      <c r="LII110" s="2"/>
      <c r="LIJ110" s="5"/>
      <c r="LIK110" s="5"/>
      <c r="LIL110" s="5"/>
      <c r="LIM110" s="5"/>
      <c r="LIN110" s="5"/>
      <c r="LIO110" s="1"/>
      <c r="LIP110" s="2"/>
      <c r="LIQ110" s="2"/>
      <c r="LIR110" s="5"/>
      <c r="LIS110" s="5"/>
      <c r="LIT110" s="5"/>
      <c r="LIU110" s="5"/>
      <c r="LIV110" s="5"/>
      <c r="LIW110" s="1"/>
      <c r="LIX110" s="2"/>
      <c r="LIY110" s="2"/>
      <c r="LIZ110" s="5"/>
      <c r="LJA110" s="5"/>
      <c r="LJB110" s="5"/>
      <c r="LJC110" s="5"/>
      <c r="LJD110" s="5"/>
      <c r="LJE110" s="1"/>
      <c r="LJF110" s="2"/>
      <c r="LJG110" s="2"/>
      <c r="LJH110" s="5"/>
      <c r="LJI110" s="5"/>
      <c r="LJJ110" s="5"/>
      <c r="LJK110" s="5"/>
      <c r="LJL110" s="5"/>
      <c r="LJM110" s="1"/>
      <c r="LJN110" s="2"/>
      <c r="LJO110" s="2"/>
      <c r="LJP110" s="5"/>
      <c r="LJQ110" s="5"/>
      <c r="LJR110" s="5"/>
      <c r="LJS110" s="5"/>
      <c r="LJT110" s="5"/>
      <c r="LJU110" s="1"/>
      <c r="LJV110" s="2"/>
      <c r="LJW110" s="2"/>
      <c r="LJX110" s="5"/>
      <c r="LJY110" s="5"/>
      <c r="LJZ110" s="5"/>
      <c r="LKA110" s="5"/>
      <c r="LKB110" s="5"/>
      <c r="LKC110" s="1"/>
      <c r="LKD110" s="2"/>
      <c r="LKE110" s="2"/>
      <c r="LKF110" s="5"/>
      <c r="LKG110" s="5"/>
      <c r="LKH110" s="5"/>
      <c r="LKI110" s="5"/>
      <c r="LKJ110" s="5"/>
      <c r="LKK110" s="1"/>
      <c r="LKL110" s="2"/>
      <c r="LKM110" s="2"/>
      <c r="LKN110" s="5"/>
      <c r="LKO110" s="5"/>
      <c r="LKP110" s="5"/>
      <c r="LKQ110" s="5"/>
      <c r="LKR110" s="5"/>
      <c r="LKS110" s="1"/>
      <c r="LKT110" s="2"/>
      <c r="LKU110" s="2"/>
      <c r="LKV110" s="5"/>
      <c r="LKW110" s="5"/>
      <c r="LKX110" s="5"/>
      <c r="LKY110" s="5"/>
      <c r="LKZ110" s="5"/>
      <c r="LLA110" s="1"/>
      <c r="LLB110" s="2"/>
      <c r="LLC110" s="2"/>
      <c r="LLD110" s="5"/>
      <c r="LLE110" s="5"/>
      <c r="LLF110" s="5"/>
      <c r="LLG110" s="5"/>
      <c r="LLH110" s="5"/>
      <c r="LLI110" s="1"/>
      <c r="LLJ110" s="2"/>
      <c r="LLK110" s="2"/>
      <c r="LLL110" s="5"/>
      <c r="LLM110" s="5"/>
      <c r="LLN110" s="5"/>
      <c r="LLO110" s="5"/>
      <c r="LLP110" s="5"/>
      <c r="LLQ110" s="1"/>
      <c r="LLR110" s="2"/>
      <c r="LLS110" s="2"/>
      <c r="LLT110" s="5"/>
      <c r="LLU110" s="5"/>
      <c r="LLV110" s="5"/>
      <c r="LLW110" s="5"/>
      <c r="LLX110" s="5"/>
      <c r="LLY110" s="1"/>
      <c r="LLZ110" s="2"/>
      <c r="LMA110" s="2"/>
      <c r="LMB110" s="5"/>
      <c r="LMC110" s="5"/>
      <c r="LMD110" s="5"/>
      <c r="LME110" s="5"/>
      <c r="LMF110" s="5"/>
      <c r="LMG110" s="1"/>
      <c r="LMH110" s="2"/>
      <c r="LMI110" s="2"/>
      <c r="LMJ110" s="5"/>
      <c r="LMK110" s="5"/>
      <c r="LML110" s="5"/>
      <c r="LMM110" s="5"/>
      <c r="LMN110" s="5"/>
      <c r="LMO110" s="1"/>
      <c r="LMP110" s="2"/>
      <c r="LMQ110" s="2"/>
      <c r="LMR110" s="5"/>
      <c r="LMS110" s="5"/>
      <c r="LMT110" s="5"/>
      <c r="LMU110" s="5"/>
      <c r="LMV110" s="5"/>
      <c r="LMW110" s="1"/>
      <c r="LMX110" s="2"/>
      <c r="LMY110" s="2"/>
      <c r="LMZ110" s="5"/>
      <c r="LNA110" s="5"/>
      <c r="LNB110" s="5"/>
      <c r="LNC110" s="5"/>
      <c r="LND110" s="5"/>
      <c r="LNE110" s="1"/>
      <c r="LNF110" s="2"/>
      <c r="LNG110" s="2"/>
      <c r="LNH110" s="5"/>
      <c r="LNI110" s="5"/>
      <c r="LNJ110" s="5"/>
      <c r="LNK110" s="5"/>
      <c r="LNL110" s="5"/>
      <c r="LNM110" s="1"/>
      <c r="LNN110" s="2"/>
      <c r="LNO110" s="2"/>
      <c r="LNP110" s="5"/>
      <c r="LNQ110" s="5"/>
      <c r="LNR110" s="5"/>
      <c r="LNS110" s="5"/>
      <c r="LNT110" s="5"/>
      <c r="LNU110" s="1"/>
      <c r="LNV110" s="2"/>
      <c r="LNW110" s="2"/>
      <c r="LNX110" s="5"/>
      <c r="LNY110" s="5"/>
      <c r="LNZ110" s="5"/>
      <c r="LOA110" s="5"/>
      <c r="LOB110" s="5"/>
      <c r="LOC110" s="1"/>
      <c r="LOD110" s="2"/>
      <c r="LOE110" s="2"/>
      <c r="LOF110" s="5"/>
      <c r="LOG110" s="5"/>
      <c r="LOH110" s="5"/>
      <c r="LOI110" s="5"/>
      <c r="LOJ110" s="5"/>
      <c r="LOK110" s="1"/>
      <c r="LOL110" s="2"/>
      <c r="LOM110" s="2"/>
      <c r="LON110" s="5"/>
      <c r="LOO110" s="5"/>
      <c r="LOP110" s="5"/>
      <c r="LOQ110" s="5"/>
      <c r="LOR110" s="5"/>
      <c r="LOS110" s="1"/>
      <c r="LOT110" s="2"/>
      <c r="LOU110" s="2"/>
      <c r="LOV110" s="5"/>
      <c r="LOW110" s="5"/>
      <c r="LOX110" s="5"/>
      <c r="LOY110" s="5"/>
      <c r="LOZ110" s="5"/>
      <c r="LPA110" s="1"/>
      <c r="LPB110" s="2"/>
      <c r="LPC110" s="2"/>
      <c r="LPD110" s="5"/>
      <c r="LPE110" s="5"/>
      <c r="LPF110" s="5"/>
      <c r="LPG110" s="5"/>
      <c r="LPH110" s="5"/>
      <c r="LPI110" s="1"/>
      <c r="LPJ110" s="2"/>
      <c r="LPK110" s="2"/>
      <c r="LPL110" s="5"/>
      <c r="LPM110" s="5"/>
      <c r="LPN110" s="5"/>
      <c r="LPO110" s="5"/>
      <c r="LPP110" s="5"/>
      <c r="LPQ110" s="1"/>
      <c r="LPR110" s="2"/>
      <c r="LPS110" s="2"/>
      <c r="LPT110" s="5"/>
      <c r="LPU110" s="5"/>
      <c r="LPV110" s="5"/>
      <c r="LPW110" s="5"/>
      <c r="LPX110" s="5"/>
      <c r="LPY110" s="1"/>
      <c r="LPZ110" s="2"/>
      <c r="LQA110" s="2"/>
      <c r="LQB110" s="5"/>
      <c r="LQC110" s="5"/>
      <c r="LQD110" s="5"/>
      <c r="LQE110" s="5"/>
      <c r="LQF110" s="5"/>
      <c r="LQG110" s="1"/>
      <c r="LQH110" s="2"/>
      <c r="LQI110" s="2"/>
      <c r="LQJ110" s="5"/>
      <c r="LQK110" s="5"/>
      <c r="LQL110" s="5"/>
      <c r="LQM110" s="5"/>
      <c r="LQN110" s="5"/>
      <c r="LQO110" s="1"/>
      <c r="LQP110" s="2"/>
      <c r="LQQ110" s="2"/>
      <c r="LQR110" s="5"/>
      <c r="LQS110" s="5"/>
      <c r="LQT110" s="5"/>
      <c r="LQU110" s="5"/>
      <c r="LQV110" s="5"/>
      <c r="LQW110" s="1"/>
      <c r="LQX110" s="2"/>
      <c r="LQY110" s="2"/>
      <c r="LQZ110" s="5"/>
      <c r="LRA110" s="5"/>
      <c r="LRB110" s="5"/>
      <c r="LRC110" s="5"/>
      <c r="LRD110" s="5"/>
      <c r="LRE110" s="1"/>
      <c r="LRF110" s="2"/>
      <c r="LRG110" s="2"/>
      <c r="LRH110" s="5"/>
      <c r="LRI110" s="5"/>
      <c r="LRJ110" s="5"/>
      <c r="LRK110" s="5"/>
      <c r="LRL110" s="5"/>
      <c r="LRM110" s="1"/>
      <c r="LRN110" s="2"/>
      <c r="LRO110" s="2"/>
      <c r="LRP110" s="5"/>
      <c r="LRQ110" s="5"/>
      <c r="LRR110" s="5"/>
      <c r="LRS110" s="5"/>
      <c r="LRT110" s="5"/>
      <c r="LRU110" s="1"/>
      <c r="LRV110" s="2"/>
      <c r="LRW110" s="2"/>
      <c r="LRX110" s="5"/>
      <c r="LRY110" s="5"/>
      <c r="LRZ110" s="5"/>
      <c r="LSA110" s="5"/>
      <c r="LSB110" s="5"/>
      <c r="LSC110" s="1"/>
      <c r="LSD110" s="2"/>
      <c r="LSE110" s="2"/>
      <c r="LSF110" s="5"/>
      <c r="LSG110" s="5"/>
      <c r="LSH110" s="5"/>
      <c r="LSI110" s="5"/>
      <c r="LSJ110" s="5"/>
      <c r="LSK110" s="1"/>
      <c r="LSL110" s="2"/>
      <c r="LSM110" s="2"/>
      <c r="LSN110" s="5"/>
      <c r="LSO110" s="5"/>
      <c r="LSP110" s="5"/>
      <c r="LSQ110" s="5"/>
      <c r="LSR110" s="5"/>
      <c r="LSS110" s="1"/>
      <c r="LST110" s="2"/>
      <c r="LSU110" s="2"/>
      <c r="LSV110" s="5"/>
      <c r="LSW110" s="5"/>
      <c r="LSX110" s="5"/>
      <c r="LSY110" s="5"/>
      <c r="LSZ110" s="5"/>
      <c r="LTA110" s="1"/>
      <c r="LTB110" s="2"/>
      <c r="LTC110" s="2"/>
      <c r="LTD110" s="5"/>
      <c r="LTE110" s="5"/>
      <c r="LTF110" s="5"/>
      <c r="LTG110" s="5"/>
      <c r="LTH110" s="5"/>
      <c r="LTI110" s="1"/>
      <c r="LTJ110" s="2"/>
      <c r="LTK110" s="2"/>
      <c r="LTL110" s="5"/>
      <c r="LTM110" s="5"/>
      <c r="LTN110" s="5"/>
      <c r="LTO110" s="5"/>
      <c r="LTP110" s="5"/>
      <c r="LTQ110" s="1"/>
      <c r="LTR110" s="2"/>
      <c r="LTS110" s="2"/>
      <c r="LTT110" s="5"/>
      <c r="LTU110" s="5"/>
      <c r="LTV110" s="5"/>
      <c r="LTW110" s="5"/>
      <c r="LTX110" s="5"/>
      <c r="LTY110" s="1"/>
      <c r="LTZ110" s="2"/>
      <c r="LUA110" s="2"/>
      <c r="LUB110" s="5"/>
      <c r="LUC110" s="5"/>
      <c r="LUD110" s="5"/>
      <c r="LUE110" s="5"/>
      <c r="LUF110" s="5"/>
      <c r="LUG110" s="1"/>
      <c r="LUH110" s="2"/>
      <c r="LUI110" s="2"/>
      <c r="LUJ110" s="5"/>
      <c r="LUK110" s="5"/>
      <c r="LUL110" s="5"/>
      <c r="LUM110" s="5"/>
      <c r="LUN110" s="5"/>
      <c r="LUO110" s="1"/>
      <c r="LUP110" s="2"/>
      <c r="LUQ110" s="2"/>
      <c r="LUR110" s="5"/>
      <c r="LUS110" s="5"/>
      <c r="LUT110" s="5"/>
      <c r="LUU110" s="5"/>
      <c r="LUV110" s="5"/>
      <c r="LUW110" s="1"/>
      <c r="LUX110" s="2"/>
      <c r="LUY110" s="2"/>
      <c r="LUZ110" s="5"/>
      <c r="LVA110" s="5"/>
      <c r="LVB110" s="5"/>
      <c r="LVC110" s="5"/>
      <c r="LVD110" s="5"/>
      <c r="LVE110" s="1"/>
      <c r="LVF110" s="2"/>
      <c r="LVG110" s="2"/>
      <c r="LVH110" s="5"/>
      <c r="LVI110" s="5"/>
      <c r="LVJ110" s="5"/>
      <c r="LVK110" s="5"/>
      <c r="LVL110" s="5"/>
      <c r="LVM110" s="1"/>
      <c r="LVN110" s="2"/>
      <c r="LVO110" s="2"/>
      <c r="LVP110" s="5"/>
      <c r="LVQ110" s="5"/>
      <c r="LVR110" s="5"/>
      <c r="LVS110" s="5"/>
      <c r="LVT110" s="5"/>
      <c r="LVU110" s="1"/>
      <c r="LVV110" s="2"/>
      <c r="LVW110" s="2"/>
      <c r="LVX110" s="5"/>
      <c r="LVY110" s="5"/>
      <c r="LVZ110" s="5"/>
      <c r="LWA110" s="5"/>
      <c r="LWB110" s="5"/>
      <c r="LWC110" s="1"/>
      <c r="LWD110" s="2"/>
      <c r="LWE110" s="2"/>
      <c r="LWF110" s="5"/>
      <c r="LWG110" s="5"/>
      <c r="LWH110" s="5"/>
      <c r="LWI110" s="5"/>
      <c r="LWJ110" s="5"/>
      <c r="LWK110" s="1"/>
      <c r="LWL110" s="2"/>
      <c r="LWM110" s="2"/>
      <c r="LWN110" s="5"/>
      <c r="LWO110" s="5"/>
      <c r="LWP110" s="5"/>
      <c r="LWQ110" s="5"/>
      <c r="LWR110" s="5"/>
      <c r="LWS110" s="1"/>
      <c r="LWT110" s="2"/>
      <c r="LWU110" s="2"/>
      <c r="LWV110" s="5"/>
      <c r="LWW110" s="5"/>
      <c r="LWX110" s="5"/>
      <c r="LWY110" s="5"/>
      <c r="LWZ110" s="5"/>
      <c r="LXA110" s="1"/>
      <c r="LXB110" s="2"/>
      <c r="LXC110" s="2"/>
      <c r="LXD110" s="5"/>
      <c r="LXE110" s="5"/>
      <c r="LXF110" s="5"/>
      <c r="LXG110" s="5"/>
      <c r="LXH110" s="5"/>
      <c r="LXI110" s="1"/>
      <c r="LXJ110" s="2"/>
      <c r="LXK110" s="2"/>
      <c r="LXL110" s="5"/>
      <c r="LXM110" s="5"/>
      <c r="LXN110" s="5"/>
      <c r="LXO110" s="5"/>
      <c r="LXP110" s="5"/>
      <c r="LXQ110" s="1"/>
      <c r="LXR110" s="2"/>
      <c r="LXS110" s="2"/>
      <c r="LXT110" s="5"/>
      <c r="LXU110" s="5"/>
      <c r="LXV110" s="5"/>
      <c r="LXW110" s="5"/>
      <c r="LXX110" s="5"/>
      <c r="LXY110" s="1"/>
      <c r="LXZ110" s="2"/>
      <c r="LYA110" s="2"/>
      <c r="LYB110" s="5"/>
      <c r="LYC110" s="5"/>
      <c r="LYD110" s="5"/>
      <c r="LYE110" s="5"/>
      <c r="LYF110" s="5"/>
      <c r="LYG110" s="1"/>
      <c r="LYH110" s="2"/>
      <c r="LYI110" s="2"/>
      <c r="LYJ110" s="5"/>
      <c r="LYK110" s="5"/>
      <c r="LYL110" s="5"/>
      <c r="LYM110" s="5"/>
      <c r="LYN110" s="5"/>
      <c r="LYO110" s="1"/>
      <c r="LYP110" s="2"/>
      <c r="LYQ110" s="2"/>
      <c r="LYR110" s="5"/>
      <c r="LYS110" s="5"/>
      <c r="LYT110" s="5"/>
      <c r="LYU110" s="5"/>
      <c r="LYV110" s="5"/>
      <c r="LYW110" s="1"/>
      <c r="LYX110" s="2"/>
      <c r="LYY110" s="2"/>
      <c r="LYZ110" s="5"/>
      <c r="LZA110" s="5"/>
      <c r="LZB110" s="5"/>
      <c r="LZC110" s="5"/>
      <c r="LZD110" s="5"/>
      <c r="LZE110" s="1"/>
      <c r="LZF110" s="2"/>
      <c r="LZG110" s="2"/>
      <c r="LZH110" s="5"/>
      <c r="LZI110" s="5"/>
      <c r="LZJ110" s="5"/>
      <c r="LZK110" s="5"/>
      <c r="LZL110" s="5"/>
      <c r="LZM110" s="1"/>
      <c r="LZN110" s="2"/>
      <c r="LZO110" s="2"/>
      <c r="LZP110" s="5"/>
      <c r="LZQ110" s="5"/>
      <c r="LZR110" s="5"/>
      <c r="LZS110" s="5"/>
      <c r="LZT110" s="5"/>
      <c r="LZU110" s="1"/>
      <c r="LZV110" s="2"/>
      <c r="LZW110" s="2"/>
      <c r="LZX110" s="5"/>
      <c r="LZY110" s="5"/>
      <c r="LZZ110" s="5"/>
      <c r="MAA110" s="5"/>
      <c r="MAB110" s="5"/>
      <c r="MAC110" s="1"/>
      <c r="MAD110" s="2"/>
      <c r="MAE110" s="2"/>
      <c r="MAF110" s="5"/>
      <c r="MAG110" s="5"/>
      <c r="MAH110" s="5"/>
      <c r="MAI110" s="5"/>
      <c r="MAJ110" s="5"/>
      <c r="MAK110" s="1"/>
      <c r="MAL110" s="2"/>
      <c r="MAM110" s="2"/>
      <c r="MAN110" s="5"/>
      <c r="MAO110" s="5"/>
      <c r="MAP110" s="5"/>
      <c r="MAQ110" s="5"/>
      <c r="MAR110" s="5"/>
      <c r="MAS110" s="1"/>
      <c r="MAT110" s="2"/>
      <c r="MAU110" s="2"/>
      <c r="MAV110" s="5"/>
      <c r="MAW110" s="5"/>
      <c r="MAX110" s="5"/>
      <c r="MAY110" s="5"/>
      <c r="MAZ110" s="5"/>
      <c r="MBA110" s="1"/>
      <c r="MBB110" s="2"/>
      <c r="MBC110" s="2"/>
      <c r="MBD110" s="5"/>
      <c r="MBE110" s="5"/>
      <c r="MBF110" s="5"/>
      <c r="MBG110" s="5"/>
      <c r="MBH110" s="5"/>
      <c r="MBI110" s="1"/>
      <c r="MBJ110" s="2"/>
      <c r="MBK110" s="2"/>
      <c r="MBL110" s="5"/>
      <c r="MBM110" s="5"/>
      <c r="MBN110" s="5"/>
      <c r="MBO110" s="5"/>
      <c r="MBP110" s="5"/>
      <c r="MBQ110" s="1"/>
      <c r="MBR110" s="2"/>
      <c r="MBS110" s="2"/>
      <c r="MBT110" s="5"/>
      <c r="MBU110" s="5"/>
      <c r="MBV110" s="5"/>
      <c r="MBW110" s="5"/>
      <c r="MBX110" s="5"/>
      <c r="MBY110" s="1"/>
      <c r="MBZ110" s="2"/>
      <c r="MCA110" s="2"/>
      <c r="MCB110" s="5"/>
      <c r="MCC110" s="5"/>
      <c r="MCD110" s="5"/>
      <c r="MCE110" s="5"/>
      <c r="MCF110" s="5"/>
      <c r="MCG110" s="1"/>
      <c r="MCH110" s="2"/>
      <c r="MCI110" s="2"/>
      <c r="MCJ110" s="5"/>
      <c r="MCK110" s="5"/>
      <c r="MCL110" s="5"/>
      <c r="MCM110" s="5"/>
      <c r="MCN110" s="5"/>
      <c r="MCO110" s="1"/>
      <c r="MCP110" s="2"/>
      <c r="MCQ110" s="2"/>
      <c r="MCR110" s="5"/>
      <c r="MCS110" s="5"/>
      <c r="MCT110" s="5"/>
      <c r="MCU110" s="5"/>
      <c r="MCV110" s="5"/>
      <c r="MCW110" s="1"/>
      <c r="MCX110" s="2"/>
      <c r="MCY110" s="2"/>
      <c r="MCZ110" s="5"/>
      <c r="MDA110" s="5"/>
      <c r="MDB110" s="5"/>
      <c r="MDC110" s="5"/>
      <c r="MDD110" s="5"/>
      <c r="MDE110" s="1"/>
      <c r="MDF110" s="2"/>
      <c r="MDG110" s="2"/>
      <c r="MDH110" s="5"/>
      <c r="MDI110" s="5"/>
      <c r="MDJ110" s="5"/>
      <c r="MDK110" s="5"/>
      <c r="MDL110" s="5"/>
      <c r="MDM110" s="1"/>
      <c r="MDN110" s="2"/>
      <c r="MDO110" s="2"/>
      <c r="MDP110" s="5"/>
      <c r="MDQ110" s="5"/>
      <c r="MDR110" s="5"/>
      <c r="MDS110" s="5"/>
      <c r="MDT110" s="5"/>
      <c r="MDU110" s="1"/>
      <c r="MDV110" s="2"/>
      <c r="MDW110" s="2"/>
      <c r="MDX110" s="5"/>
      <c r="MDY110" s="5"/>
      <c r="MDZ110" s="5"/>
      <c r="MEA110" s="5"/>
      <c r="MEB110" s="5"/>
      <c r="MEC110" s="1"/>
      <c r="MED110" s="2"/>
      <c r="MEE110" s="2"/>
      <c r="MEF110" s="5"/>
      <c r="MEG110" s="5"/>
      <c r="MEH110" s="5"/>
      <c r="MEI110" s="5"/>
      <c r="MEJ110" s="5"/>
      <c r="MEK110" s="1"/>
      <c r="MEL110" s="2"/>
      <c r="MEM110" s="2"/>
      <c r="MEN110" s="5"/>
      <c r="MEO110" s="5"/>
      <c r="MEP110" s="5"/>
      <c r="MEQ110" s="5"/>
      <c r="MER110" s="5"/>
      <c r="MES110" s="1"/>
      <c r="MET110" s="2"/>
      <c r="MEU110" s="2"/>
      <c r="MEV110" s="5"/>
      <c r="MEW110" s="5"/>
      <c r="MEX110" s="5"/>
      <c r="MEY110" s="5"/>
      <c r="MEZ110" s="5"/>
      <c r="MFA110" s="1"/>
      <c r="MFB110" s="2"/>
      <c r="MFC110" s="2"/>
      <c r="MFD110" s="5"/>
      <c r="MFE110" s="5"/>
      <c r="MFF110" s="5"/>
      <c r="MFG110" s="5"/>
      <c r="MFH110" s="5"/>
      <c r="MFI110" s="1"/>
      <c r="MFJ110" s="2"/>
      <c r="MFK110" s="2"/>
      <c r="MFL110" s="5"/>
      <c r="MFM110" s="5"/>
      <c r="MFN110" s="5"/>
      <c r="MFO110" s="5"/>
      <c r="MFP110" s="5"/>
      <c r="MFQ110" s="1"/>
      <c r="MFR110" s="2"/>
      <c r="MFS110" s="2"/>
      <c r="MFT110" s="5"/>
      <c r="MFU110" s="5"/>
      <c r="MFV110" s="5"/>
      <c r="MFW110" s="5"/>
      <c r="MFX110" s="5"/>
      <c r="MFY110" s="1"/>
      <c r="MFZ110" s="2"/>
      <c r="MGA110" s="2"/>
      <c r="MGB110" s="5"/>
      <c r="MGC110" s="5"/>
      <c r="MGD110" s="5"/>
      <c r="MGE110" s="5"/>
      <c r="MGF110" s="5"/>
      <c r="MGG110" s="1"/>
      <c r="MGH110" s="2"/>
      <c r="MGI110" s="2"/>
      <c r="MGJ110" s="5"/>
      <c r="MGK110" s="5"/>
      <c r="MGL110" s="5"/>
      <c r="MGM110" s="5"/>
      <c r="MGN110" s="5"/>
      <c r="MGO110" s="1"/>
      <c r="MGP110" s="2"/>
      <c r="MGQ110" s="2"/>
      <c r="MGR110" s="5"/>
      <c r="MGS110" s="5"/>
      <c r="MGT110" s="5"/>
      <c r="MGU110" s="5"/>
      <c r="MGV110" s="5"/>
      <c r="MGW110" s="1"/>
      <c r="MGX110" s="2"/>
      <c r="MGY110" s="2"/>
      <c r="MGZ110" s="5"/>
      <c r="MHA110" s="5"/>
      <c r="MHB110" s="5"/>
      <c r="MHC110" s="5"/>
      <c r="MHD110" s="5"/>
      <c r="MHE110" s="1"/>
      <c r="MHF110" s="2"/>
      <c r="MHG110" s="2"/>
      <c r="MHH110" s="5"/>
      <c r="MHI110" s="5"/>
      <c r="MHJ110" s="5"/>
      <c r="MHK110" s="5"/>
      <c r="MHL110" s="5"/>
      <c r="MHM110" s="1"/>
      <c r="MHN110" s="2"/>
      <c r="MHO110" s="2"/>
      <c r="MHP110" s="5"/>
      <c r="MHQ110" s="5"/>
      <c r="MHR110" s="5"/>
      <c r="MHS110" s="5"/>
      <c r="MHT110" s="5"/>
      <c r="MHU110" s="1"/>
      <c r="MHV110" s="2"/>
      <c r="MHW110" s="2"/>
      <c r="MHX110" s="5"/>
      <c r="MHY110" s="5"/>
      <c r="MHZ110" s="5"/>
      <c r="MIA110" s="5"/>
      <c r="MIB110" s="5"/>
      <c r="MIC110" s="1"/>
      <c r="MID110" s="2"/>
      <c r="MIE110" s="2"/>
      <c r="MIF110" s="5"/>
      <c r="MIG110" s="5"/>
      <c r="MIH110" s="5"/>
      <c r="MII110" s="5"/>
      <c r="MIJ110" s="5"/>
      <c r="MIK110" s="1"/>
      <c r="MIL110" s="2"/>
      <c r="MIM110" s="2"/>
      <c r="MIN110" s="5"/>
      <c r="MIO110" s="5"/>
      <c r="MIP110" s="5"/>
      <c r="MIQ110" s="5"/>
      <c r="MIR110" s="5"/>
      <c r="MIS110" s="1"/>
      <c r="MIT110" s="2"/>
      <c r="MIU110" s="2"/>
      <c r="MIV110" s="5"/>
      <c r="MIW110" s="5"/>
      <c r="MIX110" s="5"/>
      <c r="MIY110" s="5"/>
      <c r="MIZ110" s="5"/>
      <c r="MJA110" s="1"/>
      <c r="MJB110" s="2"/>
      <c r="MJC110" s="2"/>
      <c r="MJD110" s="5"/>
      <c r="MJE110" s="5"/>
      <c r="MJF110" s="5"/>
      <c r="MJG110" s="5"/>
      <c r="MJH110" s="5"/>
      <c r="MJI110" s="1"/>
      <c r="MJJ110" s="2"/>
      <c r="MJK110" s="2"/>
      <c r="MJL110" s="5"/>
      <c r="MJM110" s="5"/>
      <c r="MJN110" s="5"/>
      <c r="MJO110" s="5"/>
      <c r="MJP110" s="5"/>
      <c r="MJQ110" s="1"/>
      <c r="MJR110" s="2"/>
      <c r="MJS110" s="2"/>
      <c r="MJT110" s="5"/>
      <c r="MJU110" s="5"/>
      <c r="MJV110" s="5"/>
      <c r="MJW110" s="5"/>
      <c r="MJX110" s="5"/>
      <c r="MJY110" s="1"/>
      <c r="MJZ110" s="2"/>
      <c r="MKA110" s="2"/>
      <c r="MKB110" s="5"/>
      <c r="MKC110" s="5"/>
      <c r="MKD110" s="5"/>
      <c r="MKE110" s="5"/>
      <c r="MKF110" s="5"/>
      <c r="MKG110" s="1"/>
      <c r="MKH110" s="2"/>
      <c r="MKI110" s="2"/>
      <c r="MKJ110" s="5"/>
      <c r="MKK110" s="5"/>
      <c r="MKL110" s="5"/>
      <c r="MKM110" s="5"/>
      <c r="MKN110" s="5"/>
      <c r="MKO110" s="1"/>
      <c r="MKP110" s="2"/>
      <c r="MKQ110" s="2"/>
      <c r="MKR110" s="5"/>
      <c r="MKS110" s="5"/>
      <c r="MKT110" s="5"/>
      <c r="MKU110" s="5"/>
      <c r="MKV110" s="5"/>
      <c r="MKW110" s="1"/>
      <c r="MKX110" s="2"/>
      <c r="MKY110" s="2"/>
      <c r="MKZ110" s="5"/>
      <c r="MLA110" s="5"/>
      <c r="MLB110" s="5"/>
      <c r="MLC110" s="5"/>
      <c r="MLD110" s="5"/>
      <c r="MLE110" s="1"/>
      <c r="MLF110" s="2"/>
      <c r="MLG110" s="2"/>
      <c r="MLH110" s="5"/>
      <c r="MLI110" s="5"/>
      <c r="MLJ110" s="5"/>
      <c r="MLK110" s="5"/>
      <c r="MLL110" s="5"/>
      <c r="MLM110" s="1"/>
      <c r="MLN110" s="2"/>
      <c r="MLO110" s="2"/>
      <c r="MLP110" s="5"/>
      <c r="MLQ110" s="5"/>
      <c r="MLR110" s="5"/>
      <c r="MLS110" s="5"/>
      <c r="MLT110" s="5"/>
      <c r="MLU110" s="1"/>
      <c r="MLV110" s="2"/>
      <c r="MLW110" s="2"/>
      <c r="MLX110" s="5"/>
      <c r="MLY110" s="5"/>
      <c r="MLZ110" s="5"/>
      <c r="MMA110" s="5"/>
      <c r="MMB110" s="5"/>
      <c r="MMC110" s="1"/>
      <c r="MMD110" s="2"/>
      <c r="MME110" s="2"/>
      <c r="MMF110" s="5"/>
      <c r="MMG110" s="5"/>
      <c r="MMH110" s="5"/>
      <c r="MMI110" s="5"/>
      <c r="MMJ110" s="5"/>
      <c r="MMK110" s="1"/>
      <c r="MML110" s="2"/>
      <c r="MMM110" s="2"/>
      <c r="MMN110" s="5"/>
      <c r="MMO110" s="5"/>
      <c r="MMP110" s="5"/>
      <c r="MMQ110" s="5"/>
      <c r="MMR110" s="5"/>
      <c r="MMS110" s="1"/>
      <c r="MMT110" s="2"/>
      <c r="MMU110" s="2"/>
      <c r="MMV110" s="5"/>
      <c r="MMW110" s="5"/>
      <c r="MMX110" s="5"/>
      <c r="MMY110" s="5"/>
      <c r="MMZ110" s="5"/>
      <c r="MNA110" s="1"/>
      <c r="MNB110" s="2"/>
      <c r="MNC110" s="2"/>
      <c r="MND110" s="5"/>
      <c r="MNE110" s="5"/>
      <c r="MNF110" s="5"/>
      <c r="MNG110" s="5"/>
      <c r="MNH110" s="5"/>
      <c r="MNI110" s="1"/>
      <c r="MNJ110" s="2"/>
      <c r="MNK110" s="2"/>
      <c r="MNL110" s="5"/>
      <c r="MNM110" s="5"/>
      <c r="MNN110" s="5"/>
      <c r="MNO110" s="5"/>
      <c r="MNP110" s="5"/>
      <c r="MNQ110" s="1"/>
      <c r="MNR110" s="2"/>
      <c r="MNS110" s="2"/>
      <c r="MNT110" s="5"/>
      <c r="MNU110" s="5"/>
      <c r="MNV110" s="5"/>
      <c r="MNW110" s="5"/>
      <c r="MNX110" s="5"/>
      <c r="MNY110" s="1"/>
      <c r="MNZ110" s="2"/>
      <c r="MOA110" s="2"/>
      <c r="MOB110" s="5"/>
      <c r="MOC110" s="5"/>
      <c r="MOD110" s="5"/>
      <c r="MOE110" s="5"/>
      <c r="MOF110" s="5"/>
      <c r="MOG110" s="1"/>
      <c r="MOH110" s="2"/>
      <c r="MOI110" s="2"/>
      <c r="MOJ110" s="5"/>
      <c r="MOK110" s="5"/>
      <c r="MOL110" s="5"/>
      <c r="MOM110" s="5"/>
      <c r="MON110" s="5"/>
      <c r="MOO110" s="1"/>
      <c r="MOP110" s="2"/>
      <c r="MOQ110" s="2"/>
      <c r="MOR110" s="5"/>
      <c r="MOS110" s="5"/>
      <c r="MOT110" s="5"/>
      <c r="MOU110" s="5"/>
      <c r="MOV110" s="5"/>
      <c r="MOW110" s="1"/>
      <c r="MOX110" s="2"/>
      <c r="MOY110" s="2"/>
      <c r="MOZ110" s="5"/>
      <c r="MPA110" s="5"/>
      <c r="MPB110" s="5"/>
      <c r="MPC110" s="5"/>
      <c r="MPD110" s="5"/>
      <c r="MPE110" s="1"/>
      <c r="MPF110" s="2"/>
      <c r="MPG110" s="2"/>
      <c r="MPH110" s="5"/>
      <c r="MPI110" s="5"/>
      <c r="MPJ110" s="5"/>
      <c r="MPK110" s="5"/>
      <c r="MPL110" s="5"/>
      <c r="MPM110" s="1"/>
      <c r="MPN110" s="2"/>
      <c r="MPO110" s="2"/>
      <c r="MPP110" s="5"/>
      <c r="MPQ110" s="5"/>
      <c r="MPR110" s="5"/>
      <c r="MPS110" s="5"/>
      <c r="MPT110" s="5"/>
      <c r="MPU110" s="1"/>
      <c r="MPV110" s="2"/>
      <c r="MPW110" s="2"/>
      <c r="MPX110" s="5"/>
      <c r="MPY110" s="5"/>
      <c r="MPZ110" s="5"/>
      <c r="MQA110" s="5"/>
      <c r="MQB110" s="5"/>
      <c r="MQC110" s="1"/>
      <c r="MQD110" s="2"/>
      <c r="MQE110" s="2"/>
      <c r="MQF110" s="5"/>
      <c r="MQG110" s="5"/>
      <c r="MQH110" s="5"/>
      <c r="MQI110" s="5"/>
      <c r="MQJ110" s="5"/>
      <c r="MQK110" s="1"/>
      <c r="MQL110" s="2"/>
      <c r="MQM110" s="2"/>
      <c r="MQN110" s="5"/>
      <c r="MQO110" s="5"/>
      <c r="MQP110" s="5"/>
      <c r="MQQ110" s="5"/>
      <c r="MQR110" s="5"/>
      <c r="MQS110" s="1"/>
      <c r="MQT110" s="2"/>
      <c r="MQU110" s="2"/>
      <c r="MQV110" s="5"/>
      <c r="MQW110" s="5"/>
      <c r="MQX110" s="5"/>
      <c r="MQY110" s="5"/>
      <c r="MQZ110" s="5"/>
      <c r="MRA110" s="1"/>
      <c r="MRB110" s="2"/>
      <c r="MRC110" s="2"/>
      <c r="MRD110" s="5"/>
      <c r="MRE110" s="5"/>
      <c r="MRF110" s="5"/>
      <c r="MRG110" s="5"/>
      <c r="MRH110" s="5"/>
      <c r="MRI110" s="1"/>
      <c r="MRJ110" s="2"/>
      <c r="MRK110" s="2"/>
      <c r="MRL110" s="5"/>
      <c r="MRM110" s="5"/>
      <c r="MRN110" s="5"/>
      <c r="MRO110" s="5"/>
      <c r="MRP110" s="5"/>
      <c r="MRQ110" s="1"/>
      <c r="MRR110" s="2"/>
      <c r="MRS110" s="2"/>
      <c r="MRT110" s="5"/>
      <c r="MRU110" s="5"/>
      <c r="MRV110" s="5"/>
      <c r="MRW110" s="5"/>
      <c r="MRX110" s="5"/>
      <c r="MRY110" s="1"/>
      <c r="MRZ110" s="2"/>
      <c r="MSA110" s="2"/>
      <c r="MSB110" s="5"/>
      <c r="MSC110" s="5"/>
      <c r="MSD110" s="5"/>
      <c r="MSE110" s="5"/>
      <c r="MSF110" s="5"/>
      <c r="MSG110" s="1"/>
      <c r="MSH110" s="2"/>
      <c r="MSI110" s="2"/>
      <c r="MSJ110" s="5"/>
      <c r="MSK110" s="5"/>
      <c r="MSL110" s="5"/>
      <c r="MSM110" s="5"/>
      <c r="MSN110" s="5"/>
      <c r="MSO110" s="1"/>
      <c r="MSP110" s="2"/>
      <c r="MSQ110" s="2"/>
      <c r="MSR110" s="5"/>
      <c r="MSS110" s="5"/>
      <c r="MST110" s="5"/>
      <c r="MSU110" s="5"/>
      <c r="MSV110" s="5"/>
      <c r="MSW110" s="1"/>
      <c r="MSX110" s="2"/>
      <c r="MSY110" s="2"/>
      <c r="MSZ110" s="5"/>
      <c r="MTA110" s="5"/>
      <c r="MTB110" s="5"/>
      <c r="MTC110" s="5"/>
      <c r="MTD110" s="5"/>
      <c r="MTE110" s="1"/>
      <c r="MTF110" s="2"/>
      <c r="MTG110" s="2"/>
      <c r="MTH110" s="5"/>
      <c r="MTI110" s="5"/>
      <c r="MTJ110" s="5"/>
      <c r="MTK110" s="5"/>
      <c r="MTL110" s="5"/>
      <c r="MTM110" s="1"/>
      <c r="MTN110" s="2"/>
      <c r="MTO110" s="2"/>
      <c r="MTP110" s="5"/>
      <c r="MTQ110" s="5"/>
      <c r="MTR110" s="5"/>
      <c r="MTS110" s="5"/>
      <c r="MTT110" s="5"/>
      <c r="MTU110" s="1"/>
      <c r="MTV110" s="2"/>
      <c r="MTW110" s="2"/>
      <c r="MTX110" s="5"/>
      <c r="MTY110" s="5"/>
      <c r="MTZ110" s="5"/>
      <c r="MUA110" s="5"/>
      <c r="MUB110" s="5"/>
      <c r="MUC110" s="1"/>
      <c r="MUD110" s="2"/>
      <c r="MUE110" s="2"/>
      <c r="MUF110" s="5"/>
      <c r="MUG110" s="5"/>
      <c r="MUH110" s="5"/>
      <c r="MUI110" s="5"/>
      <c r="MUJ110" s="5"/>
      <c r="MUK110" s="1"/>
      <c r="MUL110" s="2"/>
      <c r="MUM110" s="2"/>
      <c r="MUN110" s="5"/>
      <c r="MUO110" s="5"/>
      <c r="MUP110" s="5"/>
      <c r="MUQ110" s="5"/>
      <c r="MUR110" s="5"/>
      <c r="MUS110" s="1"/>
      <c r="MUT110" s="2"/>
      <c r="MUU110" s="2"/>
      <c r="MUV110" s="5"/>
      <c r="MUW110" s="5"/>
      <c r="MUX110" s="5"/>
      <c r="MUY110" s="5"/>
      <c r="MUZ110" s="5"/>
      <c r="MVA110" s="1"/>
      <c r="MVB110" s="2"/>
      <c r="MVC110" s="2"/>
      <c r="MVD110" s="5"/>
      <c r="MVE110" s="5"/>
      <c r="MVF110" s="5"/>
      <c r="MVG110" s="5"/>
      <c r="MVH110" s="5"/>
      <c r="MVI110" s="1"/>
      <c r="MVJ110" s="2"/>
      <c r="MVK110" s="2"/>
      <c r="MVL110" s="5"/>
      <c r="MVM110" s="5"/>
      <c r="MVN110" s="5"/>
      <c r="MVO110" s="5"/>
      <c r="MVP110" s="5"/>
      <c r="MVQ110" s="1"/>
      <c r="MVR110" s="2"/>
      <c r="MVS110" s="2"/>
      <c r="MVT110" s="5"/>
      <c r="MVU110" s="5"/>
      <c r="MVV110" s="5"/>
      <c r="MVW110" s="5"/>
      <c r="MVX110" s="5"/>
      <c r="MVY110" s="1"/>
      <c r="MVZ110" s="2"/>
      <c r="MWA110" s="2"/>
      <c r="MWB110" s="5"/>
      <c r="MWC110" s="5"/>
      <c r="MWD110" s="5"/>
      <c r="MWE110" s="5"/>
      <c r="MWF110" s="5"/>
      <c r="MWG110" s="1"/>
      <c r="MWH110" s="2"/>
      <c r="MWI110" s="2"/>
      <c r="MWJ110" s="5"/>
      <c r="MWK110" s="5"/>
      <c r="MWL110" s="5"/>
      <c r="MWM110" s="5"/>
      <c r="MWN110" s="5"/>
      <c r="MWO110" s="1"/>
      <c r="MWP110" s="2"/>
      <c r="MWQ110" s="2"/>
      <c r="MWR110" s="5"/>
      <c r="MWS110" s="5"/>
      <c r="MWT110" s="5"/>
      <c r="MWU110" s="5"/>
      <c r="MWV110" s="5"/>
      <c r="MWW110" s="1"/>
      <c r="MWX110" s="2"/>
      <c r="MWY110" s="2"/>
      <c r="MWZ110" s="5"/>
      <c r="MXA110" s="5"/>
      <c r="MXB110" s="5"/>
      <c r="MXC110" s="5"/>
      <c r="MXD110" s="5"/>
      <c r="MXE110" s="1"/>
      <c r="MXF110" s="2"/>
      <c r="MXG110" s="2"/>
      <c r="MXH110" s="5"/>
      <c r="MXI110" s="5"/>
      <c r="MXJ110" s="5"/>
      <c r="MXK110" s="5"/>
      <c r="MXL110" s="5"/>
      <c r="MXM110" s="1"/>
      <c r="MXN110" s="2"/>
      <c r="MXO110" s="2"/>
      <c r="MXP110" s="5"/>
      <c r="MXQ110" s="5"/>
      <c r="MXR110" s="5"/>
      <c r="MXS110" s="5"/>
      <c r="MXT110" s="5"/>
      <c r="MXU110" s="1"/>
      <c r="MXV110" s="2"/>
      <c r="MXW110" s="2"/>
      <c r="MXX110" s="5"/>
      <c r="MXY110" s="5"/>
      <c r="MXZ110" s="5"/>
      <c r="MYA110" s="5"/>
      <c r="MYB110" s="5"/>
      <c r="MYC110" s="1"/>
      <c r="MYD110" s="2"/>
      <c r="MYE110" s="2"/>
      <c r="MYF110" s="5"/>
      <c r="MYG110" s="5"/>
      <c r="MYH110" s="5"/>
      <c r="MYI110" s="5"/>
      <c r="MYJ110" s="5"/>
      <c r="MYK110" s="1"/>
      <c r="MYL110" s="2"/>
      <c r="MYM110" s="2"/>
      <c r="MYN110" s="5"/>
      <c r="MYO110" s="5"/>
      <c r="MYP110" s="5"/>
      <c r="MYQ110" s="5"/>
      <c r="MYR110" s="5"/>
      <c r="MYS110" s="1"/>
      <c r="MYT110" s="2"/>
      <c r="MYU110" s="2"/>
      <c r="MYV110" s="5"/>
      <c r="MYW110" s="5"/>
      <c r="MYX110" s="5"/>
      <c r="MYY110" s="5"/>
      <c r="MYZ110" s="5"/>
      <c r="MZA110" s="1"/>
      <c r="MZB110" s="2"/>
      <c r="MZC110" s="2"/>
      <c r="MZD110" s="5"/>
      <c r="MZE110" s="5"/>
      <c r="MZF110" s="5"/>
      <c r="MZG110" s="5"/>
      <c r="MZH110" s="5"/>
      <c r="MZI110" s="1"/>
      <c r="MZJ110" s="2"/>
      <c r="MZK110" s="2"/>
      <c r="MZL110" s="5"/>
      <c r="MZM110" s="5"/>
      <c r="MZN110" s="5"/>
      <c r="MZO110" s="5"/>
      <c r="MZP110" s="5"/>
      <c r="MZQ110" s="1"/>
      <c r="MZR110" s="2"/>
      <c r="MZS110" s="2"/>
      <c r="MZT110" s="5"/>
      <c r="MZU110" s="5"/>
      <c r="MZV110" s="5"/>
      <c r="MZW110" s="5"/>
      <c r="MZX110" s="5"/>
      <c r="MZY110" s="1"/>
      <c r="MZZ110" s="2"/>
      <c r="NAA110" s="2"/>
      <c r="NAB110" s="5"/>
      <c r="NAC110" s="5"/>
      <c r="NAD110" s="5"/>
      <c r="NAE110" s="5"/>
      <c r="NAF110" s="5"/>
      <c r="NAG110" s="1"/>
      <c r="NAH110" s="2"/>
      <c r="NAI110" s="2"/>
      <c r="NAJ110" s="5"/>
      <c r="NAK110" s="5"/>
      <c r="NAL110" s="5"/>
      <c r="NAM110" s="5"/>
      <c r="NAN110" s="5"/>
      <c r="NAO110" s="1"/>
      <c r="NAP110" s="2"/>
      <c r="NAQ110" s="2"/>
      <c r="NAR110" s="5"/>
      <c r="NAS110" s="5"/>
      <c r="NAT110" s="5"/>
      <c r="NAU110" s="5"/>
      <c r="NAV110" s="5"/>
      <c r="NAW110" s="1"/>
      <c r="NAX110" s="2"/>
      <c r="NAY110" s="2"/>
      <c r="NAZ110" s="5"/>
      <c r="NBA110" s="5"/>
      <c r="NBB110" s="5"/>
      <c r="NBC110" s="5"/>
      <c r="NBD110" s="5"/>
      <c r="NBE110" s="1"/>
      <c r="NBF110" s="2"/>
      <c r="NBG110" s="2"/>
      <c r="NBH110" s="5"/>
      <c r="NBI110" s="5"/>
      <c r="NBJ110" s="5"/>
      <c r="NBK110" s="5"/>
      <c r="NBL110" s="5"/>
      <c r="NBM110" s="1"/>
      <c r="NBN110" s="2"/>
      <c r="NBO110" s="2"/>
      <c r="NBP110" s="5"/>
      <c r="NBQ110" s="5"/>
      <c r="NBR110" s="5"/>
      <c r="NBS110" s="5"/>
      <c r="NBT110" s="5"/>
      <c r="NBU110" s="1"/>
      <c r="NBV110" s="2"/>
      <c r="NBW110" s="2"/>
      <c r="NBX110" s="5"/>
      <c r="NBY110" s="5"/>
      <c r="NBZ110" s="5"/>
      <c r="NCA110" s="5"/>
      <c r="NCB110" s="5"/>
      <c r="NCC110" s="1"/>
      <c r="NCD110" s="2"/>
      <c r="NCE110" s="2"/>
      <c r="NCF110" s="5"/>
      <c r="NCG110" s="5"/>
      <c r="NCH110" s="5"/>
      <c r="NCI110" s="5"/>
      <c r="NCJ110" s="5"/>
      <c r="NCK110" s="1"/>
      <c r="NCL110" s="2"/>
      <c r="NCM110" s="2"/>
      <c r="NCN110" s="5"/>
      <c r="NCO110" s="5"/>
      <c r="NCP110" s="5"/>
      <c r="NCQ110" s="5"/>
      <c r="NCR110" s="5"/>
      <c r="NCS110" s="1"/>
      <c r="NCT110" s="2"/>
      <c r="NCU110" s="2"/>
      <c r="NCV110" s="5"/>
      <c r="NCW110" s="5"/>
      <c r="NCX110" s="5"/>
      <c r="NCY110" s="5"/>
      <c r="NCZ110" s="5"/>
      <c r="NDA110" s="1"/>
      <c r="NDB110" s="2"/>
      <c r="NDC110" s="2"/>
      <c r="NDD110" s="5"/>
      <c r="NDE110" s="5"/>
      <c r="NDF110" s="5"/>
      <c r="NDG110" s="5"/>
      <c r="NDH110" s="5"/>
      <c r="NDI110" s="1"/>
      <c r="NDJ110" s="2"/>
      <c r="NDK110" s="2"/>
      <c r="NDL110" s="5"/>
      <c r="NDM110" s="5"/>
      <c r="NDN110" s="5"/>
      <c r="NDO110" s="5"/>
      <c r="NDP110" s="5"/>
      <c r="NDQ110" s="1"/>
      <c r="NDR110" s="2"/>
      <c r="NDS110" s="2"/>
      <c r="NDT110" s="5"/>
      <c r="NDU110" s="5"/>
      <c r="NDV110" s="5"/>
      <c r="NDW110" s="5"/>
      <c r="NDX110" s="5"/>
      <c r="NDY110" s="1"/>
      <c r="NDZ110" s="2"/>
      <c r="NEA110" s="2"/>
      <c r="NEB110" s="5"/>
      <c r="NEC110" s="5"/>
      <c r="NED110" s="5"/>
      <c r="NEE110" s="5"/>
      <c r="NEF110" s="5"/>
      <c r="NEG110" s="1"/>
      <c r="NEH110" s="2"/>
      <c r="NEI110" s="2"/>
      <c r="NEJ110" s="5"/>
      <c r="NEK110" s="5"/>
      <c r="NEL110" s="5"/>
      <c r="NEM110" s="5"/>
      <c r="NEN110" s="5"/>
      <c r="NEO110" s="1"/>
      <c r="NEP110" s="2"/>
      <c r="NEQ110" s="2"/>
      <c r="NER110" s="5"/>
      <c r="NES110" s="5"/>
      <c r="NET110" s="5"/>
      <c r="NEU110" s="5"/>
      <c r="NEV110" s="5"/>
      <c r="NEW110" s="1"/>
      <c r="NEX110" s="2"/>
      <c r="NEY110" s="2"/>
      <c r="NEZ110" s="5"/>
      <c r="NFA110" s="5"/>
      <c r="NFB110" s="5"/>
      <c r="NFC110" s="5"/>
      <c r="NFD110" s="5"/>
      <c r="NFE110" s="1"/>
      <c r="NFF110" s="2"/>
      <c r="NFG110" s="2"/>
      <c r="NFH110" s="5"/>
      <c r="NFI110" s="5"/>
      <c r="NFJ110" s="5"/>
      <c r="NFK110" s="5"/>
      <c r="NFL110" s="5"/>
      <c r="NFM110" s="1"/>
      <c r="NFN110" s="2"/>
      <c r="NFO110" s="2"/>
      <c r="NFP110" s="5"/>
      <c r="NFQ110" s="5"/>
      <c r="NFR110" s="5"/>
      <c r="NFS110" s="5"/>
      <c r="NFT110" s="5"/>
      <c r="NFU110" s="1"/>
      <c r="NFV110" s="2"/>
      <c r="NFW110" s="2"/>
      <c r="NFX110" s="5"/>
      <c r="NFY110" s="5"/>
      <c r="NFZ110" s="5"/>
      <c r="NGA110" s="5"/>
      <c r="NGB110" s="5"/>
      <c r="NGC110" s="1"/>
      <c r="NGD110" s="2"/>
      <c r="NGE110" s="2"/>
      <c r="NGF110" s="5"/>
      <c r="NGG110" s="5"/>
      <c r="NGH110" s="5"/>
      <c r="NGI110" s="5"/>
      <c r="NGJ110" s="5"/>
      <c r="NGK110" s="1"/>
      <c r="NGL110" s="2"/>
      <c r="NGM110" s="2"/>
      <c r="NGN110" s="5"/>
      <c r="NGO110" s="5"/>
      <c r="NGP110" s="5"/>
      <c r="NGQ110" s="5"/>
      <c r="NGR110" s="5"/>
      <c r="NGS110" s="1"/>
      <c r="NGT110" s="2"/>
      <c r="NGU110" s="2"/>
      <c r="NGV110" s="5"/>
      <c r="NGW110" s="5"/>
      <c r="NGX110" s="5"/>
      <c r="NGY110" s="5"/>
      <c r="NGZ110" s="5"/>
      <c r="NHA110" s="1"/>
      <c r="NHB110" s="2"/>
      <c r="NHC110" s="2"/>
      <c r="NHD110" s="5"/>
      <c r="NHE110" s="5"/>
      <c r="NHF110" s="5"/>
      <c r="NHG110" s="5"/>
      <c r="NHH110" s="5"/>
      <c r="NHI110" s="1"/>
      <c r="NHJ110" s="2"/>
      <c r="NHK110" s="2"/>
      <c r="NHL110" s="5"/>
      <c r="NHM110" s="5"/>
      <c r="NHN110" s="5"/>
      <c r="NHO110" s="5"/>
      <c r="NHP110" s="5"/>
      <c r="NHQ110" s="1"/>
      <c r="NHR110" s="2"/>
      <c r="NHS110" s="2"/>
      <c r="NHT110" s="5"/>
      <c r="NHU110" s="5"/>
      <c r="NHV110" s="5"/>
      <c r="NHW110" s="5"/>
      <c r="NHX110" s="5"/>
      <c r="NHY110" s="1"/>
      <c r="NHZ110" s="2"/>
      <c r="NIA110" s="2"/>
      <c r="NIB110" s="5"/>
      <c r="NIC110" s="5"/>
      <c r="NID110" s="5"/>
      <c r="NIE110" s="5"/>
      <c r="NIF110" s="5"/>
      <c r="NIG110" s="1"/>
      <c r="NIH110" s="2"/>
      <c r="NII110" s="2"/>
      <c r="NIJ110" s="5"/>
      <c r="NIK110" s="5"/>
      <c r="NIL110" s="5"/>
      <c r="NIM110" s="5"/>
      <c r="NIN110" s="5"/>
      <c r="NIO110" s="1"/>
      <c r="NIP110" s="2"/>
      <c r="NIQ110" s="2"/>
      <c r="NIR110" s="5"/>
      <c r="NIS110" s="5"/>
      <c r="NIT110" s="5"/>
      <c r="NIU110" s="5"/>
      <c r="NIV110" s="5"/>
      <c r="NIW110" s="1"/>
      <c r="NIX110" s="2"/>
      <c r="NIY110" s="2"/>
      <c r="NIZ110" s="5"/>
      <c r="NJA110" s="5"/>
      <c r="NJB110" s="5"/>
      <c r="NJC110" s="5"/>
      <c r="NJD110" s="5"/>
      <c r="NJE110" s="1"/>
      <c r="NJF110" s="2"/>
      <c r="NJG110" s="2"/>
      <c r="NJH110" s="5"/>
      <c r="NJI110" s="5"/>
      <c r="NJJ110" s="5"/>
      <c r="NJK110" s="5"/>
      <c r="NJL110" s="5"/>
      <c r="NJM110" s="1"/>
      <c r="NJN110" s="2"/>
      <c r="NJO110" s="2"/>
      <c r="NJP110" s="5"/>
      <c r="NJQ110" s="5"/>
      <c r="NJR110" s="5"/>
      <c r="NJS110" s="5"/>
      <c r="NJT110" s="5"/>
      <c r="NJU110" s="1"/>
      <c r="NJV110" s="2"/>
      <c r="NJW110" s="2"/>
      <c r="NJX110" s="5"/>
      <c r="NJY110" s="5"/>
      <c r="NJZ110" s="5"/>
      <c r="NKA110" s="5"/>
      <c r="NKB110" s="5"/>
      <c r="NKC110" s="1"/>
      <c r="NKD110" s="2"/>
      <c r="NKE110" s="2"/>
      <c r="NKF110" s="5"/>
      <c r="NKG110" s="5"/>
      <c r="NKH110" s="5"/>
      <c r="NKI110" s="5"/>
      <c r="NKJ110" s="5"/>
      <c r="NKK110" s="1"/>
      <c r="NKL110" s="2"/>
      <c r="NKM110" s="2"/>
      <c r="NKN110" s="5"/>
      <c r="NKO110" s="5"/>
      <c r="NKP110" s="5"/>
      <c r="NKQ110" s="5"/>
      <c r="NKR110" s="5"/>
      <c r="NKS110" s="1"/>
      <c r="NKT110" s="2"/>
      <c r="NKU110" s="2"/>
      <c r="NKV110" s="5"/>
      <c r="NKW110" s="5"/>
      <c r="NKX110" s="5"/>
      <c r="NKY110" s="5"/>
      <c r="NKZ110" s="5"/>
      <c r="NLA110" s="1"/>
      <c r="NLB110" s="2"/>
      <c r="NLC110" s="2"/>
      <c r="NLD110" s="5"/>
      <c r="NLE110" s="5"/>
      <c r="NLF110" s="5"/>
      <c r="NLG110" s="5"/>
      <c r="NLH110" s="5"/>
      <c r="NLI110" s="1"/>
      <c r="NLJ110" s="2"/>
      <c r="NLK110" s="2"/>
      <c r="NLL110" s="5"/>
      <c r="NLM110" s="5"/>
      <c r="NLN110" s="5"/>
      <c r="NLO110" s="5"/>
      <c r="NLP110" s="5"/>
      <c r="NLQ110" s="1"/>
      <c r="NLR110" s="2"/>
      <c r="NLS110" s="2"/>
      <c r="NLT110" s="5"/>
      <c r="NLU110" s="5"/>
      <c r="NLV110" s="5"/>
      <c r="NLW110" s="5"/>
      <c r="NLX110" s="5"/>
      <c r="NLY110" s="1"/>
      <c r="NLZ110" s="2"/>
      <c r="NMA110" s="2"/>
      <c r="NMB110" s="5"/>
      <c r="NMC110" s="5"/>
      <c r="NMD110" s="5"/>
      <c r="NME110" s="5"/>
      <c r="NMF110" s="5"/>
      <c r="NMG110" s="1"/>
      <c r="NMH110" s="2"/>
      <c r="NMI110" s="2"/>
      <c r="NMJ110" s="5"/>
      <c r="NMK110" s="5"/>
      <c r="NML110" s="5"/>
      <c r="NMM110" s="5"/>
      <c r="NMN110" s="5"/>
      <c r="NMO110" s="1"/>
      <c r="NMP110" s="2"/>
      <c r="NMQ110" s="2"/>
      <c r="NMR110" s="5"/>
      <c r="NMS110" s="5"/>
      <c r="NMT110" s="5"/>
      <c r="NMU110" s="5"/>
      <c r="NMV110" s="5"/>
      <c r="NMW110" s="1"/>
      <c r="NMX110" s="2"/>
      <c r="NMY110" s="2"/>
      <c r="NMZ110" s="5"/>
      <c r="NNA110" s="5"/>
      <c r="NNB110" s="5"/>
      <c r="NNC110" s="5"/>
      <c r="NND110" s="5"/>
      <c r="NNE110" s="1"/>
      <c r="NNF110" s="2"/>
      <c r="NNG110" s="2"/>
      <c r="NNH110" s="5"/>
      <c r="NNI110" s="5"/>
      <c r="NNJ110" s="5"/>
      <c r="NNK110" s="5"/>
      <c r="NNL110" s="5"/>
      <c r="NNM110" s="1"/>
      <c r="NNN110" s="2"/>
      <c r="NNO110" s="2"/>
      <c r="NNP110" s="5"/>
      <c r="NNQ110" s="5"/>
      <c r="NNR110" s="5"/>
      <c r="NNS110" s="5"/>
      <c r="NNT110" s="5"/>
      <c r="NNU110" s="1"/>
      <c r="NNV110" s="2"/>
      <c r="NNW110" s="2"/>
      <c r="NNX110" s="5"/>
      <c r="NNY110" s="5"/>
      <c r="NNZ110" s="5"/>
      <c r="NOA110" s="5"/>
      <c r="NOB110" s="5"/>
      <c r="NOC110" s="1"/>
      <c r="NOD110" s="2"/>
      <c r="NOE110" s="2"/>
      <c r="NOF110" s="5"/>
      <c r="NOG110" s="5"/>
      <c r="NOH110" s="5"/>
      <c r="NOI110" s="5"/>
      <c r="NOJ110" s="5"/>
      <c r="NOK110" s="1"/>
      <c r="NOL110" s="2"/>
      <c r="NOM110" s="2"/>
      <c r="NON110" s="5"/>
      <c r="NOO110" s="5"/>
      <c r="NOP110" s="5"/>
      <c r="NOQ110" s="5"/>
      <c r="NOR110" s="5"/>
      <c r="NOS110" s="1"/>
      <c r="NOT110" s="2"/>
      <c r="NOU110" s="2"/>
      <c r="NOV110" s="5"/>
      <c r="NOW110" s="5"/>
      <c r="NOX110" s="5"/>
      <c r="NOY110" s="5"/>
      <c r="NOZ110" s="5"/>
      <c r="NPA110" s="1"/>
      <c r="NPB110" s="2"/>
      <c r="NPC110" s="2"/>
      <c r="NPD110" s="5"/>
      <c r="NPE110" s="5"/>
      <c r="NPF110" s="5"/>
      <c r="NPG110" s="5"/>
      <c r="NPH110" s="5"/>
      <c r="NPI110" s="1"/>
      <c r="NPJ110" s="2"/>
      <c r="NPK110" s="2"/>
      <c r="NPL110" s="5"/>
      <c r="NPM110" s="5"/>
      <c r="NPN110" s="5"/>
      <c r="NPO110" s="5"/>
      <c r="NPP110" s="5"/>
      <c r="NPQ110" s="1"/>
      <c r="NPR110" s="2"/>
      <c r="NPS110" s="2"/>
      <c r="NPT110" s="5"/>
      <c r="NPU110" s="5"/>
      <c r="NPV110" s="5"/>
      <c r="NPW110" s="5"/>
      <c r="NPX110" s="5"/>
      <c r="NPY110" s="1"/>
      <c r="NPZ110" s="2"/>
      <c r="NQA110" s="2"/>
      <c r="NQB110" s="5"/>
      <c r="NQC110" s="5"/>
      <c r="NQD110" s="5"/>
      <c r="NQE110" s="5"/>
      <c r="NQF110" s="5"/>
      <c r="NQG110" s="1"/>
      <c r="NQH110" s="2"/>
      <c r="NQI110" s="2"/>
      <c r="NQJ110" s="5"/>
      <c r="NQK110" s="5"/>
      <c r="NQL110" s="5"/>
      <c r="NQM110" s="5"/>
      <c r="NQN110" s="5"/>
      <c r="NQO110" s="1"/>
      <c r="NQP110" s="2"/>
      <c r="NQQ110" s="2"/>
      <c r="NQR110" s="5"/>
      <c r="NQS110" s="5"/>
      <c r="NQT110" s="5"/>
      <c r="NQU110" s="5"/>
      <c r="NQV110" s="5"/>
      <c r="NQW110" s="1"/>
      <c r="NQX110" s="2"/>
      <c r="NQY110" s="2"/>
      <c r="NQZ110" s="5"/>
      <c r="NRA110" s="5"/>
      <c r="NRB110" s="5"/>
      <c r="NRC110" s="5"/>
      <c r="NRD110" s="5"/>
      <c r="NRE110" s="1"/>
      <c r="NRF110" s="2"/>
      <c r="NRG110" s="2"/>
      <c r="NRH110" s="5"/>
      <c r="NRI110" s="5"/>
      <c r="NRJ110" s="5"/>
      <c r="NRK110" s="5"/>
      <c r="NRL110" s="5"/>
      <c r="NRM110" s="1"/>
      <c r="NRN110" s="2"/>
      <c r="NRO110" s="2"/>
      <c r="NRP110" s="5"/>
      <c r="NRQ110" s="5"/>
      <c r="NRR110" s="5"/>
      <c r="NRS110" s="5"/>
      <c r="NRT110" s="5"/>
      <c r="NRU110" s="1"/>
      <c r="NRV110" s="2"/>
      <c r="NRW110" s="2"/>
      <c r="NRX110" s="5"/>
      <c r="NRY110" s="5"/>
      <c r="NRZ110" s="5"/>
      <c r="NSA110" s="5"/>
      <c r="NSB110" s="5"/>
      <c r="NSC110" s="1"/>
      <c r="NSD110" s="2"/>
      <c r="NSE110" s="2"/>
      <c r="NSF110" s="5"/>
      <c r="NSG110" s="5"/>
      <c r="NSH110" s="5"/>
      <c r="NSI110" s="5"/>
      <c r="NSJ110" s="5"/>
      <c r="NSK110" s="1"/>
      <c r="NSL110" s="2"/>
      <c r="NSM110" s="2"/>
      <c r="NSN110" s="5"/>
      <c r="NSO110" s="5"/>
      <c r="NSP110" s="5"/>
      <c r="NSQ110" s="5"/>
      <c r="NSR110" s="5"/>
      <c r="NSS110" s="1"/>
      <c r="NST110" s="2"/>
      <c r="NSU110" s="2"/>
      <c r="NSV110" s="5"/>
      <c r="NSW110" s="5"/>
      <c r="NSX110" s="5"/>
      <c r="NSY110" s="5"/>
      <c r="NSZ110" s="5"/>
      <c r="NTA110" s="1"/>
      <c r="NTB110" s="2"/>
      <c r="NTC110" s="2"/>
      <c r="NTD110" s="5"/>
      <c r="NTE110" s="5"/>
      <c r="NTF110" s="5"/>
      <c r="NTG110" s="5"/>
      <c r="NTH110" s="5"/>
      <c r="NTI110" s="1"/>
      <c r="NTJ110" s="2"/>
      <c r="NTK110" s="2"/>
      <c r="NTL110" s="5"/>
      <c r="NTM110" s="5"/>
      <c r="NTN110" s="5"/>
      <c r="NTO110" s="5"/>
      <c r="NTP110" s="5"/>
      <c r="NTQ110" s="1"/>
      <c r="NTR110" s="2"/>
      <c r="NTS110" s="2"/>
      <c r="NTT110" s="5"/>
      <c r="NTU110" s="5"/>
      <c r="NTV110" s="5"/>
      <c r="NTW110" s="5"/>
      <c r="NTX110" s="5"/>
      <c r="NTY110" s="1"/>
      <c r="NTZ110" s="2"/>
      <c r="NUA110" s="2"/>
      <c r="NUB110" s="5"/>
      <c r="NUC110" s="5"/>
      <c r="NUD110" s="5"/>
      <c r="NUE110" s="5"/>
      <c r="NUF110" s="5"/>
      <c r="NUG110" s="1"/>
      <c r="NUH110" s="2"/>
      <c r="NUI110" s="2"/>
      <c r="NUJ110" s="5"/>
      <c r="NUK110" s="5"/>
      <c r="NUL110" s="5"/>
      <c r="NUM110" s="5"/>
      <c r="NUN110" s="5"/>
      <c r="NUO110" s="1"/>
      <c r="NUP110" s="2"/>
      <c r="NUQ110" s="2"/>
      <c r="NUR110" s="5"/>
      <c r="NUS110" s="5"/>
      <c r="NUT110" s="5"/>
      <c r="NUU110" s="5"/>
      <c r="NUV110" s="5"/>
      <c r="NUW110" s="1"/>
      <c r="NUX110" s="2"/>
      <c r="NUY110" s="2"/>
      <c r="NUZ110" s="5"/>
      <c r="NVA110" s="5"/>
      <c r="NVB110" s="5"/>
      <c r="NVC110" s="5"/>
      <c r="NVD110" s="5"/>
      <c r="NVE110" s="1"/>
      <c r="NVF110" s="2"/>
      <c r="NVG110" s="2"/>
      <c r="NVH110" s="5"/>
      <c r="NVI110" s="5"/>
      <c r="NVJ110" s="5"/>
      <c r="NVK110" s="5"/>
      <c r="NVL110" s="5"/>
      <c r="NVM110" s="1"/>
      <c r="NVN110" s="2"/>
      <c r="NVO110" s="2"/>
      <c r="NVP110" s="5"/>
      <c r="NVQ110" s="5"/>
      <c r="NVR110" s="5"/>
      <c r="NVS110" s="5"/>
      <c r="NVT110" s="5"/>
      <c r="NVU110" s="1"/>
      <c r="NVV110" s="2"/>
      <c r="NVW110" s="2"/>
      <c r="NVX110" s="5"/>
      <c r="NVY110" s="5"/>
      <c r="NVZ110" s="5"/>
      <c r="NWA110" s="5"/>
      <c r="NWB110" s="5"/>
      <c r="NWC110" s="1"/>
      <c r="NWD110" s="2"/>
      <c r="NWE110" s="2"/>
      <c r="NWF110" s="5"/>
      <c r="NWG110" s="5"/>
      <c r="NWH110" s="5"/>
      <c r="NWI110" s="5"/>
      <c r="NWJ110" s="5"/>
      <c r="NWK110" s="1"/>
      <c r="NWL110" s="2"/>
      <c r="NWM110" s="2"/>
      <c r="NWN110" s="5"/>
      <c r="NWO110" s="5"/>
      <c r="NWP110" s="5"/>
      <c r="NWQ110" s="5"/>
      <c r="NWR110" s="5"/>
      <c r="NWS110" s="1"/>
      <c r="NWT110" s="2"/>
      <c r="NWU110" s="2"/>
      <c r="NWV110" s="5"/>
      <c r="NWW110" s="5"/>
      <c r="NWX110" s="5"/>
      <c r="NWY110" s="5"/>
      <c r="NWZ110" s="5"/>
      <c r="NXA110" s="1"/>
      <c r="NXB110" s="2"/>
      <c r="NXC110" s="2"/>
      <c r="NXD110" s="5"/>
      <c r="NXE110" s="5"/>
      <c r="NXF110" s="5"/>
      <c r="NXG110" s="5"/>
      <c r="NXH110" s="5"/>
      <c r="NXI110" s="1"/>
      <c r="NXJ110" s="2"/>
      <c r="NXK110" s="2"/>
      <c r="NXL110" s="5"/>
      <c r="NXM110" s="5"/>
      <c r="NXN110" s="5"/>
      <c r="NXO110" s="5"/>
      <c r="NXP110" s="5"/>
      <c r="NXQ110" s="1"/>
      <c r="NXR110" s="2"/>
      <c r="NXS110" s="2"/>
      <c r="NXT110" s="5"/>
      <c r="NXU110" s="5"/>
      <c r="NXV110" s="5"/>
      <c r="NXW110" s="5"/>
      <c r="NXX110" s="5"/>
      <c r="NXY110" s="1"/>
      <c r="NXZ110" s="2"/>
      <c r="NYA110" s="2"/>
      <c r="NYB110" s="5"/>
      <c r="NYC110" s="5"/>
      <c r="NYD110" s="5"/>
      <c r="NYE110" s="5"/>
      <c r="NYF110" s="5"/>
      <c r="NYG110" s="1"/>
      <c r="NYH110" s="2"/>
      <c r="NYI110" s="2"/>
      <c r="NYJ110" s="5"/>
      <c r="NYK110" s="5"/>
      <c r="NYL110" s="5"/>
      <c r="NYM110" s="5"/>
      <c r="NYN110" s="5"/>
      <c r="NYO110" s="1"/>
      <c r="NYP110" s="2"/>
      <c r="NYQ110" s="2"/>
      <c r="NYR110" s="5"/>
      <c r="NYS110" s="5"/>
      <c r="NYT110" s="5"/>
      <c r="NYU110" s="5"/>
      <c r="NYV110" s="5"/>
      <c r="NYW110" s="1"/>
      <c r="NYX110" s="2"/>
      <c r="NYY110" s="2"/>
      <c r="NYZ110" s="5"/>
      <c r="NZA110" s="5"/>
      <c r="NZB110" s="5"/>
      <c r="NZC110" s="5"/>
      <c r="NZD110" s="5"/>
      <c r="NZE110" s="1"/>
      <c r="NZF110" s="2"/>
      <c r="NZG110" s="2"/>
      <c r="NZH110" s="5"/>
      <c r="NZI110" s="5"/>
      <c r="NZJ110" s="5"/>
      <c r="NZK110" s="5"/>
      <c r="NZL110" s="5"/>
      <c r="NZM110" s="1"/>
      <c r="NZN110" s="2"/>
      <c r="NZO110" s="2"/>
      <c r="NZP110" s="5"/>
      <c r="NZQ110" s="5"/>
      <c r="NZR110" s="5"/>
      <c r="NZS110" s="5"/>
      <c r="NZT110" s="5"/>
      <c r="NZU110" s="1"/>
      <c r="NZV110" s="2"/>
      <c r="NZW110" s="2"/>
      <c r="NZX110" s="5"/>
      <c r="NZY110" s="5"/>
      <c r="NZZ110" s="5"/>
      <c r="OAA110" s="5"/>
      <c r="OAB110" s="5"/>
      <c r="OAC110" s="1"/>
      <c r="OAD110" s="2"/>
      <c r="OAE110" s="2"/>
      <c r="OAF110" s="5"/>
      <c r="OAG110" s="5"/>
      <c r="OAH110" s="5"/>
      <c r="OAI110" s="5"/>
      <c r="OAJ110" s="5"/>
      <c r="OAK110" s="1"/>
      <c r="OAL110" s="2"/>
      <c r="OAM110" s="2"/>
      <c r="OAN110" s="5"/>
      <c r="OAO110" s="5"/>
      <c r="OAP110" s="5"/>
      <c r="OAQ110" s="5"/>
      <c r="OAR110" s="5"/>
      <c r="OAS110" s="1"/>
      <c r="OAT110" s="2"/>
      <c r="OAU110" s="2"/>
      <c r="OAV110" s="5"/>
      <c r="OAW110" s="5"/>
      <c r="OAX110" s="5"/>
      <c r="OAY110" s="5"/>
      <c r="OAZ110" s="5"/>
      <c r="OBA110" s="1"/>
      <c r="OBB110" s="2"/>
      <c r="OBC110" s="2"/>
      <c r="OBD110" s="5"/>
      <c r="OBE110" s="5"/>
      <c r="OBF110" s="5"/>
      <c r="OBG110" s="5"/>
      <c r="OBH110" s="5"/>
      <c r="OBI110" s="1"/>
      <c r="OBJ110" s="2"/>
      <c r="OBK110" s="2"/>
      <c r="OBL110" s="5"/>
      <c r="OBM110" s="5"/>
      <c r="OBN110" s="5"/>
      <c r="OBO110" s="5"/>
      <c r="OBP110" s="5"/>
      <c r="OBQ110" s="1"/>
      <c r="OBR110" s="2"/>
      <c r="OBS110" s="2"/>
      <c r="OBT110" s="5"/>
      <c r="OBU110" s="5"/>
      <c r="OBV110" s="5"/>
      <c r="OBW110" s="5"/>
      <c r="OBX110" s="5"/>
      <c r="OBY110" s="1"/>
      <c r="OBZ110" s="2"/>
      <c r="OCA110" s="2"/>
      <c r="OCB110" s="5"/>
      <c r="OCC110" s="5"/>
      <c r="OCD110" s="5"/>
      <c r="OCE110" s="5"/>
      <c r="OCF110" s="5"/>
      <c r="OCG110" s="1"/>
      <c r="OCH110" s="2"/>
      <c r="OCI110" s="2"/>
      <c r="OCJ110" s="5"/>
      <c r="OCK110" s="5"/>
      <c r="OCL110" s="5"/>
      <c r="OCM110" s="5"/>
      <c r="OCN110" s="5"/>
      <c r="OCO110" s="1"/>
      <c r="OCP110" s="2"/>
      <c r="OCQ110" s="2"/>
      <c r="OCR110" s="5"/>
      <c r="OCS110" s="5"/>
      <c r="OCT110" s="5"/>
      <c r="OCU110" s="5"/>
      <c r="OCV110" s="5"/>
      <c r="OCW110" s="1"/>
      <c r="OCX110" s="2"/>
      <c r="OCY110" s="2"/>
      <c r="OCZ110" s="5"/>
      <c r="ODA110" s="5"/>
      <c r="ODB110" s="5"/>
      <c r="ODC110" s="5"/>
      <c r="ODD110" s="5"/>
      <c r="ODE110" s="1"/>
      <c r="ODF110" s="2"/>
      <c r="ODG110" s="2"/>
      <c r="ODH110" s="5"/>
      <c r="ODI110" s="5"/>
      <c r="ODJ110" s="5"/>
      <c r="ODK110" s="5"/>
      <c r="ODL110" s="5"/>
      <c r="ODM110" s="1"/>
      <c r="ODN110" s="2"/>
      <c r="ODO110" s="2"/>
      <c r="ODP110" s="5"/>
      <c r="ODQ110" s="5"/>
      <c r="ODR110" s="5"/>
      <c r="ODS110" s="5"/>
      <c r="ODT110" s="5"/>
      <c r="ODU110" s="1"/>
      <c r="ODV110" s="2"/>
      <c r="ODW110" s="2"/>
      <c r="ODX110" s="5"/>
      <c r="ODY110" s="5"/>
      <c r="ODZ110" s="5"/>
      <c r="OEA110" s="5"/>
      <c r="OEB110" s="5"/>
      <c r="OEC110" s="1"/>
      <c r="OED110" s="2"/>
      <c r="OEE110" s="2"/>
      <c r="OEF110" s="5"/>
      <c r="OEG110" s="5"/>
      <c r="OEH110" s="5"/>
      <c r="OEI110" s="5"/>
      <c r="OEJ110" s="5"/>
      <c r="OEK110" s="1"/>
      <c r="OEL110" s="2"/>
      <c r="OEM110" s="2"/>
      <c r="OEN110" s="5"/>
      <c r="OEO110" s="5"/>
      <c r="OEP110" s="5"/>
      <c r="OEQ110" s="5"/>
      <c r="OER110" s="5"/>
      <c r="OES110" s="1"/>
      <c r="OET110" s="2"/>
      <c r="OEU110" s="2"/>
      <c r="OEV110" s="5"/>
      <c r="OEW110" s="5"/>
      <c r="OEX110" s="5"/>
      <c r="OEY110" s="5"/>
      <c r="OEZ110" s="5"/>
      <c r="OFA110" s="1"/>
      <c r="OFB110" s="2"/>
      <c r="OFC110" s="2"/>
      <c r="OFD110" s="5"/>
      <c r="OFE110" s="5"/>
      <c r="OFF110" s="5"/>
      <c r="OFG110" s="5"/>
      <c r="OFH110" s="5"/>
      <c r="OFI110" s="1"/>
      <c r="OFJ110" s="2"/>
      <c r="OFK110" s="2"/>
      <c r="OFL110" s="5"/>
      <c r="OFM110" s="5"/>
      <c r="OFN110" s="5"/>
      <c r="OFO110" s="5"/>
      <c r="OFP110" s="5"/>
      <c r="OFQ110" s="1"/>
      <c r="OFR110" s="2"/>
      <c r="OFS110" s="2"/>
      <c r="OFT110" s="5"/>
      <c r="OFU110" s="5"/>
      <c r="OFV110" s="5"/>
      <c r="OFW110" s="5"/>
      <c r="OFX110" s="5"/>
      <c r="OFY110" s="1"/>
      <c r="OFZ110" s="2"/>
      <c r="OGA110" s="2"/>
      <c r="OGB110" s="5"/>
      <c r="OGC110" s="5"/>
      <c r="OGD110" s="5"/>
      <c r="OGE110" s="5"/>
      <c r="OGF110" s="5"/>
      <c r="OGG110" s="1"/>
      <c r="OGH110" s="2"/>
      <c r="OGI110" s="2"/>
      <c r="OGJ110" s="5"/>
      <c r="OGK110" s="5"/>
      <c r="OGL110" s="5"/>
      <c r="OGM110" s="5"/>
      <c r="OGN110" s="5"/>
      <c r="OGO110" s="1"/>
      <c r="OGP110" s="2"/>
      <c r="OGQ110" s="2"/>
      <c r="OGR110" s="5"/>
      <c r="OGS110" s="5"/>
      <c r="OGT110" s="5"/>
      <c r="OGU110" s="5"/>
      <c r="OGV110" s="5"/>
      <c r="OGW110" s="1"/>
      <c r="OGX110" s="2"/>
      <c r="OGY110" s="2"/>
      <c r="OGZ110" s="5"/>
      <c r="OHA110" s="5"/>
      <c r="OHB110" s="5"/>
      <c r="OHC110" s="5"/>
      <c r="OHD110" s="5"/>
      <c r="OHE110" s="1"/>
      <c r="OHF110" s="2"/>
      <c r="OHG110" s="2"/>
      <c r="OHH110" s="5"/>
      <c r="OHI110" s="5"/>
      <c r="OHJ110" s="5"/>
      <c r="OHK110" s="5"/>
      <c r="OHL110" s="5"/>
      <c r="OHM110" s="1"/>
      <c r="OHN110" s="2"/>
      <c r="OHO110" s="2"/>
      <c r="OHP110" s="5"/>
      <c r="OHQ110" s="5"/>
      <c r="OHR110" s="5"/>
      <c r="OHS110" s="5"/>
      <c r="OHT110" s="5"/>
      <c r="OHU110" s="1"/>
      <c r="OHV110" s="2"/>
      <c r="OHW110" s="2"/>
      <c r="OHX110" s="5"/>
      <c r="OHY110" s="5"/>
      <c r="OHZ110" s="5"/>
      <c r="OIA110" s="5"/>
      <c r="OIB110" s="5"/>
      <c r="OIC110" s="1"/>
      <c r="OID110" s="2"/>
      <c r="OIE110" s="2"/>
      <c r="OIF110" s="5"/>
      <c r="OIG110" s="5"/>
      <c r="OIH110" s="5"/>
      <c r="OII110" s="5"/>
      <c r="OIJ110" s="5"/>
      <c r="OIK110" s="1"/>
      <c r="OIL110" s="2"/>
      <c r="OIM110" s="2"/>
      <c r="OIN110" s="5"/>
      <c r="OIO110" s="5"/>
      <c r="OIP110" s="5"/>
      <c r="OIQ110" s="5"/>
      <c r="OIR110" s="5"/>
      <c r="OIS110" s="1"/>
      <c r="OIT110" s="2"/>
      <c r="OIU110" s="2"/>
      <c r="OIV110" s="5"/>
      <c r="OIW110" s="5"/>
      <c r="OIX110" s="5"/>
      <c r="OIY110" s="5"/>
      <c r="OIZ110" s="5"/>
      <c r="OJA110" s="1"/>
      <c r="OJB110" s="2"/>
      <c r="OJC110" s="2"/>
      <c r="OJD110" s="5"/>
      <c r="OJE110" s="5"/>
      <c r="OJF110" s="5"/>
      <c r="OJG110" s="5"/>
      <c r="OJH110" s="5"/>
      <c r="OJI110" s="1"/>
      <c r="OJJ110" s="2"/>
      <c r="OJK110" s="2"/>
      <c r="OJL110" s="5"/>
      <c r="OJM110" s="5"/>
      <c r="OJN110" s="5"/>
      <c r="OJO110" s="5"/>
      <c r="OJP110" s="5"/>
      <c r="OJQ110" s="1"/>
      <c r="OJR110" s="2"/>
      <c r="OJS110" s="2"/>
      <c r="OJT110" s="5"/>
      <c r="OJU110" s="5"/>
      <c r="OJV110" s="5"/>
      <c r="OJW110" s="5"/>
      <c r="OJX110" s="5"/>
      <c r="OJY110" s="1"/>
      <c r="OJZ110" s="2"/>
      <c r="OKA110" s="2"/>
      <c r="OKB110" s="5"/>
      <c r="OKC110" s="5"/>
      <c r="OKD110" s="5"/>
      <c r="OKE110" s="5"/>
      <c r="OKF110" s="5"/>
      <c r="OKG110" s="1"/>
      <c r="OKH110" s="2"/>
      <c r="OKI110" s="2"/>
      <c r="OKJ110" s="5"/>
      <c r="OKK110" s="5"/>
      <c r="OKL110" s="5"/>
      <c r="OKM110" s="5"/>
      <c r="OKN110" s="5"/>
      <c r="OKO110" s="1"/>
      <c r="OKP110" s="2"/>
      <c r="OKQ110" s="2"/>
      <c r="OKR110" s="5"/>
      <c r="OKS110" s="5"/>
      <c r="OKT110" s="5"/>
      <c r="OKU110" s="5"/>
      <c r="OKV110" s="5"/>
      <c r="OKW110" s="1"/>
      <c r="OKX110" s="2"/>
      <c r="OKY110" s="2"/>
      <c r="OKZ110" s="5"/>
      <c r="OLA110" s="5"/>
      <c r="OLB110" s="5"/>
      <c r="OLC110" s="5"/>
      <c r="OLD110" s="5"/>
      <c r="OLE110" s="1"/>
      <c r="OLF110" s="2"/>
      <c r="OLG110" s="2"/>
      <c r="OLH110" s="5"/>
      <c r="OLI110" s="5"/>
      <c r="OLJ110" s="5"/>
      <c r="OLK110" s="5"/>
      <c r="OLL110" s="5"/>
      <c r="OLM110" s="1"/>
      <c r="OLN110" s="2"/>
      <c r="OLO110" s="2"/>
      <c r="OLP110" s="5"/>
      <c r="OLQ110" s="5"/>
      <c r="OLR110" s="5"/>
      <c r="OLS110" s="5"/>
      <c r="OLT110" s="5"/>
      <c r="OLU110" s="1"/>
      <c r="OLV110" s="2"/>
      <c r="OLW110" s="2"/>
      <c r="OLX110" s="5"/>
      <c r="OLY110" s="5"/>
      <c r="OLZ110" s="5"/>
      <c r="OMA110" s="5"/>
      <c r="OMB110" s="5"/>
      <c r="OMC110" s="1"/>
      <c r="OMD110" s="2"/>
      <c r="OME110" s="2"/>
      <c r="OMF110" s="5"/>
      <c r="OMG110" s="5"/>
      <c r="OMH110" s="5"/>
      <c r="OMI110" s="5"/>
      <c r="OMJ110" s="5"/>
      <c r="OMK110" s="1"/>
      <c r="OML110" s="2"/>
      <c r="OMM110" s="2"/>
      <c r="OMN110" s="5"/>
      <c r="OMO110" s="5"/>
      <c r="OMP110" s="5"/>
      <c r="OMQ110" s="5"/>
      <c r="OMR110" s="5"/>
      <c r="OMS110" s="1"/>
      <c r="OMT110" s="2"/>
      <c r="OMU110" s="2"/>
      <c r="OMV110" s="5"/>
      <c r="OMW110" s="5"/>
      <c r="OMX110" s="5"/>
      <c r="OMY110" s="5"/>
      <c r="OMZ110" s="5"/>
      <c r="ONA110" s="1"/>
      <c r="ONB110" s="2"/>
      <c r="ONC110" s="2"/>
      <c r="OND110" s="5"/>
      <c r="ONE110" s="5"/>
      <c r="ONF110" s="5"/>
      <c r="ONG110" s="5"/>
      <c r="ONH110" s="5"/>
      <c r="ONI110" s="1"/>
      <c r="ONJ110" s="2"/>
      <c r="ONK110" s="2"/>
      <c r="ONL110" s="5"/>
      <c r="ONM110" s="5"/>
      <c r="ONN110" s="5"/>
      <c r="ONO110" s="5"/>
      <c r="ONP110" s="5"/>
      <c r="ONQ110" s="1"/>
      <c r="ONR110" s="2"/>
      <c r="ONS110" s="2"/>
      <c r="ONT110" s="5"/>
      <c r="ONU110" s="5"/>
      <c r="ONV110" s="5"/>
      <c r="ONW110" s="5"/>
      <c r="ONX110" s="5"/>
      <c r="ONY110" s="1"/>
      <c r="ONZ110" s="2"/>
      <c r="OOA110" s="2"/>
      <c r="OOB110" s="5"/>
      <c r="OOC110" s="5"/>
      <c r="OOD110" s="5"/>
      <c r="OOE110" s="5"/>
      <c r="OOF110" s="5"/>
      <c r="OOG110" s="1"/>
      <c r="OOH110" s="2"/>
      <c r="OOI110" s="2"/>
      <c r="OOJ110" s="5"/>
      <c r="OOK110" s="5"/>
      <c r="OOL110" s="5"/>
      <c r="OOM110" s="5"/>
      <c r="OON110" s="5"/>
      <c r="OOO110" s="1"/>
      <c r="OOP110" s="2"/>
      <c r="OOQ110" s="2"/>
      <c r="OOR110" s="5"/>
      <c r="OOS110" s="5"/>
      <c r="OOT110" s="5"/>
      <c r="OOU110" s="5"/>
      <c r="OOV110" s="5"/>
      <c r="OOW110" s="1"/>
      <c r="OOX110" s="2"/>
      <c r="OOY110" s="2"/>
      <c r="OOZ110" s="5"/>
      <c r="OPA110" s="5"/>
      <c r="OPB110" s="5"/>
      <c r="OPC110" s="5"/>
      <c r="OPD110" s="5"/>
      <c r="OPE110" s="1"/>
      <c r="OPF110" s="2"/>
      <c r="OPG110" s="2"/>
      <c r="OPH110" s="5"/>
      <c r="OPI110" s="5"/>
      <c r="OPJ110" s="5"/>
      <c r="OPK110" s="5"/>
      <c r="OPL110" s="5"/>
      <c r="OPM110" s="1"/>
      <c r="OPN110" s="2"/>
      <c r="OPO110" s="2"/>
      <c r="OPP110" s="5"/>
      <c r="OPQ110" s="5"/>
      <c r="OPR110" s="5"/>
      <c r="OPS110" s="5"/>
      <c r="OPT110" s="5"/>
      <c r="OPU110" s="1"/>
      <c r="OPV110" s="2"/>
      <c r="OPW110" s="2"/>
      <c r="OPX110" s="5"/>
      <c r="OPY110" s="5"/>
      <c r="OPZ110" s="5"/>
      <c r="OQA110" s="5"/>
      <c r="OQB110" s="5"/>
      <c r="OQC110" s="1"/>
      <c r="OQD110" s="2"/>
      <c r="OQE110" s="2"/>
      <c r="OQF110" s="5"/>
      <c r="OQG110" s="5"/>
      <c r="OQH110" s="5"/>
      <c r="OQI110" s="5"/>
      <c r="OQJ110" s="5"/>
      <c r="OQK110" s="1"/>
      <c r="OQL110" s="2"/>
      <c r="OQM110" s="2"/>
      <c r="OQN110" s="5"/>
      <c r="OQO110" s="5"/>
      <c r="OQP110" s="5"/>
      <c r="OQQ110" s="5"/>
      <c r="OQR110" s="5"/>
      <c r="OQS110" s="1"/>
      <c r="OQT110" s="2"/>
      <c r="OQU110" s="2"/>
      <c r="OQV110" s="5"/>
      <c r="OQW110" s="5"/>
      <c r="OQX110" s="5"/>
      <c r="OQY110" s="5"/>
      <c r="OQZ110" s="5"/>
      <c r="ORA110" s="1"/>
      <c r="ORB110" s="2"/>
      <c r="ORC110" s="2"/>
      <c r="ORD110" s="5"/>
      <c r="ORE110" s="5"/>
      <c r="ORF110" s="5"/>
      <c r="ORG110" s="5"/>
      <c r="ORH110" s="5"/>
      <c r="ORI110" s="1"/>
      <c r="ORJ110" s="2"/>
      <c r="ORK110" s="2"/>
      <c r="ORL110" s="5"/>
      <c r="ORM110" s="5"/>
      <c r="ORN110" s="5"/>
      <c r="ORO110" s="5"/>
      <c r="ORP110" s="5"/>
      <c r="ORQ110" s="1"/>
      <c r="ORR110" s="2"/>
      <c r="ORS110" s="2"/>
      <c r="ORT110" s="5"/>
      <c r="ORU110" s="5"/>
      <c r="ORV110" s="5"/>
      <c r="ORW110" s="5"/>
      <c r="ORX110" s="5"/>
      <c r="ORY110" s="1"/>
      <c r="ORZ110" s="2"/>
      <c r="OSA110" s="2"/>
      <c r="OSB110" s="5"/>
      <c r="OSC110" s="5"/>
      <c r="OSD110" s="5"/>
      <c r="OSE110" s="5"/>
      <c r="OSF110" s="5"/>
      <c r="OSG110" s="1"/>
      <c r="OSH110" s="2"/>
      <c r="OSI110" s="2"/>
      <c r="OSJ110" s="5"/>
      <c r="OSK110" s="5"/>
      <c r="OSL110" s="5"/>
      <c r="OSM110" s="5"/>
      <c r="OSN110" s="5"/>
      <c r="OSO110" s="1"/>
      <c r="OSP110" s="2"/>
      <c r="OSQ110" s="2"/>
      <c r="OSR110" s="5"/>
      <c r="OSS110" s="5"/>
      <c r="OST110" s="5"/>
      <c r="OSU110" s="5"/>
      <c r="OSV110" s="5"/>
      <c r="OSW110" s="1"/>
      <c r="OSX110" s="2"/>
      <c r="OSY110" s="2"/>
      <c r="OSZ110" s="5"/>
      <c r="OTA110" s="5"/>
      <c r="OTB110" s="5"/>
      <c r="OTC110" s="5"/>
      <c r="OTD110" s="5"/>
      <c r="OTE110" s="1"/>
      <c r="OTF110" s="2"/>
      <c r="OTG110" s="2"/>
      <c r="OTH110" s="5"/>
      <c r="OTI110" s="5"/>
      <c r="OTJ110" s="5"/>
      <c r="OTK110" s="5"/>
      <c r="OTL110" s="5"/>
      <c r="OTM110" s="1"/>
      <c r="OTN110" s="2"/>
      <c r="OTO110" s="2"/>
      <c r="OTP110" s="5"/>
      <c r="OTQ110" s="5"/>
      <c r="OTR110" s="5"/>
      <c r="OTS110" s="5"/>
      <c r="OTT110" s="5"/>
      <c r="OTU110" s="1"/>
      <c r="OTV110" s="2"/>
      <c r="OTW110" s="2"/>
      <c r="OTX110" s="5"/>
      <c r="OTY110" s="5"/>
      <c r="OTZ110" s="5"/>
      <c r="OUA110" s="5"/>
      <c r="OUB110" s="5"/>
      <c r="OUC110" s="1"/>
      <c r="OUD110" s="2"/>
      <c r="OUE110" s="2"/>
      <c r="OUF110" s="5"/>
      <c r="OUG110" s="5"/>
      <c r="OUH110" s="5"/>
      <c r="OUI110" s="5"/>
      <c r="OUJ110" s="5"/>
      <c r="OUK110" s="1"/>
      <c r="OUL110" s="2"/>
      <c r="OUM110" s="2"/>
      <c r="OUN110" s="5"/>
      <c r="OUO110" s="5"/>
      <c r="OUP110" s="5"/>
      <c r="OUQ110" s="5"/>
      <c r="OUR110" s="5"/>
      <c r="OUS110" s="1"/>
      <c r="OUT110" s="2"/>
      <c r="OUU110" s="2"/>
      <c r="OUV110" s="5"/>
      <c r="OUW110" s="5"/>
      <c r="OUX110" s="5"/>
      <c r="OUY110" s="5"/>
      <c r="OUZ110" s="5"/>
      <c r="OVA110" s="1"/>
      <c r="OVB110" s="2"/>
      <c r="OVC110" s="2"/>
      <c r="OVD110" s="5"/>
      <c r="OVE110" s="5"/>
      <c r="OVF110" s="5"/>
      <c r="OVG110" s="5"/>
      <c r="OVH110" s="5"/>
      <c r="OVI110" s="1"/>
      <c r="OVJ110" s="2"/>
      <c r="OVK110" s="2"/>
      <c r="OVL110" s="5"/>
      <c r="OVM110" s="5"/>
      <c r="OVN110" s="5"/>
      <c r="OVO110" s="5"/>
      <c r="OVP110" s="5"/>
      <c r="OVQ110" s="1"/>
      <c r="OVR110" s="2"/>
      <c r="OVS110" s="2"/>
      <c r="OVT110" s="5"/>
      <c r="OVU110" s="5"/>
      <c r="OVV110" s="5"/>
      <c r="OVW110" s="5"/>
      <c r="OVX110" s="5"/>
      <c r="OVY110" s="1"/>
      <c r="OVZ110" s="2"/>
      <c r="OWA110" s="2"/>
      <c r="OWB110" s="5"/>
      <c r="OWC110" s="5"/>
      <c r="OWD110" s="5"/>
      <c r="OWE110" s="5"/>
      <c r="OWF110" s="5"/>
      <c r="OWG110" s="1"/>
      <c r="OWH110" s="2"/>
      <c r="OWI110" s="2"/>
      <c r="OWJ110" s="5"/>
      <c r="OWK110" s="5"/>
      <c r="OWL110" s="5"/>
      <c r="OWM110" s="5"/>
      <c r="OWN110" s="5"/>
      <c r="OWO110" s="1"/>
      <c r="OWP110" s="2"/>
      <c r="OWQ110" s="2"/>
      <c r="OWR110" s="5"/>
      <c r="OWS110" s="5"/>
      <c r="OWT110" s="5"/>
      <c r="OWU110" s="5"/>
      <c r="OWV110" s="5"/>
      <c r="OWW110" s="1"/>
      <c r="OWX110" s="2"/>
      <c r="OWY110" s="2"/>
      <c r="OWZ110" s="5"/>
      <c r="OXA110" s="5"/>
      <c r="OXB110" s="5"/>
      <c r="OXC110" s="5"/>
      <c r="OXD110" s="5"/>
      <c r="OXE110" s="1"/>
      <c r="OXF110" s="2"/>
      <c r="OXG110" s="2"/>
      <c r="OXH110" s="5"/>
      <c r="OXI110" s="5"/>
      <c r="OXJ110" s="5"/>
      <c r="OXK110" s="5"/>
      <c r="OXL110" s="5"/>
      <c r="OXM110" s="1"/>
      <c r="OXN110" s="2"/>
      <c r="OXO110" s="2"/>
      <c r="OXP110" s="5"/>
      <c r="OXQ110" s="5"/>
      <c r="OXR110" s="5"/>
      <c r="OXS110" s="5"/>
      <c r="OXT110" s="5"/>
      <c r="OXU110" s="1"/>
      <c r="OXV110" s="2"/>
      <c r="OXW110" s="2"/>
      <c r="OXX110" s="5"/>
      <c r="OXY110" s="5"/>
      <c r="OXZ110" s="5"/>
      <c r="OYA110" s="5"/>
      <c r="OYB110" s="5"/>
      <c r="OYC110" s="1"/>
      <c r="OYD110" s="2"/>
      <c r="OYE110" s="2"/>
      <c r="OYF110" s="5"/>
      <c r="OYG110" s="5"/>
      <c r="OYH110" s="5"/>
      <c r="OYI110" s="5"/>
      <c r="OYJ110" s="5"/>
      <c r="OYK110" s="1"/>
      <c r="OYL110" s="2"/>
      <c r="OYM110" s="2"/>
      <c r="OYN110" s="5"/>
      <c r="OYO110" s="5"/>
      <c r="OYP110" s="5"/>
      <c r="OYQ110" s="5"/>
      <c r="OYR110" s="5"/>
      <c r="OYS110" s="1"/>
      <c r="OYT110" s="2"/>
      <c r="OYU110" s="2"/>
      <c r="OYV110" s="5"/>
      <c r="OYW110" s="5"/>
      <c r="OYX110" s="5"/>
      <c r="OYY110" s="5"/>
      <c r="OYZ110" s="5"/>
      <c r="OZA110" s="1"/>
      <c r="OZB110" s="2"/>
      <c r="OZC110" s="2"/>
      <c r="OZD110" s="5"/>
      <c r="OZE110" s="5"/>
      <c r="OZF110" s="5"/>
      <c r="OZG110" s="5"/>
      <c r="OZH110" s="5"/>
      <c r="OZI110" s="1"/>
      <c r="OZJ110" s="2"/>
      <c r="OZK110" s="2"/>
      <c r="OZL110" s="5"/>
      <c r="OZM110" s="5"/>
      <c r="OZN110" s="5"/>
      <c r="OZO110" s="5"/>
      <c r="OZP110" s="5"/>
      <c r="OZQ110" s="1"/>
      <c r="OZR110" s="2"/>
      <c r="OZS110" s="2"/>
      <c r="OZT110" s="5"/>
      <c r="OZU110" s="5"/>
      <c r="OZV110" s="5"/>
      <c r="OZW110" s="5"/>
      <c r="OZX110" s="5"/>
      <c r="OZY110" s="1"/>
      <c r="OZZ110" s="2"/>
      <c r="PAA110" s="2"/>
      <c r="PAB110" s="5"/>
      <c r="PAC110" s="5"/>
      <c r="PAD110" s="5"/>
      <c r="PAE110" s="5"/>
      <c r="PAF110" s="5"/>
      <c r="PAG110" s="1"/>
      <c r="PAH110" s="2"/>
      <c r="PAI110" s="2"/>
      <c r="PAJ110" s="5"/>
      <c r="PAK110" s="5"/>
      <c r="PAL110" s="5"/>
      <c r="PAM110" s="5"/>
      <c r="PAN110" s="5"/>
      <c r="PAO110" s="1"/>
      <c r="PAP110" s="2"/>
      <c r="PAQ110" s="2"/>
      <c r="PAR110" s="5"/>
      <c r="PAS110" s="5"/>
      <c r="PAT110" s="5"/>
      <c r="PAU110" s="5"/>
      <c r="PAV110" s="5"/>
      <c r="PAW110" s="1"/>
      <c r="PAX110" s="2"/>
      <c r="PAY110" s="2"/>
      <c r="PAZ110" s="5"/>
      <c r="PBA110" s="5"/>
      <c r="PBB110" s="5"/>
      <c r="PBC110" s="5"/>
      <c r="PBD110" s="5"/>
      <c r="PBE110" s="1"/>
      <c r="PBF110" s="2"/>
      <c r="PBG110" s="2"/>
      <c r="PBH110" s="5"/>
      <c r="PBI110" s="5"/>
      <c r="PBJ110" s="5"/>
      <c r="PBK110" s="5"/>
      <c r="PBL110" s="5"/>
      <c r="PBM110" s="1"/>
      <c r="PBN110" s="2"/>
      <c r="PBO110" s="2"/>
      <c r="PBP110" s="5"/>
      <c r="PBQ110" s="5"/>
      <c r="PBR110" s="5"/>
      <c r="PBS110" s="5"/>
      <c r="PBT110" s="5"/>
      <c r="PBU110" s="1"/>
      <c r="PBV110" s="2"/>
      <c r="PBW110" s="2"/>
      <c r="PBX110" s="5"/>
      <c r="PBY110" s="5"/>
      <c r="PBZ110" s="5"/>
      <c r="PCA110" s="5"/>
      <c r="PCB110" s="5"/>
      <c r="PCC110" s="1"/>
      <c r="PCD110" s="2"/>
      <c r="PCE110" s="2"/>
      <c r="PCF110" s="5"/>
      <c r="PCG110" s="5"/>
      <c r="PCH110" s="5"/>
      <c r="PCI110" s="5"/>
      <c r="PCJ110" s="5"/>
      <c r="PCK110" s="1"/>
      <c r="PCL110" s="2"/>
      <c r="PCM110" s="2"/>
      <c r="PCN110" s="5"/>
      <c r="PCO110" s="5"/>
      <c r="PCP110" s="5"/>
      <c r="PCQ110" s="5"/>
      <c r="PCR110" s="5"/>
      <c r="PCS110" s="1"/>
      <c r="PCT110" s="2"/>
      <c r="PCU110" s="2"/>
      <c r="PCV110" s="5"/>
      <c r="PCW110" s="5"/>
      <c r="PCX110" s="5"/>
      <c r="PCY110" s="5"/>
      <c r="PCZ110" s="5"/>
      <c r="PDA110" s="1"/>
      <c r="PDB110" s="2"/>
      <c r="PDC110" s="2"/>
      <c r="PDD110" s="5"/>
      <c r="PDE110" s="5"/>
      <c r="PDF110" s="5"/>
      <c r="PDG110" s="5"/>
      <c r="PDH110" s="5"/>
      <c r="PDI110" s="1"/>
      <c r="PDJ110" s="2"/>
      <c r="PDK110" s="2"/>
      <c r="PDL110" s="5"/>
      <c r="PDM110" s="5"/>
      <c r="PDN110" s="5"/>
      <c r="PDO110" s="5"/>
      <c r="PDP110" s="5"/>
      <c r="PDQ110" s="1"/>
      <c r="PDR110" s="2"/>
      <c r="PDS110" s="2"/>
      <c r="PDT110" s="5"/>
      <c r="PDU110" s="5"/>
      <c r="PDV110" s="5"/>
      <c r="PDW110" s="5"/>
      <c r="PDX110" s="5"/>
      <c r="PDY110" s="1"/>
      <c r="PDZ110" s="2"/>
      <c r="PEA110" s="2"/>
      <c r="PEB110" s="5"/>
      <c r="PEC110" s="5"/>
      <c r="PED110" s="5"/>
      <c r="PEE110" s="5"/>
      <c r="PEF110" s="5"/>
      <c r="PEG110" s="1"/>
      <c r="PEH110" s="2"/>
      <c r="PEI110" s="2"/>
      <c r="PEJ110" s="5"/>
      <c r="PEK110" s="5"/>
      <c r="PEL110" s="5"/>
      <c r="PEM110" s="5"/>
      <c r="PEN110" s="5"/>
      <c r="PEO110" s="1"/>
      <c r="PEP110" s="2"/>
      <c r="PEQ110" s="2"/>
      <c r="PER110" s="5"/>
      <c r="PES110" s="5"/>
      <c r="PET110" s="5"/>
      <c r="PEU110" s="5"/>
      <c r="PEV110" s="5"/>
      <c r="PEW110" s="1"/>
      <c r="PEX110" s="2"/>
      <c r="PEY110" s="2"/>
      <c r="PEZ110" s="5"/>
      <c r="PFA110" s="5"/>
      <c r="PFB110" s="5"/>
      <c r="PFC110" s="5"/>
      <c r="PFD110" s="5"/>
      <c r="PFE110" s="1"/>
      <c r="PFF110" s="2"/>
      <c r="PFG110" s="2"/>
      <c r="PFH110" s="5"/>
      <c r="PFI110" s="5"/>
      <c r="PFJ110" s="5"/>
      <c r="PFK110" s="5"/>
      <c r="PFL110" s="5"/>
      <c r="PFM110" s="1"/>
      <c r="PFN110" s="2"/>
      <c r="PFO110" s="2"/>
      <c r="PFP110" s="5"/>
      <c r="PFQ110" s="5"/>
      <c r="PFR110" s="5"/>
      <c r="PFS110" s="5"/>
      <c r="PFT110" s="5"/>
      <c r="PFU110" s="1"/>
      <c r="PFV110" s="2"/>
      <c r="PFW110" s="2"/>
      <c r="PFX110" s="5"/>
      <c r="PFY110" s="5"/>
      <c r="PFZ110" s="5"/>
      <c r="PGA110" s="5"/>
      <c r="PGB110" s="5"/>
      <c r="PGC110" s="1"/>
      <c r="PGD110" s="2"/>
      <c r="PGE110" s="2"/>
      <c r="PGF110" s="5"/>
      <c r="PGG110" s="5"/>
      <c r="PGH110" s="5"/>
      <c r="PGI110" s="5"/>
      <c r="PGJ110" s="5"/>
      <c r="PGK110" s="1"/>
      <c r="PGL110" s="2"/>
      <c r="PGM110" s="2"/>
      <c r="PGN110" s="5"/>
      <c r="PGO110" s="5"/>
      <c r="PGP110" s="5"/>
      <c r="PGQ110" s="5"/>
      <c r="PGR110" s="5"/>
      <c r="PGS110" s="1"/>
      <c r="PGT110" s="2"/>
      <c r="PGU110" s="2"/>
      <c r="PGV110" s="5"/>
      <c r="PGW110" s="5"/>
      <c r="PGX110" s="5"/>
      <c r="PGY110" s="5"/>
      <c r="PGZ110" s="5"/>
      <c r="PHA110" s="1"/>
      <c r="PHB110" s="2"/>
      <c r="PHC110" s="2"/>
      <c r="PHD110" s="5"/>
      <c r="PHE110" s="5"/>
      <c r="PHF110" s="5"/>
      <c r="PHG110" s="5"/>
      <c r="PHH110" s="5"/>
      <c r="PHI110" s="1"/>
      <c r="PHJ110" s="2"/>
      <c r="PHK110" s="2"/>
      <c r="PHL110" s="5"/>
      <c r="PHM110" s="5"/>
      <c r="PHN110" s="5"/>
      <c r="PHO110" s="5"/>
      <c r="PHP110" s="5"/>
      <c r="PHQ110" s="1"/>
      <c r="PHR110" s="2"/>
      <c r="PHS110" s="2"/>
      <c r="PHT110" s="5"/>
      <c r="PHU110" s="5"/>
      <c r="PHV110" s="5"/>
      <c r="PHW110" s="5"/>
      <c r="PHX110" s="5"/>
      <c r="PHY110" s="1"/>
      <c r="PHZ110" s="2"/>
      <c r="PIA110" s="2"/>
      <c r="PIB110" s="5"/>
      <c r="PIC110" s="5"/>
      <c r="PID110" s="5"/>
      <c r="PIE110" s="5"/>
      <c r="PIF110" s="5"/>
      <c r="PIG110" s="1"/>
      <c r="PIH110" s="2"/>
      <c r="PII110" s="2"/>
      <c r="PIJ110" s="5"/>
      <c r="PIK110" s="5"/>
      <c r="PIL110" s="5"/>
      <c r="PIM110" s="5"/>
      <c r="PIN110" s="5"/>
      <c r="PIO110" s="1"/>
      <c r="PIP110" s="2"/>
      <c r="PIQ110" s="2"/>
      <c r="PIR110" s="5"/>
      <c r="PIS110" s="5"/>
      <c r="PIT110" s="5"/>
      <c r="PIU110" s="5"/>
      <c r="PIV110" s="5"/>
      <c r="PIW110" s="1"/>
      <c r="PIX110" s="2"/>
      <c r="PIY110" s="2"/>
      <c r="PIZ110" s="5"/>
      <c r="PJA110" s="5"/>
      <c r="PJB110" s="5"/>
      <c r="PJC110" s="5"/>
      <c r="PJD110" s="5"/>
      <c r="PJE110" s="1"/>
      <c r="PJF110" s="2"/>
      <c r="PJG110" s="2"/>
      <c r="PJH110" s="5"/>
      <c r="PJI110" s="5"/>
      <c r="PJJ110" s="5"/>
      <c r="PJK110" s="5"/>
      <c r="PJL110" s="5"/>
      <c r="PJM110" s="1"/>
      <c r="PJN110" s="2"/>
      <c r="PJO110" s="2"/>
      <c r="PJP110" s="5"/>
      <c r="PJQ110" s="5"/>
      <c r="PJR110" s="5"/>
      <c r="PJS110" s="5"/>
      <c r="PJT110" s="5"/>
      <c r="PJU110" s="1"/>
      <c r="PJV110" s="2"/>
      <c r="PJW110" s="2"/>
      <c r="PJX110" s="5"/>
      <c r="PJY110" s="5"/>
      <c r="PJZ110" s="5"/>
      <c r="PKA110" s="5"/>
      <c r="PKB110" s="5"/>
      <c r="PKC110" s="1"/>
      <c r="PKD110" s="2"/>
      <c r="PKE110" s="2"/>
      <c r="PKF110" s="5"/>
      <c r="PKG110" s="5"/>
      <c r="PKH110" s="5"/>
      <c r="PKI110" s="5"/>
      <c r="PKJ110" s="5"/>
      <c r="PKK110" s="1"/>
      <c r="PKL110" s="2"/>
      <c r="PKM110" s="2"/>
      <c r="PKN110" s="5"/>
      <c r="PKO110" s="5"/>
      <c r="PKP110" s="5"/>
      <c r="PKQ110" s="5"/>
      <c r="PKR110" s="5"/>
      <c r="PKS110" s="1"/>
      <c r="PKT110" s="2"/>
      <c r="PKU110" s="2"/>
      <c r="PKV110" s="5"/>
      <c r="PKW110" s="5"/>
      <c r="PKX110" s="5"/>
      <c r="PKY110" s="5"/>
      <c r="PKZ110" s="5"/>
      <c r="PLA110" s="1"/>
      <c r="PLB110" s="2"/>
      <c r="PLC110" s="2"/>
      <c r="PLD110" s="5"/>
      <c r="PLE110" s="5"/>
      <c r="PLF110" s="5"/>
      <c r="PLG110" s="5"/>
      <c r="PLH110" s="5"/>
      <c r="PLI110" s="1"/>
      <c r="PLJ110" s="2"/>
      <c r="PLK110" s="2"/>
      <c r="PLL110" s="5"/>
      <c r="PLM110" s="5"/>
      <c r="PLN110" s="5"/>
      <c r="PLO110" s="5"/>
      <c r="PLP110" s="5"/>
      <c r="PLQ110" s="1"/>
      <c r="PLR110" s="2"/>
      <c r="PLS110" s="2"/>
      <c r="PLT110" s="5"/>
      <c r="PLU110" s="5"/>
      <c r="PLV110" s="5"/>
      <c r="PLW110" s="5"/>
      <c r="PLX110" s="5"/>
      <c r="PLY110" s="1"/>
      <c r="PLZ110" s="2"/>
      <c r="PMA110" s="2"/>
      <c r="PMB110" s="5"/>
      <c r="PMC110" s="5"/>
      <c r="PMD110" s="5"/>
      <c r="PME110" s="5"/>
      <c r="PMF110" s="5"/>
      <c r="PMG110" s="1"/>
      <c r="PMH110" s="2"/>
      <c r="PMI110" s="2"/>
      <c r="PMJ110" s="5"/>
      <c r="PMK110" s="5"/>
      <c r="PML110" s="5"/>
      <c r="PMM110" s="5"/>
      <c r="PMN110" s="5"/>
      <c r="PMO110" s="1"/>
      <c r="PMP110" s="2"/>
      <c r="PMQ110" s="2"/>
      <c r="PMR110" s="5"/>
      <c r="PMS110" s="5"/>
      <c r="PMT110" s="5"/>
      <c r="PMU110" s="5"/>
      <c r="PMV110" s="5"/>
      <c r="PMW110" s="1"/>
      <c r="PMX110" s="2"/>
      <c r="PMY110" s="2"/>
      <c r="PMZ110" s="5"/>
      <c r="PNA110" s="5"/>
      <c r="PNB110" s="5"/>
      <c r="PNC110" s="5"/>
      <c r="PND110" s="5"/>
      <c r="PNE110" s="1"/>
      <c r="PNF110" s="2"/>
      <c r="PNG110" s="2"/>
      <c r="PNH110" s="5"/>
      <c r="PNI110" s="5"/>
      <c r="PNJ110" s="5"/>
      <c r="PNK110" s="5"/>
      <c r="PNL110" s="5"/>
      <c r="PNM110" s="1"/>
      <c r="PNN110" s="2"/>
      <c r="PNO110" s="2"/>
      <c r="PNP110" s="5"/>
      <c r="PNQ110" s="5"/>
      <c r="PNR110" s="5"/>
      <c r="PNS110" s="5"/>
      <c r="PNT110" s="5"/>
      <c r="PNU110" s="1"/>
      <c r="PNV110" s="2"/>
      <c r="PNW110" s="2"/>
      <c r="PNX110" s="5"/>
      <c r="PNY110" s="5"/>
      <c r="PNZ110" s="5"/>
      <c r="POA110" s="5"/>
      <c r="POB110" s="5"/>
      <c r="POC110" s="1"/>
      <c r="POD110" s="2"/>
      <c r="POE110" s="2"/>
      <c r="POF110" s="5"/>
      <c r="POG110" s="5"/>
      <c r="POH110" s="5"/>
      <c r="POI110" s="5"/>
      <c r="POJ110" s="5"/>
      <c r="POK110" s="1"/>
      <c r="POL110" s="2"/>
      <c r="POM110" s="2"/>
      <c r="PON110" s="5"/>
      <c r="POO110" s="5"/>
      <c r="POP110" s="5"/>
      <c r="POQ110" s="5"/>
      <c r="POR110" s="5"/>
      <c r="POS110" s="1"/>
      <c r="POT110" s="2"/>
      <c r="POU110" s="2"/>
      <c r="POV110" s="5"/>
      <c r="POW110" s="5"/>
      <c r="POX110" s="5"/>
      <c r="POY110" s="5"/>
      <c r="POZ110" s="5"/>
      <c r="PPA110" s="1"/>
      <c r="PPB110" s="2"/>
      <c r="PPC110" s="2"/>
      <c r="PPD110" s="5"/>
      <c r="PPE110" s="5"/>
      <c r="PPF110" s="5"/>
      <c r="PPG110" s="5"/>
      <c r="PPH110" s="5"/>
      <c r="PPI110" s="1"/>
      <c r="PPJ110" s="2"/>
      <c r="PPK110" s="2"/>
      <c r="PPL110" s="5"/>
      <c r="PPM110" s="5"/>
      <c r="PPN110" s="5"/>
      <c r="PPO110" s="5"/>
      <c r="PPP110" s="5"/>
      <c r="PPQ110" s="1"/>
      <c r="PPR110" s="2"/>
      <c r="PPS110" s="2"/>
      <c r="PPT110" s="5"/>
      <c r="PPU110" s="5"/>
      <c r="PPV110" s="5"/>
      <c r="PPW110" s="5"/>
      <c r="PPX110" s="5"/>
      <c r="PPY110" s="1"/>
      <c r="PPZ110" s="2"/>
      <c r="PQA110" s="2"/>
      <c r="PQB110" s="5"/>
      <c r="PQC110" s="5"/>
      <c r="PQD110" s="5"/>
      <c r="PQE110" s="5"/>
      <c r="PQF110" s="5"/>
      <c r="PQG110" s="1"/>
      <c r="PQH110" s="2"/>
      <c r="PQI110" s="2"/>
      <c r="PQJ110" s="5"/>
      <c r="PQK110" s="5"/>
      <c r="PQL110" s="5"/>
      <c r="PQM110" s="5"/>
      <c r="PQN110" s="5"/>
      <c r="PQO110" s="1"/>
      <c r="PQP110" s="2"/>
      <c r="PQQ110" s="2"/>
      <c r="PQR110" s="5"/>
      <c r="PQS110" s="5"/>
      <c r="PQT110" s="5"/>
      <c r="PQU110" s="5"/>
      <c r="PQV110" s="5"/>
      <c r="PQW110" s="1"/>
      <c r="PQX110" s="2"/>
      <c r="PQY110" s="2"/>
      <c r="PQZ110" s="5"/>
      <c r="PRA110" s="5"/>
      <c r="PRB110" s="5"/>
      <c r="PRC110" s="5"/>
      <c r="PRD110" s="5"/>
      <c r="PRE110" s="1"/>
      <c r="PRF110" s="2"/>
      <c r="PRG110" s="2"/>
      <c r="PRH110" s="5"/>
      <c r="PRI110" s="5"/>
      <c r="PRJ110" s="5"/>
      <c r="PRK110" s="5"/>
      <c r="PRL110" s="5"/>
      <c r="PRM110" s="1"/>
      <c r="PRN110" s="2"/>
      <c r="PRO110" s="2"/>
      <c r="PRP110" s="5"/>
      <c r="PRQ110" s="5"/>
      <c r="PRR110" s="5"/>
      <c r="PRS110" s="5"/>
      <c r="PRT110" s="5"/>
      <c r="PRU110" s="1"/>
      <c r="PRV110" s="2"/>
      <c r="PRW110" s="2"/>
      <c r="PRX110" s="5"/>
      <c r="PRY110" s="5"/>
      <c r="PRZ110" s="5"/>
      <c r="PSA110" s="5"/>
      <c r="PSB110" s="5"/>
      <c r="PSC110" s="1"/>
      <c r="PSD110" s="2"/>
      <c r="PSE110" s="2"/>
      <c r="PSF110" s="5"/>
      <c r="PSG110" s="5"/>
      <c r="PSH110" s="5"/>
      <c r="PSI110" s="5"/>
      <c r="PSJ110" s="5"/>
      <c r="PSK110" s="1"/>
      <c r="PSL110" s="2"/>
      <c r="PSM110" s="2"/>
      <c r="PSN110" s="5"/>
      <c r="PSO110" s="5"/>
      <c r="PSP110" s="5"/>
      <c r="PSQ110" s="5"/>
      <c r="PSR110" s="5"/>
      <c r="PSS110" s="1"/>
      <c r="PST110" s="2"/>
      <c r="PSU110" s="2"/>
      <c r="PSV110" s="5"/>
      <c r="PSW110" s="5"/>
      <c r="PSX110" s="5"/>
      <c r="PSY110" s="5"/>
      <c r="PSZ110" s="5"/>
      <c r="PTA110" s="1"/>
      <c r="PTB110" s="2"/>
      <c r="PTC110" s="2"/>
      <c r="PTD110" s="5"/>
      <c r="PTE110" s="5"/>
      <c r="PTF110" s="5"/>
      <c r="PTG110" s="5"/>
      <c r="PTH110" s="5"/>
      <c r="PTI110" s="1"/>
      <c r="PTJ110" s="2"/>
      <c r="PTK110" s="2"/>
      <c r="PTL110" s="5"/>
      <c r="PTM110" s="5"/>
      <c r="PTN110" s="5"/>
      <c r="PTO110" s="5"/>
      <c r="PTP110" s="5"/>
      <c r="PTQ110" s="1"/>
      <c r="PTR110" s="2"/>
      <c r="PTS110" s="2"/>
      <c r="PTT110" s="5"/>
      <c r="PTU110" s="5"/>
      <c r="PTV110" s="5"/>
      <c r="PTW110" s="5"/>
      <c r="PTX110" s="5"/>
      <c r="PTY110" s="1"/>
      <c r="PTZ110" s="2"/>
      <c r="PUA110" s="2"/>
      <c r="PUB110" s="5"/>
      <c r="PUC110" s="5"/>
      <c r="PUD110" s="5"/>
      <c r="PUE110" s="5"/>
      <c r="PUF110" s="5"/>
      <c r="PUG110" s="1"/>
      <c r="PUH110" s="2"/>
      <c r="PUI110" s="2"/>
      <c r="PUJ110" s="5"/>
      <c r="PUK110" s="5"/>
      <c r="PUL110" s="5"/>
      <c r="PUM110" s="5"/>
      <c r="PUN110" s="5"/>
      <c r="PUO110" s="1"/>
      <c r="PUP110" s="2"/>
      <c r="PUQ110" s="2"/>
      <c r="PUR110" s="5"/>
      <c r="PUS110" s="5"/>
      <c r="PUT110" s="5"/>
      <c r="PUU110" s="5"/>
      <c r="PUV110" s="5"/>
      <c r="PUW110" s="1"/>
      <c r="PUX110" s="2"/>
      <c r="PUY110" s="2"/>
      <c r="PUZ110" s="5"/>
      <c r="PVA110" s="5"/>
      <c r="PVB110" s="5"/>
      <c r="PVC110" s="5"/>
      <c r="PVD110" s="5"/>
      <c r="PVE110" s="1"/>
      <c r="PVF110" s="2"/>
      <c r="PVG110" s="2"/>
      <c r="PVH110" s="5"/>
      <c r="PVI110" s="5"/>
      <c r="PVJ110" s="5"/>
      <c r="PVK110" s="5"/>
      <c r="PVL110" s="5"/>
      <c r="PVM110" s="1"/>
      <c r="PVN110" s="2"/>
      <c r="PVO110" s="2"/>
      <c r="PVP110" s="5"/>
      <c r="PVQ110" s="5"/>
      <c r="PVR110" s="5"/>
      <c r="PVS110" s="5"/>
      <c r="PVT110" s="5"/>
      <c r="PVU110" s="1"/>
      <c r="PVV110" s="2"/>
      <c r="PVW110" s="2"/>
      <c r="PVX110" s="5"/>
      <c r="PVY110" s="5"/>
      <c r="PVZ110" s="5"/>
      <c r="PWA110" s="5"/>
      <c r="PWB110" s="5"/>
      <c r="PWC110" s="1"/>
      <c r="PWD110" s="2"/>
      <c r="PWE110" s="2"/>
      <c r="PWF110" s="5"/>
      <c r="PWG110" s="5"/>
      <c r="PWH110" s="5"/>
      <c r="PWI110" s="5"/>
      <c r="PWJ110" s="5"/>
      <c r="PWK110" s="1"/>
      <c r="PWL110" s="2"/>
      <c r="PWM110" s="2"/>
      <c r="PWN110" s="5"/>
      <c r="PWO110" s="5"/>
      <c r="PWP110" s="5"/>
      <c r="PWQ110" s="5"/>
      <c r="PWR110" s="5"/>
      <c r="PWS110" s="1"/>
      <c r="PWT110" s="2"/>
      <c r="PWU110" s="2"/>
      <c r="PWV110" s="5"/>
      <c r="PWW110" s="5"/>
      <c r="PWX110" s="5"/>
      <c r="PWY110" s="5"/>
      <c r="PWZ110" s="5"/>
      <c r="PXA110" s="1"/>
      <c r="PXB110" s="2"/>
      <c r="PXC110" s="2"/>
      <c r="PXD110" s="5"/>
      <c r="PXE110" s="5"/>
      <c r="PXF110" s="5"/>
      <c r="PXG110" s="5"/>
      <c r="PXH110" s="5"/>
      <c r="PXI110" s="1"/>
      <c r="PXJ110" s="2"/>
      <c r="PXK110" s="2"/>
      <c r="PXL110" s="5"/>
      <c r="PXM110" s="5"/>
      <c r="PXN110" s="5"/>
      <c r="PXO110" s="5"/>
      <c r="PXP110" s="5"/>
      <c r="PXQ110" s="1"/>
      <c r="PXR110" s="2"/>
      <c r="PXS110" s="2"/>
      <c r="PXT110" s="5"/>
      <c r="PXU110" s="5"/>
      <c r="PXV110" s="5"/>
      <c r="PXW110" s="5"/>
      <c r="PXX110" s="5"/>
      <c r="PXY110" s="1"/>
      <c r="PXZ110" s="2"/>
      <c r="PYA110" s="2"/>
      <c r="PYB110" s="5"/>
      <c r="PYC110" s="5"/>
      <c r="PYD110" s="5"/>
      <c r="PYE110" s="5"/>
      <c r="PYF110" s="5"/>
      <c r="PYG110" s="1"/>
      <c r="PYH110" s="2"/>
      <c r="PYI110" s="2"/>
      <c r="PYJ110" s="5"/>
      <c r="PYK110" s="5"/>
      <c r="PYL110" s="5"/>
      <c r="PYM110" s="5"/>
      <c r="PYN110" s="5"/>
      <c r="PYO110" s="1"/>
      <c r="PYP110" s="2"/>
      <c r="PYQ110" s="2"/>
      <c r="PYR110" s="5"/>
      <c r="PYS110" s="5"/>
      <c r="PYT110" s="5"/>
      <c r="PYU110" s="5"/>
      <c r="PYV110" s="5"/>
      <c r="PYW110" s="1"/>
      <c r="PYX110" s="2"/>
      <c r="PYY110" s="2"/>
      <c r="PYZ110" s="5"/>
      <c r="PZA110" s="5"/>
      <c r="PZB110" s="5"/>
      <c r="PZC110" s="5"/>
      <c r="PZD110" s="5"/>
      <c r="PZE110" s="1"/>
      <c r="PZF110" s="2"/>
      <c r="PZG110" s="2"/>
      <c r="PZH110" s="5"/>
      <c r="PZI110" s="5"/>
      <c r="PZJ110" s="5"/>
      <c r="PZK110" s="5"/>
      <c r="PZL110" s="5"/>
      <c r="PZM110" s="1"/>
      <c r="PZN110" s="2"/>
      <c r="PZO110" s="2"/>
      <c r="PZP110" s="5"/>
      <c r="PZQ110" s="5"/>
      <c r="PZR110" s="5"/>
      <c r="PZS110" s="5"/>
      <c r="PZT110" s="5"/>
      <c r="PZU110" s="1"/>
      <c r="PZV110" s="2"/>
      <c r="PZW110" s="2"/>
      <c r="PZX110" s="5"/>
      <c r="PZY110" s="5"/>
      <c r="PZZ110" s="5"/>
      <c r="QAA110" s="5"/>
      <c r="QAB110" s="5"/>
      <c r="QAC110" s="1"/>
      <c r="QAD110" s="2"/>
      <c r="QAE110" s="2"/>
      <c r="QAF110" s="5"/>
      <c r="QAG110" s="5"/>
      <c r="QAH110" s="5"/>
      <c r="QAI110" s="5"/>
      <c r="QAJ110" s="5"/>
      <c r="QAK110" s="1"/>
      <c r="QAL110" s="2"/>
      <c r="QAM110" s="2"/>
      <c r="QAN110" s="5"/>
      <c r="QAO110" s="5"/>
      <c r="QAP110" s="5"/>
      <c r="QAQ110" s="5"/>
      <c r="QAR110" s="5"/>
      <c r="QAS110" s="1"/>
      <c r="QAT110" s="2"/>
      <c r="QAU110" s="2"/>
      <c r="QAV110" s="5"/>
      <c r="QAW110" s="5"/>
      <c r="QAX110" s="5"/>
      <c r="QAY110" s="5"/>
      <c r="QAZ110" s="5"/>
      <c r="QBA110" s="1"/>
      <c r="QBB110" s="2"/>
      <c r="QBC110" s="2"/>
      <c r="QBD110" s="5"/>
      <c r="QBE110" s="5"/>
      <c r="QBF110" s="5"/>
      <c r="QBG110" s="5"/>
      <c r="QBH110" s="5"/>
      <c r="QBI110" s="1"/>
      <c r="QBJ110" s="2"/>
      <c r="QBK110" s="2"/>
      <c r="QBL110" s="5"/>
      <c r="QBM110" s="5"/>
      <c r="QBN110" s="5"/>
      <c r="QBO110" s="5"/>
      <c r="QBP110" s="5"/>
      <c r="QBQ110" s="1"/>
      <c r="QBR110" s="2"/>
      <c r="QBS110" s="2"/>
      <c r="QBT110" s="5"/>
      <c r="QBU110" s="5"/>
      <c r="QBV110" s="5"/>
      <c r="QBW110" s="5"/>
      <c r="QBX110" s="5"/>
      <c r="QBY110" s="1"/>
      <c r="QBZ110" s="2"/>
      <c r="QCA110" s="2"/>
      <c r="QCB110" s="5"/>
      <c r="QCC110" s="5"/>
      <c r="QCD110" s="5"/>
      <c r="QCE110" s="5"/>
      <c r="QCF110" s="5"/>
      <c r="QCG110" s="1"/>
      <c r="QCH110" s="2"/>
      <c r="QCI110" s="2"/>
      <c r="QCJ110" s="5"/>
      <c r="QCK110" s="5"/>
      <c r="QCL110" s="5"/>
      <c r="QCM110" s="5"/>
      <c r="QCN110" s="5"/>
      <c r="QCO110" s="1"/>
      <c r="QCP110" s="2"/>
      <c r="QCQ110" s="2"/>
      <c r="QCR110" s="5"/>
      <c r="QCS110" s="5"/>
      <c r="QCT110" s="5"/>
      <c r="QCU110" s="5"/>
      <c r="QCV110" s="5"/>
      <c r="QCW110" s="1"/>
      <c r="QCX110" s="2"/>
      <c r="QCY110" s="2"/>
      <c r="QCZ110" s="5"/>
      <c r="QDA110" s="5"/>
      <c r="QDB110" s="5"/>
      <c r="QDC110" s="5"/>
      <c r="QDD110" s="5"/>
      <c r="QDE110" s="1"/>
      <c r="QDF110" s="2"/>
      <c r="QDG110" s="2"/>
      <c r="QDH110" s="5"/>
      <c r="QDI110" s="5"/>
      <c r="QDJ110" s="5"/>
      <c r="QDK110" s="5"/>
      <c r="QDL110" s="5"/>
      <c r="QDM110" s="1"/>
      <c r="QDN110" s="2"/>
      <c r="QDO110" s="2"/>
      <c r="QDP110" s="5"/>
      <c r="QDQ110" s="5"/>
      <c r="QDR110" s="5"/>
      <c r="QDS110" s="5"/>
      <c r="QDT110" s="5"/>
      <c r="QDU110" s="1"/>
      <c r="QDV110" s="2"/>
      <c r="QDW110" s="2"/>
      <c r="QDX110" s="5"/>
      <c r="QDY110" s="5"/>
      <c r="QDZ110" s="5"/>
      <c r="QEA110" s="5"/>
      <c r="QEB110" s="5"/>
      <c r="QEC110" s="1"/>
      <c r="QED110" s="2"/>
      <c r="QEE110" s="2"/>
      <c r="QEF110" s="5"/>
      <c r="QEG110" s="5"/>
      <c r="QEH110" s="5"/>
      <c r="QEI110" s="5"/>
      <c r="QEJ110" s="5"/>
      <c r="QEK110" s="1"/>
      <c r="QEL110" s="2"/>
      <c r="QEM110" s="2"/>
      <c r="QEN110" s="5"/>
      <c r="QEO110" s="5"/>
      <c r="QEP110" s="5"/>
      <c r="QEQ110" s="5"/>
      <c r="QER110" s="5"/>
      <c r="QES110" s="1"/>
      <c r="QET110" s="2"/>
      <c r="QEU110" s="2"/>
      <c r="QEV110" s="5"/>
      <c r="QEW110" s="5"/>
      <c r="QEX110" s="5"/>
      <c r="QEY110" s="5"/>
      <c r="QEZ110" s="5"/>
      <c r="QFA110" s="1"/>
      <c r="QFB110" s="2"/>
      <c r="QFC110" s="2"/>
      <c r="QFD110" s="5"/>
      <c r="QFE110" s="5"/>
      <c r="QFF110" s="5"/>
      <c r="QFG110" s="5"/>
      <c r="QFH110" s="5"/>
      <c r="QFI110" s="1"/>
      <c r="QFJ110" s="2"/>
      <c r="QFK110" s="2"/>
      <c r="QFL110" s="5"/>
      <c r="QFM110" s="5"/>
      <c r="QFN110" s="5"/>
      <c r="QFO110" s="5"/>
      <c r="QFP110" s="5"/>
      <c r="QFQ110" s="1"/>
      <c r="QFR110" s="2"/>
      <c r="QFS110" s="2"/>
      <c r="QFT110" s="5"/>
      <c r="QFU110" s="5"/>
      <c r="QFV110" s="5"/>
      <c r="QFW110" s="5"/>
      <c r="QFX110" s="5"/>
      <c r="QFY110" s="1"/>
      <c r="QFZ110" s="2"/>
      <c r="QGA110" s="2"/>
      <c r="QGB110" s="5"/>
      <c r="QGC110" s="5"/>
      <c r="QGD110" s="5"/>
      <c r="QGE110" s="5"/>
      <c r="QGF110" s="5"/>
      <c r="QGG110" s="1"/>
      <c r="QGH110" s="2"/>
      <c r="QGI110" s="2"/>
      <c r="QGJ110" s="5"/>
      <c r="QGK110" s="5"/>
      <c r="QGL110" s="5"/>
      <c r="QGM110" s="5"/>
      <c r="QGN110" s="5"/>
      <c r="QGO110" s="1"/>
      <c r="QGP110" s="2"/>
      <c r="QGQ110" s="2"/>
      <c r="QGR110" s="5"/>
      <c r="QGS110" s="5"/>
      <c r="QGT110" s="5"/>
      <c r="QGU110" s="5"/>
      <c r="QGV110" s="5"/>
      <c r="QGW110" s="1"/>
      <c r="QGX110" s="2"/>
      <c r="QGY110" s="2"/>
      <c r="QGZ110" s="5"/>
      <c r="QHA110" s="5"/>
      <c r="QHB110" s="5"/>
      <c r="QHC110" s="5"/>
      <c r="QHD110" s="5"/>
      <c r="QHE110" s="1"/>
      <c r="QHF110" s="2"/>
      <c r="QHG110" s="2"/>
      <c r="QHH110" s="5"/>
      <c r="QHI110" s="5"/>
      <c r="QHJ110" s="5"/>
      <c r="QHK110" s="5"/>
      <c r="QHL110" s="5"/>
      <c r="QHM110" s="1"/>
      <c r="QHN110" s="2"/>
      <c r="QHO110" s="2"/>
      <c r="QHP110" s="5"/>
      <c r="QHQ110" s="5"/>
      <c r="QHR110" s="5"/>
      <c r="QHS110" s="5"/>
      <c r="QHT110" s="5"/>
      <c r="QHU110" s="1"/>
      <c r="QHV110" s="2"/>
      <c r="QHW110" s="2"/>
      <c r="QHX110" s="5"/>
      <c r="QHY110" s="5"/>
      <c r="QHZ110" s="5"/>
      <c r="QIA110" s="5"/>
      <c r="QIB110" s="5"/>
      <c r="QIC110" s="1"/>
      <c r="QID110" s="2"/>
      <c r="QIE110" s="2"/>
      <c r="QIF110" s="5"/>
      <c r="QIG110" s="5"/>
      <c r="QIH110" s="5"/>
      <c r="QII110" s="5"/>
      <c r="QIJ110" s="5"/>
      <c r="QIK110" s="1"/>
      <c r="QIL110" s="2"/>
      <c r="QIM110" s="2"/>
      <c r="QIN110" s="5"/>
      <c r="QIO110" s="5"/>
      <c r="QIP110" s="5"/>
      <c r="QIQ110" s="5"/>
      <c r="QIR110" s="5"/>
      <c r="QIS110" s="1"/>
      <c r="QIT110" s="2"/>
      <c r="QIU110" s="2"/>
      <c r="QIV110" s="5"/>
      <c r="QIW110" s="5"/>
      <c r="QIX110" s="5"/>
      <c r="QIY110" s="5"/>
      <c r="QIZ110" s="5"/>
      <c r="QJA110" s="1"/>
      <c r="QJB110" s="2"/>
      <c r="QJC110" s="2"/>
      <c r="QJD110" s="5"/>
      <c r="QJE110" s="5"/>
      <c r="QJF110" s="5"/>
      <c r="QJG110" s="5"/>
      <c r="QJH110" s="5"/>
      <c r="QJI110" s="1"/>
      <c r="QJJ110" s="2"/>
      <c r="QJK110" s="2"/>
      <c r="QJL110" s="5"/>
      <c r="QJM110" s="5"/>
      <c r="QJN110" s="5"/>
      <c r="QJO110" s="5"/>
      <c r="QJP110" s="5"/>
      <c r="QJQ110" s="1"/>
      <c r="QJR110" s="2"/>
      <c r="QJS110" s="2"/>
      <c r="QJT110" s="5"/>
      <c r="QJU110" s="5"/>
      <c r="QJV110" s="5"/>
      <c r="QJW110" s="5"/>
      <c r="QJX110" s="5"/>
      <c r="QJY110" s="1"/>
      <c r="QJZ110" s="2"/>
      <c r="QKA110" s="2"/>
      <c r="QKB110" s="5"/>
      <c r="QKC110" s="5"/>
      <c r="QKD110" s="5"/>
      <c r="QKE110" s="5"/>
      <c r="QKF110" s="5"/>
      <c r="QKG110" s="1"/>
      <c r="QKH110" s="2"/>
      <c r="QKI110" s="2"/>
      <c r="QKJ110" s="5"/>
      <c r="QKK110" s="5"/>
      <c r="QKL110" s="5"/>
      <c r="QKM110" s="5"/>
      <c r="QKN110" s="5"/>
      <c r="QKO110" s="1"/>
      <c r="QKP110" s="2"/>
      <c r="QKQ110" s="2"/>
      <c r="QKR110" s="5"/>
      <c r="QKS110" s="5"/>
      <c r="QKT110" s="5"/>
      <c r="QKU110" s="5"/>
      <c r="QKV110" s="5"/>
      <c r="QKW110" s="1"/>
      <c r="QKX110" s="2"/>
      <c r="QKY110" s="2"/>
      <c r="QKZ110" s="5"/>
      <c r="QLA110" s="5"/>
      <c r="QLB110" s="5"/>
      <c r="QLC110" s="5"/>
      <c r="QLD110" s="5"/>
      <c r="QLE110" s="1"/>
      <c r="QLF110" s="2"/>
      <c r="QLG110" s="2"/>
      <c r="QLH110" s="5"/>
      <c r="QLI110" s="5"/>
      <c r="QLJ110" s="5"/>
      <c r="QLK110" s="5"/>
      <c r="QLL110" s="5"/>
      <c r="QLM110" s="1"/>
      <c r="QLN110" s="2"/>
      <c r="QLO110" s="2"/>
      <c r="QLP110" s="5"/>
      <c r="QLQ110" s="5"/>
      <c r="QLR110" s="5"/>
      <c r="QLS110" s="5"/>
      <c r="QLT110" s="5"/>
      <c r="QLU110" s="1"/>
      <c r="QLV110" s="2"/>
      <c r="QLW110" s="2"/>
      <c r="QLX110" s="5"/>
      <c r="QLY110" s="5"/>
      <c r="QLZ110" s="5"/>
      <c r="QMA110" s="5"/>
      <c r="QMB110" s="5"/>
      <c r="QMC110" s="1"/>
      <c r="QMD110" s="2"/>
      <c r="QME110" s="2"/>
      <c r="QMF110" s="5"/>
      <c r="QMG110" s="5"/>
      <c r="QMH110" s="5"/>
      <c r="QMI110" s="5"/>
      <c r="QMJ110" s="5"/>
      <c r="QMK110" s="1"/>
      <c r="QML110" s="2"/>
      <c r="QMM110" s="2"/>
      <c r="QMN110" s="5"/>
      <c r="QMO110" s="5"/>
      <c r="QMP110" s="5"/>
      <c r="QMQ110" s="5"/>
      <c r="QMR110" s="5"/>
      <c r="QMS110" s="1"/>
      <c r="QMT110" s="2"/>
      <c r="QMU110" s="2"/>
      <c r="QMV110" s="5"/>
      <c r="QMW110" s="5"/>
      <c r="QMX110" s="5"/>
      <c r="QMY110" s="5"/>
      <c r="QMZ110" s="5"/>
      <c r="QNA110" s="1"/>
      <c r="QNB110" s="2"/>
      <c r="QNC110" s="2"/>
      <c r="QND110" s="5"/>
      <c r="QNE110" s="5"/>
      <c r="QNF110" s="5"/>
      <c r="QNG110" s="5"/>
      <c r="QNH110" s="5"/>
      <c r="QNI110" s="1"/>
      <c r="QNJ110" s="2"/>
      <c r="QNK110" s="2"/>
      <c r="QNL110" s="5"/>
      <c r="QNM110" s="5"/>
      <c r="QNN110" s="5"/>
      <c r="QNO110" s="5"/>
      <c r="QNP110" s="5"/>
      <c r="QNQ110" s="1"/>
      <c r="QNR110" s="2"/>
      <c r="QNS110" s="2"/>
      <c r="QNT110" s="5"/>
      <c r="QNU110" s="5"/>
      <c r="QNV110" s="5"/>
      <c r="QNW110" s="5"/>
      <c r="QNX110" s="5"/>
      <c r="QNY110" s="1"/>
      <c r="QNZ110" s="2"/>
      <c r="QOA110" s="2"/>
      <c r="QOB110" s="5"/>
      <c r="QOC110" s="5"/>
      <c r="QOD110" s="5"/>
      <c r="QOE110" s="5"/>
      <c r="QOF110" s="5"/>
      <c r="QOG110" s="1"/>
      <c r="QOH110" s="2"/>
      <c r="QOI110" s="2"/>
      <c r="QOJ110" s="5"/>
      <c r="QOK110" s="5"/>
      <c r="QOL110" s="5"/>
      <c r="QOM110" s="5"/>
      <c r="QON110" s="5"/>
      <c r="QOO110" s="1"/>
      <c r="QOP110" s="2"/>
      <c r="QOQ110" s="2"/>
      <c r="QOR110" s="5"/>
      <c r="QOS110" s="5"/>
      <c r="QOT110" s="5"/>
      <c r="QOU110" s="5"/>
      <c r="QOV110" s="5"/>
      <c r="QOW110" s="1"/>
      <c r="QOX110" s="2"/>
      <c r="QOY110" s="2"/>
      <c r="QOZ110" s="5"/>
      <c r="QPA110" s="5"/>
      <c r="QPB110" s="5"/>
      <c r="QPC110" s="5"/>
      <c r="QPD110" s="5"/>
      <c r="QPE110" s="1"/>
      <c r="QPF110" s="2"/>
      <c r="QPG110" s="2"/>
      <c r="QPH110" s="5"/>
      <c r="QPI110" s="5"/>
      <c r="QPJ110" s="5"/>
      <c r="QPK110" s="5"/>
      <c r="QPL110" s="5"/>
      <c r="QPM110" s="1"/>
      <c r="QPN110" s="2"/>
      <c r="QPO110" s="2"/>
      <c r="QPP110" s="5"/>
      <c r="QPQ110" s="5"/>
      <c r="QPR110" s="5"/>
      <c r="QPS110" s="5"/>
      <c r="QPT110" s="5"/>
      <c r="QPU110" s="1"/>
      <c r="QPV110" s="2"/>
      <c r="QPW110" s="2"/>
      <c r="QPX110" s="5"/>
      <c r="QPY110" s="5"/>
      <c r="QPZ110" s="5"/>
      <c r="QQA110" s="5"/>
      <c r="QQB110" s="5"/>
      <c r="QQC110" s="1"/>
      <c r="QQD110" s="2"/>
      <c r="QQE110" s="2"/>
      <c r="QQF110" s="5"/>
      <c r="QQG110" s="5"/>
      <c r="QQH110" s="5"/>
      <c r="QQI110" s="5"/>
      <c r="QQJ110" s="5"/>
      <c r="QQK110" s="1"/>
      <c r="QQL110" s="2"/>
      <c r="QQM110" s="2"/>
      <c r="QQN110" s="5"/>
      <c r="QQO110" s="5"/>
      <c r="QQP110" s="5"/>
      <c r="QQQ110" s="5"/>
      <c r="QQR110" s="5"/>
      <c r="QQS110" s="1"/>
      <c r="QQT110" s="2"/>
      <c r="QQU110" s="2"/>
      <c r="QQV110" s="5"/>
      <c r="QQW110" s="5"/>
      <c r="QQX110" s="5"/>
      <c r="QQY110" s="5"/>
      <c r="QQZ110" s="5"/>
      <c r="QRA110" s="1"/>
      <c r="QRB110" s="2"/>
      <c r="QRC110" s="2"/>
      <c r="QRD110" s="5"/>
      <c r="QRE110" s="5"/>
      <c r="QRF110" s="5"/>
      <c r="QRG110" s="5"/>
      <c r="QRH110" s="5"/>
      <c r="QRI110" s="1"/>
      <c r="QRJ110" s="2"/>
      <c r="QRK110" s="2"/>
      <c r="QRL110" s="5"/>
      <c r="QRM110" s="5"/>
      <c r="QRN110" s="5"/>
      <c r="QRO110" s="5"/>
      <c r="QRP110" s="5"/>
      <c r="QRQ110" s="1"/>
      <c r="QRR110" s="2"/>
      <c r="QRS110" s="2"/>
      <c r="QRT110" s="5"/>
      <c r="QRU110" s="5"/>
      <c r="QRV110" s="5"/>
      <c r="QRW110" s="5"/>
      <c r="QRX110" s="5"/>
      <c r="QRY110" s="1"/>
      <c r="QRZ110" s="2"/>
      <c r="QSA110" s="2"/>
      <c r="QSB110" s="5"/>
      <c r="QSC110" s="5"/>
      <c r="QSD110" s="5"/>
      <c r="QSE110" s="5"/>
      <c r="QSF110" s="5"/>
      <c r="QSG110" s="1"/>
      <c r="QSH110" s="2"/>
      <c r="QSI110" s="2"/>
      <c r="QSJ110" s="5"/>
      <c r="QSK110" s="5"/>
      <c r="QSL110" s="5"/>
      <c r="QSM110" s="5"/>
      <c r="QSN110" s="5"/>
      <c r="QSO110" s="1"/>
      <c r="QSP110" s="2"/>
      <c r="QSQ110" s="2"/>
      <c r="QSR110" s="5"/>
      <c r="QSS110" s="5"/>
      <c r="QST110" s="5"/>
      <c r="QSU110" s="5"/>
      <c r="QSV110" s="5"/>
      <c r="QSW110" s="1"/>
      <c r="QSX110" s="2"/>
      <c r="QSY110" s="2"/>
      <c r="QSZ110" s="5"/>
      <c r="QTA110" s="5"/>
      <c r="QTB110" s="5"/>
      <c r="QTC110" s="5"/>
      <c r="QTD110" s="5"/>
      <c r="QTE110" s="1"/>
      <c r="QTF110" s="2"/>
      <c r="QTG110" s="2"/>
      <c r="QTH110" s="5"/>
      <c r="QTI110" s="5"/>
      <c r="QTJ110" s="5"/>
      <c r="QTK110" s="5"/>
      <c r="QTL110" s="5"/>
      <c r="QTM110" s="1"/>
      <c r="QTN110" s="2"/>
      <c r="QTO110" s="2"/>
      <c r="QTP110" s="5"/>
      <c r="QTQ110" s="5"/>
      <c r="QTR110" s="5"/>
      <c r="QTS110" s="5"/>
      <c r="QTT110" s="5"/>
      <c r="QTU110" s="1"/>
      <c r="QTV110" s="2"/>
      <c r="QTW110" s="2"/>
      <c r="QTX110" s="5"/>
      <c r="QTY110" s="5"/>
      <c r="QTZ110" s="5"/>
      <c r="QUA110" s="5"/>
      <c r="QUB110" s="5"/>
      <c r="QUC110" s="1"/>
      <c r="QUD110" s="2"/>
      <c r="QUE110" s="2"/>
      <c r="QUF110" s="5"/>
      <c r="QUG110" s="5"/>
      <c r="QUH110" s="5"/>
      <c r="QUI110" s="5"/>
      <c r="QUJ110" s="5"/>
      <c r="QUK110" s="1"/>
      <c r="QUL110" s="2"/>
      <c r="QUM110" s="2"/>
      <c r="QUN110" s="5"/>
      <c r="QUO110" s="5"/>
      <c r="QUP110" s="5"/>
      <c r="QUQ110" s="5"/>
      <c r="QUR110" s="5"/>
      <c r="QUS110" s="1"/>
      <c r="QUT110" s="2"/>
      <c r="QUU110" s="2"/>
      <c r="QUV110" s="5"/>
      <c r="QUW110" s="5"/>
      <c r="QUX110" s="5"/>
      <c r="QUY110" s="5"/>
      <c r="QUZ110" s="5"/>
      <c r="QVA110" s="1"/>
      <c r="QVB110" s="2"/>
      <c r="QVC110" s="2"/>
      <c r="QVD110" s="5"/>
      <c r="QVE110" s="5"/>
      <c r="QVF110" s="5"/>
      <c r="QVG110" s="5"/>
      <c r="QVH110" s="5"/>
      <c r="QVI110" s="1"/>
      <c r="QVJ110" s="2"/>
      <c r="QVK110" s="2"/>
      <c r="QVL110" s="5"/>
      <c r="QVM110" s="5"/>
      <c r="QVN110" s="5"/>
      <c r="QVO110" s="5"/>
      <c r="QVP110" s="5"/>
      <c r="QVQ110" s="1"/>
      <c r="QVR110" s="2"/>
      <c r="QVS110" s="2"/>
      <c r="QVT110" s="5"/>
      <c r="QVU110" s="5"/>
      <c r="QVV110" s="5"/>
      <c r="QVW110" s="5"/>
      <c r="QVX110" s="5"/>
      <c r="QVY110" s="1"/>
      <c r="QVZ110" s="2"/>
      <c r="QWA110" s="2"/>
      <c r="QWB110" s="5"/>
      <c r="QWC110" s="5"/>
      <c r="QWD110" s="5"/>
      <c r="QWE110" s="5"/>
      <c r="QWF110" s="5"/>
      <c r="QWG110" s="1"/>
      <c r="QWH110" s="2"/>
      <c r="QWI110" s="2"/>
      <c r="QWJ110" s="5"/>
      <c r="QWK110" s="5"/>
      <c r="QWL110" s="5"/>
      <c r="QWM110" s="5"/>
      <c r="QWN110" s="5"/>
      <c r="QWO110" s="1"/>
      <c r="QWP110" s="2"/>
      <c r="QWQ110" s="2"/>
      <c r="QWR110" s="5"/>
      <c r="QWS110" s="5"/>
      <c r="QWT110" s="5"/>
      <c r="QWU110" s="5"/>
      <c r="QWV110" s="5"/>
      <c r="QWW110" s="1"/>
      <c r="QWX110" s="2"/>
      <c r="QWY110" s="2"/>
      <c r="QWZ110" s="5"/>
      <c r="QXA110" s="5"/>
      <c r="QXB110" s="5"/>
      <c r="QXC110" s="5"/>
      <c r="QXD110" s="5"/>
      <c r="QXE110" s="1"/>
      <c r="QXF110" s="2"/>
      <c r="QXG110" s="2"/>
      <c r="QXH110" s="5"/>
      <c r="QXI110" s="5"/>
      <c r="QXJ110" s="5"/>
      <c r="QXK110" s="5"/>
      <c r="QXL110" s="5"/>
      <c r="QXM110" s="1"/>
      <c r="QXN110" s="2"/>
      <c r="QXO110" s="2"/>
      <c r="QXP110" s="5"/>
      <c r="QXQ110" s="5"/>
      <c r="QXR110" s="5"/>
      <c r="QXS110" s="5"/>
      <c r="QXT110" s="5"/>
      <c r="QXU110" s="1"/>
      <c r="QXV110" s="2"/>
      <c r="QXW110" s="2"/>
      <c r="QXX110" s="5"/>
      <c r="QXY110" s="5"/>
      <c r="QXZ110" s="5"/>
      <c r="QYA110" s="5"/>
      <c r="QYB110" s="5"/>
      <c r="QYC110" s="1"/>
      <c r="QYD110" s="2"/>
      <c r="QYE110" s="2"/>
      <c r="QYF110" s="5"/>
      <c r="QYG110" s="5"/>
      <c r="QYH110" s="5"/>
      <c r="QYI110" s="5"/>
      <c r="QYJ110" s="5"/>
      <c r="QYK110" s="1"/>
      <c r="QYL110" s="2"/>
      <c r="QYM110" s="2"/>
      <c r="QYN110" s="5"/>
      <c r="QYO110" s="5"/>
      <c r="QYP110" s="5"/>
      <c r="QYQ110" s="5"/>
      <c r="QYR110" s="5"/>
      <c r="QYS110" s="1"/>
      <c r="QYT110" s="2"/>
      <c r="QYU110" s="2"/>
      <c r="QYV110" s="5"/>
      <c r="QYW110" s="5"/>
      <c r="QYX110" s="5"/>
      <c r="QYY110" s="5"/>
      <c r="QYZ110" s="5"/>
      <c r="QZA110" s="1"/>
      <c r="QZB110" s="2"/>
      <c r="QZC110" s="2"/>
      <c r="QZD110" s="5"/>
      <c r="QZE110" s="5"/>
      <c r="QZF110" s="5"/>
      <c r="QZG110" s="5"/>
      <c r="QZH110" s="5"/>
      <c r="QZI110" s="1"/>
      <c r="QZJ110" s="2"/>
      <c r="QZK110" s="2"/>
      <c r="QZL110" s="5"/>
      <c r="QZM110" s="5"/>
      <c r="QZN110" s="5"/>
      <c r="QZO110" s="5"/>
      <c r="QZP110" s="5"/>
      <c r="QZQ110" s="1"/>
      <c r="QZR110" s="2"/>
      <c r="QZS110" s="2"/>
      <c r="QZT110" s="5"/>
      <c r="QZU110" s="5"/>
      <c r="QZV110" s="5"/>
      <c r="QZW110" s="5"/>
      <c r="QZX110" s="5"/>
      <c r="QZY110" s="1"/>
      <c r="QZZ110" s="2"/>
      <c r="RAA110" s="2"/>
      <c r="RAB110" s="5"/>
      <c r="RAC110" s="5"/>
      <c r="RAD110" s="5"/>
      <c r="RAE110" s="5"/>
      <c r="RAF110" s="5"/>
      <c r="RAG110" s="1"/>
      <c r="RAH110" s="2"/>
      <c r="RAI110" s="2"/>
      <c r="RAJ110" s="5"/>
      <c r="RAK110" s="5"/>
      <c r="RAL110" s="5"/>
      <c r="RAM110" s="5"/>
      <c r="RAN110" s="5"/>
      <c r="RAO110" s="1"/>
      <c r="RAP110" s="2"/>
      <c r="RAQ110" s="2"/>
      <c r="RAR110" s="5"/>
      <c r="RAS110" s="5"/>
      <c r="RAT110" s="5"/>
      <c r="RAU110" s="5"/>
      <c r="RAV110" s="5"/>
      <c r="RAW110" s="1"/>
      <c r="RAX110" s="2"/>
      <c r="RAY110" s="2"/>
      <c r="RAZ110" s="5"/>
      <c r="RBA110" s="5"/>
      <c r="RBB110" s="5"/>
      <c r="RBC110" s="5"/>
      <c r="RBD110" s="5"/>
      <c r="RBE110" s="1"/>
      <c r="RBF110" s="2"/>
      <c r="RBG110" s="2"/>
      <c r="RBH110" s="5"/>
      <c r="RBI110" s="5"/>
      <c r="RBJ110" s="5"/>
      <c r="RBK110" s="5"/>
      <c r="RBL110" s="5"/>
      <c r="RBM110" s="1"/>
      <c r="RBN110" s="2"/>
      <c r="RBO110" s="2"/>
      <c r="RBP110" s="5"/>
      <c r="RBQ110" s="5"/>
      <c r="RBR110" s="5"/>
      <c r="RBS110" s="5"/>
      <c r="RBT110" s="5"/>
      <c r="RBU110" s="1"/>
      <c r="RBV110" s="2"/>
      <c r="RBW110" s="2"/>
      <c r="RBX110" s="5"/>
      <c r="RBY110" s="5"/>
      <c r="RBZ110" s="5"/>
      <c r="RCA110" s="5"/>
      <c r="RCB110" s="5"/>
      <c r="RCC110" s="1"/>
      <c r="RCD110" s="2"/>
      <c r="RCE110" s="2"/>
      <c r="RCF110" s="5"/>
      <c r="RCG110" s="5"/>
      <c r="RCH110" s="5"/>
      <c r="RCI110" s="5"/>
      <c r="RCJ110" s="5"/>
      <c r="RCK110" s="1"/>
      <c r="RCL110" s="2"/>
      <c r="RCM110" s="2"/>
      <c r="RCN110" s="5"/>
      <c r="RCO110" s="5"/>
      <c r="RCP110" s="5"/>
      <c r="RCQ110" s="5"/>
      <c r="RCR110" s="5"/>
      <c r="RCS110" s="1"/>
      <c r="RCT110" s="2"/>
      <c r="RCU110" s="2"/>
      <c r="RCV110" s="5"/>
      <c r="RCW110" s="5"/>
      <c r="RCX110" s="5"/>
      <c r="RCY110" s="5"/>
      <c r="RCZ110" s="5"/>
      <c r="RDA110" s="1"/>
      <c r="RDB110" s="2"/>
      <c r="RDC110" s="2"/>
      <c r="RDD110" s="5"/>
      <c r="RDE110" s="5"/>
      <c r="RDF110" s="5"/>
      <c r="RDG110" s="5"/>
      <c r="RDH110" s="5"/>
      <c r="RDI110" s="1"/>
      <c r="RDJ110" s="2"/>
      <c r="RDK110" s="2"/>
      <c r="RDL110" s="5"/>
      <c r="RDM110" s="5"/>
      <c r="RDN110" s="5"/>
      <c r="RDO110" s="5"/>
      <c r="RDP110" s="5"/>
      <c r="RDQ110" s="1"/>
      <c r="RDR110" s="2"/>
      <c r="RDS110" s="2"/>
      <c r="RDT110" s="5"/>
      <c r="RDU110" s="5"/>
      <c r="RDV110" s="5"/>
      <c r="RDW110" s="5"/>
      <c r="RDX110" s="5"/>
      <c r="RDY110" s="1"/>
      <c r="RDZ110" s="2"/>
      <c r="REA110" s="2"/>
      <c r="REB110" s="5"/>
      <c r="REC110" s="5"/>
      <c r="RED110" s="5"/>
      <c r="REE110" s="5"/>
      <c r="REF110" s="5"/>
      <c r="REG110" s="1"/>
      <c r="REH110" s="2"/>
      <c r="REI110" s="2"/>
      <c r="REJ110" s="5"/>
      <c r="REK110" s="5"/>
      <c r="REL110" s="5"/>
      <c r="REM110" s="5"/>
      <c r="REN110" s="5"/>
      <c r="REO110" s="1"/>
      <c r="REP110" s="2"/>
      <c r="REQ110" s="2"/>
      <c r="RER110" s="5"/>
      <c r="RES110" s="5"/>
      <c r="RET110" s="5"/>
      <c r="REU110" s="5"/>
      <c r="REV110" s="5"/>
      <c r="REW110" s="1"/>
      <c r="REX110" s="2"/>
      <c r="REY110" s="2"/>
      <c r="REZ110" s="5"/>
      <c r="RFA110" s="5"/>
      <c r="RFB110" s="5"/>
      <c r="RFC110" s="5"/>
      <c r="RFD110" s="5"/>
      <c r="RFE110" s="1"/>
      <c r="RFF110" s="2"/>
      <c r="RFG110" s="2"/>
      <c r="RFH110" s="5"/>
      <c r="RFI110" s="5"/>
      <c r="RFJ110" s="5"/>
      <c r="RFK110" s="5"/>
      <c r="RFL110" s="5"/>
      <c r="RFM110" s="1"/>
      <c r="RFN110" s="2"/>
      <c r="RFO110" s="2"/>
      <c r="RFP110" s="5"/>
      <c r="RFQ110" s="5"/>
      <c r="RFR110" s="5"/>
      <c r="RFS110" s="5"/>
      <c r="RFT110" s="5"/>
      <c r="RFU110" s="1"/>
      <c r="RFV110" s="2"/>
      <c r="RFW110" s="2"/>
      <c r="RFX110" s="5"/>
      <c r="RFY110" s="5"/>
      <c r="RFZ110" s="5"/>
      <c r="RGA110" s="5"/>
      <c r="RGB110" s="5"/>
      <c r="RGC110" s="1"/>
      <c r="RGD110" s="2"/>
      <c r="RGE110" s="2"/>
      <c r="RGF110" s="5"/>
      <c r="RGG110" s="5"/>
      <c r="RGH110" s="5"/>
      <c r="RGI110" s="5"/>
      <c r="RGJ110" s="5"/>
      <c r="RGK110" s="1"/>
      <c r="RGL110" s="2"/>
      <c r="RGM110" s="2"/>
      <c r="RGN110" s="5"/>
      <c r="RGO110" s="5"/>
      <c r="RGP110" s="5"/>
      <c r="RGQ110" s="5"/>
      <c r="RGR110" s="5"/>
      <c r="RGS110" s="1"/>
      <c r="RGT110" s="2"/>
      <c r="RGU110" s="2"/>
      <c r="RGV110" s="5"/>
      <c r="RGW110" s="5"/>
      <c r="RGX110" s="5"/>
      <c r="RGY110" s="5"/>
      <c r="RGZ110" s="5"/>
      <c r="RHA110" s="1"/>
      <c r="RHB110" s="2"/>
      <c r="RHC110" s="2"/>
      <c r="RHD110" s="5"/>
      <c r="RHE110" s="5"/>
      <c r="RHF110" s="5"/>
      <c r="RHG110" s="5"/>
      <c r="RHH110" s="5"/>
      <c r="RHI110" s="1"/>
      <c r="RHJ110" s="2"/>
      <c r="RHK110" s="2"/>
      <c r="RHL110" s="5"/>
      <c r="RHM110" s="5"/>
      <c r="RHN110" s="5"/>
      <c r="RHO110" s="5"/>
      <c r="RHP110" s="5"/>
      <c r="RHQ110" s="1"/>
      <c r="RHR110" s="2"/>
      <c r="RHS110" s="2"/>
      <c r="RHT110" s="5"/>
      <c r="RHU110" s="5"/>
      <c r="RHV110" s="5"/>
      <c r="RHW110" s="5"/>
      <c r="RHX110" s="5"/>
      <c r="RHY110" s="1"/>
      <c r="RHZ110" s="2"/>
      <c r="RIA110" s="2"/>
      <c r="RIB110" s="5"/>
      <c r="RIC110" s="5"/>
      <c r="RID110" s="5"/>
      <c r="RIE110" s="5"/>
      <c r="RIF110" s="5"/>
      <c r="RIG110" s="1"/>
      <c r="RIH110" s="2"/>
      <c r="RII110" s="2"/>
      <c r="RIJ110" s="5"/>
      <c r="RIK110" s="5"/>
      <c r="RIL110" s="5"/>
      <c r="RIM110" s="5"/>
      <c r="RIN110" s="5"/>
      <c r="RIO110" s="1"/>
      <c r="RIP110" s="2"/>
      <c r="RIQ110" s="2"/>
      <c r="RIR110" s="5"/>
      <c r="RIS110" s="5"/>
      <c r="RIT110" s="5"/>
      <c r="RIU110" s="5"/>
      <c r="RIV110" s="5"/>
      <c r="RIW110" s="1"/>
      <c r="RIX110" s="2"/>
      <c r="RIY110" s="2"/>
      <c r="RIZ110" s="5"/>
      <c r="RJA110" s="5"/>
      <c r="RJB110" s="5"/>
      <c r="RJC110" s="5"/>
      <c r="RJD110" s="5"/>
      <c r="RJE110" s="1"/>
      <c r="RJF110" s="2"/>
      <c r="RJG110" s="2"/>
      <c r="RJH110" s="5"/>
      <c r="RJI110" s="5"/>
      <c r="RJJ110" s="5"/>
      <c r="RJK110" s="5"/>
      <c r="RJL110" s="5"/>
      <c r="RJM110" s="1"/>
      <c r="RJN110" s="2"/>
      <c r="RJO110" s="2"/>
      <c r="RJP110" s="5"/>
      <c r="RJQ110" s="5"/>
      <c r="RJR110" s="5"/>
      <c r="RJS110" s="5"/>
      <c r="RJT110" s="5"/>
      <c r="RJU110" s="1"/>
      <c r="RJV110" s="2"/>
      <c r="RJW110" s="2"/>
      <c r="RJX110" s="5"/>
      <c r="RJY110" s="5"/>
      <c r="RJZ110" s="5"/>
      <c r="RKA110" s="5"/>
      <c r="RKB110" s="5"/>
      <c r="RKC110" s="1"/>
      <c r="RKD110" s="2"/>
      <c r="RKE110" s="2"/>
      <c r="RKF110" s="5"/>
      <c r="RKG110" s="5"/>
      <c r="RKH110" s="5"/>
      <c r="RKI110" s="5"/>
      <c r="RKJ110" s="5"/>
      <c r="RKK110" s="1"/>
      <c r="RKL110" s="2"/>
      <c r="RKM110" s="2"/>
      <c r="RKN110" s="5"/>
      <c r="RKO110" s="5"/>
      <c r="RKP110" s="5"/>
      <c r="RKQ110" s="5"/>
      <c r="RKR110" s="5"/>
      <c r="RKS110" s="1"/>
      <c r="RKT110" s="2"/>
      <c r="RKU110" s="2"/>
      <c r="RKV110" s="5"/>
      <c r="RKW110" s="5"/>
      <c r="RKX110" s="5"/>
      <c r="RKY110" s="5"/>
      <c r="RKZ110" s="5"/>
      <c r="RLA110" s="1"/>
      <c r="RLB110" s="2"/>
      <c r="RLC110" s="2"/>
      <c r="RLD110" s="5"/>
      <c r="RLE110" s="5"/>
      <c r="RLF110" s="5"/>
      <c r="RLG110" s="5"/>
      <c r="RLH110" s="5"/>
      <c r="RLI110" s="1"/>
      <c r="RLJ110" s="2"/>
      <c r="RLK110" s="2"/>
      <c r="RLL110" s="5"/>
      <c r="RLM110" s="5"/>
      <c r="RLN110" s="5"/>
      <c r="RLO110" s="5"/>
      <c r="RLP110" s="5"/>
      <c r="RLQ110" s="1"/>
      <c r="RLR110" s="2"/>
      <c r="RLS110" s="2"/>
      <c r="RLT110" s="5"/>
      <c r="RLU110" s="5"/>
      <c r="RLV110" s="5"/>
      <c r="RLW110" s="5"/>
      <c r="RLX110" s="5"/>
      <c r="RLY110" s="1"/>
      <c r="RLZ110" s="2"/>
      <c r="RMA110" s="2"/>
      <c r="RMB110" s="5"/>
      <c r="RMC110" s="5"/>
      <c r="RMD110" s="5"/>
      <c r="RME110" s="5"/>
      <c r="RMF110" s="5"/>
      <c r="RMG110" s="1"/>
      <c r="RMH110" s="2"/>
      <c r="RMI110" s="2"/>
      <c r="RMJ110" s="5"/>
      <c r="RMK110" s="5"/>
      <c r="RML110" s="5"/>
      <c r="RMM110" s="5"/>
      <c r="RMN110" s="5"/>
      <c r="RMO110" s="1"/>
      <c r="RMP110" s="2"/>
      <c r="RMQ110" s="2"/>
      <c r="RMR110" s="5"/>
      <c r="RMS110" s="5"/>
      <c r="RMT110" s="5"/>
      <c r="RMU110" s="5"/>
      <c r="RMV110" s="5"/>
      <c r="RMW110" s="1"/>
      <c r="RMX110" s="2"/>
      <c r="RMY110" s="2"/>
      <c r="RMZ110" s="5"/>
      <c r="RNA110" s="5"/>
      <c r="RNB110" s="5"/>
      <c r="RNC110" s="5"/>
      <c r="RND110" s="5"/>
      <c r="RNE110" s="1"/>
      <c r="RNF110" s="2"/>
      <c r="RNG110" s="2"/>
      <c r="RNH110" s="5"/>
      <c r="RNI110" s="5"/>
      <c r="RNJ110" s="5"/>
      <c r="RNK110" s="5"/>
      <c r="RNL110" s="5"/>
      <c r="RNM110" s="1"/>
      <c r="RNN110" s="2"/>
      <c r="RNO110" s="2"/>
      <c r="RNP110" s="5"/>
      <c r="RNQ110" s="5"/>
      <c r="RNR110" s="5"/>
      <c r="RNS110" s="5"/>
      <c r="RNT110" s="5"/>
      <c r="RNU110" s="1"/>
      <c r="RNV110" s="2"/>
      <c r="RNW110" s="2"/>
      <c r="RNX110" s="5"/>
      <c r="RNY110" s="5"/>
      <c r="RNZ110" s="5"/>
      <c r="ROA110" s="5"/>
      <c r="ROB110" s="5"/>
      <c r="ROC110" s="1"/>
      <c r="ROD110" s="2"/>
      <c r="ROE110" s="2"/>
      <c r="ROF110" s="5"/>
      <c r="ROG110" s="5"/>
      <c r="ROH110" s="5"/>
      <c r="ROI110" s="5"/>
      <c r="ROJ110" s="5"/>
      <c r="ROK110" s="1"/>
      <c r="ROL110" s="2"/>
      <c r="ROM110" s="2"/>
      <c r="RON110" s="5"/>
      <c r="ROO110" s="5"/>
      <c r="ROP110" s="5"/>
      <c r="ROQ110" s="5"/>
      <c r="ROR110" s="5"/>
      <c r="ROS110" s="1"/>
      <c r="ROT110" s="2"/>
      <c r="ROU110" s="2"/>
      <c r="ROV110" s="5"/>
      <c r="ROW110" s="5"/>
      <c r="ROX110" s="5"/>
      <c r="ROY110" s="5"/>
      <c r="ROZ110" s="5"/>
      <c r="RPA110" s="1"/>
      <c r="RPB110" s="2"/>
      <c r="RPC110" s="2"/>
      <c r="RPD110" s="5"/>
      <c r="RPE110" s="5"/>
      <c r="RPF110" s="5"/>
      <c r="RPG110" s="5"/>
      <c r="RPH110" s="5"/>
      <c r="RPI110" s="1"/>
      <c r="RPJ110" s="2"/>
      <c r="RPK110" s="2"/>
      <c r="RPL110" s="5"/>
      <c r="RPM110" s="5"/>
      <c r="RPN110" s="5"/>
      <c r="RPO110" s="5"/>
      <c r="RPP110" s="5"/>
      <c r="RPQ110" s="1"/>
      <c r="RPR110" s="2"/>
      <c r="RPS110" s="2"/>
      <c r="RPT110" s="5"/>
      <c r="RPU110" s="5"/>
      <c r="RPV110" s="5"/>
      <c r="RPW110" s="5"/>
      <c r="RPX110" s="5"/>
      <c r="RPY110" s="1"/>
      <c r="RPZ110" s="2"/>
      <c r="RQA110" s="2"/>
      <c r="RQB110" s="5"/>
      <c r="RQC110" s="5"/>
      <c r="RQD110" s="5"/>
      <c r="RQE110" s="5"/>
      <c r="RQF110" s="5"/>
      <c r="RQG110" s="1"/>
      <c r="RQH110" s="2"/>
      <c r="RQI110" s="2"/>
      <c r="RQJ110" s="5"/>
      <c r="RQK110" s="5"/>
      <c r="RQL110" s="5"/>
      <c r="RQM110" s="5"/>
      <c r="RQN110" s="5"/>
      <c r="RQO110" s="1"/>
      <c r="RQP110" s="2"/>
      <c r="RQQ110" s="2"/>
      <c r="RQR110" s="5"/>
      <c r="RQS110" s="5"/>
      <c r="RQT110" s="5"/>
      <c r="RQU110" s="5"/>
      <c r="RQV110" s="5"/>
      <c r="RQW110" s="1"/>
      <c r="RQX110" s="2"/>
      <c r="RQY110" s="2"/>
      <c r="RQZ110" s="5"/>
      <c r="RRA110" s="5"/>
      <c r="RRB110" s="5"/>
      <c r="RRC110" s="5"/>
      <c r="RRD110" s="5"/>
      <c r="RRE110" s="1"/>
      <c r="RRF110" s="2"/>
      <c r="RRG110" s="2"/>
      <c r="RRH110" s="5"/>
      <c r="RRI110" s="5"/>
      <c r="RRJ110" s="5"/>
      <c r="RRK110" s="5"/>
      <c r="RRL110" s="5"/>
      <c r="RRM110" s="1"/>
      <c r="RRN110" s="2"/>
      <c r="RRO110" s="2"/>
      <c r="RRP110" s="5"/>
      <c r="RRQ110" s="5"/>
      <c r="RRR110" s="5"/>
      <c r="RRS110" s="5"/>
      <c r="RRT110" s="5"/>
      <c r="RRU110" s="1"/>
      <c r="RRV110" s="2"/>
      <c r="RRW110" s="2"/>
      <c r="RRX110" s="5"/>
      <c r="RRY110" s="5"/>
      <c r="RRZ110" s="5"/>
      <c r="RSA110" s="5"/>
      <c r="RSB110" s="5"/>
      <c r="RSC110" s="1"/>
      <c r="RSD110" s="2"/>
      <c r="RSE110" s="2"/>
      <c r="RSF110" s="5"/>
      <c r="RSG110" s="5"/>
      <c r="RSH110" s="5"/>
      <c r="RSI110" s="5"/>
      <c r="RSJ110" s="5"/>
      <c r="RSK110" s="1"/>
      <c r="RSL110" s="2"/>
      <c r="RSM110" s="2"/>
      <c r="RSN110" s="5"/>
      <c r="RSO110" s="5"/>
      <c r="RSP110" s="5"/>
      <c r="RSQ110" s="5"/>
      <c r="RSR110" s="5"/>
      <c r="RSS110" s="1"/>
      <c r="RST110" s="2"/>
      <c r="RSU110" s="2"/>
      <c r="RSV110" s="5"/>
      <c r="RSW110" s="5"/>
      <c r="RSX110" s="5"/>
      <c r="RSY110" s="5"/>
      <c r="RSZ110" s="5"/>
      <c r="RTA110" s="1"/>
      <c r="RTB110" s="2"/>
      <c r="RTC110" s="2"/>
      <c r="RTD110" s="5"/>
      <c r="RTE110" s="5"/>
      <c r="RTF110" s="5"/>
      <c r="RTG110" s="5"/>
      <c r="RTH110" s="5"/>
      <c r="RTI110" s="1"/>
      <c r="RTJ110" s="2"/>
      <c r="RTK110" s="2"/>
      <c r="RTL110" s="5"/>
      <c r="RTM110" s="5"/>
      <c r="RTN110" s="5"/>
      <c r="RTO110" s="5"/>
      <c r="RTP110" s="5"/>
      <c r="RTQ110" s="1"/>
      <c r="RTR110" s="2"/>
      <c r="RTS110" s="2"/>
      <c r="RTT110" s="5"/>
      <c r="RTU110" s="5"/>
      <c r="RTV110" s="5"/>
      <c r="RTW110" s="5"/>
      <c r="RTX110" s="5"/>
      <c r="RTY110" s="1"/>
      <c r="RTZ110" s="2"/>
      <c r="RUA110" s="2"/>
      <c r="RUB110" s="5"/>
      <c r="RUC110" s="5"/>
      <c r="RUD110" s="5"/>
      <c r="RUE110" s="5"/>
      <c r="RUF110" s="5"/>
      <c r="RUG110" s="1"/>
      <c r="RUH110" s="2"/>
      <c r="RUI110" s="2"/>
      <c r="RUJ110" s="5"/>
      <c r="RUK110" s="5"/>
      <c r="RUL110" s="5"/>
      <c r="RUM110" s="5"/>
      <c r="RUN110" s="5"/>
      <c r="RUO110" s="1"/>
      <c r="RUP110" s="2"/>
      <c r="RUQ110" s="2"/>
      <c r="RUR110" s="5"/>
      <c r="RUS110" s="5"/>
      <c r="RUT110" s="5"/>
      <c r="RUU110" s="5"/>
      <c r="RUV110" s="5"/>
      <c r="RUW110" s="1"/>
      <c r="RUX110" s="2"/>
      <c r="RUY110" s="2"/>
      <c r="RUZ110" s="5"/>
      <c r="RVA110" s="5"/>
      <c r="RVB110" s="5"/>
      <c r="RVC110" s="5"/>
      <c r="RVD110" s="5"/>
      <c r="RVE110" s="1"/>
      <c r="RVF110" s="2"/>
      <c r="RVG110" s="2"/>
      <c r="RVH110" s="5"/>
      <c r="RVI110" s="5"/>
      <c r="RVJ110" s="5"/>
      <c r="RVK110" s="5"/>
      <c r="RVL110" s="5"/>
      <c r="RVM110" s="1"/>
      <c r="RVN110" s="2"/>
      <c r="RVO110" s="2"/>
      <c r="RVP110" s="5"/>
      <c r="RVQ110" s="5"/>
      <c r="RVR110" s="5"/>
      <c r="RVS110" s="5"/>
      <c r="RVT110" s="5"/>
      <c r="RVU110" s="1"/>
      <c r="RVV110" s="2"/>
      <c r="RVW110" s="2"/>
      <c r="RVX110" s="5"/>
      <c r="RVY110" s="5"/>
      <c r="RVZ110" s="5"/>
      <c r="RWA110" s="5"/>
      <c r="RWB110" s="5"/>
      <c r="RWC110" s="1"/>
      <c r="RWD110" s="2"/>
      <c r="RWE110" s="2"/>
      <c r="RWF110" s="5"/>
      <c r="RWG110" s="5"/>
      <c r="RWH110" s="5"/>
      <c r="RWI110" s="5"/>
      <c r="RWJ110" s="5"/>
      <c r="RWK110" s="1"/>
      <c r="RWL110" s="2"/>
      <c r="RWM110" s="2"/>
      <c r="RWN110" s="5"/>
      <c r="RWO110" s="5"/>
      <c r="RWP110" s="5"/>
      <c r="RWQ110" s="5"/>
      <c r="RWR110" s="5"/>
      <c r="RWS110" s="1"/>
      <c r="RWT110" s="2"/>
      <c r="RWU110" s="2"/>
      <c r="RWV110" s="5"/>
      <c r="RWW110" s="5"/>
      <c r="RWX110" s="5"/>
      <c r="RWY110" s="5"/>
      <c r="RWZ110" s="5"/>
      <c r="RXA110" s="1"/>
      <c r="RXB110" s="2"/>
      <c r="RXC110" s="2"/>
      <c r="RXD110" s="5"/>
      <c r="RXE110" s="5"/>
      <c r="RXF110" s="5"/>
      <c r="RXG110" s="5"/>
      <c r="RXH110" s="5"/>
      <c r="RXI110" s="1"/>
      <c r="RXJ110" s="2"/>
      <c r="RXK110" s="2"/>
      <c r="RXL110" s="5"/>
      <c r="RXM110" s="5"/>
      <c r="RXN110" s="5"/>
      <c r="RXO110" s="5"/>
      <c r="RXP110" s="5"/>
      <c r="RXQ110" s="1"/>
      <c r="RXR110" s="2"/>
      <c r="RXS110" s="2"/>
      <c r="RXT110" s="5"/>
      <c r="RXU110" s="5"/>
      <c r="RXV110" s="5"/>
      <c r="RXW110" s="5"/>
      <c r="RXX110" s="5"/>
      <c r="RXY110" s="1"/>
      <c r="RXZ110" s="2"/>
      <c r="RYA110" s="2"/>
      <c r="RYB110" s="5"/>
      <c r="RYC110" s="5"/>
      <c r="RYD110" s="5"/>
      <c r="RYE110" s="5"/>
      <c r="RYF110" s="5"/>
      <c r="RYG110" s="1"/>
      <c r="RYH110" s="2"/>
      <c r="RYI110" s="2"/>
      <c r="RYJ110" s="5"/>
      <c r="RYK110" s="5"/>
      <c r="RYL110" s="5"/>
      <c r="RYM110" s="5"/>
      <c r="RYN110" s="5"/>
      <c r="RYO110" s="1"/>
      <c r="RYP110" s="2"/>
      <c r="RYQ110" s="2"/>
      <c r="RYR110" s="5"/>
      <c r="RYS110" s="5"/>
      <c r="RYT110" s="5"/>
      <c r="RYU110" s="5"/>
      <c r="RYV110" s="5"/>
      <c r="RYW110" s="1"/>
      <c r="RYX110" s="2"/>
      <c r="RYY110" s="2"/>
      <c r="RYZ110" s="5"/>
      <c r="RZA110" s="5"/>
      <c r="RZB110" s="5"/>
      <c r="RZC110" s="5"/>
      <c r="RZD110" s="5"/>
      <c r="RZE110" s="1"/>
      <c r="RZF110" s="2"/>
      <c r="RZG110" s="2"/>
      <c r="RZH110" s="5"/>
      <c r="RZI110" s="5"/>
      <c r="RZJ110" s="5"/>
      <c r="RZK110" s="5"/>
      <c r="RZL110" s="5"/>
      <c r="RZM110" s="1"/>
      <c r="RZN110" s="2"/>
      <c r="RZO110" s="2"/>
      <c r="RZP110" s="5"/>
      <c r="RZQ110" s="5"/>
      <c r="RZR110" s="5"/>
      <c r="RZS110" s="5"/>
      <c r="RZT110" s="5"/>
      <c r="RZU110" s="1"/>
      <c r="RZV110" s="2"/>
      <c r="RZW110" s="2"/>
      <c r="RZX110" s="5"/>
      <c r="RZY110" s="5"/>
      <c r="RZZ110" s="5"/>
      <c r="SAA110" s="5"/>
      <c r="SAB110" s="5"/>
      <c r="SAC110" s="1"/>
      <c r="SAD110" s="2"/>
      <c r="SAE110" s="2"/>
      <c r="SAF110" s="5"/>
      <c r="SAG110" s="5"/>
      <c r="SAH110" s="5"/>
      <c r="SAI110" s="5"/>
      <c r="SAJ110" s="5"/>
      <c r="SAK110" s="1"/>
      <c r="SAL110" s="2"/>
      <c r="SAM110" s="2"/>
      <c r="SAN110" s="5"/>
      <c r="SAO110" s="5"/>
      <c r="SAP110" s="5"/>
      <c r="SAQ110" s="5"/>
      <c r="SAR110" s="5"/>
      <c r="SAS110" s="1"/>
      <c r="SAT110" s="2"/>
      <c r="SAU110" s="2"/>
      <c r="SAV110" s="5"/>
      <c r="SAW110" s="5"/>
      <c r="SAX110" s="5"/>
      <c r="SAY110" s="5"/>
      <c r="SAZ110" s="5"/>
      <c r="SBA110" s="1"/>
      <c r="SBB110" s="2"/>
      <c r="SBC110" s="2"/>
      <c r="SBD110" s="5"/>
      <c r="SBE110" s="5"/>
      <c r="SBF110" s="5"/>
      <c r="SBG110" s="5"/>
      <c r="SBH110" s="5"/>
      <c r="SBI110" s="1"/>
      <c r="SBJ110" s="2"/>
      <c r="SBK110" s="2"/>
      <c r="SBL110" s="5"/>
      <c r="SBM110" s="5"/>
      <c r="SBN110" s="5"/>
      <c r="SBO110" s="5"/>
      <c r="SBP110" s="5"/>
      <c r="SBQ110" s="1"/>
      <c r="SBR110" s="2"/>
      <c r="SBS110" s="2"/>
      <c r="SBT110" s="5"/>
      <c r="SBU110" s="5"/>
      <c r="SBV110" s="5"/>
      <c r="SBW110" s="5"/>
      <c r="SBX110" s="5"/>
      <c r="SBY110" s="1"/>
      <c r="SBZ110" s="2"/>
      <c r="SCA110" s="2"/>
      <c r="SCB110" s="5"/>
      <c r="SCC110" s="5"/>
      <c r="SCD110" s="5"/>
      <c r="SCE110" s="5"/>
      <c r="SCF110" s="5"/>
      <c r="SCG110" s="1"/>
      <c r="SCH110" s="2"/>
      <c r="SCI110" s="2"/>
      <c r="SCJ110" s="5"/>
      <c r="SCK110" s="5"/>
      <c r="SCL110" s="5"/>
      <c r="SCM110" s="5"/>
      <c r="SCN110" s="5"/>
      <c r="SCO110" s="1"/>
      <c r="SCP110" s="2"/>
      <c r="SCQ110" s="2"/>
      <c r="SCR110" s="5"/>
      <c r="SCS110" s="5"/>
      <c r="SCT110" s="5"/>
      <c r="SCU110" s="5"/>
      <c r="SCV110" s="5"/>
      <c r="SCW110" s="1"/>
      <c r="SCX110" s="2"/>
      <c r="SCY110" s="2"/>
      <c r="SCZ110" s="5"/>
      <c r="SDA110" s="5"/>
      <c r="SDB110" s="5"/>
      <c r="SDC110" s="5"/>
      <c r="SDD110" s="5"/>
      <c r="SDE110" s="1"/>
      <c r="SDF110" s="2"/>
      <c r="SDG110" s="2"/>
      <c r="SDH110" s="5"/>
      <c r="SDI110" s="5"/>
      <c r="SDJ110" s="5"/>
      <c r="SDK110" s="5"/>
      <c r="SDL110" s="5"/>
      <c r="SDM110" s="1"/>
      <c r="SDN110" s="2"/>
      <c r="SDO110" s="2"/>
      <c r="SDP110" s="5"/>
      <c r="SDQ110" s="5"/>
      <c r="SDR110" s="5"/>
      <c r="SDS110" s="5"/>
      <c r="SDT110" s="5"/>
      <c r="SDU110" s="1"/>
      <c r="SDV110" s="2"/>
      <c r="SDW110" s="2"/>
      <c r="SDX110" s="5"/>
      <c r="SDY110" s="5"/>
      <c r="SDZ110" s="5"/>
      <c r="SEA110" s="5"/>
      <c r="SEB110" s="5"/>
      <c r="SEC110" s="1"/>
      <c r="SED110" s="2"/>
      <c r="SEE110" s="2"/>
      <c r="SEF110" s="5"/>
      <c r="SEG110" s="5"/>
      <c r="SEH110" s="5"/>
      <c r="SEI110" s="5"/>
      <c r="SEJ110" s="5"/>
      <c r="SEK110" s="1"/>
      <c r="SEL110" s="2"/>
      <c r="SEM110" s="2"/>
      <c r="SEN110" s="5"/>
      <c r="SEO110" s="5"/>
      <c r="SEP110" s="5"/>
      <c r="SEQ110" s="5"/>
      <c r="SER110" s="5"/>
      <c r="SES110" s="1"/>
      <c r="SET110" s="2"/>
      <c r="SEU110" s="2"/>
      <c r="SEV110" s="5"/>
      <c r="SEW110" s="5"/>
      <c r="SEX110" s="5"/>
      <c r="SEY110" s="5"/>
      <c r="SEZ110" s="5"/>
      <c r="SFA110" s="1"/>
      <c r="SFB110" s="2"/>
      <c r="SFC110" s="2"/>
      <c r="SFD110" s="5"/>
      <c r="SFE110" s="5"/>
      <c r="SFF110" s="5"/>
      <c r="SFG110" s="5"/>
      <c r="SFH110" s="5"/>
      <c r="SFI110" s="1"/>
      <c r="SFJ110" s="2"/>
      <c r="SFK110" s="2"/>
      <c r="SFL110" s="5"/>
      <c r="SFM110" s="5"/>
      <c r="SFN110" s="5"/>
      <c r="SFO110" s="5"/>
      <c r="SFP110" s="5"/>
      <c r="SFQ110" s="1"/>
      <c r="SFR110" s="2"/>
      <c r="SFS110" s="2"/>
      <c r="SFT110" s="5"/>
      <c r="SFU110" s="5"/>
      <c r="SFV110" s="5"/>
      <c r="SFW110" s="5"/>
      <c r="SFX110" s="5"/>
      <c r="SFY110" s="1"/>
      <c r="SFZ110" s="2"/>
      <c r="SGA110" s="2"/>
      <c r="SGB110" s="5"/>
      <c r="SGC110" s="5"/>
      <c r="SGD110" s="5"/>
      <c r="SGE110" s="5"/>
      <c r="SGF110" s="5"/>
      <c r="SGG110" s="1"/>
      <c r="SGH110" s="2"/>
      <c r="SGI110" s="2"/>
      <c r="SGJ110" s="5"/>
      <c r="SGK110" s="5"/>
      <c r="SGL110" s="5"/>
      <c r="SGM110" s="5"/>
      <c r="SGN110" s="5"/>
      <c r="SGO110" s="1"/>
      <c r="SGP110" s="2"/>
      <c r="SGQ110" s="2"/>
      <c r="SGR110" s="5"/>
      <c r="SGS110" s="5"/>
      <c r="SGT110" s="5"/>
      <c r="SGU110" s="5"/>
      <c r="SGV110" s="5"/>
      <c r="SGW110" s="1"/>
      <c r="SGX110" s="2"/>
      <c r="SGY110" s="2"/>
      <c r="SGZ110" s="5"/>
      <c r="SHA110" s="5"/>
      <c r="SHB110" s="5"/>
      <c r="SHC110" s="5"/>
      <c r="SHD110" s="5"/>
      <c r="SHE110" s="1"/>
      <c r="SHF110" s="2"/>
      <c r="SHG110" s="2"/>
      <c r="SHH110" s="5"/>
      <c r="SHI110" s="5"/>
      <c r="SHJ110" s="5"/>
      <c r="SHK110" s="5"/>
      <c r="SHL110" s="5"/>
      <c r="SHM110" s="1"/>
      <c r="SHN110" s="2"/>
      <c r="SHO110" s="2"/>
      <c r="SHP110" s="5"/>
      <c r="SHQ110" s="5"/>
      <c r="SHR110" s="5"/>
      <c r="SHS110" s="5"/>
      <c r="SHT110" s="5"/>
      <c r="SHU110" s="1"/>
      <c r="SHV110" s="2"/>
      <c r="SHW110" s="2"/>
      <c r="SHX110" s="5"/>
      <c r="SHY110" s="5"/>
      <c r="SHZ110" s="5"/>
      <c r="SIA110" s="5"/>
      <c r="SIB110" s="5"/>
      <c r="SIC110" s="1"/>
      <c r="SID110" s="2"/>
      <c r="SIE110" s="2"/>
      <c r="SIF110" s="5"/>
      <c r="SIG110" s="5"/>
      <c r="SIH110" s="5"/>
      <c r="SII110" s="5"/>
      <c r="SIJ110" s="5"/>
      <c r="SIK110" s="1"/>
      <c r="SIL110" s="2"/>
      <c r="SIM110" s="2"/>
      <c r="SIN110" s="5"/>
      <c r="SIO110" s="5"/>
      <c r="SIP110" s="5"/>
      <c r="SIQ110" s="5"/>
      <c r="SIR110" s="5"/>
      <c r="SIS110" s="1"/>
      <c r="SIT110" s="2"/>
      <c r="SIU110" s="2"/>
      <c r="SIV110" s="5"/>
      <c r="SIW110" s="5"/>
      <c r="SIX110" s="5"/>
      <c r="SIY110" s="5"/>
      <c r="SIZ110" s="5"/>
      <c r="SJA110" s="1"/>
      <c r="SJB110" s="2"/>
      <c r="SJC110" s="2"/>
      <c r="SJD110" s="5"/>
      <c r="SJE110" s="5"/>
      <c r="SJF110" s="5"/>
      <c r="SJG110" s="5"/>
      <c r="SJH110" s="5"/>
      <c r="SJI110" s="1"/>
      <c r="SJJ110" s="2"/>
      <c r="SJK110" s="2"/>
      <c r="SJL110" s="5"/>
      <c r="SJM110" s="5"/>
      <c r="SJN110" s="5"/>
      <c r="SJO110" s="5"/>
      <c r="SJP110" s="5"/>
      <c r="SJQ110" s="1"/>
      <c r="SJR110" s="2"/>
      <c r="SJS110" s="2"/>
      <c r="SJT110" s="5"/>
      <c r="SJU110" s="5"/>
      <c r="SJV110" s="5"/>
      <c r="SJW110" s="5"/>
      <c r="SJX110" s="5"/>
      <c r="SJY110" s="1"/>
      <c r="SJZ110" s="2"/>
      <c r="SKA110" s="2"/>
      <c r="SKB110" s="5"/>
      <c r="SKC110" s="5"/>
      <c r="SKD110" s="5"/>
      <c r="SKE110" s="5"/>
      <c r="SKF110" s="5"/>
      <c r="SKG110" s="1"/>
      <c r="SKH110" s="2"/>
      <c r="SKI110" s="2"/>
      <c r="SKJ110" s="5"/>
      <c r="SKK110" s="5"/>
      <c r="SKL110" s="5"/>
      <c r="SKM110" s="5"/>
      <c r="SKN110" s="5"/>
      <c r="SKO110" s="1"/>
      <c r="SKP110" s="2"/>
      <c r="SKQ110" s="2"/>
      <c r="SKR110" s="5"/>
      <c r="SKS110" s="5"/>
      <c r="SKT110" s="5"/>
      <c r="SKU110" s="5"/>
      <c r="SKV110" s="5"/>
      <c r="SKW110" s="1"/>
      <c r="SKX110" s="2"/>
      <c r="SKY110" s="2"/>
      <c r="SKZ110" s="5"/>
      <c r="SLA110" s="5"/>
      <c r="SLB110" s="5"/>
      <c r="SLC110" s="5"/>
      <c r="SLD110" s="5"/>
      <c r="SLE110" s="1"/>
      <c r="SLF110" s="2"/>
      <c r="SLG110" s="2"/>
      <c r="SLH110" s="5"/>
      <c r="SLI110" s="5"/>
      <c r="SLJ110" s="5"/>
      <c r="SLK110" s="5"/>
      <c r="SLL110" s="5"/>
      <c r="SLM110" s="1"/>
      <c r="SLN110" s="2"/>
      <c r="SLO110" s="2"/>
      <c r="SLP110" s="5"/>
      <c r="SLQ110" s="5"/>
      <c r="SLR110" s="5"/>
      <c r="SLS110" s="5"/>
      <c r="SLT110" s="5"/>
      <c r="SLU110" s="1"/>
      <c r="SLV110" s="2"/>
      <c r="SLW110" s="2"/>
      <c r="SLX110" s="5"/>
      <c r="SLY110" s="5"/>
      <c r="SLZ110" s="5"/>
      <c r="SMA110" s="5"/>
      <c r="SMB110" s="5"/>
      <c r="SMC110" s="1"/>
      <c r="SMD110" s="2"/>
      <c r="SME110" s="2"/>
      <c r="SMF110" s="5"/>
      <c r="SMG110" s="5"/>
      <c r="SMH110" s="5"/>
      <c r="SMI110" s="5"/>
      <c r="SMJ110" s="5"/>
      <c r="SMK110" s="1"/>
      <c r="SML110" s="2"/>
      <c r="SMM110" s="2"/>
      <c r="SMN110" s="5"/>
      <c r="SMO110" s="5"/>
      <c r="SMP110" s="5"/>
      <c r="SMQ110" s="5"/>
      <c r="SMR110" s="5"/>
      <c r="SMS110" s="1"/>
      <c r="SMT110" s="2"/>
      <c r="SMU110" s="2"/>
      <c r="SMV110" s="5"/>
      <c r="SMW110" s="5"/>
      <c r="SMX110" s="5"/>
      <c r="SMY110" s="5"/>
      <c r="SMZ110" s="5"/>
      <c r="SNA110" s="1"/>
      <c r="SNB110" s="2"/>
      <c r="SNC110" s="2"/>
      <c r="SND110" s="5"/>
      <c r="SNE110" s="5"/>
      <c r="SNF110" s="5"/>
      <c r="SNG110" s="5"/>
      <c r="SNH110" s="5"/>
      <c r="SNI110" s="1"/>
      <c r="SNJ110" s="2"/>
      <c r="SNK110" s="2"/>
      <c r="SNL110" s="5"/>
      <c r="SNM110" s="5"/>
      <c r="SNN110" s="5"/>
      <c r="SNO110" s="5"/>
      <c r="SNP110" s="5"/>
      <c r="SNQ110" s="1"/>
      <c r="SNR110" s="2"/>
      <c r="SNS110" s="2"/>
      <c r="SNT110" s="5"/>
      <c r="SNU110" s="5"/>
      <c r="SNV110" s="5"/>
      <c r="SNW110" s="5"/>
      <c r="SNX110" s="5"/>
      <c r="SNY110" s="1"/>
      <c r="SNZ110" s="2"/>
      <c r="SOA110" s="2"/>
      <c r="SOB110" s="5"/>
      <c r="SOC110" s="5"/>
      <c r="SOD110" s="5"/>
      <c r="SOE110" s="5"/>
      <c r="SOF110" s="5"/>
      <c r="SOG110" s="1"/>
      <c r="SOH110" s="2"/>
      <c r="SOI110" s="2"/>
      <c r="SOJ110" s="5"/>
      <c r="SOK110" s="5"/>
      <c r="SOL110" s="5"/>
      <c r="SOM110" s="5"/>
      <c r="SON110" s="5"/>
      <c r="SOO110" s="1"/>
      <c r="SOP110" s="2"/>
      <c r="SOQ110" s="2"/>
      <c r="SOR110" s="5"/>
      <c r="SOS110" s="5"/>
      <c r="SOT110" s="5"/>
      <c r="SOU110" s="5"/>
      <c r="SOV110" s="5"/>
      <c r="SOW110" s="1"/>
      <c r="SOX110" s="2"/>
      <c r="SOY110" s="2"/>
      <c r="SOZ110" s="5"/>
      <c r="SPA110" s="5"/>
      <c r="SPB110" s="5"/>
      <c r="SPC110" s="5"/>
      <c r="SPD110" s="5"/>
      <c r="SPE110" s="1"/>
      <c r="SPF110" s="2"/>
      <c r="SPG110" s="2"/>
      <c r="SPH110" s="5"/>
      <c r="SPI110" s="5"/>
      <c r="SPJ110" s="5"/>
      <c r="SPK110" s="5"/>
      <c r="SPL110" s="5"/>
      <c r="SPM110" s="1"/>
      <c r="SPN110" s="2"/>
      <c r="SPO110" s="2"/>
      <c r="SPP110" s="5"/>
      <c r="SPQ110" s="5"/>
      <c r="SPR110" s="5"/>
      <c r="SPS110" s="5"/>
      <c r="SPT110" s="5"/>
      <c r="SPU110" s="1"/>
      <c r="SPV110" s="2"/>
      <c r="SPW110" s="2"/>
      <c r="SPX110" s="5"/>
      <c r="SPY110" s="5"/>
      <c r="SPZ110" s="5"/>
      <c r="SQA110" s="5"/>
      <c r="SQB110" s="5"/>
      <c r="SQC110" s="1"/>
      <c r="SQD110" s="2"/>
      <c r="SQE110" s="2"/>
      <c r="SQF110" s="5"/>
      <c r="SQG110" s="5"/>
      <c r="SQH110" s="5"/>
      <c r="SQI110" s="5"/>
      <c r="SQJ110" s="5"/>
      <c r="SQK110" s="1"/>
      <c r="SQL110" s="2"/>
      <c r="SQM110" s="2"/>
      <c r="SQN110" s="5"/>
      <c r="SQO110" s="5"/>
      <c r="SQP110" s="5"/>
      <c r="SQQ110" s="5"/>
      <c r="SQR110" s="5"/>
      <c r="SQS110" s="1"/>
      <c r="SQT110" s="2"/>
      <c r="SQU110" s="2"/>
      <c r="SQV110" s="5"/>
      <c r="SQW110" s="5"/>
      <c r="SQX110" s="5"/>
      <c r="SQY110" s="5"/>
      <c r="SQZ110" s="5"/>
      <c r="SRA110" s="1"/>
      <c r="SRB110" s="2"/>
      <c r="SRC110" s="2"/>
      <c r="SRD110" s="5"/>
      <c r="SRE110" s="5"/>
      <c r="SRF110" s="5"/>
      <c r="SRG110" s="5"/>
      <c r="SRH110" s="5"/>
      <c r="SRI110" s="1"/>
      <c r="SRJ110" s="2"/>
      <c r="SRK110" s="2"/>
      <c r="SRL110" s="5"/>
      <c r="SRM110" s="5"/>
      <c r="SRN110" s="5"/>
      <c r="SRO110" s="5"/>
      <c r="SRP110" s="5"/>
      <c r="SRQ110" s="1"/>
      <c r="SRR110" s="2"/>
      <c r="SRS110" s="2"/>
      <c r="SRT110" s="5"/>
      <c r="SRU110" s="5"/>
      <c r="SRV110" s="5"/>
      <c r="SRW110" s="5"/>
      <c r="SRX110" s="5"/>
      <c r="SRY110" s="1"/>
      <c r="SRZ110" s="2"/>
      <c r="SSA110" s="2"/>
      <c r="SSB110" s="5"/>
      <c r="SSC110" s="5"/>
      <c r="SSD110" s="5"/>
      <c r="SSE110" s="5"/>
      <c r="SSF110" s="5"/>
      <c r="SSG110" s="1"/>
      <c r="SSH110" s="2"/>
      <c r="SSI110" s="2"/>
      <c r="SSJ110" s="5"/>
      <c r="SSK110" s="5"/>
      <c r="SSL110" s="5"/>
      <c r="SSM110" s="5"/>
      <c r="SSN110" s="5"/>
      <c r="SSO110" s="1"/>
      <c r="SSP110" s="2"/>
      <c r="SSQ110" s="2"/>
      <c r="SSR110" s="5"/>
      <c r="SSS110" s="5"/>
      <c r="SST110" s="5"/>
      <c r="SSU110" s="5"/>
      <c r="SSV110" s="5"/>
      <c r="SSW110" s="1"/>
      <c r="SSX110" s="2"/>
      <c r="SSY110" s="2"/>
      <c r="SSZ110" s="5"/>
      <c r="STA110" s="5"/>
      <c r="STB110" s="5"/>
      <c r="STC110" s="5"/>
      <c r="STD110" s="5"/>
      <c r="STE110" s="1"/>
      <c r="STF110" s="2"/>
      <c r="STG110" s="2"/>
      <c r="STH110" s="5"/>
      <c r="STI110" s="5"/>
      <c r="STJ110" s="5"/>
      <c r="STK110" s="5"/>
      <c r="STL110" s="5"/>
      <c r="STM110" s="1"/>
      <c r="STN110" s="2"/>
      <c r="STO110" s="2"/>
      <c r="STP110" s="5"/>
      <c r="STQ110" s="5"/>
      <c r="STR110" s="5"/>
      <c r="STS110" s="5"/>
      <c r="STT110" s="5"/>
      <c r="STU110" s="1"/>
      <c r="STV110" s="2"/>
      <c r="STW110" s="2"/>
      <c r="STX110" s="5"/>
      <c r="STY110" s="5"/>
      <c r="STZ110" s="5"/>
      <c r="SUA110" s="5"/>
      <c r="SUB110" s="5"/>
      <c r="SUC110" s="1"/>
      <c r="SUD110" s="2"/>
      <c r="SUE110" s="2"/>
      <c r="SUF110" s="5"/>
      <c r="SUG110" s="5"/>
      <c r="SUH110" s="5"/>
      <c r="SUI110" s="5"/>
      <c r="SUJ110" s="5"/>
      <c r="SUK110" s="1"/>
      <c r="SUL110" s="2"/>
      <c r="SUM110" s="2"/>
      <c r="SUN110" s="5"/>
      <c r="SUO110" s="5"/>
      <c r="SUP110" s="5"/>
      <c r="SUQ110" s="5"/>
      <c r="SUR110" s="5"/>
      <c r="SUS110" s="1"/>
      <c r="SUT110" s="2"/>
      <c r="SUU110" s="2"/>
      <c r="SUV110" s="5"/>
      <c r="SUW110" s="5"/>
      <c r="SUX110" s="5"/>
      <c r="SUY110" s="5"/>
      <c r="SUZ110" s="5"/>
      <c r="SVA110" s="1"/>
      <c r="SVB110" s="2"/>
      <c r="SVC110" s="2"/>
      <c r="SVD110" s="5"/>
      <c r="SVE110" s="5"/>
      <c r="SVF110" s="5"/>
      <c r="SVG110" s="5"/>
      <c r="SVH110" s="5"/>
      <c r="SVI110" s="1"/>
      <c r="SVJ110" s="2"/>
      <c r="SVK110" s="2"/>
      <c r="SVL110" s="5"/>
      <c r="SVM110" s="5"/>
      <c r="SVN110" s="5"/>
      <c r="SVO110" s="5"/>
      <c r="SVP110" s="5"/>
      <c r="SVQ110" s="1"/>
      <c r="SVR110" s="2"/>
      <c r="SVS110" s="2"/>
      <c r="SVT110" s="5"/>
      <c r="SVU110" s="5"/>
      <c r="SVV110" s="5"/>
      <c r="SVW110" s="5"/>
      <c r="SVX110" s="5"/>
      <c r="SVY110" s="1"/>
      <c r="SVZ110" s="2"/>
      <c r="SWA110" s="2"/>
      <c r="SWB110" s="5"/>
      <c r="SWC110" s="5"/>
      <c r="SWD110" s="5"/>
      <c r="SWE110" s="5"/>
      <c r="SWF110" s="5"/>
      <c r="SWG110" s="1"/>
      <c r="SWH110" s="2"/>
      <c r="SWI110" s="2"/>
      <c r="SWJ110" s="5"/>
      <c r="SWK110" s="5"/>
      <c r="SWL110" s="5"/>
      <c r="SWM110" s="5"/>
      <c r="SWN110" s="5"/>
      <c r="SWO110" s="1"/>
      <c r="SWP110" s="2"/>
      <c r="SWQ110" s="2"/>
      <c r="SWR110" s="5"/>
      <c r="SWS110" s="5"/>
      <c r="SWT110" s="5"/>
      <c r="SWU110" s="5"/>
      <c r="SWV110" s="5"/>
      <c r="SWW110" s="1"/>
      <c r="SWX110" s="2"/>
      <c r="SWY110" s="2"/>
      <c r="SWZ110" s="5"/>
      <c r="SXA110" s="5"/>
      <c r="SXB110" s="5"/>
      <c r="SXC110" s="5"/>
      <c r="SXD110" s="5"/>
      <c r="SXE110" s="1"/>
      <c r="SXF110" s="2"/>
      <c r="SXG110" s="2"/>
      <c r="SXH110" s="5"/>
      <c r="SXI110" s="5"/>
      <c r="SXJ110" s="5"/>
      <c r="SXK110" s="5"/>
      <c r="SXL110" s="5"/>
      <c r="SXM110" s="1"/>
      <c r="SXN110" s="2"/>
      <c r="SXO110" s="2"/>
      <c r="SXP110" s="5"/>
      <c r="SXQ110" s="5"/>
      <c r="SXR110" s="5"/>
      <c r="SXS110" s="5"/>
      <c r="SXT110" s="5"/>
      <c r="SXU110" s="1"/>
      <c r="SXV110" s="2"/>
      <c r="SXW110" s="2"/>
      <c r="SXX110" s="5"/>
      <c r="SXY110" s="5"/>
      <c r="SXZ110" s="5"/>
      <c r="SYA110" s="5"/>
      <c r="SYB110" s="5"/>
      <c r="SYC110" s="1"/>
      <c r="SYD110" s="2"/>
      <c r="SYE110" s="2"/>
      <c r="SYF110" s="5"/>
      <c r="SYG110" s="5"/>
      <c r="SYH110" s="5"/>
      <c r="SYI110" s="5"/>
      <c r="SYJ110" s="5"/>
      <c r="SYK110" s="1"/>
      <c r="SYL110" s="2"/>
      <c r="SYM110" s="2"/>
      <c r="SYN110" s="5"/>
      <c r="SYO110" s="5"/>
      <c r="SYP110" s="5"/>
      <c r="SYQ110" s="5"/>
      <c r="SYR110" s="5"/>
      <c r="SYS110" s="1"/>
      <c r="SYT110" s="2"/>
      <c r="SYU110" s="2"/>
      <c r="SYV110" s="5"/>
      <c r="SYW110" s="5"/>
      <c r="SYX110" s="5"/>
      <c r="SYY110" s="5"/>
      <c r="SYZ110" s="5"/>
      <c r="SZA110" s="1"/>
      <c r="SZB110" s="2"/>
      <c r="SZC110" s="2"/>
      <c r="SZD110" s="5"/>
      <c r="SZE110" s="5"/>
      <c r="SZF110" s="5"/>
      <c r="SZG110" s="5"/>
      <c r="SZH110" s="5"/>
      <c r="SZI110" s="1"/>
      <c r="SZJ110" s="2"/>
      <c r="SZK110" s="2"/>
      <c r="SZL110" s="5"/>
      <c r="SZM110" s="5"/>
      <c r="SZN110" s="5"/>
      <c r="SZO110" s="5"/>
      <c r="SZP110" s="5"/>
      <c r="SZQ110" s="1"/>
      <c r="SZR110" s="2"/>
      <c r="SZS110" s="2"/>
      <c r="SZT110" s="5"/>
      <c r="SZU110" s="5"/>
      <c r="SZV110" s="5"/>
      <c r="SZW110" s="5"/>
      <c r="SZX110" s="5"/>
      <c r="SZY110" s="1"/>
      <c r="SZZ110" s="2"/>
      <c r="TAA110" s="2"/>
      <c r="TAB110" s="5"/>
      <c r="TAC110" s="5"/>
      <c r="TAD110" s="5"/>
      <c r="TAE110" s="5"/>
      <c r="TAF110" s="5"/>
      <c r="TAG110" s="1"/>
      <c r="TAH110" s="2"/>
      <c r="TAI110" s="2"/>
      <c r="TAJ110" s="5"/>
      <c r="TAK110" s="5"/>
      <c r="TAL110" s="5"/>
      <c r="TAM110" s="5"/>
      <c r="TAN110" s="5"/>
      <c r="TAO110" s="1"/>
      <c r="TAP110" s="2"/>
      <c r="TAQ110" s="2"/>
      <c r="TAR110" s="5"/>
      <c r="TAS110" s="5"/>
      <c r="TAT110" s="5"/>
      <c r="TAU110" s="5"/>
      <c r="TAV110" s="5"/>
      <c r="TAW110" s="1"/>
      <c r="TAX110" s="2"/>
      <c r="TAY110" s="2"/>
      <c r="TAZ110" s="5"/>
      <c r="TBA110" s="5"/>
      <c r="TBB110" s="5"/>
      <c r="TBC110" s="5"/>
      <c r="TBD110" s="5"/>
      <c r="TBE110" s="1"/>
      <c r="TBF110" s="2"/>
      <c r="TBG110" s="2"/>
      <c r="TBH110" s="5"/>
      <c r="TBI110" s="5"/>
      <c r="TBJ110" s="5"/>
      <c r="TBK110" s="5"/>
      <c r="TBL110" s="5"/>
      <c r="TBM110" s="1"/>
      <c r="TBN110" s="2"/>
      <c r="TBO110" s="2"/>
      <c r="TBP110" s="5"/>
      <c r="TBQ110" s="5"/>
      <c r="TBR110" s="5"/>
      <c r="TBS110" s="5"/>
      <c r="TBT110" s="5"/>
      <c r="TBU110" s="1"/>
      <c r="TBV110" s="2"/>
      <c r="TBW110" s="2"/>
      <c r="TBX110" s="5"/>
      <c r="TBY110" s="5"/>
      <c r="TBZ110" s="5"/>
      <c r="TCA110" s="5"/>
      <c r="TCB110" s="5"/>
      <c r="TCC110" s="1"/>
      <c r="TCD110" s="2"/>
      <c r="TCE110" s="2"/>
      <c r="TCF110" s="5"/>
      <c r="TCG110" s="5"/>
      <c r="TCH110" s="5"/>
      <c r="TCI110" s="5"/>
      <c r="TCJ110" s="5"/>
      <c r="TCK110" s="1"/>
      <c r="TCL110" s="2"/>
      <c r="TCM110" s="2"/>
      <c r="TCN110" s="5"/>
      <c r="TCO110" s="5"/>
      <c r="TCP110" s="5"/>
      <c r="TCQ110" s="5"/>
      <c r="TCR110" s="5"/>
      <c r="TCS110" s="1"/>
      <c r="TCT110" s="2"/>
      <c r="TCU110" s="2"/>
      <c r="TCV110" s="5"/>
      <c r="TCW110" s="5"/>
      <c r="TCX110" s="5"/>
      <c r="TCY110" s="5"/>
      <c r="TCZ110" s="5"/>
      <c r="TDA110" s="1"/>
      <c r="TDB110" s="2"/>
      <c r="TDC110" s="2"/>
      <c r="TDD110" s="5"/>
      <c r="TDE110" s="5"/>
      <c r="TDF110" s="5"/>
      <c r="TDG110" s="5"/>
      <c r="TDH110" s="5"/>
      <c r="TDI110" s="1"/>
      <c r="TDJ110" s="2"/>
      <c r="TDK110" s="2"/>
      <c r="TDL110" s="5"/>
      <c r="TDM110" s="5"/>
      <c r="TDN110" s="5"/>
      <c r="TDO110" s="5"/>
      <c r="TDP110" s="5"/>
      <c r="TDQ110" s="1"/>
      <c r="TDR110" s="2"/>
      <c r="TDS110" s="2"/>
      <c r="TDT110" s="5"/>
      <c r="TDU110" s="5"/>
      <c r="TDV110" s="5"/>
      <c r="TDW110" s="5"/>
      <c r="TDX110" s="5"/>
      <c r="TDY110" s="1"/>
      <c r="TDZ110" s="2"/>
      <c r="TEA110" s="2"/>
      <c r="TEB110" s="5"/>
      <c r="TEC110" s="5"/>
      <c r="TED110" s="5"/>
      <c r="TEE110" s="5"/>
      <c r="TEF110" s="5"/>
      <c r="TEG110" s="1"/>
      <c r="TEH110" s="2"/>
      <c r="TEI110" s="2"/>
      <c r="TEJ110" s="5"/>
      <c r="TEK110" s="5"/>
      <c r="TEL110" s="5"/>
      <c r="TEM110" s="5"/>
      <c r="TEN110" s="5"/>
      <c r="TEO110" s="1"/>
      <c r="TEP110" s="2"/>
      <c r="TEQ110" s="2"/>
      <c r="TER110" s="5"/>
      <c r="TES110" s="5"/>
      <c r="TET110" s="5"/>
      <c r="TEU110" s="5"/>
      <c r="TEV110" s="5"/>
      <c r="TEW110" s="1"/>
      <c r="TEX110" s="2"/>
      <c r="TEY110" s="2"/>
      <c r="TEZ110" s="5"/>
      <c r="TFA110" s="5"/>
      <c r="TFB110" s="5"/>
      <c r="TFC110" s="5"/>
      <c r="TFD110" s="5"/>
      <c r="TFE110" s="1"/>
      <c r="TFF110" s="2"/>
      <c r="TFG110" s="2"/>
      <c r="TFH110" s="5"/>
      <c r="TFI110" s="5"/>
      <c r="TFJ110" s="5"/>
      <c r="TFK110" s="5"/>
      <c r="TFL110" s="5"/>
      <c r="TFM110" s="1"/>
      <c r="TFN110" s="2"/>
      <c r="TFO110" s="2"/>
      <c r="TFP110" s="5"/>
      <c r="TFQ110" s="5"/>
      <c r="TFR110" s="5"/>
      <c r="TFS110" s="5"/>
      <c r="TFT110" s="5"/>
      <c r="TFU110" s="1"/>
      <c r="TFV110" s="2"/>
      <c r="TFW110" s="2"/>
      <c r="TFX110" s="5"/>
      <c r="TFY110" s="5"/>
      <c r="TFZ110" s="5"/>
      <c r="TGA110" s="5"/>
      <c r="TGB110" s="5"/>
      <c r="TGC110" s="1"/>
      <c r="TGD110" s="2"/>
      <c r="TGE110" s="2"/>
      <c r="TGF110" s="5"/>
      <c r="TGG110" s="5"/>
      <c r="TGH110" s="5"/>
      <c r="TGI110" s="5"/>
      <c r="TGJ110" s="5"/>
      <c r="TGK110" s="1"/>
      <c r="TGL110" s="2"/>
      <c r="TGM110" s="2"/>
      <c r="TGN110" s="5"/>
      <c r="TGO110" s="5"/>
      <c r="TGP110" s="5"/>
      <c r="TGQ110" s="5"/>
      <c r="TGR110" s="5"/>
      <c r="TGS110" s="1"/>
      <c r="TGT110" s="2"/>
      <c r="TGU110" s="2"/>
      <c r="TGV110" s="5"/>
      <c r="TGW110" s="5"/>
      <c r="TGX110" s="5"/>
      <c r="TGY110" s="5"/>
      <c r="TGZ110" s="5"/>
      <c r="THA110" s="1"/>
      <c r="THB110" s="2"/>
      <c r="THC110" s="2"/>
      <c r="THD110" s="5"/>
      <c r="THE110" s="5"/>
      <c r="THF110" s="5"/>
      <c r="THG110" s="5"/>
      <c r="THH110" s="5"/>
      <c r="THI110" s="1"/>
      <c r="THJ110" s="2"/>
      <c r="THK110" s="2"/>
      <c r="THL110" s="5"/>
      <c r="THM110" s="5"/>
      <c r="THN110" s="5"/>
      <c r="THO110" s="5"/>
      <c r="THP110" s="5"/>
      <c r="THQ110" s="1"/>
      <c r="THR110" s="2"/>
      <c r="THS110" s="2"/>
      <c r="THT110" s="5"/>
      <c r="THU110" s="5"/>
      <c r="THV110" s="5"/>
      <c r="THW110" s="5"/>
      <c r="THX110" s="5"/>
      <c r="THY110" s="1"/>
      <c r="THZ110" s="2"/>
      <c r="TIA110" s="2"/>
      <c r="TIB110" s="5"/>
      <c r="TIC110" s="5"/>
      <c r="TID110" s="5"/>
      <c r="TIE110" s="5"/>
      <c r="TIF110" s="5"/>
      <c r="TIG110" s="1"/>
      <c r="TIH110" s="2"/>
      <c r="TII110" s="2"/>
      <c r="TIJ110" s="5"/>
      <c r="TIK110" s="5"/>
      <c r="TIL110" s="5"/>
      <c r="TIM110" s="5"/>
      <c r="TIN110" s="5"/>
      <c r="TIO110" s="1"/>
      <c r="TIP110" s="2"/>
      <c r="TIQ110" s="2"/>
      <c r="TIR110" s="5"/>
      <c r="TIS110" s="5"/>
      <c r="TIT110" s="5"/>
      <c r="TIU110" s="5"/>
      <c r="TIV110" s="5"/>
      <c r="TIW110" s="1"/>
      <c r="TIX110" s="2"/>
      <c r="TIY110" s="2"/>
      <c r="TIZ110" s="5"/>
      <c r="TJA110" s="5"/>
      <c r="TJB110" s="5"/>
      <c r="TJC110" s="5"/>
      <c r="TJD110" s="5"/>
      <c r="TJE110" s="1"/>
      <c r="TJF110" s="2"/>
      <c r="TJG110" s="2"/>
      <c r="TJH110" s="5"/>
      <c r="TJI110" s="5"/>
      <c r="TJJ110" s="5"/>
      <c r="TJK110" s="5"/>
      <c r="TJL110" s="5"/>
      <c r="TJM110" s="1"/>
      <c r="TJN110" s="2"/>
      <c r="TJO110" s="2"/>
      <c r="TJP110" s="5"/>
      <c r="TJQ110" s="5"/>
      <c r="TJR110" s="5"/>
      <c r="TJS110" s="5"/>
      <c r="TJT110" s="5"/>
      <c r="TJU110" s="1"/>
      <c r="TJV110" s="2"/>
      <c r="TJW110" s="2"/>
      <c r="TJX110" s="5"/>
      <c r="TJY110" s="5"/>
      <c r="TJZ110" s="5"/>
      <c r="TKA110" s="5"/>
      <c r="TKB110" s="5"/>
      <c r="TKC110" s="1"/>
      <c r="TKD110" s="2"/>
      <c r="TKE110" s="2"/>
      <c r="TKF110" s="5"/>
      <c r="TKG110" s="5"/>
      <c r="TKH110" s="5"/>
      <c r="TKI110" s="5"/>
      <c r="TKJ110" s="5"/>
      <c r="TKK110" s="1"/>
      <c r="TKL110" s="2"/>
      <c r="TKM110" s="2"/>
      <c r="TKN110" s="5"/>
      <c r="TKO110" s="5"/>
      <c r="TKP110" s="5"/>
      <c r="TKQ110" s="5"/>
      <c r="TKR110" s="5"/>
      <c r="TKS110" s="1"/>
      <c r="TKT110" s="2"/>
      <c r="TKU110" s="2"/>
      <c r="TKV110" s="5"/>
      <c r="TKW110" s="5"/>
      <c r="TKX110" s="5"/>
      <c r="TKY110" s="5"/>
      <c r="TKZ110" s="5"/>
      <c r="TLA110" s="1"/>
      <c r="TLB110" s="2"/>
      <c r="TLC110" s="2"/>
      <c r="TLD110" s="5"/>
      <c r="TLE110" s="5"/>
      <c r="TLF110" s="5"/>
      <c r="TLG110" s="5"/>
      <c r="TLH110" s="5"/>
      <c r="TLI110" s="1"/>
      <c r="TLJ110" s="2"/>
      <c r="TLK110" s="2"/>
      <c r="TLL110" s="5"/>
      <c r="TLM110" s="5"/>
      <c r="TLN110" s="5"/>
      <c r="TLO110" s="5"/>
      <c r="TLP110" s="5"/>
      <c r="TLQ110" s="1"/>
      <c r="TLR110" s="2"/>
      <c r="TLS110" s="2"/>
      <c r="TLT110" s="5"/>
      <c r="TLU110" s="5"/>
      <c r="TLV110" s="5"/>
      <c r="TLW110" s="5"/>
      <c r="TLX110" s="5"/>
      <c r="TLY110" s="1"/>
      <c r="TLZ110" s="2"/>
      <c r="TMA110" s="2"/>
      <c r="TMB110" s="5"/>
      <c r="TMC110" s="5"/>
      <c r="TMD110" s="5"/>
      <c r="TME110" s="5"/>
      <c r="TMF110" s="5"/>
      <c r="TMG110" s="1"/>
      <c r="TMH110" s="2"/>
      <c r="TMI110" s="2"/>
      <c r="TMJ110" s="5"/>
      <c r="TMK110" s="5"/>
      <c r="TML110" s="5"/>
      <c r="TMM110" s="5"/>
      <c r="TMN110" s="5"/>
      <c r="TMO110" s="1"/>
      <c r="TMP110" s="2"/>
      <c r="TMQ110" s="2"/>
      <c r="TMR110" s="5"/>
      <c r="TMS110" s="5"/>
      <c r="TMT110" s="5"/>
      <c r="TMU110" s="5"/>
      <c r="TMV110" s="5"/>
      <c r="TMW110" s="1"/>
      <c r="TMX110" s="2"/>
      <c r="TMY110" s="2"/>
      <c r="TMZ110" s="5"/>
      <c r="TNA110" s="5"/>
      <c r="TNB110" s="5"/>
      <c r="TNC110" s="5"/>
      <c r="TND110" s="5"/>
      <c r="TNE110" s="1"/>
      <c r="TNF110" s="2"/>
      <c r="TNG110" s="2"/>
      <c r="TNH110" s="5"/>
      <c r="TNI110" s="5"/>
      <c r="TNJ110" s="5"/>
      <c r="TNK110" s="5"/>
      <c r="TNL110" s="5"/>
      <c r="TNM110" s="1"/>
      <c r="TNN110" s="2"/>
      <c r="TNO110" s="2"/>
      <c r="TNP110" s="5"/>
      <c r="TNQ110" s="5"/>
      <c r="TNR110" s="5"/>
      <c r="TNS110" s="5"/>
      <c r="TNT110" s="5"/>
      <c r="TNU110" s="1"/>
      <c r="TNV110" s="2"/>
      <c r="TNW110" s="2"/>
      <c r="TNX110" s="5"/>
      <c r="TNY110" s="5"/>
      <c r="TNZ110" s="5"/>
      <c r="TOA110" s="5"/>
      <c r="TOB110" s="5"/>
      <c r="TOC110" s="1"/>
      <c r="TOD110" s="2"/>
      <c r="TOE110" s="2"/>
      <c r="TOF110" s="5"/>
      <c r="TOG110" s="5"/>
      <c r="TOH110" s="5"/>
      <c r="TOI110" s="5"/>
      <c r="TOJ110" s="5"/>
      <c r="TOK110" s="1"/>
      <c r="TOL110" s="2"/>
      <c r="TOM110" s="2"/>
      <c r="TON110" s="5"/>
      <c r="TOO110" s="5"/>
      <c r="TOP110" s="5"/>
      <c r="TOQ110" s="5"/>
      <c r="TOR110" s="5"/>
      <c r="TOS110" s="1"/>
      <c r="TOT110" s="2"/>
      <c r="TOU110" s="2"/>
      <c r="TOV110" s="5"/>
      <c r="TOW110" s="5"/>
      <c r="TOX110" s="5"/>
      <c r="TOY110" s="5"/>
      <c r="TOZ110" s="5"/>
      <c r="TPA110" s="1"/>
      <c r="TPB110" s="2"/>
      <c r="TPC110" s="2"/>
      <c r="TPD110" s="5"/>
      <c r="TPE110" s="5"/>
      <c r="TPF110" s="5"/>
      <c r="TPG110" s="5"/>
      <c r="TPH110" s="5"/>
      <c r="TPI110" s="1"/>
      <c r="TPJ110" s="2"/>
      <c r="TPK110" s="2"/>
      <c r="TPL110" s="5"/>
      <c r="TPM110" s="5"/>
      <c r="TPN110" s="5"/>
      <c r="TPO110" s="5"/>
      <c r="TPP110" s="5"/>
      <c r="TPQ110" s="1"/>
      <c r="TPR110" s="2"/>
      <c r="TPS110" s="2"/>
      <c r="TPT110" s="5"/>
      <c r="TPU110" s="5"/>
      <c r="TPV110" s="5"/>
      <c r="TPW110" s="5"/>
      <c r="TPX110" s="5"/>
      <c r="TPY110" s="1"/>
      <c r="TPZ110" s="2"/>
      <c r="TQA110" s="2"/>
      <c r="TQB110" s="5"/>
      <c r="TQC110" s="5"/>
      <c r="TQD110" s="5"/>
      <c r="TQE110" s="5"/>
      <c r="TQF110" s="5"/>
      <c r="TQG110" s="1"/>
      <c r="TQH110" s="2"/>
      <c r="TQI110" s="2"/>
      <c r="TQJ110" s="5"/>
      <c r="TQK110" s="5"/>
      <c r="TQL110" s="5"/>
      <c r="TQM110" s="5"/>
      <c r="TQN110" s="5"/>
      <c r="TQO110" s="1"/>
      <c r="TQP110" s="2"/>
      <c r="TQQ110" s="2"/>
      <c r="TQR110" s="5"/>
      <c r="TQS110" s="5"/>
      <c r="TQT110" s="5"/>
      <c r="TQU110" s="5"/>
      <c r="TQV110" s="5"/>
      <c r="TQW110" s="1"/>
      <c r="TQX110" s="2"/>
      <c r="TQY110" s="2"/>
      <c r="TQZ110" s="5"/>
      <c r="TRA110" s="5"/>
      <c r="TRB110" s="5"/>
      <c r="TRC110" s="5"/>
      <c r="TRD110" s="5"/>
      <c r="TRE110" s="1"/>
      <c r="TRF110" s="2"/>
      <c r="TRG110" s="2"/>
      <c r="TRH110" s="5"/>
      <c r="TRI110" s="5"/>
      <c r="TRJ110" s="5"/>
      <c r="TRK110" s="5"/>
      <c r="TRL110" s="5"/>
      <c r="TRM110" s="1"/>
      <c r="TRN110" s="2"/>
      <c r="TRO110" s="2"/>
      <c r="TRP110" s="5"/>
      <c r="TRQ110" s="5"/>
      <c r="TRR110" s="5"/>
      <c r="TRS110" s="5"/>
      <c r="TRT110" s="5"/>
      <c r="TRU110" s="1"/>
      <c r="TRV110" s="2"/>
      <c r="TRW110" s="2"/>
      <c r="TRX110" s="5"/>
      <c r="TRY110" s="5"/>
      <c r="TRZ110" s="5"/>
      <c r="TSA110" s="5"/>
      <c r="TSB110" s="5"/>
      <c r="TSC110" s="1"/>
      <c r="TSD110" s="2"/>
      <c r="TSE110" s="2"/>
      <c r="TSF110" s="5"/>
      <c r="TSG110" s="5"/>
      <c r="TSH110" s="5"/>
      <c r="TSI110" s="5"/>
      <c r="TSJ110" s="5"/>
      <c r="TSK110" s="1"/>
      <c r="TSL110" s="2"/>
      <c r="TSM110" s="2"/>
      <c r="TSN110" s="5"/>
      <c r="TSO110" s="5"/>
      <c r="TSP110" s="5"/>
      <c r="TSQ110" s="5"/>
      <c r="TSR110" s="5"/>
      <c r="TSS110" s="1"/>
      <c r="TST110" s="2"/>
      <c r="TSU110" s="2"/>
      <c r="TSV110" s="5"/>
      <c r="TSW110" s="5"/>
      <c r="TSX110" s="5"/>
      <c r="TSY110" s="5"/>
      <c r="TSZ110" s="5"/>
      <c r="TTA110" s="1"/>
      <c r="TTB110" s="2"/>
      <c r="TTC110" s="2"/>
      <c r="TTD110" s="5"/>
      <c r="TTE110" s="5"/>
      <c r="TTF110" s="5"/>
      <c r="TTG110" s="5"/>
      <c r="TTH110" s="5"/>
      <c r="TTI110" s="1"/>
      <c r="TTJ110" s="2"/>
      <c r="TTK110" s="2"/>
      <c r="TTL110" s="5"/>
      <c r="TTM110" s="5"/>
      <c r="TTN110" s="5"/>
      <c r="TTO110" s="5"/>
      <c r="TTP110" s="5"/>
      <c r="TTQ110" s="1"/>
      <c r="TTR110" s="2"/>
      <c r="TTS110" s="2"/>
      <c r="TTT110" s="5"/>
      <c r="TTU110" s="5"/>
      <c r="TTV110" s="5"/>
      <c r="TTW110" s="5"/>
      <c r="TTX110" s="5"/>
      <c r="TTY110" s="1"/>
      <c r="TTZ110" s="2"/>
      <c r="TUA110" s="2"/>
      <c r="TUB110" s="5"/>
      <c r="TUC110" s="5"/>
      <c r="TUD110" s="5"/>
      <c r="TUE110" s="5"/>
      <c r="TUF110" s="5"/>
      <c r="TUG110" s="1"/>
      <c r="TUH110" s="2"/>
      <c r="TUI110" s="2"/>
      <c r="TUJ110" s="5"/>
      <c r="TUK110" s="5"/>
      <c r="TUL110" s="5"/>
      <c r="TUM110" s="5"/>
      <c r="TUN110" s="5"/>
      <c r="TUO110" s="1"/>
      <c r="TUP110" s="2"/>
      <c r="TUQ110" s="2"/>
      <c r="TUR110" s="5"/>
      <c r="TUS110" s="5"/>
      <c r="TUT110" s="5"/>
      <c r="TUU110" s="5"/>
      <c r="TUV110" s="5"/>
      <c r="TUW110" s="1"/>
      <c r="TUX110" s="2"/>
      <c r="TUY110" s="2"/>
      <c r="TUZ110" s="5"/>
      <c r="TVA110" s="5"/>
      <c r="TVB110" s="5"/>
      <c r="TVC110" s="5"/>
      <c r="TVD110" s="5"/>
      <c r="TVE110" s="1"/>
      <c r="TVF110" s="2"/>
      <c r="TVG110" s="2"/>
      <c r="TVH110" s="5"/>
      <c r="TVI110" s="5"/>
      <c r="TVJ110" s="5"/>
      <c r="TVK110" s="5"/>
      <c r="TVL110" s="5"/>
      <c r="TVM110" s="1"/>
      <c r="TVN110" s="2"/>
      <c r="TVO110" s="2"/>
      <c r="TVP110" s="5"/>
      <c r="TVQ110" s="5"/>
      <c r="TVR110" s="5"/>
      <c r="TVS110" s="5"/>
      <c r="TVT110" s="5"/>
      <c r="TVU110" s="1"/>
      <c r="TVV110" s="2"/>
      <c r="TVW110" s="2"/>
      <c r="TVX110" s="5"/>
      <c r="TVY110" s="5"/>
      <c r="TVZ110" s="5"/>
      <c r="TWA110" s="5"/>
      <c r="TWB110" s="5"/>
      <c r="TWC110" s="1"/>
      <c r="TWD110" s="2"/>
      <c r="TWE110" s="2"/>
      <c r="TWF110" s="5"/>
      <c r="TWG110" s="5"/>
      <c r="TWH110" s="5"/>
      <c r="TWI110" s="5"/>
      <c r="TWJ110" s="5"/>
      <c r="TWK110" s="1"/>
      <c r="TWL110" s="2"/>
      <c r="TWM110" s="2"/>
      <c r="TWN110" s="5"/>
      <c r="TWO110" s="5"/>
      <c r="TWP110" s="5"/>
      <c r="TWQ110" s="5"/>
      <c r="TWR110" s="5"/>
      <c r="TWS110" s="1"/>
      <c r="TWT110" s="2"/>
      <c r="TWU110" s="2"/>
      <c r="TWV110" s="5"/>
      <c r="TWW110" s="5"/>
      <c r="TWX110" s="5"/>
      <c r="TWY110" s="5"/>
      <c r="TWZ110" s="5"/>
      <c r="TXA110" s="1"/>
      <c r="TXB110" s="2"/>
      <c r="TXC110" s="2"/>
      <c r="TXD110" s="5"/>
      <c r="TXE110" s="5"/>
      <c r="TXF110" s="5"/>
      <c r="TXG110" s="5"/>
      <c r="TXH110" s="5"/>
      <c r="TXI110" s="1"/>
      <c r="TXJ110" s="2"/>
      <c r="TXK110" s="2"/>
      <c r="TXL110" s="5"/>
      <c r="TXM110" s="5"/>
      <c r="TXN110" s="5"/>
      <c r="TXO110" s="5"/>
      <c r="TXP110" s="5"/>
      <c r="TXQ110" s="1"/>
      <c r="TXR110" s="2"/>
      <c r="TXS110" s="2"/>
      <c r="TXT110" s="5"/>
      <c r="TXU110" s="5"/>
      <c r="TXV110" s="5"/>
      <c r="TXW110" s="5"/>
      <c r="TXX110" s="5"/>
      <c r="TXY110" s="1"/>
      <c r="TXZ110" s="2"/>
      <c r="TYA110" s="2"/>
      <c r="TYB110" s="5"/>
      <c r="TYC110" s="5"/>
      <c r="TYD110" s="5"/>
      <c r="TYE110" s="5"/>
      <c r="TYF110" s="5"/>
      <c r="TYG110" s="1"/>
      <c r="TYH110" s="2"/>
      <c r="TYI110" s="2"/>
      <c r="TYJ110" s="5"/>
      <c r="TYK110" s="5"/>
      <c r="TYL110" s="5"/>
      <c r="TYM110" s="5"/>
      <c r="TYN110" s="5"/>
      <c r="TYO110" s="1"/>
      <c r="TYP110" s="2"/>
      <c r="TYQ110" s="2"/>
      <c r="TYR110" s="5"/>
      <c r="TYS110" s="5"/>
      <c r="TYT110" s="5"/>
      <c r="TYU110" s="5"/>
      <c r="TYV110" s="5"/>
      <c r="TYW110" s="1"/>
      <c r="TYX110" s="2"/>
      <c r="TYY110" s="2"/>
      <c r="TYZ110" s="5"/>
      <c r="TZA110" s="5"/>
      <c r="TZB110" s="5"/>
      <c r="TZC110" s="5"/>
      <c r="TZD110" s="5"/>
      <c r="TZE110" s="1"/>
      <c r="TZF110" s="2"/>
      <c r="TZG110" s="2"/>
      <c r="TZH110" s="5"/>
      <c r="TZI110" s="5"/>
      <c r="TZJ110" s="5"/>
      <c r="TZK110" s="5"/>
      <c r="TZL110" s="5"/>
      <c r="TZM110" s="1"/>
      <c r="TZN110" s="2"/>
      <c r="TZO110" s="2"/>
      <c r="TZP110" s="5"/>
      <c r="TZQ110" s="5"/>
      <c r="TZR110" s="5"/>
      <c r="TZS110" s="5"/>
      <c r="TZT110" s="5"/>
      <c r="TZU110" s="1"/>
      <c r="TZV110" s="2"/>
      <c r="TZW110" s="2"/>
      <c r="TZX110" s="5"/>
      <c r="TZY110" s="5"/>
      <c r="TZZ110" s="5"/>
      <c r="UAA110" s="5"/>
      <c r="UAB110" s="5"/>
      <c r="UAC110" s="1"/>
      <c r="UAD110" s="2"/>
      <c r="UAE110" s="2"/>
      <c r="UAF110" s="5"/>
      <c r="UAG110" s="5"/>
      <c r="UAH110" s="5"/>
      <c r="UAI110" s="5"/>
      <c r="UAJ110" s="5"/>
      <c r="UAK110" s="1"/>
      <c r="UAL110" s="2"/>
      <c r="UAM110" s="2"/>
      <c r="UAN110" s="5"/>
      <c r="UAO110" s="5"/>
      <c r="UAP110" s="5"/>
      <c r="UAQ110" s="5"/>
      <c r="UAR110" s="5"/>
      <c r="UAS110" s="1"/>
      <c r="UAT110" s="2"/>
      <c r="UAU110" s="2"/>
      <c r="UAV110" s="5"/>
      <c r="UAW110" s="5"/>
      <c r="UAX110" s="5"/>
      <c r="UAY110" s="5"/>
      <c r="UAZ110" s="5"/>
      <c r="UBA110" s="1"/>
      <c r="UBB110" s="2"/>
      <c r="UBC110" s="2"/>
      <c r="UBD110" s="5"/>
      <c r="UBE110" s="5"/>
      <c r="UBF110" s="5"/>
      <c r="UBG110" s="5"/>
      <c r="UBH110" s="5"/>
      <c r="UBI110" s="1"/>
      <c r="UBJ110" s="2"/>
      <c r="UBK110" s="2"/>
      <c r="UBL110" s="5"/>
      <c r="UBM110" s="5"/>
      <c r="UBN110" s="5"/>
      <c r="UBO110" s="5"/>
      <c r="UBP110" s="5"/>
      <c r="UBQ110" s="1"/>
      <c r="UBR110" s="2"/>
      <c r="UBS110" s="2"/>
      <c r="UBT110" s="5"/>
      <c r="UBU110" s="5"/>
      <c r="UBV110" s="5"/>
      <c r="UBW110" s="5"/>
      <c r="UBX110" s="5"/>
      <c r="UBY110" s="1"/>
      <c r="UBZ110" s="2"/>
      <c r="UCA110" s="2"/>
      <c r="UCB110" s="5"/>
      <c r="UCC110" s="5"/>
      <c r="UCD110" s="5"/>
      <c r="UCE110" s="5"/>
      <c r="UCF110" s="5"/>
      <c r="UCG110" s="1"/>
      <c r="UCH110" s="2"/>
      <c r="UCI110" s="2"/>
      <c r="UCJ110" s="5"/>
      <c r="UCK110" s="5"/>
      <c r="UCL110" s="5"/>
      <c r="UCM110" s="5"/>
      <c r="UCN110" s="5"/>
      <c r="UCO110" s="1"/>
      <c r="UCP110" s="2"/>
      <c r="UCQ110" s="2"/>
      <c r="UCR110" s="5"/>
      <c r="UCS110" s="5"/>
      <c r="UCT110" s="5"/>
      <c r="UCU110" s="5"/>
      <c r="UCV110" s="5"/>
      <c r="UCW110" s="1"/>
      <c r="UCX110" s="2"/>
      <c r="UCY110" s="2"/>
      <c r="UCZ110" s="5"/>
      <c r="UDA110" s="5"/>
      <c r="UDB110" s="5"/>
      <c r="UDC110" s="5"/>
      <c r="UDD110" s="5"/>
      <c r="UDE110" s="1"/>
      <c r="UDF110" s="2"/>
      <c r="UDG110" s="2"/>
      <c r="UDH110" s="5"/>
      <c r="UDI110" s="5"/>
      <c r="UDJ110" s="5"/>
      <c r="UDK110" s="5"/>
      <c r="UDL110" s="5"/>
      <c r="UDM110" s="1"/>
      <c r="UDN110" s="2"/>
      <c r="UDO110" s="2"/>
      <c r="UDP110" s="5"/>
      <c r="UDQ110" s="5"/>
      <c r="UDR110" s="5"/>
      <c r="UDS110" s="5"/>
      <c r="UDT110" s="5"/>
      <c r="UDU110" s="1"/>
      <c r="UDV110" s="2"/>
      <c r="UDW110" s="2"/>
      <c r="UDX110" s="5"/>
      <c r="UDY110" s="5"/>
      <c r="UDZ110" s="5"/>
      <c r="UEA110" s="5"/>
      <c r="UEB110" s="5"/>
      <c r="UEC110" s="1"/>
      <c r="UED110" s="2"/>
      <c r="UEE110" s="2"/>
      <c r="UEF110" s="5"/>
      <c r="UEG110" s="5"/>
      <c r="UEH110" s="5"/>
      <c r="UEI110" s="5"/>
      <c r="UEJ110" s="5"/>
      <c r="UEK110" s="1"/>
      <c r="UEL110" s="2"/>
      <c r="UEM110" s="2"/>
      <c r="UEN110" s="5"/>
      <c r="UEO110" s="5"/>
      <c r="UEP110" s="5"/>
      <c r="UEQ110" s="5"/>
      <c r="UER110" s="5"/>
      <c r="UES110" s="1"/>
      <c r="UET110" s="2"/>
      <c r="UEU110" s="2"/>
      <c r="UEV110" s="5"/>
      <c r="UEW110" s="5"/>
      <c r="UEX110" s="5"/>
      <c r="UEY110" s="5"/>
      <c r="UEZ110" s="5"/>
      <c r="UFA110" s="1"/>
      <c r="UFB110" s="2"/>
      <c r="UFC110" s="2"/>
      <c r="UFD110" s="5"/>
      <c r="UFE110" s="5"/>
      <c r="UFF110" s="5"/>
      <c r="UFG110" s="5"/>
      <c r="UFH110" s="5"/>
      <c r="UFI110" s="1"/>
      <c r="UFJ110" s="2"/>
      <c r="UFK110" s="2"/>
      <c r="UFL110" s="5"/>
      <c r="UFM110" s="5"/>
      <c r="UFN110" s="5"/>
      <c r="UFO110" s="5"/>
      <c r="UFP110" s="5"/>
      <c r="UFQ110" s="1"/>
      <c r="UFR110" s="2"/>
      <c r="UFS110" s="2"/>
      <c r="UFT110" s="5"/>
      <c r="UFU110" s="5"/>
      <c r="UFV110" s="5"/>
      <c r="UFW110" s="5"/>
      <c r="UFX110" s="5"/>
      <c r="UFY110" s="1"/>
      <c r="UFZ110" s="2"/>
      <c r="UGA110" s="2"/>
      <c r="UGB110" s="5"/>
      <c r="UGC110" s="5"/>
      <c r="UGD110" s="5"/>
      <c r="UGE110" s="5"/>
      <c r="UGF110" s="5"/>
      <c r="UGG110" s="1"/>
      <c r="UGH110" s="2"/>
      <c r="UGI110" s="2"/>
      <c r="UGJ110" s="5"/>
      <c r="UGK110" s="5"/>
      <c r="UGL110" s="5"/>
      <c r="UGM110" s="5"/>
      <c r="UGN110" s="5"/>
      <c r="UGO110" s="1"/>
      <c r="UGP110" s="2"/>
      <c r="UGQ110" s="2"/>
      <c r="UGR110" s="5"/>
      <c r="UGS110" s="5"/>
      <c r="UGT110" s="5"/>
      <c r="UGU110" s="5"/>
      <c r="UGV110" s="5"/>
      <c r="UGW110" s="1"/>
      <c r="UGX110" s="2"/>
      <c r="UGY110" s="2"/>
      <c r="UGZ110" s="5"/>
      <c r="UHA110" s="5"/>
      <c r="UHB110" s="5"/>
      <c r="UHC110" s="5"/>
      <c r="UHD110" s="5"/>
      <c r="UHE110" s="1"/>
      <c r="UHF110" s="2"/>
      <c r="UHG110" s="2"/>
      <c r="UHH110" s="5"/>
      <c r="UHI110" s="5"/>
      <c r="UHJ110" s="5"/>
      <c r="UHK110" s="5"/>
      <c r="UHL110" s="5"/>
      <c r="UHM110" s="1"/>
      <c r="UHN110" s="2"/>
      <c r="UHO110" s="2"/>
      <c r="UHP110" s="5"/>
      <c r="UHQ110" s="5"/>
      <c r="UHR110" s="5"/>
      <c r="UHS110" s="5"/>
      <c r="UHT110" s="5"/>
      <c r="UHU110" s="1"/>
      <c r="UHV110" s="2"/>
      <c r="UHW110" s="2"/>
      <c r="UHX110" s="5"/>
      <c r="UHY110" s="5"/>
      <c r="UHZ110" s="5"/>
      <c r="UIA110" s="5"/>
      <c r="UIB110" s="5"/>
      <c r="UIC110" s="1"/>
      <c r="UID110" s="2"/>
      <c r="UIE110" s="2"/>
      <c r="UIF110" s="5"/>
      <c r="UIG110" s="5"/>
      <c r="UIH110" s="5"/>
      <c r="UII110" s="5"/>
      <c r="UIJ110" s="5"/>
      <c r="UIK110" s="1"/>
      <c r="UIL110" s="2"/>
      <c r="UIM110" s="2"/>
      <c r="UIN110" s="5"/>
      <c r="UIO110" s="5"/>
      <c r="UIP110" s="5"/>
      <c r="UIQ110" s="5"/>
      <c r="UIR110" s="5"/>
      <c r="UIS110" s="1"/>
      <c r="UIT110" s="2"/>
      <c r="UIU110" s="2"/>
      <c r="UIV110" s="5"/>
      <c r="UIW110" s="5"/>
      <c r="UIX110" s="5"/>
      <c r="UIY110" s="5"/>
      <c r="UIZ110" s="5"/>
      <c r="UJA110" s="1"/>
      <c r="UJB110" s="2"/>
      <c r="UJC110" s="2"/>
      <c r="UJD110" s="5"/>
      <c r="UJE110" s="5"/>
      <c r="UJF110" s="5"/>
      <c r="UJG110" s="5"/>
      <c r="UJH110" s="5"/>
      <c r="UJI110" s="1"/>
      <c r="UJJ110" s="2"/>
      <c r="UJK110" s="2"/>
      <c r="UJL110" s="5"/>
      <c r="UJM110" s="5"/>
      <c r="UJN110" s="5"/>
      <c r="UJO110" s="5"/>
      <c r="UJP110" s="5"/>
      <c r="UJQ110" s="1"/>
      <c r="UJR110" s="2"/>
      <c r="UJS110" s="2"/>
      <c r="UJT110" s="5"/>
      <c r="UJU110" s="5"/>
      <c r="UJV110" s="5"/>
      <c r="UJW110" s="5"/>
      <c r="UJX110" s="5"/>
      <c r="UJY110" s="1"/>
      <c r="UJZ110" s="2"/>
      <c r="UKA110" s="2"/>
      <c r="UKB110" s="5"/>
      <c r="UKC110" s="5"/>
      <c r="UKD110" s="5"/>
      <c r="UKE110" s="5"/>
      <c r="UKF110" s="5"/>
      <c r="UKG110" s="1"/>
      <c r="UKH110" s="2"/>
      <c r="UKI110" s="2"/>
      <c r="UKJ110" s="5"/>
      <c r="UKK110" s="5"/>
      <c r="UKL110" s="5"/>
      <c r="UKM110" s="5"/>
      <c r="UKN110" s="5"/>
      <c r="UKO110" s="1"/>
      <c r="UKP110" s="2"/>
      <c r="UKQ110" s="2"/>
      <c r="UKR110" s="5"/>
      <c r="UKS110" s="5"/>
      <c r="UKT110" s="5"/>
      <c r="UKU110" s="5"/>
      <c r="UKV110" s="5"/>
      <c r="UKW110" s="1"/>
      <c r="UKX110" s="2"/>
      <c r="UKY110" s="2"/>
      <c r="UKZ110" s="5"/>
      <c r="ULA110" s="5"/>
      <c r="ULB110" s="5"/>
      <c r="ULC110" s="5"/>
      <c r="ULD110" s="5"/>
      <c r="ULE110" s="1"/>
      <c r="ULF110" s="2"/>
      <c r="ULG110" s="2"/>
      <c r="ULH110" s="5"/>
      <c r="ULI110" s="5"/>
      <c r="ULJ110" s="5"/>
      <c r="ULK110" s="5"/>
      <c r="ULL110" s="5"/>
      <c r="ULM110" s="1"/>
      <c r="ULN110" s="2"/>
      <c r="ULO110" s="2"/>
      <c r="ULP110" s="5"/>
      <c r="ULQ110" s="5"/>
      <c r="ULR110" s="5"/>
      <c r="ULS110" s="5"/>
      <c r="ULT110" s="5"/>
      <c r="ULU110" s="1"/>
      <c r="ULV110" s="2"/>
      <c r="ULW110" s="2"/>
      <c r="ULX110" s="5"/>
      <c r="ULY110" s="5"/>
      <c r="ULZ110" s="5"/>
      <c r="UMA110" s="5"/>
      <c r="UMB110" s="5"/>
      <c r="UMC110" s="1"/>
      <c r="UMD110" s="2"/>
      <c r="UME110" s="2"/>
      <c r="UMF110" s="5"/>
      <c r="UMG110" s="5"/>
      <c r="UMH110" s="5"/>
      <c r="UMI110" s="5"/>
      <c r="UMJ110" s="5"/>
      <c r="UMK110" s="1"/>
      <c r="UML110" s="2"/>
      <c r="UMM110" s="2"/>
      <c r="UMN110" s="5"/>
      <c r="UMO110" s="5"/>
      <c r="UMP110" s="5"/>
      <c r="UMQ110" s="5"/>
      <c r="UMR110" s="5"/>
      <c r="UMS110" s="1"/>
      <c r="UMT110" s="2"/>
      <c r="UMU110" s="2"/>
      <c r="UMV110" s="5"/>
      <c r="UMW110" s="5"/>
      <c r="UMX110" s="5"/>
      <c r="UMY110" s="5"/>
      <c r="UMZ110" s="5"/>
      <c r="UNA110" s="1"/>
      <c r="UNB110" s="2"/>
      <c r="UNC110" s="2"/>
      <c r="UND110" s="5"/>
      <c r="UNE110" s="5"/>
      <c r="UNF110" s="5"/>
      <c r="UNG110" s="5"/>
      <c r="UNH110" s="5"/>
      <c r="UNI110" s="1"/>
      <c r="UNJ110" s="2"/>
      <c r="UNK110" s="2"/>
      <c r="UNL110" s="5"/>
      <c r="UNM110" s="5"/>
      <c r="UNN110" s="5"/>
      <c r="UNO110" s="5"/>
      <c r="UNP110" s="5"/>
      <c r="UNQ110" s="1"/>
      <c r="UNR110" s="2"/>
      <c r="UNS110" s="2"/>
      <c r="UNT110" s="5"/>
      <c r="UNU110" s="5"/>
      <c r="UNV110" s="5"/>
      <c r="UNW110" s="5"/>
      <c r="UNX110" s="5"/>
      <c r="UNY110" s="1"/>
      <c r="UNZ110" s="2"/>
      <c r="UOA110" s="2"/>
      <c r="UOB110" s="5"/>
      <c r="UOC110" s="5"/>
      <c r="UOD110" s="5"/>
      <c r="UOE110" s="5"/>
      <c r="UOF110" s="5"/>
      <c r="UOG110" s="1"/>
      <c r="UOH110" s="2"/>
      <c r="UOI110" s="2"/>
      <c r="UOJ110" s="5"/>
      <c r="UOK110" s="5"/>
      <c r="UOL110" s="5"/>
      <c r="UOM110" s="5"/>
      <c r="UON110" s="5"/>
      <c r="UOO110" s="1"/>
      <c r="UOP110" s="2"/>
      <c r="UOQ110" s="2"/>
      <c r="UOR110" s="5"/>
      <c r="UOS110" s="5"/>
      <c r="UOT110" s="5"/>
      <c r="UOU110" s="5"/>
      <c r="UOV110" s="5"/>
      <c r="UOW110" s="1"/>
      <c r="UOX110" s="2"/>
      <c r="UOY110" s="2"/>
      <c r="UOZ110" s="5"/>
      <c r="UPA110" s="5"/>
      <c r="UPB110" s="5"/>
      <c r="UPC110" s="5"/>
      <c r="UPD110" s="5"/>
      <c r="UPE110" s="1"/>
      <c r="UPF110" s="2"/>
      <c r="UPG110" s="2"/>
      <c r="UPH110" s="5"/>
      <c r="UPI110" s="5"/>
      <c r="UPJ110" s="5"/>
      <c r="UPK110" s="5"/>
      <c r="UPL110" s="5"/>
      <c r="UPM110" s="1"/>
      <c r="UPN110" s="2"/>
      <c r="UPO110" s="2"/>
      <c r="UPP110" s="5"/>
      <c r="UPQ110" s="5"/>
      <c r="UPR110" s="5"/>
      <c r="UPS110" s="5"/>
      <c r="UPT110" s="5"/>
      <c r="UPU110" s="1"/>
      <c r="UPV110" s="2"/>
      <c r="UPW110" s="2"/>
      <c r="UPX110" s="5"/>
      <c r="UPY110" s="5"/>
      <c r="UPZ110" s="5"/>
      <c r="UQA110" s="5"/>
      <c r="UQB110" s="5"/>
      <c r="UQC110" s="1"/>
      <c r="UQD110" s="2"/>
      <c r="UQE110" s="2"/>
      <c r="UQF110" s="5"/>
      <c r="UQG110" s="5"/>
      <c r="UQH110" s="5"/>
      <c r="UQI110" s="5"/>
      <c r="UQJ110" s="5"/>
      <c r="UQK110" s="1"/>
      <c r="UQL110" s="2"/>
      <c r="UQM110" s="2"/>
      <c r="UQN110" s="5"/>
      <c r="UQO110" s="5"/>
      <c r="UQP110" s="5"/>
      <c r="UQQ110" s="5"/>
      <c r="UQR110" s="5"/>
      <c r="UQS110" s="1"/>
      <c r="UQT110" s="2"/>
      <c r="UQU110" s="2"/>
      <c r="UQV110" s="5"/>
      <c r="UQW110" s="5"/>
      <c r="UQX110" s="5"/>
      <c r="UQY110" s="5"/>
      <c r="UQZ110" s="5"/>
      <c r="URA110" s="1"/>
      <c r="URB110" s="2"/>
      <c r="URC110" s="2"/>
      <c r="URD110" s="5"/>
      <c r="URE110" s="5"/>
      <c r="URF110" s="5"/>
      <c r="URG110" s="5"/>
      <c r="URH110" s="5"/>
      <c r="URI110" s="1"/>
      <c r="URJ110" s="2"/>
      <c r="URK110" s="2"/>
      <c r="URL110" s="5"/>
      <c r="URM110" s="5"/>
      <c r="URN110" s="5"/>
      <c r="URO110" s="5"/>
      <c r="URP110" s="5"/>
      <c r="URQ110" s="1"/>
      <c r="URR110" s="2"/>
      <c r="URS110" s="2"/>
      <c r="URT110" s="5"/>
      <c r="URU110" s="5"/>
      <c r="URV110" s="5"/>
      <c r="URW110" s="5"/>
      <c r="URX110" s="5"/>
      <c r="URY110" s="1"/>
      <c r="URZ110" s="2"/>
      <c r="USA110" s="2"/>
      <c r="USB110" s="5"/>
      <c r="USC110" s="5"/>
      <c r="USD110" s="5"/>
      <c r="USE110" s="5"/>
      <c r="USF110" s="5"/>
      <c r="USG110" s="1"/>
      <c r="USH110" s="2"/>
      <c r="USI110" s="2"/>
      <c r="USJ110" s="5"/>
      <c r="USK110" s="5"/>
      <c r="USL110" s="5"/>
      <c r="USM110" s="5"/>
      <c r="USN110" s="5"/>
      <c r="USO110" s="1"/>
      <c r="USP110" s="2"/>
      <c r="USQ110" s="2"/>
      <c r="USR110" s="5"/>
      <c r="USS110" s="5"/>
      <c r="UST110" s="5"/>
      <c r="USU110" s="5"/>
      <c r="USV110" s="5"/>
      <c r="USW110" s="1"/>
      <c r="USX110" s="2"/>
      <c r="USY110" s="2"/>
      <c r="USZ110" s="5"/>
      <c r="UTA110" s="5"/>
      <c r="UTB110" s="5"/>
      <c r="UTC110" s="5"/>
      <c r="UTD110" s="5"/>
      <c r="UTE110" s="1"/>
      <c r="UTF110" s="2"/>
      <c r="UTG110" s="2"/>
      <c r="UTH110" s="5"/>
      <c r="UTI110" s="5"/>
      <c r="UTJ110" s="5"/>
      <c r="UTK110" s="5"/>
      <c r="UTL110" s="5"/>
      <c r="UTM110" s="1"/>
      <c r="UTN110" s="2"/>
      <c r="UTO110" s="2"/>
      <c r="UTP110" s="5"/>
      <c r="UTQ110" s="5"/>
      <c r="UTR110" s="5"/>
      <c r="UTS110" s="5"/>
      <c r="UTT110" s="5"/>
      <c r="UTU110" s="1"/>
      <c r="UTV110" s="2"/>
      <c r="UTW110" s="2"/>
      <c r="UTX110" s="5"/>
      <c r="UTY110" s="5"/>
      <c r="UTZ110" s="5"/>
      <c r="UUA110" s="5"/>
      <c r="UUB110" s="5"/>
      <c r="UUC110" s="1"/>
      <c r="UUD110" s="2"/>
      <c r="UUE110" s="2"/>
      <c r="UUF110" s="5"/>
      <c r="UUG110" s="5"/>
      <c r="UUH110" s="5"/>
      <c r="UUI110" s="5"/>
      <c r="UUJ110" s="5"/>
      <c r="UUK110" s="1"/>
      <c r="UUL110" s="2"/>
      <c r="UUM110" s="2"/>
      <c r="UUN110" s="5"/>
      <c r="UUO110" s="5"/>
      <c r="UUP110" s="5"/>
      <c r="UUQ110" s="5"/>
      <c r="UUR110" s="5"/>
      <c r="UUS110" s="1"/>
      <c r="UUT110" s="2"/>
      <c r="UUU110" s="2"/>
      <c r="UUV110" s="5"/>
      <c r="UUW110" s="5"/>
      <c r="UUX110" s="5"/>
      <c r="UUY110" s="5"/>
      <c r="UUZ110" s="5"/>
      <c r="UVA110" s="1"/>
      <c r="UVB110" s="2"/>
      <c r="UVC110" s="2"/>
      <c r="UVD110" s="5"/>
      <c r="UVE110" s="5"/>
      <c r="UVF110" s="5"/>
      <c r="UVG110" s="5"/>
      <c r="UVH110" s="5"/>
      <c r="UVI110" s="1"/>
      <c r="UVJ110" s="2"/>
      <c r="UVK110" s="2"/>
      <c r="UVL110" s="5"/>
      <c r="UVM110" s="5"/>
      <c r="UVN110" s="5"/>
      <c r="UVO110" s="5"/>
      <c r="UVP110" s="5"/>
      <c r="UVQ110" s="1"/>
      <c r="UVR110" s="2"/>
      <c r="UVS110" s="2"/>
      <c r="UVT110" s="5"/>
      <c r="UVU110" s="5"/>
      <c r="UVV110" s="5"/>
      <c r="UVW110" s="5"/>
      <c r="UVX110" s="5"/>
      <c r="UVY110" s="1"/>
      <c r="UVZ110" s="2"/>
      <c r="UWA110" s="2"/>
      <c r="UWB110" s="5"/>
      <c r="UWC110" s="5"/>
      <c r="UWD110" s="5"/>
      <c r="UWE110" s="5"/>
      <c r="UWF110" s="5"/>
      <c r="UWG110" s="1"/>
      <c r="UWH110" s="2"/>
      <c r="UWI110" s="2"/>
      <c r="UWJ110" s="5"/>
      <c r="UWK110" s="5"/>
      <c r="UWL110" s="5"/>
      <c r="UWM110" s="5"/>
      <c r="UWN110" s="5"/>
      <c r="UWO110" s="1"/>
      <c r="UWP110" s="2"/>
      <c r="UWQ110" s="2"/>
      <c r="UWR110" s="5"/>
      <c r="UWS110" s="5"/>
      <c r="UWT110" s="5"/>
      <c r="UWU110" s="5"/>
      <c r="UWV110" s="5"/>
      <c r="UWW110" s="1"/>
      <c r="UWX110" s="2"/>
      <c r="UWY110" s="2"/>
      <c r="UWZ110" s="5"/>
      <c r="UXA110" s="5"/>
      <c r="UXB110" s="5"/>
      <c r="UXC110" s="5"/>
      <c r="UXD110" s="5"/>
      <c r="UXE110" s="1"/>
      <c r="UXF110" s="2"/>
      <c r="UXG110" s="2"/>
      <c r="UXH110" s="5"/>
      <c r="UXI110" s="5"/>
      <c r="UXJ110" s="5"/>
      <c r="UXK110" s="5"/>
      <c r="UXL110" s="5"/>
      <c r="UXM110" s="1"/>
      <c r="UXN110" s="2"/>
      <c r="UXO110" s="2"/>
      <c r="UXP110" s="5"/>
      <c r="UXQ110" s="5"/>
      <c r="UXR110" s="5"/>
      <c r="UXS110" s="5"/>
      <c r="UXT110" s="5"/>
      <c r="UXU110" s="1"/>
      <c r="UXV110" s="2"/>
      <c r="UXW110" s="2"/>
      <c r="UXX110" s="5"/>
      <c r="UXY110" s="5"/>
      <c r="UXZ110" s="5"/>
      <c r="UYA110" s="5"/>
      <c r="UYB110" s="5"/>
      <c r="UYC110" s="1"/>
      <c r="UYD110" s="2"/>
      <c r="UYE110" s="2"/>
      <c r="UYF110" s="5"/>
      <c r="UYG110" s="5"/>
      <c r="UYH110" s="5"/>
      <c r="UYI110" s="5"/>
      <c r="UYJ110" s="5"/>
      <c r="UYK110" s="1"/>
      <c r="UYL110" s="2"/>
      <c r="UYM110" s="2"/>
      <c r="UYN110" s="5"/>
      <c r="UYO110" s="5"/>
      <c r="UYP110" s="5"/>
      <c r="UYQ110" s="5"/>
      <c r="UYR110" s="5"/>
      <c r="UYS110" s="1"/>
      <c r="UYT110" s="2"/>
      <c r="UYU110" s="2"/>
      <c r="UYV110" s="5"/>
      <c r="UYW110" s="5"/>
      <c r="UYX110" s="5"/>
      <c r="UYY110" s="5"/>
      <c r="UYZ110" s="5"/>
      <c r="UZA110" s="1"/>
      <c r="UZB110" s="2"/>
      <c r="UZC110" s="2"/>
      <c r="UZD110" s="5"/>
      <c r="UZE110" s="5"/>
      <c r="UZF110" s="5"/>
      <c r="UZG110" s="5"/>
      <c r="UZH110" s="5"/>
      <c r="UZI110" s="1"/>
      <c r="UZJ110" s="2"/>
      <c r="UZK110" s="2"/>
      <c r="UZL110" s="5"/>
      <c r="UZM110" s="5"/>
      <c r="UZN110" s="5"/>
      <c r="UZO110" s="5"/>
      <c r="UZP110" s="5"/>
      <c r="UZQ110" s="1"/>
      <c r="UZR110" s="2"/>
      <c r="UZS110" s="2"/>
      <c r="UZT110" s="5"/>
      <c r="UZU110" s="5"/>
      <c r="UZV110" s="5"/>
      <c r="UZW110" s="5"/>
      <c r="UZX110" s="5"/>
      <c r="UZY110" s="1"/>
      <c r="UZZ110" s="2"/>
      <c r="VAA110" s="2"/>
      <c r="VAB110" s="5"/>
      <c r="VAC110" s="5"/>
      <c r="VAD110" s="5"/>
      <c r="VAE110" s="5"/>
      <c r="VAF110" s="5"/>
      <c r="VAG110" s="1"/>
      <c r="VAH110" s="2"/>
      <c r="VAI110" s="2"/>
      <c r="VAJ110" s="5"/>
      <c r="VAK110" s="5"/>
      <c r="VAL110" s="5"/>
      <c r="VAM110" s="5"/>
      <c r="VAN110" s="5"/>
      <c r="VAO110" s="1"/>
      <c r="VAP110" s="2"/>
      <c r="VAQ110" s="2"/>
      <c r="VAR110" s="5"/>
      <c r="VAS110" s="5"/>
      <c r="VAT110" s="5"/>
      <c r="VAU110" s="5"/>
      <c r="VAV110" s="5"/>
      <c r="VAW110" s="1"/>
      <c r="VAX110" s="2"/>
      <c r="VAY110" s="2"/>
      <c r="VAZ110" s="5"/>
      <c r="VBA110" s="5"/>
      <c r="VBB110" s="5"/>
      <c r="VBC110" s="5"/>
      <c r="VBD110" s="5"/>
      <c r="VBE110" s="1"/>
      <c r="VBF110" s="2"/>
      <c r="VBG110" s="2"/>
      <c r="VBH110" s="5"/>
      <c r="VBI110" s="5"/>
      <c r="VBJ110" s="5"/>
      <c r="VBK110" s="5"/>
      <c r="VBL110" s="5"/>
      <c r="VBM110" s="1"/>
      <c r="VBN110" s="2"/>
      <c r="VBO110" s="2"/>
      <c r="VBP110" s="5"/>
      <c r="VBQ110" s="5"/>
      <c r="VBR110" s="5"/>
      <c r="VBS110" s="5"/>
      <c r="VBT110" s="5"/>
      <c r="VBU110" s="1"/>
      <c r="VBV110" s="2"/>
      <c r="VBW110" s="2"/>
      <c r="VBX110" s="5"/>
      <c r="VBY110" s="5"/>
      <c r="VBZ110" s="5"/>
      <c r="VCA110" s="5"/>
      <c r="VCB110" s="5"/>
      <c r="VCC110" s="1"/>
      <c r="VCD110" s="2"/>
      <c r="VCE110" s="2"/>
      <c r="VCF110" s="5"/>
      <c r="VCG110" s="5"/>
      <c r="VCH110" s="5"/>
      <c r="VCI110" s="5"/>
      <c r="VCJ110" s="5"/>
      <c r="VCK110" s="1"/>
      <c r="VCL110" s="2"/>
      <c r="VCM110" s="2"/>
      <c r="VCN110" s="5"/>
      <c r="VCO110" s="5"/>
      <c r="VCP110" s="5"/>
      <c r="VCQ110" s="5"/>
      <c r="VCR110" s="5"/>
      <c r="VCS110" s="1"/>
      <c r="VCT110" s="2"/>
      <c r="VCU110" s="2"/>
      <c r="VCV110" s="5"/>
      <c r="VCW110" s="5"/>
      <c r="VCX110" s="5"/>
      <c r="VCY110" s="5"/>
      <c r="VCZ110" s="5"/>
      <c r="VDA110" s="1"/>
      <c r="VDB110" s="2"/>
      <c r="VDC110" s="2"/>
      <c r="VDD110" s="5"/>
      <c r="VDE110" s="5"/>
      <c r="VDF110" s="5"/>
      <c r="VDG110" s="5"/>
      <c r="VDH110" s="5"/>
      <c r="VDI110" s="1"/>
      <c r="VDJ110" s="2"/>
      <c r="VDK110" s="2"/>
      <c r="VDL110" s="5"/>
      <c r="VDM110" s="5"/>
      <c r="VDN110" s="5"/>
      <c r="VDO110" s="5"/>
      <c r="VDP110" s="5"/>
      <c r="VDQ110" s="1"/>
      <c r="VDR110" s="2"/>
      <c r="VDS110" s="2"/>
      <c r="VDT110" s="5"/>
      <c r="VDU110" s="5"/>
      <c r="VDV110" s="5"/>
      <c r="VDW110" s="5"/>
      <c r="VDX110" s="5"/>
      <c r="VDY110" s="1"/>
      <c r="VDZ110" s="2"/>
      <c r="VEA110" s="2"/>
      <c r="VEB110" s="5"/>
      <c r="VEC110" s="5"/>
      <c r="VED110" s="5"/>
      <c r="VEE110" s="5"/>
      <c r="VEF110" s="5"/>
      <c r="VEG110" s="1"/>
      <c r="VEH110" s="2"/>
      <c r="VEI110" s="2"/>
      <c r="VEJ110" s="5"/>
      <c r="VEK110" s="5"/>
      <c r="VEL110" s="5"/>
      <c r="VEM110" s="5"/>
      <c r="VEN110" s="5"/>
      <c r="VEO110" s="1"/>
      <c r="VEP110" s="2"/>
      <c r="VEQ110" s="2"/>
      <c r="VER110" s="5"/>
      <c r="VES110" s="5"/>
      <c r="VET110" s="5"/>
      <c r="VEU110" s="5"/>
      <c r="VEV110" s="5"/>
      <c r="VEW110" s="1"/>
      <c r="VEX110" s="2"/>
      <c r="VEY110" s="2"/>
      <c r="VEZ110" s="5"/>
      <c r="VFA110" s="5"/>
      <c r="VFB110" s="5"/>
      <c r="VFC110" s="5"/>
      <c r="VFD110" s="5"/>
      <c r="VFE110" s="1"/>
      <c r="VFF110" s="2"/>
      <c r="VFG110" s="2"/>
      <c r="VFH110" s="5"/>
      <c r="VFI110" s="5"/>
      <c r="VFJ110" s="5"/>
      <c r="VFK110" s="5"/>
      <c r="VFL110" s="5"/>
      <c r="VFM110" s="1"/>
      <c r="VFN110" s="2"/>
      <c r="VFO110" s="2"/>
      <c r="VFP110" s="5"/>
      <c r="VFQ110" s="5"/>
      <c r="VFR110" s="5"/>
      <c r="VFS110" s="5"/>
      <c r="VFT110" s="5"/>
      <c r="VFU110" s="1"/>
      <c r="VFV110" s="2"/>
      <c r="VFW110" s="2"/>
      <c r="VFX110" s="5"/>
      <c r="VFY110" s="5"/>
      <c r="VFZ110" s="5"/>
      <c r="VGA110" s="5"/>
      <c r="VGB110" s="5"/>
      <c r="VGC110" s="1"/>
      <c r="VGD110" s="2"/>
      <c r="VGE110" s="2"/>
      <c r="VGF110" s="5"/>
      <c r="VGG110" s="5"/>
      <c r="VGH110" s="5"/>
      <c r="VGI110" s="5"/>
      <c r="VGJ110" s="5"/>
      <c r="VGK110" s="1"/>
      <c r="VGL110" s="2"/>
      <c r="VGM110" s="2"/>
      <c r="VGN110" s="5"/>
      <c r="VGO110" s="5"/>
      <c r="VGP110" s="5"/>
      <c r="VGQ110" s="5"/>
      <c r="VGR110" s="5"/>
      <c r="VGS110" s="1"/>
      <c r="VGT110" s="2"/>
      <c r="VGU110" s="2"/>
      <c r="VGV110" s="5"/>
      <c r="VGW110" s="5"/>
      <c r="VGX110" s="5"/>
      <c r="VGY110" s="5"/>
      <c r="VGZ110" s="5"/>
      <c r="VHA110" s="1"/>
      <c r="VHB110" s="2"/>
      <c r="VHC110" s="2"/>
      <c r="VHD110" s="5"/>
      <c r="VHE110" s="5"/>
      <c r="VHF110" s="5"/>
      <c r="VHG110" s="5"/>
      <c r="VHH110" s="5"/>
      <c r="VHI110" s="1"/>
      <c r="VHJ110" s="2"/>
      <c r="VHK110" s="2"/>
      <c r="VHL110" s="5"/>
      <c r="VHM110" s="5"/>
      <c r="VHN110" s="5"/>
      <c r="VHO110" s="5"/>
      <c r="VHP110" s="5"/>
      <c r="VHQ110" s="1"/>
      <c r="VHR110" s="2"/>
      <c r="VHS110" s="2"/>
      <c r="VHT110" s="5"/>
      <c r="VHU110" s="5"/>
      <c r="VHV110" s="5"/>
      <c r="VHW110" s="5"/>
      <c r="VHX110" s="5"/>
      <c r="VHY110" s="1"/>
      <c r="VHZ110" s="2"/>
      <c r="VIA110" s="2"/>
      <c r="VIB110" s="5"/>
      <c r="VIC110" s="5"/>
      <c r="VID110" s="5"/>
      <c r="VIE110" s="5"/>
      <c r="VIF110" s="5"/>
      <c r="VIG110" s="1"/>
      <c r="VIH110" s="2"/>
      <c r="VII110" s="2"/>
      <c r="VIJ110" s="5"/>
      <c r="VIK110" s="5"/>
      <c r="VIL110" s="5"/>
      <c r="VIM110" s="5"/>
      <c r="VIN110" s="5"/>
      <c r="VIO110" s="1"/>
      <c r="VIP110" s="2"/>
      <c r="VIQ110" s="2"/>
      <c r="VIR110" s="5"/>
      <c r="VIS110" s="5"/>
      <c r="VIT110" s="5"/>
      <c r="VIU110" s="5"/>
      <c r="VIV110" s="5"/>
      <c r="VIW110" s="1"/>
      <c r="VIX110" s="2"/>
      <c r="VIY110" s="2"/>
      <c r="VIZ110" s="5"/>
      <c r="VJA110" s="5"/>
      <c r="VJB110" s="5"/>
      <c r="VJC110" s="5"/>
      <c r="VJD110" s="5"/>
      <c r="VJE110" s="1"/>
      <c r="VJF110" s="2"/>
      <c r="VJG110" s="2"/>
      <c r="VJH110" s="5"/>
      <c r="VJI110" s="5"/>
      <c r="VJJ110" s="5"/>
      <c r="VJK110" s="5"/>
      <c r="VJL110" s="5"/>
      <c r="VJM110" s="1"/>
      <c r="VJN110" s="2"/>
      <c r="VJO110" s="2"/>
      <c r="VJP110" s="5"/>
      <c r="VJQ110" s="5"/>
      <c r="VJR110" s="5"/>
      <c r="VJS110" s="5"/>
      <c r="VJT110" s="5"/>
      <c r="VJU110" s="1"/>
      <c r="VJV110" s="2"/>
      <c r="VJW110" s="2"/>
      <c r="VJX110" s="5"/>
      <c r="VJY110" s="5"/>
      <c r="VJZ110" s="5"/>
      <c r="VKA110" s="5"/>
      <c r="VKB110" s="5"/>
      <c r="VKC110" s="1"/>
      <c r="VKD110" s="2"/>
      <c r="VKE110" s="2"/>
      <c r="VKF110" s="5"/>
      <c r="VKG110" s="5"/>
      <c r="VKH110" s="5"/>
      <c r="VKI110" s="5"/>
      <c r="VKJ110" s="5"/>
      <c r="VKK110" s="1"/>
      <c r="VKL110" s="2"/>
      <c r="VKM110" s="2"/>
      <c r="VKN110" s="5"/>
      <c r="VKO110" s="5"/>
      <c r="VKP110" s="5"/>
      <c r="VKQ110" s="5"/>
      <c r="VKR110" s="5"/>
      <c r="VKS110" s="1"/>
      <c r="VKT110" s="2"/>
      <c r="VKU110" s="2"/>
      <c r="VKV110" s="5"/>
      <c r="VKW110" s="5"/>
      <c r="VKX110" s="5"/>
      <c r="VKY110" s="5"/>
      <c r="VKZ110" s="5"/>
      <c r="VLA110" s="1"/>
      <c r="VLB110" s="2"/>
      <c r="VLC110" s="2"/>
      <c r="VLD110" s="5"/>
      <c r="VLE110" s="5"/>
      <c r="VLF110" s="5"/>
      <c r="VLG110" s="5"/>
      <c r="VLH110" s="5"/>
      <c r="VLI110" s="1"/>
      <c r="VLJ110" s="2"/>
      <c r="VLK110" s="2"/>
      <c r="VLL110" s="5"/>
      <c r="VLM110" s="5"/>
      <c r="VLN110" s="5"/>
      <c r="VLO110" s="5"/>
      <c r="VLP110" s="5"/>
      <c r="VLQ110" s="1"/>
      <c r="VLR110" s="2"/>
      <c r="VLS110" s="2"/>
      <c r="VLT110" s="5"/>
      <c r="VLU110" s="5"/>
      <c r="VLV110" s="5"/>
      <c r="VLW110" s="5"/>
      <c r="VLX110" s="5"/>
      <c r="VLY110" s="1"/>
      <c r="VLZ110" s="2"/>
      <c r="VMA110" s="2"/>
      <c r="VMB110" s="5"/>
      <c r="VMC110" s="5"/>
      <c r="VMD110" s="5"/>
      <c r="VME110" s="5"/>
      <c r="VMF110" s="5"/>
      <c r="VMG110" s="1"/>
      <c r="VMH110" s="2"/>
      <c r="VMI110" s="2"/>
      <c r="VMJ110" s="5"/>
      <c r="VMK110" s="5"/>
      <c r="VML110" s="5"/>
      <c r="VMM110" s="5"/>
      <c r="VMN110" s="5"/>
      <c r="VMO110" s="1"/>
      <c r="VMP110" s="2"/>
      <c r="VMQ110" s="2"/>
      <c r="VMR110" s="5"/>
      <c r="VMS110" s="5"/>
      <c r="VMT110" s="5"/>
      <c r="VMU110" s="5"/>
      <c r="VMV110" s="5"/>
      <c r="VMW110" s="1"/>
      <c r="VMX110" s="2"/>
      <c r="VMY110" s="2"/>
      <c r="VMZ110" s="5"/>
      <c r="VNA110" s="5"/>
      <c r="VNB110" s="5"/>
      <c r="VNC110" s="5"/>
      <c r="VND110" s="5"/>
      <c r="VNE110" s="1"/>
      <c r="VNF110" s="2"/>
      <c r="VNG110" s="2"/>
      <c r="VNH110" s="5"/>
      <c r="VNI110" s="5"/>
      <c r="VNJ110" s="5"/>
      <c r="VNK110" s="5"/>
      <c r="VNL110" s="5"/>
      <c r="VNM110" s="1"/>
      <c r="VNN110" s="2"/>
      <c r="VNO110" s="2"/>
      <c r="VNP110" s="5"/>
      <c r="VNQ110" s="5"/>
      <c r="VNR110" s="5"/>
      <c r="VNS110" s="5"/>
      <c r="VNT110" s="5"/>
      <c r="VNU110" s="1"/>
      <c r="VNV110" s="2"/>
      <c r="VNW110" s="2"/>
      <c r="VNX110" s="5"/>
      <c r="VNY110" s="5"/>
      <c r="VNZ110" s="5"/>
      <c r="VOA110" s="5"/>
      <c r="VOB110" s="5"/>
      <c r="VOC110" s="1"/>
      <c r="VOD110" s="2"/>
      <c r="VOE110" s="2"/>
      <c r="VOF110" s="5"/>
      <c r="VOG110" s="5"/>
      <c r="VOH110" s="5"/>
      <c r="VOI110" s="5"/>
      <c r="VOJ110" s="5"/>
      <c r="VOK110" s="1"/>
      <c r="VOL110" s="2"/>
      <c r="VOM110" s="2"/>
      <c r="VON110" s="5"/>
      <c r="VOO110" s="5"/>
      <c r="VOP110" s="5"/>
      <c r="VOQ110" s="5"/>
      <c r="VOR110" s="5"/>
      <c r="VOS110" s="1"/>
      <c r="VOT110" s="2"/>
      <c r="VOU110" s="2"/>
      <c r="VOV110" s="5"/>
      <c r="VOW110" s="5"/>
      <c r="VOX110" s="5"/>
      <c r="VOY110" s="5"/>
      <c r="VOZ110" s="5"/>
      <c r="VPA110" s="1"/>
      <c r="VPB110" s="2"/>
      <c r="VPC110" s="2"/>
      <c r="VPD110" s="5"/>
      <c r="VPE110" s="5"/>
      <c r="VPF110" s="5"/>
      <c r="VPG110" s="5"/>
      <c r="VPH110" s="5"/>
      <c r="VPI110" s="1"/>
      <c r="VPJ110" s="2"/>
      <c r="VPK110" s="2"/>
      <c r="VPL110" s="5"/>
      <c r="VPM110" s="5"/>
      <c r="VPN110" s="5"/>
      <c r="VPO110" s="5"/>
      <c r="VPP110" s="5"/>
      <c r="VPQ110" s="1"/>
      <c r="VPR110" s="2"/>
      <c r="VPS110" s="2"/>
      <c r="VPT110" s="5"/>
      <c r="VPU110" s="5"/>
      <c r="VPV110" s="5"/>
      <c r="VPW110" s="5"/>
      <c r="VPX110" s="5"/>
      <c r="VPY110" s="1"/>
      <c r="VPZ110" s="2"/>
      <c r="VQA110" s="2"/>
      <c r="VQB110" s="5"/>
      <c r="VQC110" s="5"/>
      <c r="VQD110" s="5"/>
      <c r="VQE110" s="5"/>
      <c r="VQF110" s="5"/>
      <c r="VQG110" s="1"/>
      <c r="VQH110" s="2"/>
      <c r="VQI110" s="2"/>
      <c r="VQJ110" s="5"/>
      <c r="VQK110" s="5"/>
      <c r="VQL110" s="5"/>
      <c r="VQM110" s="5"/>
      <c r="VQN110" s="5"/>
      <c r="VQO110" s="1"/>
      <c r="VQP110" s="2"/>
      <c r="VQQ110" s="2"/>
      <c r="VQR110" s="5"/>
      <c r="VQS110" s="5"/>
      <c r="VQT110" s="5"/>
      <c r="VQU110" s="5"/>
      <c r="VQV110" s="5"/>
      <c r="VQW110" s="1"/>
      <c r="VQX110" s="2"/>
      <c r="VQY110" s="2"/>
      <c r="VQZ110" s="5"/>
      <c r="VRA110" s="5"/>
      <c r="VRB110" s="5"/>
      <c r="VRC110" s="5"/>
      <c r="VRD110" s="5"/>
      <c r="VRE110" s="1"/>
      <c r="VRF110" s="2"/>
      <c r="VRG110" s="2"/>
      <c r="VRH110" s="5"/>
      <c r="VRI110" s="5"/>
      <c r="VRJ110" s="5"/>
      <c r="VRK110" s="5"/>
      <c r="VRL110" s="5"/>
      <c r="VRM110" s="1"/>
      <c r="VRN110" s="2"/>
      <c r="VRO110" s="2"/>
      <c r="VRP110" s="5"/>
      <c r="VRQ110" s="5"/>
      <c r="VRR110" s="5"/>
      <c r="VRS110" s="5"/>
      <c r="VRT110" s="5"/>
      <c r="VRU110" s="1"/>
      <c r="VRV110" s="2"/>
      <c r="VRW110" s="2"/>
      <c r="VRX110" s="5"/>
      <c r="VRY110" s="5"/>
      <c r="VRZ110" s="5"/>
      <c r="VSA110" s="5"/>
      <c r="VSB110" s="5"/>
      <c r="VSC110" s="1"/>
      <c r="VSD110" s="2"/>
      <c r="VSE110" s="2"/>
      <c r="VSF110" s="5"/>
      <c r="VSG110" s="5"/>
      <c r="VSH110" s="5"/>
      <c r="VSI110" s="5"/>
      <c r="VSJ110" s="5"/>
      <c r="VSK110" s="1"/>
      <c r="VSL110" s="2"/>
      <c r="VSM110" s="2"/>
      <c r="VSN110" s="5"/>
      <c r="VSO110" s="5"/>
      <c r="VSP110" s="5"/>
      <c r="VSQ110" s="5"/>
      <c r="VSR110" s="5"/>
      <c r="VSS110" s="1"/>
      <c r="VST110" s="2"/>
      <c r="VSU110" s="2"/>
      <c r="VSV110" s="5"/>
      <c r="VSW110" s="5"/>
      <c r="VSX110" s="5"/>
      <c r="VSY110" s="5"/>
      <c r="VSZ110" s="5"/>
      <c r="VTA110" s="1"/>
      <c r="VTB110" s="2"/>
      <c r="VTC110" s="2"/>
      <c r="VTD110" s="5"/>
      <c r="VTE110" s="5"/>
      <c r="VTF110" s="5"/>
      <c r="VTG110" s="5"/>
      <c r="VTH110" s="5"/>
      <c r="VTI110" s="1"/>
      <c r="VTJ110" s="2"/>
      <c r="VTK110" s="2"/>
      <c r="VTL110" s="5"/>
      <c r="VTM110" s="5"/>
      <c r="VTN110" s="5"/>
      <c r="VTO110" s="5"/>
      <c r="VTP110" s="5"/>
      <c r="VTQ110" s="1"/>
      <c r="VTR110" s="2"/>
      <c r="VTS110" s="2"/>
      <c r="VTT110" s="5"/>
      <c r="VTU110" s="5"/>
      <c r="VTV110" s="5"/>
      <c r="VTW110" s="5"/>
      <c r="VTX110" s="5"/>
      <c r="VTY110" s="1"/>
      <c r="VTZ110" s="2"/>
      <c r="VUA110" s="2"/>
      <c r="VUB110" s="5"/>
      <c r="VUC110" s="5"/>
      <c r="VUD110" s="5"/>
      <c r="VUE110" s="5"/>
      <c r="VUF110" s="5"/>
      <c r="VUG110" s="1"/>
      <c r="VUH110" s="2"/>
      <c r="VUI110" s="2"/>
      <c r="VUJ110" s="5"/>
      <c r="VUK110" s="5"/>
      <c r="VUL110" s="5"/>
      <c r="VUM110" s="5"/>
      <c r="VUN110" s="5"/>
      <c r="VUO110" s="1"/>
      <c r="VUP110" s="2"/>
      <c r="VUQ110" s="2"/>
      <c r="VUR110" s="5"/>
      <c r="VUS110" s="5"/>
      <c r="VUT110" s="5"/>
      <c r="VUU110" s="5"/>
      <c r="VUV110" s="5"/>
      <c r="VUW110" s="1"/>
      <c r="VUX110" s="2"/>
      <c r="VUY110" s="2"/>
      <c r="VUZ110" s="5"/>
      <c r="VVA110" s="5"/>
      <c r="VVB110" s="5"/>
      <c r="VVC110" s="5"/>
      <c r="VVD110" s="5"/>
      <c r="VVE110" s="1"/>
      <c r="VVF110" s="2"/>
      <c r="VVG110" s="2"/>
      <c r="VVH110" s="5"/>
      <c r="VVI110" s="5"/>
      <c r="VVJ110" s="5"/>
      <c r="VVK110" s="5"/>
      <c r="VVL110" s="5"/>
      <c r="VVM110" s="1"/>
      <c r="VVN110" s="2"/>
      <c r="VVO110" s="2"/>
      <c r="VVP110" s="5"/>
      <c r="VVQ110" s="5"/>
      <c r="VVR110" s="5"/>
      <c r="VVS110" s="5"/>
      <c r="VVT110" s="5"/>
      <c r="VVU110" s="1"/>
      <c r="VVV110" s="2"/>
      <c r="VVW110" s="2"/>
      <c r="VVX110" s="5"/>
      <c r="VVY110" s="5"/>
      <c r="VVZ110" s="5"/>
      <c r="VWA110" s="5"/>
      <c r="VWB110" s="5"/>
      <c r="VWC110" s="1"/>
      <c r="VWD110" s="2"/>
      <c r="VWE110" s="2"/>
      <c r="VWF110" s="5"/>
      <c r="VWG110" s="5"/>
      <c r="VWH110" s="5"/>
      <c r="VWI110" s="5"/>
      <c r="VWJ110" s="5"/>
      <c r="VWK110" s="1"/>
      <c r="VWL110" s="2"/>
      <c r="VWM110" s="2"/>
      <c r="VWN110" s="5"/>
      <c r="VWO110" s="5"/>
      <c r="VWP110" s="5"/>
      <c r="VWQ110" s="5"/>
      <c r="VWR110" s="5"/>
      <c r="VWS110" s="1"/>
      <c r="VWT110" s="2"/>
      <c r="VWU110" s="2"/>
      <c r="VWV110" s="5"/>
      <c r="VWW110" s="5"/>
      <c r="VWX110" s="5"/>
      <c r="VWY110" s="5"/>
      <c r="VWZ110" s="5"/>
      <c r="VXA110" s="1"/>
      <c r="VXB110" s="2"/>
      <c r="VXC110" s="2"/>
      <c r="VXD110" s="5"/>
      <c r="VXE110" s="5"/>
      <c r="VXF110" s="5"/>
      <c r="VXG110" s="5"/>
      <c r="VXH110" s="5"/>
      <c r="VXI110" s="1"/>
      <c r="VXJ110" s="2"/>
      <c r="VXK110" s="2"/>
      <c r="VXL110" s="5"/>
      <c r="VXM110" s="5"/>
      <c r="VXN110" s="5"/>
      <c r="VXO110" s="5"/>
      <c r="VXP110" s="5"/>
      <c r="VXQ110" s="1"/>
      <c r="VXR110" s="2"/>
      <c r="VXS110" s="2"/>
      <c r="VXT110" s="5"/>
      <c r="VXU110" s="5"/>
      <c r="VXV110" s="5"/>
      <c r="VXW110" s="5"/>
      <c r="VXX110" s="5"/>
      <c r="VXY110" s="1"/>
      <c r="VXZ110" s="2"/>
      <c r="VYA110" s="2"/>
      <c r="VYB110" s="5"/>
      <c r="VYC110" s="5"/>
      <c r="VYD110" s="5"/>
      <c r="VYE110" s="5"/>
      <c r="VYF110" s="5"/>
      <c r="VYG110" s="1"/>
      <c r="VYH110" s="2"/>
      <c r="VYI110" s="2"/>
      <c r="VYJ110" s="5"/>
      <c r="VYK110" s="5"/>
      <c r="VYL110" s="5"/>
      <c r="VYM110" s="5"/>
      <c r="VYN110" s="5"/>
      <c r="VYO110" s="1"/>
      <c r="VYP110" s="2"/>
      <c r="VYQ110" s="2"/>
      <c r="VYR110" s="5"/>
      <c r="VYS110" s="5"/>
      <c r="VYT110" s="5"/>
      <c r="VYU110" s="5"/>
      <c r="VYV110" s="5"/>
      <c r="VYW110" s="1"/>
      <c r="VYX110" s="2"/>
      <c r="VYY110" s="2"/>
      <c r="VYZ110" s="5"/>
      <c r="VZA110" s="5"/>
      <c r="VZB110" s="5"/>
      <c r="VZC110" s="5"/>
      <c r="VZD110" s="5"/>
      <c r="VZE110" s="1"/>
      <c r="VZF110" s="2"/>
      <c r="VZG110" s="2"/>
      <c r="VZH110" s="5"/>
      <c r="VZI110" s="5"/>
      <c r="VZJ110" s="5"/>
      <c r="VZK110" s="5"/>
      <c r="VZL110" s="5"/>
      <c r="VZM110" s="1"/>
      <c r="VZN110" s="2"/>
      <c r="VZO110" s="2"/>
      <c r="VZP110" s="5"/>
      <c r="VZQ110" s="5"/>
      <c r="VZR110" s="5"/>
      <c r="VZS110" s="5"/>
      <c r="VZT110" s="5"/>
      <c r="VZU110" s="1"/>
      <c r="VZV110" s="2"/>
      <c r="VZW110" s="2"/>
      <c r="VZX110" s="5"/>
      <c r="VZY110" s="5"/>
      <c r="VZZ110" s="5"/>
      <c r="WAA110" s="5"/>
      <c r="WAB110" s="5"/>
      <c r="WAC110" s="1"/>
      <c r="WAD110" s="2"/>
      <c r="WAE110" s="2"/>
      <c r="WAF110" s="5"/>
      <c r="WAG110" s="5"/>
      <c r="WAH110" s="5"/>
      <c r="WAI110" s="5"/>
      <c r="WAJ110" s="5"/>
      <c r="WAK110" s="1"/>
      <c r="WAL110" s="2"/>
      <c r="WAM110" s="2"/>
      <c r="WAN110" s="5"/>
      <c r="WAO110" s="5"/>
      <c r="WAP110" s="5"/>
      <c r="WAQ110" s="5"/>
      <c r="WAR110" s="5"/>
      <c r="WAS110" s="1"/>
      <c r="WAT110" s="2"/>
      <c r="WAU110" s="2"/>
      <c r="WAV110" s="5"/>
      <c r="WAW110" s="5"/>
      <c r="WAX110" s="5"/>
      <c r="WAY110" s="5"/>
      <c r="WAZ110" s="5"/>
      <c r="WBA110" s="1"/>
      <c r="WBB110" s="2"/>
      <c r="WBC110" s="2"/>
      <c r="WBD110" s="5"/>
      <c r="WBE110" s="5"/>
      <c r="WBF110" s="5"/>
      <c r="WBG110" s="5"/>
      <c r="WBH110" s="5"/>
      <c r="WBI110" s="1"/>
      <c r="WBJ110" s="2"/>
      <c r="WBK110" s="2"/>
      <c r="WBL110" s="5"/>
      <c r="WBM110" s="5"/>
      <c r="WBN110" s="5"/>
      <c r="WBO110" s="5"/>
      <c r="WBP110" s="5"/>
      <c r="WBQ110" s="1"/>
      <c r="WBR110" s="2"/>
      <c r="WBS110" s="2"/>
      <c r="WBT110" s="5"/>
      <c r="WBU110" s="5"/>
      <c r="WBV110" s="5"/>
      <c r="WBW110" s="5"/>
      <c r="WBX110" s="5"/>
      <c r="WBY110" s="1"/>
      <c r="WBZ110" s="2"/>
      <c r="WCA110" s="2"/>
      <c r="WCB110" s="5"/>
      <c r="WCC110" s="5"/>
      <c r="WCD110" s="5"/>
      <c r="WCE110" s="5"/>
      <c r="WCF110" s="5"/>
      <c r="WCG110" s="1"/>
      <c r="WCH110" s="2"/>
      <c r="WCI110" s="2"/>
      <c r="WCJ110" s="5"/>
      <c r="WCK110" s="5"/>
      <c r="WCL110" s="5"/>
      <c r="WCM110" s="5"/>
      <c r="WCN110" s="5"/>
      <c r="WCO110" s="1"/>
      <c r="WCP110" s="2"/>
      <c r="WCQ110" s="2"/>
      <c r="WCR110" s="5"/>
      <c r="WCS110" s="5"/>
      <c r="WCT110" s="5"/>
      <c r="WCU110" s="5"/>
      <c r="WCV110" s="5"/>
      <c r="WCW110" s="1"/>
      <c r="WCX110" s="2"/>
      <c r="WCY110" s="2"/>
      <c r="WCZ110" s="5"/>
      <c r="WDA110" s="5"/>
      <c r="WDB110" s="5"/>
      <c r="WDC110" s="5"/>
      <c r="WDD110" s="5"/>
      <c r="WDE110" s="1"/>
      <c r="WDF110" s="2"/>
      <c r="WDG110" s="2"/>
      <c r="WDH110" s="5"/>
      <c r="WDI110" s="5"/>
      <c r="WDJ110" s="5"/>
      <c r="WDK110" s="5"/>
      <c r="WDL110" s="5"/>
      <c r="WDM110" s="1"/>
      <c r="WDN110" s="2"/>
      <c r="WDO110" s="2"/>
      <c r="WDP110" s="5"/>
      <c r="WDQ110" s="5"/>
      <c r="WDR110" s="5"/>
      <c r="WDS110" s="5"/>
      <c r="WDT110" s="5"/>
      <c r="WDU110" s="1"/>
      <c r="WDV110" s="2"/>
      <c r="WDW110" s="2"/>
      <c r="WDX110" s="5"/>
      <c r="WDY110" s="5"/>
      <c r="WDZ110" s="5"/>
      <c r="WEA110" s="5"/>
      <c r="WEB110" s="5"/>
      <c r="WEC110" s="1"/>
      <c r="WED110" s="2"/>
      <c r="WEE110" s="2"/>
      <c r="WEF110" s="5"/>
      <c r="WEG110" s="5"/>
      <c r="WEH110" s="5"/>
      <c r="WEI110" s="5"/>
      <c r="WEJ110" s="5"/>
      <c r="WEK110" s="1"/>
      <c r="WEL110" s="2"/>
      <c r="WEM110" s="2"/>
      <c r="WEN110" s="5"/>
      <c r="WEO110" s="5"/>
      <c r="WEP110" s="5"/>
      <c r="WEQ110" s="5"/>
      <c r="WER110" s="5"/>
      <c r="WES110" s="1"/>
      <c r="WET110" s="2"/>
      <c r="WEU110" s="2"/>
      <c r="WEV110" s="5"/>
      <c r="WEW110" s="5"/>
      <c r="WEX110" s="5"/>
      <c r="WEY110" s="5"/>
      <c r="WEZ110" s="5"/>
      <c r="WFA110" s="1"/>
      <c r="WFB110" s="2"/>
      <c r="WFC110" s="2"/>
      <c r="WFD110" s="5"/>
      <c r="WFE110" s="5"/>
      <c r="WFF110" s="5"/>
      <c r="WFG110" s="5"/>
      <c r="WFH110" s="5"/>
      <c r="WFI110" s="1"/>
      <c r="WFJ110" s="2"/>
      <c r="WFK110" s="2"/>
      <c r="WFL110" s="5"/>
      <c r="WFM110" s="5"/>
      <c r="WFN110" s="5"/>
      <c r="WFO110" s="5"/>
      <c r="WFP110" s="5"/>
      <c r="WFQ110" s="1"/>
      <c r="WFR110" s="2"/>
      <c r="WFS110" s="2"/>
      <c r="WFT110" s="5"/>
      <c r="WFU110" s="5"/>
      <c r="WFV110" s="5"/>
      <c r="WFW110" s="5"/>
      <c r="WFX110" s="5"/>
      <c r="WFY110" s="1"/>
      <c r="WFZ110" s="2"/>
      <c r="WGA110" s="2"/>
      <c r="WGB110" s="5"/>
      <c r="WGC110" s="5"/>
      <c r="WGD110" s="5"/>
      <c r="WGE110" s="5"/>
      <c r="WGF110" s="5"/>
      <c r="WGG110" s="1"/>
      <c r="WGH110" s="2"/>
      <c r="WGI110" s="2"/>
      <c r="WGJ110" s="5"/>
      <c r="WGK110" s="5"/>
      <c r="WGL110" s="5"/>
      <c r="WGM110" s="5"/>
      <c r="WGN110" s="5"/>
      <c r="WGO110" s="1"/>
      <c r="WGP110" s="2"/>
      <c r="WGQ110" s="2"/>
      <c r="WGR110" s="5"/>
      <c r="WGS110" s="5"/>
      <c r="WGT110" s="5"/>
      <c r="WGU110" s="5"/>
      <c r="WGV110" s="5"/>
      <c r="WGW110" s="1"/>
      <c r="WGX110" s="2"/>
      <c r="WGY110" s="2"/>
      <c r="WGZ110" s="5"/>
      <c r="WHA110" s="5"/>
      <c r="WHB110" s="5"/>
      <c r="WHC110" s="5"/>
      <c r="WHD110" s="5"/>
      <c r="WHE110" s="1"/>
      <c r="WHF110" s="2"/>
      <c r="WHG110" s="2"/>
      <c r="WHH110" s="5"/>
      <c r="WHI110" s="5"/>
      <c r="WHJ110" s="5"/>
      <c r="WHK110" s="5"/>
      <c r="WHL110" s="5"/>
      <c r="WHM110" s="1"/>
      <c r="WHN110" s="2"/>
      <c r="WHO110" s="2"/>
      <c r="WHP110" s="5"/>
      <c r="WHQ110" s="5"/>
      <c r="WHR110" s="5"/>
      <c r="WHS110" s="5"/>
      <c r="WHT110" s="5"/>
      <c r="WHU110" s="1"/>
      <c r="WHV110" s="2"/>
      <c r="WHW110" s="2"/>
      <c r="WHX110" s="5"/>
      <c r="WHY110" s="5"/>
      <c r="WHZ110" s="5"/>
      <c r="WIA110" s="5"/>
      <c r="WIB110" s="5"/>
      <c r="WIC110" s="1"/>
      <c r="WID110" s="2"/>
      <c r="WIE110" s="2"/>
      <c r="WIF110" s="5"/>
      <c r="WIG110" s="5"/>
      <c r="WIH110" s="5"/>
      <c r="WII110" s="5"/>
      <c r="WIJ110" s="5"/>
      <c r="WIK110" s="1"/>
      <c r="WIL110" s="2"/>
      <c r="WIM110" s="2"/>
      <c r="WIN110" s="5"/>
      <c r="WIO110" s="5"/>
      <c r="WIP110" s="5"/>
      <c r="WIQ110" s="5"/>
      <c r="WIR110" s="5"/>
      <c r="WIS110" s="1"/>
      <c r="WIT110" s="2"/>
      <c r="WIU110" s="2"/>
      <c r="WIV110" s="5"/>
      <c r="WIW110" s="5"/>
      <c r="WIX110" s="5"/>
      <c r="WIY110" s="5"/>
      <c r="WIZ110" s="5"/>
      <c r="WJA110" s="1"/>
      <c r="WJB110" s="2"/>
      <c r="WJC110" s="2"/>
      <c r="WJD110" s="5"/>
      <c r="WJE110" s="5"/>
      <c r="WJF110" s="5"/>
      <c r="WJG110" s="5"/>
      <c r="WJH110" s="5"/>
      <c r="WJI110" s="1"/>
      <c r="WJJ110" s="2"/>
      <c r="WJK110" s="2"/>
      <c r="WJL110" s="5"/>
      <c r="WJM110" s="5"/>
      <c r="WJN110" s="5"/>
      <c r="WJO110" s="5"/>
      <c r="WJP110" s="5"/>
      <c r="WJQ110" s="1"/>
      <c r="WJR110" s="2"/>
      <c r="WJS110" s="2"/>
      <c r="WJT110" s="5"/>
      <c r="WJU110" s="5"/>
      <c r="WJV110" s="5"/>
      <c r="WJW110" s="5"/>
      <c r="WJX110" s="5"/>
      <c r="WJY110" s="1"/>
      <c r="WJZ110" s="2"/>
      <c r="WKA110" s="2"/>
      <c r="WKB110" s="5"/>
      <c r="WKC110" s="5"/>
      <c r="WKD110" s="5"/>
      <c r="WKE110" s="5"/>
      <c r="WKF110" s="5"/>
      <c r="WKG110" s="1"/>
      <c r="WKH110" s="2"/>
      <c r="WKI110" s="2"/>
      <c r="WKJ110" s="5"/>
      <c r="WKK110" s="5"/>
      <c r="WKL110" s="5"/>
      <c r="WKM110" s="5"/>
      <c r="WKN110" s="5"/>
      <c r="WKO110" s="1"/>
      <c r="WKP110" s="2"/>
      <c r="WKQ110" s="2"/>
      <c r="WKR110" s="5"/>
      <c r="WKS110" s="5"/>
      <c r="WKT110" s="5"/>
      <c r="WKU110" s="5"/>
      <c r="WKV110" s="5"/>
      <c r="WKW110" s="1"/>
      <c r="WKX110" s="2"/>
      <c r="WKY110" s="2"/>
      <c r="WKZ110" s="5"/>
      <c r="WLA110" s="5"/>
      <c r="WLB110" s="5"/>
      <c r="WLC110" s="5"/>
      <c r="WLD110" s="5"/>
      <c r="WLE110" s="1"/>
      <c r="WLF110" s="2"/>
      <c r="WLG110" s="2"/>
      <c r="WLH110" s="5"/>
      <c r="WLI110" s="5"/>
      <c r="WLJ110" s="5"/>
      <c r="WLK110" s="5"/>
      <c r="WLL110" s="5"/>
      <c r="WLM110" s="1"/>
      <c r="WLN110" s="2"/>
      <c r="WLO110" s="2"/>
      <c r="WLP110" s="5"/>
      <c r="WLQ110" s="5"/>
      <c r="WLR110" s="5"/>
      <c r="WLS110" s="5"/>
      <c r="WLT110" s="5"/>
      <c r="WLU110" s="1"/>
      <c r="WLV110" s="2"/>
      <c r="WLW110" s="2"/>
      <c r="WLX110" s="5"/>
      <c r="WLY110" s="5"/>
      <c r="WLZ110" s="5"/>
      <c r="WMA110" s="5"/>
      <c r="WMB110" s="5"/>
      <c r="WMC110" s="1"/>
      <c r="WMD110" s="2"/>
      <c r="WME110" s="2"/>
      <c r="WMF110" s="5"/>
      <c r="WMG110" s="5"/>
      <c r="WMH110" s="5"/>
      <c r="WMI110" s="5"/>
      <c r="WMJ110" s="5"/>
      <c r="WMK110" s="1"/>
      <c r="WML110" s="2"/>
      <c r="WMM110" s="2"/>
      <c r="WMN110" s="5"/>
      <c r="WMO110" s="5"/>
      <c r="WMP110" s="5"/>
      <c r="WMQ110" s="5"/>
      <c r="WMR110" s="5"/>
      <c r="WMS110" s="1"/>
      <c r="WMT110" s="2"/>
      <c r="WMU110" s="2"/>
      <c r="WMV110" s="5"/>
      <c r="WMW110" s="5"/>
      <c r="WMX110" s="5"/>
      <c r="WMY110" s="5"/>
      <c r="WMZ110" s="5"/>
      <c r="WNA110" s="1"/>
      <c r="WNB110" s="2"/>
      <c r="WNC110" s="2"/>
      <c r="WND110" s="5"/>
      <c r="WNE110" s="5"/>
      <c r="WNF110" s="5"/>
      <c r="WNG110" s="5"/>
      <c r="WNH110" s="5"/>
      <c r="WNI110" s="1"/>
      <c r="WNJ110" s="2"/>
      <c r="WNK110" s="2"/>
      <c r="WNL110" s="5"/>
      <c r="WNM110" s="5"/>
      <c r="WNN110" s="5"/>
      <c r="WNO110" s="5"/>
      <c r="WNP110" s="5"/>
      <c r="WNQ110" s="1"/>
      <c r="WNR110" s="2"/>
      <c r="WNS110" s="2"/>
      <c r="WNT110" s="5"/>
      <c r="WNU110" s="5"/>
      <c r="WNV110" s="5"/>
      <c r="WNW110" s="5"/>
      <c r="WNX110" s="5"/>
      <c r="WNY110" s="1"/>
      <c r="WNZ110" s="2"/>
      <c r="WOA110" s="2"/>
      <c r="WOB110" s="5"/>
      <c r="WOC110" s="5"/>
      <c r="WOD110" s="5"/>
      <c r="WOE110" s="5"/>
      <c r="WOF110" s="5"/>
      <c r="WOG110" s="1"/>
      <c r="WOH110" s="2"/>
      <c r="WOI110" s="2"/>
      <c r="WOJ110" s="5"/>
      <c r="WOK110" s="5"/>
      <c r="WOL110" s="5"/>
      <c r="WOM110" s="5"/>
      <c r="WON110" s="5"/>
      <c r="WOO110" s="1"/>
      <c r="WOP110" s="2"/>
      <c r="WOQ110" s="2"/>
      <c r="WOR110" s="5"/>
      <c r="WOS110" s="5"/>
      <c r="WOT110" s="5"/>
      <c r="WOU110" s="5"/>
      <c r="WOV110" s="5"/>
      <c r="WOW110" s="1"/>
      <c r="WOX110" s="2"/>
      <c r="WOY110" s="2"/>
      <c r="WOZ110" s="5"/>
      <c r="WPA110" s="5"/>
      <c r="WPB110" s="5"/>
      <c r="WPC110" s="5"/>
      <c r="WPD110" s="5"/>
      <c r="WPE110" s="1"/>
      <c r="WPF110" s="2"/>
      <c r="WPG110" s="2"/>
      <c r="WPH110" s="5"/>
      <c r="WPI110" s="5"/>
      <c r="WPJ110" s="5"/>
      <c r="WPK110" s="5"/>
      <c r="WPL110" s="5"/>
      <c r="WPM110" s="1"/>
      <c r="WPN110" s="2"/>
      <c r="WPO110" s="2"/>
      <c r="WPP110" s="5"/>
      <c r="WPQ110" s="5"/>
      <c r="WPR110" s="5"/>
      <c r="WPS110" s="5"/>
      <c r="WPT110" s="5"/>
      <c r="WPU110" s="1"/>
      <c r="WPV110" s="2"/>
      <c r="WPW110" s="2"/>
      <c r="WPX110" s="5"/>
      <c r="WPY110" s="5"/>
      <c r="WPZ110" s="5"/>
      <c r="WQA110" s="5"/>
      <c r="WQB110" s="5"/>
      <c r="WQC110" s="1"/>
      <c r="WQD110" s="2"/>
      <c r="WQE110" s="2"/>
      <c r="WQF110" s="5"/>
      <c r="WQG110" s="5"/>
      <c r="WQH110" s="5"/>
      <c r="WQI110" s="5"/>
      <c r="WQJ110" s="5"/>
      <c r="WQK110" s="1"/>
      <c r="WQL110" s="2"/>
      <c r="WQM110" s="2"/>
      <c r="WQN110" s="5"/>
      <c r="WQO110" s="5"/>
      <c r="WQP110" s="5"/>
      <c r="WQQ110" s="5"/>
      <c r="WQR110" s="5"/>
      <c r="WQS110" s="1"/>
      <c r="WQT110" s="2"/>
      <c r="WQU110" s="2"/>
      <c r="WQV110" s="5"/>
      <c r="WQW110" s="5"/>
      <c r="WQX110" s="5"/>
      <c r="WQY110" s="5"/>
      <c r="WQZ110" s="5"/>
      <c r="WRA110" s="1"/>
      <c r="WRB110" s="2"/>
      <c r="WRC110" s="2"/>
      <c r="WRD110" s="5"/>
      <c r="WRE110" s="5"/>
      <c r="WRF110" s="5"/>
      <c r="WRG110" s="5"/>
      <c r="WRH110" s="5"/>
      <c r="WRI110" s="1"/>
      <c r="WRJ110" s="2"/>
      <c r="WRK110" s="2"/>
      <c r="WRL110" s="5"/>
      <c r="WRM110" s="5"/>
      <c r="WRN110" s="5"/>
      <c r="WRO110" s="5"/>
      <c r="WRP110" s="5"/>
      <c r="WRQ110" s="1"/>
      <c r="WRR110" s="2"/>
      <c r="WRS110" s="2"/>
      <c r="WRT110" s="5"/>
      <c r="WRU110" s="5"/>
      <c r="WRV110" s="5"/>
      <c r="WRW110" s="5"/>
      <c r="WRX110" s="5"/>
      <c r="WRY110" s="1"/>
      <c r="WRZ110" s="2"/>
      <c r="WSA110" s="2"/>
      <c r="WSB110" s="5"/>
      <c r="WSC110" s="5"/>
      <c r="WSD110" s="5"/>
      <c r="WSE110" s="5"/>
      <c r="WSF110" s="5"/>
      <c r="WSG110" s="1"/>
      <c r="WSH110" s="2"/>
      <c r="WSI110" s="2"/>
      <c r="WSJ110" s="5"/>
      <c r="WSK110" s="5"/>
      <c r="WSL110" s="5"/>
      <c r="WSM110" s="5"/>
      <c r="WSN110" s="5"/>
      <c r="WSO110" s="1"/>
      <c r="WSP110" s="2"/>
      <c r="WSQ110" s="2"/>
      <c r="WSR110" s="5"/>
      <c r="WSS110" s="5"/>
      <c r="WST110" s="5"/>
      <c r="WSU110" s="5"/>
      <c r="WSV110" s="5"/>
      <c r="WSW110" s="1"/>
      <c r="WSX110" s="2"/>
      <c r="WSY110" s="2"/>
      <c r="WSZ110" s="5"/>
      <c r="WTA110" s="5"/>
      <c r="WTB110" s="5"/>
      <c r="WTC110" s="5"/>
      <c r="WTD110" s="5"/>
      <c r="WTE110" s="1"/>
      <c r="WTF110" s="2"/>
      <c r="WTG110" s="2"/>
      <c r="WTH110" s="5"/>
      <c r="WTI110" s="5"/>
      <c r="WTJ110" s="5"/>
      <c r="WTK110" s="5"/>
      <c r="WTL110" s="5"/>
      <c r="WTM110" s="1"/>
      <c r="WTN110" s="2"/>
      <c r="WTO110" s="2"/>
      <c r="WTP110" s="5"/>
      <c r="WTQ110" s="5"/>
      <c r="WTR110" s="5"/>
      <c r="WTS110" s="5"/>
      <c r="WTT110" s="5"/>
      <c r="WTU110" s="1"/>
      <c r="WTV110" s="2"/>
      <c r="WTW110" s="2"/>
      <c r="WTX110" s="5"/>
      <c r="WTY110" s="5"/>
      <c r="WTZ110" s="5"/>
      <c r="WUA110" s="5"/>
      <c r="WUB110" s="5"/>
      <c r="WUC110" s="1"/>
      <c r="WUD110" s="2"/>
      <c r="WUE110" s="2"/>
      <c r="WUF110" s="5"/>
      <c r="WUG110" s="5"/>
      <c r="WUH110" s="5"/>
      <c r="WUI110" s="5"/>
      <c r="WUJ110" s="5"/>
      <c r="WUK110" s="1"/>
      <c r="WUL110" s="2"/>
      <c r="WUM110" s="2"/>
      <c r="WUN110" s="5"/>
      <c r="WUO110" s="5"/>
      <c r="WUP110" s="5"/>
      <c r="WUQ110" s="5"/>
      <c r="WUR110" s="5"/>
      <c r="WUS110" s="1"/>
      <c r="WUT110" s="2"/>
      <c r="WUU110" s="2"/>
      <c r="WUV110" s="5"/>
      <c r="WUW110" s="5"/>
      <c r="WUX110" s="5"/>
      <c r="WUY110" s="5"/>
      <c r="WUZ110" s="5"/>
      <c r="WVA110" s="1"/>
      <c r="WVB110" s="2"/>
      <c r="WVC110" s="2"/>
      <c r="WVD110" s="5"/>
      <c r="WVE110" s="5"/>
      <c r="WVF110" s="5"/>
      <c r="WVG110" s="5"/>
      <c r="WVH110" s="5"/>
      <c r="WVI110" s="1"/>
      <c r="WVJ110" s="2"/>
      <c r="WVK110" s="2"/>
      <c r="WVL110" s="5"/>
      <c r="WVM110" s="5"/>
      <c r="WVN110" s="5"/>
      <c r="WVO110" s="5"/>
      <c r="WVP110" s="5"/>
      <c r="WVQ110" s="1"/>
      <c r="WVR110" s="2"/>
      <c r="WVS110" s="2"/>
      <c r="WVT110" s="5"/>
      <c r="WVU110" s="5"/>
      <c r="WVV110" s="5"/>
      <c r="WVW110" s="5"/>
      <c r="WVX110" s="5"/>
      <c r="WVY110" s="1"/>
      <c r="WVZ110" s="2"/>
      <c r="WWA110" s="2"/>
      <c r="WWB110" s="5"/>
      <c r="WWC110" s="5"/>
      <c r="WWD110" s="5"/>
      <c r="WWE110" s="5"/>
      <c r="WWF110" s="5"/>
      <c r="WWG110" s="1"/>
      <c r="WWH110" s="2"/>
      <c r="WWI110" s="2"/>
      <c r="WWJ110" s="5"/>
      <c r="WWK110" s="5"/>
      <c r="WWL110" s="5"/>
      <c r="WWM110" s="5"/>
      <c r="WWN110" s="5"/>
      <c r="WWO110" s="1"/>
      <c r="WWP110" s="2"/>
      <c r="WWQ110" s="2"/>
      <c r="WWR110" s="5"/>
      <c r="WWS110" s="5"/>
      <c r="WWT110" s="5"/>
      <c r="WWU110" s="5"/>
      <c r="WWV110" s="5"/>
      <c r="WWW110" s="1"/>
      <c r="WWX110" s="2"/>
      <c r="WWY110" s="2"/>
      <c r="WWZ110" s="5"/>
      <c r="WXA110" s="5"/>
      <c r="WXB110" s="5"/>
      <c r="WXC110" s="5"/>
      <c r="WXD110" s="5"/>
      <c r="WXE110" s="1"/>
      <c r="WXF110" s="2"/>
      <c r="WXG110" s="2"/>
      <c r="WXH110" s="5"/>
      <c r="WXI110" s="5"/>
      <c r="WXJ110" s="5"/>
      <c r="WXK110" s="5"/>
      <c r="WXL110" s="5"/>
      <c r="WXM110" s="1"/>
      <c r="WXN110" s="2"/>
      <c r="WXO110" s="2"/>
      <c r="WXP110" s="5"/>
      <c r="WXQ110" s="5"/>
      <c r="WXR110" s="5"/>
      <c r="WXS110" s="5"/>
      <c r="WXT110" s="5"/>
      <c r="WXU110" s="1"/>
      <c r="WXV110" s="2"/>
      <c r="WXW110" s="2"/>
      <c r="WXX110" s="5"/>
      <c r="WXY110" s="5"/>
      <c r="WXZ110" s="5"/>
      <c r="WYA110" s="5"/>
      <c r="WYB110" s="5"/>
      <c r="WYC110" s="1"/>
      <c r="WYD110" s="2"/>
      <c r="WYE110" s="2"/>
      <c r="WYF110" s="5"/>
      <c r="WYG110" s="5"/>
      <c r="WYH110" s="5"/>
      <c r="WYI110" s="5"/>
      <c r="WYJ110" s="5"/>
      <c r="WYK110" s="1"/>
      <c r="WYL110" s="2"/>
      <c r="WYM110" s="2"/>
      <c r="WYN110" s="5"/>
      <c r="WYO110" s="5"/>
      <c r="WYP110" s="5"/>
      <c r="WYQ110" s="5"/>
      <c r="WYR110" s="5"/>
      <c r="WYS110" s="1"/>
      <c r="WYT110" s="2"/>
      <c r="WYU110" s="2"/>
      <c r="WYV110" s="5"/>
      <c r="WYW110" s="5"/>
      <c r="WYX110" s="5"/>
      <c r="WYY110" s="5"/>
      <c r="WYZ110" s="5"/>
      <c r="WZA110" s="1"/>
      <c r="WZB110" s="2"/>
      <c r="WZC110" s="2"/>
      <c r="WZD110" s="5"/>
      <c r="WZE110" s="5"/>
      <c r="WZF110" s="5"/>
      <c r="WZG110" s="5"/>
      <c r="WZH110" s="5"/>
      <c r="WZI110" s="1"/>
      <c r="WZJ110" s="2"/>
      <c r="WZK110" s="2"/>
      <c r="WZL110" s="5"/>
      <c r="WZM110" s="5"/>
      <c r="WZN110" s="5"/>
      <c r="WZO110" s="5"/>
      <c r="WZP110" s="5"/>
      <c r="WZQ110" s="1"/>
      <c r="WZR110" s="2"/>
      <c r="WZS110" s="2"/>
      <c r="WZT110" s="5"/>
      <c r="WZU110" s="5"/>
      <c r="WZV110" s="5"/>
      <c r="WZW110" s="5"/>
      <c r="WZX110" s="5"/>
      <c r="WZY110" s="1"/>
      <c r="WZZ110" s="2"/>
      <c r="XAA110" s="2"/>
      <c r="XAB110" s="5"/>
      <c r="XAC110" s="5"/>
      <c r="XAD110" s="5"/>
      <c r="XAE110" s="5"/>
      <c r="XAF110" s="5"/>
      <c r="XAG110" s="1"/>
      <c r="XAH110" s="2"/>
      <c r="XAI110" s="2"/>
      <c r="XAJ110" s="5"/>
      <c r="XAK110" s="5"/>
      <c r="XAL110" s="5"/>
      <c r="XAM110" s="5"/>
      <c r="XAN110" s="5"/>
      <c r="XAO110" s="1"/>
      <c r="XAP110" s="2"/>
      <c r="XAQ110" s="2"/>
      <c r="XAR110" s="5"/>
      <c r="XAS110" s="5"/>
      <c r="XAT110" s="5"/>
      <c r="XAU110" s="5"/>
      <c r="XAV110" s="5"/>
      <c r="XAW110" s="1"/>
      <c r="XAX110" s="2"/>
      <c r="XAY110" s="2"/>
      <c r="XAZ110" s="5"/>
      <c r="XBA110" s="5"/>
      <c r="XBB110" s="5"/>
      <c r="XBC110" s="5"/>
      <c r="XBD110" s="5"/>
      <c r="XBE110" s="1"/>
      <c r="XBF110" s="2"/>
      <c r="XBG110" s="2"/>
      <c r="XBH110" s="5"/>
      <c r="XBI110" s="5"/>
      <c r="XBJ110" s="5"/>
      <c r="XBK110" s="5"/>
      <c r="XBL110" s="5"/>
      <c r="XBM110" s="1"/>
      <c r="XBN110" s="2"/>
      <c r="XBO110" s="2"/>
      <c r="XBP110" s="5"/>
      <c r="XBQ110" s="5"/>
      <c r="XBR110" s="5"/>
      <c r="XBS110" s="5"/>
      <c r="XBT110" s="5"/>
      <c r="XBU110" s="1"/>
      <c r="XBV110" s="2"/>
      <c r="XBW110" s="2"/>
      <c r="XBX110" s="5"/>
      <c r="XBY110" s="5"/>
      <c r="XBZ110" s="5"/>
      <c r="XCA110" s="5"/>
      <c r="XCB110" s="5"/>
      <c r="XCC110" s="1"/>
      <c r="XCD110" s="2"/>
      <c r="XCE110" s="2"/>
      <c r="XCF110" s="5"/>
      <c r="XCG110" s="5"/>
      <c r="XCH110" s="5"/>
      <c r="XCI110" s="5"/>
      <c r="XCJ110" s="5"/>
      <c r="XCK110" s="1"/>
      <c r="XCL110" s="2"/>
      <c r="XCM110" s="2"/>
      <c r="XCN110" s="5"/>
      <c r="XCO110" s="5"/>
      <c r="XCP110" s="5"/>
      <c r="XCQ110" s="5"/>
      <c r="XCR110" s="5"/>
      <c r="XCS110" s="1"/>
      <c r="XCT110" s="2"/>
      <c r="XCU110" s="2"/>
      <c r="XCV110" s="5"/>
      <c r="XCW110" s="5"/>
      <c r="XCX110" s="5"/>
      <c r="XCY110" s="5"/>
      <c r="XCZ110" s="5"/>
      <c r="XDA110" s="1"/>
      <c r="XDB110" s="2"/>
      <c r="XDC110" s="2"/>
      <c r="XDD110" s="5"/>
      <c r="XDE110" s="5"/>
      <c r="XDF110" s="5"/>
      <c r="XDG110" s="5"/>
      <c r="XDH110" s="5"/>
      <c r="XDI110" s="1"/>
      <c r="XDJ110" s="2"/>
      <c r="XDK110" s="2"/>
      <c r="XDL110" s="5"/>
      <c r="XDM110" s="5"/>
      <c r="XDN110" s="5"/>
      <c r="XDO110" s="5"/>
      <c r="XDP110" s="5"/>
      <c r="XDQ110" s="1"/>
      <c r="XDR110" s="2"/>
      <c r="XDS110" s="2"/>
      <c r="XDT110" s="5"/>
      <c r="XDU110" s="5"/>
      <c r="XDV110" s="5"/>
      <c r="XDW110" s="5"/>
      <c r="XDX110" s="5"/>
      <c r="XDY110" s="1"/>
      <c r="XDZ110" s="2"/>
      <c r="XEA110" s="2"/>
      <c r="XEB110" s="5"/>
      <c r="XEC110" s="5"/>
      <c r="XED110" s="5"/>
      <c r="XEE110" s="5"/>
      <c r="XEF110" s="5"/>
      <c r="XEG110" s="1"/>
      <c r="XEH110" s="2"/>
      <c r="XEI110" s="2"/>
      <c r="XEJ110" s="5"/>
      <c r="XEK110" s="5"/>
      <c r="XEL110" s="5"/>
      <c r="XEM110" s="5"/>
      <c r="XEN110" s="5"/>
      <c r="XEO110" s="1"/>
      <c r="XEP110" s="2"/>
      <c r="XEQ110" s="2"/>
      <c r="XER110" s="5"/>
      <c r="XES110" s="5"/>
      <c r="XET110" s="5"/>
      <c r="XEU110" s="5"/>
      <c r="XEV110" s="5"/>
      <c r="XEW110" s="1"/>
      <c r="XEX110" s="2"/>
      <c r="XEY110" s="2"/>
      <c r="XEZ110" s="5"/>
      <c r="XFA110" s="5"/>
      <c r="XFB110" s="5"/>
      <c r="XFC110" s="5"/>
      <c r="XFD110" s="5"/>
    </row>
    <row r="111" spans="1:16384" s="4" customFormat="1" ht="12" customHeight="1" x14ac:dyDescent="0.2">
      <c r="A111" s="867" t="s">
        <v>224</v>
      </c>
      <c r="B111" s="867"/>
      <c r="C111" s="867"/>
      <c r="D111" s="867"/>
      <c r="E111" s="867"/>
      <c r="F111" s="867"/>
      <c r="G111" s="867"/>
      <c r="H111" s="867"/>
      <c r="I111" s="1"/>
      <c r="J111" s="2"/>
      <c r="K111" s="8"/>
      <c r="L111" s="5"/>
      <c r="M111" s="866"/>
      <c r="N111" s="866"/>
      <c r="O111" s="5"/>
      <c r="P111" s="5"/>
      <c r="Q111" s="1"/>
      <c r="R111" s="2"/>
      <c r="S111" s="8"/>
      <c r="T111" s="5"/>
      <c r="U111" s="866"/>
      <c r="V111" s="866"/>
      <c r="W111" s="5"/>
      <c r="X111" s="5"/>
      <c r="Y111" s="1"/>
      <c r="Z111" s="2"/>
      <c r="AA111" s="8"/>
      <c r="AB111" s="5"/>
      <c r="AC111" s="866"/>
      <c r="AD111" s="866"/>
      <c r="AE111" s="5"/>
      <c r="AF111" s="5"/>
      <c r="AG111" s="1"/>
      <c r="AH111" s="2"/>
      <c r="AI111" s="8"/>
      <c r="AJ111" s="5"/>
      <c r="AK111" s="866"/>
      <c r="AL111" s="866"/>
      <c r="AM111" s="5"/>
      <c r="AN111" s="5"/>
      <c r="AO111" s="1"/>
      <c r="AP111" s="2"/>
      <c r="AQ111" s="8"/>
      <c r="AR111" s="5"/>
      <c r="AS111" s="866"/>
      <c r="AT111" s="866"/>
      <c r="AU111" s="5"/>
      <c r="AV111" s="5"/>
      <c r="AW111" s="1"/>
      <c r="AX111" s="2"/>
      <c r="AY111" s="8"/>
      <c r="AZ111" s="5"/>
      <c r="BA111" s="866"/>
      <c r="BB111" s="866"/>
      <c r="BC111" s="5"/>
      <c r="BD111" s="5"/>
      <c r="BE111" s="1"/>
      <c r="BF111" s="2"/>
      <c r="BG111" s="8"/>
      <c r="BH111" s="5"/>
      <c r="BI111" s="866"/>
      <c r="BJ111" s="866"/>
      <c r="BK111" s="5"/>
      <c r="BL111" s="5"/>
      <c r="BM111" s="1"/>
      <c r="BN111" s="2"/>
      <c r="BO111" s="8"/>
      <c r="BP111" s="5"/>
      <c r="BQ111" s="866"/>
      <c r="BR111" s="866"/>
      <c r="BS111" s="5"/>
      <c r="BT111" s="5"/>
      <c r="BU111" s="1"/>
      <c r="BV111" s="2"/>
      <c r="BW111" s="8"/>
      <c r="BX111" s="5"/>
      <c r="BY111" s="866"/>
      <c r="BZ111" s="866"/>
      <c r="CA111" s="5"/>
      <c r="CB111" s="5"/>
      <c r="CC111" s="1"/>
      <c r="CD111" s="2"/>
      <c r="CE111" s="8"/>
      <c r="CF111" s="5"/>
      <c r="CG111" s="866"/>
      <c r="CH111" s="866"/>
      <c r="CI111" s="5"/>
      <c r="CJ111" s="5"/>
      <c r="CK111" s="1"/>
      <c r="CL111" s="2"/>
      <c r="CM111" s="8"/>
      <c r="CN111" s="5"/>
      <c r="CO111" s="866"/>
      <c r="CP111" s="866"/>
      <c r="CQ111" s="5"/>
      <c r="CR111" s="5"/>
      <c r="CS111" s="1"/>
      <c r="CT111" s="2"/>
      <c r="CU111" s="8" t="s">
        <v>60</v>
      </c>
      <c r="CV111" s="5"/>
      <c r="CW111" s="866" t="s">
        <v>61</v>
      </c>
      <c r="CX111" s="866"/>
      <c r="CY111" s="5"/>
      <c r="CZ111" s="5"/>
      <c r="DA111" s="1"/>
      <c r="DB111" s="2"/>
      <c r="DC111" s="8" t="s">
        <v>60</v>
      </c>
      <c r="DD111" s="5"/>
      <c r="DE111" s="866" t="s">
        <v>61</v>
      </c>
      <c r="DF111" s="866"/>
      <c r="DG111" s="5"/>
      <c r="DH111" s="5"/>
      <c r="DI111" s="1"/>
      <c r="DJ111" s="2"/>
      <c r="DK111" s="8" t="s">
        <v>60</v>
      </c>
      <c r="DL111" s="5"/>
      <c r="DM111" s="866" t="s">
        <v>61</v>
      </c>
      <c r="DN111" s="866"/>
      <c r="DO111" s="5"/>
      <c r="DP111" s="5"/>
      <c r="DQ111" s="1"/>
      <c r="DR111" s="2"/>
      <c r="DS111" s="8" t="s">
        <v>60</v>
      </c>
      <c r="DT111" s="5"/>
      <c r="DU111" s="866" t="s">
        <v>61</v>
      </c>
      <c r="DV111" s="866"/>
      <c r="DW111" s="5"/>
      <c r="DX111" s="5"/>
      <c r="DY111" s="1"/>
      <c r="DZ111" s="2"/>
      <c r="EA111" s="8" t="s">
        <v>60</v>
      </c>
      <c r="EB111" s="5"/>
      <c r="EC111" s="866" t="s">
        <v>61</v>
      </c>
      <c r="ED111" s="866"/>
      <c r="EE111" s="5"/>
      <c r="EF111" s="5"/>
      <c r="EG111" s="1"/>
      <c r="EH111" s="2"/>
      <c r="EI111" s="8" t="s">
        <v>60</v>
      </c>
      <c r="EJ111" s="5"/>
      <c r="EK111" s="866" t="s">
        <v>61</v>
      </c>
      <c r="EL111" s="866"/>
      <c r="EM111" s="5"/>
      <c r="EN111" s="5"/>
      <c r="EO111" s="1"/>
      <c r="EP111" s="2"/>
      <c r="EQ111" s="8" t="s">
        <v>60</v>
      </c>
      <c r="ER111" s="5"/>
      <c r="ES111" s="866" t="s">
        <v>61</v>
      </c>
      <c r="ET111" s="866"/>
      <c r="EU111" s="5"/>
      <c r="EV111" s="5"/>
      <c r="EW111" s="1"/>
      <c r="EX111" s="2"/>
      <c r="EY111" s="8" t="s">
        <v>60</v>
      </c>
      <c r="EZ111" s="5"/>
      <c r="FA111" s="866" t="s">
        <v>61</v>
      </c>
      <c r="FB111" s="866"/>
      <c r="FC111" s="5"/>
      <c r="FD111" s="5"/>
      <c r="FE111" s="1"/>
      <c r="FF111" s="2"/>
      <c r="FG111" s="8" t="s">
        <v>60</v>
      </c>
      <c r="FH111" s="5"/>
      <c r="FI111" s="866" t="s">
        <v>61</v>
      </c>
      <c r="FJ111" s="866"/>
      <c r="FK111" s="5"/>
      <c r="FL111" s="5"/>
      <c r="FM111" s="1"/>
      <c r="FN111" s="2"/>
      <c r="FO111" s="8" t="s">
        <v>60</v>
      </c>
      <c r="FP111" s="5"/>
      <c r="FQ111" s="866" t="s">
        <v>61</v>
      </c>
      <c r="FR111" s="866"/>
      <c r="FS111" s="5"/>
      <c r="FT111" s="5"/>
      <c r="FU111" s="1"/>
      <c r="FV111" s="2"/>
      <c r="FW111" s="8" t="s">
        <v>60</v>
      </c>
      <c r="FX111" s="5"/>
      <c r="FY111" s="866" t="s">
        <v>61</v>
      </c>
      <c r="FZ111" s="866"/>
      <c r="GA111" s="5"/>
      <c r="GB111" s="5"/>
      <c r="GC111" s="1"/>
      <c r="GD111" s="2"/>
      <c r="GE111" s="8" t="s">
        <v>60</v>
      </c>
      <c r="GF111" s="5"/>
      <c r="GG111" s="866" t="s">
        <v>61</v>
      </c>
      <c r="GH111" s="866"/>
      <c r="GI111" s="5"/>
      <c r="GJ111" s="5"/>
      <c r="GK111" s="1"/>
      <c r="GL111" s="2"/>
      <c r="GM111" s="8" t="s">
        <v>60</v>
      </c>
      <c r="GN111" s="5"/>
      <c r="GO111" s="866" t="s">
        <v>61</v>
      </c>
      <c r="GP111" s="866"/>
      <c r="GQ111" s="5"/>
      <c r="GR111" s="5"/>
      <c r="GS111" s="1"/>
      <c r="GT111" s="2"/>
      <c r="GU111" s="8" t="s">
        <v>60</v>
      </c>
      <c r="GV111" s="5"/>
      <c r="GW111" s="866" t="s">
        <v>61</v>
      </c>
      <c r="GX111" s="866"/>
      <c r="GY111" s="5"/>
      <c r="GZ111" s="5"/>
      <c r="HA111" s="1"/>
      <c r="HB111" s="2"/>
      <c r="HC111" s="8" t="s">
        <v>60</v>
      </c>
      <c r="HD111" s="5"/>
      <c r="HE111" s="866" t="s">
        <v>61</v>
      </c>
      <c r="HF111" s="866"/>
      <c r="HG111" s="5"/>
      <c r="HH111" s="5"/>
      <c r="HI111" s="1"/>
      <c r="HJ111" s="2"/>
      <c r="HK111" s="8" t="s">
        <v>60</v>
      </c>
      <c r="HL111" s="5"/>
      <c r="HM111" s="866" t="s">
        <v>61</v>
      </c>
      <c r="HN111" s="866"/>
      <c r="HO111" s="5"/>
      <c r="HP111" s="5"/>
      <c r="HQ111" s="1"/>
      <c r="HR111" s="2"/>
      <c r="HS111" s="8" t="s">
        <v>60</v>
      </c>
      <c r="HT111" s="5"/>
      <c r="HU111" s="866" t="s">
        <v>61</v>
      </c>
      <c r="HV111" s="866"/>
      <c r="HW111" s="5"/>
      <c r="HX111" s="5"/>
      <c r="HY111" s="1"/>
      <c r="HZ111" s="2"/>
      <c r="IA111" s="8" t="s">
        <v>60</v>
      </c>
      <c r="IB111" s="5"/>
      <c r="IC111" s="866" t="s">
        <v>61</v>
      </c>
      <c r="ID111" s="866"/>
      <c r="IE111" s="5"/>
      <c r="IF111" s="5"/>
      <c r="IG111" s="1"/>
      <c r="IH111" s="2"/>
      <c r="II111" s="8" t="s">
        <v>60</v>
      </c>
      <c r="IJ111" s="5"/>
      <c r="IK111" s="866" t="s">
        <v>61</v>
      </c>
      <c r="IL111" s="866"/>
      <c r="IM111" s="5"/>
      <c r="IN111" s="5"/>
      <c r="IO111" s="1"/>
      <c r="IP111" s="2"/>
      <c r="IQ111" s="8" t="s">
        <v>60</v>
      </c>
      <c r="IR111" s="5"/>
      <c r="IS111" s="866" t="s">
        <v>61</v>
      </c>
      <c r="IT111" s="866"/>
      <c r="IU111" s="5"/>
      <c r="IV111" s="5"/>
      <c r="IW111" s="1"/>
      <c r="IX111" s="2"/>
      <c r="IY111" s="8" t="s">
        <v>60</v>
      </c>
      <c r="IZ111" s="5"/>
      <c r="JA111" s="866" t="s">
        <v>61</v>
      </c>
      <c r="JB111" s="866"/>
      <c r="JC111" s="5"/>
      <c r="JD111" s="5"/>
      <c r="JE111" s="1"/>
      <c r="JF111" s="2"/>
      <c r="JG111" s="8" t="s">
        <v>60</v>
      </c>
      <c r="JH111" s="5"/>
      <c r="JI111" s="866" t="s">
        <v>61</v>
      </c>
      <c r="JJ111" s="866"/>
      <c r="JK111" s="5"/>
      <c r="JL111" s="5"/>
      <c r="JM111" s="1"/>
      <c r="JN111" s="2"/>
      <c r="JO111" s="8" t="s">
        <v>60</v>
      </c>
      <c r="JP111" s="5"/>
      <c r="JQ111" s="866" t="s">
        <v>61</v>
      </c>
      <c r="JR111" s="866"/>
      <c r="JS111" s="5"/>
      <c r="JT111" s="5"/>
      <c r="JU111" s="1"/>
      <c r="JV111" s="2"/>
      <c r="JW111" s="8" t="s">
        <v>60</v>
      </c>
      <c r="JX111" s="5"/>
      <c r="JY111" s="866" t="s">
        <v>61</v>
      </c>
      <c r="JZ111" s="866"/>
      <c r="KA111" s="5"/>
      <c r="KB111" s="5"/>
      <c r="KC111" s="1"/>
      <c r="KD111" s="2"/>
      <c r="KE111" s="8" t="s">
        <v>60</v>
      </c>
      <c r="KF111" s="5"/>
      <c r="KG111" s="866" t="s">
        <v>61</v>
      </c>
      <c r="KH111" s="866"/>
      <c r="KI111" s="5"/>
      <c r="KJ111" s="5"/>
      <c r="KK111" s="1"/>
      <c r="KL111" s="2"/>
      <c r="KM111" s="8" t="s">
        <v>60</v>
      </c>
      <c r="KN111" s="5"/>
      <c r="KO111" s="866" t="s">
        <v>61</v>
      </c>
      <c r="KP111" s="866"/>
      <c r="KQ111" s="5"/>
      <c r="KR111" s="5"/>
      <c r="KS111" s="1"/>
      <c r="KT111" s="2"/>
      <c r="KU111" s="8" t="s">
        <v>60</v>
      </c>
      <c r="KV111" s="5"/>
      <c r="KW111" s="866" t="s">
        <v>61</v>
      </c>
      <c r="KX111" s="866"/>
      <c r="KY111" s="5"/>
      <c r="KZ111" s="5"/>
      <c r="LA111" s="1"/>
      <c r="LB111" s="2"/>
      <c r="LC111" s="8" t="s">
        <v>60</v>
      </c>
      <c r="LD111" s="5"/>
      <c r="LE111" s="866" t="s">
        <v>61</v>
      </c>
      <c r="LF111" s="866"/>
      <c r="LG111" s="5"/>
      <c r="LH111" s="5"/>
      <c r="LI111" s="1"/>
      <c r="LJ111" s="2"/>
      <c r="LK111" s="8" t="s">
        <v>60</v>
      </c>
      <c r="LL111" s="5"/>
      <c r="LM111" s="866" t="s">
        <v>61</v>
      </c>
      <c r="LN111" s="866"/>
      <c r="LO111" s="5"/>
      <c r="LP111" s="5"/>
      <c r="LQ111" s="1"/>
      <c r="LR111" s="2"/>
      <c r="LS111" s="8" t="s">
        <v>60</v>
      </c>
      <c r="LT111" s="5"/>
      <c r="LU111" s="866" t="s">
        <v>61</v>
      </c>
      <c r="LV111" s="866"/>
      <c r="LW111" s="5"/>
      <c r="LX111" s="5"/>
      <c r="LY111" s="1"/>
      <c r="LZ111" s="2"/>
      <c r="MA111" s="8" t="s">
        <v>60</v>
      </c>
      <c r="MB111" s="5"/>
      <c r="MC111" s="866" t="s">
        <v>61</v>
      </c>
      <c r="MD111" s="866"/>
      <c r="ME111" s="5"/>
      <c r="MF111" s="5"/>
      <c r="MG111" s="1"/>
      <c r="MH111" s="2"/>
      <c r="MI111" s="8" t="s">
        <v>60</v>
      </c>
      <c r="MJ111" s="5"/>
      <c r="MK111" s="866" t="s">
        <v>61</v>
      </c>
      <c r="ML111" s="866"/>
      <c r="MM111" s="5"/>
      <c r="MN111" s="5"/>
      <c r="MO111" s="1"/>
      <c r="MP111" s="2"/>
      <c r="MQ111" s="8" t="s">
        <v>60</v>
      </c>
      <c r="MR111" s="5"/>
      <c r="MS111" s="866" t="s">
        <v>61</v>
      </c>
      <c r="MT111" s="866"/>
      <c r="MU111" s="5"/>
      <c r="MV111" s="5"/>
      <c r="MW111" s="1"/>
      <c r="MX111" s="2"/>
      <c r="MY111" s="8" t="s">
        <v>60</v>
      </c>
      <c r="MZ111" s="5"/>
      <c r="NA111" s="866" t="s">
        <v>61</v>
      </c>
      <c r="NB111" s="866"/>
      <c r="NC111" s="5"/>
      <c r="ND111" s="5"/>
      <c r="NE111" s="1"/>
      <c r="NF111" s="2"/>
      <c r="NG111" s="8" t="s">
        <v>60</v>
      </c>
      <c r="NH111" s="5"/>
      <c r="NI111" s="866" t="s">
        <v>61</v>
      </c>
      <c r="NJ111" s="866"/>
      <c r="NK111" s="5"/>
      <c r="NL111" s="5"/>
      <c r="NM111" s="1"/>
      <c r="NN111" s="2"/>
      <c r="NO111" s="8" t="s">
        <v>60</v>
      </c>
      <c r="NP111" s="5"/>
      <c r="NQ111" s="866" t="s">
        <v>61</v>
      </c>
      <c r="NR111" s="866"/>
      <c r="NS111" s="5"/>
      <c r="NT111" s="5"/>
      <c r="NU111" s="1"/>
      <c r="NV111" s="2"/>
      <c r="NW111" s="8" t="s">
        <v>60</v>
      </c>
      <c r="NX111" s="5"/>
      <c r="NY111" s="866" t="s">
        <v>61</v>
      </c>
      <c r="NZ111" s="866"/>
      <c r="OA111" s="5"/>
      <c r="OB111" s="5"/>
      <c r="OC111" s="1"/>
      <c r="OD111" s="2"/>
      <c r="OE111" s="8" t="s">
        <v>60</v>
      </c>
      <c r="OF111" s="5"/>
      <c r="OG111" s="866" t="s">
        <v>61</v>
      </c>
      <c r="OH111" s="866"/>
      <c r="OI111" s="5"/>
      <c r="OJ111" s="5"/>
      <c r="OK111" s="1"/>
      <c r="OL111" s="2"/>
      <c r="OM111" s="8" t="s">
        <v>60</v>
      </c>
      <c r="ON111" s="5"/>
      <c r="OO111" s="866" t="s">
        <v>61</v>
      </c>
      <c r="OP111" s="866"/>
      <c r="OQ111" s="5"/>
      <c r="OR111" s="5"/>
      <c r="OS111" s="1"/>
      <c r="OT111" s="2"/>
      <c r="OU111" s="8" t="s">
        <v>60</v>
      </c>
      <c r="OV111" s="5"/>
      <c r="OW111" s="866" t="s">
        <v>61</v>
      </c>
      <c r="OX111" s="866"/>
      <c r="OY111" s="5"/>
      <c r="OZ111" s="5"/>
      <c r="PA111" s="1"/>
      <c r="PB111" s="2"/>
      <c r="PC111" s="8" t="s">
        <v>60</v>
      </c>
      <c r="PD111" s="5"/>
      <c r="PE111" s="866" t="s">
        <v>61</v>
      </c>
      <c r="PF111" s="866"/>
      <c r="PG111" s="5"/>
      <c r="PH111" s="5"/>
      <c r="PI111" s="1"/>
      <c r="PJ111" s="2"/>
      <c r="PK111" s="8" t="s">
        <v>60</v>
      </c>
      <c r="PL111" s="5"/>
      <c r="PM111" s="866" t="s">
        <v>61</v>
      </c>
      <c r="PN111" s="866"/>
      <c r="PO111" s="5"/>
      <c r="PP111" s="5"/>
      <c r="PQ111" s="1"/>
      <c r="PR111" s="2"/>
      <c r="PS111" s="8" t="s">
        <v>60</v>
      </c>
      <c r="PT111" s="5"/>
      <c r="PU111" s="866" t="s">
        <v>61</v>
      </c>
      <c r="PV111" s="866"/>
      <c r="PW111" s="5"/>
      <c r="PX111" s="5"/>
      <c r="PY111" s="1"/>
      <c r="PZ111" s="2"/>
      <c r="QA111" s="8" t="s">
        <v>60</v>
      </c>
      <c r="QB111" s="5"/>
      <c r="QC111" s="866" t="s">
        <v>61</v>
      </c>
      <c r="QD111" s="866"/>
      <c r="QE111" s="5"/>
      <c r="QF111" s="5"/>
      <c r="QG111" s="1"/>
      <c r="QH111" s="2"/>
      <c r="QI111" s="8" t="s">
        <v>60</v>
      </c>
      <c r="QJ111" s="5"/>
      <c r="QK111" s="866" t="s">
        <v>61</v>
      </c>
      <c r="QL111" s="866"/>
      <c r="QM111" s="5"/>
      <c r="QN111" s="5"/>
      <c r="QO111" s="1"/>
      <c r="QP111" s="2"/>
      <c r="QQ111" s="8" t="s">
        <v>60</v>
      </c>
      <c r="QR111" s="5"/>
      <c r="QS111" s="866" t="s">
        <v>61</v>
      </c>
      <c r="QT111" s="866"/>
      <c r="QU111" s="5"/>
      <c r="QV111" s="5"/>
      <c r="QW111" s="1"/>
      <c r="QX111" s="2"/>
      <c r="QY111" s="8" t="s">
        <v>60</v>
      </c>
      <c r="QZ111" s="5"/>
      <c r="RA111" s="866" t="s">
        <v>61</v>
      </c>
      <c r="RB111" s="866"/>
      <c r="RC111" s="5"/>
      <c r="RD111" s="5"/>
      <c r="RE111" s="1"/>
      <c r="RF111" s="2"/>
      <c r="RG111" s="8" t="s">
        <v>60</v>
      </c>
      <c r="RH111" s="5"/>
      <c r="RI111" s="866" t="s">
        <v>61</v>
      </c>
      <c r="RJ111" s="866"/>
      <c r="RK111" s="5"/>
      <c r="RL111" s="5"/>
      <c r="RM111" s="1"/>
      <c r="RN111" s="2"/>
      <c r="RO111" s="8" t="s">
        <v>60</v>
      </c>
      <c r="RP111" s="5"/>
      <c r="RQ111" s="866" t="s">
        <v>61</v>
      </c>
      <c r="RR111" s="866"/>
      <c r="RS111" s="5"/>
      <c r="RT111" s="5"/>
      <c r="RU111" s="1"/>
      <c r="RV111" s="2"/>
      <c r="RW111" s="8" t="s">
        <v>60</v>
      </c>
      <c r="RX111" s="5"/>
      <c r="RY111" s="866" t="s">
        <v>61</v>
      </c>
      <c r="RZ111" s="866"/>
      <c r="SA111" s="5"/>
      <c r="SB111" s="5"/>
      <c r="SC111" s="1"/>
      <c r="SD111" s="2"/>
      <c r="SE111" s="8" t="s">
        <v>60</v>
      </c>
      <c r="SF111" s="5"/>
      <c r="SG111" s="866" t="s">
        <v>61</v>
      </c>
      <c r="SH111" s="866"/>
      <c r="SI111" s="5"/>
      <c r="SJ111" s="5"/>
      <c r="SK111" s="1"/>
      <c r="SL111" s="2"/>
      <c r="SM111" s="8" t="s">
        <v>60</v>
      </c>
      <c r="SN111" s="5"/>
      <c r="SO111" s="866" t="s">
        <v>61</v>
      </c>
      <c r="SP111" s="866"/>
      <c r="SQ111" s="5"/>
      <c r="SR111" s="5"/>
      <c r="SS111" s="1"/>
      <c r="ST111" s="2"/>
      <c r="SU111" s="8" t="s">
        <v>60</v>
      </c>
      <c r="SV111" s="5"/>
      <c r="SW111" s="866" t="s">
        <v>61</v>
      </c>
      <c r="SX111" s="866"/>
      <c r="SY111" s="5"/>
      <c r="SZ111" s="5"/>
      <c r="TA111" s="1"/>
      <c r="TB111" s="2"/>
      <c r="TC111" s="8" t="s">
        <v>60</v>
      </c>
      <c r="TD111" s="5"/>
      <c r="TE111" s="866" t="s">
        <v>61</v>
      </c>
      <c r="TF111" s="866"/>
      <c r="TG111" s="5"/>
      <c r="TH111" s="5"/>
      <c r="TI111" s="1"/>
      <c r="TJ111" s="2"/>
      <c r="TK111" s="8" t="s">
        <v>60</v>
      </c>
      <c r="TL111" s="5"/>
      <c r="TM111" s="866" t="s">
        <v>61</v>
      </c>
      <c r="TN111" s="866"/>
      <c r="TO111" s="5"/>
      <c r="TP111" s="5"/>
      <c r="TQ111" s="1"/>
      <c r="TR111" s="2"/>
      <c r="TS111" s="8" t="s">
        <v>60</v>
      </c>
      <c r="TT111" s="5"/>
      <c r="TU111" s="866" t="s">
        <v>61</v>
      </c>
      <c r="TV111" s="866"/>
      <c r="TW111" s="5"/>
      <c r="TX111" s="5"/>
      <c r="TY111" s="1"/>
      <c r="TZ111" s="2"/>
      <c r="UA111" s="8" t="s">
        <v>60</v>
      </c>
      <c r="UB111" s="5"/>
      <c r="UC111" s="866" t="s">
        <v>61</v>
      </c>
      <c r="UD111" s="866"/>
      <c r="UE111" s="5"/>
      <c r="UF111" s="5"/>
      <c r="UG111" s="1"/>
      <c r="UH111" s="2"/>
      <c r="UI111" s="8" t="s">
        <v>60</v>
      </c>
      <c r="UJ111" s="5"/>
      <c r="UK111" s="866" t="s">
        <v>61</v>
      </c>
      <c r="UL111" s="866"/>
      <c r="UM111" s="5"/>
      <c r="UN111" s="5"/>
      <c r="UO111" s="1"/>
      <c r="UP111" s="2"/>
      <c r="UQ111" s="8" t="s">
        <v>60</v>
      </c>
      <c r="UR111" s="5"/>
      <c r="US111" s="866" t="s">
        <v>61</v>
      </c>
      <c r="UT111" s="866"/>
      <c r="UU111" s="5"/>
      <c r="UV111" s="5"/>
      <c r="UW111" s="1"/>
      <c r="UX111" s="2"/>
      <c r="UY111" s="8" t="s">
        <v>60</v>
      </c>
      <c r="UZ111" s="5"/>
      <c r="VA111" s="866" t="s">
        <v>61</v>
      </c>
      <c r="VB111" s="866"/>
      <c r="VC111" s="5"/>
      <c r="VD111" s="5"/>
      <c r="VE111" s="1"/>
      <c r="VF111" s="2"/>
      <c r="VG111" s="8" t="s">
        <v>60</v>
      </c>
      <c r="VH111" s="5"/>
      <c r="VI111" s="866" t="s">
        <v>61</v>
      </c>
      <c r="VJ111" s="866"/>
      <c r="VK111" s="5"/>
      <c r="VL111" s="5"/>
      <c r="VM111" s="1"/>
      <c r="VN111" s="2"/>
      <c r="VO111" s="8" t="s">
        <v>60</v>
      </c>
      <c r="VP111" s="5"/>
      <c r="VQ111" s="866" t="s">
        <v>61</v>
      </c>
      <c r="VR111" s="866"/>
      <c r="VS111" s="5"/>
      <c r="VT111" s="5"/>
      <c r="VU111" s="1"/>
      <c r="VV111" s="2"/>
      <c r="VW111" s="8" t="s">
        <v>60</v>
      </c>
      <c r="VX111" s="5"/>
      <c r="VY111" s="866" t="s">
        <v>61</v>
      </c>
      <c r="VZ111" s="866"/>
      <c r="WA111" s="5"/>
      <c r="WB111" s="5"/>
      <c r="WC111" s="1"/>
      <c r="WD111" s="2"/>
      <c r="WE111" s="8" t="s">
        <v>60</v>
      </c>
      <c r="WF111" s="5"/>
      <c r="WG111" s="866" t="s">
        <v>61</v>
      </c>
      <c r="WH111" s="866"/>
      <c r="WI111" s="5"/>
      <c r="WJ111" s="5"/>
      <c r="WK111" s="1"/>
      <c r="WL111" s="2"/>
      <c r="WM111" s="8" t="s">
        <v>60</v>
      </c>
      <c r="WN111" s="5"/>
      <c r="WO111" s="866" t="s">
        <v>61</v>
      </c>
      <c r="WP111" s="866"/>
      <c r="WQ111" s="5"/>
      <c r="WR111" s="5"/>
      <c r="WS111" s="1"/>
      <c r="WT111" s="2"/>
      <c r="WU111" s="8" t="s">
        <v>60</v>
      </c>
      <c r="WV111" s="5"/>
      <c r="WW111" s="866" t="s">
        <v>61</v>
      </c>
      <c r="WX111" s="866"/>
      <c r="WY111" s="5"/>
      <c r="WZ111" s="5"/>
      <c r="XA111" s="1"/>
      <c r="XB111" s="2"/>
      <c r="XC111" s="8" t="s">
        <v>60</v>
      </c>
      <c r="XD111" s="5"/>
      <c r="XE111" s="866" t="s">
        <v>61</v>
      </c>
      <c r="XF111" s="866"/>
      <c r="XG111" s="5"/>
      <c r="XH111" s="5"/>
      <c r="XI111" s="1"/>
      <c r="XJ111" s="2"/>
      <c r="XK111" s="8" t="s">
        <v>60</v>
      </c>
      <c r="XL111" s="5"/>
      <c r="XM111" s="866" t="s">
        <v>61</v>
      </c>
      <c r="XN111" s="866"/>
      <c r="XO111" s="5"/>
      <c r="XP111" s="5"/>
      <c r="XQ111" s="1"/>
      <c r="XR111" s="2"/>
      <c r="XS111" s="8" t="s">
        <v>60</v>
      </c>
      <c r="XT111" s="5"/>
      <c r="XU111" s="866" t="s">
        <v>61</v>
      </c>
      <c r="XV111" s="866"/>
      <c r="XW111" s="5"/>
      <c r="XX111" s="5"/>
      <c r="XY111" s="1"/>
      <c r="XZ111" s="2"/>
      <c r="YA111" s="8" t="s">
        <v>60</v>
      </c>
      <c r="YB111" s="5"/>
      <c r="YC111" s="866" t="s">
        <v>61</v>
      </c>
      <c r="YD111" s="866"/>
      <c r="YE111" s="5"/>
      <c r="YF111" s="5"/>
      <c r="YG111" s="1"/>
      <c r="YH111" s="2"/>
      <c r="YI111" s="8" t="s">
        <v>60</v>
      </c>
      <c r="YJ111" s="5"/>
      <c r="YK111" s="866" t="s">
        <v>61</v>
      </c>
      <c r="YL111" s="866"/>
      <c r="YM111" s="5"/>
      <c r="YN111" s="5"/>
      <c r="YO111" s="1"/>
      <c r="YP111" s="2"/>
      <c r="YQ111" s="8" t="s">
        <v>60</v>
      </c>
      <c r="YR111" s="5"/>
      <c r="YS111" s="866" t="s">
        <v>61</v>
      </c>
      <c r="YT111" s="866"/>
      <c r="YU111" s="5"/>
      <c r="YV111" s="5"/>
      <c r="YW111" s="1"/>
      <c r="YX111" s="2"/>
      <c r="YY111" s="8" t="s">
        <v>60</v>
      </c>
      <c r="YZ111" s="5"/>
      <c r="ZA111" s="866" t="s">
        <v>61</v>
      </c>
      <c r="ZB111" s="866"/>
      <c r="ZC111" s="5"/>
      <c r="ZD111" s="5"/>
      <c r="ZE111" s="1"/>
      <c r="ZF111" s="2"/>
      <c r="ZG111" s="8" t="s">
        <v>60</v>
      </c>
      <c r="ZH111" s="5"/>
      <c r="ZI111" s="866" t="s">
        <v>61</v>
      </c>
      <c r="ZJ111" s="866"/>
      <c r="ZK111" s="5"/>
      <c r="ZL111" s="5"/>
      <c r="ZM111" s="1"/>
      <c r="ZN111" s="2"/>
      <c r="ZO111" s="8" t="s">
        <v>60</v>
      </c>
      <c r="ZP111" s="5"/>
      <c r="ZQ111" s="866" t="s">
        <v>61</v>
      </c>
      <c r="ZR111" s="866"/>
      <c r="ZS111" s="5"/>
      <c r="ZT111" s="5"/>
      <c r="ZU111" s="1"/>
      <c r="ZV111" s="2"/>
      <c r="ZW111" s="8" t="s">
        <v>60</v>
      </c>
      <c r="ZX111" s="5"/>
      <c r="ZY111" s="866" t="s">
        <v>61</v>
      </c>
      <c r="ZZ111" s="866"/>
      <c r="AAA111" s="5"/>
      <c r="AAB111" s="5"/>
      <c r="AAC111" s="1"/>
      <c r="AAD111" s="2"/>
      <c r="AAE111" s="8" t="s">
        <v>60</v>
      </c>
      <c r="AAF111" s="5"/>
      <c r="AAG111" s="866" t="s">
        <v>61</v>
      </c>
      <c r="AAH111" s="866"/>
      <c r="AAI111" s="5"/>
      <c r="AAJ111" s="5"/>
      <c r="AAK111" s="1"/>
      <c r="AAL111" s="2"/>
      <c r="AAM111" s="8" t="s">
        <v>60</v>
      </c>
      <c r="AAN111" s="5"/>
      <c r="AAO111" s="866" t="s">
        <v>61</v>
      </c>
      <c r="AAP111" s="866"/>
      <c r="AAQ111" s="5"/>
      <c r="AAR111" s="5"/>
      <c r="AAS111" s="1"/>
      <c r="AAT111" s="2"/>
      <c r="AAU111" s="8" t="s">
        <v>60</v>
      </c>
      <c r="AAV111" s="5"/>
      <c r="AAW111" s="866" t="s">
        <v>61</v>
      </c>
      <c r="AAX111" s="866"/>
      <c r="AAY111" s="5"/>
      <c r="AAZ111" s="5"/>
      <c r="ABA111" s="1"/>
      <c r="ABB111" s="2"/>
      <c r="ABC111" s="8" t="s">
        <v>60</v>
      </c>
      <c r="ABD111" s="5"/>
      <c r="ABE111" s="866" t="s">
        <v>61</v>
      </c>
      <c r="ABF111" s="866"/>
      <c r="ABG111" s="5"/>
      <c r="ABH111" s="5"/>
      <c r="ABI111" s="1"/>
      <c r="ABJ111" s="2"/>
      <c r="ABK111" s="8" t="s">
        <v>60</v>
      </c>
      <c r="ABL111" s="5"/>
      <c r="ABM111" s="866" t="s">
        <v>61</v>
      </c>
      <c r="ABN111" s="866"/>
      <c r="ABO111" s="5"/>
      <c r="ABP111" s="5"/>
      <c r="ABQ111" s="1"/>
      <c r="ABR111" s="2"/>
      <c r="ABS111" s="8" t="s">
        <v>60</v>
      </c>
      <c r="ABT111" s="5"/>
      <c r="ABU111" s="866" t="s">
        <v>61</v>
      </c>
      <c r="ABV111" s="866"/>
      <c r="ABW111" s="5"/>
      <c r="ABX111" s="5"/>
      <c r="ABY111" s="1"/>
      <c r="ABZ111" s="2"/>
      <c r="ACA111" s="8" t="s">
        <v>60</v>
      </c>
      <c r="ACB111" s="5"/>
      <c r="ACC111" s="866" t="s">
        <v>61</v>
      </c>
      <c r="ACD111" s="866"/>
      <c r="ACE111" s="5"/>
      <c r="ACF111" s="5"/>
      <c r="ACG111" s="1"/>
      <c r="ACH111" s="2"/>
      <c r="ACI111" s="8" t="s">
        <v>60</v>
      </c>
      <c r="ACJ111" s="5"/>
      <c r="ACK111" s="866" t="s">
        <v>61</v>
      </c>
      <c r="ACL111" s="866"/>
      <c r="ACM111" s="5"/>
      <c r="ACN111" s="5"/>
      <c r="ACO111" s="1"/>
      <c r="ACP111" s="2"/>
      <c r="ACQ111" s="8" t="s">
        <v>60</v>
      </c>
      <c r="ACR111" s="5"/>
      <c r="ACS111" s="866" t="s">
        <v>61</v>
      </c>
      <c r="ACT111" s="866"/>
      <c r="ACU111" s="5"/>
      <c r="ACV111" s="5"/>
      <c r="ACW111" s="1"/>
      <c r="ACX111" s="2"/>
      <c r="ACY111" s="8" t="s">
        <v>60</v>
      </c>
      <c r="ACZ111" s="5"/>
      <c r="ADA111" s="866" t="s">
        <v>61</v>
      </c>
      <c r="ADB111" s="866"/>
      <c r="ADC111" s="5"/>
      <c r="ADD111" s="5"/>
      <c r="ADE111" s="1"/>
      <c r="ADF111" s="2"/>
      <c r="ADG111" s="8" t="s">
        <v>60</v>
      </c>
      <c r="ADH111" s="5"/>
      <c r="ADI111" s="866" t="s">
        <v>61</v>
      </c>
      <c r="ADJ111" s="866"/>
      <c r="ADK111" s="5"/>
      <c r="ADL111" s="5"/>
      <c r="ADM111" s="1"/>
      <c r="ADN111" s="2"/>
      <c r="ADO111" s="8" t="s">
        <v>60</v>
      </c>
      <c r="ADP111" s="5"/>
      <c r="ADQ111" s="866" t="s">
        <v>61</v>
      </c>
      <c r="ADR111" s="866"/>
      <c r="ADS111" s="5"/>
      <c r="ADT111" s="5"/>
      <c r="ADU111" s="1"/>
      <c r="ADV111" s="2"/>
      <c r="ADW111" s="8" t="s">
        <v>60</v>
      </c>
      <c r="ADX111" s="5"/>
      <c r="ADY111" s="866" t="s">
        <v>61</v>
      </c>
      <c r="ADZ111" s="866"/>
      <c r="AEA111" s="5"/>
      <c r="AEB111" s="5"/>
      <c r="AEC111" s="1"/>
      <c r="AED111" s="2"/>
      <c r="AEE111" s="8" t="s">
        <v>60</v>
      </c>
      <c r="AEF111" s="5"/>
      <c r="AEG111" s="866" t="s">
        <v>61</v>
      </c>
      <c r="AEH111" s="866"/>
      <c r="AEI111" s="5"/>
      <c r="AEJ111" s="5"/>
      <c r="AEK111" s="1"/>
      <c r="AEL111" s="2"/>
      <c r="AEM111" s="8" t="s">
        <v>60</v>
      </c>
      <c r="AEN111" s="5"/>
      <c r="AEO111" s="866" t="s">
        <v>61</v>
      </c>
      <c r="AEP111" s="866"/>
      <c r="AEQ111" s="5"/>
      <c r="AER111" s="5"/>
      <c r="AES111" s="1"/>
      <c r="AET111" s="2"/>
      <c r="AEU111" s="8" t="s">
        <v>60</v>
      </c>
      <c r="AEV111" s="5"/>
      <c r="AEW111" s="866" t="s">
        <v>61</v>
      </c>
      <c r="AEX111" s="866"/>
      <c r="AEY111" s="5"/>
      <c r="AEZ111" s="5"/>
      <c r="AFA111" s="1"/>
      <c r="AFB111" s="2"/>
      <c r="AFC111" s="8" t="s">
        <v>60</v>
      </c>
      <c r="AFD111" s="5"/>
      <c r="AFE111" s="866" t="s">
        <v>61</v>
      </c>
      <c r="AFF111" s="866"/>
      <c r="AFG111" s="5"/>
      <c r="AFH111" s="5"/>
      <c r="AFI111" s="1"/>
      <c r="AFJ111" s="2"/>
      <c r="AFK111" s="8" t="s">
        <v>60</v>
      </c>
      <c r="AFL111" s="5"/>
      <c r="AFM111" s="866" t="s">
        <v>61</v>
      </c>
      <c r="AFN111" s="866"/>
      <c r="AFO111" s="5"/>
      <c r="AFP111" s="5"/>
      <c r="AFQ111" s="1"/>
      <c r="AFR111" s="2"/>
      <c r="AFS111" s="8" t="s">
        <v>60</v>
      </c>
      <c r="AFT111" s="5"/>
      <c r="AFU111" s="866" t="s">
        <v>61</v>
      </c>
      <c r="AFV111" s="866"/>
      <c r="AFW111" s="5"/>
      <c r="AFX111" s="5"/>
      <c r="AFY111" s="1"/>
      <c r="AFZ111" s="2"/>
      <c r="AGA111" s="8" t="s">
        <v>60</v>
      </c>
      <c r="AGB111" s="5"/>
      <c r="AGC111" s="866" t="s">
        <v>61</v>
      </c>
      <c r="AGD111" s="866"/>
      <c r="AGE111" s="5"/>
      <c r="AGF111" s="5"/>
      <c r="AGG111" s="1"/>
      <c r="AGH111" s="2"/>
      <c r="AGI111" s="8" t="s">
        <v>60</v>
      </c>
      <c r="AGJ111" s="5"/>
      <c r="AGK111" s="866" t="s">
        <v>61</v>
      </c>
      <c r="AGL111" s="866"/>
      <c r="AGM111" s="5"/>
      <c r="AGN111" s="5"/>
      <c r="AGO111" s="1"/>
      <c r="AGP111" s="2"/>
      <c r="AGQ111" s="8" t="s">
        <v>60</v>
      </c>
      <c r="AGR111" s="5"/>
      <c r="AGS111" s="866" t="s">
        <v>61</v>
      </c>
      <c r="AGT111" s="866"/>
      <c r="AGU111" s="5"/>
      <c r="AGV111" s="5"/>
      <c r="AGW111" s="1"/>
      <c r="AGX111" s="2"/>
      <c r="AGY111" s="8" t="s">
        <v>60</v>
      </c>
      <c r="AGZ111" s="5"/>
      <c r="AHA111" s="866" t="s">
        <v>61</v>
      </c>
      <c r="AHB111" s="866"/>
      <c r="AHC111" s="5"/>
      <c r="AHD111" s="5"/>
      <c r="AHE111" s="1"/>
      <c r="AHF111" s="2"/>
      <c r="AHG111" s="8" t="s">
        <v>60</v>
      </c>
      <c r="AHH111" s="5"/>
      <c r="AHI111" s="866" t="s">
        <v>61</v>
      </c>
      <c r="AHJ111" s="866"/>
      <c r="AHK111" s="5"/>
      <c r="AHL111" s="5"/>
      <c r="AHM111" s="1"/>
      <c r="AHN111" s="2"/>
      <c r="AHO111" s="8" t="s">
        <v>60</v>
      </c>
      <c r="AHP111" s="5"/>
      <c r="AHQ111" s="866" t="s">
        <v>61</v>
      </c>
      <c r="AHR111" s="866"/>
      <c r="AHS111" s="5"/>
      <c r="AHT111" s="5"/>
      <c r="AHU111" s="1"/>
      <c r="AHV111" s="2"/>
      <c r="AHW111" s="8" t="s">
        <v>60</v>
      </c>
      <c r="AHX111" s="5"/>
      <c r="AHY111" s="866" t="s">
        <v>61</v>
      </c>
      <c r="AHZ111" s="866"/>
      <c r="AIA111" s="5"/>
      <c r="AIB111" s="5"/>
      <c r="AIC111" s="1"/>
      <c r="AID111" s="2"/>
      <c r="AIE111" s="8" t="s">
        <v>60</v>
      </c>
      <c r="AIF111" s="5"/>
      <c r="AIG111" s="866" t="s">
        <v>61</v>
      </c>
      <c r="AIH111" s="866"/>
      <c r="AII111" s="5"/>
      <c r="AIJ111" s="5"/>
      <c r="AIK111" s="1"/>
      <c r="AIL111" s="2"/>
      <c r="AIM111" s="8" t="s">
        <v>60</v>
      </c>
      <c r="AIN111" s="5"/>
      <c r="AIO111" s="866" t="s">
        <v>61</v>
      </c>
      <c r="AIP111" s="866"/>
      <c r="AIQ111" s="5"/>
      <c r="AIR111" s="5"/>
      <c r="AIS111" s="1"/>
      <c r="AIT111" s="2"/>
      <c r="AIU111" s="8" t="s">
        <v>60</v>
      </c>
      <c r="AIV111" s="5"/>
      <c r="AIW111" s="866" t="s">
        <v>61</v>
      </c>
      <c r="AIX111" s="866"/>
      <c r="AIY111" s="5"/>
      <c r="AIZ111" s="5"/>
      <c r="AJA111" s="1"/>
      <c r="AJB111" s="2"/>
      <c r="AJC111" s="8" t="s">
        <v>60</v>
      </c>
      <c r="AJD111" s="5"/>
      <c r="AJE111" s="866" t="s">
        <v>61</v>
      </c>
      <c r="AJF111" s="866"/>
      <c r="AJG111" s="5"/>
      <c r="AJH111" s="5"/>
      <c r="AJI111" s="1"/>
      <c r="AJJ111" s="2"/>
      <c r="AJK111" s="8" t="s">
        <v>60</v>
      </c>
      <c r="AJL111" s="5"/>
      <c r="AJM111" s="866" t="s">
        <v>61</v>
      </c>
      <c r="AJN111" s="866"/>
      <c r="AJO111" s="5"/>
      <c r="AJP111" s="5"/>
      <c r="AJQ111" s="1"/>
      <c r="AJR111" s="2"/>
      <c r="AJS111" s="8" t="s">
        <v>60</v>
      </c>
      <c r="AJT111" s="5"/>
      <c r="AJU111" s="866" t="s">
        <v>61</v>
      </c>
      <c r="AJV111" s="866"/>
      <c r="AJW111" s="5"/>
      <c r="AJX111" s="5"/>
      <c r="AJY111" s="1"/>
      <c r="AJZ111" s="2"/>
      <c r="AKA111" s="8" t="s">
        <v>60</v>
      </c>
      <c r="AKB111" s="5"/>
      <c r="AKC111" s="866" t="s">
        <v>61</v>
      </c>
      <c r="AKD111" s="866"/>
      <c r="AKE111" s="5"/>
      <c r="AKF111" s="5"/>
      <c r="AKG111" s="1"/>
      <c r="AKH111" s="2"/>
      <c r="AKI111" s="8" t="s">
        <v>60</v>
      </c>
      <c r="AKJ111" s="5"/>
      <c r="AKK111" s="866" t="s">
        <v>61</v>
      </c>
      <c r="AKL111" s="866"/>
      <c r="AKM111" s="5"/>
      <c r="AKN111" s="5"/>
      <c r="AKO111" s="1"/>
      <c r="AKP111" s="2"/>
      <c r="AKQ111" s="8" t="s">
        <v>60</v>
      </c>
      <c r="AKR111" s="5"/>
      <c r="AKS111" s="866" t="s">
        <v>61</v>
      </c>
      <c r="AKT111" s="866"/>
      <c r="AKU111" s="5"/>
      <c r="AKV111" s="5"/>
      <c r="AKW111" s="1"/>
      <c r="AKX111" s="2"/>
      <c r="AKY111" s="8" t="s">
        <v>60</v>
      </c>
      <c r="AKZ111" s="5"/>
      <c r="ALA111" s="866" t="s">
        <v>61</v>
      </c>
      <c r="ALB111" s="866"/>
      <c r="ALC111" s="5"/>
      <c r="ALD111" s="5"/>
      <c r="ALE111" s="1"/>
      <c r="ALF111" s="2"/>
      <c r="ALG111" s="8" t="s">
        <v>60</v>
      </c>
      <c r="ALH111" s="5"/>
      <c r="ALI111" s="866" t="s">
        <v>61</v>
      </c>
      <c r="ALJ111" s="866"/>
      <c r="ALK111" s="5"/>
      <c r="ALL111" s="5"/>
      <c r="ALM111" s="1"/>
      <c r="ALN111" s="2"/>
      <c r="ALO111" s="8" t="s">
        <v>60</v>
      </c>
      <c r="ALP111" s="5"/>
      <c r="ALQ111" s="866" t="s">
        <v>61</v>
      </c>
      <c r="ALR111" s="866"/>
      <c r="ALS111" s="5"/>
      <c r="ALT111" s="5"/>
      <c r="ALU111" s="1"/>
      <c r="ALV111" s="2"/>
      <c r="ALW111" s="8" t="s">
        <v>60</v>
      </c>
      <c r="ALX111" s="5"/>
      <c r="ALY111" s="866" t="s">
        <v>61</v>
      </c>
      <c r="ALZ111" s="866"/>
      <c r="AMA111" s="5"/>
      <c r="AMB111" s="5"/>
      <c r="AMC111" s="1"/>
      <c r="AMD111" s="2"/>
      <c r="AME111" s="8" t="s">
        <v>60</v>
      </c>
      <c r="AMF111" s="5"/>
      <c r="AMG111" s="866" t="s">
        <v>61</v>
      </c>
      <c r="AMH111" s="866"/>
      <c r="AMI111" s="5"/>
      <c r="AMJ111" s="5"/>
      <c r="AMK111" s="1"/>
      <c r="AML111" s="2"/>
      <c r="AMM111" s="8" t="s">
        <v>60</v>
      </c>
      <c r="AMN111" s="5"/>
      <c r="AMO111" s="866" t="s">
        <v>61</v>
      </c>
      <c r="AMP111" s="866"/>
      <c r="AMQ111" s="5"/>
      <c r="AMR111" s="5"/>
      <c r="AMS111" s="1"/>
      <c r="AMT111" s="2"/>
      <c r="AMU111" s="8" t="s">
        <v>60</v>
      </c>
      <c r="AMV111" s="5"/>
      <c r="AMW111" s="866" t="s">
        <v>61</v>
      </c>
      <c r="AMX111" s="866"/>
      <c r="AMY111" s="5"/>
      <c r="AMZ111" s="5"/>
      <c r="ANA111" s="1"/>
      <c r="ANB111" s="2"/>
      <c r="ANC111" s="8" t="s">
        <v>60</v>
      </c>
      <c r="AND111" s="5"/>
      <c r="ANE111" s="866" t="s">
        <v>61</v>
      </c>
      <c r="ANF111" s="866"/>
      <c r="ANG111" s="5"/>
      <c r="ANH111" s="5"/>
      <c r="ANI111" s="1"/>
      <c r="ANJ111" s="2"/>
      <c r="ANK111" s="8" t="s">
        <v>60</v>
      </c>
      <c r="ANL111" s="5"/>
      <c r="ANM111" s="866" t="s">
        <v>61</v>
      </c>
      <c r="ANN111" s="866"/>
      <c r="ANO111" s="5"/>
      <c r="ANP111" s="5"/>
      <c r="ANQ111" s="1"/>
      <c r="ANR111" s="2"/>
      <c r="ANS111" s="8" t="s">
        <v>60</v>
      </c>
      <c r="ANT111" s="5"/>
      <c r="ANU111" s="866" t="s">
        <v>61</v>
      </c>
      <c r="ANV111" s="866"/>
      <c r="ANW111" s="5"/>
      <c r="ANX111" s="5"/>
      <c r="ANY111" s="1"/>
      <c r="ANZ111" s="2"/>
      <c r="AOA111" s="8" t="s">
        <v>60</v>
      </c>
      <c r="AOB111" s="5"/>
      <c r="AOC111" s="866" t="s">
        <v>61</v>
      </c>
      <c r="AOD111" s="866"/>
      <c r="AOE111" s="5"/>
      <c r="AOF111" s="5"/>
      <c r="AOG111" s="1"/>
      <c r="AOH111" s="2"/>
      <c r="AOI111" s="8" t="s">
        <v>60</v>
      </c>
      <c r="AOJ111" s="5"/>
      <c r="AOK111" s="866" t="s">
        <v>61</v>
      </c>
      <c r="AOL111" s="866"/>
      <c r="AOM111" s="5"/>
      <c r="AON111" s="5"/>
      <c r="AOO111" s="1"/>
      <c r="AOP111" s="2"/>
      <c r="AOQ111" s="8" t="s">
        <v>60</v>
      </c>
      <c r="AOR111" s="5"/>
      <c r="AOS111" s="866" t="s">
        <v>61</v>
      </c>
      <c r="AOT111" s="866"/>
      <c r="AOU111" s="5"/>
      <c r="AOV111" s="5"/>
      <c r="AOW111" s="1"/>
      <c r="AOX111" s="2"/>
      <c r="AOY111" s="8" t="s">
        <v>60</v>
      </c>
      <c r="AOZ111" s="5"/>
      <c r="APA111" s="866" t="s">
        <v>61</v>
      </c>
      <c r="APB111" s="866"/>
      <c r="APC111" s="5"/>
      <c r="APD111" s="5"/>
      <c r="APE111" s="1"/>
      <c r="APF111" s="2"/>
      <c r="APG111" s="8" t="s">
        <v>60</v>
      </c>
      <c r="APH111" s="5"/>
      <c r="API111" s="866" t="s">
        <v>61</v>
      </c>
      <c r="APJ111" s="866"/>
      <c r="APK111" s="5"/>
      <c r="APL111" s="5"/>
      <c r="APM111" s="1"/>
      <c r="APN111" s="2"/>
      <c r="APO111" s="8" t="s">
        <v>60</v>
      </c>
      <c r="APP111" s="5"/>
      <c r="APQ111" s="866" t="s">
        <v>61</v>
      </c>
      <c r="APR111" s="866"/>
      <c r="APS111" s="5"/>
      <c r="APT111" s="5"/>
      <c r="APU111" s="1"/>
      <c r="APV111" s="2"/>
      <c r="APW111" s="8" t="s">
        <v>60</v>
      </c>
      <c r="APX111" s="5"/>
      <c r="APY111" s="866" t="s">
        <v>61</v>
      </c>
      <c r="APZ111" s="866"/>
      <c r="AQA111" s="5"/>
      <c r="AQB111" s="5"/>
      <c r="AQC111" s="1"/>
      <c r="AQD111" s="2"/>
      <c r="AQE111" s="8" t="s">
        <v>60</v>
      </c>
      <c r="AQF111" s="5"/>
      <c r="AQG111" s="866" t="s">
        <v>61</v>
      </c>
      <c r="AQH111" s="866"/>
      <c r="AQI111" s="5"/>
      <c r="AQJ111" s="5"/>
      <c r="AQK111" s="1"/>
      <c r="AQL111" s="2"/>
      <c r="AQM111" s="8" t="s">
        <v>60</v>
      </c>
      <c r="AQN111" s="5"/>
      <c r="AQO111" s="866" t="s">
        <v>61</v>
      </c>
      <c r="AQP111" s="866"/>
      <c r="AQQ111" s="5"/>
      <c r="AQR111" s="5"/>
      <c r="AQS111" s="1"/>
      <c r="AQT111" s="2"/>
      <c r="AQU111" s="8" t="s">
        <v>60</v>
      </c>
      <c r="AQV111" s="5"/>
      <c r="AQW111" s="866" t="s">
        <v>61</v>
      </c>
      <c r="AQX111" s="866"/>
      <c r="AQY111" s="5"/>
      <c r="AQZ111" s="5"/>
      <c r="ARA111" s="1"/>
      <c r="ARB111" s="2"/>
      <c r="ARC111" s="8" t="s">
        <v>60</v>
      </c>
      <c r="ARD111" s="5"/>
      <c r="ARE111" s="866" t="s">
        <v>61</v>
      </c>
      <c r="ARF111" s="866"/>
      <c r="ARG111" s="5"/>
      <c r="ARH111" s="5"/>
      <c r="ARI111" s="1"/>
      <c r="ARJ111" s="2"/>
      <c r="ARK111" s="8" t="s">
        <v>60</v>
      </c>
      <c r="ARL111" s="5"/>
      <c r="ARM111" s="866" t="s">
        <v>61</v>
      </c>
      <c r="ARN111" s="866"/>
      <c r="ARO111" s="5"/>
      <c r="ARP111" s="5"/>
      <c r="ARQ111" s="1"/>
      <c r="ARR111" s="2"/>
      <c r="ARS111" s="8" t="s">
        <v>60</v>
      </c>
      <c r="ART111" s="5"/>
      <c r="ARU111" s="866" t="s">
        <v>61</v>
      </c>
      <c r="ARV111" s="866"/>
      <c r="ARW111" s="5"/>
      <c r="ARX111" s="5"/>
      <c r="ARY111" s="1"/>
      <c r="ARZ111" s="2"/>
      <c r="ASA111" s="8" t="s">
        <v>60</v>
      </c>
      <c r="ASB111" s="5"/>
      <c r="ASC111" s="866" t="s">
        <v>61</v>
      </c>
      <c r="ASD111" s="866"/>
      <c r="ASE111" s="5"/>
      <c r="ASF111" s="5"/>
      <c r="ASG111" s="1"/>
      <c r="ASH111" s="2"/>
      <c r="ASI111" s="8" t="s">
        <v>60</v>
      </c>
      <c r="ASJ111" s="5"/>
      <c r="ASK111" s="866" t="s">
        <v>61</v>
      </c>
      <c r="ASL111" s="866"/>
      <c r="ASM111" s="5"/>
      <c r="ASN111" s="5"/>
      <c r="ASO111" s="1"/>
      <c r="ASP111" s="2"/>
      <c r="ASQ111" s="8" t="s">
        <v>60</v>
      </c>
      <c r="ASR111" s="5"/>
      <c r="ASS111" s="866" t="s">
        <v>61</v>
      </c>
      <c r="AST111" s="866"/>
      <c r="ASU111" s="5"/>
      <c r="ASV111" s="5"/>
      <c r="ASW111" s="1"/>
      <c r="ASX111" s="2"/>
      <c r="ASY111" s="8" t="s">
        <v>60</v>
      </c>
      <c r="ASZ111" s="5"/>
      <c r="ATA111" s="866" t="s">
        <v>61</v>
      </c>
      <c r="ATB111" s="866"/>
      <c r="ATC111" s="5"/>
      <c r="ATD111" s="5"/>
      <c r="ATE111" s="1"/>
      <c r="ATF111" s="2"/>
      <c r="ATG111" s="8" t="s">
        <v>60</v>
      </c>
      <c r="ATH111" s="5"/>
      <c r="ATI111" s="866" t="s">
        <v>61</v>
      </c>
      <c r="ATJ111" s="866"/>
      <c r="ATK111" s="5"/>
      <c r="ATL111" s="5"/>
      <c r="ATM111" s="1"/>
      <c r="ATN111" s="2"/>
      <c r="ATO111" s="8" t="s">
        <v>60</v>
      </c>
      <c r="ATP111" s="5"/>
      <c r="ATQ111" s="866" t="s">
        <v>61</v>
      </c>
      <c r="ATR111" s="866"/>
      <c r="ATS111" s="5"/>
      <c r="ATT111" s="5"/>
      <c r="ATU111" s="1"/>
      <c r="ATV111" s="2"/>
      <c r="ATW111" s="8" t="s">
        <v>60</v>
      </c>
      <c r="ATX111" s="5"/>
      <c r="ATY111" s="866" t="s">
        <v>61</v>
      </c>
      <c r="ATZ111" s="866"/>
      <c r="AUA111" s="5"/>
      <c r="AUB111" s="5"/>
      <c r="AUC111" s="1"/>
      <c r="AUD111" s="2"/>
      <c r="AUE111" s="8" t="s">
        <v>60</v>
      </c>
      <c r="AUF111" s="5"/>
      <c r="AUG111" s="866" t="s">
        <v>61</v>
      </c>
      <c r="AUH111" s="866"/>
      <c r="AUI111" s="5"/>
      <c r="AUJ111" s="5"/>
      <c r="AUK111" s="1"/>
      <c r="AUL111" s="2"/>
      <c r="AUM111" s="8" t="s">
        <v>60</v>
      </c>
      <c r="AUN111" s="5"/>
      <c r="AUO111" s="866" t="s">
        <v>61</v>
      </c>
      <c r="AUP111" s="866"/>
      <c r="AUQ111" s="5"/>
      <c r="AUR111" s="5"/>
      <c r="AUS111" s="1"/>
      <c r="AUT111" s="2"/>
      <c r="AUU111" s="8" t="s">
        <v>60</v>
      </c>
      <c r="AUV111" s="5"/>
      <c r="AUW111" s="866" t="s">
        <v>61</v>
      </c>
      <c r="AUX111" s="866"/>
      <c r="AUY111" s="5"/>
      <c r="AUZ111" s="5"/>
      <c r="AVA111" s="1"/>
      <c r="AVB111" s="2"/>
      <c r="AVC111" s="8" t="s">
        <v>60</v>
      </c>
      <c r="AVD111" s="5"/>
      <c r="AVE111" s="866" t="s">
        <v>61</v>
      </c>
      <c r="AVF111" s="866"/>
      <c r="AVG111" s="5"/>
      <c r="AVH111" s="5"/>
      <c r="AVI111" s="1"/>
      <c r="AVJ111" s="2"/>
      <c r="AVK111" s="8" t="s">
        <v>60</v>
      </c>
      <c r="AVL111" s="5"/>
      <c r="AVM111" s="866" t="s">
        <v>61</v>
      </c>
      <c r="AVN111" s="866"/>
      <c r="AVO111" s="5"/>
      <c r="AVP111" s="5"/>
      <c r="AVQ111" s="1"/>
      <c r="AVR111" s="2"/>
      <c r="AVS111" s="8" t="s">
        <v>60</v>
      </c>
      <c r="AVT111" s="5"/>
      <c r="AVU111" s="866" t="s">
        <v>61</v>
      </c>
      <c r="AVV111" s="866"/>
      <c r="AVW111" s="5"/>
      <c r="AVX111" s="5"/>
      <c r="AVY111" s="1"/>
      <c r="AVZ111" s="2"/>
      <c r="AWA111" s="8" t="s">
        <v>60</v>
      </c>
      <c r="AWB111" s="5"/>
      <c r="AWC111" s="866" t="s">
        <v>61</v>
      </c>
      <c r="AWD111" s="866"/>
      <c r="AWE111" s="5"/>
      <c r="AWF111" s="5"/>
      <c r="AWG111" s="1"/>
      <c r="AWH111" s="2"/>
      <c r="AWI111" s="8" t="s">
        <v>60</v>
      </c>
      <c r="AWJ111" s="5"/>
      <c r="AWK111" s="866" t="s">
        <v>61</v>
      </c>
      <c r="AWL111" s="866"/>
      <c r="AWM111" s="5"/>
      <c r="AWN111" s="5"/>
      <c r="AWO111" s="1"/>
      <c r="AWP111" s="2"/>
      <c r="AWQ111" s="8" t="s">
        <v>60</v>
      </c>
      <c r="AWR111" s="5"/>
      <c r="AWS111" s="866" t="s">
        <v>61</v>
      </c>
      <c r="AWT111" s="866"/>
      <c r="AWU111" s="5"/>
      <c r="AWV111" s="5"/>
      <c r="AWW111" s="1"/>
      <c r="AWX111" s="2"/>
      <c r="AWY111" s="8" t="s">
        <v>60</v>
      </c>
      <c r="AWZ111" s="5"/>
      <c r="AXA111" s="866" t="s">
        <v>61</v>
      </c>
      <c r="AXB111" s="866"/>
      <c r="AXC111" s="5"/>
      <c r="AXD111" s="5"/>
      <c r="AXE111" s="1"/>
      <c r="AXF111" s="2"/>
      <c r="AXG111" s="8" t="s">
        <v>60</v>
      </c>
      <c r="AXH111" s="5"/>
      <c r="AXI111" s="866" t="s">
        <v>61</v>
      </c>
      <c r="AXJ111" s="866"/>
      <c r="AXK111" s="5"/>
      <c r="AXL111" s="5"/>
      <c r="AXM111" s="1"/>
      <c r="AXN111" s="2"/>
      <c r="AXO111" s="8" t="s">
        <v>60</v>
      </c>
      <c r="AXP111" s="5"/>
      <c r="AXQ111" s="866" t="s">
        <v>61</v>
      </c>
      <c r="AXR111" s="866"/>
      <c r="AXS111" s="5"/>
      <c r="AXT111" s="5"/>
      <c r="AXU111" s="1"/>
      <c r="AXV111" s="2"/>
      <c r="AXW111" s="8" t="s">
        <v>60</v>
      </c>
      <c r="AXX111" s="5"/>
      <c r="AXY111" s="866" t="s">
        <v>61</v>
      </c>
      <c r="AXZ111" s="866"/>
      <c r="AYA111" s="5"/>
      <c r="AYB111" s="5"/>
      <c r="AYC111" s="1"/>
      <c r="AYD111" s="2"/>
      <c r="AYE111" s="8" t="s">
        <v>60</v>
      </c>
      <c r="AYF111" s="5"/>
      <c r="AYG111" s="866" t="s">
        <v>61</v>
      </c>
      <c r="AYH111" s="866"/>
      <c r="AYI111" s="5"/>
      <c r="AYJ111" s="5"/>
      <c r="AYK111" s="1"/>
      <c r="AYL111" s="2"/>
      <c r="AYM111" s="8" t="s">
        <v>60</v>
      </c>
      <c r="AYN111" s="5"/>
      <c r="AYO111" s="866" t="s">
        <v>61</v>
      </c>
      <c r="AYP111" s="866"/>
      <c r="AYQ111" s="5"/>
      <c r="AYR111" s="5"/>
      <c r="AYS111" s="1"/>
      <c r="AYT111" s="2"/>
      <c r="AYU111" s="8" t="s">
        <v>60</v>
      </c>
      <c r="AYV111" s="5"/>
      <c r="AYW111" s="866" t="s">
        <v>61</v>
      </c>
      <c r="AYX111" s="866"/>
      <c r="AYY111" s="5"/>
      <c r="AYZ111" s="5"/>
      <c r="AZA111" s="1"/>
      <c r="AZB111" s="2"/>
      <c r="AZC111" s="8" t="s">
        <v>60</v>
      </c>
      <c r="AZD111" s="5"/>
      <c r="AZE111" s="866" t="s">
        <v>61</v>
      </c>
      <c r="AZF111" s="866"/>
      <c r="AZG111" s="5"/>
      <c r="AZH111" s="5"/>
      <c r="AZI111" s="1"/>
      <c r="AZJ111" s="2"/>
      <c r="AZK111" s="8" t="s">
        <v>60</v>
      </c>
      <c r="AZL111" s="5"/>
      <c r="AZM111" s="866" t="s">
        <v>61</v>
      </c>
      <c r="AZN111" s="866"/>
      <c r="AZO111" s="5"/>
      <c r="AZP111" s="5"/>
      <c r="AZQ111" s="1"/>
      <c r="AZR111" s="2"/>
      <c r="AZS111" s="8" t="s">
        <v>60</v>
      </c>
      <c r="AZT111" s="5"/>
      <c r="AZU111" s="866" t="s">
        <v>61</v>
      </c>
      <c r="AZV111" s="866"/>
      <c r="AZW111" s="5"/>
      <c r="AZX111" s="5"/>
      <c r="AZY111" s="1"/>
      <c r="AZZ111" s="2"/>
      <c r="BAA111" s="8" t="s">
        <v>60</v>
      </c>
      <c r="BAB111" s="5"/>
      <c r="BAC111" s="866" t="s">
        <v>61</v>
      </c>
      <c r="BAD111" s="866"/>
      <c r="BAE111" s="5"/>
      <c r="BAF111" s="5"/>
      <c r="BAG111" s="1"/>
      <c r="BAH111" s="2"/>
      <c r="BAI111" s="8" t="s">
        <v>60</v>
      </c>
      <c r="BAJ111" s="5"/>
      <c r="BAK111" s="866" t="s">
        <v>61</v>
      </c>
      <c r="BAL111" s="866"/>
      <c r="BAM111" s="5"/>
      <c r="BAN111" s="5"/>
      <c r="BAO111" s="1"/>
      <c r="BAP111" s="2"/>
      <c r="BAQ111" s="8" t="s">
        <v>60</v>
      </c>
      <c r="BAR111" s="5"/>
      <c r="BAS111" s="866" t="s">
        <v>61</v>
      </c>
      <c r="BAT111" s="866"/>
      <c r="BAU111" s="5"/>
      <c r="BAV111" s="5"/>
      <c r="BAW111" s="1"/>
      <c r="BAX111" s="2"/>
      <c r="BAY111" s="8" t="s">
        <v>60</v>
      </c>
      <c r="BAZ111" s="5"/>
      <c r="BBA111" s="866" t="s">
        <v>61</v>
      </c>
      <c r="BBB111" s="866"/>
      <c r="BBC111" s="5"/>
      <c r="BBD111" s="5"/>
      <c r="BBE111" s="1"/>
      <c r="BBF111" s="2"/>
      <c r="BBG111" s="8" t="s">
        <v>60</v>
      </c>
      <c r="BBH111" s="5"/>
      <c r="BBI111" s="866" t="s">
        <v>61</v>
      </c>
      <c r="BBJ111" s="866"/>
      <c r="BBK111" s="5"/>
      <c r="BBL111" s="5"/>
      <c r="BBM111" s="1"/>
      <c r="BBN111" s="2"/>
      <c r="BBO111" s="8" t="s">
        <v>60</v>
      </c>
      <c r="BBP111" s="5"/>
      <c r="BBQ111" s="866" t="s">
        <v>61</v>
      </c>
      <c r="BBR111" s="866"/>
      <c r="BBS111" s="5"/>
      <c r="BBT111" s="5"/>
      <c r="BBU111" s="1"/>
      <c r="BBV111" s="2"/>
      <c r="BBW111" s="8" t="s">
        <v>60</v>
      </c>
      <c r="BBX111" s="5"/>
      <c r="BBY111" s="866" t="s">
        <v>61</v>
      </c>
      <c r="BBZ111" s="866"/>
      <c r="BCA111" s="5"/>
      <c r="BCB111" s="5"/>
      <c r="BCC111" s="1"/>
      <c r="BCD111" s="2"/>
      <c r="BCE111" s="8" t="s">
        <v>60</v>
      </c>
      <c r="BCF111" s="5"/>
      <c r="BCG111" s="866" t="s">
        <v>61</v>
      </c>
      <c r="BCH111" s="866"/>
      <c r="BCI111" s="5"/>
      <c r="BCJ111" s="5"/>
      <c r="BCK111" s="1"/>
      <c r="BCL111" s="2"/>
      <c r="BCM111" s="8" t="s">
        <v>60</v>
      </c>
      <c r="BCN111" s="5"/>
      <c r="BCO111" s="866" t="s">
        <v>61</v>
      </c>
      <c r="BCP111" s="866"/>
      <c r="BCQ111" s="5"/>
      <c r="BCR111" s="5"/>
      <c r="BCS111" s="1"/>
      <c r="BCT111" s="2"/>
      <c r="BCU111" s="8" t="s">
        <v>60</v>
      </c>
      <c r="BCV111" s="5"/>
      <c r="BCW111" s="866" t="s">
        <v>61</v>
      </c>
      <c r="BCX111" s="866"/>
      <c r="BCY111" s="5"/>
      <c r="BCZ111" s="5"/>
      <c r="BDA111" s="1"/>
      <c r="BDB111" s="2"/>
      <c r="BDC111" s="8" t="s">
        <v>60</v>
      </c>
      <c r="BDD111" s="5"/>
      <c r="BDE111" s="866" t="s">
        <v>61</v>
      </c>
      <c r="BDF111" s="866"/>
      <c r="BDG111" s="5"/>
      <c r="BDH111" s="5"/>
      <c r="BDI111" s="1"/>
      <c r="BDJ111" s="2"/>
      <c r="BDK111" s="8" t="s">
        <v>60</v>
      </c>
      <c r="BDL111" s="5"/>
      <c r="BDM111" s="866" t="s">
        <v>61</v>
      </c>
      <c r="BDN111" s="866"/>
      <c r="BDO111" s="5"/>
      <c r="BDP111" s="5"/>
      <c r="BDQ111" s="1"/>
      <c r="BDR111" s="2"/>
      <c r="BDS111" s="8" t="s">
        <v>60</v>
      </c>
      <c r="BDT111" s="5"/>
      <c r="BDU111" s="866" t="s">
        <v>61</v>
      </c>
      <c r="BDV111" s="866"/>
      <c r="BDW111" s="5"/>
      <c r="BDX111" s="5"/>
      <c r="BDY111" s="1"/>
      <c r="BDZ111" s="2"/>
      <c r="BEA111" s="8" t="s">
        <v>60</v>
      </c>
      <c r="BEB111" s="5"/>
      <c r="BEC111" s="866" t="s">
        <v>61</v>
      </c>
      <c r="BED111" s="866"/>
      <c r="BEE111" s="5"/>
      <c r="BEF111" s="5"/>
      <c r="BEG111" s="1"/>
      <c r="BEH111" s="2"/>
      <c r="BEI111" s="8" t="s">
        <v>60</v>
      </c>
      <c r="BEJ111" s="5"/>
      <c r="BEK111" s="866" t="s">
        <v>61</v>
      </c>
      <c r="BEL111" s="866"/>
      <c r="BEM111" s="5"/>
      <c r="BEN111" s="5"/>
      <c r="BEO111" s="1"/>
      <c r="BEP111" s="2"/>
      <c r="BEQ111" s="8" t="s">
        <v>60</v>
      </c>
      <c r="BER111" s="5"/>
      <c r="BES111" s="866" t="s">
        <v>61</v>
      </c>
      <c r="BET111" s="866"/>
      <c r="BEU111" s="5"/>
      <c r="BEV111" s="5"/>
      <c r="BEW111" s="1"/>
      <c r="BEX111" s="2"/>
      <c r="BEY111" s="8" t="s">
        <v>60</v>
      </c>
      <c r="BEZ111" s="5"/>
      <c r="BFA111" s="866" t="s">
        <v>61</v>
      </c>
      <c r="BFB111" s="866"/>
      <c r="BFC111" s="5"/>
      <c r="BFD111" s="5"/>
      <c r="BFE111" s="1"/>
      <c r="BFF111" s="2"/>
      <c r="BFG111" s="8" t="s">
        <v>60</v>
      </c>
      <c r="BFH111" s="5"/>
      <c r="BFI111" s="866" t="s">
        <v>61</v>
      </c>
      <c r="BFJ111" s="866"/>
      <c r="BFK111" s="5"/>
      <c r="BFL111" s="5"/>
      <c r="BFM111" s="1"/>
      <c r="BFN111" s="2"/>
      <c r="BFO111" s="8" t="s">
        <v>60</v>
      </c>
      <c r="BFP111" s="5"/>
      <c r="BFQ111" s="866" t="s">
        <v>61</v>
      </c>
      <c r="BFR111" s="866"/>
      <c r="BFS111" s="5"/>
      <c r="BFT111" s="5"/>
      <c r="BFU111" s="1"/>
      <c r="BFV111" s="2"/>
      <c r="BFW111" s="8" t="s">
        <v>60</v>
      </c>
      <c r="BFX111" s="5"/>
      <c r="BFY111" s="866" t="s">
        <v>61</v>
      </c>
      <c r="BFZ111" s="866"/>
      <c r="BGA111" s="5"/>
      <c r="BGB111" s="5"/>
      <c r="BGC111" s="1"/>
      <c r="BGD111" s="2"/>
      <c r="BGE111" s="8" t="s">
        <v>60</v>
      </c>
      <c r="BGF111" s="5"/>
      <c r="BGG111" s="866" t="s">
        <v>61</v>
      </c>
      <c r="BGH111" s="866"/>
      <c r="BGI111" s="5"/>
      <c r="BGJ111" s="5"/>
      <c r="BGK111" s="1"/>
      <c r="BGL111" s="2"/>
      <c r="BGM111" s="8" t="s">
        <v>60</v>
      </c>
      <c r="BGN111" s="5"/>
      <c r="BGO111" s="866" t="s">
        <v>61</v>
      </c>
      <c r="BGP111" s="866"/>
      <c r="BGQ111" s="5"/>
      <c r="BGR111" s="5"/>
      <c r="BGS111" s="1"/>
      <c r="BGT111" s="2"/>
      <c r="BGU111" s="8" t="s">
        <v>60</v>
      </c>
      <c r="BGV111" s="5"/>
      <c r="BGW111" s="866" t="s">
        <v>61</v>
      </c>
      <c r="BGX111" s="866"/>
      <c r="BGY111" s="5"/>
      <c r="BGZ111" s="5"/>
      <c r="BHA111" s="1"/>
      <c r="BHB111" s="2"/>
      <c r="BHC111" s="8" t="s">
        <v>60</v>
      </c>
      <c r="BHD111" s="5"/>
      <c r="BHE111" s="866" t="s">
        <v>61</v>
      </c>
      <c r="BHF111" s="866"/>
      <c r="BHG111" s="5"/>
      <c r="BHH111" s="5"/>
      <c r="BHI111" s="1"/>
      <c r="BHJ111" s="2"/>
      <c r="BHK111" s="8" t="s">
        <v>60</v>
      </c>
      <c r="BHL111" s="5"/>
      <c r="BHM111" s="866" t="s">
        <v>61</v>
      </c>
      <c r="BHN111" s="866"/>
      <c r="BHO111" s="5"/>
      <c r="BHP111" s="5"/>
      <c r="BHQ111" s="1"/>
      <c r="BHR111" s="2"/>
      <c r="BHS111" s="8" t="s">
        <v>60</v>
      </c>
      <c r="BHT111" s="5"/>
      <c r="BHU111" s="866" t="s">
        <v>61</v>
      </c>
      <c r="BHV111" s="866"/>
      <c r="BHW111" s="5"/>
      <c r="BHX111" s="5"/>
      <c r="BHY111" s="1"/>
      <c r="BHZ111" s="2"/>
      <c r="BIA111" s="8" t="s">
        <v>60</v>
      </c>
      <c r="BIB111" s="5"/>
      <c r="BIC111" s="866" t="s">
        <v>61</v>
      </c>
      <c r="BID111" s="866"/>
      <c r="BIE111" s="5"/>
      <c r="BIF111" s="5"/>
      <c r="BIG111" s="1"/>
      <c r="BIH111" s="2"/>
      <c r="BII111" s="8" t="s">
        <v>60</v>
      </c>
      <c r="BIJ111" s="5"/>
      <c r="BIK111" s="866" t="s">
        <v>61</v>
      </c>
      <c r="BIL111" s="866"/>
      <c r="BIM111" s="5"/>
      <c r="BIN111" s="5"/>
      <c r="BIO111" s="1"/>
      <c r="BIP111" s="2"/>
      <c r="BIQ111" s="8" t="s">
        <v>60</v>
      </c>
      <c r="BIR111" s="5"/>
      <c r="BIS111" s="866" t="s">
        <v>61</v>
      </c>
      <c r="BIT111" s="866"/>
      <c r="BIU111" s="5"/>
      <c r="BIV111" s="5"/>
      <c r="BIW111" s="1"/>
      <c r="BIX111" s="2"/>
      <c r="BIY111" s="8" t="s">
        <v>60</v>
      </c>
      <c r="BIZ111" s="5"/>
      <c r="BJA111" s="866" t="s">
        <v>61</v>
      </c>
      <c r="BJB111" s="866"/>
      <c r="BJC111" s="5"/>
      <c r="BJD111" s="5"/>
      <c r="BJE111" s="1"/>
      <c r="BJF111" s="2"/>
      <c r="BJG111" s="8" t="s">
        <v>60</v>
      </c>
      <c r="BJH111" s="5"/>
      <c r="BJI111" s="866" t="s">
        <v>61</v>
      </c>
      <c r="BJJ111" s="866"/>
      <c r="BJK111" s="5"/>
      <c r="BJL111" s="5"/>
      <c r="BJM111" s="1"/>
      <c r="BJN111" s="2"/>
      <c r="BJO111" s="8" t="s">
        <v>60</v>
      </c>
      <c r="BJP111" s="5"/>
      <c r="BJQ111" s="866" t="s">
        <v>61</v>
      </c>
      <c r="BJR111" s="866"/>
      <c r="BJS111" s="5"/>
      <c r="BJT111" s="5"/>
      <c r="BJU111" s="1"/>
      <c r="BJV111" s="2"/>
      <c r="BJW111" s="8" t="s">
        <v>60</v>
      </c>
      <c r="BJX111" s="5"/>
      <c r="BJY111" s="866" t="s">
        <v>61</v>
      </c>
      <c r="BJZ111" s="866"/>
      <c r="BKA111" s="5"/>
      <c r="BKB111" s="5"/>
      <c r="BKC111" s="1"/>
      <c r="BKD111" s="2"/>
      <c r="BKE111" s="8" t="s">
        <v>60</v>
      </c>
      <c r="BKF111" s="5"/>
      <c r="BKG111" s="866" t="s">
        <v>61</v>
      </c>
      <c r="BKH111" s="866"/>
      <c r="BKI111" s="5"/>
      <c r="BKJ111" s="5"/>
      <c r="BKK111" s="1"/>
      <c r="BKL111" s="2"/>
      <c r="BKM111" s="8" t="s">
        <v>60</v>
      </c>
      <c r="BKN111" s="5"/>
      <c r="BKO111" s="866" t="s">
        <v>61</v>
      </c>
      <c r="BKP111" s="866"/>
      <c r="BKQ111" s="5"/>
      <c r="BKR111" s="5"/>
      <c r="BKS111" s="1"/>
      <c r="BKT111" s="2"/>
      <c r="BKU111" s="8" t="s">
        <v>60</v>
      </c>
      <c r="BKV111" s="5"/>
      <c r="BKW111" s="866" t="s">
        <v>61</v>
      </c>
      <c r="BKX111" s="866"/>
      <c r="BKY111" s="5"/>
      <c r="BKZ111" s="5"/>
      <c r="BLA111" s="1"/>
      <c r="BLB111" s="2"/>
      <c r="BLC111" s="8" t="s">
        <v>60</v>
      </c>
      <c r="BLD111" s="5"/>
      <c r="BLE111" s="866" t="s">
        <v>61</v>
      </c>
      <c r="BLF111" s="866"/>
      <c r="BLG111" s="5"/>
      <c r="BLH111" s="5"/>
      <c r="BLI111" s="1"/>
      <c r="BLJ111" s="2"/>
      <c r="BLK111" s="8" t="s">
        <v>60</v>
      </c>
      <c r="BLL111" s="5"/>
      <c r="BLM111" s="866" t="s">
        <v>61</v>
      </c>
      <c r="BLN111" s="866"/>
      <c r="BLO111" s="5"/>
      <c r="BLP111" s="5"/>
      <c r="BLQ111" s="1"/>
      <c r="BLR111" s="2"/>
      <c r="BLS111" s="8" t="s">
        <v>60</v>
      </c>
      <c r="BLT111" s="5"/>
      <c r="BLU111" s="866" t="s">
        <v>61</v>
      </c>
      <c r="BLV111" s="866"/>
      <c r="BLW111" s="5"/>
      <c r="BLX111" s="5"/>
      <c r="BLY111" s="1"/>
      <c r="BLZ111" s="2"/>
      <c r="BMA111" s="8" t="s">
        <v>60</v>
      </c>
      <c r="BMB111" s="5"/>
      <c r="BMC111" s="866" t="s">
        <v>61</v>
      </c>
      <c r="BMD111" s="866"/>
      <c r="BME111" s="5"/>
      <c r="BMF111" s="5"/>
      <c r="BMG111" s="1"/>
      <c r="BMH111" s="2"/>
      <c r="BMI111" s="8" t="s">
        <v>60</v>
      </c>
      <c r="BMJ111" s="5"/>
      <c r="BMK111" s="866" t="s">
        <v>61</v>
      </c>
      <c r="BML111" s="866"/>
      <c r="BMM111" s="5"/>
      <c r="BMN111" s="5"/>
      <c r="BMO111" s="1"/>
      <c r="BMP111" s="2"/>
      <c r="BMQ111" s="8" t="s">
        <v>60</v>
      </c>
      <c r="BMR111" s="5"/>
      <c r="BMS111" s="866" t="s">
        <v>61</v>
      </c>
      <c r="BMT111" s="866"/>
      <c r="BMU111" s="5"/>
      <c r="BMV111" s="5"/>
      <c r="BMW111" s="1"/>
      <c r="BMX111" s="2"/>
      <c r="BMY111" s="8" t="s">
        <v>60</v>
      </c>
      <c r="BMZ111" s="5"/>
      <c r="BNA111" s="866" t="s">
        <v>61</v>
      </c>
      <c r="BNB111" s="866"/>
      <c r="BNC111" s="5"/>
      <c r="BND111" s="5"/>
      <c r="BNE111" s="1"/>
      <c r="BNF111" s="2"/>
      <c r="BNG111" s="8" t="s">
        <v>60</v>
      </c>
      <c r="BNH111" s="5"/>
      <c r="BNI111" s="866" t="s">
        <v>61</v>
      </c>
      <c r="BNJ111" s="866"/>
      <c r="BNK111" s="5"/>
      <c r="BNL111" s="5"/>
      <c r="BNM111" s="1"/>
      <c r="BNN111" s="2"/>
      <c r="BNO111" s="8" t="s">
        <v>60</v>
      </c>
      <c r="BNP111" s="5"/>
      <c r="BNQ111" s="866" t="s">
        <v>61</v>
      </c>
      <c r="BNR111" s="866"/>
      <c r="BNS111" s="5"/>
      <c r="BNT111" s="5"/>
      <c r="BNU111" s="1"/>
      <c r="BNV111" s="2"/>
      <c r="BNW111" s="8" t="s">
        <v>60</v>
      </c>
      <c r="BNX111" s="5"/>
      <c r="BNY111" s="866" t="s">
        <v>61</v>
      </c>
      <c r="BNZ111" s="866"/>
      <c r="BOA111" s="5"/>
      <c r="BOB111" s="5"/>
      <c r="BOC111" s="1"/>
      <c r="BOD111" s="2"/>
      <c r="BOE111" s="8" t="s">
        <v>60</v>
      </c>
      <c r="BOF111" s="5"/>
      <c r="BOG111" s="866" t="s">
        <v>61</v>
      </c>
      <c r="BOH111" s="866"/>
      <c r="BOI111" s="5"/>
      <c r="BOJ111" s="5"/>
      <c r="BOK111" s="1"/>
      <c r="BOL111" s="2"/>
      <c r="BOM111" s="8" t="s">
        <v>60</v>
      </c>
      <c r="BON111" s="5"/>
      <c r="BOO111" s="866" t="s">
        <v>61</v>
      </c>
      <c r="BOP111" s="866"/>
      <c r="BOQ111" s="5"/>
      <c r="BOR111" s="5"/>
      <c r="BOS111" s="1"/>
      <c r="BOT111" s="2"/>
      <c r="BOU111" s="8" t="s">
        <v>60</v>
      </c>
      <c r="BOV111" s="5"/>
      <c r="BOW111" s="866" t="s">
        <v>61</v>
      </c>
      <c r="BOX111" s="866"/>
      <c r="BOY111" s="5"/>
      <c r="BOZ111" s="5"/>
      <c r="BPA111" s="1"/>
      <c r="BPB111" s="2"/>
      <c r="BPC111" s="8" t="s">
        <v>60</v>
      </c>
      <c r="BPD111" s="5"/>
      <c r="BPE111" s="866" t="s">
        <v>61</v>
      </c>
      <c r="BPF111" s="866"/>
      <c r="BPG111" s="5"/>
      <c r="BPH111" s="5"/>
      <c r="BPI111" s="1"/>
      <c r="BPJ111" s="2"/>
      <c r="BPK111" s="8" t="s">
        <v>60</v>
      </c>
      <c r="BPL111" s="5"/>
      <c r="BPM111" s="866" t="s">
        <v>61</v>
      </c>
      <c r="BPN111" s="866"/>
      <c r="BPO111" s="5"/>
      <c r="BPP111" s="5"/>
      <c r="BPQ111" s="1"/>
      <c r="BPR111" s="2"/>
      <c r="BPS111" s="8" t="s">
        <v>60</v>
      </c>
      <c r="BPT111" s="5"/>
      <c r="BPU111" s="866" t="s">
        <v>61</v>
      </c>
      <c r="BPV111" s="866"/>
      <c r="BPW111" s="5"/>
      <c r="BPX111" s="5"/>
      <c r="BPY111" s="1"/>
      <c r="BPZ111" s="2"/>
      <c r="BQA111" s="8" t="s">
        <v>60</v>
      </c>
      <c r="BQB111" s="5"/>
      <c r="BQC111" s="866" t="s">
        <v>61</v>
      </c>
      <c r="BQD111" s="866"/>
      <c r="BQE111" s="5"/>
      <c r="BQF111" s="5"/>
      <c r="BQG111" s="1"/>
      <c r="BQH111" s="2"/>
      <c r="BQI111" s="8" t="s">
        <v>60</v>
      </c>
      <c r="BQJ111" s="5"/>
      <c r="BQK111" s="866" t="s">
        <v>61</v>
      </c>
      <c r="BQL111" s="866"/>
      <c r="BQM111" s="5"/>
      <c r="BQN111" s="5"/>
      <c r="BQO111" s="1"/>
      <c r="BQP111" s="2"/>
      <c r="BQQ111" s="8" t="s">
        <v>60</v>
      </c>
      <c r="BQR111" s="5"/>
      <c r="BQS111" s="866" t="s">
        <v>61</v>
      </c>
      <c r="BQT111" s="866"/>
      <c r="BQU111" s="5"/>
      <c r="BQV111" s="5"/>
      <c r="BQW111" s="1"/>
      <c r="BQX111" s="2"/>
      <c r="BQY111" s="8" t="s">
        <v>60</v>
      </c>
      <c r="BQZ111" s="5"/>
      <c r="BRA111" s="866" t="s">
        <v>61</v>
      </c>
      <c r="BRB111" s="866"/>
      <c r="BRC111" s="5"/>
      <c r="BRD111" s="5"/>
      <c r="BRE111" s="1"/>
      <c r="BRF111" s="2"/>
      <c r="BRG111" s="8" t="s">
        <v>60</v>
      </c>
      <c r="BRH111" s="5"/>
      <c r="BRI111" s="866" t="s">
        <v>61</v>
      </c>
      <c r="BRJ111" s="866"/>
      <c r="BRK111" s="5"/>
      <c r="BRL111" s="5"/>
      <c r="BRM111" s="1"/>
      <c r="BRN111" s="2"/>
      <c r="BRO111" s="8" t="s">
        <v>60</v>
      </c>
      <c r="BRP111" s="5"/>
      <c r="BRQ111" s="866" t="s">
        <v>61</v>
      </c>
      <c r="BRR111" s="866"/>
      <c r="BRS111" s="5"/>
      <c r="BRT111" s="5"/>
      <c r="BRU111" s="1"/>
      <c r="BRV111" s="2"/>
      <c r="BRW111" s="8" t="s">
        <v>60</v>
      </c>
      <c r="BRX111" s="5"/>
      <c r="BRY111" s="866" t="s">
        <v>61</v>
      </c>
      <c r="BRZ111" s="866"/>
      <c r="BSA111" s="5"/>
      <c r="BSB111" s="5"/>
      <c r="BSC111" s="1"/>
      <c r="BSD111" s="2"/>
      <c r="BSE111" s="8" t="s">
        <v>60</v>
      </c>
      <c r="BSF111" s="5"/>
      <c r="BSG111" s="866" t="s">
        <v>61</v>
      </c>
      <c r="BSH111" s="866"/>
      <c r="BSI111" s="5"/>
      <c r="BSJ111" s="5"/>
      <c r="BSK111" s="1"/>
      <c r="BSL111" s="2"/>
      <c r="BSM111" s="8" t="s">
        <v>60</v>
      </c>
      <c r="BSN111" s="5"/>
      <c r="BSO111" s="866" t="s">
        <v>61</v>
      </c>
      <c r="BSP111" s="866"/>
      <c r="BSQ111" s="5"/>
      <c r="BSR111" s="5"/>
      <c r="BSS111" s="1"/>
      <c r="BST111" s="2"/>
      <c r="BSU111" s="8" t="s">
        <v>60</v>
      </c>
      <c r="BSV111" s="5"/>
      <c r="BSW111" s="866" t="s">
        <v>61</v>
      </c>
      <c r="BSX111" s="866"/>
      <c r="BSY111" s="5"/>
      <c r="BSZ111" s="5"/>
      <c r="BTA111" s="1"/>
      <c r="BTB111" s="2"/>
      <c r="BTC111" s="8" t="s">
        <v>60</v>
      </c>
      <c r="BTD111" s="5"/>
      <c r="BTE111" s="866" t="s">
        <v>61</v>
      </c>
      <c r="BTF111" s="866"/>
      <c r="BTG111" s="5"/>
      <c r="BTH111" s="5"/>
      <c r="BTI111" s="1"/>
      <c r="BTJ111" s="2"/>
      <c r="BTK111" s="8" t="s">
        <v>60</v>
      </c>
      <c r="BTL111" s="5"/>
      <c r="BTM111" s="866" t="s">
        <v>61</v>
      </c>
      <c r="BTN111" s="866"/>
      <c r="BTO111" s="5"/>
      <c r="BTP111" s="5"/>
      <c r="BTQ111" s="1"/>
      <c r="BTR111" s="2"/>
      <c r="BTS111" s="8" t="s">
        <v>60</v>
      </c>
      <c r="BTT111" s="5"/>
      <c r="BTU111" s="866" t="s">
        <v>61</v>
      </c>
      <c r="BTV111" s="866"/>
      <c r="BTW111" s="5"/>
      <c r="BTX111" s="5"/>
      <c r="BTY111" s="1"/>
      <c r="BTZ111" s="2"/>
      <c r="BUA111" s="8" t="s">
        <v>60</v>
      </c>
      <c r="BUB111" s="5"/>
      <c r="BUC111" s="866" t="s">
        <v>61</v>
      </c>
      <c r="BUD111" s="866"/>
      <c r="BUE111" s="5"/>
      <c r="BUF111" s="5"/>
      <c r="BUG111" s="1"/>
      <c r="BUH111" s="2"/>
      <c r="BUI111" s="8" t="s">
        <v>60</v>
      </c>
      <c r="BUJ111" s="5"/>
      <c r="BUK111" s="866" t="s">
        <v>61</v>
      </c>
      <c r="BUL111" s="866"/>
      <c r="BUM111" s="5"/>
      <c r="BUN111" s="5"/>
      <c r="BUO111" s="1"/>
      <c r="BUP111" s="2"/>
      <c r="BUQ111" s="8" t="s">
        <v>60</v>
      </c>
      <c r="BUR111" s="5"/>
      <c r="BUS111" s="866" t="s">
        <v>61</v>
      </c>
      <c r="BUT111" s="866"/>
      <c r="BUU111" s="5"/>
      <c r="BUV111" s="5"/>
      <c r="BUW111" s="1"/>
      <c r="BUX111" s="2"/>
      <c r="BUY111" s="8" t="s">
        <v>60</v>
      </c>
      <c r="BUZ111" s="5"/>
      <c r="BVA111" s="866" t="s">
        <v>61</v>
      </c>
      <c r="BVB111" s="866"/>
      <c r="BVC111" s="5"/>
      <c r="BVD111" s="5"/>
      <c r="BVE111" s="1"/>
      <c r="BVF111" s="2"/>
      <c r="BVG111" s="8" t="s">
        <v>60</v>
      </c>
      <c r="BVH111" s="5"/>
      <c r="BVI111" s="866" t="s">
        <v>61</v>
      </c>
      <c r="BVJ111" s="866"/>
      <c r="BVK111" s="5"/>
      <c r="BVL111" s="5"/>
      <c r="BVM111" s="1"/>
      <c r="BVN111" s="2"/>
      <c r="BVO111" s="8" t="s">
        <v>60</v>
      </c>
      <c r="BVP111" s="5"/>
      <c r="BVQ111" s="866" t="s">
        <v>61</v>
      </c>
      <c r="BVR111" s="866"/>
      <c r="BVS111" s="5"/>
      <c r="BVT111" s="5"/>
      <c r="BVU111" s="1"/>
      <c r="BVV111" s="2"/>
      <c r="BVW111" s="8" t="s">
        <v>60</v>
      </c>
      <c r="BVX111" s="5"/>
      <c r="BVY111" s="866" t="s">
        <v>61</v>
      </c>
      <c r="BVZ111" s="866"/>
      <c r="BWA111" s="5"/>
      <c r="BWB111" s="5"/>
      <c r="BWC111" s="1"/>
      <c r="BWD111" s="2"/>
      <c r="BWE111" s="8" t="s">
        <v>60</v>
      </c>
      <c r="BWF111" s="5"/>
      <c r="BWG111" s="866" t="s">
        <v>61</v>
      </c>
      <c r="BWH111" s="866"/>
      <c r="BWI111" s="5"/>
      <c r="BWJ111" s="5"/>
      <c r="BWK111" s="1"/>
      <c r="BWL111" s="2"/>
      <c r="BWM111" s="8" t="s">
        <v>60</v>
      </c>
      <c r="BWN111" s="5"/>
      <c r="BWO111" s="866" t="s">
        <v>61</v>
      </c>
      <c r="BWP111" s="866"/>
      <c r="BWQ111" s="5"/>
      <c r="BWR111" s="5"/>
      <c r="BWS111" s="1"/>
      <c r="BWT111" s="2"/>
      <c r="BWU111" s="8" t="s">
        <v>60</v>
      </c>
      <c r="BWV111" s="5"/>
      <c r="BWW111" s="866" t="s">
        <v>61</v>
      </c>
      <c r="BWX111" s="866"/>
      <c r="BWY111" s="5"/>
      <c r="BWZ111" s="5"/>
      <c r="BXA111" s="1"/>
      <c r="BXB111" s="2"/>
      <c r="BXC111" s="8" t="s">
        <v>60</v>
      </c>
      <c r="BXD111" s="5"/>
      <c r="BXE111" s="866" t="s">
        <v>61</v>
      </c>
      <c r="BXF111" s="866"/>
      <c r="BXG111" s="5"/>
      <c r="BXH111" s="5"/>
      <c r="BXI111" s="1"/>
      <c r="BXJ111" s="2"/>
      <c r="BXK111" s="8" t="s">
        <v>60</v>
      </c>
      <c r="BXL111" s="5"/>
      <c r="BXM111" s="866" t="s">
        <v>61</v>
      </c>
      <c r="BXN111" s="866"/>
      <c r="BXO111" s="5"/>
      <c r="BXP111" s="5"/>
      <c r="BXQ111" s="1"/>
      <c r="BXR111" s="2"/>
      <c r="BXS111" s="8" t="s">
        <v>60</v>
      </c>
      <c r="BXT111" s="5"/>
      <c r="BXU111" s="866" t="s">
        <v>61</v>
      </c>
      <c r="BXV111" s="866"/>
      <c r="BXW111" s="5"/>
      <c r="BXX111" s="5"/>
      <c r="BXY111" s="1"/>
      <c r="BXZ111" s="2"/>
      <c r="BYA111" s="8" t="s">
        <v>60</v>
      </c>
      <c r="BYB111" s="5"/>
      <c r="BYC111" s="866" t="s">
        <v>61</v>
      </c>
      <c r="BYD111" s="866"/>
      <c r="BYE111" s="5"/>
      <c r="BYF111" s="5"/>
      <c r="BYG111" s="1"/>
      <c r="BYH111" s="2"/>
      <c r="BYI111" s="8" t="s">
        <v>60</v>
      </c>
      <c r="BYJ111" s="5"/>
      <c r="BYK111" s="866" t="s">
        <v>61</v>
      </c>
      <c r="BYL111" s="866"/>
      <c r="BYM111" s="5"/>
      <c r="BYN111" s="5"/>
      <c r="BYO111" s="1"/>
      <c r="BYP111" s="2"/>
      <c r="BYQ111" s="8" t="s">
        <v>60</v>
      </c>
      <c r="BYR111" s="5"/>
      <c r="BYS111" s="866" t="s">
        <v>61</v>
      </c>
      <c r="BYT111" s="866"/>
      <c r="BYU111" s="5"/>
      <c r="BYV111" s="5"/>
      <c r="BYW111" s="1"/>
      <c r="BYX111" s="2"/>
      <c r="BYY111" s="8" t="s">
        <v>60</v>
      </c>
      <c r="BYZ111" s="5"/>
      <c r="BZA111" s="866" t="s">
        <v>61</v>
      </c>
      <c r="BZB111" s="866"/>
      <c r="BZC111" s="5"/>
      <c r="BZD111" s="5"/>
      <c r="BZE111" s="1"/>
      <c r="BZF111" s="2"/>
      <c r="BZG111" s="8" t="s">
        <v>60</v>
      </c>
      <c r="BZH111" s="5"/>
      <c r="BZI111" s="866" t="s">
        <v>61</v>
      </c>
      <c r="BZJ111" s="866"/>
      <c r="BZK111" s="5"/>
      <c r="BZL111" s="5"/>
      <c r="BZM111" s="1"/>
      <c r="BZN111" s="2"/>
      <c r="BZO111" s="8" t="s">
        <v>60</v>
      </c>
      <c r="BZP111" s="5"/>
      <c r="BZQ111" s="866" t="s">
        <v>61</v>
      </c>
      <c r="BZR111" s="866"/>
      <c r="BZS111" s="5"/>
      <c r="BZT111" s="5"/>
      <c r="BZU111" s="1"/>
      <c r="BZV111" s="2"/>
      <c r="BZW111" s="8" t="s">
        <v>60</v>
      </c>
      <c r="BZX111" s="5"/>
      <c r="BZY111" s="866" t="s">
        <v>61</v>
      </c>
      <c r="BZZ111" s="866"/>
      <c r="CAA111" s="5"/>
      <c r="CAB111" s="5"/>
      <c r="CAC111" s="1"/>
      <c r="CAD111" s="2"/>
      <c r="CAE111" s="8" t="s">
        <v>60</v>
      </c>
      <c r="CAF111" s="5"/>
      <c r="CAG111" s="866" t="s">
        <v>61</v>
      </c>
      <c r="CAH111" s="866"/>
      <c r="CAI111" s="5"/>
      <c r="CAJ111" s="5"/>
      <c r="CAK111" s="1"/>
      <c r="CAL111" s="2"/>
      <c r="CAM111" s="8" t="s">
        <v>60</v>
      </c>
      <c r="CAN111" s="5"/>
      <c r="CAO111" s="866" t="s">
        <v>61</v>
      </c>
      <c r="CAP111" s="866"/>
      <c r="CAQ111" s="5"/>
      <c r="CAR111" s="5"/>
      <c r="CAS111" s="1"/>
      <c r="CAT111" s="2"/>
      <c r="CAU111" s="8" t="s">
        <v>60</v>
      </c>
      <c r="CAV111" s="5"/>
      <c r="CAW111" s="866" t="s">
        <v>61</v>
      </c>
      <c r="CAX111" s="866"/>
      <c r="CAY111" s="5"/>
      <c r="CAZ111" s="5"/>
      <c r="CBA111" s="1"/>
      <c r="CBB111" s="2"/>
      <c r="CBC111" s="8" t="s">
        <v>60</v>
      </c>
      <c r="CBD111" s="5"/>
      <c r="CBE111" s="866" t="s">
        <v>61</v>
      </c>
      <c r="CBF111" s="866"/>
      <c r="CBG111" s="5"/>
      <c r="CBH111" s="5"/>
      <c r="CBI111" s="1"/>
      <c r="CBJ111" s="2"/>
      <c r="CBK111" s="8" t="s">
        <v>60</v>
      </c>
      <c r="CBL111" s="5"/>
      <c r="CBM111" s="866" t="s">
        <v>61</v>
      </c>
      <c r="CBN111" s="866"/>
      <c r="CBO111" s="5"/>
      <c r="CBP111" s="5"/>
      <c r="CBQ111" s="1"/>
      <c r="CBR111" s="2"/>
      <c r="CBS111" s="8" t="s">
        <v>60</v>
      </c>
      <c r="CBT111" s="5"/>
      <c r="CBU111" s="866" t="s">
        <v>61</v>
      </c>
      <c r="CBV111" s="866"/>
      <c r="CBW111" s="5"/>
      <c r="CBX111" s="5"/>
      <c r="CBY111" s="1"/>
      <c r="CBZ111" s="2"/>
      <c r="CCA111" s="8" t="s">
        <v>60</v>
      </c>
      <c r="CCB111" s="5"/>
      <c r="CCC111" s="866" t="s">
        <v>61</v>
      </c>
      <c r="CCD111" s="866"/>
      <c r="CCE111" s="5"/>
      <c r="CCF111" s="5"/>
      <c r="CCG111" s="1"/>
      <c r="CCH111" s="2"/>
      <c r="CCI111" s="8" t="s">
        <v>60</v>
      </c>
      <c r="CCJ111" s="5"/>
      <c r="CCK111" s="866" t="s">
        <v>61</v>
      </c>
      <c r="CCL111" s="866"/>
      <c r="CCM111" s="5"/>
      <c r="CCN111" s="5"/>
      <c r="CCO111" s="1"/>
      <c r="CCP111" s="2"/>
      <c r="CCQ111" s="8" t="s">
        <v>60</v>
      </c>
      <c r="CCR111" s="5"/>
      <c r="CCS111" s="866" t="s">
        <v>61</v>
      </c>
      <c r="CCT111" s="866"/>
      <c r="CCU111" s="5"/>
      <c r="CCV111" s="5"/>
      <c r="CCW111" s="1"/>
      <c r="CCX111" s="2"/>
      <c r="CCY111" s="8" t="s">
        <v>60</v>
      </c>
      <c r="CCZ111" s="5"/>
      <c r="CDA111" s="866" t="s">
        <v>61</v>
      </c>
      <c r="CDB111" s="866"/>
      <c r="CDC111" s="5"/>
      <c r="CDD111" s="5"/>
      <c r="CDE111" s="1"/>
      <c r="CDF111" s="2"/>
      <c r="CDG111" s="8" t="s">
        <v>60</v>
      </c>
      <c r="CDH111" s="5"/>
      <c r="CDI111" s="866" t="s">
        <v>61</v>
      </c>
      <c r="CDJ111" s="866"/>
      <c r="CDK111" s="5"/>
      <c r="CDL111" s="5"/>
      <c r="CDM111" s="1"/>
      <c r="CDN111" s="2"/>
      <c r="CDO111" s="8" t="s">
        <v>60</v>
      </c>
      <c r="CDP111" s="5"/>
      <c r="CDQ111" s="866" t="s">
        <v>61</v>
      </c>
      <c r="CDR111" s="866"/>
      <c r="CDS111" s="5"/>
      <c r="CDT111" s="5"/>
      <c r="CDU111" s="1"/>
      <c r="CDV111" s="2"/>
      <c r="CDW111" s="8" t="s">
        <v>60</v>
      </c>
      <c r="CDX111" s="5"/>
      <c r="CDY111" s="866" t="s">
        <v>61</v>
      </c>
      <c r="CDZ111" s="866"/>
      <c r="CEA111" s="5"/>
      <c r="CEB111" s="5"/>
      <c r="CEC111" s="1"/>
      <c r="CED111" s="2"/>
      <c r="CEE111" s="8" t="s">
        <v>60</v>
      </c>
      <c r="CEF111" s="5"/>
      <c r="CEG111" s="866" t="s">
        <v>61</v>
      </c>
      <c r="CEH111" s="866"/>
      <c r="CEI111" s="5"/>
      <c r="CEJ111" s="5"/>
      <c r="CEK111" s="1"/>
      <c r="CEL111" s="2"/>
      <c r="CEM111" s="8" t="s">
        <v>60</v>
      </c>
      <c r="CEN111" s="5"/>
      <c r="CEO111" s="866" t="s">
        <v>61</v>
      </c>
      <c r="CEP111" s="866"/>
      <c r="CEQ111" s="5"/>
      <c r="CER111" s="5"/>
      <c r="CES111" s="1"/>
      <c r="CET111" s="2"/>
      <c r="CEU111" s="8" t="s">
        <v>60</v>
      </c>
      <c r="CEV111" s="5"/>
      <c r="CEW111" s="866" t="s">
        <v>61</v>
      </c>
      <c r="CEX111" s="866"/>
      <c r="CEY111" s="5"/>
      <c r="CEZ111" s="5"/>
      <c r="CFA111" s="1"/>
      <c r="CFB111" s="2"/>
      <c r="CFC111" s="8" t="s">
        <v>60</v>
      </c>
      <c r="CFD111" s="5"/>
      <c r="CFE111" s="866" t="s">
        <v>61</v>
      </c>
      <c r="CFF111" s="866"/>
      <c r="CFG111" s="5"/>
      <c r="CFH111" s="5"/>
      <c r="CFI111" s="1"/>
      <c r="CFJ111" s="2"/>
      <c r="CFK111" s="8" t="s">
        <v>60</v>
      </c>
      <c r="CFL111" s="5"/>
      <c r="CFM111" s="866" t="s">
        <v>61</v>
      </c>
      <c r="CFN111" s="866"/>
      <c r="CFO111" s="5"/>
      <c r="CFP111" s="5"/>
      <c r="CFQ111" s="1"/>
      <c r="CFR111" s="2"/>
      <c r="CFS111" s="8" t="s">
        <v>60</v>
      </c>
      <c r="CFT111" s="5"/>
      <c r="CFU111" s="866" t="s">
        <v>61</v>
      </c>
      <c r="CFV111" s="866"/>
      <c r="CFW111" s="5"/>
      <c r="CFX111" s="5"/>
      <c r="CFY111" s="1"/>
      <c r="CFZ111" s="2"/>
      <c r="CGA111" s="8" t="s">
        <v>60</v>
      </c>
      <c r="CGB111" s="5"/>
      <c r="CGC111" s="866" t="s">
        <v>61</v>
      </c>
      <c r="CGD111" s="866"/>
      <c r="CGE111" s="5"/>
      <c r="CGF111" s="5"/>
      <c r="CGG111" s="1"/>
      <c r="CGH111" s="2"/>
      <c r="CGI111" s="8" t="s">
        <v>60</v>
      </c>
      <c r="CGJ111" s="5"/>
      <c r="CGK111" s="866" t="s">
        <v>61</v>
      </c>
      <c r="CGL111" s="866"/>
      <c r="CGM111" s="5"/>
      <c r="CGN111" s="5"/>
      <c r="CGO111" s="1"/>
      <c r="CGP111" s="2"/>
      <c r="CGQ111" s="8" t="s">
        <v>60</v>
      </c>
      <c r="CGR111" s="5"/>
      <c r="CGS111" s="866" t="s">
        <v>61</v>
      </c>
      <c r="CGT111" s="866"/>
      <c r="CGU111" s="5"/>
      <c r="CGV111" s="5"/>
      <c r="CGW111" s="1"/>
      <c r="CGX111" s="2"/>
      <c r="CGY111" s="8" t="s">
        <v>60</v>
      </c>
      <c r="CGZ111" s="5"/>
      <c r="CHA111" s="866" t="s">
        <v>61</v>
      </c>
      <c r="CHB111" s="866"/>
      <c r="CHC111" s="5"/>
      <c r="CHD111" s="5"/>
      <c r="CHE111" s="1"/>
      <c r="CHF111" s="2"/>
      <c r="CHG111" s="8" t="s">
        <v>60</v>
      </c>
      <c r="CHH111" s="5"/>
      <c r="CHI111" s="866" t="s">
        <v>61</v>
      </c>
      <c r="CHJ111" s="866"/>
      <c r="CHK111" s="5"/>
      <c r="CHL111" s="5"/>
      <c r="CHM111" s="1"/>
      <c r="CHN111" s="2"/>
      <c r="CHO111" s="8" t="s">
        <v>60</v>
      </c>
      <c r="CHP111" s="5"/>
      <c r="CHQ111" s="866" t="s">
        <v>61</v>
      </c>
      <c r="CHR111" s="866"/>
      <c r="CHS111" s="5"/>
      <c r="CHT111" s="5"/>
      <c r="CHU111" s="1"/>
      <c r="CHV111" s="2"/>
      <c r="CHW111" s="8" t="s">
        <v>60</v>
      </c>
      <c r="CHX111" s="5"/>
      <c r="CHY111" s="866" t="s">
        <v>61</v>
      </c>
      <c r="CHZ111" s="866"/>
      <c r="CIA111" s="5"/>
      <c r="CIB111" s="5"/>
      <c r="CIC111" s="1"/>
      <c r="CID111" s="2"/>
      <c r="CIE111" s="8" t="s">
        <v>60</v>
      </c>
      <c r="CIF111" s="5"/>
      <c r="CIG111" s="866" t="s">
        <v>61</v>
      </c>
      <c r="CIH111" s="866"/>
      <c r="CII111" s="5"/>
      <c r="CIJ111" s="5"/>
      <c r="CIK111" s="1"/>
      <c r="CIL111" s="2"/>
      <c r="CIM111" s="8" t="s">
        <v>60</v>
      </c>
      <c r="CIN111" s="5"/>
      <c r="CIO111" s="866" t="s">
        <v>61</v>
      </c>
      <c r="CIP111" s="866"/>
      <c r="CIQ111" s="5"/>
      <c r="CIR111" s="5"/>
      <c r="CIS111" s="1"/>
      <c r="CIT111" s="2"/>
      <c r="CIU111" s="8" t="s">
        <v>60</v>
      </c>
      <c r="CIV111" s="5"/>
      <c r="CIW111" s="866" t="s">
        <v>61</v>
      </c>
      <c r="CIX111" s="866"/>
      <c r="CIY111" s="5"/>
      <c r="CIZ111" s="5"/>
      <c r="CJA111" s="1"/>
      <c r="CJB111" s="2"/>
      <c r="CJC111" s="8" t="s">
        <v>60</v>
      </c>
      <c r="CJD111" s="5"/>
      <c r="CJE111" s="866" t="s">
        <v>61</v>
      </c>
      <c r="CJF111" s="866"/>
      <c r="CJG111" s="5"/>
      <c r="CJH111" s="5"/>
      <c r="CJI111" s="1"/>
      <c r="CJJ111" s="2"/>
      <c r="CJK111" s="8" t="s">
        <v>60</v>
      </c>
      <c r="CJL111" s="5"/>
      <c r="CJM111" s="866" t="s">
        <v>61</v>
      </c>
      <c r="CJN111" s="866"/>
      <c r="CJO111" s="5"/>
      <c r="CJP111" s="5"/>
      <c r="CJQ111" s="1"/>
      <c r="CJR111" s="2"/>
      <c r="CJS111" s="8" t="s">
        <v>60</v>
      </c>
      <c r="CJT111" s="5"/>
      <c r="CJU111" s="866" t="s">
        <v>61</v>
      </c>
      <c r="CJV111" s="866"/>
      <c r="CJW111" s="5"/>
      <c r="CJX111" s="5"/>
      <c r="CJY111" s="1"/>
      <c r="CJZ111" s="2"/>
      <c r="CKA111" s="8" t="s">
        <v>60</v>
      </c>
      <c r="CKB111" s="5"/>
      <c r="CKC111" s="866" t="s">
        <v>61</v>
      </c>
      <c r="CKD111" s="866"/>
      <c r="CKE111" s="5"/>
      <c r="CKF111" s="5"/>
      <c r="CKG111" s="1"/>
      <c r="CKH111" s="2"/>
      <c r="CKI111" s="8" t="s">
        <v>60</v>
      </c>
      <c r="CKJ111" s="5"/>
      <c r="CKK111" s="866" t="s">
        <v>61</v>
      </c>
      <c r="CKL111" s="866"/>
      <c r="CKM111" s="5"/>
      <c r="CKN111" s="5"/>
      <c r="CKO111" s="1"/>
      <c r="CKP111" s="2"/>
      <c r="CKQ111" s="8" t="s">
        <v>60</v>
      </c>
      <c r="CKR111" s="5"/>
      <c r="CKS111" s="866" t="s">
        <v>61</v>
      </c>
      <c r="CKT111" s="866"/>
      <c r="CKU111" s="5"/>
      <c r="CKV111" s="5"/>
      <c r="CKW111" s="1"/>
      <c r="CKX111" s="2"/>
      <c r="CKY111" s="8" t="s">
        <v>60</v>
      </c>
      <c r="CKZ111" s="5"/>
      <c r="CLA111" s="866" t="s">
        <v>61</v>
      </c>
      <c r="CLB111" s="866"/>
      <c r="CLC111" s="5"/>
      <c r="CLD111" s="5"/>
      <c r="CLE111" s="1"/>
      <c r="CLF111" s="2"/>
      <c r="CLG111" s="8" t="s">
        <v>60</v>
      </c>
      <c r="CLH111" s="5"/>
      <c r="CLI111" s="866" t="s">
        <v>61</v>
      </c>
      <c r="CLJ111" s="866"/>
      <c r="CLK111" s="5"/>
      <c r="CLL111" s="5"/>
      <c r="CLM111" s="1"/>
      <c r="CLN111" s="2"/>
      <c r="CLO111" s="8" t="s">
        <v>60</v>
      </c>
      <c r="CLP111" s="5"/>
      <c r="CLQ111" s="866" t="s">
        <v>61</v>
      </c>
      <c r="CLR111" s="866"/>
      <c r="CLS111" s="5"/>
      <c r="CLT111" s="5"/>
      <c r="CLU111" s="1"/>
      <c r="CLV111" s="2"/>
      <c r="CLW111" s="8" t="s">
        <v>60</v>
      </c>
      <c r="CLX111" s="5"/>
      <c r="CLY111" s="866" t="s">
        <v>61</v>
      </c>
      <c r="CLZ111" s="866"/>
      <c r="CMA111" s="5"/>
      <c r="CMB111" s="5"/>
      <c r="CMC111" s="1"/>
      <c r="CMD111" s="2"/>
      <c r="CME111" s="8" t="s">
        <v>60</v>
      </c>
      <c r="CMF111" s="5"/>
      <c r="CMG111" s="866" t="s">
        <v>61</v>
      </c>
      <c r="CMH111" s="866"/>
      <c r="CMI111" s="5"/>
      <c r="CMJ111" s="5"/>
      <c r="CMK111" s="1"/>
      <c r="CML111" s="2"/>
      <c r="CMM111" s="8" t="s">
        <v>60</v>
      </c>
      <c r="CMN111" s="5"/>
      <c r="CMO111" s="866" t="s">
        <v>61</v>
      </c>
      <c r="CMP111" s="866"/>
      <c r="CMQ111" s="5"/>
      <c r="CMR111" s="5"/>
      <c r="CMS111" s="1"/>
      <c r="CMT111" s="2"/>
      <c r="CMU111" s="8" t="s">
        <v>60</v>
      </c>
      <c r="CMV111" s="5"/>
      <c r="CMW111" s="866" t="s">
        <v>61</v>
      </c>
      <c r="CMX111" s="866"/>
      <c r="CMY111" s="5"/>
      <c r="CMZ111" s="5"/>
      <c r="CNA111" s="1"/>
      <c r="CNB111" s="2"/>
      <c r="CNC111" s="8" t="s">
        <v>60</v>
      </c>
      <c r="CND111" s="5"/>
      <c r="CNE111" s="866" t="s">
        <v>61</v>
      </c>
      <c r="CNF111" s="866"/>
      <c r="CNG111" s="5"/>
      <c r="CNH111" s="5"/>
      <c r="CNI111" s="1"/>
      <c r="CNJ111" s="2"/>
      <c r="CNK111" s="8" t="s">
        <v>60</v>
      </c>
      <c r="CNL111" s="5"/>
      <c r="CNM111" s="866" t="s">
        <v>61</v>
      </c>
      <c r="CNN111" s="866"/>
      <c r="CNO111" s="5"/>
      <c r="CNP111" s="5"/>
      <c r="CNQ111" s="1"/>
      <c r="CNR111" s="2"/>
      <c r="CNS111" s="8" t="s">
        <v>60</v>
      </c>
      <c r="CNT111" s="5"/>
      <c r="CNU111" s="866" t="s">
        <v>61</v>
      </c>
      <c r="CNV111" s="866"/>
      <c r="CNW111" s="5"/>
      <c r="CNX111" s="5"/>
      <c r="CNY111" s="1"/>
      <c r="CNZ111" s="2"/>
      <c r="COA111" s="8" t="s">
        <v>60</v>
      </c>
      <c r="COB111" s="5"/>
      <c r="COC111" s="866" t="s">
        <v>61</v>
      </c>
      <c r="COD111" s="866"/>
      <c r="COE111" s="5"/>
      <c r="COF111" s="5"/>
      <c r="COG111" s="1"/>
      <c r="COH111" s="2"/>
      <c r="COI111" s="8" t="s">
        <v>60</v>
      </c>
      <c r="COJ111" s="5"/>
      <c r="COK111" s="866" t="s">
        <v>61</v>
      </c>
      <c r="COL111" s="866"/>
      <c r="COM111" s="5"/>
      <c r="CON111" s="5"/>
      <c r="COO111" s="1"/>
      <c r="COP111" s="2"/>
      <c r="COQ111" s="8" t="s">
        <v>60</v>
      </c>
      <c r="COR111" s="5"/>
      <c r="COS111" s="866" t="s">
        <v>61</v>
      </c>
      <c r="COT111" s="866"/>
      <c r="COU111" s="5"/>
      <c r="COV111" s="5"/>
      <c r="COW111" s="1"/>
      <c r="COX111" s="2"/>
      <c r="COY111" s="8" t="s">
        <v>60</v>
      </c>
      <c r="COZ111" s="5"/>
      <c r="CPA111" s="866" t="s">
        <v>61</v>
      </c>
      <c r="CPB111" s="866"/>
      <c r="CPC111" s="5"/>
      <c r="CPD111" s="5"/>
      <c r="CPE111" s="1"/>
      <c r="CPF111" s="2"/>
      <c r="CPG111" s="8" t="s">
        <v>60</v>
      </c>
      <c r="CPH111" s="5"/>
      <c r="CPI111" s="866" t="s">
        <v>61</v>
      </c>
      <c r="CPJ111" s="866"/>
      <c r="CPK111" s="5"/>
      <c r="CPL111" s="5"/>
      <c r="CPM111" s="1"/>
      <c r="CPN111" s="2"/>
      <c r="CPO111" s="8" t="s">
        <v>60</v>
      </c>
      <c r="CPP111" s="5"/>
      <c r="CPQ111" s="866" t="s">
        <v>61</v>
      </c>
      <c r="CPR111" s="866"/>
      <c r="CPS111" s="5"/>
      <c r="CPT111" s="5"/>
      <c r="CPU111" s="1"/>
      <c r="CPV111" s="2"/>
      <c r="CPW111" s="8" t="s">
        <v>60</v>
      </c>
      <c r="CPX111" s="5"/>
      <c r="CPY111" s="866" t="s">
        <v>61</v>
      </c>
      <c r="CPZ111" s="866"/>
      <c r="CQA111" s="5"/>
      <c r="CQB111" s="5"/>
      <c r="CQC111" s="1"/>
      <c r="CQD111" s="2"/>
      <c r="CQE111" s="8" t="s">
        <v>60</v>
      </c>
      <c r="CQF111" s="5"/>
      <c r="CQG111" s="866" t="s">
        <v>61</v>
      </c>
      <c r="CQH111" s="866"/>
      <c r="CQI111" s="5"/>
      <c r="CQJ111" s="5"/>
      <c r="CQK111" s="1"/>
      <c r="CQL111" s="2"/>
      <c r="CQM111" s="8" t="s">
        <v>60</v>
      </c>
      <c r="CQN111" s="5"/>
      <c r="CQO111" s="866" t="s">
        <v>61</v>
      </c>
      <c r="CQP111" s="866"/>
      <c r="CQQ111" s="5"/>
      <c r="CQR111" s="5"/>
      <c r="CQS111" s="1"/>
      <c r="CQT111" s="2"/>
      <c r="CQU111" s="8" t="s">
        <v>60</v>
      </c>
      <c r="CQV111" s="5"/>
      <c r="CQW111" s="866" t="s">
        <v>61</v>
      </c>
      <c r="CQX111" s="866"/>
      <c r="CQY111" s="5"/>
      <c r="CQZ111" s="5"/>
      <c r="CRA111" s="1"/>
      <c r="CRB111" s="2"/>
      <c r="CRC111" s="8" t="s">
        <v>60</v>
      </c>
      <c r="CRD111" s="5"/>
      <c r="CRE111" s="866" t="s">
        <v>61</v>
      </c>
      <c r="CRF111" s="866"/>
      <c r="CRG111" s="5"/>
      <c r="CRH111" s="5"/>
      <c r="CRI111" s="1"/>
      <c r="CRJ111" s="2"/>
      <c r="CRK111" s="8" t="s">
        <v>60</v>
      </c>
      <c r="CRL111" s="5"/>
      <c r="CRM111" s="866" t="s">
        <v>61</v>
      </c>
      <c r="CRN111" s="866"/>
      <c r="CRO111" s="5"/>
      <c r="CRP111" s="5"/>
      <c r="CRQ111" s="1"/>
      <c r="CRR111" s="2"/>
      <c r="CRS111" s="8" t="s">
        <v>60</v>
      </c>
      <c r="CRT111" s="5"/>
      <c r="CRU111" s="866" t="s">
        <v>61</v>
      </c>
      <c r="CRV111" s="866"/>
      <c r="CRW111" s="5"/>
      <c r="CRX111" s="5"/>
      <c r="CRY111" s="1"/>
      <c r="CRZ111" s="2"/>
      <c r="CSA111" s="8" t="s">
        <v>60</v>
      </c>
      <c r="CSB111" s="5"/>
      <c r="CSC111" s="866" t="s">
        <v>61</v>
      </c>
      <c r="CSD111" s="866"/>
      <c r="CSE111" s="5"/>
      <c r="CSF111" s="5"/>
      <c r="CSG111" s="1"/>
      <c r="CSH111" s="2"/>
      <c r="CSI111" s="8" t="s">
        <v>60</v>
      </c>
      <c r="CSJ111" s="5"/>
      <c r="CSK111" s="866" t="s">
        <v>61</v>
      </c>
      <c r="CSL111" s="866"/>
      <c r="CSM111" s="5"/>
      <c r="CSN111" s="5"/>
      <c r="CSO111" s="1"/>
      <c r="CSP111" s="2"/>
      <c r="CSQ111" s="8" t="s">
        <v>60</v>
      </c>
      <c r="CSR111" s="5"/>
      <c r="CSS111" s="866" t="s">
        <v>61</v>
      </c>
      <c r="CST111" s="866"/>
      <c r="CSU111" s="5"/>
      <c r="CSV111" s="5"/>
      <c r="CSW111" s="1"/>
      <c r="CSX111" s="2"/>
      <c r="CSY111" s="8" t="s">
        <v>60</v>
      </c>
      <c r="CSZ111" s="5"/>
      <c r="CTA111" s="866" t="s">
        <v>61</v>
      </c>
      <c r="CTB111" s="866"/>
      <c r="CTC111" s="5"/>
      <c r="CTD111" s="5"/>
      <c r="CTE111" s="1"/>
      <c r="CTF111" s="2"/>
      <c r="CTG111" s="8" t="s">
        <v>60</v>
      </c>
      <c r="CTH111" s="5"/>
      <c r="CTI111" s="866" t="s">
        <v>61</v>
      </c>
      <c r="CTJ111" s="866"/>
      <c r="CTK111" s="5"/>
      <c r="CTL111" s="5"/>
      <c r="CTM111" s="1"/>
      <c r="CTN111" s="2"/>
      <c r="CTO111" s="8" t="s">
        <v>60</v>
      </c>
      <c r="CTP111" s="5"/>
      <c r="CTQ111" s="866" t="s">
        <v>61</v>
      </c>
      <c r="CTR111" s="866"/>
      <c r="CTS111" s="5"/>
      <c r="CTT111" s="5"/>
      <c r="CTU111" s="1"/>
      <c r="CTV111" s="2"/>
      <c r="CTW111" s="8" t="s">
        <v>60</v>
      </c>
      <c r="CTX111" s="5"/>
      <c r="CTY111" s="866" t="s">
        <v>61</v>
      </c>
      <c r="CTZ111" s="866"/>
      <c r="CUA111" s="5"/>
      <c r="CUB111" s="5"/>
      <c r="CUC111" s="1"/>
      <c r="CUD111" s="2"/>
      <c r="CUE111" s="8" t="s">
        <v>60</v>
      </c>
      <c r="CUF111" s="5"/>
      <c r="CUG111" s="866" t="s">
        <v>61</v>
      </c>
      <c r="CUH111" s="866"/>
      <c r="CUI111" s="5"/>
      <c r="CUJ111" s="5"/>
      <c r="CUK111" s="1"/>
      <c r="CUL111" s="2"/>
      <c r="CUM111" s="8" t="s">
        <v>60</v>
      </c>
      <c r="CUN111" s="5"/>
      <c r="CUO111" s="866" t="s">
        <v>61</v>
      </c>
      <c r="CUP111" s="866"/>
      <c r="CUQ111" s="5"/>
      <c r="CUR111" s="5"/>
      <c r="CUS111" s="1"/>
      <c r="CUT111" s="2"/>
      <c r="CUU111" s="8" t="s">
        <v>60</v>
      </c>
      <c r="CUV111" s="5"/>
      <c r="CUW111" s="866" t="s">
        <v>61</v>
      </c>
      <c r="CUX111" s="866"/>
      <c r="CUY111" s="5"/>
      <c r="CUZ111" s="5"/>
      <c r="CVA111" s="1"/>
      <c r="CVB111" s="2"/>
      <c r="CVC111" s="8" t="s">
        <v>60</v>
      </c>
      <c r="CVD111" s="5"/>
      <c r="CVE111" s="866" t="s">
        <v>61</v>
      </c>
      <c r="CVF111" s="866"/>
      <c r="CVG111" s="5"/>
      <c r="CVH111" s="5"/>
      <c r="CVI111" s="1"/>
      <c r="CVJ111" s="2"/>
      <c r="CVK111" s="8" t="s">
        <v>60</v>
      </c>
      <c r="CVL111" s="5"/>
      <c r="CVM111" s="866" t="s">
        <v>61</v>
      </c>
      <c r="CVN111" s="866"/>
      <c r="CVO111" s="5"/>
      <c r="CVP111" s="5"/>
      <c r="CVQ111" s="1"/>
      <c r="CVR111" s="2"/>
      <c r="CVS111" s="8" t="s">
        <v>60</v>
      </c>
      <c r="CVT111" s="5"/>
      <c r="CVU111" s="866" t="s">
        <v>61</v>
      </c>
      <c r="CVV111" s="866"/>
      <c r="CVW111" s="5"/>
      <c r="CVX111" s="5"/>
      <c r="CVY111" s="1"/>
      <c r="CVZ111" s="2"/>
      <c r="CWA111" s="8" t="s">
        <v>60</v>
      </c>
      <c r="CWB111" s="5"/>
      <c r="CWC111" s="866" t="s">
        <v>61</v>
      </c>
      <c r="CWD111" s="866"/>
      <c r="CWE111" s="5"/>
      <c r="CWF111" s="5"/>
      <c r="CWG111" s="1"/>
      <c r="CWH111" s="2"/>
      <c r="CWI111" s="8" t="s">
        <v>60</v>
      </c>
      <c r="CWJ111" s="5"/>
      <c r="CWK111" s="866" t="s">
        <v>61</v>
      </c>
      <c r="CWL111" s="866"/>
      <c r="CWM111" s="5"/>
      <c r="CWN111" s="5"/>
      <c r="CWO111" s="1"/>
      <c r="CWP111" s="2"/>
      <c r="CWQ111" s="8" t="s">
        <v>60</v>
      </c>
      <c r="CWR111" s="5"/>
      <c r="CWS111" s="866" t="s">
        <v>61</v>
      </c>
      <c r="CWT111" s="866"/>
      <c r="CWU111" s="5"/>
      <c r="CWV111" s="5"/>
      <c r="CWW111" s="1"/>
      <c r="CWX111" s="2"/>
      <c r="CWY111" s="8" t="s">
        <v>60</v>
      </c>
      <c r="CWZ111" s="5"/>
      <c r="CXA111" s="866" t="s">
        <v>61</v>
      </c>
      <c r="CXB111" s="866"/>
      <c r="CXC111" s="5"/>
      <c r="CXD111" s="5"/>
      <c r="CXE111" s="1"/>
      <c r="CXF111" s="2"/>
      <c r="CXG111" s="8" t="s">
        <v>60</v>
      </c>
      <c r="CXH111" s="5"/>
      <c r="CXI111" s="866" t="s">
        <v>61</v>
      </c>
      <c r="CXJ111" s="866"/>
      <c r="CXK111" s="5"/>
      <c r="CXL111" s="5"/>
      <c r="CXM111" s="1"/>
      <c r="CXN111" s="2"/>
      <c r="CXO111" s="8" t="s">
        <v>60</v>
      </c>
      <c r="CXP111" s="5"/>
      <c r="CXQ111" s="866" t="s">
        <v>61</v>
      </c>
      <c r="CXR111" s="866"/>
      <c r="CXS111" s="5"/>
      <c r="CXT111" s="5"/>
      <c r="CXU111" s="1"/>
      <c r="CXV111" s="2"/>
      <c r="CXW111" s="8" t="s">
        <v>60</v>
      </c>
      <c r="CXX111" s="5"/>
      <c r="CXY111" s="866" t="s">
        <v>61</v>
      </c>
      <c r="CXZ111" s="866"/>
      <c r="CYA111" s="5"/>
      <c r="CYB111" s="5"/>
      <c r="CYC111" s="1"/>
      <c r="CYD111" s="2"/>
      <c r="CYE111" s="8" t="s">
        <v>60</v>
      </c>
      <c r="CYF111" s="5"/>
      <c r="CYG111" s="866" t="s">
        <v>61</v>
      </c>
      <c r="CYH111" s="866"/>
      <c r="CYI111" s="5"/>
      <c r="CYJ111" s="5"/>
      <c r="CYK111" s="1"/>
      <c r="CYL111" s="2"/>
      <c r="CYM111" s="8" t="s">
        <v>60</v>
      </c>
      <c r="CYN111" s="5"/>
      <c r="CYO111" s="866" t="s">
        <v>61</v>
      </c>
      <c r="CYP111" s="866"/>
      <c r="CYQ111" s="5"/>
      <c r="CYR111" s="5"/>
      <c r="CYS111" s="1"/>
      <c r="CYT111" s="2"/>
      <c r="CYU111" s="8" t="s">
        <v>60</v>
      </c>
      <c r="CYV111" s="5"/>
      <c r="CYW111" s="866" t="s">
        <v>61</v>
      </c>
      <c r="CYX111" s="866"/>
      <c r="CYY111" s="5"/>
      <c r="CYZ111" s="5"/>
      <c r="CZA111" s="1"/>
      <c r="CZB111" s="2"/>
      <c r="CZC111" s="8" t="s">
        <v>60</v>
      </c>
      <c r="CZD111" s="5"/>
      <c r="CZE111" s="866" t="s">
        <v>61</v>
      </c>
      <c r="CZF111" s="866"/>
      <c r="CZG111" s="5"/>
      <c r="CZH111" s="5"/>
      <c r="CZI111" s="1"/>
      <c r="CZJ111" s="2"/>
      <c r="CZK111" s="8" t="s">
        <v>60</v>
      </c>
      <c r="CZL111" s="5"/>
      <c r="CZM111" s="866" t="s">
        <v>61</v>
      </c>
      <c r="CZN111" s="866"/>
      <c r="CZO111" s="5"/>
      <c r="CZP111" s="5"/>
      <c r="CZQ111" s="1"/>
      <c r="CZR111" s="2"/>
      <c r="CZS111" s="8" t="s">
        <v>60</v>
      </c>
      <c r="CZT111" s="5"/>
      <c r="CZU111" s="866" t="s">
        <v>61</v>
      </c>
      <c r="CZV111" s="866"/>
      <c r="CZW111" s="5"/>
      <c r="CZX111" s="5"/>
      <c r="CZY111" s="1"/>
      <c r="CZZ111" s="2"/>
      <c r="DAA111" s="8" t="s">
        <v>60</v>
      </c>
      <c r="DAB111" s="5"/>
      <c r="DAC111" s="866" t="s">
        <v>61</v>
      </c>
      <c r="DAD111" s="866"/>
      <c r="DAE111" s="5"/>
      <c r="DAF111" s="5"/>
      <c r="DAG111" s="1"/>
      <c r="DAH111" s="2"/>
      <c r="DAI111" s="8" t="s">
        <v>60</v>
      </c>
      <c r="DAJ111" s="5"/>
      <c r="DAK111" s="866" t="s">
        <v>61</v>
      </c>
      <c r="DAL111" s="866"/>
      <c r="DAM111" s="5"/>
      <c r="DAN111" s="5"/>
      <c r="DAO111" s="1"/>
      <c r="DAP111" s="2"/>
      <c r="DAQ111" s="8" t="s">
        <v>60</v>
      </c>
      <c r="DAR111" s="5"/>
      <c r="DAS111" s="866" t="s">
        <v>61</v>
      </c>
      <c r="DAT111" s="866"/>
      <c r="DAU111" s="5"/>
      <c r="DAV111" s="5"/>
      <c r="DAW111" s="1"/>
      <c r="DAX111" s="2"/>
      <c r="DAY111" s="8" t="s">
        <v>60</v>
      </c>
      <c r="DAZ111" s="5"/>
      <c r="DBA111" s="866" t="s">
        <v>61</v>
      </c>
      <c r="DBB111" s="866"/>
      <c r="DBC111" s="5"/>
      <c r="DBD111" s="5"/>
      <c r="DBE111" s="1"/>
      <c r="DBF111" s="2"/>
      <c r="DBG111" s="8" t="s">
        <v>60</v>
      </c>
      <c r="DBH111" s="5"/>
      <c r="DBI111" s="866" t="s">
        <v>61</v>
      </c>
      <c r="DBJ111" s="866"/>
      <c r="DBK111" s="5"/>
      <c r="DBL111" s="5"/>
      <c r="DBM111" s="1"/>
      <c r="DBN111" s="2"/>
      <c r="DBO111" s="8" t="s">
        <v>60</v>
      </c>
      <c r="DBP111" s="5"/>
      <c r="DBQ111" s="866" t="s">
        <v>61</v>
      </c>
      <c r="DBR111" s="866"/>
      <c r="DBS111" s="5"/>
      <c r="DBT111" s="5"/>
      <c r="DBU111" s="1"/>
      <c r="DBV111" s="2"/>
      <c r="DBW111" s="8" t="s">
        <v>60</v>
      </c>
      <c r="DBX111" s="5"/>
      <c r="DBY111" s="866" t="s">
        <v>61</v>
      </c>
      <c r="DBZ111" s="866"/>
      <c r="DCA111" s="5"/>
      <c r="DCB111" s="5"/>
      <c r="DCC111" s="1"/>
      <c r="DCD111" s="2"/>
      <c r="DCE111" s="8" t="s">
        <v>60</v>
      </c>
      <c r="DCF111" s="5"/>
      <c r="DCG111" s="866" t="s">
        <v>61</v>
      </c>
      <c r="DCH111" s="866"/>
      <c r="DCI111" s="5"/>
      <c r="DCJ111" s="5"/>
      <c r="DCK111" s="1"/>
      <c r="DCL111" s="2"/>
      <c r="DCM111" s="8" t="s">
        <v>60</v>
      </c>
      <c r="DCN111" s="5"/>
      <c r="DCO111" s="866" t="s">
        <v>61</v>
      </c>
      <c r="DCP111" s="866"/>
      <c r="DCQ111" s="5"/>
      <c r="DCR111" s="5"/>
      <c r="DCS111" s="1"/>
      <c r="DCT111" s="2"/>
      <c r="DCU111" s="8" t="s">
        <v>60</v>
      </c>
      <c r="DCV111" s="5"/>
      <c r="DCW111" s="866" t="s">
        <v>61</v>
      </c>
      <c r="DCX111" s="866"/>
      <c r="DCY111" s="5"/>
      <c r="DCZ111" s="5"/>
      <c r="DDA111" s="1"/>
      <c r="DDB111" s="2"/>
      <c r="DDC111" s="8" t="s">
        <v>60</v>
      </c>
      <c r="DDD111" s="5"/>
      <c r="DDE111" s="866" t="s">
        <v>61</v>
      </c>
      <c r="DDF111" s="866"/>
      <c r="DDG111" s="5"/>
      <c r="DDH111" s="5"/>
      <c r="DDI111" s="1"/>
      <c r="DDJ111" s="2"/>
      <c r="DDK111" s="8" t="s">
        <v>60</v>
      </c>
      <c r="DDL111" s="5"/>
      <c r="DDM111" s="866" t="s">
        <v>61</v>
      </c>
      <c r="DDN111" s="866"/>
      <c r="DDO111" s="5"/>
      <c r="DDP111" s="5"/>
      <c r="DDQ111" s="1"/>
      <c r="DDR111" s="2"/>
      <c r="DDS111" s="8" t="s">
        <v>60</v>
      </c>
      <c r="DDT111" s="5"/>
      <c r="DDU111" s="866" t="s">
        <v>61</v>
      </c>
      <c r="DDV111" s="866"/>
      <c r="DDW111" s="5"/>
      <c r="DDX111" s="5"/>
      <c r="DDY111" s="1"/>
      <c r="DDZ111" s="2"/>
      <c r="DEA111" s="8" t="s">
        <v>60</v>
      </c>
      <c r="DEB111" s="5"/>
      <c r="DEC111" s="866" t="s">
        <v>61</v>
      </c>
      <c r="DED111" s="866"/>
      <c r="DEE111" s="5"/>
      <c r="DEF111" s="5"/>
      <c r="DEG111" s="1"/>
      <c r="DEH111" s="2"/>
      <c r="DEI111" s="8" t="s">
        <v>60</v>
      </c>
      <c r="DEJ111" s="5"/>
      <c r="DEK111" s="866" t="s">
        <v>61</v>
      </c>
      <c r="DEL111" s="866"/>
      <c r="DEM111" s="5"/>
      <c r="DEN111" s="5"/>
      <c r="DEO111" s="1"/>
      <c r="DEP111" s="2"/>
      <c r="DEQ111" s="8" t="s">
        <v>60</v>
      </c>
      <c r="DER111" s="5"/>
      <c r="DES111" s="866" t="s">
        <v>61</v>
      </c>
      <c r="DET111" s="866"/>
      <c r="DEU111" s="5"/>
      <c r="DEV111" s="5"/>
      <c r="DEW111" s="1"/>
      <c r="DEX111" s="2"/>
      <c r="DEY111" s="8" t="s">
        <v>60</v>
      </c>
      <c r="DEZ111" s="5"/>
      <c r="DFA111" s="866" t="s">
        <v>61</v>
      </c>
      <c r="DFB111" s="866"/>
      <c r="DFC111" s="5"/>
      <c r="DFD111" s="5"/>
      <c r="DFE111" s="1"/>
      <c r="DFF111" s="2"/>
      <c r="DFG111" s="8" t="s">
        <v>60</v>
      </c>
      <c r="DFH111" s="5"/>
      <c r="DFI111" s="866" t="s">
        <v>61</v>
      </c>
      <c r="DFJ111" s="866"/>
      <c r="DFK111" s="5"/>
      <c r="DFL111" s="5"/>
      <c r="DFM111" s="1"/>
      <c r="DFN111" s="2"/>
      <c r="DFO111" s="8" t="s">
        <v>60</v>
      </c>
      <c r="DFP111" s="5"/>
      <c r="DFQ111" s="866" t="s">
        <v>61</v>
      </c>
      <c r="DFR111" s="866"/>
      <c r="DFS111" s="5"/>
      <c r="DFT111" s="5"/>
      <c r="DFU111" s="1"/>
      <c r="DFV111" s="2"/>
      <c r="DFW111" s="8" t="s">
        <v>60</v>
      </c>
      <c r="DFX111" s="5"/>
      <c r="DFY111" s="866" t="s">
        <v>61</v>
      </c>
      <c r="DFZ111" s="866"/>
      <c r="DGA111" s="5"/>
      <c r="DGB111" s="5"/>
      <c r="DGC111" s="1"/>
      <c r="DGD111" s="2"/>
      <c r="DGE111" s="8" t="s">
        <v>60</v>
      </c>
      <c r="DGF111" s="5"/>
      <c r="DGG111" s="866" t="s">
        <v>61</v>
      </c>
      <c r="DGH111" s="866"/>
      <c r="DGI111" s="5"/>
      <c r="DGJ111" s="5"/>
      <c r="DGK111" s="1"/>
      <c r="DGL111" s="2"/>
      <c r="DGM111" s="8" t="s">
        <v>60</v>
      </c>
      <c r="DGN111" s="5"/>
      <c r="DGO111" s="866" t="s">
        <v>61</v>
      </c>
      <c r="DGP111" s="866"/>
      <c r="DGQ111" s="5"/>
      <c r="DGR111" s="5"/>
      <c r="DGS111" s="1"/>
      <c r="DGT111" s="2"/>
      <c r="DGU111" s="8" t="s">
        <v>60</v>
      </c>
      <c r="DGV111" s="5"/>
      <c r="DGW111" s="866" t="s">
        <v>61</v>
      </c>
      <c r="DGX111" s="866"/>
      <c r="DGY111" s="5"/>
      <c r="DGZ111" s="5"/>
      <c r="DHA111" s="1"/>
      <c r="DHB111" s="2"/>
      <c r="DHC111" s="8" t="s">
        <v>60</v>
      </c>
      <c r="DHD111" s="5"/>
      <c r="DHE111" s="866" t="s">
        <v>61</v>
      </c>
      <c r="DHF111" s="866"/>
      <c r="DHG111" s="5"/>
      <c r="DHH111" s="5"/>
      <c r="DHI111" s="1"/>
      <c r="DHJ111" s="2"/>
      <c r="DHK111" s="8" t="s">
        <v>60</v>
      </c>
      <c r="DHL111" s="5"/>
      <c r="DHM111" s="866" t="s">
        <v>61</v>
      </c>
      <c r="DHN111" s="866"/>
      <c r="DHO111" s="5"/>
      <c r="DHP111" s="5"/>
      <c r="DHQ111" s="1"/>
      <c r="DHR111" s="2"/>
      <c r="DHS111" s="8" t="s">
        <v>60</v>
      </c>
      <c r="DHT111" s="5"/>
      <c r="DHU111" s="866" t="s">
        <v>61</v>
      </c>
      <c r="DHV111" s="866"/>
      <c r="DHW111" s="5"/>
      <c r="DHX111" s="5"/>
      <c r="DHY111" s="1"/>
      <c r="DHZ111" s="2"/>
      <c r="DIA111" s="8" t="s">
        <v>60</v>
      </c>
      <c r="DIB111" s="5"/>
      <c r="DIC111" s="866" t="s">
        <v>61</v>
      </c>
      <c r="DID111" s="866"/>
      <c r="DIE111" s="5"/>
      <c r="DIF111" s="5"/>
      <c r="DIG111" s="1"/>
      <c r="DIH111" s="2"/>
      <c r="DII111" s="8" t="s">
        <v>60</v>
      </c>
      <c r="DIJ111" s="5"/>
      <c r="DIK111" s="866" t="s">
        <v>61</v>
      </c>
      <c r="DIL111" s="866"/>
      <c r="DIM111" s="5"/>
      <c r="DIN111" s="5"/>
      <c r="DIO111" s="1"/>
      <c r="DIP111" s="2"/>
      <c r="DIQ111" s="8" t="s">
        <v>60</v>
      </c>
      <c r="DIR111" s="5"/>
      <c r="DIS111" s="866" t="s">
        <v>61</v>
      </c>
      <c r="DIT111" s="866"/>
      <c r="DIU111" s="5"/>
      <c r="DIV111" s="5"/>
      <c r="DIW111" s="1"/>
      <c r="DIX111" s="2"/>
      <c r="DIY111" s="8" t="s">
        <v>60</v>
      </c>
      <c r="DIZ111" s="5"/>
      <c r="DJA111" s="866" t="s">
        <v>61</v>
      </c>
      <c r="DJB111" s="866"/>
      <c r="DJC111" s="5"/>
      <c r="DJD111" s="5"/>
      <c r="DJE111" s="1"/>
      <c r="DJF111" s="2"/>
      <c r="DJG111" s="8" t="s">
        <v>60</v>
      </c>
      <c r="DJH111" s="5"/>
      <c r="DJI111" s="866" t="s">
        <v>61</v>
      </c>
      <c r="DJJ111" s="866"/>
      <c r="DJK111" s="5"/>
      <c r="DJL111" s="5"/>
      <c r="DJM111" s="1"/>
      <c r="DJN111" s="2"/>
      <c r="DJO111" s="8" t="s">
        <v>60</v>
      </c>
      <c r="DJP111" s="5"/>
      <c r="DJQ111" s="866" t="s">
        <v>61</v>
      </c>
      <c r="DJR111" s="866"/>
      <c r="DJS111" s="5"/>
      <c r="DJT111" s="5"/>
      <c r="DJU111" s="1"/>
      <c r="DJV111" s="2"/>
      <c r="DJW111" s="8" t="s">
        <v>60</v>
      </c>
      <c r="DJX111" s="5"/>
      <c r="DJY111" s="866" t="s">
        <v>61</v>
      </c>
      <c r="DJZ111" s="866"/>
      <c r="DKA111" s="5"/>
      <c r="DKB111" s="5"/>
      <c r="DKC111" s="1"/>
      <c r="DKD111" s="2"/>
      <c r="DKE111" s="8" t="s">
        <v>60</v>
      </c>
      <c r="DKF111" s="5"/>
      <c r="DKG111" s="866" t="s">
        <v>61</v>
      </c>
      <c r="DKH111" s="866"/>
      <c r="DKI111" s="5"/>
      <c r="DKJ111" s="5"/>
      <c r="DKK111" s="1"/>
      <c r="DKL111" s="2"/>
      <c r="DKM111" s="8" t="s">
        <v>60</v>
      </c>
      <c r="DKN111" s="5"/>
      <c r="DKO111" s="866" t="s">
        <v>61</v>
      </c>
      <c r="DKP111" s="866"/>
      <c r="DKQ111" s="5"/>
      <c r="DKR111" s="5"/>
      <c r="DKS111" s="1"/>
      <c r="DKT111" s="2"/>
      <c r="DKU111" s="8" t="s">
        <v>60</v>
      </c>
      <c r="DKV111" s="5"/>
      <c r="DKW111" s="866" t="s">
        <v>61</v>
      </c>
      <c r="DKX111" s="866"/>
      <c r="DKY111" s="5"/>
      <c r="DKZ111" s="5"/>
      <c r="DLA111" s="1"/>
      <c r="DLB111" s="2"/>
      <c r="DLC111" s="8" t="s">
        <v>60</v>
      </c>
      <c r="DLD111" s="5"/>
      <c r="DLE111" s="866" t="s">
        <v>61</v>
      </c>
      <c r="DLF111" s="866"/>
      <c r="DLG111" s="5"/>
      <c r="DLH111" s="5"/>
      <c r="DLI111" s="1"/>
      <c r="DLJ111" s="2"/>
      <c r="DLK111" s="8" t="s">
        <v>60</v>
      </c>
      <c r="DLL111" s="5"/>
      <c r="DLM111" s="866" t="s">
        <v>61</v>
      </c>
      <c r="DLN111" s="866"/>
      <c r="DLO111" s="5"/>
      <c r="DLP111" s="5"/>
      <c r="DLQ111" s="1"/>
      <c r="DLR111" s="2"/>
      <c r="DLS111" s="8" t="s">
        <v>60</v>
      </c>
      <c r="DLT111" s="5"/>
      <c r="DLU111" s="866" t="s">
        <v>61</v>
      </c>
      <c r="DLV111" s="866"/>
      <c r="DLW111" s="5"/>
      <c r="DLX111" s="5"/>
      <c r="DLY111" s="1"/>
      <c r="DLZ111" s="2"/>
      <c r="DMA111" s="8" t="s">
        <v>60</v>
      </c>
      <c r="DMB111" s="5"/>
      <c r="DMC111" s="866" t="s">
        <v>61</v>
      </c>
      <c r="DMD111" s="866"/>
      <c r="DME111" s="5"/>
      <c r="DMF111" s="5"/>
      <c r="DMG111" s="1"/>
      <c r="DMH111" s="2"/>
      <c r="DMI111" s="8" t="s">
        <v>60</v>
      </c>
      <c r="DMJ111" s="5"/>
      <c r="DMK111" s="866" t="s">
        <v>61</v>
      </c>
      <c r="DML111" s="866"/>
      <c r="DMM111" s="5"/>
      <c r="DMN111" s="5"/>
      <c r="DMO111" s="1"/>
      <c r="DMP111" s="2"/>
      <c r="DMQ111" s="8" t="s">
        <v>60</v>
      </c>
      <c r="DMR111" s="5"/>
      <c r="DMS111" s="866" t="s">
        <v>61</v>
      </c>
      <c r="DMT111" s="866"/>
      <c r="DMU111" s="5"/>
      <c r="DMV111" s="5"/>
      <c r="DMW111" s="1"/>
      <c r="DMX111" s="2"/>
      <c r="DMY111" s="8" t="s">
        <v>60</v>
      </c>
      <c r="DMZ111" s="5"/>
      <c r="DNA111" s="866" t="s">
        <v>61</v>
      </c>
      <c r="DNB111" s="866"/>
      <c r="DNC111" s="5"/>
      <c r="DND111" s="5"/>
      <c r="DNE111" s="1"/>
      <c r="DNF111" s="2"/>
      <c r="DNG111" s="8" t="s">
        <v>60</v>
      </c>
      <c r="DNH111" s="5"/>
      <c r="DNI111" s="866" t="s">
        <v>61</v>
      </c>
      <c r="DNJ111" s="866"/>
      <c r="DNK111" s="5"/>
      <c r="DNL111" s="5"/>
      <c r="DNM111" s="1"/>
      <c r="DNN111" s="2"/>
      <c r="DNO111" s="8" t="s">
        <v>60</v>
      </c>
      <c r="DNP111" s="5"/>
      <c r="DNQ111" s="866" t="s">
        <v>61</v>
      </c>
      <c r="DNR111" s="866"/>
      <c r="DNS111" s="5"/>
      <c r="DNT111" s="5"/>
      <c r="DNU111" s="1"/>
      <c r="DNV111" s="2"/>
      <c r="DNW111" s="8" t="s">
        <v>60</v>
      </c>
      <c r="DNX111" s="5"/>
      <c r="DNY111" s="866" t="s">
        <v>61</v>
      </c>
      <c r="DNZ111" s="866"/>
      <c r="DOA111" s="5"/>
      <c r="DOB111" s="5"/>
      <c r="DOC111" s="1"/>
      <c r="DOD111" s="2"/>
      <c r="DOE111" s="8" t="s">
        <v>60</v>
      </c>
      <c r="DOF111" s="5"/>
      <c r="DOG111" s="866" t="s">
        <v>61</v>
      </c>
      <c r="DOH111" s="866"/>
      <c r="DOI111" s="5"/>
      <c r="DOJ111" s="5"/>
      <c r="DOK111" s="1"/>
      <c r="DOL111" s="2"/>
      <c r="DOM111" s="8" t="s">
        <v>60</v>
      </c>
      <c r="DON111" s="5"/>
      <c r="DOO111" s="866" t="s">
        <v>61</v>
      </c>
      <c r="DOP111" s="866"/>
      <c r="DOQ111" s="5"/>
      <c r="DOR111" s="5"/>
      <c r="DOS111" s="1"/>
      <c r="DOT111" s="2"/>
      <c r="DOU111" s="8" t="s">
        <v>60</v>
      </c>
      <c r="DOV111" s="5"/>
      <c r="DOW111" s="866" t="s">
        <v>61</v>
      </c>
      <c r="DOX111" s="866"/>
      <c r="DOY111" s="5"/>
      <c r="DOZ111" s="5"/>
      <c r="DPA111" s="1"/>
      <c r="DPB111" s="2"/>
      <c r="DPC111" s="8" t="s">
        <v>60</v>
      </c>
      <c r="DPD111" s="5"/>
      <c r="DPE111" s="866" t="s">
        <v>61</v>
      </c>
      <c r="DPF111" s="866"/>
      <c r="DPG111" s="5"/>
      <c r="DPH111" s="5"/>
      <c r="DPI111" s="1"/>
      <c r="DPJ111" s="2"/>
      <c r="DPK111" s="8" t="s">
        <v>60</v>
      </c>
      <c r="DPL111" s="5"/>
      <c r="DPM111" s="866" t="s">
        <v>61</v>
      </c>
      <c r="DPN111" s="866"/>
      <c r="DPO111" s="5"/>
      <c r="DPP111" s="5"/>
      <c r="DPQ111" s="1"/>
      <c r="DPR111" s="2"/>
      <c r="DPS111" s="8" t="s">
        <v>60</v>
      </c>
      <c r="DPT111" s="5"/>
      <c r="DPU111" s="866" t="s">
        <v>61</v>
      </c>
      <c r="DPV111" s="866"/>
      <c r="DPW111" s="5"/>
      <c r="DPX111" s="5"/>
      <c r="DPY111" s="1"/>
      <c r="DPZ111" s="2"/>
      <c r="DQA111" s="8" t="s">
        <v>60</v>
      </c>
      <c r="DQB111" s="5"/>
      <c r="DQC111" s="866" t="s">
        <v>61</v>
      </c>
      <c r="DQD111" s="866"/>
      <c r="DQE111" s="5"/>
      <c r="DQF111" s="5"/>
      <c r="DQG111" s="1"/>
      <c r="DQH111" s="2"/>
      <c r="DQI111" s="8" t="s">
        <v>60</v>
      </c>
      <c r="DQJ111" s="5"/>
      <c r="DQK111" s="866" t="s">
        <v>61</v>
      </c>
      <c r="DQL111" s="866"/>
      <c r="DQM111" s="5"/>
      <c r="DQN111" s="5"/>
      <c r="DQO111" s="1"/>
      <c r="DQP111" s="2"/>
      <c r="DQQ111" s="8" t="s">
        <v>60</v>
      </c>
      <c r="DQR111" s="5"/>
      <c r="DQS111" s="866" t="s">
        <v>61</v>
      </c>
      <c r="DQT111" s="866"/>
      <c r="DQU111" s="5"/>
      <c r="DQV111" s="5"/>
      <c r="DQW111" s="1"/>
      <c r="DQX111" s="2"/>
      <c r="DQY111" s="8" t="s">
        <v>60</v>
      </c>
      <c r="DQZ111" s="5"/>
      <c r="DRA111" s="866" t="s">
        <v>61</v>
      </c>
      <c r="DRB111" s="866"/>
      <c r="DRC111" s="5"/>
      <c r="DRD111" s="5"/>
      <c r="DRE111" s="1"/>
      <c r="DRF111" s="2"/>
      <c r="DRG111" s="8" t="s">
        <v>60</v>
      </c>
      <c r="DRH111" s="5"/>
      <c r="DRI111" s="866" t="s">
        <v>61</v>
      </c>
      <c r="DRJ111" s="866"/>
      <c r="DRK111" s="5"/>
      <c r="DRL111" s="5"/>
      <c r="DRM111" s="1"/>
      <c r="DRN111" s="2"/>
      <c r="DRO111" s="8" t="s">
        <v>60</v>
      </c>
      <c r="DRP111" s="5"/>
      <c r="DRQ111" s="866" t="s">
        <v>61</v>
      </c>
      <c r="DRR111" s="866"/>
      <c r="DRS111" s="5"/>
      <c r="DRT111" s="5"/>
      <c r="DRU111" s="1"/>
      <c r="DRV111" s="2"/>
      <c r="DRW111" s="8" t="s">
        <v>60</v>
      </c>
      <c r="DRX111" s="5"/>
      <c r="DRY111" s="866" t="s">
        <v>61</v>
      </c>
      <c r="DRZ111" s="866"/>
      <c r="DSA111" s="5"/>
      <c r="DSB111" s="5"/>
      <c r="DSC111" s="1"/>
      <c r="DSD111" s="2"/>
      <c r="DSE111" s="8" t="s">
        <v>60</v>
      </c>
      <c r="DSF111" s="5"/>
      <c r="DSG111" s="866" t="s">
        <v>61</v>
      </c>
      <c r="DSH111" s="866"/>
      <c r="DSI111" s="5"/>
      <c r="DSJ111" s="5"/>
      <c r="DSK111" s="1"/>
      <c r="DSL111" s="2"/>
      <c r="DSM111" s="8" t="s">
        <v>60</v>
      </c>
      <c r="DSN111" s="5"/>
      <c r="DSO111" s="866" t="s">
        <v>61</v>
      </c>
      <c r="DSP111" s="866"/>
      <c r="DSQ111" s="5"/>
      <c r="DSR111" s="5"/>
      <c r="DSS111" s="1"/>
      <c r="DST111" s="2"/>
      <c r="DSU111" s="8" t="s">
        <v>60</v>
      </c>
      <c r="DSV111" s="5"/>
      <c r="DSW111" s="866" t="s">
        <v>61</v>
      </c>
      <c r="DSX111" s="866"/>
      <c r="DSY111" s="5"/>
      <c r="DSZ111" s="5"/>
      <c r="DTA111" s="1"/>
      <c r="DTB111" s="2"/>
      <c r="DTC111" s="8" t="s">
        <v>60</v>
      </c>
      <c r="DTD111" s="5"/>
      <c r="DTE111" s="866" t="s">
        <v>61</v>
      </c>
      <c r="DTF111" s="866"/>
      <c r="DTG111" s="5"/>
      <c r="DTH111" s="5"/>
      <c r="DTI111" s="1"/>
      <c r="DTJ111" s="2"/>
      <c r="DTK111" s="8" t="s">
        <v>60</v>
      </c>
      <c r="DTL111" s="5"/>
      <c r="DTM111" s="866" t="s">
        <v>61</v>
      </c>
      <c r="DTN111" s="866"/>
      <c r="DTO111" s="5"/>
      <c r="DTP111" s="5"/>
      <c r="DTQ111" s="1"/>
      <c r="DTR111" s="2"/>
      <c r="DTS111" s="8" t="s">
        <v>60</v>
      </c>
      <c r="DTT111" s="5"/>
      <c r="DTU111" s="866" t="s">
        <v>61</v>
      </c>
      <c r="DTV111" s="866"/>
      <c r="DTW111" s="5"/>
      <c r="DTX111" s="5"/>
      <c r="DTY111" s="1"/>
      <c r="DTZ111" s="2"/>
      <c r="DUA111" s="8" t="s">
        <v>60</v>
      </c>
      <c r="DUB111" s="5"/>
      <c r="DUC111" s="866" t="s">
        <v>61</v>
      </c>
      <c r="DUD111" s="866"/>
      <c r="DUE111" s="5"/>
      <c r="DUF111" s="5"/>
      <c r="DUG111" s="1"/>
      <c r="DUH111" s="2"/>
      <c r="DUI111" s="8" t="s">
        <v>60</v>
      </c>
      <c r="DUJ111" s="5"/>
      <c r="DUK111" s="866" t="s">
        <v>61</v>
      </c>
      <c r="DUL111" s="866"/>
      <c r="DUM111" s="5"/>
      <c r="DUN111" s="5"/>
      <c r="DUO111" s="1"/>
      <c r="DUP111" s="2"/>
      <c r="DUQ111" s="8" t="s">
        <v>60</v>
      </c>
      <c r="DUR111" s="5"/>
      <c r="DUS111" s="866" t="s">
        <v>61</v>
      </c>
      <c r="DUT111" s="866"/>
      <c r="DUU111" s="5"/>
      <c r="DUV111" s="5"/>
      <c r="DUW111" s="1"/>
      <c r="DUX111" s="2"/>
      <c r="DUY111" s="8" t="s">
        <v>60</v>
      </c>
      <c r="DUZ111" s="5"/>
      <c r="DVA111" s="866" t="s">
        <v>61</v>
      </c>
      <c r="DVB111" s="866"/>
      <c r="DVC111" s="5"/>
      <c r="DVD111" s="5"/>
      <c r="DVE111" s="1"/>
      <c r="DVF111" s="2"/>
      <c r="DVG111" s="8" t="s">
        <v>60</v>
      </c>
      <c r="DVH111" s="5"/>
      <c r="DVI111" s="866" t="s">
        <v>61</v>
      </c>
      <c r="DVJ111" s="866"/>
      <c r="DVK111" s="5"/>
      <c r="DVL111" s="5"/>
      <c r="DVM111" s="1"/>
      <c r="DVN111" s="2"/>
      <c r="DVO111" s="8" t="s">
        <v>60</v>
      </c>
      <c r="DVP111" s="5"/>
      <c r="DVQ111" s="866" t="s">
        <v>61</v>
      </c>
      <c r="DVR111" s="866"/>
      <c r="DVS111" s="5"/>
      <c r="DVT111" s="5"/>
      <c r="DVU111" s="1"/>
      <c r="DVV111" s="2"/>
      <c r="DVW111" s="8" t="s">
        <v>60</v>
      </c>
      <c r="DVX111" s="5"/>
      <c r="DVY111" s="866" t="s">
        <v>61</v>
      </c>
      <c r="DVZ111" s="866"/>
      <c r="DWA111" s="5"/>
      <c r="DWB111" s="5"/>
      <c r="DWC111" s="1"/>
      <c r="DWD111" s="2"/>
      <c r="DWE111" s="8" t="s">
        <v>60</v>
      </c>
      <c r="DWF111" s="5"/>
      <c r="DWG111" s="866" t="s">
        <v>61</v>
      </c>
      <c r="DWH111" s="866"/>
      <c r="DWI111" s="5"/>
      <c r="DWJ111" s="5"/>
      <c r="DWK111" s="1"/>
      <c r="DWL111" s="2"/>
      <c r="DWM111" s="8" t="s">
        <v>60</v>
      </c>
      <c r="DWN111" s="5"/>
      <c r="DWO111" s="866" t="s">
        <v>61</v>
      </c>
      <c r="DWP111" s="866"/>
      <c r="DWQ111" s="5"/>
      <c r="DWR111" s="5"/>
      <c r="DWS111" s="1"/>
      <c r="DWT111" s="2"/>
      <c r="DWU111" s="8" t="s">
        <v>60</v>
      </c>
      <c r="DWV111" s="5"/>
      <c r="DWW111" s="866" t="s">
        <v>61</v>
      </c>
      <c r="DWX111" s="866"/>
      <c r="DWY111" s="5"/>
      <c r="DWZ111" s="5"/>
      <c r="DXA111" s="1"/>
      <c r="DXB111" s="2"/>
      <c r="DXC111" s="8" t="s">
        <v>60</v>
      </c>
      <c r="DXD111" s="5"/>
      <c r="DXE111" s="866" t="s">
        <v>61</v>
      </c>
      <c r="DXF111" s="866"/>
      <c r="DXG111" s="5"/>
      <c r="DXH111" s="5"/>
      <c r="DXI111" s="1"/>
      <c r="DXJ111" s="2"/>
      <c r="DXK111" s="8" t="s">
        <v>60</v>
      </c>
      <c r="DXL111" s="5"/>
      <c r="DXM111" s="866" t="s">
        <v>61</v>
      </c>
      <c r="DXN111" s="866"/>
      <c r="DXO111" s="5"/>
      <c r="DXP111" s="5"/>
      <c r="DXQ111" s="1"/>
      <c r="DXR111" s="2"/>
      <c r="DXS111" s="8" t="s">
        <v>60</v>
      </c>
      <c r="DXT111" s="5"/>
      <c r="DXU111" s="866" t="s">
        <v>61</v>
      </c>
      <c r="DXV111" s="866"/>
      <c r="DXW111" s="5"/>
      <c r="DXX111" s="5"/>
      <c r="DXY111" s="1"/>
      <c r="DXZ111" s="2"/>
      <c r="DYA111" s="8" t="s">
        <v>60</v>
      </c>
      <c r="DYB111" s="5"/>
      <c r="DYC111" s="866" t="s">
        <v>61</v>
      </c>
      <c r="DYD111" s="866"/>
      <c r="DYE111" s="5"/>
      <c r="DYF111" s="5"/>
      <c r="DYG111" s="1"/>
      <c r="DYH111" s="2"/>
      <c r="DYI111" s="8" t="s">
        <v>60</v>
      </c>
      <c r="DYJ111" s="5"/>
      <c r="DYK111" s="866" t="s">
        <v>61</v>
      </c>
      <c r="DYL111" s="866"/>
      <c r="DYM111" s="5"/>
      <c r="DYN111" s="5"/>
      <c r="DYO111" s="1"/>
      <c r="DYP111" s="2"/>
      <c r="DYQ111" s="8" t="s">
        <v>60</v>
      </c>
      <c r="DYR111" s="5"/>
      <c r="DYS111" s="866" t="s">
        <v>61</v>
      </c>
      <c r="DYT111" s="866"/>
      <c r="DYU111" s="5"/>
      <c r="DYV111" s="5"/>
      <c r="DYW111" s="1"/>
      <c r="DYX111" s="2"/>
      <c r="DYY111" s="8" t="s">
        <v>60</v>
      </c>
      <c r="DYZ111" s="5"/>
      <c r="DZA111" s="866" t="s">
        <v>61</v>
      </c>
      <c r="DZB111" s="866"/>
      <c r="DZC111" s="5"/>
      <c r="DZD111" s="5"/>
      <c r="DZE111" s="1"/>
      <c r="DZF111" s="2"/>
      <c r="DZG111" s="8" t="s">
        <v>60</v>
      </c>
      <c r="DZH111" s="5"/>
      <c r="DZI111" s="866" t="s">
        <v>61</v>
      </c>
      <c r="DZJ111" s="866"/>
      <c r="DZK111" s="5"/>
      <c r="DZL111" s="5"/>
      <c r="DZM111" s="1"/>
      <c r="DZN111" s="2"/>
      <c r="DZO111" s="8" t="s">
        <v>60</v>
      </c>
      <c r="DZP111" s="5"/>
      <c r="DZQ111" s="866" t="s">
        <v>61</v>
      </c>
      <c r="DZR111" s="866"/>
      <c r="DZS111" s="5"/>
      <c r="DZT111" s="5"/>
      <c r="DZU111" s="1"/>
      <c r="DZV111" s="2"/>
      <c r="DZW111" s="8" t="s">
        <v>60</v>
      </c>
      <c r="DZX111" s="5"/>
      <c r="DZY111" s="866" t="s">
        <v>61</v>
      </c>
      <c r="DZZ111" s="866"/>
      <c r="EAA111" s="5"/>
      <c r="EAB111" s="5"/>
      <c r="EAC111" s="1"/>
      <c r="EAD111" s="2"/>
      <c r="EAE111" s="8" t="s">
        <v>60</v>
      </c>
      <c r="EAF111" s="5"/>
      <c r="EAG111" s="866" t="s">
        <v>61</v>
      </c>
      <c r="EAH111" s="866"/>
      <c r="EAI111" s="5"/>
      <c r="EAJ111" s="5"/>
      <c r="EAK111" s="1"/>
      <c r="EAL111" s="2"/>
      <c r="EAM111" s="8" t="s">
        <v>60</v>
      </c>
      <c r="EAN111" s="5"/>
      <c r="EAO111" s="866" t="s">
        <v>61</v>
      </c>
      <c r="EAP111" s="866"/>
      <c r="EAQ111" s="5"/>
      <c r="EAR111" s="5"/>
      <c r="EAS111" s="1"/>
      <c r="EAT111" s="2"/>
      <c r="EAU111" s="8" t="s">
        <v>60</v>
      </c>
      <c r="EAV111" s="5"/>
      <c r="EAW111" s="866" t="s">
        <v>61</v>
      </c>
      <c r="EAX111" s="866"/>
      <c r="EAY111" s="5"/>
      <c r="EAZ111" s="5"/>
      <c r="EBA111" s="1"/>
      <c r="EBB111" s="2"/>
      <c r="EBC111" s="8" t="s">
        <v>60</v>
      </c>
      <c r="EBD111" s="5"/>
      <c r="EBE111" s="866" t="s">
        <v>61</v>
      </c>
      <c r="EBF111" s="866"/>
      <c r="EBG111" s="5"/>
      <c r="EBH111" s="5"/>
      <c r="EBI111" s="1"/>
      <c r="EBJ111" s="2"/>
      <c r="EBK111" s="8" t="s">
        <v>60</v>
      </c>
      <c r="EBL111" s="5"/>
      <c r="EBM111" s="866" t="s">
        <v>61</v>
      </c>
      <c r="EBN111" s="866"/>
      <c r="EBO111" s="5"/>
      <c r="EBP111" s="5"/>
      <c r="EBQ111" s="1"/>
      <c r="EBR111" s="2"/>
      <c r="EBS111" s="8" t="s">
        <v>60</v>
      </c>
      <c r="EBT111" s="5"/>
      <c r="EBU111" s="866" t="s">
        <v>61</v>
      </c>
      <c r="EBV111" s="866"/>
      <c r="EBW111" s="5"/>
      <c r="EBX111" s="5"/>
      <c r="EBY111" s="1"/>
      <c r="EBZ111" s="2"/>
      <c r="ECA111" s="8" t="s">
        <v>60</v>
      </c>
      <c r="ECB111" s="5"/>
      <c r="ECC111" s="866" t="s">
        <v>61</v>
      </c>
      <c r="ECD111" s="866"/>
      <c r="ECE111" s="5"/>
      <c r="ECF111" s="5"/>
      <c r="ECG111" s="1"/>
      <c r="ECH111" s="2"/>
      <c r="ECI111" s="8" t="s">
        <v>60</v>
      </c>
      <c r="ECJ111" s="5"/>
      <c r="ECK111" s="866" t="s">
        <v>61</v>
      </c>
      <c r="ECL111" s="866"/>
      <c r="ECM111" s="5"/>
      <c r="ECN111" s="5"/>
      <c r="ECO111" s="1"/>
      <c r="ECP111" s="2"/>
      <c r="ECQ111" s="8" t="s">
        <v>60</v>
      </c>
      <c r="ECR111" s="5"/>
      <c r="ECS111" s="866" t="s">
        <v>61</v>
      </c>
      <c r="ECT111" s="866"/>
      <c r="ECU111" s="5"/>
      <c r="ECV111" s="5"/>
      <c r="ECW111" s="1"/>
      <c r="ECX111" s="2"/>
      <c r="ECY111" s="8" t="s">
        <v>60</v>
      </c>
      <c r="ECZ111" s="5"/>
      <c r="EDA111" s="866" t="s">
        <v>61</v>
      </c>
      <c r="EDB111" s="866"/>
      <c r="EDC111" s="5"/>
      <c r="EDD111" s="5"/>
      <c r="EDE111" s="1"/>
      <c r="EDF111" s="2"/>
      <c r="EDG111" s="8" t="s">
        <v>60</v>
      </c>
      <c r="EDH111" s="5"/>
      <c r="EDI111" s="866" t="s">
        <v>61</v>
      </c>
      <c r="EDJ111" s="866"/>
      <c r="EDK111" s="5"/>
      <c r="EDL111" s="5"/>
      <c r="EDM111" s="1"/>
      <c r="EDN111" s="2"/>
      <c r="EDO111" s="8" t="s">
        <v>60</v>
      </c>
      <c r="EDP111" s="5"/>
      <c r="EDQ111" s="866" t="s">
        <v>61</v>
      </c>
      <c r="EDR111" s="866"/>
      <c r="EDS111" s="5"/>
      <c r="EDT111" s="5"/>
      <c r="EDU111" s="1"/>
      <c r="EDV111" s="2"/>
      <c r="EDW111" s="8" t="s">
        <v>60</v>
      </c>
      <c r="EDX111" s="5"/>
      <c r="EDY111" s="866" t="s">
        <v>61</v>
      </c>
      <c r="EDZ111" s="866"/>
      <c r="EEA111" s="5"/>
      <c r="EEB111" s="5"/>
      <c r="EEC111" s="1"/>
      <c r="EED111" s="2"/>
      <c r="EEE111" s="8" t="s">
        <v>60</v>
      </c>
      <c r="EEF111" s="5"/>
      <c r="EEG111" s="866" t="s">
        <v>61</v>
      </c>
      <c r="EEH111" s="866"/>
      <c r="EEI111" s="5"/>
      <c r="EEJ111" s="5"/>
      <c r="EEK111" s="1"/>
      <c r="EEL111" s="2"/>
      <c r="EEM111" s="8" t="s">
        <v>60</v>
      </c>
      <c r="EEN111" s="5"/>
      <c r="EEO111" s="866" t="s">
        <v>61</v>
      </c>
      <c r="EEP111" s="866"/>
      <c r="EEQ111" s="5"/>
      <c r="EER111" s="5"/>
      <c r="EES111" s="1"/>
      <c r="EET111" s="2"/>
      <c r="EEU111" s="8" t="s">
        <v>60</v>
      </c>
      <c r="EEV111" s="5"/>
      <c r="EEW111" s="866" t="s">
        <v>61</v>
      </c>
      <c r="EEX111" s="866"/>
      <c r="EEY111" s="5"/>
      <c r="EEZ111" s="5"/>
      <c r="EFA111" s="1"/>
      <c r="EFB111" s="2"/>
      <c r="EFC111" s="8" t="s">
        <v>60</v>
      </c>
      <c r="EFD111" s="5"/>
      <c r="EFE111" s="866" t="s">
        <v>61</v>
      </c>
      <c r="EFF111" s="866"/>
      <c r="EFG111" s="5"/>
      <c r="EFH111" s="5"/>
      <c r="EFI111" s="1"/>
      <c r="EFJ111" s="2"/>
      <c r="EFK111" s="8" t="s">
        <v>60</v>
      </c>
      <c r="EFL111" s="5"/>
      <c r="EFM111" s="866" t="s">
        <v>61</v>
      </c>
      <c r="EFN111" s="866"/>
      <c r="EFO111" s="5"/>
      <c r="EFP111" s="5"/>
      <c r="EFQ111" s="1"/>
      <c r="EFR111" s="2"/>
      <c r="EFS111" s="8" t="s">
        <v>60</v>
      </c>
      <c r="EFT111" s="5"/>
      <c r="EFU111" s="866" t="s">
        <v>61</v>
      </c>
      <c r="EFV111" s="866"/>
      <c r="EFW111" s="5"/>
      <c r="EFX111" s="5"/>
      <c r="EFY111" s="1"/>
      <c r="EFZ111" s="2"/>
      <c r="EGA111" s="8" t="s">
        <v>60</v>
      </c>
      <c r="EGB111" s="5"/>
      <c r="EGC111" s="866" t="s">
        <v>61</v>
      </c>
      <c r="EGD111" s="866"/>
      <c r="EGE111" s="5"/>
      <c r="EGF111" s="5"/>
      <c r="EGG111" s="1"/>
      <c r="EGH111" s="2"/>
      <c r="EGI111" s="8" t="s">
        <v>60</v>
      </c>
      <c r="EGJ111" s="5"/>
      <c r="EGK111" s="866" t="s">
        <v>61</v>
      </c>
      <c r="EGL111" s="866"/>
      <c r="EGM111" s="5"/>
      <c r="EGN111" s="5"/>
      <c r="EGO111" s="1"/>
      <c r="EGP111" s="2"/>
      <c r="EGQ111" s="8" t="s">
        <v>60</v>
      </c>
      <c r="EGR111" s="5"/>
      <c r="EGS111" s="866" t="s">
        <v>61</v>
      </c>
      <c r="EGT111" s="866"/>
      <c r="EGU111" s="5"/>
      <c r="EGV111" s="5"/>
      <c r="EGW111" s="1"/>
      <c r="EGX111" s="2"/>
      <c r="EGY111" s="8" t="s">
        <v>60</v>
      </c>
      <c r="EGZ111" s="5"/>
      <c r="EHA111" s="866" t="s">
        <v>61</v>
      </c>
      <c r="EHB111" s="866"/>
      <c r="EHC111" s="5"/>
      <c r="EHD111" s="5"/>
      <c r="EHE111" s="1"/>
      <c r="EHF111" s="2"/>
      <c r="EHG111" s="8" t="s">
        <v>60</v>
      </c>
      <c r="EHH111" s="5"/>
      <c r="EHI111" s="866" t="s">
        <v>61</v>
      </c>
      <c r="EHJ111" s="866"/>
      <c r="EHK111" s="5"/>
      <c r="EHL111" s="5"/>
      <c r="EHM111" s="1"/>
      <c r="EHN111" s="2"/>
      <c r="EHO111" s="8" t="s">
        <v>60</v>
      </c>
      <c r="EHP111" s="5"/>
      <c r="EHQ111" s="866" t="s">
        <v>61</v>
      </c>
      <c r="EHR111" s="866"/>
      <c r="EHS111" s="5"/>
      <c r="EHT111" s="5"/>
      <c r="EHU111" s="1"/>
      <c r="EHV111" s="2"/>
      <c r="EHW111" s="8" t="s">
        <v>60</v>
      </c>
      <c r="EHX111" s="5"/>
      <c r="EHY111" s="866" t="s">
        <v>61</v>
      </c>
      <c r="EHZ111" s="866"/>
      <c r="EIA111" s="5"/>
      <c r="EIB111" s="5"/>
      <c r="EIC111" s="1"/>
      <c r="EID111" s="2"/>
      <c r="EIE111" s="8" t="s">
        <v>60</v>
      </c>
      <c r="EIF111" s="5"/>
      <c r="EIG111" s="866" t="s">
        <v>61</v>
      </c>
      <c r="EIH111" s="866"/>
      <c r="EII111" s="5"/>
      <c r="EIJ111" s="5"/>
      <c r="EIK111" s="1"/>
      <c r="EIL111" s="2"/>
      <c r="EIM111" s="8" t="s">
        <v>60</v>
      </c>
      <c r="EIN111" s="5"/>
      <c r="EIO111" s="866" t="s">
        <v>61</v>
      </c>
      <c r="EIP111" s="866"/>
      <c r="EIQ111" s="5"/>
      <c r="EIR111" s="5"/>
      <c r="EIS111" s="1"/>
      <c r="EIT111" s="2"/>
      <c r="EIU111" s="8" t="s">
        <v>60</v>
      </c>
      <c r="EIV111" s="5"/>
      <c r="EIW111" s="866" t="s">
        <v>61</v>
      </c>
      <c r="EIX111" s="866"/>
      <c r="EIY111" s="5"/>
      <c r="EIZ111" s="5"/>
      <c r="EJA111" s="1"/>
      <c r="EJB111" s="2"/>
      <c r="EJC111" s="8" t="s">
        <v>60</v>
      </c>
      <c r="EJD111" s="5"/>
      <c r="EJE111" s="866" t="s">
        <v>61</v>
      </c>
      <c r="EJF111" s="866"/>
      <c r="EJG111" s="5"/>
      <c r="EJH111" s="5"/>
      <c r="EJI111" s="1"/>
      <c r="EJJ111" s="2"/>
      <c r="EJK111" s="8" t="s">
        <v>60</v>
      </c>
      <c r="EJL111" s="5"/>
      <c r="EJM111" s="866" t="s">
        <v>61</v>
      </c>
      <c r="EJN111" s="866"/>
      <c r="EJO111" s="5"/>
      <c r="EJP111" s="5"/>
      <c r="EJQ111" s="1"/>
      <c r="EJR111" s="2"/>
      <c r="EJS111" s="8" t="s">
        <v>60</v>
      </c>
      <c r="EJT111" s="5"/>
      <c r="EJU111" s="866" t="s">
        <v>61</v>
      </c>
      <c r="EJV111" s="866"/>
      <c r="EJW111" s="5"/>
      <c r="EJX111" s="5"/>
      <c r="EJY111" s="1"/>
      <c r="EJZ111" s="2"/>
      <c r="EKA111" s="8" t="s">
        <v>60</v>
      </c>
      <c r="EKB111" s="5"/>
      <c r="EKC111" s="866" t="s">
        <v>61</v>
      </c>
      <c r="EKD111" s="866"/>
      <c r="EKE111" s="5"/>
      <c r="EKF111" s="5"/>
      <c r="EKG111" s="1"/>
      <c r="EKH111" s="2"/>
      <c r="EKI111" s="8" t="s">
        <v>60</v>
      </c>
      <c r="EKJ111" s="5"/>
      <c r="EKK111" s="866" t="s">
        <v>61</v>
      </c>
      <c r="EKL111" s="866"/>
      <c r="EKM111" s="5"/>
      <c r="EKN111" s="5"/>
      <c r="EKO111" s="1"/>
      <c r="EKP111" s="2"/>
      <c r="EKQ111" s="8" t="s">
        <v>60</v>
      </c>
      <c r="EKR111" s="5"/>
      <c r="EKS111" s="866" t="s">
        <v>61</v>
      </c>
      <c r="EKT111" s="866"/>
      <c r="EKU111" s="5"/>
      <c r="EKV111" s="5"/>
      <c r="EKW111" s="1"/>
      <c r="EKX111" s="2"/>
      <c r="EKY111" s="8" t="s">
        <v>60</v>
      </c>
      <c r="EKZ111" s="5"/>
      <c r="ELA111" s="866" t="s">
        <v>61</v>
      </c>
      <c r="ELB111" s="866"/>
      <c r="ELC111" s="5"/>
      <c r="ELD111" s="5"/>
      <c r="ELE111" s="1"/>
      <c r="ELF111" s="2"/>
      <c r="ELG111" s="8" t="s">
        <v>60</v>
      </c>
      <c r="ELH111" s="5"/>
      <c r="ELI111" s="866" t="s">
        <v>61</v>
      </c>
      <c r="ELJ111" s="866"/>
      <c r="ELK111" s="5"/>
      <c r="ELL111" s="5"/>
      <c r="ELM111" s="1"/>
      <c r="ELN111" s="2"/>
      <c r="ELO111" s="8" t="s">
        <v>60</v>
      </c>
      <c r="ELP111" s="5"/>
      <c r="ELQ111" s="866" t="s">
        <v>61</v>
      </c>
      <c r="ELR111" s="866"/>
      <c r="ELS111" s="5"/>
      <c r="ELT111" s="5"/>
      <c r="ELU111" s="1"/>
      <c r="ELV111" s="2"/>
      <c r="ELW111" s="8" t="s">
        <v>60</v>
      </c>
      <c r="ELX111" s="5"/>
      <c r="ELY111" s="866" t="s">
        <v>61</v>
      </c>
      <c r="ELZ111" s="866"/>
      <c r="EMA111" s="5"/>
      <c r="EMB111" s="5"/>
      <c r="EMC111" s="1"/>
      <c r="EMD111" s="2"/>
      <c r="EME111" s="8" t="s">
        <v>60</v>
      </c>
      <c r="EMF111" s="5"/>
      <c r="EMG111" s="866" t="s">
        <v>61</v>
      </c>
      <c r="EMH111" s="866"/>
      <c r="EMI111" s="5"/>
      <c r="EMJ111" s="5"/>
      <c r="EMK111" s="1"/>
      <c r="EML111" s="2"/>
      <c r="EMM111" s="8" t="s">
        <v>60</v>
      </c>
      <c r="EMN111" s="5"/>
      <c r="EMO111" s="866" t="s">
        <v>61</v>
      </c>
      <c r="EMP111" s="866"/>
      <c r="EMQ111" s="5"/>
      <c r="EMR111" s="5"/>
      <c r="EMS111" s="1"/>
      <c r="EMT111" s="2"/>
      <c r="EMU111" s="8" t="s">
        <v>60</v>
      </c>
      <c r="EMV111" s="5"/>
      <c r="EMW111" s="866" t="s">
        <v>61</v>
      </c>
      <c r="EMX111" s="866"/>
      <c r="EMY111" s="5"/>
      <c r="EMZ111" s="5"/>
      <c r="ENA111" s="1"/>
      <c r="ENB111" s="2"/>
      <c r="ENC111" s="8" t="s">
        <v>60</v>
      </c>
      <c r="END111" s="5"/>
      <c r="ENE111" s="866" t="s">
        <v>61</v>
      </c>
      <c r="ENF111" s="866"/>
      <c r="ENG111" s="5"/>
      <c r="ENH111" s="5"/>
      <c r="ENI111" s="1"/>
      <c r="ENJ111" s="2"/>
      <c r="ENK111" s="8" t="s">
        <v>60</v>
      </c>
      <c r="ENL111" s="5"/>
      <c r="ENM111" s="866" t="s">
        <v>61</v>
      </c>
      <c r="ENN111" s="866"/>
      <c r="ENO111" s="5"/>
      <c r="ENP111" s="5"/>
      <c r="ENQ111" s="1"/>
      <c r="ENR111" s="2"/>
      <c r="ENS111" s="8" t="s">
        <v>60</v>
      </c>
      <c r="ENT111" s="5"/>
      <c r="ENU111" s="866" t="s">
        <v>61</v>
      </c>
      <c r="ENV111" s="866"/>
      <c r="ENW111" s="5"/>
      <c r="ENX111" s="5"/>
      <c r="ENY111" s="1"/>
      <c r="ENZ111" s="2"/>
      <c r="EOA111" s="8" t="s">
        <v>60</v>
      </c>
      <c r="EOB111" s="5"/>
      <c r="EOC111" s="866" t="s">
        <v>61</v>
      </c>
      <c r="EOD111" s="866"/>
      <c r="EOE111" s="5"/>
      <c r="EOF111" s="5"/>
      <c r="EOG111" s="1"/>
      <c r="EOH111" s="2"/>
      <c r="EOI111" s="8" t="s">
        <v>60</v>
      </c>
      <c r="EOJ111" s="5"/>
      <c r="EOK111" s="866" t="s">
        <v>61</v>
      </c>
      <c r="EOL111" s="866"/>
      <c r="EOM111" s="5"/>
      <c r="EON111" s="5"/>
      <c r="EOO111" s="1"/>
      <c r="EOP111" s="2"/>
      <c r="EOQ111" s="8" t="s">
        <v>60</v>
      </c>
      <c r="EOR111" s="5"/>
      <c r="EOS111" s="866" t="s">
        <v>61</v>
      </c>
      <c r="EOT111" s="866"/>
      <c r="EOU111" s="5"/>
      <c r="EOV111" s="5"/>
      <c r="EOW111" s="1"/>
      <c r="EOX111" s="2"/>
      <c r="EOY111" s="8" t="s">
        <v>60</v>
      </c>
      <c r="EOZ111" s="5"/>
      <c r="EPA111" s="866" t="s">
        <v>61</v>
      </c>
      <c r="EPB111" s="866"/>
      <c r="EPC111" s="5"/>
      <c r="EPD111" s="5"/>
      <c r="EPE111" s="1"/>
      <c r="EPF111" s="2"/>
      <c r="EPG111" s="8" t="s">
        <v>60</v>
      </c>
      <c r="EPH111" s="5"/>
      <c r="EPI111" s="866" t="s">
        <v>61</v>
      </c>
      <c r="EPJ111" s="866"/>
      <c r="EPK111" s="5"/>
      <c r="EPL111" s="5"/>
      <c r="EPM111" s="1"/>
      <c r="EPN111" s="2"/>
      <c r="EPO111" s="8" t="s">
        <v>60</v>
      </c>
      <c r="EPP111" s="5"/>
      <c r="EPQ111" s="866" t="s">
        <v>61</v>
      </c>
      <c r="EPR111" s="866"/>
      <c r="EPS111" s="5"/>
      <c r="EPT111" s="5"/>
      <c r="EPU111" s="1"/>
      <c r="EPV111" s="2"/>
      <c r="EPW111" s="8" t="s">
        <v>60</v>
      </c>
      <c r="EPX111" s="5"/>
      <c r="EPY111" s="866" t="s">
        <v>61</v>
      </c>
      <c r="EPZ111" s="866"/>
      <c r="EQA111" s="5"/>
      <c r="EQB111" s="5"/>
      <c r="EQC111" s="1"/>
      <c r="EQD111" s="2"/>
      <c r="EQE111" s="8" t="s">
        <v>60</v>
      </c>
      <c r="EQF111" s="5"/>
      <c r="EQG111" s="866" t="s">
        <v>61</v>
      </c>
      <c r="EQH111" s="866"/>
      <c r="EQI111" s="5"/>
      <c r="EQJ111" s="5"/>
      <c r="EQK111" s="1"/>
      <c r="EQL111" s="2"/>
      <c r="EQM111" s="8" t="s">
        <v>60</v>
      </c>
      <c r="EQN111" s="5"/>
      <c r="EQO111" s="866" t="s">
        <v>61</v>
      </c>
      <c r="EQP111" s="866"/>
      <c r="EQQ111" s="5"/>
      <c r="EQR111" s="5"/>
      <c r="EQS111" s="1"/>
      <c r="EQT111" s="2"/>
      <c r="EQU111" s="8" t="s">
        <v>60</v>
      </c>
      <c r="EQV111" s="5"/>
      <c r="EQW111" s="866" t="s">
        <v>61</v>
      </c>
      <c r="EQX111" s="866"/>
      <c r="EQY111" s="5"/>
      <c r="EQZ111" s="5"/>
      <c r="ERA111" s="1"/>
      <c r="ERB111" s="2"/>
      <c r="ERC111" s="8" t="s">
        <v>60</v>
      </c>
      <c r="ERD111" s="5"/>
      <c r="ERE111" s="866" t="s">
        <v>61</v>
      </c>
      <c r="ERF111" s="866"/>
      <c r="ERG111" s="5"/>
      <c r="ERH111" s="5"/>
      <c r="ERI111" s="1"/>
      <c r="ERJ111" s="2"/>
      <c r="ERK111" s="8" t="s">
        <v>60</v>
      </c>
      <c r="ERL111" s="5"/>
      <c r="ERM111" s="866" t="s">
        <v>61</v>
      </c>
      <c r="ERN111" s="866"/>
      <c r="ERO111" s="5"/>
      <c r="ERP111" s="5"/>
      <c r="ERQ111" s="1"/>
      <c r="ERR111" s="2"/>
      <c r="ERS111" s="8" t="s">
        <v>60</v>
      </c>
      <c r="ERT111" s="5"/>
      <c r="ERU111" s="866" t="s">
        <v>61</v>
      </c>
      <c r="ERV111" s="866"/>
      <c r="ERW111" s="5"/>
      <c r="ERX111" s="5"/>
      <c r="ERY111" s="1"/>
      <c r="ERZ111" s="2"/>
      <c r="ESA111" s="8" t="s">
        <v>60</v>
      </c>
      <c r="ESB111" s="5"/>
      <c r="ESC111" s="866" t="s">
        <v>61</v>
      </c>
      <c r="ESD111" s="866"/>
      <c r="ESE111" s="5"/>
      <c r="ESF111" s="5"/>
      <c r="ESG111" s="1"/>
      <c r="ESH111" s="2"/>
      <c r="ESI111" s="8" t="s">
        <v>60</v>
      </c>
      <c r="ESJ111" s="5"/>
      <c r="ESK111" s="866" t="s">
        <v>61</v>
      </c>
      <c r="ESL111" s="866"/>
      <c r="ESM111" s="5"/>
      <c r="ESN111" s="5"/>
      <c r="ESO111" s="1"/>
      <c r="ESP111" s="2"/>
      <c r="ESQ111" s="8" t="s">
        <v>60</v>
      </c>
      <c r="ESR111" s="5"/>
      <c r="ESS111" s="866" t="s">
        <v>61</v>
      </c>
      <c r="EST111" s="866"/>
      <c r="ESU111" s="5"/>
      <c r="ESV111" s="5"/>
      <c r="ESW111" s="1"/>
      <c r="ESX111" s="2"/>
      <c r="ESY111" s="8" t="s">
        <v>60</v>
      </c>
      <c r="ESZ111" s="5"/>
      <c r="ETA111" s="866" t="s">
        <v>61</v>
      </c>
      <c r="ETB111" s="866"/>
      <c r="ETC111" s="5"/>
      <c r="ETD111" s="5"/>
      <c r="ETE111" s="1"/>
      <c r="ETF111" s="2"/>
      <c r="ETG111" s="8" t="s">
        <v>60</v>
      </c>
      <c r="ETH111" s="5"/>
      <c r="ETI111" s="866" t="s">
        <v>61</v>
      </c>
      <c r="ETJ111" s="866"/>
      <c r="ETK111" s="5"/>
      <c r="ETL111" s="5"/>
      <c r="ETM111" s="1"/>
      <c r="ETN111" s="2"/>
      <c r="ETO111" s="8" t="s">
        <v>60</v>
      </c>
      <c r="ETP111" s="5"/>
      <c r="ETQ111" s="866" t="s">
        <v>61</v>
      </c>
      <c r="ETR111" s="866"/>
      <c r="ETS111" s="5"/>
      <c r="ETT111" s="5"/>
      <c r="ETU111" s="1"/>
      <c r="ETV111" s="2"/>
      <c r="ETW111" s="8" t="s">
        <v>60</v>
      </c>
      <c r="ETX111" s="5"/>
      <c r="ETY111" s="866" t="s">
        <v>61</v>
      </c>
      <c r="ETZ111" s="866"/>
      <c r="EUA111" s="5"/>
      <c r="EUB111" s="5"/>
      <c r="EUC111" s="1"/>
      <c r="EUD111" s="2"/>
      <c r="EUE111" s="8" t="s">
        <v>60</v>
      </c>
      <c r="EUF111" s="5"/>
      <c r="EUG111" s="866" t="s">
        <v>61</v>
      </c>
      <c r="EUH111" s="866"/>
      <c r="EUI111" s="5"/>
      <c r="EUJ111" s="5"/>
      <c r="EUK111" s="1"/>
      <c r="EUL111" s="2"/>
      <c r="EUM111" s="8" t="s">
        <v>60</v>
      </c>
      <c r="EUN111" s="5"/>
      <c r="EUO111" s="866" t="s">
        <v>61</v>
      </c>
      <c r="EUP111" s="866"/>
      <c r="EUQ111" s="5"/>
      <c r="EUR111" s="5"/>
      <c r="EUS111" s="1"/>
      <c r="EUT111" s="2"/>
      <c r="EUU111" s="8" t="s">
        <v>60</v>
      </c>
      <c r="EUV111" s="5"/>
      <c r="EUW111" s="866" t="s">
        <v>61</v>
      </c>
      <c r="EUX111" s="866"/>
      <c r="EUY111" s="5"/>
      <c r="EUZ111" s="5"/>
      <c r="EVA111" s="1"/>
      <c r="EVB111" s="2"/>
      <c r="EVC111" s="8" t="s">
        <v>60</v>
      </c>
      <c r="EVD111" s="5"/>
      <c r="EVE111" s="866" t="s">
        <v>61</v>
      </c>
      <c r="EVF111" s="866"/>
      <c r="EVG111" s="5"/>
      <c r="EVH111" s="5"/>
      <c r="EVI111" s="1"/>
      <c r="EVJ111" s="2"/>
      <c r="EVK111" s="8" t="s">
        <v>60</v>
      </c>
      <c r="EVL111" s="5"/>
      <c r="EVM111" s="866" t="s">
        <v>61</v>
      </c>
      <c r="EVN111" s="866"/>
      <c r="EVO111" s="5"/>
      <c r="EVP111" s="5"/>
      <c r="EVQ111" s="1"/>
      <c r="EVR111" s="2"/>
      <c r="EVS111" s="8" t="s">
        <v>60</v>
      </c>
      <c r="EVT111" s="5"/>
      <c r="EVU111" s="866" t="s">
        <v>61</v>
      </c>
      <c r="EVV111" s="866"/>
      <c r="EVW111" s="5"/>
      <c r="EVX111" s="5"/>
      <c r="EVY111" s="1"/>
      <c r="EVZ111" s="2"/>
      <c r="EWA111" s="8" t="s">
        <v>60</v>
      </c>
      <c r="EWB111" s="5"/>
      <c r="EWC111" s="866" t="s">
        <v>61</v>
      </c>
      <c r="EWD111" s="866"/>
      <c r="EWE111" s="5"/>
      <c r="EWF111" s="5"/>
      <c r="EWG111" s="1"/>
      <c r="EWH111" s="2"/>
      <c r="EWI111" s="8" t="s">
        <v>60</v>
      </c>
      <c r="EWJ111" s="5"/>
      <c r="EWK111" s="866" t="s">
        <v>61</v>
      </c>
      <c r="EWL111" s="866"/>
      <c r="EWM111" s="5"/>
      <c r="EWN111" s="5"/>
      <c r="EWO111" s="1"/>
      <c r="EWP111" s="2"/>
      <c r="EWQ111" s="8" t="s">
        <v>60</v>
      </c>
      <c r="EWR111" s="5"/>
      <c r="EWS111" s="866" t="s">
        <v>61</v>
      </c>
      <c r="EWT111" s="866"/>
      <c r="EWU111" s="5"/>
      <c r="EWV111" s="5"/>
      <c r="EWW111" s="1"/>
      <c r="EWX111" s="2"/>
      <c r="EWY111" s="8" t="s">
        <v>60</v>
      </c>
      <c r="EWZ111" s="5"/>
      <c r="EXA111" s="866" t="s">
        <v>61</v>
      </c>
      <c r="EXB111" s="866"/>
      <c r="EXC111" s="5"/>
      <c r="EXD111" s="5"/>
      <c r="EXE111" s="1"/>
      <c r="EXF111" s="2"/>
      <c r="EXG111" s="8" t="s">
        <v>60</v>
      </c>
      <c r="EXH111" s="5"/>
      <c r="EXI111" s="866" t="s">
        <v>61</v>
      </c>
      <c r="EXJ111" s="866"/>
      <c r="EXK111" s="5"/>
      <c r="EXL111" s="5"/>
      <c r="EXM111" s="1"/>
      <c r="EXN111" s="2"/>
      <c r="EXO111" s="8" t="s">
        <v>60</v>
      </c>
      <c r="EXP111" s="5"/>
      <c r="EXQ111" s="866" t="s">
        <v>61</v>
      </c>
      <c r="EXR111" s="866"/>
      <c r="EXS111" s="5"/>
      <c r="EXT111" s="5"/>
      <c r="EXU111" s="1"/>
      <c r="EXV111" s="2"/>
      <c r="EXW111" s="8" t="s">
        <v>60</v>
      </c>
      <c r="EXX111" s="5"/>
      <c r="EXY111" s="866" t="s">
        <v>61</v>
      </c>
      <c r="EXZ111" s="866"/>
      <c r="EYA111" s="5"/>
      <c r="EYB111" s="5"/>
      <c r="EYC111" s="1"/>
      <c r="EYD111" s="2"/>
      <c r="EYE111" s="8" t="s">
        <v>60</v>
      </c>
      <c r="EYF111" s="5"/>
      <c r="EYG111" s="866" t="s">
        <v>61</v>
      </c>
      <c r="EYH111" s="866"/>
      <c r="EYI111" s="5"/>
      <c r="EYJ111" s="5"/>
      <c r="EYK111" s="1"/>
      <c r="EYL111" s="2"/>
      <c r="EYM111" s="8" t="s">
        <v>60</v>
      </c>
      <c r="EYN111" s="5"/>
      <c r="EYO111" s="866" t="s">
        <v>61</v>
      </c>
      <c r="EYP111" s="866"/>
      <c r="EYQ111" s="5"/>
      <c r="EYR111" s="5"/>
      <c r="EYS111" s="1"/>
      <c r="EYT111" s="2"/>
      <c r="EYU111" s="8" t="s">
        <v>60</v>
      </c>
      <c r="EYV111" s="5"/>
      <c r="EYW111" s="866" t="s">
        <v>61</v>
      </c>
      <c r="EYX111" s="866"/>
      <c r="EYY111" s="5"/>
      <c r="EYZ111" s="5"/>
      <c r="EZA111" s="1"/>
      <c r="EZB111" s="2"/>
      <c r="EZC111" s="8" t="s">
        <v>60</v>
      </c>
      <c r="EZD111" s="5"/>
      <c r="EZE111" s="866" t="s">
        <v>61</v>
      </c>
      <c r="EZF111" s="866"/>
      <c r="EZG111" s="5"/>
      <c r="EZH111" s="5"/>
      <c r="EZI111" s="1"/>
      <c r="EZJ111" s="2"/>
      <c r="EZK111" s="8" t="s">
        <v>60</v>
      </c>
      <c r="EZL111" s="5"/>
      <c r="EZM111" s="866" t="s">
        <v>61</v>
      </c>
      <c r="EZN111" s="866"/>
      <c r="EZO111" s="5"/>
      <c r="EZP111" s="5"/>
      <c r="EZQ111" s="1"/>
      <c r="EZR111" s="2"/>
      <c r="EZS111" s="8" t="s">
        <v>60</v>
      </c>
      <c r="EZT111" s="5"/>
      <c r="EZU111" s="866" t="s">
        <v>61</v>
      </c>
      <c r="EZV111" s="866"/>
      <c r="EZW111" s="5"/>
      <c r="EZX111" s="5"/>
      <c r="EZY111" s="1"/>
      <c r="EZZ111" s="2"/>
      <c r="FAA111" s="8" t="s">
        <v>60</v>
      </c>
      <c r="FAB111" s="5"/>
      <c r="FAC111" s="866" t="s">
        <v>61</v>
      </c>
      <c r="FAD111" s="866"/>
      <c r="FAE111" s="5"/>
      <c r="FAF111" s="5"/>
      <c r="FAG111" s="1"/>
      <c r="FAH111" s="2"/>
      <c r="FAI111" s="8" t="s">
        <v>60</v>
      </c>
      <c r="FAJ111" s="5"/>
      <c r="FAK111" s="866" t="s">
        <v>61</v>
      </c>
      <c r="FAL111" s="866"/>
      <c r="FAM111" s="5"/>
      <c r="FAN111" s="5"/>
      <c r="FAO111" s="1"/>
      <c r="FAP111" s="2"/>
      <c r="FAQ111" s="8" t="s">
        <v>60</v>
      </c>
      <c r="FAR111" s="5"/>
      <c r="FAS111" s="866" t="s">
        <v>61</v>
      </c>
      <c r="FAT111" s="866"/>
      <c r="FAU111" s="5"/>
      <c r="FAV111" s="5"/>
      <c r="FAW111" s="1"/>
      <c r="FAX111" s="2"/>
      <c r="FAY111" s="8" t="s">
        <v>60</v>
      </c>
      <c r="FAZ111" s="5"/>
      <c r="FBA111" s="866" t="s">
        <v>61</v>
      </c>
      <c r="FBB111" s="866"/>
      <c r="FBC111" s="5"/>
      <c r="FBD111" s="5"/>
      <c r="FBE111" s="1"/>
      <c r="FBF111" s="2"/>
      <c r="FBG111" s="8" t="s">
        <v>60</v>
      </c>
      <c r="FBH111" s="5"/>
      <c r="FBI111" s="866" t="s">
        <v>61</v>
      </c>
      <c r="FBJ111" s="866"/>
      <c r="FBK111" s="5"/>
      <c r="FBL111" s="5"/>
      <c r="FBM111" s="1"/>
      <c r="FBN111" s="2"/>
      <c r="FBO111" s="8" t="s">
        <v>60</v>
      </c>
      <c r="FBP111" s="5"/>
      <c r="FBQ111" s="866" t="s">
        <v>61</v>
      </c>
      <c r="FBR111" s="866"/>
      <c r="FBS111" s="5"/>
      <c r="FBT111" s="5"/>
      <c r="FBU111" s="1"/>
      <c r="FBV111" s="2"/>
      <c r="FBW111" s="8" t="s">
        <v>60</v>
      </c>
      <c r="FBX111" s="5"/>
      <c r="FBY111" s="866" t="s">
        <v>61</v>
      </c>
      <c r="FBZ111" s="866"/>
      <c r="FCA111" s="5"/>
      <c r="FCB111" s="5"/>
      <c r="FCC111" s="1"/>
      <c r="FCD111" s="2"/>
      <c r="FCE111" s="8" t="s">
        <v>60</v>
      </c>
      <c r="FCF111" s="5"/>
      <c r="FCG111" s="866" t="s">
        <v>61</v>
      </c>
      <c r="FCH111" s="866"/>
      <c r="FCI111" s="5"/>
      <c r="FCJ111" s="5"/>
      <c r="FCK111" s="1"/>
      <c r="FCL111" s="2"/>
      <c r="FCM111" s="8" t="s">
        <v>60</v>
      </c>
      <c r="FCN111" s="5"/>
      <c r="FCO111" s="866" t="s">
        <v>61</v>
      </c>
      <c r="FCP111" s="866"/>
      <c r="FCQ111" s="5"/>
      <c r="FCR111" s="5"/>
      <c r="FCS111" s="1"/>
      <c r="FCT111" s="2"/>
      <c r="FCU111" s="8" t="s">
        <v>60</v>
      </c>
      <c r="FCV111" s="5"/>
      <c r="FCW111" s="866" t="s">
        <v>61</v>
      </c>
      <c r="FCX111" s="866"/>
      <c r="FCY111" s="5"/>
      <c r="FCZ111" s="5"/>
      <c r="FDA111" s="1"/>
      <c r="FDB111" s="2"/>
      <c r="FDC111" s="8" t="s">
        <v>60</v>
      </c>
      <c r="FDD111" s="5"/>
      <c r="FDE111" s="866" t="s">
        <v>61</v>
      </c>
      <c r="FDF111" s="866"/>
      <c r="FDG111" s="5"/>
      <c r="FDH111" s="5"/>
      <c r="FDI111" s="1"/>
      <c r="FDJ111" s="2"/>
      <c r="FDK111" s="8" t="s">
        <v>60</v>
      </c>
      <c r="FDL111" s="5"/>
      <c r="FDM111" s="866" t="s">
        <v>61</v>
      </c>
      <c r="FDN111" s="866"/>
      <c r="FDO111" s="5"/>
      <c r="FDP111" s="5"/>
      <c r="FDQ111" s="1"/>
      <c r="FDR111" s="2"/>
      <c r="FDS111" s="8" t="s">
        <v>60</v>
      </c>
      <c r="FDT111" s="5"/>
      <c r="FDU111" s="866" t="s">
        <v>61</v>
      </c>
      <c r="FDV111" s="866"/>
      <c r="FDW111" s="5"/>
      <c r="FDX111" s="5"/>
      <c r="FDY111" s="1"/>
      <c r="FDZ111" s="2"/>
      <c r="FEA111" s="8" t="s">
        <v>60</v>
      </c>
      <c r="FEB111" s="5"/>
      <c r="FEC111" s="866" t="s">
        <v>61</v>
      </c>
      <c r="FED111" s="866"/>
      <c r="FEE111" s="5"/>
      <c r="FEF111" s="5"/>
      <c r="FEG111" s="1"/>
      <c r="FEH111" s="2"/>
      <c r="FEI111" s="8" t="s">
        <v>60</v>
      </c>
      <c r="FEJ111" s="5"/>
      <c r="FEK111" s="866" t="s">
        <v>61</v>
      </c>
      <c r="FEL111" s="866"/>
      <c r="FEM111" s="5"/>
      <c r="FEN111" s="5"/>
      <c r="FEO111" s="1"/>
      <c r="FEP111" s="2"/>
      <c r="FEQ111" s="8" t="s">
        <v>60</v>
      </c>
      <c r="FER111" s="5"/>
      <c r="FES111" s="866" t="s">
        <v>61</v>
      </c>
      <c r="FET111" s="866"/>
      <c r="FEU111" s="5"/>
      <c r="FEV111" s="5"/>
      <c r="FEW111" s="1"/>
      <c r="FEX111" s="2"/>
      <c r="FEY111" s="8" t="s">
        <v>60</v>
      </c>
      <c r="FEZ111" s="5"/>
      <c r="FFA111" s="866" t="s">
        <v>61</v>
      </c>
      <c r="FFB111" s="866"/>
      <c r="FFC111" s="5"/>
      <c r="FFD111" s="5"/>
      <c r="FFE111" s="1"/>
      <c r="FFF111" s="2"/>
      <c r="FFG111" s="8" t="s">
        <v>60</v>
      </c>
      <c r="FFH111" s="5"/>
      <c r="FFI111" s="866" t="s">
        <v>61</v>
      </c>
      <c r="FFJ111" s="866"/>
      <c r="FFK111" s="5"/>
      <c r="FFL111" s="5"/>
      <c r="FFM111" s="1"/>
      <c r="FFN111" s="2"/>
      <c r="FFO111" s="8" t="s">
        <v>60</v>
      </c>
      <c r="FFP111" s="5"/>
      <c r="FFQ111" s="866" t="s">
        <v>61</v>
      </c>
      <c r="FFR111" s="866"/>
      <c r="FFS111" s="5"/>
      <c r="FFT111" s="5"/>
      <c r="FFU111" s="1"/>
      <c r="FFV111" s="2"/>
      <c r="FFW111" s="8" t="s">
        <v>60</v>
      </c>
      <c r="FFX111" s="5"/>
      <c r="FFY111" s="866" t="s">
        <v>61</v>
      </c>
      <c r="FFZ111" s="866"/>
      <c r="FGA111" s="5"/>
      <c r="FGB111" s="5"/>
      <c r="FGC111" s="1"/>
      <c r="FGD111" s="2"/>
      <c r="FGE111" s="8" t="s">
        <v>60</v>
      </c>
      <c r="FGF111" s="5"/>
      <c r="FGG111" s="866" t="s">
        <v>61</v>
      </c>
      <c r="FGH111" s="866"/>
      <c r="FGI111" s="5"/>
      <c r="FGJ111" s="5"/>
      <c r="FGK111" s="1"/>
      <c r="FGL111" s="2"/>
      <c r="FGM111" s="8" t="s">
        <v>60</v>
      </c>
      <c r="FGN111" s="5"/>
      <c r="FGO111" s="866" t="s">
        <v>61</v>
      </c>
      <c r="FGP111" s="866"/>
      <c r="FGQ111" s="5"/>
      <c r="FGR111" s="5"/>
      <c r="FGS111" s="1"/>
      <c r="FGT111" s="2"/>
      <c r="FGU111" s="8" t="s">
        <v>60</v>
      </c>
      <c r="FGV111" s="5"/>
      <c r="FGW111" s="866" t="s">
        <v>61</v>
      </c>
      <c r="FGX111" s="866"/>
      <c r="FGY111" s="5"/>
      <c r="FGZ111" s="5"/>
      <c r="FHA111" s="1"/>
      <c r="FHB111" s="2"/>
      <c r="FHC111" s="8" t="s">
        <v>60</v>
      </c>
      <c r="FHD111" s="5"/>
      <c r="FHE111" s="866" t="s">
        <v>61</v>
      </c>
      <c r="FHF111" s="866"/>
      <c r="FHG111" s="5"/>
      <c r="FHH111" s="5"/>
      <c r="FHI111" s="1"/>
      <c r="FHJ111" s="2"/>
      <c r="FHK111" s="8" t="s">
        <v>60</v>
      </c>
      <c r="FHL111" s="5"/>
      <c r="FHM111" s="866" t="s">
        <v>61</v>
      </c>
      <c r="FHN111" s="866"/>
      <c r="FHO111" s="5"/>
      <c r="FHP111" s="5"/>
      <c r="FHQ111" s="1"/>
      <c r="FHR111" s="2"/>
      <c r="FHS111" s="8" t="s">
        <v>60</v>
      </c>
      <c r="FHT111" s="5"/>
      <c r="FHU111" s="866" t="s">
        <v>61</v>
      </c>
      <c r="FHV111" s="866"/>
      <c r="FHW111" s="5"/>
      <c r="FHX111" s="5"/>
      <c r="FHY111" s="1"/>
      <c r="FHZ111" s="2"/>
      <c r="FIA111" s="8" t="s">
        <v>60</v>
      </c>
      <c r="FIB111" s="5"/>
      <c r="FIC111" s="866" t="s">
        <v>61</v>
      </c>
      <c r="FID111" s="866"/>
      <c r="FIE111" s="5"/>
      <c r="FIF111" s="5"/>
      <c r="FIG111" s="1"/>
      <c r="FIH111" s="2"/>
      <c r="FII111" s="8" t="s">
        <v>60</v>
      </c>
      <c r="FIJ111" s="5"/>
      <c r="FIK111" s="866" t="s">
        <v>61</v>
      </c>
      <c r="FIL111" s="866"/>
      <c r="FIM111" s="5"/>
      <c r="FIN111" s="5"/>
      <c r="FIO111" s="1"/>
      <c r="FIP111" s="2"/>
      <c r="FIQ111" s="8" t="s">
        <v>60</v>
      </c>
      <c r="FIR111" s="5"/>
      <c r="FIS111" s="866" t="s">
        <v>61</v>
      </c>
      <c r="FIT111" s="866"/>
      <c r="FIU111" s="5"/>
      <c r="FIV111" s="5"/>
      <c r="FIW111" s="1"/>
      <c r="FIX111" s="2"/>
      <c r="FIY111" s="8" t="s">
        <v>60</v>
      </c>
      <c r="FIZ111" s="5"/>
      <c r="FJA111" s="866" t="s">
        <v>61</v>
      </c>
      <c r="FJB111" s="866"/>
      <c r="FJC111" s="5"/>
      <c r="FJD111" s="5"/>
      <c r="FJE111" s="1"/>
      <c r="FJF111" s="2"/>
      <c r="FJG111" s="8" t="s">
        <v>60</v>
      </c>
      <c r="FJH111" s="5"/>
      <c r="FJI111" s="866" t="s">
        <v>61</v>
      </c>
      <c r="FJJ111" s="866"/>
      <c r="FJK111" s="5"/>
      <c r="FJL111" s="5"/>
      <c r="FJM111" s="1"/>
      <c r="FJN111" s="2"/>
      <c r="FJO111" s="8" t="s">
        <v>60</v>
      </c>
      <c r="FJP111" s="5"/>
      <c r="FJQ111" s="866" t="s">
        <v>61</v>
      </c>
      <c r="FJR111" s="866"/>
      <c r="FJS111" s="5"/>
      <c r="FJT111" s="5"/>
      <c r="FJU111" s="1"/>
      <c r="FJV111" s="2"/>
      <c r="FJW111" s="8" t="s">
        <v>60</v>
      </c>
      <c r="FJX111" s="5"/>
      <c r="FJY111" s="866" t="s">
        <v>61</v>
      </c>
      <c r="FJZ111" s="866"/>
      <c r="FKA111" s="5"/>
      <c r="FKB111" s="5"/>
      <c r="FKC111" s="1"/>
      <c r="FKD111" s="2"/>
      <c r="FKE111" s="8" t="s">
        <v>60</v>
      </c>
      <c r="FKF111" s="5"/>
      <c r="FKG111" s="866" t="s">
        <v>61</v>
      </c>
      <c r="FKH111" s="866"/>
      <c r="FKI111" s="5"/>
      <c r="FKJ111" s="5"/>
      <c r="FKK111" s="1"/>
      <c r="FKL111" s="2"/>
      <c r="FKM111" s="8" t="s">
        <v>60</v>
      </c>
      <c r="FKN111" s="5"/>
      <c r="FKO111" s="866" t="s">
        <v>61</v>
      </c>
      <c r="FKP111" s="866"/>
      <c r="FKQ111" s="5"/>
      <c r="FKR111" s="5"/>
      <c r="FKS111" s="1"/>
      <c r="FKT111" s="2"/>
      <c r="FKU111" s="8" t="s">
        <v>60</v>
      </c>
      <c r="FKV111" s="5"/>
      <c r="FKW111" s="866" t="s">
        <v>61</v>
      </c>
      <c r="FKX111" s="866"/>
      <c r="FKY111" s="5"/>
      <c r="FKZ111" s="5"/>
      <c r="FLA111" s="1"/>
      <c r="FLB111" s="2"/>
      <c r="FLC111" s="8" t="s">
        <v>60</v>
      </c>
      <c r="FLD111" s="5"/>
      <c r="FLE111" s="866" t="s">
        <v>61</v>
      </c>
      <c r="FLF111" s="866"/>
      <c r="FLG111" s="5"/>
      <c r="FLH111" s="5"/>
      <c r="FLI111" s="1"/>
      <c r="FLJ111" s="2"/>
      <c r="FLK111" s="8" t="s">
        <v>60</v>
      </c>
      <c r="FLL111" s="5"/>
      <c r="FLM111" s="866" t="s">
        <v>61</v>
      </c>
      <c r="FLN111" s="866"/>
      <c r="FLO111" s="5"/>
      <c r="FLP111" s="5"/>
      <c r="FLQ111" s="1"/>
      <c r="FLR111" s="2"/>
      <c r="FLS111" s="8" t="s">
        <v>60</v>
      </c>
      <c r="FLT111" s="5"/>
      <c r="FLU111" s="866" t="s">
        <v>61</v>
      </c>
      <c r="FLV111" s="866"/>
      <c r="FLW111" s="5"/>
      <c r="FLX111" s="5"/>
      <c r="FLY111" s="1"/>
      <c r="FLZ111" s="2"/>
      <c r="FMA111" s="8" t="s">
        <v>60</v>
      </c>
      <c r="FMB111" s="5"/>
      <c r="FMC111" s="866" t="s">
        <v>61</v>
      </c>
      <c r="FMD111" s="866"/>
      <c r="FME111" s="5"/>
      <c r="FMF111" s="5"/>
      <c r="FMG111" s="1"/>
      <c r="FMH111" s="2"/>
      <c r="FMI111" s="8" t="s">
        <v>60</v>
      </c>
      <c r="FMJ111" s="5"/>
      <c r="FMK111" s="866" t="s">
        <v>61</v>
      </c>
      <c r="FML111" s="866"/>
      <c r="FMM111" s="5"/>
      <c r="FMN111" s="5"/>
      <c r="FMO111" s="1"/>
      <c r="FMP111" s="2"/>
      <c r="FMQ111" s="8" t="s">
        <v>60</v>
      </c>
      <c r="FMR111" s="5"/>
      <c r="FMS111" s="866" t="s">
        <v>61</v>
      </c>
      <c r="FMT111" s="866"/>
      <c r="FMU111" s="5"/>
      <c r="FMV111" s="5"/>
      <c r="FMW111" s="1"/>
      <c r="FMX111" s="2"/>
      <c r="FMY111" s="8" t="s">
        <v>60</v>
      </c>
      <c r="FMZ111" s="5"/>
      <c r="FNA111" s="866" t="s">
        <v>61</v>
      </c>
      <c r="FNB111" s="866"/>
      <c r="FNC111" s="5"/>
      <c r="FND111" s="5"/>
      <c r="FNE111" s="1"/>
      <c r="FNF111" s="2"/>
      <c r="FNG111" s="8" t="s">
        <v>60</v>
      </c>
      <c r="FNH111" s="5"/>
      <c r="FNI111" s="866" t="s">
        <v>61</v>
      </c>
      <c r="FNJ111" s="866"/>
      <c r="FNK111" s="5"/>
      <c r="FNL111" s="5"/>
      <c r="FNM111" s="1"/>
      <c r="FNN111" s="2"/>
      <c r="FNO111" s="8" t="s">
        <v>60</v>
      </c>
      <c r="FNP111" s="5"/>
      <c r="FNQ111" s="866" t="s">
        <v>61</v>
      </c>
      <c r="FNR111" s="866"/>
      <c r="FNS111" s="5"/>
      <c r="FNT111" s="5"/>
      <c r="FNU111" s="1"/>
      <c r="FNV111" s="2"/>
      <c r="FNW111" s="8" t="s">
        <v>60</v>
      </c>
      <c r="FNX111" s="5"/>
      <c r="FNY111" s="866" t="s">
        <v>61</v>
      </c>
      <c r="FNZ111" s="866"/>
      <c r="FOA111" s="5"/>
      <c r="FOB111" s="5"/>
      <c r="FOC111" s="1"/>
      <c r="FOD111" s="2"/>
      <c r="FOE111" s="8" t="s">
        <v>60</v>
      </c>
      <c r="FOF111" s="5"/>
      <c r="FOG111" s="866" t="s">
        <v>61</v>
      </c>
      <c r="FOH111" s="866"/>
      <c r="FOI111" s="5"/>
      <c r="FOJ111" s="5"/>
      <c r="FOK111" s="1"/>
      <c r="FOL111" s="2"/>
      <c r="FOM111" s="8" t="s">
        <v>60</v>
      </c>
      <c r="FON111" s="5"/>
      <c r="FOO111" s="866" t="s">
        <v>61</v>
      </c>
      <c r="FOP111" s="866"/>
      <c r="FOQ111" s="5"/>
      <c r="FOR111" s="5"/>
      <c r="FOS111" s="1"/>
      <c r="FOT111" s="2"/>
      <c r="FOU111" s="8" t="s">
        <v>60</v>
      </c>
      <c r="FOV111" s="5"/>
      <c r="FOW111" s="866" t="s">
        <v>61</v>
      </c>
      <c r="FOX111" s="866"/>
      <c r="FOY111" s="5"/>
      <c r="FOZ111" s="5"/>
      <c r="FPA111" s="1"/>
      <c r="FPB111" s="2"/>
      <c r="FPC111" s="8" t="s">
        <v>60</v>
      </c>
      <c r="FPD111" s="5"/>
      <c r="FPE111" s="866" t="s">
        <v>61</v>
      </c>
      <c r="FPF111" s="866"/>
      <c r="FPG111" s="5"/>
      <c r="FPH111" s="5"/>
      <c r="FPI111" s="1"/>
      <c r="FPJ111" s="2"/>
      <c r="FPK111" s="8" t="s">
        <v>60</v>
      </c>
      <c r="FPL111" s="5"/>
      <c r="FPM111" s="866" t="s">
        <v>61</v>
      </c>
      <c r="FPN111" s="866"/>
      <c r="FPO111" s="5"/>
      <c r="FPP111" s="5"/>
      <c r="FPQ111" s="1"/>
      <c r="FPR111" s="2"/>
      <c r="FPS111" s="8" t="s">
        <v>60</v>
      </c>
      <c r="FPT111" s="5"/>
      <c r="FPU111" s="866" t="s">
        <v>61</v>
      </c>
      <c r="FPV111" s="866"/>
      <c r="FPW111" s="5"/>
      <c r="FPX111" s="5"/>
      <c r="FPY111" s="1"/>
      <c r="FPZ111" s="2"/>
      <c r="FQA111" s="8" t="s">
        <v>60</v>
      </c>
      <c r="FQB111" s="5"/>
      <c r="FQC111" s="866" t="s">
        <v>61</v>
      </c>
      <c r="FQD111" s="866"/>
      <c r="FQE111" s="5"/>
      <c r="FQF111" s="5"/>
      <c r="FQG111" s="1"/>
      <c r="FQH111" s="2"/>
      <c r="FQI111" s="8" t="s">
        <v>60</v>
      </c>
      <c r="FQJ111" s="5"/>
      <c r="FQK111" s="866" t="s">
        <v>61</v>
      </c>
      <c r="FQL111" s="866"/>
      <c r="FQM111" s="5"/>
      <c r="FQN111" s="5"/>
      <c r="FQO111" s="1"/>
      <c r="FQP111" s="2"/>
      <c r="FQQ111" s="8" t="s">
        <v>60</v>
      </c>
      <c r="FQR111" s="5"/>
      <c r="FQS111" s="866" t="s">
        <v>61</v>
      </c>
      <c r="FQT111" s="866"/>
      <c r="FQU111" s="5"/>
      <c r="FQV111" s="5"/>
      <c r="FQW111" s="1"/>
      <c r="FQX111" s="2"/>
      <c r="FQY111" s="8" t="s">
        <v>60</v>
      </c>
      <c r="FQZ111" s="5"/>
      <c r="FRA111" s="866" t="s">
        <v>61</v>
      </c>
      <c r="FRB111" s="866"/>
      <c r="FRC111" s="5"/>
      <c r="FRD111" s="5"/>
      <c r="FRE111" s="1"/>
      <c r="FRF111" s="2"/>
      <c r="FRG111" s="8" t="s">
        <v>60</v>
      </c>
      <c r="FRH111" s="5"/>
      <c r="FRI111" s="866" t="s">
        <v>61</v>
      </c>
      <c r="FRJ111" s="866"/>
      <c r="FRK111" s="5"/>
      <c r="FRL111" s="5"/>
      <c r="FRM111" s="1"/>
      <c r="FRN111" s="2"/>
      <c r="FRO111" s="8" t="s">
        <v>60</v>
      </c>
      <c r="FRP111" s="5"/>
      <c r="FRQ111" s="866" t="s">
        <v>61</v>
      </c>
      <c r="FRR111" s="866"/>
      <c r="FRS111" s="5"/>
      <c r="FRT111" s="5"/>
      <c r="FRU111" s="1"/>
      <c r="FRV111" s="2"/>
      <c r="FRW111" s="8" t="s">
        <v>60</v>
      </c>
      <c r="FRX111" s="5"/>
      <c r="FRY111" s="866" t="s">
        <v>61</v>
      </c>
      <c r="FRZ111" s="866"/>
      <c r="FSA111" s="5"/>
      <c r="FSB111" s="5"/>
      <c r="FSC111" s="1"/>
      <c r="FSD111" s="2"/>
      <c r="FSE111" s="8" t="s">
        <v>60</v>
      </c>
      <c r="FSF111" s="5"/>
      <c r="FSG111" s="866" t="s">
        <v>61</v>
      </c>
      <c r="FSH111" s="866"/>
      <c r="FSI111" s="5"/>
      <c r="FSJ111" s="5"/>
      <c r="FSK111" s="1"/>
      <c r="FSL111" s="2"/>
      <c r="FSM111" s="8" t="s">
        <v>60</v>
      </c>
      <c r="FSN111" s="5"/>
      <c r="FSO111" s="866" t="s">
        <v>61</v>
      </c>
      <c r="FSP111" s="866"/>
      <c r="FSQ111" s="5"/>
      <c r="FSR111" s="5"/>
      <c r="FSS111" s="1"/>
      <c r="FST111" s="2"/>
      <c r="FSU111" s="8" t="s">
        <v>60</v>
      </c>
      <c r="FSV111" s="5"/>
      <c r="FSW111" s="866" t="s">
        <v>61</v>
      </c>
      <c r="FSX111" s="866"/>
      <c r="FSY111" s="5"/>
      <c r="FSZ111" s="5"/>
      <c r="FTA111" s="1"/>
      <c r="FTB111" s="2"/>
      <c r="FTC111" s="8" t="s">
        <v>60</v>
      </c>
      <c r="FTD111" s="5"/>
      <c r="FTE111" s="866" t="s">
        <v>61</v>
      </c>
      <c r="FTF111" s="866"/>
      <c r="FTG111" s="5"/>
      <c r="FTH111" s="5"/>
      <c r="FTI111" s="1"/>
      <c r="FTJ111" s="2"/>
      <c r="FTK111" s="8" t="s">
        <v>60</v>
      </c>
      <c r="FTL111" s="5"/>
      <c r="FTM111" s="866" t="s">
        <v>61</v>
      </c>
      <c r="FTN111" s="866"/>
      <c r="FTO111" s="5"/>
      <c r="FTP111" s="5"/>
      <c r="FTQ111" s="1"/>
      <c r="FTR111" s="2"/>
      <c r="FTS111" s="8" t="s">
        <v>60</v>
      </c>
      <c r="FTT111" s="5"/>
      <c r="FTU111" s="866" t="s">
        <v>61</v>
      </c>
      <c r="FTV111" s="866"/>
      <c r="FTW111" s="5"/>
      <c r="FTX111" s="5"/>
      <c r="FTY111" s="1"/>
      <c r="FTZ111" s="2"/>
      <c r="FUA111" s="8" t="s">
        <v>60</v>
      </c>
      <c r="FUB111" s="5"/>
      <c r="FUC111" s="866" t="s">
        <v>61</v>
      </c>
      <c r="FUD111" s="866"/>
      <c r="FUE111" s="5"/>
      <c r="FUF111" s="5"/>
      <c r="FUG111" s="1"/>
      <c r="FUH111" s="2"/>
      <c r="FUI111" s="8" t="s">
        <v>60</v>
      </c>
      <c r="FUJ111" s="5"/>
      <c r="FUK111" s="866" t="s">
        <v>61</v>
      </c>
      <c r="FUL111" s="866"/>
      <c r="FUM111" s="5"/>
      <c r="FUN111" s="5"/>
      <c r="FUO111" s="1"/>
      <c r="FUP111" s="2"/>
      <c r="FUQ111" s="8" t="s">
        <v>60</v>
      </c>
      <c r="FUR111" s="5"/>
      <c r="FUS111" s="866" t="s">
        <v>61</v>
      </c>
      <c r="FUT111" s="866"/>
      <c r="FUU111" s="5"/>
      <c r="FUV111" s="5"/>
      <c r="FUW111" s="1"/>
      <c r="FUX111" s="2"/>
      <c r="FUY111" s="8" t="s">
        <v>60</v>
      </c>
      <c r="FUZ111" s="5"/>
      <c r="FVA111" s="866" t="s">
        <v>61</v>
      </c>
      <c r="FVB111" s="866"/>
      <c r="FVC111" s="5"/>
      <c r="FVD111" s="5"/>
      <c r="FVE111" s="1"/>
      <c r="FVF111" s="2"/>
      <c r="FVG111" s="8" t="s">
        <v>60</v>
      </c>
      <c r="FVH111" s="5"/>
      <c r="FVI111" s="866" t="s">
        <v>61</v>
      </c>
      <c r="FVJ111" s="866"/>
      <c r="FVK111" s="5"/>
      <c r="FVL111" s="5"/>
      <c r="FVM111" s="1"/>
      <c r="FVN111" s="2"/>
      <c r="FVO111" s="8" t="s">
        <v>60</v>
      </c>
      <c r="FVP111" s="5"/>
      <c r="FVQ111" s="866" t="s">
        <v>61</v>
      </c>
      <c r="FVR111" s="866"/>
      <c r="FVS111" s="5"/>
      <c r="FVT111" s="5"/>
      <c r="FVU111" s="1"/>
      <c r="FVV111" s="2"/>
      <c r="FVW111" s="8" t="s">
        <v>60</v>
      </c>
      <c r="FVX111" s="5"/>
      <c r="FVY111" s="866" t="s">
        <v>61</v>
      </c>
      <c r="FVZ111" s="866"/>
      <c r="FWA111" s="5"/>
      <c r="FWB111" s="5"/>
      <c r="FWC111" s="1"/>
      <c r="FWD111" s="2"/>
      <c r="FWE111" s="8" t="s">
        <v>60</v>
      </c>
      <c r="FWF111" s="5"/>
      <c r="FWG111" s="866" t="s">
        <v>61</v>
      </c>
      <c r="FWH111" s="866"/>
      <c r="FWI111" s="5"/>
      <c r="FWJ111" s="5"/>
      <c r="FWK111" s="1"/>
      <c r="FWL111" s="2"/>
      <c r="FWM111" s="8" t="s">
        <v>60</v>
      </c>
      <c r="FWN111" s="5"/>
      <c r="FWO111" s="866" t="s">
        <v>61</v>
      </c>
      <c r="FWP111" s="866"/>
      <c r="FWQ111" s="5"/>
      <c r="FWR111" s="5"/>
      <c r="FWS111" s="1"/>
      <c r="FWT111" s="2"/>
      <c r="FWU111" s="8" t="s">
        <v>60</v>
      </c>
      <c r="FWV111" s="5"/>
      <c r="FWW111" s="866" t="s">
        <v>61</v>
      </c>
      <c r="FWX111" s="866"/>
      <c r="FWY111" s="5"/>
      <c r="FWZ111" s="5"/>
      <c r="FXA111" s="1"/>
      <c r="FXB111" s="2"/>
      <c r="FXC111" s="8" t="s">
        <v>60</v>
      </c>
      <c r="FXD111" s="5"/>
      <c r="FXE111" s="866" t="s">
        <v>61</v>
      </c>
      <c r="FXF111" s="866"/>
      <c r="FXG111" s="5"/>
      <c r="FXH111" s="5"/>
      <c r="FXI111" s="1"/>
      <c r="FXJ111" s="2"/>
      <c r="FXK111" s="8" t="s">
        <v>60</v>
      </c>
      <c r="FXL111" s="5"/>
      <c r="FXM111" s="866" t="s">
        <v>61</v>
      </c>
      <c r="FXN111" s="866"/>
      <c r="FXO111" s="5"/>
      <c r="FXP111" s="5"/>
      <c r="FXQ111" s="1"/>
      <c r="FXR111" s="2"/>
      <c r="FXS111" s="8" t="s">
        <v>60</v>
      </c>
      <c r="FXT111" s="5"/>
      <c r="FXU111" s="866" t="s">
        <v>61</v>
      </c>
      <c r="FXV111" s="866"/>
      <c r="FXW111" s="5"/>
      <c r="FXX111" s="5"/>
      <c r="FXY111" s="1"/>
      <c r="FXZ111" s="2"/>
      <c r="FYA111" s="8" t="s">
        <v>60</v>
      </c>
      <c r="FYB111" s="5"/>
      <c r="FYC111" s="866" t="s">
        <v>61</v>
      </c>
      <c r="FYD111" s="866"/>
      <c r="FYE111" s="5"/>
      <c r="FYF111" s="5"/>
      <c r="FYG111" s="1"/>
      <c r="FYH111" s="2"/>
      <c r="FYI111" s="8" t="s">
        <v>60</v>
      </c>
      <c r="FYJ111" s="5"/>
      <c r="FYK111" s="866" t="s">
        <v>61</v>
      </c>
      <c r="FYL111" s="866"/>
      <c r="FYM111" s="5"/>
      <c r="FYN111" s="5"/>
      <c r="FYO111" s="1"/>
      <c r="FYP111" s="2"/>
      <c r="FYQ111" s="8" t="s">
        <v>60</v>
      </c>
      <c r="FYR111" s="5"/>
      <c r="FYS111" s="866" t="s">
        <v>61</v>
      </c>
      <c r="FYT111" s="866"/>
      <c r="FYU111" s="5"/>
      <c r="FYV111" s="5"/>
      <c r="FYW111" s="1"/>
      <c r="FYX111" s="2"/>
      <c r="FYY111" s="8" t="s">
        <v>60</v>
      </c>
      <c r="FYZ111" s="5"/>
      <c r="FZA111" s="866" t="s">
        <v>61</v>
      </c>
      <c r="FZB111" s="866"/>
      <c r="FZC111" s="5"/>
      <c r="FZD111" s="5"/>
      <c r="FZE111" s="1"/>
      <c r="FZF111" s="2"/>
      <c r="FZG111" s="8" t="s">
        <v>60</v>
      </c>
      <c r="FZH111" s="5"/>
      <c r="FZI111" s="866" t="s">
        <v>61</v>
      </c>
      <c r="FZJ111" s="866"/>
      <c r="FZK111" s="5"/>
      <c r="FZL111" s="5"/>
      <c r="FZM111" s="1"/>
      <c r="FZN111" s="2"/>
      <c r="FZO111" s="8" t="s">
        <v>60</v>
      </c>
      <c r="FZP111" s="5"/>
      <c r="FZQ111" s="866" t="s">
        <v>61</v>
      </c>
      <c r="FZR111" s="866"/>
      <c r="FZS111" s="5"/>
      <c r="FZT111" s="5"/>
      <c r="FZU111" s="1"/>
      <c r="FZV111" s="2"/>
      <c r="FZW111" s="8" t="s">
        <v>60</v>
      </c>
      <c r="FZX111" s="5"/>
      <c r="FZY111" s="866" t="s">
        <v>61</v>
      </c>
      <c r="FZZ111" s="866"/>
      <c r="GAA111" s="5"/>
      <c r="GAB111" s="5"/>
      <c r="GAC111" s="1"/>
      <c r="GAD111" s="2"/>
      <c r="GAE111" s="8" t="s">
        <v>60</v>
      </c>
      <c r="GAF111" s="5"/>
      <c r="GAG111" s="866" t="s">
        <v>61</v>
      </c>
      <c r="GAH111" s="866"/>
      <c r="GAI111" s="5"/>
      <c r="GAJ111" s="5"/>
      <c r="GAK111" s="1"/>
      <c r="GAL111" s="2"/>
      <c r="GAM111" s="8" t="s">
        <v>60</v>
      </c>
      <c r="GAN111" s="5"/>
      <c r="GAO111" s="866" t="s">
        <v>61</v>
      </c>
      <c r="GAP111" s="866"/>
      <c r="GAQ111" s="5"/>
      <c r="GAR111" s="5"/>
      <c r="GAS111" s="1"/>
      <c r="GAT111" s="2"/>
      <c r="GAU111" s="8" t="s">
        <v>60</v>
      </c>
      <c r="GAV111" s="5"/>
      <c r="GAW111" s="866" t="s">
        <v>61</v>
      </c>
      <c r="GAX111" s="866"/>
      <c r="GAY111" s="5"/>
      <c r="GAZ111" s="5"/>
      <c r="GBA111" s="1"/>
      <c r="GBB111" s="2"/>
      <c r="GBC111" s="8" t="s">
        <v>60</v>
      </c>
      <c r="GBD111" s="5"/>
      <c r="GBE111" s="866" t="s">
        <v>61</v>
      </c>
      <c r="GBF111" s="866"/>
      <c r="GBG111" s="5"/>
      <c r="GBH111" s="5"/>
      <c r="GBI111" s="1"/>
      <c r="GBJ111" s="2"/>
      <c r="GBK111" s="8" t="s">
        <v>60</v>
      </c>
      <c r="GBL111" s="5"/>
      <c r="GBM111" s="866" t="s">
        <v>61</v>
      </c>
      <c r="GBN111" s="866"/>
      <c r="GBO111" s="5"/>
      <c r="GBP111" s="5"/>
      <c r="GBQ111" s="1"/>
      <c r="GBR111" s="2"/>
      <c r="GBS111" s="8" t="s">
        <v>60</v>
      </c>
      <c r="GBT111" s="5"/>
      <c r="GBU111" s="866" t="s">
        <v>61</v>
      </c>
      <c r="GBV111" s="866"/>
      <c r="GBW111" s="5"/>
      <c r="GBX111" s="5"/>
      <c r="GBY111" s="1"/>
      <c r="GBZ111" s="2"/>
      <c r="GCA111" s="8" t="s">
        <v>60</v>
      </c>
      <c r="GCB111" s="5"/>
      <c r="GCC111" s="866" t="s">
        <v>61</v>
      </c>
      <c r="GCD111" s="866"/>
      <c r="GCE111" s="5"/>
      <c r="GCF111" s="5"/>
      <c r="GCG111" s="1"/>
      <c r="GCH111" s="2"/>
      <c r="GCI111" s="8" t="s">
        <v>60</v>
      </c>
      <c r="GCJ111" s="5"/>
      <c r="GCK111" s="866" t="s">
        <v>61</v>
      </c>
      <c r="GCL111" s="866"/>
      <c r="GCM111" s="5"/>
      <c r="GCN111" s="5"/>
      <c r="GCO111" s="1"/>
      <c r="GCP111" s="2"/>
      <c r="GCQ111" s="8" t="s">
        <v>60</v>
      </c>
      <c r="GCR111" s="5"/>
      <c r="GCS111" s="866" t="s">
        <v>61</v>
      </c>
      <c r="GCT111" s="866"/>
      <c r="GCU111" s="5"/>
      <c r="GCV111" s="5"/>
      <c r="GCW111" s="1"/>
      <c r="GCX111" s="2"/>
      <c r="GCY111" s="8" t="s">
        <v>60</v>
      </c>
      <c r="GCZ111" s="5"/>
      <c r="GDA111" s="866" t="s">
        <v>61</v>
      </c>
      <c r="GDB111" s="866"/>
      <c r="GDC111" s="5"/>
      <c r="GDD111" s="5"/>
      <c r="GDE111" s="1"/>
      <c r="GDF111" s="2"/>
      <c r="GDG111" s="8" t="s">
        <v>60</v>
      </c>
      <c r="GDH111" s="5"/>
      <c r="GDI111" s="866" t="s">
        <v>61</v>
      </c>
      <c r="GDJ111" s="866"/>
      <c r="GDK111" s="5"/>
      <c r="GDL111" s="5"/>
      <c r="GDM111" s="1"/>
      <c r="GDN111" s="2"/>
      <c r="GDO111" s="8" t="s">
        <v>60</v>
      </c>
      <c r="GDP111" s="5"/>
      <c r="GDQ111" s="866" t="s">
        <v>61</v>
      </c>
      <c r="GDR111" s="866"/>
      <c r="GDS111" s="5"/>
      <c r="GDT111" s="5"/>
      <c r="GDU111" s="1"/>
      <c r="GDV111" s="2"/>
      <c r="GDW111" s="8" t="s">
        <v>60</v>
      </c>
      <c r="GDX111" s="5"/>
      <c r="GDY111" s="866" t="s">
        <v>61</v>
      </c>
      <c r="GDZ111" s="866"/>
      <c r="GEA111" s="5"/>
      <c r="GEB111" s="5"/>
      <c r="GEC111" s="1"/>
      <c r="GED111" s="2"/>
      <c r="GEE111" s="8" t="s">
        <v>60</v>
      </c>
      <c r="GEF111" s="5"/>
      <c r="GEG111" s="866" t="s">
        <v>61</v>
      </c>
      <c r="GEH111" s="866"/>
      <c r="GEI111" s="5"/>
      <c r="GEJ111" s="5"/>
      <c r="GEK111" s="1"/>
      <c r="GEL111" s="2"/>
      <c r="GEM111" s="8" t="s">
        <v>60</v>
      </c>
      <c r="GEN111" s="5"/>
      <c r="GEO111" s="866" t="s">
        <v>61</v>
      </c>
      <c r="GEP111" s="866"/>
      <c r="GEQ111" s="5"/>
      <c r="GER111" s="5"/>
      <c r="GES111" s="1"/>
      <c r="GET111" s="2"/>
      <c r="GEU111" s="8" t="s">
        <v>60</v>
      </c>
      <c r="GEV111" s="5"/>
      <c r="GEW111" s="866" t="s">
        <v>61</v>
      </c>
      <c r="GEX111" s="866"/>
      <c r="GEY111" s="5"/>
      <c r="GEZ111" s="5"/>
      <c r="GFA111" s="1"/>
      <c r="GFB111" s="2"/>
      <c r="GFC111" s="8" t="s">
        <v>60</v>
      </c>
      <c r="GFD111" s="5"/>
      <c r="GFE111" s="866" t="s">
        <v>61</v>
      </c>
      <c r="GFF111" s="866"/>
      <c r="GFG111" s="5"/>
      <c r="GFH111" s="5"/>
      <c r="GFI111" s="1"/>
      <c r="GFJ111" s="2"/>
      <c r="GFK111" s="8" t="s">
        <v>60</v>
      </c>
      <c r="GFL111" s="5"/>
      <c r="GFM111" s="866" t="s">
        <v>61</v>
      </c>
      <c r="GFN111" s="866"/>
      <c r="GFO111" s="5"/>
      <c r="GFP111" s="5"/>
      <c r="GFQ111" s="1"/>
      <c r="GFR111" s="2"/>
      <c r="GFS111" s="8" t="s">
        <v>60</v>
      </c>
      <c r="GFT111" s="5"/>
      <c r="GFU111" s="866" t="s">
        <v>61</v>
      </c>
      <c r="GFV111" s="866"/>
      <c r="GFW111" s="5"/>
      <c r="GFX111" s="5"/>
      <c r="GFY111" s="1"/>
      <c r="GFZ111" s="2"/>
      <c r="GGA111" s="8" t="s">
        <v>60</v>
      </c>
      <c r="GGB111" s="5"/>
      <c r="GGC111" s="866" t="s">
        <v>61</v>
      </c>
      <c r="GGD111" s="866"/>
      <c r="GGE111" s="5"/>
      <c r="GGF111" s="5"/>
      <c r="GGG111" s="1"/>
      <c r="GGH111" s="2"/>
      <c r="GGI111" s="8" t="s">
        <v>60</v>
      </c>
      <c r="GGJ111" s="5"/>
      <c r="GGK111" s="866" t="s">
        <v>61</v>
      </c>
      <c r="GGL111" s="866"/>
      <c r="GGM111" s="5"/>
      <c r="GGN111" s="5"/>
      <c r="GGO111" s="1"/>
      <c r="GGP111" s="2"/>
      <c r="GGQ111" s="8" t="s">
        <v>60</v>
      </c>
      <c r="GGR111" s="5"/>
      <c r="GGS111" s="866" t="s">
        <v>61</v>
      </c>
      <c r="GGT111" s="866"/>
      <c r="GGU111" s="5"/>
      <c r="GGV111" s="5"/>
      <c r="GGW111" s="1"/>
      <c r="GGX111" s="2"/>
      <c r="GGY111" s="8" t="s">
        <v>60</v>
      </c>
      <c r="GGZ111" s="5"/>
      <c r="GHA111" s="866" t="s">
        <v>61</v>
      </c>
      <c r="GHB111" s="866"/>
      <c r="GHC111" s="5"/>
      <c r="GHD111" s="5"/>
      <c r="GHE111" s="1"/>
      <c r="GHF111" s="2"/>
      <c r="GHG111" s="8" t="s">
        <v>60</v>
      </c>
      <c r="GHH111" s="5"/>
      <c r="GHI111" s="866" t="s">
        <v>61</v>
      </c>
      <c r="GHJ111" s="866"/>
      <c r="GHK111" s="5"/>
      <c r="GHL111" s="5"/>
      <c r="GHM111" s="1"/>
      <c r="GHN111" s="2"/>
      <c r="GHO111" s="8" t="s">
        <v>60</v>
      </c>
      <c r="GHP111" s="5"/>
      <c r="GHQ111" s="866" t="s">
        <v>61</v>
      </c>
      <c r="GHR111" s="866"/>
      <c r="GHS111" s="5"/>
      <c r="GHT111" s="5"/>
      <c r="GHU111" s="1"/>
      <c r="GHV111" s="2"/>
      <c r="GHW111" s="8" t="s">
        <v>60</v>
      </c>
      <c r="GHX111" s="5"/>
      <c r="GHY111" s="866" t="s">
        <v>61</v>
      </c>
      <c r="GHZ111" s="866"/>
      <c r="GIA111" s="5"/>
      <c r="GIB111" s="5"/>
      <c r="GIC111" s="1"/>
      <c r="GID111" s="2"/>
      <c r="GIE111" s="8" t="s">
        <v>60</v>
      </c>
      <c r="GIF111" s="5"/>
      <c r="GIG111" s="866" t="s">
        <v>61</v>
      </c>
      <c r="GIH111" s="866"/>
      <c r="GII111" s="5"/>
      <c r="GIJ111" s="5"/>
      <c r="GIK111" s="1"/>
      <c r="GIL111" s="2"/>
      <c r="GIM111" s="8" t="s">
        <v>60</v>
      </c>
      <c r="GIN111" s="5"/>
      <c r="GIO111" s="866" t="s">
        <v>61</v>
      </c>
      <c r="GIP111" s="866"/>
      <c r="GIQ111" s="5"/>
      <c r="GIR111" s="5"/>
      <c r="GIS111" s="1"/>
      <c r="GIT111" s="2"/>
      <c r="GIU111" s="8" t="s">
        <v>60</v>
      </c>
      <c r="GIV111" s="5"/>
      <c r="GIW111" s="866" t="s">
        <v>61</v>
      </c>
      <c r="GIX111" s="866"/>
      <c r="GIY111" s="5"/>
      <c r="GIZ111" s="5"/>
      <c r="GJA111" s="1"/>
      <c r="GJB111" s="2"/>
      <c r="GJC111" s="8" t="s">
        <v>60</v>
      </c>
      <c r="GJD111" s="5"/>
      <c r="GJE111" s="866" t="s">
        <v>61</v>
      </c>
      <c r="GJF111" s="866"/>
      <c r="GJG111" s="5"/>
      <c r="GJH111" s="5"/>
      <c r="GJI111" s="1"/>
      <c r="GJJ111" s="2"/>
      <c r="GJK111" s="8" t="s">
        <v>60</v>
      </c>
      <c r="GJL111" s="5"/>
      <c r="GJM111" s="866" t="s">
        <v>61</v>
      </c>
      <c r="GJN111" s="866"/>
      <c r="GJO111" s="5"/>
      <c r="GJP111" s="5"/>
      <c r="GJQ111" s="1"/>
      <c r="GJR111" s="2"/>
      <c r="GJS111" s="8" t="s">
        <v>60</v>
      </c>
      <c r="GJT111" s="5"/>
      <c r="GJU111" s="866" t="s">
        <v>61</v>
      </c>
      <c r="GJV111" s="866"/>
      <c r="GJW111" s="5"/>
      <c r="GJX111" s="5"/>
      <c r="GJY111" s="1"/>
      <c r="GJZ111" s="2"/>
      <c r="GKA111" s="8" t="s">
        <v>60</v>
      </c>
      <c r="GKB111" s="5"/>
      <c r="GKC111" s="866" t="s">
        <v>61</v>
      </c>
      <c r="GKD111" s="866"/>
      <c r="GKE111" s="5"/>
      <c r="GKF111" s="5"/>
      <c r="GKG111" s="1"/>
      <c r="GKH111" s="2"/>
      <c r="GKI111" s="8" t="s">
        <v>60</v>
      </c>
      <c r="GKJ111" s="5"/>
      <c r="GKK111" s="866" t="s">
        <v>61</v>
      </c>
      <c r="GKL111" s="866"/>
      <c r="GKM111" s="5"/>
      <c r="GKN111" s="5"/>
      <c r="GKO111" s="1"/>
      <c r="GKP111" s="2"/>
      <c r="GKQ111" s="8" t="s">
        <v>60</v>
      </c>
      <c r="GKR111" s="5"/>
      <c r="GKS111" s="866" t="s">
        <v>61</v>
      </c>
      <c r="GKT111" s="866"/>
      <c r="GKU111" s="5"/>
      <c r="GKV111" s="5"/>
      <c r="GKW111" s="1"/>
      <c r="GKX111" s="2"/>
      <c r="GKY111" s="8" t="s">
        <v>60</v>
      </c>
      <c r="GKZ111" s="5"/>
      <c r="GLA111" s="866" t="s">
        <v>61</v>
      </c>
      <c r="GLB111" s="866"/>
      <c r="GLC111" s="5"/>
      <c r="GLD111" s="5"/>
      <c r="GLE111" s="1"/>
      <c r="GLF111" s="2"/>
      <c r="GLG111" s="8" t="s">
        <v>60</v>
      </c>
      <c r="GLH111" s="5"/>
      <c r="GLI111" s="866" t="s">
        <v>61</v>
      </c>
      <c r="GLJ111" s="866"/>
      <c r="GLK111" s="5"/>
      <c r="GLL111" s="5"/>
      <c r="GLM111" s="1"/>
      <c r="GLN111" s="2"/>
      <c r="GLO111" s="8" t="s">
        <v>60</v>
      </c>
      <c r="GLP111" s="5"/>
      <c r="GLQ111" s="866" t="s">
        <v>61</v>
      </c>
      <c r="GLR111" s="866"/>
      <c r="GLS111" s="5"/>
      <c r="GLT111" s="5"/>
      <c r="GLU111" s="1"/>
      <c r="GLV111" s="2"/>
      <c r="GLW111" s="8" t="s">
        <v>60</v>
      </c>
      <c r="GLX111" s="5"/>
      <c r="GLY111" s="866" t="s">
        <v>61</v>
      </c>
      <c r="GLZ111" s="866"/>
      <c r="GMA111" s="5"/>
      <c r="GMB111" s="5"/>
      <c r="GMC111" s="1"/>
      <c r="GMD111" s="2"/>
      <c r="GME111" s="8" t="s">
        <v>60</v>
      </c>
      <c r="GMF111" s="5"/>
      <c r="GMG111" s="866" t="s">
        <v>61</v>
      </c>
      <c r="GMH111" s="866"/>
      <c r="GMI111" s="5"/>
      <c r="GMJ111" s="5"/>
      <c r="GMK111" s="1"/>
      <c r="GML111" s="2"/>
      <c r="GMM111" s="8" t="s">
        <v>60</v>
      </c>
      <c r="GMN111" s="5"/>
      <c r="GMO111" s="866" t="s">
        <v>61</v>
      </c>
      <c r="GMP111" s="866"/>
      <c r="GMQ111" s="5"/>
      <c r="GMR111" s="5"/>
      <c r="GMS111" s="1"/>
      <c r="GMT111" s="2"/>
      <c r="GMU111" s="8" t="s">
        <v>60</v>
      </c>
      <c r="GMV111" s="5"/>
      <c r="GMW111" s="866" t="s">
        <v>61</v>
      </c>
      <c r="GMX111" s="866"/>
      <c r="GMY111" s="5"/>
      <c r="GMZ111" s="5"/>
      <c r="GNA111" s="1"/>
      <c r="GNB111" s="2"/>
      <c r="GNC111" s="8" t="s">
        <v>60</v>
      </c>
      <c r="GND111" s="5"/>
      <c r="GNE111" s="866" t="s">
        <v>61</v>
      </c>
      <c r="GNF111" s="866"/>
      <c r="GNG111" s="5"/>
      <c r="GNH111" s="5"/>
      <c r="GNI111" s="1"/>
      <c r="GNJ111" s="2"/>
      <c r="GNK111" s="8" t="s">
        <v>60</v>
      </c>
      <c r="GNL111" s="5"/>
      <c r="GNM111" s="866" t="s">
        <v>61</v>
      </c>
      <c r="GNN111" s="866"/>
      <c r="GNO111" s="5"/>
      <c r="GNP111" s="5"/>
      <c r="GNQ111" s="1"/>
      <c r="GNR111" s="2"/>
      <c r="GNS111" s="8" t="s">
        <v>60</v>
      </c>
      <c r="GNT111" s="5"/>
      <c r="GNU111" s="866" t="s">
        <v>61</v>
      </c>
      <c r="GNV111" s="866"/>
      <c r="GNW111" s="5"/>
      <c r="GNX111" s="5"/>
      <c r="GNY111" s="1"/>
      <c r="GNZ111" s="2"/>
      <c r="GOA111" s="8" t="s">
        <v>60</v>
      </c>
      <c r="GOB111" s="5"/>
      <c r="GOC111" s="866" t="s">
        <v>61</v>
      </c>
      <c r="GOD111" s="866"/>
      <c r="GOE111" s="5"/>
      <c r="GOF111" s="5"/>
      <c r="GOG111" s="1"/>
      <c r="GOH111" s="2"/>
      <c r="GOI111" s="8" t="s">
        <v>60</v>
      </c>
      <c r="GOJ111" s="5"/>
      <c r="GOK111" s="866" t="s">
        <v>61</v>
      </c>
      <c r="GOL111" s="866"/>
      <c r="GOM111" s="5"/>
      <c r="GON111" s="5"/>
      <c r="GOO111" s="1"/>
      <c r="GOP111" s="2"/>
      <c r="GOQ111" s="8" t="s">
        <v>60</v>
      </c>
      <c r="GOR111" s="5"/>
      <c r="GOS111" s="866" t="s">
        <v>61</v>
      </c>
      <c r="GOT111" s="866"/>
      <c r="GOU111" s="5"/>
      <c r="GOV111" s="5"/>
      <c r="GOW111" s="1"/>
      <c r="GOX111" s="2"/>
      <c r="GOY111" s="8" t="s">
        <v>60</v>
      </c>
      <c r="GOZ111" s="5"/>
      <c r="GPA111" s="866" t="s">
        <v>61</v>
      </c>
      <c r="GPB111" s="866"/>
      <c r="GPC111" s="5"/>
      <c r="GPD111" s="5"/>
      <c r="GPE111" s="1"/>
      <c r="GPF111" s="2"/>
      <c r="GPG111" s="8" t="s">
        <v>60</v>
      </c>
      <c r="GPH111" s="5"/>
      <c r="GPI111" s="866" t="s">
        <v>61</v>
      </c>
      <c r="GPJ111" s="866"/>
      <c r="GPK111" s="5"/>
      <c r="GPL111" s="5"/>
      <c r="GPM111" s="1"/>
      <c r="GPN111" s="2"/>
      <c r="GPO111" s="8" t="s">
        <v>60</v>
      </c>
      <c r="GPP111" s="5"/>
      <c r="GPQ111" s="866" t="s">
        <v>61</v>
      </c>
      <c r="GPR111" s="866"/>
      <c r="GPS111" s="5"/>
      <c r="GPT111" s="5"/>
      <c r="GPU111" s="1"/>
      <c r="GPV111" s="2"/>
      <c r="GPW111" s="8" t="s">
        <v>60</v>
      </c>
      <c r="GPX111" s="5"/>
      <c r="GPY111" s="866" t="s">
        <v>61</v>
      </c>
      <c r="GPZ111" s="866"/>
      <c r="GQA111" s="5"/>
      <c r="GQB111" s="5"/>
      <c r="GQC111" s="1"/>
      <c r="GQD111" s="2"/>
      <c r="GQE111" s="8" t="s">
        <v>60</v>
      </c>
      <c r="GQF111" s="5"/>
      <c r="GQG111" s="866" t="s">
        <v>61</v>
      </c>
      <c r="GQH111" s="866"/>
      <c r="GQI111" s="5"/>
      <c r="GQJ111" s="5"/>
      <c r="GQK111" s="1"/>
      <c r="GQL111" s="2"/>
      <c r="GQM111" s="8" t="s">
        <v>60</v>
      </c>
      <c r="GQN111" s="5"/>
      <c r="GQO111" s="866" t="s">
        <v>61</v>
      </c>
      <c r="GQP111" s="866"/>
      <c r="GQQ111" s="5"/>
      <c r="GQR111" s="5"/>
      <c r="GQS111" s="1"/>
      <c r="GQT111" s="2"/>
      <c r="GQU111" s="8" t="s">
        <v>60</v>
      </c>
      <c r="GQV111" s="5"/>
      <c r="GQW111" s="866" t="s">
        <v>61</v>
      </c>
      <c r="GQX111" s="866"/>
      <c r="GQY111" s="5"/>
      <c r="GQZ111" s="5"/>
      <c r="GRA111" s="1"/>
      <c r="GRB111" s="2"/>
      <c r="GRC111" s="8" t="s">
        <v>60</v>
      </c>
      <c r="GRD111" s="5"/>
      <c r="GRE111" s="866" t="s">
        <v>61</v>
      </c>
      <c r="GRF111" s="866"/>
      <c r="GRG111" s="5"/>
      <c r="GRH111" s="5"/>
      <c r="GRI111" s="1"/>
      <c r="GRJ111" s="2"/>
      <c r="GRK111" s="8" t="s">
        <v>60</v>
      </c>
      <c r="GRL111" s="5"/>
      <c r="GRM111" s="866" t="s">
        <v>61</v>
      </c>
      <c r="GRN111" s="866"/>
      <c r="GRO111" s="5"/>
      <c r="GRP111" s="5"/>
      <c r="GRQ111" s="1"/>
      <c r="GRR111" s="2"/>
      <c r="GRS111" s="8" t="s">
        <v>60</v>
      </c>
      <c r="GRT111" s="5"/>
      <c r="GRU111" s="866" t="s">
        <v>61</v>
      </c>
      <c r="GRV111" s="866"/>
      <c r="GRW111" s="5"/>
      <c r="GRX111" s="5"/>
      <c r="GRY111" s="1"/>
      <c r="GRZ111" s="2"/>
      <c r="GSA111" s="8" t="s">
        <v>60</v>
      </c>
      <c r="GSB111" s="5"/>
      <c r="GSC111" s="866" t="s">
        <v>61</v>
      </c>
      <c r="GSD111" s="866"/>
      <c r="GSE111" s="5"/>
      <c r="GSF111" s="5"/>
      <c r="GSG111" s="1"/>
      <c r="GSH111" s="2"/>
      <c r="GSI111" s="8" t="s">
        <v>60</v>
      </c>
      <c r="GSJ111" s="5"/>
      <c r="GSK111" s="866" t="s">
        <v>61</v>
      </c>
      <c r="GSL111" s="866"/>
      <c r="GSM111" s="5"/>
      <c r="GSN111" s="5"/>
      <c r="GSO111" s="1"/>
      <c r="GSP111" s="2"/>
      <c r="GSQ111" s="8" t="s">
        <v>60</v>
      </c>
      <c r="GSR111" s="5"/>
      <c r="GSS111" s="866" t="s">
        <v>61</v>
      </c>
      <c r="GST111" s="866"/>
      <c r="GSU111" s="5"/>
      <c r="GSV111" s="5"/>
      <c r="GSW111" s="1"/>
      <c r="GSX111" s="2"/>
      <c r="GSY111" s="8" t="s">
        <v>60</v>
      </c>
      <c r="GSZ111" s="5"/>
      <c r="GTA111" s="866" t="s">
        <v>61</v>
      </c>
      <c r="GTB111" s="866"/>
      <c r="GTC111" s="5"/>
      <c r="GTD111" s="5"/>
      <c r="GTE111" s="1"/>
      <c r="GTF111" s="2"/>
      <c r="GTG111" s="8" t="s">
        <v>60</v>
      </c>
      <c r="GTH111" s="5"/>
      <c r="GTI111" s="866" t="s">
        <v>61</v>
      </c>
      <c r="GTJ111" s="866"/>
      <c r="GTK111" s="5"/>
      <c r="GTL111" s="5"/>
      <c r="GTM111" s="1"/>
      <c r="GTN111" s="2"/>
      <c r="GTO111" s="8" t="s">
        <v>60</v>
      </c>
      <c r="GTP111" s="5"/>
      <c r="GTQ111" s="866" t="s">
        <v>61</v>
      </c>
      <c r="GTR111" s="866"/>
      <c r="GTS111" s="5"/>
      <c r="GTT111" s="5"/>
      <c r="GTU111" s="1"/>
      <c r="GTV111" s="2"/>
      <c r="GTW111" s="8" t="s">
        <v>60</v>
      </c>
      <c r="GTX111" s="5"/>
      <c r="GTY111" s="866" t="s">
        <v>61</v>
      </c>
      <c r="GTZ111" s="866"/>
      <c r="GUA111" s="5"/>
      <c r="GUB111" s="5"/>
      <c r="GUC111" s="1"/>
      <c r="GUD111" s="2"/>
      <c r="GUE111" s="8" t="s">
        <v>60</v>
      </c>
      <c r="GUF111" s="5"/>
      <c r="GUG111" s="866" t="s">
        <v>61</v>
      </c>
      <c r="GUH111" s="866"/>
      <c r="GUI111" s="5"/>
      <c r="GUJ111" s="5"/>
      <c r="GUK111" s="1"/>
      <c r="GUL111" s="2"/>
      <c r="GUM111" s="8" t="s">
        <v>60</v>
      </c>
      <c r="GUN111" s="5"/>
      <c r="GUO111" s="866" t="s">
        <v>61</v>
      </c>
      <c r="GUP111" s="866"/>
      <c r="GUQ111" s="5"/>
      <c r="GUR111" s="5"/>
      <c r="GUS111" s="1"/>
      <c r="GUT111" s="2"/>
      <c r="GUU111" s="8" t="s">
        <v>60</v>
      </c>
      <c r="GUV111" s="5"/>
      <c r="GUW111" s="866" t="s">
        <v>61</v>
      </c>
      <c r="GUX111" s="866"/>
      <c r="GUY111" s="5"/>
      <c r="GUZ111" s="5"/>
      <c r="GVA111" s="1"/>
      <c r="GVB111" s="2"/>
      <c r="GVC111" s="8" t="s">
        <v>60</v>
      </c>
      <c r="GVD111" s="5"/>
      <c r="GVE111" s="866" t="s">
        <v>61</v>
      </c>
      <c r="GVF111" s="866"/>
      <c r="GVG111" s="5"/>
      <c r="GVH111" s="5"/>
      <c r="GVI111" s="1"/>
      <c r="GVJ111" s="2"/>
      <c r="GVK111" s="8" t="s">
        <v>60</v>
      </c>
      <c r="GVL111" s="5"/>
      <c r="GVM111" s="866" t="s">
        <v>61</v>
      </c>
      <c r="GVN111" s="866"/>
      <c r="GVO111" s="5"/>
      <c r="GVP111" s="5"/>
      <c r="GVQ111" s="1"/>
      <c r="GVR111" s="2"/>
      <c r="GVS111" s="8" t="s">
        <v>60</v>
      </c>
      <c r="GVT111" s="5"/>
      <c r="GVU111" s="866" t="s">
        <v>61</v>
      </c>
      <c r="GVV111" s="866"/>
      <c r="GVW111" s="5"/>
      <c r="GVX111" s="5"/>
      <c r="GVY111" s="1"/>
      <c r="GVZ111" s="2"/>
      <c r="GWA111" s="8" t="s">
        <v>60</v>
      </c>
      <c r="GWB111" s="5"/>
      <c r="GWC111" s="866" t="s">
        <v>61</v>
      </c>
      <c r="GWD111" s="866"/>
      <c r="GWE111" s="5"/>
      <c r="GWF111" s="5"/>
      <c r="GWG111" s="1"/>
      <c r="GWH111" s="2"/>
      <c r="GWI111" s="8" t="s">
        <v>60</v>
      </c>
      <c r="GWJ111" s="5"/>
      <c r="GWK111" s="866" t="s">
        <v>61</v>
      </c>
      <c r="GWL111" s="866"/>
      <c r="GWM111" s="5"/>
      <c r="GWN111" s="5"/>
      <c r="GWO111" s="1"/>
      <c r="GWP111" s="2"/>
      <c r="GWQ111" s="8" t="s">
        <v>60</v>
      </c>
      <c r="GWR111" s="5"/>
      <c r="GWS111" s="866" t="s">
        <v>61</v>
      </c>
      <c r="GWT111" s="866"/>
      <c r="GWU111" s="5"/>
      <c r="GWV111" s="5"/>
      <c r="GWW111" s="1"/>
      <c r="GWX111" s="2"/>
      <c r="GWY111" s="8" t="s">
        <v>60</v>
      </c>
      <c r="GWZ111" s="5"/>
      <c r="GXA111" s="866" t="s">
        <v>61</v>
      </c>
      <c r="GXB111" s="866"/>
      <c r="GXC111" s="5"/>
      <c r="GXD111" s="5"/>
      <c r="GXE111" s="1"/>
      <c r="GXF111" s="2"/>
      <c r="GXG111" s="8" t="s">
        <v>60</v>
      </c>
      <c r="GXH111" s="5"/>
      <c r="GXI111" s="866" t="s">
        <v>61</v>
      </c>
      <c r="GXJ111" s="866"/>
      <c r="GXK111" s="5"/>
      <c r="GXL111" s="5"/>
      <c r="GXM111" s="1"/>
      <c r="GXN111" s="2"/>
      <c r="GXO111" s="8" t="s">
        <v>60</v>
      </c>
      <c r="GXP111" s="5"/>
      <c r="GXQ111" s="866" t="s">
        <v>61</v>
      </c>
      <c r="GXR111" s="866"/>
      <c r="GXS111" s="5"/>
      <c r="GXT111" s="5"/>
      <c r="GXU111" s="1"/>
      <c r="GXV111" s="2"/>
      <c r="GXW111" s="8" t="s">
        <v>60</v>
      </c>
      <c r="GXX111" s="5"/>
      <c r="GXY111" s="866" t="s">
        <v>61</v>
      </c>
      <c r="GXZ111" s="866"/>
      <c r="GYA111" s="5"/>
      <c r="GYB111" s="5"/>
      <c r="GYC111" s="1"/>
      <c r="GYD111" s="2"/>
      <c r="GYE111" s="8" t="s">
        <v>60</v>
      </c>
      <c r="GYF111" s="5"/>
      <c r="GYG111" s="866" t="s">
        <v>61</v>
      </c>
      <c r="GYH111" s="866"/>
      <c r="GYI111" s="5"/>
      <c r="GYJ111" s="5"/>
      <c r="GYK111" s="1"/>
      <c r="GYL111" s="2"/>
      <c r="GYM111" s="8" t="s">
        <v>60</v>
      </c>
      <c r="GYN111" s="5"/>
      <c r="GYO111" s="866" t="s">
        <v>61</v>
      </c>
      <c r="GYP111" s="866"/>
      <c r="GYQ111" s="5"/>
      <c r="GYR111" s="5"/>
      <c r="GYS111" s="1"/>
      <c r="GYT111" s="2"/>
      <c r="GYU111" s="8" t="s">
        <v>60</v>
      </c>
      <c r="GYV111" s="5"/>
      <c r="GYW111" s="866" t="s">
        <v>61</v>
      </c>
      <c r="GYX111" s="866"/>
      <c r="GYY111" s="5"/>
      <c r="GYZ111" s="5"/>
      <c r="GZA111" s="1"/>
      <c r="GZB111" s="2"/>
      <c r="GZC111" s="8" t="s">
        <v>60</v>
      </c>
      <c r="GZD111" s="5"/>
      <c r="GZE111" s="866" t="s">
        <v>61</v>
      </c>
      <c r="GZF111" s="866"/>
      <c r="GZG111" s="5"/>
      <c r="GZH111" s="5"/>
      <c r="GZI111" s="1"/>
      <c r="GZJ111" s="2"/>
      <c r="GZK111" s="8" t="s">
        <v>60</v>
      </c>
      <c r="GZL111" s="5"/>
      <c r="GZM111" s="866" t="s">
        <v>61</v>
      </c>
      <c r="GZN111" s="866"/>
      <c r="GZO111" s="5"/>
      <c r="GZP111" s="5"/>
      <c r="GZQ111" s="1"/>
      <c r="GZR111" s="2"/>
      <c r="GZS111" s="8" t="s">
        <v>60</v>
      </c>
      <c r="GZT111" s="5"/>
      <c r="GZU111" s="866" t="s">
        <v>61</v>
      </c>
      <c r="GZV111" s="866"/>
      <c r="GZW111" s="5"/>
      <c r="GZX111" s="5"/>
      <c r="GZY111" s="1"/>
      <c r="GZZ111" s="2"/>
      <c r="HAA111" s="8" t="s">
        <v>60</v>
      </c>
      <c r="HAB111" s="5"/>
      <c r="HAC111" s="866" t="s">
        <v>61</v>
      </c>
      <c r="HAD111" s="866"/>
      <c r="HAE111" s="5"/>
      <c r="HAF111" s="5"/>
      <c r="HAG111" s="1"/>
      <c r="HAH111" s="2"/>
      <c r="HAI111" s="8" t="s">
        <v>60</v>
      </c>
      <c r="HAJ111" s="5"/>
      <c r="HAK111" s="866" t="s">
        <v>61</v>
      </c>
      <c r="HAL111" s="866"/>
      <c r="HAM111" s="5"/>
      <c r="HAN111" s="5"/>
      <c r="HAO111" s="1"/>
      <c r="HAP111" s="2"/>
      <c r="HAQ111" s="8" t="s">
        <v>60</v>
      </c>
      <c r="HAR111" s="5"/>
      <c r="HAS111" s="866" t="s">
        <v>61</v>
      </c>
      <c r="HAT111" s="866"/>
      <c r="HAU111" s="5"/>
      <c r="HAV111" s="5"/>
      <c r="HAW111" s="1"/>
      <c r="HAX111" s="2"/>
      <c r="HAY111" s="8" t="s">
        <v>60</v>
      </c>
      <c r="HAZ111" s="5"/>
      <c r="HBA111" s="866" t="s">
        <v>61</v>
      </c>
      <c r="HBB111" s="866"/>
      <c r="HBC111" s="5"/>
      <c r="HBD111" s="5"/>
      <c r="HBE111" s="1"/>
      <c r="HBF111" s="2"/>
      <c r="HBG111" s="8" t="s">
        <v>60</v>
      </c>
      <c r="HBH111" s="5"/>
      <c r="HBI111" s="866" t="s">
        <v>61</v>
      </c>
      <c r="HBJ111" s="866"/>
      <c r="HBK111" s="5"/>
      <c r="HBL111" s="5"/>
      <c r="HBM111" s="1"/>
      <c r="HBN111" s="2"/>
      <c r="HBO111" s="8" t="s">
        <v>60</v>
      </c>
      <c r="HBP111" s="5"/>
      <c r="HBQ111" s="866" t="s">
        <v>61</v>
      </c>
      <c r="HBR111" s="866"/>
      <c r="HBS111" s="5"/>
      <c r="HBT111" s="5"/>
      <c r="HBU111" s="1"/>
      <c r="HBV111" s="2"/>
      <c r="HBW111" s="8" t="s">
        <v>60</v>
      </c>
      <c r="HBX111" s="5"/>
      <c r="HBY111" s="866" t="s">
        <v>61</v>
      </c>
      <c r="HBZ111" s="866"/>
      <c r="HCA111" s="5"/>
      <c r="HCB111" s="5"/>
      <c r="HCC111" s="1"/>
      <c r="HCD111" s="2"/>
      <c r="HCE111" s="8" t="s">
        <v>60</v>
      </c>
      <c r="HCF111" s="5"/>
      <c r="HCG111" s="866" t="s">
        <v>61</v>
      </c>
      <c r="HCH111" s="866"/>
      <c r="HCI111" s="5"/>
      <c r="HCJ111" s="5"/>
      <c r="HCK111" s="1"/>
      <c r="HCL111" s="2"/>
      <c r="HCM111" s="8" t="s">
        <v>60</v>
      </c>
      <c r="HCN111" s="5"/>
      <c r="HCO111" s="866" t="s">
        <v>61</v>
      </c>
      <c r="HCP111" s="866"/>
      <c r="HCQ111" s="5"/>
      <c r="HCR111" s="5"/>
      <c r="HCS111" s="1"/>
      <c r="HCT111" s="2"/>
      <c r="HCU111" s="8" t="s">
        <v>60</v>
      </c>
      <c r="HCV111" s="5"/>
      <c r="HCW111" s="866" t="s">
        <v>61</v>
      </c>
      <c r="HCX111" s="866"/>
      <c r="HCY111" s="5"/>
      <c r="HCZ111" s="5"/>
      <c r="HDA111" s="1"/>
      <c r="HDB111" s="2"/>
      <c r="HDC111" s="8" t="s">
        <v>60</v>
      </c>
      <c r="HDD111" s="5"/>
      <c r="HDE111" s="866" t="s">
        <v>61</v>
      </c>
      <c r="HDF111" s="866"/>
      <c r="HDG111" s="5"/>
      <c r="HDH111" s="5"/>
      <c r="HDI111" s="1"/>
      <c r="HDJ111" s="2"/>
      <c r="HDK111" s="8" t="s">
        <v>60</v>
      </c>
      <c r="HDL111" s="5"/>
      <c r="HDM111" s="866" t="s">
        <v>61</v>
      </c>
      <c r="HDN111" s="866"/>
      <c r="HDO111" s="5"/>
      <c r="HDP111" s="5"/>
      <c r="HDQ111" s="1"/>
      <c r="HDR111" s="2"/>
      <c r="HDS111" s="8" t="s">
        <v>60</v>
      </c>
      <c r="HDT111" s="5"/>
      <c r="HDU111" s="866" t="s">
        <v>61</v>
      </c>
      <c r="HDV111" s="866"/>
      <c r="HDW111" s="5"/>
      <c r="HDX111" s="5"/>
      <c r="HDY111" s="1"/>
      <c r="HDZ111" s="2"/>
      <c r="HEA111" s="8" t="s">
        <v>60</v>
      </c>
      <c r="HEB111" s="5"/>
      <c r="HEC111" s="866" t="s">
        <v>61</v>
      </c>
      <c r="HED111" s="866"/>
      <c r="HEE111" s="5"/>
      <c r="HEF111" s="5"/>
      <c r="HEG111" s="1"/>
      <c r="HEH111" s="2"/>
      <c r="HEI111" s="8" t="s">
        <v>60</v>
      </c>
      <c r="HEJ111" s="5"/>
      <c r="HEK111" s="866" t="s">
        <v>61</v>
      </c>
      <c r="HEL111" s="866"/>
      <c r="HEM111" s="5"/>
      <c r="HEN111" s="5"/>
      <c r="HEO111" s="1"/>
      <c r="HEP111" s="2"/>
      <c r="HEQ111" s="8" t="s">
        <v>60</v>
      </c>
      <c r="HER111" s="5"/>
      <c r="HES111" s="866" t="s">
        <v>61</v>
      </c>
      <c r="HET111" s="866"/>
      <c r="HEU111" s="5"/>
      <c r="HEV111" s="5"/>
      <c r="HEW111" s="1"/>
      <c r="HEX111" s="2"/>
      <c r="HEY111" s="8" t="s">
        <v>60</v>
      </c>
      <c r="HEZ111" s="5"/>
      <c r="HFA111" s="866" t="s">
        <v>61</v>
      </c>
      <c r="HFB111" s="866"/>
      <c r="HFC111" s="5"/>
      <c r="HFD111" s="5"/>
      <c r="HFE111" s="1"/>
      <c r="HFF111" s="2"/>
      <c r="HFG111" s="8" t="s">
        <v>60</v>
      </c>
      <c r="HFH111" s="5"/>
      <c r="HFI111" s="866" t="s">
        <v>61</v>
      </c>
      <c r="HFJ111" s="866"/>
      <c r="HFK111" s="5"/>
      <c r="HFL111" s="5"/>
      <c r="HFM111" s="1"/>
      <c r="HFN111" s="2"/>
      <c r="HFO111" s="8" t="s">
        <v>60</v>
      </c>
      <c r="HFP111" s="5"/>
      <c r="HFQ111" s="866" t="s">
        <v>61</v>
      </c>
      <c r="HFR111" s="866"/>
      <c r="HFS111" s="5"/>
      <c r="HFT111" s="5"/>
      <c r="HFU111" s="1"/>
      <c r="HFV111" s="2"/>
      <c r="HFW111" s="8" t="s">
        <v>60</v>
      </c>
      <c r="HFX111" s="5"/>
      <c r="HFY111" s="866" t="s">
        <v>61</v>
      </c>
      <c r="HFZ111" s="866"/>
      <c r="HGA111" s="5"/>
      <c r="HGB111" s="5"/>
      <c r="HGC111" s="1"/>
      <c r="HGD111" s="2"/>
      <c r="HGE111" s="8" t="s">
        <v>60</v>
      </c>
      <c r="HGF111" s="5"/>
      <c r="HGG111" s="866" t="s">
        <v>61</v>
      </c>
      <c r="HGH111" s="866"/>
      <c r="HGI111" s="5"/>
      <c r="HGJ111" s="5"/>
      <c r="HGK111" s="1"/>
      <c r="HGL111" s="2"/>
      <c r="HGM111" s="8" t="s">
        <v>60</v>
      </c>
      <c r="HGN111" s="5"/>
      <c r="HGO111" s="866" t="s">
        <v>61</v>
      </c>
      <c r="HGP111" s="866"/>
      <c r="HGQ111" s="5"/>
      <c r="HGR111" s="5"/>
      <c r="HGS111" s="1"/>
      <c r="HGT111" s="2"/>
      <c r="HGU111" s="8" t="s">
        <v>60</v>
      </c>
      <c r="HGV111" s="5"/>
      <c r="HGW111" s="866" t="s">
        <v>61</v>
      </c>
      <c r="HGX111" s="866"/>
      <c r="HGY111" s="5"/>
      <c r="HGZ111" s="5"/>
      <c r="HHA111" s="1"/>
      <c r="HHB111" s="2"/>
      <c r="HHC111" s="8" t="s">
        <v>60</v>
      </c>
      <c r="HHD111" s="5"/>
      <c r="HHE111" s="866" t="s">
        <v>61</v>
      </c>
      <c r="HHF111" s="866"/>
      <c r="HHG111" s="5"/>
      <c r="HHH111" s="5"/>
      <c r="HHI111" s="1"/>
      <c r="HHJ111" s="2"/>
      <c r="HHK111" s="8" t="s">
        <v>60</v>
      </c>
      <c r="HHL111" s="5"/>
      <c r="HHM111" s="866" t="s">
        <v>61</v>
      </c>
      <c r="HHN111" s="866"/>
      <c r="HHO111" s="5"/>
      <c r="HHP111" s="5"/>
      <c r="HHQ111" s="1"/>
      <c r="HHR111" s="2"/>
      <c r="HHS111" s="8" t="s">
        <v>60</v>
      </c>
      <c r="HHT111" s="5"/>
      <c r="HHU111" s="866" t="s">
        <v>61</v>
      </c>
      <c r="HHV111" s="866"/>
      <c r="HHW111" s="5"/>
      <c r="HHX111" s="5"/>
      <c r="HHY111" s="1"/>
      <c r="HHZ111" s="2"/>
      <c r="HIA111" s="8" t="s">
        <v>60</v>
      </c>
      <c r="HIB111" s="5"/>
      <c r="HIC111" s="866" t="s">
        <v>61</v>
      </c>
      <c r="HID111" s="866"/>
      <c r="HIE111" s="5"/>
      <c r="HIF111" s="5"/>
      <c r="HIG111" s="1"/>
      <c r="HIH111" s="2"/>
      <c r="HII111" s="8" t="s">
        <v>60</v>
      </c>
      <c r="HIJ111" s="5"/>
      <c r="HIK111" s="866" t="s">
        <v>61</v>
      </c>
      <c r="HIL111" s="866"/>
      <c r="HIM111" s="5"/>
      <c r="HIN111" s="5"/>
      <c r="HIO111" s="1"/>
      <c r="HIP111" s="2"/>
      <c r="HIQ111" s="8" t="s">
        <v>60</v>
      </c>
      <c r="HIR111" s="5"/>
      <c r="HIS111" s="866" t="s">
        <v>61</v>
      </c>
      <c r="HIT111" s="866"/>
      <c r="HIU111" s="5"/>
      <c r="HIV111" s="5"/>
      <c r="HIW111" s="1"/>
      <c r="HIX111" s="2"/>
      <c r="HIY111" s="8" t="s">
        <v>60</v>
      </c>
      <c r="HIZ111" s="5"/>
      <c r="HJA111" s="866" t="s">
        <v>61</v>
      </c>
      <c r="HJB111" s="866"/>
      <c r="HJC111" s="5"/>
      <c r="HJD111" s="5"/>
      <c r="HJE111" s="1"/>
      <c r="HJF111" s="2"/>
      <c r="HJG111" s="8" t="s">
        <v>60</v>
      </c>
      <c r="HJH111" s="5"/>
      <c r="HJI111" s="866" t="s">
        <v>61</v>
      </c>
      <c r="HJJ111" s="866"/>
      <c r="HJK111" s="5"/>
      <c r="HJL111" s="5"/>
      <c r="HJM111" s="1"/>
      <c r="HJN111" s="2"/>
      <c r="HJO111" s="8" t="s">
        <v>60</v>
      </c>
      <c r="HJP111" s="5"/>
      <c r="HJQ111" s="866" t="s">
        <v>61</v>
      </c>
      <c r="HJR111" s="866"/>
      <c r="HJS111" s="5"/>
      <c r="HJT111" s="5"/>
      <c r="HJU111" s="1"/>
      <c r="HJV111" s="2"/>
      <c r="HJW111" s="8" t="s">
        <v>60</v>
      </c>
      <c r="HJX111" s="5"/>
      <c r="HJY111" s="866" t="s">
        <v>61</v>
      </c>
      <c r="HJZ111" s="866"/>
      <c r="HKA111" s="5"/>
      <c r="HKB111" s="5"/>
      <c r="HKC111" s="1"/>
      <c r="HKD111" s="2"/>
      <c r="HKE111" s="8" t="s">
        <v>60</v>
      </c>
      <c r="HKF111" s="5"/>
      <c r="HKG111" s="866" t="s">
        <v>61</v>
      </c>
      <c r="HKH111" s="866"/>
      <c r="HKI111" s="5"/>
      <c r="HKJ111" s="5"/>
      <c r="HKK111" s="1"/>
      <c r="HKL111" s="2"/>
      <c r="HKM111" s="8" t="s">
        <v>60</v>
      </c>
      <c r="HKN111" s="5"/>
      <c r="HKO111" s="866" t="s">
        <v>61</v>
      </c>
      <c r="HKP111" s="866"/>
      <c r="HKQ111" s="5"/>
      <c r="HKR111" s="5"/>
      <c r="HKS111" s="1"/>
      <c r="HKT111" s="2"/>
      <c r="HKU111" s="8" t="s">
        <v>60</v>
      </c>
      <c r="HKV111" s="5"/>
      <c r="HKW111" s="866" t="s">
        <v>61</v>
      </c>
      <c r="HKX111" s="866"/>
      <c r="HKY111" s="5"/>
      <c r="HKZ111" s="5"/>
      <c r="HLA111" s="1"/>
      <c r="HLB111" s="2"/>
      <c r="HLC111" s="8" t="s">
        <v>60</v>
      </c>
      <c r="HLD111" s="5"/>
      <c r="HLE111" s="866" t="s">
        <v>61</v>
      </c>
      <c r="HLF111" s="866"/>
      <c r="HLG111" s="5"/>
      <c r="HLH111" s="5"/>
      <c r="HLI111" s="1"/>
      <c r="HLJ111" s="2"/>
      <c r="HLK111" s="8" t="s">
        <v>60</v>
      </c>
      <c r="HLL111" s="5"/>
      <c r="HLM111" s="866" t="s">
        <v>61</v>
      </c>
      <c r="HLN111" s="866"/>
      <c r="HLO111" s="5"/>
      <c r="HLP111" s="5"/>
      <c r="HLQ111" s="1"/>
      <c r="HLR111" s="2"/>
      <c r="HLS111" s="8" t="s">
        <v>60</v>
      </c>
      <c r="HLT111" s="5"/>
      <c r="HLU111" s="866" t="s">
        <v>61</v>
      </c>
      <c r="HLV111" s="866"/>
      <c r="HLW111" s="5"/>
      <c r="HLX111" s="5"/>
      <c r="HLY111" s="1"/>
      <c r="HLZ111" s="2"/>
      <c r="HMA111" s="8" t="s">
        <v>60</v>
      </c>
      <c r="HMB111" s="5"/>
      <c r="HMC111" s="866" t="s">
        <v>61</v>
      </c>
      <c r="HMD111" s="866"/>
      <c r="HME111" s="5"/>
      <c r="HMF111" s="5"/>
      <c r="HMG111" s="1"/>
      <c r="HMH111" s="2"/>
      <c r="HMI111" s="8" t="s">
        <v>60</v>
      </c>
      <c r="HMJ111" s="5"/>
      <c r="HMK111" s="866" t="s">
        <v>61</v>
      </c>
      <c r="HML111" s="866"/>
      <c r="HMM111" s="5"/>
      <c r="HMN111" s="5"/>
      <c r="HMO111" s="1"/>
      <c r="HMP111" s="2"/>
      <c r="HMQ111" s="8" t="s">
        <v>60</v>
      </c>
      <c r="HMR111" s="5"/>
      <c r="HMS111" s="866" t="s">
        <v>61</v>
      </c>
      <c r="HMT111" s="866"/>
      <c r="HMU111" s="5"/>
      <c r="HMV111" s="5"/>
      <c r="HMW111" s="1"/>
      <c r="HMX111" s="2"/>
      <c r="HMY111" s="8" t="s">
        <v>60</v>
      </c>
      <c r="HMZ111" s="5"/>
      <c r="HNA111" s="866" t="s">
        <v>61</v>
      </c>
      <c r="HNB111" s="866"/>
      <c r="HNC111" s="5"/>
      <c r="HND111" s="5"/>
      <c r="HNE111" s="1"/>
      <c r="HNF111" s="2"/>
      <c r="HNG111" s="8" t="s">
        <v>60</v>
      </c>
      <c r="HNH111" s="5"/>
      <c r="HNI111" s="866" t="s">
        <v>61</v>
      </c>
      <c r="HNJ111" s="866"/>
      <c r="HNK111" s="5"/>
      <c r="HNL111" s="5"/>
      <c r="HNM111" s="1"/>
      <c r="HNN111" s="2"/>
      <c r="HNO111" s="8" t="s">
        <v>60</v>
      </c>
      <c r="HNP111" s="5"/>
      <c r="HNQ111" s="866" t="s">
        <v>61</v>
      </c>
      <c r="HNR111" s="866"/>
      <c r="HNS111" s="5"/>
      <c r="HNT111" s="5"/>
      <c r="HNU111" s="1"/>
      <c r="HNV111" s="2"/>
      <c r="HNW111" s="8" t="s">
        <v>60</v>
      </c>
      <c r="HNX111" s="5"/>
      <c r="HNY111" s="866" t="s">
        <v>61</v>
      </c>
      <c r="HNZ111" s="866"/>
      <c r="HOA111" s="5"/>
      <c r="HOB111" s="5"/>
      <c r="HOC111" s="1"/>
      <c r="HOD111" s="2"/>
      <c r="HOE111" s="8" t="s">
        <v>60</v>
      </c>
      <c r="HOF111" s="5"/>
      <c r="HOG111" s="866" t="s">
        <v>61</v>
      </c>
      <c r="HOH111" s="866"/>
      <c r="HOI111" s="5"/>
      <c r="HOJ111" s="5"/>
      <c r="HOK111" s="1"/>
      <c r="HOL111" s="2"/>
      <c r="HOM111" s="8" t="s">
        <v>60</v>
      </c>
      <c r="HON111" s="5"/>
      <c r="HOO111" s="866" t="s">
        <v>61</v>
      </c>
      <c r="HOP111" s="866"/>
      <c r="HOQ111" s="5"/>
      <c r="HOR111" s="5"/>
      <c r="HOS111" s="1"/>
      <c r="HOT111" s="2"/>
      <c r="HOU111" s="8" t="s">
        <v>60</v>
      </c>
      <c r="HOV111" s="5"/>
      <c r="HOW111" s="866" t="s">
        <v>61</v>
      </c>
      <c r="HOX111" s="866"/>
      <c r="HOY111" s="5"/>
      <c r="HOZ111" s="5"/>
      <c r="HPA111" s="1"/>
      <c r="HPB111" s="2"/>
      <c r="HPC111" s="8" t="s">
        <v>60</v>
      </c>
      <c r="HPD111" s="5"/>
      <c r="HPE111" s="866" t="s">
        <v>61</v>
      </c>
      <c r="HPF111" s="866"/>
      <c r="HPG111" s="5"/>
      <c r="HPH111" s="5"/>
      <c r="HPI111" s="1"/>
      <c r="HPJ111" s="2"/>
      <c r="HPK111" s="8" t="s">
        <v>60</v>
      </c>
      <c r="HPL111" s="5"/>
      <c r="HPM111" s="866" t="s">
        <v>61</v>
      </c>
      <c r="HPN111" s="866"/>
      <c r="HPO111" s="5"/>
      <c r="HPP111" s="5"/>
      <c r="HPQ111" s="1"/>
      <c r="HPR111" s="2"/>
      <c r="HPS111" s="8" t="s">
        <v>60</v>
      </c>
      <c r="HPT111" s="5"/>
      <c r="HPU111" s="866" t="s">
        <v>61</v>
      </c>
      <c r="HPV111" s="866"/>
      <c r="HPW111" s="5"/>
      <c r="HPX111" s="5"/>
      <c r="HPY111" s="1"/>
      <c r="HPZ111" s="2"/>
      <c r="HQA111" s="8" t="s">
        <v>60</v>
      </c>
      <c r="HQB111" s="5"/>
      <c r="HQC111" s="866" t="s">
        <v>61</v>
      </c>
      <c r="HQD111" s="866"/>
      <c r="HQE111" s="5"/>
      <c r="HQF111" s="5"/>
      <c r="HQG111" s="1"/>
      <c r="HQH111" s="2"/>
      <c r="HQI111" s="8" t="s">
        <v>60</v>
      </c>
      <c r="HQJ111" s="5"/>
      <c r="HQK111" s="866" t="s">
        <v>61</v>
      </c>
      <c r="HQL111" s="866"/>
      <c r="HQM111" s="5"/>
      <c r="HQN111" s="5"/>
      <c r="HQO111" s="1"/>
      <c r="HQP111" s="2"/>
      <c r="HQQ111" s="8" t="s">
        <v>60</v>
      </c>
      <c r="HQR111" s="5"/>
      <c r="HQS111" s="866" t="s">
        <v>61</v>
      </c>
      <c r="HQT111" s="866"/>
      <c r="HQU111" s="5"/>
      <c r="HQV111" s="5"/>
      <c r="HQW111" s="1"/>
      <c r="HQX111" s="2"/>
      <c r="HQY111" s="8" t="s">
        <v>60</v>
      </c>
      <c r="HQZ111" s="5"/>
      <c r="HRA111" s="866" t="s">
        <v>61</v>
      </c>
      <c r="HRB111" s="866"/>
      <c r="HRC111" s="5"/>
      <c r="HRD111" s="5"/>
      <c r="HRE111" s="1"/>
      <c r="HRF111" s="2"/>
      <c r="HRG111" s="8" t="s">
        <v>60</v>
      </c>
      <c r="HRH111" s="5"/>
      <c r="HRI111" s="866" t="s">
        <v>61</v>
      </c>
      <c r="HRJ111" s="866"/>
      <c r="HRK111" s="5"/>
      <c r="HRL111" s="5"/>
      <c r="HRM111" s="1"/>
      <c r="HRN111" s="2"/>
      <c r="HRO111" s="8" t="s">
        <v>60</v>
      </c>
      <c r="HRP111" s="5"/>
      <c r="HRQ111" s="866" t="s">
        <v>61</v>
      </c>
      <c r="HRR111" s="866"/>
      <c r="HRS111" s="5"/>
      <c r="HRT111" s="5"/>
      <c r="HRU111" s="1"/>
      <c r="HRV111" s="2"/>
      <c r="HRW111" s="8" t="s">
        <v>60</v>
      </c>
      <c r="HRX111" s="5"/>
      <c r="HRY111" s="866" t="s">
        <v>61</v>
      </c>
      <c r="HRZ111" s="866"/>
      <c r="HSA111" s="5"/>
      <c r="HSB111" s="5"/>
      <c r="HSC111" s="1"/>
      <c r="HSD111" s="2"/>
      <c r="HSE111" s="8" t="s">
        <v>60</v>
      </c>
      <c r="HSF111" s="5"/>
      <c r="HSG111" s="866" t="s">
        <v>61</v>
      </c>
      <c r="HSH111" s="866"/>
      <c r="HSI111" s="5"/>
      <c r="HSJ111" s="5"/>
      <c r="HSK111" s="1"/>
      <c r="HSL111" s="2"/>
      <c r="HSM111" s="8" t="s">
        <v>60</v>
      </c>
      <c r="HSN111" s="5"/>
      <c r="HSO111" s="866" t="s">
        <v>61</v>
      </c>
      <c r="HSP111" s="866"/>
      <c r="HSQ111" s="5"/>
      <c r="HSR111" s="5"/>
      <c r="HSS111" s="1"/>
      <c r="HST111" s="2"/>
      <c r="HSU111" s="8" t="s">
        <v>60</v>
      </c>
      <c r="HSV111" s="5"/>
      <c r="HSW111" s="866" t="s">
        <v>61</v>
      </c>
      <c r="HSX111" s="866"/>
      <c r="HSY111" s="5"/>
      <c r="HSZ111" s="5"/>
      <c r="HTA111" s="1"/>
      <c r="HTB111" s="2"/>
      <c r="HTC111" s="8" t="s">
        <v>60</v>
      </c>
      <c r="HTD111" s="5"/>
      <c r="HTE111" s="866" t="s">
        <v>61</v>
      </c>
      <c r="HTF111" s="866"/>
      <c r="HTG111" s="5"/>
      <c r="HTH111" s="5"/>
      <c r="HTI111" s="1"/>
      <c r="HTJ111" s="2"/>
      <c r="HTK111" s="8" t="s">
        <v>60</v>
      </c>
      <c r="HTL111" s="5"/>
      <c r="HTM111" s="866" t="s">
        <v>61</v>
      </c>
      <c r="HTN111" s="866"/>
      <c r="HTO111" s="5"/>
      <c r="HTP111" s="5"/>
      <c r="HTQ111" s="1"/>
      <c r="HTR111" s="2"/>
      <c r="HTS111" s="8" t="s">
        <v>60</v>
      </c>
      <c r="HTT111" s="5"/>
      <c r="HTU111" s="866" t="s">
        <v>61</v>
      </c>
      <c r="HTV111" s="866"/>
      <c r="HTW111" s="5"/>
      <c r="HTX111" s="5"/>
      <c r="HTY111" s="1"/>
      <c r="HTZ111" s="2"/>
      <c r="HUA111" s="8" t="s">
        <v>60</v>
      </c>
      <c r="HUB111" s="5"/>
      <c r="HUC111" s="866" t="s">
        <v>61</v>
      </c>
      <c r="HUD111" s="866"/>
      <c r="HUE111" s="5"/>
      <c r="HUF111" s="5"/>
      <c r="HUG111" s="1"/>
      <c r="HUH111" s="2"/>
      <c r="HUI111" s="8" t="s">
        <v>60</v>
      </c>
      <c r="HUJ111" s="5"/>
      <c r="HUK111" s="866" t="s">
        <v>61</v>
      </c>
      <c r="HUL111" s="866"/>
      <c r="HUM111" s="5"/>
      <c r="HUN111" s="5"/>
      <c r="HUO111" s="1"/>
      <c r="HUP111" s="2"/>
      <c r="HUQ111" s="8" t="s">
        <v>60</v>
      </c>
      <c r="HUR111" s="5"/>
      <c r="HUS111" s="866" t="s">
        <v>61</v>
      </c>
      <c r="HUT111" s="866"/>
      <c r="HUU111" s="5"/>
      <c r="HUV111" s="5"/>
      <c r="HUW111" s="1"/>
      <c r="HUX111" s="2"/>
      <c r="HUY111" s="8" t="s">
        <v>60</v>
      </c>
      <c r="HUZ111" s="5"/>
      <c r="HVA111" s="866" t="s">
        <v>61</v>
      </c>
      <c r="HVB111" s="866"/>
      <c r="HVC111" s="5"/>
      <c r="HVD111" s="5"/>
      <c r="HVE111" s="1"/>
      <c r="HVF111" s="2"/>
      <c r="HVG111" s="8" t="s">
        <v>60</v>
      </c>
      <c r="HVH111" s="5"/>
      <c r="HVI111" s="866" t="s">
        <v>61</v>
      </c>
      <c r="HVJ111" s="866"/>
      <c r="HVK111" s="5"/>
      <c r="HVL111" s="5"/>
      <c r="HVM111" s="1"/>
      <c r="HVN111" s="2"/>
      <c r="HVO111" s="8" t="s">
        <v>60</v>
      </c>
      <c r="HVP111" s="5"/>
      <c r="HVQ111" s="866" t="s">
        <v>61</v>
      </c>
      <c r="HVR111" s="866"/>
      <c r="HVS111" s="5"/>
      <c r="HVT111" s="5"/>
      <c r="HVU111" s="1"/>
      <c r="HVV111" s="2"/>
      <c r="HVW111" s="8" t="s">
        <v>60</v>
      </c>
      <c r="HVX111" s="5"/>
      <c r="HVY111" s="866" t="s">
        <v>61</v>
      </c>
      <c r="HVZ111" s="866"/>
      <c r="HWA111" s="5"/>
      <c r="HWB111" s="5"/>
      <c r="HWC111" s="1"/>
      <c r="HWD111" s="2"/>
      <c r="HWE111" s="8" t="s">
        <v>60</v>
      </c>
      <c r="HWF111" s="5"/>
      <c r="HWG111" s="866" t="s">
        <v>61</v>
      </c>
      <c r="HWH111" s="866"/>
      <c r="HWI111" s="5"/>
      <c r="HWJ111" s="5"/>
      <c r="HWK111" s="1"/>
      <c r="HWL111" s="2"/>
      <c r="HWM111" s="8" t="s">
        <v>60</v>
      </c>
      <c r="HWN111" s="5"/>
      <c r="HWO111" s="866" t="s">
        <v>61</v>
      </c>
      <c r="HWP111" s="866"/>
      <c r="HWQ111" s="5"/>
      <c r="HWR111" s="5"/>
      <c r="HWS111" s="1"/>
      <c r="HWT111" s="2"/>
      <c r="HWU111" s="8" t="s">
        <v>60</v>
      </c>
      <c r="HWV111" s="5"/>
      <c r="HWW111" s="866" t="s">
        <v>61</v>
      </c>
      <c r="HWX111" s="866"/>
      <c r="HWY111" s="5"/>
      <c r="HWZ111" s="5"/>
      <c r="HXA111" s="1"/>
      <c r="HXB111" s="2"/>
      <c r="HXC111" s="8" t="s">
        <v>60</v>
      </c>
      <c r="HXD111" s="5"/>
      <c r="HXE111" s="866" t="s">
        <v>61</v>
      </c>
      <c r="HXF111" s="866"/>
      <c r="HXG111" s="5"/>
      <c r="HXH111" s="5"/>
      <c r="HXI111" s="1"/>
      <c r="HXJ111" s="2"/>
      <c r="HXK111" s="8" t="s">
        <v>60</v>
      </c>
      <c r="HXL111" s="5"/>
      <c r="HXM111" s="866" t="s">
        <v>61</v>
      </c>
      <c r="HXN111" s="866"/>
      <c r="HXO111" s="5"/>
      <c r="HXP111" s="5"/>
      <c r="HXQ111" s="1"/>
      <c r="HXR111" s="2"/>
      <c r="HXS111" s="8" t="s">
        <v>60</v>
      </c>
      <c r="HXT111" s="5"/>
      <c r="HXU111" s="866" t="s">
        <v>61</v>
      </c>
      <c r="HXV111" s="866"/>
      <c r="HXW111" s="5"/>
      <c r="HXX111" s="5"/>
      <c r="HXY111" s="1"/>
      <c r="HXZ111" s="2"/>
      <c r="HYA111" s="8" t="s">
        <v>60</v>
      </c>
      <c r="HYB111" s="5"/>
      <c r="HYC111" s="866" t="s">
        <v>61</v>
      </c>
      <c r="HYD111" s="866"/>
      <c r="HYE111" s="5"/>
      <c r="HYF111" s="5"/>
      <c r="HYG111" s="1"/>
      <c r="HYH111" s="2"/>
      <c r="HYI111" s="8" t="s">
        <v>60</v>
      </c>
      <c r="HYJ111" s="5"/>
      <c r="HYK111" s="866" t="s">
        <v>61</v>
      </c>
      <c r="HYL111" s="866"/>
      <c r="HYM111" s="5"/>
      <c r="HYN111" s="5"/>
      <c r="HYO111" s="1"/>
      <c r="HYP111" s="2"/>
      <c r="HYQ111" s="8" t="s">
        <v>60</v>
      </c>
      <c r="HYR111" s="5"/>
      <c r="HYS111" s="866" t="s">
        <v>61</v>
      </c>
      <c r="HYT111" s="866"/>
      <c r="HYU111" s="5"/>
      <c r="HYV111" s="5"/>
      <c r="HYW111" s="1"/>
      <c r="HYX111" s="2"/>
      <c r="HYY111" s="8" t="s">
        <v>60</v>
      </c>
      <c r="HYZ111" s="5"/>
      <c r="HZA111" s="866" t="s">
        <v>61</v>
      </c>
      <c r="HZB111" s="866"/>
      <c r="HZC111" s="5"/>
      <c r="HZD111" s="5"/>
      <c r="HZE111" s="1"/>
      <c r="HZF111" s="2"/>
      <c r="HZG111" s="8" t="s">
        <v>60</v>
      </c>
      <c r="HZH111" s="5"/>
      <c r="HZI111" s="866" t="s">
        <v>61</v>
      </c>
      <c r="HZJ111" s="866"/>
      <c r="HZK111" s="5"/>
      <c r="HZL111" s="5"/>
      <c r="HZM111" s="1"/>
      <c r="HZN111" s="2"/>
      <c r="HZO111" s="8" t="s">
        <v>60</v>
      </c>
      <c r="HZP111" s="5"/>
      <c r="HZQ111" s="866" t="s">
        <v>61</v>
      </c>
      <c r="HZR111" s="866"/>
      <c r="HZS111" s="5"/>
      <c r="HZT111" s="5"/>
      <c r="HZU111" s="1"/>
      <c r="HZV111" s="2"/>
      <c r="HZW111" s="8" t="s">
        <v>60</v>
      </c>
      <c r="HZX111" s="5"/>
      <c r="HZY111" s="866" t="s">
        <v>61</v>
      </c>
      <c r="HZZ111" s="866"/>
      <c r="IAA111" s="5"/>
      <c r="IAB111" s="5"/>
      <c r="IAC111" s="1"/>
      <c r="IAD111" s="2"/>
      <c r="IAE111" s="8" t="s">
        <v>60</v>
      </c>
      <c r="IAF111" s="5"/>
      <c r="IAG111" s="866" t="s">
        <v>61</v>
      </c>
      <c r="IAH111" s="866"/>
      <c r="IAI111" s="5"/>
      <c r="IAJ111" s="5"/>
      <c r="IAK111" s="1"/>
      <c r="IAL111" s="2"/>
      <c r="IAM111" s="8" t="s">
        <v>60</v>
      </c>
      <c r="IAN111" s="5"/>
      <c r="IAO111" s="866" t="s">
        <v>61</v>
      </c>
      <c r="IAP111" s="866"/>
      <c r="IAQ111" s="5"/>
      <c r="IAR111" s="5"/>
      <c r="IAS111" s="1"/>
      <c r="IAT111" s="2"/>
      <c r="IAU111" s="8" t="s">
        <v>60</v>
      </c>
      <c r="IAV111" s="5"/>
      <c r="IAW111" s="866" t="s">
        <v>61</v>
      </c>
      <c r="IAX111" s="866"/>
      <c r="IAY111" s="5"/>
      <c r="IAZ111" s="5"/>
      <c r="IBA111" s="1"/>
      <c r="IBB111" s="2"/>
      <c r="IBC111" s="8" t="s">
        <v>60</v>
      </c>
      <c r="IBD111" s="5"/>
      <c r="IBE111" s="866" t="s">
        <v>61</v>
      </c>
      <c r="IBF111" s="866"/>
      <c r="IBG111" s="5"/>
      <c r="IBH111" s="5"/>
      <c r="IBI111" s="1"/>
      <c r="IBJ111" s="2"/>
      <c r="IBK111" s="8" t="s">
        <v>60</v>
      </c>
      <c r="IBL111" s="5"/>
      <c r="IBM111" s="866" t="s">
        <v>61</v>
      </c>
      <c r="IBN111" s="866"/>
      <c r="IBO111" s="5"/>
      <c r="IBP111" s="5"/>
      <c r="IBQ111" s="1"/>
      <c r="IBR111" s="2"/>
      <c r="IBS111" s="8" t="s">
        <v>60</v>
      </c>
      <c r="IBT111" s="5"/>
      <c r="IBU111" s="866" t="s">
        <v>61</v>
      </c>
      <c r="IBV111" s="866"/>
      <c r="IBW111" s="5"/>
      <c r="IBX111" s="5"/>
      <c r="IBY111" s="1"/>
      <c r="IBZ111" s="2"/>
      <c r="ICA111" s="8" t="s">
        <v>60</v>
      </c>
      <c r="ICB111" s="5"/>
      <c r="ICC111" s="866" t="s">
        <v>61</v>
      </c>
      <c r="ICD111" s="866"/>
      <c r="ICE111" s="5"/>
      <c r="ICF111" s="5"/>
      <c r="ICG111" s="1"/>
      <c r="ICH111" s="2"/>
      <c r="ICI111" s="8" t="s">
        <v>60</v>
      </c>
      <c r="ICJ111" s="5"/>
      <c r="ICK111" s="866" t="s">
        <v>61</v>
      </c>
      <c r="ICL111" s="866"/>
      <c r="ICM111" s="5"/>
      <c r="ICN111" s="5"/>
      <c r="ICO111" s="1"/>
      <c r="ICP111" s="2"/>
      <c r="ICQ111" s="8" t="s">
        <v>60</v>
      </c>
      <c r="ICR111" s="5"/>
      <c r="ICS111" s="866" t="s">
        <v>61</v>
      </c>
      <c r="ICT111" s="866"/>
      <c r="ICU111" s="5"/>
      <c r="ICV111" s="5"/>
      <c r="ICW111" s="1"/>
      <c r="ICX111" s="2"/>
      <c r="ICY111" s="8" t="s">
        <v>60</v>
      </c>
      <c r="ICZ111" s="5"/>
      <c r="IDA111" s="866" t="s">
        <v>61</v>
      </c>
      <c r="IDB111" s="866"/>
      <c r="IDC111" s="5"/>
      <c r="IDD111" s="5"/>
      <c r="IDE111" s="1"/>
      <c r="IDF111" s="2"/>
      <c r="IDG111" s="8" t="s">
        <v>60</v>
      </c>
      <c r="IDH111" s="5"/>
      <c r="IDI111" s="866" t="s">
        <v>61</v>
      </c>
      <c r="IDJ111" s="866"/>
      <c r="IDK111" s="5"/>
      <c r="IDL111" s="5"/>
      <c r="IDM111" s="1"/>
      <c r="IDN111" s="2"/>
      <c r="IDO111" s="8" t="s">
        <v>60</v>
      </c>
      <c r="IDP111" s="5"/>
      <c r="IDQ111" s="866" t="s">
        <v>61</v>
      </c>
      <c r="IDR111" s="866"/>
      <c r="IDS111" s="5"/>
      <c r="IDT111" s="5"/>
      <c r="IDU111" s="1"/>
      <c r="IDV111" s="2"/>
      <c r="IDW111" s="8" t="s">
        <v>60</v>
      </c>
      <c r="IDX111" s="5"/>
      <c r="IDY111" s="866" t="s">
        <v>61</v>
      </c>
      <c r="IDZ111" s="866"/>
      <c r="IEA111" s="5"/>
      <c r="IEB111" s="5"/>
      <c r="IEC111" s="1"/>
      <c r="IED111" s="2"/>
      <c r="IEE111" s="8" t="s">
        <v>60</v>
      </c>
      <c r="IEF111" s="5"/>
      <c r="IEG111" s="866" t="s">
        <v>61</v>
      </c>
      <c r="IEH111" s="866"/>
      <c r="IEI111" s="5"/>
      <c r="IEJ111" s="5"/>
      <c r="IEK111" s="1"/>
      <c r="IEL111" s="2"/>
      <c r="IEM111" s="8" t="s">
        <v>60</v>
      </c>
      <c r="IEN111" s="5"/>
      <c r="IEO111" s="866" t="s">
        <v>61</v>
      </c>
      <c r="IEP111" s="866"/>
      <c r="IEQ111" s="5"/>
      <c r="IER111" s="5"/>
      <c r="IES111" s="1"/>
      <c r="IET111" s="2"/>
      <c r="IEU111" s="8" t="s">
        <v>60</v>
      </c>
      <c r="IEV111" s="5"/>
      <c r="IEW111" s="866" t="s">
        <v>61</v>
      </c>
      <c r="IEX111" s="866"/>
      <c r="IEY111" s="5"/>
      <c r="IEZ111" s="5"/>
      <c r="IFA111" s="1"/>
      <c r="IFB111" s="2"/>
      <c r="IFC111" s="8" t="s">
        <v>60</v>
      </c>
      <c r="IFD111" s="5"/>
      <c r="IFE111" s="866" t="s">
        <v>61</v>
      </c>
      <c r="IFF111" s="866"/>
      <c r="IFG111" s="5"/>
      <c r="IFH111" s="5"/>
      <c r="IFI111" s="1"/>
      <c r="IFJ111" s="2"/>
      <c r="IFK111" s="8" t="s">
        <v>60</v>
      </c>
      <c r="IFL111" s="5"/>
      <c r="IFM111" s="866" t="s">
        <v>61</v>
      </c>
      <c r="IFN111" s="866"/>
      <c r="IFO111" s="5"/>
      <c r="IFP111" s="5"/>
      <c r="IFQ111" s="1"/>
      <c r="IFR111" s="2"/>
      <c r="IFS111" s="8" t="s">
        <v>60</v>
      </c>
      <c r="IFT111" s="5"/>
      <c r="IFU111" s="866" t="s">
        <v>61</v>
      </c>
      <c r="IFV111" s="866"/>
      <c r="IFW111" s="5"/>
      <c r="IFX111" s="5"/>
      <c r="IFY111" s="1"/>
      <c r="IFZ111" s="2"/>
      <c r="IGA111" s="8" t="s">
        <v>60</v>
      </c>
      <c r="IGB111" s="5"/>
      <c r="IGC111" s="866" t="s">
        <v>61</v>
      </c>
      <c r="IGD111" s="866"/>
      <c r="IGE111" s="5"/>
      <c r="IGF111" s="5"/>
      <c r="IGG111" s="1"/>
      <c r="IGH111" s="2"/>
      <c r="IGI111" s="8" t="s">
        <v>60</v>
      </c>
      <c r="IGJ111" s="5"/>
      <c r="IGK111" s="866" t="s">
        <v>61</v>
      </c>
      <c r="IGL111" s="866"/>
      <c r="IGM111" s="5"/>
      <c r="IGN111" s="5"/>
      <c r="IGO111" s="1"/>
      <c r="IGP111" s="2"/>
      <c r="IGQ111" s="8" t="s">
        <v>60</v>
      </c>
      <c r="IGR111" s="5"/>
      <c r="IGS111" s="866" t="s">
        <v>61</v>
      </c>
      <c r="IGT111" s="866"/>
      <c r="IGU111" s="5"/>
      <c r="IGV111" s="5"/>
      <c r="IGW111" s="1"/>
      <c r="IGX111" s="2"/>
      <c r="IGY111" s="8" t="s">
        <v>60</v>
      </c>
      <c r="IGZ111" s="5"/>
      <c r="IHA111" s="866" t="s">
        <v>61</v>
      </c>
      <c r="IHB111" s="866"/>
      <c r="IHC111" s="5"/>
      <c r="IHD111" s="5"/>
      <c r="IHE111" s="1"/>
      <c r="IHF111" s="2"/>
      <c r="IHG111" s="8" t="s">
        <v>60</v>
      </c>
      <c r="IHH111" s="5"/>
      <c r="IHI111" s="866" t="s">
        <v>61</v>
      </c>
      <c r="IHJ111" s="866"/>
      <c r="IHK111" s="5"/>
      <c r="IHL111" s="5"/>
      <c r="IHM111" s="1"/>
      <c r="IHN111" s="2"/>
      <c r="IHO111" s="8" t="s">
        <v>60</v>
      </c>
      <c r="IHP111" s="5"/>
      <c r="IHQ111" s="866" t="s">
        <v>61</v>
      </c>
      <c r="IHR111" s="866"/>
      <c r="IHS111" s="5"/>
      <c r="IHT111" s="5"/>
      <c r="IHU111" s="1"/>
      <c r="IHV111" s="2"/>
      <c r="IHW111" s="8" t="s">
        <v>60</v>
      </c>
      <c r="IHX111" s="5"/>
      <c r="IHY111" s="866" t="s">
        <v>61</v>
      </c>
      <c r="IHZ111" s="866"/>
      <c r="IIA111" s="5"/>
      <c r="IIB111" s="5"/>
      <c r="IIC111" s="1"/>
      <c r="IID111" s="2"/>
      <c r="IIE111" s="8" t="s">
        <v>60</v>
      </c>
      <c r="IIF111" s="5"/>
      <c r="IIG111" s="866" t="s">
        <v>61</v>
      </c>
      <c r="IIH111" s="866"/>
      <c r="III111" s="5"/>
      <c r="IIJ111" s="5"/>
      <c r="IIK111" s="1"/>
      <c r="IIL111" s="2"/>
      <c r="IIM111" s="8" t="s">
        <v>60</v>
      </c>
      <c r="IIN111" s="5"/>
      <c r="IIO111" s="866" t="s">
        <v>61</v>
      </c>
      <c r="IIP111" s="866"/>
      <c r="IIQ111" s="5"/>
      <c r="IIR111" s="5"/>
      <c r="IIS111" s="1"/>
      <c r="IIT111" s="2"/>
      <c r="IIU111" s="8" t="s">
        <v>60</v>
      </c>
      <c r="IIV111" s="5"/>
      <c r="IIW111" s="866" t="s">
        <v>61</v>
      </c>
      <c r="IIX111" s="866"/>
      <c r="IIY111" s="5"/>
      <c r="IIZ111" s="5"/>
      <c r="IJA111" s="1"/>
      <c r="IJB111" s="2"/>
      <c r="IJC111" s="8" t="s">
        <v>60</v>
      </c>
      <c r="IJD111" s="5"/>
      <c r="IJE111" s="866" t="s">
        <v>61</v>
      </c>
      <c r="IJF111" s="866"/>
      <c r="IJG111" s="5"/>
      <c r="IJH111" s="5"/>
      <c r="IJI111" s="1"/>
      <c r="IJJ111" s="2"/>
      <c r="IJK111" s="8" t="s">
        <v>60</v>
      </c>
      <c r="IJL111" s="5"/>
      <c r="IJM111" s="866" t="s">
        <v>61</v>
      </c>
      <c r="IJN111" s="866"/>
      <c r="IJO111" s="5"/>
      <c r="IJP111" s="5"/>
      <c r="IJQ111" s="1"/>
      <c r="IJR111" s="2"/>
      <c r="IJS111" s="8" t="s">
        <v>60</v>
      </c>
      <c r="IJT111" s="5"/>
      <c r="IJU111" s="866" t="s">
        <v>61</v>
      </c>
      <c r="IJV111" s="866"/>
      <c r="IJW111" s="5"/>
      <c r="IJX111" s="5"/>
      <c r="IJY111" s="1"/>
      <c r="IJZ111" s="2"/>
      <c r="IKA111" s="8" t="s">
        <v>60</v>
      </c>
      <c r="IKB111" s="5"/>
      <c r="IKC111" s="866" t="s">
        <v>61</v>
      </c>
      <c r="IKD111" s="866"/>
      <c r="IKE111" s="5"/>
      <c r="IKF111" s="5"/>
      <c r="IKG111" s="1"/>
      <c r="IKH111" s="2"/>
      <c r="IKI111" s="8" t="s">
        <v>60</v>
      </c>
      <c r="IKJ111" s="5"/>
      <c r="IKK111" s="866" t="s">
        <v>61</v>
      </c>
      <c r="IKL111" s="866"/>
      <c r="IKM111" s="5"/>
      <c r="IKN111" s="5"/>
      <c r="IKO111" s="1"/>
      <c r="IKP111" s="2"/>
      <c r="IKQ111" s="8" t="s">
        <v>60</v>
      </c>
      <c r="IKR111" s="5"/>
      <c r="IKS111" s="866" t="s">
        <v>61</v>
      </c>
      <c r="IKT111" s="866"/>
      <c r="IKU111" s="5"/>
      <c r="IKV111" s="5"/>
      <c r="IKW111" s="1"/>
      <c r="IKX111" s="2"/>
      <c r="IKY111" s="8" t="s">
        <v>60</v>
      </c>
      <c r="IKZ111" s="5"/>
      <c r="ILA111" s="866" t="s">
        <v>61</v>
      </c>
      <c r="ILB111" s="866"/>
      <c r="ILC111" s="5"/>
      <c r="ILD111" s="5"/>
      <c r="ILE111" s="1"/>
      <c r="ILF111" s="2"/>
      <c r="ILG111" s="8" t="s">
        <v>60</v>
      </c>
      <c r="ILH111" s="5"/>
      <c r="ILI111" s="866" t="s">
        <v>61</v>
      </c>
      <c r="ILJ111" s="866"/>
      <c r="ILK111" s="5"/>
      <c r="ILL111" s="5"/>
      <c r="ILM111" s="1"/>
      <c r="ILN111" s="2"/>
      <c r="ILO111" s="8" t="s">
        <v>60</v>
      </c>
      <c r="ILP111" s="5"/>
      <c r="ILQ111" s="866" t="s">
        <v>61</v>
      </c>
      <c r="ILR111" s="866"/>
      <c r="ILS111" s="5"/>
      <c r="ILT111" s="5"/>
      <c r="ILU111" s="1"/>
      <c r="ILV111" s="2"/>
      <c r="ILW111" s="8" t="s">
        <v>60</v>
      </c>
      <c r="ILX111" s="5"/>
      <c r="ILY111" s="866" t="s">
        <v>61</v>
      </c>
      <c r="ILZ111" s="866"/>
      <c r="IMA111" s="5"/>
      <c r="IMB111" s="5"/>
      <c r="IMC111" s="1"/>
      <c r="IMD111" s="2"/>
      <c r="IME111" s="8" t="s">
        <v>60</v>
      </c>
      <c r="IMF111" s="5"/>
      <c r="IMG111" s="866" t="s">
        <v>61</v>
      </c>
      <c r="IMH111" s="866"/>
      <c r="IMI111" s="5"/>
      <c r="IMJ111" s="5"/>
      <c r="IMK111" s="1"/>
      <c r="IML111" s="2"/>
      <c r="IMM111" s="8" t="s">
        <v>60</v>
      </c>
      <c r="IMN111" s="5"/>
      <c r="IMO111" s="866" t="s">
        <v>61</v>
      </c>
      <c r="IMP111" s="866"/>
      <c r="IMQ111" s="5"/>
      <c r="IMR111" s="5"/>
      <c r="IMS111" s="1"/>
      <c r="IMT111" s="2"/>
      <c r="IMU111" s="8" t="s">
        <v>60</v>
      </c>
      <c r="IMV111" s="5"/>
      <c r="IMW111" s="866" t="s">
        <v>61</v>
      </c>
      <c r="IMX111" s="866"/>
      <c r="IMY111" s="5"/>
      <c r="IMZ111" s="5"/>
      <c r="INA111" s="1"/>
      <c r="INB111" s="2"/>
      <c r="INC111" s="8" t="s">
        <v>60</v>
      </c>
      <c r="IND111" s="5"/>
      <c r="INE111" s="866" t="s">
        <v>61</v>
      </c>
      <c r="INF111" s="866"/>
      <c r="ING111" s="5"/>
      <c r="INH111" s="5"/>
      <c r="INI111" s="1"/>
      <c r="INJ111" s="2"/>
      <c r="INK111" s="8" t="s">
        <v>60</v>
      </c>
      <c r="INL111" s="5"/>
      <c r="INM111" s="866" t="s">
        <v>61</v>
      </c>
      <c r="INN111" s="866"/>
      <c r="INO111" s="5"/>
      <c r="INP111" s="5"/>
      <c r="INQ111" s="1"/>
      <c r="INR111" s="2"/>
      <c r="INS111" s="8" t="s">
        <v>60</v>
      </c>
      <c r="INT111" s="5"/>
      <c r="INU111" s="866" t="s">
        <v>61</v>
      </c>
      <c r="INV111" s="866"/>
      <c r="INW111" s="5"/>
      <c r="INX111" s="5"/>
      <c r="INY111" s="1"/>
      <c r="INZ111" s="2"/>
      <c r="IOA111" s="8" t="s">
        <v>60</v>
      </c>
      <c r="IOB111" s="5"/>
      <c r="IOC111" s="866" t="s">
        <v>61</v>
      </c>
      <c r="IOD111" s="866"/>
      <c r="IOE111" s="5"/>
      <c r="IOF111" s="5"/>
      <c r="IOG111" s="1"/>
      <c r="IOH111" s="2"/>
      <c r="IOI111" s="8" t="s">
        <v>60</v>
      </c>
      <c r="IOJ111" s="5"/>
      <c r="IOK111" s="866" t="s">
        <v>61</v>
      </c>
      <c r="IOL111" s="866"/>
      <c r="IOM111" s="5"/>
      <c r="ION111" s="5"/>
      <c r="IOO111" s="1"/>
      <c r="IOP111" s="2"/>
      <c r="IOQ111" s="8" t="s">
        <v>60</v>
      </c>
      <c r="IOR111" s="5"/>
      <c r="IOS111" s="866" t="s">
        <v>61</v>
      </c>
      <c r="IOT111" s="866"/>
      <c r="IOU111" s="5"/>
      <c r="IOV111" s="5"/>
      <c r="IOW111" s="1"/>
      <c r="IOX111" s="2"/>
      <c r="IOY111" s="8" t="s">
        <v>60</v>
      </c>
      <c r="IOZ111" s="5"/>
      <c r="IPA111" s="866" t="s">
        <v>61</v>
      </c>
      <c r="IPB111" s="866"/>
      <c r="IPC111" s="5"/>
      <c r="IPD111" s="5"/>
      <c r="IPE111" s="1"/>
      <c r="IPF111" s="2"/>
      <c r="IPG111" s="8" t="s">
        <v>60</v>
      </c>
      <c r="IPH111" s="5"/>
      <c r="IPI111" s="866" t="s">
        <v>61</v>
      </c>
      <c r="IPJ111" s="866"/>
      <c r="IPK111" s="5"/>
      <c r="IPL111" s="5"/>
      <c r="IPM111" s="1"/>
      <c r="IPN111" s="2"/>
      <c r="IPO111" s="8" t="s">
        <v>60</v>
      </c>
      <c r="IPP111" s="5"/>
      <c r="IPQ111" s="866" t="s">
        <v>61</v>
      </c>
      <c r="IPR111" s="866"/>
      <c r="IPS111" s="5"/>
      <c r="IPT111" s="5"/>
      <c r="IPU111" s="1"/>
      <c r="IPV111" s="2"/>
      <c r="IPW111" s="8" t="s">
        <v>60</v>
      </c>
      <c r="IPX111" s="5"/>
      <c r="IPY111" s="866" t="s">
        <v>61</v>
      </c>
      <c r="IPZ111" s="866"/>
      <c r="IQA111" s="5"/>
      <c r="IQB111" s="5"/>
      <c r="IQC111" s="1"/>
      <c r="IQD111" s="2"/>
      <c r="IQE111" s="8" t="s">
        <v>60</v>
      </c>
      <c r="IQF111" s="5"/>
      <c r="IQG111" s="866" t="s">
        <v>61</v>
      </c>
      <c r="IQH111" s="866"/>
      <c r="IQI111" s="5"/>
      <c r="IQJ111" s="5"/>
      <c r="IQK111" s="1"/>
      <c r="IQL111" s="2"/>
      <c r="IQM111" s="8" t="s">
        <v>60</v>
      </c>
      <c r="IQN111" s="5"/>
      <c r="IQO111" s="866" t="s">
        <v>61</v>
      </c>
      <c r="IQP111" s="866"/>
      <c r="IQQ111" s="5"/>
      <c r="IQR111" s="5"/>
      <c r="IQS111" s="1"/>
      <c r="IQT111" s="2"/>
      <c r="IQU111" s="8" t="s">
        <v>60</v>
      </c>
      <c r="IQV111" s="5"/>
      <c r="IQW111" s="866" t="s">
        <v>61</v>
      </c>
      <c r="IQX111" s="866"/>
      <c r="IQY111" s="5"/>
      <c r="IQZ111" s="5"/>
      <c r="IRA111" s="1"/>
      <c r="IRB111" s="2"/>
      <c r="IRC111" s="8" t="s">
        <v>60</v>
      </c>
      <c r="IRD111" s="5"/>
      <c r="IRE111" s="866" t="s">
        <v>61</v>
      </c>
      <c r="IRF111" s="866"/>
      <c r="IRG111" s="5"/>
      <c r="IRH111" s="5"/>
      <c r="IRI111" s="1"/>
      <c r="IRJ111" s="2"/>
      <c r="IRK111" s="8" t="s">
        <v>60</v>
      </c>
      <c r="IRL111" s="5"/>
      <c r="IRM111" s="866" t="s">
        <v>61</v>
      </c>
      <c r="IRN111" s="866"/>
      <c r="IRO111" s="5"/>
      <c r="IRP111" s="5"/>
      <c r="IRQ111" s="1"/>
      <c r="IRR111" s="2"/>
      <c r="IRS111" s="8" t="s">
        <v>60</v>
      </c>
      <c r="IRT111" s="5"/>
      <c r="IRU111" s="866" t="s">
        <v>61</v>
      </c>
      <c r="IRV111" s="866"/>
      <c r="IRW111" s="5"/>
      <c r="IRX111" s="5"/>
      <c r="IRY111" s="1"/>
      <c r="IRZ111" s="2"/>
      <c r="ISA111" s="8" t="s">
        <v>60</v>
      </c>
      <c r="ISB111" s="5"/>
      <c r="ISC111" s="866" t="s">
        <v>61</v>
      </c>
      <c r="ISD111" s="866"/>
      <c r="ISE111" s="5"/>
      <c r="ISF111" s="5"/>
      <c r="ISG111" s="1"/>
      <c r="ISH111" s="2"/>
      <c r="ISI111" s="8" t="s">
        <v>60</v>
      </c>
      <c r="ISJ111" s="5"/>
      <c r="ISK111" s="866" t="s">
        <v>61</v>
      </c>
      <c r="ISL111" s="866"/>
      <c r="ISM111" s="5"/>
      <c r="ISN111" s="5"/>
      <c r="ISO111" s="1"/>
      <c r="ISP111" s="2"/>
      <c r="ISQ111" s="8" t="s">
        <v>60</v>
      </c>
      <c r="ISR111" s="5"/>
      <c r="ISS111" s="866" t="s">
        <v>61</v>
      </c>
      <c r="IST111" s="866"/>
      <c r="ISU111" s="5"/>
      <c r="ISV111" s="5"/>
      <c r="ISW111" s="1"/>
      <c r="ISX111" s="2"/>
      <c r="ISY111" s="8" t="s">
        <v>60</v>
      </c>
      <c r="ISZ111" s="5"/>
      <c r="ITA111" s="866" t="s">
        <v>61</v>
      </c>
      <c r="ITB111" s="866"/>
      <c r="ITC111" s="5"/>
      <c r="ITD111" s="5"/>
      <c r="ITE111" s="1"/>
      <c r="ITF111" s="2"/>
      <c r="ITG111" s="8" t="s">
        <v>60</v>
      </c>
      <c r="ITH111" s="5"/>
      <c r="ITI111" s="866" t="s">
        <v>61</v>
      </c>
      <c r="ITJ111" s="866"/>
      <c r="ITK111" s="5"/>
      <c r="ITL111" s="5"/>
      <c r="ITM111" s="1"/>
      <c r="ITN111" s="2"/>
      <c r="ITO111" s="8" t="s">
        <v>60</v>
      </c>
      <c r="ITP111" s="5"/>
      <c r="ITQ111" s="866" t="s">
        <v>61</v>
      </c>
      <c r="ITR111" s="866"/>
      <c r="ITS111" s="5"/>
      <c r="ITT111" s="5"/>
      <c r="ITU111" s="1"/>
      <c r="ITV111" s="2"/>
      <c r="ITW111" s="8" t="s">
        <v>60</v>
      </c>
      <c r="ITX111" s="5"/>
      <c r="ITY111" s="866" t="s">
        <v>61</v>
      </c>
      <c r="ITZ111" s="866"/>
      <c r="IUA111" s="5"/>
      <c r="IUB111" s="5"/>
      <c r="IUC111" s="1"/>
      <c r="IUD111" s="2"/>
      <c r="IUE111" s="8" t="s">
        <v>60</v>
      </c>
      <c r="IUF111" s="5"/>
      <c r="IUG111" s="866" t="s">
        <v>61</v>
      </c>
      <c r="IUH111" s="866"/>
      <c r="IUI111" s="5"/>
      <c r="IUJ111" s="5"/>
      <c r="IUK111" s="1"/>
      <c r="IUL111" s="2"/>
      <c r="IUM111" s="8" t="s">
        <v>60</v>
      </c>
      <c r="IUN111" s="5"/>
      <c r="IUO111" s="866" t="s">
        <v>61</v>
      </c>
      <c r="IUP111" s="866"/>
      <c r="IUQ111" s="5"/>
      <c r="IUR111" s="5"/>
      <c r="IUS111" s="1"/>
      <c r="IUT111" s="2"/>
      <c r="IUU111" s="8" t="s">
        <v>60</v>
      </c>
      <c r="IUV111" s="5"/>
      <c r="IUW111" s="866" t="s">
        <v>61</v>
      </c>
      <c r="IUX111" s="866"/>
      <c r="IUY111" s="5"/>
      <c r="IUZ111" s="5"/>
      <c r="IVA111" s="1"/>
      <c r="IVB111" s="2"/>
      <c r="IVC111" s="8" t="s">
        <v>60</v>
      </c>
      <c r="IVD111" s="5"/>
      <c r="IVE111" s="866" t="s">
        <v>61</v>
      </c>
      <c r="IVF111" s="866"/>
      <c r="IVG111" s="5"/>
      <c r="IVH111" s="5"/>
      <c r="IVI111" s="1"/>
      <c r="IVJ111" s="2"/>
      <c r="IVK111" s="8" t="s">
        <v>60</v>
      </c>
      <c r="IVL111" s="5"/>
      <c r="IVM111" s="866" t="s">
        <v>61</v>
      </c>
      <c r="IVN111" s="866"/>
      <c r="IVO111" s="5"/>
      <c r="IVP111" s="5"/>
      <c r="IVQ111" s="1"/>
      <c r="IVR111" s="2"/>
      <c r="IVS111" s="8" t="s">
        <v>60</v>
      </c>
      <c r="IVT111" s="5"/>
      <c r="IVU111" s="866" t="s">
        <v>61</v>
      </c>
      <c r="IVV111" s="866"/>
      <c r="IVW111" s="5"/>
      <c r="IVX111" s="5"/>
      <c r="IVY111" s="1"/>
      <c r="IVZ111" s="2"/>
      <c r="IWA111" s="8" t="s">
        <v>60</v>
      </c>
      <c r="IWB111" s="5"/>
      <c r="IWC111" s="866" t="s">
        <v>61</v>
      </c>
      <c r="IWD111" s="866"/>
      <c r="IWE111" s="5"/>
      <c r="IWF111" s="5"/>
      <c r="IWG111" s="1"/>
      <c r="IWH111" s="2"/>
      <c r="IWI111" s="8" t="s">
        <v>60</v>
      </c>
      <c r="IWJ111" s="5"/>
      <c r="IWK111" s="866" t="s">
        <v>61</v>
      </c>
      <c r="IWL111" s="866"/>
      <c r="IWM111" s="5"/>
      <c r="IWN111" s="5"/>
      <c r="IWO111" s="1"/>
      <c r="IWP111" s="2"/>
      <c r="IWQ111" s="8" t="s">
        <v>60</v>
      </c>
      <c r="IWR111" s="5"/>
      <c r="IWS111" s="866" t="s">
        <v>61</v>
      </c>
      <c r="IWT111" s="866"/>
      <c r="IWU111" s="5"/>
      <c r="IWV111" s="5"/>
      <c r="IWW111" s="1"/>
      <c r="IWX111" s="2"/>
      <c r="IWY111" s="8" t="s">
        <v>60</v>
      </c>
      <c r="IWZ111" s="5"/>
      <c r="IXA111" s="866" t="s">
        <v>61</v>
      </c>
      <c r="IXB111" s="866"/>
      <c r="IXC111" s="5"/>
      <c r="IXD111" s="5"/>
      <c r="IXE111" s="1"/>
      <c r="IXF111" s="2"/>
      <c r="IXG111" s="8" t="s">
        <v>60</v>
      </c>
      <c r="IXH111" s="5"/>
      <c r="IXI111" s="866" t="s">
        <v>61</v>
      </c>
      <c r="IXJ111" s="866"/>
      <c r="IXK111" s="5"/>
      <c r="IXL111" s="5"/>
      <c r="IXM111" s="1"/>
      <c r="IXN111" s="2"/>
      <c r="IXO111" s="8" t="s">
        <v>60</v>
      </c>
      <c r="IXP111" s="5"/>
      <c r="IXQ111" s="866" t="s">
        <v>61</v>
      </c>
      <c r="IXR111" s="866"/>
      <c r="IXS111" s="5"/>
      <c r="IXT111" s="5"/>
      <c r="IXU111" s="1"/>
      <c r="IXV111" s="2"/>
      <c r="IXW111" s="8" t="s">
        <v>60</v>
      </c>
      <c r="IXX111" s="5"/>
      <c r="IXY111" s="866" t="s">
        <v>61</v>
      </c>
      <c r="IXZ111" s="866"/>
      <c r="IYA111" s="5"/>
      <c r="IYB111" s="5"/>
      <c r="IYC111" s="1"/>
      <c r="IYD111" s="2"/>
      <c r="IYE111" s="8" t="s">
        <v>60</v>
      </c>
      <c r="IYF111" s="5"/>
      <c r="IYG111" s="866" t="s">
        <v>61</v>
      </c>
      <c r="IYH111" s="866"/>
      <c r="IYI111" s="5"/>
      <c r="IYJ111" s="5"/>
      <c r="IYK111" s="1"/>
      <c r="IYL111" s="2"/>
      <c r="IYM111" s="8" t="s">
        <v>60</v>
      </c>
      <c r="IYN111" s="5"/>
      <c r="IYO111" s="866" t="s">
        <v>61</v>
      </c>
      <c r="IYP111" s="866"/>
      <c r="IYQ111" s="5"/>
      <c r="IYR111" s="5"/>
      <c r="IYS111" s="1"/>
      <c r="IYT111" s="2"/>
      <c r="IYU111" s="8" t="s">
        <v>60</v>
      </c>
      <c r="IYV111" s="5"/>
      <c r="IYW111" s="866" t="s">
        <v>61</v>
      </c>
      <c r="IYX111" s="866"/>
      <c r="IYY111" s="5"/>
      <c r="IYZ111" s="5"/>
      <c r="IZA111" s="1"/>
      <c r="IZB111" s="2"/>
      <c r="IZC111" s="8" t="s">
        <v>60</v>
      </c>
      <c r="IZD111" s="5"/>
      <c r="IZE111" s="866" t="s">
        <v>61</v>
      </c>
      <c r="IZF111" s="866"/>
      <c r="IZG111" s="5"/>
      <c r="IZH111" s="5"/>
      <c r="IZI111" s="1"/>
      <c r="IZJ111" s="2"/>
      <c r="IZK111" s="8" t="s">
        <v>60</v>
      </c>
      <c r="IZL111" s="5"/>
      <c r="IZM111" s="866" t="s">
        <v>61</v>
      </c>
      <c r="IZN111" s="866"/>
      <c r="IZO111" s="5"/>
      <c r="IZP111" s="5"/>
      <c r="IZQ111" s="1"/>
      <c r="IZR111" s="2"/>
      <c r="IZS111" s="8" t="s">
        <v>60</v>
      </c>
      <c r="IZT111" s="5"/>
      <c r="IZU111" s="866" t="s">
        <v>61</v>
      </c>
      <c r="IZV111" s="866"/>
      <c r="IZW111" s="5"/>
      <c r="IZX111" s="5"/>
      <c r="IZY111" s="1"/>
      <c r="IZZ111" s="2"/>
      <c r="JAA111" s="8" t="s">
        <v>60</v>
      </c>
      <c r="JAB111" s="5"/>
      <c r="JAC111" s="866" t="s">
        <v>61</v>
      </c>
      <c r="JAD111" s="866"/>
      <c r="JAE111" s="5"/>
      <c r="JAF111" s="5"/>
      <c r="JAG111" s="1"/>
      <c r="JAH111" s="2"/>
      <c r="JAI111" s="8" t="s">
        <v>60</v>
      </c>
      <c r="JAJ111" s="5"/>
      <c r="JAK111" s="866" t="s">
        <v>61</v>
      </c>
      <c r="JAL111" s="866"/>
      <c r="JAM111" s="5"/>
      <c r="JAN111" s="5"/>
      <c r="JAO111" s="1"/>
      <c r="JAP111" s="2"/>
      <c r="JAQ111" s="8" t="s">
        <v>60</v>
      </c>
      <c r="JAR111" s="5"/>
      <c r="JAS111" s="866" t="s">
        <v>61</v>
      </c>
      <c r="JAT111" s="866"/>
      <c r="JAU111" s="5"/>
      <c r="JAV111" s="5"/>
      <c r="JAW111" s="1"/>
      <c r="JAX111" s="2"/>
      <c r="JAY111" s="8" t="s">
        <v>60</v>
      </c>
      <c r="JAZ111" s="5"/>
      <c r="JBA111" s="866" t="s">
        <v>61</v>
      </c>
      <c r="JBB111" s="866"/>
      <c r="JBC111" s="5"/>
      <c r="JBD111" s="5"/>
      <c r="JBE111" s="1"/>
      <c r="JBF111" s="2"/>
      <c r="JBG111" s="8" t="s">
        <v>60</v>
      </c>
      <c r="JBH111" s="5"/>
      <c r="JBI111" s="866" t="s">
        <v>61</v>
      </c>
      <c r="JBJ111" s="866"/>
      <c r="JBK111" s="5"/>
      <c r="JBL111" s="5"/>
      <c r="JBM111" s="1"/>
      <c r="JBN111" s="2"/>
      <c r="JBO111" s="8" t="s">
        <v>60</v>
      </c>
      <c r="JBP111" s="5"/>
      <c r="JBQ111" s="866" t="s">
        <v>61</v>
      </c>
      <c r="JBR111" s="866"/>
      <c r="JBS111" s="5"/>
      <c r="JBT111" s="5"/>
      <c r="JBU111" s="1"/>
      <c r="JBV111" s="2"/>
      <c r="JBW111" s="8" t="s">
        <v>60</v>
      </c>
      <c r="JBX111" s="5"/>
      <c r="JBY111" s="866" t="s">
        <v>61</v>
      </c>
      <c r="JBZ111" s="866"/>
      <c r="JCA111" s="5"/>
      <c r="JCB111" s="5"/>
      <c r="JCC111" s="1"/>
      <c r="JCD111" s="2"/>
      <c r="JCE111" s="8" t="s">
        <v>60</v>
      </c>
      <c r="JCF111" s="5"/>
      <c r="JCG111" s="866" t="s">
        <v>61</v>
      </c>
      <c r="JCH111" s="866"/>
      <c r="JCI111" s="5"/>
      <c r="JCJ111" s="5"/>
      <c r="JCK111" s="1"/>
      <c r="JCL111" s="2"/>
      <c r="JCM111" s="8" t="s">
        <v>60</v>
      </c>
      <c r="JCN111" s="5"/>
      <c r="JCO111" s="866" t="s">
        <v>61</v>
      </c>
      <c r="JCP111" s="866"/>
      <c r="JCQ111" s="5"/>
      <c r="JCR111" s="5"/>
      <c r="JCS111" s="1"/>
      <c r="JCT111" s="2"/>
      <c r="JCU111" s="8" t="s">
        <v>60</v>
      </c>
      <c r="JCV111" s="5"/>
      <c r="JCW111" s="866" t="s">
        <v>61</v>
      </c>
      <c r="JCX111" s="866"/>
      <c r="JCY111" s="5"/>
      <c r="JCZ111" s="5"/>
      <c r="JDA111" s="1"/>
      <c r="JDB111" s="2"/>
      <c r="JDC111" s="8" t="s">
        <v>60</v>
      </c>
      <c r="JDD111" s="5"/>
      <c r="JDE111" s="866" t="s">
        <v>61</v>
      </c>
      <c r="JDF111" s="866"/>
      <c r="JDG111" s="5"/>
      <c r="JDH111" s="5"/>
      <c r="JDI111" s="1"/>
      <c r="JDJ111" s="2"/>
      <c r="JDK111" s="8" t="s">
        <v>60</v>
      </c>
      <c r="JDL111" s="5"/>
      <c r="JDM111" s="866" t="s">
        <v>61</v>
      </c>
      <c r="JDN111" s="866"/>
      <c r="JDO111" s="5"/>
      <c r="JDP111" s="5"/>
      <c r="JDQ111" s="1"/>
      <c r="JDR111" s="2"/>
      <c r="JDS111" s="8" t="s">
        <v>60</v>
      </c>
      <c r="JDT111" s="5"/>
      <c r="JDU111" s="866" t="s">
        <v>61</v>
      </c>
      <c r="JDV111" s="866"/>
      <c r="JDW111" s="5"/>
      <c r="JDX111" s="5"/>
      <c r="JDY111" s="1"/>
      <c r="JDZ111" s="2"/>
      <c r="JEA111" s="8" t="s">
        <v>60</v>
      </c>
      <c r="JEB111" s="5"/>
      <c r="JEC111" s="866" t="s">
        <v>61</v>
      </c>
      <c r="JED111" s="866"/>
      <c r="JEE111" s="5"/>
      <c r="JEF111" s="5"/>
      <c r="JEG111" s="1"/>
      <c r="JEH111" s="2"/>
      <c r="JEI111" s="8" t="s">
        <v>60</v>
      </c>
      <c r="JEJ111" s="5"/>
      <c r="JEK111" s="866" t="s">
        <v>61</v>
      </c>
      <c r="JEL111" s="866"/>
      <c r="JEM111" s="5"/>
      <c r="JEN111" s="5"/>
      <c r="JEO111" s="1"/>
      <c r="JEP111" s="2"/>
      <c r="JEQ111" s="8" t="s">
        <v>60</v>
      </c>
      <c r="JER111" s="5"/>
      <c r="JES111" s="866" t="s">
        <v>61</v>
      </c>
      <c r="JET111" s="866"/>
      <c r="JEU111" s="5"/>
      <c r="JEV111" s="5"/>
      <c r="JEW111" s="1"/>
      <c r="JEX111" s="2"/>
      <c r="JEY111" s="8" t="s">
        <v>60</v>
      </c>
      <c r="JEZ111" s="5"/>
      <c r="JFA111" s="866" t="s">
        <v>61</v>
      </c>
      <c r="JFB111" s="866"/>
      <c r="JFC111" s="5"/>
      <c r="JFD111" s="5"/>
      <c r="JFE111" s="1"/>
      <c r="JFF111" s="2"/>
      <c r="JFG111" s="8" t="s">
        <v>60</v>
      </c>
      <c r="JFH111" s="5"/>
      <c r="JFI111" s="866" t="s">
        <v>61</v>
      </c>
      <c r="JFJ111" s="866"/>
      <c r="JFK111" s="5"/>
      <c r="JFL111" s="5"/>
      <c r="JFM111" s="1"/>
      <c r="JFN111" s="2"/>
      <c r="JFO111" s="8" t="s">
        <v>60</v>
      </c>
      <c r="JFP111" s="5"/>
      <c r="JFQ111" s="866" t="s">
        <v>61</v>
      </c>
      <c r="JFR111" s="866"/>
      <c r="JFS111" s="5"/>
      <c r="JFT111" s="5"/>
      <c r="JFU111" s="1"/>
      <c r="JFV111" s="2"/>
      <c r="JFW111" s="8" t="s">
        <v>60</v>
      </c>
      <c r="JFX111" s="5"/>
      <c r="JFY111" s="866" t="s">
        <v>61</v>
      </c>
      <c r="JFZ111" s="866"/>
      <c r="JGA111" s="5"/>
      <c r="JGB111" s="5"/>
      <c r="JGC111" s="1"/>
      <c r="JGD111" s="2"/>
      <c r="JGE111" s="8" t="s">
        <v>60</v>
      </c>
      <c r="JGF111" s="5"/>
      <c r="JGG111" s="866" t="s">
        <v>61</v>
      </c>
      <c r="JGH111" s="866"/>
      <c r="JGI111" s="5"/>
      <c r="JGJ111" s="5"/>
      <c r="JGK111" s="1"/>
      <c r="JGL111" s="2"/>
      <c r="JGM111" s="8" t="s">
        <v>60</v>
      </c>
      <c r="JGN111" s="5"/>
      <c r="JGO111" s="866" t="s">
        <v>61</v>
      </c>
      <c r="JGP111" s="866"/>
      <c r="JGQ111" s="5"/>
      <c r="JGR111" s="5"/>
      <c r="JGS111" s="1"/>
      <c r="JGT111" s="2"/>
      <c r="JGU111" s="8" t="s">
        <v>60</v>
      </c>
      <c r="JGV111" s="5"/>
      <c r="JGW111" s="866" t="s">
        <v>61</v>
      </c>
      <c r="JGX111" s="866"/>
      <c r="JGY111" s="5"/>
      <c r="JGZ111" s="5"/>
      <c r="JHA111" s="1"/>
      <c r="JHB111" s="2"/>
      <c r="JHC111" s="8" t="s">
        <v>60</v>
      </c>
      <c r="JHD111" s="5"/>
      <c r="JHE111" s="866" t="s">
        <v>61</v>
      </c>
      <c r="JHF111" s="866"/>
      <c r="JHG111" s="5"/>
      <c r="JHH111" s="5"/>
      <c r="JHI111" s="1"/>
      <c r="JHJ111" s="2"/>
      <c r="JHK111" s="8" t="s">
        <v>60</v>
      </c>
      <c r="JHL111" s="5"/>
      <c r="JHM111" s="866" t="s">
        <v>61</v>
      </c>
      <c r="JHN111" s="866"/>
      <c r="JHO111" s="5"/>
      <c r="JHP111" s="5"/>
      <c r="JHQ111" s="1"/>
      <c r="JHR111" s="2"/>
      <c r="JHS111" s="8" t="s">
        <v>60</v>
      </c>
      <c r="JHT111" s="5"/>
      <c r="JHU111" s="866" t="s">
        <v>61</v>
      </c>
      <c r="JHV111" s="866"/>
      <c r="JHW111" s="5"/>
      <c r="JHX111" s="5"/>
      <c r="JHY111" s="1"/>
      <c r="JHZ111" s="2"/>
      <c r="JIA111" s="8" t="s">
        <v>60</v>
      </c>
      <c r="JIB111" s="5"/>
      <c r="JIC111" s="866" t="s">
        <v>61</v>
      </c>
      <c r="JID111" s="866"/>
      <c r="JIE111" s="5"/>
      <c r="JIF111" s="5"/>
      <c r="JIG111" s="1"/>
      <c r="JIH111" s="2"/>
      <c r="JII111" s="8" t="s">
        <v>60</v>
      </c>
      <c r="JIJ111" s="5"/>
      <c r="JIK111" s="866" t="s">
        <v>61</v>
      </c>
      <c r="JIL111" s="866"/>
      <c r="JIM111" s="5"/>
      <c r="JIN111" s="5"/>
      <c r="JIO111" s="1"/>
      <c r="JIP111" s="2"/>
      <c r="JIQ111" s="8" t="s">
        <v>60</v>
      </c>
      <c r="JIR111" s="5"/>
      <c r="JIS111" s="866" t="s">
        <v>61</v>
      </c>
      <c r="JIT111" s="866"/>
      <c r="JIU111" s="5"/>
      <c r="JIV111" s="5"/>
      <c r="JIW111" s="1"/>
      <c r="JIX111" s="2"/>
      <c r="JIY111" s="8" t="s">
        <v>60</v>
      </c>
      <c r="JIZ111" s="5"/>
      <c r="JJA111" s="866" t="s">
        <v>61</v>
      </c>
      <c r="JJB111" s="866"/>
      <c r="JJC111" s="5"/>
      <c r="JJD111" s="5"/>
      <c r="JJE111" s="1"/>
      <c r="JJF111" s="2"/>
      <c r="JJG111" s="8" t="s">
        <v>60</v>
      </c>
      <c r="JJH111" s="5"/>
      <c r="JJI111" s="866" t="s">
        <v>61</v>
      </c>
      <c r="JJJ111" s="866"/>
      <c r="JJK111" s="5"/>
      <c r="JJL111" s="5"/>
      <c r="JJM111" s="1"/>
      <c r="JJN111" s="2"/>
      <c r="JJO111" s="8" t="s">
        <v>60</v>
      </c>
      <c r="JJP111" s="5"/>
      <c r="JJQ111" s="866" t="s">
        <v>61</v>
      </c>
      <c r="JJR111" s="866"/>
      <c r="JJS111" s="5"/>
      <c r="JJT111" s="5"/>
      <c r="JJU111" s="1"/>
      <c r="JJV111" s="2"/>
      <c r="JJW111" s="8" t="s">
        <v>60</v>
      </c>
      <c r="JJX111" s="5"/>
      <c r="JJY111" s="866" t="s">
        <v>61</v>
      </c>
      <c r="JJZ111" s="866"/>
      <c r="JKA111" s="5"/>
      <c r="JKB111" s="5"/>
      <c r="JKC111" s="1"/>
      <c r="JKD111" s="2"/>
      <c r="JKE111" s="8" t="s">
        <v>60</v>
      </c>
      <c r="JKF111" s="5"/>
      <c r="JKG111" s="866" t="s">
        <v>61</v>
      </c>
      <c r="JKH111" s="866"/>
      <c r="JKI111" s="5"/>
      <c r="JKJ111" s="5"/>
      <c r="JKK111" s="1"/>
      <c r="JKL111" s="2"/>
      <c r="JKM111" s="8" t="s">
        <v>60</v>
      </c>
      <c r="JKN111" s="5"/>
      <c r="JKO111" s="866" t="s">
        <v>61</v>
      </c>
      <c r="JKP111" s="866"/>
      <c r="JKQ111" s="5"/>
      <c r="JKR111" s="5"/>
      <c r="JKS111" s="1"/>
      <c r="JKT111" s="2"/>
      <c r="JKU111" s="8" t="s">
        <v>60</v>
      </c>
      <c r="JKV111" s="5"/>
      <c r="JKW111" s="866" t="s">
        <v>61</v>
      </c>
      <c r="JKX111" s="866"/>
      <c r="JKY111" s="5"/>
      <c r="JKZ111" s="5"/>
      <c r="JLA111" s="1"/>
      <c r="JLB111" s="2"/>
      <c r="JLC111" s="8" t="s">
        <v>60</v>
      </c>
      <c r="JLD111" s="5"/>
      <c r="JLE111" s="866" t="s">
        <v>61</v>
      </c>
      <c r="JLF111" s="866"/>
      <c r="JLG111" s="5"/>
      <c r="JLH111" s="5"/>
      <c r="JLI111" s="1"/>
      <c r="JLJ111" s="2"/>
      <c r="JLK111" s="8" t="s">
        <v>60</v>
      </c>
      <c r="JLL111" s="5"/>
      <c r="JLM111" s="866" t="s">
        <v>61</v>
      </c>
      <c r="JLN111" s="866"/>
      <c r="JLO111" s="5"/>
      <c r="JLP111" s="5"/>
      <c r="JLQ111" s="1"/>
      <c r="JLR111" s="2"/>
      <c r="JLS111" s="8" t="s">
        <v>60</v>
      </c>
      <c r="JLT111" s="5"/>
      <c r="JLU111" s="866" t="s">
        <v>61</v>
      </c>
      <c r="JLV111" s="866"/>
      <c r="JLW111" s="5"/>
      <c r="JLX111" s="5"/>
      <c r="JLY111" s="1"/>
      <c r="JLZ111" s="2"/>
      <c r="JMA111" s="8" t="s">
        <v>60</v>
      </c>
      <c r="JMB111" s="5"/>
      <c r="JMC111" s="866" t="s">
        <v>61</v>
      </c>
      <c r="JMD111" s="866"/>
      <c r="JME111" s="5"/>
      <c r="JMF111" s="5"/>
      <c r="JMG111" s="1"/>
      <c r="JMH111" s="2"/>
      <c r="JMI111" s="8" t="s">
        <v>60</v>
      </c>
      <c r="JMJ111" s="5"/>
      <c r="JMK111" s="866" t="s">
        <v>61</v>
      </c>
      <c r="JML111" s="866"/>
      <c r="JMM111" s="5"/>
      <c r="JMN111" s="5"/>
      <c r="JMO111" s="1"/>
      <c r="JMP111" s="2"/>
      <c r="JMQ111" s="8" t="s">
        <v>60</v>
      </c>
      <c r="JMR111" s="5"/>
      <c r="JMS111" s="866" t="s">
        <v>61</v>
      </c>
      <c r="JMT111" s="866"/>
      <c r="JMU111" s="5"/>
      <c r="JMV111" s="5"/>
      <c r="JMW111" s="1"/>
      <c r="JMX111" s="2"/>
      <c r="JMY111" s="8" t="s">
        <v>60</v>
      </c>
      <c r="JMZ111" s="5"/>
      <c r="JNA111" s="866" t="s">
        <v>61</v>
      </c>
      <c r="JNB111" s="866"/>
      <c r="JNC111" s="5"/>
      <c r="JND111" s="5"/>
      <c r="JNE111" s="1"/>
      <c r="JNF111" s="2"/>
      <c r="JNG111" s="8" t="s">
        <v>60</v>
      </c>
      <c r="JNH111" s="5"/>
      <c r="JNI111" s="866" t="s">
        <v>61</v>
      </c>
      <c r="JNJ111" s="866"/>
      <c r="JNK111" s="5"/>
      <c r="JNL111" s="5"/>
      <c r="JNM111" s="1"/>
      <c r="JNN111" s="2"/>
      <c r="JNO111" s="8" t="s">
        <v>60</v>
      </c>
      <c r="JNP111" s="5"/>
      <c r="JNQ111" s="866" t="s">
        <v>61</v>
      </c>
      <c r="JNR111" s="866"/>
      <c r="JNS111" s="5"/>
      <c r="JNT111" s="5"/>
      <c r="JNU111" s="1"/>
      <c r="JNV111" s="2"/>
      <c r="JNW111" s="8" t="s">
        <v>60</v>
      </c>
      <c r="JNX111" s="5"/>
      <c r="JNY111" s="866" t="s">
        <v>61</v>
      </c>
      <c r="JNZ111" s="866"/>
      <c r="JOA111" s="5"/>
      <c r="JOB111" s="5"/>
      <c r="JOC111" s="1"/>
      <c r="JOD111" s="2"/>
      <c r="JOE111" s="8" t="s">
        <v>60</v>
      </c>
      <c r="JOF111" s="5"/>
      <c r="JOG111" s="866" t="s">
        <v>61</v>
      </c>
      <c r="JOH111" s="866"/>
      <c r="JOI111" s="5"/>
      <c r="JOJ111" s="5"/>
      <c r="JOK111" s="1"/>
      <c r="JOL111" s="2"/>
      <c r="JOM111" s="8" t="s">
        <v>60</v>
      </c>
      <c r="JON111" s="5"/>
      <c r="JOO111" s="866" t="s">
        <v>61</v>
      </c>
      <c r="JOP111" s="866"/>
      <c r="JOQ111" s="5"/>
      <c r="JOR111" s="5"/>
      <c r="JOS111" s="1"/>
      <c r="JOT111" s="2"/>
      <c r="JOU111" s="8" t="s">
        <v>60</v>
      </c>
      <c r="JOV111" s="5"/>
      <c r="JOW111" s="866" t="s">
        <v>61</v>
      </c>
      <c r="JOX111" s="866"/>
      <c r="JOY111" s="5"/>
      <c r="JOZ111" s="5"/>
      <c r="JPA111" s="1"/>
      <c r="JPB111" s="2"/>
      <c r="JPC111" s="8" t="s">
        <v>60</v>
      </c>
      <c r="JPD111" s="5"/>
      <c r="JPE111" s="866" t="s">
        <v>61</v>
      </c>
      <c r="JPF111" s="866"/>
      <c r="JPG111" s="5"/>
      <c r="JPH111" s="5"/>
      <c r="JPI111" s="1"/>
      <c r="JPJ111" s="2"/>
      <c r="JPK111" s="8" t="s">
        <v>60</v>
      </c>
      <c r="JPL111" s="5"/>
      <c r="JPM111" s="866" t="s">
        <v>61</v>
      </c>
      <c r="JPN111" s="866"/>
      <c r="JPO111" s="5"/>
      <c r="JPP111" s="5"/>
      <c r="JPQ111" s="1"/>
      <c r="JPR111" s="2"/>
      <c r="JPS111" s="8" t="s">
        <v>60</v>
      </c>
      <c r="JPT111" s="5"/>
      <c r="JPU111" s="866" t="s">
        <v>61</v>
      </c>
      <c r="JPV111" s="866"/>
      <c r="JPW111" s="5"/>
      <c r="JPX111" s="5"/>
      <c r="JPY111" s="1"/>
      <c r="JPZ111" s="2"/>
      <c r="JQA111" s="8" t="s">
        <v>60</v>
      </c>
      <c r="JQB111" s="5"/>
      <c r="JQC111" s="866" t="s">
        <v>61</v>
      </c>
      <c r="JQD111" s="866"/>
      <c r="JQE111" s="5"/>
      <c r="JQF111" s="5"/>
      <c r="JQG111" s="1"/>
      <c r="JQH111" s="2"/>
      <c r="JQI111" s="8" t="s">
        <v>60</v>
      </c>
      <c r="JQJ111" s="5"/>
      <c r="JQK111" s="866" t="s">
        <v>61</v>
      </c>
      <c r="JQL111" s="866"/>
      <c r="JQM111" s="5"/>
      <c r="JQN111" s="5"/>
      <c r="JQO111" s="1"/>
      <c r="JQP111" s="2"/>
      <c r="JQQ111" s="8" t="s">
        <v>60</v>
      </c>
      <c r="JQR111" s="5"/>
      <c r="JQS111" s="866" t="s">
        <v>61</v>
      </c>
      <c r="JQT111" s="866"/>
      <c r="JQU111" s="5"/>
      <c r="JQV111" s="5"/>
      <c r="JQW111" s="1"/>
      <c r="JQX111" s="2"/>
      <c r="JQY111" s="8" t="s">
        <v>60</v>
      </c>
      <c r="JQZ111" s="5"/>
      <c r="JRA111" s="866" t="s">
        <v>61</v>
      </c>
      <c r="JRB111" s="866"/>
      <c r="JRC111" s="5"/>
      <c r="JRD111" s="5"/>
      <c r="JRE111" s="1"/>
      <c r="JRF111" s="2"/>
      <c r="JRG111" s="8" t="s">
        <v>60</v>
      </c>
      <c r="JRH111" s="5"/>
      <c r="JRI111" s="866" t="s">
        <v>61</v>
      </c>
      <c r="JRJ111" s="866"/>
      <c r="JRK111" s="5"/>
      <c r="JRL111" s="5"/>
      <c r="JRM111" s="1"/>
      <c r="JRN111" s="2"/>
      <c r="JRO111" s="8" t="s">
        <v>60</v>
      </c>
      <c r="JRP111" s="5"/>
      <c r="JRQ111" s="866" t="s">
        <v>61</v>
      </c>
      <c r="JRR111" s="866"/>
      <c r="JRS111" s="5"/>
      <c r="JRT111" s="5"/>
      <c r="JRU111" s="1"/>
      <c r="JRV111" s="2"/>
      <c r="JRW111" s="8" t="s">
        <v>60</v>
      </c>
      <c r="JRX111" s="5"/>
      <c r="JRY111" s="866" t="s">
        <v>61</v>
      </c>
      <c r="JRZ111" s="866"/>
      <c r="JSA111" s="5"/>
      <c r="JSB111" s="5"/>
      <c r="JSC111" s="1"/>
      <c r="JSD111" s="2"/>
      <c r="JSE111" s="8" t="s">
        <v>60</v>
      </c>
      <c r="JSF111" s="5"/>
      <c r="JSG111" s="866" t="s">
        <v>61</v>
      </c>
      <c r="JSH111" s="866"/>
      <c r="JSI111" s="5"/>
      <c r="JSJ111" s="5"/>
      <c r="JSK111" s="1"/>
      <c r="JSL111" s="2"/>
      <c r="JSM111" s="8" t="s">
        <v>60</v>
      </c>
      <c r="JSN111" s="5"/>
      <c r="JSO111" s="866" t="s">
        <v>61</v>
      </c>
      <c r="JSP111" s="866"/>
      <c r="JSQ111" s="5"/>
      <c r="JSR111" s="5"/>
      <c r="JSS111" s="1"/>
      <c r="JST111" s="2"/>
      <c r="JSU111" s="8" t="s">
        <v>60</v>
      </c>
      <c r="JSV111" s="5"/>
      <c r="JSW111" s="866" t="s">
        <v>61</v>
      </c>
      <c r="JSX111" s="866"/>
      <c r="JSY111" s="5"/>
      <c r="JSZ111" s="5"/>
      <c r="JTA111" s="1"/>
      <c r="JTB111" s="2"/>
      <c r="JTC111" s="8" t="s">
        <v>60</v>
      </c>
      <c r="JTD111" s="5"/>
      <c r="JTE111" s="866" t="s">
        <v>61</v>
      </c>
      <c r="JTF111" s="866"/>
      <c r="JTG111" s="5"/>
      <c r="JTH111" s="5"/>
      <c r="JTI111" s="1"/>
      <c r="JTJ111" s="2"/>
      <c r="JTK111" s="8" t="s">
        <v>60</v>
      </c>
      <c r="JTL111" s="5"/>
      <c r="JTM111" s="866" t="s">
        <v>61</v>
      </c>
      <c r="JTN111" s="866"/>
      <c r="JTO111" s="5"/>
      <c r="JTP111" s="5"/>
      <c r="JTQ111" s="1"/>
      <c r="JTR111" s="2"/>
      <c r="JTS111" s="8" t="s">
        <v>60</v>
      </c>
      <c r="JTT111" s="5"/>
      <c r="JTU111" s="866" t="s">
        <v>61</v>
      </c>
      <c r="JTV111" s="866"/>
      <c r="JTW111" s="5"/>
      <c r="JTX111" s="5"/>
      <c r="JTY111" s="1"/>
      <c r="JTZ111" s="2"/>
      <c r="JUA111" s="8" t="s">
        <v>60</v>
      </c>
      <c r="JUB111" s="5"/>
      <c r="JUC111" s="866" t="s">
        <v>61</v>
      </c>
      <c r="JUD111" s="866"/>
      <c r="JUE111" s="5"/>
      <c r="JUF111" s="5"/>
      <c r="JUG111" s="1"/>
      <c r="JUH111" s="2"/>
      <c r="JUI111" s="8" t="s">
        <v>60</v>
      </c>
      <c r="JUJ111" s="5"/>
      <c r="JUK111" s="866" t="s">
        <v>61</v>
      </c>
      <c r="JUL111" s="866"/>
      <c r="JUM111" s="5"/>
      <c r="JUN111" s="5"/>
      <c r="JUO111" s="1"/>
      <c r="JUP111" s="2"/>
      <c r="JUQ111" s="8" t="s">
        <v>60</v>
      </c>
      <c r="JUR111" s="5"/>
      <c r="JUS111" s="866" t="s">
        <v>61</v>
      </c>
      <c r="JUT111" s="866"/>
      <c r="JUU111" s="5"/>
      <c r="JUV111" s="5"/>
      <c r="JUW111" s="1"/>
      <c r="JUX111" s="2"/>
      <c r="JUY111" s="8" t="s">
        <v>60</v>
      </c>
      <c r="JUZ111" s="5"/>
      <c r="JVA111" s="866" t="s">
        <v>61</v>
      </c>
      <c r="JVB111" s="866"/>
      <c r="JVC111" s="5"/>
      <c r="JVD111" s="5"/>
      <c r="JVE111" s="1"/>
      <c r="JVF111" s="2"/>
      <c r="JVG111" s="8" t="s">
        <v>60</v>
      </c>
      <c r="JVH111" s="5"/>
      <c r="JVI111" s="866" t="s">
        <v>61</v>
      </c>
      <c r="JVJ111" s="866"/>
      <c r="JVK111" s="5"/>
      <c r="JVL111" s="5"/>
      <c r="JVM111" s="1"/>
      <c r="JVN111" s="2"/>
      <c r="JVO111" s="8" t="s">
        <v>60</v>
      </c>
      <c r="JVP111" s="5"/>
      <c r="JVQ111" s="866" t="s">
        <v>61</v>
      </c>
      <c r="JVR111" s="866"/>
      <c r="JVS111" s="5"/>
      <c r="JVT111" s="5"/>
      <c r="JVU111" s="1"/>
      <c r="JVV111" s="2"/>
      <c r="JVW111" s="8" t="s">
        <v>60</v>
      </c>
      <c r="JVX111" s="5"/>
      <c r="JVY111" s="866" t="s">
        <v>61</v>
      </c>
      <c r="JVZ111" s="866"/>
      <c r="JWA111" s="5"/>
      <c r="JWB111" s="5"/>
      <c r="JWC111" s="1"/>
      <c r="JWD111" s="2"/>
      <c r="JWE111" s="8" t="s">
        <v>60</v>
      </c>
      <c r="JWF111" s="5"/>
      <c r="JWG111" s="866" t="s">
        <v>61</v>
      </c>
      <c r="JWH111" s="866"/>
      <c r="JWI111" s="5"/>
      <c r="JWJ111" s="5"/>
      <c r="JWK111" s="1"/>
      <c r="JWL111" s="2"/>
      <c r="JWM111" s="8" t="s">
        <v>60</v>
      </c>
      <c r="JWN111" s="5"/>
      <c r="JWO111" s="866" t="s">
        <v>61</v>
      </c>
      <c r="JWP111" s="866"/>
      <c r="JWQ111" s="5"/>
      <c r="JWR111" s="5"/>
      <c r="JWS111" s="1"/>
      <c r="JWT111" s="2"/>
      <c r="JWU111" s="8" t="s">
        <v>60</v>
      </c>
      <c r="JWV111" s="5"/>
      <c r="JWW111" s="866" t="s">
        <v>61</v>
      </c>
      <c r="JWX111" s="866"/>
      <c r="JWY111" s="5"/>
      <c r="JWZ111" s="5"/>
      <c r="JXA111" s="1"/>
      <c r="JXB111" s="2"/>
      <c r="JXC111" s="8" t="s">
        <v>60</v>
      </c>
      <c r="JXD111" s="5"/>
      <c r="JXE111" s="866" t="s">
        <v>61</v>
      </c>
      <c r="JXF111" s="866"/>
      <c r="JXG111" s="5"/>
      <c r="JXH111" s="5"/>
      <c r="JXI111" s="1"/>
      <c r="JXJ111" s="2"/>
      <c r="JXK111" s="8" t="s">
        <v>60</v>
      </c>
      <c r="JXL111" s="5"/>
      <c r="JXM111" s="866" t="s">
        <v>61</v>
      </c>
      <c r="JXN111" s="866"/>
      <c r="JXO111" s="5"/>
      <c r="JXP111" s="5"/>
      <c r="JXQ111" s="1"/>
      <c r="JXR111" s="2"/>
      <c r="JXS111" s="8" t="s">
        <v>60</v>
      </c>
      <c r="JXT111" s="5"/>
      <c r="JXU111" s="866" t="s">
        <v>61</v>
      </c>
      <c r="JXV111" s="866"/>
      <c r="JXW111" s="5"/>
      <c r="JXX111" s="5"/>
      <c r="JXY111" s="1"/>
      <c r="JXZ111" s="2"/>
      <c r="JYA111" s="8" t="s">
        <v>60</v>
      </c>
      <c r="JYB111" s="5"/>
      <c r="JYC111" s="866" t="s">
        <v>61</v>
      </c>
      <c r="JYD111" s="866"/>
      <c r="JYE111" s="5"/>
      <c r="JYF111" s="5"/>
      <c r="JYG111" s="1"/>
      <c r="JYH111" s="2"/>
      <c r="JYI111" s="8" t="s">
        <v>60</v>
      </c>
      <c r="JYJ111" s="5"/>
      <c r="JYK111" s="866" t="s">
        <v>61</v>
      </c>
      <c r="JYL111" s="866"/>
      <c r="JYM111" s="5"/>
      <c r="JYN111" s="5"/>
      <c r="JYO111" s="1"/>
      <c r="JYP111" s="2"/>
      <c r="JYQ111" s="8" t="s">
        <v>60</v>
      </c>
      <c r="JYR111" s="5"/>
      <c r="JYS111" s="866" t="s">
        <v>61</v>
      </c>
      <c r="JYT111" s="866"/>
      <c r="JYU111" s="5"/>
      <c r="JYV111" s="5"/>
      <c r="JYW111" s="1"/>
      <c r="JYX111" s="2"/>
      <c r="JYY111" s="8" t="s">
        <v>60</v>
      </c>
      <c r="JYZ111" s="5"/>
      <c r="JZA111" s="866" t="s">
        <v>61</v>
      </c>
      <c r="JZB111" s="866"/>
      <c r="JZC111" s="5"/>
      <c r="JZD111" s="5"/>
      <c r="JZE111" s="1"/>
      <c r="JZF111" s="2"/>
      <c r="JZG111" s="8" t="s">
        <v>60</v>
      </c>
      <c r="JZH111" s="5"/>
      <c r="JZI111" s="866" t="s">
        <v>61</v>
      </c>
      <c r="JZJ111" s="866"/>
      <c r="JZK111" s="5"/>
      <c r="JZL111" s="5"/>
      <c r="JZM111" s="1"/>
      <c r="JZN111" s="2"/>
      <c r="JZO111" s="8" t="s">
        <v>60</v>
      </c>
      <c r="JZP111" s="5"/>
      <c r="JZQ111" s="866" t="s">
        <v>61</v>
      </c>
      <c r="JZR111" s="866"/>
      <c r="JZS111" s="5"/>
      <c r="JZT111" s="5"/>
      <c r="JZU111" s="1"/>
      <c r="JZV111" s="2"/>
      <c r="JZW111" s="8" t="s">
        <v>60</v>
      </c>
      <c r="JZX111" s="5"/>
      <c r="JZY111" s="866" t="s">
        <v>61</v>
      </c>
      <c r="JZZ111" s="866"/>
      <c r="KAA111" s="5"/>
      <c r="KAB111" s="5"/>
      <c r="KAC111" s="1"/>
      <c r="KAD111" s="2"/>
      <c r="KAE111" s="8" t="s">
        <v>60</v>
      </c>
      <c r="KAF111" s="5"/>
      <c r="KAG111" s="866" t="s">
        <v>61</v>
      </c>
      <c r="KAH111" s="866"/>
      <c r="KAI111" s="5"/>
      <c r="KAJ111" s="5"/>
      <c r="KAK111" s="1"/>
      <c r="KAL111" s="2"/>
      <c r="KAM111" s="8" t="s">
        <v>60</v>
      </c>
      <c r="KAN111" s="5"/>
      <c r="KAO111" s="866" t="s">
        <v>61</v>
      </c>
      <c r="KAP111" s="866"/>
      <c r="KAQ111" s="5"/>
      <c r="KAR111" s="5"/>
      <c r="KAS111" s="1"/>
      <c r="KAT111" s="2"/>
      <c r="KAU111" s="8" t="s">
        <v>60</v>
      </c>
      <c r="KAV111" s="5"/>
      <c r="KAW111" s="866" t="s">
        <v>61</v>
      </c>
      <c r="KAX111" s="866"/>
      <c r="KAY111" s="5"/>
      <c r="KAZ111" s="5"/>
      <c r="KBA111" s="1"/>
      <c r="KBB111" s="2"/>
      <c r="KBC111" s="8" t="s">
        <v>60</v>
      </c>
      <c r="KBD111" s="5"/>
      <c r="KBE111" s="866" t="s">
        <v>61</v>
      </c>
      <c r="KBF111" s="866"/>
      <c r="KBG111" s="5"/>
      <c r="KBH111" s="5"/>
      <c r="KBI111" s="1"/>
      <c r="KBJ111" s="2"/>
      <c r="KBK111" s="8" t="s">
        <v>60</v>
      </c>
      <c r="KBL111" s="5"/>
      <c r="KBM111" s="866" t="s">
        <v>61</v>
      </c>
      <c r="KBN111" s="866"/>
      <c r="KBO111" s="5"/>
      <c r="KBP111" s="5"/>
      <c r="KBQ111" s="1"/>
      <c r="KBR111" s="2"/>
      <c r="KBS111" s="8" t="s">
        <v>60</v>
      </c>
      <c r="KBT111" s="5"/>
      <c r="KBU111" s="866" t="s">
        <v>61</v>
      </c>
      <c r="KBV111" s="866"/>
      <c r="KBW111" s="5"/>
      <c r="KBX111" s="5"/>
      <c r="KBY111" s="1"/>
      <c r="KBZ111" s="2"/>
      <c r="KCA111" s="8" t="s">
        <v>60</v>
      </c>
      <c r="KCB111" s="5"/>
      <c r="KCC111" s="866" t="s">
        <v>61</v>
      </c>
      <c r="KCD111" s="866"/>
      <c r="KCE111" s="5"/>
      <c r="KCF111" s="5"/>
      <c r="KCG111" s="1"/>
      <c r="KCH111" s="2"/>
      <c r="KCI111" s="8" t="s">
        <v>60</v>
      </c>
      <c r="KCJ111" s="5"/>
      <c r="KCK111" s="866" t="s">
        <v>61</v>
      </c>
      <c r="KCL111" s="866"/>
      <c r="KCM111" s="5"/>
      <c r="KCN111" s="5"/>
      <c r="KCO111" s="1"/>
      <c r="KCP111" s="2"/>
      <c r="KCQ111" s="8" t="s">
        <v>60</v>
      </c>
      <c r="KCR111" s="5"/>
      <c r="KCS111" s="866" t="s">
        <v>61</v>
      </c>
      <c r="KCT111" s="866"/>
      <c r="KCU111" s="5"/>
      <c r="KCV111" s="5"/>
      <c r="KCW111" s="1"/>
      <c r="KCX111" s="2"/>
      <c r="KCY111" s="8" t="s">
        <v>60</v>
      </c>
      <c r="KCZ111" s="5"/>
      <c r="KDA111" s="866" t="s">
        <v>61</v>
      </c>
      <c r="KDB111" s="866"/>
      <c r="KDC111" s="5"/>
      <c r="KDD111" s="5"/>
      <c r="KDE111" s="1"/>
      <c r="KDF111" s="2"/>
      <c r="KDG111" s="8" t="s">
        <v>60</v>
      </c>
      <c r="KDH111" s="5"/>
      <c r="KDI111" s="866" t="s">
        <v>61</v>
      </c>
      <c r="KDJ111" s="866"/>
      <c r="KDK111" s="5"/>
      <c r="KDL111" s="5"/>
      <c r="KDM111" s="1"/>
      <c r="KDN111" s="2"/>
      <c r="KDO111" s="8" t="s">
        <v>60</v>
      </c>
      <c r="KDP111" s="5"/>
      <c r="KDQ111" s="866" t="s">
        <v>61</v>
      </c>
      <c r="KDR111" s="866"/>
      <c r="KDS111" s="5"/>
      <c r="KDT111" s="5"/>
      <c r="KDU111" s="1"/>
      <c r="KDV111" s="2"/>
      <c r="KDW111" s="8" t="s">
        <v>60</v>
      </c>
      <c r="KDX111" s="5"/>
      <c r="KDY111" s="866" t="s">
        <v>61</v>
      </c>
      <c r="KDZ111" s="866"/>
      <c r="KEA111" s="5"/>
      <c r="KEB111" s="5"/>
      <c r="KEC111" s="1"/>
      <c r="KED111" s="2"/>
      <c r="KEE111" s="8" t="s">
        <v>60</v>
      </c>
      <c r="KEF111" s="5"/>
      <c r="KEG111" s="866" t="s">
        <v>61</v>
      </c>
      <c r="KEH111" s="866"/>
      <c r="KEI111" s="5"/>
      <c r="KEJ111" s="5"/>
      <c r="KEK111" s="1"/>
      <c r="KEL111" s="2"/>
      <c r="KEM111" s="8" t="s">
        <v>60</v>
      </c>
      <c r="KEN111" s="5"/>
      <c r="KEO111" s="866" t="s">
        <v>61</v>
      </c>
      <c r="KEP111" s="866"/>
      <c r="KEQ111" s="5"/>
      <c r="KER111" s="5"/>
      <c r="KES111" s="1"/>
      <c r="KET111" s="2"/>
      <c r="KEU111" s="8" t="s">
        <v>60</v>
      </c>
      <c r="KEV111" s="5"/>
      <c r="KEW111" s="866" t="s">
        <v>61</v>
      </c>
      <c r="KEX111" s="866"/>
      <c r="KEY111" s="5"/>
      <c r="KEZ111" s="5"/>
      <c r="KFA111" s="1"/>
      <c r="KFB111" s="2"/>
      <c r="KFC111" s="8" t="s">
        <v>60</v>
      </c>
      <c r="KFD111" s="5"/>
      <c r="KFE111" s="866" t="s">
        <v>61</v>
      </c>
      <c r="KFF111" s="866"/>
      <c r="KFG111" s="5"/>
      <c r="KFH111" s="5"/>
      <c r="KFI111" s="1"/>
      <c r="KFJ111" s="2"/>
      <c r="KFK111" s="8" t="s">
        <v>60</v>
      </c>
      <c r="KFL111" s="5"/>
      <c r="KFM111" s="866" t="s">
        <v>61</v>
      </c>
      <c r="KFN111" s="866"/>
      <c r="KFO111" s="5"/>
      <c r="KFP111" s="5"/>
      <c r="KFQ111" s="1"/>
      <c r="KFR111" s="2"/>
      <c r="KFS111" s="8" t="s">
        <v>60</v>
      </c>
      <c r="KFT111" s="5"/>
      <c r="KFU111" s="866" t="s">
        <v>61</v>
      </c>
      <c r="KFV111" s="866"/>
      <c r="KFW111" s="5"/>
      <c r="KFX111" s="5"/>
      <c r="KFY111" s="1"/>
      <c r="KFZ111" s="2"/>
      <c r="KGA111" s="8" t="s">
        <v>60</v>
      </c>
      <c r="KGB111" s="5"/>
      <c r="KGC111" s="866" t="s">
        <v>61</v>
      </c>
      <c r="KGD111" s="866"/>
      <c r="KGE111" s="5"/>
      <c r="KGF111" s="5"/>
      <c r="KGG111" s="1"/>
      <c r="KGH111" s="2"/>
      <c r="KGI111" s="8" t="s">
        <v>60</v>
      </c>
      <c r="KGJ111" s="5"/>
      <c r="KGK111" s="866" t="s">
        <v>61</v>
      </c>
      <c r="KGL111" s="866"/>
      <c r="KGM111" s="5"/>
      <c r="KGN111" s="5"/>
      <c r="KGO111" s="1"/>
      <c r="KGP111" s="2"/>
      <c r="KGQ111" s="8" t="s">
        <v>60</v>
      </c>
      <c r="KGR111" s="5"/>
      <c r="KGS111" s="866" t="s">
        <v>61</v>
      </c>
      <c r="KGT111" s="866"/>
      <c r="KGU111" s="5"/>
      <c r="KGV111" s="5"/>
      <c r="KGW111" s="1"/>
      <c r="KGX111" s="2"/>
      <c r="KGY111" s="8" t="s">
        <v>60</v>
      </c>
      <c r="KGZ111" s="5"/>
      <c r="KHA111" s="866" t="s">
        <v>61</v>
      </c>
      <c r="KHB111" s="866"/>
      <c r="KHC111" s="5"/>
      <c r="KHD111" s="5"/>
      <c r="KHE111" s="1"/>
      <c r="KHF111" s="2"/>
      <c r="KHG111" s="8" t="s">
        <v>60</v>
      </c>
      <c r="KHH111" s="5"/>
      <c r="KHI111" s="866" t="s">
        <v>61</v>
      </c>
      <c r="KHJ111" s="866"/>
      <c r="KHK111" s="5"/>
      <c r="KHL111" s="5"/>
      <c r="KHM111" s="1"/>
      <c r="KHN111" s="2"/>
      <c r="KHO111" s="8" t="s">
        <v>60</v>
      </c>
      <c r="KHP111" s="5"/>
      <c r="KHQ111" s="866" t="s">
        <v>61</v>
      </c>
      <c r="KHR111" s="866"/>
      <c r="KHS111" s="5"/>
      <c r="KHT111" s="5"/>
      <c r="KHU111" s="1"/>
      <c r="KHV111" s="2"/>
      <c r="KHW111" s="8" t="s">
        <v>60</v>
      </c>
      <c r="KHX111" s="5"/>
      <c r="KHY111" s="866" t="s">
        <v>61</v>
      </c>
      <c r="KHZ111" s="866"/>
      <c r="KIA111" s="5"/>
      <c r="KIB111" s="5"/>
      <c r="KIC111" s="1"/>
      <c r="KID111" s="2"/>
      <c r="KIE111" s="8" t="s">
        <v>60</v>
      </c>
      <c r="KIF111" s="5"/>
      <c r="KIG111" s="866" t="s">
        <v>61</v>
      </c>
      <c r="KIH111" s="866"/>
      <c r="KII111" s="5"/>
      <c r="KIJ111" s="5"/>
      <c r="KIK111" s="1"/>
      <c r="KIL111" s="2"/>
      <c r="KIM111" s="8" t="s">
        <v>60</v>
      </c>
      <c r="KIN111" s="5"/>
      <c r="KIO111" s="866" t="s">
        <v>61</v>
      </c>
      <c r="KIP111" s="866"/>
      <c r="KIQ111" s="5"/>
      <c r="KIR111" s="5"/>
      <c r="KIS111" s="1"/>
      <c r="KIT111" s="2"/>
      <c r="KIU111" s="8" t="s">
        <v>60</v>
      </c>
      <c r="KIV111" s="5"/>
      <c r="KIW111" s="866" t="s">
        <v>61</v>
      </c>
      <c r="KIX111" s="866"/>
      <c r="KIY111" s="5"/>
      <c r="KIZ111" s="5"/>
      <c r="KJA111" s="1"/>
      <c r="KJB111" s="2"/>
      <c r="KJC111" s="8" t="s">
        <v>60</v>
      </c>
      <c r="KJD111" s="5"/>
      <c r="KJE111" s="866" t="s">
        <v>61</v>
      </c>
      <c r="KJF111" s="866"/>
      <c r="KJG111" s="5"/>
      <c r="KJH111" s="5"/>
      <c r="KJI111" s="1"/>
      <c r="KJJ111" s="2"/>
      <c r="KJK111" s="8" t="s">
        <v>60</v>
      </c>
      <c r="KJL111" s="5"/>
      <c r="KJM111" s="866" t="s">
        <v>61</v>
      </c>
      <c r="KJN111" s="866"/>
      <c r="KJO111" s="5"/>
      <c r="KJP111" s="5"/>
      <c r="KJQ111" s="1"/>
      <c r="KJR111" s="2"/>
      <c r="KJS111" s="8" t="s">
        <v>60</v>
      </c>
      <c r="KJT111" s="5"/>
      <c r="KJU111" s="866" t="s">
        <v>61</v>
      </c>
      <c r="KJV111" s="866"/>
      <c r="KJW111" s="5"/>
      <c r="KJX111" s="5"/>
      <c r="KJY111" s="1"/>
      <c r="KJZ111" s="2"/>
      <c r="KKA111" s="8" t="s">
        <v>60</v>
      </c>
      <c r="KKB111" s="5"/>
      <c r="KKC111" s="866" t="s">
        <v>61</v>
      </c>
      <c r="KKD111" s="866"/>
      <c r="KKE111" s="5"/>
      <c r="KKF111" s="5"/>
      <c r="KKG111" s="1"/>
      <c r="KKH111" s="2"/>
      <c r="KKI111" s="8" t="s">
        <v>60</v>
      </c>
      <c r="KKJ111" s="5"/>
      <c r="KKK111" s="866" t="s">
        <v>61</v>
      </c>
      <c r="KKL111" s="866"/>
      <c r="KKM111" s="5"/>
      <c r="KKN111" s="5"/>
      <c r="KKO111" s="1"/>
      <c r="KKP111" s="2"/>
      <c r="KKQ111" s="8" t="s">
        <v>60</v>
      </c>
      <c r="KKR111" s="5"/>
      <c r="KKS111" s="866" t="s">
        <v>61</v>
      </c>
      <c r="KKT111" s="866"/>
      <c r="KKU111" s="5"/>
      <c r="KKV111" s="5"/>
      <c r="KKW111" s="1"/>
      <c r="KKX111" s="2"/>
      <c r="KKY111" s="8" t="s">
        <v>60</v>
      </c>
      <c r="KKZ111" s="5"/>
      <c r="KLA111" s="866" t="s">
        <v>61</v>
      </c>
      <c r="KLB111" s="866"/>
      <c r="KLC111" s="5"/>
      <c r="KLD111" s="5"/>
      <c r="KLE111" s="1"/>
      <c r="KLF111" s="2"/>
      <c r="KLG111" s="8" t="s">
        <v>60</v>
      </c>
      <c r="KLH111" s="5"/>
      <c r="KLI111" s="866" t="s">
        <v>61</v>
      </c>
      <c r="KLJ111" s="866"/>
      <c r="KLK111" s="5"/>
      <c r="KLL111" s="5"/>
      <c r="KLM111" s="1"/>
      <c r="KLN111" s="2"/>
      <c r="KLO111" s="8" t="s">
        <v>60</v>
      </c>
      <c r="KLP111" s="5"/>
      <c r="KLQ111" s="866" t="s">
        <v>61</v>
      </c>
      <c r="KLR111" s="866"/>
      <c r="KLS111" s="5"/>
      <c r="KLT111" s="5"/>
      <c r="KLU111" s="1"/>
      <c r="KLV111" s="2"/>
      <c r="KLW111" s="8" t="s">
        <v>60</v>
      </c>
      <c r="KLX111" s="5"/>
      <c r="KLY111" s="866" t="s">
        <v>61</v>
      </c>
      <c r="KLZ111" s="866"/>
      <c r="KMA111" s="5"/>
      <c r="KMB111" s="5"/>
      <c r="KMC111" s="1"/>
      <c r="KMD111" s="2"/>
      <c r="KME111" s="8" t="s">
        <v>60</v>
      </c>
      <c r="KMF111" s="5"/>
      <c r="KMG111" s="866" t="s">
        <v>61</v>
      </c>
      <c r="KMH111" s="866"/>
      <c r="KMI111" s="5"/>
      <c r="KMJ111" s="5"/>
      <c r="KMK111" s="1"/>
      <c r="KML111" s="2"/>
      <c r="KMM111" s="8" t="s">
        <v>60</v>
      </c>
      <c r="KMN111" s="5"/>
      <c r="KMO111" s="866" t="s">
        <v>61</v>
      </c>
      <c r="KMP111" s="866"/>
      <c r="KMQ111" s="5"/>
      <c r="KMR111" s="5"/>
      <c r="KMS111" s="1"/>
      <c r="KMT111" s="2"/>
      <c r="KMU111" s="8" t="s">
        <v>60</v>
      </c>
      <c r="KMV111" s="5"/>
      <c r="KMW111" s="866" t="s">
        <v>61</v>
      </c>
      <c r="KMX111" s="866"/>
      <c r="KMY111" s="5"/>
      <c r="KMZ111" s="5"/>
      <c r="KNA111" s="1"/>
      <c r="KNB111" s="2"/>
      <c r="KNC111" s="8" t="s">
        <v>60</v>
      </c>
      <c r="KND111" s="5"/>
      <c r="KNE111" s="866" t="s">
        <v>61</v>
      </c>
      <c r="KNF111" s="866"/>
      <c r="KNG111" s="5"/>
      <c r="KNH111" s="5"/>
      <c r="KNI111" s="1"/>
      <c r="KNJ111" s="2"/>
      <c r="KNK111" s="8" t="s">
        <v>60</v>
      </c>
      <c r="KNL111" s="5"/>
      <c r="KNM111" s="866" t="s">
        <v>61</v>
      </c>
      <c r="KNN111" s="866"/>
      <c r="KNO111" s="5"/>
      <c r="KNP111" s="5"/>
      <c r="KNQ111" s="1"/>
      <c r="KNR111" s="2"/>
      <c r="KNS111" s="8" t="s">
        <v>60</v>
      </c>
      <c r="KNT111" s="5"/>
      <c r="KNU111" s="866" t="s">
        <v>61</v>
      </c>
      <c r="KNV111" s="866"/>
      <c r="KNW111" s="5"/>
      <c r="KNX111" s="5"/>
      <c r="KNY111" s="1"/>
      <c r="KNZ111" s="2"/>
      <c r="KOA111" s="8" t="s">
        <v>60</v>
      </c>
      <c r="KOB111" s="5"/>
      <c r="KOC111" s="866" t="s">
        <v>61</v>
      </c>
      <c r="KOD111" s="866"/>
      <c r="KOE111" s="5"/>
      <c r="KOF111" s="5"/>
      <c r="KOG111" s="1"/>
      <c r="KOH111" s="2"/>
      <c r="KOI111" s="8" t="s">
        <v>60</v>
      </c>
      <c r="KOJ111" s="5"/>
      <c r="KOK111" s="866" t="s">
        <v>61</v>
      </c>
      <c r="KOL111" s="866"/>
      <c r="KOM111" s="5"/>
      <c r="KON111" s="5"/>
      <c r="KOO111" s="1"/>
      <c r="KOP111" s="2"/>
      <c r="KOQ111" s="8" t="s">
        <v>60</v>
      </c>
      <c r="KOR111" s="5"/>
      <c r="KOS111" s="866" t="s">
        <v>61</v>
      </c>
      <c r="KOT111" s="866"/>
      <c r="KOU111" s="5"/>
      <c r="KOV111" s="5"/>
      <c r="KOW111" s="1"/>
      <c r="KOX111" s="2"/>
      <c r="KOY111" s="8" t="s">
        <v>60</v>
      </c>
      <c r="KOZ111" s="5"/>
      <c r="KPA111" s="866" t="s">
        <v>61</v>
      </c>
      <c r="KPB111" s="866"/>
      <c r="KPC111" s="5"/>
      <c r="KPD111" s="5"/>
      <c r="KPE111" s="1"/>
      <c r="KPF111" s="2"/>
      <c r="KPG111" s="8" t="s">
        <v>60</v>
      </c>
      <c r="KPH111" s="5"/>
      <c r="KPI111" s="866" t="s">
        <v>61</v>
      </c>
      <c r="KPJ111" s="866"/>
      <c r="KPK111" s="5"/>
      <c r="KPL111" s="5"/>
      <c r="KPM111" s="1"/>
      <c r="KPN111" s="2"/>
      <c r="KPO111" s="8" t="s">
        <v>60</v>
      </c>
      <c r="KPP111" s="5"/>
      <c r="KPQ111" s="866" t="s">
        <v>61</v>
      </c>
      <c r="KPR111" s="866"/>
      <c r="KPS111" s="5"/>
      <c r="KPT111" s="5"/>
      <c r="KPU111" s="1"/>
      <c r="KPV111" s="2"/>
      <c r="KPW111" s="8" t="s">
        <v>60</v>
      </c>
      <c r="KPX111" s="5"/>
      <c r="KPY111" s="866" t="s">
        <v>61</v>
      </c>
      <c r="KPZ111" s="866"/>
      <c r="KQA111" s="5"/>
      <c r="KQB111" s="5"/>
      <c r="KQC111" s="1"/>
      <c r="KQD111" s="2"/>
      <c r="KQE111" s="8" t="s">
        <v>60</v>
      </c>
      <c r="KQF111" s="5"/>
      <c r="KQG111" s="866" t="s">
        <v>61</v>
      </c>
      <c r="KQH111" s="866"/>
      <c r="KQI111" s="5"/>
      <c r="KQJ111" s="5"/>
      <c r="KQK111" s="1"/>
      <c r="KQL111" s="2"/>
      <c r="KQM111" s="8" t="s">
        <v>60</v>
      </c>
      <c r="KQN111" s="5"/>
      <c r="KQO111" s="866" t="s">
        <v>61</v>
      </c>
      <c r="KQP111" s="866"/>
      <c r="KQQ111" s="5"/>
      <c r="KQR111" s="5"/>
      <c r="KQS111" s="1"/>
      <c r="KQT111" s="2"/>
      <c r="KQU111" s="8" t="s">
        <v>60</v>
      </c>
      <c r="KQV111" s="5"/>
      <c r="KQW111" s="866" t="s">
        <v>61</v>
      </c>
      <c r="KQX111" s="866"/>
      <c r="KQY111" s="5"/>
      <c r="KQZ111" s="5"/>
      <c r="KRA111" s="1"/>
      <c r="KRB111" s="2"/>
      <c r="KRC111" s="8" t="s">
        <v>60</v>
      </c>
      <c r="KRD111" s="5"/>
      <c r="KRE111" s="866" t="s">
        <v>61</v>
      </c>
      <c r="KRF111" s="866"/>
      <c r="KRG111" s="5"/>
      <c r="KRH111" s="5"/>
      <c r="KRI111" s="1"/>
      <c r="KRJ111" s="2"/>
      <c r="KRK111" s="8" t="s">
        <v>60</v>
      </c>
      <c r="KRL111" s="5"/>
      <c r="KRM111" s="866" t="s">
        <v>61</v>
      </c>
      <c r="KRN111" s="866"/>
      <c r="KRO111" s="5"/>
      <c r="KRP111" s="5"/>
      <c r="KRQ111" s="1"/>
      <c r="KRR111" s="2"/>
      <c r="KRS111" s="8" t="s">
        <v>60</v>
      </c>
      <c r="KRT111" s="5"/>
      <c r="KRU111" s="866" t="s">
        <v>61</v>
      </c>
      <c r="KRV111" s="866"/>
      <c r="KRW111" s="5"/>
      <c r="KRX111" s="5"/>
      <c r="KRY111" s="1"/>
      <c r="KRZ111" s="2"/>
      <c r="KSA111" s="8" t="s">
        <v>60</v>
      </c>
      <c r="KSB111" s="5"/>
      <c r="KSC111" s="866" t="s">
        <v>61</v>
      </c>
      <c r="KSD111" s="866"/>
      <c r="KSE111" s="5"/>
      <c r="KSF111" s="5"/>
      <c r="KSG111" s="1"/>
      <c r="KSH111" s="2"/>
      <c r="KSI111" s="8" t="s">
        <v>60</v>
      </c>
      <c r="KSJ111" s="5"/>
      <c r="KSK111" s="866" t="s">
        <v>61</v>
      </c>
      <c r="KSL111" s="866"/>
      <c r="KSM111" s="5"/>
      <c r="KSN111" s="5"/>
      <c r="KSO111" s="1"/>
      <c r="KSP111" s="2"/>
      <c r="KSQ111" s="8" t="s">
        <v>60</v>
      </c>
      <c r="KSR111" s="5"/>
      <c r="KSS111" s="866" t="s">
        <v>61</v>
      </c>
      <c r="KST111" s="866"/>
      <c r="KSU111" s="5"/>
      <c r="KSV111" s="5"/>
      <c r="KSW111" s="1"/>
      <c r="KSX111" s="2"/>
      <c r="KSY111" s="8" t="s">
        <v>60</v>
      </c>
      <c r="KSZ111" s="5"/>
      <c r="KTA111" s="866" t="s">
        <v>61</v>
      </c>
      <c r="KTB111" s="866"/>
      <c r="KTC111" s="5"/>
      <c r="KTD111" s="5"/>
      <c r="KTE111" s="1"/>
      <c r="KTF111" s="2"/>
      <c r="KTG111" s="8" t="s">
        <v>60</v>
      </c>
      <c r="KTH111" s="5"/>
      <c r="KTI111" s="866" t="s">
        <v>61</v>
      </c>
      <c r="KTJ111" s="866"/>
      <c r="KTK111" s="5"/>
      <c r="KTL111" s="5"/>
      <c r="KTM111" s="1"/>
      <c r="KTN111" s="2"/>
      <c r="KTO111" s="8" t="s">
        <v>60</v>
      </c>
      <c r="KTP111" s="5"/>
      <c r="KTQ111" s="866" t="s">
        <v>61</v>
      </c>
      <c r="KTR111" s="866"/>
      <c r="KTS111" s="5"/>
      <c r="KTT111" s="5"/>
      <c r="KTU111" s="1"/>
      <c r="KTV111" s="2"/>
      <c r="KTW111" s="8" t="s">
        <v>60</v>
      </c>
      <c r="KTX111" s="5"/>
      <c r="KTY111" s="866" t="s">
        <v>61</v>
      </c>
      <c r="KTZ111" s="866"/>
      <c r="KUA111" s="5"/>
      <c r="KUB111" s="5"/>
      <c r="KUC111" s="1"/>
      <c r="KUD111" s="2"/>
      <c r="KUE111" s="8" t="s">
        <v>60</v>
      </c>
      <c r="KUF111" s="5"/>
      <c r="KUG111" s="866" t="s">
        <v>61</v>
      </c>
      <c r="KUH111" s="866"/>
      <c r="KUI111" s="5"/>
      <c r="KUJ111" s="5"/>
      <c r="KUK111" s="1"/>
      <c r="KUL111" s="2"/>
      <c r="KUM111" s="8" t="s">
        <v>60</v>
      </c>
      <c r="KUN111" s="5"/>
      <c r="KUO111" s="866" t="s">
        <v>61</v>
      </c>
      <c r="KUP111" s="866"/>
      <c r="KUQ111" s="5"/>
      <c r="KUR111" s="5"/>
      <c r="KUS111" s="1"/>
      <c r="KUT111" s="2"/>
      <c r="KUU111" s="8" t="s">
        <v>60</v>
      </c>
      <c r="KUV111" s="5"/>
      <c r="KUW111" s="866" t="s">
        <v>61</v>
      </c>
      <c r="KUX111" s="866"/>
      <c r="KUY111" s="5"/>
      <c r="KUZ111" s="5"/>
      <c r="KVA111" s="1"/>
      <c r="KVB111" s="2"/>
      <c r="KVC111" s="8" t="s">
        <v>60</v>
      </c>
      <c r="KVD111" s="5"/>
      <c r="KVE111" s="866" t="s">
        <v>61</v>
      </c>
      <c r="KVF111" s="866"/>
      <c r="KVG111" s="5"/>
      <c r="KVH111" s="5"/>
      <c r="KVI111" s="1"/>
      <c r="KVJ111" s="2"/>
      <c r="KVK111" s="8" t="s">
        <v>60</v>
      </c>
      <c r="KVL111" s="5"/>
      <c r="KVM111" s="866" t="s">
        <v>61</v>
      </c>
      <c r="KVN111" s="866"/>
      <c r="KVO111" s="5"/>
      <c r="KVP111" s="5"/>
      <c r="KVQ111" s="1"/>
      <c r="KVR111" s="2"/>
      <c r="KVS111" s="8" t="s">
        <v>60</v>
      </c>
      <c r="KVT111" s="5"/>
      <c r="KVU111" s="866" t="s">
        <v>61</v>
      </c>
      <c r="KVV111" s="866"/>
      <c r="KVW111" s="5"/>
      <c r="KVX111" s="5"/>
      <c r="KVY111" s="1"/>
      <c r="KVZ111" s="2"/>
      <c r="KWA111" s="8" t="s">
        <v>60</v>
      </c>
      <c r="KWB111" s="5"/>
      <c r="KWC111" s="866" t="s">
        <v>61</v>
      </c>
      <c r="KWD111" s="866"/>
      <c r="KWE111" s="5"/>
      <c r="KWF111" s="5"/>
      <c r="KWG111" s="1"/>
      <c r="KWH111" s="2"/>
      <c r="KWI111" s="8" t="s">
        <v>60</v>
      </c>
      <c r="KWJ111" s="5"/>
      <c r="KWK111" s="866" t="s">
        <v>61</v>
      </c>
      <c r="KWL111" s="866"/>
      <c r="KWM111" s="5"/>
      <c r="KWN111" s="5"/>
      <c r="KWO111" s="1"/>
      <c r="KWP111" s="2"/>
      <c r="KWQ111" s="8" t="s">
        <v>60</v>
      </c>
      <c r="KWR111" s="5"/>
      <c r="KWS111" s="866" t="s">
        <v>61</v>
      </c>
      <c r="KWT111" s="866"/>
      <c r="KWU111" s="5"/>
      <c r="KWV111" s="5"/>
      <c r="KWW111" s="1"/>
      <c r="KWX111" s="2"/>
      <c r="KWY111" s="8" t="s">
        <v>60</v>
      </c>
      <c r="KWZ111" s="5"/>
      <c r="KXA111" s="866" t="s">
        <v>61</v>
      </c>
      <c r="KXB111" s="866"/>
      <c r="KXC111" s="5"/>
      <c r="KXD111" s="5"/>
      <c r="KXE111" s="1"/>
      <c r="KXF111" s="2"/>
      <c r="KXG111" s="8" t="s">
        <v>60</v>
      </c>
      <c r="KXH111" s="5"/>
      <c r="KXI111" s="866" t="s">
        <v>61</v>
      </c>
      <c r="KXJ111" s="866"/>
      <c r="KXK111" s="5"/>
      <c r="KXL111" s="5"/>
      <c r="KXM111" s="1"/>
      <c r="KXN111" s="2"/>
      <c r="KXO111" s="8" t="s">
        <v>60</v>
      </c>
      <c r="KXP111" s="5"/>
      <c r="KXQ111" s="866" t="s">
        <v>61</v>
      </c>
      <c r="KXR111" s="866"/>
      <c r="KXS111" s="5"/>
      <c r="KXT111" s="5"/>
      <c r="KXU111" s="1"/>
      <c r="KXV111" s="2"/>
      <c r="KXW111" s="8" t="s">
        <v>60</v>
      </c>
      <c r="KXX111" s="5"/>
      <c r="KXY111" s="866" t="s">
        <v>61</v>
      </c>
      <c r="KXZ111" s="866"/>
      <c r="KYA111" s="5"/>
      <c r="KYB111" s="5"/>
      <c r="KYC111" s="1"/>
      <c r="KYD111" s="2"/>
      <c r="KYE111" s="8" t="s">
        <v>60</v>
      </c>
      <c r="KYF111" s="5"/>
      <c r="KYG111" s="866" t="s">
        <v>61</v>
      </c>
      <c r="KYH111" s="866"/>
      <c r="KYI111" s="5"/>
      <c r="KYJ111" s="5"/>
      <c r="KYK111" s="1"/>
      <c r="KYL111" s="2"/>
      <c r="KYM111" s="8" t="s">
        <v>60</v>
      </c>
      <c r="KYN111" s="5"/>
      <c r="KYO111" s="866" t="s">
        <v>61</v>
      </c>
      <c r="KYP111" s="866"/>
      <c r="KYQ111" s="5"/>
      <c r="KYR111" s="5"/>
      <c r="KYS111" s="1"/>
      <c r="KYT111" s="2"/>
      <c r="KYU111" s="8" t="s">
        <v>60</v>
      </c>
      <c r="KYV111" s="5"/>
      <c r="KYW111" s="866" t="s">
        <v>61</v>
      </c>
      <c r="KYX111" s="866"/>
      <c r="KYY111" s="5"/>
      <c r="KYZ111" s="5"/>
      <c r="KZA111" s="1"/>
      <c r="KZB111" s="2"/>
      <c r="KZC111" s="8" t="s">
        <v>60</v>
      </c>
      <c r="KZD111" s="5"/>
      <c r="KZE111" s="866" t="s">
        <v>61</v>
      </c>
      <c r="KZF111" s="866"/>
      <c r="KZG111" s="5"/>
      <c r="KZH111" s="5"/>
      <c r="KZI111" s="1"/>
      <c r="KZJ111" s="2"/>
      <c r="KZK111" s="8" t="s">
        <v>60</v>
      </c>
      <c r="KZL111" s="5"/>
      <c r="KZM111" s="866" t="s">
        <v>61</v>
      </c>
      <c r="KZN111" s="866"/>
      <c r="KZO111" s="5"/>
      <c r="KZP111" s="5"/>
      <c r="KZQ111" s="1"/>
      <c r="KZR111" s="2"/>
      <c r="KZS111" s="8" t="s">
        <v>60</v>
      </c>
      <c r="KZT111" s="5"/>
      <c r="KZU111" s="866" t="s">
        <v>61</v>
      </c>
      <c r="KZV111" s="866"/>
      <c r="KZW111" s="5"/>
      <c r="KZX111" s="5"/>
      <c r="KZY111" s="1"/>
      <c r="KZZ111" s="2"/>
      <c r="LAA111" s="8" t="s">
        <v>60</v>
      </c>
      <c r="LAB111" s="5"/>
      <c r="LAC111" s="866" t="s">
        <v>61</v>
      </c>
      <c r="LAD111" s="866"/>
      <c r="LAE111" s="5"/>
      <c r="LAF111" s="5"/>
      <c r="LAG111" s="1"/>
      <c r="LAH111" s="2"/>
      <c r="LAI111" s="8" t="s">
        <v>60</v>
      </c>
      <c r="LAJ111" s="5"/>
      <c r="LAK111" s="866" t="s">
        <v>61</v>
      </c>
      <c r="LAL111" s="866"/>
      <c r="LAM111" s="5"/>
      <c r="LAN111" s="5"/>
      <c r="LAO111" s="1"/>
      <c r="LAP111" s="2"/>
      <c r="LAQ111" s="8" t="s">
        <v>60</v>
      </c>
      <c r="LAR111" s="5"/>
      <c r="LAS111" s="866" t="s">
        <v>61</v>
      </c>
      <c r="LAT111" s="866"/>
      <c r="LAU111" s="5"/>
      <c r="LAV111" s="5"/>
      <c r="LAW111" s="1"/>
      <c r="LAX111" s="2"/>
      <c r="LAY111" s="8" t="s">
        <v>60</v>
      </c>
      <c r="LAZ111" s="5"/>
      <c r="LBA111" s="866" t="s">
        <v>61</v>
      </c>
      <c r="LBB111" s="866"/>
      <c r="LBC111" s="5"/>
      <c r="LBD111" s="5"/>
      <c r="LBE111" s="1"/>
      <c r="LBF111" s="2"/>
      <c r="LBG111" s="8" t="s">
        <v>60</v>
      </c>
      <c r="LBH111" s="5"/>
      <c r="LBI111" s="866" t="s">
        <v>61</v>
      </c>
      <c r="LBJ111" s="866"/>
      <c r="LBK111" s="5"/>
      <c r="LBL111" s="5"/>
      <c r="LBM111" s="1"/>
      <c r="LBN111" s="2"/>
      <c r="LBO111" s="8" t="s">
        <v>60</v>
      </c>
      <c r="LBP111" s="5"/>
      <c r="LBQ111" s="866" t="s">
        <v>61</v>
      </c>
      <c r="LBR111" s="866"/>
      <c r="LBS111" s="5"/>
      <c r="LBT111" s="5"/>
      <c r="LBU111" s="1"/>
      <c r="LBV111" s="2"/>
      <c r="LBW111" s="8" t="s">
        <v>60</v>
      </c>
      <c r="LBX111" s="5"/>
      <c r="LBY111" s="866" t="s">
        <v>61</v>
      </c>
      <c r="LBZ111" s="866"/>
      <c r="LCA111" s="5"/>
      <c r="LCB111" s="5"/>
      <c r="LCC111" s="1"/>
      <c r="LCD111" s="2"/>
      <c r="LCE111" s="8" t="s">
        <v>60</v>
      </c>
      <c r="LCF111" s="5"/>
      <c r="LCG111" s="866" t="s">
        <v>61</v>
      </c>
      <c r="LCH111" s="866"/>
      <c r="LCI111" s="5"/>
      <c r="LCJ111" s="5"/>
      <c r="LCK111" s="1"/>
      <c r="LCL111" s="2"/>
      <c r="LCM111" s="8" t="s">
        <v>60</v>
      </c>
      <c r="LCN111" s="5"/>
      <c r="LCO111" s="866" t="s">
        <v>61</v>
      </c>
      <c r="LCP111" s="866"/>
      <c r="LCQ111" s="5"/>
      <c r="LCR111" s="5"/>
      <c r="LCS111" s="1"/>
      <c r="LCT111" s="2"/>
      <c r="LCU111" s="8" t="s">
        <v>60</v>
      </c>
      <c r="LCV111" s="5"/>
      <c r="LCW111" s="866" t="s">
        <v>61</v>
      </c>
      <c r="LCX111" s="866"/>
      <c r="LCY111" s="5"/>
      <c r="LCZ111" s="5"/>
      <c r="LDA111" s="1"/>
      <c r="LDB111" s="2"/>
      <c r="LDC111" s="8" t="s">
        <v>60</v>
      </c>
      <c r="LDD111" s="5"/>
      <c r="LDE111" s="866" t="s">
        <v>61</v>
      </c>
      <c r="LDF111" s="866"/>
      <c r="LDG111" s="5"/>
      <c r="LDH111" s="5"/>
      <c r="LDI111" s="1"/>
      <c r="LDJ111" s="2"/>
      <c r="LDK111" s="8" t="s">
        <v>60</v>
      </c>
      <c r="LDL111" s="5"/>
      <c r="LDM111" s="866" t="s">
        <v>61</v>
      </c>
      <c r="LDN111" s="866"/>
      <c r="LDO111" s="5"/>
      <c r="LDP111" s="5"/>
      <c r="LDQ111" s="1"/>
      <c r="LDR111" s="2"/>
      <c r="LDS111" s="8" t="s">
        <v>60</v>
      </c>
      <c r="LDT111" s="5"/>
      <c r="LDU111" s="866" t="s">
        <v>61</v>
      </c>
      <c r="LDV111" s="866"/>
      <c r="LDW111" s="5"/>
      <c r="LDX111" s="5"/>
      <c r="LDY111" s="1"/>
      <c r="LDZ111" s="2"/>
      <c r="LEA111" s="8" t="s">
        <v>60</v>
      </c>
      <c r="LEB111" s="5"/>
      <c r="LEC111" s="866" t="s">
        <v>61</v>
      </c>
      <c r="LED111" s="866"/>
      <c r="LEE111" s="5"/>
      <c r="LEF111" s="5"/>
      <c r="LEG111" s="1"/>
      <c r="LEH111" s="2"/>
      <c r="LEI111" s="8" t="s">
        <v>60</v>
      </c>
      <c r="LEJ111" s="5"/>
      <c r="LEK111" s="866" t="s">
        <v>61</v>
      </c>
      <c r="LEL111" s="866"/>
      <c r="LEM111" s="5"/>
      <c r="LEN111" s="5"/>
      <c r="LEO111" s="1"/>
      <c r="LEP111" s="2"/>
      <c r="LEQ111" s="8" t="s">
        <v>60</v>
      </c>
      <c r="LER111" s="5"/>
      <c r="LES111" s="866" t="s">
        <v>61</v>
      </c>
      <c r="LET111" s="866"/>
      <c r="LEU111" s="5"/>
      <c r="LEV111" s="5"/>
      <c r="LEW111" s="1"/>
      <c r="LEX111" s="2"/>
      <c r="LEY111" s="8" t="s">
        <v>60</v>
      </c>
      <c r="LEZ111" s="5"/>
      <c r="LFA111" s="866" t="s">
        <v>61</v>
      </c>
      <c r="LFB111" s="866"/>
      <c r="LFC111" s="5"/>
      <c r="LFD111" s="5"/>
      <c r="LFE111" s="1"/>
      <c r="LFF111" s="2"/>
      <c r="LFG111" s="8" t="s">
        <v>60</v>
      </c>
      <c r="LFH111" s="5"/>
      <c r="LFI111" s="866" t="s">
        <v>61</v>
      </c>
      <c r="LFJ111" s="866"/>
      <c r="LFK111" s="5"/>
      <c r="LFL111" s="5"/>
      <c r="LFM111" s="1"/>
      <c r="LFN111" s="2"/>
      <c r="LFO111" s="8" t="s">
        <v>60</v>
      </c>
      <c r="LFP111" s="5"/>
      <c r="LFQ111" s="866" t="s">
        <v>61</v>
      </c>
      <c r="LFR111" s="866"/>
      <c r="LFS111" s="5"/>
      <c r="LFT111" s="5"/>
      <c r="LFU111" s="1"/>
      <c r="LFV111" s="2"/>
      <c r="LFW111" s="8" t="s">
        <v>60</v>
      </c>
      <c r="LFX111" s="5"/>
      <c r="LFY111" s="866" t="s">
        <v>61</v>
      </c>
      <c r="LFZ111" s="866"/>
      <c r="LGA111" s="5"/>
      <c r="LGB111" s="5"/>
      <c r="LGC111" s="1"/>
      <c r="LGD111" s="2"/>
      <c r="LGE111" s="8" t="s">
        <v>60</v>
      </c>
      <c r="LGF111" s="5"/>
      <c r="LGG111" s="866" t="s">
        <v>61</v>
      </c>
      <c r="LGH111" s="866"/>
      <c r="LGI111" s="5"/>
      <c r="LGJ111" s="5"/>
      <c r="LGK111" s="1"/>
      <c r="LGL111" s="2"/>
      <c r="LGM111" s="8" t="s">
        <v>60</v>
      </c>
      <c r="LGN111" s="5"/>
      <c r="LGO111" s="866" t="s">
        <v>61</v>
      </c>
      <c r="LGP111" s="866"/>
      <c r="LGQ111" s="5"/>
      <c r="LGR111" s="5"/>
      <c r="LGS111" s="1"/>
      <c r="LGT111" s="2"/>
      <c r="LGU111" s="8" t="s">
        <v>60</v>
      </c>
      <c r="LGV111" s="5"/>
      <c r="LGW111" s="866" t="s">
        <v>61</v>
      </c>
      <c r="LGX111" s="866"/>
      <c r="LGY111" s="5"/>
      <c r="LGZ111" s="5"/>
      <c r="LHA111" s="1"/>
      <c r="LHB111" s="2"/>
      <c r="LHC111" s="8" t="s">
        <v>60</v>
      </c>
      <c r="LHD111" s="5"/>
      <c r="LHE111" s="866" t="s">
        <v>61</v>
      </c>
      <c r="LHF111" s="866"/>
      <c r="LHG111" s="5"/>
      <c r="LHH111" s="5"/>
      <c r="LHI111" s="1"/>
      <c r="LHJ111" s="2"/>
      <c r="LHK111" s="8" t="s">
        <v>60</v>
      </c>
      <c r="LHL111" s="5"/>
      <c r="LHM111" s="866" t="s">
        <v>61</v>
      </c>
      <c r="LHN111" s="866"/>
      <c r="LHO111" s="5"/>
      <c r="LHP111" s="5"/>
      <c r="LHQ111" s="1"/>
      <c r="LHR111" s="2"/>
      <c r="LHS111" s="8" t="s">
        <v>60</v>
      </c>
      <c r="LHT111" s="5"/>
      <c r="LHU111" s="866" t="s">
        <v>61</v>
      </c>
      <c r="LHV111" s="866"/>
      <c r="LHW111" s="5"/>
      <c r="LHX111" s="5"/>
      <c r="LHY111" s="1"/>
      <c r="LHZ111" s="2"/>
      <c r="LIA111" s="8" t="s">
        <v>60</v>
      </c>
      <c r="LIB111" s="5"/>
      <c r="LIC111" s="866" t="s">
        <v>61</v>
      </c>
      <c r="LID111" s="866"/>
      <c r="LIE111" s="5"/>
      <c r="LIF111" s="5"/>
      <c r="LIG111" s="1"/>
      <c r="LIH111" s="2"/>
      <c r="LII111" s="8" t="s">
        <v>60</v>
      </c>
      <c r="LIJ111" s="5"/>
      <c r="LIK111" s="866" t="s">
        <v>61</v>
      </c>
      <c r="LIL111" s="866"/>
      <c r="LIM111" s="5"/>
      <c r="LIN111" s="5"/>
      <c r="LIO111" s="1"/>
      <c r="LIP111" s="2"/>
      <c r="LIQ111" s="8" t="s">
        <v>60</v>
      </c>
      <c r="LIR111" s="5"/>
      <c r="LIS111" s="866" t="s">
        <v>61</v>
      </c>
      <c r="LIT111" s="866"/>
      <c r="LIU111" s="5"/>
      <c r="LIV111" s="5"/>
      <c r="LIW111" s="1"/>
      <c r="LIX111" s="2"/>
      <c r="LIY111" s="8" t="s">
        <v>60</v>
      </c>
      <c r="LIZ111" s="5"/>
      <c r="LJA111" s="866" t="s">
        <v>61</v>
      </c>
      <c r="LJB111" s="866"/>
      <c r="LJC111" s="5"/>
      <c r="LJD111" s="5"/>
      <c r="LJE111" s="1"/>
      <c r="LJF111" s="2"/>
      <c r="LJG111" s="8" t="s">
        <v>60</v>
      </c>
      <c r="LJH111" s="5"/>
      <c r="LJI111" s="866" t="s">
        <v>61</v>
      </c>
      <c r="LJJ111" s="866"/>
      <c r="LJK111" s="5"/>
      <c r="LJL111" s="5"/>
      <c r="LJM111" s="1"/>
      <c r="LJN111" s="2"/>
      <c r="LJO111" s="8" t="s">
        <v>60</v>
      </c>
      <c r="LJP111" s="5"/>
      <c r="LJQ111" s="866" t="s">
        <v>61</v>
      </c>
      <c r="LJR111" s="866"/>
      <c r="LJS111" s="5"/>
      <c r="LJT111" s="5"/>
      <c r="LJU111" s="1"/>
      <c r="LJV111" s="2"/>
      <c r="LJW111" s="8" t="s">
        <v>60</v>
      </c>
      <c r="LJX111" s="5"/>
      <c r="LJY111" s="866" t="s">
        <v>61</v>
      </c>
      <c r="LJZ111" s="866"/>
      <c r="LKA111" s="5"/>
      <c r="LKB111" s="5"/>
      <c r="LKC111" s="1"/>
      <c r="LKD111" s="2"/>
      <c r="LKE111" s="8" t="s">
        <v>60</v>
      </c>
      <c r="LKF111" s="5"/>
      <c r="LKG111" s="866" t="s">
        <v>61</v>
      </c>
      <c r="LKH111" s="866"/>
      <c r="LKI111" s="5"/>
      <c r="LKJ111" s="5"/>
      <c r="LKK111" s="1"/>
      <c r="LKL111" s="2"/>
      <c r="LKM111" s="8" t="s">
        <v>60</v>
      </c>
      <c r="LKN111" s="5"/>
      <c r="LKO111" s="866" t="s">
        <v>61</v>
      </c>
      <c r="LKP111" s="866"/>
      <c r="LKQ111" s="5"/>
      <c r="LKR111" s="5"/>
      <c r="LKS111" s="1"/>
      <c r="LKT111" s="2"/>
      <c r="LKU111" s="8" t="s">
        <v>60</v>
      </c>
      <c r="LKV111" s="5"/>
      <c r="LKW111" s="866" t="s">
        <v>61</v>
      </c>
      <c r="LKX111" s="866"/>
      <c r="LKY111" s="5"/>
      <c r="LKZ111" s="5"/>
      <c r="LLA111" s="1"/>
      <c r="LLB111" s="2"/>
      <c r="LLC111" s="8" t="s">
        <v>60</v>
      </c>
      <c r="LLD111" s="5"/>
      <c r="LLE111" s="866" t="s">
        <v>61</v>
      </c>
      <c r="LLF111" s="866"/>
      <c r="LLG111" s="5"/>
      <c r="LLH111" s="5"/>
      <c r="LLI111" s="1"/>
      <c r="LLJ111" s="2"/>
      <c r="LLK111" s="8" t="s">
        <v>60</v>
      </c>
      <c r="LLL111" s="5"/>
      <c r="LLM111" s="866" t="s">
        <v>61</v>
      </c>
      <c r="LLN111" s="866"/>
      <c r="LLO111" s="5"/>
      <c r="LLP111" s="5"/>
      <c r="LLQ111" s="1"/>
      <c r="LLR111" s="2"/>
      <c r="LLS111" s="8" t="s">
        <v>60</v>
      </c>
      <c r="LLT111" s="5"/>
      <c r="LLU111" s="866" t="s">
        <v>61</v>
      </c>
      <c r="LLV111" s="866"/>
      <c r="LLW111" s="5"/>
      <c r="LLX111" s="5"/>
      <c r="LLY111" s="1"/>
      <c r="LLZ111" s="2"/>
      <c r="LMA111" s="8" t="s">
        <v>60</v>
      </c>
      <c r="LMB111" s="5"/>
      <c r="LMC111" s="866" t="s">
        <v>61</v>
      </c>
      <c r="LMD111" s="866"/>
      <c r="LME111" s="5"/>
      <c r="LMF111" s="5"/>
      <c r="LMG111" s="1"/>
      <c r="LMH111" s="2"/>
      <c r="LMI111" s="8" t="s">
        <v>60</v>
      </c>
      <c r="LMJ111" s="5"/>
      <c r="LMK111" s="866" t="s">
        <v>61</v>
      </c>
      <c r="LML111" s="866"/>
      <c r="LMM111" s="5"/>
      <c r="LMN111" s="5"/>
      <c r="LMO111" s="1"/>
      <c r="LMP111" s="2"/>
      <c r="LMQ111" s="8" t="s">
        <v>60</v>
      </c>
      <c r="LMR111" s="5"/>
      <c r="LMS111" s="866" t="s">
        <v>61</v>
      </c>
      <c r="LMT111" s="866"/>
      <c r="LMU111" s="5"/>
      <c r="LMV111" s="5"/>
      <c r="LMW111" s="1"/>
      <c r="LMX111" s="2"/>
      <c r="LMY111" s="8" t="s">
        <v>60</v>
      </c>
      <c r="LMZ111" s="5"/>
      <c r="LNA111" s="866" t="s">
        <v>61</v>
      </c>
      <c r="LNB111" s="866"/>
      <c r="LNC111" s="5"/>
      <c r="LND111" s="5"/>
      <c r="LNE111" s="1"/>
      <c r="LNF111" s="2"/>
      <c r="LNG111" s="8" t="s">
        <v>60</v>
      </c>
      <c r="LNH111" s="5"/>
      <c r="LNI111" s="866" t="s">
        <v>61</v>
      </c>
      <c r="LNJ111" s="866"/>
      <c r="LNK111" s="5"/>
      <c r="LNL111" s="5"/>
      <c r="LNM111" s="1"/>
      <c r="LNN111" s="2"/>
      <c r="LNO111" s="8" t="s">
        <v>60</v>
      </c>
      <c r="LNP111" s="5"/>
      <c r="LNQ111" s="866" t="s">
        <v>61</v>
      </c>
      <c r="LNR111" s="866"/>
      <c r="LNS111" s="5"/>
      <c r="LNT111" s="5"/>
      <c r="LNU111" s="1"/>
      <c r="LNV111" s="2"/>
      <c r="LNW111" s="8" t="s">
        <v>60</v>
      </c>
      <c r="LNX111" s="5"/>
      <c r="LNY111" s="866" t="s">
        <v>61</v>
      </c>
      <c r="LNZ111" s="866"/>
      <c r="LOA111" s="5"/>
      <c r="LOB111" s="5"/>
      <c r="LOC111" s="1"/>
      <c r="LOD111" s="2"/>
      <c r="LOE111" s="8" t="s">
        <v>60</v>
      </c>
      <c r="LOF111" s="5"/>
      <c r="LOG111" s="866" t="s">
        <v>61</v>
      </c>
      <c r="LOH111" s="866"/>
      <c r="LOI111" s="5"/>
      <c r="LOJ111" s="5"/>
      <c r="LOK111" s="1"/>
      <c r="LOL111" s="2"/>
      <c r="LOM111" s="8" t="s">
        <v>60</v>
      </c>
      <c r="LON111" s="5"/>
      <c r="LOO111" s="866" t="s">
        <v>61</v>
      </c>
      <c r="LOP111" s="866"/>
      <c r="LOQ111" s="5"/>
      <c r="LOR111" s="5"/>
      <c r="LOS111" s="1"/>
      <c r="LOT111" s="2"/>
      <c r="LOU111" s="8" t="s">
        <v>60</v>
      </c>
      <c r="LOV111" s="5"/>
      <c r="LOW111" s="866" t="s">
        <v>61</v>
      </c>
      <c r="LOX111" s="866"/>
      <c r="LOY111" s="5"/>
      <c r="LOZ111" s="5"/>
      <c r="LPA111" s="1"/>
      <c r="LPB111" s="2"/>
      <c r="LPC111" s="8" t="s">
        <v>60</v>
      </c>
      <c r="LPD111" s="5"/>
      <c r="LPE111" s="866" t="s">
        <v>61</v>
      </c>
      <c r="LPF111" s="866"/>
      <c r="LPG111" s="5"/>
      <c r="LPH111" s="5"/>
      <c r="LPI111" s="1"/>
      <c r="LPJ111" s="2"/>
      <c r="LPK111" s="8" t="s">
        <v>60</v>
      </c>
      <c r="LPL111" s="5"/>
      <c r="LPM111" s="866" t="s">
        <v>61</v>
      </c>
      <c r="LPN111" s="866"/>
      <c r="LPO111" s="5"/>
      <c r="LPP111" s="5"/>
      <c r="LPQ111" s="1"/>
      <c r="LPR111" s="2"/>
      <c r="LPS111" s="8" t="s">
        <v>60</v>
      </c>
      <c r="LPT111" s="5"/>
      <c r="LPU111" s="866" t="s">
        <v>61</v>
      </c>
      <c r="LPV111" s="866"/>
      <c r="LPW111" s="5"/>
      <c r="LPX111" s="5"/>
      <c r="LPY111" s="1"/>
      <c r="LPZ111" s="2"/>
      <c r="LQA111" s="8" t="s">
        <v>60</v>
      </c>
      <c r="LQB111" s="5"/>
      <c r="LQC111" s="866" t="s">
        <v>61</v>
      </c>
      <c r="LQD111" s="866"/>
      <c r="LQE111" s="5"/>
      <c r="LQF111" s="5"/>
      <c r="LQG111" s="1"/>
      <c r="LQH111" s="2"/>
      <c r="LQI111" s="8" t="s">
        <v>60</v>
      </c>
      <c r="LQJ111" s="5"/>
      <c r="LQK111" s="866" t="s">
        <v>61</v>
      </c>
      <c r="LQL111" s="866"/>
      <c r="LQM111" s="5"/>
      <c r="LQN111" s="5"/>
      <c r="LQO111" s="1"/>
      <c r="LQP111" s="2"/>
      <c r="LQQ111" s="8" t="s">
        <v>60</v>
      </c>
      <c r="LQR111" s="5"/>
      <c r="LQS111" s="866" t="s">
        <v>61</v>
      </c>
      <c r="LQT111" s="866"/>
      <c r="LQU111" s="5"/>
      <c r="LQV111" s="5"/>
      <c r="LQW111" s="1"/>
      <c r="LQX111" s="2"/>
      <c r="LQY111" s="8" t="s">
        <v>60</v>
      </c>
      <c r="LQZ111" s="5"/>
      <c r="LRA111" s="866" t="s">
        <v>61</v>
      </c>
      <c r="LRB111" s="866"/>
      <c r="LRC111" s="5"/>
      <c r="LRD111" s="5"/>
      <c r="LRE111" s="1"/>
      <c r="LRF111" s="2"/>
      <c r="LRG111" s="8" t="s">
        <v>60</v>
      </c>
      <c r="LRH111" s="5"/>
      <c r="LRI111" s="866" t="s">
        <v>61</v>
      </c>
      <c r="LRJ111" s="866"/>
      <c r="LRK111" s="5"/>
      <c r="LRL111" s="5"/>
      <c r="LRM111" s="1"/>
      <c r="LRN111" s="2"/>
      <c r="LRO111" s="8" t="s">
        <v>60</v>
      </c>
      <c r="LRP111" s="5"/>
      <c r="LRQ111" s="866" t="s">
        <v>61</v>
      </c>
      <c r="LRR111" s="866"/>
      <c r="LRS111" s="5"/>
      <c r="LRT111" s="5"/>
      <c r="LRU111" s="1"/>
      <c r="LRV111" s="2"/>
      <c r="LRW111" s="8" t="s">
        <v>60</v>
      </c>
      <c r="LRX111" s="5"/>
      <c r="LRY111" s="866" t="s">
        <v>61</v>
      </c>
      <c r="LRZ111" s="866"/>
      <c r="LSA111" s="5"/>
      <c r="LSB111" s="5"/>
      <c r="LSC111" s="1"/>
      <c r="LSD111" s="2"/>
      <c r="LSE111" s="8" t="s">
        <v>60</v>
      </c>
      <c r="LSF111" s="5"/>
      <c r="LSG111" s="866" t="s">
        <v>61</v>
      </c>
      <c r="LSH111" s="866"/>
      <c r="LSI111" s="5"/>
      <c r="LSJ111" s="5"/>
      <c r="LSK111" s="1"/>
      <c r="LSL111" s="2"/>
      <c r="LSM111" s="8" t="s">
        <v>60</v>
      </c>
      <c r="LSN111" s="5"/>
      <c r="LSO111" s="866" t="s">
        <v>61</v>
      </c>
      <c r="LSP111" s="866"/>
      <c r="LSQ111" s="5"/>
      <c r="LSR111" s="5"/>
      <c r="LSS111" s="1"/>
      <c r="LST111" s="2"/>
      <c r="LSU111" s="8" t="s">
        <v>60</v>
      </c>
      <c r="LSV111" s="5"/>
      <c r="LSW111" s="866" t="s">
        <v>61</v>
      </c>
      <c r="LSX111" s="866"/>
      <c r="LSY111" s="5"/>
      <c r="LSZ111" s="5"/>
      <c r="LTA111" s="1"/>
      <c r="LTB111" s="2"/>
      <c r="LTC111" s="8" t="s">
        <v>60</v>
      </c>
      <c r="LTD111" s="5"/>
      <c r="LTE111" s="866" t="s">
        <v>61</v>
      </c>
      <c r="LTF111" s="866"/>
      <c r="LTG111" s="5"/>
      <c r="LTH111" s="5"/>
      <c r="LTI111" s="1"/>
      <c r="LTJ111" s="2"/>
      <c r="LTK111" s="8" t="s">
        <v>60</v>
      </c>
      <c r="LTL111" s="5"/>
      <c r="LTM111" s="866" t="s">
        <v>61</v>
      </c>
      <c r="LTN111" s="866"/>
      <c r="LTO111" s="5"/>
      <c r="LTP111" s="5"/>
      <c r="LTQ111" s="1"/>
      <c r="LTR111" s="2"/>
      <c r="LTS111" s="8" t="s">
        <v>60</v>
      </c>
      <c r="LTT111" s="5"/>
      <c r="LTU111" s="866" t="s">
        <v>61</v>
      </c>
      <c r="LTV111" s="866"/>
      <c r="LTW111" s="5"/>
      <c r="LTX111" s="5"/>
      <c r="LTY111" s="1"/>
      <c r="LTZ111" s="2"/>
      <c r="LUA111" s="8" t="s">
        <v>60</v>
      </c>
      <c r="LUB111" s="5"/>
      <c r="LUC111" s="866" t="s">
        <v>61</v>
      </c>
      <c r="LUD111" s="866"/>
      <c r="LUE111" s="5"/>
      <c r="LUF111" s="5"/>
      <c r="LUG111" s="1"/>
      <c r="LUH111" s="2"/>
      <c r="LUI111" s="8" t="s">
        <v>60</v>
      </c>
      <c r="LUJ111" s="5"/>
      <c r="LUK111" s="866" t="s">
        <v>61</v>
      </c>
      <c r="LUL111" s="866"/>
      <c r="LUM111" s="5"/>
      <c r="LUN111" s="5"/>
      <c r="LUO111" s="1"/>
      <c r="LUP111" s="2"/>
      <c r="LUQ111" s="8" t="s">
        <v>60</v>
      </c>
      <c r="LUR111" s="5"/>
      <c r="LUS111" s="866" t="s">
        <v>61</v>
      </c>
      <c r="LUT111" s="866"/>
      <c r="LUU111" s="5"/>
      <c r="LUV111" s="5"/>
      <c r="LUW111" s="1"/>
      <c r="LUX111" s="2"/>
      <c r="LUY111" s="8" t="s">
        <v>60</v>
      </c>
      <c r="LUZ111" s="5"/>
      <c r="LVA111" s="866" t="s">
        <v>61</v>
      </c>
      <c r="LVB111" s="866"/>
      <c r="LVC111" s="5"/>
      <c r="LVD111" s="5"/>
      <c r="LVE111" s="1"/>
      <c r="LVF111" s="2"/>
      <c r="LVG111" s="8" t="s">
        <v>60</v>
      </c>
      <c r="LVH111" s="5"/>
      <c r="LVI111" s="866" t="s">
        <v>61</v>
      </c>
      <c r="LVJ111" s="866"/>
      <c r="LVK111" s="5"/>
      <c r="LVL111" s="5"/>
      <c r="LVM111" s="1"/>
      <c r="LVN111" s="2"/>
      <c r="LVO111" s="8" t="s">
        <v>60</v>
      </c>
      <c r="LVP111" s="5"/>
      <c r="LVQ111" s="866" t="s">
        <v>61</v>
      </c>
      <c r="LVR111" s="866"/>
      <c r="LVS111" s="5"/>
      <c r="LVT111" s="5"/>
      <c r="LVU111" s="1"/>
      <c r="LVV111" s="2"/>
      <c r="LVW111" s="8" t="s">
        <v>60</v>
      </c>
      <c r="LVX111" s="5"/>
      <c r="LVY111" s="866" t="s">
        <v>61</v>
      </c>
      <c r="LVZ111" s="866"/>
      <c r="LWA111" s="5"/>
      <c r="LWB111" s="5"/>
      <c r="LWC111" s="1"/>
      <c r="LWD111" s="2"/>
      <c r="LWE111" s="8" t="s">
        <v>60</v>
      </c>
      <c r="LWF111" s="5"/>
      <c r="LWG111" s="866" t="s">
        <v>61</v>
      </c>
      <c r="LWH111" s="866"/>
      <c r="LWI111" s="5"/>
      <c r="LWJ111" s="5"/>
      <c r="LWK111" s="1"/>
      <c r="LWL111" s="2"/>
      <c r="LWM111" s="8" t="s">
        <v>60</v>
      </c>
      <c r="LWN111" s="5"/>
      <c r="LWO111" s="866" t="s">
        <v>61</v>
      </c>
      <c r="LWP111" s="866"/>
      <c r="LWQ111" s="5"/>
      <c r="LWR111" s="5"/>
      <c r="LWS111" s="1"/>
      <c r="LWT111" s="2"/>
      <c r="LWU111" s="8" t="s">
        <v>60</v>
      </c>
      <c r="LWV111" s="5"/>
      <c r="LWW111" s="866" t="s">
        <v>61</v>
      </c>
      <c r="LWX111" s="866"/>
      <c r="LWY111" s="5"/>
      <c r="LWZ111" s="5"/>
      <c r="LXA111" s="1"/>
      <c r="LXB111" s="2"/>
      <c r="LXC111" s="8" t="s">
        <v>60</v>
      </c>
      <c r="LXD111" s="5"/>
      <c r="LXE111" s="866" t="s">
        <v>61</v>
      </c>
      <c r="LXF111" s="866"/>
      <c r="LXG111" s="5"/>
      <c r="LXH111" s="5"/>
      <c r="LXI111" s="1"/>
      <c r="LXJ111" s="2"/>
      <c r="LXK111" s="8" t="s">
        <v>60</v>
      </c>
      <c r="LXL111" s="5"/>
      <c r="LXM111" s="866" t="s">
        <v>61</v>
      </c>
      <c r="LXN111" s="866"/>
      <c r="LXO111" s="5"/>
      <c r="LXP111" s="5"/>
      <c r="LXQ111" s="1"/>
      <c r="LXR111" s="2"/>
      <c r="LXS111" s="8" t="s">
        <v>60</v>
      </c>
      <c r="LXT111" s="5"/>
      <c r="LXU111" s="866" t="s">
        <v>61</v>
      </c>
      <c r="LXV111" s="866"/>
      <c r="LXW111" s="5"/>
      <c r="LXX111" s="5"/>
      <c r="LXY111" s="1"/>
      <c r="LXZ111" s="2"/>
      <c r="LYA111" s="8" t="s">
        <v>60</v>
      </c>
      <c r="LYB111" s="5"/>
      <c r="LYC111" s="866" t="s">
        <v>61</v>
      </c>
      <c r="LYD111" s="866"/>
      <c r="LYE111" s="5"/>
      <c r="LYF111" s="5"/>
      <c r="LYG111" s="1"/>
      <c r="LYH111" s="2"/>
      <c r="LYI111" s="8" t="s">
        <v>60</v>
      </c>
      <c r="LYJ111" s="5"/>
      <c r="LYK111" s="866" t="s">
        <v>61</v>
      </c>
      <c r="LYL111" s="866"/>
      <c r="LYM111" s="5"/>
      <c r="LYN111" s="5"/>
      <c r="LYO111" s="1"/>
      <c r="LYP111" s="2"/>
      <c r="LYQ111" s="8" t="s">
        <v>60</v>
      </c>
      <c r="LYR111" s="5"/>
      <c r="LYS111" s="866" t="s">
        <v>61</v>
      </c>
      <c r="LYT111" s="866"/>
      <c r="LYU111" s="5"/>
      <c r="LYV111" s="5"/>
      <c r="LYW111" s="1"/>
      <c r="LYX111" s="2"/>
      <c r="LYY111" s="8" t="s">
        <v>60</v>
      </c>
      <c r="LYZ111" s="5"/>
      <c r="LZA111" s="866" t="s">
        <v>61</v>
      </c>
      <c r="LZB111" s="866"/>
      <c r="LZC111" s="5"/>
      <c r="LZD111" s="5"/>
      <c r="LZE111" s="1"/>
      <c r="LZF111" s="2"/>
      <c r="LZG111" s="8" t="s">
        <v>60</v>
      </c>
      <c r="LZH111" s="5"/>
      <c r="LZI111" s="866" t="s">
        <v>61</v>
      </c>
      <c r="LZJ111" s="866"/>
      <c r="LZK111" s="5"/>
      <c r="LZL111" s="5"/>
      <c r="LZM111" s="1"/>
      <c r="LZN111" s="2"/>
      <c r="LZO111" s="8" t="s">
        <v>60</v>
      </c>
      <c r="LZP111" s="5"/>
      <c r="LZQ111" s="866" t="s">
        <v>61</v>
      </c>
      <c r="LZR111" s="866"/>
      <c r="LZS111" s="5"/>
      <c r="LZT111" s="5"/>
      <c r="LZU111" s="1"/>
      <c r="LZV111" s="2"/>
      <c r="LZW111" s="8" t="s">
        <v>60</v>
      </c>
      <c r="LZX111" s="5"/>
      <c r="LZY111" s="866" t="s">
        <v>61</v>
      </c>
      <c r="LZZ111" s="866"/>
      <c r="MAA111" s="5"/>
      <c r="MAB111" s="5"/>
      <c r="MAC111" s="1"/>
      <c r="MAD111" s="2"/>
      <c r="MAE111" s="8" t="s">
        <v>60</v>
      </c>
      <c r="MAF111" s="5"/>
      <c r="MAG111" s="866" t="s">
        <v>61</v>
      </c>
      <c r="MAH111" s="866"/>
      <c r="MAI111" s="5"/>
      <c r="MAJ111" s="5"/>
      <c r="MAK111" s="1"/>
      <c r="MAL111" s="2"/>
      <c r="MAM111" s="8" t="s">
        <v>60</v>
      </c>
      <c r="MAN111" s="5"/>
      <c r="MAO111" s="866" t="s">
        <v>61</v>
      </c>
      <c r="MAP111" s="866"/>
      <c r="MAQ111" s="5"/>
      <c r="MAR111" s="5"/>
      <c r="MAS111" s="1"/>
      <c r="MAT111" s="2"/>
      <c r="MAU111" s="8" t="s">
        <v>60</v>
      </c>
      <c r="MAV111" s="5"/>
      <c r="MAW111" s="866" t="s">
        <v>61</v>
      </c>
      <c r="MAX111" s="866"/>
      <c r="MAY111" s="5"/>
      <c r="MAZ111" s="5"/>
      <c r="MBA111" s="1"/>
      <c r="MBB111" s="2"/>
      <c r="MBC111" s="8" t="s">
        <v>60</v>
      </c>
      <c r="MBD111" s="5"/>
      <c r="MBE111" s="866" t="s">
        <v>61</v>
      </c>
      <c r="MBF111" s="866"/>
      <c r="MBG111" s="5"/>
      <c r="MBH111" s="5"/>
      <c r="MBI111" s="1"/>
      <c r="MBJ111" s="2"/>
      <c r="MBK111" s="8" t="s">
        <v>60</v>
      </c>
      <c r="MBL111" s="5"/>
      <c r="MBM111" s="866" t="s">
        <v>61</v>
      </c>
      <c r="MBN111" s="866"/>
      <c r="MBO111" s="5"/>
      <c r="MBP111" s="5"/>
      <c r="MBQ111" s="1"/>
      <c r="MBR111" s="2"/>
      <c r="MBS111" s="8" t="s">
        <v>60</v>
      </c>
      <c r="MBT111" s="5"/>
      <c r="MBU111" s="866" t="s">
        <v>61</v>
      </c>
      <c r="MBV111" s="866"/>
      <c r="MBW111" s="5"/>
      <c r="MBX111" s="5"/>
      <c r="MBY111" s="1"/>
      <c r="MBZ111" s="2"/>
      <c r="MCA111" s="8" t="s">
        <v>60</v>
      </c>
      <c r="MCB111" s="5"/>
      <c r="MCC111" s="866" t="s">
        <v>61</v>
      </c>
      <c r="MCD111" s="866"/>
      <c r="MCE111" s="5"/>
      <c r="MCF111" s="5"/>
      <c r="MCG111" s="1"/>
      <c r="MCH111" s="2"/>
      <c r="MCI111" s="8" t="s">
        <v>60</v>
      </c>
      <c r="MCJ111" s="5"/>
      <c r="MCK111" s="866" t="s">
        <v>61</v>
      </c>
      <c r="MCL111" s="866"/>
      <c r="MCM111" s="5"/>
      <c r="MCN111" s="5"/>
      <c r="MCO111" s="1"/>
      <c r="MCP111" s="2"/>
      <c r="MCQ111" s="8" t="s">
        <v>60</v>
      </c>
      <c r="MCR111" s="5"/>
      <c r="MCS111" s="866" t="s">
        <v>61</v>
      </c>
      <c r="MCT111" s="866"/>
      <c r="MCU111" s="5"/>
      <c r="MCV111" s="5"/>
      <c r="MCW111" s="1"/>
      <c r="MCX111" s="2"/>
      <c r="MCY111" s="8" t="s">
        <v>60</v>
      </c>
      <c r="MCZ111" s="5"/>
      <c r="MDA111" s="866" t="s">
        <v>61</v>
      </c>
      <c r="MDB111" s="866"/>
      <c r="MDC111" s="5"/>
      <c r="MDD111" s="5"/>
      <c r="MDE111" s="1"/>
      <c r="MDF111" s="2"/>
      <c r="MDG111" s="8" t="s">
        <v>60</v>
      </c>
      <c r="MDH111" s="5"/>
      <c r="MDI111" s="866" t="s">
        <v>61</v>
      </c>
      <c r="MDJ111" s="866"/>
      <c r="MDK111" s="5"/>
      <c r="MDL111" s="5"/>
      <c r="MDM111" s="1"/>
      <c r="MDN111" s="2"/>
      <c r="MDO111" s="8" t="s">
        <v>60</v>
      </c>
      <c r="MDP111" s="5"/>
      <c r="MDQ111" s="866" t="s">
        <v>61</v>
      </c>
      <c r="MDR111" s="866"/>
      <c r="MDS111" s="5"/>
      <c r="MDT111" s="5"/>
      <c r="MDU111" s="1"/>
      <c r="MDV111" s="2"/>
      <c r="MDW111" s="8" t="s">
        <v>60</v>
      </c>
      <c r="MDX111" s="5"/>
      <c r="MDY111" s="866" t="s">
        <v>61</v>
      </c>
      <c r="MDZ111" s="866"/>
      <c r="MEA111" s="5"/>
      <c r="MEB111" s="5"/>
      <c r="MEC111" s="1"/>
      <c r="MED111" s="2"/>
      <c r="MEE111" s="8" t="s">
        <v>60</v>
      </c>
      <c r="MEF111" s="5"/>
      <c r="MEG111" s="866" t="s">
        <v>61</v>
      </c>
      <c r="MEH111" s="866"/>
      <c r="MEI111" s="5"/>
      <c r="MEJ111" s="5"/>
      <c r="MEK111" s="1"/>
      <c r="MEL111" s="2"/>
      <c r="MEM111" s="8" t="s">
        <v>60</v>
      </c>
      <c r="MEN111" s="5"/>
      <c r="MEO111" s="866" t="s">
        <v>61</v>
      </c>
      <c r="MEP111" s="866"/>
      <c r="MEQ111" s="5"/>
      <c r="MER111" s="5"/>
      <c r="MES111" s="1"/>
      <c r="MET111" s="2"/>
      <c r="MEU111" s="8" t="s">
        <v>60</v>
      </c>
      <c r="MEV111" s="5"/>
      <c r="MEW111" s="866" t="s">
        <v>61</v>
      </c>
      <c r="MEX111" s="866"/>
      <c r="MEY111" s="5"/>
      <c r="MEZ111" s="5"/>
      <c r="MFA111" s="1"/>
      <c r="MFB111" s="2"/>
      <c r="MFC111" s="8" t="s">
        <v>60</v>
      </c>
      <c r="MFD111" s="5"/>
      <c r="MFE111" s="866" t="s">
        <v>61</v>
      </c>
      <c r="MFF111" s="866"/>
      <c r="MFG111" s="5"/>
      <c r="MFH111" s="5"/>
      <c r="MFI111" s="1"/>
      <c r="MFJ111" s="2"/>
      <c r="MFK111" s="8" t="s">
        <v>60</v>
      </c>
      <c r="MFL111" s="5"/>
      <c r="MFM111" s="866" t="s">
        <v>61</v>
      </c>
      <c r="MFN111" s="866"/>
      <c r="MFO111" s="5"/>
      <c r="MFP111" s="5"/>
      <c r="MFQ111" s="1"/>
      <c r="MFR111" s="2"/>
      <c r="MFS111" s="8" t="s">
        <v>60</v>
      </c>
      <c r="MFT111" s="5"/>
      <c r="MFU111" s="866" t="s">
        <v>61</v>
      </c>
      <c r="MFV111" s="866"/>
      <c r="MFW111" s="5"/>
      <c r="MFX111" s="5"/>
      <c r="MFY111" s="1"/>
      <c r="MFZ111" s="2"/>
      <c r="MGA111" s="8" t="s">
        <v>60</v>
      </c>
      <c r="MGB111" s="5"/>
      <c r="MGC111" s="866" t="s">
        <v>61</v>
      </c>
      <c r="MGD111" s="866"/>
      <c r="MGE111" s="5"/>
      <c r="MGF111" s="5"/>
      <c r="MGG111" s="1"/>
      <c r="MGH111" s="2"/>
      <c r="MGI111" s="8" t="s">
        <v>60</v>
      </c>
      <c r="MGJ111" s="5"/>
      <c r="MGK111" s="866" t="s">
        <v>61</v>
      </c>
      <c r="MGL111" s="866"/>
      <c r="MGM111" s="5"/>
      <c r="MGN111" s="5"/>
      <c r="MGO111" s="1"/>
      <c r="MGP111" s="2"/>
      <c r="MGQ111" s="8" t="s">
        <v>60</v>
      </c>
      <c r="MGR111" s="5"/>
      <c r="MGS111" s="866" t="s">
        <v>61</v>
      </c>
      <c r="MGT111" s="866"/>
      <c r="MGU111" s="5"/>
      <c r="MGV111" s="5"/>
      <c r="MGW111" s="1"/>
      <c r="MGX111" s="2"/>
      <c r="MGY111" s="8" t="s">
        <v>60</v>
      </c>
      <c r="MGZ111" s="5"/>
      <c r="MHA111" s="866" t="s">
        <v>61</v>
      </c>
      <c r="MHB111" s="866"/>
      <c r="MHC111" s="5"/>
      <c r="MHD111" s="5"/>
      <c r="MHE111" s="1"/>
      <c r="MHF111" s="2"/>
      <c r="MHG111" s="8" t="s">
        <v>60</v>
      </c>
      <c r="MHH111" s="5"/>
      <c r="MHI111" s="866" t="s">
        <v>61</v>
      </c>
      <c r="MHJ111" s="866"/>
      <c r="MHK111" s="5"/>
      <c r="MHL111" s="5"/>
      <c r="MHM111" s="1"/>
      <c r="MHN111" s="2"/>
      <c r="MHO111" s="8" t="s">
        <v>60</v>
      </c>
      <c r="MHP111" s="5"/>
      <c r="MHQ111" s="866" t="s">
        <v>61</v>
      </c>
      <c r="MHR111" s="866"/>
      <c r="MHS111" s="5"/>
      <c r="MHT111" s="5"/>
      <c r="MHU111" s="1"/>
      <c r="MHV111" s="2"/>
      <c r="MHW111" s="8" t="s">
        <v>60</v>
      </c>
      <c r="MHX111" s="5"/>
      <c r="MHY111" s="866" t="s">
        <v>61</v>
      </c>
      <c r="MHZ111" s="866"/>
      <c r="MIA111" s="5"/>
      <c r="MIB111" s="5"/>
      <c r="MIC111" s="1"/>
      <c r="MID111" s="2"/>
      <c r="MIE111" s="8" t="s">
        <v>60</v>
      </c>
      <c r="MIF111" s="5"/>
      <c r="MIG111" s="866" t="s">
        <v>61</v>
      </c>
      <c r="MIH111" s="866"/>
      <c r="MII111" s="5"/>
      <c r="MIJ111" s="5"/>
      <c r="MIK111" s="1"/>
      <c r="MIL111" s="2"/>
      <c r="MIM111" s="8" t="s">
        <v>60</v>
      </c>
      <c r="MIN111" s="5"/>
      <c r="MIO111" s="866" t="s">
        <v>61</v>
      </c>
      <c r="MIP111" s="866"/>
      <c r="MIQ111" s="5"/>
      <c r="MIR111" s="5"/>
      <c r="MIS111" s="1"/>
      <c r="MIT111" s="2"/>
      <c r="MIU111" s="8" t="s">
        <v>60</v>
      </c>
      <c r="MIV111" s="5"/>
      <c r="MIW111" s="866" t="s">
        <v>61</v>
      </c>
      <c r="MIX111" s="866"/>
      <c r="MIY111" s="5"/>
      <c r="MIZ111" s="5"/>
      <c r="MJA111" s="1"/>
      <c r="MJB111" s="2"/>
      <c r="MJC111" s="8" t="s">
        <v>60</v>
      </c>
      <c r="MJD111" s="5"/>
      <c r="MJE111" s="866" t="s">
        <v>61</v>
      </c>
      <c r="MJF111" s="866"/>
      <c r="MJG111" s="5"/>
      <c r="MJH111" s="5"/>
      <c r="MJI111" s="1"/>
      <c r="MJJ111" s="2"/>
      <c r="MJK111" s="8" t="s">
        <v>60</v>
      </c>
      <c r="MJL111" s="5"/>
      <c r="MJM111" s="866" t="s">
        <v>61</v>
      </c>
      <c r="MJN111" s="866"/>
      <c r="MJO111" s="5"/>
      <c r="MJP111" s="5"/>
      <c r="MJQ111" s="1"/>
      <c r="MJR111" s="2"/>
      <c r="MJS111" s="8" t="s">
        <v>60</v>
      </c>
      <c r="MJT111" s="5"/>
      <c r="MJU111" s="866" t="s">
        <v>61</v>
      </c>
      <c r="MJV111" s="866"/>
      <c r="MJW111" s="5"/>
      <c r="MJX111" s="5"/>
      <c r="MJY111" s="1"/>
      <c r="MJZ111" s="2"/>
      <c r="MKA111" s="8" t="s">
        <v>60</v>
      </c>
      <c r="MKB111" s="5"/>
      <c r="MKC111" s="866" t="s">
        <v>61</v>
      </c>
      <c r="MKD111" s="866"/>
      <c r="MKE111" s="5"/>
      <c r="MKF111" s="5"/>
      <c r="MKG111" s="1"/>
      <c r="MKH111" s="2"/>
      <c r="MKI111" s="8" t="s">
        <v>60</v>
      </c>
      <c r="MKJ111" s="5"/>
      <c r="MKK111" s="866" t="s">
        <v>61</v>
      </c>
      <c r="MKL111" s="866"/>
      <c r="MKM111" s="5"/>
      <c r="MKN111" s="5"/>
      <c r="MKO111" s="1"/>
      <c r="MKP111" s="2"/>
      <c r="MKQ111" s="8" t="s">
        <v>60</v>
      </c>
      <c r="MKR111" s="5"/>
      <c r="MKS111" s="866" t="s">
        <v>61</v>
      </c>
      <c r="MKT111" s="866"/>
      <c r="MKU111" s="5"/>
      <c r="MKV111" s="5"/>
      <c r="MKW111" s="1"/>
      <c r="MKX111" s="2"/>
      <c r="MKY111" s="8" t="s">
        <v>60</v>
      </c>
      <c r="MKZ111" s="5"/>
      <c r="MLA111" s="866" t="s">
        <v>61</v>
      </c>
      <c r="MLB111" s="866"/>
      <c r="MLC111" s="5"/>
      <c r="MLD111" s="5"/>
      <c r="MLE111" s="1"/>
      <c r="MLF111" s="2"/>
      <c r="MLG111" s="8" t="s">
        <v>60</v>
      </c>
      <c r="MLH111" s="5"/>
      <c r="MLI111" s="866" t="s">
        <v>61</v>
      </c>
      <c r="MLJ111" s="866"/>
      <c r="MLK111" s="5"/>
      <c r="MLL111" s="5"/>
      <c r="MLM111" s="1"/>
      <c r="MLN111" s="2"/>
      <c r="MLO111" s="8" t="s">
        <v>60</v>
      </c>
      <c r="MLP111" s="5"/>
      <c r="MLQ111" s="866" t="s">
        <v>61</v>
      </c>
      <c r="MLR111" s="866"/>
      <c r="MLS111" s="5"/>
      <c r="MLT111" s="5"/>
      <c r="MLU111" s="1"/>
      <c r="MLV111" s="2"/>
      <c r="MLW111" s="8" t="s">
        <v>60</v>
      </c>
      <c r="MLX111" s="5"/>
      <c r="MLY111" s="866" t="s">
        <v>61</v>
      </c>
      <c r="MLZ111" s="866"/>
      <c r="MMA111" s="5"/>
      <c r="MMB111" s="5"/>
      <c r="MMC111" s="1"/>
      <c r="MMD111" s="2"/>
      <c r="MME111" s="8" t="s">
        <v>60</v>
      </c>
      <c r="MMF111" s="5"/>
      <c r="MMG111" s="866" t="s">
        <v>61</v>
      </c>
      <c r="MMH111" s="866"/>
      <c r="MMI111" s="5"/>
      <c r="MMJ111" s="5"/>
      <c r="MMK111" s="1"/>
      <c r="MML111" s="2"/>
      <c r="MMM111" s="8" t="s">
        <v>60</v>
      </c>
      <c r="MMN111" s="5"/>
      <c r="MMO111" s="866" t="s">
        <v>61</v>
      </c>
      <c r="MMP111" s="866"/>
      <c r="MMQ111" s="5"/>
      <c r="MMR111" s="5"/>
      <c r="MMS111" s="1"/>
      <c r="MMT111" s="2"/>
      <c r="MMU111" s="8" t="s">
        <v>60</v>
      </c>
      <c r="MMV111" s="5"/>
      <c r="MMW111" s="866" t="s">
        <v>61</v>
      </c>
      <c r="MMX111" s="866"/>
      <c r="MMY111" s="5"/>
      <c r="MMZ111" s="5"/>
      <c r="MNA111" s="1"/>
      <c r="MNB111" s="2"/>
      <c r="MNC111" s="8" t="s">
        <v>60</v>
      </c>
      <c r="MND111" s="5"/>
      <c r="MNE111" s="866" t="s">
        <v>61</v>
      </c>
      <c r="MNF111" s="866"/>
      <c r="MNG111" s="5"/>
      <c r="MNH111" s="5"/>
      <c r="MNI111" s="1"/>
      <c r="MNJ111" s="2"/>
      <c r="MNK111" s="8" t="s">
        <v>60</v>
      </c>
      <c r="MNL111" s="5"/>
      <c r="MNM111" s="866" t="s">
        <v>61</v>
      </c>
      <c r="MNN111" s="866"/>
      <c r="MNO111" s="5"/>
      <c r="MNP111" s="5"/>
      <c r="MNQ111" s="1"/>
      <c r="MNR111" s="2"/>
      <c r="MNS111" s="8" t="s">
        <v>60</v>
      </c>
      <c r="MNT111" s="5"/>
      <c r="MNU111" s="866" t="s">
        <v>61</v>
      </c>
      <c r="MNV111" s="866"/>
      <c r="MNW111" s="5"/>
      <c r="MNX111" s="5"/>
      <c r="MNY111" s="1"/>
      <c r="MNZ111" s="2"/>
      <c r="MOA111" s="8" t="s">
        <v>60</v>
      </c>
      <c r="MOB111" s="5"/>
      <c r="MOC111" s="866" t="s">
        <v>61</v>
      </c>
      <c r="MOD111" s="866"/>
      <c r="MOE111" s="5"/>
      <c r="MOF111" s="5"/>
      <c r="MOG111" s="1"/>
      <c r="MOH111" s="2"/>
      <c r="MOI111" s="8" t="s">
        <v>60</v>
      </c>
      <c r="MOJ111" s="5"/>
      <c r="MOK111" s="866" t="s">
        <v>61</v>
      </c>
      <c r="MOL111" s="866"/>
      <c r="MOM111" s="5"/>
      <c r="MON111" s="5"/>
      <c r="MOO111" s="1"/>
      <c r="MOP111" s="2"/>
      <c r="MOQ111" s="8" t="s">
        <v>60</v>
      </c>
      <c r="MOR111" s="5"/>
      <c r="MOS111" s="866" t="s">
        <v>61</v>
      </c>
      <c r="MOT111" s="866"/>
      <c r="MOU111" s="5"/>
      <c r="MOV111" s="5"/>
      <c r="MOW111" s="1"/>
      <c r="MOX111" s="2"/>
      <c r="MOY111" s="8" t="s">
        <v>60</v>
      </c>
      <c r="MOZ111" s="5"/>
      <c r="MPA111" s="866" t="s">
        <v>61</v>
      </c>
      <c r="MPB111" s="866"/>
      <c r="MPC111" s="5"/>
      <c r="MPD111" s="5"/>
      <c r="MPE111" s="1"/>
      <c r="MPF111" s="2"/>
      <c r="MPG111" s="8" t="s">
        <v>60</v>
      </c>
      <c r="MPH111" s="5"/>
      <c r="MPI111" s="866" t="s">
        <v>61</v>
      </c>
      <c r="MPJ111" s="866"/>
      <c r="MPK111" s="5"/>
      <c r="MPL111" s="5"/>
      <c r="MPM111" s="1"/>
      <c r="MPN111" s="2"/>
      <c r="MPO111" s="8" t="s">
        <v>60</v>
      </c>
      <c r="MPP111" s="5"/>
      <c r="MPQ111" s="866" t="s">
        <v>61</v>
      </c>
      <c r="MPR111" s="866"/>
      <c r="MPS111" s="5"/>
      <c r="MPT111" s="5"/>
      <c r="MPU111" s="1"/>
      <c r="MPV111" s="2"/>
      <c r="MPW111" s="8" t="s">
        <v>60</v>
      </c>
      <c r="MPX111" s="5"/>
      <c r="MPY111" s="866" t="s">
        <v>61</v>
      </c>
      <c r="MPZ111" s="866"/>
      <c r="MQA111" s="5"/>
      <c r="MQB111" s="5"/>
      <c r="MQC111" s="1"/>
      <c r="MQD111" s="2"/>
      <c r="MQE111" s="8" t="s">
        <v>60</v>
      </c>
      <c r="MQF111" s="5"/>
      <c r="MQG111" s="866" t="s">
        <v>61</v>
      </c>
      <c r="MQH111" s="866"/>
      <c r="MQI111" s="5"/>
      <c r="MQJ111" s="5"/>
      <c r="MQK111" s="1"/>
      <c r="MQL111" s="2"/>
      <c r="MQM111" s="8" t="s">
        <v>60</v>
      </c>
      <c r="MQN111" s="5"/>
      <c r="MQO111" s="866" t="s">
        <v>61</v>
      </c>
      <c r="MQP111" s="866"/>
      <c r="MQQ111" s="5"/>
      <c r="MQR111" s="5"/>
      <c r="MQS111" s="1"/>
      <c r="MQT111" s="2"/>
      <c r="MQU111" s="8" t="s">
        <v>60</v>
      </c>
      <c r="MQV111" s="5"/>
      <c r="MQW111" s="866" t="s">
        <v>61</v>
      </c>
      <c r="MQX111" s="866"/>
      <c r="MQY111" s="5"/>
      <c r="MQZ111" s="5"/>
      <c r="MRA111" s="1"/>
      <c r="MRB111" s="2"/>
      <c r="MRC111" s="8" t="s">
        <v>60</v>
      </c>
      <c r="MRD111" s="5"/>
      <c r="MRE111" s="866" t="s">
        <v>61</v>
      </c>
      <c r="MRF111" s="866"/>
      <c r="MRG111" s="5"/>
      <c r="MRH111" s="5"/>
      <c r="MRI111" s="1"/>
      <c r="MRJ111" s="2"/>
      <c r="MRK111" s="8" t="s">
        <v>60</v>
      </c>
      <c r="MRL111" s="5"/>
      <c r="MRM111" s="866" t="s">
        <v>61</v>
      </c>
      <c r="MRN111" s="866"/>
      <c r="MRO111" s="5"/>
      <c r="MRP111" s="5"/>
      <c r="MRQ111" s="1"/>
      <c r="MRR111" s="2"/>
      <c r="MRS111" s="8" t="s">
        <v>60</v>
      </c>
      <c r="MRT111" s="5"/>
      <c r="MRU111" s="866" t="s">
        <v>61</v>
      </c>
      <c r="MRV111" s="866"/>
      <c r="MRW111" s="5"/>
      <c r="MRX111" s="5"/>
      <c r="MRY111" s="1"/>
      <c r="MRZ111" s="2"/>
      <c r="MSA111" s="8" t="s">
        <v>60</v>
      </c>
      <c r="MSB111" s="5"/>
      <c r="MSC111" s="866" t="s">
        <v>61</v>
      </c>
      <c r="MSD111" s="866"/>
      <c r="MSE111" s="5"/>
      <c r="MSF111" s="5"/>
      <c r="MSG111" s="1"/>
      <c r="MSH111" s="2"/>
      <c r="MSI111" s="8" t="s">
        <v>60</v>
      </c>
      <c r="MSJ111" s="5"/>
      <c r="MSK111" s="866" t="s">
        <v>61</v>
      </c>
      <c r="MSL111" s="866"/>
      <c r="MSM111" s="5"/>
      <c r="MSN111" s="5"/>
      <c r="MSO111" s="1"/>
      <c r="MSP111" s="2"/>
      <c r="MSQ111" s="8" t="s">
        <v>60</v>
      </c>
      <c r="MSR111" s="5"/>
      <c r="MSS111" s="866" t="s">
        <v>61</v>
      </c>
      <c r="MST111" s="866"/>
      <c r="MSU111" s="5"/>
      <c r="MSV111" s="5"/>
      <c r="MSW111" s="1"/>
      <c r="MSX111" s="2"/>
      <c r="MSY111" s="8" t="s">
        <v>60</v>
      </c>
      <c r="MSZ111" s="5"/>
      <c r="MTA111" s="866" t="s">
        <v>61</v>
      </c>
      <c r="MTB111" s="866"/>
      <c r="MTC111" s="5"/>
      <c r="MTD111" s="5"/>
      <c r="MTE111" s="1"/>
      <c r="MTF111" s="2"/>
      <c r="MTG111" s="8" t="s">
        <v>60</v>
      </c>
      <c r="MTH111" s="5"/>
      <c r="MTI111" s="866" t="s">
        <v>61</v>
      </c>
      <c r="MTJ111" s="866"/>
      <c r="MTK111" s="5"/>
      <c r="MTL111" s="5"/>
      <c r="MTM111" s="1"/>
      <c r="MTN111" s="2"/>
      <c r="MTO111" s="8" t="s">
        <v>60</v>
      </c>
      <c r="MTP111" s="5"/>
      <c r="MTQ111" s="866" t="s">
        <v>61</v>
      </c>
      <c r="MTR111" s="866"/>
      <c r="MTS111" s="5"/>
      <c r="MTT111" s="5"/>
      <c r="MTU111" s="1"/>
      <c r="MTV111" s="2"/>
      <c r="MTW111" s="8" t="s">
        <v>60</v>
      </c>
      <c r="MTX111" s="5"/>
      <c r="MTY111" s="866" t="s">
        <v>61</v>
      </c>
      <c r="MTZ111" s="866"/>
      <c r="MUA111" s="5"/>
      <c r="MUB111" s="5"/>
      <c r="MUC111" s="1"/>
      <c r="MUD111" s="2"/>
      <c r="MUE111" s="8" t="s">
        <v>60</v>
      </c>
      <c r="MUF111" s="5"/>
      <c r="MUG111" s="866" t="s">
        <v>61</v>
      </c>
      <c r="MUH111" s="866"/>
      <c r="MUI111" s="5"/>
      <c r="MUJ111" s="5"/>
      <c r="MUK111" s="1"/>
      <c r="MUL111" s="2"/>
      <c r="MUM111" s="8" t="s">
        <v>60</v>
      </c>
      <c r="MUN111" s="5"/>
      <c r="MUO111" s="866" t="s">
        <v>61</v>
      </c>
      <c r="MUP111" s="866"/>
      <c r="MUQ111" s="5"/>
      <c r="MUR111" s="5"/>
      <c r="MUS111" s="1"/>
      <c r="MUT111" s="2"/>
      <c r="MUU111" s="8" t="s">
        <v>60</v>
      </c>
      <c r="MUV111" s="5"/>
      <c r="MUW111" s="866" t="s">
        <v>61</v>
      </c>
      <c r="MUX111" s="866"/>
      <c r="MUY111" s="5"/>
      <c r="MUZ111" s="5"/>
      <c r="MVA111" s="1"/>
      <c r="MVB111" s="2"/>
      <c r="MVC111" s="8" t="s">
        <v>60</v>
      </c>
      <c r="MVD111" s="5"/>
      <c r="MVE111" s="866" t="s">
        <v>61</v>
      </c>
      <c r="MVF111" s="866"/>
      <c r="MVG111" s="5"/>
      <c r="MVH111" s="5"/>
      <c r="MVI111" s="1"/>
      <c r="MVJ111" s="2"/>
      <c r="MVK111" s="8" t="s">
        <v>60</v>
      </c>
      <c r="MVL111" s="5"/>
      <c r="MVM111" s="866" t="s">
        <v>61</v>
      </c>
      <c r="MVN111" s="866"/>
      <c r="MVO111" s="5"/>
      <c r="MVP111" s="5"/>
      <c r="MVQ111" s="1"/>
      <c r="MVR111" s="2"/>
      <c r="MVS111" s="8" t="s">
        <v>60</v>
      </c>
      <c r="MVT111" s="5"/>
      <c r="MVU111" s="866" t="s">
        <v>61</v>
      </c>
      <c r="MVV111" s="866"/>
      <c r="MVW111" s="5"/>
      <c r="MVX111" s="5"/>
      <c r="MVY111" s="1"/>
      <c r="MVZ111" s="2"/>
      <c r="MWA111" s="8" t="s">
        <v>60</v>
      </c>
      <c r="MWB111" s="5"/>
      <c r="MWC111" s="866" t="s">
        <v>61</v>
      </c>
      <c r="MWD111" s="866"/>
      <c r="MWE111" s="5"/>
      <c r="MWF111" s="5"/>
      <c r="MWG111" s="1"/>
      <c r="MWH111" s="2"/>
      <c r="MWI111" s="8" t="s">
        <v>60</v>
      </c>
      <c r="MWJ111" s="5"/>
      <c r="MWK111" s="866" t="s">
        <v>61</v>
      </c>
      <c r="MWL111" s="866"/>
      <c r="MWM111" s="5"/>
      <c r="MWN111" s="5"/>
      <c r="MWO111" s="1"/>
      <c r="MWP111" s="2"/>
      <c r="MWQ111" s="8" t="s">
        <v>60</v>
      </c>
      <c r="MWR111" s="5"/>
      <c r="MWS111" s="866" t="s">
        <v>61</v>
      </c>
      <c r="MWT111" s="866"/>
      <c r="MWU111" s="5"/>
      <c r="MWV111" s="5"/>
      <c r="MWW111" s="1"/>
      <c r="MWX111" s="2"/>
      <c r="MWY111" s="8" t="s">
        <v>60</v>
      </c>
      <c r="MWZ111" s="5"/>
      <c r="MXA111" s="866" t="s">
        <v>61</v>
      </c>
      <c r="MXB111" s="866"/>
      <c r="MXC111" s="5"/>
      <c r="MXD111" s="5"/>
      <c r="MXE111" s="1"/>
      <c r="MXF111" s="2"/>
      <c r="MXG111" s="8" t="s">
        <v>60</v>
      </c>
      <c r="MXH111" s="5"/>
      <c r="MXI111" s="866" t="s">
        <v>61</v>
      </c>
      <c r="MXJ111" s="866"/>
      <c r="MXK111" s="5"/>
      <c r="MXL111" s="5"/>
      <c r="MXM111" s="1"/>
      <c r="MXN111" s="2"/>
      <c r="MXO111" s="8" t="s">
        <v>60</v>
      </c>
      <c r="MXP111" s="5"/>
      <c r="MXQ111" s="866" t="s">
        <v>61</v>
      </c>
      <c r="MXR111" s="866"/>
      <c r="MXS111" s="5"/>
      <c r="MXT111" s="5"/>
      <c r="MXU111" s="1"/>
      <c r="MXV111" s="2"/>
      <c r="MXW111" s="8" t="s">
        <v>60</v>
      </c>
      <c r="MXX111" s="5"/>
      <c r="MXY111" s="866" t="s">
        <v>61</v>
      </c>
      <c r="MXZ111" s="866"/>
      <c r="MYA111" s="5"/>
      <c r="MYB111" s="5"/>
      <c r="MYC111" s="1"/>
      <c r="MYD111" s="2"/>
      <c r="MYE111" s="8" t="s">
        <v>60</v>
      </c>
      <c r="MYF111" s="5"/>
      <c r="MYG111" s="866" t="s">
        <v>61</v>
      </c>
      <c r="MYH111" s="866"/>
      <c r="MYI111" s="5"/>
      <c r="MYJ111" s="5"/>
      <c r="MYK111" s="1"/>
      <c r="MYL111" s="2"/>
      <c r="MYM111" s="8" t="s">
        <v>60</v>
      </c>
      <c r="MYN111" s="5"/>
      <c r="MYO111" s="866" t="s">
        <v>61</v>
      </c>
      <c r="MYP111" s="866"/>
      <c r="MYQ111" s="5"/>
      <c r="MYR111" s="5"/>
      <c r="MYS111" s="1"/>
      <c r="MYT111" s="2"/>
      <c r="MYU111" s="8" t="s">
        <v>60</v>
      </c>
      <c r="MYV111" s="5"/>
      <c r="MYW111" s="866" t="s">
        <v>61</v>
      </c>
      <c r="MYX111" s="866"/>
      <c r="MYY111" s="5"/>
      <c r="MYZ111" s="5"/>
      <c r="MZA111" s="1"/>
      <c r="MZB111" s="2"/>
      <c r="MZC111" s="8" t="s">
        <v>60</v>
      </c>
      <c r="MZD111" s="5"/>
      <c r="MZE111" s="866" t="s">
        <v>61</v>
      </c>
      <c r="MZF111" s="866"/>
      <c r="MZG111" s="5"/>
      <c r="MZH111" s="5"/>
      <c r="MZI111" s="1"/>
      <c r="MZJ111" s="2"/>
      <c r="MZK111" s="8" t="s">
        <v>60</v>
      </c>
      <c r="MZL111" s="5"/>
      <c r="MZM111" s="866" t="s">
        <v>61</v>
      </c>
      <c r="MZN111" s="866"/>
      <c r="MZO111" s="5"/>
      <c r="MZP111" s="5"/>
      <c r="MZQ111" s="1"/>
      <c r="MZR111" s="2"/>
      <c r="MZS111" s="8" t="s">
        <v>60</v>
      </c>
      <c r="MZT111" s="5"/>
      <c r="MZU111" s="866" t="s">
        <v>61</v>
      </c>
      <c r="MZV111" s="866"/>
      <c r="MZW111" s="5"/>
      <c r="MZX111" s="5"/>
      <c r="MZY111" s="1"/>
      <c r="MZZ111" s="2"/>
      <c r="NAA111" s="8" t="s">
        <v>60</v>
      </c>
      <c r="NAB111" s="5"/>
      <c r="NAC111" s="866" t="s">
        <v>61</v>
      </c>
      <c r="NAD111" s="866"/>
      <c r="NAE111" s="5"/>
      <c r="NAF111" s="5"/>
      <c r="NAG111" s="1"/>
      <c r="NAH111" s="2"/>
      <c r="NAI111" s="8" t="s">
        <v>60</v>
      </c>
      <c r="NAJ111" s="5"/>
      <c r="NAK111" s="866" t="s">
        <v>61</v>
      </c>
      <c r="NAL111" s="866"/>
      <c r="NAM111" s="5"/>
      <c r="NAN111" s="5"/>
      <c r="NAO111" s="1"/>
      <c r="NAP111" s="2"/>
      <c r="NAQ111" s="8" t="s">
        <v>60</v>
      </c>
      <c r="NAR111" s="5"/>
      <c r="NAS111" s="866" t="s">
        <v>61</v>
      </c>
      <c r="NAT111" s="866"/>
      <c r="NAU111" s="5"/>
      <c r="NAV111" s="5"/>
      <c r="NAW111" s="1"/>
      <c r="NAX111" s="2"/>
      <c r="NAY111" s="8" t="s">
        <v>60</v>
      </c>
      <c r="NAZ111" s="5"/>
      <c r="NBA111" s="866" t="s">
        <v>61</v>
      </c>
      <c r="NBB111" s="866"/>
      <c r="NBC111" s="5"/>
      <c r="NBD111" s="5"/>
      <c r="NBE111" s="1"/>
      <c r="NBF111" s="2"/>
      <c r="NBG111" s="8" t="s">
        <v>60</v>
      </c>
      <c r="NBH111" s="5"/>
      <c r="NBI111" s="866" t="s">
        <v>61</v>
      </c>
      <c r="NBJ111" s="866"/>
      <c r="NBK111" s="5"/>
      <c r="NBL111" s="5"/>
      <c r="NBM111" s="1"/>
      <c r="NBN111" s="2"/>
      <c r="NBO111" s="8" t="s">
        <v>60</v>
      </c>
      <c r="NBP111" s="5"/>
      <c r="NBQ111" s="866" t="s">
        <v>61</v>
      </c>
      <c r="NBR111" s="866"/>
      <c r="NBS111" s="5"/>
      <c r="NBT111" s="5"/>
      <c r="NBU111" s="1"/>
      <c r="NBV111" s="2"/>
      <c r="NBW111" s="8" t="s">
        <v>60</v>
      </c>
      <c r="NBX111" s="5"/>
      <c r="NBY111" s="866" t="s">
        <v>61</v>
      </c>
      <c r="NBZ111" s="866"/>
      <c r="NCA111" s="5"/>
      <c r="NCB111" s="5"/>
      <c r="NCC111" s="1"/>
      <c r="NCD111" s="2"/>
      <c r="NCE111" s="8" t="s">
        <v>60</v>
      </c>
      <c r="NCF111" s="5"/>
      <c r="NCG111" s="866" t="s">
        <v>61</v>
      </c>
      <c r="NCH111" s="866"/>
      <c r="NCI111" s="5"/>
      <c r="NCJ111" s="5"/>
      <c r="NCK111" s="1"/>
      <c r="NCL111" s="2"/>
      <c r="NCM111" s="8" t="s">
        <v>60</v>
      </c>
      <c r="NCN111" s="5"/>
      <c r="NCO111" s="866" t="s">
        <v>61</v>
      </c>
      <c r="NCP111" s="866"/>
      <c r="NCQ111" s="5"/>
      <c r="NCR111" s="5"/>
      <c r="NCS111" s="1"/>
      <c r="NCT111" s="2"/>
      <c r="NCU111" s="8" t="s">
        <v>60</v>
      </c>
      <c r="NCV111" s="5"/>
      <c r="NCW111" s="866" t="s">
        <v>61</v>
      </c>
      <c r="NCX111" s="866"/>
      <c r="NCY111" s="5"/>
      <c r="NCZ111" s="5"/>
      <c r="NDA111" s="1"/>
      <c r="NDB111" s="2"/>
      <c r="NDC111" s="8" t="s">
        <v>60</v>
      </c>
      <c r="NDD111" s="5"/>
      <c r="NDE111" s="866" t="s">
        <v>61</v>
      </c>
      <c r="NDF111" s="866"/>
      <c r="NDG111" s="5"/>
      <c r="NDH111" s="5"/>
      <c r="NDI111" s="1"/>
      <c r="NDJ111" s="2"/>
      <c r="NDK111" s="8" t="s">
        <v>60</v>
      </c>
      <c r="NDL111" s="5"/>
      <c r="NDM111" s="866" t="s">
        <v>61</v>
      </c>
      <c r="NDN111" s="866"/>
      <c r="NDO111" s="5"/>
      <c r="NDP111" s="5"/>
      <c r="NDQ111" s="1"/>
      <c r="NDR111" s="2"/>
      <c r="NDS111" s="8" t="s">
        <v>60</v>
      </c>
      <c r="NDT111" s="5"/>
      <c r="NDU111" s="866" t="s">
        <v>61</v>
      </c>
      <c r="NDV111" s="866"/>
      <c r="NDW111" s="5"/>
      <c r="NDX111" s="5"/>
      <c r="NDY111" s="1"/>
      <c r="NDZ111" s="2"/>
      <c r="NEA111" s="8" t="s">
        <v>60</v>
      </c>
      <c r="NEB111" s="5"/>
      <c r="NEC111" s="866" t="s">
        <v>61</v>
      </c>
      <c r="NED111" s="866"/>
      <c r="NEE111" s="5"/>
      <c r="NEF111" s="5"/>
      <c r="NEG111" s="1"/>
      <c r="NEH111" s="2"/>
      <c r="NEI111" s="8" t="s">
        <v>60</v>
      </c>
      <c r="NEJ111" s="5"/>
      <c r="NEK111" s="866" t="s">
        <v>61</v>
      </c>
      <c r="NEL111" s="866"/>
      <c r="NEM111" s="5"/>
      <c r="NEN111" s="5"/>
      <c r="NEO111" s="1"/>
      <c r="NEP111" s="2"/>
      <c r="NEQ111" s="8" t="s">
        <v>60</v>
      </c>
      <c r="NER111" s="5"/>
      <c r="NES111" s="866" t="s">
        <v>61</v>
      </c>
      <c r="NET111" s="866"/>
      <c r="NEU111" s="5"/>
      <c r="NEV111" s="5"/>
      <c r="NEW111" s="1"/>
      <c r="NEX111" s="2"/>
      <c r="NEY111" s="8" t="s">
        <v>60</v>
      </c>
      <c r="NEZ111" s="5"/>
      <c r="NFA111" s="866" t="s">
        <v>61</v>
      </c>
      <c r="NFB111" s="866"/>
      <c r="NFC111" s="5"/>
      <c r="NFD111" s="5"/>
      <c r="NFE111" s="1"/>
      <c r="NFF111" s="2"/>
      <c r="NFG111" s="8" t="s">
        <v>60</v>
      </c>
      <c r="NFH111" s="5"/>
      <c r="NFI111" s="866" t="s">
        <v>61</v>
      </c>
      <c r="NFJ111" s="866"/>
      <c r="NFK111" s="5"/>
      <c r="NFL111" s="5"/>
      <c r="NFM111" s="1"/>
      <c r="NFN111" s="2"/>
      <c r="NFO111" s="8" t="s">
        <v>60</v>
      </c>
      <c r="NFP111" s="5"/>
      <c r="NFQ111" s="866" t="s">
        <v>61</v>
      </c>
      <c r="NFR111" s="866"/>
      <c r="NFS111" s="5"/>
      <c r="NFT111" s="5"/>
      <c r="NFU111" s="1"/>
      <c r="NFV111" s="2"/>
      <c r="NFW111" s="8" t="s">
        <v>60</v>
      </c>
      <c r="NFX111" s="5"/>
      <c r="NFY111" s="866" t="s">
        <v>61</v>
      </c>
      <c r="NFZ111" s="866"/>
      <c r="NGA111" s="5"/>
      <c r="NGB111" s="5"/>
      <c r="NGC111" s="1"/>
      <c r="NGD111" s="2"/>
      <c r="NGE111" s="8" t="s">
        <v>60</v>
      </c>
      <c r="NGF111" s="5"/>
      <c r="NGG111" s="866" t="s">
        <v>61</v>
      </c>
      <c r="NGH111" s="866"/>
      <c r="NGI111" s="5"/>
      <c r="NGJ111" s="5"/>
      <c r="NGK111" s="1"/>
      <c r="NGL111" s="2"/>
      <c r="NGM111" s="8" t="s">
        <v>60</v>
      </c>
      <c r="NGN111" s="5"/>
      <c r="NGO111" s="866" t="s">
        <v>61</v>
      </c>
      <c r="NGP111" s="866"/>
      <c r="NGQ111" s="5"/>
      <c r="NGR111" s="5"/>
      <c r="NGS111" s="1"/>
      <c r="NGT111" s="2"/>
      <c r="NGU111" s="8" t="s">
        <v>60</v>
      </c>
      <c r="NGV111" s="5"/>
      <c r="NGW111" s="866" t="s">
        <v>61</v>
      </c>
      <c r="NGX111" s="866"/>
      <c r="NGY111" s="5"/>
      <c r="NGZ111" s="5"/>
      <c r="NHA111" s="1"/>
      <c r="NHB111" s="2"/>
      <c r="NHC111" s="8" t="s">
        <v>60</v>
      </c>
      <c r="NHD111" s="5"/>
      <c r="NHE111" s="866" t="s">
        <v>61</v>
      </c>
      <c r="NHF111" s="866"/>
      <c r="NHG111" s="5"/>
      <c r="NHH111" s="5"/>
      <c r="NHI111" s="1"/>
      <c r="NHJ111" s="2"/>
      <c r="NHK111" s="8" t="s">
        <v>60</v>
      </c>
      <c r="NHL111" s="5"/>
      <c r="NHM111" s="866" t="s">
        <v>61</v>
      </c>
      <c r="NHN111" s="866"/>
      <c r="NHO111" s="5"/>
      <c r="NHP111" s="5"/>
      <c r="NHQ111" s="1"/>
      <c r="NHR111" s="2"/>
      <c r="NHS111" s="8" t="s">
        <v>60</v>
      </c>
      <c r="NHT111" s="5"/>
      <c r="NHU111" s="866" t="s">
        <v>61</v>
      </c>
      <c r="NHV111" s="866"/>
      <c r="NHW111" s="5"/>
      <c r="NHX111" s="5"/>
      <c r="NHY111" s="1"/>
      <c r="NHZ111" s="2"/>
      <c r="NIA111" s="8" t="s">
        <v>60</v>
      </c>
      <c r="NIB111" s="5"/>
      <c r="NIC111" s="866" t="s">
        <v>61</v>
      </c>
      <c r="NID111" s="866"/>
      <c r="NIE111" s="5"/>
      <c r="NIF111" s="5"/>
      <c r="NIG111" s="1"/>
      <c r="NIH111" s="2"/>
      <c r="NII111" s="8" t="s">
        <v>60</v>
      </c>
      <c r="NIJ111" s="5"/>
      <c r="NIK111" s="866" t="s">
        <v>61</v>
      </c>
      <c r="NIL111" s="866"/>
      <c r="NIM111" s="5"/>
      <c r="NIN111" s="5"/>
      <c r="NIO111" s="1"/>
      <c r="NIP111" s="2"/>
      <c r="NIQ111" s="8" t="s">
        <v>60</v>
      </c>
      <c r="NIR111" s="5"/>
      <c r="NIS111" s="866" t="s">
        <v>61</v>
      </c>
      <c r="NIT111" s="866"/>
      <c r="NIU111" s="5"/>
      <c r="NIV111" s="5"/>
      <c r="NIW111" s="1"/>
      <c r="NIX111" s="2"/>
      <c r="NIY111" s="8" t="s">
        <v>60</v>
      </c>
      <c r="NIZ111" s="5"/>
      <c r="NJA111" s="866" t="s">
        <v>61</v>
      </c>
      <c r="NJB111" s="866"/>
      <c r="NJC111" s="5"/>
      <c r="NJD111" s="5"/>
      <c r="NJE111" s="1"/>
      <c r="NJF111" s="2"/>
      <c r="NJG111" s="8" t="s">
        <v>60</v>
      </c>
      <c r="NJH111" s="5"/>
      <c r="NJI111" s="866" t="s">
        <v>61</v>
      </c>
      <c r="NJJ111" s="866"/>
      <c r="NJK111" s="5"/>
      <c r="NJL111" s="5"/>
      <c r="NJM111" s="1"/>
      <c r="NJN111" s="2"/>
      <c r="NJO111" s="8" t="s">
        <v>60</v>
      </c>
      <c r="NJP111" s="5"/>
      <c r="NJQ111" s="866" t="s">
        <v>61</v>
      </c>
      <c r="NJR111" s="866"/>
      <c r="NJS111" s="5"/>
      <c r="NJT111" s="5"/>
      <c r="NJU111" s="1"/>
      <c r="NJV111" s="2"/>
      <c r="NJW111" s="8" t="s">
        <v>60</v>
      </c>
      <c r="NJX111" s="5"/>
      <c r="NJY111" s="866" t="s">
        <v>61</v>
      </c>
      <c r="NJZ111" s="866"/>
      <c r="NKA111" s="5"/>
      <c r="NKB111" s="5"/>
      <c r="NKC111" s="1"/>
      <c r="NKD111" s="2"/>
      <c r="NKE111" s="8" t="s">
        <v>60</v>
      </c>
      <c r="NKF111" s="5"/>
      <c r="NKG111" s="866" t="s">
        <v>61</v>
      </c>
      <c r="NKH111" s="866"/>
      <c r="NKI111" s="5"/>
      <c r="NKJ111" s="5"/>
      <c r="NKK111" s="1"/>
      <c r="NKL111" s="2"/>
      <c r="NKM111" s="8" t="s">
        <v>60</v>
      </c>
      <c r="NKN111" s="5"/>
      <c r="NKO111" s="866" t="s">
        <v>61</v>
      </c>
      <c r="NKP111" s="866"/>
      <c r="NKQ111" s="5"/>
      <c r="NKR111" s="5"/>
      <c r="NKS111" s="1"/>
      <c r="NKT111" s="2"/>
      <c r="NKU111" s="8" t="s">
        <v>60</v>
      </c>
      <c r="NKV111" s="5"/>
      <c r="NKW111" s="866" t="s">
        <v>61</v>
      </c>
      <c r="NKX111" s="866"/>
      <c r="NKY111" s="5"/>
      <c r="NKZ111" s="5"/>
      <c r="NLA111" s="1"/>
      <c r="NLB111" s="2"/>
      <c r="NLC111" s="8" t="s">
        <v>60</v>
      </c>
      <c r="NLD111" s="5"/>
      <c r="NLE111" s="866" t="s">
        <v>61</v>
      </c>
      <c r="NLF111" s="866"/>
      <c r="NLG111" s="5"/>
      <c r="NLH111" s="5"/>
      <c r="NLI111" s="1"/>
      <c r="NLJ111" s="2"/>
      <c r="NLK111" s="8" t="s">
        <v>60</v>
      </c>
      <c r="NLL111" s="5"/>
      <c r="NLM111" s="866" t="s">
        <v>61</v>
      </c>
      <c r="NLN111" s="866"/>
      <c r="NLO111" s="5"/>
      <c r="NLP111" s="5"/>
      <c r="NLQ111" s="1"/>
      <c r="NLR111" s="2"/>
      <c r="NLS111" s="8" t="s">
        <v>60</v>
      </c>
      <c r="NLT111" s="5"/>
      <c r="NLU111" s="866" t="s">
        <v>61</v>
      </c>
      <c r="NLV111" s="866"/>
      <c r="NLW111" s="5"/>
      <c r="NLX111" s="5"/>
      <c r="NLY111" s="1"/>
      <c r="NLZ111" s="2"/>
      <c r="NMA111" s="8" t="s">
        <v>60</v>
      </c>
      <c r="NMB111" s="5"/>
      <c r="NMC111" s="866" t="s">
        <v>61</v>
      </c>
      <c r="NMD111" s="866"/>
      <c r="NME111" s="5"/>
      <c r="NMF111" s="5"/>
      <c r="NMG111" s="1"/>
      <c r="NMH111" s="2"/>
      <c r="NMI111" s="8" t="s">
        <v>60</v>
      </c>
      <c r="NMJ111" s="5"/>
      <c r="NMK111" s="866" t="s">
        <v>61</v>
      </c>
      <c r="NML111" s="866"/>
      <c r="NMM111" s="5"/>
      <c r="NMN111" s="5"/>
      <c r="NMO111" s="1"/>
      <c r="NMP111" s="2"/>
      <c r="NMQ111" s="8" t="s">
        <v>60</v>
      </c>
      <c r="NMR111" s="5"/>
      <c r="NMS111" s="866" t="s">
        <v>61</v>
      </c>
      <c r="NMT111" s="866"/>
      <c r="NMU111" s="5"/>
      <c r="NMV111" s="5"/>
      <c r="NMW111" s="1"/>
      <c r="NMX111" s="2"/>
      <c r="NMY111" s="8" t="s">
        <v>60</v>
      </c>
      <c r="NMZ111" s="5"/>
      <c r="NNA111" s="866" t="s">
        <v>61</v>
      </c>
      <c r="NNB111" s="866"/>
      <c r="NNC111" s="5"/>
      <c r="NND111" s="5"/>
      <c r="NNE111" s="1"/>
      <c r="NNF111" s="2"/>
      <c r="NNG111" s="8" t="s">
        <v>60</v>
      </c>
      <c r="NNH111" s="5"/>
      <c r="NNI111" s="866" t="s">
        <v>61</v>
      </c>
      <c r="NNJ111" s="866"/>
      <c r="NNK111" s="5"/>
      <c r="NNL111" s="5"/>
      <c r="NNM111" s="1"/>
      <c r="NNN111" s="2"/>
      <c r="NNO111" s="8" t="s">
        <v>60</v>
      </c>
      <c r="NNP111" s="5"/>
      <c r="NNQ111" s="866" t="s">
        <v>61</v>
      </c>
      <c r="NNR111" s="866"/>
      <c r="NNS111" s="5"/>
      <c r="NNT111" s="5"/>
      <c r="NNU111" s="1"/>
      <c r="NNV111" s="2"/>
      <c r="NNW111" s="8" t="s">
        <v>60</v>
      </c>
      <c r="NNX111" s="5"/>
      <c r="NNY111" s="866" t="s">
        <v>61</v>
      </c>
      <c r="NNZ111" s="866"/>
      <c r="NOA111" s="5"/>
      <c r="NOB111" s="5"/>
      <c r="NOC111" s="1"/>
      <c r="NOD111" s="2"/>
      <c r="NOE111" s="8" t="s">
        <v>60</v>
      </c>
      <c r="NOF111" s="5"/>
      <c r="NOG111" s="866" t="s">
        <v>61</v>
      </c>
      <c r="NOH111" s="866"/>
      <c r="NOI111" s="5"/>
      <c r="NOJ111" s="5"/>
      <c r="NOK111" s="1"/>
      <c r="NOL111" s="2"/>
      <c r="NOM111" s="8" t="s">
        <v>60</v>
      </c>
      <c r="NON111" s="5"/>
      <c r="NOO111" s="866" t="s">
        <v>61</v>
      </c>
      <c r="NOP111" s="866"/>
      <c r="NOQ111" s="5"/>
      <c r="NOR111" s="5"/>
      <c r="NOS111" s="1"/>
      <c r="NOT111" s="2"/>
      <c r="NOU111" s="8" t="s">
        <v>60</v>
      </c>
      <c r="NOV111" s="5"/>
      <c r="NOW111" s="866" t="s">
        <v>61</v>
      </c>
      <c r="NOX111" s="866"/>
      <c r="NOY111" s="5"/>
      <c r="NOZ111" s="5"/>
      <c r="NPA111" s="1"/>
      <c r="NPB111" s="2"/>
      <c r="NPC111" s="8" t="s">
        <v>60</v>
      </c>
      <c r="NPD111" s="5"/>
      <c r="NPE111" s="866" t="s">
        <v>61</v>
      </c>
      <c r="NPF111" s="866"/>
      <c r="NPG111" s="5"/>
      <c r="NPH111" s="5"/>
      <c r="NPI111" s="1"/>
      <c r="NPJ111" s="2"/>
      <c r="NPK111" s="8" t="s">
        <v>60</v>
      </c>
      <c r="NPL111" s="5"/>
      <c r="NPM111" s="866" t="s">
        <v>61</v>
      </c>
      <c r="NPN111" s="866"/>
      <c r="NPO111" s="5"/>
      <c r="NPP111" s="5"/>
      <c r="NPQ111" s="1"/>
      <c r="NPR111" s="2"/>
      <c r="NPS111" s="8" t="s">
        <v>60</v>
      </c>
      <c r="NPT111" s="5"/>
      <c r="NPU111" s="866" t="s">
        <v>61</v>
      </c>
      <c r="NPV111" s="866"/>
      <c r="NPW111" s="5"/>
      <c r="NPX111" s="5"/>
      <c r="NPY111" s="1"/>
      <c r="NPZ111" s="2"/>
      <c r="NQA111" s="8" t="s">
        <v>60</v>
      </c>
      <c r="NQB111" s="5"/>
      <c r="NQC111" s="866" t="s">
        <v>61</v>
      </c>
      <c r="NQD111" s="866"/>
      <c r="NQE111" s="5"/>
      <c r="NQF111" s="5"/>
      <c r="NQG111" s="1"/>
      <c r="NQH111" s="2"/>
      <c r="NQI111" s="8" t="s">
        <v>60</v>
      </c>
      <c r="NQJ111" s="5"/>
      <c r="NQK111" s="866" t="s">
        <v>61</v>
      </c>
      <c r="NQL111" s="866"/>
      <c r="NQM111" s="5"/>
      <c r="NQN111" s="5"/>
      <c r="NQO111" s="1"/>
      <c r="NQP111" s="2"/>
      <c r="NQQ111" s="8" t="s">
        <v>60</v>
      </c>
      <c r="NQR111" s="5"/>
      <c r="NQS111" s="866" t="s">
        <v>61</v>
      </c>
      <c r="NQT111" s="866"/>
      <c r="NQU111" s="5"/>
      <c r="NQV111" s="5"/>
      <c r="NQW111" s="1"/>
      <c r="NQX111" s="2"/>
      <c r="NQY111" s="8" t="s">
        <v>60</v>
      </c>
      <c r="NQZ111" s="5"/>
      <c r="NRA111" s="866" t="s">
        <v>61</v>
      </c>
      <c r="NRB111" s="866"/>
      <c r="NRC111" s="5"/>
      <c r="NRD111" s="5"/>
      <c r="NRE111" s="1"/>
      <c r="NRF111" s="2"/>
      <c r="NRG111" s="8" t="s">
        <v>60</v>
      </c>
      <c r="NRH111" s="5"/>
      <c r="NRI111" s="866" t="s">
        <v>61</v>
      </c>
      <c r="NRJ111" s="866"/>
      <c r="NRK111" s="5"/>
      <c r="NRL111" s="5"/>
      <c r="NRM111" s="1"/>
      <c r="NRN111" s="2"/>
      <c r="NRO111" s="8" t="s">
        <v>60</v>
      </c>
      <c r="NRP111" s="5"/>
      <c r="NRQ111" s="866" t="s">
        <v>61</v>
      </c>
      <c r="NRR111" s="866"/>
      <c r="NRS111" s="5"/>
      <c r="NRT111" s="5"/>
      <c r="NRU111" s="1"/>
      <c r="NRV111" s="2"/>
      <c r="NRW111" s="8" t="s">
        <v>60</v>
      </c>
      <c r="NRX111" s="5"/>
      <c r="NRY111" s="866" t="s">
        <v>61</v>
      </c>
      <c r="NRZ111" s="866"/>
      <c r="NSA111" s="5"/>
      <c r="NSB111" s="5"/>
      <c r="NSC111" s="1"/>
      <c r="NSD111" s="2"/>
      <c r="NSE111" s="8" t="s">
        <v>60</v>
      </c>
      <c r="NSF111" s="5"/>
      <c r="NSG111" s="866" t="s">
        <v>61</v>
      </c>
      <c r="NSH111" s="866"/>
      <c r="NSI111" s="5"/>
      <c r="NSJ111" s="5"/>
      <c r="NSK111" s="1"/>
      <c r="NSL111" s="2"/>
      <c r="NSM111" s="8" t="s">
        <v>60</v>
      </c>
      <c r="NSN111" s="5"/>
      <c r="NSO111" s="866" t="s">
        <v>61</v>
      </c>
      <c r="NSP111" s="866"/>
      <c r="NSQ111" s="5"/>
      <c r="NSR111" s="5"/>
      <c r="NSS111" s="1"/>
      <c r="NST111" s="2"/>
      <c r="NSU111" s="8" t="s">
        <v>60</v>
      </c>
      <c r="NSV111" s="5"/>
      <c r="NSW111" s="866" t="s">
        <v>61</v>
      </c>
      <c r="NSX111" s="866"/>
      <c r="NSY111" s="5"/>
      <c r="NSZ111" s="5"/>
      <c r="NTA111" s="1"/>
      <c r="NTB111" s="2"/>
      <c r="NTC111" s="8" t="s">
        <v>60</v>
      </c>
      <c r="NTD111" s="5"/>
      <c r="NTE111" s="866" t="s">
        <v>61</v>
      </c>
      <c r="NTF111" s="866"/>
      <c r="NTG111" s="5"/>
      <c r="NTH111" s="5"/>
      <c r="NTI111" s="1"/>
      <c r="NTJ111" s="2"/>
      <c r="NTK111" s="8" t="s">
        <v>60</v>
      </c>
      <c r="NTL111" s="5"/>
      <c r="NTM111" s="866" t="s">
        <v>61</v>
      </c>
      <c r="NTN111" s="866"/>
      <c r="NTO111" s="5"/>
      <c r="NTP111" s="5"/>
      <c r="NTQ111" s="1"/>
      <c r="NTR111" s="2"/>
      <c r="NTS111" s="8" t="s">
        <v>60</v>
      </c>
      <c r="NTT111" s="5"/>
      <c r="NTU111" s="866" t="s">
        <v>61</v>
      </c>
      <c r="NTV111" s="866"/>
      <c r="NTW111" s="5"/>
      <c r="NTX111" s="5"/>
      <c r="NTY111" s="1"/>
      <c r="NTZ111" s="2"/>
      <c r="NUA111" s="8" t="s">
        <v>60</v>
      </c>
      <c r="NUB111" s="5"/>
      <c r="NUC111" s="866" t="s">
        <v>61</v>
      </c>
      <c r="NUD111" s="866"/>
      <c r="NUE111" s="5"/>
      <c r="NUF111" s="5"/>
      <c r="NUG111" s="1"/>
      <c r="NUH111" s="2"/>
      <c r="NUI111" s="8" t="s">
        <v>60</v>
      </c>
      <c r="NUJ111" s="5"/>
      <c r="NUK111" s="866" t="s">
        <v>61</v>
      </c>
      <c r="NUL111" s="866"/>
      <c r="NUM111" s="5"/>
      <c r="NUN111" s="5"/>
      <c r="NUO111" s="1"/>
      <c r="NUP111" s="2"/>
      <c r="NUQ111" s="8" t="s">
        <v>60</v>
      </c>
      <c r="NUR111" s="5"/>
      <c r="NUS111" s="866" t="s">
        <v>61</v>
      </c>
      <c r="NUT111" s="866"/>
      <c r="NUU111" s="5"/>
      <c r="NUV111" s="5"/>
      <c r="NUW111" s="1"/>
      <c r="NUX111" s="2"/>
      <c r="NUY111" s="8" t="s">
        <v>60</v>
      </c>
      <c r="NUZ111" s="5"/>
      <c r="NVA111" s="866" t="s">
        <v>61</v>
      </c>
      <c r="NVB111" s="866"/>
      <c r="NVC111" s="5"/>
      <c r="NVD111" s="5"/>
      <c r="NVE111" s="1"/>
      <c r="NVF111" s="2"/>
      <c r="NVG111" s="8" t="s">
        <v>60</v>
      </c>
      <c r="NVH111" s="5"/>
      <c r="NVI111" s="866" t="s">
        <v>61</v>
      </c>
      <c r="NVJ111" s="866"/>
      <c r="NVK111" s="5"/>
      <c r="NVL111" s="5"/>
      <c r="NVM111" s="1"/>
      <c r="NVN111" s="2"/>
      <c r="NVO111" s="8" t="s">
        <v>60</v>
      </c>
      <c r="NVP111" s="5"/>
      <c r="NVQ111" s="866" t="s">
        <v>61</v>
      </c>
      <c r="NVR111" s="866"/>
      <c r="NVS111" s="5"/>
      <c r="NVT111" s="5"/>
      <c r="NVU111" s="1"/>
      <c r="NVV111" s="2"/>
      <c r="NVW111" s="8" t="s">
        <v>60</v>
      </c>
      <c r="NVX111" s="5"/>
      <c r="NVY111" s="866" t="s">
        <v>61</v>
      </c>
      <c r="NVZ111" s="866"/>
      <c r="NWA111" s="5"/>
      <c r="NWB111" s="5"/>
      <c r="NWC111" s="1"/>
      <c r="NWD111" s="2"/>
      <c r="NWE111" s="8" t="s">
        <v>60</v>
      </c>
      <c r="NWF111" s="5"/>
      <c r="NWG111" s="866" t="s">
        <v>61</v>
      </c>
      <c r="NWH111" s="866"/>
      <c r="NWI111" s="5"/>
      <c r="NWJ111" s="5"/>
      <c r="NWK111" s="1"/>
      <c r="NWL111" s="2"/>
      <c r="NWM111" s="8" t="s">
        <v>60</v>
      </c>
      <c r="NWN111" s="5"/>
      <c r="NWO111" s="866" t="s">
        <v>61</v>
      </c>
      <c r="NWP111" s="866"/>
      <c r="NWQ111" s="5"/>
      <c r="NWR111" s="5"/>
      <c r="NWS111" s="1"/>
      <c r="NWT111" s="2"/>
      <c r="NWU111" s="8" t="s">
        <v>60</v>
      </c>
      <c r="NWV111" s="5"/>
      <c r="NWW111" s="866" t="s">
        <v>61</v>
      </c>
      <c r="NWX111" s="866"/>
      <c r="NWY111" s="5"/>
      <c r="NWZ111" s="5"/>
      <c r="NXA111" s="1"/>
      <c r="NXB111" s="2"/>
      <c r="NXC111" s="8" t="s">
        <v>60</v>
      </c>
      <c r="NXD111" s="5"/>
      <c r="NXE111" s="866" t="s">
        <v>61</v>
      </c>
      <c r="NXF111" s="866"/>
      <c r="NXG111" s="5"/>
      <c r="NXH111" s="5"/>
      <c r="NXI111" s="1"/>
      <c r="NXJ111" s="2"/>
      <c r="NXK111" s="8" t="s">
        <v>60</v>
      </c>
      <c r="NXL111" s="5"/>
      <c r="NXM111" s="866" t="s">
        <v>61</v>
      </c>
      <c r="NXN111" s="866"/>
      <c r="NXO111" s="5"/>
      <c r="NXP111" s="5"/>
      <c r="NXQ111" s="1"/>
      <c r="NXR111" s="2"/>
      <c r="NXS111" s="8" t="s">
        <v>60</v>
      </c>
      <c r="NXT111" s="5"/>
      <c r="NXU111" s="866" t="s">
        <v>61</v>
      </c>
      <c r="NXV111" s="866"/>
      <c r="NXW111" s="5"/>
      <c r="NXX111" s="5"/>
      <c r="NXY111" s="1"/>
      <c r="NXZ111" s="2"/>
      <c r="NYA111" s="8" t="s">
        <v>60</v>
      </c>
      <c r="NYB111" s="5"/>
      <c r="NYC111" s="866" t="s">
        <v>61</v>
      </c>
      <c r="NYD111" s="866"/>
      <c r="NYE111" s="5"/>
      <c r="NYF111" s="5"/>
      <c r="NYG111" s="1"/>
      <c r="NYH111" s="2"/>
      <c r="NYI111" s="8" t="s">
        <v>60</v>
      </c>
      <c r="NYJ111" s="5"/>
      <c r="NYK111" s="866" t="s">
        <v>61</v>
      </c>
      <c r="NYL111" s="866"/>
      <c r="NYM111" s="5"/>
      <c r="NYN111" s="5"/>
      <c r="NYO111" s="1"/>
      <c r="NYP111" s="2"/>
      <c r="NYQ111" s="8" t="s">
        <v>60</v>
      </c>
      <c r="NYR111" s="5"/>
      <c r="NYS111" s="866" t="s">
        <v>61</v>
      </c>
      <c r="NYT111" s="866"/>
      <c r="NYU111" s="5"/>
      <c r="NYV111" s="5"/>
      <c r="NYW111" s="1"/>
      <c r="NYX111" s="2"/>
      <c r="NYY111" s="8" t="s">
        <v>60</v>
      </c>
      <c r="NYZ111" s="5"/>
      <c r="NZA111" s="866" t="s">
        <v>61</v>
      </c>
      <c r="NZB111" s="866"/>
      <c r="NZC111" s="5"/>
      <c r="NZD111" s="5"/>
      <c r="NZE111" s="1"/>
      <c r="NZF111" s="2"/>
      <c r="NZG111" s="8" t="s">
        <v>60</v>
      </c>
      <c r="NZH111" s="5"/>
      <c r="NZI111" s="866" t="s">
        <v>61</v>
      </c>
      <c r="NZJ111" s="866"/>
      <c r="NZK111" s="5"/>
      <c r="NZL111" s="5"/>
      <c r="NZM111" s="1"/>
      <c r="NZN111" s="2"/>
      <c r="NZO111" s="8" t="s">
        <v>60</v>
      </c>
      <c r="NZP111" s="5"/>
      <c r="NZQ111" s="866" t="s">
        <v>61</v>
      </c>
      <c r="NZR111" s="866"/>
      <c r="NZS111" s="5"/>
      <c r="NZT111" s="5"/>
      <c r="NZU111" s="1"/>
      <c r="NZV111" s="2"/>
      <c r="NZW111" s="8" t="s">
        <v>60</v>
      </c>
      <c r="NZX111" s="5"/>
      <c r="NZY111" s="866" t="s">
        <v>61</v>
      </c>
      <c r="NZZ111" s="866"/>
      <c r="OAA111" s="5"/>
      <c r="OAB111" s="5"/>
      <c r="OAC111" s="1"/>
      <c r="OAD111" s="2"/>
      <c r="OAE111" s="8" t="s">
        <v>60</v>
      </c>
      <c r="OAF111" s="5"/>
      <c r="OAG111" s="866" t="s">
        <v>61</v>
      </c>
      <c r="OAH111" s="866"/>
      <c r="OAI111" s="5"/>
      <c r="OAJ111" s="5"/>
      <c r="OAK111" s="1"/>
      <c r="OAL111" s="2"/>
      <c r="OAM111" s="8" t="s">
        <v>60</v>
      </c>
      <c r="OAN111" s="5"/>
      <c r="OAO111" s="866" t="s">
        <v>61</v>
      </c>
      <c r="OAP111" s="866"/>
      <c r="OAQ111" s="5"/>
      <c r="OAR111" s="5"/>
      <c r="OAS111" s="1"/>
      <c r="OAT111" s="2"/>
      <c r="OAU111" s="8" t="s">
        <v>60</v>
      </c>
      <c r="OAV111" s="5"/>
      <c r="OAW111" s="866" t="s">
        <v>61</v>
      </c>
      <c r="OAX111" s="866"/>
      <c r="OAY111" s="5"/>
      <c r="OAZ111" s="5"/>
      <c r="OBA111" s="1"/>
      <c r="OBB111" s="2"/>
      <c r="OBC111" s="8" t="s">
        <v>60</v>
      </c>
      <c r="OBD111" s="5"/>
      <c r="OBE111" s="866" t="s">
        <v>61</v>
      </c>
      <c r="OBF111" s="866"/>
      <c r="OBG111" s="5"/>
      <c r="OBH111" s="5"/>
      <c r="OBI111" s="1"/>
      <c r="OBJ111" s="2"/>
      <c r="OBK111" s="8" t="s">
        <v>60</v>
      </c>
      <c r="OBL111" s="5"/>
      <c r="OBM111" s="866" t="s">
        <v>61</v>
      </c>
      <c r="OBN111" s="866"/>
      <c r="OBO111" s="5"/>
      <c r="OBP111" s="5"/>
      <c r="OBQ111" s="1"/>
      <c r="OBR111" s="2"/>
      <c r="OBS111" s="8" t="s">
        <v>60</v>
      </c>
      <c r="OBT111" s="5"/>
      <c r="OBU111" s="866" t="s">
        <v>61</v>
      </c>
      <c r="OBV111" s="866"/>
      <c r="OBW111" s="5"/>
      <c r="OBX111" s="5"/>
      <c r="OBY111" s="1"/>
      <c r="OBZ111" s="2"/>
      <c r="OCA111" s="8" t="s">
        <v>60</v>
      </c>
      <c r="OCB111" s="5"/>
      <c r="OCC111" s="866" t="s">
        <v>61</v>
      </c>
      <c r="OCD111" s="866"/>
      <c r="OCE111" s="5"/>
      <c r="OCF111" s="5"/>
      <c r="OCG111" s="1"/>
      <c r="OCH111" s="2"/>
      <c r="OCI111" s="8" t="s">
        <v>60</v>
      </c>
      <c r="OCJ111" s="5"/>
      <c r="OCK111" s="866" t="s">
        <v>61</v>
      </c>
      <c r="OCL111" s="866"/>
      <c r="OCM111" s="5"/>
      <c r="OCN111" s="5"/>
      <c r="OCO111" s="1"/>
      <c r="OCP111" s="2"/>
      <c r="OCQ111" s="8" t="s">
        <v>60</v>
      </c>
      <c r="OCR111" s="5"/>
      <c r="OCS111" s="866" t="s">
        <v>61</v>
      </c>
      <c r="OCT111" s="866"/>
      <c r="OCU111" s="5"/>
      <c r="OCV111" s="5"/>
      <c r="OCW111" s="1"/>
      <c r="OCX111" s="2"/>
      <c r="OCY111" s="8" t="s">
        <v>60</v>
      </c>
      <c r="OCZ111" s="5"/>
      <c r="ODA111" s="866" t="s">
        <v>61</v>
      </c>
      <c r="ODB111" s="866"/>
      <c r="ODC111" s="5"/>
      <c r="ODD111" s="5"/>
      <c r="ODE111" s="1"/>
      <c r="ODF111" s="2"/>
      <c r="ODG111" s="8" t="s">
        <v>60</v>
      </c>
      <c r="ODH111" s="5"/>
      <c r="ODI111" s="866" t="s">
        <v>61</v>
      </c>
      <c r="ODJ111" s="866"/>
      <c r="ODK111" s="5"/>
      <c r="ODL111" s="5"/>
      <c r="ODM111" s="1"/>
      <c r="ODN111" s="2"/>
      <c r="ODO111" s="8" t="s">
        <v>60</v>
      </c>
      <c r="ODP111" s="5"/>
      <c r="ODQ111" s="866" t="s">
        <v>61</v>
      </c>
      <c r="ODR111" s="866"/>
      <c r="ODS111" s="5"/>
      <c r="ODT111" s="5"/>
      <c r="ODU111" s="1"/>
      <c r="ODV111" s="2"/>
      <c r="ODW111" s="8" t="s">
        <v>60</v>
      </c>
      <c r="ODX111" s="5"/>
      <c r="ODY111" s="866" t="s">
        <v>61</v>
      </c>
      <c r="ODZ111" s="866"/>
      <c r="OEA111" s="5"/>
      <c r="OEB111" s="5"/>
      <c r="OEC111" s="1"/>
      <c r="OED111" s="2"/>
      <c r="OEE111" s="8" t="s">
        <v>60</v>
      </c>
      <c r="OEF111" s="5"/>
      <c r="OEG111" s="866" t="s">
        <v>61</v>
      </c>
      <c r="OEH111" s="866"/>
      <c r="OEI111" s="5"/>
      <c r="OEJ111" s="5"/>
      <c r="OEK111" s="1"/>
      <c r="OEL111" s="2"/>
      <c r="OEM111" s="8" t="s">
        <v>60</v>
      </c>
      <c r="OEN111" s="5"/>
      <c r="OEO111" s="866" t="s">
        <v>61</v>
      </c>
      <c r="OEP111" s="866"/>
      <c r="OEQ111" s="5"/>
      <c r="OER111" s="5"/>
      <c r="OES111" s="1"/>
      <c r="OET111" s="2"/>
      <c r="OEU111" s="8" t="s">
        <v>60</v>
      </c>
      <c r="OEV111" s="5"/>
      <c r="OEW111" s="866" t="s">
        <v>61</v>
      </c>
      <c r="OEX111" s="866"/>
      <c r="OEY111" s="5"/>
      <c r="OEZ111" s="5"/>
      <c r="OFA111" s="1"/>
      <c r="OFB111" s="2"/>
      <c r="OFC111" s="8" t="s">
        <v>60</v>
      </c>
      <c r="OFD111" s="5"/>
      <c r="OFE111" s="866" t="s">
        <v>61</v>
      </c>
      <c r="OFF111" s="866"/>
      <c r="OFG111" s="5"/>
      <c r="OFH111" s="5"/>
      <c r="OFI111" s="1"/>
      <c r="OFJ111" s="2"/>
      <c r="OFK111" s="8" t="s">
        <v>60</v>
      </c>
      <c r="OFL111" s="5"/>
      <c r="OFM111" s="866" t="s">
        <v>61</v>
      </c>
      <c r="OFN111" s="866"/>
      <c r="OFO111" s="5"/>
      <c r="OFP111" s="5"/>
      <c r="OFQ111" s="1"/>
      <c r="OFR111" s="2"/>
      <c r="OFS111" s="8" t="s">
        <v>60</v>
      </c>
      <c r="OFT111" s="5"/>
      <c r="OFU111" s="866" t="s">
        <v>61</v>
      </c>
      <c r="OFV111" s="866"/>
      <c r="OFW111" s="5"/>
      <c r="OFX111" s="5"/>
      <c r="OFY111" s="1"/>
      <c r="OFZ111" s="2"/>
      <c r="OGA111" s="8" t="s">
        <v>60</v>
      </c>
      <c r="OGB111" s="5"/>
      <c r="OGC111" s="866" t="s">
        <v>61</v>
      </c>
      <c r="OGD111" s="866"/>
      <c r="OGE111" s="5"/>
      <c r="OGF111" s="5"/>
      <c r="OGG111" s="1"/>
      <c r="OGH111" s="2"/>
      <c r="OGI111" s="8" t="s">
        <v>60</v>
      </c>
      <c r="OGJ111" s="5"/>
      <c r="OGK111" s="866" t="s">
        <v>61</v>
      </c>
      <c r="OGL111" s="866"/>
      <c r="OGM111" s="5"/>
      <c r="OGN111" s="5"/>
      <c r="OGO111" s="1"/>
      <c r="OGP111" s="2"/>
      <c r="OGQ111" s="8" t="s">
        <v>60</v>
      </c>
      <c r="OGR111" s="5"/>
      <c r="OGS111" s="866" t="s">
        <v>61</v>
      </c>
      <c r="OGT111" s="866"/>
      <c r="OGU111" s="5"/>
      <c r="OGV111" s="5"/>
      <c r="OGW111" s="1"/>
      <c r="OGX111" s="2"/>
      <c r="OGY111" s="8" t="s">
        <v>60</v>
      </c>
      <c r="OGZ111" s="5"/>
      <c r="OHA111" s="866" t="s">
        <v>61</v>
      </c>
      <c r="OHB111" s="866"/>
      <c r="OHC111" s="5"/>
      <c r="OHD111" s="5"/>
      <c r="OHE111" s="1"/>
      <c r="OHF111" s="2"/>
      <c r="OHG111" s="8" t="s">
        <v>60</v>
      </c>
      <c r="OHH111" s="5"/>
      <c r="OHI111" s="866" t="s">
        <v>61</v>
      </c>
      <c r="OHJ111" s="866"/>
      <c r="OHK111" s="5"/>
      <c r="OHL111" s="5"/>
      <c r="OHM111" s="1"/>
      <c r="OHN111" s="2"/>
      <c r="OHO111" s="8" t="s">
        <v>60</v>
      </c>
      <c r="OHP111" s="5"/>
      <c r="OHQ111" s="866" t="s">
        <v>61</v>
      </c>
      <c r="OHR111" s="866"/>
      <c r="OHS111" s="5"/>
      <c r="OHT111" s="5"/>
      <c r="OHU111" s="1"/>
      <c r="OHV111" s="2"/>
      <c r="OHW111" s="8" t="s">
        <v>60</v>
      </c>
      <c r="OHX111" s="5"/>
      <c r="OHY111" s="866" t="s">
        <v>61</v>
      </c>
      <c r="OHZ111" s="866"/>
      <c r="OIA111" s="5"/>
      <c r="OIB111" s="5"/>
      <c r="OIC111" s="1"/>
      <c r="OID111" s="2"/>
      <c r="OIE111" s="8" t="s">
        <v>60</v>
      </c>
      <c r="OIF111" s="5"/>
      <c r="OIG111" s="866" t="s">
        <v>61</v>
      </c>
      <c r="OIH111" s="866"/>
      <c r="OII111" s="5"/>
      <c r="OIJ111" s="5"/>
      <c r="OIK111" s="1"/>
      <c r="OIL111" s="2"/>
      <c r="OIM111" s="8" t="s">
        <v>60</v>
      </c>
      <c r="OIN111" s="5"/>
      <c r="OIO111" s="866" t="s">
        <v>61</v>
      </c>
      <c r="OIP111" s="866"/>
      <c r="OIQ111" s="5"/>
      <c r="OIR111" s="5"/>
      <c r="OIS111" s="1"/>
      <c r="OIT111" s="2"/>
      <c r="OIU111" s="8" t="s">
        <v>60</v>
      </c>
      <c r="OIV111" s="5"/>
      <c r="OIW111" s="866" t="s">
        <v>61</v>
      </c>
      <c r="OIX111" s="866"/>
      <c r="OIY111" s="5"/>
      <c r="OIZ111" s="5"/>
      <c r="OJA111" s="1"/>
      <c r="OJB111" s="2"/>
      <c r="OJC111" s="8" t="s">
        <v>60</v>
      </c>
      <c r="OJD111" s="5"/>
      <c r="OJE111" s="866" t="s">
        <v>61</v>
      </c>
      <c r="OJF111" s="866"/>
      <c r="OJG111" s="5"/>
      <c r="OJH111" s="5"/>
      <c r="OJI111" s="1"/>
      <c r="OJJ111" s="2"/>
      <c r="OJK111" s="8" t="s">
        <v>60</v>
      </c>
      <c r="OJL111" s="5"/>
      <c r="OJM111" s="866" t="s">
        <v>61</v>
      </c>
      <c r="OJN111" s="866"/>
      <c r="OJO111" s="5"/>
      <c r="OJP111" s="5"/>
      <c r="OJQ111" s="1"/>
      <c r="OJR111" s="2"/>
      <c r="OJS111" s="8" t="s">
        <v>60</v>
      </c>
      <c r="OJT111" s="5"/>
      <c r="OJU111" s="866" t="s">
        <v>61</v>
      </c>
      <c r="OJV111" s="866"/>
      <c r="OJW111" s="5"/>
      <c r="OJX111" s="5"/>
      <c r="OJY111" s="1"/>
      <c r="OJZ111" s="2"/>
      <c r="OKA111" s="8" t="s">
        <v>60</v>
      </c>
      <c r="OKB111" s="5"/>
      <c r="OKC111" s="866" t="s">
        <v>61</v>
      </c>
      <c r="OKD111" s="866"/>
      <c r="OKE111" s="5"/>
      <c r="OKF111" s="5"/>
      <c r="OKG111" s="1"/>
      <c r="OKH111" s="2"/>
      <c r="OKI111" s="8" t="s">
        <v>60</v>
      </c>
      <c r="OKJ111" s="5"/>
      <c r="OKK111" s="866" t="s">
        <v>61</v>
      </c>
      <c r="OKL111" s="866"/>
      <c r="OKM111" s="5"/>
      <c r="OKN111" s="5"/>
      <c r="OKO111" s="1"/>
      <c r="OKP111" s="2"/>
      <c r="OKQ111" s="8" t="s">
        <v>60</v>
      </c>
      <c r="OKR111" s="5"/>
      <c r="OKS111" s="866" t="s">
        <v>61</v>
      </c>
      <c r="OKT111" s="866"/>
      <c r="OKU111" s="5"/>
      <c r="OKV111" s="5"/>
      <c r="OKW111" s="1"/>
      <c r="OKX111" s="2"/>
      <c r="OKY111" s="8" t="s">
        <v>60</v>
      </c>
      <c r="OKZ111" s="5"/>
      <c r="OLA111" s="866" t="s">
        <v>61</v>
      </c>
      <c r="OLB111" s="866"/>
      <c r="OLC111" s="5"/>
      <c r="OLD111" s="5"/>
      <c r="OLE111" s="1"/>
      <c r="OLF111" s="2"/>
      <c r="OLG111" s="8" t="s">
        <v>60</v>
      </c>
      <c r="OLH111" s="5"/>
      <c r="OLI111" s="866" t="s">
        <v>61</v>
      </c>
      <c r="OLJ111" s="866"/>
      <c r="OLK111" s="5"/>
      <c r="OLL111" s="5"/>
      <c r="OLM111" s="1"/>
      <c r="OLN111" s="2"/>
      <c r="OLO111" s="8" t="s">
        <v>60</v>
      </c>
      <c r="OLP111" s="5"/>
      <c r="OLQ111" s="866" t="s">
        <v>61</v>
      </c>
      <c r="OLR111" s="866"/>
      <c r="OLS111" s="5"/>
      <c r="OLT111" s="5"/>
      <c r="OLU111" s="1"/>
      <c r="OLV111" s="2"/>
      <c r="OLW111" s="8" t="s">
        <v>60</v>
      </c>
      <c r="OLX111" s="5"/>
      <c r="OLY111" s="866" t="s">
        <v>61</v>
      </c>
      <c r="OLZ111" s="866"/>
      <c r="OMA111" s="5"/>
      <c r="OMB111" s="5"/>
      <c r="OMC111" s="1"/>
      <c r="OMD111" s="2"/>
      <c r="OME111" s="8" t="s">
        <v>60</v>
      </c>
      <c r="OMF111" s="5"/>
      <c r="OMG111" s="866" t="s">
        <v>61</v>
      </c>
      <c r="OMH111" s="866"/>
      <c r="OMI111" s="5"/>
      <c r="OMJ111" s="5"/>
      <c r="OMK111" s="1"/>
      <c r="OML111" s="2"/>
      <c r="OMM111" s="8" t="s">
        <v>60</v>
      </c>
      <c r="OMN111" s="5"/>
      <c r="OMO111" s="866" t="s">
        <v>61</v>
      </c>
      <c r="OMP111" s="866"/>
      <c r="OMQ111" s="5"/>
      <c r="OMR111" s="5"/>
      <c r="OMS111" s="1"/>
      <c r="OMT111" s="2"/>
      <c r="OMU111" s="8" t="s">
        <v>60</v>
      </c>
      <c r="OMV111" s="5"/>
      <c r="OMW111" s="866" t="s">
        <v>61</v>
      </c>
      <c r="OMX111" s="866"/>
      <c r="OMY111" s="5"/>
      <c r="OMZ111" s="5"/>
      <c r="ONA111" s="1"/>
      <c r="ONB111" s="2"/>
      <c r="ONC111" s="8" t="s">
        <v>60</v>
      </c>
      <c r="OND111" s="5"/>
      <c r="ONE111" s="866" t="s">
        <v>61</v>
      </c>
      <c r="ONF111" s="866"/>
      <c r="ONG111" s="5"/>
      <c r="ONH111" s="5"/>
      <c r="ONI111" s="1"/>
      <c r="ONJ111" s="2"/>
      <c r="ONK111" s="8" t="s">
        <v>60</v>
      </c>
      <c r="ONL111" s="5"/>
      <c r="ONM111" s="866" t="s">
        <v>61</v>
      </c>
      <c r="ONN111" s="866"/>
      <c r="ONO111" s="5"/>
      <c r="ONP111" s="5"/>
      <c r="ONQ111" s="1"/>
      <c r="ONR111" s="2"/>
      <c r="ONS111" s="8" t="s">
        <v>60</v>
      </c>
      <c r="ONT111" s="5"/>
      <c r="ONU111" s="866" t="s">
        <v>61</v>
      </c>
      <c r="ONV111" s="866"/>
      <c r="ONW111" s="5"/>
      <c r="ONX111" s="5"/>
      <c r="ONY111" s="1"/>
      <c r="ONZ111" s="2"/>
      <c r="OOA111" s="8" t="s">
        <v>60</v>
      </c>
      <c r="OOB111" s="5"/>
      <c r="OOC111" s="866" t="s">
        <v>61</v>
      </c>
      <c r="OOD111" s="866"/>
      <c r="OOE111" s="5"/>
      <c r="OOF111" s="5"/>
      <c r="OOG111" s="1"/>
      <c r="OOH111" s="2"/>
      <c r="OOI111" s="8" t="s">
        <v>60</v>
      </c>
      <c r="OOJ111" s="5"/>
      <c r="OOK111" s="866" t="s">
        <v>61</v>
      </c>
      <c r="OOL111" s="866"/>
      <c r="OOM111" s="5"/>
      <c r="OON111" s="5"/>
      <c r="OOO111" s="1"/>
      <c r="OOP111" s="2"/>
      <c r="OOQ111" s="8" t="s">
        <v>60</v>
      </c>
      <c r="OOR111" s="5"/>
      <c r="OOS111" s="866" t="s">
        <v>61</v>
      </c>
      <c r="OOT111" s="866"/>
      <c r="OOU111" s="5"/>
      <c r="OOV111" s="5"/>
      <c r="OOW111" s="1"/>
      <c r="OOX111" s="2"/>
      <c r="OOY111" s="8" t="s">
        <v>60</v>
      </c>
      <c r="OOZ111" s="5"/>
      <c r="OPA111" s="866" t="s">
        <v>61</v>
      </c>
      <c r="OPB111" s="866"/>
      <c r="OPC111" s="5"/>
      <c r="OPD111" s="5"/>
      <c r="OPE111" s="1"/>
      <c r="OPF111" s="2"/>
      <c r="OPG111" s="8" t="s">
        <v>60</v>
      </c>
      <c r="OPH111" s="5"/>
      <c r="OPI111" s="866" t="s">
        <v>61</v>
      </c>
      <c r="OPJ111" s="866"/>
      <c r="OPK111" s="5"/>
      <c r="OPL111" s="5"/>
      <c r="OPM111" s="1"/>
      <c r="OPN111" s="2"/>
      <c r="OPO111" s="8" t="s">
        <v>60</v>
      </c>
      <c r="OPP111" s="5"/>
      <c r="OPQ111" s="866" t="s">
        <v>61</v>
      </c>
      <c r="OPR111" s="866"/>
      <c r="OPS111" s="5"/>
      <c r="OPT111" s="5"/>
      <c r="OPU111" s="1"/>
      <c r="OPV111" s="2"/>
      <c r="OPW111" s="8" t="s">
        <v>60</v>
      </c>
      <c r="OPX111" s="5"/>
      <c r="OPY111" s="866" t="s">
        <v>61</v>
      </c>
      <c r="OPZ111" s="866"/>
      <c r="OQA111" s="5"/>
      <c r="OQB111" s="5"/>
      <c r="OQC111" s="1"/>
      <c r="OQD111" s="2"/>
      <c r="OQE111" s="8" t="s">
        <v>60</v>
      </c>
      <c r="OQF111" s="5"/>
      <c r="OQG111" s="866" t="s">
        <v>61</v>
      </c>
      <c r="OQH111" s="866"/>
      <c r="OQI111" s="5"/>
      <c r="OQJ111" s="5"/>
      <c r="OQK111" s="1"/>
      <c r="OQL111" s="2"/>
      <c r="OQM111" s="8" t="s">
        <v>60</v>
      </c>
      <c r="OQN111" s="5"/>
      <c r="OQO111" s="866" t="s">
        <v>61</v>
      </c>
      <c r="OQP111" s="866"/>
      <c r="OQQ111" s="5"/>
      <c r="OQR111" s="5"/>
      <c r="OQS111" s="1"/>
      <c r="OQT111" s="2"/>
      <c r="OQU111" s="8" t="s">
        <v>60</v>
      </c>
      <c r="OQV111" s="5"/>
      <c r="OQW111" s="866" t="s">
        <v>61</v>
      </c>
      <c r="OQX111" s="866"/>
      <c r="OQY111" s="5"/>
      <c r="OQZ111" s="5"/>
      <c r="ORA111" s="1"/>
      <c r="ORB111" s="2"/>
      <c r="ORC111" s="8" t="s">
        <v>60</v>
      </c>
      <c r="ORD111" s="5"/>
      <c r="ORE111" s="866" t="s">
        <v>61</v>
      </c>
      <c r="ORF111" s="866"/>
      <c r="ORG111" s="5"/>
      <c r="ORH111" s="5"/>
      <c r="ORI111" s="1"/>
      <c r="ORJ111" s="2"/>
      <c r="ORK111" s="8" t="s">
        <v>60</v>
      </c>
      <c r="ORL111" s="5"/>
      <c r="ORM111" s="866" t="s">
        <v>61</v>
      </c>
      <c r="ORN111" s="866"/>
      <c r="ORO111" s="5"/>
      <c r="ORP111" s="5"/>
      <c r="ORQ111" s="1"/>
      <c r="ORR111" s="2"/>
      <c r="ORS111" s="8" t="s">
        <v>60</v>
      </c>
      <c r="ORT111" s="5"/>
      <c r="ORU111" s="866" t="s">
        <v>61</v>
      </c>
      <c r="ORV111" s="866"/>
      <c r="ORW111" s="5"/>
      <c r="ORX111" s="5"/>
      <c r="ORY111" s="1"/>
      <c r="ORZ111" s="2"/>
      <c r="OSA111" s="8" t="s">
        <v>60</v>
      </c>
      <c r="OSB111" s="5"/>
      <c r="OSC111" s="866" t="s">
        <v>61</v>
      </c>
      <c r="OSD111" s="866"/>
      <c r="OSE111" s="5"/>
      <c r="OSF111" s="5"/>
      <c r="OSG111" s="1"/>
      <c r="OSH111" s="2"/>
      <c r="OSI111" s="8" t="s">
        <v>60</v>
      </c>
      <c r="OSJ111" s="5"/>
      <c r="OSK111" s="866" t="s">
        <v>61</v>
      </c>
      <c r="OSL111" s="866"/>
      <c r="OSM111" s="5"/>
      <c r="OSN111" s="5"/>
      <c r="OSO111" s="1"/>
      <c r="OSP111" s="2"/>
      <c r="OSQ111" s="8" t="s">
        <v>60</v>
      </c>
      <c r="OSR111" s="5"/>
      <c r="OSS111" s="866" t="s">
        <v>61</v>
      </c>
      <c r="OST111" s="866"/>
      <c r="OSU111" s="5"/>
      <c r="OSV111" s="5"/>
      <c r="OSW111" s="1"/>
      <c r="OSX111" s="2"/>
      <c r="OSY111" s="8" t="s">
        <v>60</v>
      </c>
      <c r="OSZ111" s="5"/>
      <c r="OTA111" s="866" t="s">
        <v>61</v>
      </c>
      <c r="OTB111" s="866"/>
      <c r="OTC111" s="5"/>
      <c r="OTD111" s="5"/>
      <c r="OTE111" s="1"/>
      <c r="OTF111" s="2"/>
      <c r="OTG111" s="8" t="s">
        <v>60</v>
      </c>
      <c r="OTH111" s="5"/>
      <c r="OTI111" s="866" t="s">
        <v>61</v>
      </c>
      <c r="OTJ111" s="866"/>
      <c r="OTK111" s="5"/>
      <c r="OTL111" s="5"/>
      <c r="OTM111" s="1"/>
      <c r="OTN111" s="2"/>
      <c r="OTO111" s="8" t="s">
        <v>60</v>
      </c>
      <c r="OTP111" s="5"/>
      <c r="OTQ111" s="866" t="s">
        <v>61</v>
      </c>
      <c r="OTR111" s="866"/>
      <c r="OTS111" s="5"/>
      <c r="OTT111" s="5"/>
      <c r="OTU111" s="1"/>
      <c r="OTV111" s="2"/>
      <c r="OTW111" s="8" t="s">
        <v>60</v>
      </c>
      <c r="OTX111" s="5"/>
      <c r="OTY111" s="866" t="s">
        <v>61</v>
      </c>
      <c r="OTZ111" s="866"/>
      <c r="OUA111" s="5"/>
      <c r="OUB111" s="5"/>
      <c r="OUC111" s="1"/>
      <c r="OUD111" s="2"/>
      <c r="OUE111" s="8" t="s">
        <v>60</v>
      </c>
      <c r="OUF111" s="5"/>
      <c r="OUG111" s="866" t="s">
        <v>61</v>
      </c>
      <c r="OUH111" s="866"/>
      <c r="OUI111" s="5"/>
      <c r="OUJ111" s="5"/>
      <c r="OUK111" s="1"/>
      <c r="OUL111" s="2"/>
      <c r="OUM111" s="8" t="s">
        <v>60</v>
      </c>
      <c r="OUN111" s="5"/>
      <c r="OUO111" s="866" t="s">
        <v>61</v>
      </c>
      <c r="OUP111" s="866"/>
      <c r="OUQ111" s="5"/>
      <c r="OUR111" s="5"/>
      <c r="OUS111" s="1"/>
      <c r="OUT111" s="2"/>
      <c r="OUU111" s="8" t="s">
        <v>60</v>
      </c>
      <c r="OUV111" s="5"/>
      <c r="OUW111" s="866" t="s">
        <v>61</v>
      </c>
      <c r="OUX111" s="866"/>
      <c r="OUY111" s="5"/>
      <c r="OUZ111" s="5"/>
      <c r="OVA111" s="1"/>
      <c r="OVB111" s="2"/>
      <c r="OVC111" s="8" t="s">
        <v>60</v>
      </c>
      <c r="OVD111" s="5"/>
      <c r="OVE111" s="866" t="s">
        <v>61</v>
      </c>
      <c r="OVF111" s="866"/>
      <c r="OVG111" s="5"/>
      <c r="OVH111" s="5"/>
      <c r="OVI111" s="1"/>
      <c r="OVJ111" s="2"/>
      <c r="OVK111" s="8" t="s">
        <v>60</v>
      </c>
      <c r="OVL111" s="5"/>
      <c r="OVM111" s="866" t="s">
        <v>61</v>
      </c>
      <c r="OVN111" s="866"/>
      <c r="OVO111" s="5"/>
      <c r="OVP111" s="5"/>
      <c r="OVQ111" s="1"/>
      <c r="OVR111" s="2"/>
      <c r="OVS111" s="8" t="s">
        <v>60</v>
      </c>
      <c r="OVT111" s="5"/>
      <c r="OVU111" s="866" t="s">
        <v>61</v>
      </c>
      <c r="OVV111" s="866"/>
      <c r="OVW111" s="5"/>
      <c r="OVX111" s="5"/>
      <c r="OVY111" s="1"/>
      <c r="OVZ111" s="2"/>
      <c r="OWA111" s="8" t="s">
        <v>60</v>
      </c>
      <c r="OWB111" s="5"/>
      <c r="OWC111" s="866" t="s">
        <v>61</v>
      </c>
      <c r="OWD111" s="866"/>
      <c r="OWE111" s="5"/>
      <c r="OWF111" s="5"/>
      <c r="OWG111" s="1"/>
      <c r="OWH111" s="2"/>
      <c r="OWI111" s="8" t="s">
        <v>60</v>
      </c>
      <c r="OWJ111" s="5"/>
      <c r="OWK111" s="866" t="s">
        <v>61</v>
      </c>
      <c r="OWL111" s="866"/>
      <c r="OWM111" s="5"/>
      <c r="OWN111" s="5"/>
      <c r="OWO111" s="1"/>
      <c r="OWP111" s="2"/>
      <c r="OWQ111" s="8" t="s">
        <v>60</v>
      </c>
      <c r="OWR111" s="5"/>
      <c r="OWS111" s="866" t="s">
        <v>61</v>
      </c>
      <c r="OWT111" s="866"/>
      <c r="OWU111" s="5"/>
      <c r="OWV111" s="5"/>
      <c r="OWW111" s="1"/>
      <c r="OWX111" s="2"/>
      <c r="OWY111" s="8" t="s">
        <v>60</v>
      </c>
      <c r="OWZ111" s="5"/>
      <c r="OXA111" s="866" t="s">
        <v>61</v>
      </c>
      <c r="OXB111" s="866"/>
      <c r="OXC111" s="5"/>
      <c r="OXD111" s="5"/>
      <c r="OXE111" s="1"/>
      <c r="OXF111" s="2"/>
      <c r="OXG111" s="8" t="s">
        <v>60</v>
      </c>
      <c r="OXH111" s="5"/>
      <c r="OXI111" s="866" t="s">
        <v>61</v>
      </c>
      <c r="OXJ111" s="866"/>
      <c r="OXK111" s="5"/>
      <c r="OXL111" s="5"/>
      <c r="OXM111" s="1"/>
      <c r="OXN111" s="2"/>
      <c r="OXO111" s="8" t="s">
        <v>60</v>
      </c>
      <c r="OXP111" s="5"/>
      <c r="OXQ111" s="866" t="s">
        <v>61</v>
      </c>
      <c r="OXR111" s="866"/>
      <c r="OXS111" s="5"/>
      <c r="OXT111" s="5"/>
      <c r="OXU111" s="1"/>
      <c r="OXV111" s="2"/>
      <c r="OXW111" s="8" t="s">
        <v>60</v>
      </c>
      <c r="OXX111" s="5"/>
      <c r="OXY111" s="866" t="s">
        <v>61</v>
      </c>
      <c r="OXZ111" s="866"/>
      <c r="OYA111" s="5"/>
      <c r="OYB111" s="5"/>
      <c r="OYC111" s="1"/>
      <c r="OYD111" s="2"/>
      <c r="OYE111" s="8" t="s">
        <v>60</v>
      </c>
      <c r="OYF111" s="5"/>
      <c r="OYG111" s="866" t="s">
        <v>61</v>
      </c>
      <c r="OYH111" s="866"/>
      <c r="OYI111" s="5"/>
      <c r="OYJ111" s="5"/>
      <c r="OYK111" s="1"/>
      <c r="OYL111" s="2"/>
      <c r="OYM111" s="8" t="s">
        <v>60</v>
      </c>
      <c r="OYN111" s="5"/>
      <c r="OYO111" s="866" t="s">
        <v>61</v>
      </c>
      <c r="OYP111" s="866"/>
      <c r="OYQ111" s="5"/>
      <c r="OYR111" s="5"/>
      <c r="OYS111" s="1"/>
      <c r="OYT111" s="2"/>
      <c r="OYU111" s="8" t="s">
        <v>60</v>
      </c>
      <c r="OYV111" s="5"/>
      <c r="OYW111" s="866" t="s">
        <v>61</v>
      </c>
      <c r="OYX111" s="866"/>
      <c r="OYY111" s="5"/>
      <c r="OYZ111" s="5"/>
      <c r="OZA111" s="1"/>
      <c r="OZB111" s="2"/>
      <c r="OZC111" s="8" t="s">
        <v>60</v>
      </c>
      <c r="OZD111" s="5"/>
      <c r="OZE111" s="866" t="s">
        <v>61</v>
      </c>
      <c r="OZF111" s="866"/>
      <c r="OZG111" s="5"/>
      <c r="OZH111" s="5"/>
      <c r="OZI111" s="1"/>
      <c r="OZJ111" s="2"/>
      <c r="OZK111" s="8" t="s">
        <v>60</v>
      </c>
      <c r="OZL111" s="5"/>
      <c r="OZM111" s="866" t="s">
        <v>61</v>
      </c>
      <c r="OZN111" s="866"/>
      <c r="OZO111" s="5"/>
      <c r="OZP111" s="5"/>
      <c r="OZQ111" s="1"/>
      <c r="OZR111" s="2"/>
      <c r="OZS111" s="8" t="s">
        <v>60</v>
      </c>
      <c r="OZT111" s="5"/>
      <c r="OZU111" s="866" t="s">
        <v>61</v>
      </c>
      <c r="OZV111" s="866"/>
      <c r="OZW111" s="5"/>
      <c r="OZX111" s="5"/>
      <c r="OZY111" s="1"/>
      <c r="OZZ111" s="2"/>
      <c r="PAA111" s="8" t="s">
        <v>60</v>
      </c>
      <c r="PAB111" s="5"/>
      <c r="PAC111" s="866" t="s">
        <v>61</v>
      </c>
      <c r="PAD111" s="866"/>
      <c r="PAE111" s="5"/>
      <c r="PAF111" s="5"/>
      <c r="PAG111" s="1"/>
      <c r="PAH111" s="2"/>
      <c r="PAI111" s="8" t="s">
        <v>60</v>
      </c>
      <c r="PAJ111" s="5"/>
      <c r="PAK111" s="866" t="s">
        <v>61</v>
      </c>
      <c r="PAL111" s="866"/>
      <c r="PAM111" s="5"/>
      <c r="PAN111" s="5"/>
      <c r="PAO111" s="1"/>
      <c r="PAP111" s="2"/>
      <c r="PAQ111" s="8" t="s">
        <v>60</v>
      </c>
      <c r="PAR111" s="5"/>
      <c r="PAS111" s="866" t="s">
        <v>61</v>
      </c>
      <c r="PAT111" s="866"/>
      <c r="PAU111" s="5"/>
      <c r="PAV111" s="5"/>
      <c r="PAW111" s="1"/>
      <c r="PAX111" s="2"/>
      <c r="PAY111" s="8" t="s">
        <v>60</v>
      </c>
      <c r="PAZ111" s="5"/>
      <c r="PBA111" s="866" t="s">
        <v>61</v>
      </c>
      <c r="PBB111" s="866"/>
      <c r="PBC111" s="5"/>
      <c r="PBD111" s="5"/>
      <c r="PBE111" s="1"/>
      <c r="PBF111" s="2"/>
      <c r="PBG111" s="8" t="s">
        <v>60</v>
      </c>
      <c r="PBH111" s="5"/>
      <c r="PBI111" s="866" t="s">
        <v>61</v>
      </c>
      <c r="PBJ111" s="866"/>
      <c r="PBK111" s="5"/>
      <c r="PBL111" s="5"/>
      <c r="PBM111" s="1"/>
      <c r="PBN111" s="2"/>
      <c r="PBO111" s="8" t="s">
        <v>60</v>
      </c>
      <c r="PBP111" s="5"/>
      <c r="PBQ111" s="866" t="s">
        <v>61</v>
      </c>
      <c r="PBR111" s="866"/>
      <c r="PBS111" s="5"/>
      <c r="PBT111" s="5"/>
      <c r="PBU111" s="1"/>
      <c r="PBV111" s="2"/>
      <c r="PBW111" s="8" t="s">
        <v>60</v>
      </c>
      <c r="PBX111" s="5"/>
      <c r="PBY111" s="866" t="s">
        <v>61</v>
      </c>
      <c r="PBZ111" s="866"/>
      <c r="PCA111" s="5"/>
      <c r="PCB111" s="5"/>
      <c r="PCC111" s="1"/>
      <c r="PCD111" s="2"/>
      <c r="PCE111" s="8" t="s">
        <v>60</v>
      </c>
      <c r="PCF111" s="5"/>
      <c r="PCG111" s="866" t="s">
        <v>61</v>
      </c>
      <c r="PCH111" s="866"/>
      <c r="PCI111" s="5"/>
      <c r="PCJ111" s="5"/>
      <c r="PCK111" s="1"/>
      <c r="PCL111" s="2"/>
      <c r="PCM111" s="8" t="s">
        <v>60</v>
      </c>
      <c r="PCN111" s="5"/>
      <c r="PCO111" s="866" t="s">
        <v>61</v>
      </c>
      <c r="PCP111" s="866"/>
      <c r="PCQ111" s="5"/>
      <c r="PCR111" s="5"/>
      <c r="PCS111" s="1"/>
      <c r="PCT111" s="2"/>
      <c r="PCU111" s="8" t="s">
        <v>60</v>
      </c>
      <c r="PCV111" s="5"/>
      <c r="PCW111" s="866" t="s">
        <v>61</v>
      </c>
      <c r="PCX111" s="866"/>
      <c r="PCY111" s="5"/>
      <c r="PCZ111" s="5"/>
      <c r="PDA111" s="1"/>
      <c r="PDB111" s="2"/>
      <c r="PDC111" s="8" t="s">
        <v>60</v>
      </c>
      <c r="PDD111" s="5"/>
      <c r="PDE111" s="866" t="s">
        <v>61</v>
      </c>
      <c r="PDF111" s="866"/>
      <c r="PDG111" s="5"/>
      <c r="PDH111" s="5"/>
      <c r="PDI111" s="1"/>
      <c r="PDJ111" s="2"/>
      <c r="PDK111" s="8" t="s">
        <v>60</v>
      </c>
      <c r="PDL111" s="5"/>
      <c r="PDM111" s="866" t="s">
        <v>61</v>
      </c>
      <c r="PDN111" s="866"/>
      <c r="PDO111" s="5"/>
      <c r="PDP111" s="5"/>
      <c r="PDQ111" s="1"/>
      <c r="PDR111" s="2"/>
      <c r="PDS111" s="8" t="s">
        <v>60</v>
      </c>
      <c r="PDT111" s="5"/>
      <c r="PDU111" s="866" t="s">
        <v>61</v>
      </c>
      <c r="PDV111" s="866"/>
      <c r="PDW111" s="5"/>
      <c r="PDX111" s="5"/>
      <c r="PDY111" s="1"/>
      <c r="PDZ111" s="2"/>
      <c r="PEA111" s="8" t="s">
        <v>60</v>
      </c>
      <c r="PEB111" s="5"/>
      <c r="PEC111" s="866" t="s">
        <v>61</v>
      </c>
      <c r="PED111" s="866"/>
      <c r="PEE111" s="5"/>
      <c r="PEF111" s="5"/>
      <c r="PEG111" s="1"/>
      <c r="PEH111" s="2"/>
      <c r="PEI111" s="8" t="s">
        <v>60</v>
      </c>
      <c r="PEJ111" s="5"/>
      <c r="PEK111" s="866" t="s">
        <v>61</v>
      </c>
      <c r="PEL111" s="866"/>
      <c r="PEM111" s="5"/>
      <c r="PEN111" s="5"/>
      <c r="PEO111" s="1"/>
      <c r="PEP111" s="2"/>
      <c r="PEQ111" s="8" t="s">
        <v>60</v>
      </c>
      <c r="PER111" s="5"/>
      <c r="PES111" s="866" t="s">
        <v>61</v>
      </c>
      <c r="PET111" s="866"/>
      <c r="PEU111" s="5"/>
      <c r="PEV111" s="5"/>
      <c r="PEW111" s="1"/>
      <c r="PEX111" s="2"/>
      <c r="PEY111" s="8" t="s">
        <v>60</v>
      </c>
      <c r="PEZ111" s="5"/>
      <c r="PFA111" s="866" t="s">
        <v>61</v>
      </c>
      <c r="PFB111" s="866"/>
      <c r="PFC111" s="5"/>
      <c r="PFD111" s="5"/>
      <c r="PFE111" s="1"/>
      <c r="PFF111" s="2"/>
      <c r="PFG111" s="8" t="s">
        <v>60</v>
      </c>
      <c r="PFH111" s="5"/>
      <c r="PFI111" s="866" t="s">
        <v>61</v>
      </c>
      <c r="PFJ111" s="866"/>
      <c r="PFK111" s="5"/>
      <c r="PFL111" s="5"/>
      <c r="PFM111" s="1"/>
      <c r="PFN111" s="2"/>
      <c r="PFO111" s="8" t="s">
        <v>60</v>
      </c>
      <c r="PFP111" s="5"/>
      <c r="PFQ111" s="866" t="s">
        <v>61</v>
      </c>
      <c r="PFR111" s="866"/>
      <c r="PFS111" s="5"/>
      <c r="PFT111" s="5"/>
      <c r="PFU111" s="1"/>
      <c r="PFV111" s="2"/>
      <c r="PFW111" s="8" t="s">
        <v>60</v>
      </c>
      <c r="PFX111" s="5"/>
      <c r="PFY111" s="866" t="s">
        <v>61</v>
      </c>
      <c r="PFZ111" s="866"/>
      <c r="PGA111" s="5"/>
      <c r="PGB111" s="5"/>
      <c r="PGC111" s="1"/>
      <c r="PGD111" s="2"/>
      <c r="PGE111" s="8" t="s">
        <v>60</v>
      </c>
      <c r="PGF111" s="5"/>
      <c r="PGG111" s="866" t="s">
        <v>61</v>
      </c>
      <c r="PGH111" s="866"/>
      <c r="PGI111" s="5"/>
      <c r="PGJ111" s="5"/>
      <c r="PGK111" s="1"/>
      <c r="PGL111" s="2"/>
      <c r="PGM111" s="8" t="s">
        <v>60</v>
      </c>
      <c r="PGN111" s="5"/>
      <c r="PGO111" s="866" t="s">
        <v>61</v>
      </c>
      <c r="PGP111" s="866"/>
      <c r="PGQ111" s="5"/>
      <c r="PGR111" s="5"/>
      <c r="PGS111" s="1"/>
      <c r="PGT111" s="2"/>
      <c r="PGU111" s="8" t="s">
        <v>60</v>
      </c>
      <c r="PGV111" s="5"/>
      <c r="PGW111" s="866" t="s">
        <v>61</v>
      </c>
      <c r="PGX111" s="866"/>
      <c r="PGY111" s="5"/>
      <c r="PGZ111" s="5"/>
      <c r="PHA111" s="1"/>
      <c r="PHB111" s="2"/>
      <c r="PHC111" s="8" t="s">
        <v>60</v>
      </c>
      <c r="PHD111" s="5"/>
      <c r="PHE111" s="866" t="s">
        <v>61</v>
      </c>
      <c r="PHF111" s="866"/>
      <c r="PHG111" s="5"/>
      <c r="PHH111" s="5"/>
      <c r="PHI111" s="1"/>
      <c r="PHJ111" s="2"/>
      <c r="PHK111" s="8" t="s">
        <v>60</v>
      </c>
      <c r="PHL111" s="5"/>
      <c r="PHM111" s="866" t="s">
        <v>61</v>
      </c>
      <c r="PHN111" s="866"/>
      <c r="PHO111" s="5"/>
      <c r="PHP111" s="5"/>
      <c r="PHQ111" s="1"/>
      <c r="PHR111" s="2"/>
      <c r="PHS111" s="8" t="s">
        <v>60</v>
      </c>
      <c r="PHT111" s="5"/>
      <c r="PHU111" s="866" t="s">
        <v>61</v>
      </c>
      <c r="PHV111" s="866"/>
      <c r="PHW111" s="5"/>
      <c r="PHX111" s="5"/>
      <c r="PHY111" s="1"/>
      <c r="PHZ111" s="2"/>
      <c r="PIA111" s="8" t="s">
        <v>60</v>
      </c>
      <c r="PIB111" s="5"/>
      <c r="PIC111" s="866" t="s">
        <v>61</v>
      </c>
      <c r="PID111" s="866"/>
      <c r="PIE111" s="5"/>
      <c r="PIF111" s="5"/>
      <c r="PIG111" s="1"/>
      <c r="PIH111" s="2"/>
      <c r="PII111" s="8" t="s">
        <v>60</v>
      </c>
      <c r="PIJ111" s="5"/>
      <c r="PIK111" s="866" t="s">
        <v>61</v>
      </c>
      <c r="PIL111" s="866"/>
      <c r="PIM111" s="5"/>
      <c r="PIN111" s="5"/>
      <c r="PIO111" s="1"/>
      <c r="PIP111" s="2"/>
      <c r="PIQ111" s="8" t="s">
        <v>60</v>
      </c>
      <c r="PIR111" s="5"/>
      <c r="PIS111" s="866" t="s">
        <v>61</v>
      </c>
      <c r="PIT111" s="866"/>
      <c r="PIU111" s="5"/>
      <c r="PIV111" s="5"/>
      <c r="PIW111" s="1"/>
      <c r="PIX111" s="2"/>
      <c r="PIY111" s="8" t="s">
        <v>60</v>
      </c>
      <c r="PIZ111" s="5"/>
      <c r="PJA111" s="866" t="s">
        <v>61</v>
      </c>
      <c r="PJB111" s="866"/>
      <c r="PJC111" s="5"/>
      <c r="PJD111" s="5"/>
      <c r="PJE111" s="1"/>
      <c r="PJF111" s="2"/>
      <c r="PJG111" s="8" t="s">
        <v>60</v>
      </c>
      <c r="PJH111" s="5"/>
      <c r="PJI111" s="866" t="s">
        <v>61</v>
      </c>
      <c r="PJJ111" s="866"/>
      <c r="PJK111" s="5"/>
      <c r="PJL111" s="5"/>
      <c r="PJM111" s="1"/>
      <c r="PJN111" s="2"/>
      <c r="PJO111" s="8" t="s">
        <v>60</v>
      </c>
      <c r="PJP111" s="5"/>
      <c r="PJQ111" s="866" t="s">
        <v>61</v>
      </c>
      <c r="PJR111" s="866"/>
      <c r="PJS111" s="5"/>
      <c r="PJT111" s="5"/>
      <c r="PJU111" s="1"/>
      <c r="PJV111" s="2"/>
      <c r="PJW111" s="8" t="s">
        <v>60</v>
      </c>
      <c r="PJX111" s="5"/>
      <c r="PJY111" s="866" t="s">
        <v>61</v>
      </c>
      <c r="PJZ111" s="866"/>
      <c r="PKA111" s="5"/>
      <c r="PKB111" s="5"/>
      <c r="PKC111" s="1"/>
      <c r="PKD111" s="2"/>
      <c r="PKE111" s="8" t="s">
        <v>60</v>
      </c>
      <c r="PKF111" s="5"/>
      <c r="PKG111" s="866" t="s">
        <v>61</v>
      </c>
      <c r="PKH111" s="866"/>
      <c r="PKI111" s="5"/>
      <c r="PKJ111" s="5"/>
      <c r="PKK111" s="1"/>
      <c r="PKL111" s="2"/>
      <c r="PKM111" s="8" t="s">
        <v>60</v>
      </c>
      <c r="PKN111" s="5"/>
      <c r="PKO111" s="866" t="s">
        <v>61</v>
      </c>
      <c r="PKP111" s="866"/>
      <c r="PKQ111" s="5"/>
      <c r="PKR111" s="5"/>
      <c r="PKS111" s="1"/>
      <c r="PKT111" s="2"/>
      <c r="PKU111" s="8" t="s">
        <v>60</v>
      </c>
      <c r="PKV111" s="5"/>
      <c r="PKW111" s="866" t="s">
        <v>61</v>
      </c>
      <c r="PKX111" s="866"/>
      <c r="PKY111" s="5"/>
      <c r="PKZ111" s="5"/>
      <c r="PLA111" s="1"/>
      <c r="PLB111" s="2"/>
      <c r="PLC111" s="8" t="s">
        <v>60</v>
      </c>
      <c r="PLD111" s="5"/>
      <c r="PLE111" s="866" t="s">
        <v>61</v>
      </c>
      <c r="PLF111" s="866"/>
      <c r="PLG111" s="5"/>
      <c r="PLH111" s="5"/>
      <c r="PLI111" s="1"/>
      <c r="PLJ111" s="2"/>
      <c r="PLK111" s="8" t="s">
        <v>60</v>
      </c>
      <c r="PLL111" s="5"/>
      <c r="PLM111" s="866" t="s">
        <v>61</v>
      </c>
      <c r="PLN111" s="866"/>
      <c r="PLO111" s="5"/>
      <c r="PLP111" s="5"/>
      <c r="PLQ111" s="1"/>
      <c r="PLR111" s="2"/>
      <c r="PLS111" s="8" t="s">
        <v>60</v>
      </c>
      <c r="PLT111" s="5"/>
      <c r="PLU111" s="866" t="s">
        <v>61</v>
      </c>
      <c r="PLV111" s="866"/>
      <c r="PLW111" s="5"/>
      <c r="PLX111" s="5"/>
      <c r="PLY111" s="1"/>
      <c r="PLZ111" s="2"/>
      <c r="PMA111" s="8" t="s">
        <v>60</v>
      </c>
      <c r="PMB111" s="5"/>
      <c r="PMC111" s="866" t="s">
        <v>61</v>
      </c>
      <c r="PMD111" s="866"/>
      <c r="PME111" s="5"/>
      <c r="PMF111" s="5"/>
      <c r="PMG111" s="1"/>
      <c r="PMH111" s="2"/>
      <c r="PMI111" s="8" t="s">
        <v>60</v>
      </c>
      <c r="PMJ111" s="5"/>
      <c r="PMK111" s="866" t="s">
        <v>61</v>
      </c>
      <c r="PML111" s="866"/>
      <c r="PMM111" s="5"/>
      <c r="PMN111" s="5"/>
      <c r="PMO111" s="1"/>
      <c r="PMP111" s="2"/>
      <c r="PMQ111" s="8" t="s">
        <v>60</v>
      </c>
      <c r="PMR111" s="5"/>
      <c r="PMS111" s="866" t="s">
        <v>61</v>
      </c>
      <c r="PMT111" s="866"/>
      <c r="PMU111" s="5"/>
      <c r="PMV111" s="5"/>
      <c r="PMW111" s="1"/>
      <c r="PMX111" s="2"/>
      <c r="PMY111" s="8" t="s">
        <v>60</v>
      </c>
      <c r="PMZ111" s="5"/>
      <c r="PNA111" s="866" t="s">
        <v>61</v>
      </c>
      <c r="PNB111" s="866"/>
      <c r="PNC111" s="5"/>
      <c r="PND111" s="5"/>
      <c r="PNE111" s="1"/>
      <c r="PNF111" s="2"/>
      <c r="PNG111" s="8" t="s">
        <v>60</v>
      </c>
      <c r="PNH111" s="5"/>
      <c r="PNI111" s="866" t="s">
        <v>61</v>
      </c>
      <c r="PNJ111" s="866"/>
      <c r="PNK111" s="5"/>
      <c r="PNL111" s="5"/>
      <c r="PNM111" s="1"/>
      <c r="PNN111" s="2"/>
      <c r="PNO111" s="8" t="s">
        <v>60</v>
      </c>
      <c r="PNP111" s="5"/>
      <c r="PNQ111" s="866" t="s">
        <v>61</v>
      </c>
      <c r="PNR111" s="866"/>
      <c r="PNS111" s="5"/>
      <c r="PNT111" s="5"/>
      <c r="PNU111" s="1"/>
      <c r="PNV111" s="2"/>
      <c r="PNW111" s="8" t="s">
        <v>60</v>
      </c>
      <c r="PNX111" s="5"/>
      <c r="PNY111" s="866" t="s">
        <v>61</v>
      </c>
      <c r="PNZ111" s="866"/>
      <c r="POA111" s="5"/>
      <c r="POB111" s="5"/>
      <c r="POC111" s="1"/>
      <c r="POD111" s="2"/>
      <c r="POE111" s="8" t="s">
        <v>60</v>
      </c>
      <c r="POF111" s="5"/>
      <c r="POG111" s="866" t="s">
        <v>61</v>
      </c>
      <c r="POH111" s="866"/>
      <c r="POI111" s="5"/>
      <c r="POJ111" s="5"/>
      <c r="POK111" s="1"/>
      <c r="POL111" s="2"/>
      <c r="POM111" s="8" t="s">
        <v>60</v>
      </c>
      <c r="PON111" s="5"/>
      <c r="POO111" s="866" t="s">
        <v>61</v>
      </c>
      <c r="POP111" s="866"/>
      <c r="POQ111" s="5"/>
      <c r="POR111" s="5"/>
      <c r="POS111" s="1"/>
      <c r="POT111" s="2"/>
      <c r="POU111" s="8" t="s">
        <v>60</v>
      </c>
      <c r="POV111" s="5"/>
      <c r="POW111" s="866" t="s">
        <v>61</v>
      </c>
      <c r="POX111" s="866"/>
      <c r="POY111" s="5"/>
      <c r="POZ111" s="5"/>
      <c r="PPA111" s="1"/>
      <c r="PPB111" s="2"/>
      <c r="PPC111" s="8" t="s">
        <v>60</v>
      </c>
      <c r="PPD111" s="5"/>
      <c r="PPE111" s="866" t="s">
        <v>61</v>
      </c>
      <c r="PPF111" s="866"/>
      <c r="PPG111" s="5"/>
      <c r="PPH111" s="5"/>
      <c r="PPI111" s="1"/>
      <c r="PPJ111" s="2"/>
      <c r="PPK111" s="8" t="s">
        <v>60</v>
      </c>
      <c r="PPL111" s="5"/>
      <c r="PPM111" s="866" t="s">
        <v>61</v>
      </c>
      <c r="PPN111" s="866"/>
      <c r="PPO111" s="5"/>
      <c r="PPP111" s="5"/>
      <c r="PPQ111" s="1"/>
      <c r="PPR111" s="2"/>
      <c r="PPS111" s="8" t="s">
        <v>60</v>
      </c>
      <c r="PPT111" s="5"/>
      <c r="PPU111" s="866" t="s">
        <v>61</v>
      </c>
      <c r="PPV111" s="866"/>
      <c r="PPW111" s="5"/>
      <c r="PPX111" s="5"/>
      <c r="PPY111" s="1"/>
      <c r="PPZ111" s="2"/>
      <c r="PQA111" s="8" t="s">
        <v>60</v>
      </c>
      <c r="PQB111" s="5"/>
      <c r="PQC111" s="866" t="s">
        <v>61</v>
      </c>
      <c r="PQD111" s="866"/>
      <c r="PQE111" s="5"/>
      <c r="PQF111" s="5"/>
      <c r="PQG111" s="1"/>
      <c r="PQH111" s="2"/>
      <c r="PQI111" s="8" t="s">
        <v>60</v>
      </c>
      <c r="PQJ111" s="5"/>
      <c r="PQK111" s="866" t="s">
        <v>61</v>
      </c>
      <c r="PQL111" s="866"/>
      <c r="PQM111" s="5"/>
      <c r="PQN111" s="5"/>
      <c r="PQO111" s="1"/>
      <c r="PQP111" s="2"/>
      <c r="PQQ111" s="8" t="s">
        <v>60</v>
      </c>
      <c r="PQR111" s="5"/>
      <c r="PQS111" s="866" t="s">
        <v>61</v>
      </c>
      <c r="PQT111" s="866"/>
      <c r="PQU111" s="5"/>
      <c r="PQV111" s="5"/>
      <c r="PQW111" s="1"/>
      <c r="PQX111" s="2"/>
      <c r="PQY111" s="8" t="s">
        <v>60</v>
      </c>
      <c r="PQZ111" s="5"/>
      <c r="PRA111" s="866" t="s">
        <v>61</v>
      </c>
      <c r="PRB111" s="866"/>
      <c r="PRC111" s="5"/>
      <c r="PRD111" s="5"/>
      <c r="PRE111" s="1"/>
      <c r="PRF111" s="2"/>
      <c r="PRG111" s="8" t="s">
        <v>60</v>
      </c>
      <c r="PRH111" s="5"/>
      <c r="PRI111" s="866" t="s">
        <v>61</v>
      </c>
      <c r="PRJ111" s="866"/>
      <c r="PRK111" s="5"/>
      <c r="PRL111" s="5"/>
      <c r="PRM111" s="1"/>
      <c r="PRN111" s="2"/>
      <c r="PRO111" s="8" t="s">
        <v>60</v>
      </c>
      <c r="PRP111" s="5"/>
      <c r="PRQ111" s="866" t="s">
        <v>61</v>
      </c>
      <c r="PRR111" s="866"/>
      <c r="PRS111" s="5"/>
      <c r="PRT111" s="5"/>
      <c r="PRU111" s="1"/>
      <c r="PRV111" s="2"/>
      <c r="PRW111" s="8" t="s">
        <v>60</v>
      </c>
      <c r="PRX111" s="5"/>
      <c r="PRY111" s="866" t="s">
        <v>61</v>
      </c>
      <c r="PRZ111" s="866"/>
      <c r="PSA111" s="5"/>
      <c r="PSB111" s="5"/>
      <c r="PSC111" s="1"/>
      <c r="PSD111" s="2"/>
      <c r="PSE111" s="8" t="s">
        <v>60</v>
      </c>
      <c r="PSF111" s="5"/>
      <c r="PSG111" s="866" t="s">
        <v>61</v>
      </c>
      <c r="PSH111" s="866"/>
      <c r="PSI111" s="5"/>
      <c r="PSJ111" s="5"/>
      <c r="PSK111" s="1"/>
      <c r="PSL111" s="2"/>
      <c r="PSM111" s="8" t="s">
        <v>60</v>
      </c>
      <c r="PSN111" s="5"/>
      <c r="PSO111" s="866" t="s">
        <v>61</v>
      </c>
      <c r="PSP111" s="866"/>
      <c r="PSQ111" s="5"/>
      <c r="PSR111" s="5"/>
      <c r="PSS111" s="1"/>
      <c r="PST111" s="2"/>
      <c r="PSU111" s="8" t="s">
        <v>60</v>
      </c>
      <c r="PSV111" s="5"/>
      <c r="PSW111" s="866" t="s">
        <v>61</v>
      </c>
      <c r="PSX111" s="866"/>
      <c r="PSY111" s="5"/>
      <c r="PSZ111" s="5"/>
      <c r="PTA111" s="1"/>
      <c r="PTB111" s="2"/>
      <c r="PTC111" s="8" t="s">
        <v>60</v>
      </c>
      <c r="PTD111" s="5"/>
      <c r="PTE111" s="866" t="s">
        <v>61</v>
      </c>
      <c r="PTF111" s="866"/>
      <c r="PTG111" s="5"/>
      <c r="PTH111" s="5"/>
      <c r="PTI111" s="1"/>
      <c r="PTJ111" s="2"/>
      <c r="PTK111" s="8" t="s">
        <v>60</v>
      </c>
      <c r="PTL111" s="5"/>
      <c r="PTM111" s="866" t="s">
        <v>61</v>
      </c>
      <c r="PTN111" s="866"/>
      <c r="PTO111" s="5"/>
      <c r="PTP111" s="5"/>
      <c r="PTQ111" s="1"/>
      <c r="PTR111" s="2"/>
      <c r="PTS111" s="8" t="s">
        <v>60</v>
      </c>
      <c r="PTT111" s="5"/>
      <c r="PTU111" s="866" t="s">
        <v>61</v>
      </c>
      <c r="PTV111" s="866"/>
      <c r="PTW111" s="5"/>
      <c r="PTX111" s="5"/>
      <c r="PTY111" s="1"/>
      <c r="PTZ111" s="2"/>
      <c r="PUA111" s="8" t="s">
        <v>60</v>
      </c>
      <c r="PUB111" s="5"/>
      <c r="PUC111" s="866" t="s">
        <v>61</v>
      </c>
      <c r="PUD111" s="866"/>
      <c r="PUE111" s="5"/>
      <c r="PUF111" s="5"/>
      <c r="PUG111" s="1"/>
      <c r="PUH111" s="2"/>
      <c r="PUI111" s="8" t="s">
        <v>60</v>
      </c>
      <c r="PUJ111" s="5"/>
      <c r="PUK111" s="866" t="s">
        <v>61</v>
      </c>
      <c r="PUL111" s="866"/>
      <c r="PUM111" s="5"/>
      <c r="PUN111" s="5"/>
      <c r="PUO111" s="1"/>
      <c r="PUP111" s="2"/>
      <c r="PUQ111" s="8" t="s">
        <v>60</v>
      </c>
      <c r="PUR111" s="5"/>
      <c r="PUS111" s="866" t="s">
        <v>61</v>
      </c>
      <c r="PUT111" s="866"/>
      <c r="PUU111" s="5"/>
      <c r="PUV111" s="5"/>
      <c r="PUW111" s="1"/>
      <c r="PUX111" s="2"/>
      <c r="PUY111" s="8" t="s">
        <v>60</v>
      </c>
      <c r="PUZ111" s="5"/>
      <c r="PVA111" s="866" t="s">
        <v>61</v>
      </c>
      <c r="PVB111" s="866"/>
      <c r="PVC111" s="5"/>
      <c r="PVD111" s="5"/>
      <c r="PVE111" s="1"/>
      <c r="PVF111" s="2"/>
      <c r="PVG111" s="8" t="s">
        <v>60</v>
      </c>
      <c r="PVH111" s="5"/>
      <c r="PVI111" s="866" t="s">
        <v>61</v>
      </c>
      <c r="PVJ111" s="866"/>
      <c r="PVK111" s="5"/>
      <c r="PVL111" s="5"/>
      <c r="PVM111" s="1"/>
      <c r="PVN111" s="2"/>
      <c r="PVO111" s="8" t="s">
        <v>60</v>
      </c>
      <c r="PVP111" s="5"/>
      <c r="PVQ111" s="866" t="s">
        <v>61</v>
      </c>
      <c r="PVR111" s="866"/>
      <c r="PVS111" s="5"/>
      <c r="PVT111" s="5"/>
      <c r="PVU111" s="1"/>
      <c r="PVV111" s="2"/>
      <c r="PVW111" s="8" t="s">
        <v>60</v>
      </c>
      <c r="PVX111" s="5"/>
      <c r="PVY111" s="866" t="s">
        <v>61</v>
      </c>
      <c r="PVZ111" s="866"/>
      <c r="PWA111" s="5"/>
      <c r="PWB111" s="5"/>
      <c r="PWC111" s="1"/>
      <c r="PWD111" s="2"/>
      <c r="PWE111" s="8" t="s">
        <v>60</v>
      </c>
      <c r="PWF111" s="5"/>
      <c r="PWG111" s="866" t="s">
        <v>61</v>
      </c>
      <c r="PWH111" s="866"/>
      <c r="PWI111" s="5"/>
      <c r="PWJ111" s="5"/>
      <c r="PWK111" s="1"/>
      <c r="PWL111" s="2"/>
      <c r="PWM111" s="8" t="s">
        <v>60</v>
      </c>
      <c r="PWN111" s="5"/>
      <c r="PWO111" s="866" t="s">
        <v>61</v>
      </c>
      <c r="PWP111" s="866"/>
      <c r="PWQ111" s="5"/>
      <c r="PWR111" s="5"/>
      <c r="PWS111" s="1"/>
      <c r="PWT111" s="2"/>
      <c r="PWU111" s="8" t="s">
        <v>60</v>
      </c>
      <c r="PWV111" s="5"/>
      <c r="PWW111" s="866" t="s">
        <v>61</v>
      </c>
      <c r="PWX111" s="866"/>
      <c r="PWY111" s="5"/>
      <c r="PWZ111" s="5"/>
      <c r="PXA111" s="1"/>
      <c r="PXB111" s="2"/>
      <c r="PXC111" s="8" t="s">
        <v>60</v>
      </c>
      <c r="PXD111" s="5"/>
      <c r="PXE111" s="866" t="s">
        <v>61</v>
      </c>
      <c r="PXF111" s="866"/>
      <c r="PXG111" s="5"/>
      <c r="PXH111" s="5"/>
      <c r="PXI111" s="1"/>
      <c r="PXJ111" s="2"/>
      <c r="PXK111" s="8" t="s">
        <v>60</v>
      </c>
      <c r="PXL111" s="5"/>
      <c r="PXM111" s="866" t="s">
        <v>61</v>
      </c>
      <c r="PXN111" s="866"/>
      <c r="PXO111" s="5"/>
      <c r="PXP111" s="5"/>
      <c r="PXQ111" s="1"/>
      <c r="PXR111" s="2"/>
      <c r="PXS111" s="8" t="s">
        <v>60</v>
      </c>
      <c r="PXT111" s="5"/>
      <c r="PXU111" s="866" t="s">
        <v>61</v>
      </c>
      <c r="PXV111" s="866"/>
      <c r="PXW111" s="5"/>
      <c r="PXX111" s="5"/>
      <c r="PXY111" s="1"/>
      <c r="PXZ111" s="2"/>
      <c r="PYA111" s="8" t="s">
        <v>60</v>
      </c>
      <c r="PYB111" s="5"/>
      <c r="PYC111" s="866" t="s">
        <v>61</v>
      </c>
      <c r="PYD111" s="866"/>
      <c r="PYE111" s="5"/>
      <c r="PYF111" s="5"/>
      <c r="PYG111" s="1"/>
      <c r="PYH111" s="2"/>
      <c r="PYI111" s="8" t="s">
        <v>60</v>
      </c>
      <c r="PYJ111" s="5"/>
      <c r="PYK111" s="866" t="s">
        <v>61</v>
      </c>
      <c r="PYL111" s="866"/>
      <c r="PYM111" s="5"/>
      <c r="PYN111" s="5"/>
      <c r="PYO111" s="1"/>
      <c r="PYP111" s="2"/>
      <c r="PYQ111" s="8" t="s">
        <v>60</v>
      </c>
      <c r="PYR111" s="5"/>
      <c r="PYS111" s="866" t="s">
        <v>61</v>
      </c>
      <c r="PYT111" s="866"/>
      <c r="PYU111" s="5"/>
      <c r="PYV111" s="5"/>
      <c r="PYW111" s="1"/>
      <c r="PYX111" s="2"/>
      <c r="PYY111" s="8" t="s">
        <v>60</v>
      </c>
      <c r="PYZ111" s="5"/>
      <c r="PZA111" s="866" t="s">
        <v>61</v>
      </c>
      <c r="PZB111" s="866"/>
      <c r="PZC111" s="5"/>
      <c r="PZD111" s="5"/>
      <c r="PZE111" s="1"/>
      <c r="PZF111" s="2"/>
      <c r="PZG111" s="8" t="s">
        <v>60</v>
      </c>
      <c r="PZH111" s="5"/>
      <c r="PZI111" s="866" t="s">
        <v>61</v>
      </c>
      <c r="PZJ111" s="866"/>
      <c r="PZK111" s="5"/>
      <c r="PZL111" s="5"/>
      <c r="PZM111" s="1"/>
      <c r="PZN111" s="2"/>
      <c r="PZO111" s="8" t="s">
        <v>60</v>
      </c>
      <c r="PZP111" s="5"/>
      <c r="PZQ111" s="866" t="s">
        <v>61</v>
      </c>
      <c r="PZR111" s="866"/>
      <c r="PZS111" s="5"/>
      <c r="PZT111" s="5"/>
      <c r="PZU111" s="1"/>
      <c r="PZV111" s="2"/>
      <c r="PZW111" s="8" t="s">
        <v>60</v>
      </c>
      <c r="PZX111" s="5"/>
      <c r="PZY111" s="866" t="s">
        <v>61</v>
      </c>
      <c r="PZZ111" s="866"/>
      <c r="QAA111" s="5"/>
      <c r="QAB111" s="5"/>
      <c r="QAC111" s="1"/>
      <c r="QAD111" s="2"/>
      <c r="QAE111" s="8" t="s">
        <v>60</v>
      </c>
      <c r="QAF111" s="5"/>
      <c r="QAG111" s="866" t="s">
        <v>61</v>
      </c>
      <c r="QAH111" s="866"/>
      <c r="QAI111" s="5"/>
      <c r="QAJ111" s="5"/>
      <c r="QAK111" s="1"/>
      <c r="QAL111" s="2"/>
      <c r="QAM111" s="8" t="s">
        <v>60</v>
      </c>
      <c r="QAN111" s="5"/>
      <c r="QAO111" s="866" t="s">
        <v>61</v>
      </c>
      <c r="QAP111" s="866"/>
      <c r="QAQ111" s="5"/>
      <c r="QAR111" s="5"/>
      <c r="QAS111" s="1"/>
      <c r="QAT111" s="2"/>
      <c r="QAU111" s="8" t="s">
        <v>60</v>
      </c>
      <c r="QAV111" s="5"/>
      <c r="QAW111" s="866" t="s">
        <v>61</v>
      </c>
      <c r="QAX111" s="866"/>
      <c r="QAY111" s="5"/>
      <c r="QAZ111" s="5"/>
      <c r="QBA111" s="1"/>
      <c r="QBB111" s="2"/>
      <c r="QBC111" s="8" t="s">
        <v>60</v>
      </c>
      <c r="QBD111" s="5"/>
      <c r="QBE111" s="866" t="s">
        <v>61</v>
      </c>
      <c r="QBF111" s="866"/>
      <c r="QBG111" s="5"/>
      <c r="QBH111" s="5"/>
      <c r="QBI111" s="1"/>
      <c r="QBJ111" s="2"/>
      <c r="QBK111" s="8" t="s">
        <v>60</v>
      </c>
      <c r="QBL111" s="5"/>
      <c r="QBM111" s="866" t="s">
        <v>61</v>
      </c>
      <c r="QBN111" s="866"/>
      <c r="QBO111" s="5"/>
      <c r="QBP111" s="5"/>
      <c r="QBQ111" s="1"/>
      <c r="QBR111" s="2"/>
      <c r="QBS111" s="8" t="s">
        <v>60</v>
      </c>
      <c r="QBT111" s="5"/>
      <c r="QBU111" s="866" t="s">
        <v>61</v>
      </c>
      <c r="QBV111" s="866"/>
      <c r="QBW111" s="5"/>
      <c r="QBX111" s="5"/>
      <c r="QBY111" s="1"/>
      <c r="QBZ111" s="2"/>
      <c r="QCA111" s="8" t="s">
        <v>60</v>
      </c>
      <c r="QCB111" s="5"/>
      <c r="QCC111" s="866" t="s">
        <v>61</v>
      </c>
      <c r="QCD111" s="866"/>
      <c r="QCE111" s="5"/>
      <c r="QCF111" s="5"/>
      <c r="QCG111" s="1"/>
      <c r="QCH111" s="2"/>
      <c r="QCI111" s="8" t="s">
        <v>60</v>
      </c>
      <c r="QCJ111" s="5"/>
      <c r="QCK111" s="866" t="s">
        <v>61</v>
      </c>
      <c r="QCL111" s="866"/>
      <c r="QCM111" s="5"/>
      <c r="QCN111" s="5"/>
      <c r="QCO111" s="1"/>
      <c r="QCP111" s="2"/>
      <c r="QCQ111" s="8" t="s">
        <v>60</v>
      </c>
      <c r="QCR111" s="5"/>
      <c r="QCS111" s="866" t="s">
        <v>61</v>
      </c>
      <c r="QCT111" s="866"/>
      <c r="QCU111" s="5"/>
      <c r="QCV111" s="5"/>
      <c r="QCW111" s="1"/>
      <c r="QCX111" s="2"/>
      <c r="QCY111" s="8" t="s">
        <v>60</v>
      </c>
      <c r="QCZ111" s="5"/>
      <c r="QDA111" s="866" t="s">
        <v>61</v>
      </c>
      <c r="QDB111" s="866"/>
      <c r="QDC111" s="5"/>
      <c r="QDD111" s="5"/>
      <c r="QDE111" s="1"/>
      <c r="QDF111" s="2"/>
      <c r="QDG111" s="8" t="s">
        <v>60</v>
      </c>
      <c r="QDH111" s="5"/>
      <c r="QDI111" s="866" t="s">
        <v>61</v>
      </c>
      <c r="QDJ111" s="866"/>
      <c r="QDK111" s="5"/>
      <c r="QDL111" s="5"/>
      <c r="QDM111" s="1"/>
      <c r="QDN111" s="2"/>
      <c r="QDO111" s="8" t="s">
        <v>60</v>
      </c>
      <c r="QDP111" s="5"/>
      <c r="QDQ111" s="866" t="s">
        <v>61</v>
      </c>
      <c r="QDR111" s="866"/>
      <c r="QDS111" s="5"/>
      <c r="QDT111" s="5"/>
      <c r="QDU111" s="1"/>
      <c r="QDV111" s="2"/>
      <c r="QDW111" s="8" t="s">
        <v>60</v>
      </c>
      <c r="QDX111" s="5"/>
      <c r="QDY111" s="866" t="s">
        <v>61</v>
      </c>
      <c r="QDZ111" s="866"/>
      <c r="QEA111" s="5"/>
      <c r="QEB111" s="5"/>
      <c r="QEC111" s="1"/>
      <c r="QED111" s="2"/>
      <c r="QEE111" s="8" t="s">
        <v>60</v>
      </c>
      <c r="QEF111" s="5"/>
      <c r="QEG111" s="866" t="s">
        <v>61</v>
      </c>
      <c r="QEH111" s="866"/>
      <c r="QEI111" s="5"/>
      <c r="QEJ111" s="5"/>
      <c r="QEK111" s="1"/>
      <c r="QEL111" s="2"/>
      <c r="QEM111" s="8" t="s">
        <v>60</v>
      </c>
      <c r="QEN111" s="5"/>
      <c r="QEO111" s="866" t="s">
        <v>61</v>
      </c>
      <c r="QEP111" s="866"/>
      <c r="QEQ111" s="5"/>
      <c r="QER111" s="5"/>
      <c r="QES111" s="1"/>
      <c r="QET111" s="2"/>
      <c r="QEU111" s="8" t="s">
        <v>60</v>
      </c>
      <c r="QEV111" s="5"/>
      <c r="QEW111" s="866" t="s">
        <v>61</v>
      </c>
      <c r="QEX111" s="866"/>
      <c r="QEY111" s="5"/>
      <c r="QEZ111" s="5"/>
      <c r="QFA111" s="1"/>
      <c r="QFB111" s="2"/>
      <c r="QFC111" s="8" t="s">
        <v>60</v>
      </c>
      <c r="QFD111" s="5"/>
      <c r="QFE111" s="866" t="s">
        <v>61</v>
      </c>
      <c r="QFF111" s="866"/>
      <c r="QFG111" s="5"/>
      <c r="QFH111" s="5"/>
      <c r="QFI111" s="1"/>
      <c r="QFJ111" s="2"/>
      <c r="QFK111" s="8" t="s">
        <v>60</v>
      </c>
      <c r="QFL111" s="5"/>
      <c r="QFM111" s="866" t="s">
        <v>61</v>
      </c>
      <c r="QFN111" s="866"/>
      <c r="QFO111" s="5"/>
      <c r="QFP111" s="5"/>
      <c r="QFQ111" s="1"/>
      <c r="QFR111" s="2"/>
      <c r="QFS111" s="8" t="s">
        <v>60</v>
      </c>
      <c r="QFT111" s="5"/>
      <c r="QFU111" s="866" t="s">
        <v>61</v>
      </c>
      <c r="QFV111" s="866"/>
      <c r="QFW111" s="5"/>
      <c r="QFX111" s="5"/>
      <c r="QFY111" s="1"/>
      <c r="QFZ111" s="2"/>
      <c r="QGA111" s="8" t="s">
        <v>60</v>
      </c>
      <c r="QGB111" s="5"/>
      <c r="QGC111" s="866" t="s">
        <v>61</v>
      </c>
      <c r="QGD111" s="866"/>
      <c r="QGE111" s="5"/>
      <c r="QGF111" s="5"/>
      <c r="QGG111" s="1"/>
      <c r="QGH111" s="2"/>
      <c r="QGI111" s="8" t="s">
        <v>60</v>
      </c>
      <c r="QGJ111" s="5"/>
      <c r="QGK111" s="866" t="s">
        <v>61</v>
      </c>
      <c r="QGL111" s="866"/>
      <c r="QGM111" s="5"/>
      <c r="QGN111" s="5"/>
      <c r="QGO111" s="1"/>
      <c r="QGP111" s="2"/>
      <c r="QGQ111" s="8" t="s">
        <v>60</v>
      </c>
      <c r="QGR111" s="5"/>
      <c r="QGS111" s="866" t="s">
        <v>61</v>
      </c>
      <c r="QGT111" s="866"/>
      <c r="QGU111" s="5"/>
      <c r="QGV111" s="5"/>
      <c r="QGW111" s="1"/>
      <c r="QGX111" s="2"/>
      <c r="QGY111" s="8" t="s">
        <v>60</v>
      </c>
      <c r="QGZ111" s="5"/>
      <c r="QHA111" s="866" t="s">
        <v>61</v>
      </c>
      <c r="QHB111" s="866"/>
      <c r="QHC111" s="5"/>
      <c r="QHD111" s="5"/>
      <c r="QHE111" s="1"/>
      <c r="QHF111" s="2"/>
      <c r="QHG111" s="8" t="s">
        <v>60</v>
      </c>
      <c r="QHH111" s="5"/>
      <c r="QHI111" s="866" t="s">
        <v>61</v>
      </c>
      <c r="QHJ111" s="866"/>
      <c r="QHK111" s="5"/>
      <c r="QHL111" s="5"/>
      <c r="QHM111" s="1"/>
      <c r="QHN111" s="2"/>
      <c r="QHO111" s="8" t="s">
        <v>60</v>
      </c>
      <c r="QHP111" s="5"/>
      <c r="QHQ111" s="866" t="s">
        <v>61</v>
      </c>
      <c r="QHR111" s="866"/>
      <c r="QHS111" s="5"/>
      <c r="QHT111" s="5"/>
      <c r="QHU111" s="1"/>
      <c r="QHV111" s="2"/>
      <c r="QHW111" s="8" t="s">
        <v>60</v>
      </c>
      <c r="QHX111" s="5"/>
      <c r="QHY111" s="866" t="s">
        <v>61</v>
      </c>
      <c r="QHZ111" s="866"/>
      <c r="QIA111" s="5"/>
      <c r="QIB111" s="5"/>
      <c r="QIC111" s="1"/>
      <c r="QID111" s="2"/>
      <c r="QIE111" s="8" t="s">
        <v>60</v>
      </c>
      <c r="QIF111" s="5"/>
      <c r="QIG111" s="866" t="s">
        <v>61</v>
      </c>
      <c r="QIH111" s="866"/>
      <c r="QII111" s="5"/>
      <c r="QIJ111" s="5"/>
      <c r="QIK111" s="1"/>
      <c r="QIL111" s="2"/>
      <c r="QIM111" s="8" t="s">
        <v>60</v>
      </c>
      <c r="QIN111" s="5"/>
      <c r="QIO111" s="866" t="s">
        <v>61</v>
      </c>
      <c r="QIP111" s="866"/>
      <c r="QIQ111" s="5"/>
      <c r="QIR111" s="5"/>
      <c r="QIS111" s="1"/>
      <c r="QIT111" s="2"/>
      <c r="QIU111" s="8" t="s">
        <v>60</v>
      </c>
      <c r="QIV111" s="5"/>
      <c r="QIW111" s="866" t="s">
        <v>61</v>
      </c>
      <c r="QIX111" s="866"/>
      <c r="QIY111" s="5"/>
      <c r="QIZ111" s="5"/>
      <c r="QJA111" s="1"/>
      <c r="QJB111" s="2"/>
      <c r="QJC111" s="8" t="s">
        <v>60</v>
      </c>
      <c r="QJD111" s="5"/>
      <c r="QJE111" s="866" t="s">
        <v>61</v>
      </c>
      <c r="QJF111" s="866"/>
      <c r="QJG111" s="5"/>
      <c r="QJH111" s="5"/>
      <c r="QJI111" s="1"/>
      <c r="QJJ111" s="2"/>
      <c r="QJK111" s="8" t="s">
        <v>60</v>
      </c>
      <c r="QJL111" s="5"/>
      <c r="QJM111" s="866" t="s">
        <v>61</v>
      </c>
      <c r="QJN111" s="866"/>
      <c r="QJO111" s="5"/>
      <c r="QJP111" s="5"/>
      <c r="QJQ111" s="1"/>
      <c r="QJR111" s="2"/>
      <c r="QJS111" s="8" t="s">
        <v>60</v>
      </c>
      <c r="QJT111" s="5"/>
      <c r="QJU111" s="866" t="s">
        <v>61</v>
      </c>
      <c r="QJV111" s="866"/>
      <c r="QJW111" s="5"/>
      <c r="QJX111" s="5"/>
      <c r="QJY111" s="1"/>
      <c r="QJZ111" s="2"/>
      <c r="QKA111" s="8" t="s">
        <v>60</v>
      </c>
      <c r="QKB111" s="5"/>
      <c r="QKC111" s="866" t="s">
        <v>61</v>
      </c>
      <c r="QKD111" s="866"/>
      <c r="QKE111" s="5"/>
      <c r="QKF111" s="5"/>
      <c r="QKG111" s="1"/>
      <c r="QKH111" s="2"/>
      <c r="QKI111" s="8" t="s">
        <v>60</v>
      </c>
      <c r="QKJ111" s="5"/>
      <c r="QKK111" s="866" t="s">
        <v>61</v>
      </c>
      <c r="QKL111" s="866"/>
      <c r="QKM111" s="5"/>
      <c r="QKN111" s="5"/>
      <c r="QKO111" s="1"/>
      <c r="QKP111" s="2"/>
      <c r="QKQ111" s="8" t="s">
        <v>60</v>
      </c>
      <c r="QKR111" s="5"/>
      <c r="QKS111" s="866" t="s">
        <v>61</v>
      </c>
      <c r="QKT111" s="866"/>
      <c r="QKU111" s="5"/>
      <c r="QKV111" s="5"/>
      <c r="QKW111" s="1"/>
      <c r="QKX111" s="2"/>
      <c r="QKY111" s="8" t="s">
        <v>60</v>
      </c>
      <c r="QKZ111" s="5"/>
      <c r="QLA111" s="866" t="s">
        <v>61</v>
      </c>
      <c r="QLB111" s="866"/>
      <c r="QLC111" s="5"/>
      <c r="QLD111" s="5"/>
      <c r="QLE111" s="1"/>
      <c r="QLF111" s="2"/>
      <c r="QLG111" s="8" t="s">
        <v>60</v>
      </c>
      <c r="QLH111" s="5"/>
      <c r="QLI111" s="866" t="s">
        <v>61</v>
      </c>
      <c r="QLJ111" s="866"/>
      <c r="QLK111" s="5"/>
      <c r="QLL111" s="5"/>
      <c r="QLM111" s="1"/>
      <c r="QLN111" s="2"/>
      <c r="QLO111" s="8" t="s">
        <v>60</v>
      </c>
      <c r="QLP111" s="5"/>
      <c r="QLQ111" s="866" t="s">
        <v>61</v>
      </c>
      <c r="QLR111" s="866"/>
      <c r="QLS111" s="5"/>
      <c r="QLT111" s="5"/>
      <c r="QLU111" s="1"/>
      <c r="QLV111" s="2"/>
      <c r="QLW111" s="8" t="s">
        <v>60</v>
      </c>
      <c r="QLX111" s="5"/>
      <c r="QLY111" s="866" t="s">
        <v>61</v>
      </c>
      <c r="QLZ111" s="866"/>
      <c r="QMA111" s="5"/>
      <c r="QMB111" s="5"/>
      <c r="QMC111" s="1"/>
      <c r="QMD111" s="2"/>
      <c r="QME111" s="8" t="s">
        <v>60</v>
      </c>
      <c r="QMF111" s="5"/>
      <c r="QMG111" s="866" t="s">
        <v>61</v>
      </c>
      <c r="QMH111" s="866"/>
      <c r="QMI111" s="5"/>
      <c r="QMJ111" s="5"/>
      <c r="QMK111" s="1"/>
      <c r="QML111" s="2"/>
      <c r="QMM111" s="8" t="s">
        <v>60</v>
      </c>
      <c r="QMN111" s="5"/>
      <c r="QMO111" s="866" t="s">
        <v>61</v>
      </c>
      <c r="QMP111" s="866"/>
      <c r="QMQ111" s="5"/>
      <c r="QMR111" s="5"/>
      <c r="QMS111" s="1"/>
      <c r="QMT111" s="2"/>
      <c r="QMU111" s="8" t="s">
        <v>60</v>
      </c>
      <c r="QMV111" s="5"/>
      <c r="QMW111" s="866" t="s">
        <v>61</v>
      </c>
      <c r="QMX111" s="866"/>
      <c r="QMY111" s="5"/>
      <c r="QMZ111" s="5"/>
      <c r="QNA111" s="1"/>
      <c r="QNB111" s="2"/>
      <c r="QNC111" s="8" t="s">
        <v>60</v>
      </c>
      <c r="QND111" s="5"/>
      <c r="QNE111" s="866" t="s">
        <v>61</v>
      </c>
      <c r="QNF111" s="866"/>
      <c r="QNG111" s="5"/>
      <c r="QNH111" s="5"/>
      <c r="QNI111" s="1"/>
      <c r="QNJ111" s="2"/>
      <c r="QNK111" s="8" t="s">
        <v>60</v>
      </c>
      <c r="QNL111" s="5"/>
      <c r="QNM111" s="866" t="s">
        <v>61</v>
      </c>
      <c r="QNN111" s="866"/>
      <c r="QNO111" s="5"/>
      <c r="QNP111" s="5"/>
      <c r="QNQ111" s="1"/>
      <c r="QNR111" s="2"/>
      <c r="QNS111" s="8" t="s">
        <v>60</v>
      </c>
      <c r="QNT111" s="5"/>
      <c r="QNU111" s="866" t="s">
        <v>61</v>
      </c>
      <c r="QNV111" s="866"/>
      <c r="QNW111" s="5"/>
      <c r="QNX111" s="5"/>
      <c r="QNY111" s="1"/>
      <c r="QNZ111" s="2"/>
      <c r="QOA111" s="8" t="s">
        <v>60</v>
      </c>
      <c r="QOB111" s="5"/>
      <c r="QOC111" s="866" t="s">
        <v>61</v>
      </c>
      <c r="QOD111" s="866"/>
      <c r="QOE111" s="5"/>
      <c r="QOF111" s="5"/>
      <c r="QOG111" s="1"/>
      <c r="QOH111" s="2"/>
      <c r="QOI111" s="8" t="s">
        <v>60</v>
      </c>
      <c r="QOJ111" s="5"/>
      <c r="QOK111" s="866" t="s">
        <v>61</v>
      </c>
      <c r="QOL111" s="866"/>
      <c r="QOM111" s="5"/>
      <c r="QON111" s="5"/>
      <c r="QOO111" s="1"/>
      <c r="QOP111" s="2"/>
      <c r="QOQ111" s="8" t="s">
        <v>60</v>
      </c>
      <c r="QOR111" s="5"/>
      <c r="QOS111" s="866" t="s">
        <v>61</v>
      </c>
      <c r="QOT111" s="866"/>
      <c r="QOU111" s="5"/>
      <c r="QOV111" s="5"/>
      <c r="QOW111" s="1"/>
      <c r="QOX111" s="2"/>
      <c r="QOY111" s="8" t="s">
        <v>60</v>
      </c>
      <c r="QOZ111" s="5"/>
      <c r="QPA111" s="866" t="s">
        <v>61</v>
      </c>
      <c r="QPB111" s="866"/>
      <c r="QPC111" s="5"/>
      <c r="QPD111" s="5"/>
      <c r="QPE111" s="1"/>
      <c r="QPF111" s="2"/>
      <c r="QPG111" s="8" t="s">
        <v>60</v>
      </c>
      <c r="QPH111" s="5"/>
      <c r="QPI111" s="866" t="s">
        <v>61</v>
      </c>
      <c r="QPJ111" s="866"/>
      <c r="QPK111" s="5"/>
      <c r="QPL111" s="5"/>
      <c r="QPM111" s="1"/>
      <c r="QPN111" s="2"/>
      <c r="QPO111" s="8" t="s">
        <v>60</v>
      </c>
      <c r="QPP111" s="5"/>
      <c r="QPQ111" s="866" t="s">
        <v>61</v>
      </c>
      <c r="QPR111" s="866"/>
      <c r="QPS111" s="5"/>
      <c r="QPT111" s="5"/>
      <c r="QPU111" s="1"/>
      <c r="QPV111" s="2"/>
      <c r="QPW111" s="8" t="s">
        <v>60</v>
      </c>
      <c r="QPX111" s="5"/>
      <c r="QPY111" s="866" t="s">
        <v>61</v>
      </c>
      <c r="QPZ111" s="866"/>
      <c r="QQA111" s="5"/>
      <c r="QQB111" s="5"/>
      <c r="QQC111" s="1"/>
      <c r="QQD111" s="2"/>
      <c r="QQE111" s="8" t="s">
        <v>60</v>
      </c>
      <c r="QQF111" s="5"/>
      <c r="QQG111" s="866" t="s">
        <v>61</v>
      </c>
      <c r="QQH111" s="866"/>
      <c r="QQI111" s="5"/>
      <c r="QQJ111" s="5"/>
      <c r="QQK111" s="1"/>
      <c r="QQL111" s="2"/>
      <c r="QQM111" s="8" t="s">
        <v>60</v>
      </c>
      <c r="QQN111" s="5"/>
      <c r="QQO111" s="866" t="s">
        <v>61</v>
      </c>
      <c r="QQP111" s="866"/>
      <c r="QQQ111" s="5"/>
      <c r="QQR111" s="5"/>
      <c r="QQS111" s="1"/>
      <c r="QQT111" s="2"/>
      <c r="QQU111" s="8" t="s">
        <v>60</v>
      </c>
      <c r="QQV111" s="5"/>
      <c r="QQW111" s="866" t="s">
        <v>61</v>
      </c>
      <c r="QQX111" s="866"/>
      <c r="QQY111" s="5"/>
      <c r="QQZ111" s="5"/>
      <c r="QRA111" s="1"/>
      <c r="QRB111" s="2"/>
      <c r="QRC111" s="8" t="s">
        <v>60</v>
      </c>
      <c r="QRD111" s="5"/>
      <c r="QRE111" s="866" t="s">
        <v>61</v>
      </c>
      <c r="QRF111" s="866"/>
      <c r="QRG111" s="5"/>
      <c r="QRH111" s="5"/>
      <c r="QRI111" s="1"/>
      <c r="QRJ111" s="2"/>
      <c r="QRK111" s="8" t="s">
        <v>60</v>
      </c>
      <c r="QRL111" s="5"/>
      <c r="QRM111" s="866" t="s">
        <v>61</v>
      </c>
      <c r="QRN111" s="866"/>
      <c r="QRO111" s="5"/>
      <c r="QRP111" s="5"/>
      <c r="QRQ111" s="1"/>
      <c r="QRR111" s="2"/>
      <c r="QRS111" s="8" t="s">
        <v>60</v>
      </c>
      <c r="QRT111" s="5"/>
      <c r="QRU111" s="866" t="s">
        <v>61</v>
      </c>
      <c r="QRV111" s="866"/>
      <c r="QRW111" s="5"/>
      <c r="QRX111" s="5"/>
      <c r="QRY111" s="1"/>
      <c r="QRZ111" s="2"/>
      <c r="QSA111" s="8" t="s">
        <v>60</v>
      </c>
      <c r="QSB111" s="5"/>
      <c r="QSC111" s="866" t="s">
        <v>61</v>
      </c>
      <c r="QSD111" s="866"/>
      <c r="QSE111" s="5"/>
      <c r="QSF111" s="5"/>
      <c r="QSG111" s="1"/>
      <c r="QSH111" s="2"/>
      <c r="QSI111" s="8" t="s">
        <v>60</v>
      </c>
      <c r="QSJ111" s="5"/>
      <c r="QSK111" s="866" t="s">
        <v>61</v>
      </c>
      <c r="QSL111" s="866"/>
      <c r="QSM111" s="5"/>
      <c r="QSN111" s="5"/>
      <c r="QSO111" s="1"/>
      <c r="QSP111" s="2"/>
      <c r="QSQ111" s="8" t="s">
        <v>60</v>
      </c>
      <c r="QSR111" s="5"/>
      <c r="QSS111" s="866" t="s">
        <v>61</v>
      </c>
      <c r="QST111" s="866"/>
      <c r="QSU111" s="5"/>
      <c r="QSV111" s="5"/>
      <c r="QSW111" s="1"/>
      <c r="QSX111" s="2"/>
      <c r="QSY111" s="8" t="s">
        <v>60</v>
      </c>
      <c r="QSZ111" s="5"/>
      <c r="QTA111" s="866" t="s">
        <v>61</v>
      </c>
      <c r="QTB111" s="866"/>
      <c r="QTC111" s="5"/>
      <c r="QTD111" s="5"/>
      <c r="QTE111" s="1"/>
      <c r="QTF111" s="2"/>
      <c r="QTG111" s="8" t="s">
        <v>60</v>
      </c>
      <c r="QTH111" s="5"/>
      <c r="QTI111" s="866" t="s">
        <v>61</v>
      </c>
      <c r="QTJ111" s="866"/>
      <c r="QTK111" s="5"/>
      <c r="QTL111" s="5"/>
      <c r="QTM111" s="1"/>
      <c r="QTN111" s="2"/>
      <c r="QTO111" s="8" t="s">
        <v>60</v>
      </c>
      <c r="QTP111" s="5"/>
      <c r="QTQ111" s="866" t="s">
        <v>61</v>
      </c>
      <c r="QTR111" s="866"/>
      <c r="QTS111" s="5"/>
      <c r="QTT111" s="5"/>
      <c r="QTU111" s="1"/>
      <c r="QTV111" s="2"/>
      <c r="QTW111" s="8" t="s">
        <v>60</v>
      </c>
      <c r="QTX111" s="5"/>
      <c r="QTY111" s="866" t="s">
        <v>61</v>
      </c>
      <c r="QTZ111" s="866"/>
      <c r="QUA111" s="5"/>
      <c r="QUB111" s="5"/>
      <c r="QUC111" s="1"/>
      <c r="QUD111" s="2"/>
      <c r="QUE111" s="8" t="s">
        <v>60</v>
      </c>
      <c r="QUF111" s="5"/>
      <c r="QUG111" s="866" t="s">
        <v>61</v>
      </c>
      <c r="QUH111" s="866"/>
      <c r="QUI111" s="5"/>
      <c r="QUJ111" s="5"/>
      <c r="QUK111" s="1"/>
      <c r="QUL111" s="2"/>
      <c r="QUM111" s="8" t="s">
        <v>60</v>
      </c>
      <c r="QUN111" s="5"/>
      <c r="QUO111" s="866" t="s">
        <v>61</v>
      </c>
      <c r="QUP111" s="866"/>
      <c r="QUQ111" s="5"/>
      <c r="QUR111" s="5"/>
      <c r="QUS111" s="1"/>
      <c r="QUT111" s="2"/>
      <c r="QUU111" s="8" t="s">
        <v>60</v>
      </c>
      <c r="QUV111" s="5"/>
      <c r="QUW111" s="866" t="s">
        <v>61</v>
      </c>
      <c r="QUX111" s="866"/>
      <c r="QUY111" s="5"/>
      <c r="QUZ111" s="5"/>
      <c r="QVA111" s="1"/>
      <c r="QVB111" s="2"/>
      <c r="QVC111" s="8" t="s">
        <v>60</v>
      </c>
      <c r="QVD111" s="5"/>
      <c r="QVE111" s="866" t="s">
        <v>61</v>
      </c>
      <c r="QVF111" s="866"/>
      <c r="QVG111" s="5"/>
      <c r="QVH111" s="5"/>
      <c r="QVI111" s="1"/>
      <c r="QVJ111" s="2"/>
      <c r="QVK111" s="8" t="s">
        <v>60</v>
      </c>
      <c r="QVL111" s="5"/>
      <c r="QVM111" s="866" t="s">
        <v>61</v>
      </c>
      <c r="QVN111" s="866"/>
      <c r="QVO111" s="5"/>
      <c r="QVP111" s="5"/>
      <c r="QVQ111" s="1"/>
      <c r="QVR111" s="2"/>
      <c r="QVS111" s="8" t="s">
        <v>60</v>
      </c>
      <c r="QVT111" s="5"/>
      <c r="QVU111" s="866" t="s">
        <v>61</v>
      </c>
      <c r="QVV111" s="866"/>
      <c r="QVW111" s="5"/>
      <c r="QVX111" s="5"/>
      <c r="QVY111" s="1"/>
      <c r="QVZ111" s="2"/>
      <c r="QWA111" s="8" t="s">
        <v>60</v>
      </c>
      <c r="QWB111" s="5"/>
      <c r="QWC111" s="866" t="s">
        <v>61</v>
      </c>
      <c r="QWD111" s="866"/>
      <c r="QWE111" s="5"/>
      <c r="QWF111" s="5"/>
      <c r="QWG111" s="1"/>
      <c r="QWH111" s="2"/>
      <c r="QWI111" s="8" t="s">
        <v>60</v>
      </c>
      <c r="QWJ111" s="5"/>
      <c r="QWK111" s="866" t="s">
        <v>61</v>
      </c>
      <c r="QWL111" s="866"/>
      <c r="QWM111" s="5"/>
      <c r="QWN111" s="5"/>
      <c r="QWO111" s="1"/>
      <c r="QWP111" s="2"/>
      <c r="QWQ111" s="8" t="s">
        <v>60</v>
      </c>
      <c r="QWR111" s="5"/>
      <c r="QWS111" s="866" t="s">
        <v>61</v>
      </c>
      <c r="QWT111" s="866"/>
      <c r="QWU111" s="5"/>
      <c r="QWV111" s="5"/>
      <c r="QWW111" s="1"/>
      <c r="QWX111" s="2"/>
      <c r="QWY111" s="8" t="s">
        <v>60</v>
      </c>
      <c r="QWZ111" s="5"/>
      <c r="QXA111" s="866" t="s">
        <v>61</v>
      </c>
      <c r="QXB111" s="866"/>
      <c r="QXC111" s="5"/>
      <c r="QXD111" s="5"/>
      <c r="QXE111" s="1"/>
      <c r="QXF111" s="2"/>
      <c r="QXG111" s="8" t="s">
        <v>60</v>
      </c>
      <c r="QXH111" s="5"/>
      <c r="QXI111" s="866" t="s">
        <v>61</v>
      </c>
      <c r="QXJ111" s="866"/>
      <c r="QXK111" s="5"/>
      <c r="QXL111" s="5"/>
      <c r="QXM111" s="1"/>
      <c r="QXN111" s="2"/>
      <c r="QXO111" s="8" t="s">
        <v>60</v>
      </c>
      <c r="QXP111" s="5"/>
      <c r="QXQ111" s="866" t="s">
        <v>61</v>
      </c>
      <c r="QXR111" s="866"/>
      <c r="QXS111" s="5"/>
      <c r="QXT111" s="5"/>
      <c r="QXU111" s="1"/>
      <c r="QXV111" s="2"/>
      <c r="QXW111" s="8" t="s">
        <v>60</v>
      </c>
      <c r="QXX111" s="5"/>
      <c r="QXY111" s="866" t="s">
        <v>61</v>
      </c>
      <c r="QXZ111" s="866"/>
      <c r="QYA111" s="5"/>
      <c r="QYB111" s="5"/>
      <c r="QYC111" s="1"/>
      <c r="QYD111" s="2"/>
      <c r="QYE111" s="8" t="s">
        <v>60</v>
      </c>
      <c r="QYF111" s="5"/>
      <c r="QYG111" s="866" t="s">
        <v>61</v>
      </c>
      <c r="QYH111" s="866"/>
      <c r="QYI111" s="5"/>
      <c r="QYJ111" s="5"/>
      <c r="QYK111" s="1"/>
      <c r="QYL111" s="2"/>
      <c r="QYM111" s="8" t="s">
        <v>60</v>
      </c>
      <c r="QYN111" s="5"/>
      <c r="QYO111" s="866" t="s">
        <v>61</v>
      </c>
      <c r="QYP111" s="866"/>
      <c r="QYQ111" s="5"/>
      <c r="QYR111" s="5"/>
      <c r="QYS111" s="1"/>
      <c r="QYT111" s="2"/>
      <c r="QYU111" s="8" t="s">
        <v>60</v>
      </c>
      <c r="QYV111" s="5"/>
      <c r="QYW111" s="866" t="s">
        <v>61</v>
      </c>
      <c r="QYX111" s="866"/>
      <c r="QYY111" s="5"/>
      <c r="QYZ111" s="5"/>
      <c r="QZA111" s="1"/>
      <c r="QZB111" s="2"/>
      <c r="QZC111" s="8" t="s">
        <v>60</v>
      </c>
      <c r="QZD111" s="5"/>
      <c r="QZE111" s="866" t="s">
        <v>61</v>
      </c>
      <c r="QZF111" s="866"/>
      <c r="QZG111" s="5"/>
      <c r="QZH111" s="5"/>
      <c r="QZI111" s="1"/>
      <c r="QZJ111" s="2"/>
      <c r="QZK111" s="8" t="s">
        <v>60</v>
      </c>
      <c r="QZL111" s="5"/>
      <c r="QZM111" s="866" t="s">
        <v>61</v>
      </c>
      <c r="QZN111" s="866"/>
      <c r="QZO111" s="5"/>
      <c r="QZP111" s="5"/>
      <c r="QZQ111" s="1"/>
      <c r="QZR111" s="2"/>
      <c r="QZS111" s="8" t="s">
        <v>60</v>
      </c>
      <c r="QZT111" s="5"/>
      <c r="QZU111" s="866" t="s">
        <v>61</v>
      </c>
      <c r="QZV111" s="866"/>
      <c r="QZW111" s="5"/>
      <c r="QZX111" s="5"/>
      <c r="QZY111" s="1"/>
      <c r="QZZ111" s="2"/>
      <c r="RAA111" s="8" t="s">
        <v>60</v>
      </c>
      <c r="RAB111" s="5"/>
      <c r="RAC111" s="866" t="s">
        <v>61</v>
      </c>
      <c r="RAD111" s="866"/>
      <c r="RAE111" s="5"/>
      <c r="RAF111" s="5"/>
      <c r="RAG111" s="1"/>
      <c r="RAH111" s="2"/>
      <c r="RAI111" s="8" t="s">
        <v>60</v>
      </c>
      <c r="RAJ111" s="5"/>
      <c r="RAK111" s="866" t="s">
        <v>61</v>
      </c>
      <c r="RAL111" s="866"/>
      <c r="RAM111" s="5"/>
      <c r="RAN111" s="5"/>
      <c r="RAO111" s="1"/>
      <c r="RAP111" s="2"/>
      <c r="RAQ111" s="8" t="s">
        <v>60</v>
      </c>
      <c r="RAR111" s="5"/>
      <c r="RAS111" s="866" t="s">
        <v>61</v>
      </c>
      <c r="RAT111" s="866"/>
      <c r="RAU111" s="5"/>
      <c r="RAV111" s="5"/>
      <c r="RAW111" s="1"/>
      <c r="RAX111" s="2"/>
      <c r="RAY111" s="8" t="s">
        <v>60</v>
      </c>
      <c r="RAZ111" s="5"/>
      <c r="RBA111" s="866" t="s">
        <v>61</v>
      </c>
      <c r="RBB111" s="866"/>
      <c r="RBC111" s="5"/>
      <c r="RBD111" s="5"/>
      <c r="RBE111" s="1"/>
      <c r="RBF111" s="2"/>
      <c r="RBG111" s="8" t="s">
        <v>60</v>
      </c>
      <c r="RBH111" s="5"/>
      <c r="RBI111" s="866" t="s">
        <v>61</v>
      </c>
      <c r="RBJ111" s="866"/>
      <c r="RBK111" s="5"/>
      <c r="RBL111" s="5"/>
      <c r="RBM111" s="1"/>
      <c r="RBN111" s="2"/>
      <c r="RBO111" s="8" t="s">
        <v>60</v>
      </c>
      <c r="RBP111" s="5"/>
      <c r="RBQ111" s="866" t="s">
        <v>61</v>
      </c>
      <c r="RBR111" s="866"/>
      <c r="RBS111" s="5"/>
      <c r="RBT111" s="5"/>
      <c r="RBU111" s="1"/>
      <c r="RBV111" s="2"/>
      <c r="RBW111" s="8" t="s">
        <v>60</v>
      </c>
      <c r="RBX111" s="5"/>
      <c r="RBY111" s="866" t="s">
        <v>61</v>
      </c>
      <c r="RBZ111" s="866"/>
      <c r="RCA111" s="5"/>
      <c r="RCB111" s="5"/>
      <c r="RCC111" s="1"/>
      <c r="RCD111" s="2"/>
      <c r="RCE111" s="8" t="s">
        <v>60</v>
      </c>
      <c r="RCF111" s="5"/>
      <c r="RCG111" s="866" t="s">
        <v>61</v>
      </c>
      <c r="RCH111" s="866"/>
      <c r="RCI111" s="5"/>
      <c r="RCJ111" s="5"/>
      <c r="RCK111" s="1"/>
      <c r="RCL111" s="2"/>
      <c r="RCM111" s="8" t="s">
        <v>60</v>
      </c>
      <c r="RCN111" s="5"/>
      <c r="RCO111" s="866" t="s">
        <v>61</v>
      </c>
      <c r="RCP111" s="866"/>
      <c r="RCQ111" s="5"/>
      <c r="RCR111" s="5"/>
      <c r="RCS111" s="1"/>
      <c r="RCT111" s="2"/>
      <c r="RCU111" s="8" t="s">
        <v>60</v>
      </c>
      <c r="RCV111" s="5"/>
      <c r="RCW111" s="866" t="s">
        <v>61</v>
      </c>
      <c r="RCX111" s="866"/>
      <c r="RCY111" s="5"/>
      <c r="RCZ111" s="5"/>
      <c r="RDA111" s="1"/>
      <c r="RDB111" s="2"/>
      <c r="RDC111" s="8" t="s">
        <v>60</v>
      </c>
      <c r="RDD111" s="5"/>
      <c r="RDE111" s="866" t="s">
        <v>61</v>
      </c>
      <c r="RDF111" s="866"/>
      <c r="RDG111" s="5"/>
      <c r="RDH111" s="5"/>
      <c r="RDI111" s="1"/>
      <c r="RDJ111" s="2"/>
      <c r="RDK111" s="8" t="s">
        <v>60</v>
      </c>
      <c r="RDL111" s="5"/>
      <c r="RDM111" s="866" t="s">
        <v>61</v>
      </c>
      <c r="RDN111" s="866"/>
      <c r="RDO111" s="5"/>
      <c r="RDP111" s="5"/>
      <c r="RDQ111" s="1"/>
      <c r="RDR111" s="2"/>
      <c r="RDS111" s="8" t="s">
        <v>60</v>
      </c>
      <c r="RDT111" s="5"/>
      <c r="RDU111" s="866" t="s">
        <v>61</v>
      </c>
      <c r="RDV111" s="866"/>
      <c r="RDW111" s="5"/>
      <c r="RDX111" s="5"/>
      <c r="RDY111" s="1"/>
      <c r="RDZ111" s="2"/>
      <c r="REA111" s="8" t="s">
        <v>60</v>
      </c>
      <c r="REB111" s="5"/>
      <c r="REC111" s="866" t="s">
        <v>61</v>
      </c>
      <c r="RED111" s="866"/>
      <c r="REE111" s="5"/>
      <c r="REF111" s="5"/>
      <c r="REG111" s="1"/>
      <c r="REH111" s="2"/>
      <c r="REI111" s="8" t="s">
        <v>60</v>
      </c>
      <c r="REJ111" s="5"/>
      <c r="REK111" s="866" t="s">
        <v>61</v>
      </c>
      <c r="REL111" s="866"/>
      <c r="REM111" s="5"/>
      <c r="REN111" s="5"/>
      <c r="REO111" s="1"/>
      <c r="REP111" s="2"/>
      <c r="REQ111" s="8" t="s">
        <v>60</v>
      </c>
      <c r="RER111" s="5"/>
      <c r="RES111" s="866" t="s">
        <v>61</v>
      </c>
      <c r="RET111" s="866"/>
      <c r="REU111" s="5"/>
      <c r="REV111" s="5"/>
      <c r="REW111" s="1"/>
      <c r="REX111" s="2"/>
      <c r="REY111" s="8" t="s">
        <v>60</v>
      </c>
      <c r="REZ111" s="5"/>
      <c r="RFA111" s="866" t="s">
        <v>61</v>
      </c>
      <c r="RFB111" s="866"/>
      <c r="RFC111" s="5"/>
      <c r="RFD111" s="5"/>
      <c r="RFE111" s="1"/>
      <c r="RFF111" s="2"/>
      <c r="RFG111" s="8" t="s">
        <v>60</v>
      </c>
      <c r="RFH111" s="5"/>
      <c r="RFI111" s="866" t="s">
        <v>61</v>
      </c>
      <c r="RFJ111" s="866"/>
      <c r="RFK111" s="5"/>
      <c r="RFL111" s="5"/>
      <c r="RFM111" s="1"/>
      <c r="RFN111" s="2"/>
      <c r="RFO111" s="8" t="s">
        <v>60</v>
      </c>
      <c r="RFP111" s="5"/>
      <c r="RFQ111" s="866" t="s">
        <v>61</v>
      </c>
      <c r="RFR111" s="866"/>
      <c r="RFS111" s="5"/>
      <c r="RFT111" s="5"/>
      <c r="RFU111" s="1"/>
      <c r="RFV111" s="2"/>
      <c r="RFW111" s="8" t="s">
        <v>60</v>
      </c>
      <c r="RFX111" s="5"/>
      <c r="RFY111" s="866" t="s">
        <v>61</v>
      </c>
      <c r="RFZ111" s="866"/>
      <c r="RGA111" s="5"/>
      <c r="RGB111" s="5"/>
      <c r="RGC111" s="1"/>
      <c r="RGD111" s="2"/>
      <c r="RGE111" s="8" t="s">
        <v>60</v>
      </c>
      <c r="RGF111" s="5"/>
      <c r="RGG111" s="866" t="s">
        <v>61</v>
      </c>
      <c r="RGH111" s="866"/>
      <c r="RGI111" s="5"/>
      <c r="RGJ111" s="5"/>
      <c r="RGK111" s="1"/>
      <c r="RGL111" s="2"/>
      <c r="RGM111" s="8" t="s">
        <v>60</v>
      </c>
      <c r="RGN111" s="5"/>
      <c r="RGO111" s="866" t="s">
        <v>61</v>
      </c>
      <c r="RGP111" s="866"/>
      <c r="RGQ111" s="5"/>
      <c r="RGR111" s="5"/>
      <c r="RGS111" s="1"/>
      <c r="RGT111" s="2"/>
      <c r="RGU111" s="8" t="s">
        <v>60</v>
      </c>
      <c r="RGV111" s="5"/>
      <c r="RGW111" s="866" t="s">
        <v>61</v>
      </c>
      <c r="RGX111" s="866"/>
      <c r="RGY111" s="5"/>
      <c r="RGZ111" s="5"/>
      <c r="RHA111" s="1"/>
      <c r="RHB111" s="2"/>
      <c r="RHC111" s="8" t="s">
        <v>60</v>
      </c>
      <c r="RHD111" s="5"/>
      <c r="RHE111" s="866" t="s">
        <v>61</v>
      </c>
      <c r="RHF111" s="866"/>
      <c r="RHG111" s="5"/>
      <c r="RHH111" s="5"/>
      <c r="RHI111" s="1"/>
      <c r="RHJ111" s="2"/>
      <c r="RHK111" s="8" t="s">
        <v>60</v>
      </c>
      <c r="RHL111" s="5"/>
      <c r="RHM111" s="866" t="s">
        <v>61</v>
      </c>
      <c r="RHN111" s="866"/>
      <c r="RHO111" s="5"/>
      <c r="RHP111" s="5"/>
      <c r="RHQ111" s="1"/>
      <c r="RHR111" s="2"/>
      <c r="RHS111" s="8" t="s">
        <v>60</v>
      </c>
      <c r="RHT111" s="5"/>
      <c r="RHU111" s="866" t="s">
        <v>61</v>
      </c>
      <c r="RHV111" s="866"/>
      <c r="RHW111" s="5"/>
      <c r="RHX111" s="5"/>
      <c r="RHY111" s="1"/>
      <c r="RHZ111" s="2"/>
      <c r="RIA111" s="8" t="s">
        <v>60</v>
      </c>
      <c r="RIB111" s="5"/>
      <c r="RIC111" s="866" t="s">
        <v>61</v>
      </c>
      <c r="RID111" s="866"/>
      <c r="RIE111" s="5"/>
      <c r="RIF111" s="5"/>
      <c r="RIG111" s="1"/>
      <c r="RIH111" s="2"/>
      <c r="RII111" s="8" t="s">
        <v>60</v>
      </c>
      <c r="RIJ111" s="5"/>
      <c r="RIK111" s="866" t="s">
        <v>61</v>
      </c>
      <c r="RIL111" s="866"/>
      <c r="RIM111" s="5"/>
      <c r="RIN111" s="5"/>
      <c r="RIO111" s="1"/>
      <c r="RIP111" s="2"/>
      <c r="RIQ111" s="8" t="s">
        <v>60</v>
      </c>
      <c r="RIR111" s="5"/>
      <c r="RIS111" s="866" t="s">
        <v>61</v>
      </c>
      <c r="RIT111" s="866"/>
      <c r="RIU111" s="5"/>
      <c r="RIV111" s="5"/>
      <c r="RIW111" s="1"/>
      <c r="RIX111" s="2"/>
      <c r="RIY111" s="8" t="s">
        <v>60</v>
      </c>
      <c r="RIZ111" s="5"/>
      <c r="RJA111" s="866" t="s">
        <v>61</v>
      </c>
      <c r="RJB111" s="866"/>
      <c r="RJC111" s="5"/>
      <c r="RJD111" s="5"/>
      <c r="RJE111" s="1"/>
      <c r="RJF111" s="2"/>
      <c r="RJG111" s="8" t="s">
        <v>60</v>
      </c>
      <c r="RJH111" s="5"/>
      <c r="RJI111" s="866" t="s">
        <v>61</v>
      </c>
      <c r="RJJ111" s="866"/>
      <c r="RJK111" s="5"/>
      <c r="RJL111" s="5"/>
      <c r="RJM111" s="1"/>
      <c r="RJN111" s="2"/>
      <c r="RJO111" s="8" t="s">
        <v>60</v>
      </c>
      <c r="RJP111" s="5"/>
      <c r="RJQ111" s="866" t="s">
        <v>61</v>
      </c>
      <c r="RJR111" s="866"/>
      <c r="RJS111" s="5"/>
      <c r="RJT111" s="5"/>
      <c r="RJU111" s="1"/>
      <c r="RJV111" s="2"/>
      <c r="RJW111" s="8" t="s">
        <v>60</v>
      </c>
      <c r="RJX111" s="5"/>
      <c r="RJY111" s="866" t="s">
        <v>61</v>
      </c>
      <c r="RJZ111" s="866"/>
      <c r="RKA111" s="5"/>
      <c r="RKB111" s="5"/>
      <c r="RKC111" s="1"/>
      <c r="RKD111" s="2"/>
      <c r="RKE111" s="8" t="s">
        <v>60</v>
      </c>
      <c r="RKF111" s="5"/>
      <c r="RKG111" s="866" t="s">
        <v>61</v>
      </c>
      <c r="RKH111" s="866"/>
      <c r="RKI111" s="5"/>
      <c r="RKJ111" s="5"/>
      <c r="RKK111" s="1"/>
      <c r="RKL111" s="2"/>
      <c r="RKM111" s="8" t="s">
        <v>60</v>
      </c>
      <c r="RKN111" s="5"/>
      <c r="RKO111" s="866" t="s">
        <v>61</v>
      </c>
      <c r="RKP111" s="866"/>
      <c r="RKQ111" s="5"/>
      <c r="RKR111" s="5"/>
      <c r="RKS111" s="1"/>
      <c r="RKT111" s="2"/>
      <c r="RKU111" s="8" t="s">
        <v>60</v>
      </c>
      <c r="RKV111" s="5"/>
      <c r="RKW111" s="866" t="s">
        <v>61</v>
      </c>
      <c r="RKX111" s="866"/>
      <c r="RKY111" s="5"/>
      <c r="RKZ111" s="5"/>
      <c r="RLA111" s="1"/>
      <c r="RLB111" s="2"/>
      <c r="RLC111" s="8" t="s">
        <v>60</v>
      </c>
      <c r="RLD111" s="5"/>
      <c r="RLE111" s="866" t="s">
        <v>61</v>
      </c>
      <c r="RLF111" s="866"/>
      <c r="RLG111" s="5"/>
      <c r="RLH111" s="5"/>
      <c r="RLI111" s="1"/>
      <c r="RLJ111" s="2"/>
      <c r="RLK111" s="8" t="s">
        <v>60</v>
      </c>
      <c r="RLL111" s="5"/>
      <c r="RLM111" s="866" t="s">
        <v>61</v>
      </c>
      <c r="RLN111" s="866"/>
      <c r="RLO111" s="5"/>
      <c r="RLP111" s="5"/>
      <c r="RLQ111" s="1"/>
      <c r="RLR111" s="2"/>
      <c r="RLS111" s="8" t="s">
        <v>60</v>
      </c>
      <c r="RLT111" s="5"/>
      <c r="RLU111" s="866" t="s">
        <v>61</v>
      </c>
      <c r="RLV111" s="866"/>
      <c r="RLW111" s="5"/>
      <c r="RLX111" s="5"/>
      <c r="RLY111" s="1"/>
      <c r="RLZ111" s="2"/>
      <c r="RMA111" s="8" t="s">
        <v>60</v>
      </c>
      <c r="RMB111" s="5"/>
      <c r="RMC111" s="866" t="s">
        <v>61</v>
      </c>
      <c r="RMD111" s="866"/>
      <c r="RME111" s="5"/>
      <c r="RMF111" s="5"/>
      <c r="RMG111" s="1"/>
      <c r="RMH111" s="2"/>
      <c r="RMI111" s="8" t="s">
        <v>60</v>
      </c>
      <c r="RMJ111" s="5"/>
      <c r="RMK111" s="866" t="s">
        <v>61</v>
      </c>
      <c r="RML111" s="866"/>
      <c r="RMM111" s="5"/>
      <c r="RMN111" s="5"/>
      <c r="RMO111" s="1"/>
      <c r="RMP111" s="2"/>
      <c r="RMQ111" s="8" t="s">
        <v>60</v>
      </c>
      <c r="RMR111" s="5"/>
      <c r="RMS111" s="866" t="s">
        <v>61</v>
      </c>
      <c r="RMT111" s="866"/>
      <c r="RMU111" s="5"/>
      <c r="RMV111" s="5"/>
      <c r="RMW111" s="1"/>
      <c r="RMX111" s="2"/>
      <c r="RMY111" s="8" t="s">
        <v>60</v>
      </c>
      <c r="RMZ111" s="5"/>
      <c r="RNA111" s="866" t="s">
        <v>61</v>
      </c>
      <c r="RNB111" s="866"/>
      <c r="RNC111" s="5"/>
      <c r="RND111" s="5"/>
      <c r="RNE111" s="1"/>
      <c r="RNF111" s="2"/>
      <c r="RNG111" s="8" t="s">
        <v>60</v>
      </c>
      <c r="RNH111" s="5"/>
      <c r="RNI111" s="866" t="s">
        <v>61</v>
      </c>
      <c r="RNJ111" s="866"/>
      <c r="RNK111" s="5"/>
      <c r="RNL111" s="5"/>
      <c r="RNM111" s="1"/>
      <c r="RNN111" s="2"/>
      <c r="RNO111" s="8" t="s">
        <v>60</v>
      </c>
      <c r="RNP111" s="5"/>
      <c r="RNQ111" s="866" t="s">
        <v>61</v>
      </c>
      <c r="RNR111" s="866"/>
      <c r="RNS111" s="5"/>
      <c r="RNT111" s="5"/>
      <c r="RNU111" s="1"/>
      <c r="RNV111" s="2"/>
      <c r="RNW111" s="8" t="s">
        <v>60</v>
      </c>
      <c r="RNX111" s="5"/>
      <c r="RNY111" s="866" t="s">
        <v>61</v>
      </c>
      <c r="RNZ111" s="866"/>
      <c r="ROA111" s="5"/>
      <c r="ROB111" s="5"/>
      <c r="ROC111" s="1"/>
      <c r="ROD111" s="2"/>
      <c r="ROE111" s="8" t="s">
        <v>60</v>
      </c>
      <c r="ROF111" s="5"/>
      <c r="ROG111" s="866" t="s">
        <v>61</v>
      </c>
      <c r="ROH111" s="866"/>
      <c r="ROI111" s="5"/>
      <c r="ROJ111" s="5"/>
      <c r="ROK111" s="1"/>
      <c r="ROL111" s="2"/>
      <c r="ROM111" s="8" t="s">
        <v>60</v>
      </c>
      <c r="RON111" s="5"/>
      <c r="ROO111" s="866" t="s">
        <v>61</v>
      </c>
      <c r="ROP111" s="866"/>
      <c r="ROQ111" s="5"/>
      <c r="ROR111" s="5"/>
      <c r="ROS111" s="1"/>
      <c r="ROT111" s="2"/>
      <c r="ROU111" s="8" t="s">
        <v>60</v>
      </c>
      <c r="ROV111" s="5"/>
      <c r="ROW111" s="866" t="s">
        <v>61</v>
      </c>
      <c r="ROX111" s="866"/>
      <c r="ROY111" s="5"/>
      <c r="ROZ111" s="5"/>
      <c r="RPA111" s="1"/>
      <c r="RPB111" s="2"/>
      <c r="RPC111" s="8" t="s">
        <v>60</v>
      </c>
      <c r="RPD111" s="5"/>
      <c r="RPE111" s="866" t="s">
        <v>61</v>
      </c>
      <c r="RPF111" s="866"/>
      <c r="RPG111" s="5"/>
      <c r="RPH111" s="5"/>
      <c r="RPI111" s="1"/>
      <c r="RPJ111" s="2"/>
      <c r="RPK111" s="8" t="s">
        <v>60</v>
      </c>
      <c r="RPL111" s="5"/>
      <c r="RPM111" s="866" t="s">
        <v>61</v>
      </c>
      <c r="RPN111" s="866"/>
      <c r="RPO111" s="5"/>
      <c r="RPP111" s="5"/>
      <c r="RPQ111" s="1"/>
      <c r="RPR111" s="2"/>
      <c r="RPS111" s="8" t="s">
        <v>60</v>
      </c>
      <c r="RPT111" s="5"/>
      <c r="RPU111" s="866" t="s">
        <v>61</v>
      </c>
      <c r="RPV111" s="866"/>
      <c r="RPW111" s="5"/>
      <c r="RPX111" s="5"/>
      <c r="RPY111" s="1"/>
      <c r="RPZ111" s="2"/>
      <c r="RQA111" s="8" t="s">
        <v>60</v>
      </c>
      <c r="RQB111" s="5"/>
      <c r="RQC111" s="866" t="s">
        <v>61</v>
      </c>
      <c r="RQD111" s="866"/>
      <c r="RQE111" s="5"/>
      <c r="RQF111" s="5"/>
      <c r="RQG111" s="1"/>
      <c r="RQH111" s="2"/>
      <c r="RQI111" s="8" t="s">
        <v>60</v>
      </c>
      <c r="RQJ111" s="5"/>
      <c r="RQK111" s="866" t="s">
        <v>61</v>
      </c>
      <c r="RQL111" s="866"/>
      <c r="RQM111" s="5"/>
      <c r="RQN111" s="5"/>
      <c r="RQO111" s="1"/>
      <c r="RQP111" s="2"/>
      <c r="RQQ111" s="8" t="s">
        <v>60</v>
      </c>
      <c r="RQR111" s="5"/>
      <c r="RQS111" s="866" t="s">
        <v>61</v>
      </c>
      <c r="RQT111" s="866"/>
      <c r="RQU111" s="5"/>
      <c r="RQV111" s="5"/>
      <c r="RQW111" s="1"/>
      <c r="RQX111" s="2"/>
      <c r="RQY111" s="8" t="s">
        <v>60</v>
      </c>
      <c r="RQZ111" s="5"/>
      <c r="RRA111" s="866" t="s">
        <v>61</v>
      </c>
      <c r="RRB111" s="866"/>
      <c r="RRC111" s="5"/>
      <c r="RRD111" s="5"/>
      <c r="RRE111" s="1"/>
      <c r="RRF111" s="2"/>
      <c r="RRG111" s="8" t="s">
        <v>60</v>
      </c>
      <c r="RRH111" s="5"/>
      <c r="RRI111" s="866" t="s">
        <v>61</v>
      </c>
      <c r="RRJ111" s="866"/>
      <c r="RRK111" s="5"/>
      <c r="RRL111" s="5"/>
      <c r="RRM111" s="1"/>
      <c r="RRN111" s="2"/>
      <c r="RRO111" s="8" t="s">
        <v>60</v>
      </c>
      <c r="RRP111" s="5"/>
      <c r="RRQ111" s="866" t="s">
        <v>61</v>
      </c>
      <c r="RRR111" s="866"/>
      <c r="RRS111" s="5"/>
      <c r="RRT111" s="5"/>
      <c r="RRU111" s="1"/>
      <c r="RRV111" s="2"/>
      <c r="RRW111" s="8" t="s">
        <v>60</v>
      </c>
      <c r="RRX111" s="5"/>
      <c r="RRY111" s="866" t="s">
        <v>61</v>
      </c>
      <c r="RRZ111" s="866"/>
      <c r="RSA111" s="5"/>
      <c r="RSB111" s="5"/>
      <c r="RSC111" s="1"/>
      <c r="RSD111" s="2"/>
      <c r="RSE111" s="8" t="s">
        <v>60</v>
      </c>
      <c r="RSF111" s="5"/>
      <c r="RSG111" s="866" t="s">
        <v>61</v>
      </c>
      <c r="RSH111" s="866"/>
      <c r="RSI111" s="5"/>
      <c r="RSJ111" s="5"/>
      <c r="RSK111" s="1"/>
      <c r="RSL111" s="2"/>
      <c r="RSM111" s="8" t="s">
        <v>60</v>
      </c>
      <c r="RSN111" s="5"/>
      <c r="RSO111" s="866" t="s">
        <v>61</v>
      </c>
      <c r="RSP111" s="866"/>
      <c r="RSQ111" s="5"/>
      <c r="RSR111" s="5"/>
      <c r="RSS111" s="1"/>
      <c r="RST111" s="2"/>
      <c r="RSU111" s="8" t="s">
        <v>60</v>
      </c>
      <c r="RSV111" s="5"/>
      <c r="RSW111" s="866" t="s">
        <v>61</v>
      </c>
      <c r="RSX111" s="866"/>
      <c r="RSY111" s="5"/>
      <c r="RSZ111" s="5"/>
      <c r="RTA111" s="1"/>
      <c r="RTB111" s="2"/>
      <c r="RTC111" s="8" t="s">
        <v>60</v>
      </c>
      <c r="RTD111" s="5"/>
      <c r="RTE111" s="866" t="s">
        <v>61</v>
      </c>
      <c r="RTF111" s="866"/>
      <c r="RTG111" s="5"/>
      <c r="RTH111" s="5"/>
      <c r="RTI111" s="1"/>
      <c r="RTJ111" s="2"/>
      <c r="RTK111" s="8" t="s">
        <v>60</v>
      </c>
      <c r="RTL111" s="5"/>
      <c r="RTM111" s="866" t="s">
        <v>61</v>
      </c>
      <c r="RTN111" s="866"/>
      <c r="RTO111" s="5"/>
      <c r="RTP111" s="5"/>
      <c r="RTQ111" s="1"/>
      <c r="RTR111" s="2"/>
      <c r="RTS111" s="8" t="s">
        <v>60</v>
      </c>
      <c r="RTT111" s="5"/>
      <c r="RTU111" s="866" t="s">
        <v>61</v>
      </c>
      <c r="RTV111" s="866"/>
      <c r="RTW111" s="5"/>
      <c r="RTX111" s="5"/>
      <c r="RTY111" s="1"/>
      <c r="RTZ111" s="2"/>
      <c r="RUA111" s="8" t="s">
        <v>60</v>
      </c>
      <c r="RUB111" s="5"/>
      <c r="RUC111" s="866" t="s">
        <v>61</v>
      </c>
      <c r="RUD111" s="866"/>
      <c r="RUE111" s="5"/>
      <c r="RUF111" s="5"/>
      <c r="RUG111" s="1"/>
      <c r="RUH111" s="2"/>
      <c r="RUI111" s="8" t="s">
        <v>60</v>
      </c>
      <c r="RUJ111" s="5"/>
      <c r="RUK111" s="866" t="s">
        <v>61</v>
      </c>
      <c r="RUL111" s="866"/>
      <c r="RUM111" s="5"/>
      <c r="RUN111" s="5"/>
      <c r="RUO111" s="1"/>
      <c r="RUP111" s="2"/>
      <c r="RUQ111" s="8" t="s">
        <v>60</v>
      </c>
      <c r="RUR111" s="5"/>
      <c r="RUS111" s="866" t="s">
        <v>61</v>
      </c>
      <c r="RUT111" s="866"/>
      <c r="RUU111" s="5"/>
      <c r="RUV111" s="5"/>
      <c r="RUW111" s="1"/>
      <c r="RUX111" s="2"/>
      <c r="RUY111" s="8" t="s">
        <v>60</v>
      </c>
      <c r="RUZ111" s="5"/>
      <c r="RVA111" s="866" t="s">
        <v>61</v>
      </c>
      <c r="RVB111" s="866"/>
      <c r="RVC111" s="5"/>
      <c r="RVD111" s="5"/>
      <c r="RVE111" s="1"/>
      <c r="RVF111" s="2"/>
      <c r="RVG111" s="8" t="s">
        <v>60</v>
      </c>
      <c r="RVH111" s="5"/>
      <c r="RVI111" s="866" t="s">
        <v>61</v>
      </c>
      <c r="RVJ111" s="866"/>
      <c r="RVK111" s="5"/>
      <c r="RVL111" s="5"/>
      <c r="RVM111" s="1"/>
      <c r="RVN111" s="2"/>
      <c r="RVO111" s="8" t="s">
        <v>60</v>
      </c>
      <c r="RVP111" s="5"/>
      <c r="RVQ111" s="866" t="s">
        <v>61</v>
      </c>
      <c r="RVR111" s="866"/>
      <c r="RVS111" s="5"/>
      <c r="RVT111" s="5"/>
      <c r="RVU111" s="1"/>
      <c r="RVV111" s="2"/>
      <c r="RVW111" s="8" t="s">
        <v>60</v>
      </c>
      <c r="RVX111" s="5"/>
      <c r="RVY111" s="866" t="s">
        <v>61</v>
      </c>
      <c r="RVZ111" s="866"/>
      <c r="RWA111" s="5"/>
      <c r="RWB111" s="5"/>
      <c r="RWC111" s="1"/>
      <c r="RWD111" s="2"/>
      <c r="RWE111" s="8" t="s">
        <v>60</v>
      </c>
      <c r="RWF111" s="5"/>
      <c r="RWG111" s="866" t="s">
        <v>61</v>
      </c>
      <c r="RWH111" s="866"/>
      <c r="RWI111" s="5"/>
      <c r="RWJ111" s="5"/>
      <c r="RWK111" s="1"/>
      <c r="RWL111" s="2"/>
      <c r="RWM111" s="8" t="s">
        <v>60</v>
      </c>
      <c r="RWN111" s="5"/>
      <c r="RWO111" s="866" t="s">
        <v>61</v>
      </c>
      <c r="RWP111" s="866"/>
      <c r="RWQ111" s="5"/>
      <c r="RWR111" s="5"/>
      <c r="RWS111" s="1"/>
      <c r="RWT111" s="2"/>
      <c r="RWU111" s="8" t="s">
        <v>60</v>
      </c>
      <c r="RWV111" s="5"/>
      <c r="RWW111" s="866" t="s">
        <v>61</v>
      </c>
      <c r="RWX111" s="866"/>
      <c r="RWY111" s="5"/>
      <c r="RWZ111" s="5"/>
      <c r="RXA111" s="1"/>
      <c r="RXB111" s="2"/>
      <c r="RXC111" s="8" t="s">
        <v>60</v>
      </c>
      <c r="RXD111" s="5"/>
      <c r="RXE111" s="866" t="s">
        <v>61</v>
      </c>
      <c r="RXF111" s="866"/>
      <c r="RXG111" s="5"/>
      <c r="RXH111" s="5"/>
      <c r="RXI111" s="1"/>
      <c r="RXJ111" s="2"/>
      <c r="RXK111" s="8" t="s">
        <v>60</v>
      </c>
      <c r="RXL111" s="5"/>
      <c r="RXM111" s="866" t="s">
        <v>61</v>
      </c>
      <c r="RXN111" s="866"/>
      <c r="RXO111" s="5"/>
      <c r="RXP111" s="5"/>
      <c r="RXQ111" s="1"/>
      <c r="RXR111" s="2"/>
      <c r="RXS111" s="8" t="s">
        <v>60</v>
      </c>
      <c r="RXT111" s="5"/>
      <c r="RXU111" s="866" t="s">
        <v>61</v>
      </c>
      <c r="RXV111" s="866"/>
      <c r="RXW111" s="5"/>
      <c r="RXX111" s="5"/>
      <c r="RXY111" s="1"/>
      <c r="RXZ111" s="2"/>
      <c r="RYA111" s="8" t="s">
        <v>60</v>
      </c>
      <c r="RYB111" s="5"/>
      <c r="RYC111" s="866" t="s">
        <v>61</v>
      </c>
      <c r="RYD111" s="866"/>
      <c r="RYE111" s="5"/>
      <c r="RYF111" s="5"/>
      <c r="RYG111" s="1"/>
      <c r="RYH111" s="2"/>
      <c r="RYI111" s="8" t="s">
        <v>60</v>
      </c>
      <c r="RYJ111" s="5"/>
      <c r="RYK111" s="866" t="s">
        <v>61</v>
      </c>
      <c r="RYL111" s="866"/>
      <c r="RYM111" s="5"/>
      <c r="RYN111" s="5"/>
      <c r="RYO111" s="1"/>
      <c r="RYP111" s="2"/>
      <c r="RYQ111" s="8" t="s">
        <v>60</v>
      </c>
      <c r="RYR111" s="5"/>
      <c r="RYS111" s="866" t="s">
        <v>61</v>
      </c>
      <c r="RYT111" s="866"/>
      <c r="RYU111" s="5"/>
      <c r="RYV111" s="5"/>
      <c r="RYW111" s="1"/>
      <c r="RYX111" s="2"/>
      <c r="RYY111" s="8" t="s">
        <v>60</v>
      </c>
      <c r="RYZ111" s="5"/>
      <c r="RZA111" s="866" t="s">
        <v>61</v>
      </c>
      <c r="RZB111" s="866"/>
      <c r="RZC111" s="5"/>
      <c r="RZD111" s="5"/>
      <c r="RZE111" s="1"/>
      <c r="RZF111" s="2"/>
      <c r="RZG111" s="8" t="s">
        <v>60</v>
      </c>
      <c r="RZH111" s="5"/>
      <c r="RZI111" s="866" t="s">
        <v>61</v>
      </c>
      <c r="RZJ111" s="866"/>
      <c r="RZK111" s="5"/>
      <c r="RZL111" s="5"/>
      <c r="RZM111" s="1"/>
      <c r="RZN111" s="2"/>
      <c r="RZO111" s="8" t="s">
        <v>60</v>
      </c>
      <c r="RZP111" s="5"/>
      <c r="RZQ111" s="866" t="s">
        <v>61</v>
      </c>
      <c r="RZR111" s="866"/>
      <c r="RZS111" s="5"/>
      <c r="RZT111" s="5"/>
      <c r="RZU111" s="1"/>
      <c r="RZV111" s="2"/>
      <c r="RZW111" s="8" t="s">
        <v>60</v>
      </c>
      <c r="RZX111" s="5"/>
      <c r="RZY111" s="866" t="s">
        <v>61</v>
      </c>
      <c r="RZZ111" s="866"/>
      <c r="SAA111" s="5"/>
      <c r="SAB111" s="5"/>
      <c r="SAC111" s="1"/>
      <c r="SAD111" s="2"/>
      <c r="SAE111" s="8" t="s">
        <v>60</v>
      </c>
      <c r="SAF111" s="5"/>
      <c r="SAG111" s="866" t="s">
        <v>61</v>
      </c>
      <c r="SAH111" s="866"/>
      <c r="SAI111" s="5"/>
      <c r="SAJ111" s="5"/>
      <c r="SAK111" s="1"/>
      <c r="SAL111" s="2"/>
      <c r="SAM111" s="8" t="s">
        <v>60</v>
      </c>
      <c r="SAN111" s="5"/>
      <c r="SAO111" s="866" t="s">
        <v>61</v>
      </c>
      <c r="SAP111" s="866"/>
      <c r="SAQ111" s="5"/>
      <c r="SAR111" s="5"/>
      <c r="SAS111" s="1"/>
      <c r="SAT111" s="2"/>
      <c r="SAU111" s="8" t="s">
        <v>60</v>
      </c>
      <c r="SAV111" s="5"/>
      <c r="SAW111" s="866" t="s">
        <v>61</v>
      </c>
      <c r="SAX111" s="866"/>
      <c r="SAY111" s="5"/>
      <c r="SAZ111" s="5"/>
      <c r="SBA111" s="1"/>
      <c r="SBB111" s="2"/>
      <c r="SBC111" s="8" t="s">
        <v>60</v>
      </c>
      <c r="SBD111" s="5"/>
      <c r="SBE111" s="866" t="s">
        <v>61</v>
      </c>
      <c r="SBF111" s="866"/>
      <c r="SBG111" s="5"/>
      <c r="SBH111" s="5"/>
      <c r="SBI111" s="1"/>
      <c r="SBJ111" s="2"/>
      <c r="SBK111" s="8" t="s">
        <v>60</v>
      </c>
      <c r="SBL111" s="5"/>
      <c r="SBM111" s="866" t="s">
        <v>61</v>
      </c>
      <c r="SBN111" s="866"/>
      <c r="SBO111" s="5"/>
      <c r="SBP111" s="5"/>
      <c r="SBQ111" s="1"/>
      <c r="SBR111" s="2"/>
      <c r="SBS111" s="8" t="s">
        <v>60</v>
      </c>
      <c r="SBT111" s="5"/>
      <c r="SBU111" s="866" t="s">
        <v>61</v>
      </c>
      <c r="SBV111" s="866"/>
      <c r="SBW111" s="5"/>
      <c r="SBX111" s="5"/>
      <c r="SBY111" s="1"/>
      <c r="SBZ111" s="2"/>
      <c r="SCA111" s="8" t="s">
        <v>60</v>
      </c>
      <c r="SCB111" s="5"/>
      <c r="SCC111" s="866" t="s">
        <v>61</v>
      </c>
      <c r="SCD111" s="866"/>
      <c r="SCE111" s="5"/>
      <c r="SCF111" s="5"/>
      <c r="SCG111" s="1"/>
      <c r="SCH111" s="2"/>
      <c r="SCI111" s="8" t="s">
        <v>60</v>
      </c>
      <c r="SCJ111" s="5"/>
      <c r="SCK111" s="866" t="s">
        <v>61</v>
      </c>
      <c r="SCL111" s="866"/>
      <c r="SCM111" s="5"/>
      <c r="SCN111" s="5"/>
      <c r="SCO111" s="1"/>
      <c r="SCP111" s="2"/>
      <c r="SCQ111" s="8" t="s">
        <v>60</v>
      </c>
      <c r="SCR111" s="5"/>
      <c r="SCS111" s="866" t="s">
        <v>61</v>
      </c>
      <c r="SCT111" s="866"/>
      <c r="SCU111" s="5"/>
      <c r="SCV111" s="5"/>
      <c r="SCW111" s="1"/>
      <c r="SCX111" s="2"/>
      <c r="SCY111" s="8" t="s">
        <v>60</v>
      </c>
      <c r="SCZ111" s="5"/>
      <c r="SDA111" s="866" t="s">
        <v>61</v>
      </c>
      <c r="SDB111" s="866"/>
      <c r="SDC111" s="5"/>
      <c r="SDD111" s="5"/>
      <c r="SDE111" s="1"/>
      <c r="SDF111" s="2"/>
      <c r="SDG111" s="8" t="s">
        <v>60</v>
      </c>
      <c r="SDH111" s="5"/>
      <c r="SDI111" s="866" t="s">
        <v>61</v>
      </c>
      <c r="SDJ111" s="866"/>
      <c r="SDK111" s="5"/>
      <c r="SDL111" s="5"/>
      <c r="SDM111" s="1"/>
      <c r="SDN111" s="2"/>
      <c r="SDO111" s="8" t="s">
        <v>60</v>
      </c>
      <c r="SDP111" s="5"/>
      <c r="SDQ111" s="866" t="s">
        <v>61</v>
      </c>
      <c r="SDR111" s="866"/>
      <c r="SDS111" s="5"/>
      <c r="SDT111" s="5"/>
      <c r="SDU111" s="1"/>
      <c r="SDV111" s="2"/>
      <c r="SDW111" s="8" t="s">
        <v>60</v>
      </c>
      <c r="SDX111" s="5"/>
      <c r="SDY111" s="866" t="s">
        <v>61</v>
      </c>
      <c r="SDZ111" s="866"/>
      <c r="SEA111" s="5"/>
      <c r="SEB111" s="5"/>
      <c r="SEC111" s="1"/>
      <c r="SED111" s="2"/>
      <c r="SEE111" s="8" t="s">
        <v>60</v>
      </c>
      <c r="SEF111" s="5"/>
      <c r="SEG111" s="866" t="s">
        <v>61</v>
      </c>
      <c r="SEH111" s="866"/>
      <c r="SEI111" s="5"/>
      <c r="SEJ111" s="5"/>
      <c r="SEK111" s="1"/>
      <c r="SEL111" s="2"/>
      <c r="SEM111" s="8" t="s">
        <v>60</v>
      </c>
      <c r="SEN111" s="5"/>
      <c r="SEO111" s="866" t="s">
        <v>61</v>
      </c>
      <c r="SEP111" s="866"/>
      <c r="SEQ111" s="5"/>
      <c r="SER111" s="5"/>
      <c r="SES111" s="1"/>
      <c r="SET111" s="2"/>
      <c r="SEU111" s="8" t="s">
        <v>60</v>
      </c>
      <c r="SEV111" s="5"/>
      <c r="SEW111" s="866" t="s">
        <v>61</v>
      </c>
      <c r="SEX111" s="866"/>
      <c r="SEY111" s="5"/>
      <c r="SEZ111" s="5"/>
      <c r="SFA111" s="1"/>
      <c r="SFB111" s="2"/>
      <c r="SFC111" s="8" t="s">
        <v>60</v>
      </c>
      <c r="SFD111" s="5"/>
      <c r="SFE111" s="866" t="s">
        <v>61</v>
      </c>
      <c r="SFF111" s="866"/>
      <c r="SFG111" s="5"/>
      <c r="SFH111" s="5"/>
      <c r="SFI111" s="1"/>
      <c r="SFJ111" s="2"/>
      <c r="SFK111" s="8" t="s">
        <v>60</v>
      </c>
      <c r="SFL111" s="5"/>
      <c r="SFM111" s="866" t="s">
        <v>61</v>
      </c>
      <c r="SFN111" s="866"/>
      <c r="SFO111" s="5"/>
      <c r="SFP111" s="5"/>
      <c r="SFQ111" s="1"/>
      <c r="SFR111" s="2"/>
      <c r="SFS111" s="8" t="s">
        <v>60</v>
      </c>
      <c r="SFT111" s="5"/>
      <c r="SFU111" s="866" t="s">
        <v>61</v>
      </c>
      <c r="SFV111" s="866"/>
      <c r="SFW111" s="5"/>
      <c r="SFX111" s="5"/>
      <c r="SFY111" s="1"/>
      <c r="SFZ111" s="2"/>
      <c r="SGA111" s="8" t="s">
        <v>60</v>
      </c>
      <c r="SGB111" s="5"/>
      <c r="SGC111" s="866" t="s">
        <v>61</v>
      </c>
      <c r="SGD111" s="866"/>
      <c r="SGE111" s="5"/>
      <c r="SGF111" s="5"/>
      <c r="SGG111" s="1"/>
      <c r="SGH111" s="2"/>
      <c r="SGI111" s="8" t="s">
        <v>60</v>
      </c>
      <c r="SGJ111" s="5"/>
      <c r="SGK111" s="866" t="s">
        <v>61</v>
      </c>
      <c r="SGL111" s="866"/>
      <c r="SGM111" s="5"/>
      <c r="SGN111" s="5"/>
      <c r="SGO111" s="1"/>
      <c r="SGP111" s="2"/>
      <c r="SGQ111" s="8" t="s">
        <v>60</v>
      </c>
      <c r="SGR111" s="5"/>
      <c r="SGS111" s="866" t="s">
        <v>61</v>
      </c>
      <c r="SGT111" s="866"/>
      <c r="SGU111" s="5"/>
      <c r="SGV111" s="5"/>
      <c r="SGW111" s="1"/>
      <c r="SGX111" s="2"/>
      <c r="SGY111" s="8" t="s">
        <v>60</v>
      </c>
      <c r="SGZ111" s="5"/>
      <c r="SHA111" s="866" t="s">
        <v>61</v>
      </c>
      <c r="SHB111" s="866"/>
      <c r="SHC111" s="5"/>
      <c r="SHD111" s="5"/>
      <c r="SHE111" s="1"/>
      <c r="SHF111" s="2"/>
      <c r="SHG111" s="8" t="s">
        <v>60</v>
      </c>
      <c r="SHH111" s="5"/>
      <c r="SHI111" s="866" t="s">
        <v>61</v>
      </c>
      <c r="SHJ111" s="866"/>
      <c r="SHK111" s="5"/>
      <c r="SHL111" s="5"/>
      <c r="SHM111" s="1"/>
      <c r="SHN111" s="2"/>
      <c r="SHO111" s="8" t="s">
        <v>60</v>
      </c>
      <c r="SHP111" s="5"/>
      <c r="SHQ111" s="866" t="s">
        <v>61</v>
      </c>
      <c r="SHR111" s="866"/>
      <c r="SHS111" s="5"/>
      <c r="SHT111" s="5"/>
      <c r="SHU111" s="1"/>
      <c r="SHV111" s="2"/>
      <c r="SHW111" s="8" t="s">
        <v>60</v>
      </c>
      <c r="SHX111" s="5"/>
      <c r="SHY111" s="866" t="s">
        <v>61</v>
      </c>
      <c r="SHZ111" s="866"/>
      <c r="SIA111" s="5"/>
      <c r="SIB111" s="5"/>
      <c r="SIC111" s="1"/>
      <c r="SID111" s="2"/>
      <c r="SIE111" s="8" t="s">
        <v>60</v>
      </c>
      <c r="SIF111" s="5"/>
      <c r="SIG111" s="866" t="s">
        <v>61</v>
      </c>
      <c r="SIH111" s="866"/>
      <c r="SII111" s="5"/>
      <c r="SIJ111" s="5"/>
      <c r="SIK111" s="1"/>
      <c r="SIL111" s="2"/>
      <c r="SIM111" s="8" t="s">
        <v>60</v>
      </c>
      <c r="SIN111" s="5"/>
      <c r="SIO111" s="866" t="s">
        <v>61</v>
      </c>
      <c r="SIP111" s="866"/>
      <c r="SIQ111" s="5"/>
      <c r="SIR111" s="5"/>
      <c r="SIS111" s="1"/>
      <c r="SIT111" s="2"/>
      <c r="SIU111" s="8" t="s">
        <v>60</v>
      </c>
      <c r="SIV111" s="5"/>
      <c r="SIW111" s="866" t="s">
        <v>61</v>
      </c>
      <c r="SIX111" s="866"/>
      <c r="SIY111" s="5"/>
      <c r="SIZ111" s="5"/>
      <c r="SJA111" s="1"/>
      <c r="SJB111" s="2"/>
      <c r="SJC111" s="8" t="s">
        <v>60</v>
      </c>
      <c r="SJD111" s="5"/>
      <c r="SJE111" s="866" t="s">
        <v>61</v>
      </c>
      <c r="SJF111" s="866"/>
      <c r="SJG111" s="5"/>
      <c r="SJH111" s="5"/>
      <c r="SJI111" s="1"/>
      <c r="SJJ111" s="2"/>
      <c r="SJK111" s="8" t="s">
        <v>60</v>
      </c>
      <c r="SJL111" s="5"/>
      <c r="SJM111" s="866" t="s">
        <v>61</v>
      </c>
      <c r="SJN111" s="866"/>
      <c r="SJO111" s="5"/>
      <c r="SJP111" s="5"/>
      <c r="SJQ111" s="1"/>
      <c r="SJR111" s="2"/>
      <c r="SJS111" s="8" t="s">
        <v>60</v>
      </c>
      <c r="SJT111" s="5"/>
      <c r="SJU111" s="866" t="s">
        <v>61</v>
      </c>
      <c r="SJV111" s="866"/>
      <c r="SJW111" s="5"/>
      <c r="SJX111" s="5"/>
      <c r="SJY111" s="1"/>
      <c r="SJZ111" s="2"/>
      <c r="SKA111" s="8" t="s">
        <v>60</v>
      </c>
      <c r="SKB111" s="5"/>
      <c r="SKC111" s="866" t="s">
        <v>61</v>
      </c>
      <c r="SKD111" s="866"/>
      <c r="SKE111" s="5"/>
      <c r="SKF111" s="5"/>
      <c r="SKG111" s="1"/>
      <c r="SKH111" s="2"/>
      <c r="SKI111" s="8" t="s">
        <v>60</v>
      </c>
      <c r="SKJ111" s="5"/>
      <c r="SKK111" s="866" t="s">
        <v>61</v>
      </c>
      <c r="SKL111" s="866"/>
      <c r="SKM111" s="5"/>
      <c r="SKN111" s="5"/>
      <c r="SKO111" s="1"/>
      <c r="SKP111" s="2"/>
      <c r="SKQ111" s="8" t="s">
        <v>60</v>
      </c>
      <c r="SKR111" s="5"/>
      <c r="SKS111" s="866" t="s">
        <v>61</v>
      </c>
      <c r="SKT111" s="866"/>
      <c r="SKU111" s="5"/>
      <c r="SKV111" s="5"/>
      <c r="SKW111" s="1"/>
      <c r="SKX111" s="2"/>
      <c r="SKY111" s="8" t="s">
        <v>60</v>
      </c>
      <c r="SKZ111" s="5"/>
      <c r="SLA111" s="866" t="s">
        <v>61</v>
      </c>
      <c r="SLB111" s="866"/>
      <c r="SLC111" s="5"/>
      <c r="SLD111" s="5"/>
      <c r="SLE111" s="1"/>
      <c r="SLF111" s="2"/>
      <c r="SLG111" s="8" t="s">
        <v>60</v>
      </c>
      <c r="SLH111" s="5"/>
      <c r="SLI111" s="866" t="s">
        <v>61</v>
      </c>
      <c r="SLJ111" s="866"/>
      <c r="SLK111" s="5"/>
      <c r="SLL111" s="5"/>
      <c r="SLM111" s="1"/>
      <c r="SLN111" s="2"/>
      <c r="SLO111" s="8" t="s">
        <v>60</v>
      </c>
      <c r="SLP111" s="5"/>
      <c r="SLQ111" s="866" t="s">
        <v>61</v>
      </c>
      <c r="SLR111" s="866"/>
      <c r="SLS111" s="5"/>
      <c r="SLT111" s="5"/>
      <c r="SLU111" s="1"/>
      <c r="SLV111" s="2"/>
      <c r="SLW111" s="8" t="s">
        <v>60</v>
      </c>
      <c r="SLX111" s="5"/>
      <c r="SLY111" s="866" t="s">
        <v>61</v>
      </c>
      <c r="SLZ111" s="866"/>
      <c r="SMA111" s="5"/>
      <c r="SMB111" s="5"/>
      <c r="SMC111" s="1"/>
      <c r="SMD111" s="2"/>
      <c r="SME111" s="8" t="s">
        <v>60</v>
      </c>
      <c r="SMF111" s="5"/>
      <c r="SMG111" s="866" t="s">
        <v>61</v>
      </c>
      <c r="SMH111" s="866"/>
      <c r="SMI111" s="5"/>
      <c r="SMJ111" s="5"/>
      <c r="SMK111" s="1"/>
      <c r="SML111" s="2"/>
      <c r="SMM111" s="8" t="s">
        <v>60</v>
      </c>
      <c r="SMN111" s="5"/>
      <c r="SMO111" s="866" t="s">
        <v>61</v>
      </c>
      <c r="SMP111" s="866"/>
      <c r="SMQ111" s="5"/>
      <c r="SMR111" s="5"/>
      <c r="SMS111" s="1"/>
      <c r="SMT111" s="2"/>
      <c r="SMU111" s="8" t="s">
        <v>60</v>
      </c>
      <c r="SMV111" s="5"/>
      <c r="SMW111" s="866" t="s">
        <v>61</v>
      </c>
      <c r="SMX111" s="866"/>
      <c r="SMY111" s="5"/>
      <c r="SMZ111" s="5"/>
      <c r="SNA111" s="1"/>
      <c r="SNB111" s="2"/>
      <c r="SNC111" s="8" t="s">
        <v>60</v>
      </c>
      <c r="SND111" s="5"/>
      <c r="SNE111" s="866" t="s">
        <v>61</v>
      </c>
      <c r="SNF111" s="866"/>
      <c r="SNG111" s="5"/>
      <c r="SNH111" s="5"/>
      <c r="SNI111" s="1"/>
      <c r="SNJ111" s="2"/>
      <c r="SNK111" s="8" t="s">
        <v>60</v>
      </c>
      <c r="SNL111" s="5"/>
      <c r="SNM111" s="866" t="s">
        <v>61</v>
      </c>
      <c r="SNN111" s="866"/>
      <c r="SNO111" s="5"/>
      <c r="SNP111" s="5"/>
      <c r="SNQ111" s="1"/>
      <c r="SNR111" s="2"/>
      <c r="SNS111" s="8" t="s">
        <v>60</v>
      </c>
      <c r="SNT111" s="5"/>
      <c r="SNU111" s="866" t="s">
        <v>61</v>
      </c>
      <c r="SNV111" s="866"/>
      <c r="SNW111" s="5"/>
      <c r="SNX111" s="5"/>
      <c r="SNY111" s="1"/>
      <c r="SNZ111" s="2"/>
      <c r="SOA111" s="8" t="s">
        <v>60</v>
      </c>
      <c r="SOB111" s="5"/>
      <c r="SOC111" s="866" t="s">
        <v>61</v>
      </c>
      <c r="SOD111" s="866"/>
      <c r="SOE111" s="5"/>
      <c r="SOF111" s="5"/>
      <c r="SOG111" s="1"/>
      <c r="SOH111" s="2"/>
      <c r="SOI111" s="8" t="s">
        <v>60</v>
      </c>
      <c r="SOJ111" s="5"/>
      <c r="SOK111" s="866" t="s">
        <v>61</v>
      </c>
      <c r="SOL111" s="866"/>
      <c r="SOM111" s="5"/>
      <c r="SON111" s="5"/>
      <c r="SOO111" s="1"/>
      <c r="SOP111" s="2"/>
      <c r="SOQ111" s="8" t="s">
        <v>60</v>
      </c>
      <c r="SOR111" s="5"/>
      <c r="SOS111" s="866" t="s">
        <v>61</v>
      </c>
      <c r="SOT111" s="866"/>
      <c r="SOU111" s="5"/>
      <c r="SOV111" s="5"/>
      <c r="SOW111" s="1"/>
      <c r="SOX111" s="2"/>
      <c r="SOY111" s="8" t="s">
        <v>60</v>
      </c>
      <c r="SOZ111" s="5"/>
      <c r="SPA111" s="866" t="s">
        <v>61</v>
      </c>
      <c r="SPB111" s="866"/>
      <c r="SPC111" s="5"/>
      <c r="SPD111" s="5"/>
      <c r="SPE111" s="1"/>
      <c r="SPF111" s="2"/>
      <c r="SPG111" s="8" t="s">
        <v>60</v>
      </c>
      <c r="SPH111" s="5"/>
      <c r="SPI111" s="866" t="s">
        <v>61</v>
      </c>
      <c r="SPJ111" s="866"/>
      <c r="SPK111" s="5"/>
      <c r="SPL111" s="5"/>
      <c r="SPM111" s="1"/>
      <c r="SPN111" s="2"/>
      <c r="SPO111" s="8" t="s">
        <v>60</v>
      </c>
      <c r="SPP111" s="5"/>
      <c r="SPQ111" s="866" t="s">
        <v>61</v>
      </c>
      <c r="SPR111" s="866"/>
      <c r="SPS111" s="5"/>
      <c r="SPT111" s="5"/>
      <c r="SPU111" s="1"/>
      <c r="SPV111" s="2"/>
      <c r="SPW111" s="8" t="s">
        <v>60</v>
      </c>
      <c r="SPX111" s="5"/>
      <c r="SPY111" s="866" t="s">
        <v>61</v>
      </c>
      <c r="SPZ111" s="866"/>
      <c r="SQA111" s="5"/>
      <c r="SQB111" s="5"/>
      <c r="SQC111" s="1"/>
      <c r="SQD111" s="2"/>
      <c r="SQE111" s="8" t="s">
        <v>60</v>
      </c>
      <c r="SQF111" s="5"/>
      <c r="SQG111" s="866" t="s">
        <v>61</v>
      </c>
      <c r="SQH111" s="866"/>
      <c r="SQI111" s="5"/>
      <c r="SQJ111" s="5"/>
      <c r="SQK111" s="1"/>
      <c r="SQL111" s="2"/>
      <c r="SQM111" s="8" t="s">
        <v>60</v>
      </c>
      <c r="SQN111" s="5"/>
      <c r="SQO111" s="866" t="s">
        <v>61</v>
      </c>
      <c r="SQP111" s="866"/>
      <c r="SQQ111" s="5"/>
      <c r="SQR111" s="5"/>
      <c r="SQS111" s="1"/>
      <c r="SQT111" s="2"/>
      <c r="SQU111" s="8" t="s">
        <v>60</v>
      </c>
      <c r="SQV111" s="5"/>
      <c r="SQW111" s="866" t="s">
        <v>61</v>
      </c>
      <c r="SQX111" s="866"/>
      <c r="SQY111" s="5"/>
      <c r="SQZ111" s="5"/>
      <c r="SRA111" s="1"/>
      <c r="SRB111" s="2"/>
      <c r="SRC111" s="8" t="s">
        <v>60</v>
      </c>
      <c r="SRD111" s="5"/>
      <c r="SRE111" s="866" t="s">
        <v>61</v>
      </c>
      <c r="SRF111" s="866"/>
      <c r="SRG111" s="5"/>
      <c r="SRH111" s="5"/>
      <c r="SRI111" s="1"/>
      <c r="SRJ111" s="2"/>
      <c r="SRK111" s="8" t="s">
        <v>60</v>
      </c>
      <c r="SRL111" s="5"/>
      <c r="SRM111" s="866" t="s">
        <v>61</v>
      </c>
      <c r="SRN111" s="866"/>
      <c r="SRO111" s="5"/>
      <c r="SRP111" s="5"/>
      <c r="SRQ111" s="1"/>
      <c r="SRR111" s="2"/>
      <c r="SRS111" s="8" t="s">
        <v>60</v>
      </c>
      <c r="SRT111" s="5"/>
      <c r="SRU111" s="866" t="s">
        <v>61</v>
      </c>
      <c r="SRV111" s="866"/>
      <c r="SRW111" s="5"/>
      <c r="SRX111" s="5"/>
      <c r="SRY111" s="1"/>
      <c r="SRZ111" s="2"/>
      <c r="SSA111" s="8" t="s">
        <v>60</v>
      </c>
      <c r="SSB111" s="5"/>
      <c r="SSC111" s="866" t="s">
        <v>61</v>
      </c>
      <c r="SSD111" s="866"/>
      <c r="SSE111" s="5"/>
      <c r="SSF111" s="5"/>
      <c r="SSG111" s="1"/>
      <c r="SSH111" s="2"/>
      <c r="SSI111" s="8" t="s">
        <v>60</v>
      </c>
      <c r="SSJ111" s="5"/>
      <c r="SSK111" s="866" t="s">
        <v>61</v>
      </c>
      <c r="SSL111" s="866"/>
      <c r="SSM111" s="5"/>
      <c r="SSN111" s="5"/>
      <c r="SSO111" s="1"/>
      <c r="SSP111" s="2"/>
      <c r="SSQ111" s="8" t="s">
        <v>60</v>
      </c>
      <c r="SSR111" s="5"/>
      <c r="SSS111" s="866" t="s">
        <v>61</v>
      </c>
      <c r="SST111" s="866"/>
      <c r="SSU111" s="5"/>
      <c r="SSV111" s="5"/>
      <c r="SSW111" s="1"/>
      <c r="SSX111" s="2"/>
      <c r="SSY111" s="8" t="s">
        <v>60</v>
      </c>
      <c r="SSZ111" s="5"/>
      <c r="STA111" s="866" t="s">
        <v>61</v>
      </c>
      <c r="STB111" s="866"/>
      <c r="STC111" s="5"/>
      <c r="STD111" s="5"/>
      <c r="STE111" s="1"/>
      <c r="STF111" s="2"/>
      <c r="STG111" s="8" t="s">
        <v>60</v>
      </c>
      <c r="STH111" s="5"/>
      <c r="STI111" s="866" t="s">
        <v>61</v>
      </c>
      <c r="STJ111" s="866"/>
      <c r="STK111" s="5"/>
      <c r="STL111" s="5"/>
      <c r="STM111" s="1"/>
      <c r="STN111" s="2"/>
      <c r="STO111" s="8" t="s">
        <v>60</v>
      </c>
      <c r="STP111" s="5"/>
      <c r="STQ111" s="866" t="s">
        <v>61</v>
      </c>
      <c r="STR111" s="866"/>
      <c r="STS111" s="5"/>
      <c r="STT111" s="5"/>
      <c r="STU111" s="1"/>
      <c r="STV111" s="2"/>
      <c r="STW111" s="8" t="s">
        <v>60</v>
      </c>
      <c r="STX111" s="5"/>
      <c r="STY111" s="866" t="s">
        <v>61</v>
      </c>
      <c r="STZ111" s="866"/>
      <c r="SUA111" s="5"/>
      <c r="SUB111" s="5"/>
      <c r="SUC111" s="1"/>
      <c r="SUD111" s="2"/>
      <c r="SUE111" s="8" t="s">
        <v>60</v>
      </c>
      <c r="SUF111" s="5"/>
      <c r="SUG111" s="866" t="s">
        <v>61</v>
      </c>
      <c r="SUH111" s="866"/>
      <c r="SUI111" s="5"/>
      <c r="SUJ111" s="5"/>
      <c r="SUK111" s="1"/>
      <c r="SUL111" s="2"/>
      <c r="SUM111" s="8" t="s">
        <v>60</v>
      </c>
      <c r="SUN111" s="5"/>
      <c r="SUO111" s="866" t="s">
        <v>61</v>
      </c>
      <c r="SUP111" s="866"/>
      <c r="SUQ111" s="5"/>
      <c r="SUR111" s="5"/>
      <c r="SUS111" s="1"/>
      <c r="SUT111" s="2"/>
      <c r="SUU111" s="8" t="s">
        <v>60</v>
      </c>
      <c r="SUV111" s="5"/>
      <c r="SUW111" s="866" t="s">
        <v>61</v>
      </c>
      <c r="SUX111" s="866"/>
      <c r="SUY111" s="5"/>
      <c r="SUZ111" s="5"/>
      <c r="SVA111" s="1"/>
      <c r="SVB111" s="2"/>
      <c r="SVC111" s="8" t="s">
        <v>60</v>
      </c>
      <c r="SVD111" s="5"/>
      <c r="SVE111" s="866" t="s">
        <v>61</v>
      </c>
      <c r="SVF111" s="866"/>
      <c r="SVG111" s="5"/>
      <c r="SVH111" s="5"/>
      <c r="SVI111" s="1"/>
      <c r="SVJ111" s="2"/>
      <c r="SVK111" s="8" t="s">
        <v>60</v>
      </c>
      <c r="SVL111" s="5"/>
      <c r="SVM111" s="866" t="s">
        <v>61</v>
      </c>
      <c r="SVN111" s="866"/>
      <c r="SVO111" s="5"/>
      <c r="SVP111" s="5"/>
      <c r="SVQ111" s="1"/>
      <c r="SVR111" s="2"/>
      <c r="SVS111" s="8" t="s">
        <v>60</v>
      </c>
      <c r="SVT111" s="5"/>
      <c r="SVU111" s="866" t="s">
        <v>61</v>
      </c>
      <c r="SVV111" s="866"/>
      <c r="SVW111" s="5"/>
      <c r="SVX111" s="5"/>
      <c r="SVY111" s="1"/>
      <c r="SVZ111" s="2"/>
      <c r="SWA111" s="8" t="s">
        <v>60</v>
      </c>
      <c r="SWB111" s="5"/>
      <c r="SWC111" s="866" t="s">
        <v>61</v>
      </c>
      <c r="SWD111" s="866"/>
      <c r="SWE111" s="5"/>
      <c r="SWF111" s="5"/>
      <c r="SWG111" s="1"/>
      <c r="SWH111" s="2"/>
      <c r="SWI111" s="8" t="s">
        <v>60</v>
      </c>
      <c r="SWJ111" s="5"/>
      <c r="SWK111" s="866" t="s">
        <v>61</v>
      </c>
      <c r="SWL111" s="866"/>
      <c r="SWM111" s="5"/>
      <c r="SWN111" s="5"/>
      <c r="SWO111" s="1"/>
      <c r="SWP111" s="2"/>
      <c r="SWQ111" s="8" t="s">
        <v>60</v>
      </c>
      <c r="SWR111" s="5"/>
      <c r="SWS111" s="866" t="s">
        <v>61</v>
      </c>
      <c r="SWT111" s="866"/>
      <c r="SWU111" s="5"/>
      <c r="SWV111" s="5"/>
      <c r="SWW111" s="1"/>
      <c r="SWX111" s="2"/>
      <c r="SWY111" s="8" t="s">
        <v>60</v>
      </c>
      <c r="SWZ111" s="5"/>
      <c r="SXA111" s="866" t="s">
        <v>61</v>
      </c>
      <c r="SXB111" s="866"/>
      <c r="SXC111" s="5"/>
      <c r="SXD111" s="5"/>
      <c r="SXE111" s="1"/>
      <c r="SXF111" s="2"/>
      <c r="SXG111" s="8" t="s">
        <v>60</v>
      </c>
      <c r="SXH111" s="5"/>
      <c r="SXI111" s="866" t="s">
        <v>61</v>
      </c>
      <c r="SXJ111" s="866"/>
      <c r="SXK111" s="5"/>
      <c r="SXL111" s="5"/>
      <c r="SXM111" s="1"/>
      <c r="SXN111" s="2"/>
      <c r="SXO111" s="8" t="s">
        <v>60</v>
      </c>
      <c r="SXP111" s="5"/>
      <c r="SXQ111" s="866" t="s">
        <v>61</v>
      </c>
      <c r="SXR111" s="866"/>
      <c r="SXS111" s="5"/>
      <c r="SXT111" s="5"/>
      <c r="SXU111" s="1"/>
      <c r="SXV111" s="2"/>
      <c r="SXW111" s="8" t="s">
        <v>60</v>
      </c>
      <c r="SXX111" s="5"/>
      <c r="SXY111" s="866" t="s">
        <v>61</v>
      </c>
      <c r="SXZ111" s="866"/>
      <c r="SYA111" s="5"/>
      <c r="SYB111" s="5"/>
      <c r="SYC111" s="1"/>
      <c r="SYD111" s="2"/>
      <c r="SYE111" s="8" t="s">
        <v>60</v>
      </c>
      <c r="SYF111" s="5"/>
      <c r="SYG111" s="866" t="s">
        <v>61</v>
      </c>
      <c r="SYH111" s="866"/>
      <c r="SYI111" s="5"/>
      <c r="SYJ111" s="5"/>
      <c r="SYK111" s="1"/>
      <c r="SYL111" s="2"/>
      <c r="SYM111" s="8" t="s">
        <v>60</v>
      </c>
      <c r="SYN111" s="5"/>
      <c r="SYO111" s="866" t="s">
        <v>61</v>
      </c>
      <c r="SYP111" s="866"/>
      <c r="SYQ111" s="5"/>
      <c r="SYR111" s="5"/>
      <c r="SYS111" s="1"/>
      <c r="SYT111" s="2"/>
      <c r="SYU111" s="8" t="s">
        <v>60</v>
      </c>
      <c r="SYV111" s="5"/>
      <c r="SYW111" s="866" t="s">
        <v>61</v>
      </c>
      <c r="SYX111" s="866"/>
      <c r="SYY111" s="5"/>
      <c r="SYZ111" s="5"/>
      <c r="SZA111" s="1"/>
      <c r="SZB111" s="2"/>
      <c r="SZC111" s="8" t="s">
        <v>60</v>
      </c>
      <c r="SZD111" s="5"/>
      <c r="SZE111" s="866" t="s">
        <v>61</v>
      </c>
      <c r="SZF111" s="866"/>
      <c r="SZG111" s="5"/>
      <c r="SZH111" s="5"/>
      <c r="SZI111" s="1"/>
      <c r="SZJ111" s="2"/>
      <c r="SZK111" s="8" t="s">
        <v>60</v>
      </c>
      <c r="SZL111" s="5"/>
      <c r="SZM111" s="866" t="s">
        <v>61</v>
      </c>
      <c r="SZN111" s="866"/>
      <c r="SZO111" s="5"/>
      <c r="SZP111" s="5"/>
      <c r="SZQ111" s="1"/>
      <c r="SZR111" s="2"/>
      <c r="SZS111" s="8" t="s">
        <v>60</v>
      </c>
      <c r="SZT111" s="5"/>
      <c r="SZU111" s="866" t="s">
        <v>61</v>
      </c>
      <c r="SZV111" s="866"/>
      <c r="SZW111" s="5"/>
      <c r="SZX111" s="5"/>
      <c r="SZY111" s="1"/>
      <c r="SZZ111" s="2"/>
      <c r="TAA111" s="8" t="s">
        <v>60</v>
      </c>
      <c r="TAB111" s="5"/>
      <c r="TAC111" s="866" t="s">
        <v>61</v>
      </c>
      <c r="TAD111" s="866"/>
      <c r="TAE111" s="5"/>
      <c r="TAF111" s="5"/>
      <c r="TAG111" s="1"/>
      <c r="TAH111" s="2"/>
      <c r="TAI111" s="8" t="s">
        <v>60</v>
      </c>
      <c r="TAJ111" s="5"/>
      <c r="TAK111" s="866" t="s">
        <v>61</v>
      </c>
      <c r="TAL111" s="866"/>
      <c r="TAM111" s="5"/>
      <c r="TAN111" s="5"/>
      <c r="TAO111" s="1"/>
      <c r="TAP111" s="2"/>
      <c r="TAQ111" s="8" t="s">
        <v>60</v>
      </c>
      <c r="TAR111" s="5"/>
      <c r="TAS111" s="866" t="s">
        <v>61</v>
      </c>
      <c r="TAT111" s="866"/>
      <c r="TAU111" s="5"/>
      <c r="TAV111" s="5"/>
      <c r="TAW111" s="1"/>
      <c r="TAX111" s="2"/>
      <c r="TAY111" s="8" t="s">
        <v>60</v>
      </c>
      <c r="TAZ111" s="5"/>
      <c r="TBA111" s="866" t="s">
        <v>61</v>
      </c>
      <c r="TBB111" s="866"/>
      <c r="TBC111" s="5"/>
      <c r="TBD111" s="5"/>
      <c r="TBE111" s="1"/>
      <c r="TBF111" s="2"/>
      <c r="TBG111" s="8" t="s">
        <v>60</v>
      </c>
      <c r="TBH111" s="5"/>
      <c r="TBI111" s="866" t="s">
        <v>61</v>
      </c>
      <c r="TBJ111" s="866"/>
      <c r="TBK111" s="5"/>
      <c r="TBL111" s="5"/>
      <c r="TBM111" s="1"/>
      <c r="TBN111" s="2"/>
      <c r="TBO111" s="8" t="s">
        <v>60</v>
      </c>
      <c r="TBP111" s="5"/>
      <c r="TBQ111" s="866" t="s">
        <v>61</v>
      </c>
      <c r="TBR111" s="866"/>
      <c r="TBS111" s="5"/>
      <c r="TBT111" s="5"/>
      <c r="TBU111" s="1"/>
      <c r="TBV111" s="2"/>
      <c r="TBW111" s="8" t="s">
        <v>60</v>
      </c>
      <c r="TBX111" s="5"/>
      <c r="TBY111" s="866" t="s">
        <v>61</v>
      </c>
      <c r="TBZ111" s="866"/>
      <c r="TCA111" s="5"/>
      <c r="TCB111" s="5"/>
      <c r="TCC111" s="1"/>
      <c r="TCD111" s="2"/>
      <c r="TCE111" s="8" t="s">
        <v>60</v>
      </c>
      <c r="TCF111" s="5"/>
      <c r="TCG111" s="866" t="s">
        <v>61</v>
      </c>
      <c r="TCH111" s="866"/>
      <c r="TCI111" s="5"/>
      <c r="TCJ111" s="5"/>
      <c r="TCK111" s="1"/>
      <c r="TCL111" s="2"/>
      <c r="TCM111" s="8" t="s">
        <v>60</v>
      </c>
      <c r="TCN111" s="5"/>
      <c r="TCO111" s="866" t="s">
        <v>61</v>
      </c>
      <c r="TCP111" s="866"/>
      <c r="TCQ111" s="5"/>
      <c r="TCR111" s="5"/>
      <c r="TCS111" s="1"/>
      <c r="TCT111" s="2"/>
      <c r="TCU111" s="8" t="s">
        <v>60</v>
      </c>
      <c r="TCV111" s="5"/>
      <c r="TCW111" s="866" t="s">
        <v>61</v>
      </c>
      <c r="TCX111" s="866"/>
      <c r="TCY111" s="5"/>
      <c r="TCZ111" s="5"/>
      <c r="TDA111" s="1"/>
      <c r="TDB111" s="2"/>
      <c r="TDC111" s="8" t="s">
        <v>60</v>
      </c>
      <c r="TDD111" s="5"/>
      <c r="TDE111" s="866" t="s">
        <v>61</v>
      </c>
      <c r="TDF111" s="866"/>
      <c r="TDG111" s="5"/>
      <c r="TDH111" s="5"/>
      <c r="TDI111" s="1"/>
      <c r="TDJ111" s="2"/>
      <c r="TDK111" s="8" t="s">
        <v>60</v>
      </c>
      <c r="TDL111" s="5"/>
      <c r="TDM111" s="866" t="s">
        <v>61</v>
      </c>
      <c r="TDN111" s="866"/>
      <c r="TDO111" s="5"/>
      <c r="TDP111" s="5"/>
      <c r="TDQ111" s="1"/>
      <c r="TDR111" s="2"/>
      <c r="TDS111" s="8" t="s">
        <v>60</v>
      </c>
      <c r="TDT111" s="5"/>
      <c r="TDU111" s="866" t="s">
        <v>61</v>
      </c>
      <c r="TDV111" s="866"/>
      <c r="TDW111" s="5"/>
      <c r="TDX111" s="5"/>
      <c r="TDY111" s="1"/>
      <c r="TDZ111" s="2"/>
      <c r="TEA111" s="8" t="s">
        <v>60</v>
      </c>
      <c r="TEB111" s="5"/>
      <c r="TEC111" s="866" t="s">
        <v>61</v>
      </c>
      <c r="TED111" s="866"/>
      <c r="TEE111" s="5"/>
      <c r="TEF111" s="5"/>
      <c r="TEG111" s="1"/>
      <c r="TEH111" s="2"/>
      <c r="TEI111" s="8" t="s">
        <v>60</v>
      </c>
      <c r="TEJ111" s="5"/>
      <c r="TEK111" s="866" t="s">
        <v>61</v>
      </c>
      <c r="TEL111" s="866"/>
      <c r="TEM111" s="5"/>
      <c r="TEN111" s="5"/>
      <c r="TEO111" s="1"/>
      <c r="TEP111" s="2"/>
      <c r="TEQ111" s="8" t="s">
        <v>60</v>
      </c>
      <c r="TER111" s="5"/>
      <c r="TES111" s="866" t="s">
        <v>61</v>
      </c>
      <c r="TET111" s="866"/>
      <c r="TEU111" s="5"/>
      <c r="TEV111" s="5"/>
      <c r="TEW111" s="1"/>
      <c r="TEX111" s="2"/>
      <c r="TEY111" s="8" t="s">
        <v>60</v>
      </c>
      <c r="TEZ111" s="5"/>
      <c r="TFA111" s="866" t="s">
        <v>61</v>
      </c>
      <c r="TFB111" s="866"/>
      <c r="TFC111" s="5"/>
      <c r="TFD111" s="5"/>
      <c r="TFE111" s="1"/>
      <c r="TFF111" s="2"/>
      <c r="TFG111" s="8" t="s">
        <v>60</v>
      </c>
      <c r="TFH111" s="5"/>
      <c r="TFI111" s="866" t="s">
        <v>61</v>
      </c>
      <c r="TFJ111" s="866"/>
      <c r="TFK111" s="5"/>
      <c r="TFL111" s="5"/>
      <c r="TFM111" s="1"/>
      <c r="TFN111" s="2"/>
      <c r="TFO111" s="8" t="s">
        <v>60</v>
      </c>
      <c r="TFP111" s="5"/>
      <c r="TFQ111" s="866" t="s">
        <v>61</v>
      </c>
      <c r="TFR111" s="866"/>
      <c r="TFS111" s="5"/>
      <c r="TFT111" s="5"/>
      <c r="TFU111" s="1"/>
      <c r="TFV111" s="2"/>
      <c r="TFW111" s="8" t="s">
        <v>60</v>
      </c>
      <c r="TFX111" s="5"/>
      <c r="TFY111" s="866" t="s">
        <v>61</v>
      </c>
      <c r="TFZ111" s="866"/>
      <c r="TGA111" s="5"/>
      <c r="TGB111" s="5"/>
      <c r="TGC111" s="1"/>
      <c r="TGD111" s="2"/>
      <c r="TGE111" s="8" t="s">
        <v>60</v>
      </c>
      <c r="TGF111" s="5"/>
      <c r="TGG111" s="866" t="s">
        <v>61</v>
      </c>
      <c r="TGH111" s="866"/>
      <c r="TGI111" s="5"/>
      <c r="TGJ111" s="5"/>
      <c r="TGK111" s="1"/>
      <c r="TGL111" s="2"/>
      <c r="TGM111" s="8" t="s">
        <v>60</v>
      </c>
      <c r="TGN111" s="5"/>
      <c r="TGO111" s="866" t="s">
        <v>61</v>
      </c>
      <c r="TGP111" s="866"/>
      <c r="TGQ111" s="5"/>
      <c r="TGR111" s="5"/>
      <c r="TGS111" s="1"/>
      <c r="TGT111" s="2"/>
      <c r="TGU111" s="8" t="s">
        <v>60</v>
      </c>
      <c r="TGV111" s="5"/>
      <c r="TGW111" s="866" t="s">
        <v>61</v>
      </c>
      <c r="TGX111" s="866"/>
      <c r="TGY111" s="5"/>
      <c r="TGZ111" s="5"/>
      <c r="THA111" s="1"/>
      <c r="THB111" s="2"/>
      <c r="THC111" s="8" t="s">
        <v>60</v>
      </c>
      <c r="THD111" s="5"/>
      <c r="THE111" s="866" t="s">
        <v>61</v>
      </c>
      <c r="THF111" s="866"/>
      <c r="THG111" s="5"/>
      <c r="THH111" s="5"/>
      <c r="THI111" s="1"/>
      <c r="THJ111" s="2"/>
      <c r="THK111" s="8" t="s">
        <v>60</v>
      </c>
      <c r="THL111" s="5"/>
      <c r="THM111" s="866" t="s">
        <v>61</v>
      </c>
      <c r="THN111" s="866"/>
      <c r="THO111" s="5"/>
      <c r="THP111" s="5"/>
      <c r="THQ111" s="1"/>
      <c r="THR111" s="2"/>
      <c r="THS111" s="8" t="s">
        <v>60</v>
      </c>
      <c r="THT111" s="5"/>
      <c r="THU111" s="866" t="s">
        <v>61</v>
      </c>
      <c r="THV111" s="866"/>
      <c r="THW111" s="5"/>
      <c r="THX111" s="5"/>
      <c r="THY111" s="1"/>
      <c r="THZ111" s="2"/>
      <c r="TIA111" s="8" t="s">
        <v>60</v>
      </c>
      <c r="TIB111" s="5"/>
      <c r="TIC111" s="866" t="s">
        <v>61</v>
      </c>
      <c r="TID111" s="866"/>
      <c r="TIE111" s="5"/>
      <c r="TIF111" s="5"/>
      <c r="TIG111" s="1"/>
      <c r="TIH111" s="2"/>
      <c r="TII111" s="8" t="s">
        <v>60</v>
      </c>
      <c r="TIJ111" s="5"/>
      <c r="TIK111" s="866" t="s">
        <v>61</v>
      </c>
      <c r="TIL111" s="866"/>
      <c r="TIM111" s="5"/>
      <c r="TIN111" s="5"/>
      <c r="TIO111" s="1"/>
      <c r="TIP111" s="2"/>
      <c r="TIQ111" s="8" t="s">
        <v>60</v>
      </c>
      <c r="TIR111" s="5"/>
      <c r="TIS111" s="866" t="s">
        <v>61</v>
      </c>
      <c r="TIT111" s="866"/>
      <c r="TIU111" s="5"/>
      <c r="TIV111" s="5"/>
      <c r="TIW111" s="1"/>
      <c r="TIX111" s="2"/>
      <c r="TIY111" s="8" t="s">
        <v>60</v>
      </c>
      <c r="TIZ111" s="5"/>
      <c r="TJA111" s="866" t="s">
        <v>61</v>
      </c>
      <c r="TJB111" s="866"/>
      <c r="TJC111" s="5"/>
      <c r="TJD111" s="5"/>
      <c r="TJE111" s="1"/>
      <c r="TJF111" s="2"/>
      <c r="TJG111" s="8" t="s">
        <v>60</v>
      </c>
      <c r="TJH111" s="5"/>
      <c r="TJI111" s="866" t="s">
        <v>61</v>
      </c>
      <c r="TJJ111" s="866"/>
      <c r="TJK111" s="5"/>
      <c r="TJL111" s="5"/>
      <c r="TJM111" s="1"/>
      <c r="TJN111" s="2"/>
      <c r="TJO111" s="8" t="s">
        <v>60</v>
      </c>
      <c r="TJP111" s="5"/>
      <c r="TJQ111" s="866" t="s">
        <v>61</v>
      </c>
      <c r="TJR111" s="866"/>
      <c r="TJS111" s="5"/>
      <c r="TJT111" s="5"/>
      <c r="TJU111" s="1"/>
      <c r="TJV111" s="2"/>
      <c r="TJW111" s="8" t="s">
        <v>60</v>
      </c>
      <c r="TJX111" s="5"/>
      <c r="TJY111" s="866" t="s">
        <v>61</v>
      </c>
      <c r="TJZ111" s="866"/>
      <c r="TKA111" s="5"/>
      <c r="TKB111" s="5"/>
      <c r="TKC111" s="1"/>
      <c r="TKD111" s="2"/>
      <c r="TKE111" s="8" t="s">
        <v>60</v>
      </c>
      <c r="TKF111" s="5"/>
      <c r="TKG111" s="866" t="s">
        <v>61</v>
      </c>
      <c r="TKH111" s="866"/>
      <c r="TKI111" s="5"/>
      <c r="TKJ111" s="5"/>
      <c r="TKK111" s="1"/>
      <c r="TKL111" s="2"/>
      <c r="TKM111" s="8" t="s">
        <v>60</v>
      </c>
      <c r="TKN111" s="5"/>
      <c r="TKO111" s="866" t="s">
        <v>61</v>
      </c>
      <c r="TKP111" s="866"/>
      <c r="TKQ111" s="5"/>
      <c r="TKR111" s="5"/>
      <c r="TKS111" s="1"/>
      <c r="TKT111" s="2"/>
      <c r="TKU111" s="8" t="s">
        <v>60</v>
      </c>
      <c r="TKV111" s="5"/>
      <c r="TKW111" s="866" t="s">
        <v>61</v>
      </c>
      <c r="TKX111" s="866"/>
      <c r="TKY111" s="5"/>
      <c r="TKZ111" s="5"/>
      <c r="TLA111" s="1"/>
      <c r="TLB111" s="2"/>
      <c r="TLC111" s="8" t="s">
        <v>60</v>
      </c>
      <c r="TLD111" s="5"/>
      <c r="TLE111" s="866" t="s">
        <v>61</v>
      </c>
      <c r="TLF111" s="866"/>
      <c r="TLG111" s="5"/>
      <c r="TLH111" s="5"/>
      <c r="TLI111" s="1"/>
      <c r="TLJ111" s="2"/>
      <c r="TLK111" s="8" t="s">
        <v>60</v>
      </c>
      <c r="TLL111" s="5"/>
      <c r="TLM111" s="866" t="s">
        <v>61</v>
      </c>
      <c r="TLN111" s="866"/>
      <c r="TLO111" s="5"/>
      <c r="TLP111" s="5"/>
      <c r="TLQ111" s="1"/>
      <c r="TLR111" s="2"/>
      <c r="TLS111" s="8" t="s">
        <v>60</v>
      </c>
      <c r="TLT111" s="5"/>
      <c r="TLU111" s="866" t="s">
        <v>61</v>
      </c>
      <c r="TLV111" s="866"/>
      <c r="TLW111" s="5"/>
      <c r="TLX111" s="5"/>
      <c r="TLY111" s="1"/>
      <c r="TLZ111" s="2"/>
      <c r="TMA111" s="8" t="s">
        <v>60</v>
      </c>
      <c r="TMB111" s="5"/>
      <c r="TMC111" s="866" t="s">
        <v>61</v>
      </c>
      <c r="TMD111" s="866"/>
      <c r="TME111" s="5"/>
      <c r="TMF111" s="5"/>
      <c r="TMG111" s="1"/>
      <c r="TMH111" s="2"/>
      <c r="TMI111" s="8" t="s">
        <v>60</v>
      </c>
      <c r="TMJ111" s="5"/>
      <c r="TMK111" s="866" t="s">
        <v>61</v>
      </c>
      <c r="TML111" s="866"/>
      <c r="TMM111" s="5"/>
      <c r="TMN111" s="5"/>
      <c r="TMO111" s="1"/>
      <c r="TMP111" s="2"/>
      <c r="TMQ111" s="8" t="s">
        <v>60</v>
      </c>
      <c r="TMR111" s="5"/>
      <c r="TMS111" s="866" t="s">
        <v>61</v>
      </c>
      <c r="TMT111" s="866"/>
      <c r="TMU111" s="5"/>
      <c r="TMV111" s="5"/>
      <c r="TMW111" s="1"/>
      <c r="TMX111" s="2"/>
      <c r="TMY111" s="8" t="s">
        <v>60</v>
      </c>
      <c r="TMZ111" s="5"/>
      <c r="TNA111" s="866" t="s">
        <v>61</v>
      </c>
      <c r="TNB111" s="866"/>
      <c r="TNC111" s="5"/>
      <c r="TND111" s="5"/>
      <c r="TNE111" s="1"/>
      <c r="TNF111" s="2"/>
      <c r="TNG111" s="8" t="s">
        <v>60</v>
      </c>
      <c r="TNH111" s="5"/>
      <c r="TNI111" s="866" t="s">
        <v>61</v>
      </c>
      <c r="TNJ111" s="866"/>
      <c r="TNK111" s="5"/>
      <c r="TNL111" s="5"/>
      <c r="TNM111" s="1"/>
      <c r="TNN111" s="2"/>
      <c r="TNO111" s="8" t="s">
        <v>60</v>
      </c>
      <c r="TNP111" s="5"/>
      <c r="TNQ111" s="866" t="s">
        <v>61</v>
      </c>
      <c r="TNR111" s="866"/>
      <c r="TNS111" s="5"/>
      <c r="TNT111" s="5"/>
      <c r="TNU111" s="1"/>
      <c r="TNV111" s="2"/>
      <c r="TNW111" s="8" t="s">
        <v>60</v>
      </c>
      <c r="TNX111" s="5"/>
      <c r="TNY111" s="866" t="s">
        <v>61</v>
      </c>
      <c r="TNZ111" s="866"/>
      <c r="TOA111" s="5"/>
      <c r="TOB111" s="5"/>
      <c r="TOC111" s="1"/>
      <c r="TOD111" s="2"/>
      <c r="TOE111" s="8" t="s">
        <v>60</v>
      </c>
      <c r="TOF111" s="5"/>
      <c r="TOG111" s="866" t="s">
        <v>61</v>
      </c>
      <c r="TOH111" s="866"/>
      <c r="TOI111" s="5"/>
      <c r="TOJ111" s="5"/>
      <c r="TOK111" s="1"/>
      <c r="TOL111" s="2"/>
      <c r="TOM111" s="8" t="s">
        <v>60</v>
      </c>
      <c r="TON111" s="5"/>
      <c r="TOO111" s="866" t="s">
        <v>61</v>
      </c>
      <c r="TOP111" s="866"/>
      <c r="TOQ111" s="5"/>
      <c r="TOR111" s="5"/>
      <c r="TOS111" s="1"/>
      <c r="TOT111" s="2"/>
      <c r="TOU111" s="8" t="s">
        <v>60</v>
      </c>
      <c r="TOV111" s="5"/>
      <c r="TOW111" s="866" t="s">
        <v>61</v>
      </c>
      <c r="TOX111" s="866"/>
      <c r="TOY111" s="5"/>
      <c r="TOZ111" s="5"/>
      <c r="TPA111" s="1"/>
      <c r="TPB111" s="2"/>
      <c r="TPC111" s="8" t="s">
        <v>60</v>
      </c>
      <c r="TPD111" s="5"/>
      <c r="TPE111" s="866" t="s">
        <v>61</v>
      </c>
      <c r="TPF111" s="866"/>
      <c r="TPG111" s="5"/>
      <c r="TPH111" s="5"/>
      <c r="TPI111" s="1"/>
      <c r="TPJ111" s="2"/>
      <c r="TPK111" s="8" t="s">
        <v>60</v>
      </c>
      <c r="TPL111" s="5"/>
      <c r="TPM111" s="866" t="s">
        <v>61</v>
      </c>
      <c r="TPN111" s="866"/>
      <c r="TPO111" s="5"/>
      <c r="TPP111" s="5"/>
      <c r="TPQ111" s="1"/>
      <c r="TPR111" s="2"/>
      <c r="TPS111" s="8" t="s">
        <v>60</v>
      </c>
      <c r="TPT111" s="5"/>
      <c r="TPU111" s="866" t="s">
        <v>61</v>
      </c>
      <c r="TPV111" s="866"/>
      <c r="TPW111" s="5"/>
      <c r="TPX111" s="5"/>
      <c r="TPY111" s="1"/>
      <c r="TPZ111" s="2"/>
      <c r="TQA111" s="8" t="s">
        <v>60</v>
      </c>
      <c r="TQB111" s="5"/>
      <c r="TQC111" s="866" t="s">
        <v>61</v>
      </c>
      <c r="TQD111" s="866"/>
      <c r="TQE111" s="5"/>
      <c r="TQF111" s="5"/>
      <c r="TQG111" s="1"/>
      <c r="TQH111" s="2"/>
      <c r="TQI111" s="8" t="s">
        <v>60</v>
      </c>
      <c r="TQJ111" s="5"/>
      <c r="TQK111" s="866" t="s">
        <v>61</v>
      </c>
      <c r="TQL111" s="866"/>
      <c r="TQM111" s="5"/>
      <c r="TQN111" s="5"/>
      <c r="TQO111" s="1"/>
      <c r="TQP111" s="2"/>
      <c r="TQQ111" s="8" t="s">
        <v>60</v>
      </c>
      <c r="TQR111" s="5"/>
      <c r="TQS111" s="866" t="s">
        <v>61</v>
      </c>
      <c r="TQT111" s="866"/>
      <c r="TQU111" s="5"/>
      <c r="TQV111" s="5"/>
      <c r="TQW111" s="1"/>
      <c r="TQX111" s="2"/>
      <c r="TQY111" s="8" t="s">
        <v>60</v>
      </c>
      <c r="TQZ111" s="5"/>
      <c r="TRA111" s="866" t="s">
        <v>61</v>
      </c>
      <c r="TRB111" s="866"/>
      <c r="TRC111" s="5"/>
      <c r="TRD111" s="5"/>
      <c r="TRE111" s="1"/>
      <c r="TRF111" s="2"/>
      <c r="TRG111" s="8" t="s">
        <v>60</v>
      </c>
      <c r="TRH111" s="5"/>
      <c r="TRI111" s="866" t="s">
        <v>61</v>
      </c>
      <c r="TRJ111" s="866"/>
      <c r="TRK111" s="5"/>
      <c r="TRL111" s="5"/>
      <c r="TRM111" s="1"/>
      <c r="TRN111" s="2"/>
      <c r="TRO111" s="8" t="s">
        <v>60</v>
      </c>
      <c r="TRP111" s="5"/>
      <c r="TRQ111" s="866" t="s">
        <v>61</v>
      </c>
      <c r="TRR111" s="866"/>
      <c r="TRS111" s="5"/>
      <c r="TRT111" s="5"/>
      <c r="TRU111" s="1"/>
      <c r="TRV111" s="2"/>
      <c r="TRW111" s="8" t="s">
        <v>60</v>
      </c>
      <c r="TRX111" s="5"/>
      <c r="TRY111" s="866" t="s">
        <v>61</v>
      </c>
      <c r="TRZ111" s="866"/>
      <c r="TSA111" s="5"/>
      <c r="TSB111" s="5"/>
      <c r="TSC111" s="1"/>
      <c r="TSD111" s="2"/>
      <c r="TSE111" s="8" t="s">
        <v>60</v>
      </c>
      <c r="TSF111" s="5"/>
      <c r="TSG111" s="866" t="s">
        <v>61</v>
      </c>
      <c r="TSH111" s="866"/>
      <c r="TSI111" s="5"/>
      <c r="TSJ111" s="5"/>
      <c r="TSK111" s="1"/>
      <c r="TSL111" s="2"/>
      <c r="TSM111" s="8" t="s">
        <v>60</v>
      </c>
      <c r="TSN111" s="5"/>
      <c r="TSO111" s="866" t="s">
        <v>61</v>
      </c>
      <c r="TSP111" s="866"/>
      <c r="TSQ111" s="5"/>
      <c r="TSR111" s="5"/>
      <c r="TSS111" s="1"/>
      <c r="TST111" s="2"/>
      <c r="TSU111" s="8" t="s">
        <v>60</v>
      </c>
      <c r="TSV111" s="5"/>
      <c r="TSW111" s="866" t="s">
        <v>61</v>
      </c>
      <c r="TSX111" s="866"/>
      <c r="TSY111" s="5"/>
      <c r="TSZ111" s="5"/>
      <c r="TTA111" s="1"/>
      <c r="TTB111" s="2"/>
      <c r="TTC111" s="8" t="s">
        <v>60</v>
      </c>
      <c r="TTD111" s="5"/>
      <c r="TTE111" s="866" t="s">
        <v>61</v>
      </c>
      <c r="TTF111" s="866"/>
      <c r="TTG111" s="5"/>
      <c r="TTH111" s="5"/>
      <c r="TTI111" s="1"/>
      <c r="TTJ111" s="2"/>
      <c r="TTK111" s="8" t="s">
        <v>60</v>
      </c>
      <c r="TTL111" s="5"/>
      <c r="TTM111" s="866" t="s">
        <v>61</v>
      </c>
      <c r="TTN111" s="866"/>
      <c r="TTO111" s="5"/>
      <c r="TTP111" s="5"/>
      <c r="TTQ111" s="1"/>
      <c r="TTR111" s="2"/>
      <c r="TTS111" s="8" t="s">
        <v>60</v>
      </c>
      <c r="TTT111" s="5"/>
      <c r="TTU111" s="866" t="s">
        <v>61</v>
      </c>
      <c r="TTV111" s="866"/>
      <c r="TTW111" s="5"/>
      <c r="TTX111" s="5"/>
      <c r="TTY111" s="1"/>
      <c r="TTZ111" s="2"/>
      <c r="TUA111" s="8" t="s">
        <v>60</v>
      </c>
      <c r="TUB111" s="5"/>
      <c r="TUC111" s="866" t="s">
        <v>61</v>
      </c>
      <c r="TUD111" s="866"/>
      <c r="TUE111" s="5"/>
      <c r="TUF111" s="5"/>
      <c r="TUG111" s="1"/>
      <c r="TUH111" s="2"/>
      <c r="TUI111" s="8" t="s">
        <v>60</v>
      </c>
      <c r="TUJ111" s="5"/>
      <c r="TUK111" s="866" t="s">
        <v>61</v>
      </c>
      <c r="TUL111" s="866"/>
      <c r="TUM111" s="5"/>
      <c r="TUN111" s="5"/>
      <c r="TUO111" s="1"/>
      <c r="TUP111" s="2"/>
      <c r="TUQ111" s="8" t="s">
        <v>60</v>
      </c>
      <c r="TUR111" s="5"/>
      <c r="TUS111" s="866" t="s">
        <v>61</v>
      </c>
      <c r="TUT111" s="866"/>
      <c r="TUU111" s="5"/>
      <c r="TUV111" s="5"/>
      <c r="TUW111" s="1"/>
      <c r="TUX111" s="2"/>
      <c r="TUY111" s="8" t="s">
        <v>60</v>
      </c>
      <c r="TUZ111" s="5"/>
      <c r="TVA111" s="866" t="s">
        <v>61</v>
      </c>
      <c r="TVB111" s="866"/>
      <c r="TVC111" s="5"/>
      <c r="TVD111" s="5"/>
      <c r="TVE111" s="1"/>
      <c r="TVF111" s="2"/>
      <c r="TVG111" s="8" t="s">
        <v>60</v>
      </c>
      <c r="TVH111" s="5"/>
      <c r="TVI111" s="866" t="s">
        <v>61</v>
      </c>
      <c r="TVJ111" s="866"/>
      <c r="TVK111" s="5"/>
      <c r="TVL111" s="5"/>
      <c r="TVM111" s="1"/>
      <c r="TVN111" s="2"/>
      <c r="TVO111" s="8" t="s">
        <v>60</v>
      </c>
      <c r="TVP111" s="5"/>
      <c r="TVQ111" s="866" t="s">
        <v>61</v>
      </c>
      <c r="TVR111" s="866"/>
      <c r="TVS111" s="5"/>
      <c r="TVT111" s="5"/>
      <c r="TVU111" s="1"/>
      <c r="TVV111" s="2"/>
      <c r="TVW111" s="8" t="s">
        <v>60</v>
      </c>
      <c r="TVX111" s="5"/>
      <c r="TVY111" s="866" t="s">
        <v>61</v>
      </c>
      <c r="TVZ111" s="866"/>
      <c r="TWA111" s="5"/>
      <c r="TWB111" s="5"/>
      <c r="TWC111" s="1"/>
      <c r="TWD111" s="2"/>
      <c r="TWE111" s="8" t="s">
        <v>60</v>
      </c>
      <c r="TWF111" s="5"/>
      <c r="TWG111" s="866" t="s">
        <v>61</v>
      </c>
      <c r="TWH111" s="866"/>
      <c r="TWI111" s="5"/>
      <c r="TWJ111" s="5"/>
      <c r="TWK111" s="1"/>
      <c r="TWL111" s="2"/>
      <c r="TWM111" s="8" t="s">
        <v>60</v>
      </c>
      <c r="TWN111" s="5"/>
      <c r="TWO111" s="866" t="s">
        <v>61</v>
      </c>
      <c r="TWP111" s="866"/>
      <c r="TWQ111" s="5"/>
      <c r="TWR111" s="5"/>
      <c r="TWS111" s="1"/>
      <c r="TWT111" s="2"/>
      <c r="TWU111" s="8" t="s">
        <v>60</v>
      </c>
      <c r="TWV111" s="5"/>
      <c r="TWW111" s="866" t="s">
        <v>61</v>
      </c>
      <c r="TWX111" s="866"/>
      <c r="TWY111" s="5"/>
      <c r="TWZ111" s="5"/>
      <c r="TXA111" s="1"/>
      <c r="TXB111" s="2"/>
      <c r="TXC111" s="8" t="s">
        <v>60</v>
      </c>
      <c r="TXD111" s="5"/>
      <c r="TXE111" s="866" t="s">
        <v>61</v>
      </c>
      <c r="TXF111" s="866"/>
      <c r="TXG111" s="5"/>
      <c r="TXH111" s="5"/>
      <c r="TXI111" s="1"/>
      <c r="TXJ111" s="2"/>
      <c r="TXK111" s="8" t="s">
        <v>60</v>
      </c>
      <c r="TXL111" s="5"/>
      <c r="TXM111" s="866" t="s">
        <v>61</v>
      </c>
      <c r="TXN111" s="866"/>
      <c r="TXO111" s="5"/>
      <c r="TXP111" s="5"/>
      <c r="TXQ111" s="1"/>
      <c r="TXR111" s="2"/>
      <c r="TXS111" s="8" t="s">
        <v>60</v>
      </c>
      <c r="TXT111" s="5"/>
      <c r="TXU111" s="866" t="s">
        <v>61</v>
      </c>
      <c r="TXV111" s="866"/>
      <c r="TXW111" s="5"/>
      <c r="TXX111" s="5"/>
      <c r="TXY111" s="1"/>
      <c r="TXZ111" s="2"/>
      <c r="TYA111" s="8" t="s">
        <v>60</v>
      </c>
      <c r="TYB111" s="5"/>
      <c r="TYC111" s="866" t="s">
        <v>61</v>
      </c>
      <c r="TYD111" s="866"/>
      <c r="TYE111" s="5"/>
      <c r="TYF111" s="5"/>
      <c r="TYG111" s="1"/>
      <c r="TYH111" s="2"/>
      <c r="TYI111" s="8" t="s">
        <v>60</v>
      </c>
      <c r="TYJ111" s="5"/>
      <c r="TYK111" s="866" t="s">
        <v>61</v>
      </c>
      <c r="TYL111" s="866"/>
      <c r="TYM111" s="5"/>
      <c r="TYN111" s="5"/>
      <c r="TYO111" s="1"/>
      <c r="TYP111" s="2"/>
      <c r="TYQ111" s="8" t="s">
        <v>60</v>
      </c>
      <c r="TYR111" s="5"/>
      <c r="TYS111" s="866" t="s">
        <v>61</v>
      </c>
      <c r="TYT111" s="866"/>
      <c r="TYU111" s="5"/>
      <c r="TYV111" s="5"/>
      <c r="TYW111" s="1"/>
      <c r="TYX111" s="2"/>
      <c r="TYY111" s="8" t="s">
        <v>60</v>
      </c>
      <c r="TYZ111" s="5"/>
      <c r="TZA111" s="866" t="s">
        <v>61</v>
      </c>
      <c r="TZB111" s="866"/>
      <c r="TZC111" s="5"/>
      <c r="TZD111" s="5"/>
      <c r="TZE111" s="1"/>
      <c r="TZF111" s="2"/>
      <c r="TZG111" s="8" t="s">
        <v>60</v>
      </c>
      <c r="TZH111" s="5"/>
      <c r="TZI111" s="866" t="s">
        <v>61</v>
      </c>
      <c r="TZJ111" s="866"/>
      <c r="TZK111" s="5"/>
      <c r="TZL111" s="5"/>
      <c r="TZM111" s="1"/>
      <c r="TZN111" s="2"/>
      <c r="TZO111" s="8" t="s">
        <v>60</v>
      </c>
      <c r="TZP111" s="5"/>
      <c r="TZQ111" s="866" t="s">
        <v>61</v>
      </c>
      <c r="TZR111" s="866"/>
      <c r="TZS111" s="5"/>
      <c r="TZT111" s="5"/>
      <c r="TZU111" s="1"/>
      <c r="TZV111" s="2"/>
      <c r="TZW111" s="8" t="s">
        <v>60</v>
      </c>
      <c r="TZX111" s="5"/>
      <c r="TZY111" s="866" t="s">
        <v>61</v>
      </c>
      <c r="TZZ111" s="866"/>
      <c r="UAA111" s="5"/>
      <c r="UAB111" s="5"/>
      <c r="UAC111" s="1"/>
      <c r="UAD111" s="2"/>
      <c r="UAE111" s="8" t="s">
        <v>60</v>
      </c>
      <c r="UAF111" s="5"/>
      <c r="UAG111" s="866" t="s">
        <v>61</v>
      </c>
      <c r="UAH111" s="866"/>
      <c r="UAI111" s="5"/>
      <c r="UAJ111" s="5"/>
      <c r="UAK111" s="1"/>
      <c r="UAL111" s="2"/>
      <c r="UAM111" s="8" t="s">
        <v>60</v>
      </c>
      <c r="UAN111" s="5"/>
      <c r="UAO111" s="866" t="s">
        <v>61</v>
      </c>
      <c r="UAP111" s="866"/>
      <c r="UAQ111" s="5"/>
      <c r="UAR111" s="5"/>
      <c r="UAS111" s="1"/>
      <c r="UAT111" s="2"/>
      <c r="UAU111" s="8" t="s">
        <v>60</v>
      </c>
      <c r="UAV111" s="5"/>
      <c r="UAW111" s="866" t="s">
        <v>61</v>
      </c>
      <c r="UAX111" s="866"/>
      <c r="UAY111" s="5"/>
      <c r="UAZ111" s="5"/>
      <c r="UBA111" s="1"/>
      <c r="UBB111" s="2"/>
      <c r="UBC111" s="8" t="s">
        <v>60</v>
      </c>
      <c r="UBD111" s="5"/>
      <c r="UBE111" s="866" t="s">
        <v>61</v>
      </c>
      <c r="UBF111" s="866"/>
      <c r="UBG111" s="5"/>
      <c r="UBH111" s="5"/>
      <c r="UBI111" s="1"/>
      <c r="UBJ111" s="2"/>
      <c r="UBK111" s="8" t="s">
        <v>60</v>
      </c>
      <c r="UBL111" s="5"/>
      <c r="UBM111" s="866" t="s">
        <v>61</v>
      </c>
      <c r="UBN111" s="866"/>
      <c r="UBO111" s="5"/>
      <c r="UBP111" s="5"/>
      <c r="UBQ111" s="1"/>
      <c r="UBR111" s="2"/>
      <c r="UBS111" s="8" t="s">
        <v>60</v>
      </c>
      <c r="UBT111" s="5"/>
      <c r="UBU111" s="866" t="s">
        <v>61</v>
      </c>
      <c r="UBV111" s="866"/>
      <c r="UBW111" s="5"/>
      <c r="UBX111" s="5"/>
      <c r="UBY111" s="1"/>
      <c r="UBZ111" s="2"/>
      <c r="UCA111" s="8" t="s">
        <v>60</v>
      </c>
      <c r="UCB111" s="5"/>
      <c r="UCC111" s="866" t="s">
        <v>61</v>
      </c>
      <c r="UCD111" s="866"/>
      <c r="UCE111" s="5"/>
      <c r="UCF111" s="5"/>
      <c r="UCG111" s="1"/>
      <c r="UCH111" s="2"/>
      <c r="UCI111" s="8" t="s">
        <v>60</v>
      </c>
      <c r="UCJ111" s="5"/>
      <c r="UCK111" s="866" t="s">
        <v>61</v>
      </c>
      <c r="UCL111" s="866"/>
      <c r="UCM111" s="5"/>
      <c r="UCN111" s="5"/>
      <c r="UCO111" s="1"/>
      <c r="UCP111" s="2"/>
      <c r="UCQ111" s="8" t="s">
        <v>60</v>
      </c>
      <c r="UCR111" s="5"/>
      <c r="UCS111" s="866" t="s">
        <v>61</v>
      </c>
      <c r="UCT111" s="866"/>
      <c r="UCU111" s="5"/>
      <c r="UCV111" s="5"/>
      <c r="UCW111" s="1"/>
      <c r="UCX111" s="2"/>
      <c r="UCY111" s="8" t="s">
        <v>60</v>
      </c>
      <c r="UCZ111" s="5"/>
      <c r="UDA111" s="866" t="s">
        <v>61</v>
      </c>
      <c r="UDB111" s="866"/>
      <c r="UDC111" s="5"/>
      <c r="UDD111" s="5"/>
      <c r="UDE111" s="1"/>
      <c r="UDF111" s="2"/>
      <c r="UDG111" s="8" t="s">
        <v>60</v>
      </c>
      <c r="UDH111" s="5"/>
      <c r="UDI111" s="866" t="s">
        <v>61</v>
      </c>
      <c r="UDJ111" s="866"/>
      <c r="UDK111" s="5"/>
      <c r="UDL111" s="5"/>
      <c r="UDM111" s="1"/>
      <c r="UDN111" s="2"/>
      <c r="UDO111" s="8" t="s">
        <v>60</v>
      </c>
      <c r="UDP111" s="5"/>
      <c r="UDQ111" s="866" t="s">
        <v>61</v>
      </c>
      <c r="UDR111" s="866"/>
      <c r="UDS111" s="5"/>
      <c r="UDT111" s="5"/>
      <c r="UDU111" s="1"/>
      <c r="UDV111" s="2"/>
      <c r="UDW111" s="8" t="s">
        <v>60</v>
      </c>
      <c r="UDX111" s="5"/>
      <c r="UDY111" s="866" t="s">
        <v>61</v>
      </c>
      <c r="UDZ111" s="866"/>
      <c r="UEA111" s="5"/>
      <c r="UEB111" s="5"/>
      <c r="UEC111" s="1"/>
      <c r="UED111" s="2"/>
      <c r="UEE111" s="8" t="s">
        <v>60</v>
      </c>
      <c r="UEF111" s="5"/>
      <c r="UEG111" s="866" t="s">
        <v>61</v>
      </c>
      <c r="UEH111" s="866"/>
      <c r="UEI111" s="5"/>
      <c r="UEJ111" s="5"/>
      <c r="UEK111" s="1"/>
      <c r="UEL111" s="2"/>
      <c r="UEM111" s="8" t="s">
        <v>60</v>
      </c>
      <c r="UEN111" s="5"/>
      <c r="UEO111" s="866" t="s">
        <v>61</v>
      </c>
      <c r="UEP111" s="866"/>
      <c r="UEQ111" s="5"/>
      <c r="UER111" s="5"/>
      <c r="UES111" s="1"/>
      <c r="UET111" s="2"/>
      <c r="UEU111" s="8" t="s">
        <v>60</v>
      </c>
      <c r="UEV111" s="5"/>
      <c r="UEW111" s="866" t="s">
        <v>61</v>
      </c>
      <c r="UEX111" s="866"/>
      <c r="UEY111" s="5"/>
      <c r="UEZ111" s="5"/>
      <c r="UFA111" s="1"/>
      <c r="UFB111" s="2"/>
      <c r="UFC111" s="8" t="s">
        <v>60</v>
      </c>
      <c r="UFD111" s="5"/>
      <c r="UFE111" s="866" t="s">
        <v>61</v>
      </c>
      <c r="UFF111" s="866"/>
      <c r="UFG111" s="5"/>
      <c r="UFH111" s="5"/>
      <c r="UFI111" s="1"/>
      <c r="UFJ111" s="2"/>
      <c r="UFK111" s="8" t="s">
        <v>60</v>
      </c>
      <c r="UFL111" s="5"/>
      <c r="UFM111" s="866" t="s">
        <v>61</v>
      </c>
      <c r="UFN111" s="866"/>
      <c r="UFO111" s="5"/>
      <c r="UFP111" s="5"/>
      <c r="UFQ111" s="1"/>
      <c r="UFR111" s="2"/>
      <c r="UFS111" s="8" t="s">
        <v>60</v>
      </c>
      <c r="UFT111" s="5"/>
      <c r="UFU111" s="866" t="s">
        <v>61</v>
      </c>
      <c r="UFV111" s="866"/>
      <c r="UFW111" s="5"/>
      <c r="UFX111" s="5"/>
      <c r="UFY111" s="1"/>
      <c r="UFZ111" s="2"/>
      <c r="UGA111" s="8" t="s">
        <v>60</v>
      </c>
      <c r="UGB111" s="5"/>
      <c r="UGC111" s="866" t="s">
        <v>61</v>
      </c>
      <c r="UGD111" s="866"/>
      <c r="UGE111" s="5"/>
      <c r="UGF111" s="5"/>
      <c r="UGG111" s="1"/>
      <c r="UGH111" s="2"/>
      <c r="UGI111" s="8" t="s">
        <v>60</v>
      </c>
      <c r="UGJ111" s="5"/>
      <c r="UGK111" s="866" t="s">
        <v>61</v>
      </c>
      <c r="UGL111" s="866"/>
      <c r="UGM111" s="5"/>
      <c r="UGN111" s="5"/>
      <c r="UGO111" s="1"/>
      <c r="UGP111" s="2"/>
      <c r="UGQ111" s="8" t="s">
        <v>60</v>
      </c>
      <c r="UGR111" s="5"/>
      <c r="UGS111" s="866" t="s">
        <v>61</v>
      </c>
      <c r="UGT111" s="866"/>
      <c r="UGU111" s="5"/>
      <c r="UGV111" s="5"/>
      <c r="UGW111" s="1"/>
      <c r="UGX111" s="2"/>
      <c r="UGY111" s="8" t="s">
        <v>60</v>
      </c>
      <c r="UGZ111" s="5"/>
      <c r="UHA111" s="866" t="s">
        <v>61</v>
      </c>
      <c r="UHB111" s="866"/>
      <c r="UHC111" s="5"/>
      <c r="UHD111" s="5"/>
      <c r="UHE111" s="1"/>
      <c r="UHF111" s="2"/>
      <c r="UHG111" s="8" t="s">
        <v>60</v>
      </c>
      <c r="UHH111" s="5"/>
      <c r="UHI111" s="866" t="s">
        <v>61</v>
      </c>
      <c r="UHJ111" s="866"/>
      <c r="UHK111" s="5"/>
      <c r="UHL111" s="5"/>
      <c r="UHM111" s="1"/>
      <c r="UHN111" s="2"/>
      <c r="UHO111" s="8" t="s">
        <v>60</v>
      </c>
      <c r="UHP111" s="5"/>
      <c r="UHQ111" s="866" t="s">
        <v>61</v>
      </c>
      <c r="UHR111" s="866"/>
      <c r="UHS111" s="5"/>
      <c r="UHT111" s="5"/>
      <c r="UHU111" s="1"/>
      <c r="UHV111" s="2"/>
      <c r="UHW111" s="8" t="s">
        <v>60</v>
      </c>
      <c r="UHX111" s="5"/>
      <c r="UHY111" s="866" t="s">
        <v>61</v>
      </c>
      <c r="UHZ111" s="866"/>
      <c r="UIA111" s="5"/>
      <c r="UIB111" s="5"/>
      <c r="UIC111" s="1"/>
      <c r="UID111" s="2"/>
      <c r="UIE111" s="8" t="s">
        <v>60</v>
      </c>
      <c r="UIF111" s="5"/>
      <c r="UIG111" s="866" t="s">
        <v>61</v>
      </c>
      <c r="UIH111" s="866"/>
      <c r="UII111" s="5"/>
      <c r="UIJ111" s="5"/>
      <c r="UIK111" s="1"/>
      <c r="UIL111" s="2"/>
      <c r="UIM111" s="8" t="s">
        <v>60</v>
      </c>
      <c r="UIN111" s="5"/>
      <c r="UIO111" s="866" t="s">
        <v>61</v>
      </c>
      <c r="UIP111" s="866"/>
      <c r="UIQ111" s="5"/>
      <c r="UIR111" s="5"/>
      <c r="UIS111" s="1"/>
      <c r="UIT111" s="2"/>
      <c r="UIU111" s="8" t="s">
        <v>60</v>
      </c>
      <c r="UIV111" s="5"/>
      <c r="UIW111" s="866" t="s">
        <v>61</v>
      </c>
      <c r="UIX111" s="866"/>
      <c r="UIY111" s="5"/>
      <c r="UIZ111" s="5"/>
      <c r="UJA111" s="1"/>
      <c r="UJB111" s="2"/>
      <c r="UJC111" s="8" t="s">
        <v>60</v>
      </c>
      <c r="UJD111" s="5"/>
      <c r="UJE111" s="866" t="s">
        <v>61</v>
      </c>
      <c r="UJF111" s="866"/>
      <c r="UJG111" s="5"/>
      <c r="UJH111" s="5"/>
      <c r="UJI111" s="1"/>
      <c r="UJJ111" s="2"/>
      <c r="UJK111" s="8" t="s">
        <v>60</v>
      </c>
      <c r="UJL111" s="5"/>
      <c r="UJM111" s="866" t="s">
        <v>61</v>
      </c>
      <c r="UJN111" s="866"/>
      <c r="UJO111" s="5"/>
      <c r="UJP111" s="5"/>
      <c r="UJQ111" s="1"/>
      <c r="UJR111" s="2"/>
      <c r="UJS111" s="8" t="s">
        <v>60</v>
      </c>
      <c r="UJT111" s="5"/>
      <c r="UJU111" s="866" t="s">
        <v>61</v>
      </c>
      <c r="UJV111" s="866"/>
      <c r="UJW111" s="5"/>
      <c r="UJX111" s="5"/>
      <c r="UJY111" s="1"/>
      <c r="UJZ111" s="2"/>
      <c r="UKA111" s="8" t="s">
        <v>60</v>
      </c>
      <c r="UKB111" s="5"/>
      <c r="UKC111" s="866" t="s">
        <v>61</v>
      </c>
      <c r="UKD111" s="866"/>
      <c r="UKE111" s="5"/>
      <c r="UKF111" s="5"/>
      <c r="UKG111" s="1"/>
      <c r="UKH111" s="2"/>
      <c r="UKI111" s="8" t="s">
        <v>60</v>
      </c>
      <c r="UKJ111" s="5"/>
      <c r="UKK111" s="866" t="s">
        <v>61</v>
      </c>
      <c r="UKL111" s="866"/>
      <c r="UKM111" s="5"/>
      <c r="UKN111" s="5"/>
      <c r="UKO111" s="1"/>
      <c r="UKP111" s="2"/>
      <c r="UKQ111" s="8" t="s">
        <v>60</v>
      </c>
      <c r="UKR111" s="5"/>
      <c r="UKS111" s="866" t="s">
        <v>61</v>
      </c>
      <c r="UKT111" s="866"/>
      <c r="UKU111" s="5"/>
      <c r="UKV111" s="5"/>
      <c r="UKW111" s="1"/>
      <c r="UKX111" s="2"/>
      <c r="UKY111" s="8" t="s">
        <v>60</v>
      </c>
      <c r="UKZ111" s="5"/>
      <c r="ULA111" s="866" t="s">
        <v>61</v>
      </c>
      <c r="ULB111" s="866"/>
      <c r="ULC111" s="5"/>
      <c r="ULD111" s="5"/>
      <c r="ULE111" s="1"/>
      <c r="ULF111" s="2"/>
      <c r="ULG111" s="8" t="s">
        <v>60</v>
      </c>
      <c r="ULH111" s="5"/>
      <c r="ULI111" s="866" t="s">
        <v>61</v>
      </c>
      <c r="ULJ111" s="866"/>
      <c r="ULK111" s="5"/>
      <c r="ULL111" s="5"/>
      <c r="ULM111" s="1"/>
      <c r="ULN111" s="2"/>
      <c r="ULO111" s="8" t="s">
        <v>60</v>
      </c>
      <c r="ULP111" s="5"/>
      <c r="ULQ111" s="866" t="s">
        <v>61</v>
      </c>
      <c r="ULR111" s="866"/>
      <c r="ULS111" s="5"/>
      <c r="ULT111" s="5"/>
      <c r="ULU111" s="1"/>
      <c r="ULV111" s="2"/>
      <c r="ULW111" s="8" t="s">
        <v>60</v>
      </c>
      <c r="ULX111" s="5"/>
      <c r="ULY111" s="866" t="s">
        <v>61</v>
      </c>
      <c r="ULZ111" s="866"/>
      <c r="UMA111" s="5"/>
      <c r="UMB111" s="5"/>
      <c r="UMC111" s="1"/>
      <c r="UMD111" s="2"/>
      <c r="UME111" s="8" t="s">
        <v>60</v>
      </c>
      <c r="UMF111" s="5"/>
      <c r="UMG111" s="866" t="s">
        <v>61</v>
      </c>
      <c r="UMH111" s="866"/>
      <c r="UMI111" s="5"/>
      <c r="UMJ111" s="5"/>
      <c r="UMK111" s="1"/>
      <c r="UML111" s="2"/>
      <c r="UMM111" s="8" t="s">
        <v>60</v>
      </c>
      <c r="UMN111" s="5"/>
      <c r="UMO111" s="866" t="s">
        <v>61</v>
      </c>
      <c r="UMP111" s="866"/>
      <c r="UMQ111" s="5"/>
      <c r="UMR111" s="5"/>
      <c r="UMS111" s="1"/>
      <c r="UMT111" s="2"/>
      <c r="UMU111" s="8" t="s">
        <v>60</v>
      </c>
      <c r="UMV111" s="5"/>
      <c r="UMW111" s="866" t="s">
        <v>61</v>
      </c>
      <c r="UMX111" s="866"/>
      <c r="UMY111" s="5"/>
      <c r="UMZ111" s="5"/>
      <c r="UNA111" s="1"/>
      <c r="UNB111" s="2"/>
      <c r="UNC111" s="8" t="s">
        <v>60</v>
      </c>
      <c r="UND111" s="5"/>
      <c r="UNE111" s="866" t="s">
        <v>61</v>
      </c>
      <c r="UNF111" s="866"/>
      <c r="UNG111" s="5"/>
      <c r="UNH111" s="5"/>
      <c r="UNI111" s="1"/>
      <c r="UNJ111" s="2"/>
      <c r="UNK111" s="8" t="s">
        <v>60</v>
      </c>
      <c r="UNL111" s="5"/>
      <c r="UNM111" s="866" t="s">
        <v>61</v>
      </c>
      <c r="UNN111" s="866"/>
      <c r="UNO111" s="5"/>
      <c r="UNP111" s="5"/>
      <c r="UNQ111" s="1"/>
      <c r="UNR111" s="2"/>
      <c r="UNS111" s="8" t="s">
        <v>60</v>
      </c>
      <c r="UNT111" s="5"/>
      <c r="UNU111" s="866" t="s">
        <v>61</v>
      </c>
      <c r="UNV111" s="866"/>
      <c r="UNW111" s="5"/>
      <c r="UNX111" s="5"/>
      <c r="UNY111" s="1"/>
      <c r="UNZ111" s="2"/>
      <c r="UOA111" s="8" t="s">
        <v>60</v>
      </c>
      <c r="UOB111" s="5"/>
      <c r="UOC111" s="866" t="s">
        <v>61</v>
      </c>
      <c r="UOD111" s="866"/>
      <c r="UOE111" s="5"/>
      <c r="UOF111" s="5"/>
      <c r="UOG111" s="1"/>
      <c r="UOH111" s="2"/>
      <c r="UOI111" s="8" t="s">
        <v>60</v>
      </c>
      <c r="UOJ111" s="5"/>
      <c r="UOK111" s="866" t="s">
        <v>61</v>
      </c>
      <c r="UOL111" s="866"/>
      <c r="UOM111" s="5"/>
      <c r="UON111" s="5"/>
      <c r="UOO111" s="1"/>
      <c r="UOP111" s="2"/>
      <c r="UOQ111" s="8" t="s">
        <v>60</v>
      </c>
      <c r="UOR111" s="5"/>
      <c r="UOS111" s="866" t="s">
        <v>61</v>
      </c>
      <c r="UOT111" s="866"/>
      <c r="UOU111" s="5"/>
      <c r="UOV111" s="5"/>
      <c r="UOW111" s="1"/>
      <c r="UOX111" s="2"/>
      <c r="UOY111" s="8" t="s">
        <v>60</v>
      </c>
      <c r="UOZ111" s="5"/>
      <c r="UPA111" s="866" t="s">
        <v>61</v>
      </c>
      <c r="UPB111" s="866"/>
      <c r="UPC111" s="5"/>
      <c r="UPD111" s="5"/>
      <c r="UPE111" s="1"/>
      <c r="UPF111" s="2"/>
      <c r="UPG111" s="8" t="s">
        <v>60</v>
      </c>
      <c r="UPH111" s="5"/>
      <c r="UPI111" s="866" t="s">
        <v>61</v>
      </c>
      <c r="UPJ111" s="866"/>
      <c r="UPK111" s="5"/>
      <c r="UPL111" s="5"/>
      <c r="UPM111" s="1"/>
      <c r="UPN111" s="2"/>
      <c r="UPO111" s="8" t="s">
        <v>60</v>
      </c>
      <c r="UPP111" s="5"/>
      <c r="UPQ111" s="866" t="s">
        <v>61</v>
      </c>
      <c r="UPR111" s="866"/>
      <c r="UPS111" s="5"/>
      <c r="UPT111" s="5"/>
      <c r="UPU111" s="1"/>
      <c r="UPV111" s="2"/>
      <c r="UPW111" s="8" t="s">
        <v>60</v>
      </c>
      <c r="UPX111" s="5"/>
      <c r="UPY111" s="866" t="s">
        <v>61</v>
      </c>
      <c r="UPZ111" s="866"/>
      <c r="UQA111" s="5"/>
      <c r="UQB111" s="5"/>
      <c r="UQC111" s="1"/>
      <c r="UQD111" s="2"/>
      <c r="UQE111" s="8" t="s">
        <v>60</v>
      </c>
      <c r="UQF111" s="5"/>
      <c r="UQG111" s="866" t="s">
        <v>61</v>
      </c>
      <c r="UQH111" s="866"/>
      <c r="UQI111" s="5"/>
      <c r="UQJ111" s="5"/>
      <c r="UQK111" s="1"/>
      <c r="UQL111" s="2"/>
      <c r="UQM111" s="8" t="s">
        <v>60</v>
      </c>
      <c r="UQN111" s="5"/>
      <c r="UQO111" s="866" t="s">
        <v>61</v>
      </c>
      <c r="UQP111" s="866"/>
      <c r="UQQ111" s="5"/>
      <c r="UQR111" s="5"/>
      <c r="UQS111" s="1"/>
      <c r="UQT111" s="2"/>
      <c r="UQU111" s="8" t="s">
        <v>60</v>
      </c>
      <c r="UQV111" s="5"/>
      <c r="UQW111" s="866" t="s">
        <v>61</v>
      </c>
      <c r="UQX111" s="866"/>
      <c r="UQY111" s="5"/>
      <c r="UQZ111" s="5"/>
      <c r="URA111" s="1"/>
      <c r="URB111" s="2"/>
      <c r="URC111" s="8" t="s">
        <v>60</v>
      </c>
      <c r="URD111" s="5"/>
      <c r="URE111" s="866" t="s">
        <v>61</v>
      </c>
      <c r="URF111" s="866"/>
      <c r="URG111" s="5"/>
      <c r="URH111" s="5"/>
      <c r="URI111" s="1"/>
      <c r="URJ111" s="2"/>
      <c r="URK111" s="8" t="s">
        <v>60</v>
      </c>
      <c r="URL111" s="5"/>
      <c r="URM111" s="866" t="s">
        <v>61</v>
      </c>
      <c r="URN111" s="866"/>
      <c r="URO111" s="5"/>
      <c r="URP111" s="5"/>
      <c r="URQ111" s="1"/>
      <c r="URR111" s="2"/>
      <c r="URS111" s="8" t="s">
        <v>60</v>
      </c>
      <c r="URT111" s="5"/>
      <c r="URU111" s="866" t="s">
        <v>61</v>
      </c>
      <c r="URV111" s="866"/>
      <c r="URW111" s="5"/>
      <c r="URX111" s="5"/>
      <c r="URY111" s="1"/>
      <c r="URZ111" s="2"/>
      <c r="USA111" s="8" t="s">
        <v>60</v>
      </c>
      <c r="USB111" s="5"/>
      <c r="USC111" s="866" t="s">
        <v>61</v>
      </c>
      <c r="USD111" s="866"/>
      <c r="USE111" s="5"/>
      <c r="USF111" s="5"/>
      <c r="USG111" s="1"/>
      <c r="USH111" s="2"/>
      <c r="USI111" s="8" t="s">
        <v>60</v>
      </c>
      <c r="USJ111" s="5"/>
      <c r="USK111" s="866" t="s">
        <v>61</v>
      </c>
      <c r="USL111" s="866"/>
      <c r="USM111" s="5"/>
      <c r="USN111" s="5"/>
      <c r="USO111" s="1"/>
      <c r="USP111" s="2"/>
      <c r="USQ111" s="8" t="s">
        <v>60</v>
      </c>
      <c r="USR111" s="5"/>
      <c r="USS111" s="866" t="s">
        <v>61</v>
      </c>
      <c r="UST111" s="866"/>
      <c r="USU111" s="5"/>
      <c r="USV111" s="5"/>
      <c r="USW111" s="1"/>
      <c r="USX111" s="2"/>
      <c r="USY111" s="8" t="s">
        <v>60</v>
      </c>
      <c r="USZ111" s="5"/>
      <c r="UTA111" s="866" t="s">
        <v>61</v>
      </c>
      <c r="UTB111" s="866"/>
      <c r="UTC111" s="5"/>
      <c r="UTD111" s="5"/>
      <c r="UTE111" s="1"/>
      <c r="UTF111" s="2"/>
      <c r="UTG111" s="8" t="s">
        <v>60</v>
      </c>
      <c r="UTH111" s="5"/>
      <c r="UTI111" s="866" t="s">
        <v>61</v>
      </c>
      <c r="UTJ111" s="866"/>
      <c r="UTK111" s="5"/>
      <c r="UTL111" s="5"/>
      <c r="UTM111" s="1"/>
      <c r="UTN111" s="2"/>
      <c r="UTO111" s="8" t="s">
        <v>60</v>
      </c>
      <c r="UTP111" s="5"/>
      <c r="UTQ111" s="866" t="s">
        <v>61</v>
      </c>
      <c r="UTR111" s="866"/>
      <c r="UTS111" s="5"/>
      <c r="UTT111" s="5"/>
      <c r="UTU111" s="1"/>
      <c r="UTV111" s="2"/>
      <c r="UTW111" s="8" t="s">
        <v>60</v>
      </c>
      <c r="UTX111" s="5"/>
      <c r="UTY111" s="866" t="s">
        <v>61</v>
      </c>
      <c r="UTZ111" s="866"/>
      <c r="UUA111" s="5"/>
      <c r="UUB111" s="5"/>
      <c r="UUC111" s="1"/>
      <c r="UUD111" s="2"/>
      <c r="UUE111" s="8" t="s">
        <v>60</v>
      </c>
      <c r="UUF111" s="5"/>
      <c r="UUG111" s="866" t="s">
        <v>61</v>
      </c>
      <c r="UUH111" s="866"/>
      <c r="UUI111" s="5"/>
      <c r="UUJ111" s="5"/>
      <c r="UUK111" s="1"/>
      <c r="UUL111" s="2"/>
      <c r="UUM111" s="8" t="s">
        <v>60</v>
      </c>
      <c r="UUN111" s="5"/>
      <c r="UUO111" s="866" t="s">
        <v>61</v>
      </c>
      <c r="UUP111" s="866"/>
      <c r="UUQ111" s="5"/>
      <c r="UUR111" s="5"/>
      <c r="UUS111" s="1"/>
      <c r="UUT111" s="2"/>
      <c r="UUU111" s="8" t="s">
        <v>60</v>
      </c>
      <c r="UUV111" s="5"/>
      <c r="UUW111" s="866" t="s">
        <v>61</v>
      </c>
      <c r="UUX111" s="866"/>
      <c r="UUY111" s="5"/>
      <c r="UUZ111" s="5"/>
      <c r="UVA111" s="1"/>
      <c r="UVB111" s="2"/>
      <c r="UVC111" s="8" t="s">
        <v>60</v>
      </c>
      <c r="UVD111" s="5"/>
      <c r="UVE111" s="866" t="s">
        <v>61</v>
      </c>
      <c r="UVF111" s="866"/>
      <c r="UVG111" s="5"/>
      <c r="UVH111" s="5"/>
      <c r="UVI111" s="1"/>
      <c r="UVJ111" s="2"/>
      <c r="UVK111" s="8" t="s">
        <v>60</v>
      </c>
      <c r="UVL111" s="5"/>
      <c r="UVM111" s="866" t="s">
        <v>61</v>
      </c>
      <c r="UVN111" s="866"/>
      <c r="UVO111" s="5"/>
      <c r="UVP111" s="5"/>
      <c r="UVQ111" s="1"/>
      <c r="UVR111" s="2"/>
      <c r="UVS111" s="8" t="s">
        <v>60</v>
      </c>
      <c r="UVT111" s="5"/>
      <c r="UVU111" s="866" t="s">
        <v>61</v>
      </c>
      <c r="UVV111" s="866"/>
      <c r="UVW111" s="5"/>
      <c r="UVX111" s="5"/>
      <c r="UVY111" s="1"/>
      <c r="UVZ111" s="2"/>
      <c r="UWA111" s="8" t="s">
        <v>60</v>
      </c>
      <c r="UWB111" s="5"/>
      <c r="UWC111" s="866" t="s">
        <v>61</v>
      </c>
      <c r="UWD111" s="866"/>
      <c r="UWE111" s="5"/>
      <c r="UWF111" s="5"/>
      <c r="UWG111" s="1"/>
      <c r="UWH111" s="2"/>
      <c r="UWI111" s="8" t="s">
        <v>60</v>
      </c>
      <c r="UWJ111" s="5"/>
      <c r="UWK111" s="866" t="s">
        <v>61</v>
      </c>
      <c r="UWL111" s="866"/>
      <c r="UWM111" s="5"/>
      <c r="UWN111" s="5"/>
      <c r="UWO111" s="1"/>
      <c r="UWP111" s="2"/>
      <c r="UWQ111" s="8" t="s">
        <v>60</v>
      </c>
      <c r="UWR111" s="5"/>
      <c r="UWS111" s="866" t="s">
        <v>61</v>
      </c>
      <c r="UWT111" s="866"/>
      <c r="UWU111" s="5"/>
      <c r="UWV111" s="5"/>
      <c r="UWW111" s="1"/>
      <c r="UWX111" s="2"/>
      <c r="UWY111" s="8" t="s">
        <v>60</v>
      </c>
      <c r="UWZ111" s="5"/>
      <c r="UXA111" s="866" t="s">
        <v>61</v>
      </c>
      <c r="UXB111" s="866"/>
      <c r="UXC111" s="5"/>
      <c r="UXD111" s="5"/>
      <c r="UXE111" s="1"/>
      <c r="UXF111" s="2"/>
      <c r="UXG111" s="8" t="s">
        <v>60</v>
      </c>
      <c r="UXH111" s="5"/>
      <c r="UXI111" s="866" t="s">
        <v>61</v>
      </c>
      <c r="UXJ111" s="866"/>
      <c r="UXK111" s="5"/>
      <c r="UXL111" s="5"/>
      <c r="UXM111" s="1"/>
      <c r="UXN111" s="2"/>
      <c r="UXO111" s="8" t="s">
        <v>60</v>
      </c>
      <c r="UXP111" s="5"/>
      <c r="UXQ111" s="866" t="s">
        <v>61</v>
      </c>
      <c r="UXR111" s="866"/>
      <c r="UXS111" s="5"/>
      <c r="UXT111" s="5"/>
      <c r="UXU111" s="1"/>
      <c r="UXV111" s="2"/>
      <c r="UXW111" s="8" t="s">
        <v>60</v>
      </c>
      <c r="UXX111" s="5"/>
      <c r="UXY111" s="866" t="s">
        <v>61</v>
      </c>
      <c r="UXZ111" s="866"/>
      <c r="UYA111" s="5"/>
      <c r="UYB111" s="5"/>
      <c r="UYC111" s="1"/>
      <c r="UYD111" s="2"/>
      <c r="UYE111" s="8" t="s">
        <v>60</v>
      </c>
      <c r="UYF111" s="5"/>
      <c r="UYG111" s="866" t="s">
        <v>61</v>
      </c>
      <c r="UYH111" s="866"/>
      <c r="UYI111" s="5"/>
      <c r="UYJ111" s="5"/>
      <c r="UYK111" s="1"/>
      <c r="UYL111" s="2"/>
      <c r="UYM111" s="8" t="s">
        <v>60</v>
      </c>
      <c r="UYN111" s="5"/>
      <c r="UYO111" s="866" t="s">
        <v>61</v>
      </c>
      <c r="UYP111" s="866"/>
      <c r="UYQ111" s="5"/>
      <c r="UYR111" s="5"/>
      <c r="UYS111" s="1"/>
      <c r="UYT111" s="2"/>
      <c r="UYU111" s="8" t="s">
        <v>60</v>
      </c>
      <c r="UYV111" s="5"/>
      <c r="UYW111" s="866" t="s">
        <v>61</v>
      </c>
      <c r="UYX111" s="866"/>
      <c r="UYY111" s="5"/>
      <c r="UYZ111" s="5"/>
      <c r="UZA111" s="1"/>
      <c r="UZB111" s="2"/>
      <c r="UZC111" s="8" t="s">
        <v>60</v>
      </c>
      <c r="UZD111" s="5"/>
      <c r="UZE111" s="866" t="s">
        <v>61</v>
      </c>
      <c r="UZF111" s="866"/>
      <c r="UZG111" s="5"/>
      <c r="UZH111" s="5"/>
      <c r="UZI111" s="1"/>
      <c r="UZJ111" s="2"/>
      <c r="UZK111" s="8" t="s">
        <v>60</v>
      </c>
      <c r="UZL111" s="5"/>
      <c r="UZM111" s="866" t="s">
        <v>61</v>
      </c>
      <c r="UZN111" s="866"/>
      <c r="UZO111" s="5"/>
      <c r="UZP111" s="5"/>
      <c r="UZQ111" s="1"/>
      <c r="UZR111" s="2"/>
      <c r="UZS111" s="8" t="s">
        <v>60</v>
      </c>
      <c r="UZT111" s="5"/>
      <c r="UZU111" s="866" t="s">
        <v>61</v>
      </c>
      <c r="UZV111" s="866"/>
      <c r="UZW111" s="5"/>
      <c r="UZX111" s="5"/>
      <c r="UZY111" s="1"/>
      <c r="UZZ111" s="2"/>
      <c r="VAA111" s="8" t="s">
        <v>60</v>
      </c>
      <c r="VAB111" s="5"/>
      <c r="VAC111" s="866" t="s">
        <v>61</v>
      </c>
      <c r="VAD111" s="866"/>
      <c r="VAE111" s="5"/>
      <c r="VAF111" s="5"/>
      <c r="VAG111" s="1"/>
      <c r="VAH111" s="2"/>
      <c r="VAI111" s="8" t="s">
        <v>60</v>
      </c>
      <c r="VAJ111" s="5"/>
      <c r="VAK111" s="866" t="s">
        <v>61</v>
      </c>
      <c r="VAL111" s="866"/>
      <c r="VAM111" s="5"/>
      <c r="VAN111" s="5"/>
      <c r="VAO111" s="1"/>
      <c r="VAP111" s="2"/>
      <c r="VAQ111" s="8" t="s">
        <v>60</v>
      </c>
      <c r="VAR111" s="5"/>
      <c r="VAS111" s="866" t="s">
        <v>61</v>
      </c>
      <c r="VAT111" s="866"/>
      <c r="VAU111" s="5"/>
      <c r="VAV111" s="5"/>
      <c r="VAW111" s="1"/>
      <c r="VAX111" s="2"/>
      <c r="VAY111" s="8" t="s">
        <v>60</v>
      </c>
      <c r="VAZ111" s="5"/>
      <c r="VBA111" s="866" t="s">
        <v>61</v>
      </c>
      <c r="VBB111" s="866"/>
      <c r="VBC111" s="5"/>
      <c r="VBD111" s="5"/>
      <c r="VBE111" s="1"/>
      <c r="VBF111" s="2"/>
      <c r="VBG111" s="8" t="s">
        <v>60</v>
      </c>
      <c r="VBH111" s="5"/>
      <c r="VBI111" s="866" t="s">
        <v>61</v>
      </c>
      <c r="VBJ111" s="866"/>
      <c r="VBK111" s="5"/>
      <c r="VBL111" s="5"/>
      <c r="VBM111" s="1"/>
      <c r="VBN111" s="2"/>
      <c r="VBO111" s="8" t="s">
        <v>60</v>
      </c>
      <c r="VBP111" s="5"/>
      <c r="VBQ111" s="866" t="s">
        <v>61</v>
      </c>
      <c r="VBR111" s="866"/>
      <c r="VBS111" s="5"/>
      <c r="VBT111" s="5"/>
      <c r="VBU111" s="1"/>
      <c r="VBV111" s="2"/>
      <c r="VBW111" s="8" t="s">
        <v>60</v>
      </c>
      <c r="VBX111" s="5"/>
      <c r="VBY111" s="866" t="s">
        <v>61</v>
      </c>
      <c r="VBZ111" s="866"/>
      <c r="VCA111" s="5"/>
      <c r="VCB111" s="5"/>
      <c r="VCC111" s="1"/>
      <c r="VCD111" s="2"/>
      <c r="VCE111" s="8" t="s">
        <v>60</v>
      </c>
      <c r="VCF111" s="5"/>
      <c r="VCG111" s="866" t="s">
        <v>61</v>
      </c>
      <c r="VCH111" s="866"/>
      <c r="VCI111" s="5"/>
      <c r="VCJ111" s="5"/>
      <c r="VCK111" s="1"/>
      <c r="VCL111" s="2"/>
      <c r="VCM111" s="8" t="s">
        <v>60</v>
      </c>
      <c r="VCN111" s="5"/>
      <c r="VCO111" s="866" t="s">
        <v>61</v>
      </c>
      <c r="VCP111" s="866"/>
      <c r="VCQ111" s="5"/>
      <c r="VCR111" s="5"/>
      <c r="VCS111" s="1"/>
      <c r="VCT111" s="2"/>
      <c r="VCU111" s="8" t="s">
        <v>60</v>
      </c>
      <c r="VCV111" s="5"/>
      <c r="VCW111" s="866" t="s">
        <v>61</v>
      </c>
      <c r="VCX111" s="866"/>
      <c r="VCY111" s="5"/>
      <c r="VCZ111" s="5"/>
      <c r="VDA111" s="1"/>
      <c r="VDB111" s="2"/>
      <c r="VDC111" s="8" t="s">
        <v>60</v>
      </c>
      <c r="VDD111" s="5"/>
      <c r="VDE111" s="866" t="s">
        <v>61</v>
      </c>
      <c r="VDF111" s="866"/>
      <c r="VDG111" s="5"/>
      <c r="VDH111" s="5"/>
      <c r="VDI111" s="1"/>
      <c r="VDJ111" s="2"/>
      <c r="VDK111" s="8" t="s">
        <v>60</v>
      </c>
      <c r="VDL111" s="5"/>
      <c r="VDM111" s="866" t="s">
        <v>61</v>
      </c>
      <c r="VDN111" s="866"/>
      <c r="VDO111" s="5"/>
      <c r="VDP111" s="5"/>
      <c r="VDQ111" s="1"/>
      <c r="VDR111" s="2"/>
      <c r="VDS111" s="8" t="s">
        <v>60</v>
      </c>
      <c r="VDT111" s="5"/>
      <c r="VDU111" s="866" t="s">
        <v>61</v>
      </c>
      <c r="VDV111" s="866"/>
      <c r="VDW111" s="5"/>
      <c r="VDX111" s="5"/>
      <c r="VDY111" s="1"/>
      <c r="VDZ111" s="2"/>
      <c r="VEA111" s="8" t="s">
        <v>60</v>
      </c>
      <c r="VEB111" s="5"/>
      <c r="VEC111" s="866" t="s">
        <v>61</v>
      </c>
      <c r="VED111" s="866"/>
      <c r="VEE111" s="5"/>
      <c r="VEF111" s="5"/>
      <c r="VEG111" s="1"/>
      <c r="VEH111" s="2"/>
      <c r="VEI111" s="8" t="s">
        <v>60</v>
      </c>
      <c r="VEJ111" s="5"/>
      <c r="VEK111" s="866" t="s">
        <v>61</v>
      </c>
      <c r="VEL111" s="866"/>
      <c r="VEM111" s="5"/>
      <c r="VEN111" s="5"/>
      <c r="VEO111" s="1"/>
      <c r="VEP111" s="2"/>
      <c r="VEQ111" s="8" t="s">
        <v>60</v>
      </c>
      <c r="VER111" s="5"/>
      <c r="VES111" s="866" t="s">
        <v>61</v>
      </c>
      <c r="VET111" s="866"/>
      <c r="VEU111" s="5"/>
      <c r="VEV111" s="5"/>
      <c r="VEW111" s="1"/>
      <c r="VEX111" s="2"/>
      <c r="VEY111" s="8" t="s">
        <v>60</v>
      </c>
      <c r="VEZ111" s="5"/>
      <c r="VFA111" s="866" t="s">
        <v>61</v>
      </c>
      <c r="VFB111" s="866"/>
      <c r="VFC111" s="5"/>
      <c r="VFD111" s="5"/>
      <c r="VFE111" s="1"/>
      <c r="VFF111" s="2"/>
      <c r="VFG111" s="8" t="s">
        <v>60</v>
      </c>
      <c r="VFH111" s="5"/>
      <c r="VFI111" s="866" t="s">
        <v>61</v>
      </c>
      <c r="VFJ111" s="866"/>
      <c r="VFK111" s="5"/>
      <c r="VFL111" s="5"/>
      <c r="VFM111" s="1"/>
      <c r="VFN111" s="2"/>
      <c r="VFO111" s="8" t="s">
        <v>60</v>
      </c>
      <c r="VFP111" s="5"/>
      <c r="VFQ111" s="866" t="s">
        <v>61</v>
      </c>
      <c r="VFR111" s="866"/>
      <c r="VFS111" s="5"/>
      <c r="VFT111" s="5"/>
      <c r="VFU111" s="1"/>
      <c r="VFV111" s="2"/>
      <c r="VFW111" s="8" t="s">
        <v>60</v>
      </c>
      <c r="VFX111" s="5"/>
      <c r="VFY111" s="866" t="s">
        <v>61</v>
      </c>
      <c r="VFZ111" s="866"/>
      <c r="VGA111" s="5"/>
      <c r="VGB111" s="5"/>
      <c r="VGC111" s="1"/>
      <c r="VGD111" s="2"/>
      <c r="VGE111" s="8" t="s">
        <v>60</v>
      </c>
      <c r="VGF111" s="5"/>
      <c r="VGG111" s="866" t="s">
        <v>61</v>
      </c>
      <c r="VGH111" s="866"/>
      <c r="VGI111" s="5"/>
      <c r="VGJ111" s="5"/>
      <c r="VGK111" s="1"/>
      <c r="VGL111" s="2"/>
      <c r="VGM111" s="8" t="s">
        <v>60</v>
      </c>
      <c r="VGN111" s="5"/>
      <c r="VGO111" s="866" t="s">
        <v>61</v>
      </c>
      <c r="VGP111" s="866"/>
      <c r="VGQ111" s="5"/>
      <c r="VGR111" s="5"/>
      <c r="VGS111" s="1"/>
      <c r="VGT111" s="2"/>
      <c r="VGU111" s="8" t="s">
        <v>60</v>
      </c>
      <c r="VGV111" s="5"/>
      <c r="VGW111" s="866" t="s">
        <v>61</v>
      </c>
      <c r="VGX111" s="866"/>
      <c r="VGY111" s="5"/>
      <c r="VGZ111" s="5"/>
      <c r="VHA111" s="1"/>
      <c r="VHB111" s="2"/>
      <c r="VHC111" s="8" t="s">
        <v>60</v>
      </c>
      <c r="VHD111" s="5"/>
      <c r="VHE111" s="866" t="s">
        <v>61</v>
      </c>
      <c r="VHF111" s="866"/>
      <c r="VHG111" s="5"/>
      <c r="VHH111" s="5"/>
      <c r="VHI111" s="1"/>
      <c r="VHJ111" s="2"/>
      <c r="VHK111" s="8" t="s">
        <v>60</v>
      </c>
      <c r="VHL111" s="5"/>
      <c r="VHM111" s="866" t="s">
        <v>61</v>
      </c>
      <c r="VHN111" s="866"/>
      <c r="VHO111" s="5"/>
      <c r="VHP111" s="5"/>
      <c r="VHQ111" s="1"/>
      <c r="VHR111" s="2"/>
      <c r="VHS111" s="8" t="s">
        <v>60</v>
      </c>
      <c r="VHT111" s="5"/>
      <c r="VHU111" s="866" t="s">
        <v>61</v>
      </c>
      <c r="VHV111" s="866"/>
      <c r="VHW111" s="5"/>
      <c r="VHX111" s="5"/>
      <c r="VHY111" s="1"/>
      <c r="VHZ111" s="2"/>
      <c r="VIA111" s="8" t="s">
        <v>60</v>
      </c>
      <c r="VIB111" s="5"/>
      <c r="VIC111" s="866" t="s">
        <v>61</v>
      </c>
      <c r="VID111" s="866"/>
      <c r="VIE111" s="5"/>
      <c r="VIF111" s="5"/>
      <c r="VIG111" s="1"/>
      <c r="VIH111" s="2"/>
      <c r="VII111" s="8" t="s">
        <v>60</v>
      </c>
      <c r="VIJ111" s="5"/>
      <c r="VIK111" s="866" t="s">
        <v>61</v>
      </c>
      <c r="VIL111" s="866"/>
      <c r="VIM111" s="5"/>
      <c r="VIN111" s="5"/>
      <c r="VIO111" s="1"/>
      <c r="VIP111" s="2"/>
      <c r="VIQ111" s="8" t="s">
        <v>60</v>
      </c>
      <c r="VIR111" s="5"/>
      <c r="VIS111" s="866" t="s">
        <v>61</v>
      </c>
      <c r="VIT111" s="866"/>
      <c r="VIU111" s="5"/>
      <c r="VIV111" s="5"/>
      <c r="VIW111" s="1"/>
      <c r="VIX111" s="2"/>
      <c r="VIY111" s="8" t="s">
        <v>60</v>
      </c>
      <c r="VIZ111" s="5"/>
      <c r="VJA111" s="866" t="s">
        <v>61</v>
      </c>
      <c r="VJB111" s="866"/>
      <c r="VJC111" s="5"/>
      <c r="VJD111" s="5"/>
      <c r="VJE111" s="1"/>
      <c r="VJF111" s="2"/>
      <c r="VJG111" s="8" t="s">
        <v>60</v>
      </c>
      <c r="VJH111" s="5"/>
      <c r="VJI111" s="866" t="s">
        <v>61</v>
      </c>
      <c r="VJJ111" s="866"/>
      <c r="VJK111" s="5"/>
      <c r="VJL111" s="5"/>
      <c r="VJM111" s="1"/>
      <c r="VJN111" s="2"/>
      <c r="VJO111" s="8" t="s">
        <v>60</v>
      </c>
      <c r="VJP111" s="5"/>
      <c r="VJQ111" s="866" t="s">
        <v>61</v>
      </c>
      <c r="VJR111" s="866"/>
      <c r="VJS111" s="5"/>
      <c r="VJT111" s="5"/>
      <c r="VJU111" s="1"/>
      <c r="VJV111" s="2"/>
      <c r="VJW111" s="8" t="s">
        <v>60</v>
      </c>
      <c r="VJX111" s="5"/>
      <c r="VJY111" s="866" t="s">
        <v>61</v>
      </c>
      <c r="VJZ111" s="866"/>
      <c r="VKA111" s="5"/>
      <c r="VKB111" s="5"/>
      <c r="VKC111" s="1"/>
      <c r="VKD111" s="2"/>
      <c r="VKE111" s="8" t="s">
        <v>60</v>
      </c>
      <c r="VKF111" s="5"/>
      <c r="VKG111" s="866" t="s">
        <v>61</v>
      </c>
      <c r="VKH111" s="866"/>
      <c r="VKI111" s="5"/>
      <c r="VKJ111" s="5"/>
      <c r="VKK111" s="1"/>
      <c r="VKL111" s="2"/>
      <c r="VKM111" s="8" t="s">
        <v>60</v>
      </c>
      <c r="VKN111" s="5"/>
      <c r="VKO111" s="866" t="s">
        <v>61</v>
      </c>
      <c r="VKP111" s="866"/>
      <c r="VKQ111" s="5"/>
      <c r="VKR111" s="5"/>
      <c r="VKS111" s="1"/>
      <c r="VKT111" s="2"/>
      <c r="VKU111" s="8" t="s">
        <v>60</v>
      </c>
      <c r="VKV111" s="5"/>
      <c r="VKW111" s="866" t="s">
        <v>61</v>
      </c>
      <c r="VKX111" s="866"/>
      <c r="VKY111" s="5"/>
      <c r="VKZ111" s="5"/>
      <c r="VLA111" s="1"/>
      <c r="VLB111" s="2"/>
      <c r="VLC111" s="8" t="s">
        <v>60</v>
      </c>
      <c r="VLD111" s="5"/>
      <c r="VLE111" s="866" t="s">
        <v>61</v>
      </c>
      <c r="VLF111" s="866"/>
      <c r="VLG111" s="5"/>
      <c r="VLH111" s="5"/>
      <c r="VLI111" s="1"/>
      <c r="VLJ111" s="2"/>
      <c r="VLK111" s="8" t="s">
        <v>60</v>
      </c>
      <c r="VLL111" s="5"/>
      <c r="VLM111" s="866" t="s">
        <v>61</v>
      </c>
      <c r="VLN111" s="866"/>
      <c r="VLO111" s="5"/>
      <c r="VLP111" s="5"/>
      <c r="VLQ111" s="1"/>
      <c r="VLR111" s="2"/>
      <c r="VLS111" s="8" t="s">
        <v>60</v>
      </c>
      <c r="VLT111" s="5"/>
      <c r="VLU111" s="866" t="s">
        <v>61</v>
      </c>
      <c r="VLV111" s="866"/>
      <c r="VLW111" s="5"/>
      <c r="VLX111" s="5"/>
      <c r="VLY111" s="1"/>
      <c r="VLZ111" s="2"/>
      <c r="VMA111" s="8" t="s">
        <v>60</v>
      </c>
      <c r="VMB111" s="5"/>
      <c r="VMC111" s="866" t="s">
        <v>61</v>
      </c>
      <c r="VMD111" s="866"/>
      <c r="VME111" s="5"/>
      <c r="VMF111" s="5"/>
      <c r="VMG111" s="1"/>
      <c r="VMH111" s="2"/>
      <c r="VMI111" s="8" t="s">
        <v>60</v>
      </c>
      <c r="VMJ111" s="5"/>
      <c r="VMK111" s="866" t="s">
        <v>61</v>
      </c>
      <c r="VML111" s="866"/>
      <c r="VMM111" s="5"/>
      <c r="VMN111" s="5"/>
      <c r="VMO111" s="1"/>
      <c r="VMP111" s="2"/>
      <c r="VMQ111" s="8" t="s">
        <v>60</v>
      </c>
      <c r="VMR111" s="5"/>
      <c r="VMS111" s="866" t="s">
        <v>61</v>
      </c>
      <c r="VMT111" s="866"/>
      <c r="VMU111" s="5"/>
      <c r="VMV111" s="5"/>
      <c r="VMW111" s="1"/>
      <c r="VMX111" s="2"/>
      <c r="VMY111" s="8" t="s">
        <v>60</v>
      </c>
      <c r="VMZ111" s="5"/>
      <c r="VNA111" s="866" t="s">
        <v>61</v>
      </c>
      <c r="VNB111" s="866"/>
      <c r="VNC111" s="5"/>
      <c r="VND111" s="5"/>
      <c r="VNE111" s="1"/>
      <c r="VNF111" s="2"/>
      <c r="VNG111" s="8" t="s">
        <v>60</v>
      </c>
      <c r="VNH111" s="5"/>
      <c r="VNI111" s="866" t="s">
        <v>61</v>
      </c>
      <c r="VNJ111" s="866"/>
      <c r="VNK111" s="5"/>
      <c r="VNL111" s="5"/>
      <c r="VNM111" s="1"/>
      <c r="VNN111" s="2"/>
      <c r="VNO111" s="8" t="s">
        <v>60</v>
      </c>
      <c r="VNP111" s="5"/>
      <c r="VNQ111" s="866" t="s">
        <v>61</v>
      </c>
      <c r="VNR111" s="866"/>
      <c r="VNS111" s="5"/>
      <c r="VNT111" s="5"/>
      <c r="VNU111" s="1"/>
      <c r="VNV111" s="2"/>
      <c r="VNW111" s="8" t="s">
        <v>60</v>
      </c>
      <c r="VNX111" s="5"/>
      <c r="VNY111" s="866" t="s">
        <v>61</v>
      </c>
      <c r="VNZ111" s="866"/>
      <c r="VOA111" s="5"/>
      <c r="VOB111" s="5"/>
      <c r="VOC111" s="1"/>
      <c r="VOD111" s="2"/>
      <c r="VOE111" s="8" t="s">
        <v>60</v>
      </c>
      <c r="VOF111" s="5"/>
      <c r="VOG111" s="866" t="s">
        <v>61</v>
      </c>
      <c r="VOH111" s="866"/>
      <c r="VOI111" s="5"/>
      <c r="VOJ111" s="5"/>
      <c r="VOK111" s="1"/>
      <c r="VOL111" s="2"/>
      <c r="VOM111" s="8" t="s">
        <v>60</v>
      </c>
      <c r="VON111" s="5"/>
      <c r="VOO111" s="866" t="s">
        <v>61</v>
      </c>
      <c r="VOP111" s="866"/>
      <c r="VOQ111" s="5"/>
      <c r="VOR111" s="5"/>
      <c r="VOS111" s="1"/>
      <c r="VOT111" s="2"/>
      <c r="VOU111" s="8" t="s">
        <v>60</v>
      </c>
      <c r="VOV111" s="5"/>
      <c r="VOW111" s="866" t="s">
        <v>61</v>
      </c>
      <c r="VOX111" s="866"/>
      <c r="VOY111" s="5"/>
      <c r="VOZ111" s="5"/>
      <c r="VPA111" s="1"/>
      <c r="VPB111" s="2"/>
      <c r="VPC111" s="8" t="s">
        <v>60</v>
      </c>
      <c r="VPD111" s="5"/>
      <c r="VPE111" s="866" t="s">
        <v>61</v>
      </c>
      <c r="VPF111" s="866"/>
      <c r="VPG111" s="5"/>
      <c r="VPH111" s="5"/>
      <c r="VPI111" s="1"/>
      <c r="VPJ111" s="2"/>
      <c r="VPK111" s="8" t="s">
        <v>60</v>
      </c>
      <c r="VPL111" s="5"/>
      <c r="VPM111" s="866" t="s">
        <v>61</v>
      </c>
      <c r="VPN111" s="866"/>
      <c r="VPO111" s="5"/>
      <c r="VPP111" s="5"/>
      <c r="VPQ111" s="1"/>
      <c r="VPR111" s="2"/>
      <c r="VPS111" s="8" t="s">
        <v>60</v>
      </c>
      <c r="VPT111" s="5"/>
      <c r="VPU111" s="866" t="s">
        <v>61</v>
      </c>
      <c r="VPV111" s="866"/>
      <c r="VPW111" s="5"/>
      <c r="VPX111" s="5"/>
      <c r="VPY111" s="1"/>
      <c r="VPZ111" s="2"/>
      <c r="VQA111" s="8" t="s">
        <v>60</v>
      </c>
      <c r="VQB111" s="5"/>
      <c r="VQC111" s="866" t="s">
        <v>61</v>
      </c>
      <c r="VQD111" s="866"/>
      <c r="VQE111" s="5"/>
      <c r="VQF111" s="5"/>
      <c r="VQG111" s="1"/>
      <c r="VQH111" s="2"/>
      <c r="VQI111" s="8" t="s">
        <v>60</v>
      </c>
      <c r="VQJ111" s="5"/>
      <c r="VQK111" s="866" t="s">
        <v>61</v>
      </c>
      <c r="VQL111" s="866"/>
      <c r="VQM111" s="5"/>
      <c r="VQN111" s="5"/>
      <c r="VQO111" s="1"/>
      <c r="VQP111" s="2"/>
      <c r="VQQ111" s="8" t="s">
        <v>60</v>
      </c>
      <c r="VQR111" s="5"/>
      <c r="VQS111" s="866" t="s">
        <v>61</v>
      </c>
      <c r="VQT111" s="866"/>
      <c r="VQU111" s="5"/>
      <c r="VQV111" s="5"/>
      <c r="VQW111" s="1"/>
      <c r="VQX111" s="2"/>
      <c r="VQY111" s="8" t="s">
        <v>60</v>
      </c>
      <c r="VQZ111" s="5"/>
      <c r="VRA111" s="866" t="s">
        <v>61</v>
      </c>
      <c r="VRB111" s="866"/>
      <c r="VRC111" s="5"/>
      <c r="VRD111" s="5"/>
      <c r="VRE111" s="1"/>
      <c r="VRF111" s="2"/>
      <c r="VRG111" s="8" t="s">
        <v>60</v>
      </c>
      <c r="VRH111" s="5"/>
      <c r="VRI111" s="866" t="s">
        <v>61</v>
      </c>
      <c r="VRJ111" s="866"/>
      <c r="VRK111" s="5"/>
      <c r="VRL111" s="5"/>
      <c r="VRM111" s="1"/>
      <c r="VRN111" s="2"/>
      <c r="VRO111" s="8" t="s">
        <v>60</v>
      </c>
      <c r="VRP111" s="5"/>
      <c r="VRQ111" s="866" t="s">
        <v>61</v>
      </c>
      <c r="VRR111" s="866"/>
      <c r="VRS111" s="5"/>
      <c r="VRT111" s="5"/>
      <c r="VRU111" s="1"/>
      <c r="VRV111" s="2"/>
      <c r="VRW111" s="8" t="s">
        <v>60</v>
      </c>
      <c r="VRX111" s="5"/>
      <c r="VRY111" s="866" t="s">
        <v>61</v>
      </c>
      <c r="VRZ111" s="866"/>
      <c r="VSA111" s="5"/>
      <c r="VSB111" s="5"/>
      <c r="VSC111" s="1"/>
      <c r="VSD111" s="2"/>
      <c r="VSE111" s="8" t="s">
        <v>60</v>
      </c>
      <c r="VSF111" s="5"/>
      <c r="VSG111" s="866" t="s">
        <v>61</v>
      </c>
      <c r="VSH111" s="866"/>
      <c r="VSI111" s="5"/>
      <c r="VSJ111" s="5"/>
      <c r="VSK111" s="1"/>
      <c r="VSL111" s="2"/>
      <c r="VSM111" s="8" t="s">
        <v>60</v>
      </c>
      <c r="VSN111" s="5"/>
      <c r="VSO111" s="866" t="s">
        <v>61</v>
      </c>
      <c r="VSP111" s="866"/>
      <c r="VSQ111" s="5"/>
      <c r="VSR111" s="5"/>
      <c r="VSS111" s="1"/>
      <c r="VST111" s="2"/>
      <c r="VSU111" s="8" t="s">
        <v>60</v>
      </c>
      <c r="VSV111" s="5"/>
      <c r="VSW111" s="866" t="s">
        <v>61</v>
      </c>
      <c r="VSX111" s="866"/>
      <c r="VSY111" s="5"/>
      <c r="VSZ111" s="5"/>
      <c r="VTA111" s="1"/>
      <c r="VTB111" s="2"/>
      <c r="VTC111" s="8" t="s">
        <v>60</v>
      </c>
      <c r="VTD111" s="5"/>
      <c r="VTE111" s="866" t="s">
        <v>61</v>
      </c>
      <c r="VTF111" s="866"/>
      <c r="VTG111" s="5"/>
      <c r="VTH111" s="5"/>
      <c r="VTI111" s="1"/>
      <c r="VTJ111" s="2"/>
      <c r="VTK111" s="8" t="s">
        <v>60</v>
      </c>
      <c r="VTL111" s="5"/>
      <c r="VTM111" s="866" t="s">
        <v>61</v>
      </c>
      <c r="VTN111" s="866"/>
      <c r="VTO111" s="5"/>
      <c r="VTP111" s="5"/>
      <c r="VTQ111" s="1"/>
      <c r="VTR111" s="2"/>
      <c r="VTS111" s="8" t="s">
        <v>60</v>
      </c>
      <c r="VTT111" s="5"/>
      <c r="VTU111" s="866" t="s">
        <v>61</v>
      </c>
      <c r="VTV111" s="866"/>
      <c r="VTW111" s="5"/>
      <c r="VTX111" s="5"/>
      <c r="VTY111" s="1"/>
      <c r="VTZ111" s="2"/>
      <c r="VUA111" s="8" t="s">
        <v>60</v>
      </c>
      <c r="VUB111" s="5"/>
      <c r="VUC111" s="866" t="s">
        <v>61</v>
      </c>
      <c r="VUD111" s="866"/>
      <c r="VUE111" s="5"/>
      <c r="VUF111" s="5"/>
      <c r="VUG111" s="1"/>
      <c r="VUH111" s="2"/>
      <c r="VUI111" s="8" t="s">
        <v>60</v>
      </c>
      <c r="VUJ111" s="5"/>
      <c r="VUK111" s="866" t="s">
        <v>61</v>
      </c>
      <c r="VUL111" s="866"/>
      <c r="VUM111" s="5"/>
      <c r="VUN111" s="5"/>
      <c r="VUO111" s="1"/>
      <c r="VUP111" s="2"/>
      <c r="VUQ111" s="8" t="s">
        <v>60</v>
      </c>
      <c r="VUR111" s="5"/>
      <c r="VUS111" s="866" t="s">
        <v>61</v>
      </c>
      <c r="VUT111" s="866"/>
      <c r="VUU111" s="5"/>
      <c r="VUV111" s="5"/>
      <c r="VUW111" s="1"/>
      <c r="VUX111" s="2"/>
      <c r="VUY111" s="8" t="s">
        <v>60</v>
      </c>
      <c r="VUZ111" s="5"/>
      <c r="VVA111" s="866" t="s">
        <v>61</v>
      </c>
      <c r="VVB111" s="866"/>
      <c r="VVC111" s="5"/>
      <c r="VVD111" s="5"/>
      <c r="VVE111" s="1"/>
      <c r="VVF111" s="2"/>
      <c r="VVG111" s="8" t="s">
        <v>60</v>
      </c>
      <c r="VVH111" s="5"/>
      <c r="VVI111" s="866" t="s">
        <v>61</v>
      </c>
      <c r="VVJ111" s="866"/>
      <c r="VVK111" s="5"/>
      <c r="VVL111" s="5"/>
      <c r="VVM111" s="1"/>
      <c r="VVN111" s="2"/>
      <c r="VVO111" s="8" t="s">
        <v>60</v>
      </c>
      <c r="VVP111" s="5"/>
      <c r="VVQ111" s="866" t="s">
        <v>61</v>
      </c>
      <c r="VVR111" s="866"/>
      <c r="VVS111" s="5"/>
      <c r="VVT111" s="5"/>
      <c r="VVU111" s="1"/>
      <c r="VVV111" s="2"/>
      <c r="VVW111" s="8" t="s">
        <v>60</v>
      </c>
      <c r="VVX111" s="5"/>
      <c r="VVY111" s="866" t="s">
        <v>61</v>
      </c>
      <c r="VVZ111" s="866"/>
      <c r="VWA111" s="5"/>
      <c r="VWB111" s="5"/>
      <c r="VWC111" s="1"/>
      <c r="VWD111" s="2"/>
      <c r="VWE111" s="8" t="s">
        <v>60</v>
      </c>
      <c r="VWF111" s="5"/>
      <c r="VWG111" s="866" t="s">
        <v>61</v>
      </c>
      <c r="VWH111" s="866"/>
      <c r="VWI111" s="5"/>
      <c r="VWJ111" s="5"/>
      <c r="VWK111" s="1"/>
      <c r="VWL111" s="2"/>
      <c r="VWM111" s="8" t="s">
        <v>60</v>
      </c>
      <c r="VWN111" s="5"/>
      <c r="VWO111" s="866" t="s">
        <v>61</v>
      </c>
      <c r="VWP111" s="866"/>
      <c r="VWQ111" s="5"/>
      <c r="VWR111" s="5"/>
      <c r="VWS111" s="1"/>
      <c r="VWT111" s="2"/>
      <c r="VWU111" s="8" t="s">
        <v>60</v>
      </c>
      <c r="VWV111" s="5"/>
      <c r="VWW111" s="866" t="s">
        <v>61</v>
      </c>
      <c r="VWX111" s="866"/>
      <c r="VWY111" s="5"/>
      <c r="VWZ111" s="5"/>
      <c r="VXA111" s="1"/>
      <c r="VXB111" s="2"/>
      <c r="VXC111" s="8" t="s">
        <v>60</v>
      </c>
      <c r="VXD111" s="5"/>
      <c r="VXE111" s="866" t="s">
        <v>61</v>
      </c>
      <c r="VXF111" s="866"/>
      <c r="VXG111" s="5"/>
      <c r="VXH111" s="5"/>
      <c r="VXI111" s="1"/>
      <c r="VXJ111" s="2"/>
      <c r="VXK111" s="8" t="s">
        <v>60</v>
      </c>
      <c r="VXL111" s="5"/>
      <c r="VXM111" s="866" t="s">
        <v>61</v>
      </c>
      <c r="VXN111" s="866"/>
      <c r="VXO111" s="5"/>
      <c r="VXP111" s="5"/>
      <c r="VXQ111" s="1"/>
      <c r="VXR111" s="2"/>
      <c r="VXS111" s="8" t="s">
        <v>60</v>
      </c>
      <c r="VXT111" s="5"/>
      <c r="VXU111" s="866" t="s">
        <v>61</v>
      </c>
      <c r="VXV111" s="866"/>
      <c r="VXW111" s="5"/>
      <c r="VXX111" s="5"/>
      <c r="VXY111" s="1"/>
      <c r="VXZ111" s="2"/>
      <c r="VYA111" s="8" t="s">
        <v>60</v>
      </c>
      <c r="VYB111" s="5"/>
      <c r="VYC111" s="866" t="s">
        <v>61</v>
      </c>
      <c r="VYD111" s="866"/>
      <c r="VYE111" s="5"/>
      <c r="VYF111" s="5"/>
      <c r="VYG111" s="1"/>
      <c r="VYH111" s="2"/>
      <c r="VYI111" s="8" t="s">
        <v>60</v>
      </c>
      <c r="VYJ111" s="5"/>
      <c r="VYK111" s="866" t="s">
        <v>61</v>
      </c>
      <c r="VYL111" s="866"/>
      <c r="VYM111" s="5"/>
      <c r="VYN111" s="5"/>
      <c r="VYO111" s="1"/>
      <c r="VYP111" s="2"/>
      <c r="VYQ111" s="8" t="s">
        <v>60</v>
      </c>
      <c r="VYR111" s="5"/>
      <c r="VYS111" s="866" t="s">
        <v>61</v>
      </c>
      <c r="VYT111" s="866"/>
      <c r="VYU111" s="5"/>
      <c r="VYV111" s="5"/>
      <c r="VYW111" s="1"/>
      <c r="VYX111" s="2"/>
      <c r="VYY111" s="8" t="s">
        <v>60</v>
      </c>
      <c r="VYZ111" s="5"/>
      <c r="VZA111" s="866" t="s">
        <v>61</v>
      </c>
      <c r="VZB111" s="866"/>
      <c r="VZC111" s="5"/>
      <c r="VZD111" s="5"/>
      <c r="VZE111" s="1"/>
      <c r="VZF111" s="2"/>
      <c r="VZG111" s="8" t="s">
        <v>60</v>
      </c>
      <c r="VZH111" s="5"/>
      <c r="VZI111" s="866" t="s">
        <v>61</v>
      </c>
      <c r="VZJ111" s="866"/>
      <c r="VZK111" s="5"/>
      <c r="VZL111" s="5"/>
      <c r="VZM111" s="1"/>
      <c r="VZN111" s="2"/>
      <c r="VZO111" s="8" t="s">
        <v>60</v>
      </c>
      <c r="VZP111" s="5"/>
      <c r="VZQ111" s="866" t="s">
        <v>61</v>
      </c>
      <c r="VZR111" s="866"/>
      <c r="VZS111" s="5"/>
      <c r="VZT111" s="5"/>
      <c r="VZU111" s="1"/>
      <c r="VZV111" s="2"/>
      <c r="VZW111" s="8" t="s">
        <v>60</v>
      </c>
      <c r="VZX111" s="5"/>
      <c r="VZY111" s="866" t="s">
        <v>61</v>
      </c>
      <c r="VZZ111" s="866"/>
      <c r="WAA111" s="5"/>
      <c r="WAB111" s="5"/>
      <c r="WAC111" s="1"/>
      <c r="WAD111" s="2"/>
      <c r="WAE111" s="8" t="s">
        <v>60</v>
      </c>
      <c r="WAF111" s="5"/>
      <c r="WAG111" s="866" t="s">
        <v>61</v>
      </c>
      <c r="WAH111" s="866"/>
      <c r="WAI111" s="5"/>
      <c r="WAJ111" s="5"/>
      <c r="WAK111" s="1"/>
      <c r="WAL111" s="2"/>
      <c r="WAM111" s="8" t="s">
        <v>60</v>
      </c>
      <c r="WAN111" s="5"/>
      <c r="WAO111" s="866" t="s">
        <v>61</v>
      </c>
      <c r="WAP111" s="866"/>
      <c r="WAQ111" s="5"/>
      <c r="WAR111" s="5"/>
      <c r="WAS111" s="1"/>
      <c r="WAT111" s="2"/>
      <c r="WAU111" s="8" t="s">
        <v>60</v>
      </c>
      <c r="WAV111" s="5"/>
      <c r="WAW111" s="866" t="s">
        <v>61</v>
      </c>
      <c r="WAX111" s="866"/>
      <c r="WAY111" s="5"/>
      <c r="WAZ111" s="5"/>
      <c r="WBA111" s="1"/>
      <c r="WBB111" s="2"/>
      <c r="WBC111" s="8" t="s">
        <v>60</v>
      </c>
      <c r="WBD111" s="5"/>
      <c r="WBE111" s="866" t="s">
        <v>61</v>
      </c>
      <c r="WBF111" s="866"/>
      <c r="WBG111" s="5"/>
      <c r="WBH111" s="5"/>
      <c r="WBI111" s="1"/>
      <c r="WBJ111" s="2"/>
      <c r="WBK111" s="8" t="s">
        <v>60</v>
      </c>
      <c r="WBL111" s="5"/>
      <c r="WBM111" s="866" t="s">
        <v>61</v>
      </c>
      <c r="WBN111" s="866"/>
      <c r="WBO111" s="5"/>
      <c r="WBP111" s="5"/>
      <c r="WBQ111" s="1"/>
      <c r="WBR111" s="2"/>
      <c r="WBS111" s="8" t="s">
        <v>60</v>
      </c>
      <c r="WBT111" s="5"/>
      <c r="WBU111" s="866" t="s">
        <v>61</v>
      </c>
      <c r="WBV111" s="866"/>
      <c r="WBW111" s="5"/>
      <c r="WBX111" s="5"/>
      <c r="WBY111" s="1"/>
      <c r="WBZ111" s="2"/>
      <c r="WCA111" s="8" t="s">
        <v>60</v>
      </c>
      <c r="WCB111" s="5"/>
      <c r="WCC111" s="866" t="s">
        <v>61</v>
      </c>
      <c r="WCD111" s="866"/>
      <c r="WCE111" s="5"/>
      <c r="WCF111" s="5"/>
      <c r="WCG111" s="1"/>
      <c r="WCH111" s="2"/>
      <c r="WCI111" s="8" t="s">
        <v>60</v>
      </c>
      <c r="WCJ111" s="5"/>
      <c r="WCK111" s="866" t="s">
        <v>61</v>
      </c>
      <c r="WCL111" s="866"/>
      <c r="WCM111" s="5"/>
      <c r="WCN111" s="5"/>
      <c r="WCO111" s="1"/>
      <c r="WCP111" s="2"/>
      <c r="WCQ111" s="8" t="s">
        <v>60</v>
      </c>
      <c r="WCR111" s="5"/>
      <c r="WCS111" s="866" t="s">
        <v>61</v>
      </c>
      <c r="WCT111" s="866"/>
      <c r="WCU111" s="5"/>
      <c r="WCV111" s="5"/>
      <c r="WCW111" s="1"/>
      <c r="WCX111" s="2"/>
      <c r="WCY111" s="8" t="s">
        <v>60</v>
      </c>
      <c r="WCZ111" s="5"/>
      <c r="WDA111" s="866" t="s">
        <v>61</v>
      </c>
      <c r="WDB111" s="866"/>
      <c r="WDC111" s="5"/>
      <c r="WDD111" s="5"/>
      <c r="WDE111" s="1"/>
      <c r="WDF111" s="2"/>
      <c r="WDG111" s="8" t="s">
        <v>60</v>
      </c>
      <c r="WDH111" s="5"/>
      <c r="WDI111" s="866" t="s">
        <v>61</v>
      </c>
      <c r="WDJ111" s="866"/>
      <c r="WDK111" s="5"/>
      <c r="WDL111" s="5"/>
      <c r="WDM111" s="1"/>
      <c r="WDN111" s="2"/>
      <c r="WDO111" s="8" t="s">
        <v>60</v>
      </c>
      <c r="WDP111" s="5"/>
      <c r="WDQ111" s="866" t="s">
        <v>61</v>
      </c>
      <c r="WDR111" s="866"/>
      <c r="WDS111" s="5"/>
      <c r="WDT111" s="5"/>
      <c r="WDU111" s="1"/>
      <c r="WDV111" s="2"/>
      <c r="WDW111" s="8" t="s">
        <v>60</v>
      </c>
      <c r="WDX111" s="5"/>
      <c r="WDY111" s="866" t="s">
        <v>61</v>
      </c>
      <c r="WDZ111" s="866"/>
      <c r="WEA111" s="5"/>
      <c r="WEB111" s="5"/>
      <c r="WEC111" s="1"/>
      <c r="WED111" s="2"/>
      <c r="WEE111" s="8" t="s">
        <v>60</v>
      </c>
      <c r="WEF111" s="5"/>
      <c r="WEG111" s="866" t="s">
        <v>61</v>
      </c>
      <c r="WEH111" s="866"/>
      <c r="WEI111" s="5"/>
      <c r="WEJ111" s="5"/>
      <c r="WEK111" s="1"/>
      <c r="WEL111" s="2"/>
      <c r="WEM111" s="8" t="s">
        <v>60</v>
      </c>
      <c r="WEN111" s="5"/>
      <c r="WEO111" s="866" t="s">
        <v>61</v>
      </c>
      <c r="WEP111" s="866"/>
      <c r="WEQ111" s="5"/>
      <c r="WER111" s="5"/>
      <c r="WES111" s="1"/>
      <c r="WET111" s="2"/>
      <c r="WEU111" s="8" t="s">
        <v>60</v>
      </c>
      <c r="WEV111" s="5"/>
      <c r="WEW111" s="866" t="s">
        <v>61</v>
      </c>
      <c r="WEX111" s="866"/>
      <c r="WEY111" s="5"/>
      <c r="WEZ111" s="5"/>
      <c r="WFA111" s="1"/>
      <c r="WFB111" s="2"/>
      <c r="WFC111" s="8" t="s">
        <v>60</v>
      </c>
      <c r="WFD111" s="5"/>
      <c r="WFE111" s="866" t="s">
        <v>61</v>
      </c>
      <c r="WFF111" s="866"/>
      <c r="WFG111" s="5"/>
      <c r="WFH111" s="5"/>
      <c r="WFI111" s="1"/>
      <c r="WFJ111" s="2"/>
      <c r="WFK111" s="8" t="s">
        <v>60</v>
      </c>
      <c r="WFL111" s="5"/>
      <c r="WFM111" s="866" t="s">
        <v>61</v>
      </c>
      <c r="WFN111" s="866"/>
      <c r="WFO111" s="5"/>
      <c r="WFP111" s="5"/>
      <c r="WFQ111" s="1"/>
      <c r="WFR111" s="2"/>
      <c r="WFS111" s="8" t="s">
        <v>60</v>
      </c>
      <c r="WFT111" s="5"/>
      <c r="WFU111" s="866" t="s">
        <v>61</v>
      </c>
      <c r="WFV111" s="866"/>
      <c r="WFW111" s="5"/>
      <c r="WFX111" s="5"/>
      <c r="WFY111" s="1"/>
      <c r="WFZ111" s="2"/>
      <c r="WGA111" s="8" t="s">
        <v>60</v>
      </c>
      <c r="WGB111" s="5"/>
      <c r="WGC111" s="866" t="s">
        <v>61</v>
      </c>
      <c r="WGD111" s="866"/>
      <c r="WGE111" s="5"/>
      <c r="WGF111" s="5"/>
      <c r="WGG111" s="1"/>
      <c r="WGH111" s="2"/>
      <c r="WGI111" s="8" t="s">
        <v>60</v>
      </c>
      <c r="WGJ111" s="5"/>
      <c r="WGK111" s="866" t="s">
        <v>61</v>
      </c>
      <c r="WGL111" s="866"/>
      <c r="WGM111" s="5"/>
      <c r="WGN111" s="5"/>
      <c r="WGO111" s="1"/>
      <c r="WGP111" s="2"/>
      <c r="WGQ111" s="8" t="s">
        <v>60</v>
      </c>
      <c r="WGR111" s="5"/>
      <c r="WGS111" s="866" t="s">
        <v>61</v>
      </c>
      <c r="WGT111" s="866"/>
      <c r="WGU111" s="5"/>
      <c r="WGV111" s="5"/>
      <c r="WGW111" s="1"/>
      <c r="WGX111" s="2"/>
      <c r="WGY111" s="8" t="s">
        <v>60</v>
      </c>
      <c r="WGZ111" s="5"/>
      <c r="WHA111" s="866" t="s">
        <v>61</v>
      </c>
      <c r="WHB111" s="866"/>
      <c r="WHC111" s="5"/>
      <c r="WHD111" s="5"/>
      <c r="WHE111" s="1"/>
      <c r="WHF111" s="2"/>
      <c r="WHG111" s="8" t="s">
        <v>60</v>
      </c>
      <c r="WHH111" s="5"/>
      <c r="WHI111" s="866" t="s">
        <v>61</v>
      </c>
      <c r="WHJ111" s="866"/>
      <c r="WHK111" s="5"/>
      <c r="WHL111" s="5"/>
      <c r="WHM111" s="1"/>
      <c r="WHN111" s="2"/>
      <c r="WHO111" s="8" t="s">
        <v>60</v>
      </c>
      <c r="WHP111" s="5"/>
      <c r="WHQ111" s="866" t="s">
        <v>61</v>
      </c>
      <c r="WHR111" s="866"/>
      <c r="WHS111" s="5"/>
      <c r="WHT111" s="5"/>
      <c r="WHU111" s="1"/>
      <c r="WHV111" s="2"/>
      <c r="WHW111" s="8" t="s">
        <v>60</v>
      </c>
      <c r="WHX111" s="5"/>
      <c r="WHY111" s="866" t="s">
        <v>61</v>
      </c>
      <c r="WHZ111" s="866"/>
      <c r="WIA111" s="5"/>
      <c r="WIB111" s="5"/>
      <c r="WIC111" s="1"/>
      <c r="WID111" s="2"/>
      <c r="WIE111" s="8" t="s">
        <v>60</v>
      </c>
      <c r="WIF111" s="5"/>
      <c r="WIG111" s="866" t="s">
        <v>61</v>
      </c>
      <c r="WIH111" s="866"/>
      <c r="WII111" s="5"/>
      <c r="WIJ111" s="5"/>
      <c r="WIK111" s="1"/>
      <c r="WIL111" s="2"/>
      <c r="WIM111" s="8" t="s">
        <v>60</v>
      </c>
      <c r="WIN111" s="5"/>
      <c r="WIO111" s="866" t="s">
        <v>61</v>
      </c>
      <c r="WIP111" s="866"/>
      <c r="WIQ111" s="5"/>
      <c r="WIR111" s="5"/>
      <c r="WIS111" s="1"/>
      <c r="WIT111" s="2"/>
      <c r="WIU111" s="8" t="s">
        <v>60</v>
      </c>
      <c r="WIV111" s="5"/>
      <c r="WIW111" s="866" t="s">
        <v>61</v>
      </c>
      <c r="WIX111" s="866"/>
      <c r="WIY111" s="5"/>
      <c r="WIZ111" s="5"/>
      <c r="WJA111" s="1"/>
      <c r="WJB111" s="2"/>
      <c r="WJC111" s="8" t="s">
        <v>60</v>
      </c>
      <c r="WJD111" s="5"/>
      <c r="WJE111" s="866" t="s">
        <v>61</v>
      </c>
      <c r="WJF111" s="866"/>
      <c r="WJG111" s="5"/>
      <c r="WJH111" s="5"/>
      <c r="WJI111" s="1"/>
      <c r="WJJ111" s="2"/>
      <c r="WJK111" s="8" t="s">
        <v>60</v>
      </c>
      <c r="WJL111" s="5"/>
      <c r="WJM111" s="866" t="s">
        <v>61</v>
      </c>
      <c r="WJN111" s="866"/>
      <c r="WJO111" s="5"/>
      <c r="WJP111" s="5"/>
      <c r="WJQ111" s="1"/>
      <c r="WJR111" s="2"/>
      <c r="WJS111" s="8" t="s">
        <v>60</v>
      </c>
      <c r="WJT111" s="5"/>
      <c r="WJU111" s="866" t="s">
        <v>61</v>
      </c>
      <c r="WJV111" s="866"/>
      <c r="WJW111" s="5"/>
      <c r="WJX111" s="5"/>
      <c r="WJY111" s="1"/>
      <c r="WJZ111" s="2"/>
      <c r="WKA111" s="8" t="s">
        <v>60</v>
      </c>
      <c r="WKB111" s="5"/>
      <c r="WKC111" s="866" t="s">
        <v>61</v>
      </c>
      <c r="WKD111" s="866"/>
      <c r="WKE111" s="5"/>
      <c r="WKF111" s="5"/>
      <c r="WKG111" s="1"/>
      <c r="WKH111" s="2"/>
      <c r="WKI111" s="8" t="s">
        <v>60</v>
      </c>
      <c r="WKJ111" s="5"/>
      <c r="WKK111" s="866" t="s">
        <v>61</v>
      </c>
      <c r="WKL111" s="866"/>
      <c r="WKM111" s="5"/>
      <c r="WKN111" s="5"/>
      <c r="WKO111" s="1"/>
      <c r="WKP111" s="2"/>
      <c r="WKQ111" s="8" t="s">
        <v>60</v>
      </c>
      <c r="WKR111" s="5"/>
      <c r="WKS111" s="866" t="s">
        <v>61</v>
      </c>
      <c r="WKT111" s="866"/>
      <c r="WKU111" s="5"/>
      <c r="WKV111" s="5"/>
      <c r="WKW111" s="1"/>
      <c r="WKX111" s="2"/>
      <c r="WKY111" s="8" t="s">
        <v>60</v>
      </c>
      <c r="WKZ111" s="5"/>
      <c r="WLA111" s="866" t="s">
        <v>61</v>
      </c>
      <c r="WLB111" s="866"/>
      <c r="WLC111" s="5"/>
      <c r="WLD111" s="5"/>
      <c r="WLE111" s="1"/>
      <c r="WLF111" s="2"/>
      <c r="WLG111" s="8" t="s">
        <v>60</v>
      </c>
      <c r="WLH111" s="5"/>
      <c r="WLI111" s="866" t="s">
        <v>61</v>
      </c>
      <c r="WLJ111" s="866"/>
      <c r="WLK111" s="5"/>
      <c r="WLL111" s="5"/>
      <c r="WLM111" s="1"/>
      <c r="WLN111" s="2"/>
      <c r="WLO111" s="8" t="s">
        <v>60</v>
      </c>
      <c r="WLP111" s="5"/>
      <c r="WLQ111" s="866" t="s">
        <v>61</v>
      </c>
      <c r="WLR111" s="866"/>
      <c r="WLS111" s="5"/>
      <c r="WLT111" s="5"/>
      <c r="WLU111" s="1"/>
      <c r="WLV111" s="2"/>
      <c r="WLW111" s="8" t="s">
        <v>60</v>
      </c>
      <c r="WLX111" s="5"/>
      <c r="WLY111" s="866" t="s">
        <v>61</v>
      </c>
      <c r="WLZ111" s="866"/>
      <c r="WMA111" s="5"/>
      <c r="WMB111" s="5"/>
      <c r="WMC111" s="1"/>
      <c r="WMD111" s="2"/>
      <c r="WME111" s="8" t="s">
        <v>60</v>
      </c>
      <c r="WMF111" s="5"/>
      <c r="WMG111" s="866" t="s">
        <v>61</v>
      </c>
      <c r="WMH111" s="866"/>
      <c r="WMI111" s="5"/>
      <c r="WMJ111" s="5"/>
      <c r="WMK111" s="1"/>
      <c r="WML111" s="2"/>
      <c r="WMM111" s="8" t="s">
        <v>60</v>
      </c>
      <c r="WMN111" s="5"/>
      <c r="WMO111" s="866" t="s">
        <v>61</v>
      </c>
      <c r="WMP111" s="866"/>
      <c r="WMQ111" s="5"/>
      <c r="WMR111" s="5"/>
      <c r="WMS111" s="1"/>
      <c r="WMT111" s="2"/>
      <c r="WMU111" s="8" t="s">
        <v>60</v>
      </c>
      <c r="WMV111" s="5"/>
      <c r="WMW111" s="866" t="s">
        <v>61</v>
      </c>
      <c r="WMX111" s="866"/>
      <c r="WMY111" s="5"/>
      <c r="WMZ111" s="5"/>
      <c r="WNA111" s="1"/>
      <c r="WNB111" s="2"/>
      <c r="WNC111" s="8" t="s">
        <v>60</v>
      </c>
      <c r="WND111" s="5"/>
      <c r="WNE111" s="866" t="s">
        <v>61</v>
      </c>
      <c r="WNF111" s="866"/>
      <c r="WNG111" s="5"/>
      <c r="WNH111" s="5"/>
      <c r="WNI111" s="1"/>
      <c r="WNJ111" s="2"/>
      <c r="WNK111" s="8" t="s">
        <v>60</v>
      </c>
      <c r="WNL111" s="5"/>
      <c r="WNM111" s="866" t="s">
        <v>61</v>
      </c>
      <c r="WNN111" s="866"/>
      <c r="WNO111" s="5"/>
      <c r="WNP111" s="5"/>
      <c r="WNQ111" s="1"/>
      <c r="WNR111" s="2"/>
      <c r="WNS111" s="8" t="s">
        <v>60</v>
      </c>
      <c r="WNT111" s="5"/>
      <c r="WNU111" s="866" t="s">
        <v>61</v>
      </c>
      <c r="WNV111" s="866"/>
      <c r="WNW111" s="5"/>
      <c r="WNX111" s="5"/>
      <c r="WNY111" s="1"/>
      <c r="WNZ111" s="2"/>
      <c r="WOA111" s="8" t="s">
        <v>60</v>
      </c>
      <c r="WOB111" s="5"/>
      <c r="WOC111" s="866" t="s">
        <v>61</v>
      </c>
      <c r="WOD111" s="866"/>
      <c r="WOE111" s="5"/>
      <c r="WOF111" s="5"/>
      <c r="WOG111" s="1"/>
      <c r="WOH111" s="2"/>
      <c r="WOI111" s="8" t="s">
        <v>60</v>
      </c>
      <c r="WOJ111" s="5"/>
      <c r="WOK111" s="866" t="s">
        <v>61</v>
      </c>
      <c r="WOL111" s="866"/>
      <c r="WOM111" s="5"/>
      <c r="WON111" s="5"/>
      <c r="WOO111" s="1"/>
      <c r="WOP111" s="2"/>
      <c r="WOQ111" s="8" t="s">
        <v>60</v>
      </c>
      <c r="WOR111" s="5"/>
      <c r="WOS111" s="866" t="s">
        <v>61</v>
      </c>
      <c r="WOT111" s="866"/>
      <c r="WOU111" s="5"/>
      <c r="WOV111" s="5"/>
      <c r="WOW111" s="1"/>
      <c r="WOX111" s="2"/>
      <c r="WOY111" s="8" t="s">
        <v>60</v>
      </c>
      <c r="WOZ111" s="5"/>
      <c r="WPA111" s="866" t="s">
        <v>61</v>
      </c>
      <c r="WPB111" s="866"/>
      <c r="WPC111" s="5"/>
      <c r="WPD111" s="5"/>
      <c r="WPE111" s="1"/>
      <c r="WPF111" s="2"/>
      <c r="WPG111" s="8" t="s">
        <v>60</v>
      </c>
      <c r="WPH111" s="5"/>
      <c r="WPI111" s="866" t="s">
        <v>61</v>
      </c>
      <c r="WPJ111" s="866"/>
      <c r="WPK111" s="5"/>
      <c r="WPL111" s="5"/>
      <c r="WPM111" s="1"/>
      <c r="WPN111" s="2"/>
      <c r="WPO111" s="8" t="s">
        <v>60</v>
      </c>
      <c r="WPP111" s="5"/>
      <c r="WPQ111" s="866" t="s">
        <v>61</v>
      </c>
      <c r="WPR111" s="866"/>
      <c r="WPS111" s="5"/>
      <c r="WPT111" s="5"/>
      <c r="WPU111" s="1"/>
      <c r="WPV111" s="2"/>
      <c r="WPW111" s="8" t="s">
        <v>60</v>
      </c>
      <c r="WPX111" s="5"/>
      <c r="WPY111" s="866" t="s">
        <v>61</v>
      </c>
      <c r="WPZ111" s="866"/>
      <c r="WQA111" s="5"/>
      <c r="WQB111" s="5"/>
      <c r="WQC111" s="1"/>
      <c r="WQD111" s="2"/>
      <c r="WQE111" s="8" t="s">
        <v>60</v>
      </c>
      <c r="WQF111" s="5"/>
      <c r="WQG111" s="866" t="s">
        <v>61</v>
      </c>
      <c r="WQH111" s="866"/>
      <c r="WQI111" s="5"/>
      <c r="WQJ111" s="5"/>
      <c r="WQK111" s="1"/>
      <c r="WQL111" s="2"/>
      <c r="WQM111" s="8" t="s">
        <v>60</v>
      </c>
      <c r="WQN111" s="5"/>
      <c r="WQO111" s="866" t="s">
        <v>61</v>
      </c>
      <c r="WQP111" s="866"/>
      <c r="WQQ111" s="5"/>
      <c r="WQR111" s="5"/>
      <c r="WQS111" s="1"/>
      <c r="WQT111" s="2"/>
      <c r="WQU111" s="8" t="s">
        <v>60</v>
      </c>
      <c r="WQV111" s="5"/>
      <c r="WQW111" s="866" t="s">
        <v>61</v>
      </c>
      <c r="WQX111" s="866"/>
      <c r="WQY111" s="5"/>
      <c r="WQZ111" s="5"/>
      <c r="WRA111" s="1"/>
      <c r="WRB111" s="2"/>
      <c r="WRC111" s="8" t="s">
        <v>60</v>
      </c>
      <c r="WRD111" s="5"/>
      <c r="WRE111" s="866" t="s">
        <v>61</v>
      </c>
      <c r="WRF111" s="866"/>
      <c r="WRG111" s="5"/>
      <c r="WRH111" s="5"/>
      <c r="WRI111" s="1"/>
      <c r="WRJ111" s="2"/>
      <c r="WRK111" s="8" t="s">
        <v>60</v>
      </c>
      <c r="WRL111" s="5"/>
      <c r="WRM111" s="866" t="s">
        <v>61</v>
      </c>
      <c r="WRN111" s="866"/>
      <c r="WRO111" s="5"/>
      <c r="WRP111" s="5"/>
      <c r="WRQ111" s="1"/>
      <c r="WRR111" s="2"/>
      <c r="WRS111" s="8" t="s">
        <v>60</v>
      </c>
      <c r="WRT111" s="5"/>
      <c r="WRU111" s="866" t="s">
        <v>61</v>
      </c>
      <c r="WRV111" s="866"/>
      <c r="WRW111" s="5"/>
      <c r="WRX111" s="5"/>
      <c r="WRY111" s="1"/>
      <c r="WRZ111" s="2"/>
      <c r="WSA111" s="8" t="s">
        <v>60</v>
      </c>
      <c r="WSB111" s="5"/>
      <c r="WSC111" s="866" t="s">
        <v>61</v>
      </c>
      <c r="WSD111" s="866"/>
      <c r="WSE111" s="5"/>
      <c r="WSF111" s="5"/>
      <c r="WSG111" s="1"/>
      <c r="WSH111" s="2"/>
      <c r="WSI111" s="8" t="s">
        <v>60</v>
      </c>
      <c r="WSJ111" s="5"/>
      <c r="WSK111" s="866" t="s">
        <v>61</v>
      </c>
      <c r="WSL111" s="866"/>
      <c r="WSM111" s="5"/>
      <c r="WSN111" s="5"/>
      <c r="WSO111" s="1"/>
      <c r="WSP111" s="2"/>
      <c r="WSQ111" s="8" t="s">
        <v>60</v>
      </c>
      <c r="WSR111" s="5"/>
      <c r="WSS111" s="866" t="s">
        <v>61</v>
      </c>
      <c r="WST111" s="866"/>
      <c r="WSU111" s="5"/>
      <c r="WSV111" s="5"/>
      <c r="WSW111" s="1"/>
      <c r="WSX111" s="2"/>
      <c r="WSY111" s="8" t="s">
        <v>60</v>
      </c>
      <c r="WSZ111" s="5"/>
      <c r="WTA111" s="866" t="s">
        <v>61</v>
      </c>
      <c r="WTB111" s="866"/>
      <c r="WTC111" s="5"/>
      <c r="WTD111" s="5"/>
      <c r="WTE111" s="1"/>
      <c r="WTF111" s="2"/>
      <c r="WTG111" s="8" t="s">
        <v>60</v>
      </c>
      <c r="WTH111" s="5"/>
      <c r="WTI111" s="866" t="s">
        <v>61</v>
      </c>
      <c r="WTJ111" s="866"/>
      <c r="WTK111" s="5"/>
      <c r="WTL111" s="5"/>
      <c r="WTM111" s="1"/>
      <c r="WTN111" s="2"/>
      <c r="WTO111" s="8" t="s">
        <v>60</v>
      </c>
      <c r="WTP111" s="5"/>
      <c r="WTQ111" s="866" t="s">
        <v>61</v>
      </c>
      <c r="WTR111" s="866"/>
      <c r="WTS111" s="5"/>
      <c r="WTT111" s="5"/>
      <c r="WTU111" s="1"/>
      <c r="WTV111" s="2"/>
      <c r="WTW111" s="8" t="s">
        <v>60</v>
      </c>
      <c r="WTX111" s="5"/>
      <c r="WTY111" s="866" t="s">
        <v>61</v>
      </c>
      <c r="WTZ111" s="866"/>
      <c r="WUA111" s="5"/>
      <c r="WUB111" s="5"/>
      <c r="WUC111" s="1"/>
      <c r="WUD111" s="2"/>
      <c r="WUE111" s="8" t="s">
        <v>60</v>
      </c>
      <c r="WUF111" s="5"/>
      <c r="WUG111" s="866" t="s">
        <v>61</v>
      </c>
      <c r="WUH111" s="866"/>
      <c r="WUI111" s="5"/>
      <c r="WUJ111" s="5"/>
      <c r="WUK111" s="1"/>
      <c r="WUL111" s="2"/>
      <c r="WUM111" s="8" t="s">
        <v>60</v>
      </c>
      <c r="WUN111" s="5"/>
      <c r="WUO111" s="866" t="s">
        <v>61</v>
      </c>
      <c r="WUP111" s="866"/>
      <c r="WUQ111" s="5"/>
      <c r="WUR111" s="5"/>
      <c r="WUS111" s="1"/>
      <c r="WUT111" s="2"/>
      <c r="WUU111" s="8" t="s">
        <v>60</v>
      </c>
      <c r="WUV111" s="5"/>
      <c r="WUW111" s="866" t="s">
        <v>61</v>
      </c>
      <c r="WUX111" s="866"/>
      <c r="WUY111" s="5"/>
      <c r="WUZ111" s="5"/>
      <c r="WVA111" s="1"/>
      <c r="WVB111" s="2"/>
      <c r="WVC111" s="8" t="s">
        <v>60</v>
      </c>
      <c r="WVD111" s="5"/>
      <c r="WVE111" s="866" t="s">
        <v>61</v>
      </c>
      <c r="WVF111" s="866"/>
      <c r="WVG111" s="5"/>
      <c r="WVH111" s="5"/>
      <c r="WVI111" s="1"/>
      <c r="WVJ111" s="2"/>
      <c r="WVK111" s="8" t="s">
        <v>60</v>
      </c>
      <c r="WVL111" s="5"/>
      <c r="WVM111" s="866" t="s">
        <v>61</v>
      </c>
      <c r="WVN111" s="866"/>
      <c r="WVO111" s="5"/>
      <c r="WVP111" s="5"/>
      <c r="WVQ111" s="1"/>
      <c r="WVR111" s="2"/>
      <c r="WVS111" s="8" t="s">
        <v>60</v>
      </c>
      <c r="WVT111" s="5"/>
      <c r="WVU111" s="866" t="s">
        <v>61</v>
      </c>
      <c r="WVV111" s="866"/>
      <c r="WVW111" s="5"/>
      <c r="WVX111" s="5"/>
      <c r="WVY111" s="1"/>
      <c r="WVZ111" s="2"/>
      <c r="WWA111" s="8" t="s">
        <v>60</v>
      </c>
      <c r="WWB111" s="5"/>
      <c r="WWC111" s="866" t="s">
        <v>61</v>
      </c>
      <c r="WWD111" s="866"/>
      <c r="WWE111" s="5"/>
      <c r="WWF111" s="5"/>
      <c r="WWG111" s="1"/>
      <c r="WWH111" s="2"/>
      <c r="WWI111" s="8" t="s">
        <v>60</v>
      </c>
      <c r="WWJ111" s="5"/>
      <c r="WWK111" s="866" t="s">
        <v>61</v>
      </c>
      <c r="WWL111" s="866"/>
      <c r="WWM111" s="5"/>
      <c r="WWN111" s="5"/>
      <c r="WWO111" s="1"/>
      <c r="WWP111" s="2"/>
      <c r="WWQ111" s="8" t="s">
        <v>60</v>
      </c>
      <c r="WWR111" s="5"/>
      <c r="WWS111" s="866" t="s">
        <v>61</v>
      </c>
      <c r="WWT111" s="866"/>
      <c r="WWU111" s="5"/>
      <c r="WWV111" s="5"/>
      <c r="WWW111" s="1"/>
      <c r="WWX111" s="2"/>
      <c r="WWY111" s="8" t="s">
        <v>60</v>
      </c>
      <c r="WWZ111" s="5"/>
      <c r="WXA111" s="866" t="s">
        <v>61</v>
      </c>
      <c r="WXB111" s="866"/>
      <c r="WXC111" s="5"/>
      <c r="WXD111" s="5"/>
      <c r="WXE111" s="1"/>
      <c r="WXF111" s="2"/>
      <c r="WXG111" s="8" t="s">
        <v>60</v>
      </c>
      <c r="WXH111" s="5"/>
      <c r="WXI111" s="866" t="s">
        <v>61</v>
      </c>
      <c r="WXJ111" s="866"/>
      <c r="WXK111" s="5"/>
      <c r="WXL111" s="5"/>
      <c r="WXM111" s="1"/>
      <c r="WXN111" s="2"/>
      <c r="WXO111" s="8" t="s">
        <v>60</v>
      </c>
      <c r="WXP111" s="5"/>
      <c r="WXQ111" s="866" t="s">
        <v>61</v>
      </c>
      <c r="WXR111" s="866"/>
      <c r="WXS111" s="5"/>
      <c r="WXT111" s="5"/>
      <c r="WXU111" s="1"/>
      <c r="WXV111" s="2"/>
      <c r="WXW111" s="8" t="s">
        <v>60</v>
      </c>
      <c r="WXX111" s="5"/>
      <c r="WXY111" s="866" t="s">
        <v>61</v>
      </c>
      <c r="WXZ111" s="866"/>
      <c r="WYA111" s="5"/>
      <c r="WYB111" s="5"/>
      <c r="WYC111" s="1"/>
      <c r="WYD111" s="2"/>
      <c r="WYE111" s="8" t="s">
        <v>60</v>
      </c>
      <c r="WYF111" s="5"/>
      <c r="WYG111" s="866" t="s">
        <v>61</v>
      </c>
      <c r="WYH111" s="866"/>
      <c r="WYI111" s="5"/>
      <c r="WYJ111" s="5"/>
      <c r="WYK111" s="1"/>
      <c r="WYL111" s="2"/>
      <c r="WYM111" s="8" t="s">
        <v>60</v>
      </c>
      <c r="WYN111" s="5"/>
      <c r="WYO111" s="866" t="s">
        <v>61</v>
      </c>
      <c r="WYP111" s="866"/>
      <c r="WYQ111" s="5"/>
      <c r="WYR111" s="5"/>
      <c r="WYS111" s="1"/>
      <c r="WYT111" s="2"/>
      <c r="WYU111" s="8" t="s">
        <v>60</v>
      </c>
      <c r="WYV111" s="5"/>
      <c r="WYW111" s="866" t="s">
        <v>61</v>
      </c>
      <c r="WYX111" s="866"/>
      <c r="WYY111" s="5"/>
      <c r="WYZ111" s="5"/>
      <c r="WZA111" s="1"/>
      <c r="WZB111" s="2"/>
      <c r="WZC111" s="8" t="s">
        <v>60</v>
      </c>
      <c r="WZD111" s="5"/>
      <c r="WZE111" s="866" t="s">
        <v>61</v>
      </c>
      <c r="WZF111" s="866"/>
      <c r="WZG111" s="5"/>
      <c r="WZH111" s="5"/>
      <c r="WZI111" s="1"/>
      <c r="WZJ111" s="2"/>
      <c r="WZK111" s="8" t="s">
        <v>60</v>
      </c>
      <c r="WZL111" s="5"/>
      <c r="WZM111" s="866" t="s">
        <v>61</v>
      </c>
      <c r="WZN111" s="866"/>
      <c r="WZO111" s="5"/>
      <c r="WZP111" s="5"/>
      <c r="WZQ111" s="1"/>
      <c r="WZR111" s="2"/>
      <c r="WZS111" s="8" t="s">
        <v>60</v>
      </c>
      <c r="WZT111" s="5"/>
      <c r="WZU111" s="866" t="s">
        <v>61</v>
      </c>
      <c r="WZV111" s="866"/>
      <c r="WZW111" s="5"/>
      <c r="WZX111" s="5"/>
      <c r="WZY111" s="1"/>
      <c r="WZZ111" s="2"/>
      <c r="XAA111" s="8" t="s">
        <v>60</v>
      </c>
      <c r="XAB111" s="5"/>
      <c r="XAC111" s="866" t="s">
        <v>61</v>
      </c>
      <c r="XAD111" s="866"/>
      <c r="XAE111" s="5"/>
      <c r="XAF111" s="5"/>
      <c r="XAG111" s="1"/>
      <c r="XAH111" s="2"/>
      <c r="XAI111" s="8" t="s">
        <v>60</v>
      </c>
      <c r="XAJ111" s="5"/>
      <c r="XAK111" s="866" t="s">
        <v>61</v>
      </c>
      <c r="XAL111" s="866"/>
      <c r="XAM111" s="5"/>
      <c r="XAN111" s="5"/>
      <c r="XAO111" s="1"/>
      <c r="XAP111" s="2"/>
      <c r="XAQ111" s="8" t="s">
        <v>60</v>
      </c>
      <c r="XAR111" s="5"/>
      <c r="XAS111" s="866" t="s">
        <v>61</v>
      </c>
      <c r="XAT111" s="866"/>
      <c r="XAU111" s="5"/>
      <c r="XAV111" s="5"/>
      <c r="XAW111" s="1"/>
      <c r="XAX111" s="2"/>
      <c r="XAY111" s="8" t="s">
        <v>60</v>
      </c>
      <c r="XAZ111" s="5"/>
      <c r="XBA111" s="866" t="s">
        <v>61</v>
      </c>
      <c r="XBB111" s="866"/>
      <c r="XBC111" s="5"/>
      <c r="XBD111" s="5"/>
      <c r="XBE111" s="1"/>
      <c r="XBF111" s="2"/>
      <c r="XBG111" s="8" t="s">
        <v>60</v>
      </c>
      <c r="XBH111" s="5"/>
      <c r="XBI111" s="866" t="s">
        <v>61</v>
      </c>
      <c r="XBJ111" s="866"/>
      <c r="XBK111" s="5"/>
      <c r="XBL111" s="5"/>
      <c r="XBM111" s="1"/>
      <c r="XBN111" s="2"/>
      <c r="XBO111" s="8" t="s">
        <v>60</v>
      </c>
      <c r="XBP111" s="5"/>
      <c r="XBQ111" s="866" t="s">
        <v>61</v>
      </c>
      <c r="XBR111" s="866"/>
      <c r="XBS111" s="5"/>
      <c r="XBT111" s="5"/>
      <c r="XBU111" s="1"/>
      <c r="XBV111" s="2"/>
      <c r="XBW111" s="8" t="s">
        <v>60</v>
      </c>
      <c r="XBX111" s="5"/>
      <c r="XBY111" s="866" t="s">
        <v>61</v>
      </c>
      <c r="XBZ111" s="866"/>
      <c r="XCA111" s="5"/>
      <c r="XCB111" s="5"/>
      <c r="XCC111" s="1"/>
      <c r="XCD111" s="2"/>
      <c r="XCE111" s="8" t="s">
        <v>60</v>
      </c>
      <c r="XCF111" s="5"/>
      <c r="XCG111" s="866" t="s">
        <v>61</v>
      </c>
      <c r="XCH111" s="866"/>
      <c r="XCI111" s="5"/>
      <c r="XCJ111" s="5"/>
      <c r="XCK111" s="1"/>
      <c r="XCL111" s="2"/>
      <c r="XCM111" s="8" t="s">
        <v>60</v>
      </c>
      <c r="XCN111" s="5"/>
      <c r="XCO111" s="866" t="s">
        <v>61</v>
      </c>
      <c r="XCP111" s="866"/>
      <c r="XCQ111" s="5"/>
      <c r="XCR111" s="5"/>
      <c r="XCS111" s="1"/>
      <c r="XCT111" s="2"/>
      <c r="XCU111" s="8" t="s">
        <v>60</v>
      </c>
      <c r="XCV111" s="5"/>
      <c r="XCW111" s="866" t="s">
        <v>61</v>
      </c>
      <c r="XCX111" s="866"/>
      <c r="XCY111" s="5"/>
      <c r="XCZ111" s="5"/>
      <c r="XDA111" s="1"/>
      <c r="XDB111" s="2"/>
      <c r="XDC111" s="8" t="s">
        <v>60</v>
      </c>
      <c r="XDD111" s="5"/>
      <c r="XDE111" s="866" t="s">
        <v>61</v>
      </c>
      <c r="XDF111" s="866"/>
      <c r="XDG111" s="5"/>
      <c r="XDH111" s="5"/>
      <c r="XDI111" s="1"/>
      <c r="XDJ111" s="2"/>
      <c r="XDK111" s="8" t="s">
        <v>60</v>
      </c>
      <c r="XDL111" s="5"/>
      <c r="XDM111" s="866" t="s">
        <v>61</v>
      </c>
      <c r="XDN111" s="866"/>
      <c r="XDO111" s="5"/>
      <c r="XDP111" s="5"/>
      <c r="XDQ111" s="1"/>
      <c r="XDR111" s="2"/>
      <c r="XDS111" s="8" t="s">
        <v>60</v>
      </c>
      <c r="XDT111" s="5"/>
      <c r="XDU111" s="866" t="s">
        <v>61</v>
      </c>
      <c r="XDV111" s="866"/>
      <c r="XDW111" s="5"/>
      <c r="XDX111" s="5"/>
      <c r="XDY111" s="1"/>
      <c r="XDZ111" s="2"/>
      <c r="XEA111" s="8" t="s">
        <v>60</v>
      </c>
      <c r="XEB111" s="5"/>
      <c r="XEC111" s="866" t="s">
        <v>61</v>
      </c>
      <c r="XED111" s="866"/>
      <c r="XEE111" s="5"/>
      <c r="XEF111" s="5"/>
      <c r="XEG111" s="1"/>
      <c r="XEH111" s="2"/>
      <c r="XEI111" s="8" t="s">
        <v>60</v>
      </c>
      <c r="XEJ111" s="5"/>
      <c r="XEK111" s="866" t="s">
        <v>61</v>
      </c>
      <c r="XEL111" s="866"/>
      <c r="XEM111" s="5"/>
      <c r="XEN111" s="5"/>
      <c r="XEO111" s="1"/>
      <c r="XEP111" s="2"/>
      <c r="XEQ111" s="8" t="s">
        <v>60</v>
      </c>
      <c r="XER111" s="5"/>
      <c r="XES111" s="866" t="s">
        <v>61</v>
      </c>
      <c r="XET111" s="866"/>
      <c r="XEU111" s="5"/>
      <c r="XEV111" s="5"/>
      <c r="XEW111" s="1"/>
      <c r="XEX111" s="2"/>
      <c r="XEY111" s="8" t="s">
        <v>60</v>
      </c>
      <c r="XEZ111" s="5"/>
      <c r="XFA111" s="866" t="s">
        <v>61</v>
      </c>
      <c r="XFB111" s="866"/>
      <c r="XFC111" s="5"/>
      <c r="XFD111" s="5"/>
    </row>
    <row r="112" spans="1:16384" s="4" customFormat="1" x14ac:dyDescent="0.2">
      <c r="A112" s="867" t="s">
        <v>222</v>
      </c>
      <c r="B112" s="867"/>
      <c r="C112" s="867"/>
      <c r="D112" s="867"/>
      <c r="E112" s="867"/>
      <c r="F112" s="867"/>
      <c r="G112" s="867"/>
      <c r="H112" s="867"/>
      <c r="I112" s="1"/>
      <c r="J112" s="2"/>
      <c r="K112" s="2"/>
      <c r="L112" s="5"/>
      <c r="M112" s="5"/>
      <c r="N112" s="5"/>
      <c r="O112" s="5"/>
      <c r="P112" s="5"/>
      <c r="Q112" s="1"/>
      <c r="R112" s="2"/>
      <c r="S112" s="2"/>
      <c r="T112" s="5"/>
      <c r="U112" s="5"/>
      <c r="V112" s="5"/>
      <c r="W112" s="5"/>
      <c r="X112" s="5"/>
      <c r="Y112" s="1"/>
      <c r="Z112" s="2"/>
      <c r="AA112" s="2"/>
      <c r="AB112" s="5"/>
      <c r="AC112" s="5"/>
      <c r="AD112" s="5"/>
      <c r="AE112" s="5"/>
      <c r="AF112" s="5"/>
      <c r="AG112" s="1"/>
      <c r="AH112" s="2"/>
      <c r="AI112" s="2"/>
      <c r="AJ112" s="5"/>
      <c r="AK112" s="5"/>
      <c r="AL112" s="5"/>
      <c r="AM112" s="5"/>
      <c r="AN112" s="5"/>
      <c r="AO112" s="1"/>
      <c r="AP112" s="2"/>
      <c r="AQ112" s="2"/>
      <c r="AR112" s="5"/>
      <c r="AS112" s="5"/>
      <c r="AT112" s="5"/>
      <c r="AU112" s="5"/>
      <c r="AV112" s="5"/>
      <c r="AW112" s="1"/>
      <c r="AX112" s="2"/>
      <c r="AY112" s="2"/>
      <c r="AZ112" s="5"/>
      <c r="BA112" s="5"/>
      <c r="BB112" s="5"/>
      <c r="BC112" s="5"/>
      <c r="BD112" s="5"/>
      <c r="BE112" s="1"/>
      <c r="BF112" s="2"/>
      <c r="BG112" s="2"/>
      <c r="BH112" s="5"/>
      <c r="BI112" s="5"/>
      <c r="BJ112" s="5"/>
      <c r="BK112" s="5"/>
      <c r="BL112" s="5"/>
      <c r="BM112" s="1"/>
      <c r="BN112" s="2"/>
      <c r="BO112" s="2"/>
      <c r="BP112" s="5"/>
      <c r="BQ112" s="5"/>
      <c r="BR112" s="5"/>
      <c r="BS112" s="5"/>
      <c r="BT112" s="5"/>
      <c r="BU112" s="1"/>
      <c r="BV112" s="2"/>
      <c r="BW112" s="2"/>
      <c r="BX112" s="5"/>
      <c r="BY112" s="5"/>
      <c r="BZ112" s="5"/>
      <c r="CA112" s="5"/>
      <c r="CB112" s="5"/>
      <c r="CC112" s="1"/>
      <c r="CD112" s="2"/>
      <c r="CE112" s="2"/>
      <c r="CF112" s="5"/>
      <c r="CG112" s="5"/>
      <c r="CH112" s="5"/>
      <c r="CI112" s="5"/>
      <c r="CJ112" s="5"/>
      <c r="CK112" s="1"/>
      <c r="CL112" s="2"/>
      <c r="CM112" s="2"/>
      <c r="CN112" s="5"/>
      <c r="CO112" s="5"/>
      <c r="CP112" s="5"/>
      <c r="CQ112" s="5"/>
      <c r="CR112" s="5"/>
      <c r="CS112" s="1"/>
      <c r="CT112" s="2"/>
      <c r="CU112" s="2"/>
      <c r="CV112" s="5"/>
      <c r="CW112" s="5"/>
      <c r="CX112" s="5"/>
      <c r="CY112" s="5"/>
      <c r="CZ112" s="5"/>
      <c r="DA112" s="1"/>
      <c r="DB112" s="2"/>
      <c r="DC112" s="2"/>
      <c r="DD112" s="5"/>
      <c r="DE112" s="5"/>
      <c r="DF112" s="5"/>
      <c r="DG112" s="5"/>
      <c r="DH112" s="5"/>
      <c r="DI112" s="1"/>
      <c r="DJ112" s="2"/>
      <c r="DK112" s="2"/>
      <c r="DL112" s="5"/>
      <c r="DM112" s="5"/>
      <c r="DN112" s="5"/>
      <c r="DO112" s="5"/>
      <c r="DP112" s="5"/>
      <c r="DQ112" s="1"/>
      <c r="DR112" s="2"/>
      <c r="DS112" s="2"/>
      <c r="DT112" s="5"/>
      <c r="DU112" s="5"/>
      <c r="DV112" s="5"/>
      <c r="DW112" s="5"/>
      <c r="DX112" s="5"/>
      <c r="DY112" s="1"/>
      <c r="DZ112" s="2"/>
      <c r="EA112" s="2"/>
      <c r="EB112" s="5"/>
      <c r="EC112" s="5"/>
      <c r="ED112" s="5"/>
      <c r="EE112" s="5"/>
      <c r="EF112" s="5"/>
      <c r="EG112" s="1"/>
      <c r="EH112" s="2"/>
      <c r="EI112" s="2"/>
      <c r="EJ112" s="5"/>
      <c r="EK112" s="5"/>
      <c r="EL112" s="5"/>
      <c r="EM112" s="5"/>
      <c r="EN112" s="5"/>
      <c r="EO112" s="1"/>
      <c r="EP112" s="2"/>
      <c r="EQ112" s="2"/>
      <c r="ER112" s="5"/>
      <c r="ES112" s="5"/>
      <c r="ET112" s="5"/>
      <c r="EU112" s="5"/>
      <c r="EV112" s="5"/>
      <c r="EW112" s="1"/>
      <c r="EX112" s="2"/>
      <c r="EY112" s="2"/>
      <c r="EZ112" s="5"/>
      <c r="FA112" s="5"/>
      <c r="FB112" s="5"/>
      <c r="FC112" s="5"/>
      <c r="FD112" s="5"/>
      <c r="FE112" s="1"/>
      <c r="FF112" s="2"/>
      <c r="FG112" s="2"/>
      <c r="FH112" s="5"/>
      <c r="FI112" s="5"/>
      <c r="FJ112" s="5"/>
      <c r="FK112" s="5"/>
      <c r="FL112" s="5"/>
      <c r="FM112" s="1"/>
      <c r="FN112" s="2"/>
      <c r="FO112" s="2"/>
      <c r="FP112" s="5"/>
      <c r="FQ112" s="5"/>
      <c r="FR112" s="5"/>
      <c r="FS112" s="5"/>
      <c r="FT112" s="5"/>
      <c r="FU112" s="1"/>
      <c r="FV112" s="2"/>
      <c r="FW112" s="2"/>
      <c r="FX112" s="5"/>
      <c r="FY112" s="5"/>
      <c r="FZ112" s="5"/>
      <c r="GA112" s="5"/>
      <c r="GB112" s="5"/>
      <c r="GC112" s="1"/>
      <c r="GD112" s="2"/>
      <c r="GE112" s="2"/>
      <c r="GF112" s="5"/>
      <c r="GG112" s="5"/>
      <c r="GH112" s="5"/>
      <c r="GI112" s="5"/>
      <c r="GJ112" s="5"/>
      <c r="GK112" s="1"/>
      <c r="GL112" s="2"/>
      <c r="GM112" s="2"/>
      <c r="GN112" s="5"/>
      <c r="GO112" s="5"/>
      <c r="GP112" s="5"/>
      <c r="GQ112" s="5"/>
      <c r="GR112" s="5"/>
      <c r="GS112" s="1"/>
      <c r="GT112" s="2"/>
      <c r="GU112" s="2"/>
      <c r="GV112" s="5"/>
      <c r="GW112" s="5"/>
      <c r="GX112" s="5"/>
      <c r="GY112" s="5"/>
      <c r="GZ112" s="5"/>
      <c r="HA112" s="1"/>
      <c r="HB112" s="2"/>
      <c r="HC112" s="2"/>
      <c r="HD112" s="5"/>
      <c r="HE112" s="5"/>
      <c r="HF112" s="5"/>
      <c r="HG112" s="5"/>
      <c r="HH112" s="5"/>
      <c r="HI112" s="1"/>
      <c r="HJ112" s="2"/>
      <c r="HK112" s="2"/>
      <c r="HL112" s="5"/>
      <c r="HM112" s="5"/>
      <c r="HN112" s="5"/>
      <c r="HO112" s="5"/>
      <c r="HP112" s="5"/>
      <c r="HQ112" s="1"/>
      <c r="HR112" s="2"/>
      <c r="HS112" s="2"/>
      <c r="HT112" s="5"/>
      <c r="HU112" s="5"/>
      <c r="HV112" s="5"/>
      <c r="HW112" s="5"/>
      <c r="HX112" s="5"/>
      <c r="HY112" s="1"/>
      <c r="HZ112" s="2"/>
      <c r="IA112" s="2"/>
      <c r="IB112" s="5"/>
      <c r="IC112" s="5"/>
      <c r="ID112" s="5"/>
      <c r="IE112" s="5"/>
      <c r="IF112" s="5"/>
      <c r="IG112" s="1"/>
      <c r="IH112" s="2"/>
      <c r="II112" s="2"/>
      <c r="IJ112" s="5"/>
      <c r="IK112" s="5"/>
      <c r="IL112" s="5"/>
      <c r="IM112" s="5"/>
      <c r="IN112" s="5"/>
      <c r="IO112" s="1"/>
      <c r="IP112" s="2"/>
      <c r="IQ112" s="2"/>
      <c r="IR112" s="5"/>
      <c r="IS112" s="5"/>
      <c r="IT112" s="5"/>
      <c r="IU112" s="5"/>
      <c r="IV112" s="5"/>
      <c r="IW112" s="1"/>
      <c r="IX112" s="2"/>
      <c r="IY112" s="2"/>
      <c r="IZ112" s="5"/>
      <c r="JA112" s="5"/>
      <c r="JB112" s="5"/>
      <c r="JC112" s="5"/>
      <c r="JD112" s="5"/>
      <c r="JE112" s="1"/>
      <c r="JF112" s="2"/>
      <c r="JG112" s="2"/>
      <c r="JH112" s="5"/>
      <c r="JI112" s="5"/>
      <c r="JJ112" s="5"/>
      <c r="JK112" s="5"/>
      <c r="JL112" s="5"/>
      <c r="JM112" s="1"/>
      <c r="JN112" s="2"/>
      <c r="JO112" s="2"/>
      <c r="JP112" s="5"/>
      <c r="JQ112" s="5"/>
      <c r="JR112" s="5"/>
      <c r="JS112" s="5"/>
      <c r="JT112" s="5"/>
      <c r="JU112" s="1"/>
      <c r="JV112" s="2"/>
      <c r="JW112" s="2"/>
      <c r="JX112" s="5"/>
      <c r="JY112" s="5"/>
      <c r="JZ112" s="5"/>
      <c r="KA112" s="5"/>
      <c r="KB112" s="5"/>
      <c r="KC112" s="1"/>
      <c r="KD112" s="2"/>
      <c r="KE112" s="2"/>
      <c r="KF112" s="5"/>
      <c r="KG112" s="5"/>
      <c r="KH112" s="5"/>
      <c r="KI112" s="5"/>
      <c r="KJ112" s="5"/>
      <c r="KK112" s="1"/>
      <c r="KL112" s="2"/>
      <c r="KM112" s="2"/>
      <c r="KN112" s="5"/>
      <c r="KO112" s="5"/>
      <c r="KP112" s="5"/>
      <c r="KQ112" s="5"/>
      <c r="KR112" s="5"/>
      <c r="KS112" s="1"/>
      <c r="KT112" s="2"/>
      <c r="KU112" s="2"/>
      <c r="KV112" s="5"/>
      <c r="KW112" s="5"/>
      <c r="KX112" s="5"/>
      <c r="KY112" s="5"/>
      <c r="KZ112" s="5"/>
      <c r="LA112" s="1"/>
      <c r="LB112" s="2"/>
      <c r="LC112" s="2"/>
      <c r="LD112" s="5"/>
      <c r="LE112" s="5"/>
      <c r="LF112" s="5"/>
      <c r="LG112" s="5"/>
      <c r="LH112" s="5"/>
      <c r="LI112" s="1"/>
      <c r="LJ112" s="2"/>
      <c r="LK112" s="2"/>
      <c r="LL112" s="5"/>
      <c r="LM112" s="5"/>
      <c r="LN112" s="5"/>
      <c r="LO112" s="5"/>
      <c r="LP112" s="5"/>
      <c r="LQ112" s="1"/>
      <c r="LR112" s="2"/>
      <c r="LS112" s="2"/>
      <c r="LT112" s="5"/>
      <c r="LU112" s="5"/>
      <c r="LV112" s="5"/>
      <c r="LW112" s="5"/>
      <c r="LX112" s="5"/>
      <c r="LY112" s="1"/>
      <c r="LZ112" s="2"/>
      <c r="MA112" s="2"/>
      <c r="MB112" s="5"/>
      <c r="MC112" s="5"/>
      <c r="MD112" s="5"/>
      <c r="ME112" s="5"/>
      <c r="MF112" s="5"/>
      <c r="MG112" s="1"/>
      <c r="MH112" s="2"/>
      <c r="MI112" s="2"/>
      <c r="MJ112" s="5"/>
      <c r="MK112" s="5"/>
      <c r="ML112" s="5"/>
      <c r="MM112" s="5"/>
      <c r="MN112" s="5"/>
      <c r="MO112" s="1"/>
      <c r="MP112" s="2"/>
      <c r="MQ112" s="2"/>
      <c r="MR112" s="5"/>
      <c r="MS112" s="5"/>
      <c r="MT112" s="5"/>
      <c r="MU112" s="5"/>
      <c r="MV112" s="5"/>
      <c r="MW112" s="1"/>
      <c r="MX112" s="2"/>
      <c r="MY112" s="2"/>
      <c r="MZ112" s="5"/>
      <c r="NA112" s="5"/>
      <c r="NB112" s="5"/>
      <c r="NC112" s="5"/>
      <c r="ND112" s="5"/>
      <c r="NE112" s="1"/>
      <c r="NF112" s="2"/>
      <c r="NG112" s="2"/>
      <c r="NH112" s="5"/>
      <c r="NI112" s="5"/>
      <c r="NJ112" s="5"/>
      <c r="NK112" s="5"/>
      <c r="NL112" s="5"/>
      <c r="NM112" s="1"/>
      <c r="NN112" s="2"/>
      <c r="NO112" s="2"/>
      <c r="NP112" s="5"/>
      <c r="NQ112" s="5"/>
      <c r="NR112" s="5"/>
      <c r="NS112" s="5"/>
      <c r="NT112" s="5"/>
      <c r="NU112" s="1"/>
      <c r="NV112" s="2"/>
      <c r="NW112" s="2"/>
      <c r="NX112" s="5"/>
      <c r="NY112" s="5"/>
      <c r="NZ112" s="5"/>
      <c r="OA112" s="5"/>
      <c r="OB112" s="5"/>
      <c r="OC112" s="1"/>
      <c r="OD112" s="2"/>
      <c r="OE112" s="2"/>
      <c r="OF112" s="5"/>
      <c r="OG112" s="5"/>
      <c r="OH112" s="5"/>
      <c r="OI112" s="5"/>
      <c r="OJ112" s="5"/>
      <c r="OK112" s="1"/>
      <c r="OL112" s="2"/>
      <c r="OM112" s="2"/>
      <c r="ON112" s="5"/>
      <c r="OO112" s="5"/>
      <c r="OP112" s="5"/>
      <c r="OQ112" s="5"/>
      <c r="OR112" s="5"/>
      <c r="OS112" s="1"/>
      <c r="OT112" s="2"/>
      <c r="OU112" s="2"/>
      <c r="OV112" s="5"/>
      <c r="OW112" s="5"/>
      <c r="OX112" s="5"/>
      <c r="OY112" s="5"/>
      <c r="OZ112" s="5"/>
      <c r="PA112" s="1"/>
      <c r="PB112" s="2"/>
      <c r="PC112" s="2"/>
      <c r="PD112" s="5"/>
      <c r="PE112" s="5"/>
      <c r="PF112" s="5"/>
      <c r="PG112" s="5"/>
      <c r="PH112" s="5"/>
      <c r="PI112" s="1"/>
      <c r="PJ112" s="2"/>
      <c r="PK112" s="2"/>
      <c r="PL112" s="5"/>
      <c r="PM112" s="5"/>
      <c r="PN112" s="5"/>
      <c r="PO112" s="5"/>
      <c r="PP112" s="5"/>
      <c r="PQ112" s="1"/>
      <c r="PR112" s="2"/>
      <c r="PS112" s="2"/>
      <c r="PT112" s="5"/>
      <c r="PU112" s="5"/>
      <c r="PV112" s="5"/>
      <c r="PW112" s="5"/>
      <c r="PX112" s="5"/>
      <c r="PY112" s="1"/>
      <c r="PZ112" s="2"/>
      <c r="QA112" s="2"/>
      <c r="QB112" s="5"/>
      <c r="QC112" s="5"/>
      <c r="QD112" s="5"/>
      <c r="QE112" s="5"/>
      <c r="QF112" s="5"/>
      <c r="QG112" s="1"/>
      <c r="QH112" s="2"/>
      <c r="QI112" s="2"/>
      <c r="QJ112" s="5"/>
      <c r="QK112" s="5"/>
      <c r="QL112" s="5"/>
      <c r="QM112" s="5"/>
      <c r="QN112" s="5"/>
      <c r="QO112" s="1"/>
      <c r="QP112" s="2"/>
      <c r="QQ112" s="2"/>
      <c r="QR112" s="5"/>
      <c r="QS112" s="5"/>
      <c r="QT112" s="5"/>
      <c r="QU112" s="5"/>
      <c r="QV112" s="5"/>
      <c r="QW112" s="1"/>
      <c r="QX112" s="2"/>
      <c r="QY112" s="2"/>
      <c r="QZ112" s="5"/>
      <c r="RA112" s="5"/>
      <c r="RB112" s="5"/>
      <c r="RC112" s="5"/>
      <c r="RD112" s="5"/>
      <c r="RE112" s="1"/>
      <c r="RF112" s="2"/>
      <c r="RG112" s="2"/>
      <c r="RH112" s="5"/>
      <c r="RI112" s="5"/>
      <c r="RJ112" s="5"/>
      <c r="RK112" s="5"/>
      <c r="RL112" s="5"/>
      <c r="RM112" s="1"/>
      <c r="RN112" s="2"/>
      <c r="RO112" s="2"/>
      <c r="RP112" s="5"/>
      <c r="RQ112" s="5"/>
      <c r="RR112" s="5"/>
      <c r="RS112" s="5"/>
      <c r="RT112" s="5"/>
      <c r="RU112" s="1"/>
      <c r="RV112" s="2"/>
      <c r="RW112" s="2"/>
      <c r="RX112" s="5"/>
      <c r="RY112" s="5"/>
      <c r="RZ112" s="5"/>
      <c r="SA112" s="5"/>
      <c r="SB112" s="5"/>
      <c r="SC112" s="1"/>
      <c r="SD112" s="2"/>
      <c r="SE112" s="2"/>
      <c r="SF112" s="5"/>
      <c r="SG112" s="5"/>
      <c r="SH112" s="5"/>
      <c r="SI112" s="5"/>
      <c r="SJ112" s="5"/>
      <c r="SK112" s="1"/>
      <c r="SL112" s="2"/>
      <c r="SM112" s="2"/>
      <c r="SN112" s="5"/>
      <c r="SO112" s="5"/>
      <c r="SP112" s="5"/>
      <c r="SQ112" s="5"/>
      <c r="SR112" s="5"/>
      <c r="SS112" s="1"/>
      <c r="ST112" s="2"/>
      <c r="SU112" s="2"/>
      <c r="SV112" s="5"/>
      <c r="SW112" s="5"/>
      <c r="SX112" s="5"/>
      <c r="SY112" s="5"/>
      <c r="SZ112" s="5"/>
      <c r="TA112" s="1"/>
      <c r="TB112" s="2"/>
      <c r="TC112" s="2"/>
      <c r="TD112" s="5"/>
      <c r="TE112" s="5"/>
      <c r="TF112" s="5"/>
      <c r="TG112" s="5"/>
      <c r="TH112" s="5"/>
      <c r="TI112" s="1"/>
      <c r="TJ112" s="2"/>
      <c r="TK112" s="2"/>
      <c r="TL112" s="5"/>
      <c r="TM112" s="5"/>
      <c r="TN112" s="5"/>
      <c r="TO112" s="5"/>
      <c r="TP112" s="5"/>
      <c r="TQ112" s="1"/>
      <c r="TR112" s="2"/>
      <c r="TS112" s="2"/>
      <c r="TT112" s="5"/>
      <c r="TU112" s="5"/>
      <c r="TV112" s="5"/>
      <c r="TW112" s="5"/>
      <c r="TX112" s="5"/>
      <c r="TY112" s="1"/>
      <c r="TZ112" s="2"/>
      <c r="UA112" s="2"/>
      <c r="UB112" s="5"/>
      <c r="UC112" s="5"/>
      <c r="UD112" s="5"/>
      <c r="UE112" s="5"/>
      <c r="UF112" s="5"/>
      <c r="UG112" s="1"/>
      <c r="UH112" s="2"/>
      <c r="UI112" s="2"/>
      <c r="UJ112" s="5"/>
      <c r="UK112" s="5"/>
      <c r="UL112" s="5"/>
      <c r="UM112" s="5"/>
      <c r="UN112" s="5"/>
      <c r="UO112" s="1"/>
      <c r="UP112" s="2"/>
      <c r="UQ112" s="2"/>
      <c r="UR112" s="5"/>
      <c r="US112" s="5"/>
      <c r="UT112" s="5"/>
      <c r="UU112" s="5"/>
      <c r="UV112" s="5"/>
      <c r="UW112" s="1"/>
      <c r="UX112" s="2"/>
      <c r="UY112" s="2"/>
      <c r="UZ112" s="5"/>
      <c r="VA112" s="5"/>
      <c r="VB112" s="5"/>
      <c r="VC112" s="5"/>
      <c r="VD112" s="5"/>
      <c r="VE112" s="1"/>
      <c r="VF112" s="2"/>
      <c r="VG112" s="2"/>
      <c r="VH112" s="5"/>
      <c r="VI112" s="5"/>
      <c r="VJ112" s="5"/>
      <c r="VK112" s="5"/>
      <c r="VL112" s="5"/>
      <c r="VM112" s="1"/>
      <c r="VN112" s="2"/>
      <c r="VO112" s="2"/>
      <c r="VP112" s="5"/>
      <c r="VQ112" s="5"/>
      <c r="VR112" s="5"/>
      <c r="VS112" s="5"/>
      <c r="VT112" s="5"/>
      <c r="VU112" s="1"/>
      <c r="VV112" s="2"/>
      <c r="VW112" s="2"/>
      <c r="VX112" s="5"/>
      <c r="VY112" s="5"/>
      <c r="VZ112" s="5"/>
      <c r="WA112" s="5"/>
      <c r="WB112" s="5"/>
      <c r="WC112" s="1"/>
      <c r="WD112" s="2"/>
      <c r="WE112" s="2"/>
      <c r="WF112" s="5"/>
      <c r="WG112" s="5"/>
      <c r="WH112" s="5"/>
      <c r="WI112" s="5"/>
      <c r="WJ112" s="5"/>
      <c r="WK112" s="1"/>
      <c r="WL112" s="2"/>
      <c r="WM112" s="2"/>
      <c r="WN112" s="5"/>
      <c r="WO112" s="5"/>
      <c r="WP112" s="5"/>
      <c r="WQ112" s="5"/>
      <c r="WR112" s="5"/>
      <c r="WS112" s="1"/>
      <c r="WT112" s="2"/>
      <c r="WU112" s="2"/>
      <c r="WV112" s="5"/>
      <c r="WW112" s="5"/>
      <c r="WX112" s="5"/>
      <c r="WY112" s="5"/>
      <c r="WZ112" s="5"/>
      <c r="XA112" s="1"/>
      <c r="XB112" s="2"/>
      <c r="XC112" s="2"/>
      <c r="XD112" s="5"/>
      <c r="XE112" s="5"/>
      <c r="XF112" s="5"/>
      <c r="XG112" s="5"/>
      <c r="XH112" s="5"/>
      <c r="XI112" s="1"/>
      <c r="XJ112" s="2"/>
      <c r="XK112" s="2"/>
      <c r="XL112" s="5"/>
      <c r="XM112" s="5"/>
      <c r="XN112" s="5"/>
      <c r="XO112" s="5"/>
      <c r="XP112" s="5"/>
      <c r="XQ112" s="1"/>
      <c r="XR112" s="2"/>
      <c r="XS112" s="2"/>
      <c r="XT112" s="5"/>
      <c r="XU112" s="5"/>
      <c r="XV112" s="5"/>
      <c r="XW112" s="5"/>
      <c r="XX112" s="5"/>
      <c r="XY112" s="1"/>
      <c r="XZ112" s="2"/>
      <c r="YA112" s="2"/>
      <c r="YB112" s="5"/>
      <c r="YC112" s="5"/>
      <c r="YD112" s="5"/>
      <c r="YE112" s="5"/>
      <c r="YF112" s="5"/>
      <c r="YG112" s="1"/>
      <c r="YH112" s="2"/>
      <c r="YI112" s="2"/>
      <c r="YJ112" s="5"/>
      <c r="YK112" s="5"/>
      <c r="YL112" s="5"/>
      <c r="YM112" s="5"/>
      <c r="YN112" s="5"/>
      <c r="YO112" s="1"/>
      <c r="YP112" s="2"/>
      <c r="YQ112" s="2"/>
      <c r="YR112" s="5"/>
      <c r="YS112" s="5"/>
      <c r="YT112" s="5"/>
      <c r="YU112" s="5"/>
      <c r="YV112" s="5"/>
      <c r="YW112" s="1"/>
      <c r="YX112" s="2"/>
      <c r="YY112" s="2"/>
      <c r="YZ112" s="5"/>
      <c r="ZA112" s="5"/>
      <c r="ZB112" s="5"/>
      <c r="ZC112" s="5"/>
      <c r="ZD112" s="5"/>
      <c r="ZE112" s="1"/>
      <c r="ZF112" s="2"/>
      <c r="ZG112" s="2"/>
      <c r="ZH112" s="5"/>
      <c r="ZI112" s="5"/>
      <c r="ZJ112" s="5"/>
      <c r="ZK112" s="5"/>
      <c r="ZL112" s="5"/>
      <c r="ZM112" s="1"/>
      <c r="ZN112" s="2"/>
      <c r="ZO112" s="2"/>
      <c r="ZP112" s="5"/>
      <c r="ZQ112" s="5"/>
      <c r="ZR112" s="5"/>
      <c r="ZS112" s="5"/>
      <c r="ZT112" s="5"/>
      <c r="ZU112" s="1"/>
      <c r="ZV112" s="2"/>
      <c r="ZW112" s="2"/>
      <c r="ZX112" s="5"/>
      <c r="ZY112" s="5"/>
      <c r="ZZ112" s="5"/>
      <c r="AAA112" s="5"/>
      <c r="AAB112" s="5"/>
      <c r="AAC112" s="1"/>
      <c r="AAD112" s="2"/>
      <c r="AAE112" s="2"/>
      <c r="AAF112" s="5"/>
      <c r="AAG112" s="5"/>
      <c r="AAH112" s="5"/>
      <c r="AAI112" s="5"/>
      <c r="AAJ112" s="5"/>
      <c r="AAK112" s="1"/>
      <c r="AAL112" s="2"/>
      <c r="AAM112" s="2"/>
      <c r="AAN112" s="5"/>
      <c r="AAO112" s="5"/>
      <c r="AAP112" s="5"/>
      <c r="AAQ112" s="5"/>
      <c r="AAR112" s="5"/>
      <c r="AAS112" s="1"/>
      <c r="AAT112" s="2"/>
      <c r="AAU112" s="2"/>
      <c r="AAV112" s="5"/>
      <c r="AAW112" s="5"/>
      <c r="AAX112" s="5"/>
      <c r="AAY112" s="5"/>
      <c r="AAZ112" s="5"/>
      <c r="ABA112" s="1"/>
      <c r="ABB112" s="2"/>
      <c r="ABC112" s="2"/>
      <c r="ABD112" s="5"/>
      <c r="ABE112" s="5"/>
      <c r="ABF112" s="5"/>
      <c r="ABG112" s="5"/>
      <c r="ABH112" s="5"/>
      <c r="ABI112" s="1"/>
      <c r="ABJ112" s="2"/>
      <c r="ABK112" s="2"/>
      <c r="ABL112" s="5"/>
      <c r="ABM112" s="5"/>
      <c r="ABN112" s="5"/>
      <c r="ABO112" s="5"/>
      <c r="ABP112" s="5"/>
      <c r="ABQ112" s="1"/>
      <c r="ABR112" s="2"/>
      <c r="ABS112" s="2"/>
      <c r="ABT112" s="5"/>
      <c r="ABU112" s="5"/>
      <c r="ABV112" s="5"/>
      <c r="ABW112" s="5"/>
      <c r="ABX112" s="5"/>
      <c r="ABY112" s="1"/>
      <c r="ABZ112" s="2"/>
      <c r="ACA112" s="2"/>
      <c r="ACB112" s="5"/>
      <c r="ACC112" s="5"/>
      <c r="ACD112" s="5"/>
      <c r="ACE112" s="5"/>
      <c r="ACF112" s="5"/>
      <c r="ACG112" s="1"/>
      <c r="ACH112" s="2"/>
      <c r="ACI112" s="2"/>
      <c r="ACJ112" s="5"/>
      <c r="ACK112" s="5"/>
      <c r="ACL112" s="5"/>
      <c r="ACM112" s="5"/>
      <c r="ACN112" s="5"/>
      <c r="ACO112" s="1"/>
      <c r="ACP112" s="2"/>
      <c r="ACQ112" s="2"/>
      <c r="ACR112" s="5"/>
      <c r="ACS112" s="5"/>
      <c r="ACT112" s="5"/>
      <c r="ACU112" s="5"/>
      <c r="ACV112" s="5"/>
      <c r="ACW112" s="1"/>
      <c r="ACX112" s="2"/>
      <c r="ACY112" s="2"/>
      <c r="ACZ112" s="5"/>
      <c r="ADA112" s="5"/>
      <c r="ADB112" s="5"/>
      <c r="ADC112" s="5"/>
      <c r="ADD112" s="5"/>
      <c r="ADE112" s="1"/>
      <c r="ADF112" s="2"/>
      <c r="ADG112" s="2"/>
      <c r="ADH112" s="5"/>
      <c r="ADI112" s="5"/>
      <c r="ADJ112" s="5"/>
      <c r="ADK112" s="5"/>
      <c r="ADL112" s="5"/>
      <c r="ADM112" s="1"/>
      <c r="ADN112" s="2"/>
      <c r="ADO112" s="2"/>
      <c r="ADP112" s="5"/>
      <c r="ADQ112" s="5"/>
      <c r="ADR112" s="5"/>
      <c r="ADS112" s="5"/>
      <c r="ADT112" s="5"/>
      <c r="ADU112" s="1"/>
      <c r="ADV112" s="2"/>
      <c r="ADW112" s="2"/>
      <c r="ADX112" s="5"/>
      <c r="ADY112" s="5"/>
      <c r="ADZ112" s="5"/>
      <c r="AEA112" s="5"/>
      <c r="AEB112" s="5"/>
      <c r="AEC112" s="1"/>
      <c r="AED112" s="2"/>
      <c r="AEE112" s="2"/>
      <c r="AEF112" s="5"/>
      <c r="AEG112" s="5"/>
      <c r="AEH112" s="5"/>
      <c r="AEI112" s="5"/>
      <c r="AEJ112" s="5"/>
      <c r="AEK112" s="1"/>
      <c r="AEL112" s="2"/>
      <c r="AEM112" s="2"/>
      <c r="AEN112" s="5"/>
      <c r="AEO112" s="5"/>
      <c r="AEP112" s="5"/>
      <c r="AEQ112" s="5"/>
      <c r="AER112" s="5"/>
      <c r="AES112" s="1"/>
      <c r="AET112" s="2"/>
      <c r="AEU112" s="2"/>
      <c r="AEV112" s="5"/>
      <c r="AEW112" s="5"/>
      <c r="AEX112" s="5"/>
      <c r="AEY112" s="5"/>
      <c r="AEZ112" s="5"/>
      <c r="AFA112" s="1"/>
      <c r="AFB112" s="2"/>
      <c r="AFC112" s="2"/>
      <c r="AFD112" s="5"/>
      <c r="AFE112" s="5"/>
      <c r="AFF112" s="5"/>
      <c r="AFG112" s="5"/>
      <c r="AFH112" s="5"/>
      <c r="AFI112" s="1"/>
      <c r="AFJ112" s="2"/>
      <c r="AFK112" s="2"/>
      <c r="AFL112" s="5"/>
      <c r="AFM112" s="5"/>
      <c r="AFN112" s="5"/>
      <c r="AFO112" s="5"/>
      <c r="AFP112" s="5"/>
      <c r="AFQ112" s="1"/>
      <c r="AFR112" s="2"/>
      <c r="AFS112" s="2"/>
      <c r="AFT112" s="5"/>
      <c r="AFU112" s="5"/>
      <c r="AFV112" s="5"/>
      <c r="AFW112" s="5"/>
      <c r="AFX112" s="5"/>
      <c r="AFY112" s="1"/>
      <c r="AFZ112" s="2"/>
      <c r="AGA112" s="2"/>
      <c r="AGB112" s="5"/>
      <c r="AGC112" s="5"/>
      <c r="AGD112" s="5"/>
      <c r="AGE112" s="5"/>
      <c r="AGF112" s="5"/>
      <c r="AGG112" s="1"/>
      <c r="AGH112" s="2"/>
      <c r="AGI112" s="2"/>
      <c r="AGJ112" s="5"/>
      <c r="AGK112" s="5"/>
      <c r="AGL112" s="5"/>
      <c r="AGM112" s="5"/>
      <c r="AGN112" s="5"/>
      <c r="AGO112" s="1"/>
      <c r="AGP112" s="2"/>
      <c r="AGQ112" s="2"/>
      <c r="AGR112" s="5"/>
      <c r="AGS112" s="5"/>
      <c r="AGT112" s="5"/>
      <c r="AGU112" s="5"/>
      <c r="AGV112" s="5"/>
      <c r="AGW112" s="1"/>
      <c r="AGX112" s="2"/>
      <c r="AGY112" s="2"/>
      <c r="AGZ112" s="5"/>
      <c r="AHA112" s="5"/>
      <c r="AHB112" s="5"/>
      <c r="AHC112" s="5"/>
      <c r="AHD112" s="5"/>
      <c r="AHE112" s="1"/>
      <c r="AHF112" s="2"/>
      <c r="AHG112" s="2"/>
      <c r="AHH112" s="5"/>
      <c r="AHI112" s="5"/>
      <c r="AHJ112" s="5"/>
      <c r="AHK112" s="5"/>
      <c r="AHL112" s="5"/>
      <c r="AHM112" s="1"/>
      <c r="AHN112" s="2"/>
      <c r="AHO112" s="2"/>
      <c r="AHP112" s="5"/>
      <c r="AHQ112" s="5"/>
      <c r="AHR112" s="5"/>
      <c r="AHS112" s="5"/>
      <c r="AHT112" s="5"/>
      <c r="AHU112" s="1"/>
      <c r="AHV112" s="2"/>
      <c r="AHW112" s="2"/>
      <c r="AHX112" s="5"/>
      <c r="AHY112" s="5"/>
      <c r="AHZ112" s="5"/>
      <c r="AIA112" s="5"/>
      <c r="AIB112" s="5"/>
      <c r="AIC112" s="1"/>
      <c r="AID112" s="2"/>
      <c r="AIE112" s="2"/>
      <c r="AIF112" s="5"/>
      <c r="AIG112" s="5"/>
      <c r="AIH112" s="5"/>
      <c r="AII112" s="5"/>
      <c r="AIJ112" s="5"/>
      <c r="AIK112" s="1"/>
      <c r="AIL112" s="2"/>
      <c r="AIM112" s="2"/>
      <c r="AIN112" s="5"/>
      <c r="AIO112" s="5"/>
      <c r="AIP112" s="5"/>
      <c r="AIQ112" s="5"/>
      <c r="AIR112" s="5"/>
      <c r="AIS112" s="1"/>
      <c r="AIT112" s="2"/>
      <c r="AIU112" s="2"/>
      <c r="AIV112" s="5"/>
      <c r="AIW112" s="5"/>
      <c r="AIX112" s="5"/>
      <c r="AIY112" s="5"/>
      <c r="AIZ112" s="5"/>
      <c r="AJA112" s="1"/>
      <c r="AJB112" s="2"/>
      <c r="AJC112" s="2"/>
      <c r="AJD112" s="5"/>
      <c r="AJE112" s="5"/>
      <c r="AJF112" s="5"/>
      <c r="AJG112" s="5"/>
      <c r="AJH112" s="5"/>
      <c r="AJI112" s="1"/>
      <c r="AJJ112" s="2"/>
      <c r="AJK112" s="2"/>
      <c r="AJL112" s="5"/>
      <c r="AJM112" s="5"/>
      <c r="AJN112" s="5"/>
      <c r="AJO112" s="5"/>
      <c r="AJP112" s="5"/>
      <c r="AJQ112" s="1"/>
      <c r="AJR112" s="2"/>
      <c r="AJS112" s="2"/>
      <c r="AJT112" s="5"/>
      <c r="AJU112" s="5"/>
      <c r="AJV112" s="5"/>
      <c r="AJW112" s="5"/>
      <c r="AJX112" s="5"/>
      <c r="AJY112" s="1"/>
      <c r="AJZ112" s="2"/>
      <c r="AKA112" s="2"/>
      <c r="AKB112" s="5"/>
      <c r="AKC112" s="5"/>
      <c r="AKD112" s="5"/>
      <c r="AKE112" s="5"/>
      <c r="AKF112" s="5"/>
      <c r="AKG112" s="1"/>
      <c r="AKH112" s="2"/>
      <c r="AKI112" s="2"/>
      <c r="AKJ112" s="5"/>
      <c r="AKK112" s="5"/>
      <c r="AKL112" s="5"/>
      <c r="AKM112" s="5"/>
      <c r="AKN112" s="5"/>
      <c r="AKO112" s="1"/>
      <c r="AKP112" s="2"/>
      <c r="AKQ112" s="2"/>
      <c r="AKR112" s="5"/>
      <c r="AKS112" s="5"/>
      <c r="AKT112" s="5"/>
      <c r="AKU112" s="5"/>
      <c r="AKV112" s="5"/>
      <c r="AKW112" s="1"/>
      <c r="AKX112" s="2"/>
      <c r="AKY112" s="2"/>
      <c r="AKZ112" s="5"/>
      <c r="ALA112" s="5"/>
      <c r="ALB112" s="5"/>
      <c r="ALC112" s="5"/>
      <c r="ALD112" s="5"/>
      <c r="ALE112" s="1"/>
      <c r="ALF112" s="2"/>
      <c r="ALG112" s="2"/>
      <c r="ALH112" s="5"/>
      <c r="ALI112" s="5"/>
      <c r="ALJ112" s="5"/>
      <c r="ALK112" s="5"/>
      <c r="ALL112" s="5"/>
      <c r="ALM112" s="1"/>
      <c r="ALN112" s="2"/>
      <c r="ALO112" s="2"/>
      <c r="ALP112" s="5"/>
      <c r="ALQ112" s="5"/>
      <c r="ALR112" s="5"/>
      <c r="ALS112" s="5"/>
      <c r="ALT112" s="5"/>
      <c r="ALU112" s="1"/>
      <c r="ALV112" s="2"/>
      <c r="ALW112" s="2"/>
      <c r="ALX112" s="5"/>
      <c r="ALY112" s="5"/>
      <c r="ALZ112" s="5"/>
      <c r="AMA112" s="5"/>
      <c r="AMB112" s="5"/>
      <c r="AMC112" s="1"/>
      <c r="AMD112" s="2"/>
      <c r="AME112" s="2"/>
      <c r="AMF112" s="5"/>
      <c r="AMG112" s="5"/>
      <c r="AMH112" s="5"/>
      <c r="AMI112" s="5"/>
      <c r="AMJ112" s="5"/>
      <c r="AMK112" s="1"/>
      <c r="AML112" s="2"/>
      <c r="AMM112" s="2"/>
      <c r="AMN112" s="5"/>
      <c r="AMO112" s="5"/>
      <c r="AMP112" s="5"/>
      <c r="AMQ112" s="5"/>
      <c r="AMR112" s="5"/>
      <c r="AMS112" s="1"/>
      <c r="AMT112" s="2"/>
      <c r="AMU112" s="2"/>
      <c r="AMV112" s="5"/>
      <c r="AMW112" s="5"/>
      <c r="AMX112" s="5"/>
      <c r="AMY112" s="5"/>
      <c r="AMZ112" s="5"/>
      <c r="ANA112" s="1"/>
      <c r="ANB112" s="2"/>
      <c r="ANC112" s="2"/>
      <c r="AND112" s="5"/>
      <c r="ANE112" s="5"/>
      <c r="ANF112" s="5"/>
      <c r="ANG112" s="5"/>
      <c r="ANH112" s="5"/>
      <c r="ANI112" s="1"/>
      <c r="ANJ112" s="2"/>
      <c r="ANK112" s="2"/>
      <c r="ANL112" s="5"/>
      <c r="ANM112" s="5"/>
      <c r="ANN112" s="5"/>
      <c r="ANO112" s="5"/>
      <c r="ANP112" s="5"/>
      <c r="ANQ112" s="1"/>
      <c r="ANR112" s="2"/>
      <c r="ANS112" s="2"/>
      <c r="ANT112" s="5"/>
      <c r="ANU112" s="5"/>
      <c r="ANV112" s="5"/>
      <c r="ANW112" s="5"/>
      <c r="ANX112" s="5"/>
      <c r="ANY112" s="1"/>
      <c r="ANZ112" s="2"/>
      <c r="AOA112" s="2"/>
      <c r="AOB112" s="5"/>
      <c r="AOC112" s="5"/>
      <c r="AOD112" s="5"/>
      <c r="AOE112" s="5"/>
      <c r="AOF112" s="5"/>
      <c r="AOG112" s="1"/>
      <c r="AOH112" s="2"/>
      <c r="AOI112" s="2"/>
      <c r="AOJ112" s="5"/>
      <c r="AOK112" s="5"/>
      <c r="AOL112" s="5"/>
      <c r="AOM112" s="5"/>
      <c r="AON112" s="5"/>
      <c r="AOO112" s="1"/>
      <c r="AOP112" s="2"/>
      <c r="AOQ112" s="2"/>
      <c r="AOR112" s="5"/>
      <c r="AOS112" s="5"/>
      <c r="AOT112" s="5"/>
      <c r="AOU112" s="5"/>
      <c r="AOV112" s="5"/>
      <c r="AOW112" s="1"/>
      <c r="AOX112" s="2"/>
      <c r="AOY112" s="2"/>
      <c r="AOZ112" s="5"/>
      <c r="APA112" s="5"/>
      <c r="APB112" s="5"/>
      <c r="APC112" s="5"/>
      <c r="APD112" s="5"/>
      <c r="APE112" s="1"/>
      <c r="APF112" s="2"/>
      <c r="APG112" s="2"/>
      <c r="APH112" s="5"/>
      <c r="API112" s="5"/>
      <c r="APJ112" s="5"/>
      <c r="APK112" s="5"/>
      <c r="APL112" s="5"/>
      <c r="APM112" s="1"/>
      <c r="APN112" s="2"/>
      <c r="APO112" s="2"/>
      <c r="APP112" s="5"/>
      <c r="APQ112" s="5"/>
      <c r="APR112" s="5"/>
      <c r="APS112" s="5"/>
      <c r="APT112" s="5"/>
      <c r="APU112" s="1"/>
      <c r="APV112" s="2"/>
      <c r="APW112" s="2"/>
      <c r="APX112" s="5"/>
      <c r="APY112" s="5"/>
      <c r="APZ112" s="5"/>
      <c r="AQA112" s="5"/>
      <c r="AQB112" s="5"/>
      <c r="AQC112" s="1"/>
      <c r="AQD112" s="2"/>
      <c r="AQE112" s="2"/>
      <c r="AQF112" s="5"/>
      <c r="AQG112" s="5"/>
      <c r="AQH112" s="5"/>
      <c r="AQI112" s="5"/>
      <c r="AQJ112" s="5"/>
      <c r="AQK112" s="1"/>
      <c r="AQL112" s="2"/>
      <c r="AQM112" s="2"/>
      <c r="AQN112" s="5"/>
      <c r="AQO112" s="5"/>
      <c r="AQP112" s="5"/>
      <c r="AQQ112" s="5"/>
      <c r="AQR112" s="5"/>
      <c r="AQS112" s="1"/>
      <c r="AQT112" s="2"/>
      <c r="AQU112" s="2"/>
      <c r="AQV112" s="5"/>
      <c r="AQW112" s="5"/>
      <c r="AQX112" s="5"/>
      <c r="AQY112" s="5"/>
      <c r="AQZ112" s="5"/>
      <c r="ARA112" s="1"/>
      <c r="ARB112" s="2"/>
      <c r="ARC112" s="2"/>
      <c r="ARD112" s="5"/>
      <c r="ARE112" s="5"/>
      <c r="ARF112" s="5"/>
      <c r="ARG112" s="5"/>
      <c r="ARH112" s="5"/>
      <c r="ARI112" s="1"/>
      <c r="ARJ112" s="2"/>
      <c r="ARK112" s="2"/>
      <c r="ARL112" s="5"/>
      <c r="ARM112" s="5"/>
      <c r="ARN112" s="5"/>
      <c r="ARO112" s="5"/>
      <c r="ARP112" s="5"/>
      <c r="ARQ112" s="1"/>
      <c r="ARR112" s="2"/>
      <c r="ARS112" s="2"/>
      <c r="ART112" s="5"/>
      <c r="ARU112" s="5"/>
      <c r="ARV112" s="5"/>
      <c r="ARW112" s="5"/>
      <c r="ARX112" s="5"/>
      <c r="ARY112" s="1"/>
      <c r="ARZ112" s="2"/>
      <c r="ASA112" s="2"/>
      <c r="ASB112" s="5"/>
      <c r="ASC112" s="5"/>
      <c r="ASD112" s="5"/>
      <c r="ASE112" s="5"/>
      <c r="ASF112" s="5"/>
      <c r="ASG112" s="1"/>
      <c r="ASH112" s="2"/>
      <c r="ASI112" s="2"/>
      <c r="ASJ112" s="5"/>
      <c r="ASK112" s="5"/>
      <c r="ASL112" s="5"/>
      <c r="ASM112" s="5"/>
      <c r="ASN112" s="5"/>
      <c r="ASO112" s="1"/>
      <c r="ASP112" s="2"/>
      <c r="ASQ112" s="2"/>
      <c r="ASR112" s="5"/>
      <c r="ASS112" s="5"/>
      <c r="AST112" s="5"/>
      <c r="ASU112" s="5"/>
      <c r="ASV112" s="5"/>
      <c r="ASW112" s="1"/>
      <c r="ASX112" s="2"/>
      <c r="ASY112" s="2"/>
      <c r="ASZ112" s="5"/>
      <c r="ATA112" s="5"/>
      <c r="ATB112" s="5"/>
      <c r="ATC112" s="5"/>
      <c r="ATD112" s="5"/>
      <c r="ATE112" s="1"/>
      <c r="ATF112" s="2"/>
      <c r="ATG112" s="2"/>
      <c r="ATH112" s="5"/>
      <c r="ATI112" s="5"/>
      <c r="ATJ112" s="5"/>
      <c r="ATK112" s="5"/>
      <c r="ATL112" s="5"/>
      <c r="ATM112" s="1"/>
      <c r="ATN112" s="2"/>
      <c r="ATO112" s="2"/>
      <c r="ATP112" s="5"/>
      <c r="ATQ112" s="5"/>
      <c r="ATR112" s="5"/>
      <c r="ATS112" s="5"/>
      <c r="ATT112" s="5"/>
      <c r="ATU112" s="1"/>
      <c r="ATV112" s="2"/>
      <c r="ATW112" s="2"/>
      <c r="ATX112" s="5"/>
      <c r="ATY112" s="5"/>
      <c r="ATZ112" s="5"/>
      <c r="AUA112" s="5"/>
      <c r="AUB112" s="5"/>
      <c r="AUC112" s="1"/>
      <c r="AUD112" s="2"/>
      <c r="AUE112" s="2"/>
      <c r="AUF112" s="5"/>
      <c r="AUG112" s="5"/>
      <c r="AUH112" s="5"/>
      <c r="AUI112" s="5"/>
      <c r="AUJ112" s="5"/>
      <c r="AUK112" s="1"/>
      <c r="AUL112" s="2"/>
      <c r="AUM112" s="2"/>
      <c r="AUN112" s="5"/>
      <c r="AUO112" s="5"/>
      <c r="AUP112" s="5"/>
      <c r="AUQ112" s="5"/>
      <c r="AUR112" s="5"/>
      <c r="AUS112" s="1"/>
      <c r="AUT112" s="2"/>
      <c r="AUU112" s="2"/>
      <c r="AUV112" s="5"/>
      <c r="AUW112" s="5"/>
      <c r="AUX112" s="5"/>
      <c r="AUY112" s="5"/>
      <c r="AUZ112" s="5"/>
      <c r="AVA112" s="1"/>
      <c r="AVB112" s="2"/>
      <c r="AVC112" s="2"/>
      <c r="AVD112" s="5"/>
      <c r="AVE112" s="5"/>
      <c r="AVF112" s="5"/>
      <c r="AVG112" s="5"/>
      <c r="AVH112" s="5"/>
      <c r="AVI112" s="1"/>
      <c r="AVJ112" s="2"/>
      <c r="AVK112" s="2"/>
      <c r="AVL112" s="5"/>
      <c r="AVM112" s="5"/>
      <c r="AVN112" s="5"/>
      <c r="AVO112" s="5"/>
      <c r="AVP112" s="5"/>
      <c r="AVQ112" s="1"/>
      <c r="AVR112" s="2"/>
      <c r="AVS112" s="2"/>
      <c r="AVT112" s="5"/>
      <c r="AVU112" s="5"/>
      <c r="AVV112" s="5"/>
      <c r="AVW112" s="5"/>
      <c r="AVX112" s="5"/>
      <c r="AVY112" s="1"/>
      <c r="AVZ112" s="2"/>
      <c r="AWA112" s="2"/>
      <c r="AWB112" s="5"/>
      <c r="AWC112" s="5"/>
      <c r="AWD112" s="5"/>
      <c r="AWE112" s="5"/>
      <c r="AWF112" s="5"/>
      <c r="AWG112" s="1"/>
      <c r="AWH112" s="2"/>
      <c r="AWI112" s="2"/>
      <c r="AWJ112" s="5"/>
      <c r="AWK112" s="5"/>
      <c r="AWL112" s="5"/>
      <c r="AWM112" s="5"/>
      <c r="AWN112" s="5"/>
      <c r="AWO112" s="1"/>
      <c r="AWP112" s="2"/>
      <c r="AWQ112" s="2"/>
      <c r="AWR112" s="5"/>
      <c r="AWS112" s="5"/>
      <c r="AWT112" s="5"/>
      <c r="AWU112" s="5"/>
      <c r="AWV112" s="5"/>
      <c r="AWW112" s="1"/>
      <c r="AWX112" s="2"/>
      <c r="AWY112" s="2"/>
      <c r="AWZ112" s="5"/>
      <c r="AXA112" s="5"/>
      <c r="AXB112" s="5"/>
      <c r="AXC112" s="5"/>
      <c r="AXD112" s="5"/>
      <c r="AXE112" s="1"/>
      <c r="AXF112" s="2"/>
      <c r="AXG112" s="2"/>
      <c r="AXH112" s="5"/>
      <c r="AXI112" s="5"/>
      <c r="AXJ112" s="5"/>
      <c r="AXK112" s="5"/>
      <c r="AXL112" s="5"/>
      <c r="AXM112" s="1"/>
      <c r="AXN112" s="2"/>
      <c r="AXO112" s="2"/>
      <c r="AXP112" s="5"/>
      <c r="AXQ112" s="5"/>
      <c r="AXR112" s="5"/>
      <c r="AXS112" s="5"/>
      <c r="AXT112" s="5"/>
      <c r="AXU112" s="1"/>
      <c r="AXV112" s="2"/>
      <c r="AXW112" s="2"/>
      <c r="AXX112" s="5"/>
      <c r="AXY112" s="5"/>
      <c r="AXZ112" s="5"/>
      <c r="AYA112" s="5"/>
      <c r="AYB112" s="5"/>
      <c r="AYC112" s="1"/>
      <c r="AYD112" s="2"/>
      <c r="AYE112" s="2"/>
      <c r="AYF112" s="5"/>
      <c r="AYG112" s="5"/>
      <c r="AYH112" s="5"/>
      <c r="AYI112" s="5"/>
      <c r="AYJ112" s="5"/>
      <c r="AYK112" s="1"/>
      <c r="AYL112" s="2"/>
      <c r="AYM112" s="2"/>
      <c r="AYN112" s="5"/>
      <c r="AYO112" s="5"/>
      <c r="AYP112" s="5"/>
      <c r="AYQ112" s="5"/>
      <c r="AYR112" s="5"/>
      <c r="AYS112" s="1"/>
      <c r="AYT112" s="2"/>
      <c r="AYU112" s="2"/>
      <c r="AYV112" s="5"/>
      <c r="AYW112" s="5"/>
      <c r="AYX112" s="5"/>
      <c r="AYY112" s="5"/>
      <c r="AYZ112" s="5"/>
      <c r="AZA112" s="1"/>
      <c r="AZB112" s="2"/>
      <c r="AZC112" s="2"/>
      <c r="AZD112" s="5"/>
      <c r="AZE112" s="5"/>
      <c r="AZF112" s="5"/>
      <c r="AZG112" s="5"/>
      <c r="AZH112" s="5"/>
      <c r="AZI112" s="1"/>
      <c r="AZJ112" s="2"/>
      <c r="AZK112" s="2"/>
      <c r="AZL112" s="5"/>
      <c r="AZM112" s="5"/>
      <c r="AZN112" s="5"/>
      <c r="AZO112" s="5"/>
      <c r="AZP112" s="5"/>
      <c r="AZQ112" s="1"/>
      <c r="AZR112" s="2"/>
      <c r="AZS112" s="2"/>
      <c r="AZT112" s="5"/>
      <c r="AZU112" s="5"/>
      <c r="AZV112" s="5"/>
      <c r="AZW112" s="5"/>
      <c r="AZX112" s="5"/>
      <c r="AZY112" s="1"/>
      <c r="AZZ112" s="2"/>
      <c r="BAA112" s="2"/>
      <c r="BAB112" s="5"/>
      <c r="BAC112" s="5"/>
      <c r="BAD112" s="5"/>
      <c r="BAE112" s="5"/>
      <c r="BAF112" s="5"/>
      <c r="BAG112" s="1"/>
      <c r="BAH112" s="2"/>
      <c r="BAI112" s="2"/>
      <c r="BAJ112" s="5"/>
      <c r="BAK112" s="5"/>
      <c r="BAL112" s="5"/>
      <c r="BAM112" s="5"/>
      <c r="BAN112" s="5"/>
      <c r="BAO112" s="1"/>
      <c r="BAP112" s="2"/>
      <c r="BAQ112" s="2"/>
      <c r="BAR112" s="5"/>
      <c r="BAS112" s="5"/>
      <c r="BAT112" s="5"/>
      <c r="BAU112" s="5"/>
      <c r="BAV112" s="5"/>
      <c r="BAW112" s="1"/>
      <c r="BAX112" s="2"/>
      <c r="BAY112" s="2"/>
      <c r="BAZ112" s="5"/>
      <c r="BBA112" s="5"/>
      <c r="BBB112" s="5"/>
      <c r="BBC112" s="5"/>
      <c r="BBD112" s="5"/>
      <c r="BBE112" s="1"/>
      <c r="BBF112" s="2"/>
      <c r="BBG112" s="2"/>
      <c r="BBH112" s="5"/>
      <c r="BBI112" s="5"/>
      <c r="BBJ112" s="5"/>
      <c r="BBK112" s="5"/>
      <c r="BBL112" s="5"/>
      <c r="BBM112" s="1"/>
      <c r="BBN112" s="2"/>
      <c r="BBO112" s="2"/>
      <c r="BBP112" s="5"/>
      <c r="BBQ112" s="5"/>
      <c r="BBR112" s="5"/>
      <c r="BBS112" s="5"/>
      <c r="BBT112" s="5"/>
      <c r="BBU112" s="1"/>
      <c r="BBV112" s="2"/>
      <c r="BBW112" s="2"/>
      <c r="BBX112" s="5"/>
      <c r="BBY112" s="5"/>
      <c r="BBZ112" s="5"/>
      <c r="BCA112" s="5"/>
      <c r="BCB112" s="5"/>
      <c r="BCC112" s="1"/>
      <c r="BCD112" s="2"/>
      <c r="BCE112" s="2"/>
      <c r="BCF112" s="5"/>
      <c r="BCG112" s="5"/>
      <c r="BCH112" s="5"/>
      <c r="BCI112" s="5"/>
      <c r="BCJ112" s="5"/>
      <c r="BCK112" s="1"/>
      <c r="BCL112" s="2"/>
      <c r="BCM112" s="2"/>
      <c r="BCN112" s="5"/>
      <c r="BCO112" s="5"/>
      <c r="BCP112" s="5"/>
      <c r="BCQ112" s="5"/>
      <c r="BCR112" s="5"/>
      <c r="BCS112" s="1"/>
      <c r="BCT112" s="2"/>
      <c r="BCU112" s="2"/>
      <c r="BCV112" s="5"/>
      <c r="BCW112" s="5"/>
      <c r="BCX112" s="5"/>
      <c r="BCY112" s="5"/>
      <c r="BCZ112" s="5"/>
      <c r="BDA112" s="1"/>
      <c r="BDB112" s="2"/>
      <c r="BDC112" s="2"/>
      <c r="BDD112" s="5"/>
      <c r="BDE112" s="5"/>
      <c r="BDF112" s="5"/>
      <c r="BDG112" s="5"/>
      <c r="BDH112" s="5"/>
      <c r="BDI112" s="1"/>
      <c r="BDJ112" s="2"/>
      <c r="BDK112" s="2"/>
      <c r="BDL112" s="5"/>
      <c r="BDM112" s="5"/>
      <c r="BDN112" s="5"/>
      <c r="BDO112" s="5"/>
      <c r="BDP112" s="5"/>
      <c r="BDQ112" s="1"/>
      <c r="BDR112" s="2"/>
      <c r="BDS112" s="2"/>
      <c r="BDT112" s="5"/>
      <c r="BDU112" s="5"/>
      <c r="BDV112" s="5"/>
      <c r="BDW112" s="5"/>
      <c r="BDX112" s="5"/>
      <c r="BDY112" s="1"/>
      <c r="BDZ112" s="2"/>
      <c r="BEA112" s="2"/>
      <c r="BEB112" s="5"/>
      <c r="BEC112" s="5"/>
      <c r="BED112" s="5"/>
      <c r="BEE112" s="5"/>
      <c r="BEF112" s="5"/>
      <c r="BEG112" s="1"/>
      <c r="BEH112" s="2"/>
      <c r="BEI112" s="2"/>
      <c r="BEJ112" s="5"/>
      <c r="BEK112" s="5"/>
      <c r="BEL112" s="5"/>
      <c r="BEM112" s="5"/>
      <c r="BEN112" s="5"/>
      <c r="BEO112" s="1"/>
      <c r="BEP112" s="2"/>
      <c r="BEQ112" s="2"/>
      <c r="BER112" s="5"/>
      <c r="BES112" s="5"/>
      <c r="BET112" s="5"/>
      <c r="BEU112" s="5"/>
      <c r="BEV112" s="5"/>
      <c r="BEW112" s="1"/>
      <c r="BEX112" s="2"/>
      <c r="BEY112" s="2"/>
      <c r="BEZ112" s="5"/>
      <c r="BFA112" s="5"/>
      <c r="BFB112" s="5"/>
      <c r="BFC112" s="5"/>
      <c r="BFD112" s="5"/>
      <c r="BFE112" s="1"/>
      <c r="BFF112" s="2"/>
      <c r="BFG112" s="2"/>
      <c r="BFH112" s="5"/>
      <c r="BFI112" s="5"/>
      <c r="BFJ112" s="5"/>
      <c r="BFK112" s="5"/>
      <c r="BFL112" s="5"/>
      <c r="BFM112" s="1"/>
      <c r="BFN112" s="2"/>
      <c r="BFO112" s="2"/>
      <c r="BFP112" s="5"/>
      <c r="BFQ112" s="5"/>
      <c r="BFR112" s="5"/>
      <c r="BFS112" s="5"/>
      <c r="BFT112" s="5"/>
      <c r="BFU112" s="1"/>
      <c r="BFV112" s="2"/>
      <c r="BFW112" s="2"/>
      <c r="BFX112" s="5"/>
      <c r="BFY112" s="5"/>
      <c r="BFZ112" s="5"/>
      <c r="BGA112" s="5"/>
      <c r="BGB112" s="5"/>
      <c r="BGC112" s="1"/>
      <c r="BGD112" s="2"/>
      <c r="BGE112" s="2"/>
      <c r="BGF112" s="5"/>
      <c r="BGG112" s="5"/>
      <c r="BGH112" s="5"/>
      <c r="BGI112" s="5"/>
      <c r="BGJ112" s="5"/>
      <c r="BGK112" s="1"/>
      <c r="BGL112" s="2"/>
      <c r="BGM112" s="2"/>
      <c r="BGN112" s="5"/>
      <c r="BGO112" s="5"/>
      <c r="BGP112" s="5"/>
      <c r="BGQ112" s="5"/>
      <c r="BGR112" s="5"/>
      <c r="BGS112" s="1"/>
      <c r="BGT112" s="2"/>
      <c r="BGU112" s="2"/>
      <c r="BGV112" s="5"/>
      <c r="BGW112" s="5"/>
      <c r="BGX112" s="5"/>
      <c r="BGY112" s="5"/>
      <c r="BGZ112" s="5"/>
      <c r="BHA112" s="1"/>
      <c r="BHB112" s="2"/>
      <c r="BHC112" s="2"/>
      <c r="BHD112" s="5"/>
      <c r="BHE112" s="5"/>
      <c r="BHF112" s="5"/>
      <c r="BHG112" s="5"/>
      <c r="BHH112" s="5"/>
      <c r="BHI112" s="1"/>
      <c r="BHJ112" s="2"/>
      <c r="BHK112" s="2"/>
      <c r="BHL112" s="5"/>
      <c r="BHM112" s="5"/>
      <c r="BHN112" s="5"/>
      <c r="BHO112" s="5"/>
      <c r="BHP112" s="5"/>
      <c r="BHQ112" s="1"/>
      <c r="BHR112" s="2"/>
      <c r="BHS112" s="2"/>
      <c r="BHT112" s="5"/>
      <c r="BHU112" s="5"/>
      <c r="BHV112" s="5"/>
      <c r="BHW112" s="5"/>
      <c r="BHX112" s="5"/>
      <c r="BHY112" s="1"/>
      <c r="BHZ112" s="2"/>
      <c r="BIA112" s="2"/>
      <c r="BIB112" s="5"/>
      <c r="BIC112" s="5"/>
      <c r="BID112" s="5"/>
      <c r="BIE112" s="5"/>
      <c r="BIF112" s="5"/>
      <c r="BIG112" s="1"/>
      <c r="BIH112" s="2"/>
      <c r="BII112" s="2"/>
      <c r="BIJ112" s="5"/>
      <c r="BIK112" s="5"/>
      <c r="BIL112" s="5"/>
      <c r="BIM112" s="5"/>
      <c r="BIN112" s="5"/>
      <c r="BIO112" s="1"/>
      <c r="BIP112" s="2"/>
      <c r="BIQ112" s="2"/>
      <c r="BIR112" s="5"/>
      <c r="BIS112" s="5"/>
      <c r="BIT112" s="5"/>
      <c r="BIU112" s="5"/>
      <c r="BIV112" s="5"/>
      <c r="BIW112" s="1"/>
      <c r="BIX112" s="2"/>
      <c r="BIY112" s="2"/>
      <c r="BIZ112" s="5"/>
      <c r="BJA112" s="5"/>
      <c r="BJB112" s="5"/>
      <c r="BJC112" s="5"/>
      <c r="BJD112" s="5"/>
      <c r="BJE112" s="1"/>
      <c r="BJF112" s="2"/>
      <c r="BJG112" s="2"/>
      <c r="BJH112" s="5"/>
      <c r="BJI112" s="5"/>
      <c r="BJJ112" s="5"/>
      <c r="BJK112" s="5"/>
      <c r="BJL112" s="5"/>
      <c r="BJM112" s="1"/>
      <c r="BJN112" s="2"/>
      <c r="BJO112" s="2"/>
      <c r="BJP112" s="5"/>
      <c r="BJQ112" s="5"/>
      <c r="BJR112" s="5"/>
      <c r="BJS112" s="5"/>
      <c r="BJT112" s="5"/>
      <c r="BJU112" s="1"/>
      <c r="BJV112" s="2"/>
      <c r="BJW112" s="2"/>
      <c r="BJX112" s="5"/>
      <c r="BJY112" s="5"/>
      <c r="BJZ112" s="5"/>
      <c r="BKA112" s="5"/>
      <c r="BKB112" s="5"/>
      <c r="BKC112" s="1"/>
      <c r="BKD112" s="2"/>
      <c r="BKE112" s="2"/>
      <c r="BKF112" s="5"/>
      <c r="BKG112" s="5"/>
      <c r="BKH112" s="5"/>
      <c r="BKI112" s="5"/>
      <c r="BKJ112" s="5"/>
      <c r="BKK112" s="1"/>
      <c r="BKL112" s="2"/>
      <c r="BKM112" s="2"/>
      <c r="BKN112" s="5"/>
      <c r="BKO112" s="5"/>
      <c r="BKP112" s="5"/>
      <c r="BKQ112" s="5"/>
      <c r="BKR112" s="5"/>
      <c r="BKS112" s="1"/>
      <c r="BKT112" s="2"/>
      <c r="BKU112" s="2"/>
      <c r="BKV112" s="5"/>
      <c r="BKW112" s="5"/>
      <c r="BKX112" s="5"/>
      <c r="BKY112" s="5"/>
      <c r="BKZ112" s="5"/>
      <c r="BLA112" s="1"/>
      <c r="BLB112" s="2"/>
      <c r="BLC112" s="2"/>
      <c r="BLD112" s="5"/>
      <c r="BLE112" s="5"/>
      <c r="BLF112" s="5"/>
      <c r="BLG112" s="5"/>
      <c r="BLH112" s="5"/>
      <c r="BLI112" s="1"/>
      <c r="BLJ112" s="2"/>
      <c r="BLK112" s="2"/>
      <c r="BLL112" s="5"/>
      <c r="BLM112" s="5"/>
      <c r="BLN112" s="5"/>
      <c r="BLO112" s="5"/>
      <c r="BLP112" s="5"/>
      <c r="BLQ112" s="1"/>
      <c r="BLR112" s="2"/>
      <c r="BLS112" s="2"/>
      <c r="BLT112" s="5"/>
      <c r="BLU112" s="5"/>
      <c r="BLV112" s="5"/>
      <c r="BLW112" s="5"/>
      <c r="BLX112" s="5"/>
      <c r="BLY112" s="1"/>
      <c r="BLZ112" s="2"/>
      <c r="BMA112" s="2"/>
      <c r="BMB112" s="5"/>
      <c r="BMC112" s="5"/>
      <c r="BMD112" s="5"/>
      <c r="BME112" s="5"/>
      <c r="BMF112" s="5"/>
      <c r="BMG112" s="1"/>
      <c r="BMH112" s="2"/>
      <c r="BMI112" s="2"/>
      <c r="BMJ112" s="5"/>
      <c r="BMK112" s="5"/>
      <c r="BML112" s="5"/>
      <c r="BMM112" s="5"/>
      <c r="BMN112" s="5"/>
      <c r="BMO112" s="1"/>
      <c r="BMP112" s="2"/>
      <c r="BMQ112" s="2"/>
      <c r="BMR112" s="5"/>
      <c r="BMS112" s="5"/>
      <c r="BMT112" s="5"/>
      <c r="BMU112" s="5"/>
      <c r="BMV112" s="5"/>
      <c r="BMW112" s="1"/>
      <c r="BMX112" s="2"/>
      <c r="BMY112" s="2"/>
      <c r="BMZ112" s="5"/>
      <c r="BNA112" s="5"/>
      <c r="BNB112" s="5"/>
      <c r="BNC112" s="5"/>
      <c r="BND112" s="5"/>
      <c r="BNE112" s="1"/>
      <c r="BNF112" s="2"/>
      <c r="BNG112" s="2"/>
      <c r="BNH112" s="5"/>
      <c r="BNI112" s="5"/>
      <c r="BNJ112" s="5"/>
      <c r="BNK112" s="5"/>
      <c r="BNL112" s="5"/>
      <c r="BNM112" s="1"/>
      <c r="BNN112" s="2"/>
      <c r="BNO112" s="2"/>
      <c r="BNP112" s="5"/>
      <c r="BNQ112" s="5"/>
      <c r="BNR112" s="5"/>
      <c r="BNS112" s="5"/>
      <c r="BNT112" s="5"/>
      <c r="BNU112" s="1"/>
      <c r="BNV112" s="2"/>
      <c r="BNW112" s="2"/>
      <c r="BNX112" s="5"/>
      <c r="BNY112" s="5"/>
      <c r="BNZ112" s="5"/>
      <c r="BOA112" s="5"/>
      <c r="BOB112" s="5"/>
      <c r="BOC112" s="1"/>
      <c r="BOD112" s="2"/>
      <c r="BOE112" s="2"/>
      <c r="BOF112" s="5"/>
      <c r="BOG112" s="5"/>
      <c r="BOH112" s="5"/>
      <c r="BOI112" s="5"/>
      <c r="BOJ112" s="5"/>
      <c r="BOK112" s="1"/>
      <c r="BOL112" s="2"/>
      <c r="BOM112" s="2"/>
      <c r="BON112" s="5"/>
      <c r="BOO112" s="5"/>
      <c r="BOP112" s="5"/>
      <c r="BOQ112" s="5"/>
      <c r="BOR112" s="5"/>
      <c r="BOS112" s="1"/>
      <c r="BOT112" s="2"/>
      <c r="BOU112" s="2"/>
      <c r="BOV112" s="5"/>
      <c r="BOW112" s="5"/>
      <c r="BOX112" s="5"/>
      <c r="BOY112" s="5"/>
      <c r="BOZ112" s="5"/>
      <c r="BPA112" s="1"/>
      <c r="BPB112" s="2"/>
      <c r="BPC112" s="2"/>
      <c r="BPD112" s="5"/>
      <c r="BPE112" s="5"/>
      <c r="BPF112" s="5"/>
      <c r="BPG112" s="5"/>
      <c r="BPH112" s="5"/>
      <c r="BPI112" s="1"/>
      <c r="BPJ112" s="2"/>
      <c r="BPK112" s="2"/>
      <c r="BPL112" s="5"/>
      <c r="BPM112" s="5"/>
      <c r="BPN112" s="5"/>
      <c r="BPO112" s="5"/>
      <c r="BPP112" s="5"/>
      <c r="BPQ112" s="1"/>
      <c r="BPR112" s="2"/>
      <c r="BPS112" s="2"/>
      <c r="BPT112" s="5"/>
      <c r="BPU112" s="5"/>
      <c r="BPV112" s="5"/>
      <c r="BPW112" s="5"/>
      <c r="BPX112" s="5"/>
      <c r="BPY112" s="1"/>
      <c r="BPZ112" s="2"/>
      <c r="BQA112" s="2"/>
      <c r="BQB112" s="5"/>
      <c r="BQC112" s="5"/>
      <c r="BQD112" s="5"/>
      <c r="BQE112" s="5"/>
      <c r="BQF112" s="5"/>
      <c r="BQG112" s="1"/>
      <c r="BQH112" s="2"/>
      <c r="BQI112" s="2"/>
      <c r="BQJ112" s="5"/>
      <c r="BQK112" s="5"/>
      <c r="BQL112" s="5"/>
      <c r="BQM112" s="5"/>
      <c r="BQN112" s="5"/>
      <c r="BQO112" s="1"/>
      <c r="BQP112" s="2"/>
      <c r="BQQ112" s="2"/>
      <c r="BQR112" s="5"/>
      <c r="BQS112" s="5"/>
      <c r="BQT112" s="5"/>
      <c r="BQU112" s="5"/>
      <c r="BQV112" s="5"/>
      <c r="BQW112" s="1"/>
      <c r="BQX112" s="2"/>
      <c r="BQY112" s="2"/>
      <c r="BQZ112" s="5"/>
      <c r="BRA112" s="5"/>
      <c r="BRB112" s="5"/>
      <c r="BRC112" s="5"/>
      <c r="BRD112" s="5"/>
      <c r="BRE112" s="1"/>
      <c r="BRF112" s="2"/>
      <c r="BRG112" s="2"/>
      <c r="BRH112" s="5"/>
      <c r="BRI112" s="5"/>
      <c r="BRJ112" s="5"/>
      <c r="BRK112" s="5"/>
      <c r="BRL112" s="5"/>
      <c r="BRM112" s="1"/>
      <c r="BRN112" s="2"/>
      <c r="BRO112" s="2"/>
      <c r="BRP112" s="5"/>
      <c r="BRQ112" s="5"/>
      <c r="BRR112" s="5"/>
      <c r="BRS112" s="5"/>
      <c r="BRT112" s="5"/>
      <c r="BRU112" s="1"/>
      <c r="BRV112" s="2"/>
      <c r="BRW112" s="2"/>
      <c r="BRX112" s="5"/>
      <c r="BRY112" s="5"/>
      <c r="BRZ112" s="5"/>
      <c r="BSA112" s="5"/>
      <c r="BSB112" s="5"/>
      <c r="BSC112" s="1"/>
      <c r="BSD112" s="2"/>
      <c r="BSE112" s="2"/>
      <c r="BSF112" s="5"/>
      <c r="BSG112" s="5"/>
      <c r="BSH112" s="5"/>
      <c r="BSI112" s="5"/>
      <c r="BSJ112" s="5"/>
      <c r="BSK112" s="1"/>
      <c r="BSL112" s="2"/>
      <c r="BSM112" s="2"/>
      <c r="BSN112" s="5"/>
      <c r="BSO112" s="5"/>
      <c r="BSP112" s="5"/>
      <c r="BSQ112" s="5"/>
      <c r="BSR112" s="5"/>
      <c r="BSS112" s="1"/>
      <c r="BST112" s="2"/>
      <c r="BSU112" s="2"/>
      <c r="BSV112" s="5"/>
      <c r="BSW112" s="5"/>
      <c r="BSX112" s="5"/>
      <c r="BSY112" s="5"/>
      <c r="BSZ112" s="5"/>
      <c r="BTA112" s="1"/>
      <c r="BTB112" s="2"/>
      <c r="BTC112" s="2"/>
      <c r="BTD112" s="5"/>
      <c r="BTE112" s="5"/>
      <c r="BTF112" s="5"/>
      <c r="BTG112" s="5"/>
      <c r="BTH112" s="5"/>
      <c r="BTI112" s="1"/>
      <c r="BTJ112" s="2"/>
      <c r="BTK112" s="2"/>
      <c r="BTL112" s="5"/>
      <c r="BTM112" s="5"/>
      <c r="BTN112" s="5"/>
      <c r="BTO112" s="5"/>
      <c r="BTP112" s="5"/>
      <c r="BTQ112" s="1"/>
      <c r="BTR112" s="2"/>
      <c r="BTS112" s="2"/>
      <c r="BTT112" s="5"/>
      <c r="BTU112" s="5"/>
      <c r="BTV112" s="5"/>
      <c r="BTW112" s="5"/>
      <c r="BTX112" s="5"/>
      <c r="BTY112" s="1"/>
      <c r="BTZ112" s="2"/>
      <c r="BUA112" s="2"/>
      <c r="BUB112" s="5"/>
      <c r="BUC112" s="5"/>
      <c r="BUD112" s="5"/>
      <c r="BUE112" s="5"/>
      <c r="BUF112" s="5"/>
      <c r="BUG112" s="1"/>
      <c r="BUH112" s="2"/>
      <c r="BUI112" s="2"/>
      <c r="BUJ112" s="5"/>
      <c r="BUK112" s="5"/>
      <c r="BUL112" s="5"/>
      <c r="BUM112" s="5"/>
      <c r="BUN112" s="5"/>
      <c r="BUO112" s="1"/>
      <c r="BUP112" s="2"/>
      <c r="BUQ112" s="2"/>
      <c r="BUR112" s="5"/>
      <c r="BUS112" s="5"/>
      <c r="BUT112" s="5"/>
      <c r="BUU112" s="5"/>
      <c r="BUV112" s="5"/>
      <c r="BUW112" s="1"/>
      <c r="BUX112" s="2"/>
      <c r="BUY112" s="2"/>
      <c r="BUZ112" s="5"/>
      <c r="BVA112" s="5"/>
      <c r="BVB112" s="5"/>
      <c r="BVC112" s="5"/>
      <c r="BVD112" s="5"/>
      <c r="BVE112" s="1"/>
      <c r="BVF112" s="2"/>
      <c r="BVG112" s="2"/>
      <c r="BVH112" s="5"/>
      <c r="BVI112" s="5"/>
      <c r="BVJ112" s="5"/>
      <c r="BVK112" s="5"/>
      <c r="BVL112" s="5"/>
      <c r="BVM112" s="1"/>
      <c r="BVN112" s="2"/>
      <c r="BVO112" s="2"/>
      <c r="BVP112" s="5"/>
      <c r="BVQ112" s="5"/>
      <c r="BVR112" s="5"/>
      <c r="BVS112" s="5"/>
      <c r="BVT112" s="5"/>
      <c r="BVU112" s="1"/>
      <c r="BVV112" s="2"/>
      <c r="BVW112" s="2"/>
      <c r="BVX112" s="5"/>
      <c r="BVY112" s="5"/>
      <c r="BVZ112" s="5"/>
      <c r="BWA112" s="5"/>
      <c r="BWB112" s="5"/>
      <c r="BWC112" s="1"/>
      <c r="BWD112" s="2"/>
      <c r="BWE112" s="2"/>
      <c r="BWF112" s="5"/>
      <c r="BWG112" s="5"/>
      <c r="BWH112" s="5"/>
      <c r="BWI112" s="5"/>
      <c r="BWJ112" s="5"/>
      <c r="BWK112" s="1"/>
      <c r="BWL112" s="2"/>
      <c r="BWM112" s="2"/>
      <c r="BWN112" s="5"/>
      <c r="BWO112" s="5"/>
      <c r="BWP112" s="5"/>
      <c r="BWQ112" s="5"/>
      <c r="BWR112" s="5"/>
      <c r="BWS112" s="1"/>
      <c r="BWT112" s="2"/>
      <c r="BWU112" s="2"/>
      <c r="BWV112" s="5"/>
      <c r="BWW112" s="5"/>
      <c r="BWX112" s="5"/>
      <c r="BWY112" s="5"/>
      <c r="BWZ112" s="5"/>
      <c r="BXA112" s="1"/>
      <c r="BXB112" s="2"/>
      <c r="BXC112" s="2"/>
      <c r="BXD112" s="5"/>
      <c r="BXE112" s="5"/>
      <c r="BXF112" s="5"/>
      <c r="BXG112" s="5"/>
      <c r="BXH112" s="5"/>
      <c r="BXI112" s="1"/>
      <c r="BXJ112" s="2"/>
      <c r="BXK112" s="2"/>
      <c r="BXL112" s="5"/>
      <c r="BXM112" s="5"/>
      <c r="BXN112" s="5"/>
      <c r="BXO112" s="5"/>
      <c r="BXP112" s="5"/>
      <c r="BXQ112" s="1"/>
      <c r="BXR112" s="2"/>
      <c r="BXS112" s="2"/>
      <c r="BXT112" s="5"/>
      <c r="BXU112" s="5"/>
      <c r="BXV112" s="5"/>
      <c r="BXW112" s="5"/>
      <c r="BXX112" s="5"/>
      <c r="BXY112" s="1"/>
      <c r="BXZ112" s="2"/>
      <c r="BYA112" s="2"/>
      <c r="BYB112" s="5"/>
      <c r="BYC112" s="5"/>
      <c r="BYD112" s="5"/>
      <c r="BYE112" s="5"/>
      <c r="BYF112" s="5"/>
      <c r="BYG112" s="1"/>
      <c r="BYH112" s="2"/>
      <c r="BYI112" s="2"/>
      <c r="BYJ112" s="5"/>
      <c r="BYK112" s="5"/>
      <c r="BYL112" s="5"/>
      <c r="BYM112" s="5"/>
      <c r="BYN112" s="5"/>
      <c r="BYO112" s="1"/>
      <c r="BYP112" s="2"/>
      <c r="BYQ112" s="2"/>
      <c r="BYR112" s="5"/>
      <c r="BYS112" s="5"/>
      <c r="BYT112" s="5"/>
      <c r="BYU112" s="5"/>
      <c r="BYV112" s="5"/>
      <c r="BYW112" s="1"/>
      <c r="BYX112" s="2"/>
      <c r="BYY112" s="2"/>
      <c r="BYZ112" s="5"/>
      <c r="BZA112" s="5"/>
      <c r="BZB112" s="5"/>
      <c r="BZC112" s="5"/>
      <c r="BZD112" s="5"/>
      <c r="BZE112" s="1"/>
      <c r="BZF112" s="2"/>
      <c r="BZG112" s="2"/>
      <c r="BZH112" s="5"/>
      <c r="BZI112" s="5"/>
      <c r="BZJ112" s="5"/>
      <c r="BZK112" s="5"/>
      <c r="BZL112" s="5"/>
      <c r="BZM112" s="1"/>
      <c r="BZN112" s="2"/>
      <c r="BZO112" s="2"/>
      <c r="BZP112" s="5"/>
      <c r="BZQ112" s="5"/>
      <c r="BZR112" s="5"/>
      <c r="BZS112" s="5"/>
      <c r="BZT112" s="5"/>
      <c r="BZU112" s="1"/>
      <c r="BZV112" s="2"/>
      <c r="BZW112" s="2"/>
      <c r="BZX112" s="5"/>
      <c r="BZY112" s="5"/>
      <c r="BZZ112" s="5"/>
      <c r="CAA112" s="5"/>
      <c r="CAB112" s="5"/>
      <c r="CAC112" s="1"/>
      <c r="CAD112" s="2"/>
      <c r="CAE112" s="2"/>
      <c r="CAF112" s="5"/>
      <c r="CAG112" s="5"/>
      <c r="CAH112" s="5"/>
      <c r="CAI112" s="5"/>
      <c r="CAJ112" s="5"/>
      <c r="CAK112" s="1"/>
      <c r="CAL112" s="2"/>
      <c r="CAM112" s="2"/>
      <c r="CAN112" s="5"/>
      <c r="CAO112" s="5"/>
      <c r="CAP112" s="5"/>
      <c r="CAQ112" s="5"/>
      <c r="CAR112" s="5"/>
      <c r="CAS112" s="1"/>
      <c r="CAT112" s="2"/>
      <c r="CAU112" s="2"/>
      <c r="CAV112" s="5"/>
      <c r="CAW112" s="5"/>
      <c r="CAX112" s="5"/>
      <c r="CAY112" s="5"/>
      <c r="CAZ112" s="5"/>
      <c r="CBA112" s="1"/>
      <c r="CBB112" s="2"/>
      <c r="CBC112" s="2"/>
      <c r="CBD112" s="5"/>
      <c r="CBE112" s="5"/>
      <c r="CBF112" s="5"/>
      <c r="CBG112" s="5"/>
      <c r="CBH112" s="5"/>
      <c r="CBI112" s="1"/>
      <c r="CBJ112" s="2"/>
      <c r="CBK112" s="2"/>
      <c r="CBL112" s="5"/>
      <c r="CBM112" s="5"/>
      <c r="CBN112" s="5"/>
      <c r="CBO112" s="5"/>
      <c r="CBP112" s="5"/>
      <c r="CBQ112" s="1"/>
      <c r="CBR112" s="2"/>
      <c r="CBS112" s="2"/>
      <c r="CBT112" s="5"/>
      <c r="CBU112" s="5"/>
      <c r="CBV112" s="5"/>
      <c r="CBW112" s="5"/>
      <c r="CBX112" s="5"/>
      <c r="CBY112" s="1"/>
      <c r="CBZ112" s="2"/>
      <c r="CCA112" s="2"/>
      <c r="CCB112" s="5"/>
      <c r="CCC112" s="5"/>
      <c r="CCD112" s="5"/>
      <c r="CCE112" s="5"/>
      <c r="CCF112" s="5"/>
      <c r="CCG112" s="1"/>
      <c r="CCH112" s="2"/>
      <c r="CCI112" s="2"/>
      <c r="CCJ112" s="5"/>
      <c r="CCK112" s="5"/>
      <c r="CCL112" s="5"/>
      <c r="CCM112" s="5"/>
      <c r="CCN112" s="5"/>
      <c r="CCO112" s="1"/>
      <c r="CCP112" s="2"/>
      <c r="CCQ112" s="2"/>
      <c r="CCR112" s="5"/>
      <c r="CCS112" s="5"/>
      <c r="CCT112" s="5"/>
      <c r="CCU112" s="5"/>
      <c r="CCV112" s="5"/>
      <c r="CCW112" s="1"/>
      <c r="CCX112" s="2"/>
      <c r="CCY112" s="2"/>
      <c r="CCZ112" s="5"/>
      <c r="CDA112" s="5"/>
      <c r="CDB112" s="5"/>
      <c r="CDC112" s="5"/>
      <c r="CDD112" s="5"/>
      <c r="CDE112" s="1"/>
      <c r="CDF112" s="2"/>
      <c r="CDG112" s="2"/>
      <c r="CDH112" s="5"/>
      <c r="CDI112" s="5"/>
      <c r="CDJ112" s="5"/>
      <c r="CDK112" s="5"/>
      <c r="CDL112" s="5"/>
      <c r="CDM112" s="1"/>
      <c r="CDN112" s="2"/>
      <c r="CDO112" s="2"/>
      <c r="CDP112" s="5"/>
      <c r="CDQ112" s="5"/>
      <c r="CDR112" s="5"/>
      <c r="CDS112" s="5"/>
      <c r="CDT112" s="5"/>
      <c r="CDU112" s="1"/>
      <c r="CDV112" s="2"/>
      <c r="CDW112" s="2"/>
      <c r="CDX112" s="5"/>
      <c r="CDY112" s="5"/>
      <c r="CDZ112" s="5"/>
      <c r="CEA112" s="5"/>
      <c r="CEB112" s="5"/>
      <c r="CEC112" s="1"/>
      <c r="CED112" s="2"/>
      <c r="CEE112" s="2"/>
      <c r="CEF112" s="5"/>
      <c r="CEG112" s="5"/>
      <c r="CEH112" s="5"/>
      <c r="CEI112" s="5"/>
      <c r="CEJ112" s="5"/>
      <c r="CEK112" s="1"/>
      <c r="CEL112" s="2"/>
      <c r="CEM112" s="2"/>
      <c r="CEN112" s="5"/>
      <c r="CEO112" s="5"/>
      <c r="CEP112" s="5"/>
      <c r="CEQ112" s="5"/>
      <c r="CER112" s="5"/>
      <c r="CES112" s="1"/>
      <c r="CET112" s="2"/>
      <c r="CEU112" s="2"/>
      <c r="CEV112" s="5"/>
      <c r="CEW112" s="5"/>
      <c r="CEX112" s="5"/>
      <c r="CEY112" s="5"/>
      <c r="CEZ112" s="5"/>
      <c r="CFA112" s="1"/>
      <c r="CFB112" s="2"/>
      <c r="CFC112" s="2"/>
      <c r="CFD112" s="5"/>
      <c r="CFE112" s="5"/>
      <c r="CFF112" s="5"/>
      <c r="CFG112" s="5"/>
      <c r="CFH112" s="5"/>
      <c r="CFI112" s="1"/>
      <c r="CFJ112" s="2"/>
      <c r="CFK112" s="2"/>
      <c r="CFL112" s="5"/>
      <c r="CFM112" s="5"/>
      <c r="CFN112" s="5"/>
      <c r="CFO112" s="5"/>
      <c r="CFP112" s="5"/>
      <c r="CFQ112" s="1"/>
      <c r="CFR112" s="2"/>
      <c r="CFS112" s="2"/>
      <c r="CFT112" s="5"/>
      <c r="CFU112" s="5"/>
      <c r="CFV112" s="5"/>
      <c r="CFW112" s="5"/>
      <c r="CFX112" s="5"/>
      <c r="CFY112" s="1"/>
      <c r="CFZ112" s="2"/>
      <c r="CGA112" s="2"/>
      <c r="CGB112" s="5"/>
      <c r="CGC112" s="5"/>
      <c r="CGD112" s="5"/>
      <c r="CGE112" s="5"/>
      <c r="CGF112" s="5"/>
      <c r="CGG112" s="1"/>
      <c r="CGH112" s="2"/>
      <c r="CGI112" s="2"/>
      <c r="CGJ112" s="5"/>
      <c r="CGK112" s="5"/>
      <c r="CGL112" s="5"/>
      <c r="CGM112" s="5"/>
      <c r="CGN112" s="5"/>
      <c r="CGO112" s="1"/>
      <c r="CGP112" s="2"/>
      <c r="CGQ112" s="2"/>
      <c r="CGR112" s="5"/>
      <c r="CGS112" s="5"/>
      <c r="CGT112" s="5"/>
      <c r="CGU112" s="5"/>
      <c r="CGV112" s="5"/>
      <c r="CGW112" s="1"/>
      <c r="CGX112" s="2"/>
      <c r="CGY112" s="2"/>
      <c r="CGZ112" s="5"/>
      <c r="CHA112" s="5"/>
      <c r="CHB112" s="5"/>
      <c r="CHC112" s="5"/>
      <c r="CHD112" s="5"/>
      <c r="CHE112" s="1"/>
      <c r="CHF112" s="2"/>
      <c r="CHG112" s="2"/>
      <c r="CHH112" s="5"/>
      <c r="CHI112" s="5"/>
      <c r="CHJ112" s="5"/>
      <c r="CHK112" s="5"/>
      <c r="CHL112" s="5"/>
      <c r="CHM112" s="1"/>
      <c r="CHN112" s="2"/>
      <c r="CHO112" s="2"/>
      <c r="CHP112" s="5"/>
      <c r="CHQ112" s="5"/>
      <c r="CHR112" s="5"/>
      <c r="CHS112" s="5"/>
      <c r="CHT112" s="5"/>
      <c r="CHU112" s="1"/>
      <c r="CHV112" s="2"/>
      <c r="CHW112" s="2"/>
      <c r="CHX112" s="5"/>
      <c r="CHY112" s="5"/>
      <c r="CHZ112" s="5"/>
      <c r="CIA112" s="5"/>
      <c r="CIB112" s="5"/>
      <c r="CIC112" s="1"/>
      <c r="CID112" s="2"/>
      <c r="CIE112" s="2"/>
      <c r="CIF112" s="5"/>
      <c r="CIG112" s="5"/>
      <c r="CIH112" s="5"/>
      <c r="CII112" s="5"/>
      <c r="CIJ112" s="5"/>
      <c r="CIK112" s="1"/>
      <c r="CIL112" s="2"/>
      <c r="CIM112" s="2"/>
      <c r="CIN112" s="5"/>
      <c r="CIO112" s="5"/>
      <c r="CIP112" s="5"/>
      <c r="CIQ112" s="5"/>
      <c r="CIR112" s="5"/>
      <c r="CIS112" s="1"/>
      <c r="CIT112" s="2"/>
      <c r="CIU112" s="2"/>
      <c r="CIV112" s="5"/>
      <c r="CIW112" s="5"/>
      <c r="CIX112" s="5"/>
      <c r="CIY112" s="5"/>
      <c r="CIZ112" s="5"/>
      <c r="CJA112" s="1"/>
      <c r="CJB112" s="2"/>
      <c r="CJC112" s="2"/>
      <c r="CJD112" s="5"/>
      <c r="CJE112" s="5"/>
      <c r="CJF112" s="5"/>
      <c r="CJG112" s="5"/>
      <c r="CJH112" s="5"/>
      <c r="CJI112" s="1"/>
      <c r="CJJ112" s="2"/>
      <c r="CJK112" s="2"/>
      <c r="CJL112" s="5"/>
      <c r="CJM112" s="5"/>
      <c r="CJN112" s="5"/>
      <c r="CJO112" s="5"/>
      <c r="CJP112" s="5"/>
      <c r="CJQ112" s="1"/>
      <c r="CJR112" s="2"/>
      <c r="CJS112" s="2"/>
      <c r="CJT112" s="5"/>
      <c r="CJU112" s="5"/>
      <c r="CJV112" s="5"/>
      <c r="CJW112" s="5"/>
      <c r="CJX112" s="5"/>
      <c r="CJY112" s="1"/>
      <c r="CJZ112" s="2"/>
      <c r="CKA112" s="2"/>
      <c r="CKB112" s="5"/>
      <c r="CKC112" s="5"/>
      <c r="CKD112" s="5"/>
      <c r="CKE112" s="5"/>
      <c r="CKF112" s="5"/>
      <c r="CKG112" s="1"/>
      <c r="CKH112" s="2"/>
      <c r="CKI112" s="2"/>
      <c r="CKJ112" s="5"/>
      <c r="CKK112" s="5"/>
      <c r="CKL112" s="5"/>
      <c r="CKM112" s="5"/>
      <c r="CKN112" s="5"/>
      <c r="CKO112" s="1"/>
      <c r="CKP112" s="2"/>
      <c r="CKQ112" s="2"/>
      <c r="CKR112" s="5"/>
      <c r="CKS112" s="5"/>
      <c r="CKT112" s="5"/>
      <c r="CKU112" s="5"/>
      <c r="CKV112" s="5"/>
      <c r="CKW112" s="1"/>
      <c r="CKX112" s="2"/>
      <c r="CKY112" s="2"/>
      <c r="CKZ112" s="5"/>
      <c r="CLA112" s="5"/>
      <c r="CLB112" s="5"/>
      <c r="CLC112" s="5"/>
      <c r="CLD112" s="5"/>
      <c r="CLE112" s="1"/>
      <c r="CLF112" s="2"/>
      <c r="CLG112" s="2"/>
      <c r="CLH112" s="5"/>
      <c r="CLI112" s="5"/>
      <c r="CLJ112" s="5"/>
      <c r="CLK112" s="5"/>
      <c r="CLL112" s="5"/>
      <c r="CLM112" s="1"/>
      <c r="CLN112" s="2"/>
      <c r="CLO112" s="2"/>
      <c r="CLP112" s="5"/>
      <c r="CLQ112" s="5"/>
      <c r="CLR112" s="5"/>
      <c r="CLS112" s="5"/>
      <c r="CLT112" s="5"/>
      <c r="CLU112" s="1"/>
      <c r="CLV112" s="2"/>
      <c r="CLW112" s="2"/>
      <c r="CLX112" s="5"/>
      <c r="CLY112" s="5"/>
      <c r="CLZ112" s="5"/>
      <c r="CMA112" s="5"/>
      <c r="CMB112" s="5"/>
      <c r="CMC112" s="1"/>
      <c r="CMD112" s="2"/>
      <c r="CME112" s="2"/>
      <c r="CMF112" s="5"/>
      <c r="CMG112" s="5"/>
      <c r="CMH112" s="5"/>
      <c r="CMI112" s="5"/>
      <c r="CMJ112" s="5"/>
      <c r="CMK112" s="1"/>
      <c r="CML112" s="2"/>
      <c r="CMM112" s="2"/>
      <c r="CMN112" s="5"/>
      <c r="CMO112" s="5"/>
      <c r="CMP112" s="5"/>
      <c r="CMQ112" s="5"/>
      <c r="CMR112" s="5"/>
      <c r="CMS112" s="1"/>
      <c r="CMT112" s="2"/>
      <c r="CMU112" s="2"/>
      <c r="CMV112" s="5"/>
      <c r="CMW112" s="5"/>
      <c r="CMX112" s="5"/>
      <c r="CMY112" s="5"/>
      <c r="CMZ112" s="5"/>
      <c r="CNA112" s="1"/>
      <c r="CNB112" s="2"/>
      <c r="CNC112" s="2"/>
      <c r="CND112" s="5"/>
      <c r="CNE112" s="5"/>
      <c r="CNF112" s="5"/>
      <c r="CNG112" s="5"/>
      <c r="CNH112" s="5"/>
      <c r="CNI112" s="1"/>
      <c r="CNJ112" s="2"/>
      <c r="CNK112" s="2"/>
      <c r="CNL112" s="5"/>
      <c r="CNM112" s="5"/>
      <c r="CNN112" s="5"/>
      <c r="CNO112" s="5"/>
      <c r="CNP112" s="5"/>
      <c r="CNQ112" s="1"/>
      <c r="CNR112" s="2"/>
      <c r="CNS112" s="2"/>
      <c r="CNT112" s="5"/>
      <c r="CNU112" s="5"/>
      <c r="CNV112" s="5"/>
      <c r="CNW112" s="5"/>
      <c r="CNX112" s="5"/>
      <c r="CNY112" s="1"/>
      <c r="CNZ112" s="2"/>
      <c r="COA112" s="2"/>
      <c r="COB112" s="5"/>
      <c r="COC112" s="5"/>
      <c r="COD112" s="5"/>
      <c r="COE112" s="5"/>
      <c r="COF112" s="5"/>
      <c r="COG112" s="1"/>
      <c r="COH112" s="2"/>
      <c r="COI112" s="2"/>
      <c r="COJ112" s="5"/>
      <c r="COK112" s="5"/>
      <c r="COL112" s="5"/>
      <c r="COM112" s="5"/>
      <c r="CON112" s="5"/>
      <c r="COO112" s="1"/>
      <c r="COP112" s="2"/>
      <c r="COQ112" s="2"/>
      <c r="COR112" s="5"/>
      <c r="COS112" s="5"/>
      <c r="COT112" s="5"/>
      <c r="COU112" s="5"/>
      <c r="COV112" s="5"/>
      <c r="COW112" s="1"/>
      <c r="COX112" s="2"/>
      <c r="COY112" s="2"/>
      <c r="COZ112" s="5"/>
      <c r="CPA112" s="5"/>
      <c r="CPB112" s="5"/>
      <c r="CPC112" s="5"/>
      <c r="CPD112" s="5"/>
      <c r="CPE112" s="1"/>
      <c r="CPF112" s="2"/>
      <c r="CPG112" s="2"/>
      <c r="CPH112" s="5"/>
      <c r="CPI112" s="5"/>
      <c r="CPJ112" s="5"/>
      <c r="CPK112" s="5"/>
      <c r="CPL112" s="5"/>
      <c r="CPM112" s="1"/>
      <c r="CPN112" s="2"/>
      <c r="CPO112" s="2"/>
      <c r="CPP112" s="5"/>
      <c r="CPQ112" s="5"/>
      <c r="CPR112" s="5"/>
      <c r="CPS112" s="5"/>
      <c r="CPT112" s="5"/>
      <c r="CPU112" s="1"/>
      <c r="CPV112" s="2"/>
      <c r="CPW112" s="2"/>
      <c r="CPX112" s="5"/>
      <c r="CPY112" s="5"/>
      <c r="CPZ112" s="5"/>
      <c r="CQA112" s="5"/>
      <c r="CQB112" s="5"/>
      <c r="CQC112" s="1"/>
      <c r="CQD112" s="2"/>
      <c r="CQE112" s="2"/>
      <c r="CQF112" s="5"/>
      <c r="CQG112" s="5"/>
      <c r="CQH112" s="5"/>
      <c r="CQI112" s="5"/>
      <c r="CQJ112" s="5"/>
      <c r="CQK112" s="1"/>
      <c r="CQL112" s="2"/>
      <c r="CQM112" s="2"/>
      <c r="CQN112" s="5"/>
      <c r="CQO112" s="5"/>
      <c r="CQP112" s="5"/>
      <c r="CQQ112" s="5"/>
      <c r="CQR112" s="5"/>
      <c r="CQS112" s="1"/>
      <c r="CQT112" s="2"/>
      <c r="CQU112" s="2"/>
      <c r="CQV112" s="5"/>
      <c r="CQW112" s="5"/>
      <c r="CQX112" s="5"/>
      <c r="CQY112" s="5"/>
      <c r="CQZ112" s="5"/>
      <c r="CRA112" s="1"/>
      <c r="CRB112" s="2"/>
      <c r="CRC112" s="2"/>
      <c r="CRD112" s="5"/>
      <c r="CRE112" s="5"/>
      <c r="CRF112" s="5"/>
      <c r="CRG112" s="5"/>
      <c r="CRH112" s="5"/>
      <c r="CRI112" s="1"/>
      <c r="CRJ112" s="2"/>
      <c r="CRK112" s="2"/>
      <c r="CRL112" s="5"/>
      <c r="CRM112" s="5"/>
      <c r="CRN112" s="5"/>
      <c r="CRO112" s="5"/>
      <c r="CRP112" s="5"/>
      <c r="CRQ112" s="1"/>
      <c r="CRR112" s="2"/>
      <c r="CRS112" s="2"/>
      <c r="CRT112" s="5"/>
      <c r="CRU112" s="5"/>
      <c r="CRV112" s="5"/>
      <c r="CRW112" s="5"/>
      <c r="CRX112" s="5"/>
      <c r="CRY112" s="1"/>
      <c r="CRZ112" s="2"/>
      <c r="CSA112" s="2"/>
      <c r="CSB112" s="5"/>
      <c r="CSC112" s="5"/>
      <c r="CSD112" s="5"/>
      <c r="CSE112" s="5"/>
      <c r="CSF112" s="5"/>
      <c r="CSG112" s="1"/>
      <c r="CSH112" s="2"/>
      <c r="CSI112" s="2"/>
      <c r="CSJ112" s="5"/>
      <c r="CSK112" s="5"/>
      <c r="CSL112" s="5"/>
      <c r="CSM112" s="5"/>
      <c r="CSN112" s="5"/>
      <c r="CSO112" s="1"/>
      <c r="CSP112" s="2"/>
      <c r="CSQ112" s="2"/>
      <c r="CSR112" s="5"/>
      <c r="CSS112" s="5"/>
      <c r="CST112" s="5"/>
      <c r="CSU112" s="5"/>
      <c r="CSV112" s="5"/>
      <c r="CSW112" s="1"/>
      <c r="CSX112" s="2"/>
      <c r="CSY112" s="2"/>
      <c r="CSZ112" s="5"/>
      <c r="CTA112" s="5"/>
      <c r="CTB112" s="5"/>
      <c r="CTC112" s="5"/>
      <c r="CTD112" s="5"/>
      <c r="CTE112" s="1"/>
      <c r="CTF112" s="2"/>
      <c r="CTG112" s="2"/>
      <c r="CTH112" s="5"/>
      <c r="CTI112" s="5"/>
      <c r="CTJ112" s="5"/>
      <c r="CTK112" s="5"/>
      <c r="CTL112" s="5"/>
      <c r="CTM112" s="1"/>
      <c r="CTN112" s="2"/>
      <c r="CTO112" s="2"/>
      <c r="CTP112" s="5"/>
      <c r="CTQ112" s="5"/>
      <c r="CTR112" s="5"/>
      <c r="CTS112" s="5"/>
      <c r="CTT112" s="5"/>
      <c r="CTU112" s="1"/>
      <c r="CTV112" s="2"/>
      <c r="CTW112" s="2"/>
      <c r="CTX112" s="5"/>
      <c r="CTY112" s="5"/>
      <c r="CTZ112" s="5"/>
      <c r="CUA112" s="5"/>
      <c r="CUB112" s="5"/>
      <c r="CUC112" s="1"/>
      <c r="CUD112" s="2"/>
      <c r="CUE112" s="2"/>
      <c r="CUF112" s="5"/>
      <c r="CUG112" s="5"/>
      <c r="CUH112" s="5"/>
      <c r="CUI112" s="5"/>
      <c r="CUJ112" s="5"/>
      <c r="CUK112" s="1"/>
      <c r="CUL112" s="2"/>
      <c r="CUM112" s="2"/>
      <c r="CUN112" s="5"/>
      <c r="CUO112" s="5"/>
      <c r="CUP112" s="5"/>
      <c r="CUQ112" s="5"/>
      <c r="CUR112" s="5"/>
      <c r="CUS112" s="1"/>
      <c r="CUT112" s="2"/>
      <c r="CUU112" s="2"/>
      <c r="CUV112" s="5"/>
      <c r="CUW112" s="5"/>
      <c r="CUX112" s="5"/>
      <c r="CUY112" s="5"/>
      <c r="CUZ112" s="5"/>
      <c r="CVA112" s="1"/>
      <c r="CVB112" s="2"/>
      <c r="CVC112" s="2"/>
      <c r="CVD112" s="5"/>
      <c r="CVE112" s="5"/>
      <c r="CVF112" s="5"/>
      <c r="CVG112" s="5"/>
      <c r="CVH112" s="5"/>
      <c r="CVI112" s="1"/>
      <c r="CVJ112" s="2"/>
      <c r="CVK112" s="2"/>
      <c r="CVL112" s="5"/>
      <c r="CVM112" s="5"/>
      <c r="CVN112" s="5"/>
      <c r="CVO112" s="5"/>
      <c r="CVP112" s="5"/>
      <c r="CVQ112" s="1"/>
      <c r="CVR112" s="2"/>
      <c r="CVS112" s="2"/>
      <c r="CVT112" s="5"/>
      <c r="CVU112" s="5"/>
      <c r="CVV112" s="5"/>
      <c r="CVW112" s="5"/>
      <c r="CVX112" s="5"/>
      <c r="CVY112" s="1"/>
      <c r="CVZ112" s="2"/>
      <c r="CWA112" s="2"/>
      <c r="CWB112" s="5"/>
      <c r="CWC112" s="5"/>
      <c r="CWD112" s="5"/>
      <c r="CWE112" s="5"/>
      <c r="CWF112" s="5"/>
      <c r="CWG112" s="1"/>
      <c r="CWH112" s="2"/>
      <c r="CWI112" s="2"/>
      <c r="CWJ112" s="5"/>
      <c r="CWK112" s="5"/>
      <c r="CWL112" s="5"/>
      <c r="CWM112" s="5"/>
      <c r="CWN112" s="5"/>
      <c r="CWO112" s="1"/>
      <c r="CWP112" s="2"/>
      <c r="CWQ112" s="2"/>
      <c r="CWR112" s="5"/>
      <c r="CWS112" s="5"/>
      <c r="CWT112" s="5"/>
      <c r="CWU112" s="5"/>
      <c r="CWV112" s="5"/>
      <c r="CWW112" s="1"/>
      <c r="CWX112" s="2"/>
      <c r="CWY112" s="2"/>
      <c r="CWZ112" s="5"/>
      <c r="CXA112" s="5"/>
      <c r="CXB112" s="5"/>
      <c r="CXC112" s="5"/>
      <c r="CXD112" s="5"/>
      <c r="CXE112" s="1"/>
      <c r="CXF112" s="2"/>
      <c r="CXG112" s="2"/>
      <c r="CXH112" s="5"/>
      <c r="CXI112" s="5"/>
      <c r="CXJ112" s="5"/>
      <c r="CXK112" s="5"/>
      <c r="CXL112" s="5"/>
      <c r="CXM112" s="1"/>
      <c r="CXN112" s="2"/>
      <c r="CXO112" s="2"/>
      <c r="CXP112" s="5"/>
      <c r="CXQ112" s="5"/>
      <c r="CXR112" s="5"/>
      <c r="CXS112" s="5"/>
      <c r="CXT112" s="5"/>
      <c r="CXU112" s="1"/>
      <c r="CXV112" s="2"/>
      <c r="CXW112" s="2"/>
      <c r="CXX112" s="5"/>
      <c r="CXY112" s="5"/>
      <c r="CXZ112" s="5"/>
      <c r="CYA112" s="5"/>
      <c r="CYB112" s="5"/>
      <c r="CYC112" s="1"/>
      <c r="CYD112" s="2"/>
      <c r="CYE112" s="2"/>
      <c r="CYF112" s="5"/>
      <c r="CYG112" s="5"/>
      <c r="CYH112" s="5"/>
      <c r="CYI112" s="5"/>
      <c r="CYJ112" s="5"/>
      <c r="CYK112" s="1"/>
      <c r="CYL112" s="2"/>
      <c r="CYM112" s="2"/>
      <c r="CYN112" s="5"/>
      <c r="CYO112" s="5"/>
      <c r="CYP112" s="5"/>
      <c r="CYQ112" s="5"/>
      <c r="CYR112" s="5"/>
      <c r="CYS112" s="1"/>
      <c r="CYT112" s="2"/>
      <c r="CYU112" s="2"/>
      <c r="CYV112" s="5"/>
      <c r="CYW112" s="5"/>
      <c r="CYX112" s="5"/>
      <c r="CYY112" s="5"/>
      <c r="CYZ112" s="5"/>
      <c r="CZA112" s="1"/>
      <c r="CZB112" s="2"/>
      <c r="CZC112" s="2"/>
      <c r="CZD112" s="5"/>
      <c r="CZE112" s="5"/>
      <c r="CZF112" s="5"/>
      <c r="CZG112" s="5"/>
      <c r="CZH112" s="5"/>
      <c r="CZI112" s="1"/>
      <c r="CZJ112" s="2"/>
      <c r="CZK112" s="2"/>
      <c r="CZL112" s="5"/>
      <c r="CZM112" s="5"/>
      <c r="CZN112" s="5"/>
      <c r="CZO112" s="5"/>
      <c r="CZP112" s="5"/>
      <c r="CZQ112" s="1"/>
      <c r="CZR112" s="2"/>
      <c r="CZS112" s="2"/>
      <c r="CZT112" s="5"/>
      <c r="CZU112" s="5"/>
      <c r="CZV112" s="5"/>
      <c r="CZW112" s="5"/>
      <c r="CZX112" s="5"/>
      <c r="CZY112" s="1"/>
      <c r="CZZ112" s="2"/>
      <c r="DAA112" s="2"/>
      <c r="DAB112" s="5"/>
      <c r="DAC112" s="5"/>
      <c r="DAD112" s="5"/>
      <c r="DAE112" s="5"/>
      <c r="DAF112" s="5"/>
      <c r="DAG112" s="1"/>
      <c r="DAH112" s="2"/>
      <c r="DAI112" s="2"/>
      <c r="DAJ112" s="5"/>
      <c r="DAK112" s="5"/>
      <c r="DAL112" s="5"/>
      <c r="DAM112" s="5"/>
      <c r="DAN112" s="5"/>
      <c r="DAO112" s="1"/>
      <c r="DAP112" s="2"/>
      <c r="DAQ112" s="2"/>
      <c r="DAR112" s="5"/>
      <c r="DAS112" s="5"/>
      <c r="DAT112" s="5"/>
      <c r="DAU112" s="5"/>
      <c r="DAV112" s="5"/>
      <c r="DAW112" s="1"/>
      <c r="DAX112" s="2"/>
      <c r="DAY112" s="2"/>
      <c r="DAZ112" s="5"/>
      <c r="DBA112" s="5"/>
      <c r="DBB112" s="5"/>
      <c r="DBC112" s="5"/>
      <c r="DBD112" s="5"/>
      <c r="DBE112" s="1"/>
      <c r="DBF112" s="2"/>
      <c r="DBG112" s="2"/>
      <c r="DBH112" s="5"/>
      <c r="DBI112" s="5"/>
      <c r="DBJ112" s="5"/>
      <c r="DBK112" s="5"/>
      <c r="DBL112" s="5"/>
      <c r="DBM112" s="1"/>
      <c r="DBN112" s="2"/>
      <c r="DBO112" s="2"/>
      <c r="DBP112" s="5"/>
      <c r="DBQ112" s="5"/>
      <c r="DBR112" s="5"/>
      <c r="DBS112" s="5"/>
      <c r="DBT112" s="5"/>
      <c r="DBU112" s="1"/>
      <c r="DBV112" s="2"/>
      <c r="DBW112" s="2"/>
      <c r="DBX112" s="5"/>
      <c r="DBY112" s="5"/>
      <c r="DBZ112" s="5"/>
      <c r="DCA112" s="5"/>
      <c r="DCB112" s="5"/>
      <c r="DCC112" s="1"/>
      <c r="DCD112" s="2"/>
      <c r="DCE112" s="2"/>
      <c r="DCF112" s="5"/>
      <c r="DCG112" s="5"/>
      <c r="DCH112" s="5"/>
      <c r="DCI112" s="5"/>
      <c r="DCJ112" s="5"/>
      <c r="DCK112" s="1"/>
      <c r="DCL112" s="2"/>
      <c r="DCM112" s="2"/>
      <c r="DCN112" s="5"/>
      <c r="DCO112" s="5"/>
      <c r="DCP112" s="5"/>
      <c r="DCQ112" s="5"/>
      <c r="DCR112" s="5"/>
      <c r="DCS112" s="1"/>
      <c r="DCT112" s="2"/>
      <c r="DCU112" s="2"/>
      <c r="DCV112" s="5"/>
      <c r="DCW112" s="5"/>
      <c r="DCX112" s="5"/>
      <c r="DCY112" s="5"/>
      <c r="DCZ112" s="5"/>
      <c r="DDA112" s="1"/>
      <c r="DDB112" s="2"/>
      <c r="DDC112" s="2"/>
      <c r="DDD112" s="5"/>
      <c r="DDE112" s="5"/>
      <c r="DDF112" s="5"/>
      <c r="DDG112" s="5"/>
      <c r="DDH112" s="5"/>
      <c r="DDI112" s="1"/>
      <c r="DDJ112" s="2"/>
      <c r="DDK112" s="2"/>
      <c r="DDL112" s="5"/>
      <c r="DDM112" s="5"/>
      <c r="DDN112" s="5"/>
      <c r="DDO112" s="5"/>
      <c r="DDP112" s="5"/>
      <c r="DDQ112" s="1"/>
      <c r="DDR112" s="2"/>
      <c r="DDS112" s="2"/>
      <c r="DDT112" s="5"/>
      <c r="DDU112" s="5"/>
      <c r="DDV112" s="5"/>
      <c r="DDW112" s="5"/>
      <c r="DDX112" s="5"/>
      <c r="DDY112" s="1"/>
      <c r="DDZ112" s="2"/>
      <c r="DEA112" s="2"/>
      <c r="DEB112" s="5"/>
      <c r="DEC112" s="5"/>
      <c r="DED112" s="5"/>
      <c r="DEE112" s="5"/>
      <c r="DEF112" s="5"/>
      <c r="DEG112" s="1"/>
      <c r="DEH112" s="2"/>
      <c r="DEI112" s="2"/>
      <c r="DEJ112" s="5"/>
      <c r="DEK112" s="5"/>
      <c r="DEL112" s="5"/>
      <c r="DEM112" s="5"/>
      <c r="DEN112" s="5"/>
      <c r="DEO112" s="1"/>
      <c r="DEP112" s="2"/>
      <c r="DEQ112" s="2"/>
      <c r="DER112" s="5"/>
      <c r="DES112" s="5"/>
      <c r="DET112" s="5"/>
      <c r="DEU112" s="5"/>
      <c r="DEV112" s="5"/>
      <c r="DEW112" s="1"/>
      <c r="DEX112" s="2"/>
      <c r="DEY112" s="2"/>
      <c r="DEZ112" s="5"/>
      <c r="DFA112" s="5"/>
      <c r="DFB112" s="5"/>
      <c r="DFC112" s="5"/>
      <c r="DFD112" s="5"/>
      <c r="DFE112" s="1"/>
      <c r="DFF112" s="2"/>
      <c r="DFG112" s="2"/>
      <c r="DFH112" s="5"/>
      <c r="DFI112" s="5"/>
      <c r="DFJ112" s="5"/>
      <c r="DFK112" s="5"/>
      <c r="DFL112" s="5"/>
      <c r="DFM112" s="1"/>
      <c r="DFN112" s="2"/>
      <c r="DFO112" s="2"/>
      <c r="DFP112" s="5"/>
      <c r="DFQ112" s="5"/>
      <c r="DFR112" s="5"/>
      <c r="DFS112" s="5"/>
      <c r="DFT112" s="5"/>
      <c r="DFU112" s="1"/>
      <c r="DFV112" s="2"/>
      <c r="DFW112" s="2"/>
      <c r="DFX112" s="5"/>
      <c r="DFY112" s="5"/>
      <c r="DFZ112" s="5"/>
      <c r="DGA112" s="5"/>
      <c r="DGB112" s="5"/>
      <c r="DGC112" s="1"/>
      <c r="DGD112" s="2"/>
      <c r="DGE112" s="2"/>
      <c r="DGF112" s="5"/>
      <c r="DGG112" s="5"/>
      <c r="DGH112" s="5"/>
      <c r="DGI112" s="5"/>
      <c r="DGJ112" s="5"/>
      <c r="DGK112" s="1"/>
      <c r="DGL112" s="2"/>
      <c r="DGM112" s="2"/>
      <c r="DGN112" s="5"/>
      <c r="DGO112" s="5"/>
      <c r="DGP112" s="5"/>
      <c r="DGQ112" s="5"/>
      <c r="DGR112" s="5"/>
      <c r="DGS112" s="1"/>
      <c r="DGT112" s="2"/>
      <c r="DGU112" s="2"/>
      <c r="DGV112" s="5"/>
      <c r="DGW112" s="5"/>
      <c r="DGX112" s="5"/>
      <c r="DGY112" s="5"/>
      <c r="DGZ112" s="5"/>
      <c r="DHA112" s="1"/>
      <c r="DHB112" s="2"/>
      <c r="DHC112" s="2"/>
      <c r="DHD112" s="5"/>
      <c r="DHE112" s="5"/>
      <c r="DHF112" s="5"/>
      <c r="DHG112" s="5"/>
      <c r="DHH112" s="5"/>
      <c r="DHI112" s="1"/>
      <c r="DHJ112" s="2"/>
      <c r="DHK112" s="2"/>
      <c r="DHL112" s="5"/>
      <c r="DHM112" s="5"/>
      <c r="DHN112" s="5"/>
      <c r="DHO112" s="5"/>
      <c r="DHP112" s="5"/>
      <c r="DHQ112" s="1"/>
      <c r="DHR112" s="2"/>
      <c r="DHS112" s="2"/>
      <c r="DHT112" s="5"/>
      <c r="DHU112" s="5"/>
      <c r="DHV112" s="5"/>
      <c r="DHW112" s="5"/>
      <c r="DHX112" s="5"/>
      <c r="DHY112" s="1"/>
      <c r="DHZ112" s="2"/>
      <c r="DIA112" s="2"/>
      <c r="DIB112" s="5"/>
      <c r="DIC112" s="5"/>
      <c r="DID112" s="5"/>
      <c r="DIE112" s="5"/>
      <c r="DIF112" s="5"/>
      <c r="DIG112" s="1"/>
      <c r="DIH112" s="2"/>
      <c r="DII112" s="2"/>
      <c r="DIJ112" s="5"/>
      <c r="DIK112" s="5"/>
      <c r="DIL112" s="5"/>
      <c r="DIM112" s="5"/>
      <c r="DIN112" s="5"/>
      <c r="DIO112" s="1"/>
      <c r="DIP112" s="2"/>
      <c r="DIQ112" s="2"/>
      <c r="DIR112" s="5"/>
      <c r="DIS112" s="5"/>
      <c r="DIT112" s="5"/>
      <c r="DIU112" s="5"/>
      <c r="DIV112" s="5"/>
      <c r="DIW112" s="1"/>
      <c r="DIX112" s="2"/>
      <c r="DIY112" s="2"/>
      <c r="DIZ112" s="5"/>
      <c r="DJA112" s="5"/>
      <c r="DJB112" s="5"/>
      <c r="DJC112" s="5"/>
      <c r="DJD112" s="5"/>
      <c r="DJE112" s="1"/>
      <c r="DJF112" s="2"/>
      <c r="DJG112" s="2"/>
      <c r="DJH112" s="5"/>
      <c r="DJI112" s="5"/>
      <c r="DJJ112" s="5"/>
      <c r="DJK112" s="5"/>
      <c r="DJL112" s="5"/>
      <c r="DJM112" s="1"/>
      <c r="DJN112" s="2"/>
      <c r="DJO112" s="2"/>
      <c r="DJP112" s="5"/>
      <c r="DJQ112" s="5"/>
      <c r="DJR112" s="5"/>
      <c r="DJS112" s="5"/>
      <c r="DJT112" s="5"/>
      <c r="DJU112" s="1"/>
      <c r="DJV112" s="2"/>
      <c r="DJW112" s="2"/>
      <c r="DJX112" s="5"/>
      <c r="DJY112" s="5"/>
      <c r="DJZ112" s="5"/>
      <c r="DKA112" s="5"/>
      <c r="DKB112" s="5"/>
      <c r="DKC112" s="1"/>
      <c r="DKD112" s="2"/>
      <c r="DKE112" s="2"/>
      <c r="DKF112" s="5"/>
      <c r="DKG112" s="5"/>
      <c r="DKH112" s="5"/>
      <c r="DKI112" s="5"/>
      <c r="DKJ112" s="5"/>
      <c r="DKK112" s="1"/>
      <c r="DKL112" s="2"/>
      <c r="DKM112" s="2"/>
      <c r="DKN112" s="5"/>
      <c r="DKO112" s="5"/>
      <c r="DKP112" s="5"/>
      <c r="DKQ112" s="5"/>
      <c r="DKR112" s="5"/>
      <c r="DKS112" s="1"/>
      <c r="DKT112" s="2"/>
      <c r="DKU112" s="2"/>
      <c r="DKV112" s="5"/>
      <c r="DKW112" s="5"/>
      <c r="DKX112" s="5"/>
      <c r="DKY112" s="5"/>
      <c r="DKZ112" s="5"/>
      <c r="DLA112" s="1"/>
      <c r="DLB112" s="2"/>
      <c r="DLC112" s="2"/>
      <c r="DLD112" s="5"/>
      <c r="DLE112" s="5"/>
      <c r="DLF112" s="5"/>
      <c r="DLG112" s="5"/>
      <c r="DLH112" s="5"/>
      <c r="DLI112" s="1"/>
      <c r="DLJ112" s="2"/>
      <c r="DLK112" s="2"/>
      <c r="DLL112" s="5"/>
      <c r="DLM112" s="5"/>
      <c r="DLN112" s="5"/>
      <c r="DLO112" s="5"/>
      <c r="DLP112" s="5"/>
      <c r="DLQ112" s="1"/>
      <c r="DLR112" s="2"/>
      <c r="DLS112" s="2"/>
      <c r="DLT112" s="5"/>
      <c r="DLU112" s="5"/>
      <c r="DLV112" s="5"/>
      <c r="DLW112" s="5"/>
      <c r="DLX112" s="5"/>
      <c r="DLY112" s="1"/>
      <c r="DLZ112" s="2"/>
      <c r="DMA112" s="2"/>
      <c r="DMB112" s="5"/>
      <c r="DMC112" s="5"/>
      <c r="DMD112" s="5"/>
      <c r="DME112" s="5"/>
      <c r="DMF112" s="5"/>
      <c r="DMG112" s="1"/>
      <c r="DMH112" s="2"/>
      <c r="DMI112" s="2"/>
      <c r="DMJ112" s="5"/>
      <c r="DMK112" s="5"/>
      <c r="DML112" s="5"/>
      <c r="DMM112" s="5"/>
      <c r="DMN112" s="5"/>
      <c r="DMO112" s="1"/>
      <c r="DMP112" s="2"/>
      <c r="DMQ112" s="2"/>
      <c r="DMR112" s="5"/>
      <c r="DMS112" s="5"/>
      <c r="DMT112" s="5"/>
      <c r="DMU112" s="5"/>
      <c r="DMV112" s="5"/>
      <c r="DMW112" s="1"/>
      <c r="DMX112" s="2"/>
      <c r="DMY112" s="2"/>
      <c r="DMZ112" s="5"/>
      <c r="DNA112" s="5"/>
      <c r="DNB112" s="5"/>
      <c r="DNC112" s="5"/>
      <c r="DND112" s="5"/>
      <c r="DNE112" s="1"/>
      <c r="DNF112" s="2"/>
      <c r="DNG112" s="2"/>
      <c r="DNH112" s="5"/>
      <c r="DNI112" s="5"/>
      <c r="DNJ112" s="5"/>
      <c r="DNK112" s="5"/>
      <c r="DNL112" s="5"/>
      <c r="DNM112" s="1"/>
      <c r="DNN112" s="2"/>
      <c r="DNO112" s="2"/>
      <c r="DNP112" s="5"/>
      <c r="DNQ112" s="5"/>
      <c r="DNR112" s="5"/>
      <c r="DNS112" s="5"/>
      <c r="DNT112" s="5"/>
      <c r="DNU112" s="1"/>
      <c r="DNV112" s="2"/>
      <c r="DNW112" s="2"/>
      <c r="DNX112" s="5"/>
      <c r="DNY112" s="5"/>
      <c r="DNZ112" s="5"/>
      <c r="DOA112" s="5"/>
      <c r="DOB112" s="5"/>
      <c r="DOC112" s="1"/>
      <c r="DOD112" s="2"/>
      <c r="DOE112" s="2"/>
      <c r="DOF112" s="5"/>
      <c r="DOG112" s="5"/>
      <c r="DOH112" s="5"/>
      <c r="DOI112" s="5"/>
      <c r="DOJ112" s="5"/>
      <c r="DOK112" s="1"/>
      <c r="DOL112" s="2"/>
      <c r="DOM112" s="2"/>
      <c r="DON112" s="5"/>
      <c r="DOO112" s="5"/>
      <c r="DOP112" s="5"/>
      <c r="DOQ112" s="5"/>
      <c r="DOR112" s="5"/>
      <c r="DOS112" s="1"/>
      <c r="DOT112" s="2"/>
      <c r="DOU112" s="2"/>
      <c r="DOV112" s="5"/>
      <c r="DOW112" s="5"/>
      <c r="DOX112" s="5"/>
      <c r="DOY112" s="5"/>
      <c r="DOZ112" s="5"/>
      <c r="DPA112" s="1"/>
      <c r="DPB112" s="2"/>
      <c r="DPC112" s="2"/>
      <c r="DPD112" s="5"/>
      <c r="DPE112" s="5"/>
      <c r="DPF112" s="5"/>
      <c r="DPG112" s="5"/>
      <c r="DPH112" s="5"/>
      <c r="DPI112" s="1"/>
      <c r="DPJ112" s="2"/>
      <c r="DPK112" s="2"/>
      <c r="DPL112" s="5"/>
      <c r="DPM112" s="5"/>
      <c r="DPN112" s="5"/>
      <c r="DPO112" s="5"/>
      <c r="DPP112" s="5"/>
      <c r="DPQ112" s="1"/>
      <c r="DPR112" s="2"/>
      <c r="DPS112" s="2"/>
      <c r="DPT112" s="5"/>
      <c r="DPU112" s="5"/>
      <c r="DPV112" s="5"/>
      <c r="DPW112" s="5"/>
      <c r="DPX112" s="5"/>
      <c r="DPY112" s="1"/>
      <c r="DPZ112" s="2"/>
      <c r="DQA112" s="2"/>
      <c r="DQB112" s="5"/>
      <c r="DQC112" s="5"/>
      <c r="DQD112" s="5"/>
      <c r="DQE112" s="5"/>
      <c r="DQF112" s="5"/>
      <c r="DQG112" s="1"/>
      <c r="DQH112" s="2"/>
      <c r="DQI112" s="2"/>
      <c r="DQJ112" s="5"/>
      <c r="DQK112" s="5"/>
      <c r="DQL112" s="5"/>
      <c r="DQM112" s="5"/>
      <c r="DQN112" s="5"/>
      <c r="DQO112" s="1"/>
      <c r="DQP112" s="2"/>
      <c r="DQQ112" s="2"/>
      <c r="DQR112" s="5"/>
      <c r="DQS112" s="5"/>
      <c r="DQT112" s="5"/>
      <c r="DQU112" s="5"/>
      <c r="DQV112" s="5"/>
      <c r="DQW112" s="1"/>
      <c r="DQX112" s="2"/>
      <c r="DQY112" s="2"/>
      <c r="DQZ112" s="5"/>
      <c r="DRA112" s="5"/>
      <c r="DRB112" s="5"/>
      <c r="DRC112" s="5"/>
      <c r="DRD112" s="5"/>
      <c r="DRE112" s="1"/>
      <c r="DRF112" s="2"/>
      <c r="DRG112" s="2"/>
      <c r="DRH112" s="5"/>
      <c r="DRI112" s="5"/>
      <c r="DRJ112" s="5"/>
      <c r="DRK112" s="5"/>
      <c r="DRL112" s="5"/>
      <c r="DRM112" s="1"/>
      <c r="DRN112" s="2"/>
      <c r="DRO112" s="2"/>
      <c r="DRP112" s="5"/>
      <c r="DRQ112" s="5"/>
      <c r="DRR112" s="5"/>
      <c r="DRS112" s="5"/>
      <c r="DRT112" s="5"/>
      <c r="DRU112" s="1"/>
      <c r="DRV112" s="2"/>
      <c r="DRW112" s="2"/>
      <c r="DRX112" s="5"/>
      <c r="DRY112" s="5"/>
      <c r="DRZ112" s="5"/>
      <c r="DSA112" s="5"/>
      <c r="DSB112" s="5"/>
      <c r="DSC112" s="1"/>
      <c r="DSD112" s="2"/>
      <c r="DSE112" s="2"/>
      <c r="DSF112" s="5"/>
      <c r="DSG112" s="5"/>
      <c r="DSH112" s="5"/>
      <c r="DSI112" s="5"/>
      <c r="DSJ112" s="5"/>
      <c r="DSK112" s="1"/>
      <c r="DSL112" s="2"/>
      <c r="DSM112" s="2"/>
      <c r="DSN112" s="5"/>
      <c r="DSO112" s="5"/>
      <c r="DSP112" s="5"/>
      <c r="DSQ112" s="5"/>
      <c r="DSR112" s="5"/>
      <c r="DSS112" s="1"/>
      <c r="DST112" s="2"/>
      <c r="DSU112" s="2"/>
      <c r="DSV112" s="5"/>
      <c r="DSW112" s="5"/>
      <c r="DSX112" s="5"/>
      <c r="DSY112" s="5"/>
      <c r="DSZ112" s="5"/>
      <c r="DTA112" s="1"/>
      <c r="DTB112" s="2"/>
      <c r="DTC112" s="2"/>
      <c r="DTD112" s="5"/>
      <c r="DTE112" s="5"/>
      <c r="DTF112" s="5"/>
      <c r="DTG112" s="5"/>
      <c r="DTH112" s="5"/>
      <c r="DTI112" s="1"/>
      <c r="DTJ112" s="2"/>
      <c r="DTK112" s="2"/>
      <c r="DTL112" s="5"/>
      <c r="DTM112" s="5"/>
      <c r="DTN112" s="5"/>
      <c r="DTO112" s="5"/>
      <c r="DTP112" s="5"/>
      <c r="DTQ112" s="1"/>
      <c r="DTR112" s="2"/>
      <c r="DTS112" s="2"/>
      <c r="DTT112" s="5"/>
      <c r="DTU112" s="5"/>
      <c r="DTV112" s="5"/>
      <c r="DTW112" s="5"/>
      <c r="DTX112" s="5"/>
      <c r="DTY112" s="1"/>
      <c r="DTZ112" s="2"/>
      <c r="DUA112" s="2"/>
      <c r="DUB112" s="5"/>
      <c r="DUC112" s="5"/>
      <c r="DUD112" s="5"/>
      <c r="DUE112" s="5"/>
      <c r="DUF112" s="5"/>
      <c r="DUG112" s="1"/>
      <c r="DUH112" s="2"/>
      <c r="DUI112" s="2"/>
      <c r="DUJ112" s="5"/>
      <c r="DUK112" s="5"/>
      <c r="DUL112" s="5"/>
      <c r="DUM112" s="5"/>
      <c r="DUN112" s="5"/>
      <c r="DUO112" s="1"/>
      <c r="DUP112" s="2"/>
      <c r="DUQ112" s="2"/>
      <c r="DUR112" s="5"/>
      <c r="DUS112" s="5"/>
      <c r="DUT112" s="5"/>
      <c r="DUU112" s="5"/>
      <c r="DUV112" s="5"/>
      <c r="DUW112" s="1"/>
      <c r="DUX112" s="2"/>
      <c r="DUY112" s="2"/>
      <c r="DUZ112" s="5"/>
      <c r="DVA112" s="5"/>
      <c r="DVB112" s="5"/>
      <c r="DVC112" s="5"/>
      <c r="DVD112" s="5"/>
      <c r="DVE112" s="1"/>
      <c r="DVF112" s="2"/>
      <c r="DVG112" s="2"/>
      <c r="DVH112" s="5"/>
      <c r="DVI112" s="5"/>
      <c r="DVJ112" s="5"/>
      <c r="DVK112" s="5"/>
      <c r="DVL112" s="5"/>
      <c r="DVM112" s="1"/>
      <c r="DVN112" s="2"/>
      <c r="DVO112" s="2"/>
      <c r="DVP112" s="5"/>
      <c r="DVQ112" s="5"/>
      <c r="DVR112" s="5"/>
      <c r="DVS112" s="5"/>
      <c r="DVT112" s="5"/>
      <c r="DVU112" s="1"/>
      <c r="DVV112" s="2"/>
      <c r="DVW112" s="2"/>
      <c r="DVX112" s="5"/>
      <c r="DVY112" s="5"/>
      <c r="DVZ112" s="5"/>
      <c r="DWA112" s="5"/>
      <c r="DWB112" s="5"/>
      <c r="DWC112" s="1"/>
      <c r="DWD112" s="2"/>
      <c r="DWE112" s="2"/>
      <c r="DWF112" s="5"/>
      <c r="DWG112" s="5"/>
      <c r="DWH112" s="5"/>
      <c r="DWI112" s="5"/>
      <c r="DWJ112" s="5"/>
      <c r="DWK112" s="1"/>
      <c r="DWL112" s="2"/>
      <c r="DWM112" s="2"/>
      <c r="DWN112" s="5"/>
      <c r="DWO112" s="5"/>
      <c r="DWP112" s="5"/>
      <c r="DWQ112" s="5"/>
      <c r="DWR112" s="5"/>
      <c r="DWS112" s="1"/>
      <c r="DWT112" s="2"/>
      <c r="DWU112" s="2"/>
      <c r="DWV112" s="5"/>
      <c r="DWW112" s="5"/>
      <c r="DWX112" s="5"/>
      <c r="DWY112" s="5"/>
      <c r="DWZ112" s="5"/>
      <c r="DXA112" s="1"/>
      <c r="DXB112" s="2"/>
      <c r="DXC112" s="2"/>
      <c r="DXD112" s="5"/>
      <c r="DXE112" s="5"/>
      <c r="DXF112" s="5"/>
      <c r="DXG112" s="5"/>
      <c r="DXH112" s="5"/>
      <c r="DXI112" s="1"/>
      <c r="DXJ112" s="2"/>
      <c r="DXK112" s="2"/>
      <c r="DXL112" s="5"/>
      <c r="DXM112" s="5"/>
      <c r="DXN112" s="5"/>
      <c r="DXO112" s="5"/>
      <c r="DXP112" s="5"/>
      <c r="DXQ112" s="1"/>
      <c r="DXR112" s="2"/>
      <c r="DXS112" s="2"/>
      <c r="DXT112" s="5"/>
      <c r="DXU112" s="5"/>
      <c r="DXV112" s="5"/>
      <c r="DXW112" s="5"/>
      <c r="DXX112" s="5"/>
      <c r="DXY112" s="1"/>
      <c r="DXZ112" s="2"/>
      <c r="DYA112" s="2"/>
      <c r="DYB112" s="5"/>
      <c r="DYC112" s="5"/>
      <c r="DYD112" s="5"/>
      <c r="DYE112" s="5"/>
      <c r="DYF112" s="5"/>
      <c r="DYG112" s="1"/>
      <c r="DYH112" s="2"/>
      <c r="DYI112" s="2"/>
      <c r="DYJ112" s="5"/>
      <c r="DYK112" s="5"/>
      <c r="DYL112" s="5"/>
      <c r="DYM112" s="5"/>
      <c r="DYN112" s="5"/>
      <c r="DYO112" s="1"/>
      <c r="DYP112" s="2"/>
      <c r="DYQ112" s="2"/>
      <c r="DYR112" s="5"/>
      <c r="DYS112" s="5"/>
      <c r="DYT112" s="5"/>
      <c r="DYU112" s="5"/>
      <c r="DYV112" s="5"/>
      <c r="DYW112" s="1"/>
      <c r="DYX112" s="2"/>
      <c r="DYY112" s="2"/>
      <c r="DYZ112" s="5"/>
      <c r="DZA112" s="5"/>
      <c r="DZB112" s="5"/>
      <c r="DZC112" s="5"/>
      <c r="DZD112" s="5"/>
      <c r="DZE112" s="1"/>
      <c r="DZF112" s="2"/>
      <c r="DZG112" s="2"/>
      <c r="DZH112" s="5"/>
      <c r="DZI112" s="5"/>
      <c r="DZJ112" s="5"/>
      <c r="DZK112" s="5"/>
      <c r="DZL112" s="5"/>
      <c r="DZM112" s="1"/>
      <c r="DZN112" s="2"/>
      <c r="DZO112" s="2"/>
      <c r="DZP112" s="5"/>
      <c r="DZQ112" s="5"/>
      <c r="DZR112" s="5"/>
      <c r="DZS112" s="5"/>
      <c r="DZT112" s="5"/>
      <c r="DZU112" s="1"/>
      <c r="DZV112" s="2"/>
      <c r="DZW112" s="2"/>
      <c r="DZX112" s="5"/>
      <c r="DZY112" s="5"/>
      <c r="DZZ112" s="5"/>
      <c r="EAA112" s="5"/>
      <c r="EAB112" s="5"/>
      <c r="EAC112" s="1"/>
      <c r="EAD112" s="2"/>
      <c r="EAE112" s="2"/>
      <c r="EAF112" s="5"/>
      <c r="EAG112" s="5"/>
      <c r="EAH112" s="5"/>
      <c r="EAI112" s="5"/>
      <c r="EAJ112" s="5"/>
      <c r="EAK112" s="1"/>
      <c r="EAL112" s="2"/>
      <c r="EAM112" s="2"/>
      <c r="EAN112" s="5"/>
      <c r="EAO112" s="5"/>
      <c r="EAP112" s="5"/>
      <c r="EAQ112" s="5"/>
      <c r="EAR112" s="5"/>
      <c r="EAS112" s="1"/>
      <c r="EAT112" s="2"/>
      <c r="EAU112" s="2"/>
      <c r="EAV112" s="5"/>
      <c r="EAW112" s="5"/>
      <c r="EAX112" s="5"/>
      <c r="EAY112" s="5"/>
      <c r="EAZ112" s="5"/>
      <c r="EBA112" s="1"/>
      <c r="EBB112" s="2"/>
      <c r="EBC112" s="2"/>
      <c r="EBD112" s="5"/>
      <c r="EBE112" s="5"/>
      <c r="EBF112" s="5"/>
      <c r="EBG112" s="5"/>
      <c r="EBH112" s="5"/>
      <c r="EBI112" s="1"/>
      <c r="EBJ112" s="2"/>
      <c r="EBK112" s="2"/>
      <c r="EBL112" s="5"/>
      <c r="EBM112" s="5"/>
      <c r="EBN112" s="5"/>
      <c r="EBO112" s="5"/>
      <c r="EBP112" s="5"/>
      <c r="EBQ112" s="1"/>
      <c r="EBR112" s="2"/>
      <c r="EBS112" s="2"/>
      <c r="EBT112" s="5"/>
      <c r="EBU112" s="5"/>
      <c r="EBV112" s="5"/>
      <c r="EBW112" s="5"/>
      <c r="EBX112" s="5"/>
      <c r="EBY112" s="1"/>
      <c r="EBZ112" s="2"/>
      <c r="ECA112" s="2"/>
      <c r="ECB112" s="5"/>
      <c r="ECC112" s="5"/>
      <c r="ECD112" s="5"/>
      <c r="ECE112" s="5"/>
      <c r="ECF112" s="5"/>
      <c r="ECG112" s="1"/>
      <c r="ECH112" s="2"/>
      <c r="ECI112" s="2"/>
      <c r="ECJ112" s="5"/>
      <c r="ECK112" s="5"/>
      <c r="ECL112" s="5"/>
      <c r="ECM112" s="5"/>
      <c r="ECN112" s="5"/>
      <c r="ECO112" s="1"/>
      <c r="ECP112" s="2"/>
      <c r="ECQ112" s="2"/>
      <c r="ECR112" s="5"/>
      <c r="ECS112" s="5"/>
      <c r="ECT112" s="5"/>
      <c r="ECU112" s="5"/>
      <c r="ECV112" s="5"/>
      <c r="ECW112" s="1"/>
      <c r="ECX112" s="2"/>
      <c r="ECY112" s="2"/>
      <c r="ECZ112" s="5"/>
      <c r="EDA112" s="5"/>
      <c r="EDB112" s="5"/>
      <c r="EDC112" s="5"/>
      <c r="EDD112" s="5"/>
      <c r="EDE112" s="1"/>
      <c r="EDF112" s="2"/>
      <c r="EDG112" s="2"/>
      <c r="EDH112" s="5"/>
      <c r="EDI112" s="5"/>
      <c r="EDJ112" s="5"/>
      <c r="EDK112" s="5"/>
      <c r="EDL112" s="5"/>
      <c r="EDM112" s="1"/>
      <c r="EDN112" s="2"/>
      <c r="EDO112" s="2"/>
      <c r="EDP112" s="5"/>
      <c r="EDQ112" s="5"/>
      <c r="EDR112" s="5"/>
      <c r="EDS112" s="5"/>
      <c r="EDT112" s="5"/>
      <c r="EDU112" s="1"/>
      <c r="EDV112" s="2"/>
      <c r="EDW112" s="2"/>
      <c r="EDX112" s="5"/>
      <c r="EDY112" s="5"/>
      <c r="EDZ112" s="5"/>
      <c r="EEA112" s="5"/>
      <c r="EEB112" s="5"/>
      <c r="EEC112" s="1"/>
      <c r="EED112" s="2"/>
      <c r="EEE112" s="2"/>
      <c r="EEF112" s="5"/>
      <c r="EEG112" s="5"/>
      <c r="EEH112" s="5"/>
      <c r="EEI112" s="5"/>
      <c r="EEJ112" s="5"/>
      <c r="EEK112" s="1"/>
      <c r="EEL112" s="2"/>
      <c r="EEM112" s="2"/>
      <c r="EEN112" s="5"/>
      <c r="EEO112" s="5"/>
      <c r="EEP112" s="5"/>
      <c r="EEQ112" s="5"/>
      <c r="EER112" s="5"/>
      <c r="EES112" s="1"/>
      <c r="EET112" s="2"/>
      <c r="EEU112" s="2"/>
      <c r="EEV112" s="5"/>
      <c r="EEW112" s="5"/>
      <c r="EEX112" s="5"/>
      <c r="EEY112" s="5"/>
      <c r="EEZ112" s="5"/>
      <c r="EFA112" s="1"/>
      <c r="EFB112" s="2"/>
      <c r="EFC112" s="2"/>
      <c r="EFD112" s="5"/>
      <c r="EFE112" s="5"/>
      <c r="EFF112" s="5"/>
      <c r="EFG112" s="5"/>
      <c r="EFH112" s="5"/>
      <c r="EFI112" s="1"/>
      <c r="EFJ112" s="2"/>
      <c r="EFK112" s="2"/>
      <c r="EFL112" s="5"/>
      <c r="EFM112" s="5"/>
      <c r="EFN112" s="5"/>
      <c r="EFO112" s="5"/>
      <c r="EFP112" s="5"/>
      <c r="EFQ112" s="1"/>
      <c r="EFR112" s="2"/>
      <c r="EFS112" s="2"/>
      <c r="EFT112" s="5"/>
      <c r="EFU112" s="5"/>
      <c r="EFV112" s="5"/>
      <c r="EFW112" s="5"/>
      <c r="EFX112" s="5"/>
      <c r="EFY112" s="1"/>
      <c r="EFZ112" s="2"/>
      <c r="EGA112" s="2"/>
      <c r="EGB112" s="5"/>
      <c r="EGC112" s="5"/>
      <c r="EGD112" s="5"/>
      <c r="EGE112" s="5"/>
      <c r="EGF112" s="5"/>
      <c r="EGG112" s="1"/>
      <c r="EGH112" s="2"/>
      <c r="EGI112" s="2"/>
      <c r="EGJ112" s="5"/>
      <c r="EGK112" s="5"/>
      <c r="EGL112" s="5"/>
      <c r="EGM112" s="5"/>
      <c r="EGN112" s="5"/>
      <c r="EGO112" s="1"/>
      <c r="EGP112" s="2"/>
      <c r="EGQ112" s="2"/>
      <c r="EGR112" s="5"/>
      <c r="EGS112" s="5"/>
      <c r="EGT112" s="5"/>
      <c r="EGU112" s="5"/>
      <c r="EGV112" s="5"/>
      <c r="EGW112" s="1"/>
      <c r="EGX112" s="2"/>
      <c r="EGY112" s="2"/>
      <c r="EGZ112" s="5"/>
      <c r="EHA112" s="5"/>
      <c r="EHB112" s="5"/>
      <c r="EHC112" s="5"/>
      <c r="EHD112" s="5"/>
      <c r="EHE112" s="1"/>
      <c r="EHF112" s="2"/>
      <c r="EHG112" s="2"/>
      <c r="EHH112" s="5"/>
      <c r="EHI112" s="5"/>
      <c r="EHJ112" s="5"/>
      <c r="EHK112" s="5"/>
      <c r="EHL112" s="5"/>
      <c r="EHM112" s="1"/>
      <c r="EHN112" s="2"/>
      <c r="EHO112" s="2"/>
      <c r="EHP112" s="5"/>
      <c r="EHQ112" s="5"/>
      <c r="EHR112" s="5"/>
      <c r="EHS112" s="5"/>
      <c r="EHT112" s="5"/>
      <c r="EHU112" s="1"/>
      <c r="EHV112" s="2"/>
      <c r="EHW112" s="2"/>
      <c r="EHX112" s="5"/>
      <c r="EHY112" s="5"/>
      <c r="EHZ112" s="5"/>
      <c r="EIA112" s="5"/>
      <c r="EIB112" s="5"/>
      <c r="EIC112" s="1"/>
      <c r="EID112" s="2"/>
      <c r="EIE112" s="2"/>
      <c r="EIF112" s="5"/>
      <c r="EIG112" s="5"/>
      <c r="EIH112" s="5"/>
      <c r="EII112" s="5"/>
      <c r="EIJ112" s="5"/>
      <c r="EIK112" s="1"/>
      <c r="EIL112" s="2"/>
      <c r="EIM112" s="2"/>
      <c r="EIN112" s="5"/>
      <c r="EIO112" s="5"/>
      <c r="EIP112" s="5"/>
      <c r="EIQ112" s="5"/>
      <c r="EIR112" s="5"/>
      <c r="EIS112" s="1"/>
      <c r="EIT112" s="2"/>
      <c r="EIU112" s="2"/>
      <c r="EIV112" s="5"/>
      <c r="EIW112" s="5"/>
      <c r="EIX112" s="5"/>
      <c r="EIY112" s="5"/>
      <c r="EIZ112" s="5"/>
      <c r="EJA112" s="1"/>
      <c r="EJB112" s="2"/>
      <c r="EJC112" s="2"/>
      <c r="EJD112" s="5"/>
      <c r="EJE112" s="5"/>
      <c r="EJF112" s="5"/>
      <c r="EJG112" s="5"/>
      <c r="EJH112" s="5"/>
      <c r="EJI112" s="1"/>
      <c r="EJJ112" s="2"/>
      <c r="EJK112" s="2"/>
      <c r="EJL112" s="5"/>
      <c r="EJM112" s="5"/>
      <c r="EJN112" s="5"/>
      <c r="EJO112" s="5"/>
      <c r="EJP112" s="5"/>
      <c r="EJQ112" s="1"/>
      <c r="EJR112" s="2"/>
      <c r="EJS112" s="2"/>
      <c r="EJT112" s="5"/>
      <c r="EJU112" s="5"/>
      <c r="EJV112" s="5"/>
      <c r="EJW112" s="5"/>
      <c r="EJX112" s="5"/>
      <c r="EJY112" s="1"/>
      <c r="EJZ112" s="2"/>
      <c r="EKA112" s="2"/>
      <c r="EKB112" s="5"/>
      <c r="EKC112" s="5"/>
      <c r="EKD112" s="5"/>
      <c r="EKE112" s="5"/>
      <c r="EKF112" s="5"/>
      <c r="EKG112" s="1"/>
      <c r="EKH112" s="2"/>
      <c r="EKI112" s="2"/>
      <c r="EKJ112" s="5"/>
      <c r="EKK112" s="5"/>
      <c r="EKL112" s="5"/>
      <c r="EKM112" s="5"/>
      <c r="EKN112" s="5"/>
      <c r="EKO112" s="1"/>
      <c r="EKP112" s="2"/>
      <c r="EKQ112" s="2"/>
      <c r="EKR112" s="5"/>
      <c r="EKS112" s="5"/>
      <c r="EKT112" s="5"/>
      <c r="EKU112" s="5"/>
      <c r="EKV112" s="5"/>
      <c r="EKW112" s="1"/>
      <c r="EKX112" s="2"/>
      <c r="EKY112" s="2"/>
      <c r="EKZ112" s="5"/>
      <c r="ELA112" s="5"/>
      <c r="ELB112" s="5"/>
      <c r="ELC112" s="5"/>
      <c r="ELD112" s="5"/>
      <c r="ELE112" s="1"/>
      <c r="ELF112" s="2"/>
      <c r="ELG112" s="2"/>
      <c r="ELH112" s="5"/>
      <c r="ELI112" s="5"/>
      <c r="ELJ112" s="5"/>
      <c r="ELK112" s="5"/>
      <c r="ELL112" s="5"/>
      <c r="ELM112" s="1"/>
      <c r="ELN112" s="2"/>
      <c r="ELO112" s="2"/>
      <c r="ELP112" s="5"/>
      <c r="ELQ112" s="5"/>
      <c r="ELR112" s="5"/>
      <c r="ELS112" s="5"/>
      <c r="ELT112" s="5"/>
      <c r="ELU112" s="1"/>
      <c r="ELV112" s="2"/>
      <c r="ELW112" s="2"/>
      <c r="ELX112" s="5"/>
      <c r="ELY112" s="5"/>
      <c r="ELZ112" s="5"/>
      <c r="EMA112" s="5"/>
      <c r="EMB112" s="5"/>
      <c r="EMC112" s="1"/>
      <c r="EMD112" s="2"/>
      <c r="EME112" s="2"/>
      <c r="EMF112" s="5"/>
      <c r="EMG112" s="5"/>
      <c r="EMH112" s="5"/>
      <c r="EMI112" s="5"/>
      <c r="EMJ112" s="5"/>
      <c r="EMK112" s="1"/>
      <c r="EML112" s="2"/>
      <c r="EMM112" s="2"/>
      <c r="EMN112" s="5"/>
      <c r="EMO112" s="5"/>
      <c r="EMP112" s="5"/>
      <c r="EMQ112" s="5"/>
      <c r="EMR112" s="5"/>
      <c r="EMS112" s="1"/>
      <c r="EMT112" s="2"/>
      <c r="EMU112" s="2"/>
      <c r="EMV112" s="5"/>
      <c r="EMW112" s="5"/>
      <c r="EMX112" s="5"/>
      <c r="EMY112" s="5"/>
      <c r="EMZ112" s="5"/>
      <c r="ENA112" s="1"/>
      <c r="ENB112" s="2"/>
      <c r="ENC112" s="2"/>
      <c r="END112" s="5"/>
      <c r="ENE112" s="5"/>
      <c r="ENF112" s="5"/>
      <c r="ENG112" s="5"/>
      <c r="ENH112" s="5"/>
      <c r="ENI112" s="1"/>
      <c r="ENJ112" s="2"/>
      <c r="ENK112" s="2"/>
      <c r="ENL112" s="5"/>
      <c r="ENM112" s="5"/>
      <c r="ENN112" s="5"/>
      <c r="ENO112" s="5"/>
      <c r="ENP112" s="5"/>
      <c r="ENQ112" s="1"/>
      <c r="ENR112" s="2"/>
      <c r="ENS112" s="2"/>
      <c r="ENT112" s="5"/>
      <c r="ENU112" s="5"/>
      <c r="ENV112" s="5"/>
      <c r="ENW112" s="5"/>
      <c r="ENX112" s="5"/>
      <c r="ENY112" s="1"/>
      <c r="ENZ112" s="2"/>
      <c r="EOA112" s="2"/>
      <c r="EOB112" s="5"/>
      <c r="EOC112" s="5"/>
      <c r="EOD112" s="5"/>
      <c r="EOE112" s="5"/>
      <c r="EOF112" s="5"/>
      <c r="EOG112" s="1"/>
      <c r="EOH112" s="2"/>
      <c r="EOI112" s="2"/>
      <c r="EOJ112" s="5"/>
      <c r="EOK112" s="5"/>
      <c r="EOL112" s="5"/>
      <c r="EOM112" s="5"/>
      <c r="EON112" s="5"/>
      <c r="EOO112" s="1"/>
      <c r="EOP112" s="2"/>
      <c r="EOQ112" s="2"/>
      <c r="EOR112" s="5"/>
      <c r="EOS112" s="5"/>
      <c r="EOT112" s="5"/>
      <c r="EOU112" s="5"/>
      <c r="EOV112" s="5"/>
      <c r="EOW112" s="1"/>
      <c r="EOX112" s="2"/>
      <c r="EOY112" s="2"/>
      <c r="EOZ112" s="5"/>
      <c r="EPA112" s="5"/>
      <c r="EPB112" s="5"/>
      <c r="EPC112" s="5"/>
      <c r="EPD112" s="5"/>
      <c r="EPE112" s="1"/>
      <c r="EPF112" s="2"/>
      <c r="EPG112" s="2"/>
      <c r="EPH112" s="5"/>
      <c r="EPI112" s="5"/>
      <c r="EPJ112" s="5"/>
      <c r="EPK112" s="5"/>
      <c r="EPL112" s="5"/>
      <c r="EPM112" s="1"/>
      <c r="EPN112" s="2"/>
      <c r="EPO112" s="2"/>
      <c r="EPP112" s="5"/>
      <c r="EPQ112" s="5"/>
      <c r="EPR112" s="5"/>
      <c r="EPS112" s="5"/>
      <c r="EPT112" s="5"/>
      <c r="EPU112" s="1"/>
      <c r="EPV112" s="2"/>
      <c r="EPW112" s="2"/>
      <c r="EPX112" s="5"/>
      <c r="EPY112" s="5"/>
      <c r="EPZ112" s="5"/>
      <c r="EQA112" s="5"/>
      <c r="EQB112" s="5"/>
      <c r="EQC112" s="1"/>
      <c r="EQD112" s="2"/>
      <c r="EQE112" s="2"/>
      <c r="EQF112" s="5"/>
      <c r="EQG112" s="5"/>
      <c r="EQH112" s="5"/>
      <c r="EQI112" s="5"/>
      <c r="EQJ112" s="5"/>
      <c r="EQK112" s="1"/>
      <c r="EQL112" s="2"/>
      <c r="EQM112" s="2"/>
      <c r="EQN112" s="5"/>
      <c r="EQO112" s="5"/>
      <c r="EQP112" s="5"/>
      <c r="EQQ112" s="5"/>
      <c r="EQR112" s="5"/>
      <c r="EQS112" s="1"/>
      <c r="EQT112" s="2"/>
      <c r="EQU112" s="2"/>
      <c r="EQV112" s="5"/>
      <c r="EQW112" s="5"/>
      <c r="EQX112" s="5"/>
      <c r="EQY112" s="5"/>
      <c r="EQZ112" s="5"/>
      <c r="ERA112" s="1"/>
      <c r="ERB112" s="2"/>
      <c r="ERC112" s="2"/>
      <c r="ERD112" s="5"/>
      <c r="ERE112" s="5"/>
      <c r="ERF112" s="5"/>
      <c r="ERG112" s="5"/>
      <c r="ERH112" s="5"/>
      <c r="ERI112" s="1"/>
      <c r="ERJ112" s="2"/>
      <c r="ERK112" s="2"/>
      <c r="ERL112" s="5"/>
      <c r="ERM112" s="5"/>
      <c r="ERN112" s="5"/>
      <c r="ERO112" s="5"/>
      <c r="ERP112" s="5"/>
      <c r="ERQ112" s="1"/>
      <c r="ERR112" s="2"/>
      <c r="ERS112" s="2"/>
      <c r="ERT112" s="5"/>
      <c r="ERU112" s="5"/>
      <c r="ERV112" s="5"/>
      <c r="ERW112" s="5"/>
      <c r="ERX112" s="5"/>
      <c r="ERY112" s="1"/>
      <c r="ERZ112" s="2"/>
      <c r="ESA112" s="2"/>
      <c r="ESB112" s="5"/>
      <c r="ESC112" s="5"/>
      <c r="ESD112" s="5"/>
      <c r="ESE112" s="5"/>
      <c r="ESF112" s="5"/>
      <c r="ESG112" s="1"/>
      <c r="ESH112" s="2"/>
      <c r="ESI112" s="2"/>
      <c r="ESJ112" s="5"/>
      <c r="ESK112" s="5"/>
      <c r="ESL112" s="5"/>
      <c r="ESM112" s="5"/>
      <c r="ESN112" s="5"/>
      <c r="ESO112" s="1"/>
      <c r="ESP112" s="2"/>
      <c r="ESQ112" s="2"/>
      <c r="ESR112" s="5"/>
      <c r="ESS112" s="5"/>
      <c r="EST112" s="5"/>
      <c r="ESU112" s="5"/>
      <c r="ESV112" s="5"/>
      <c r="ESW112" s="1"/>
      <c r="ESX112" s="2"/>
      <c r="ESY112" s="2"/>
      <c r="ESZ112" s="5"/>
      <c r="ETA112" s="5"/>
      <c r="ETB112" s="5"/>
      <c r="ETC112" s="5"/>
      <c r="ETD112" s="5"/>
      <c r="ETE112" s="1"/>
      <c r="ETF112" s="2"/>
      <c r="ETG112" s="2"/>
      <c r="ETH112" s="5"/>
      <c r="ETI112" s="5"/>
      <c r="ETJ112" s="5"/>
      <c r="ETK112" s="5"/>
      <c r="ETL112" s="5"/>
      <c r="ETM112" s="1"/>
      <c r="ETN112" s="2"/>
      <c r="ETO112" s="2"/>
      <c r="ETP112" s="5"/>
      <c r="ETQ112" s="5"/>
      <c r="ETR112" s="5"/>
      <c r="ETS112" s="5"/>
      <c r="ETT112" s="5"/>
      <c r="ETU112" s="1"/>
      <c r="ETV112" s="2"/>
      <c r="ETW112" s="2"/>
      <c r="ETX112" s="5"/>
      <c r="ETY112" s="5"/>
      <c r="ETZ112" s="5"/>
      <c r="EUA112" s="5"/>
      <c r="EUB112" s="5"/>
      <c r="EUC112" s="1"/>
      <c r="EUD112" s="2"/>
      <c r="EUE112" s="2"/>
      <c r="EUF112" s="5"/>
      <c r="EUG112" s="5"/>
      <c r="EUH112" s="5"/>
      <c r="EUI112" s="5"/>
      <c r="EUJ112" s="5"/>
      <c r="EUK112" s="1"/>
      <c r="EUL112" s="2"/>
      <c r="EUM112" s="2"/>
      <c r="EUN112" s="5"/>
      <c r="EUO112" s="5"/>
      <c r="EUP112" s="5"/>
      <c r="EUQ112" s="5"/>
      <c r="EUR112" s="5"/>
      <c r="EUS112" s="1"/>
      <c r="EUT112" s="2"/>
      <c r="EUU112" s="2"/>
      <c r="EUV112" s="5"/>
      <c r="EUW112" s="5"/>
      <c r="EUX112" s="5"/>
      <c r="EUY112" s="5"/>
      <c r="EUZ112" s="5"/>
      <c r="EVA112" s="1"/>
      <c r="EVB112" s="2"/>
      <c r="EVC112" s="2"/>
      <c r="EVD112" s="5"/>
      <c r="EVE112" s="5"/>
      <c r="EVF112" s="5"/>
      <c r="EVG112" s="5"/>
      <c r="EVH112" s="5"/>
      <c r="EVI112" s="1"/>
      <c r="EVJ112" s="2"/>
      <c r="EVK112" s="2"/>
      <c r="EVL112" s="5"/>
      <c r="EVM112" s="5"/>
      <c r="EVN112" s="5"/>
      <c r="EVO112" s="5"/>
      <c r="EVP112" s="5"/>
      <c r="EVQ112" s="1"/>
      <c r="EVR112" s="2"/>
      <c r="EVS112" s="2"/>
      <c r="EVT112" s="5"/>
      <c r="EVU112" s="5"/>
      <c r="EVV112" s="5"/>
      <c r="EVW112" s="5"/>
      <c r="EVX112" s="5"/>
      <c r="EVY112" s="1"/>
      <c r="EVZ112" s="2"/>
      <c r="EWA112" s="2"/>
      <c r="EWB112" s="5"/>
      <c r="EWC112" s="5"/>
      <c r="EWD112" s="5"/>
      <c r="EWE112" s="5"/>
      <c r="EWF112" s="5"/>
      <c r="EWG112" s="1"/>
      <c r="EWH112" s="2"/>
      <c r="EWI112" s="2"/>
      <c r="EWJ112" s="5"/>
      <c r="EWK112" s="5"/>
      <c r="EWL112" s="5"/>
      <c r="EWM112" s="5"/>
      <c r="EWN112" s="5"/>
      <c r="EWO112" s="1"/>
      <c r="EWP112" s="2"/>
      <c r="EWQ112" s="2"/>
      <c r="EWR112" s="5"/>
      <c r="EWS112" s="5"/>
      <c r="EWT112" s="5"/>
      <c r="EWU112" s="5"/>
      <c r="EWV112" s="5"/>
      <c r="EWW112" s="1"/>
      <c r="EWX112" s="2"/>
      <c r="EWY112" s="2"/>
      <c r="EWZ112" s="5"/>
      <c r="EXA112" s="5"/>
      <c r="EXB112" s="5"/>
      <c r="EXC112" s="5"/>
      <c r="EXD112" s="5"/>
      <c r="EXE112" s="1"/>
      <c r="EXF112" s="2"/>
      <c r="EXG112" s="2"/>
      <c r="EXH112" s="5"/>
      <c r="EXI112" s="5"/>
      <c r="EXJ112" s="5"/>
      <c r="EXK112" s="5"/>
      <c r="EXL112" s="5"/>
      <c r="EXM112" s="1"/>
      <c r="EXN112" s="2"/>
      <c r="EXO112" s="2"/>
      <c r="EXP112" s="5"/>
      <c r="EXQ112" s="5"/>
      <c r="EXR112" s="5"/>
      <c r="EXS112" s="5"/>
      <c r="EXT112" s="5"/>
      <c r="EXU112" s="1"/>
      <c r="EXV112" s="2"/>
      <c r="EXW112" s="2"/>
      <c r="EXX112" s="5"/>
      <c r="EXY112" s="5"/>
      <c r="EXZ112" s="5"/>
      <c r="EYA112" s="5"/>
      <c r="EYB112" s="5"/>
      <c r="EYC112" s="1"/>
      <c r="EYD112" s="2"/>
      <c r="EYE112" s="2"/>
      <c r="EYF112" s="5"/>
      <c r="EYG112" s="5"/>
      <c r="EYH112" s="5"/>
      <c r="EYI112" s="5"/>
      <c r="EYJ112" s="5"/>
      <c r="EYK112" s="1"/>
      <c r="EYL112" s="2"/>
      <c r="EYM112" s="2"/>
      <c r="EYN112" s="5"/>
      <c r="EYO112" s="5"/>
      <c r="EYP112" s="5"/>
      <c r="EYQ112" s="5"/>
      <c r="EYR112" s="5"/>
      <c r="EYS112" s="1"/>
      <c r="EYT112" s="2"/>
      <c r="EYU112" s="2"/>
      <c r="EYV112" s="5"/>
      <c r="EYW112" s="5"/>
      <c r="EYX112" s="5"/>
      <c r="EYY112" s="5"/>
      <c r="EYZ112" s="5"/>
      <c r="EZA112" s="1"/>
      <c r="EZB112" s="2"/>
      <c r="EZC112" s="2"/>
      <c r="EZD112" s="5"/>
      <c r="EZE112" s="5"/>
      <c r="EZF112" s="5"/>
      <c r="EZG112" s="5"/>
      <c r="EZH112" s="5"/>
      <c r="EZI112" s="1"/>
      <c r="EZJ112" s="2"/>
      <c r="EZK112" s="2"/>
      <c r="EZL112" s="5"/>
      <c r="EZM112" s="5"/>
      <c r="EZN112" s="5"/>
      <c r="EZO112" s="5"/>
      <c r="EZP112" s="5"/>
      <c r="EZQ112" s="1"/>
      <c r="EZR112" s="2"/>
      <c r="EZS112" s="2"/>
      <c r="EZT112" s="5"/>
      <c r="EZU112" s="5"/>
      <c r="EZV112" s="5"/>
      <c r="EZW112" s="5"/>
      <c r="EZX112" s="5"/>
      <c r="EZY112" s="1"/>
      <c r="EZZ112" s="2"/>
      <c r="FAA112" s="2"/>
      <c r="FAB112" s="5"/>
      <c r="FAC112" s="5"/>
      <c r="FAD112" s="5"/>
      <c r="FAE112" s="5"/>
      <c r="FAF112" s="5"/>
      <c r="FAG112" s="1"/>
      <c r="FAH112" s="2"/>
      <c r="FAI112" s="2"/>
      <c r="FAJ112" s="5"/>
      <c r="FAK112" s="5"/>
      <c r="FAL112" s="5"/>
      <c r="FAM112" s="5"/>
      <c r="FAN112" s="5"/>
      <c r="FAO112" s="1"/>
      <c r="FAP112" s="2"/>
      <c r="FAQ112" s="2"/>
      <c r="FAR112" s="5"/>
      <c r="FAS112" s="5"/>
      <c r="FAT112" s="5"/>
      <c r="FAU112" s="5"/>
      <c r="FAV112" s="5"/>
      <c r="FAW112" s="1"/>
      <c r="FAX112" s="2"/>
      <c r="FAY112" s="2"/>
      <c r="FAZ112" s="5"/>
      <c r="FBA112" s="5"/>
      <c r="FBB112" s="5"/>
      <c r="FBC112" s="5"/>
      <c r="FBD112" s="5"/>
      <c r="FBE112" s="1"/>
      <c r="FBF112" s="2"/>
      <c r="FBG112" s="2"/>
      <c r="FBH112" s="5"/>
      <c r="FBI112" s="5"/>
      <c r="FBJ112" s="5"/>
      <c r="FBK112" s="5"/>
      <c r="FBL112" s="5"/>
      <c r="FBM112" s="1"/>
      <c r="FBN112" s="2"/>
      <c r="FBO112" s="2"/>
      <c r="FBP112" s="5"/>
      <c r="FBQ112" s="5"/>
      <c r="FBR112" s="5"/>
      <c r="FBS112" s="5"/>
      <c r="FBT112" s="5"/>
      <c r="FBU112" s="1"/>
      <c r="FBV112" s="2"/>
      <c r="FBW112" s="2"/>
      <c r="FBX112" s="5"/>
      <c r="FBY112" s="5"/>
      <c r="FBZ112" s="5"/>
      <c r="FCA112" s="5"/>
      <c r="FCB112" s="5"/>
      <c r="FCC112" s="1"/>
      <c r="FCD112" s="2"/>
      <c r="FCE112" s="2"/>
      <c r="FCF112" s="5"/>
      <c r="FCG112" s="5"/>
      <c r="FCH112" s="5"/>
      <c r="FCI112" s="5"/>
      <c r="FCJ112" s="5"/>
      <c r="FCK112" s="1"/>
      <c r="FCL112" s="2"/>
      <c r="FCM112" s="2"/>
      <c r="FCN112" s="5"/>
      <c r="FCO112" s="5"/>
      <c r="FCP112" s="5"/>
      <c r="FCQ112" s="5"/>
      <c r="FCR112" s="5"/>
      <c r="FCS112" s="1"/>
      <c r="FCT112" s="2"/>
      <c r="FCU112" s="2"/>
      <c r="FCV112" s="5"/>
      <c r="FCW112" s="5"/>
      <c r="FCX112" s="5"/>
      <c r="FCY112" s="5"/>
      <c r="FCZ112" s="5"/>
      <c r="FDA112" s="1"/>
      <c r="FDB112" s="2"/>
      <c r="FDC112" s="2"/>
      <c r="FDD112" s="5"/>
      <c r="FDE112" s="5"/>
      <c r="FDF112" s="5"/>
      <c r="FDG112" s="5"/>
      <c r="FDH112" s="5"/>
      <c r="FDI112" s="1"/>
      <c r="FDJ112" s="2"/>
      <c r="FDK112" s="2"/>
      <c r="FDL112" s="5"/>
      <c r="FDM112" s="5"/>
      <c r="FDN112" s="5"/>
      <c r="FDO112" s="5"/>
      <c r="FDP112" s="5"/>
      <c r="FDQ112" s="1"/>
      <c r="FDR112" s="2"/>
      <c r="FDS112" s="2"/>
      <c r="FDT112" s="5"/>
      <c r="FDU112" s="5"/>
      <c r="FDV112" s="5"/>
      <c r="FDW112" s="5"/>
      <c r="FDX112" s="5"/>
      <c r="FDY112" s="1"/>
      <c r="FDZ112" s="2"/>
      <c r="FEA112" s="2"/>
      <c r="FEB112" s="5"/>
      <c r="FEC112" s="5"/>
      <c r="FED112" s="5"/>
      <c r="FEE112" s="5"/>
      <c r="FEF112" s="5"/>
      <c r="FEG112" s="1"/>
      <c r="FEH112" s="2"/>
      <c r="FEI112" s="2"/>
      <c r="FEJ112" s="5"/>
      <c r="FEK112" s="5"/>
      <c r="FEL112" s="5"/>
      <c r="FEM112" s="5"/>
      <c r="FEN112" s="5"/>
      <c r="FEO112" s="1"/>
      <c r="FEP112" s="2"/>
      <c r="FEQ112" s="2"/>
      <c r="FER112" s="5"/>
      <c r="FES112" s="5"/>
      <c r="FET112" s="5"/>
      <c r="FEU112" s="5"/>
      <c r="FEV112" s="5"/>
      <c r="FEW112" s="1"/>
      <c r="FEX112" s="2"/>
      <c r="FEY112" s="2"/>
      <c r="FEZ112" s="5"/>
      <c r="FFA112" s="5"/>
      <c r="FFB112" s="5"/>
      <c r="FFC112" s="5"/>
      <c r="FFD112" s="5"/>
      <c r="FFE112" s="1"/>
      <c r="FFF112" s="2"/>
      <c r="FFG112" s="2"/>
      <c r="FFH112" s="5"/>
      <c r="FFI112" s="5"/>
      <c r="FFJ112" s="5"/>
      <c r="FFK112" s="5"/>
      <c r="FFL112" s="5"/>
      <c r="FFM112" s="1"/>
      <c r="FFN112" s="2"/>
      <c r="FFO112" s="2"/>
      <c r="FFP112" s="5"/>
      <c r="FFQ112" s="5"/>
      <c r="FFR112" s="5"/>
      <c r="FFS112" s="5"/>
      <c r="FFT112" s="5"/>
      <c r="FFU112" s="1"/>
      <c r="FFV112" s="2"/>
      <c r="FFW112" s="2"/>
      <c r="FFX112" s="5"/>
      <c r="FFY112" s="5"/>
      <c r="FFZ112" s="5"/>
      <c r="FGA112" s="5"/>
      <c r="FGB112" s="5"/>
      <c r="FGC112" s="1"/>
      <c r="FGD112" s="2"/>
      <c r="FGE112" s="2"/>
      <c r="FGF112" s="5"/>
      <c r="FGG112" s="5"/>
      <c r="FGH112" s="5"/>
      <c r="FGI112" s="5"/>
      <c r="FGJ112" s="5"/>
      <c r="FGK112" s="1"/>
      <c r="FGL112" s="2"/>
      <c r="FGM112" s="2"/>
      <c r="FGN112" s="5"/>
      <c r="FGO112" s="5"/>
      <c r="FGP112" s="5"/>
      <c r="FGQ112" s="5"/>
      <c r="FGR112" s="5"/>
      <c r="FGS112" s="1"/>
      <c r="FGT112" s="2"/>
      <c r="FGU112" s="2"/>
      <c r="FGV112" s="5"/>
      <c r="FGW112" s="5"/>
      <c r="FGX112" s="5"/>
      <c r="FGY112" s="5"/>
      <c r="FGZ112" s="5"/>
      <c r="FHA112" s="1"/>
      <c r="FHB112" s="2"/>
      <c r="FHC112" s="2"/>
      <c r="FHD112" s="5"/>
      <c r="FHE112" s="5"/>
      <c r="FHF112" s="5"/>
      <c r="FHG112" s="5"/>
      <c r="FHH112" s="5"/>
      <c r="FHI112" s="1"/>
      <c r="FHJ112" s="2"/>
      <c r="FHK112" s="2"/>
      <c r="FHL112" s="5"/>
      <c r="FHM112" s="5"/>
      <c r="FHN112" s="5"/>
      <c r="FHO112" s="5"/>
      <c r="FHP112" s="5"/>
      <c r="FHQ112" s="1"/>
      <c r="FHR112" s="2"/>
      <c r="FHS112" s="2"/>
      <c r="FHT112" s="5"/>
      <c r="FHU112" s="5"/>
      <c r="FHV112" s="5"/>
      <c r="FHW112" s="5"/>
      <c r="FHX112" s="5"/>
      <c r="FHY112" s="1"/>
      <c r="FHZ112" s="2"/>
      <c r="FIA112" s="2"/>
      <c r="FIB112" s="5"/>
      <c r="FIC112" s="5"/>
      <c r="FID112" s="5"/>
      <c r="FIE112" s="5"/>
      <c r="FIF112" s="5"/>
      <c r="FIG112" s="1"/>
      <c r="FIH112" s="2"/>
      <c r="FII112" s="2"/>
      <c r="FIJ112" s="5"/>
      <c r="FIK112" s="5"/>
      <c r="FIL112" s="5"/>
      <c r="FIM112" s="5"/>
      <c r="FIN112" s="5"/>
      <c r="FIO112" s="1"/>
      <c r="FIP112" s="2"/>
      <c r="FIQ112" s="2"/>
      <c r="FIR112" s="5"/>
      <c r="FIS112" s="5"/>
      <c r="FIT112" s="5"/>
      <c r="FIU112" s="5"/>
      <c r="FIV112" s="5"/>
      <c r="FIW112" s="1"/>
      <c r="FIX112" s="2"/>
      <c r="FIY112" s="2"/>
      <c r="FIZ112" s="5"/>
      <c r="FJA112" s="5"/>
      <c r="FJB112" s="5"/>
      <c r="FJC112" s="5"/>
      <c r="FJD112" s="5"/>
      <c r="FJE112" s="1"/>
      <c r="FJF112" s="2"/>
      <c r="FJG112" s="2"/>
      <c r="FJH112" s="5"/>
      <c r="FJI112" s="5"/>
      <c r="FJJ112" s="5"/>
      <c r="FJK112" s="5"/>
      <c r="FJL112" s="5"/>
      <c r="FJM112" s="1"/>
      <c r="FJN112" s="2"/>
      <c r="FJO112" s="2"/>
      <c r="FJP112" s="5"/>
      <c r="FJQ112" s="5"/>
      <c r="FJR112" s="5"/>
      <c r="FJS112" s="5"/>
      <c r="FJT112" s="5"/>
      <c r="FJU112" s="1"/>
      <c r="FJV112" s="2"/>
      <c r="FJW112" s="2"/>
      <c r="FJX112" s="5"/>
      <c r="FJY112" s="5"/>
      <c r="FJZ112" s="5"/>
      <c r="FKA112" s="5"/>
      <c r="FKB112" s="5"/>
      <c r="FKC112" s="1"/>
      <c r="FKD112" s="2"/>
      <c r="FKE112" s="2"/>
      <c r="FKF112" s="5"/>
      <c r="FKG112" s="5"/>
      <c r="FKH112" s="5"/>
      <c r="FKI112" s="5"/>
      <c r="FKJ112" s="5"/>
      <c r="FKK112" s="1"/>
      <c r="FKL112" s="2"/>
      <c r="FKM112" s="2"/>
      <c r="FKN112" s="5"/>
      <c r="FKO112" s="5"/>
      <c r="FKP112" s="5"/>
      <c r="FKQ112" s="5"/>
      <c r="FKR112" s="5"/>
      <c r="FKS112" s="1"/>
      <c r="FKT112" s="2"/>
      <c r="FKU112" s="2"/>
      <c r="FKV112" s="5"/>
      <c r="FKW112" s="5"/>
      <c r="FKX112" s="5"/>
      <c r="FKY112" s="5"/>
      <c r="FKZ112" s="5"/>
      <c r="FLA112" s="1"/>
      <c r="FLB112" s="2"/>
      <c r="FLC112" s="2"/>
      <c r="FLD112" s="5"/>
      <c r="FLE112" s="5"/>
      <c r="FLF112" s="5"/>
      <c r="FLG112" s="5"/>
      <c r="FLH112" s="5"/>
      <c r="FLI112" s="1"/>
      <c r="FLJ112" s="2"/>
      <c r="FLK112" s="2"/>
      <c r="FLL112" s="5"/>
      <c r="FLM112" s="5"/>
      <c r="FLN112" s="5"/>
      <c r="FLO112" s="5"/>
      <c r="FLP112" s="5"/>
      <c r="FLQ112" s="1"/>
      <c r="FLR112" s="2"/>
      <c r="FLS112" s="2"/>
      <c r="FLT112" s="5"/>
      <c r="FLU112" s="5"/>
      <c r="FLV112" s="5"/>
      <c r="FLW112" s="5"/>
      <c r="FLX112" s="5"/>
      <c r="FLY112" s="1"/>
      <c r="FLZ112" s="2"/>
      <c r="FMA112" s="2"/>
      <c r="FMB112" s="5"/>
      <c r="FMC112" s="5"/>
      <c r="FMD112" s="5"/>
      <c r="FME112" s="5"/>
      <c r="FMF112" s="5"/>
      <c r="FMG112" s="1"/>
      <c r="FMH112" s="2"/>
      <c r="FMI112" s="2"/>
      <c r="FMJ112" s="5"/>
      <c r="FMK112" s="5"/>
      <c r="FML112" s="5"/>
      <c r="FMM112" s="5"/>
      <c r="FMN112" s="5"/>
      <c r="FMO112" s="1"/>
      <c r="FMP112" s="2"/>
      <c r="FMQ112" s="2"/>
      <c r="FMR112" s="5"/>
      <c r="FMS112" s="5"/>
      <c r="FMT112" s="5"/>
      <c r="FMU112" s="5"/>
      <c r="FMV112" s="5"/>
      <c r="FMW112" s="1"/>
      <c r="FMX112" s="2"/>
      <c r="FMY112" s="2"/>
      <c r="FMZ112" s="5"/>
      <c r="FNA112" s="5"/>
      <c r="FNB112" s="5"/>
      <c r="FNC112" s="5"/>
      <c r="FND112" s="5"/>
      <c r="FNE112" s="1"/>
      <c r="FNF112" s="2"/>
      <c r="FNG112" s="2"/>
      <c r="FNH112" s="5"/>
      <c r="FNI112" s="5"/>
      <c r="FNJ112" s="5"/>
      <c r="FNK112" s="5"/>
      <c r="FNL112" s="5"/>
      <c r="FNM112" s="1"/>
      <c r="FNN112" s="2"/>
      <c r="FNO112" s="2"/>
      <c r="FNP112" s="5"/>
      <c r="FNQ112" s="5"/>
      <c r="FNR112" s="5"/>
      <c r="FNS112" s="5"/>
      <c r="FNT112" s="5"/>
      <c r="FNU112" s="1"/>
      <c r="FNV112" s="2"/>
      <c r="FNW112" s="2"/>
      <c r="FNX112" s="5"/>
      <c r="FNY112" s="5"/>
      <c r="FNZ112" s="5"/>
      <c r="FOA112" s="5"/>
      <c r="FOB112" s="5"/>
      <c r="FOC112" s="1"/>
      <c r="FOD112" s="2"/>
      <c r="FOE112" s="2"/>
      <c r="FOF112" s="5"/>
      <c r="FOG112" s="5"/>
      <c r="FOH112" s="5"/>
      <c r="FOI112" s="5"/>
      <c r="FOJ112" s="5"/>
      <c r="FOK112" s="1"/>
      <c r="FOL112" s="2"/>
      <c r="FOM112" s="2"/>
      <c r="FON112" s="5"/>
      <c r="FOO112" s="5"/>
      <c r="FOP112" s="5"/>
      <c r="FOQ112" s="5"/>
      <c r="FOR112" s="5"/>
      <c r="FOS112" s="1"/>
      <c r="FOT112" s="2"/>
      <c r="FOU112" s="2"/>
      <c r="FOV112" s="5"/>
      <c r="FOW112" s="5"/>
      <c r="FOX112" s="5"/>
      <c r="FOY112" s="5"/>
      <c r="FOZ112" s="5"/>
      <c r="FPA112" s="1"/>
      <c r="FPB112" s="2"/>
      <c r="FPC112" s="2"/>
      <c r="FPD112" s="5"/>
      <c r="FPE112" s="5"/>
      <c r="FPF112" s="5"/>
      <c r="FPG112" s="5"/>
      <c r="FPH112" s="5"/>
      <c r="FPI112" s="1"/>
      <c r="FPJ112" s="2"/>
      <c r="FPK112" s="2"/>
      <c r="FPL112" s="5"/>
      <c r="FPM112" s="5"/>
      <c r="FPN112" s="5"/>
      <c r="FPO112" s="5"/>
      <c r="FPP112" s="5"/>
      <c r="FPQ112" s="1"/>
      <c r="FPR112" s="2"/>
      <c r="FPS112" s="2"/>
      <c r="FPT112" s="5"/>
      <c r="FPU112" s="5"/>
      <c r="FPV112" s="5"/>
      <c r="FPW112" s="5"/>
      <c r="FPX112" s="5"/>
      <c r="FPY112" s="1"/>
      <c r="FPZ112" s="2"/>
      <c r="FQA112" s="2"/>
      <c r="FQB112" s="5"/>
      <c r="FQC112" s="5"/>
      <c r="FQD112" s="5"/>
      <c r="FQE112" s="5"/>
      <c r="FQF112" s="5"/>
      <c r="FQG112" s="1"/>
      <c r="FQH112" s="2"/>
      <c r="FQI112" s="2"/>
      <c r="FQJ112" s="5"/>
      <c r="FQK112" s="5"/>
      <c r="FQL112" s="5"/>
      <c r="FQM112" s="5"/>
      <c r="FQN112" s="5"/>
      <c r="FQO112" s="1"/>
      <c r="FQP112" s="2"/>
      <c r="FQQ112" s="2"/>
      <c r="FQR112" s="5"/>
      <c r="FQS112" s="5"/>
      <c r="FQT112" s="5"/>
      <c r="FQU112" s="5"/>
      <c r="FQV112" s="5"/>
      <c r="FQW112" s="1"/>
      <c r="FQX112" s="2"/>
      <c r="FQY112" s="2"/>
      <c r="FQZ112" s="5"/>
      <c r="FRA112" s="5"/>
      <c r="FRB112" s="5"/>
      <c r="FRC112" s="5"/>
      <c r="FRD112" s="5"/>
      <c r="FRE112" s="1"/>
      <c r="FRF112" s="2"/>
      <c r="FRG112" s="2"/>
      <c r="FRH112" s="5"/>
      <c r="FRI112" s="5"/>
      <c r="FRJ112" s="5"/>
      <c r="FRK112" s="5"/>
      <c r="FRL112" s="5"/>
      <c r="FRM112" s="1"/>
      <c r="FRN112" s="2"/>
      <c r="FRO112" s="2"/>
      <c r="FRP112" s="5"/>
      <c r="FRQ112" s="5"/>
      <c r="FRR112" s="5"/>
      <c r="FRS112" s="5"/>
      <c r="FRT112" s="5"/>
      <c r="FRU112" s="1"/>
      <c r="FRV112" s="2"/>
      <c r="FRW112" s="2"/>
      <c r="FRX112" s="5"/>
      <c r="FRY112" s="5"/>
      <c r="FRZ112" s="5"/>
      <c r="FSA112" s="5"/>
      <c r="FSB112" s="5"/>
      <c r="FSC112" s="1"/>
      <c r="FSD112" s="2"/>
      <c r="FSE112" s="2"/>
      <c r="FSF112" s="5"/>
      <c r="FSG112" s="5"/>
      <c r="FSH112" s="5"/>
      <c r="FSI112" s="5"/>
      <c r="FSJ112" s="5"/>
      <c r="FSK112" s="1"/>
      <c r="FSL112" s="2"/>
      <c r="FSM112" s="2"/>
      <c r="FSN112" s="5"/>
      <c r="FSO112" s="5"/>
      <c r="FSP112" s="5"/>
      <c r="FSQ112" s="5"/>
      <c r="FSR112" s="5"/>
      <c r="FSS112" s="1"/>
      <c r="FST112" s="2"/>
      <c r="FSU112" s="2"/>
      <c r="FSV112" s="5"/>
      <c r="FSW112" s="5"/>
      <c r="FSX112" s="5"/>
      <c r="FSY112" s="5"/>
      <c r="FSZ112" s="5"/>
      <c r="FTA112" s="1"/>
      <c r="FTB112" s="2"/>
      <c r="FTC112" s="2"/>
      <c r="FTD112" s="5"/>
      <c r="FTE112" s="5"/>
      <c r="FTF112" s="5"/>
      <c r="FTG112" s="5"/>
      <c r="FTH112" s="5"/>
      <c r="FTI112" s="1"/>
      <c r="FTJ112" s="2"/>
      <c r="FTK112" s="2"/>
      <c r="FTL112" s="5"/>
      <c r="FTM112" s="5"/>
      <c r="FTN112" s="5"/>
      <c r="FTO112" s="5"/>
      <c r="FTP112" s="5"/>
      <c r="FTQ112" s="1"/>
      <c r="FTR112" s="2"/>
      <c r="FTS112" s="2"/>
      <c r="FTT112" s="5"/>
      <c r="FTU112" s="5"/>
      <c r="FTV112" s="5"/>
      <c r="FTW112" s="5"/>
      <c r="FTX112" s="5"/>
      <c r="FTY112" s="1"/>
      <c r="FTZ112" s="2"/>
      <c r="FUA112" s="2"/>
      <c r="FUB112" s="5"/>
      <c r="FUC112" s="5"/>
      <c r="FUD112" s="5"/>
      <c r="FUE112" s="5"/>
      <c r="FUF112" s="5"/>
      <c r="FUG112" s="1"/>
      <c r="FUH112" s="2"/>
      <c r="FUI112" s="2"/>
      <c r="FUJ112" s="5"/>
      <c r="FUK112" s="5"/>
      <c r="FUL112" s="5"/>
      <c r="FUM112" s="5"/>
      <c r="FUN112" s="5"/>
      <c r="FUO112" s="1"/>
      <c r="FUP112" s="2"/>
      <c r="FUQ112" s="2"/>
      <c r="FUR112" s="5"/>
      <c r="FUS112" s="5"/>
      <c r="FUT112" s="5"/>
      <c r="FUU112" s="5"/>
      <c r="FUV112" s="5"/>
      <c r="FUW112" s="1"/>
      <c r="FUX112" s="2"/>
      <c r="FUY112" s="2"/>
      <c r="FUZ112" s="5"/>
      <c r="FVA112" s="5"/>
      <c r="FVB112" s="5"/>
      <c r="FVC112" s="5"/>
      <c r="FVD112" s="5"/>
      <c r="FVE112" s="1"/>
      <c r="FVF112" s="2"/>
      <c r="FVG112" s="2"/>
      <c r="FVH112" s="5"/>
      <c r="FVI112" s="5"/>
      <c r="FVJ112" s="5"/>
      <c r="FVK112" s="5"/>
      <c r="FVL112" s="5"/>
      <c r="FVM112" s="1"/>
      <c r="FVN112" s="2"/>
      <c r="FVO112" s="2"/>
      <c r="FVP112" s="5"/>
      <c r="FVQ112" s="5"/>
      <c r="FVR112" s="5"/>
      <c r="FVS112" s="5"/>
      <c r="FVT112" s="5"/>
      <c r="FVU112" s="1"/>
      <c r="FVV112" s="2"/>
      <c r="FVW112" s="2"/>
      <c r="FVX112" s="5"/>
      <c r="FVY112" s="5"/>
      <c r="FVZ112" s="5"/>
      <c r="FWA112" s="5"/>
      <c r="FWB112" s="5"/>
      <c r="FWC112" s="1"/>
      <c r="FWD112" s="2"/>
      <c r="FWE112" s="2"/>
      <c r="FWF112" s="5"/>
      <c r="FWG112" s="5"/>
      <c r="FWH112" s="5"/>
      <c r="FWI112" s="5"/>
      <c r="FWJ112" s="5"/>
      <c r="FWK112" s="1"/>
      <c r="FWL112" s="2"/>
      <c r="FWM112" s="2"/>
      <c r="FWN112" s="5"/>
      <c r="FWO112" s="5"/>
      <c r="FWP112" s="5"/>
      <c r="FWQ112" s="5"/>
      <c r="FWR112" s="5"/>
      <c r="FWS112" s="1"/>
      <c r="FWT112" s="2"/>
      <c r="FWU112" s="2"/>
      <c r="FWV112" s="5"/>
      <c r="FWW112" s="5"/>
      <c r="FWX112" s="5"/>
      <c r="FWY112" s="5"/>
      <c r="FWZ112" s="5"/>
      <c r="FXA112" s="1"/>
      <c r="FXB112" s="2"/>
      <c r="FXC112" s="2"/>
      <c r="FXD112" s="5"/>
      <c r="FXE112" s="5"/>
      <c r="FXF112" s="5"/>
      <c r="FXG112" s="5"/>
      <c r="FXH112" s="5"/>
      <c r="FXI112" s="1"/>
      <c r="FXJ112" s="2"/>
      <c r="FXK112" s="2"/>
      <c r="FXL112" s="5"/>
      <c r="FXM112" s="5"/>
      <c r="FXN112" s="5"/>
      <c r="FXO112" s="5"/>
      <c r="FXP112" s="5"/>
      <c r="FXQ112" s="1"/>
      <c r="FXR112" s="2"/>
      <c r="FXS112" s="2"/>
      <c r="FXT112" s="5"/>
      <c r="FXU112" s="5"/>
      <c r="FXV112" s="5"/>
      <c r="FXW112" s="5"/>
      <c r="FXX112" s="5"/>
      <c r="FXY112" s="1"/>
      <c r="FXZ112" s="2"/>
      <c r="FYA112" s="2"/>
      <c r="FYB112" s="5"/>
      <c r="FYC112" s="5"/>
      <c r="FYD112" s="5"/>
      <c r="FYE112" s="5"/>
      <c r="FYF112" s="5"/>
      <c r="FYG112" s="1"/>
      <c r="FYH112" s="2"/>
      <c r="FYI112" s="2"/>
      <c r="FYJ112" s="5"/>
      <c r="FYK112" s="5"/>
      <c r="FYL112" s="5"/>
      <c r="FYM112" s="5"/>
      <c r="FYN112" s="5"/>
      <c r="FYO112" s="1"/>
      <c r="FYP112" s="2"/>
      <c r="FYQ112" s="2"/>
      <c r="FYR112" s="5"/>
      <c r="FYS112" s="5"/>
      <c r="FYT112" s="5"/>
      <c r="FYU112" s="5"/>
      <c r="FYV112" s="5"/>
      <c r="FYW112" s="1"/>
      <c r="FYX112" s="2"/>
      <c r="FYY112" s="2"/>
      <c r="FYZ112" s="5"/>
      <c r="FZA112" s="5"/>
      <c r="FZB112" s="5"/>
      <c r="FZC112" s="5"/>
      <c r="FZD112" s="5"/>
      <c r="FZE112" s="1"/>
      <c r="FZF112" s="2"/>
      <c r="FZG112" s="2"/>
      <c r="FZH112" s="5"/>
      <c r="FZI112" s="5"/>
      <c r="FZJ112" s="5"/>
      <c r="FZK112" s="5"/>
      <c r="FZL112" s="5"/>
      <c r="FZM112" s="1"/>
      <c r="FZN112" s="2"/>
      <c r="FZO112" s="2"/>
      <c r="FZP112" s="5"/>
      <c r="FZQ112" s="5"/>
      <c r="FZR112" s="5"/>
      <c r="FZS112" s="5"/>
      <c r="FZT112" s="5"/>
      <c r="FZU112" s="1"/>
      <c r="FZV112" s="2"/>
      <c r="FZW112" s="2"/>
      <c r="FZX112" s="5"/>
      <c r="FZY112" s="5"/>
      <c r="FZZ112" s="5"/>
      <c r="GAA112" s="5"/>
      <c r="GAB112" s="5"/>
      <c r="GAC112" s="1"/>
      <c r="GAD112" s="2"/>
      <c r="GAE112" s="2"/>
      <c r="GAF112" s="5"/>
      <c r="GAG112" s="5"/>
      <c r="GAH112" s="5"/>
      <c r="GAI112" s="5"/>
      <c r="GAJ112" s="5"/>
      <c r="GAK112" s="1"/>
      <c r="GAL112" s="2"/>
      <c r="GAM112" s="2"/>
      <c r="GAN112" s="5"/>
      <c r="GAO112" s="5"/>
      <c r="GAP112" s="5"/>
      <c r="GAQ112" s="5"/>
      <c r="GAR112" s="5"/>
      <c r="GAS112" s="1"/>
      <c r="GAT112" s="2"/>
      <c r="GAU112" s="2"/>
      <c r="GAV112" s="5"/>
      <c r="GAW112" s="5"/>
      <c r="GAX112" s="5"/>
      <c r="GAY112" s="5"/>
      <c r="GAZ112" s="5"/>
      <c r="GBA112" s="1"/>
      <c r="GBB112" s="2"/>
      <c r="GBC112" s="2"/>
      <c r="GBD112" s="5"/>
      <c r="GBE112" s="5"/>
      <c r="GBF112" s="5"/>
      <c r="GBG112" s="5"/>
      <c r="GBH112" s="5"/>
      <c r="GBI112" s="1"/>
      <c r="GBJ112" s="2"/>
      <c r="GBK112" s="2"/>
      <c r="GBL112" s="5"/>
      <c r="GBM112" s="5"/>
      <c r="GBN112" s="5"/>
      <c r="GBO112" s="5"/>
      <c r="GBP112" s="5"/>
      <c r="GBQ112" s="1"/>
      <c r="GBR112" s="2"/>
      <c r="GBS112" s="2"/>
      <c r="GBT112" s="5"/>
      <c r="GBU112" s="5"/>
      <c r="GBV112" s="5"/>
      <c r="GBW112" s="5"/>
      <c r="GBX112" s="5"/>
      <c r="GBY112" s="1"/>
      <c r="GBZ112" s="2"/>
      <c r="GCA112" s="2"/>
      <c r="GCB112" s="5"/>
      <c r="GCC112" s="5"/>
      <c r="GCD112" s="5"/>
      <c r="GCE112" s="5"/>
      <c r="GCF112" s="5"/>
      <c r="GCG112" s="1"/>
      <c r="GCH112" s="2"/>
      <c r="GCI112" s="2"/>
      <c r="GCJ112" s="5"/>
      <c r="GCK112" s="5"/>
      <c r="GCL112" s="5"/>
      <c r="GCM112" s="5"/>
      <c r="GCN112" s="5"/>
      <c r="GCO112" s="1"/>
      <c r="GCP112" s="2"/>
      <c r="GCQ112" s="2"/>
      <c r="GCR112" s="5"/>
      <c r="GCS112" s="5"/>
      <c r="GCT112" s="5"/>
      <c r="GCU112" s="5"/>
      <c r="GCV112" s="5"/>
      <c r="GCW112" s="1"/>
      <c r="GCX112" s="2"/>
      <c r="GCY112" s="2"/>
      <c r="GCZ112" s="5"/>
      <c r="GDA112" s="5"/>
      <c r="GDB112" s="5"/>
      <c r="GDC112" s="5"/>
      <c r="GDD112" s="5"/>
      <c r="GDE112" s="1"/>
      <c r="GDF112" s="2"/>
      <c r="GDG112" s="2"/>
      <c r="GDH112" s="5"/>
      <c r="GDI112" s="5"/>
      <c r="GDJ112" s="5"/>
      <c r="GDK112" s="5"/>
      <c r="GDL112" s="5"/>
      <c r="GDM112" s="1"/>
      <c r="GDN112" s="2"/>
      <c r="GDO112" s="2"/>
      <c r="GDP112" s="5"/>
      <c r="GDQ112" s="5"/>
      <c r="GDR112" s="5"/>
      <c r="GDS112" s="5"/>
      <c r="GDT112" s="5"/>
      <c r="GDU112" s="1"/>
      <c r="GDV112" s="2"/>
      <c r="GDW112" s="2"/>
      <c r="GDX112" s="5"/>
      <c r="GDY112" s="5"/>
      <c r="GDZ112" s="5"/>
      <c r="GEA112" s="5"/>
      <c r="GEB112" s="5"/>
      <c r="GEC112" s="1"/>
      <c r="GED112" s="2"/>
      <c r="GEE112" s="2"/>
      <c r="GEF112" s="5"/>
      <c r="GEG112" s="5"/>
      <c r="GEH112" s="5"/>
      <c r="GEI112" s="5"/>
      <c r="GEJ112" s="5"/>
      <c r="GEK112" s="1"/>
      <c r="GEL112" s="2"/>
      <c r="GEM112" s="2"/>
      <c r="GEN112" s="5"/>
      <c r="GEO112" s="5"/>
      <c r="GEP112" s="5"/>
      <c r="GEQ112" s="5"/>
      <c r="GER112" s="5"/>
      <c r="GES112" s="1"/>
      <c r="GET112" s="2"/>
      <c r="GEU112" s="2"/>
      <c r="GEV112" s="5"/>
      <c r="GEW112" s="5"/>
      <c r="GEX112" s="5"/>
      <c r="GEY112" s="5"/>
      <c r="GEZ112" s="5"/>
      <c r="GFA112" s="1"/>
      <c r="GFB112" s="2"/>
      <c r="GFC112" s="2"/>
      <c r="GFD112" s="5"/>
      <c r="GFE112" s="5"/>
      <c r="GFF112" s="5"/>
      <c r="GFG112" s="5"/>
      <c r="GFH112" s="5"/>
      <c r="GFI112" s="1"/>
      <c r="GFJ112" s="2"/>
      <c r="GFK112" s="2"/>
      <c r="GFL112" s="5"/>
      <c r="GFM112" s="5"/>
      <c r="GFN112" s="5"/>
      <c r="GFO112" s="5"/>
      <c r="GFP112" s="5"/>
      <c r="GFQ112" s="1"/>
      <c r="GFR112" s="2"/>
      <c r="GFS112" s="2"/>
      <c r="GFT112" s="5"/>
      <c r="GFU112" s="5"/>
      <c r="GFV112" s="5"/>
      <c r="GFW112" s="5"/>
      <c r="GFX112" s="5"/>
      <c r="GFY112" s="1"/>
      <c r="GFZ112" s="2"/>
      <c r="GGA112" s="2"/>
      <c r="GGB112" s="5"/>
      <c r="GGC112" s="5"/>
      <c r="GGD112" s="5"/>
      <c r="GGE112" s="5"/>
      <c r="GGF112" s="5"/>
      <c r="GGG112" s="1"/>
      <c r="GGH112" s="2"/>
      <c r="GGI112" s="2"/>
      <c r="GGJ112" s="5"/>
      <c r="GGK112" s="5"/>
      <c r="GGL112" s="5"/>
      <c r="GGM112" s="5"/>
      <c r="GGN112" s="5"/>
      <c r="GGO112" s="1"/>
      <c r="GGP112" s="2"/>
      <c r="GGQ112" s="2"/>
      <c r="GGR112" s="5"/>
      <c r="GGS112" s="5"/>
      <c r="GGT112" s="5"/>
      <c r="GGU112" s="5"/>
      <c r="GGV112" s="5"/>
      <c r="GGW112" s="1"/>
      <c r="GGX112" s="2"/>
      <c r="GGY112" s="2"/>
      <c r="GGZ112" s="5"/>
      <c r="GHA112" s="5"/>
      <c r="GHB112" s="5"/>
      <c r="GHC112" s="5"/>
      <c r="GHD112" s="5"/>
      <c r="GHE112" s="1"/>
      <c r="GHF112" s="2"/>
      <c r="GHG112" s="2"/>
      <c r="GHH112" s="5"/>
      <c r="GHI112" s="5"/>
      <c r="GHJ112" s="5"/>
      <c r="GHK112" s="5"/>
      <c r="GHL112" s="5"/>
      <c r="GHM112" s="1"/>
      <c r="GHN112" s="2"/>
      <c r="GHO112" s="2"/>
      <c r="GHP112" s="5"/>
      <c r="GHQ112" s="5"/>
      <c r="GHR112" s="5"/>
      <c r="GHS112" s="5"/>
      <c r="GHT112" s="5"/>
      <c r="GHU112" s="1"/>
      <c r="GHV112" s="2"/>
      <c r="GHW112" s="2"/>
      <c r="GHX112" s="5"/>
      <c r="GHY112" s="5"/>
      <c r="GHZ112" s="5"/>
      <c r="GIA112" s="5"/>
      <c r="GIB112" s="5"/>
      <c r="GIC112" s="1"/>
      <c r="GID112" s="2"/>
      <c r="GIE112" s="2"/>
      <c r="GIF112" s="5"/>
      <c r="GIG112" s="5"/>
      <c r="GIH112" s="5"/>
      <c r="GII112" s="5"/>
      <c r="GIJ112" s="5"/>
      <c r="GIK112" s="1"/>
      <c r="GIL112" s="2"/>
      <c r="GIM112" s="2"/>
      <c r="GIN112" s="5"/>
      <c r="GIO112" s="5"/>
      <c r="GIP112" s="5"/>
      <c r="GIQ112" s="5"/>
      <c r="GIR112" s="5"/>
      <c r="GIS112" s="1"/>
      <c r="GIT112" s="2"/>
      <c r="GIU112" s="2"/>
      <c r="GIV112" s="5"/>
      <c r="GIW112" s="5"/>
      <c r="GIX112" s="5"/>
      <c r="GIY112" s="5"/>
      <c r="GIZ112" s="5"/>
      <c r="GJA112" s="1"/>
      <c r="GJB112" s="2"/>
      <c r="GJC112" s="2"/>
      <c r="GJD112" s="5"/>
      <c r="GJE112" s="5"/>
      <c r="GJF112" s="5"/>
      <c r="GJG112" s="5"/>
      <c r="GJH112" s="5"/>
      <c r="GJI112" s="1"/>
      <c r="GJJ112" s="2"/>
      <c r="GJK112" s="2"/>
      <c r="GJL112" s="5"/>
      <c r="GJM112" s="5"/>
      <c r="GJN112" s="5"/>
      <c r="GJO112" s="5"/>
      <c r="GJP112" s="5"/>
      <c r="GJQ112" s="1"/>
      <c r="GJR112" s="2"/>
      <c r="GJS112" s="2"/>
      <c r="GJT112" s="5"/>
      <c r="GJU112" s="5"/>
      <c r="GJV112" s="5"/>
      <c r="GJW112" s="5"/>
      <c r="GJX112" s="5"/>
      <c r="GJY112" s="1"/>
      <c r="GJZ112" s="2"/>
      <c r="GKA112" s="2"/>
      <c r="GKB112" s="5"/>
      <c r="GKC112" s="5"/>
      <c r="GKD112" s="5"/>
      <c r="GKE112" s="5"/>
      <c r="GKF112" s="5"/>
      <c r="GKG112" s="1"/>
      <c r="GKH112" s="2"/>
      <c r="GKI112" s="2"/>
      <c r="GKJ112" s="5"/>
      <c r="GKK112" s="5"/>
      <c r="GKL112" s="5"/>
      <c r="GKM112" s="5"/>
      <c r="GKN112" s="5"/>
      <c r="GKO112" s="1"/>
      <c r="GKP112" s="2"/>
      <c r="GKQ112" s="2"/>
      <c r="GKR112" s="5"/>
      <c r="GKS112" s="5"/>
      <c r="GKT112" s="5"/>
      <c r="GKU112" s="5"/>
      <c r="GKV112" s="5"/>
      <c r="GKW112" s="1"/>
      <c r="GKX112" s="2"/>
      <c r="GKY112" s="2"/>
      <c r="GKZ112" s="5"/>
      <c r="GLA112" s="5"/>
      <c r="GLB112" s="5"/>
      <c r="GLC112" s="5"/>
      <c r="GLD112" s="5"/>
      <c r="GLE112" s="1"/>
      <c r="GLF112" s="2"/>
      <c r="GLG112" s="2"/>
      <c r="GLH112" s="5"/>
      <c r="GLI112" s="5"/>
      <c r="GLJ112" s="5"/>
      <c r="GLK112" s="5"/>
      <c r="GLL112" s="5"/>
      <c r="GLM112" s="1"/>
      <c r="GLN112" s="2"/>
      <c r="GLO112" s="2"/>
      <c r="GLP112" s="5"/>
      <c r="GLQ112" s="5"/>
      <c r="GLR112" s="5"/>
      <c r="GLS112" s="5"/>
      <c r="GLT112" s="5"/>
      <c r="GLU112" s="1"/>
      <c r="GLV112" s="2"/>
      <c r="GLW112" s="2"/>
      <c r="GLX112" s="5"/>
      <c r="GLY112" s="5"/>
      <c r="GLZ112" s="5"/>
      <c r="GMA112" s="5"/>
      <c r="GMB112" s="5"/>
      <c r="GMC112" s="1"/>
      <c r="GMD112" s="2"/>
      <c r="GME112" s="2"/>
      <c r="GMF112" s="5"/>
      <c r="GMG112" s="5"/>
      <c r="GMH112" s="5"/>
      <c r="GMI112" s="5"/>
      <c r="GMJ112" s="5"/>
      <c r="GMK112" s="1"/>
      <c r="GML112" s="2"/>
      <c r="GMM112" s="2"/>
      <c r="GMN112" s="5"/>
      <c r="GMO112" s="5"/>
      <c r="GMP112" s="5"/>
      <c r="GMQ112" s="5"/>
      <c r="GMR112" s="5"/>
      <c r="GMS112" s="1"/>
      <c r="GMT112" s="2"/>
      <c r="GMU112" s="2"/>
      <c r="GMV112" s="5"/>
      <c r="GMW112" s="5"/>
      <c r="GMX112" s="5"/>
      <c r="GMY112" s="5"/>
      <c r="GMZ112" s="5"/>
      <c r="GNA112" s="1"/>
      <c r="GNB112" s="2"/>
      <c r="GNC112" s="2"/>
      <c r="GND112" s="5"/>
      <c r="GNE112" s="5"/>
      <c r="GNF112" s="5"/>
      <c r="GNG112" s="5"/>
      <c r="GNH112" s="5"/>
      <c r="GNI112" s="1"/>
      <c r="GNJ112" s="2"/>
      <c r="GNK112" s="2"/>
      <c r="GNL112" s="5"/>
      <c r="GNM112" s="5"/>
      <c r="GNN112" s="5"/>
      <c r="GNO112" s="5"/>
      <c r="GNP112" s="5"/>
      <c r="GNQ112" s="1"/>
      <c r="GNR112" s="2"/>
      <c r="GNS112" s="2"/>
      <c r="GNT112" s="5"/>
      <c r="GNU112" s="5"/>
      <c r="GNV112" s="5"/>
      <c r="GNW112" s="5"/>
      <c r="GNX112" s="5"/>
      <c r="GNY112" s="1"/>
      <c r="GNZ112" s="2"/>
      <c r="GOA112" s="2"/>
      <c r="GOB112" s="5"/>
      <c r="GOC112" s="5"/>
      <c r="GOD112" s="5"/>
      <c r="GOE112" s="5"/>
      <c r="GOF112" s="5"/>
      <c r="GOG112" s="1"/>
      <c r="GOH112" s="2"/>
      <c r="GOI112" s="2"/>
      <c r="GOJ112" s="5"/>
      <c r="GOK112" s="5"/>
      <c r="GOL112" s="5"/>
      <c r="GOM112" s="5"/>
      <c r="GON112" s="5"/>
      <c r="GOO112" s="1"/>
      <c r="GOP112" s="2"/>
      <c r="GOQ112" s="2"/>
      <c r="GOR112" s="5"/>
      <c r="GOS112" s="5"/>
      <c r="GOT112" s="5"/>
      <c r="GOU112" s="5"/>
      <c r="GOV112" s="5"/>
      <c r="GOW112" s="1"/>
      <c r="GOX112" s="2"/>
      <c r="GOY112" s="2"/>
      <c r="GOZ112" s="5"/>
      <c r="GPA112" s="5"/>
      <c r="GPB112" s="5"/>
      <c r="GPC112" s="5"/>
      <c r="GPD112" s="5"/>
      <c r="GPE112" s="1"/>
      <c r="GPF112" s="2"/>
      <c r="GPG112" s="2"/>
      <c r="GPH112" s="5"/>
      <c r="GPI112" s="5"/>
      <c r="GPJ112" s="5"/>
      <c r="GPK112" s="5"/>
      <c r="GPL112" s="5"/>
      <c r="GPM112" s="1"/>
      <c r="GPN112" s="2"/>
      <c r="GPO112" s="2"/>
      <c r="GPP112" s="5"/>
      <c r="GPQ112" s="5"/>
      <c r="GPR112" s="5"/>
      <c r="GPS112" s="5"/>
      <c r="GPT112" s="5"/>
      <c r="GPU112" s="1"/>
      <c r="GPV112" s="2"/>
      <c r="GPW112" s="2"/>
      <c r="GPX112" s="5"/>
      <c r="GPY112" s="5"/>
      <c r="GPZ112" s="5"/>
      <c r="GQA112" s="5"/>
      <c r="GQB112" s="5"/>
      <c r="GQC112" s="1"/>
      <c r="GQD112" s="2"/>
      <c r="GQE112" s="2"/>
      <c r="GQF112" s="5"/>
      <c r="GQG112" s="5"/>
      <c r="GQH112" s="5"/>
      <c r="GQI112" s="5"/>
      <c r="GQJ112" s="5"/>
      <c r="GQK112" s="1"/>
      <c r="GQL112" s="2"/>
      <c r="GQM112" s="2"/>
      <c r="GQN112" s="5"/>
      <c r="GQO112" s="5"/>
      <c r="GQP112" s="5"/>
      <c r="GQQ112" s="5"/>
      <c r="GQR112" s="5"/>
      <c r="GQS112" s="1"/>
      <c r="GQT112" s="2"/>
      <c r="GQU112" s="2"/>
      <c r="GQV112" s="5"/>
      <c r="GQW112" s="5"/>
      <c r="GQX112" s="5"/>
      <c r="GQY112" s="5"/>
      <c r="GQZ112" s="5"/>
      <c r="GRA112" s="1"/>
      <c r="GRB112" s="2"/>
      <c r="GRC112" s="2"/>
      <c r="GRD112" s="5"/>
      <c r="GRE112" s="5"/>
      <c r="GRF112" s="5"/>
      <c r="GRG112" s="5"/>
      <c r="GRH112" s="5"/>
      <c r="GRI112" s="1"/>
      <c r="GRJ112" s="2"/>
      <c r="GRK112" s="2"/>
      <c r="GRL112" s="5"/>
      <c r="GRM112" s="5"/>
      <c r="GRN112" s="5"/>
      <c r="GRO112" s="5"/>
      <c r="GRP112" s="5"/>
      <c r="GRQ112" s="1"/>
      <c r="GRR112" s="2"/>
      <c r="GRS112" s="2"/>
      <c r="GRT112" s="5"/>
      <c r="GRU112" s="5"/>
      <c r="GRV112" s="5"/>
      <c r="GRW112" s="5"/>
      <c r="GRX112" s="5"/>
      <c r="GRY112" s="1"/>
      <c r="GRZ112" s="2"/>
      <c r="GSA112" s="2"/>
      <c r="GSB112" s="5"/>
      <c r="GSC112" s="5"/>
      <c r="GSD112" s="5"/>
      <c r="GSE112" s="5"/>
      <c r="GSF112" s="5"/>
      <c r="GSG112" s="1"/>
      <c r="GSH112" s="2"/>
      <c r="GSI112" s="2"/>
      <c r="GSJ112" s="5"/>
      <c r="GSK112" s="5"/>
      <c r="GSL112" s="5"/>
      <c r="GSM112" s="5"/>
      <c r="GSN112" s="5"/>
      <c r="GSO112" s="1"/>
      <c r="GSP112" s="2"/>
      <c r="GSQ112" s="2"/>
      <c r="GSR112" s="5"/>
      <c r="GSS112" s="5"/>
      <c r="GST112" s="5"/>
      <c r="GSU112" s="5"/>
      <c r="GSV112" s="5"/>
      <c r="GSW112" s="1"/>
      <c r="GSX112" s="2"/>
      <c r="GSY112" s="2"/>
      <c r="GSZ112" s="5"/>
      <c r="GTA112" s="5"/>
      <c r="GTB112" s="5"/>
      <c r="GTC112" s="5"/>
      <c r="GTD112" s="5"/>
      <c r="GTE112" s="1"/>
      <c r="GTF112" s="2"/>
      <c r="GTG112" s="2"/>
      <c r="GTH112" s="5"/>
      <c r="GTI112" s="5"/>
      <c r="GTJ112" s="5"/>
      <c r="GTK112" s="5"/>
      <c r="GTL112" s="5"/>
      <c r="GTM112" s="1"/>
      <c r="GTN112" s="2"/>
      <c r="GTO112" s="2"/>
      <c r="GTP112" s="5"/>
      <c r="GTQ112" s="5"/>
      <c r="GTR112" s="5"/>
      <c r="GTS112" s="5"/>
      <c r="GTT112" s="5"/>
      <c r="GTU112" s="1"/>
      <c r="GTV112" s="2"/>
      <c r="GTW112" s="2"/>
      <c r="GTX112" s="5"/>
      <c r="GTY112" s="5"/>
      <c r="GTZ112" s="5"/>
      <c r="GUA112" s="5"/>
      <c r="GUB112" s="5"/>
      <c r="GUC112" s="1"/>
      <c r="GUD112" s="2"/>
      <c r="GUE112" s="2"/>
      <c r="GUF112" s="5"/>
      <c r="GUG112" s="5"/>
      <c r="GUH112" s="5"/>
      <c r="GUI112" s="5"/>
      <c r="GUJ112" s="5"/>
      <c r="GUK112" s="1"/>
      <c r="GUL112" s="2"/>
      <c r="GUM112" s="2"/>
      <c r="GUN112" s="5"/>
      <c r="GUO112" s="5"/>
      <c r="GUP112" s="5"/>
      <c r="GUQ112" s="5"/>
      <c r="GUR112" s="5"/>
      <c r="GUS112" s="1"/>
      <c r="GUT112" s="2"/>
      <c r="GUU112" s="2"/>
      <c r="GUV112" s="5"/>
      <c r="GUW112" s="5"/>
      <c r="GUX112" s="5"/>
      <c r="GUY112" s="5"/>
      <c r="GUZ112" s="5"/>
      <c r="GVA112" s="1"/>
      <c r="GVB112" s="2"/>
      <c r="GVC112" s="2"/>
      <c r="GVD112" s="5"/>
      <c r="GVE112" s="5"/>
      <c r="GVF112" s="5"/>
      <c r="GVG112" s="5"/>
      <c r="GVH112" s="5"/>
      <c r="GVI112" s="1"/>
      <c r="GVJ112" s="2"/>
      <c r="GVK112" s="2"/>
      <c r="GVL112" s="5"/>
      <c r="GVM112" s="5"/>
      <c r="GVN112" s="5"/>
      <c r="GVO112" s="5"/>
      <c r="GVP112" s="5"/>
      <c r="GVQ112" s="1"/>
      <c r="GVR112" s="2"/>
      <c r="GVS112" s="2"/>
      <c r="GVT112" s="5"/>
      <c r="GVU112" s="5"/>
      <c r="GVV112" s="5"/>
      <c r="GVW112" s="5"/>
      <c r="GVX112" s="5"/>
      <c r="GVY112" s="1"/>
      <c r="GVZ112" s="2"/>
      <c r="GWA112" s="2"/>
      <c r="GWB112" s="5"/>
      <c r="GWC112" s="5"/>
      <c r="GWD112" s="5"/>
      <c r="GWE112" s="5"/>
      <c r="GWF112" s="5"/>
      <c r="GWG112" s="1"/>
      <c r="GWH112" s="2"/>
      <c r="GWI112" s="2"/>
      <c r="GWJ112" s="5"/>
      <c r="GWK112" s="5"/>
      <c r="GWL112" s="5"/>
      <c r="GWM112" s="5"/>
      <c r="GWN112" s="5"/>
      <c r="GWO112" s="1"/>
      <c r="GWP112" s="2"/>
      <c r="GWQ112" s="2"/>
      <c r="GWR112" s="5"/>
      <c r="GWS112" s="5"/>
      <c r="GWT112" s="5"/>
      <c r="GWU112" s="5"/>
      <c r="GWV112" s="5"/>
      <c r="GWW112" s="1"/>
      <c r="GWX112" s="2"/>
      <c r="GWY112" s="2"/>
      <c r="GWZ112" s="5"/>
      <c r="GXA112" s="5"/>
      <c r="GXB112" s="5"/>
      <c r="GXC112" s="5"/>
      <c r="GXD112" s="5"/>
      <c r="GXE112" s="1"/>
      <c r="GXF112" s="2"/>
      <c r="GXG112" s="2"/>
      <c r="GXH112" s="5"/>
      <c r="GXI112" s="5"/>
      <c r="GXJ112" s="5"/>
      <c r="GXK112" s="5"/>
      <c r="GXL112" s="5"/>
      <c r="GXM112" s="1"/>
      <c r="GXN112" s="2"/>
      <c r="GXO112" s="2"/>
      <c r="GXP112" s="5"/>
      <c r="GXQ112" s="5"/>
      <c r="GXR112" s="5"/>
      <c r="GXS112" s="5"/>
      <c r="GXT112" s="5"/>
      <c r="GXU112" s="1"/>
      <c r="GXV112" s="2"/>
      <c r="GXW112" s="2"/>
      <c r="GXX112" s="5"/>
      <c r="GXY112" s="5"/>
      <c r="GXZ112" s="5"/>
      <c r="GYA112" s="5"/>
      <c r="GYB112" s="5"/>
      <c r="GYC112" s="1"/>
      <c r="GYD112" s="2"/>
      <c r="GYE112" s="2"/>
      <c r="GYF112" s="5"/>
      <c r="GYG112" s="5"/>
      <c r="GYH112" s="5"/>
      <c r="GYI112" s="5"/>
      <c r="GYJ112" s="5"/>
      <c r="GYK112" s="1"/>
      <c r="GYL112" s="2"/>
      <c r="GYM112" s="2"/>
      <c r="GYN112" s="5"/>
      <c r="GYO112" s="5"/>
      <c r="GYP112" s="5"/>
      <c r="GYQ112" s="5"/>
      <c r="GYR112" s="5"/>
      <c r="GYS112" s="1"/>
      <c r="GYT112" s="2"/>
      <c r="GYU112" s="2"/>
      <c r="GYV112" s="5"/>
      <c r="GYW112" s="5"/>
      <c r="GYX112" s="5"/>
      <c r="GYY112" s="5"/>
      <c r="GYZ112" s="5"/>
      <c r="GZA112" s="1"/>
      <c r="GZB112" s="2"/>
      <c r="GZC112" s="2"/>
      <c r="GZD112" s="5"/>
      <c r="GZE112" s="5"/>
      <c r="GZF112" s="5"/>
      <c r="GZG112" s="5"/>
      <c r="GZH112" s="5"/>
      <c r="GZI112" s="1"/>
      <c r="GZJ112" s="2"/>
      <c r="GZK112" s="2"/>
      <c r="GZL112" s="5"/>
      <c r="GZM112" s="5"/>
      <c r="GZN112" s="5"/>
      <c r="GZO112" s="5"/>
      <c r="GZP112" s="5"/>
      <c r="GZQ112" s="1"/>
      <c r="GZR112" s="2"/>
      <c r="GZS112" s="2"/>
      <c r="GZT112" s="5"/>
      <c r="GZU112" s="5"/>
      <c r="GZV112" s="5"/>
      <c r="GZW112" s="5"/>
      <c r="GZX112" s="5"/>
      <c r="GZY112" s="1"/>
      <c r="GZZ112" s="2"/>
      <c r="HAA112" s="2"/>
      <c r="HAB112" s="5"/>
      <c r="HAC112" s="5"/>
      <c r="HAD112" s="5"/>
      <c r="HAE112" s="5"/>
      <c r="HAF112" s="5"/>
      <c r="HAG112" s="1"/>
      <c r="HAH112" s="2"/>
      <c r="HAI112" s="2"/>
      <c r="HAJ112" s="5"/>
      <c r="HAK112" s="5"/>
      <c r="HAL112" s="5"/>
      <c r="HAM112" s="5"/>
      <c r="HAN112" s="5"/>
      <c r="HAO112" s="1"/>
      <c r="HAP112" s="2"/>
      <c r="HAQ112" s="2"/>
      <c r="HAR112" s="5"/>
      <c r="HAS112" s="5"/>
      <c r="HAT112" s="5"/>
      <c r="HAU112" s="5"/>
      <c r="HAV112" s="5"/>
      <c r="HAW112" s="1"/>
      <c r="HAX112" s="2"/>
      <c r="HAY112" s="2"/>
      <c r="HAZ112" s="5"/>
      <c r="HBA112" s="5"/>
      <c r="HBB112" s="5"/>
      <c r="HBC112" s="5"/>
      <c r="HBD112" s="5"/>
      <c r="HBE112" s="1"/>
      <c r="HBF112" s="2"/>
      <c r="HBG112" s="2"/>
      <c r="HBH112" s="5"/>
      <c r="HBI112" s="5"/>
      <c r="HBJ112" s="5"/>
      <c r="HBK112" s="5"/>
      <c r="HBL112" s="5"/>
      <c r="HBM112" s="1"/>
      <c r="HBN112" s="2"/>
      <c r="HBO112" s="2"/>
      <c r="HBP112" s="5"/>
      <c r="HBQ112" s="5"/>
      <c r="HBR112" s="5"/>
      <c r="HBS112" s="5"/>
      <c r="HBT112" s="5"/>
      <c r="HBU112" s="1"/>
      <c r="HBV112" s="2"/>
      <c r="HBW112" s="2"/>
      <c r="HBX112" s="5"/>
      <c r="HBY112" s="5"/>
      <c r="HBZ112" s="5"/>
      <c r="HCA112" s="5"/>
      <c r="HCB112" s="5"/>
      <c r="HCC112" s="1"/>
      <c r="HCD112" s="2"/>
      <c r="HCE112" s="2"/>
      <c r="HCF112" s="5"/>
      <c r="HCG112" s="5"/>
      <c r="HCH112" s="5"/>
      <c r="HCI112" s="5"/>
      <c r="HCJ112" s="5"/>
      <c r="HCK112" s="1"/>
      <c r="HCL112" s="2"/>
      <c r="HCM112" s="2"/>
      <c r="HCN112" s="5"/>
      <c r="HCO112" s="5"/>
      <c r="HCP112" s="5"/>
      <c r="HCQ112" s="5"/>
      <c r="HCR112" s="5"/>
      <c r="HCS112" s="1"/>
      <c r="HCT112" s="2"/>
      <c r="HCU112" s="2"/>
      <c r="HCV112" s="5"/>
      <c r="HCW112" s="5"/>
      <c r="HCX112" s="5"/>
      <c r="HCY112" s="5"/>
      <c r="HCZ112" s="5"/>
      <c r="HDA112" s="1"/>
      <c r="HDB112" s="2"/>
      <c r="HDC112" s="2"/>
      <c r="HDD112" s="5"/>
      <c r="HDE112" s="5"/>
      <c r="HDF112" s="5"/>
      <c r="HDG112" s="5"/>
      <c r="HDH112" s="5"/>
      <c r="HDI112" s="1"/>
      <c r="HDJ112" s="2"/>
      <c r="HDK112" s="2"/>
      <c r="HDL112" s="5"/>
      <c r="HDM112" s="5"/>
      <c r="HDN112" s="5"/>
      <c r="HDO112" s="5"/>
      <c r="HDP112" s="5"/>
      <c r="HDQ112" s="1"/>
      <c r="HDR112" s="2"/>
      <c r="HDS112" s="2"/>
      <c r="HDT112" s="5"/>
      <c r="HDU112" s="5"/>
      <c r="HDV112" s="5"/>
      <c r="HDW112" s="5"/>
      <c r="HDX112" s="5"/>
      <c r="HDY112" s="1"/>
      <c r="HDZ112" s="2"/>
      <c r="HEA112" s="2"/>
      <c r="HEB112" s="5"/>
      <c r="HEC112" s="5"/>
      <c r="HED112" s="5"/>
      <c r="HEE112" s="5"/>
      <c r="HEF112" s="5"/>
      <c r="HEG112" s="1"/>
      <c r="HEH112" s="2"/>
      <c r="HEI112" s="2"/>
      <c r="HEJ112" s="5"/>
      <c r="HEK112" s="5"/>
      <c r="HEL112" s="5"/>
      <c r="HEM112" s="5"/>
      <c r="HEN112" s="5"/>
      <c r="HEO112" s="1"/>
      <c r="HEP112" s="2"/>
      <c r="HEQ112" s="2"/>
      <c r="HER112" s="5"/>
      <c r="HES112" s="5"/>
      <c r="HET112" s="5"/>
      <c r="HEU112" s="5"/>
      <c r="HEV112" s="5"/>
      <c r="HEW112" s="1"/>
      <c r="HEX112" s="2"/>
      <c r="HEY112" s="2"/>
      <c r="HEZ112" s="5"/>
      <c r="HFA112" s="5"/>
      <c r="HFB112" s="5"/>
      <c r="HFC112" s="5"/>
      <c r="HFD112" s="5"/>
      <c r="HFE112" s="1"/>
      <c r="HFF112" s="2"/>
      <c r="HFG112" s="2"/>
      <c r="HFH112" s="5"/>
      <c r="HFI112" s="5"/>
      <c r="HFJ112" s="5"/>
      <c r="HFK112" s="5"/>
      <c r="HFL112" s="5"/>
      <c r="HFM112" s="1"/>
      <c r="HFN112" s="2"/>
      <c r="HFO112" s="2"/>
      <c r="HFP112" s="5"/>
      <c r="HFQ112" s="5"/>
      <c r="HFR112" s="5"/>
      <c r="HFS112" s="5"/>
      <c r="HFT112" s="5"/>
      <c r="HFU112" s="1"/>
      <c r="HFV112" s="2"/>
      <c r="HFW112" s="2"/>
      <c r="HFX112" s="5"/>
      <c r="HFY112" s="5"/>
      <c r="HFZ112" s="5"/>
      <c r="HGA112" s="5"/>
      <c r="HGB112" s="5"/>
      <c r="HGC112" s="1"/>
      <c r="HGD112" s="2"/>
      <c r="HGE112" s="2"/>
      <c r="HGF112" s="5"/>
      <c r="HGG112" s="5"/>
      <c r="HGH112" s="5"/>
      <c r="HGI112" s="5"/>
      <c r="HGJ112" s="5"/>
      <c r="HGK112" s="1"/>
      <c r="HGL112" s="2"/>
      <c r="HGM112" s="2"/>
      <c r="HGN112" s="5"/>
      <c r="HGO112" s="5"/>
      <c r="HGP112" s="5"/>
      <c r="HGQ112" s="5"/>
      <c r="HGR112" s="5"/>
      <c r="HGS112" s="1"/>
      <c r="HGT112" s="2"/>
      <c r="HGU112" s="2"/>
      <c r="HGV112" s="5"/>
      <c r="HGW112" s="5"/>
      <c r="HGX112" s="5"/>
      <c r="HGY112" s="5"/>
      <c r="HGZ112" s="5"/>
      <c r="HHA112" s="1"/>
      <c r="HHB112" s="2"/>
      <c r="HHC112" s="2"/>
      <c r="HHD112" s="5"/>
      <c r="HHE112" s="5"/>
      <c r="HHF112" s="5"/>
      <c r="HHG112" s="5"/>
      <c r="HHH112" s="5"/>
      <c r="HHI112" s="1"/>
      <c r="HHJ112" s="2"/>
      <c r="HHK112" s="2"/>
      <c r="HHL112" s="5"/>
      <c r="HHM112" s="5"/>
      <c r="HHN112" s="5"/>
      <c r="HHO112" s="5"/>
      <c r="HHP112" s="5"/>
      <c r="HHQ112" s="1"/>
      <c r="HHR112" s="2"/>
      <c r="HHS112" s="2"/>
      <c r="HHT112" s="5"/>
      <c r="HHU112" s="5"/>
      <c r="HHV112" s="5"/>
      <c r="HHW112" s="5"/>
      <c r="HHX112" s="5"/>
      <c r="HHY112" s="1"/>
      <c r="HHZ112" s="2"/>
      <c r="HIA112" s="2"/>
      <c r="HIB112" s="5"/>
      <c r="HIC112" s="5"/>
      <c r="HID112" s="5"/>
      <c r="HIE112" s="5"/>
      <c r="HIF112" s="5"/>
      <c r="HIG112" s="1"/>
      <c r="HIH112" s="2"/>
      <c r="HII112" s="2"/>
      <c r="HIJ112" s="5"/>
      <c r="HIK112" s="5"/>
      <c r="HIL112" s="5"/>
      <c r="HIM112" s="5"/>
      <c r="HIN112" s="5"/>
      <c r="HIO112" s="1"/>
      <c r="HIP112" s="2"/>
      <c r="HIQ112" s="2"/>
      <c r="HIR112" s="5"/>
      <c r="HIS112" s="5"/>
      <c r="HIT112" s="5"/>
      <c r="HIU112" s="5"/>
      <c r="HIV112" s="5"/>
      <c r="HIW112" s="1"/>
      <c r="HIX112" s="2"/>
      <c r="HIY112" s="2"/>
      <c r="HIZ112" s="5"/>
      <c r="HJA112" s="5"/>
      <c r="HJB112" s="5"/>
      <c r="HJC112" s="5"/>
      <c r="HJD112" s="5"/>
      <c r="HJE112" s="1"/>
      <c r="HJF112" s="2"/>
      <c r="HJG112" s="2"/>
      <c r="HJH112" s="5"/>
      <c r="HJI112" s="5"/>
      <c r="HJJ112" s="5"/>
      <c r="HJK112" s="5"/>
      <c r="HJL112" s="5"/>
      <c r="HJM112" s="1"/>
      <c r="HJN112" s="2"/>
      <c r="HJO112" s="2"/>
      <c r="HJP112" s="5"/>
      <c r="HJQ112" s="5"/>
      <c r="HJR112" s="5"/>
      <c r="HJS112" s="5"/>
      <c r="HJT112" s="5"/>
      <c r="HJU112" s="1"/>
      <c r="HJV112" s="2"/>
      <c r="HJW112" s="2"/>
      <c r="HJX112" s="5"/>
      <c r="HJY112" s="5"/>
      <c r="HJZ112" s="5"/>
      <c r="HKA112" s="5"/>
      <c r="HKB112" s="5"/>
      <c r="HKC112" s="1"/>
      <c r="HKD112" s="2"/>
      <c r="HKE112" s="2"/>
      <c r="HKF112" s="5"/>
      <c r="HKG112" s="5"/>
      <c r="HKH112" s="5"/>
      <c r="HKI112" s="5"/>
      <c r="HKJ112" s="5"/>
      <c r="HKK112" s="1"/>
      <c r="HKL112" s="2"/>
      <c r="HKM112" s="2"/>
      <c r="HKN112" s="5"/>
      <c r="HKO112" s="5"/>
      <c r="HKP112" s="5"/>
      <c r="HKQ112" s="5"/>
      <c r="HKR112" s="5"/>
      <c r="HKS112" s="1"/>
      <c r="HKT112" s="2"/>
      <c r="HKU112" s="2"/>
      <c r="HKV112" s="5"/>
      <c r="HKW112" s="5"/>
      <c r="HKX112" s="5"/>
      <c r="HKY112" s="5"/>
      <c r="HKZ112" s="5"/>
      <c r="HLA112" s="1"/>
      <c r="HLB112" s="2"/>
      <c r="HLC112" s="2"/>
      <c r="HLD112" s="5"/>
      <c r="HLE112" s="5"/>
      <c r="HLF112" s="5"/>
      <c r="HLG112" s="5"/>
      <c r="HLH112" s="5"/>
      <c r="HLI112" s="1"/>
      <c r="HLJ112" s="2"/>
      <c r="HLK112" s="2"/>
      <c r="HLL112" s="5"/>
      <c r="HLM112" s="5"/>
      <c r="HLN112" s="5"/>
      <c r="HLO112" s="5"/>
      <c r="HLP112" s="5"/>
      <c r="HLQ112" s="1"/>
      <c r="HLR112" s="2"/>
      <c r="HLS112" s="2"/>
      <c r="HLT112" s="5"/>
      <c r="HLU112" s="5"/>
      <c r="HLV112" s="5"/>
      <c r="HLW112" s="5"/>
      <c r="HLX112" s="5"/>
      <c r="HLY112" s="1"/>
      <c r="HLZ112" s="2"/>
      <c r="HMA112" s="2"/>
      <c r="HMB112" s="5"/>
      <c r="HMC112" s="5"/>
      <c r="HMD112" s="5"/>
      <c r="HME112" s="5"/>
      <c r="HMF112" s="5"/>
      <c r="HMG112" s="1"/>
      <c r="HMH112" s="2"/>
      <c r="HMI112" s="2"/>
      <c r="HMJ112" s="5"/>
      <c r="HMK112" s="5"/>
      <c r="HML112" s="5"/>
      <c r="HMM112" s="5"/>
      <c r="HMN112" s="5"/>
      <c r="HMO112" s="1"/>
      <c r="HMP112" s="2"/>
      <c r="HMQ112" s="2"/>
      <c r="HMR112" s="5"/>
      <c r="HMS112" s="5"/>
      <c r="HMT112" s="5"/>
      <c r="HMU112" s="5"/>
      <c r="HMV112" s="5"/>
      <c r="HMW112" s="1"/>
      <c r="HMX112" s="2"/>
      <c r="HMY112" s="2"/>
      <c r="HMZ112" s="5"/>
      <c r="HNA112" s="5"/>
      <c r="HNB112" s="5"/>
      <c r="HNC112" s="5"/>
      <c r="HND112" s="5"/>
      <c r="HNE112" s="1"/>
      <c r="HNF112" s="2"/>
      <c r="HNG112" s="2"/>
      <c r="HNH112" s="5"/>
      <c r="HNI112" s="5"/>
      <c r="HNJ112" s="5"/>
      <c r="HNK112" s="5"/>
      <c r="HNL112" s="5"/>
      <c r="HNM112" s="1"/>
      <c r="HNN112" s="2"/>
      <c r="HNO112" s="2"/>
      <c r="HNP112" s="5"/>
      <c r="HNQ112" s="5"/>
      <c r="HNR112" s="5"/>
      <c r="HNS112" s="5"/>
      <c r="HNT112" s="5"/>
      <c r="HNU112" s="1"/>
      <c r="HNV112" s="2"/>
      <c r="HNW112" s="2"/>
      <c r="HNX112" s="5"/>
      <c r="HNY112" s="5"/>
      <c r="HNZ112" s="5"/>
      <c r="HOA112" s="5"/>
      <c r="HOB112" s="5"/>
      <c r="HOC112" s="1"/>
      <c r="HOD112" s="2"/>
      <c r="HOE112" s="2"/>
      <c r="HOF112" s="5"/>
      <c r="HOG112" s="5"/>
      <c r="HOH112" s="5"/>
      <c r="HOI112" s="5"/>
      <c r="HOJ112" s="5"/>
      <c r="HOK112" s="1"/>
      <c r="HOL112" s="2"/>
      <c r="HOM112" s="2"/>
      <c r="HON112" s="5"/>
      <c r="HOO112" s="5"/>
      <c r="HOP112" s="5"/>
      <c r="HOQ112" s="5"/>
      <c r="HOR112" s="5"/>
      <c r="HOS112" s="1"/>
      <c r="HOT112" s="2"/>
      <c r="HOU112" s="2"/>
      <c r="HOV112" s="5"/>
      <c r="HOW112" s="5"/>
      <c r="HOX112" s="5"/>
      <c r="HOY112" s="5"/>
      <c r="HOZ112" s="5"/>
      <c r="HPA112" s="1"/>
      <c r="HPB112" s="2"/>
      <c r="HPC112" s="2"/>
      <c r="HPD112" s="5"/>
      <c r="HPE112" s="5"/>
      <c r="HPF112" s="5"/>
      <c r="HPG112" s="5"/>
      <c r="HPH112" s="5"/>
      <c r="HPI112" s="1"/>
      <c r="HPJ112" s="2"/>
      <c r="HPK112" s="2"/>
      <c r="HPL112" s="5"/>
      <c r="HPM112" s="5"/>
      <c r="HPN112" s="5"/>
      <c r="HPO112" s="5"/>
      <c r="HPP112" s="5"/>
      <c r="HPQ112" s="1"/>
      <c r="HPR112" s="2"/>
      <c r="HPS112" s="2"/>
      <c r="HPT112" s="5"/>
      <c r="HPU112" s="5"/>
      <c r="HPV112" s="5"/>
      <c r="HPW112" s="5"/>
      <c r="HPX112" s="5"/>
      <c r="HPY112" s="1"/>
      <c r="HPZ112" s="2"/>
      <c r="HQA112" s="2"/>
      <c r="HQB112" s="5"/>
      <c r="HQC112" s="5"/>
      <c r="HQD112" s="5"/>
      <c r="HQE112" s="5"/>
      <c r="HQF112" s="5"/>
      <c r="HQG112" s="1"/>
      <c r="HQH112" s="2"/>
      <c r="HQI112" s="2"/>
      <c r="HQJ112" s="5"/>
      <c r="HQK112" s="5"/>
      <c r="HQL112" s="5"/>
      <c r="HQM112" s="5"/>
      <c r="HQN112" s="5"/>
      <c r="HQO112" s="1"/>
      <c r="HQP112" s="2"/>
      <c r="HQQ112" s="2"/>
      <c r="HQR112" s="5"/>
      <c r="HQS112" s="5"/>
      <c r="HQT112" s="5"/>
      <c r="HQU112" s="5"/>
      <c r="HQV112" s="5"/>
      <c r="HQW112" s="1"/>
      <c r="HQX112" s="2"/>
      <c r="HQY112" s="2"/>
      <c r="HQZ112" s="5"/>
      <c r="HRA112" s="5"/>
      <c r="HRB112" s="5"/>
      <c r="HRC112" s="5"/>
      <c r="HRD112" s="5"/>
      <c r="HRE112" s="1"/>
      <c r="HRF112" s="2"/>
      <c r="HRG112" s="2"/>
      <c r="HRH112" s="5"/>
      <c r="HRI112" s="5"/>
      <c r="HRJ112" s="5"/>
      <c r="HRK112" s="5"/>
      <c r="HRL112" s="5"/>
      <c r="HRM112" s="1"/>
      <c r="HRN112" s="2"/>
      <c r="HRO112" s="2"/>
      <c r="HRP112" s="5"/>
      <c r="HRQ112" s="5"/>
      <c r="HRR112" s="5"/>
      <c r="HRS112" s="5"/>
      <c r="HRT112" s="5"/>
      <c r="HRU112" s="1"/>
      <c r="HRV112" s="2"/>
      <c r="HRW112" s="2"/>
      <c r="HRX112" s="5"/>
      <c r="HRY112" s="5"/>
      <c r="HRZ112" s="5"/>
      <c r="HSA112" s="5"/>
      <c r="HSB112" s="5"/>
      <c r="HSC112" s="1"/>
      <c r="HSD112" s="2"/>
      <c r="HSE112" s="2"/>
      <c r="HSF112" s="5"/>
      <c r="HSG112" s="5"/>
      <c r="HSH112" s="5"/>
      <c r="HSI112" s="5"/>
      <c r="HSJ112" s="5"/>
      <c r="HSK112" s="1"/>
      <c r="HSL112" s="2"/>
      <c r="HSM112" s="2"/>
      <c r="HSN112" s="5"/>
      <c r="HSO112" s="5"/>
      <c r="HSP112" s="5"/>
      <c r="HSQ112" s="5"/>
      <c r="HSR112" s="5"/>
      <c r="HSS112" s="1"/>
      <c r="HST112" s="2"/>
      <c r="HSU112" s="2"/>
      <c r="HSV112" s="5"/>
      <c r="HSW112" s="5"/>
      <c r="HSX112" s="5"/>
      <c r="HSY112" s="5"/>
      <c r="HSZ112" s="5"/>
      <c r="HTA112" s="1"/>
      <c r="HTB112" s="2"/>
      <c r="HTC112" s="2"/>
      <c r="HTD112" s="5"/>
      <c r="HTE112" s="5"/>
      <c r="HTF112" s="5"/>
      <c r="HTG112" s="5"/>
      <c r="HTH112" s="5"/>
      <c r="HTI112" s="1"/>
      <c r="HTJ112" s="2"/>
      <c r="HTK112" s="2"/>
      <c r="HTL112" s="5"/>
      <c r="HTM112" s="5"/>
      <c r="HTN112" s="5"/>
      <c r="HTO112" s="5"/>
      <c r="HTP112" s="5"/>
      <c r="HTQ112" s="1"/>
      <c r="HTR112" s="2"/>
      <c r="HTS112" s="2"/>
      <c r="HTT112" s="5"/>
      <c r="HTU112" s="5"/>
      <c r="HTV112" s="5"/>
      <c r="HTW112" s="5"/>
      <c r="HTX112" s="5"/>
      <c r="HTY112" s="1"/>
      <c r="HTZ112" s="2"/>
      <c r="HUA112" s="2"/>
      <c r="HUB112" s="5"/>
      <c r="HUC112" s="5"/>
      <c r="HUD112" s="5"/>
      <c r="HUE112" s="5"/>
      <c r="HUF112" s="5"/>
      <c r="HUG112" s="1"/>
      <c r="HUH112" s="2"/>
      <c r="HUI112" s="2"/>
      <c r="HUJ112" s="5"/>
      <c r="HUK112" s="5"/>
      <c r="HUL112" s="5"/>
      <c r="HUM112" s="5"/>
      <c r="HUN112" s="5"/>
      <c r="HUO112" s="1"/>
      <c r="HUP112" s="2"/>
      <c r="HUQ112" s="2"/>
      <c r="HUR112" s="5"/>
      <c r="HUS112" s="5"/>
      <c r="HUT112" s="5"/>
      <c r="HUU112" s="5"/>
      <c r="HUV112" s="5"/>
      <c r="HUW112" s="1"/>
      <c r="HUX112" s="2"/>
      <c r="HUY112" s="2"/>
      <c r="HUZ112" s="5"/>
      <c r="HVA112" s="5"/>
      <c r="HVB112" s="5"/>
      <c r="HVC112" s="5"/>
      <c r="HVD112" s="5"/>
      <c r="HVE112" s="1"/>
      <c r="HVF112" s="2"/>
      <c r="HVG112" s="2"/>
      <c r="HVH112" s="5"/>
      <c r="HVI112" s="5"/>
      <c r="HVJ112" s="5"/>
      <c r="HVK112" s="5"/>
      <c r="HVL112" s="5"/>
      <c r="HVM112" s="1"/>
      <c r="HVN112" s="2"/>
      <c r="HVO112" s="2"/>
      <c r="HVP112" s="5"/>
      <c r="HVQ112" s="5"/>
      <c r="HVR112" s="5"/>
      <c r="HVS112" s="5"/>
      <c r="HVT112" s="5"/>
      <c r="HVU112" s="1"/>
      <c r="HVV112" s="2"/>
      <c r="HVW112" s="2"/>
      <c r="HVX112" s="5"/>
      <c r="HVY112" s="5"/>
      <c r="HVZ112" s="5"/>
      <c r="HWA112" s="5"/>
      <c r="HWB112" s="5"/>
      <c r="HWC112" s="1"/>
      <c r="HWD112" s="2"/>
      <c r="HWE112" s="2"/>
      <c r="HWF112" s="5"/>
      <c r="HWG112" s="5"/>
      <c r="HWH112" s="5"/>
      <c r="HWI112" s="5"/>
      <c r="HWJ112" s="5"/>
      <c r="HWK112" s="1"/>
      <c r="HWL112" s="2"/>
      <c r="HWM112" s="2"/>
      <c r="HWN112" s="5"/>
      <c r="HWO112" s="5"/>
      <c r="HWP112" s="5"/>
      <c r="HWQ112" s="5"/>
      <c r="HWR112" s="5"/>
      <c r="HWS112" s="1"/>
      <c r="HWT112" s="2"/>
      <c r="HWU112" s="2"/>
      <c r="HWV112" s="5"/>
      <c r="HWW112" s="5"/>
      <c r="HWX112" s="5"/>
      <c r="HWY112" s="5"/>
      <c r="HWZ112" s="5"/>
      <c r="HXA112" s="1"/>
      <c r="HXB112" s="2"/>
      <c r="HXC112" s="2"/>
      <c r="HXD112" s="5"/>
      <c r="HXE112" s="5"/>
      <c r="HXF112" s="5"/>
      <c r="HXG112" s="5"/>
      <c r="HXH112" s="5"/>
      <c r="HXI112" s="1"/>
      <c r="HXJ112" s="2"/>
      <c r="HXK112" s="2"/>
      <c r="HXL112" s="5"/>
      <c r="HXM112" s="5"/>
      <c r="HXN112" s="5"/>
      <c r="HXO112" s="5"/>
      <c r="HXP112" s="5"/>
      <c r="HXQ112" s="1"/>
      <c r="HXR112" s="2"/>
      <c r="HXS112" s="2"/>
      <c r="HXT112" s="5"/>
      <c r="HXU112" s="5"/>
      <c r="HXV112" s="5"/>
      <c r="HXW112" s="5"/>
      <c r="HXX112" s="5"/>
      <c r="HXY112" s="1"/>
      <c r="HXZ112" s="2"/>
      <c r="HYA112" s="2"/>
      <c r="HYB112" s="5"/>
      <c r="HYC112" s="5"/>
      <c r="HYD112" s="5"/>
      <c r="HYE112" s="5"/>
      <c r="HYF112" s="5"/>
      <c r="HYG112" s="1"/>
      <c r="HYH112" s="2"/>
      <c r="HYI112" s="2"/>
      <c r="HYJ112" s="5"/>
      <c r="HYK112" s="5"/>
      <c r="HYL112" s="5"/>
      <c r="HYM112" s="5"/>
      <c r="HYN112" s="5"/>
      <c r="HYO112" s="1"/>
      <c r="HYP112" s="2"/>
      <c r="HYQ112" s="2"/>
      <c r="HYR112" s="5"/>
      <c r="HYS112" s="5"/>
      <c r="HYT112" s="5"/>
      <c r="HYU112" s="5"/>
      <c r="HYV112" s="5"/>
      <c r="HYW112" s="1"/>
      <c r="HYX112" s="2"/>
      <c r="HYY112" s="2"/>
      <c r="HYZ112" s="5"/>
      <c r="HZA112" s="5"/>
      <c r="HZB112" s="5"/>
      <c r="HZC112" s="5"/>
      <c r="HZD112" s="5"/>
      <c r="HZE112" s="1"/>
      <c r="HZF112" s="2"/>
      <c r="HZG112" s="2"/>
      <c r="HZH112" s="5"/>
      <c r="HZI112" s="5"/>
      <c r="HZJ112" s="5"/>
      <c r="HZK112" s="5"/>
      <c r="HZL112" s="5"/>
      <c r="HZM112" s="1"/>
      <c r="HZN112" s="2"/>
      <c r="HZO112" s="2"/>
      <c r="HZP112" s="5"/>
      <c r="HZQ112" s="5"/>
      <c r="HZR112" s="5"/>
      <c r="HZS112" s="5"/>
      <c r="HZT112" s="5"/>
      <c r="HZU112" s="1"/>
      <c r="HZV112" s="2"/>
      <c r="HZW112" s="2"/>
      <c r="HZX112" s="5"/>
      <c r="HZY112" s="5"/>
      <c r="HZZ112" s="5"/>
      <c r="IAA112" s="5"/>
      <c r="IAB112" s="5"/>
      <c r="IAC112" s="1"/>
      <c r="IAD112" s="2"/>
      <c r="IAE112" s="2"/>
      <c r="IAF112" s="5"/>
      <c r="IAG112" s="5"/>
      <c r="IAH112" s="5"/>
      <c r="IAI112" s="5"/>
      <c r="IAJ112" s="5"/>
      <c r="IAK112" s="1"/>
      <c r="IAL112" s="2"/>
      <c r="IAM112" s="2"/>
      <c r="IAN112" s="5"/>
      <c r="IAO112" s="5"/>
      <c r="IAP112" s="5"/>
      <c r="IAQ112" s="5"/>
      <c r="IAR112" s="5"/>
      <c r="IAS112" s="1"/>
      <c r="IAT112" s="2"/>
      <c r="IAU112" s="2"/>
      <c r="IAV112" s="5"/>
      <c r="IAW112" s="5"/>
      <c r="IAX112" s="5"/>
      <c r="IAY112" s="5"/>
      <c r="IAZ112" s="5"/>
      <c r="IBA112" s="1"/>
      <c r="IBB112" s="2"/>
      <c r="IBC112" s="2"/>
      <c r="IBD112" s="5"/>
      <c r="IBE112" s="5"/>
      <c r="IBF112" s="5"/>
      <c r="IBG112" s="5"/>
      <c r="IBH112" s="5"/>
      <c r="IBI112" s="1"/>
      <c r="IBJ112" s="2"/>
      <c r="IBK112" s="2"/>
      <c r="IBL112" s="5"/>
      <c r="IBM112" s="5"/>
      <c r="IBN112" s="5"/>
      <c r="IBO112" s="5"/>
      <c r="IBP112" s="5"/>
      <c r="IBQ112" s="1"/>
      <c r="IBR112" s="2"/>
      <c r="IBS112" s="2"/>
      <c r="IBT112" s="5"/>
      <c r="IBU112" s="5"/>
      <c r="IBV112" s="5"/>
      <c r="IBW112" s="5"/>
      <c r="IBX112" s="5"/>
      <c r="IBY112" s="1"/>
      <c r="IBZ112" s="2"/>
      <c r="ICA112" s="2"/>
      <c r="ICB112" s="5"/>
      <c r="ICC112" s="5"/>
      <c r="ICD112" s="5"/>
      <c r="ICE112" s="5"/>
      <c r="ICF112" s="5"/>
      <c r="ICG112" s="1"/>
      <c r="ICH112" s="2"/>
      <c r="ICI112" s="2"/>
      <c r="ICJ112" s="5"/>
      <c r="ICK112" s="5"/>
      <c r="ICL112" s="5"/>
      <c r="ICM112" s="5"/>
      <c r="ICN112" s="5"/>
      <c r="ICO112" s="1"/>
      <c r="ICP112" s="2"/>
      <c r="ICQ112" s="2"/>
      <c r="ICR112" s="5"/>
      <c r="ICS112" s="5"/>
      <c r="ICT112" s="5"/>
      <c r="ICU112" s="5"/>
      <c r="ICV112" s="5"/>
      <c r="ICW112" s="1"/>
      <c r="ICX112" s="2"/>
      <c r="ICY112" s="2"/>
      <c r="ICZ112" s="5"/>
      <c r="IDA112" s="5"/>
      <c r="IDB112" s="5"/>
      <c r="IDC112" s="5"/>
      <c r="IDD112" s="5"/>
      <c r="IDE112" s="1"/>
      <c r="IDF112" s="2"/>
      <c r="IDG112" s="2"/>
      <c r="IDH112" s="5"/>
      <c r="IDI112" s="5"/>
      <c r="IDJ112" s="5"/>
      <c r="IDK112" s="5"/>
      <c r="IDL112" s="5"/>
      <c r="IDM112" s="1"/>
      <c r="IDN112" s="2"/>
      <c r="IDO112" s="2"/>
      <c r="IDP112" s="5"/>
      <c r="IDQ112" s="5"/>
      <c r="IDR112" s="5"/>
      <c r="IDS112" s="5"/>
      <c r="IDT112" s="5"/>
      <c r="IDU112" s="1"/>
      <c r="IDV112" s="2"/>
      <c r="IDW112" s="2"/>
      <c r="IDX112" s="5"/>
      <c r="IDY112" s="5"/>
      <c r="IDZ112" s="5"/>
      <c r="IEA112" s="5"/>
      <c r="IEB112" s="5"/>
      <c r="IEC112" s="1"/>
      <c r="IED112" s="2"/>
      <c r="IEE112" s="2"/>
      <c r="IEF112" s="5"/>
      <c r="IEG112" s="5"/>
      <c r="IEH112" s="5"/>
      <c r="IEI112" s="5"/>
      <c r="IEJ112" s="5"/>
      <c r="IEK112" s="1"/>
      <c r="IEL112" s="2"/>
      <c r="IEM112" s="2"/>
      <c r="IEN112" s="5"/>
      <c r="IEO112" s="5"/>
      <c r="IEP112" s="5"/>
      <c r="IEQ112" s="5"/>
      <c r="IER112" s="5"/>
      <c r="IES112" s="1"/>
      <c r="IET112" s="2"/>
      <c r="IEU112" s="2"/>
      <c r="IEV112" s="5"/>
      <c r="IEW112" s="5"/>
      <c r="IEX112" s="5"/>
      <c r="IEY112" s="5"/>
      <c r="IEZ112" s="5"/>
      <c r="IFA112" s="1"/>
      <c r="IFB112" s="2"/>
      <c r="IFC112" s="2"/>
      <c r="IFD112" s="5"/>
      <c r="IFE112" s="5"/>
      <c r="IFF112" s="5"/>
      <c r="IFG112" s="5"/>
      <c r="IFH112" s="5"/>
      <c r="IFI112" s="1"/>
      <c r="IFJ112" s="2"/>
      <c r="IFK112" s="2"/>
      <c r="IFL112" s="5"/>
      <c r="IFM112" s="5"/>
      <c r="IFN112" s="5"/>
      <c r="IFO112" s="5"/>
      <c r="IFP112" s="5"/>
      <c r="IFQ112" s="1"/>
      <c r="IFR112" s="2"/>
      <c r="IFS112" s="2"/>
      <c r="IFT112" s="5"/>
      <c r="IFU112" s="5"/>
      <c r="IFV112" s="5"/>
      <c r="IFW112" s="5"/>
      <c r="IFX112" s="5"/>
      <c r="IFY112" s="1"/>
      <c r="IFZ112" s="2"/>
      <c r="IGA112" s="2"/>
      <c r="IGB112" s="5"/>
      <c r="IGC112" s="5"/>
      <c r="IGD112" s="5"/>
      <c r="IGE112" s="5"/>
      <c r="IGF112" s="5"/>
      <c r="IGG112" s="1"/>
      <c r="IGH112" s="2"/>
      <c r="IGI112" s="2"/>
      <c r="IGJ112" s="5"/>
      <c r="IGK112" s="5"/>
      <c r="IGL112" s="5"/>
      <c r="IGM112" s="5"/>
      <c r="IGN112" s="5"/>
      <c r="IGO112" s="1"/>
      <c r="IGP112" s="2"/>
      <c r="IGQ112" s="2"/>
      <c r="IGR112" s="5"/>
      <c r="IGS112" s="5"/>
      <c r="IGT112" s="5"/>
      <c r="IGU112" s="5"/>
      <c r="IGV112" s="5"/>
      <c r="IGW112" s="1"/>
      <c r="IGX112" s="2"/>
      <c r="IGY112" s="2"/>
      <c r="IGZ112" s="5"/>
      <c r="IHA112" s="5"/>
      <c r="IHB112" s="5"/>
      <c r="IHC112" s="5"/>
      <c r="IHD112" s="5"/>
      <c r="IHE112" s="1"/>
      <c r="IHF112" s="2"/>
      <c r="IHG112" s="2"/>
      <c r="IHH112" s="5"/>
      <c r="IHI112" s="5"/>
      <c r="IHJ112" s="5"/>
      <c r="IHK112" s="5"/>
      <c r="IHL112" s="5"/>
      <c r="IHM112" s="1"/>
      <c r="IHN112" s="2"/>
      <c r="IHO112" s="2"/>
      <c r="IHP112" s="5"/>
      <c r="IHQ112" s="5"/>
      <c r="IHR112" s="5"/>
      <c r="IHS112" s="5"/>
      <c r="IHT112" s="5"/>
      <c r="IHU112" s="1"/>
      <c r="IHV112" s="2"/>
      <c r="IHW112" s="2"/>
      <c r="IHX112" s="5"/>
      <c r="IHY112" s="5"/>
      <c r="IHZ112" s="5"/>
      <c r="IIA112" s="5"/>
      <c r="IIB112" s="5"/>
      <c r="IIC112" s="1"/>
      <c r="IID112" s="2"/>
      <c r="IIE112" s="2"/>
      <c r="IIF112" s="5"/>
      <c r="IIG112" s="5"/>
      <c r="IIH112" s="5"/>
      <c r="III112" s="5"/>
      <c r="IIJ112" s="5"/>
      <c r="IIK112" s="1"/>
      <c r="IIL112" s="2"/>
      <c r="IIM112" s="2"/>
      <c r="IIN112" s="5"/>
      <c r="IIO112" s="5"/>
      <c r="IIP112" s="5"/>
      <c r="IIQ112" s="5"/>
      <c r="IIR112" s="5"/>
      <c r="IIS112" s="1"/>
      <c r="IIT112" s="2"/>
      <c r="IIU112" s="2"/>
      <c r="IIV112" s="5"/>
      <c r="IIW112" s="5"/>
      <c r="IIX112" s="5"/>
      <c r="IIY112" s="5"/>
      <c r="IIZ112" s="5"/>
      <c r="IJA112" s="1"/>
      <c r="IJB112" s="2"/>
      <c r="IJC112" s="2"/>
      <c r="IJD112" s="5"/>
      <c r="IJE112" s="5"/>
      <c r="IJF112" s="5"/>
      <c r="IJG112" s="5"/>
      <c r="IJH112" s="5"/>
      <c r="IJI112" s="1"/>
      <c r="IJJ112" s="2"/>
      <c r="IJK112" s="2"/>
      <c r="IJL112" s="5"/>
      <c r="IJM112" s="5"/>
      <c r="IJN112" s="5"/>
      <c r="IJO112" s="5"/>
      <c r="IJP112" s="5"/>
      <c r="IJQ112" s="1"/>
      <c r="IJR112" s="2"/>
      <c r="IJS112" s="2"/>
      <c r="IJT112" s="5"/>
      <c r="IJU112" s="5"/>
      <c r="IJV112" s="5"/>
      <c r="IJW112" s="5"/>
      <c r="IJX112" s="5"/>
      <c r="IJY112" s="1"/>
      <c r="IJZ112" s="2"/>
      <c r="IKA112" s="2"/>
      <c r="IKB112" s="5"/>
      <c r="IKC112" s="5"/>
      <c r="IKD112" s="5"/>
      <c r="IKE112" s="5"/>
      <c r="IKF112" s="5"/>
      <c r="IKG112" s="1"/>
      <c r="IKH112" s="2"/>
      <c r="IKI112" s="2"/>
      <c r="IKJ112" s="5"/>
      <c r="IKK112" s="5"/>
      <c r="IKL112" s="5"/>
      <c r="IKM112" s="5"/>
      <c r="IKN112" s="5"/>
      <c r="IKO112" s="1"/>
      <c r="IKP112" s="2"/>
      <c r="IKQ112" s="2"/>
      <c r="IKR112" s="5"/>
      <c r="IKS112" s="5"/>
      <c r="IKT112" s="5"/>
      <c r="IKU112" s="5"/>
      <c r="IKV112" s="5"/>
      <c r="IKW112" s="1"/>
      <c r="IKX112" s="2"/>
      <c r="IKY112" s="2"/>
      <c r="IKZ112" s="5"/>
      <c r="ILA112" s="5"/>
      <c r="ILB112" s="5"/>
      <c r="ILC112" s="5"/>
      <c r="ILD112" s="5"/>
      <c r="ILE112" s="1"/>
      <c r="ILF112" s="2"/>
      <c r="ILG112" s="2"/>
      <c r="ILH112" s="5"/>
      <c r="ILI112" s="5"/>
      <c r="ILJ112" s="5"/>
      <c r="ILK112" s="5"/>
      <c r="ILL112" s="5"/>
      <c r="ILM112" s="1"/>
      <c r="ILN112" s="2"/>
      <c r="ILO112" s="2"/>
      <c r="ILP112" s="5"/>
      <c r="ILQ112" s="5"/>
      <c r="ILR112" s="5"/>
      <c r="ILS112" s="5"/>
      <c r="ILT112" s="5"/>
      <c r="ILU112" s="1"/>
      <c r="ILV112" s="2"/>
      <c r="ILW112" s="2"/>
      <c r="ILX112" s="5"/>
      <c r="ILY112" s="5"/>
      <c r="ILZ112" s="5"/>
      <c r="IMA112" s="5"/>
      <c r="IMB112" s="5"/>
      <c r="IMC112" s="1"/>
      <c r="IMD112" s="2"/>
      <c r="IME112" s="2"/>
      <c r="IMF112" s="5"/>
      <c r="IMG112" s="5"/>
      <c r="IMH112" s="5"/>
      <c r="IMI112" s="5"/>
      <c r="IMJ112" s="5"/>
      <c r="IMK112" s="1"/>
      <c r="IML112" s="2"/>
      <c r="IMM112" s="2"/>
      <c r="IMN112" s="5"/>
      <c r="IMO112" s="5"/>
      <c r="IMP112" s="5"/>
      <c r="IMQ112" s="5"/>
      <c r="IMR112" s="5"/>
      <c r="IMS112" s="1"/>
      <c r="IMT112" s="2"/>
      <c r="IMU112" s="2"/>
      <c r="IMV112" s="5"/>
      <c r="IMW112" s="5"/>
      <c r="IMX112" s="5"/>
      <c r="IMY112" s="5"/>
      <c r="IMZ112" s="5"/>
      <c r="INA112" s="1"/>
      <c r="INB112" s="2"/>
      <c r="INC112" s="2"/>
      <c r="IND112" s="5"/>
      <c r="INE112" s="5"/>
      <c r="INF112" s="5"/>
      <c r="ING112" s="5"/>
      <c r="INH112" s="5"/>
      <c r="INI112" s="1"/>
      <c r="INJ112" s="2"/>
      <c r="INK112" s="2"/>
      <c r="INL112" s="5"/>
      <c r="INM112" s="5"/>
      <c r="INN112" s="5"/>
      <c r="INO112" s="5"/>
      <c r="INP112" s="5"/>
      <c r="INQ112" s="1"/>
      <c r="INR112" s="2"/>
      <c r="INS112" s="2"/>
      <c r="INT112" s="5"/>
      <c r="INU112" s="5"/>
      <c r="INV112" s="5"/>
      <c r="INW112" s="5"/>
      <c r="INX112" s="5"/>
      <c r="INY112" s="1"/>
      <c r="INZ112" s="2"/>
      <c r="IOA112" s="2"/>
      <c r="IOB112" s="5"/>
      <c r="IOC112" s="5"/>
      <c r="IOD112" s="5"/>
      <c r="IOE112" s="5"/>
      <c r="IOF112" s="5"/>
      <c r="IOG112" s="1"/>
      <c r="IOH112" s="2"/>
      <c r="IOI112" s="2"/>
      <c r="IOJ112" s="5"/>
      <c r="IOK112" s="5"/>
      <c r="IOL112" s="5"/>
      <c r="IOM112" s="5"/>
      <c r="ION112" s="5"/>
      <c r="IOO112" s="1"/>
      <c r="IOP112" s="2"/>
      <c r="IOQ112" s="2"/>
      <c r="IOR112" s="5"/>
      <c r="IOS112" s="5"/>
      <c r="IOT112" s="5"/>
      <c r="IOU112" s="5"/>
      <c r="IOV112" s="5"/>
      <c r="IOW112" s="1"/>
      <c r="IOX112" s="2"/>
      <c r="IOY112" s="2"/>
      <c r="IOZ112" s="5"/>
      <c r="IPA112" s="5"/>
      <c r="IPB112" s="5"/>
      <c r="IPC112" s="5"/>
      <c r="IPD112" s="5"/>
      <c r="IPE112" s="1"/>
      <c r="IPF112" s="2"/>
      <c r="IPG112" s="2"/>
      <c r="IPH112" s="5"/>
      <c r="IPI112" s="5"/>
      <c r="IPJ112" s="5"/>
      <c r="IPK112" s="5"/>
      <c r="IPL112" s="5"/>
      <c r="IPM112" s="1"/>
      <c r="IPN112" s="2"/>
      <c r="IPO112" s="2"/>
      <c r="IPP112" s="5"/>
      <c r="IPQ112" s="5"/>
      <c r="IPR112" s="5"/>
      <c r="IPS112" s="5"/>
      <c r="IPT112" s="5"/>
      <c r="IPU112" s="1"/>
      <c r="IPV112" s="2"/>
      <c r="IPW112" s="2"/>
      <c r="IPX112" s="5"/>
      <c r="IPY112" s="5"/>
      <c r="IPZ112" s="5"/>
      <c r="IQA112" s="5"/>
      <c r="IQB112" s="5"/>
      <c r="IQC112" s="1"/>
      <c r="IQD112" s="2"/>
      <c r="IQE112" s="2"/>
      <c r="IQF112" s="5"/>
      <c r="IQG112" s="5"/>
      <c r="IQH112" s="5"/>
      <c r="IQI112" s="5"/>
      <c r="IQJ112" s="5"/>
      <c r="IQK112" s="1"/>
      <c r="IQL112" s="2"/>
      <c r="IQM112" s="2"/>
      <c r="IQN112" s="5"/>
      <c r="IQO112" s="5"/>
      <c r="IQP112" s="5"/>
      <c r="IQQ112" s="5"/>
      <c r="IQR112" s="5"/>
      <c r="IQS112" s="1"/>
      <c r="IQT112" s="2"/>
      <c r="IQU112" s="2"/>
      <c r="IQV112" s="5"/>
      <c r="IQW112" s="5"/>
      <c r="IQX112" s="5"/>
      <c r="IQY112" s="5"/>
      <c r="IQZ112" s="5"/>
      <c r="IRA112" s="1"/>
      <c r="IRB112" s="2"/>
      <c r="IRC112" s="2"/>
      <c r="IRD112" s="5"/>
      <c r="IRE112" s="5"/>
      <c r="IRF112" s="5"/>
      <c r="IRG112" s="5"/>
      <c r="IRH112" s="5"/>
      <c r="IRI112" s="1"/>
      <c r="IRJ112" s="2"/>
      <c r="IRK112" s="2"/>
      <c r="IRL112" s="5"/>
      <c r="IRM112" s="5"/>
      <c r="IRN112" s="5"/>
      <c r="IRO112" s="5"/>
      <c r="IRP112" s="5"/>
      <c r="IRQ112" s="1"/>
      <c r="IRR112" s="2"/>
      <c r="IRS112" s="2"/>
      <c r="IRT112" s="5"/>
      <c r="IRU112" s="5"/>
      <c r="IRV112" s="5"/>
      <c r="IRW112" s="5"/>
      <c r="IRX112" s="5"/>
      <c r="IRY112" s="1"/>
      <c r="IRZ112" s="2"/>
      <c r="ISA112" s="2"/>
      <c r="ISB112" s="5"/>
      <c r="ISC112" s="5"/>
      <c r="ISD112" s="5"/>
      <c r="ISE112" s="5"/>
      <c r="ISF112" s="5"/>
      <c r="ISG112" s="1"/>
      <c r="ISH112" s="2"/>
      <c r="ISI112" s="2"/>
      <c r="ISJ112" s="5"/>
      <c r="ISK112" s="5"/>
      <c r="ISL112" s="5"/>
      <c r="ISM112" s="5"/>
      <c r="ISN112" s="5"/>
      <c r="ISO112" s="1"/>
      <c r="ISP112" s="2"/>
      <c r="ISQ112" s="2"/>
      <c r="ISR112" s="5"/>
      <c r="ISS112" s="5"/>
      <c r="IST112" s="5"/>
      <c r="ISU112" s="5"/>
      <c r="ISV112" s="5"/>
      <c r="ISW112" s="1"/>
      <c r="ISX112" s="2"/>
      <c r="ISY112" s="2"/>
      <c r="ISZ112" s="5"/>
      <c r="ITA112" s="5"/>
      <c r="ITB112" s="5"/>
      <c r="ITC112" s="5"/>
      <c r="ITD112" s="5"/>
      <c r="ITE112" s="1"/>
      <c r="ITF112" s="2"/>
      <c r="ITG112" s="2"/>
      <c r="ITH112" s="5"/>
      <c r="ITI112" s="5"/>
      <c r="ITJ112" s="5"/>
      <c r="ITK112" s="5"/>
      <c r="ITL112" s="5"/>
      <c r="ITM112" s="1"/>
      <c r="ITN112" s="2"/>
      <c r="ITO112" s="2"/>
      <c r="ITP112" s="5"/>
      <c r="ITQ112" s="5"/>
      <c r="ITR112" s="5"/>
      <c r="ITS112" s="5"/>
      <c r="ITT112" s="5"/>
      <c r="ITU112" s="1"/>
      <c r="ITV112" s="2"/>
      <c r="ITW112" s="2"/>
      <c r="ITX112" s="5"/>
      <c r="ITY112" s="5"/>
      <c r="ITZ112" s="5"/>
      <c r="IUA112" s="5"/>
      <c r="IUB112" s="5"/>
      <c r="IUC112" s="1"/>
      <c r="IUD112" s="2"/>
      <c r="IUE112" s="2"/>
      <c r="IUF112" s="5"/>
      <c r="IUG112" s="5"/>
      <c r="IUH112" s="5"/>
      <c r="IUI112" s="5"/>
      <c r="IUJ112" s="5"/>
      <c r="IUK112" s="1"/>
      <c r="IUL112" s="2"/>
      <c r="IUM112" s="2"/>
      <c r="IUN112" s="5"/>
      <c r="IUO112" s="5"/>
      <c r="IUP112" s="5"/>
      <c r="IUQ112" s="5"/>
      <c r="IUR112" s="5"/>
      <c r="IUS112" s="1"/>
      <c r="IUT112" s="2"/>
      <c r="IUU112" s="2"/>
      <c r="IUV112" s="5"/>
      <c r="IUW112" s="5"/>
      <c r="IUX112" s="5"/>
      <c r="IUY112" s="5"/>
      <c r="IUZ112" s="5"/>
      <c r="IVA112" s="1"/>
      <c r="IVB112" s="2"/>
      <c r="IVC112" s="2"/>
      <c r="IVD112" s="5"/>
      <c r="IVE112" s="5"/>
      <c r="IVF112" s="5"/>
      <c r="IVG112" s="5"/>
      <c r="IVH112" s="5"/>
      <c r="IVI112" s="1"/>
      <c r="IVJ112" s="2"/>
      <c r="IVK112" s="2"/>
      <c r="IVL112" s="5"/>
      <c r="IVM112" s="5"/>
      <c r="IVN112" s="5"/>
      <c r="IVO112" s="5"/>
      <c r="IVP112" s="5"/>
      <c r="IVQ112" s="1"/>
      <c r="IVR112" s="2"/>
      <c r="IVS112" s="2"/>
      <c r="IVT112" s="5"/>
      <c r="IVU112" s="5"/>
      <c r="IVV112" s="5"/>
      <c r="IVW112" s="5"/>
      <c r="IVX112" s="5"/>
      <c r="IVY112" s="1"/>
      <c r="IVZ112" s="2"/>
      <c r="IWA112" s="2"/>
      <c r="IWB112" s="5"/>
      <c r="IWC112" s="5"/>
      <c r="IWD112" s="5"/>
      <c r="IWE112" s="5"/>
      <c r="IWF112" s="5"/>
      <c r="IWG112" s="1"/>
      <c r="IWH112" s="2"/>
      <c r="IWI112" s="2"/>
      <c r="IWJ112" s="5"/>
      <c r="IWK112" s="5"/>
      <c r="IWL112" s="5"/>
      <c r="IWM112" s="5"/>
      <c r="IWN112" s="5"/>
      <c r="IWO112" s="1"/>
      <c r="IWP112" s="2"/>
      <c r="IWQ112" s="2"/>
      <c r="IWR112" s="5"/>
      <c r="IWS112" s="5"/>
      <c r="IWT112" s="5"/>
      <c r="IWU112" s="5"/>
      <c r="IWV112" s="5"/>
      <c r="IWW112" s="1"/>
      <c r="IWX112" s="2"/>
      <c r="IWY112" s="2"/>
      <c r="IWZ112" s="5"/>
      <c r="IXA112" s="5"/>
      <c r="IXB112" s="5"/>
      <c r="IXC112" s="5"/>
      <c r="IXD112" s="5"/>
      <c r="IXE112" s="1"/>
      <c r="IXF112" s="2"/>
      <c r="IXG112" s="2"/>
      <c r="IXH112" s="5"/>
      <c r="IXI112" s="5"/>
      <c r="IXJ112" s="5"/>
      <c r="IXK112" s="5"/>
      <c r="IXL112" s="5"/>
      <c r="IXM112" s="1"/>
      <c r="IXN112" s="2"/>
      <c r="IXO112" s="2"/>
      <c r="IXP112" s="5"/>
      <c r="IXQ112" s="5"/>
      <c r="IXR112" s="5"/>
      <c r="IXS112" s="5"/>
      <c r="IXT112" s="5"/>
      <c r="IXU112" s="1"/>
      <c r="IXV112" s="2"/>
      <c r="IXW112" s="2"/>
      <c r="IXX112" s="5"/>
      <c r="IXY112" s="5"/>
      <c r="IXZ112" s="5"/>
      <c r="IYA112" s="5"/>
      <c r="IYB112" s="5"/>
      <c r="IYC112" s="1"/>
      <c r="IYD112" s="2"/>
      <c r="IYE112" s="2"/>
      <c r="IYF112" s="5"/>
      <c r="IYG112" s="5"/>
      <c r="IYH112" s="5"/>
      <c r="IYI112" s="5"/>
      <c r="IYJ112" s="5"/>
      <c r="IYK112" s="1"/>
      <c r="IYL112" s="2"/>
      <c r="IYM112" s="2"/>
      <c r="IYN112" s="5"/>
      <c r="IYO112" s="5"/>
      <c r="IYP112" s="5"/>
      <c r="IYQ112" s="5"/>
      <c r="IYR112" s="5"/>
      <c r="IYS112" s="1"/>
      <c r="IYT112" s="2"/>
      <c r="IYU112" s="2"/>
      <c r="IYV112" s="5"/>
      <c r="IYW112" s="5"/>
      <c r="IYX112" s="5"/>
      <c r="IYY112" s="5"/>
      <c r="IYZ112" s="5"/>
      <c r="IZA112" s="1"/>
      <c r="IZB112" s="2"/>
      <c r="IZC112" s="2"/>
      <c r="IZD112" s="5"/>
      <c r="IZE112" s="5"/>
      <c r="IZF112" s="5"/>
      <c r="IZG112" s="5"/>
      <c r="IZH112" s="5"/>
      <c r="IZI112" s="1"/>
      <c r="IZJ112" s="2"/>
      <c r="IZK112" s="2"/>
      <c r="IZL112" s="5"/>
      <c r="IZM112" s="5"/>
      <c r="IZN112" s="5"/>
      <c r="IZO112" s="5"/>
      <c r="IZP112" s="5"/>
      <c r="IZQ112" s="1"/>
      <c r="IZR112" s="2"/>
      <c r="IZS112" s="2"/>
      <c r="IZT112" s="5"/>
      <c r="IZU112" s="5"/>
      <c r="IZV112" s="5"/>
      <c r="IZW112" s="5"/>
      <c r="IZX112" s="5"/>
      <c r="IZY112" s="1"/>
      <c r="IZZ112" s="2"/>
      <c r="JAA112" s="2"/>
      <c r="JAB112" s="5"/>
      <c r="JAC112" s="5"/>
      <c r="JAD112" s="5"/>
      <c r="JAE112" s="5"/>
      <c r="JAF112" s="5"/>
      <c r="JAG112" s="1"/>
      <c r="JAH112" s="2"/>
      <c r="JAI112" s="2"/>
      <c r="JAJ112" s="5"/>
      <c r="JAK112" s="5"/>
      <c r="JAL112" s="5"/>
      <c r="JAM112" s="5"/>
      <c r="JAN112" s="5"/>
      <c r="JAO112" s="1"/>
      <c r="JAP112" s="2"/>
      <c r="JAQ112" s="2"/>
      <c r="JAR112" s="5"/>
      <c r="JAS112" s="5"/>
      <c r="JAT112" s="5"/>
      <c r="JAU112" s="5"/>
      <c r="JAV112" s="5"/>
      <c r="JAW112" s="1"/>
      <c r="JAX112" s="2"/>
      <c r="JAY112" s="2"/>
      <c r="JAZ112" s="5"/>
      <c r="JBA112" s="5"/>
      <c r="JBB112" s="5"/>
      <c r="JBC112" s="5"/>
      <c r="JBD112" s="5"/>
      <c r="JBE112" s="1"/>
      <c r="JBF112" s="2"/>
      <c r="JBG112" s="2"/>
      <c r="JBH112" s="5"/>
      <c r="JBI112" s="5"/>
      <c r="JBJ112" s="5"/>
      <c r="JBK112" s="5"/>
      <c r="JBL112" s="5"/>
      <c r="JBM112" s="1"/>
      <c r="JBN112" s="2"/>
      <c r="JBO112" s="2"/>
      <c r="JBP112" s="5"/>
      <c r="JBQ112" s="5"/>
      <c r="JBR112" s="5"/>
      <c r="JBS112" s="5"/>
      <c r="JBT112" s="5"/>
      <c r="JBU112" s="1"/>
      <c r="JBV112" s="2"/>
      <c r="JBW112" s="2"/>
      <c r="JBX112" s="5"/>
      <c r="JBY112" s="5"/>
      <c r="JBZ112" s="5"/>
      <c r="JCA112" s="5"/>
      <c r="JCB112" s="5"/>
      <c r="JCC112" s="1"/>
      <c r="JCD112" s="2"/>
      <c r="JCE112" s="2"/>
      <c r="JCF112" s="5"/>
      <c r="JCG112" s="5"/>
      <c r="JCH112" s="5"/>
      <c r="JCI112" s="5"/>
      <c r="JCJ112" s="5"/>
      <c r="JCK112" s="1"/>
      <c r="JCL112" s="2"/>
      <c r="JCM112" s="2"/>
      <c r="JCN112" s="5"/>
      <c r="JCO112" s="5"/>
      <c r="JCP112" s="5"/>
      <c r="JCQ112" s="5"/>
      <c r="JCR112" s="5"/>
      <c r="JCS112" s="1"/>
      <c r="JCT112" s="2"/>
      <c r="JCU112" s="2"/>
      <c r="JCV112" s="5"/>
      <c r="JCW112" s="5"/>
      <c r="JCX112" s="5"/>
      <c r="JCY112" s="5"/>
      <c r="JCZ112" s="5"/>
      <c r="JDA112" s="1"/>
      <c r="JDB112" s="2"/>
      <c r="JDC112" s="2"/>
      <c r="JDD112" s="5"/>
      <c r="JDE112" s="5"/>
      <c r="JDF112" s="5"/>
      <c r="JDG112" s="5"/>
      <c r="JDH112" s="5"/>
      <c r="JDI112" s="1"/>
      <c r="JDJ112" s="2"/>
      <c r="JDK112" s="2"/>
      <c r="JDL112" s="5"/>
      <c r="JDM112" s="5"/>
      <c r="JDN112" s="5"/>
      <c r="JDO112" s="5"/>
      <c r="JDP112" s="5"/>
      <c r="JDQ112" s="1"/>
      <c r="JDR112" s="2"/>
      <c r="JDS112" s="2"/>
      <c r="JDT112" s="5"/>
      <c r="JDU112" s="5"/>
      <c r="JDV112" s="5"/>
      <c r="JDW112" s="5"/>
      <c r="JDX112" s="5"/>
      <c r="JDY112" s="1"/>
      <c r="JDZ112" s="2"/>
      <c r="JEA112" s="2"/>
      <c r="JEB112" s="5"/>
      <c r="JEC112" s="5"/>
      <c r="JED112" s="5"/>
      <c r="JEE112" s="5"/>
      <c r="JEF112" s="5"/>
      <c r="JEG112" s="1"/>
      <c r="JEH112" s="2"/>
      <c r="JEI112" s="2"/>
      <c r="JEJ112" s="5"/>
      <c r="JEK112" s="5"/>
      <c r="JEL112" s="5"/>
      <c r="JEM112" s="5"/>
      <c r="JEN112" s="5"/>
      <c r="JEO112" s="1"/>
      <c r="JEP112" s="2"/>
      <c r="JEQ112" s="2"/>
      <c r="JER112" s="5"/>
      <c r="JES112" s="5"/>
      <c r="JET112" s="5"/>
      <c r="JEU112" s="5"/>
      <c r="JEV112" s="5"/>
      <c r="JEW112" s="1"/>
      <c r="JEX112" s="2"/>
      <c r="JEY112" s="2"/>
      <c r="JEZ112" s="5"/>
      <c r="JFA112" s="5"/>
      <c r="JFB112" s="5"/>
      <c r="JFC112" s="5"/>
      <c r="JFD112" s="5"/>
      <c r="JFE112" s="1"/>
      <c r="JFF112" s="2"/>
      <c r="JFG112" s="2"/>
      <c r="JFH112" s="5"/>
      <c r="JFI112" s="5"/>
      <c r="JFJ112" s="5"/>
      <c r="JFK112" s="5"/>
      <c r="JFL112" s="5"/>
      <c r="JFM112" s="1"/>
      <c r="JFN112" s="2"/>
      <c r="JFO112" s="2"/>
      <c r="JFP112" s="5"/>
      <c r="JFQ112" s="5"/>
      <c r="JFR112" s="5"/>
      <c r="JFS112" s="5"/>
      <c r="JFT112" s="5"/>
      <c r="JFU112" s="1"/>
      <c r="JFV112" s="2"/>
      <c r="JFW112" s="2"/>
      <c r="JFX112" s="5"/>
      <c r="JFY112" s="5"/>
      <c r="JFZ112" s="5"/>
      <c r="JGA112" s="5"/>
      <c r="JGB112" s="5"/>
      <c r="JGC112" s="1"/>
      <c r="JGD112" s="2"/>
      <c r="JGE112" s="2"/>
      <c r="JGF112" s="5"/>
      <c r="JGG112" s="5"/>
      <c r="JGH112" s="5"/>
      <c r="JGI112" s="5"/>
      <c r="JGJ112" s="5"/>
      <c r="JGK112" s="1"/>
      <c r="JGL112" s="2"/>
      <c r="JGM112" s="2"/>
      <c r="JGN112" s="5"/>
      <c r="JGO112" s="5"/>
      <c r="JGP112" s="5"/>
      <c r="JGQ112" s="5"/>
      <c r="JGR112" s="5"/>
      <c r="JGS112" s="1"/>
      <c r="JGT112" s="2"/>
      <c r="JGU112" s="2"/>
      <c r="JGV112" s="5"/>
      <c r="JGW112" s="5"/>
      <c r="JGX112" s="5"/>
      <c r="JGY112" s="5"/>
      <c r="JGZ112" s="5"/>
      <c r="JHA112" s="1"/>
      <c r="JHB112" s="2"/>
      <c r="JHC112" s="2"/>
      <c r="JHD112" s="5"/>
      <c r="JHE112" s="5"/>
      <c r="JHF112" s="5"/>
      <c r="JHG112" s="5"/>
      <c r="JHH112" s="5"/>
      <c r="JHI112" s="1"/>
      <c r="JHJ112" s="2"/>
      <c r="JHK112" s="2"/>
      <c r="JHL112" s="5"/>
      <c r="JHM112" s="5"/>
      <c r="JHN112" s="5"/>
      <c r="JHO112" s="5"/>
      <c r="JHP112" s="5"/>
      <c r="JHQ112" s="1"/>
      <c r="JHR112" s="2"/>
      <c r="JHS112" s="2"/>
      <c r="JHT112" s="5"/>
      <c r="JHU112" s="5"/>
      <c r="JHV112" s="5"/>
      <c r="JHW112" s="5"/>
      <c r="JHX112" s="5"/>
      <c r="JHY112" s="1"/>
      <c r="JHZ112" s="2"/>
      <c r="JIA112" s="2"/>
      <c r="JIB112" s="5"/>
      <c r="JIC112" s="5"/>
      <c r="JID112" s="5"/>
      <c r="JIE112" s="5"/>
      <c r="JIF112" s="5"/>
      <c r="JIG112" s="1"/>
      <c r="JIH112" s="2"/>
      <c r="JII112" s="2"/>
      <c r="JIJ112" s="5"/>
      <c r="JIK112" s="5"/>
      <c r="JIL112" s="5"/>
      <c r="JIM112" s="5"/>
      <c r="JIN112" s="5"/>
      <c r="JIO112" s="1"/>
      <c r="JIP112" s="2"/>
      <c r="JIQ112" s="2"/>
      <c r="JIR112" s="5"/>
      <c r="JIS112" s="5"/>
      <c r="JIT112" s="5"/>
      <c r="JIU112" s="5"/>
      <c r="JIV112" s="5"/>
      <c r="JIW112" s="1"/>
      <c r="JIX112" s="2"/>
      <c r="JIY112" s="2"/>
      <c r="JIZ112" s="5"/>
      <c r="JJA112" s="5"/>
      <c r="JJB112" s="5"/>
      <c r="JJC112" s="5"/>
      <c r="JJD112" s="5"/>
      <c r="JJE112" s="1"/>
      <c r="JJF112" s="2"/>
      <c r="JJG112" s="2"/>
      <c r="JJH112" s="5"/>
      <c r="JJI112" s="5"/>
      <c r="JJJ112" s="5"/>
      <c r="JJK112" s="5"/>
      <c r="JJL112" s="5"/>
      <c r="JJM112" s="1"/>
      <c r="JJN112" s="2"/>
      <c r="JJO112" s="2"/>
      <c r="JJP112" s="5"/>
      <c r="JJQ112" s="5"/>
      <c r="JJR112" s="5"/>
      <c r="JJS112" s="5"/>
      <c r="JJT112" s="5"/>
      <c r="JJU112" s="1"/>
      <c r="JJV112" s="2"/>
      <c r="JJW112" s="2"/>
      <c r="JJX112" s="5"/>
      <c r="JJY112" s="5"/>
      <c r="JJZ112" s="5"/>
      <c r="JKA112" s="5"/>
      <c r="JKB112" s="5"/>
      <c r="JKC112" s="1"/>
      <c r="JKD112" s="2"/>
      <c r="JKE112" s="2"/>
      <c r="JKF112" s="5"/>
      <c r="JKG112" s="5"/>
      <c r="JKH112" s="5"/>
      <c r="JKI112" s="5"/>
      <c r="JKJ112" s="5"/>
      <c r="JKK112" s="1"/>
      <c r="JKL112" s="2"/>
      <c r="JKM112" s="2"/>
      <c r="JKN112" s="5"/>
      <c r="JKO112" s="5"/>
      <c r="JKP112" s="5"/>
      <c r="JKQ112" s="5"/>
      <c r="JKR112" s="5"/>
      <c r="JKS112" s="1"/>
      <c r="JKT112" s="2"/>
      <c r="JKU112" s="2"/>
      <c r="JKV112" s="5"/>
      <c r="JKW112" s="5"/>
      <c r="JKX112" s="5"/>
      <c r="JKY112" s="5"/>
      <c r="JKZ112" s="5"/>
      <c r="JLA112" s="1"/>
      <c r="JLB112" s="2"/>
      <c r="JLC112" s="2"/>
      <c r="JLD112" s="5"/>
      <c r="JLE112" s="5"/>
      <c r="JLF112" s="5"/>
      <c r="JLG112" s="5"/>
      <c r="JLH112" s="5"/>
      <c r="JLI112" s="1"/>
      <c r="JLJ112" s="2"/>
      <c r="JLK112" s="2"/>
      <c r="JLL112" s="5"/>
      <c r="JLM112" s="5"/>
      <c r="JLN112" s="5"/>
      <c r="JLO112" s="5"/>
      <c r="JLP112" s="5"/>
      <c r="JLQ112" s="1"/>
      <c r="JLR112" s="2"/>
      <c r="JLS112" s="2"/>
      <c r="JLT112" s="5"/>
      <c r="JLU112" s="5"/>
      <c r="JLV112" s="5"/>
      <c r="JLW112" s="5"/>
      <c r="JLX112" s="5"/>
      <c r="JLY112" s="1"/>
      <c r="JLZ112" s="2"/>
      <c r="JMA112" s="2"/>
      <c r="JMB112" s="5"/>
      <c r="JMC112" s="5"/>
      <c r="JMD112" s="5"/>
      <c r="JME112" s="5"/>
      <c r="JMF112" s="5"/>
      <c r="JMG112" s="1"/>
      <c r="JMH112" s="2"/>
      <c r="JMI112" s="2"/>
      <c r="JMJ112" s="5"/>
      <c r="JMK112" s="5"/>
      <c r="JML112" s="5"/>
      <c r="JMM112" s="5"/>
      <c r="JMN112" s="5"/>
      <c r="JMO112" s="1"/>
      <c r="JMP112" s="2"/>
      <c r="JMQ112" s="2"/>
      <c r="JMR112" s="5"/>
      <c r="JMS112" s="5"/>
      <c r="JMT112" s="5"/>
      <c r="JMU112" s="5"/>
      <c r="JMV112" s="5"/>
      <c r="JMW112" s="1"/>
      <c r="JMX112" s="2"/>
      <c r="JMY112" s="2"/>
      <c r="JMZ112" s="5"/>
      <c r="JNA112" s="5"/>
      <c r="JNB112" s="5"/>
      <c r="JNC112" s="5"/>
      <c r="JND112" s="5"/>
      <c r="JNE112" s="1"/>
      <c r="JNF112" s="2"/>
      <c r="JNG112" s="2"/>
      <c r="JNH112" s="5"/>
      <c r="JNI112" s="5"/>
      <c r="JNJ112" s="5"/>
      <c r="JNK112" s="5"/>
      <c r="JNL112" s="5"/>
      <c r="JNM112" s="1"/>
      <c r="JNN112" s="2"/>
      <c r="JNO112" s="2"/>
      <c r="JNP112" s="5"/>
      <c r="JNQ112" s="5"/>
      <c r="JNR112" s="5"/>
      <c r="JNS112" s="5"/>
      <c r="JNT112" s="5"/>
      <c r="JNU112" s="1"/>
      <c r="JNV112" s="2"/>
      <c r="JNW112" s="2"/>
      <c r="JNX112" s="5"/>
      <c r="JNY112" s="5"/>
      <c r="JNZ112" s="5"/>
      <c r="JOA112" s="5"/>
      <c r="JOB112" s="5"/>
      <c r="JOC112" s="1"/>
      <c r="JOD112" s="2"/>
      <c r="JOE112" s="2"/>
      <c r="JOF112" s="5"/>
      <c r="JOG112" s="5"/>
      <c r="JOH112" s="5"/>
      <c r="JOI112" s="5"/>
      <c r="JOJ112" s="5"/>
      <c r="JOK112" s="1"/>
      <c r="JOL112" s="2"/>
      <c r="JOM112" s="2"/>
      <c r="JON112" s="5"/>
      <c r="JOO112" s="5"/>
      <c r="JOP112" s="5"/>
      <c r="JOQ112" s="5"/>
      <c r="JOR112" s="5"/>
      <c r="JOS112" s="1"/>
      <c r="JOT112" s="2"/>
      <c r="JOU112" s="2"/>
      <c r="JOV112" s="5"/>
      <c r="JOW112" s="5"/>
      <c r="JOX112" s="5"/>
      <c r="JOY112" s="5"/>
      <c r="JOZ112" s="5"/>
      <c r="JPA112" s="1"/>
      <c r="JPB112" s="2"/>
      <c r="JPC112" s="2"/>
      <c r="JPD112" s="5"/>
      <c r="JPE112" s="5"/>
      <c r="JPF112" s="5"/>
      <c r="JPG112" s="5"/>
      <c r="JPH112" s="5"/>
      <c r="JPI112" s="1"/>
      <c r="JPJ112" s="2"/>
      <c r="JPK112" s="2"/>
      <c r="JPL112" s="5"/>
      <c r="JPM112" s="5"/>
      <c r="JPN112" s="5"/>
      <c r="JPO112" s="5"/>
      <c r="JPP112" s="5"/>
      <c r="JPQ112" s="1"/>
      <c r="JPR112" s="2"/>
      <c r="JPS112" s="2"/>
      <c r="JPT112" s="5"/>
      <c r="JPU112" s="5"/>
      <c r="JPV112" s="5"/>
      <c r="JPW112" s="5"/>
      <c r="JPX112" s="5"/>
      <c r="JPY112" s="1"/>
      <c r="JPZ112" s="2"/>
      <c r="JQA112" s="2"/>
      <c r="JQB112" s="5"/>
      <c r="JQC112" s="5"/>
      <c r="JQD112" s="5"/>
      <c r="JQE112" s="5"/>
      <c r="JQF112" s="5"/>
      <c r="JQG112" s="1"/>
      <c r="JQH112" s="2"/>
      <c r="JQI112" s="2"/>
      <c r="JQJ112" s="5"/>
      <c r="JQK112" s="5"/>
      <c r="JQL112" s="5"/>
      <c r="JQM112" s="5"/>
      <c r="JQN112" s="5"/>
      <c r="JQO112" s="1"/>
      <c r="JQP112" s="2"/>
      <c r="JQQ112" s="2"/>
      <c r="JQR112" s="5"/>
      <c r="JQS112" s="5"/>
      <c r="JQT112" s="5"/>
      <c r="JQU112" s="5"/>
      <c r="JQV112" s="5"/>
      <c r="JQW112" s="1"/>
      <c r="JQX112" s="2"/>
      <c r="JQY112" s="2"/>
      <c r="JQZ112" s="5"/>
      <c r="JRA112" s="5"/>
      <c r="JRB112" s="5"/>
      <c r="JRC112" s="5"/>
      <c r="JRD112" s="5"/>
      <c r="JRE112" s="1"/>
      <c r="JRF112" s="2"/>
      <c r="JRG112" s="2"/>
      <c r="JRH112" s="5"/>
      <c r="JRI112" s="5"/>
      <c r="JRJ112" s="5"/>
      <c r="JRK112" s="5"/>
      <c r="JRL112" s="5"/>
      <c r="JRM112" s="1"/>
      <c r="JRN112" s="2"/>
      <c r="JRO112" s="2"/>
      <c r="JRP112" s="5"/>
      <c r="JRQ112" s="5"/>
      <c r="JRR112" s="5"/>
      <c r="JRS112" s="5"/>
      <c r="JRT112" s="5"/>
      <c r="JRU112" s="1"/>
      <c r="JRV112" s="2"/>
      <c r="JRW112" s="2"/>
      <c r="JRX112" s="5"/>
      <c r="JRY112" s="5"/>
      <c r="JRZ112" s="5"/>
      <c r="JSA112" s="5"/>
      <c r="JSB112" s="5"/>
      <c r="JSC112" s="1"/>
      <c r="JSD112" s="2"/>
      <c r="JSE112" s="2"/>
      <c r="JSF112" s="5"/>
      <c r="JSG112" s="5"/>
      <c r="JSH112" s="5"/>
      <c r="JSI112" s="5"/>
      <c r="JSJ112" s="5"/>
      <c r="JSK112" s="1"/>
      <c r="JSL112" s="2"/>
      <c r="JSM112" s="2"/>
      <c r="JSN112" s="5"/>
      <c r="JSO112" s="5"/>
      <c r="JSP112" s="5"/>
      <c r="JSQ112" s="5"/>
      <c r="JSR112" s="5"/>
      <c r="JSS112" s="1"/>
      <c r="JST112" s="2"/>
      <c r="JSU112" s="2"/>
      <c r="JSV112" s="5"/>
      <c r="JSW112" s="5"/>
      <c r="JSX112" s="5"/>
      <c r="JSY112" s="5"/>
      <c r="JSZ112" s="5"/>
      <c r="JTA112" s="1"/>
      <c r="JTB112" s="2"/>
      <c r="JTC112" s="2"/>
      <c r="JTD112" s="5"/>
      <c r="JTE112" s="5"/>
      <c r="JTF112" s="5"/>
      <c r="JTG112" s="5"/>
      <c r="JTH112" s="5"/>
      <c r="JTI112" s="1"/>
      <c r="JTJ112" s="2"/>
      <c r="JTK112" s="2"/>
      <c r="JTL112" s="5"/>
      <c r="JTM112" s="5"/>
      <c r="JTN112" s="5"/>
      <c r="JTO112" s="5"/>
      <c r="JTP112" s="5"/>
      <c r="JTQ112" s="1"/>
      <c r="JTR112" s="2"/>
      <c r="JTS112" s="2"/>
      <c r="JTT112" s="5"/>
      <c r="JTU112" s="5"/>
      <c r="JTV112" s="5"/>
      <c r="JTW112" s="5"/>
      <c r="JTX112" s="5"/>
      <c r="JTY112" s="1"/>
      <c r="JTZ112" s="2"/>
      <c r="JUA112" s="2"/>
      <c r="JUB112" s="5"/>
      <c r="JUC112" s="5"/>
      <c r="JUD112" s="5"/>
      <c r="JUE112" s="5"/>
      <c r="JUF112" s="5"/>
      <c r="JUG112" s="1"/>
      <c r="JUH112" s="2"/>
      <c r="JUI112" s="2"/>
      <c r="JUJ112" s="5"/>
      <c r="JUK112" s="5"/>
      <c r="JUL112" s="5"/>
      <c r="JUM112" s="5"/>
      <c r="JUN112" s="5"/>
      <c r="JUO112" s="1"/>
      <c r="JUP112" s="2"/>
      <c r="JUQ112" s="2"/>
      <c r="JUR112" s="5"/>
      <c r="JUS112" s="5"/>
      <c r="JUT112" s="5"/>
      <c r="JUU112" s="5"/>
      <c r="JUV112" s="5"/>
      <c r="JUW112" s="1"/>
      <c r="JUX112" s="2"/>
      <c r="JUY112" s="2"/>
      <c r="JUZ112" s="5"/>
      <c r="JVA112" s="5"/>
      <c r="JVB112" s="5"/>
      <c r="JVC112" s="5"/>
      <c r="JVD112" s="5"/>
      <c r="JVE112" s="1"/>
      <c r="JVF112" s="2"/>
      <c r="JVG112" s="2"/>
      <c r="JVH112" s="5"/>
      <c r="JVI112" s="5"/>
      <c r="JVJ112" s="5"/>
      <c r="JVK112" s="5"/>
      <c r="JVL112" s="5"/>
      <c r="JVM112" s="1"/>
      <c r="JVN112" s="2"/>
      <c r="JVO112" s="2"/>
      <c r="JVP112" s="5"/>
      <c r="JVQ112" s="5"/>
      <c r="JVR112" s="5"/>
      <c r="JVS112" s="5"/>
      <c r="JVT112" s="5"/>
      <c r="JVU112" s="1"/>
      <c r="JVV112" s="2"/>
      <c r="JVW112" s="2"/>
      <c r="JVX112" s="5"/>
      <c r="JVY112" s="5"/>
      <c r="JVZ112" s="5"/>
      <c r="JWA112" s="5"/>
      <c r="JWB112" s="5"/>
      <c r="JWC112" s="1"/>
      <c r="JWD112" s="2"/>
      <c r="JWE112" s="2"/>
      <c r="JWF112" s="5"/>
      <c r="JWG112" s="5"/>
      <c r="JWH112" s="5"/>
      <c r="JWI112" s="5"/>
      <c r="JWJ112" s="5"/>
      <c r="JWK112" s="1"/>
      <c r="JWL112" s="2"/>
      <c r="JWM112" s="2"/>
      <c r="JWN112" s="5"/>
      <c r="JWO112" s="5"/>
      <c r="JWP112" s="5"/>
      <c r="JWQ112" s="5"/>
      <c r="JWR112" s="5"/>
      <c r="JWS112" s="1"/>
      <c r="JWT112" s="2"/>
      <c r="JWU112" s="2"/>
      <c r="JWV112" s="5"/>
      <c r="JWW112" s="5"/>
      <c r="JWX112" s="5"/>
      <c r="JWY112" s="5"/>
      <c r="JWZ112" s="5"/>
      <c r="JXA112" s="1"/>
      <c r="JXB112" s="2"/>
      <c r="JXC112" s="2"/>
      <c r="JXD112" s="5"/>
      <c r="JXE112" s="5"/>
      <c r="JXF112" s="5"/>
      <c r="JXG112" s="5"/>
      <c r="JXH112" s="5"/>
      <c r="JXI112" s="1"/>
      <c r="JXJ112" s="2"/>
      <c r="JXK112" s="2"/>
      <c r="JXL112" s="5"/>
      <c r="JXM112" s="5"/>
      <c r="JXN112" s="5"/>
      <c r="JXO112" s="5"/>
      <c r="JXP112" s="5"/>
      <c r="JXQ112" s="1"/>
      <c r="JXR112" s="2"/>
      <c r="JXS112" s="2"/>
      <c r="JXT112" s="5"/>
      <c r="JXU112" s="5"/>
      <c r="JXV112" s="5"/>
      <c r="JXW112" s="5"/>
      <c r="JXX112" s="5"/>
      <c r="JXY112" s="1"/>
      <c r="JXZ112" s="2"/>
      <c r="JYA112" s="2"/>
      <c r="JYB112" s="5"/>
      <c r="JYC112" s="5"/>
      <c r="JYD112" s="5"/>
      <c r="JYE112" s="5"/>
      <c r="JYF112" s="5"/>
      <c r="JYG112" s="1"/>
      <c r="JYH112" s="2"/>
      <c r="JYI112" s="2"/>
      <c r="JYJ112" s="5"/>
      <c r="JYK112" s="5"/>
      <c r="JYL112" s="5"/>
      <c r="JYM112" s="5"/>
      <c r="JYN112" s="5"/>
      <c r="JYO112" s="1"/>
      <c r="JYP112" s="2"/>
      <c r="JYQ112" s="2"/>
      <c r="JYR112" s="5"/>
      <c r="JYS112" s="5"/>
      <c r="JYT112" s="5"/>
      <c r="JYU112" s="5"/>
      <c r="JYV112" s="5"/>
      <c r="JYW112" s="1"/>
      <c r="JYX112" s="2"/>
      <c r="JYY112" s="2"/>
      <c r="JYZ112" s="5"/>
      <c r="JZA112" s="5"/>
      <c r="JZB112" s="5"/>
      <c r="JZC112" s="5"/>
      <c r="JZD112" s="5"/>
      <c r="JZE112" s="1"/>
      <c r="JZF112" s="2"/>
      <c r="JZG112" s="2"/>
      <c r="JZH112" s="5"/>
      <c r="JZI112" s="5"/>
      <c r="JZJ112" s="5"/>
      <c r="JZK112" s="5"/>
      <c r="JZL112" s="5"/>
      <c r="JZM112" s="1"/>
      <c r="JZN112" s="2"/>
      <c r="JZO112" s="2"/>
      <c r="JZP112" s="5"/>
      <c r="JZQ112" s="5"/>
      <c r="JZR112" s="5"/>
      <c r="JZS112" s="5"/>
      <c r="JZT112" s="5"/>
      <c r="JZU112" s="1"/>
      <c r="JZV112" s="2"/>
      <c r="JZW112" s="2"/>
      <c r="JZX112" s="5"/>
      <c r="JZY112" s="5"/>
      <c r="JZZ112" s="5"/>
      <c r="KAA112" s="5"/>
      <c r="KAB112" s="5"/>
      <c r="KAC112" s="1"/>
      <c r="KAD112" s="2"/>
      <c r="KAE112" s="2"/>
      <c r="KAF112" s="5"/>
      <c r="KAG112" s="5"/>
      <c r="KAH112" s="5"/>
      <c r="KAI112" s="5"/>
      <c r="KAJ112" s="5"/>
      <c r="KAK112" s="1"/>
      <c r="KAL112" s="2"/>
      <c r="KAM112" s="2"/>
      <c r="KAN112" s="5"/>
      <c r="KAO112" s="5"/>
      <c r="KAP112" s="5"/>
      <c r="KAQ112" s="5"/>
      <c r="KAR112" s="5"/>
      <c r="KAS112" s="1"/>
      <c r="KAT112" s="2"/>
      <c r="KAU112" s="2"/>
      <c r="KAV112" s="5"/>
      <c r="KAW112" s="5"/>
      <c r="KAX112" s="5"/>
      <c r="KAY112" s="5"/>
      <c r="KAZ112" s="5"/>
      <c r="KBA112" s="1"/>
      <c r="KBB112" s="2"/>
      <c r="KBC112" s="2"/>
      <c r="KBD112" s="5"/>
      <c r="KBE112" s="5"/>
      <c r="KBF112" s="5"/>
      <c r="KBG112" s="5"/>
      <c r="KBH112" s="5"/>
      <c r="KBI112" s="1"/>
      <c r="KBJ112" s="2"/>
      <c r="KBK112" s="2"/>
      <c r="KBL112" s="5"/>
      <c r="KBM112" s="5"/>
      <c r="KBN112" s="5"/>
      <c r="KBO112" s="5"/>
      <c r="KBP112" s="5"/>
      <c r="KBQ112" s="1"/>
      <c r="KBR112" s="2"/>
      <c r="KBS112" s="2"/>
      <c r="KBT112" s="5"/>
      <c r="KBU112" s="5"/>
      <c r="KBV112" s="5"/>
      <c r="KBW112" s="5"/>
      <c r="KBX112" s="5"/>
      <c r="KBY112" s="1"/>
      <c r="KBZ112" s="2"/>
      <c r="KCA112" s="2"/>
      <c r="KCB112" s="5"/>
      <c r="KCC112" s="5"/>
      <c r="KCD112" s="5"/>
      <c r="KCE112" s="5"/>
      <c r="KCF112" s="5"/>
      <c r="KCG112" s="1"/>
      <c r="KCH112" s="2"/>
      <c r="KCI112" s="2"/>
      <c r="KCJ112" s="5"/>
      <c r="KCK112" s="5"/>
      <c r="KCL112" s="5"/>
      <c r="KCM112" s="5"/>
      <c r="KCN112" s="5"/>
      <c r="KCO112" s="1"/>
      <c r="KCP112" s="2"/>
      <c r="KCQ112" s="2"/>
      <c r="KCR112" s="5"/>
      <c r="KCS112" s="5"/>
      <c r="KCT112" s="5"/>
      <c r="KCU112" s="5"/>
      <c r="KCV112" s="5"/>
      <c r="KCW112" s="1"/>
      <c r="KCX112" s="2"/>
      <c r="KCY112" s="2"/>
      <c r="KCZ112" s="5"/>
      <c r="KDA112" s="5"/>
      <c r="KDB112" s="5"/>
      <c r="KDC112" s="5"/>
      <c r="KDD112" s="5"/>
      <c r="KDE112" s="1"/>
      <c r="KDF112" s="2"/>
      <c r="KDG112" s="2"/>
      <c r="KDH112" s="5"/>
      <c r="KDI112" s="5"/>
      <c r="KDJ112" s="5"/>
      <c r="KDK112" s="5"/>
      <c r="KDL112" s="5"/>
      <c r="KDM112" s="1"/>
      <c r="KDN112" s="2"/>
      <c r="KDO112" s="2"/>
      <c r="KDP112" s="5"/>
      <c r="KDQ112" s="5"/>
      <c r="KDR112" s="5"/>
      <c r="KDS112" s="5"/>
      <c r="KDT112" s="5"/>
      <c r="KDU112" s="1"/>
      <c r="KDV112" s="2"/>
      <c r="KDW112" s="2"/>
      <c r="KDX112" s="5"/>
      <c r="KDY112" s="5"/>
      <c r="KDZ112" s="5"/>
      <c r="KEA112" s="5"/>
      <c r="KEB112" s="5"/>
      <c r="KEC112" s="1"/>
      <c r="KED112" s="2"/>
      <c r="KEE112" s="2"/>
      <c r="KEF112" s="5"/>
      <c r="KEG112" s="5"/>
      <c r="KEH112" s="5"/>
      <c r="KEI112" s="5"/>
      <c r="KEJ112" s="5"/>
      <c r="KEK112" s="1"/>
      <c r="KEL112" s="2"/>
      <c r="KEM112" s="2"/>
      <c r="KEN112" s="5"/>
      <c r="KEO112" s="5"/>
      <c r="KEP112" s="5"/>
      <c r="KEQ112" s="5"/>
      <c r="KER112" s="5"/>
      <c r="KES112" s="1"/>
      <c r="KET112" s="2"/>
      <c r="KEU112" s="2"/>
      <c r="KEV112" s="5"/>
      <c r="KEW112" s="5"/>
      <c r="KEX112" s="5"/>
      <c r="KEY112" s="5"/>
      <c r="KEZ112" s="5"/>
      <c r="KFA112" s="1"/>
      <c r="KFB112" s="2"/>
      <c r="KFC112" s="2"/>
      <c r="KFD112" s="5"/>
      <c r="KFE112" s="5"/>
      <c r="KFF112" s="5"/>
      <c r="KFG112" s="5"/>
      <c r="KFH112" s="5"/>
      <c r="KFI112" s="1"/>
      <c r="KFJ112" s="2"/>
      <c r="KFK112" s="2"/>
      <c r="KFL112" s="5"/>
      <c r="KFM112" s="5"/>
      <c r="KFN112" s="5"/>
      <c r="KFO112" s="5"/>
      <c r="KFP112" s="5"/>
      <c r="KFQ112" s="1"/>
      <c r="KFR112" s="2"/>
      <c r="KFS112" s="2"/>
      <c r="KFT112" s="5"/>
      <c r="KFU112" s="5"/>
      <c r="KFV112" s="5"/>
      <c r="KFW112" s="5"/>
      <c r="KFX112" s="5"/>
      <c r="KFY112" s="1"/>
      <c r="KFZ112" s="2"/>
      <c r="KGA112" s="2"/>
      <c r="KGB112" s="5"/>
      <c r="KGC112" s="5"/>
      <c r="KGD112" s="5"/>
      <c r="KGE112" s="5"/>
      <c r="KGF112" s="5"/>
      <c r="KGG112" s="1"/>
      <c r="KGH112" s="2"/>
      <c r="KGI112" s="2"/>
      <c r="KGJ112" s="5"/>
      <c r="KGK112" s="5"/>
      <c r="KGL112" s="5"/>
      <c r="KGM112" s="5"/>
      <c r="KGN112" s="5"/>
      <c r="KGO112" s="1"/>
      <c r="KGP112" s="2"/>
      <c r="KGQ112" s="2"/>
      <c r="KGR112" s="5"/>
      <c r="KGS112" s="5"/>
      <c r="KGT112" s="5"/>
      <c r="KGU112" s="5"/>
      <c r="KGV112" s="5"/>
      <c r="KGW112" s="1"/>
      <c r="KGX112" s="2"/>
      <c r="KGY112" s="2"/>
      <c r="KGZ112" s="5"/>
      <c r="KHA112" s="5"/>
      <c r="KHB112" s="5"/>
      <c r="KHC112" s="5"/>
      <c r="KHD112" s="5"/>
      <c r="KHE112" s="1"/>
      <c r="KHF112" s="2"/>
      <c r="KHG112" s="2"/>
      <c r="KHH112" s="5"/>
      <c r="KHI112" s="5"/>
      <c r="KHJ112" s="5"/>
      <c r="KHK112" s="5"/>
      <c r="KHL112" s="5"/>
      <c r="KHM112" s="1"/>
      <c r="KHN112" s="2"/>
      <c r="KHO112" s="2"/>
      <c r="KHP112" s="5"/>
      <c r="KHQ112" s="5"/>
      <c r="KHR112" s="5"/>
      <c r="KHS112" s="5"/>
      <c r="KHT112" s="5"/>
      <c r="KHU112" s="1"/>
      <c r="KHV112" s="2"/>
      <c r="KHW112" s="2"/>
      <c r="KHX112" s="5"/>
      <c r="KHY112" s="5"/>
      <c r="KHZ112" s="5"/>
      <c r="KIA112" s="5"/>
      <c r="KIB112" s="5"/>
      <c r="KIC112" s="1"/>
      <c r="KID112" s="2"/>
      <c r="KIE112" s="2"/>
      <c r="KIF112" s="5"/>
      <c r="KIG112" s="5"/>
      <c r="KIH112" s="5"/>
      <c r="KII112" s="5"/>
      <c r="KIJ112" s="5"/>
      <c r="KIK112" s="1"/>
      <c r="KIL112" s="2"/>
      <c r="KIM112" s="2"/>
      <c r="KIN112" s="5"/>
      <c r="KIO112" s="5"/>
      <c r="KIP112" s="5"/>
      <c r="KIQ112" s="5"/>
      <c r="KIR112" s="5"/>
      <c r="KIS112" s="1"/>
      <c r="KIT112" s="2"/>
      <c r="KIU112" s="2"/>
      <c r="KIV112" s="5"/>
      <c r="KIW112" s="5"/>
      <c r="KIX112" s="5"/>
      <c r="KIY112" s="5"/>
      <c r="KIZ112" s="5"/>
      <c r="KJA112" s="1"/>
      <c r="KJB112" s="2"/>
      <c r="KJC112" s="2"/>
      <c r="KJD112" s="5"/>
      <c r="KJE112" s="5"/>
      <c r="KJF112" s="5"/>
      <c r="KJG112" s="5"/>
      <c r="KJH112" s="5"/>
      <c r="KJI112" s="1"/>
      <c r="KJJ112" s="2"/>
      <c r="KJK112" s="2"/>
      <c r="KJL112" s="5"/>
      <c r="KJM112" s="5"/>
      <c r="KJN112" s="5"/>
      <c r="KJO112" s="5"/>
      <c r="KJP112" s="5"/>
      <c r="KJQ112" s="1"/>
      <c r="KJR112" s="2"/>
      <c r="KJS112" s="2"/>
      <c r="KJT112" s="5"/>
      <c r="KJU112" s="5"/>
      <c r="KJV112" s="5"/>
      <c r="KJW112" s="5"/>
      <c r="KJX112" s="5"/>
      <c r="KJY112" s="1"/>
      <c r="KJZ112" s="2"/>
      <c r="KKA112" s="2"/>
      <c r="KKB112" s="5"/>
      <c r="KKC112" s="5"/>
      <c r="KKD112" s="5"/>
      <c r="KKE112" s="5"/>
      <c r="KKF112" s="5"/>
      <c r="KKG112" s="1"/>
      <c r="KKH112" s="2"/>
      <c r="KKI112" s="2"/>
      <c r="KKJ112" s="5"/>
      <c r="KKK112" s="5"/>
      <c r="KKL112" s="5"/>
      <c r="KKM112" s="5"/>
      <c r="KKN112" s="5"/>
      <c r="KKO112" s="1"/>
      <c r="KKP112" s="2"/>
      <c r="KKQ112" s="2"/>
      <c r="KKR112" s="5"/>
      <c r="KKS112" s="5"/>
      <c r="KKT112" s="5"/>
      <c r="KKU112" s="5"/>
      <c r="KKV112" s="5"/>
      <c r="KKW112" s="1"/>
      <c r="KKX112" s="2"/>
      <c r="KKY112" s="2"/>
      <c r="KKZ112" s="5"/>
      <c r="KLA112" s="5"/>
      <c r="KLB112" s="5"/>
      <c r="KLC112" s="5"/>
      <c r="KLD112" s="5"/>
      <c r="KLE112" s="1"/>
      <c r="KLF112" s="2"/>
      <c r="KLG112" s="2"/>
      <c r="KLH112" s="5"/>
      <c r="KLI112" s="5"/>
      <c r="KLJ112" s="5"/>
      <c r="KLK112" s="5"/>
      <c r="KLL112" s="5"/>
      <c r="KLM112" s="1"/>
      <c r="KLN112" s="2"/>
      <c r="KLO112" s="2"/>
      <c r="KLP112" s="5"/>
      <c r="KLQ112" s="5"/>
      <c r="KLR112" s="5"/>
      <c r="KLS112" s="5"/>
      <c r="KLT112" s="5"/>
      <c r="KLU112" s="1"/>
      <c r="KLV112" s="2"/>
      <c r="KLW112" s="2"/>
      <c r="KLX112" s="5"/>
      <c r="KLY112" s="5"/>
      <c r="KLZ112" s="5"/>
      <c r="KMA112" s="5"/>
      <c r="KMB112" s="5"/>
      <c r="KMC112" s="1"/>
      <c r="KMD112" s="2"/>
      <c r="KME112" s="2"/>
      <c r="KMF112" s="5"/>
      <c r="KMG112" s="5"/>
      <c r="KMH112" s="5"/>
      <c r="KMI112" s="5"/>
      <c r="KMJ112" s="5"/>
      <c r="KMK112" s="1"/>
      <c r="KML112" s="2"/>
      <c r="KMM112" s="2"/>
      <c r="KMN112" s="5"/>
      <c r="KMO112" s="5"/>
      <c r="KMP112" s="5"/>
      <c r="KMQ112" s="5"/>
      <c r="KMR112" s="5"/>
      <c r="KMS112" s="1"/>
      <c r="KMT112" s="2"/>
      <c r="KMU112" s="2"/>
      <c r="KMV112" s="5"/>
      <c r="KMW112" s="5"/>
      <c r="KMX112" s="5"/>
      <c r="KMY112" s="5"/>
      <c r="KMZ112" s="5"/>
      <c r="KNA112" s="1"/>
      <c r="KNB112" s="2"/>
      <c r="KNC112" s="2"/>
      <c r="KND112" s="5"/>
      <c r="KNE112" s="5"/>
      <c r="KNF112" s="5"/>
      <c r="KNG112" s="5"/>
      <c r="KNH112" s="5"/>
      <c r="KNI112" s="1"/>
      <c r="KNJ112" s="2"/>
      <c r="KNK112" s="2"/>
      <c r="KNL112" s="5"/>
      <c r="KNM112" s="5"/>
      <c r="KNN112" s="5"/>
      <c r="KNO112" s="5"/>
      <c r="KNP112" s="5"/>
      <c r="KNQ112" s="1"/>
      <c r="KNR112" s="2"/>
      <c r="KNS112" s="2"/>
      <c r="KNT112" s="5"/>
      <c r="KNU112" s="5"/>
      <c r="KNV112" s="5"/>
      <c r="KNW112" s="5"/>
      <c r="KNX112" s="5"/>
      <c r="KNY112" s="1"/>
      <c r="KNZ112" s="2"/>
      <c r="KOA112" s="2"/>
      <c r="KOB112" s="5"/>
      <c r="KOC112" s="5"/>
      <c r="KOD112" s="5"/>
      <c r="KOE112" s="5"/>
      <c r="KOF112" s="5"/>
      <c r="KOG112" s="1"/>
      <c r="KOH112" s="2"/>
      <c r="KOI112" s="2"/>
      <c r="KOJ112" s="5"/>
      <c r="KOK112" s="5"/>
      <c r="KOL112" s="5"/>
      <c r="KOM112" s="5"/>
      <c r="KON112" s="5"/>
      <c r="KOO112" s="1"/>
      <c r="KOP112" s="2"/>
      <c r="KOQ112" s="2"/>
      <c r="KOR112" s="5"/>
      <c r="KOS112" s="5"/>
      <c r="KOT112" s="5"/>
      <c r="KOU112" s="5"/>
      <c r="KOV112" s="5"/>
      <c r="KOW112" s="1"/>
      <c r="KOX112" s="2"/>
      <c r="KOY112" s="2"/>
      <c r="KOZ112" s="5"/>
      <c r="KPA112" s="5"/>
      <c r="KPB112" s="5"/>
      <c r="KPC112" s="5"/>
      <c r="KPD112" s="5"/>
      <c r="KPE112" s="1"/>
      <c r="KPF112" s="2"/>
      <c r="KPG112" s="2"/>
      <c r="KPH112" s="5"/>
      <c r="KPI112" s="5"/>
      <c r="KPJ112" s="5"/>
      <c r="KPK112" s="5"/>
      <c r="KPL112" s="5"/>
      <c r="KPM112" s="1"/>
      <c r="KPN112" s="2"/>
      <c r="KPO112" s="2"/>
      <c r="KPP112" s="5"/>
      <c r="KPQ112" s="5"/>
      <c r="KPR112" s="5"/>
      <c r="KPS112" s="5"/>
      <c r="KPT112" s="5"/>
      <c r="KPU112" s="1"/>
      <c r="KPV112" s="2"/>
      <c r="KPW112" s="2"/>
      <c r="KPX112" s="5"/>
      <c r="KPY112" s="5"/>
      <c r="KPZ112" s="5"/>
      <c r="KQA112" s="5"/>
      <c r="KQB112" s="5"/>
      <c r="KQC112" s="1"/>
      <c r="KQD112" s="2"/>
      <c r="KQE112" s="2"/>
      <c r="KQF112" s="5"/>
      <c r="KQG112" s="5"/>
      <c r="KQH112" s="5"/>
      <c r="KQI112" s="5"/>
      <c r="KQJ112" s="5"/>
      <c r="KQK112" s="1"/>
      <c r="KQL112" s="2"/>
      <c r="KQM112" s="2"/>
      <c r="KQN112" s="5"/>
      <c r="KQO112" s="5"/>
      <c r="KQP112" s="5"/>
      <c r="KQQ112" s="5"/>
      <c r="KQR112" s="5"/>
      <c r="KQS112" s="1"/>
      <c r="KQT112" s="2"/>
      <c r="KQU112" s="2"/>
      <c r="KQV112" s="5"/>
      <c r="KQW112" s="5"/>
      <c r="KQX112" s="5"/>
      <c r="KQY112" s="5"/>
      <c r="KQZ112" s="5"/>
      <c r="KRA112" s="1"/>
      <c r="KRB112" s="2"/>
      <c r="KRC112" s="2"/>
      <c r="KRD112" s="5"/>
      <c r="KRE112" s="5"/>
      <c r="KRF112" s="5"/>
      <c r="KRG112" s="5"/>
      <c r="KRH112" s="5"/>
      <c r="KRI112" s="1"/>
      <c r="KRJ112" s="2"/>
      <c r="KRK112" s="2"/>
      <c r="KRL112" s="5"/>
      <c r="KRM112" s="5"/>
      <c r="KRN112" s="5"/>
      <c r="KRO112" s="5"/>
      <c r="KRP112" s="5"/>
      <c r="KRQ112" s="1"/>
      <c r="KRR112" s="2"/>
      <c r="KRS112" s="2"/>
      <c r="KRT112" s="5"/>
      <c r="KRU112" s="5"/>
      <c r="KRV112" s="5"/>
      <c r="KRW112" s="5"/>
      <c r="KRX112" s="5"/>
      <c r="KRY112" s="1"/>
      <c r="KRZ112" s="2"/>
      <c r="KSA112" s="2"/>
      <c r="KSB112" s="5"/>
      <c r="KSC112" s="5"/>
      <c r="KSD112" s="5"/>
      <c r="KSE112" s="5"/>
      <c r="KSF112" s="5"/>
      <c r="KSG112" s="1"/>
      <c r="KSH112" s="2"/>
      <c r="KSI112" s="2"/>
      <c r="KSJ112" s="5"/>
      <c r="KSK112" s="5"/>
      <c r="KSL112" s="5"/>
      <c r="KSM112" s="5"/>
      <c r="KSN112" s="5"/>
      <c r="KSO112" s="1"/>
      <c r="KSP112" s="2"/>
      <c r="KSQ112" s="2"/>
      <c r="KSR112" s="5"/>
      <c r="KSS112" s="5"/>
      <c r="KST112" s="5"/>
      <c r="KSU112" s="5"/>
      <c r="KSV112" s="5"/>
      <c r="KSW112" s="1"/>
      <c r="KSX112" s="2"/>
      <c r="KSY112" s="2"/>
      <c r="KSZ112" s="5"/>
      <c r="KTA112" s="5"/>
      <c r="KTB112" s="5"/>
      <c r="KTC112" s="5"/>
      <c r="KTD112" s="5"/>
      <c r="KTE112" s="1"/>
      <c r="KTF112" s="2"/>
      <c r="KTG112" s="2"/>
      <c r="KTH112" s="5"/>
      <c r="KTI112" s="5"/>
      <c r="KTJ112" s="5"/>
      <c r="KTK112" s="5"/>
      <c r="KTL112" s="5"/>
      <c r="KTM112" s="1"/>
      <c r="KTN112" s="2"/>
      <c r="KTO112" s="2"/>
      <c r="KTP112" s="5"/>
      <c r="KTQ112" s="5"/>
      <c r="KTR112" s="5"/>
      <c r="KTS112" s="5"/>
      <c r="KTT112" s="5"/>
      <c r="KTU112" s="1"/>
      <c r="KTV112" s="2"/>
      <c r="KTW112" s="2"/>
      <c r="KTX112" s="5"/>
      <c r="KTY112" s="5"/>
      <c r="KTZ112" s="5"/>
      <c r="KUA112" s="5"/>
      <c r="KUB112" s="5"/>
      <c r="KUC112" s="1"/>
      <c r="KUD112" s="2"/>
      <c r="KUE112" s="2"/>
      <c r="KUF112" s="5"/>
      <c r="KUG112" s="5"/>
      <c r="KUH112" s="5"/>
      <c r="KUI112" s="5"/>
      <c r="KUJ112" s="5"/>
      <c r="KUK112" s="1"/>
      <c r="KUL112" s="2"/>
      <c r="KUM112" s="2"/>
      <c r="KUN112" s="5"/>
      <c r="KUO112" s="5"/>
      <c r="KUP112" s="5"/>
      <c r="KUQ112" s="5"/>
      <c r="KUR112" s="5"/>
      <c r="KUS112" s="1"/>
      <c r="KUT112" s="2"/>
      <c r="KUU112" s="2"/>
      <c r="KUV112" s="5"/>
      <c r="KUW112" s="5"/>
      <c r="KUX112" s="5"/>
      <c r="KUY112" s="5"/>
      <c r="KUZ112" s="5"/>
      <c r="KVA112" s="1"/>
      <c r="KVB112" s="2"/>
      <c r="KVC112" s="2"/>
      <c r="KVD112" s="5"/>
      <c r="KVE112" s="5"/>
      <c r="KVF112" s="5"/>
      <c r="KVG112" s="5"/>
      <c r="KVH112" s="5"/>
      <c r="KVI112" s="1"/>
      <c r="KVJ112" s="2"/>
      <c r="KVK112" s="2"/>
      <c r="KVL112" s="5"/>
      <c r="KVM112" s="5"/>
      <c r="KVN112" s="5"/>
      <c r="KVO112" s="5"/>
      <c r="KVP112" s="5"/>
      <c r="KVQ112" s="1"/>
      <c r="KVR112" s="2"/>
      <c r="KVS112" s="2"/>
      <c r="KVT112" s="5"/>
      <c r="KVU112" s="5"/>
      <c r="KVV112" s="5"/>
      <c r="KVW112" s="5"/>
      <c r="KVX112" s="5"/>
      <c r="KVY112" s="1"/>
      <c r="KVZ112" s="2"/>
      <c r="KWA112" s="2"/>
      <c r="KWB112" s="5"/>
      <c r="KWC112" s="5"/>
      <c r="KWD112" s="5"/>
      <c r="KWE112" s="5"/>
      <c r="KWF112" s="5"/>
      <c r="KWG112" s="1"/>
      <c r="KWH112" s="2"/>
      <c r="KWI112" s="2"/>
      <c r="KWJ112" s="5"/>
      <c r="KWK112" s="5"/>
      <c r="KWL112" s="5"/>
      <c r="KWM112" s="5"/>
      <c r="KWN112" s="5"/>
      <c r="KWO112" s="1"/>
      <c r="KWP112" s="2"/>
      <c r="KWQ112" s="2"/>
      <c r="KWR112" s="5"/>
      <c r="KWS112" s="5"/>
      <c r="KWT112" s="5"/>
      <c r="KWU112" s="5"/>
      <c r="KWV112" s="5"/>
      <c r="KWW112" s="1"/>
      <c r="KWX112" s="2"/>
      <c r="KWY112" s="2"/>
      <c r="KWZ112" s="5"/>
      <c r="KXA112" s="5"/>
      <c r="KXB112" s="5"/>
      <c r="KXC112" s="5"/>
      <c r="KXD112" s="5"/>
      <c r="KXE112" s="1"/>
      <c r="KXF112" s="2"/>
      <c r="KXG112" s="2"/>
      <c r="KXH112" s="5"/>
      <c r="KXI112" s="5"/>
      <c r="KXJ112" s="5"/>
      <c r="KXK112" s="5"/>
      <c r="KXL112" s="5"/>
      <c r="KXM112" s="1"/>
      <c r="KXN112" s="2"/>
      <c r="KXO112" s="2"/>
      <c r="KXP112" s="5"/>
      <c r="KXQ112" s="5"/>
      <c r="KXR112" s="5"/>
      <c r="KXS112" s="5"/>
      <c r="KXT112" s="5"/>
      <c r="KXU112" s="1"/>
      <c r="KXV112" s="2"/>
      <c r="KXW112" s="2"/>
      <c r="KXX112" s="5"/>
      <c r="KXY112" s="5"/>
      <c r="KXZ112" s="5"/>
      <c r="KYA112" s="5"/>
      <c r="KYB112" s="5"/>
      <c r="KYC112" s="1"/>
      <c r="KYD112" s="2"/>
      <c r="KYE112" s="2"/>
      <c r="KYF112" s="5"/>
      <c r="KYG112" s="5"/>
      <c r="KYH112" s="5"/>
      <c r="KYI112" s="5"/>
      <c r="KYJ112" s="5"/>
      <c r="KYK112" s="1"/>
      <c r="KYL112" s="2"/>
      <c r="KYM112" s="2"/>
      <c r="KYN112" s="5"/>
      <c r="KYO112" s="5"/>
      <c r="KYP112" s="5"/>
      <c r="KYQ112" s="5"/>
      <c r="KYR112" s="5"/>
      <c r="KYS112" s="1"/>
      <c r="KYT112" s="2"/>
      <c r="KYU112" s="2"/>
      <c r="KYV112" s="5"/>
      <c r="KYW112" s="5"/>
      <c r="KYX112" s="5"/>
      <c r="KYY112" s="5"/>
      <c r="KYZ112" s="5"/>
      <c r="KZA112" s="1"/>
      <c r="KZB112" s="2"/>
      <c r="KZC112" s="2"/>
      <c r="KZD112" s="5"/>
      <c r="KZE112" s="5"/>
      <c r="KZF112" s="5"/>
      <c r="KZG112" s="5"/>
      <c r="KZH112" s="5"/>
      <c r="KZI112" s="1"/>
      <c r="KZJ112" s="2"/>
      <c r="KZK112" s="2"/>
      <c r="KZL112" s="5"/>
      <c r="KZM112" s="5"/>
      <c r="KZN112" s="5"/>
      <c r="KZO112" s="5"/>
      <c r="KZP112" s="5"/>
      <c r="KZQ112" s="1"/>
      <c r="KZR112" s="2"/>
      <c r="KZS112" s="2"/>
      <c r="KZT112" s="5"/>
      <c r="KZU112" s="5"/>
      <c r="KZV112" s="5"/>
      <c r="KZW112" s="5"/>
      <c r="KZX112" s="5"/>
      <c r="KZY112" s="1"/>
      <c r="KZZ112" s="2"/>
      <c r="LAA112" s="2"/>
      <c r="LAB112" s="5"/>
      <c r="LAC112" s="5"/>
      <c r="LAD112" s="5"/>
      <c r="LAE112" s="5"/>
      <c r="LAF112" s="5"/>
      <c r="LAG112" s="1"/>
      <c r="LAH112" s="2"/>
      <c r="LAI112" s="2"/>
      <c r="LAJ112" s="5"/>
      <c r="LAK112" s="5"/>
      <c r="LAL112" s="5"/>
      <c r="LAM112" s="5"/>
      <c r="LAN112" s="5"/>
      <c r="LAO112" s="1"/>
      <c r="LAP112" s="2"/>
      <c r="LAQ112" s="2"/>
      <c r="LAR112" s="5"/>
      <c r="LAS112" s="5"/>
      <c r="LAT112" s="5"/>
      <c r="LAU112" s="5"/>
      <c r="LAV112" s="5"/>
      <c r="LAW112" s="1"/>
      <c r="LAX112" s="2"/>
      <c r="LAY112" s="2"/>
      <c r="LAZ112" s="5"/>
      <c r="LBA112" s="5"/>
      <c r="LBB112" s="5"/>
      <c r="LBC112" s="5"/>
      <c r="LBD112" s="5"/>
      <c r="LBE112" s="1"/>
      <c r="LBF112" s="2"/>
      <c r="LBG112" s="2"/>
      <c r="LBH112" s="5"/>
      <c r="LBI112" s="5"/>
      <c r="LBJ112" s="5"/>
      <c r="LBK112" s="5"/>
      <c r="LBL112" s="5"/>
      <c r="LBM112" s="1"/>
      <c r="LBN112" s="2"/>
      <c r="LBO112" s="2"/>
      <c r="LBP112" s="5"/>
      <c r="LBQ112" s="5"/>
      <c r="LBR112" s="5"/>
      <c r="LBS112" s="5"/>
      <c r="LBT112" s="5"/>
      <c r="LBU112" s="1"/>
      <c r="LBV112" s="2"/>
      <c r="LBW112" s="2"/>
      <c r="LBX112" s="5"/>
      <c r="LBY112" s="5"/>
      <c r="LBZ112" s="5"/>
      <c r="LCA112" s="5"/>
      <c r="LCB112" s="5"/>
      <c r="LCC112" s="1"/>
      <c r="LCD112" s="2"/>
      <c r="LCE112" s="2"/>
      <c r="LCF112" s="5"/>
      <c r="LCG112" s="5"/>
      <c r="LCH112" s="5"/>
      <c r="LCI112" s="5"/>
      <c r="LCJ112" s="5"/>
      <c r="LCK112" s="1"/>
      <c r="LCL112" s="2"/>
      <c r="LCM112" s="2"/>
      <c r="LCN112" s="5"/>
      <c r="LCO112" s="5"/>
      <c r="LCP112" s="5"/>
      <c r="LCQ112" s="5"/>
      <c r="LCR112" s="5"/>
      <c r="LCS112" s="1"/>
      <c r="LCT112" s="2"/>
      <c r="LCU112" s="2"/>
      <c r="LCV112" s="5"/>
      <c r="LCW112" s="5"/>
      <c r="LCX112" s="5"/>
      <c r="LCY112" s="5"/>
      <c r="LCZ112" s="5"/>
      <c r="LDA112" s="1"/>
      <c r="LDB112" s="2"/>
      <c r="LDC112" s="2"/>
      <c r="LDD112" s="5"/>
      <c r="LDE112" s="5"/>
      <c r="LDF112" s="5"/>
      <c r="LDG112" s="5"/>
      <c r="LDH112" s="5"/>
      <c r="LDI112" s="1"/>
      <c r="LDJ112" s="2"/>
      <c r="LDK112" s="2"/>
      <c r="LDL112" s="5"/>
      <c r="LDM112" s="5"/>
      <c r="LDN112" s="5"/>
      <c r="LDO112" s="5"/>
      <c r="LDP112" s="5"/>
      <c r="LDQ112" s="1"/>
      <c r="LDR112" s="2"/>
      <c r="LDS112" s="2"/>
      <c r="LDT112" s="5"/>
      <c r="LDU112" s="5"/>
      <c r="LDV112" s="5"/>
      <c r="LDW112" s="5"/>
      <c r="LDX112" s="5"/>
      <c r="LDY112" s="1"/>
      <c r="LDZ112" s="2"/>
      <c r="LEA112" s="2"/>
      <c r="LEB112" s="5"/>
      <c r="LEC112" s="5"/>
      <c r="LED112" s="5"/>
      <c r="LEE112" s="5"/>
      <c r="LEF112" s="5"/>
      <c r="LEG112" s="1"/>
      <c r="LEH112" s="2"/>
      <c r="LEI112" s="2"/>
      <c r="LEJ112" s="5"/>
      <c r="LEK112" s="5"/>
      <c r="LEL112" s="5"/>
      <c r="LEM112" s="5"/>
      <c r="LEN112" s="5"/>
      <c r="LEO112" s="1"/>
      <c r="LEP112" s="2"/>
      <c r="LEQ112" s="2"/>
      <c r="LER112" s="5"/>
      <c r="LES112" s="5"/>
      <c r="LET112" s="5"/>
      <c r="LEU112" s="5"/>
      <c r="LEV112" s="5"/>
      <c r="LEW112" s="1"/>
      <c r="LEX112" s="2"/>
      <c r="LEY112" s="2"/>
      <c r="LEZ112" s="5"/>
      <c r="LFA112" s="5"/>
      <c r="LFB112" s="5"/>
      <c r="LFC112" s="5"/>
      <c r="LFD112" s="5"/>
      <c r="LFE112" s="1"/>
      <c r="LFF112" s="2"/>
      <c r="LFG112" s="2"/>
      <c r="LFH112" s="5"/>
      <c r="LFI112" s="5"/>
      <c r="LFJ112" s="5"/>
      <c r="LFK112" s="5"/>
      <c r="LFL112" s="5"/>
      <c r="LFM112" s="1"/>
      <c r="LFN112" s="2"/>
      <c r="LFO112" s="2"/>
      <c r="LFP112" s="5"/>
      <c r="LFQ112" s="5"/>
      <c r="LFR112" s="5"/>
      <c r="LFS112" s="5"/>
      <c r="LFT112" s="5"/>
      <c r="LFU112" s="1"/>
      <c r="LFV112" s="2"/>
      <c r="LFW112" s="2"/>
      <c r="LFX112" s="5"/>
      <c r="LFY112" s="5"/>
      <c r="LFZ112" s="5"/>
      <c r="LGA112" s="5"/>
      <c r="LGB112" s="5"/>
      <c r="LGC112" s="1"/>
      <c r="LGD112" s="2"/>
      <c r="LGE112" s="2"/>
      <c r="LGF112" s="5"/>
      <c r="LGG112" s="5"/>
      <c r="LGH112" s="5"/>
      <c r="LGI112" s="5"/>
      <c r="LGJ112" s="5"/>
      <c r="LGK112" s="1"/>
      <c r="LGL112" s="2"/>
      <c r="LGM112" s="2"/>
      <c r="LGN112" s="5"/>
      <c r="LGO112" s="5"/>
      <c r="LGP112" s="5"/>
      <c r="LGQ112" s="5"/>
      <c r="LGR112" s="5"/>
      <c r="LGS112" s="1"/>
      <c r="LGT112" s="2"/>
      <c r="LGU112" s="2"/>
      <c r="LGV112" s="5"/>
      <c r="LGW112" s="5"/>
      <c r="LGX112" s="5"/>
      <c r="LGY112" s="5"/>
      <c r="LGZ112" s="5"/>
      <c r="LHA112" s="1"/>
      <c r="LHB112" s="2"/>
      <c r="LHC112" s="2"/>
      <c r="LHD112" s="5"/>
      <c r="LHE112" s="5"/>
      <c r="LHF112" s="5"/>
      <c r="LHG112" s="5"/>
      <c r="LHH112" s="5"/>
      <c r="LHI112" s="1"/>
      <c r="LHJ112" s="2"/>
      <c r="LHK112" s="2"/>
      <c r="LHL112" s="5"/>
      <c r="LHM112" s="5"/>
      <c r="LHN112" s="5"/>
      <c r="LHO112" s="5"/>
      <c r="LHP112" s="5"/>
      <c r="LHQ112" s="1"/>
      <c r="LHR112" s="2"/>
      <c r="LHS112" s="2"/>
      <c r="LHT112" s="5"/>
      <c r="LHU112" s="5"/>
      <c r="LHV112" s="5"/>
      <c r="LHW112" s="5"/>
      <c r="LHX112" s="5"/>
      <c r="LHY112" s="1"/>
      <c r="LHZ112" s="2"/>
      <c r="LIA112" s="2"/>
      <c r="LIB112" s="5"/>
      <c r="LIC112" s="5"/>
      <c r="LID112" s="5"/>
      <c r="LIE112" s="5"/>
      <c r="LIF112" s="5"/>
      <c r="LIG112" s="1"/>
      <c r="LIH112" s="2"/>
      <c r="LII112" s="2"/>
      <c r="LIJ112" s="5"/>
      <c r="LIK112" s="5"/>
      <c r="LIL112" s="5"/>
      <c r="LIM112" s="5"/>
      <c r="LIN112" s="5"/>
      <c r="LIO112" s="1"/>
      <c r="LIP112" s="2"/>
      <c r="LIQ112" s="2"/>
      <c r="LIR112" s="5"/>
      <c r="LIS112" s="5"/>
      <c r="LIT112" s="5"/>
      <c r="LIU112" s="5"/>
      <c r="LIV112" s="5"/>
      <c r="LIW112" s="1"/>
      <c r="LIX112" s="2"/>
      <c r="LIY112" s="2"/>
      <c r="LIZ112" s="5"/>
      <c r="LJA112" s="5"/>
      <c r="LJB112" s="5"/>
      <c r="LJC112" s="5"/>
      <c r="LJD112" s="5"/>
      <c r="LJE112" s="1"/>
      <c r="LJF112" s="2"/>
      <c r="LJG112" s="2"/>
      <c r="LJH112" s="5"/>
      <c r="LJI112" s="5"/>
      <c r="LJJ112" s="5"/>
      <c r="LJK112" s="5"/>
      <c r="LJL112" s="5"/>
      <c r="LJM112" s="1"/>
      <c r="LJN112" s="2"/>
      <c r="LJO112" s="2"/>
      <c r="LJP112" s="5"/>
      <c r="LJQ112" s="5"/>
      <c r="LJR112" s="5"/>
      <c r="LJS112" s="5"/>
      <c r="LJT112" s="5"/>
      <c r="LJU112" s="1"/>
      <c r="LJV112" s="2"/>
      <c r="LJW112" s="2"/>
      <c r="LJX112" s="5"/>
      <c r="LJY112" s="5"/>
      <c r="LJZ112" s="5"/>
      <c r="LKA112" s="5"/>
      <c r="LKB112" s="5"/>
      <c r="LKC112" s="1"/>
      <c r="LKD112" s="2"/>
      <c r="LKE112" s="2"/>
      <c r="LKF112" s="5"/>
      <c r="LKG112" s="5"/>
      <c r="LKH112" s="5"/>
      <c r="LKI112" s="5"/>
      <c r="LKJ112" s="5"/>
      <c r="LKK112" s="1"/>
      <c r="LKL112" s="2"/>
      <c r="LKM112" s="2"/>
      <c r="LKN112" s="5"/>
      <c r="LKO112" s="5"/>
      <c r="LKP112" s="5"/>
      <c r="LKQ112" s="5"/>
      <c r="LKR112" s="5"/>
      <c r="LKS112" s="1"/>
      <c r="LKT112" s="2"/>
      <c r="LKU112" s="2"/>
      <c r="LKV112" s="5"/>
      <c r="LKW112" s="5"/>
      <c r="LKX112" s="5"/>
      <c r="LKY112" s="5"/>
      <c r="LKZ112" s="5"/>
      <c r="LLA112" s="1"/>
      <c r="LLB112" s="2"/>
      <c r="LLC112" s="2"/>
      <c r="LLD112" s="5"/>
      <c r="LLE112" s="5"/>
      <c r="LLF112" s="5"/>
      <c r="LLG112" s="5"/>
      <c r="LLH112" s="5"/>
      <c r="LLI112" s="1"/>
      <c r="LLJ112" s="2"/>
      <c r="LLK112" s="2"/>
      <c r="LLL112" s="5"/>
      <c r="LLM112" s="5"/>
      <c r="LLN112" s="5"/>
      <c r="LLO112" s="5"/>
      <c r="LLP112" s="5"/>
      <c r="LLQ112" s="1"/>
      <c r="LLR112" s="2"/>
      <c r="LLS112" s="2"/>
      <c r="LLT112" s="5"/>
      <c r="LLU112" s="5"/>
      <c r="LLV112" s="5"/>
      <c r="LLW112" s="5"/>
      <c r="LLX112" s="5"/>
      <c r="LLY112" s="1"/>
      <c r="LLZ112" s="2"/>
      <c r="LMA112" s="2"/>
      <c r="LMB112" s="5"/>
      <c r="LMC112" s="5"/>
      <c r="LMD112" s="5"/>
      <c r="LME112" s="5"/>
      <c r="LMF112" s="5"/>
      <c r="LMG112" s="1"/>
      <c r="LMH112" s="2"/>
      <c r="LMI112" s="2"/>
      <c r="LMJ112" s="5"/>
      <c r="LMK112" s="5"/>
      <c r="LML112" s="5"/>
      <c r="LMM112" s="5"/>
      <c r="LMN112" s="5"/>
      <c r="LMO112" s="1"/>
      <c r="LMP112" s="2"/>
      <c r="LMQ112" s="2"/>
      <c r="LMR112" s="5"/>
      <c r="LMS112" s="5"/>
      <c r="LMT112" s="5"/>
      <c r="LMU112" s="5"/>
      <c r="LMV112" s="5"/>
      <c r="LMW112" s="1"/>
      <c r="LMX112" s="2"/>
      <c r="LMY112" s="2"/>
      <c r="LMZ112" s="5"/>
      <c r="LNA112" s="5"/>
      <c r="LNB112" s="5"/>
      <c r="LNC112" s="5"/>
      <c r="LND112" s="5"/>
      <c r="LNE112" s="1"/>
      <c r="LNF112" s="2"/>
      <c r="LNG112" s="2"/>
      <c r="LNH112" s="5"/>
      <c r="LNI112" s="5"/>
      <c r="LNJ112" s="5"/>
      <c r="LNK112" s="5"/>
      <c r="LNL112" s="5"/>
      <c r="LNM112" s="1"/>
      <c r="LNN112" s="2"/>
      <c r="LNO112" s="2"/>
      <c r="LNP112" s="5"/>
      <c r="LNQ112" s="5"/>
      <c r="LNR112" s="5"/>
      <c r="LNS112" s="5"/>
      <c r="LNT112" s="5"/>
      <c r="LNU112" s="1"/>
      <c r="LNV112" s="2"/>
      <c r="LNW112" s="2"/>
      <c r="LNX112" s="5"/>
      <c r="LNY112" s="5"/>
      <c r="LNZ112" s="5"/>
      <c r="LOA112" s="5"/>
      <c r="LOB112" s="5"/>
      <c r="LOC112" s="1"/>
      <c r="LOD112" s="2"/>
      <c r="LOE112" s="2"/>
      <c r="LOF112" s="5"/>
      <c r="LOG112" s="5"/>
      <c r="LOH112" s="5"/>
      <c r="LOI112" s="5"/>
      <c r="LOJ112" s="5"/>
      <c r="LOK112" s="1"/>
      <c r="LOL112" s="2"/>
      <c r="LOM112" s="2"/>
      <c r="LON112" s="5"/>
      <c r="LOO112" s="5"/>
      <c r="LOP112" s="5"/>
      <c r="LOQ112" s="5"/>
      <c r="LOR112" s="5"/>
      <c r="LOS112" s="1"/>
      <c r="LOT112" s="2"/>
      <c r="LOU112" s="2"/>
      <c r="LOV112" s="5"/>
      <c r="LOW112" s="5"/>
      <c r="LOX112" s="5"/>
      <c r="LOY112" s="5"/>
      <c r="LOZ112" s="5"/>
      <c r="LPA112" s="1"/>
      <c r="LPB112" s="2"/>
      <c r="LPC112" s="2"/>
      <c r="LPD112" s="5"/>
      <c r="LPE112" s="5"/>
      <c r="LPF112" s="5"/>
      <c r="LPG112" s="5"/>
      <c r="LPH112" s="5"/>
      <c r="LPI112" s="1"/>
      <c r="LPJ112" s="2"/>
      <c r="LPK112" s="2"/>
      <c r="LPL112" s="5"/>
      <c r="LPM112" s="5"/>
      <c r="LPN112" s="5"/>
      <c r="LPO112" s="5"/>
      <c r="LPP112" s="5"/>
      <c r="LPQ112" s="1"/>
      <c r="LPR112" s="2"/>
      <c r="LPS112" s="2"/>
      <c r="LPT112" s="5"/>
      <c r="LPU112" s="5"/>
      <c r="LPV112" s="5"/>
      <c r="LPW112" s="5"/>
      <c r="LPX112" s="5"/>
      <c r="LPY112" s="1"/>
      <c r="LPZ112" s="2"/>
      <c r="LQA112" s="2"/>
      <c r="LQB112" s="5"/>
      <c r="LQC112" s="5"/>
      <c r="LQD112" s="5"/>
      <c r="LQE112" s="5"/>
      <c r="LQF112" s="5"/>
      <c r="LQG112" s="1"/>
      <c r="LQH112" s="2"/>
      <c r="LQI112" s="2"/>
      <c r="LQJ112" s="5"/>
      <c r="LQK112" s="5"/>
      <c r="LQL112" s="5"/>
      <c r="LQM112" s="5"/>
      <c r="LQN112" s="5"/>
      <c r="LQO112" s="1"/>
      <c r="LQP112" s="2"/>
      <c r="LQQ112" s="2"/>
      <c r="LQR112" s="5"/>
      <c r="LQS112" s="5"/>
      <c r="LQT112" s="5"/>
      <c r="LQU112" s="5"/>
      <c r="LQV112" s="5"/>
      <c r="LQW112" s="1"/>
      <c r="LQX112" s="2"/>
      <c r="LQY112" s="2"/>
      <c r="LQZ112" s="5"/>
      <c r="LRA112" s="5"/>
      <c r="LRB112" s="5"/>
      <c r="LRC112" s="5"/>
      <c r="LRD112" s="5"/>
      <c r="LRE112" s="1"/>
      <c r="LRF112" s="2"/>
      <c r="LRG112" s="2"/>
      <c r="LRH112" s="5"/>
      <c r="LRI112" s="5"/>
      <c r="LRJ112" s="5"/>
      <c r="LRK112" s="5"/>
      <c r="LRL112" s="5"/>
      <c r="LRM112" s="1"/>
      <c r="LRN112" s="2"/>
      <c r="LRO112" s="2"/>
      <c r="LRP112" s="5"/>
      <c r="LRQ112" s="5"/>
      <c r="LRR112" s="5"/>
      <c r="LRS112" s="5"/>
      <c r="LRT112" s="5"/>
      <c r="LRU112" s="1"/>
      <c r="LRV112" s="2"/>
      <c r="LRW112" s="2"/>
      <c r="LRX112" s="5"/>
      <c r="LRY112" s="5"/>
      <c r="LRZ112" s="5"/>
      <c r="LSA112" s="5"/>
      <c r="LSB112" s="5"/>
      <c r="LSC112" s="1"/>
      <c r="LSD112" s="2"/>
      <c r="LSE112" s="2"/>
      <c r="LSF112" s="5"/>
      <c r="LSG112" s="5"/>
      <c r="LSH112" s="5"/>
      <c r="LSI112" s="5"/>
      <c r="LSJ112" s="5"/>
      <c r="LSK112" s="1"/>
      <c r="LSL112" s="2"/>
      <c r="LSM112" s="2"/>
      <c r="LSN112" s="5"/>
      <c r="LSO112" s="5"/>
      <c r="LSP112" s="5"/>
      <c r="LSQ112" s="5"/>
      <c r="LSR112" s="5"/>
      <c r="LSS112" s="1"/>
      <c r="LST112" s="2"/>
      <c r="LSU112" s="2"/>
      <c r="LSV112" s="5"/>
      <c r="LSW112" s="5"/>
      <c r="LSX112" s="5"/>
      <c r="LSY112" s="5"/>
      <c r="LSZ112" s="5"/>
      <c r="LTA112" s="1"/>
      <c r="LTB112" s="2"/>
      <c r="LTC112" s="2"/>
      <c r="LTD112" s="5"/>
      <c r="LTE112" s="5"/>
      <c r="LTF112" s="5"/>
      <c r="LTG112" s="5"/>
      <c r="LTH112" s="5"/>
      <c r="LTI112" s="1"/>
      <c r="LTJ112" s="2"/>
      <c r="LTK112" s="2"/>
      <c r="LTL112" s="5"/>
      <c r="LTM112" s="5"/>
      <c r="LTN112" s="5"/>
      <c r="LTO112" s="5"/>
      <c r="LTP112" s="5"/>
      <c r="LTQ112" s="1"/>
      <c r="LTR112" s="2"/>
      <c r="LTS112" s="2"/>
      <c r="LTT112" s="5"/>
      <c r="LTU112" s="5"/>
      <c r="LTV112" s="5"/>
      <c r="LTW112" s="5"/>
      <c r="LTX112" s="5"/>
      <c r="LTY112" s="1"/>
      <c r="LTZ112" s="2"/>
      <c r="LUA112" s="2"/>
      <c r="LUB112" s="5"/>
      <c r="LUC112" s="5"/>
      <c r="LUD112" s="5"/>
      <c r="LUE112" s="5"/>
      <c r="LUF112" s="5"/>
      <c r="LUG112" s="1"/>
      <c r="LUH112" s="2"/>
      <c r="LUI112" s="2"/>
      <c r="LUJ112" s="5"/>
      <c r="LUK112" s="5"/>
      <c r="LUL112" s="5"/>
      <c r="LUM112" s="5"/>
      <c r="LUN112" s="5"/>
      <c r="LUO112" s="1"/>
      <c r="LUP112" s="2"/>
      <c r="LUQ112" s="2"/>
      <c r="LUR112" s="5"/>
      <c r="LUS112" s="5"/>
      <c r="LUT112" s="5"/>
      <c r="LUU112" s="5"/>
      <c r="LUV112" s="5"/>
      <c r="LUW112" s="1"/>
      <c r="LUX112" s="2"/>
      <c r="LUY112" s="2"/>
      <c r="LUZ112" s="5"/>
      <c r="LVA112" s="5"/>
      <c r="LVB112" s="5"/>
      <c r="LVC112" s="5"/>
      <c r="LVD112" s="5"/>
      <c r="LVE112" s="1"/>
      <c r="LVF112" s="2"/>
      <c r="LVG112" s="2"/>
      <c r="LVH112" s="5"/>
      <c r="LVI112" s="5"/>
      <c r="LVJ112" s="5"/>
      <c r="LVK112" s="5"/>
      <c r="LVL112" s="5"/>
      <c r="LVM112" s="1"/>
      <c r="LVN112" s="2"/>
      <c r="LVO112" s="2"/>
      <c r="LVP112" s="5"/>
      <c r="LVQ112" s="5"/>
      <c r="LVR112" s="5"/>
      <c r="LVS112" s="5"/>
      <c r="LVT112" s="5"/>
      <c r="LVU112" s="1"/>
      <c r="LVV112" s="2"/>
      <c r="LVW112" s="2"/>
      <c r="LVX112" s="5"/>
      <c r="LVY112" s="5"/>
      <c r="LVZ112" s="5"/>
      <c r="LWA112" s="5"/>
      <c r="LWB112" s="5"/>
      <c r="LWC112" s="1"/>
      <c r="LWD112" s="2"/>
      <c r="LWE112" s="2"/>
      <c r="LWF112" s="5"/>
      <c r="LWG112" s="5"/>
      <c r="LWH112" s="5"/>
      <c r="LWI112" s="5"/>
      <c r="LWJ112" s="5"/>
      <c r="LWK112" s="1"/>
      <c r="LWL112" s="2"/>
      <c r="LWM112" s="2"/>
      <c r="LWN112" s="5"/>
      <c r="LWO112" s="5"/>
      <c r="LWP112" s="5"/>
      <c r="LWQ112" s="5"/>
      <c r="LWR112" s="5"/>
      <c r="LWS112" s="1"/>
      <c r="LWT112" s="2"/>
      <c r="LWU112" s="2"/>
      <c r="LWV112" s="5"/>
      <c r="LWW112" s="5"/>
      <c r="LWX112" s="5"/>
      <c r="LWY112" s="5"/>
      <c r="LWZ112" s="5"/>
      <c r="LXA112" s="1"/>
      <c r="LXB112" s="2"/>
      <c r="LXC112" s="2"/>
      <c r="LXD112" s="5"/>
      <c r="LXE112" s="5"/>
      <c r="LXF112" s="5"/>
      <c r="LXG112" s="5"/>
      <c r="LXH112" s="5"/>
      <c r="LXI112" s="1"/>
      <c r="LXJ112" s="2"/>
      <c r="LXK112" s="2"/>
      <c r="LXL112" s="5"/>
      <c r="LXM112" s="5"/>
      <c r="LXN112" s="5"/>
      <c r="LXO112" s="5"/>
      <c r="LXP112" s="5"/>
      <c r="LXQ112" s="1"/>
      <c r="LXR112" s="2"/>
      <c r="LXS112" s="2"/>
      <c r="LXT112" s="5"/>
      <c r="LXU112" s="5"/>
      <c r="LXV112" s="5"/>
      <c r="LXW112" s="5"/>
      <c r="LXX112" s="5"/>
      <c r="LXY112" s="1"/>
      <c r="LXZ112" s="2"/>
      <c r="LYA112" s="2"/>
      <c r="LYB112" s="5"/>
      <c r="LYC112" s="5"/>
      <c r="LYD112" s="5"/>
      <c r="LYE112" s="5"/>
      <c r="LYF112" s="5"/>
      <c r="LYG112" s="1"/>
      <c r="LYH112" s="2"/>
      <c r="LYI112" s="2"/>
      <c r="LYJ112" s="5"/>
      <c r="LYK112" s="5"/>
      <c r="LYL112" s="5"/>
      <c r="LYM112" s="5"/>
      <c r="LYN112" s="5"/>
      <c r="LYO112" s="1"/>
      <c r="LYP112" s="2"/>
      <c r="LYQ112" s="2"/>
      <c r="LYR112" s="5"/>
      <c r="LYS112" s="5"/>
      <c r="LYT112" s="5"/>
      <c r="LYU112" s="5"/>
      <c r="LYV112" s="5"/>
      <c r="LYW112" s="1"/>
      <c r="LYX112" s="2"/>
      <c r="LYY112" s="2"/>
      <c r="LYZ112" s="5"/>
      <c r="LZA112" s="5"/>
      <c r="LZB112" s="5"/>
      <c r="LZC112" s="5"/>
      <c r="LZD112" s="5"/>
      <c r="LZE112" s="1"/>
      <c r="LZF112" s="2"/>
      <c r="LZG112" s="2"/>
      <c r="LZH112" s="5"/>
      <c r="LZI112" s="5"/>
      <c r="LZJ112" s="5"/>
      <c r="LZK112" s="5"/>
      <c r="LZL112" s="5"/>
      <c r="LZM112" s="1"/>
      <c r="LZN112" s="2"/>
      <c r="LZO112" s="2"/>
      <c r="LZP112" s="5"/>
      <c r="LZQ112" s="5"/>
      <c r="LZR112" s="5"/>
      <c r="LZS112" s="5"/>
      <c r="LZT112" s="5"/>
      <c r="LZU112" s="1"/>
      <c r="LZV112" s="2"/>
      <c r="LZW112" s="2"/>
      <c r="LZX112" s="5"/>
      <c r="LZY112" s="5"/>
      <c r="LZZ112" s="5"/>
      <c r="MAA112" s="5"/>
      <c r="MAB112" s="5"/>
      <c r="MAC112" s="1"/>
      <c r="MAD112" s="2"/>
      <c r="MAE112" s="2"/>
      <c r="MAF112" s="5"/>
      <c r="MAG112" s="5"/>
      <c r="MAH112" s="5"/>
      <c r="MAI112" s="5"/>
      <c r="MAJ112" s="5"/>
      <c r="MAK112" s="1"/>
      <c r="MAL112" s="2"/>
      <c r="MAM112" s="2"/>
      <c r="MAN112" s="5"/>
      <c r="MAO112" s="5"/>
      <c r="MAP112" s="5"/>
      <c r="MAQ112" s="5"/>
      <c r="MAR112" s="5"/>
      <c r="MAS112" s="1"/>
      <c r="MAT112" s="2"/>
      <c r="MAU112" s="2"/>
      <c r="MAV112" s="5"/>
      <c r="MAW112" s="5"/>
      <c r="MAX112" s="5"/>
      <c r="MAY112" s="5"/>
      <c r="MAZ112" s="5"/>
      <c r="MBA112" s="1"/>
      <c r="MBB112" s="2"/>
      <c r="MBC112" s="2"/>
      <c r="MBD112" s="5"/>
      <c r="MBE112" s="5"/>
      <c r="MBF112" s="5"/>
      <c r="MBG112" s="5"/>
      <c r="MBH112" s="5"/>
      <c r="MBI112" s="1"/>
      <c r="MBJ112" s="2"/>
      <c r="MBK112" s="2"/>
      <c r="MBL112" s="5"/>
      <c r="MBM112" s="5"/>
      <c r="MBN112" s="5"/>
      <c r="MBO112" s="5"/>
      <c r="MBP112" s="5"/>
      <c r="MBQ112" s="1"/>
      <c r="MBR112" s="2"/>
      <c r="MBS112" s="2"/>
      <c r="MBT112" s="5"/>
      <c r="MBU112" s="5"/>
      <c r="MBV112" s="5"/>
      <c r="MBW112" s="5"/>
      <c r="MBX112" s="5"/>
      <c r="MBY112" s="1"/>
      <c r="MBZ112" s="2"/>
      <c r="MCA112" s="2"/>
      <c r="MCB112" s="5"/>
      <c r="MCC112" s="5"/>
      <c r="MCD112" s="5"/>
      <c r="MCE112" s="5"/>
      <c r="MCF112" s="5"/>
      <c r="MCG112" s="1"/>
      <c r="MCH112" s="2"/>
      <c r="MCI112" s="2"/>
      <c r="MCJ112" s="5"/>
      <c r="MCK112" s="5"/>
      <c r="MCL112" s="5"/>
      <c r="MCM112" s="5"/>
      <c r="MCN112" s="5"/>
      <c r="MCO112" s="1"/>
      <c r="MCP112" s="2"/>
      <c r="MCQ112" s="2"/>
      <c r="MCR112" s="5"/>
      <c r="MCS112" s="5"/>
      <c r="MCT112" s="5"/>
      <c r="MCU112" s="5"/>
      <c r="MCV112" s="5"/>
      <c r="MCW112" s="1"/>
      <c r="MCX112" s="2"/>
      <c r="MCY112" s="2"/>
      <c r="MCZ112" s="5"/>
      <c r="MDA112" s="5"/>
      <c r="MDB112" s="5"/>
      <c r="MDC112" s="5"/>
      <c r="MDD112" s="5"/>
      <c r="MDE112" s="1"/>
      <c r="MDF112" s="2"/>
      <c r="MDG112" s="2"/>
      <c r="MDH112" s="5"/>
      <c r="MDI112" s="5"/>
      <c r="MDJ112" s="5"/>
      <c r="MDK112" s="5"/>
      <c r="MDL112" s="5"/>
      <c r="MDM112" s="1"/>
      <c r="MDN112" s="2"/>
      <c r="MDO112" s="2"/>
      <c r="MDP112" s="5"/>
      <c r="MDQ112" s="5"/>
      <c r="MDR112" s="5"/>
      <c r="MDS112" s="5"/>
      <c r="MDT112" s="5"/>
      <c r="MDU112" s="1"/>
      <c r="MDV112" s="2"/>
      <c r="MDW112" s="2"/>
      <c r="MDX112" s="5"/>
      <c r="MDY112" s="5"/>
      <c r="MDZ112" s="5"/>
      <c r="MEA112" s="5"/>
      <c r="MEB112" s="5"/>
      <c r="MEC112" s="1"/>
      <c r="MED112" s="2"/>
      <c r="MEE112" s="2"/>
      <c r="MEF112" s="5"/>
      <c r="MEG112" s="5"/>
      <c r="MEH112" s="5"/>
      <c r="MEI112" s="5"/>
      <c r="MEJ112" s="5"/>
      <c r="MEK112" s="1"/>
      <c r="MEL112" s="2"/>
      <c r="MEM112" s="2"/>
      <c r="MEN112" s="5"/>
      <c r="MEO112" s="5"/>
      <c r="MEP112" s="5"/>
      <c r="MEQ112" s="5"/>
      <c r="MER112" s="5"/>
      <c r="MES112" s="1"/>
      <c r="MET112" s="2"/>
      <c r="MEU112" s="2"/>
      <c r="MEV112" s="5"/>
      <c r="MEW112" s="5"/>
      <c r="MEX112" s="5"/>
      <c r="MEY112" s="5"/>
      <c r="MEZ112" s="5"/>
      <c r="MFA112" s="1"/>
      <c r="MFB112" s="2"/>
      <c r="MFC112" s="2"/>
      <c r="MFD112" s="5"/>
      <c r="MFE112" s="5"/>
      <c r="MFF112" s="5"/>
      <c r="MFG112" s="5"/>
      <c r="MFH112" s="5"/>
      <c r="MFI112" s="1"/>
      <c r="MFJ112" s="2"/>
      <c r="MFK112" s="2"/>
      <c r="MFL112" s="5"/>
      <c r="MFM112" s="5"/>
      <c r="MFN112" s="5"/>
      <c r="MFO112" s="5"/>
      <c r="MFP112" s="5"/>
      <c r="MFQ112" s="1"/>
      <c r="MFR112" s="2"/>
      <c r="MFS112" s="2"/>
      <c r="MFT112" s="5"/>
      <c r="MFU112" s="5"/>
      <c r="MFV112" s="5"/>
      <c r="MFW112" s="5"/>
      <c r="MFX112" s="5"/>
      <c r="MFY112" s="1"/>
      <c r="MFZ112" s="2"/>
      <c r="MGA112" s="2"/>
      <c r="MGB112" s="5"/>
      <c r="MGC112" s="5"/>
      <c r="MGD112" s="5"/>
      <c r="MGE112" s="5"/>
      <c r="MGF112" s="5"/>
      <c r="MGG112" s="1"/>
      <c r="MGH112" s="2"/>
      <c r="MGI112" s="2"/>
      <c r="MGJ112" s="5"/>
      <c r="MGK112" s="5"/>
      <c r="MGL112" s="5"/>
      <c r="MGM112" s="5"/>
      <c r="MGN112" s="5"/>
      <c r="MGO112" s="1"/>
      <c r="MGP112" s="2"/>
      <c r="MGQ112" s="2"/>
      <c r="MGR112" s="5"/>
      <c r="MGS112" s="5"/>
      <c r="MGT112" s="5"/>
      <c r="MGU112" s="5"/>
      <c r="MGV112" s="5"/>
      <c r="MGW112" s="1"/>
      <c r="MGX112" s="2"/>
      <c r="MGY112" s="2"/>
      <c r="MGZ112" s="5"/>
      <c r="MHA112" s="5"/>
      <c r="MHB112" s="5"/>
      <c r="MHC112" s="5"/>
      <c r="MHD112" s="5"/>
      <c r="MHE112" s="1"/>
      <c r="MHF112" s="2"/>
      <c r="MHG112" s="2"/>
      <c r="MHH112" s="5"/>
      <c r="MHI112" s="5"/>
      <c r="MHJ112" s="5"/>
      <c r="MHK112" s="5"/>
      <c r="MHL112" s="5"/>
      <c r="MHM112" s="1"/>
      <c r="MHN112" s="2"/>
      <c r="MHO112" s="2"/>
      <c r="MHP112" s="5"/>
      <c r="MHQ112" s="5"/>
      <c r="MHR112" s="5"/>
      <c r="MHS112" s="5"/>
      <c r="MHT112" s="5"/>
      <c r="MHU112" s="1"/>
      <c r="MHV112" s="2"/>
      <c r="MHW112" s="2"/>
      <c r="MHX112" s="5"/>
      <c r="MHY112" s="5"/>
      <c r="MHZ112" s="5"/>
      <c r="MIA112" s="5"/>
      <c r="MIB112" s="5"/>
      <c r="MIC112" s="1"/>
      <c r="MID112" s="2"/>
      <c r="MIE112" s="2"/>
      <c r="MIF112" s="5"/>
      <c r="MIG112" s="5"/>
      <c r="MIH112" s="5"/>
      <c r="MII112" s="5"/>
      <c r="MIJ112" s="5"/>
      <c r="MIK112" s="1"/>
      <c r="MIL112" s="2"/>
      <c r="MIM112" s="2"/>
      <c r="MIN112" s="5"/>
      <c r="MIO112" s="5"/>
      <c r="MIP112" s="5"/>
      <c r="MIQ112" s="5"/>
      <c r="MIR112" s="5"/>
      <c r="MIS112" s="1"/>
      <c r="MIT112" s="2"/>
      <c r="MIU112" s="2"/>
      <c r="MIV112" s="5"/>
      <c r="MIW112" s="5"/>
      <c r="MIX112" s="5"/>
      <c r="MIY112" s="5"/>
      <c r="MIZ112" s="5"/>
      <c r="MJA112" s="1"/>
      <c r="MJB112" s="2"/>
      <c r="MJC112" s="2"/>
      <c r="MJD112" s="5"/>
      <c r="MJE112" s="5"/>
      <c r="MJF112" s="5"/>
      <c r="MJG112" s="5"/>
      <c r="MJH112" s="5"/>
      <c r="MJI112" s="1"/>
      <c r="MJJ112" s="2"/>
      <c r="MJK112" s="2"/>
      <c r="MJL112" s="5"/>
      <c r="MJM112" s="5"/>
      <c r="MJN112" s="5"/>
      <c r="MJO112" s="5"/>
      <c r="MJP112" s="5"/>
      <c r="MJQ112" s="1"/>
      <c r="MJR112" s="2"/>
      <c r="MJS112" s="2"/>
      <c r="MJT112" s="5"/>
      <c r="MJU112" s="5"/>
      <c r="MJV112" s="5"/>
      <c r="MJW112" s="5"/>
      <c r="MJX112" s="5"/>
      <c r="MJY112" s="1"/>
      <c r="MJZ112" s="2"/>
      <c r="MKA112" s="2"/>
      <c r="MKB112" s="5"/>
      <c r="MKC112" s="5"/>
      <c r="MKD112" s="5"/>
      <c r="MKE112" s="5"/>
      <c r="MKF112" s="5"/>
      <c r="MKG112" s="1"/>
      <c r="MKH112" s="2"/>
      <c r="MKI112" s="2"/>
      <c r="MKJ112" s="5"/>
      <c r="MKK112" s="5"/>
      <c r="MKL112" s="5"/>
      <c r="MKM112" s="5"/>
      <c r="MKN112" s="5"/>
      <c r="MKO112" s="1"/>
      <c r="MKP112" s="2"/>
      <c r="MKQ112" s="2"/>
      <c r="MKR112" s="5"/>
      <c r="MKS112" s="5"/>
      <c r="MKT112" s="5"/>
      <c r="MKU112" s="5"/>
      <c r="MKV112" s="5"/>
      <c r="MKW112" s="1"/>
      <c r="MKX112" s="2"/>
      <c r="MKY112" s="2"/>
      <c r="MKZ112" s="5"/>
      <c r="MLA112" s="5"/>
      <c r="MLB112" s="5"/>
      <c r="MLC112" s="5"/>
      <c r="MLD112" s="5"/>
      <c r="MLE112" s="1"/>
      <c r="MLF112" s="2"/>
      <c r="MLG112" s="2"/>
      <c r="MLH112" s="5"/>
      <c r="MLI112" s="5"/>
      <c r="MLJ112" s="5"/>
      <c r="MLK112" s="5"/>
      <c r="MLL112" s="5"/>
      <c r="MLM112" s="1"/>
      <c r="MLN112" s="2"/>
      <c r="MLO112" s="2"/>
      <c r="MLP112" s="5"/>
      <c r="MLQ112" s="5"/>
      <c r="MLR112" s="5"/>
      <c r="MLS112" s="5"/>
      <c r="MLT112" s="5"/>
      <c r="MLU112" s="1"/>
      <c r="MLV112" s="2"/>
      <c r="MLW112" s="2"/>
      <c r="MLX112" s="5"/>
      <c r="MLY112" s="5"/>
      <c r="MLZ112" s="5"/>
      <c r="MMA112" s="5"/>
      <c r="MMB112" s="5"/>
      <c r="MMC112" s="1"/>
      <c r="MMD112" s="2"/>
      <c r="MME112" s="2"/>
      <c r="MMF112" s="5"/>
      <c r="MMG112" s="5"/>
      <c r="MMH112" s="5"/>
      <c r="MMI112" s="5"/>
      <c r="MMJ112" s="5"/>
      <c r="MMK112" s="1"/>
      <c r="MML112" s="2"/>
      <c r="MMM112" s="2"/>
      <c r="MMN112" s="5"/>
      <c r="MMO112" s="5"/>
      <c r="MMP112" s="5"/>
      <c r="MMQ112" s="5"/>
      <c r="MMR112" s="5"/>
      <c r="MMS112" s="1"/>
      <c r="MMT112" s="2"/>
      <c r="MMU112" s="2"/>
      <c r="MMV112" s="5"/>
      <c r="MMW112" s="5"/>
      <c r="MMX112" s="5"/>
      <c r="MMY112" s="5"/>
      <c r="MMZ112" s="5"/>
      <c r="MNA112" s="1"/>
      <c r="MNB112" s="2"/>
      <c r="MNC112" s="2"/>
      <c r="MND112" s="5"/>
      <c r="MNE112" s="5"/>
      <c r="MNF112" s="5"/>
      <c r="MNG112" s="5"/>
      <c r="MNH112" s="5"/>
      <c r="MNI112" s="1"/>
      <c r="MNJ112" s="2"/>
      <c r="MNK112" s="2"/>
      <c r="MNL112" s="5"/>
      <c r="MNM112" s="5"/>
      <c r="MNN112" s="5"/>
      <c r="MNO112" s="5"/>
      <c r="MNP112" s="5"/>
      <c r="MNQ112" s="1"/>
      <c r="MNR112" s="2"/>
      <c r="MNS112" s="2"/>
      <c r="MNT112" s="5"/>
      <c r="MNU112" s="5"/>
      <c r="MNV112" s="5"/>
      <c r="MNW112" s="5"/>
      <c r="MNX112" s="5"/>
      <c r="MNY112" s="1"/>
      <c r="MNZ112" s="2"/>
      <c r="MOA112" s="2"/>
      <c r="MOB112" s="5"/>
      <c r="MOC112" s="5"/>
      <c r="MOD112" s="5"/>
      <c r="MOE112" s="5"/>
      <c r="MOF112" s="5"/>
      <c r="MOG112" s="1"/>
      <c r="MOH112" s="2"/>
      <c r="MOI112" s="2"/>
      <c r="MOJ112" s="5"/>
      <c r="MOK112" s="5"/>
      <c r="MOL112" s="5"/>
      <c r="MOM112" s="5"/>
      <c r="MON112" s="5"/>
      <c r="MOO112" s="1"/>
      <c r="MOP112" s="2"/>
      <c r="MOQ112" s="2"/>
      <c r="MOR112" s="5"/>
      <c r="MOS112" s="5"/>
      <c r="MOT112" s="5"/>
      <c r="MOU112" s="5"/>
      <c r="MOV112" s="5"/>
      <c r="MOW112" s="1"/>
      <c r="MOX112" s="2"/>
      <c r="MOY112" s="2"/>
      <c r="MOZ112" s="5"/>
      <c r="MPA112" s="5"/>
      <c r="MPB112" s="5"/>
      <c r="MPC112" s="5"/>
      <c r="MPD112" s="5"/>
      <c r="MPE112" s="1"/>
      <c r="MPF112" s="2"/>
      <c r="MPG112" s="2"/>
      <c r="MPH112" s="5"/>
      <c r="MPI112" s="5"/>
      <c r="MPJ112" s="5"/>
      <c r="MPK112" s="5"/>
      <c r="MPL112" s="5"/>
      <c r="MPM112" s="1"/>
      <c r="MPN112" s="2"/>
      <c r="MPO112" s="2"/>
      <c r="MPP112" s="5"/>
      <c r="MPQ112" s="5"/>
      <c r="MPR112" s="5"/>
      <c r="MPS112" s="5"/>
      <c r="MPT112" s="5"/>
      <c r="MPU112" s="1"/>
      <c r="MPV112" s="2"/>
      <c r="MPW112" s="2"/>
      <c r="MPX112" s="5"/>
      <c r="MPY112" s="5"/>
      <c r="MPZ112" s="5"/>
      <c r="MQA112" s="5"/>
      <c r="MQB112" s="5"/>
      <c r="MQC112" s="1"/>
      <c r="MQD112" s="2"/>
      <c r="MQE112" s="2"/>
      <c r="MQF112" s="5"/>
      <c r="MQG112" s="5"/>
      <c r="MQH112" s="5"/>
      <c r="MQI112" s="5"/>
      <c r="MQJ112" s="5"/>
      <c r="MQK112" s="1"/>
      <c r="MQL112" s="2"/>
      <c r="MQM112" s="2"/>
      <c r="MQN112" s="5"/>
      <c r="MQO112" s="5"/>
      <c r="MQP112" s="5"/>
      <c r="MQQ112" s="5"/>
      <c r="MQR112" s="5"/>
      <c r="MQS112" s="1"/>
      <c r="MQT112" s="2"/>
      <c r="MQU112" s="2"/>
      <c r="MQV112" s="5"/>
      <c r="MQW112" s="5"/>
      <c r="MQX112" s="5"/>
      <c r="MQY112" s="5"/>
      <c r="MQZ112" s="5"/>
      <c r="MRA112" s="1"/>
      <c r="MRB112" s="2"/>
      <c r="MRC112" s="2"/>
      <c r="MRD112" s="5"/>
      <c r="MRE112" s="5"/>
      <c r="MRF112" s="5"/>
      <c r="MRG112" s="5"/>
      <c r="MRH112" s="5"/>
      <c r="MRI112" s="1"/>
      <c r="MRJ112" s="2"/>
      <c r="MRK112" s="2"/>
      <c r="MRL112" s="5"/>
      <c r="MRM112" s="5"/>
      <c r="MRN112" s="5"/>
      <c r="MRO112" s="5"/>
      <c r="MRP112" s="5"/>
      <c r="MRQ112" s="1"/>
      <c r="MRR112" s="2"/>
      <c r="MRS112" s="2"/>
      <c r="MRT112" s="5"/>
      <c r="MRU112" s="5"/>
      <c r="MRV112" s="5"/>
      <c r="MRW112" s="5"/>
      <c r="MRX112" s="5"/>
      <c r="MRY112" s="1"/>
      <c r="MRZ112" s="2"/>
      <c r="MSA112" s="2"/>
      <c r="MSB112" s="5"/>
      <c r="MSC112" s="5"/>
      <c r="MSD112" s="5"/>
      <c r="MSE112" s="5"/>
      <c r="MSF112" s="5"/>
      <c r="MSG112" s="1"/>
      <c r="MSH112" s="2"/>
      <c r="MSI112" s="2"/>
      <c r="MSJ112" s="5"/>
      <c r="MSK112" s="5"/>
      <c r="MSL112" s="5"/>
      <c r="MSM112" s="5"/>
      <c r="MSN112" s="5"/>
      <c r="MSO112" s="1"/>
      <c r="MSP112" s="2"/>
      <c r="MSQ112" s="2"/>
      <c r="MSR112" s="5"/>
      <c r="MSS112" s="5"/>
      <c r="MST112" s="5"/>
      <c r="MSU112" s="5"/>
      <c r="MSV112" s="5"/>
      <c r="MSW112" s="1"/>
      <c r="MSX112" s="2"/>
      <c r="MSY112" s="2"/>
      <c r="MSZ112" s="5"/>
      <c r="MTA112" s="5"/>
      <c r="MTB112" s="5"/>
      <c r="MTC112" s="5"/>
      <c r="MTD112" s="5"/>
      <c r="MTE112" s="1"/>
      <c r="MTF112" s="2"/>
      <c r="MTG112" s="2"/>
      <c r="MTH112" s="5"/>
      <c r="MTI112" s="5"/>
      <c r="MTJ112" s="5"/>
      <c r="MTK112" s="5"/>
      <c r="MTL112" s="5"/>
      <c r="MTM112" s="1"/>
      <c r="MTN112" s="2"/>
      <c r="MTO112" s="2"/>
      <c r="MTP112" s="5"/>
      <c r="MTQ112" s="5"/>
      <c r="MTR112" s="5"/>
      <c r="MTS112" s="5"/>
      <c r="MTT112" s="5"/>
      <c r="MTU112" s="1"/>
      <c r="MTV112" s="2"/>
      <c r="MTW112" s="2"/>
      <c r="MTX112" s="5"/>
      <c r="MTY112" s="5"/>
      <c r="MTZ112" s="5"/>
      <c r="MUA112" s="5"/>
      <c r="MUB112" s="5"/>
      <c r="MUC112" s="1"/>
      <c r="MUD112" s="2"/>
      <c r="MUE112" s="2"/>
      <c r="MUF112" s="5"/>
      <c r="MUG112" s="5"/>
      <c r="MUH112" s="5"/>
      <c r="MUI112" s="5"/>
      <c r="MUJ112" s="5"/>
      <c r="MUK112" s="1"/>
      <c r="MUL112" s="2"/>
      <c r="MUM112" s="2"/>
      <c r="MUN112" s="5"/>
      <c r="MUO112" s="5"/>
      <c r="MUP112" s="5"/>
      <c r="MUQ112" s="5"/>
      <c r="MUR112" s="5"/>
      <c r="MUS112" s="1"/>
      <c r="MUT112" s="2"/>
      <c r="MUU112" s="2"/>
      <c r="MUV112" s="5"/>
      <c r="MUW112" s="5"/>
      <c r="MUX112" s="5"/>
      <c r="MUY112" s="5"/>
      <c r="MUZ112" s="5"/>
      <c r="MVA112" s="1"/>
      <c r="MVB112" s="2"/>
      <c r="MVC112" s="2"/>
      <c r="MVD112" s="5"/>
      <c r="MVE112" s="5"/>
      <c r="MVF112" s="5"/>
      <c r="MVG112" s="5"/>
      <c r="MVH112" s="5"/>
      <c r="MVI112" s="1"/>
      <c r="MVJ112" s="2"/>
      <c r="MVK112" s="2"/>
      <c r="MVL112" s="5"/>
      <c r="MVM112" s="5"/>
      <c r="MVN112" s="5"/>
      <c r="MVO112" s="5"/>
      <c r="MVP112" s="5"/>
      <c r="MVQ112" s="1"/>
      <c r="MVR112" s="2"/>
      <c r="MVS112" s="2"/>
      <c r="MVT112" s="5"/>
      <c r="MVU112" s="5"/>
      <c r="MVV112" s="5"/>
      <c r="MVW112" s="5"/>
      <c r="MVX112" s="5"/>
      <c r="MVY112" s="1"/>
      <c r="MVZ112" s="2"/>
      <c r="MWA112" s="2"/>
      <c r="MWB112" s="5"/>
      <c r="MWC112" s="5"/>
      <c r="MWD112" s="5"/>
      <c r="MWE112" s="5"/>
      <c r="MWF112" s="5"/>
      <c r="MWG112" s="1"/>
      <c r="MWH112" s="2"/>
      <c r="MWI112" s="2"/>
      <c r="MWJ112" s="5"/>
      <c r="MWK112" s="5"/>
      <c r="MWL112" s="5"/>
      <c r="MWM112" s="5"/>
      <c r="MWN112" s="5"/>
      <c r="MWO112" s="1"/>
      <c r="MWP112" s="2"/>
      <c r="MWQ112" s="2"/>
      <c r="MWR112" s="5"/>
      <c r="MWS112" s="5"/>
      <c r="MWT112" s="5"/>
      <c r="MWU112" s="5"/>
      <c r="MWV112" s="5"/>
      <c r="MWW112" s="1"/>
      <c r="MWX112" s="2"/>
      <c r="MWY112" s="2"/>
      <c r="MWZ112" s="5"/>
      <c r="MXA112" s="5"/>
      <c r="MXB112" s="5"/>
      <c r="MXC112" s="5"/>
      <c r="MXD112" s="5"/>
      <c r="MXE112" s="1"/>
      <c r="MXF112" s="2"/>
      <c r="MXG112" s="2"/>
      <c r="MXH112" s="5"/>
      <c r="MXI112" s="5"/>
      <c r="MXJ112" s="5"/>
      <c r="MXK112" s="5"/>
      <c r="MXL112" s="5"/>
      <c r="MXM112" s="1"/>
      <c r="MXN112" s="2"/>
      <c r="MXO112" s="2"/>
      <c r="MXP112" s="5"/>
      <c r="MXQ112" s="5"/>
      <c r="MXR112" s="5"/>
      <c r="MXS112" s="5"/>
      <c r="MXT112" s="5"/>
      <c r="MXU112" s="1"/>
      <c r="MXV112" s="2"/>
      <c r="MXW112" s="2"/>
      <c r="MXX112" s="5"/>
      <c r="MXY112" s="5"/>
      <c r="MXZ112" s="5"/>
      <c r="MYA112" s="5"/>
      <c r="MYB112" s="5"/>
      <c r="MYC112" s="1"/>
      <c r="MYD112" s="2"/>
      <c r="MYE112" s="2"/>
      <c r="MYF112" s="5"/>
      <c r="MYG112" s="5"/>
      <c r="MYH112" s="5"/>
      <c r="MYI112" s="5"/>
      <c r="MYJ112" s="5"/>
      <c r="MYK112" s="1"/>
      <c r="MYL112" s="2"/>
      <c r="MYM112" s="2"/>
      <c r="MYN112" s="5"/>
      <c r="MYO112" s="5"/>
      <c r="MYP112" s="5"/>
      <c r="MYQ112" s="5"/>
      <c r="MYR112" s="5"/>
      <c r="MYS112" s="1"/>
      <c r="MYT112" s="2"/>
      <c r="MYU112" s="2"/>
      <c r="MYV112" s="5"/>
      <c r="MYW112" s="5"/>
      <c r="MYX112" s="5"/>
      <c r="MYY112" s="5"/>
      <c r="MYZ112" s="5"/>
      <c r="MZA112" s="1"/>
      <c r="MZB112" s="2"/>
      <c r="MZC112" s="2"/>
      <c r="MZD112" s="5"/>
      <c r="MZE112" s="5"/>
      <c r="MZF112" s="5"/>
      <c r="MZG112" s="5"/>
      <c r="MZH112" s="5"/>
      <c r="MZI112" s="1"/>
      <c r="MZJ112" s="2"/>
      <c r="MZK112" s="2"/>
      <c r="MZL112" s="5"/>
      <c r="MZM112" s="5"/>
      <c r="MZN112" s="5"/>
      <c r="MZO112" s="5"/>
      <c r="MZP112" s="5"/>
      <c r="MZQ112" s="1"/>
      <c r="MZR112" s="2"/>
      <c r="MZS112" s="2"/>
      <c r="MZT112" s="5"/>
      <c r="MZU112" s="5"/>
      <c r="MZV112" s="5"/>
      <c r="MZW112" s="5"/>
      <c r="MZX112" s="5"/>
      <c r="MZY112" s="1"/>
      <c r="MZZ112" s="2"/>
      <c r="NAA112" s="2"/>
      <c r="NAB112" s="5"/>
      <c r="NAC112" s="5"/>
      <c r="NAD112" s="5"/>
      <c r="NAE112" s="5"/>
      <c r="NAF112" s="5"/>
      <c r="NAG112" s="1"/>
      <c r="NAH112" s="2"/>
      <c r="NAI112" s="2"/>
      <c r="NAJ112" s="5"/>
      <c r="NAK112" s="5"/>
      <c r="NAL112" s="5"/>
      <c r="NAM112" s="5"/>
      <c r="NAN112" s="5"/>
      <c r="NAO112" s="1"/>
      <c r="NAP112" s="2"/>
      <c r="NAQ112" s="2"/>
      <c r="NAR112" s="5"/>
      <c r="NAS112" s="5"/>
      <c r="NAT112" s="5"/>
      <c r="NAU112" s="5"/>
      <c r="NAV112" s="5"/>
      <c r="NAW112" s="1"/>
      <c r="NAX112" s="2"/>
      <c r="NAY112" s="2"/>
      <c r="NAZ112" s="5"/>
      <c r="NBA112" s="5"/>
      <c r="NBB112" s="5"/>
      <c r="NBC112" s="5"/>
      <c r="NBD112" s="5"/>
      <c r="NBE112" s="1"/>
      <c r="NBF112" s="2"/>
      <c r="NBG112" s="2"/>
      <c r="NBH112" s="5"/>
      <c r="NBI112" s="5"/>
      <c r="NBJ112" s="5"/>
      <c r="NBK112" s="5"/>
      <c r="NBL112" s="5"/>
      <c r="NBM112" s="1"/>
      <c r="NBN112" s="2"/>
      <c r="NBO112" s="2"/>
      <c r="NBP112" s="5"/>
      <c r="NBQ112" s="5"/>
      <c r="NBR112" s="5"/>
      <c r="NBS112" s="5"/>
      <c r="NBT112" s="5"/>
      <c r="NBU112" s="1"/>
      <c r="NBV112" s="2"/>
      <c r="NBW112" s="2"/>
      <c r="NBX112" s="5"/>
      <c r="NBY112" s="5"/>
      <c r="NBZ112" s="5"/>
      <c r="NCA112" s="5"/>
      <c r="NCB112" s="5"/>
      <c r="NCC112" s="1"/>
      <c r="NCD112" s="2"/>
      <c r="NCE112" s="2"/>
      <c r="NCF112" s="5"/>
      <c r="NCG112" s="5"/>
      <c r="NCH112" s="5"/>
      <c r="NCI112" s="5"/>
      <c r="NCJ112" s="5"/>
      <c r="NCK112" s="1"/>
      <c r="NCL112" s="2"/>
      <c r="NCM112" s="2"/>
      <c r="NCN112" s="5"/>
      <c r="NCO112" s="5"/>
      <c r="NCP112" s="5"/>
      <c r="NCQ112" s="5"/>
      <c r="NCR112" s="5"/>
      <c r="NCS112" s="1"/>
      <c r="NCT112" s="2"/>
      <c r="NCU112" s="2"/>
      <c r="NCV112" s="5"/>
      <c r="NCW112" s="5"/>
      <c r="NCX112" s="5"/>
      <c r="NCY112" s="5"/>
      <c r="NCZ112" s="5"/>
      <c r="NDA112" s="1"/>
      <c r="NDB112" s="2"/>
      <c r="NDC112" s="2"/>
      <c r="NDD112" s="5"/>
      <c r="NDE112" s="5"/>
      <c r="NDF112" s="5"/>
      <c r="NDG112" s="5"/>
      <c r="NDH112" s="5"/>
      <c r="NDI112" s="1"/>
      <c r="NDJ112" s="2"/>
      <c r="NDK112" s="2"/>
      <c r="NDL112" s="5"/>
      <c r="NDM112" s="5"/>
      <c r="NDN112" s="5"/>
      <c r="NDO112" s="5"/>
      <c r="NDP112" s="5"/>
      <c r="NDQ112" s="1"/>
      <c r="NDR112" s="2"/>
      <c r="NDS112" s="2"/>
      <c r="NDT112" s="5"/>
      <c r="NDU112" s="5"/>
      <c r="NDV112" s="5"/>
      <c r="NDW112" s="5"/>
      <c r="NDX112" s="5"/>
      <c r="NDY112" s="1"/>
      <c r="NDZ112" s="2"/>
      <c r="NEA112" s="2"/>
      <c r="NEB112" s="5"/>
      <c r="NEC112" s="5"/>
      <c r="NED112" s="5"/>
      <c r="NEE112" s="5"/>
      <c r="NEF112" s="5"/>
      <c r="NEG112" s="1"/>
      <c r="NEH112" s="2"/>
      <c r="NEI112" s="2"/>
      <c r="NEJ112" s="5"/>
      <c r="NEK112" s="5"/>
      <c r="NEL112" s="5"/>
      <c r="NEM112" s="5"/>
      <c r="NEN112" s="5"/>
      <c r="NEO112" s="1"/>
      <c r="NEP112" s="2"/>
      <c r="NEQ112" s="2"/>
      <c r="NER112" s="5"/>
      <c r="NES112" s="5"/>
      <c r="NET112" s="5"/>
      <c r="NEU112" s="5"/>
      <c r="NEV112" s="5"/>
      <c r="NEW112" s="1"/>
      <c r="NEX112" s="2"/>
      <c r="NEY112" s="2"/>
      <c r="NEZ112" s="5"/>
      <c r="NFA112" s="5"/>
      <c r="NFB112" s="5"/>
      <c r="NFC112" s="5"/>
      <c r="NFD112" s="5"/>
      <c r="NFE112" s="1"/>
      <c r="NFF112" s="2"/>
      <c r="NFG112" s="2"/>
      <c r="NFH112" s="5"/>
      <c r="NFI112" s="5"/>
      <c r="NFJ112" s="5"/>
      <c r="NFK112" s="5"/>
      <c r="NFL112" s="5"/>
      <c r="NFM112" s="1"/>
      <c r="NFN112" s="2"/>
      <c r="NFO112" s="2"/>
      <c r="NFP112" s="5"/>
      <c r="NFQ112" s="5"/>
      <c r="NFR112" s="5"/>
      <c r="NFS112" s="5"/>
      <c r="NFT112" s="5"/>
      <c r="NFU112" s="1"/>
      <c r="NFV112" s="2"/>
      <c r="NFW112" s="2"/>
      <c r="NFX112" s="5"/>
      <c r="NFY112" s="5"/>
      <c r="NFZ112" s="5"/>
      <c r="NGA112" s="5"/>
      <c r="NGB112" s="5"/>
      <c r="NGC112" s="1"/>
      <c r="NGD112" s="2"/>
      <c r="NGE112" s="2"/>
      <c r="NGF112" s="5"/>
      <c r="NGG112" s="5"/>
      <c r="NGH112" s="5"/>
      <c r="NGI112" s="5"/>
      <c r="NGJ112" s="5"/>
      <c r="NGK112" s="1"/>
      <c r="NGL112" s="2"/>
      <c r="NGM112" s="2"/>
      <c r="NGN112" s="5"/>
      <c r="NGO112" s="5"/>
      <c r="NGP112" s="5"/>
      <c r="NGQ112" s="5"/>
      <c r="NGR112" s="5"/>
      <c r="NGS112" s="1"/>
      <c r="NGT112" s="2"/>
      <c r="NGU112" s="2"/>
      <c r="NGV112" s="5"/>
      <c r="NGW112" s="5"/>
      <c r="NGX112" s="5"/>
      <c r="NGY112" s="5"/>
      <c r="NGZ112" s="5"/>
      <c r="NHA112" s="1"/>
      <c r="NHB112" s="2"/>
      <c r="NHC112" s="2"/>
      <c r="NHD112" s="5"/>
      <c r="NHE112" s="5"/>
      <c r="NHF112" s="5"/>
      <c r="NHG112" s="5"/>
      <c r="NHH112" s="5"/>
      <c r="NHI112" s="1"/>
      <c r="NHJ112" s="2"/>
      <c r="NHK112" s="2"/>
      <c r="NHL112" s="5"/>
      <c r="NHM112" s="5"/>
      <c r="NHN112" s="5"/>
      <c r="NHO112" s="5"/>
      <c r="NHP112" s="5"/>
      <c r="NHQ112" s="1"/>
      <c r="NHR112" s="2"/>
      <c r="NHS112" s="2"/>
      <c r="NHT112" s="5"/>
      <c r="NHU112" s="5"/>
      <c r="NHV112" s="5"/>
      <c r="NHW112" s="5"/>
      <c r="NHX112" s="5"/>
      <c r="NHY112" s="1"/>
      <c r="NHZ112" s="2"/>
      <c r="NIA112" s="2"/>
      <c r="NIB112" s="5"/>
      <c r="NIC112" s="5"/>
      <c r="NID112" s="5"/>
      <c r="NIE112" s="5"/>
      <c r="NIF112" s="5"/>
      <c r="NIG112" s="1"/>
      <c r="NIH112" s="2"/>
      <c r="NII112" s="2"/>
      <c r="NIJ112" s="5"/>
      <c r="NIK112" s="5"/>
      <c r="NIL112" s="5"/>
      <c r="NIM112" s="5"/>
      <c r="NIN112" s="5"/>
      <c r="NIO112" s="1"/>
      <c r="NIP112" s="2"/>
      <c r="NIQ112" s="2"/>
      <c r="NIR112" s="5"/>
      <c r="NIS112" s="5"/>
      <c r="NIT112" s="5"/>
      <c r="NIU112" s="5"/>
      <c r="NIV112" s="5"/>
      <c r="NIW112" s="1"/>
      <c r="NIX112" s="2"/>
      <c r="NIY112" s="2"/>
      <c r="NIZ112" s="5"/>
      <c r="NJA112" s="5"/>
      <c r="NJB112" s="5"/>
      <c r="NJC112" s="5"/>
      <c r="NJD112" s="5"/>
      <c r="NJE112" s="1"/>
      <c r="NJF112" s="2"/>
      <c r="NJG112" s="2"/>
      <c r="NJH112" s="5"/>
      <c r="NJI112" s="5"/>
      <c r="NJJ112" s="5"/>
      <c r="NJK112" s="5"/>
      <c r="NJL112" s="5"/>
      <c r="NJM112" s="1"/>
      <c r="NJN112" s="2"/>
      <c r="NJO112" s="2"/>
      <c r="NJP112" s="5"/>
      <c r="NJQ112" s="5"/>
      <c r="NJR112" s="5"/>
      <c r="NJS112" s="5"/>
      <c r="NJT112" s="5"/>
      <c r="NJU112" s="1"/>
      <c r="NJV112" s="2"/>
      <c r="NJW112" s="2"/>
      <c r="NJX112" s="5"/>
      <c r="NJY112" s="5"/>
      <c r="NJZ112" s="5"/>
      <c r="NKA112" s="5"/>
      <c r="NKB112" s="5"/>
      <c r="NKC112" s="1"/>
      <c r="NKD112" s="2"/>
      <c r="NKE112" s="2"/>
      <c r="NKF112" s="5"/>
      <c r="NKG112" s="5"/>
      <c r="NKH112" s="5"/>
      <c r="NKI112" s="5"/>
      <c r="NKJ112" s="5"/>
      <c r="NKK112" s="1"/>
      <c r="NKL112" s="2"/>
      <c r="NKM112" s="2"/>
      <c r="NKN112" s="5"/>
      <c r="NKO112" s="5"/>
      <c r="NKP112" s="5"/>
      <c r="NKQ112" s="5"/>
      <c r="NKR112" s="5"/>
      <c r="NKS112" s="1"/>
      <c r="NKT112" s="2"/>
      <c r="NKU112" s="2"/>
      <c r="NKV112" s="5"/>
      <c r="NKW112" s="5"/>
      <c r="NKX112" s="5"/>
      <c r="NKY112" s="5"/>
      <c r="NKZ112" s="5"/>
      <c r="NLA112" s="1"/>
      <c r="NLB112" s="2"/>
      <c r="NLC112" s="2"/>
      <c r="NLD112" s="5"/>
      <c r="NLE112" s="5"/>
      <c r="NLF112" s="5"/>
      <c r="NLG112" s="5"/>
      <c r="NLH112" s="5"/>
      <c r="NLI112" s="1"/>
      <c r="NLJ112" s="2"/>
      <c r="NLK112" s="2"/>
      <c r="NLL112" s="5"/>
      <c r="NLM112" s="5"/>
      <c r="NLN112" s="5"/>
      <c r="NLO112" s="5"/>
      <c r="NLP112" s="5"/>
      <c r="NLQ112" s="1"/>
      <c r="NLR112" s="2"/>
      <c r="NLS112" s="2"/>
      <c r="NLT112" s="5"/>
      <c r="NLU112" s="5"/>
      <c r="NLV112" s="5"/>
      <c r="NLW112" s="5"/>
      <c r="NLX112" s="5"/>
      <c r="NLY112" s="1"/>
      <c r="NLZ112" s="2"/>
      <c r="NMA112" s="2"/>
      <c r="NMB112" s="5"/>
      <c r="NMC112" s="5"/>
      <c r="NMD112" s="5"/>
      <c r="NME112" s="5"/>
      <c r="NMF112" s="5"/>
      <c r="NMG112" s="1"/>
      <c r="NMH112" s="2"/>
      <c r="NMI112" s="2"/>
      <c r="NMJ112" s="5"/>
      <c r="NMK112" s="5"/>
      <c r="NML112" s="5"/>
      <c r="NMM112" s="5"/>
      <c r="NMN112" s="5"/>
      <c r="NMO112" s="1"/>
      <c r="NMP112" s="2"/>
      <c r="NMQ112" s="2"/>
      <c r="NMR112" s="5"/>
      <c r="NMS112" s="5"/>
      <c r="NMT112" s="5"/>
      <c r="NMU112" s="5"/>
      <c r="NMV112" s="5"/>
      <c r="NMW112" s="1"/>
      <c r="NMX112" s="2"/>
      <c r="NMY112" s="2"/>
      <c r="NMZ112" s="5"/>
      <c r="NNA112" s="5"/>
      <c r="NNB112" s="5"/>
      <c r="NNC112" s="5"/>
      <c r="NND112" s="5"/>
      <c r="NNE112" s="1"/>
      <c r="NNF112" s="2"/>
      <c r="NNG112" s="2"/>
      <c r="NNH112" s="5"/>
      <c r="NNI112" s="5"/>
      <c r="NNJ112" s="5"/>
      <c r="NNK112" s="5"/>
      <c r="NNL112" s="5"/>
      <c r="NNM112" s="1"/>
      <c r="NNN112" s="2"/>
      <c r="NNO112" s="2"/>
      <c r="NNP112" s="5"/>
      <c r="NNQ112" s="5"/>
      <c r="NNR112" s="5"/>
      <c r="NNS112" s="5"/>
      <c r="NNT112" s="5"/>
      <c r="NNU112" s="1"/>
      <c r="NNV112" s="2"/>
      <c r="NNW112" s="2"/>
      <c r="NNX112" s="5"/>
      <c r="NNY112" s="5"/>
      <c r="NNZ112" s="5"/>
      <c r="NOA112" s="5"/>
      <c r="NOB112" s="5"/>
      <c r="NOC112" s="1"/>
      <c r="NOD112" s="2"/>
      <c r="NOE112" s="2"/>
      <c r="NOF112" s="5"/>
      <c r="NOG112" s="5"/>
      <c r="NOH112" s="5"/>
      <c r="NOI112" s="5"/>
      <c r="NOJ112" s="5"/>
      <c r="NOK112" s="1"/>
      <c r="NOL112" s="2"/>
      <c r="NOM112" s="2"/>
      <c r="NON112" s="5"/>
      <c r="NOO112" s="5"/>
      <c r="NOP112" s="5"/>
      <c r="NOQ112" s="5"/>
      <c r="NOR112" s="5"/>
      <c r="NOS112" s="1"/>
      <c r="NOT112" s="2"/>
      <c r="NOU112" s="2"/>
      <c r="NOV112" s="5"/>
      <c r="NOW112" s="5"/>
      <c r="NOX112" s="5"/>
      <c r="NOY112" s="5"/>
      <c r="NOZ112" s="5"/>
      <c r="NPA112" s="1"/>
      <c r="NPB112" s="2"/>
      <c r="NPC112" s="2"/>
      <c r="NPD112" s="5"/>
      <c r="NPE112" s="5"/>
      <c r="NPF112" s="5"/>
      <c r="NPG112" s="5"/>
      <c r="NPH112" s="5"/>
      <c r="NPI112" s="1"/>
      <c r="NPJ112" s="2"/>
      <c r="NPK112" s="2"/>
      <c r="NPL112" s="5"/>
      <c r="NPM112" s="5"/>
      <c r="NPN112" s="5"/>
      <c r="NPO112" s="5"/>
      <c r="NPP112" s="5"/>
      <c r="NPQ112" s="1"/>
      <c r="NPR112" s="2"/>
      <c r="NPS112" s="2"/>
      <c r="NPT112" s="5"/>
      <c r="NPU112" s="5"/>
      <c r="NPV112" s="5"/>
      <c r="NPW112" s="5"/>
      <c r="NPX112" s="5"/>
      <c r="NPY112" s="1"/>
      <c r="NPZ112" s="2"/>
      <c r="NQA112" s="2"/>
      <c r="NQB112" s="5"/>
      <c r="NQC112" s="5"/>
      <c r="NQD112" s="5"/>
      <c r="NQE112" s="5"/>
      <c r="NQF112" s="5"/>
      <c r="NQG112" s="1"/>
      <c r="NQH112" s="2"/>
      <c r="NQI112" s="2"/>
      <c r="NQJ112" s="5"/>
      <c r="NQK112" s="5"/>
      <c r="NQL112" s="5"/>
      <c r="NQM112" s="5"/>
      <c r="NQN112" s="5"/>
      <c r="NQO112" s="1"/>
      <c r="NQP112" s="2"/>
      <c r="NQQ112" s="2"/>
      <c r="NQR112" s="5"/>
      <c r="NQS112" s="5"/>
      <c r="NQT112" s="5"/>
      <c r="NQU112" s="5"/>
      <c r="NQV112" s="5"/>
      <c r="NQW112" s="1"/>
      <c r="NQX112" s="2"/>
      <c r="NQY112" s="2"/>
      <c r="NQZ112" s="5"/>
      <c r="NRA112" s="5"/>
      <c r="NRB112" s="5"/>
      <c r="NRC112" s="5"/>
      <c r="NRD112" s="5"/>
      <c r="NRE112" s="1"/>
      <c r="NRF112" s="2"/>
      <c r="NRG112" s="2"/>
      <c r="NRH112" s="5"/>
      <c r="NRI112" s="5"/>
      <c r="NRJ112" s="5"/>
      <c r="NRK112" s="5"/>
      <c r="NRL112" s="5"/>
      <c r="NRM112" s="1"/>
      <c r="NRN112" s="2"/>
      <c r="NRO112" s="2"/>
      <c r="NRP112" s="5"/>
      <c r="NRQ112" s="5"/>
      <c r="NRR112" s="5"/>
      <c r="NRS112" s="5"/>
      <c r="NRT112" s="5"/>
      <c r="NRU112" s="1"/>
      <c r="NRV112" s="2"/>
      <c r="NRW112" s="2"/>
      <c r="NRX112" s="5"/>
      <c r="NRY112" s="5"/>
      <c r="NRZ112" s="5"/>
      <c r="NSA112" s="5"/>
      <c r="NSB112" s="5"/>
      <c r="NSC112" s="1"/>
      <c r="NSD112" s="2"/>
      <c r="NSE112" s="2"/>
      <c r="NSF112" s="5"/>
      <c r="NSG112" s="5"/>
      <c r="NSH112" s="5"/>
      <c r="NSI112" s="5"/>
      <c r="NSJ112" s="5"/>
      <c r="NSK112" s="1"/>
      <c r="NSL112" s="2"/>
      <c r="NSM112" s="2"/>
      <c r="NSN112" s="5"/>
      <c r="NSO112" s="5"/>
      <c r="NSP112" s="5"/>
      <c r="NSQ112" s="5"/>
      <c r="NSR112" s="5"/>
      <c r="NSS112" s="1"/>
      <c r="NST112" s="2"/>
      <c r="NSU112" s="2"/>
      <c r="NSV112" s="5"/>
      <c r="NSW112" s="5"/>
      <c r="NSX112" s="5"/>
      <c r="NSY112" s="5"/>
      <c r="NSZ112" s="5"/>
      <c r="NTA112" s="1"/>
      <c r="NTB112" s="2"/>
      <c r="NTC112" s="2"/>
      <c r="NTD112" s="5"/>
      <c r="NTE112" s="5"/>
      <c r="NTF112" s="5"/>
      <c r="NTG112" s="5"/>
      <c r="NTH112" s="5"/>
      <c r="NTI112" s="1"/>
      <c r="NTJ112" s="2"/>
      <c r="NTK112" s="2"/>
      <c r="NTL112" s="5"/>
      <c r="NTM112" s="5"/>
      <c r="NTN112" s="5"/>
      <c r="NTO112" s="5"/>
      <c r="NTP112" s="5"/>
      <c r="NTQ112" s="1"/>
      <c r="NTR112" s="2"/>
      <c r="NTS112" s="2"/>
      <c r="NTT112" s="5"/>
      <c r="NTU112" s="5"/>
      <c r="NTV112" s="5"/>
      <c r="NTW112" s="5"/>
      <c r="NTX112" s="5"/>
      <c r="NTY112" s="1"/>
      <c r="NTZ112" s="2"/>
      <c r="NUA112" s="2"/>
      <c r="NUB112" s="5"/>
      <c r="NUC112" s="5"/>
      <c r="NUD112" s="5"/>
      <c r="NUE112" s="5"/>
      <c r="NUF112" s="5"/>
      <c r="NUG112" s="1"/>
      <c r="NUH112" s="2"/>
      <c r="NUI112" s="2"/>
      <c r="NUJ112" s="5"/>
      <c r="NUK112" s="5"/>
      <c r="NUL112" s="5"/>
      <c r="NUM112" s="5"/>
      <c r="NUN112" s="5"/>
      <c r="NUO112" s="1"/>
      <c r="NUP112" s="2"/>
      <c r="NUQ112" s="2"/>
      <c r="NUR112" s="5"/>
      <c r="NUS112" s="5"/>
      <c r="NUT112" s="5"/>
      <c r="NUU112" s="5"/>
      <c r="NUV112" s="5"/>
      <c r="NUW112" s="1"/>
      <c r="NUX112" s="2"/>
      <c r="NUY112" s="2"/>
      <c r="NUZ112" s="5"/>
      <c r="NVA112" s="5"/>
      <c r="NVB112" s="5"/>
      <c r="NVC112" s="5"/>
      <c r="NVD112" s="5"/>
      <c r="NVE112" s="1"/>
      <c r="NVF112" s="2"/>
      <c r="NVG112" s="2"/>
      <c r="NVH112" s="5"/>
      <c r="NVI112" s="5"/>
      <c r="NVJ112" s="5"/>
      <c r="NVK112" s="5"/>
      <c r="NVL112" s="5"/>
      <c r="NVM112" s="1"/>
      <c r="NVN112" s="2"/>
      <c r="NVO112" s="2"/>
      <c r="NVP112" s="5"/>
      <c r="NVQ112" s="5"/>
      <c r="NVR112" s="5"/>
      <c r="NVS112" s="5"/>
      <c r="NVT112" s="5"/>
      <c r="NVU112" s="1"/>
      <c r="NVV112" s="2"/>
      <c r="NVW112" s="2"/>
      <c r="NVX112" s="5"/>
      <c r="NVY112" s="5"/>
      <c r="NVZ112" s="5"/>
      <c r="NWA112" s="5"/>
      <c r="NWB112" s="5"/>
      <c r="NWC112" s="1"/>
      <c r="NWD112" s="2"/>
      <c r="NWE112" s="2"/>
      <c r="NWF112" s="5"/>
      <c r="NWG112" s="5"/>
      <c r="NWH112" s="5"/>
      <c r="NWI112" s="5"/>
      <c r="NWJ112" s="5"/>
      <c r="NWK112" s="1"/>
      <c r="NWL112" s="2"/>
      <c r="NWM112" s="2"/>
      <c r="NWN112" s="5"/>
      <c r="NWO112" s="5"/>
      <c r="NWP112" s="5"/>
      <c r="NWQ112" s="5"/>
      <c r="NWR112" s="5"/>
      <c r="NWS112" s="1"/>
      <c r="NWT112" s="2"/>
      <c r="NWU112" s="2"/>
      <c r="NWV112" s="5"/>
      <c r="NWW112" s="5"/>
      <c r="NWX112" s="5"/>
      <c r="NWY112" s="5"/>
      <c r="NWZ112" s="5"/>
      <c r="NXA112" s="1"/>
      <c r="NXB112" s="2"/>
      <c r="NXC112" s="2"/>
      <c r="NXD112" s="5"/>
      <c r="NXE112" s="5"/>
      <c r="NXF112" s="5"/>
      <c r="NXG112" s="5"/>
      <c r="NXH112" s="5"/>
      <c r="NXI112" s="1"/>
      <c r="NXJ112" s="2"/>
      <c r="NXK112" s="2"/>
      <c r="NXL112" s="5"/>
      <c r="NXM112" s="5"/>
      <c r="NXN112" s="5"/>
      <c r="NXO112" s="5"/>
      <c r="NXP112" s="5"/>
      <c r="NXQ112" s="1"/>
      <c r="NXR112" s="2"/>
      <c r="NXS112" s="2"/>
      <c r="NXT112" s="5"/>
      <c r="NXU112" s="5"/>
      <c r="NXV112" s="5"/>
      <c r="NXW112" s="5"/>
      <c r="NXX112" s="5"/>
      <c r="NXY112" s="1"/>
      <c r="NXZ112" s="2"/>
      <c r="NYA112" s="2"/>
      <c r="NYB112" s="5"/>
      <c r="NYC112" s="5"/>
      <c r="NYD112" s="5"/>
      <c r="NYE112" s="5"/>
      <c r="NYF112" s="5"/>
      <c r="NYG112" s="1"/>
      <c r="NYH112" s="2"/>
      <c r="NYI112" s="2"/>
      <c r="NYJ112" s="5"/>
      <c r="NYK112" s="5"/>
      <c r="NYL112" s="5"/>
      <c r="NYM112" s="5"/>
      <c r="NYN112" s="5"/>
      <c r="NYO112" s="1"/>
      <c r="NYP112" s="2"/>
      <c r="NYQ112" s="2"/>
      <c r="NYR112" s="5"/>
      <c r="NYS112" s="5"/>
      <c r="NYT112" s="5"/>
      <c r="NYU112" s="5"/>
      <c r="NYV112" s="5"/>
      <c r="NYW112" s="1"/>
      <c r="NYX112" s="2"/>
      <c r="NYY112" s="2"/>
      <c r="NYZ112" s="5"/>
      <c r="NZA112" s="5"/>
      <c r="NZB112" s="5"/>
      <c r="NZC112" s="5"/>
      <c r="NZD112" s="5"/>
      <c r="NZE112" s="1"/>
      <c r="NZF112" s="2"/>
      <c r="NZG112" s="2"/>
      <c r="NZH112" s="5"/>
      <c r="NZI112" s="5"/>
      <c r="NZJ112" s="5"/>
      <c r="NZK112" s="5"/>
      <c r="NZL112" s="5"/>
      <c r="NZM112" s="1"/>
      <c r="NZN112" s="2"/>
      <c r="NZO112" s="2"/>
      <c r="NZP112" s="5"/>
      <c r="NZQ112" s="5"/>
      <c r="NZR112" s="5"/>
      <c r="NZS112" s="5"/>
      <c r="NZT112" s="5"/>
      <c r="NZU112" s="1"/>
      <c r="NZV112" s="2"/>
      <c r="NZW112" s="2"/>
      <c r="NZX112" s="5"/>
      <c r="NZY112" s="5"/>
      <c r="NZZ112" s="5"/>
      <c r="OAA112" s="5"/>
      <c r="OAB112" s="5"/>
      <c r="OAC112" s="1"/>
      <c r="OAD112" s="2"/>
      <c r="OAE112" s="2"/>
      <c r="OAF112" s="5"/>
      <c r="OAG112" s="5"/>
      <c r="OAH112" s="5"/>
      <c r="OAI112" s="5"/>
      <c r="OAJ112" s="5"/>
      <c r="OAK112" s="1"/>
      <c r="OAL112" s="2"/>
      <c r="OAM112" s="2"/>
      <c r="OAN112" s="5"/>
      <c r="OAO112" s="5"/>
      <c r="OAP112" s="5"/>
      <c r="OAQ112" s="5"/>
      <c r="OAR112" s="5"/>
      <c r="OAS112" s="1"/>
      <c r="OAT112" s="2"/>
      <c r="OAU112" s="2"/>
      <c r="OAV112" s="5"/>
      <c r="OAW112" s="5"/>
      <c r="OAX112" s="5"/>
      <c r="OAY112" s="5"/>
      <c r="OAZ112" s="5"/>
      <c r="OBA112" s="1"/>
      <c r="OBB112" s="2"/>
      <c r="OBC112" s="2"/>
      <c r="OBD112" s="5"/>
      <c r="OBE112" s="5"/>
      <c r="OBF112" s="5"/>
      <c r="OBG112" s="5"/>
      <c r="OBH112" s="5"/>
      <c r="OBI112" s="1"/>
      <c r="OBJ112" s="2"/>
      <c r="OBK112" s="2"/>
      <c r="OBL112" s="5"/>
      <c r="OBM112" s="5"/>
      <c r="OBN112" s="5"/>
      <c r="OBO112" s="5"/>
      <c r="OBP112" s="5"/>
      <c r="OBQ112" s="1"/>
      <c r="OBR112" s="2"/>
      <c r="OBS112" s="2"/>
      <c r="OBT112" s="5"/>
      <c r="OBU112" s="5"/>
      <c r="OBV112" s="5"/>
      <c r="OBW112" s="5"/>
      <c r="OBX112" s="5"/>
      <c r="OBY112" s="1"/>
      <c r="OBZ112" s="2"/>
      <c r="OCA112" s="2"/>
      <c r="OCB112" s="5"/>
      <c r="OCC112" s="5"/>
      <c r="OCD112" s="5"/>
      <c r="OCE112" s="5"/>
      <c r="OCF112" s="5"/>
      <c r="OCG112" s="1"/>
      <c r="OCH112" s="2"/>
      <c r="OCI112" s="2"/>
      <c r="OCJ112" s="5"/>
      <c r="OCK112" s="5"/>
      <c r="OCL112" s="5"/>
      <c r="OCM112" s="5"/>
      <c r="OCN112" s="5"/>
      <c r="OCO112" s="1"/>
      <c r="OCP112" s="2"/>
      <c r="OCQ112" s="2"/>
      <c r="OCR112" s="5"/>
      <c r="OCS112" s="5"/>
      <c r="OCT112" s="5"/>
      <c r="OCU112" s="5"/>
      <c r="OCV112" s="5"/>
      <c r="OCW112" s="1"/>
      <c r="OCX112" s="2"/>
      <c r="OCY112" s="2"/>
      <c r="OCZ112" s="5"/>
      <c r="ODA112" s="5"/>
      <c r="ODB112" s="5"/>
      <c r="ODC112" s="5"/>
      <c r="ODD112" s="5"/>
      <c r="ODE112" s="1"/>
      <c r="ODF112" s="2"/>
      <c r="ODG112" s="2"/>
      <c r="ODH112" s="5"/>
      <c r="ODI112" s="5"/>
      <c r="ODJ112" s="5"/>
      <c r="ODK112" s="5"/>
      <c r="ODL112" s="5"/>
      <c r="ODM112" s="1"/>
      <c r="ODN112" s="2"/>
      <c r="ODO112" s="2"/>
      <c r="ODP112" s="5"/>
      <c r="ODQ112" s="5"/>
      <c r="ODR112" s="5"/>
      <c r="ODS112" s="5"/>
      <c r="ODT112" s="5"/>
      <c r="ODU112" s="1"/>
      <c r="ODV112" s="2"/>
      <c r="ODW112" s="2"/>
      <c r="ODX112" s="5"/>
      <c r="ODY112" s="5"/>
      <c r="ODZ112" s="5"/>
      <c r="OEA112" s="5"/>
      <c r="OEB112" s="5"/>
      <c r="OEC112" s="1"/>
      <c r="OED112" s="2"/>
      <c r="OEE112" s="2"/>
      <c r="OEF112" s="5"/>
      <c r="OEG112" s="5"/>
      <c r="OEH112" s="5"/>
      <c r="OEI112" s="5"/>
      <c r="OEJ112" s="5"/>
      <c r="OEK112" s="1"/>
      <c r="OEL112" s="2"/>
      <c r="OEM112" s="2"/>
      <c r="OEN112" s="5"/>
      <c r="OEO112" s="5"/>
      <c r="OEP112" s="5"/>
      <c r="OEQ112" s="5"/>
      <c r="OER112" s="5"/>
      <c r="OES112" s="1"/>
      <c r="OET112" s="2"/>
      <c r="OEU112" s="2"/>
      <c r="OEV112" s="5"/>
      <c r="OEW112" s="5"/>
      <c r="OEX112" s="5"/>
      <c r="OEY112" s="5"/>
      <c r="OEZ112" s="5"/>
      <c r="OFA112" s="1"/>
      <c r="OFB112" s="2"/>
      <c r="OFC112" s="2"/>
      <c r="OFD112" s="5"/>
      <c r="OFE112" s="5"/>
      <c r="OFF112" s="5"/>
      <c r="OFG112" s="5"/>
      <c r="OFH112" s="5"/>
      <c r="OFI112" s="1"/>
      <c r="OFJ112" s="2"/>
      <c r="OFK112" s="2"/>
      <c r="OFL112" s="5"/>
      <c r="OFM112" s="5"/>
      <c r="OFN112" s="5"/>
      <c r="OFO112" s="5"/>
      <c r="OFP112" s="5"/>
      <c r="OFQ112" s="1"/>
      <c r="OFR112" s="2"/>
      <c r="OFS112" s="2"/>
      <c r="OFT112" s="5"/>
      <c r="OFU112" s="5"/>
      <c r="OFV112" s="5"/>
      <c r="OFW112" s="5"/>
      <c r="OFX112" s="5"/>
      <c r="OFY112" s="1"/>
      <c r="OFZ112" s="2"/>
      <c r="OGA112" s="2"/>
      <c r="OGB112" s="5"/>
      <c r="OGC112" s="5"/>
      <c r="OGD112" s="5"/>
      <c r="OGE112" s="5"/>
      <c r="OGF112" s="5"/>
      <c r="OGG112" s="1"/>
      <c r="OGH112" s="2"/>
      <c r="OGI112" s="2"/>
      <c r="OGJ112" s="5"/>
      <c r="OGK112" s="5"/>
      <c r="OGL112" s="5"/>
      <c r="OGM112" s="5"/>
      <c r="OGN112" s="5"/>
      <c r="OGO112" s="1"/>
      <c r="OGP112" s="2"/>
      <c r="OGQ112" s="2"/>
      <c r="OGR112" s="5"/>
      <c r="OGS112" s="5"/>
      <c r="OGT112" s="5"/>
      <c r="OGU112" s="5"/>
      <c r="OGV112" s="5"/>
      <c r="OGW112" s="1"/>
      <c r="OGX112" s="2"/>
      <c r="OGY112" s="2"/>
      <c r="OGZ112" s="5"/>
      <c r="OHA112" s="5"/>
      <c r="OHB112" s="5"/>
      <c r="OHC112" s="5"/>
      <c r="OHD112" s="5"/>
      <c r="OHE112" s="1"/>
      <c r="OHF112" s="2"/>
      <c r="OHG112" s="2"/>
      <c r="OHH112" s="5"/>
      <c r="OHI112" s="5"/>
      <c r="OHJ112" s="5"/>
      <c r="OHK112" s="5"/>
      <c r="OHL112" s="5"/>
      <c r="OHM112" s="1"/>
      <c r="OHN112" s="2"/>
      <c r="OHO112" s="2"/>
      <c r="OHP112" s="5"/>
      <c r="OHQ112" s="5"/>
      <c r="OHR112" s="5"/>
      <c r="OHS112" s="5"/>
      <c r="OHT112" s="5"/>
      <c r="OHU112" s="1"/>
      <c r="OHV112" s="2"/>
      <c r="OHW112" s="2"/>
      <c r="OHX112" s="5"/>
      <c r="OHY112" s="5"/>
      <c r="OHZ112" s="5"/>
      <c r="OIA112" s="5"/>
      <c r="OIB112" s="5"/>
      <c r="OIC112" s="1"/>
      <c r="OID112" s="2"/>
      <c r="OIE112" s="2"/>
      <c r="OIF112" s="5"/>
      <c r="OIG112" s="5"/>
      <c r="OIH112" s="5"/>
      <c r="OII112" s="5"/>
      <c r="OIJ112" s="5"/>
      <c r="OIK112" s="1"/>
      <c r="OIL112" s="2"/>
      <c r="OIM112" s="2"/>
      <c r="OIN112" s="5"/>
      <c r="OIO112" s="5"/>
      <c r="OIP112" s="5"/>
      <c r="OIQ112" s="5"/>
      <c r="OIR112" s="5"/>
      <c r="OIS112" s="1"/>
      <c r="OIT112" s="2"/>
      <c r="OIU112" s="2"/>
      <c r="OIV112" s="5"/>
      <c r="OIW112" s="5"/>
      <c r="OIX112" s="5"/>
      <c r="OIY112" s="5"/>
      <c r="OIZ112" s="5"/>
      <c r="OJA112" s="1"/>
      <c r="OJB112" s="2"/>
      <c r="OJC112" s="2"/>
      <c r="OJD112" s="5"/>
      <c r="OJE112" s="5"/>
      <c r="OJF112" s="5"/>
      <c r="OJG112" s="5"/>
      <c r="OJH112" s="5"/>
      <c r="OJI112" s="1"/>
      <c r="OJJ112" s="2"/>
      <c r="OJK112" s="2"/>
      <c r="OJL112" s="5"/>
      <c r="OJM112" s="5"/>
      <c r="OJN112" s="5"/>
      <c r="OJO112" s="5"/>
      <c r="OJP112" s="5"/>
      <c r="OJQ112" s="1"/>
      <c r="OJR112" s="2"/>
      <c r="OJS112" s="2"/>
      <c r="OJT112" s="5"/>
      <c r="OJU112" s="5"/>
      <c r="OJV112" s="5"/>
      <c r="OJW112" s="5"/>
      <c r="OJX112" s="5"/>
      <c r="OJY112" s="1"/>
      <c r="OJZ112" s="2"/>
      <c r="OKA112" s="2"/>
      <c r="OKB112" s="5"/>
      <c r="OKC112" s="5"/>
      <c r="OKD112" s="5"/>
      <c r="OKE112" s="5"/>
      <c r="OKF112" s="5"/>
      <c r="OKG112" s="1"/>
      <c r="OKH112" s="2"/>
      <c r="OKI112" s="2"/>
      <c r="OKJ112" s="5"/>
      <c r="OKK112" s="5"/>
      <c r="OKL112" s="5"/>
      <c r="OKM112" s="5"/>
      <c r="OKN112" s="5"/>
      <c r="OKO112" s="1"/>
      <c r="OKP112" s="2"/>
      <c r="OKQ112" s="2"/>
      <c r="OKR112" s="5"/>
      <c r="OKS112" s="5"/>
      <c r="OKT112" s="5"/>
      <c r="OKU112" s="5"/>
      <c r="OKV112" s="5"/>
      <c r="OKW112" s="1"/>
      <c r="OKX112" s="2"/>
      <c r="OKY112" s="2"/>
      <c r="OKZ112" s="5"/>
      <c r="OLA112" s="5"/>
      <c r="OLB112" s="5"/>
      <c r="OLC112" s="5"/>
      <c r="OLD112" s="5"/>
      <c r="OLE112" s="1"/>
      <c r="OLF112" s="2"/>
      <c r="OLG112" s="2"/>
      <c r="OLH112" s="5"/>
      <c r="OLI112" s="5"/>
      <c r="OLJ112" s="5"/>
      <c r="OLK112" s="5"/>
      <c r="OLL112" s="5"/>
      <c r="OLM112" s="1"/>
      <c r="OLN112" s="2"/>
      <c r="OLO112" s="2"/>
      <c r="OLP112" s="5"/>
      <c r="OLQ112" s="5"/>
      <c r="OLR112" s="5"/>
      <c r="OLS112" s="5"/>
      <c r="OLT112" s="5"/>
      <c r="OLU112" s="1"/>
      <c r="OLV112" s="2"/>
      <c r="OLW112" s="2"/>
      <c r="OLX112" s="5"/>
      <c r="OLY112" s="5"/>
      <c r="OLZ112" s="5"/>
      <c r="OMA112" s="5"/>
      <c r="OMB112" s="5"/>
      <c r="OMC112" s="1"/>
      <c r="OMD112" s="2"/>
      <c r="OME112" s="2"/>
      <c r="OMF112" s="5"/>
      <c r="OMG112" s="5"/>
      <c r="OMH112" s="5"/>
      <c r="OMI112" s="5"/>
      <c r="OMJ112" s="5"/>
      <c r="OMK112" s="1"/>
      <c r="OML112" s="2"/>
      <c r="OMM112" s="2"/>
      <c r="OMN112" s="5"/>
      <c r="OMO112" s="5"/>
      <c r="OMP112" s="5"/>
      <c r="OMQ112" s="5"/>
      <c r="OMR112" s="5"/>
      <c r="OMS112" s="1"/>
      <c r="OMT112" s="2"/>
      <c r="OMU112" s="2"/>
      <c r="OMV112" s="5"/>
      <c r="OMW112" s="5"/>
      <c r="OMX112" s="5"/>
      <c r="OMY112" s="5"/>
      <c r="OMZ112" s="5"/>
      <c r="ONA112" s="1"/>
      <c r="ONB112" s="2"/>
      <c r="ONC112" s="2"/>
      <c r="OND112" s="5"/>
      <c r="ONE112" s="5"/>
      <c r="ONF112" s="5"/>
      <c r="ONG112" s="5"/>
      <c r="ONH112" s="5"/>
      <c r="ONI112" s="1"/>
      <c r="ONJ112" s="2"/>
      <c r="ONK112" s="2"/>
      <c r="ONL112" s="5"/>
      <c r="ONM112" s="5"/>
      <c r="ONN112" s="5"/>
      <c r="ONO112" s="5"/>
      <c r="ONP112" s="5"/>
      <c r="ONQ112" s="1"/>
      <c r="ONR112" s="2"/>
      <c r="ONS112" s="2"/>
      <c r="ONT112" s="5"/>
      <c r="ONU112" s="5"/>
      <c r="ONV112" s="5"/>
      <c r="ONW112" s="5"/>
      <c r="ONX112" s="5"/>
      <c r="ONY112" s="1"/>
      <c r="ONZ112" s="2"/>
      <c r="OOA112" s="2"/>
      <c r="OOB112" s="5"/>
      <c r="OOC112" s="5"/>
      <c r="OOD112" s="5"/>
      <c r="OOE112" s="5"/>
      <c r="OOF112" s="5"/>
      <c r="OOG112" s="1"/>
      <c r="OOH112" s="2"/>
      <c r="OOI112" s="2"/>
      <c r="OOJ112" s="5"/>
      <c r="OOK112" s="5"/>
      <c r="OOL112" s="5"/>
      <c r="OOM112" s="5"/>
      <c r="OON112" s="5"/>
      <c r="OOO112" s="1"/>
      <c r="OOP112" s="2"/>
      <c r="OOQ112" s="2"/>
      <c r="OOR112" s="5"/>
      <c r="OOS112" s="5"/>
      <c r="OOT112" s="5"/>
      <c r="OOU112" s="5"/>
      <c r="OOV112" s="5"/>
      <c r="OOW112" s="1"/>
      <c r="OOX112" s="2"/>
      <c r="OOY112" s="2"/>
      <c r="OOZ112" s="5"/>
      <c r="OPA112" s="5"/>
      <c r="OPB112" s="5"/>
      <c r="OPC112" s="5"/>
      <c r="OPD112" s="5"/>
      <c r="OPE112" s="1"/>
      <c r="OPF112" s="2"/>
      <c r="OPG112" s="2"/>
      <c r="OPH112" s="5"/>
      <c r="OPI112" s="5"/>
      <c r="OPJ112" s="5"/>
      <c r="OPK112" s="5"/>
      <c r="OPL112" s="5"/>
      <c r="OPM112" s="1"/>
      <c r="OPN112" s="2"/>
      <c r="OPO112" s="2"/>
      <c r="OPP112" s="5"/>
      <c r="OPQ112" s="5"/>
      <c r="OPR112" s="5"/>
      <c r="OPS112" s="5"/>
      <c r="OPT112" s="5"/>
      <c r="OPU112" s="1"/>
      <c r="OPV112" s="2"/>
      <c r="OPW112" s="2"/>
      <c r="OPX112" s="5"/>
      <c r="OPY112" s="5"/>
      <c r="OPZ112" s="5"/>
      <c r="OQA112" s="5"/>
      <c r="OQB112" s="5"/>
      <c r="OQC112" s="1"/>
      <c r="OQD112" s="2"/>
      <c r="OQE112" s="2"/>
      <c r="OQF112" s="5"/>
      <c r="OQG112" s="5"/>
      <c r="OQH112" s="5"/>
      <c r="OQI112" s="5"/>
      <c r="OQJ112" s="5"/>
      <c r="OQK112" s="1"/>
      <c r="OQL112" s="2"/>
      <c r="OQM112" s="2"/>
      <c r="OQN112" s="5"/>
      <c r="OQO112" s="5"/>
      <c r="OQP112" s="5"/>
      <c r="OQQ112" s="5"/>
      <c r="OQR112" s="5"/>
      <c r="OQS112" s="1"/>
      <c r="OQT112" s="2"/>
      <c r="OQU112" s="2"/>
      <c r="OQV112" s="5"/>
      <c r="OQW112" s="5"/>
      <c r="OQX112" s="5"/>
      <c r="OQY112" s="5"/>
      <c r="OQZ112" s="5"/>
      <c r="ORA112" s="1"/>
      <c r="ORB112" s="2"/>
      <c r="ORC112" s="2"/>
      <c r="ORD112" s="5"/>
      <c r="ORE112" s="5"/>
      <c r="ORF112" s="5"/>
      <c r="ORG112" s="5"/>
      <c r="ORH112" s="5"/>
      <c r="ORI112" s="1"/>
      <c r="ORJ112" s="2"/>
      <c r="ORK112" s="2"/>
      <c r="ORL112" s="5"/>
      <c r="ORM112" s="5"/>
      <c r="ORN112" s="5"/>
      <c r="ORO112" s="5"/>
      <c r="ORP112" s="5"/>
      <c r="ORQ112" s="1"/>
      <c r="ORR112" s="2"/>
      <c r="ORS112" s="2"/>
      <c r="ORT112" s="5"/>
      <c r="ORU112" s="5"/>
      <c r="ORV112" s="5"/>
      <c r="ORW112" s="5"/>
      <c r="ORX112" s="5"/>
      <c r="ORY112" s="1"/>
      <c r="ORZ112" s="2"/>
      <c r="OSA112" s="2"/>
      <c r="OSB112" s="5"/>
      <c r="OSC112" s="5"/>
      <c r="OSD112" s="5"/>
      <c r="OSE112" s="5"/>
      <c r="OSF112" s="5"/>
      <c r="OSG112" s="1"/>
      <c r="OSH112" s="2"/>
      <c r="OSI112" s="2"/>
      <c r="OSJ112" s="5"/>
      <c r="OSK112" s="5"/>
      <c r="OSL112" s="5"/>
      <c r="OSM112" s="5"/>
      <c r="OSN112" s="5"/>
      <c r="OSO112" s="1"/>
      <c r="OSP112" s="2"/>
      <c r="OSQ112" s="2"/>
      <c r="OSR112" s="5"/>
      <c r="OSS112" s="5"/>
      <c r="OST112" s="5"/>
      <c r="OSU112" s="5"/>
      <c r="OSV112" s="5"/>
      <c r="OSW112" s="1"/>
      <c r="OSX112" s="2"/>
      <c r="OSY112" s="2"/>
      <c r="OSZ112" s="5"/>
      <c r="OTA112" s="5"/>
      <c r="OTB112" s="5"/>
      <c r="OTC112" s="5"/>
      <c r="OTD112" s="5"/>
      <c r="OTE112" s="1"/>
      <c r="OTF112" s="2"/>
      <c r="OTG112" s="2"/>
      <c r="OTH112" s="5"/>
      <c r="OTI112" s="5"/>
      <c r="OTJ112" s="5"/>
      <c r="OTK112" s="5"/>
      <c r="OTL112" s="5"/>
      <c r="OTM112" s="1"/>
      <c r="OTN112" s="2"/>
      <c r="OTO112" s="2"/>
      <c r="OTP112" s="5"/>
      <c r="OTQ112" s="5"/>
      <c r="OTR112" s="5"/>
      <c r="OTS112" s="5"/>
      <c r="OTT112" s="5"/>
      <c r="OTU112" s="1"/>
      <c r="OTV112" s="2"/>
      <c r="OTW112" s="2"/>
      <c r="OTX112" s="5"/>
      <c r="OTY112" s="5"/>
      <c r="OTZ112" s="5"/>
      <c r="OUA112" s="5"/>
      <c r="OUB112" s="5"/>
      <c r="OUC112" s="1"/>
      <c r="OUD112" s="2"/>
      <c r="OUE112" s="2"/>
      <c r="OUF112" s="5"/>
      <c r="OUG112" s="5"/>
      <c r="OUH112" s="5"/>
      <c r="OUI112" s="5"/>
      <c r="OUJ112" s="5"/>
      <c r="OUK112" s="1"/>
      <c r="OUL112" s="2"/>
      <c r="OUM112" s="2"/>
      <c r="OUN112" s="5"/>
      <c r="OUO112" s="5"/>
      <c r="OUP112" s="5"/>
      <c r="OUQ112" s="5"/>
      <c r="OUR112" s="5"/>
      <c r="OUS112" s="1"/>
      <c r="OUT112" s="2"/>
      <c r="OUU112" s="2"/>
      <c r="OUV112" s="5"/>
      <c r="OUW112" s="5"/>
      <c r="OUX112" s="5"/>
      <c r="OUY112" s="5"/>
      <c r="OUZ112" s="5"/>
      <c r="OVA112" s="1"/>
      <c r="OVB112" s="2"/>
      <c r="OVC112" s="2"/>
      <c r="OVD112" s="5"/>
      <c r="OVE112" s="5"/>
      <c r="OVF112" s="5"/>
      <c r="OVG112" s="5"/>
      <c r="OVH112" s="5"/>
      <c r="OVI112" s="1"/>
      <c r="OVJ112" s="2"/>
      <c r="OVK112" s="2"/>
      <c r="OVL112" s="5"/>
      <c r="OVM112" s="5"/>
      <c r="OVN112" s="5"/>
      <c r="OVO112" s="5"/>
      <c r="OVP112" s="5"/>
      <c r="OVQ112" s="1"/>
      <c r="OVR112" s="2"/>
      <c r="OVS112" s="2"/>
      <c r="OVT112" s="5"/>
      <c r="OVU112" s="5"/>
      <c r="OVV112" s="5"/>
      <c r="OVW112" s="5"/>
      <c r="OVX112" s="5"/>
      <c r="OVY112" s="1"/>
      <c r="OVZ112" s="2"/>
      <c r="OWA112" s="2"/>
      <c r="OWB112" s="5"/>
      <c r="OWC112" s="5"/>
      <c r="OWD112" s="5"/>
      <c r="OWE112" s="5"/>
      <c r="OWF112" s="5"/>
      <c r="OWG112" s="1"/>
      <c r="OWH112" s="2"/>
      <c r="OWI112" s="2"/>
      <c r="OWJ112" s="5"/>
      <c r="OWK112" s="5"/>
      <c r="OWL112" s="5"/>
      <c r="OWM112" s="5"/>
      <c r="OWN112" s="5"/>
      <c r="OWO112" s="1"/>
      <c r="OWP112" s="2"/>
      <c r="OWQ112" s="2"/>
      <c r="OWR112" s="5"/>
      <c r="OWS112" s="5"/>
      <c r="OWT112" s="5"/>
      <c r="OWU112" s="5"/>
      <c r="OWV112" s="5"/>
      <c r="OWW112" s="1"/>
      <c r="OWX112" s="2"/>
      <c r="OWY112" s="2"/>
      <c r="OWZ112" s="5"/>
      <c r="OXA112" s="5"/>
      <c r="OXB112" s="5"/>
      <c r="OXC112" s="5"/>
      <c r="OXD112" s="5"/>
      <c r="OXE112" s="1"/>
      <c r="OXF112" s="2"/>
      <c r="OXG112" s="2"/>
      <c r="OXH112" s="5"/>
      <c r="OXI112" s="5"/>
      <c r="OXJ112" s="5"/>
      <c r="OXK112" s="5"/>
      <c r="OXL112" s="5"/>
      <c r="OXM112" s="1"/>
      <c r="OXN112" s="2"/>
      <c r="OXO112" s="2"/>
      <c r="OXP112" s="5"/>
      <c r="OXQ112" s="5"/>
      <c r="OXR112" s="5"/>
      <c r="OXS112" s="5"/>
      <c r="OXT112" s="5"/>
      <c r="OXU112" s="1"/>
      <c r="OXV112" s="2"/>
      <c r="OXW112" s="2"/>
      <c r="OXX112" s="5"/>
      <c r="OXY112" s="5"/>
      <c r="OXZ112" s="5"/>
      <c r="OYA112" s="5"/>
      <c r="OYB112" s="5"/>
      <c r="OYC112" s="1"/>
      <c r="OYD112" s="2"/>
      <c r="OYE112" s="2"/>
      <c r="OYF112" s="5"/>
      <c r="OYG112" s="5"/>
      <c r="OYH112" s="5"/>
      <c r="OYI112" s="5"/>
      <c r="OYJ112" s="5"/>
      <c r="OYK112" s="1"/>
      <c r="OYL112" s="2"/>
      <c r="OYM112" s="2"/>
      <c r="OYN112" s="5"/>
      <c r="OYO112" s="5"/>
      <c r="OYP112" s="5"/>
      <c r="OYQ112" s="5"/>
      <c r="OYR112" s="5"/>
      <c r="OYS112" s="1"/>
      <c r="OYT112" s="2"/>
      <c r="OYU112" s="2"/>
      <c r="OYV112" s="5"/>
      <c r="OYW112" s="5"/>
      <c r="OYX112" s="5"/>
      <c r="OYY112" s="5"/>
      <c r="OYZ112" s="5"/>
      <c r="OZA112" s="1"/>
      <c r="OZB112" s="2"/>
      <c r="OZC112" s="2"/>
      <c r="OZD112" s="5"/>
      <c r="OZE112" s="5"/>
      <c r="OZF112" s="5"/>
      <c r="OZG112" s="5"/>
      <c r="OZH112" s="5"/>
      <c r="OZI112" s="1"/>
      <c r="OZJ112" s="2"/>
      <c r="OZK112" s="2"/>
      <c r="OZL112" s="5"/>
      <c r="OZM112" s="5"/>
      <c r="OZN112" s="5"/>
      <c r="OZO112" s="5"/>
      <c r="OZP112" s="5"/>
      <c r="OZQ112" s="1"/>
      <c r="OZR112" s="2"/>
      <c r="OZS112" s="2"/>
      <c r="OZT112" s="5"/>
      <c r="OZU112" s="5"/>
      <c r="OZV112" s="5"/>
      <c r="OZW112" s="5"/>
      <c r="OZX112" s="5"/>
      <c r="OZY112" s="1"/>
      <c r="OZZ112" s="2"/>
      <c r="PAA112" s="2"/>
      <c r="PAB112" s="5"/>
      <c r="PAC112" s="5"/>
      <c r="PAD112" s="5"/>
      <c r="PAE112" s="5"/>
      <c r="PAF112" s="5"/>
      <c r="PAG112" s="1"/>
      <c r="PAH112" s="2"/>
      <c r="PAI112" s="2"/>
      <c r="PAJ112" s="5"/>
      <c r="PAK112" s="5"/>
      <c r="PAL112" s="5"/>
      <c r="PAM112" s="5"/>
      <c r="PAN112" s="5"/>
      <c r="PAO112" s="1"/>
      <c r="PAP112" s="2"/>
      <c r="PAQ112" s="2"/>
      <c r="PAR112" s="5"/>
      <c r="PAS112" s="5"/>
      <c r="PAT112" s="5"/>
      <c r="PAU112" s="5"/>
      <c r="PAV112" s="5"/>
      <c r="PAW112" s="1"/>
      <c r="PAX112" s="2"/>
      <c r="PAY112" s="2"/>
      <c r="PAZ112" s="5"/>
      <c r="PBA112" s="5"/>
      <c r="PBB112" s="5"/>
      <c r="PBC112" s="5"/>
      <c r="PBD112" s="5"/>
      <c r="PBE112" s="1"/>
      <c r="PBF112" s="2"/>
      <c r="PBG112" s="2"/>
      <c r="PBH112" s="5"/>
      <c r="PBI112" s="5"/>
      <c r="PBJ112" s="5"/>
      <c r="PBK112" s="5"/>
      <c r="PBL112" s="5"/>
      <c r="PBM112" s="1"/>
      <c r="PBN112" s="2"/>
      <c r="PBO112" s="2"/>
      <c r="PBP112" s="5"/>
      <c r="PBQ112" s="5"/>
      <c r="PBR112" s="5"/>
      <c r="PBS112" s="5"/>
      <c r="PBT112" s="5"/>
      <c r="PBU112" s="1"/>
      <c r="PBV112" s="2"/>
      <c r="PBW112" s="2"/>
      <c r="PBX112" s="5"/>
      <c r="PBY112" s="5"/>
      <c r="PBZ112" s="5"/>
      <c r="PCA112" s="5"/>
      <c r="PCB112" s="5"/>
      <c r="PCC112" s="1"/>
      <c r="PCD112" s="2"/>
      <c r="PCE112" s="2"/>
      <c r="PCF112" s="5"/>
      <c r="PCG112" s="5"/>
      <c r="PCH112" s="5"/>
      <c r="PCI112" s="5"/>
      <c r="PCJ112" s="5"/>
      <c r="PCK112" s="1"/>
      <c r="PCL112" s="2"/>
      <c r="PCM112" s="2"/>
      <c r="PCN112" s="5"/>
      <c r="PCO112" s="5"/>
      <c r="PCP112" s="5"/>
      <c r="PCQ112" s="5"/>
      <c r="PCR112" s="5"/>
      <c r="PCS112" s="1"/>
      <c r="PCT112" s="2"/>
      <c r="PCU112" s="2"/>
      <c r="PCV112" s="5"/>
      <c r="PCW112" s="5"/>
      <c r="PCX112" s="5"/>
      <c r="PCY112" s="5"/>
      <c r="PCZ112" s="5"/>
      <c r="PDA112" s="1"/>
      <c r="PDB112" s="2"/>
      <c r="PDC112" s="2"/>
      <c r="PDD112" s="5"/>
      <c r="PDE112" s="5"/>
      <c r="PDF112" s="5"/>
      <c r="PDG112" s="5"/>
      <c r="PDH112" s="5"/>
      <c r="PDI112" s="1"/>
      <c r="PDJ112" s="2"/>
      <c r="PDK112" s="2"/>
      <c r="PDL112" s="5"/>
      <c r="PDM112" s="5"/>
      <c r="PDN112" s="5"/>
      <c r="PDO112" s="5"/>
      <c r="PDP112" s="5"/>
      <c r="PDQ112" s="1"/>
      <c r="PDR112" s="2"/>
      <c r="PDS112" s="2"/>
      <c r="PDT112" s="5"/>
      <c r="PDU112" s="5"/>
      <c r="PDV112" s="5"/>
      <c r="PDW112" s="5"/>
      <c r="PDX112" s="5"/>
      <c r="PDY112" s="1"/>
      <c r="PDZ112" s="2"/>
      <c r="PEA112" s="2"/>
      <c r="PEB112" s="5"/>
      <c r="PEC112" s="5"/>
      <c r="PED112" s="5"/>
      <c r="PEE112" s="5"/>
      <c r="PEF112" s="5"/>
      <c r="PEG112" s="1"/>
      <c r="PEH112" s="2"/>
      <c r="PEI112" s="2"/>
      <c r="PEJ112" s="5"/>
      <c r="PEK112" s="5"/>
      <c r="PEL112" s="5"/>
      <c r="PEM112" s="5"/>
      <c r="PEN112" s="5"/>
      <c r="PEO112" s="1"/>
      <c r="PEP112" s="2"/>
      <c r="PEQ112" s="2"/>
      <c r="PER112" s="5"/>
      <c r="PES112" s="5"/>
      <c r="PET112" s="5"/>
      <c r="PEU112" s="5"/>
      <c r="PEV112" s="5"/>
      <c r="PEW112" s="1"/>
      <c r="PEX112" s="2"/>
      <c r="PEY112" s="2"/>
      <c r="PEZ112" s="5"/>
      <c r="PFA112" s="5"/>
      <c r="PFB112" s="5"/>
      <c r="PFC112" s="5"/>
      <c r="PFD112" s="5"/>
      <c r="PFE112" s="1"/>
      <c r="PFF112" s="2"/>
      <c r="PFG112" s="2"/>
      <c r="PFH112" s="5"/>
      <c r="PFI112" s="5"/>
      <c r="PFJ112" s="5"/>
      <c r="PFK112" s="5"/>
      <c r="PFL112" s="5"/>
      <c r="PFM112" s="1"/>
      <c r="PFN112" s="2"/>
      <c r="PFO112" s="2"/>
      <c r="PFP112" s="5"/>
      <c r="PFQ112" s="5"/>
      <c r="PFR112" s="5"/>
      <c r="PFS112" s="5"/>
      <c r="PFT112" s="5"/>
      <c r="PFU112" s="1"/>
      <c r="PFV112" s="2"/>
      <c r="PFW112" s="2"/>
      <c r="PFX112" s="5"/>
      <c r="PFY112" s="5"/>
      <c r="PFZ112" s="5"/>
      <c r="PGA112" s="5"/>
      <c r="PGB112" s="5"/>
      <c r="PGC112" s="1"/>
      <c r="PGD112" s="2"/>
      <c r="PGE112" s="2"/>
      <c r="PGF112" s="5"/>
      <c r="PGG112" s="5"/>
      <c r="PGH112" s="5"/>
      <c r="PGI112" s="5"/>
      <c r="PGJ112" s="5"/>
      <c r="PGK112" s="1"/>
      <c r="PGL112" s="2"/>
      <c r="PGM112" s="2"/>
      <c r="PGN112" s="5"/>
      <c r="PGO112" s="5"/>
      <c r="PGP112" s="5"/>
      <c r="PGQ112" s="5"/>
      <c r="PGR112" s="5"/>
      <c r="PGS112" s="1"/>
      <c r="PGT112" s="2"/>
      <c r="PGU112" s="2"/>
      <c r="PGV112" s="5"/>
      <c r="PGW112" s="5"/>
      <c r="PGX112" s="5"/>
      <c r="PGY112" s="5"/>
      <c r="PGZ112" s="5"/>
      <c r="PHA112" s="1"/>
      <c r="PHB112" s="2"/>
      <c r="PHC112" s="2"/>
      <c r="PHD112" s="5"/>
      <c r="PHE112" s="5"/>
      <c r="PHF112" s="5"/>
      <c r="PHG112" s="5"/>
      <c r="PHH112" s="5"/>
      <c r="PHI112" s="1"/>
      <c r="PHJ112" s="2"/>
      <c r="PHK112" s="2"/>
      <c r="PHL112" s="5"/>
      <c r="PHM112" s="5"/>
      <c r="PHN112" s="5"/>
      <c r="PHO112" s="5"/>
      <c r="PHP112" s="5"/>
      <c r="PHQ112" s="1"/>
      <c r="PHR112" s="2"/>
      <c r="PHS112" s="2"/>
      <c r="PHT112" s="5"/>
      <c r="PHU112" s="5"/>
      <c r="PHV112" s="5"/>
      <c r="PHW112" s="5"/>
      <c r="PHX112" s="5"/>
      <c r="PHY112" s="1"/>
      <c r="PHZ112" s="2"/>
      <c r="PIA112" s="2"/>
      <c r="PIB112" s="5"/>
      <c r="PIC112" s="5"/>
      <c r="PID112" s="5"/>
      <c r="PIE112" s="5"/>
      <c r="PIF112" s="5"/>
      <c r="PIG112" s="1"/>
      <c r="PIH112" s="2"/>
      <c r="PII112" s="2"/>
      <c r="PIJ112" s="5"/>
      <c r="PIK112" s="5"/>
      <c r="PIL112" s="5"/>
      <c r="PIM112" s="5"/>
      <c r="PIN112" s="5"/>
      <c r="PIO112" s="1"/>
      <c r="PIP112" s="2"/>
      <c r="PIQ112" s="2"/>
      <c r="PIR112" s="5"/>
      <c r="PIS112" s="5"/>
      <c r="PIT112" s="5"/>
      <c r="PIU112" s="5"/>
      <c r="PIV112" s="5"/>
      <c r="PIW112" s="1"/>
      <c r="PIX112" s="2"/>
      <c r="PIY112" s="2"/>
      <c r="PIZ112" s="5"/>
      <c r="PJA112" s="5"/>
      <c r="PJB112" s="5"/>
      <c r="PJC112" s="5"/>
      <c r="PJD112" s="5"/>
      <c r="PJE112" s="1"/>
      <c r="PJF112" s="2"/>
      <c r="PJG112" s="2"/>
      <c r="PJH112" s="5"/>
      <c r="PJI112" s="5"/>
      <c r="PJJ112" s="5"/>
      <c r="PJK112" s="5"/>
      <c r="PJL112" s="5"/>
      <c r="PJM112" s="1"/>
      <c r="PJN112" s="2"/>
      <c r="PJO112" s="2"/>
      <c r="PJP112" s="5"/>
      <c r="PJQ112" s="5"/>
      <c r="PJR112" s="5"/>
      <c r="PJS112" s="5"/>
      <c r="PJT112" s="5"/>
      <c r="PJU112" s="1"/>
      <c r="PJV112" s="2"/>
      <c r="PJW112" s="2"/>
      <c r="PJX112" s="5"/>
      <c r="PJY112" s="5"/>
      <c r="PJZ112" s="5"/>
      <c r="PKA112" s="5"/>
      <c r="PKB112" s="5"/>
      <c r="PKC112" s="1"/>
      <c r="PKD112" s="2"/>
      <c r="PKE112" s="2"/>
      <c r="PKF112" s="5"/>
      <c r="PKG112" s="5"/>
      <c r="PKH112" s="5"/>
      <c r="PKI112" s="5"/>
      <c r="PKJ112" s="5"/>
      <c r="PKK112" s="1"/>
      <c r="PKL112" s="2"/>
      <c r="PKM112" s="2"/>
      <c r="PKN112" s="5"/>
      <c r="PKO112" s="5"/>
      <c r="PKP112" s="5"/>
      <c r="PKQ112" s="5"/>
      <c r="PKR112" s="5"/>
      <c r="PKS112" s="1"/>
      <c r="PKT112" s="2"/>
      <c r="PKU112" s="2"/>
      <c r="PKV112" s="5"/>
      <c r="PKW112" s="5"/>
      <c r="PKX112" s="5"/>
      <c r="PKY112" s="5"/>
      <c r="PKZ112" s="5"/>
      <c r="PLA112" s="1"/>
      <c r="PLB112" s="2"/>
      <c r="PLC112" s="2"/>
      <c r="PLD112" s="5"/>
      <c r="PLE112" s="5"/>
      <c r="PLF112" s="5"/>
      <c r="PLG112" s="5"/>
      <c r="PLH112" s="5"/>
      <c r="PLI112" s="1"/>
      <c r="PLJ112" s="2"/>
      <c r="PLK112" s="2"/>
      <c r="PLL112" s="5"/>
      <c r="PLM112" s="5"/>
      <c r="PLN112" s="5"/>
      <c r="PLO112" s="5"/>
      <c r="PLP112" s="5"/>
      <c r="PLQ112" s="1"/>
      <c r="PLR112" s="2"/>
      <c r="PLS112" s="2"/>
      <c r="PLT112" s="5"/>
      <c r="PLU112" s="5"/>
      <c r="PLV112" s="5"/>
      <c r="PLW112" s="5"/>
      <c r="PLX112" s="5"/>
      <c r="PLY112" s="1"/>
      <c r="PLZ112" s="2"/>
      <c r="PMA112" s="2"/>
      <c r="PMB112" s="5"/>
      <c r="PMC112" s="5"/>
      <c r="PMD112" s="5"/>
      <c r="PME112" s="5"/>
      <c r="PMF112" s="5"/>
      <c r="PMG112" s="1"/>
      <c r="PMH112" s="2"/>
      <c r="PMI112" s="2"/>
      <c r="PMJ112" s="5"/>
      <c r="PMK112" s="5"/>
      <c r="PML112" s="5"/>
      <c r="PMM112" s="5"/>
      <c r="PMN112" s="5"/>
      <c r="PMO112" s="1"/>
      <c r="PMP112" s="2"/>
      <c r="PMQ112" s="2"/>
      <c r="PMR112" s="5"/>
      <c r="PMS112" s="5"/>
      <c r="PMT112" s="5"/>
      <c r="PMU112" s="5"/>
      <c r="PMV112" s="5"/>
      <c r="PMW112" s="1"/>
      <c r="PMX112" s="2"/>
      <c r="PMY112" s="2"/>
      <c r="PMZ112" s="5"/>
      <c r="PNA112" s="5"/>
      <c r="PNB112" s="5"/>
      <c r="PNC112" s="5"/>
      <c r="PND112" s="5"/>
      <c r="PNE112" s="1"/>
      <c r="PNF112" s="2"/>
      <c r="PNG112" s="2"/>
      <c r="PNH112" s="5"/>
      <c r="PNI112" s="5"/>
      <c r="PNJ112" s="5"/>
      <c r="PNK112" s="5"/>
      <c r="PNL112" s="5"/>
      <c r="PNM112" s="1"/>
      <c r="PNN112" s="2"/>
      <c r="PNO112" s="2"/>
      <c r="PNP112" s="5"/>
      <c r="PNQ112" s="5"/>
      <c r="PNR112" s="5"/>
      <c r="PNS112" s="5"/>
      <c r="PNT112" s="5"/>
      <c r="PNU112" s="1"/>
      <c r="PNV112" s="2"/>
      <c r="PNW112" s="2"/>
      <c r="PNX112" s="5"/>
      <c r="PNY112" s="5"/>
      <c r="PNZ112" s="5"/>
      <c r="POA112" s="5"/>
      <c r="POB112" s="5"/>
      <c r="POC112" s="1"/>
      <c r="POD112" s="2"/>
      <c r="POE112" s="2"/>
      <c r="POF112" s="5"/>
      <c r="POG112" s="5"/>
      <c r="POH112" s="5"/>
      <c r="POI112" s="5"/>
      <c r="POJ112" s="5"/>
      <c r="POK112" s="1"/>
      <c r="POL112" s="2"/>
      <c r="POM112" s="2"/>
      <c r="PON112" s="5"/>
      <c r="POO112" s="5"/>
      <c r="POP112" s="5"/>
      <c r="POQ112" s="5"/>
      <c r="POR112" s="5"/>
      <c r="POS112" s="1"/>
      <c r="POT112" s="2"/>
      <c r="POU112" s="2"/>
      <c r="POV112" s="5"/>
      <c r="POW112" s="5"/>
      <c r="POX112" s="5"/>
      <c r="POY112" s="5"/>
      <c r="POZ112" s="5"/>
      <c r="PPA112" s="1"/>
      <c r="PPB112" s="2"/>
      <c r="PPC112" s="2"/>
      <c r="PPD112" s="5"/>
      <c r="PPE112" s="5"/>
      <c r="PPF112" s="5"/>
      <c r="PPG112" s="5"/>
      <c r="PPH112" s="5"/>
      <c r="PPI112" s="1"/>
      <c r="PPJ112" s="2"/>
      <c r="PPK112" s="2"/>
      <c r="PPL112" s="5"/>
      <c r="PPM112" s="5"/>
      <c r="PPN112" s="5"/>
      <c r="PPO112" s="5"/>
      <c r="PPP112" s="5"/>
      <c r="PPQ112" s="1"/>
      <c r="PPR112" s="2"/>
      <c r="PPS112" s="2"/>
      <c r="PPT112" s="5"/>
      <c r="PPU112" s="5"/>
      <c r="PPV112" s="5"/>
      <c r="PPW112" s="5"/>
      <c r="PPX112" s="5"/>
      <c r="PPY112" s="1"/>
      <c r="PPZ112" s="2"/>
      <c r="PQA112" s="2"/>
      <c r="PQB112" s="5"/>
      <c r="PQC112" s="5"/>
      <c r="PQD112" s="5"/>
      <c r="PQE112" s="5"/>
      <c r="PQF112" s="5"/>
      <c r="PQG112" s="1"/>
      <c r="PQH112" s="2"/>
      <c r="PQI112" s="2"/>
      <c r="PQJ112" s="5"/>
      <c r="PQK112" s="5"/>
      <c r="PQL112" s="5"/>
      <c r="PQM112" s="5"/>
      <c r="PQN112" s="5"/>
      <c r="PQO112" s="1"/>
      <c r="PQP112" s="2"/>
      <c r="PQQ112" s="2"/>
      <c r="PQR112" s="5"/>
      <c r="PQS112" s="5"/>
      <c r="PQT112" s="5"/>
      <c r="PQU112" s="5"/>
      <c r="PQV112" s="5"/>
      <c r="PQW112" s="1"/>
      <c r="PQX112" s="2"/>
      <c r="PQY112" s="2"/>
      <c r="PQZ112" s="5"/>
      <c r="PRA112" s="5"/>
      <c r="PRB112" s="5"/>
      <c r="PRC112" s="5"/>
      <c r="PRD112" s="5"/>
      <c r="PRE112" s="1"/>
      <c r="PRF112" s="2"/>
      <c r="PRG112" s="2"/>
      <c r="PRH112" s="5"/>
      <c r="PRI112" s="5"/>
      <c r="PRJ112" s="5"/>
      <c r="PRK112" s="5"/>
      <c r="PRL112" s="5"/>
      <c r="PRM112" s="1"/>
      <c r="PRN112" s="2"/>
      <c r="PRO112" s="2"/>
      <c r="PRP112" s="5"/>
      <c r="PRQ112" s="5"/>
      <c r="PRR112" s="5"/>
      <c r="PRS112" s="5"/>
      <c r="PRT112" s="5"/>
      <c r="PRU112" s="1"/>
      <c r="PRV112" s="2"/>
      <c r="PRW112" s="2"/>
      <c r="PRX112" s="5"/>
      <c r="PRY112" s="5"/>
      <c r="PRZ112" s="5"/>
      <c r="PSA112" s="5"/>
      <c r="PSB112" s="5"/>
      <c r="PSC112" s="1"/>
      <c r="PSD112" s="2"/>
      <c r="PSE112" s="2"/>
      <c r="PSF112" s="5"/>
      <c r="PSG112" s="5"/>
      <c r="PSH112" s="5"/>
      <c r="PSI112" s="5"/>
      <c r="PSJ112" s="5"/>
      <c r="PSK112" s="1"/>
      <c r="PSL112" s="2"/>
      <c r="PSM112" s="2"/>
      <c r="PSN112" s="5"/>
      <c r="PSO112" s="5"/>
      <c r="PSP112" s="5"/>
      <c r="PSQ112" s="5"/>
      <c r="PSR112" s="5"/>
      <c r="PSS112" s="1"/>
      <c r="PST112" s="2"/>
      <c r="PSU112" s="2"/>
      <c r="PSV112" s="5"/>
      <c r="PSW112" s="5"/>
      <c r="PSX112" s="5"/>
      <c r="PSY112" s="5"/>
      <c r="PSZ112" s="5"/>
      <c r="PTA112" s="1"/>
      <c r="PTB112" s="2"/>
      <c r="PTC112" s="2"/>
      <c r="PTD112" s="5"/>
      <c r="PTE112" s="5"/>
      <c r="PTF112" s="5"/>
      <c r="PTG112" s="5"/>
      <c r="PTH112" s="5"/>
      <c r="PTI112" s="1"/>
      <c r="PTJ112" s="2"/>
      <c r="PTK112" s="2"/>
      <c r="PTL112" s="5"/>
      <c r="PTM112" s="5"/>
      <c r="PTN112" s="5"/>
      <c r="PTO112" s="5"/>
      <c r="PTP112" s="5"/>
      <c r="PTQ112" s="1"/>
      <c r="PTR112" s="2"/>
      <c r="PTS112" s="2"/>
      <c r="PTT112" s="5"/>
      <c r="PTU112" s="5"/>
      <c r="PTV112" s="5"/>
      <c r="PTW112" s="5"/>
      <c r="PTX112" s="5"/>
      <c r="PTY112" s="1"/>
      <c r="PTZ112" s="2"/>
      <c r="PUA112" s="2"/>
      <c r="PUB112" s="5"/>
      <c r="PUC112" s="5"/>
      <c r="PUD112" s="5"/>
      <c r="PUE112" s="5"/>
      <c r="PUF112" s="5"/>
      <c r="PUG112" s="1"/>
      <c r="PUH112" s="2"/>
      <c r="PUI112" s="2"/>
      <c r="PUJ112" s="5"/>
      <c r="PUK112" s="5"/>
      <c r="PUL112" s="5"/>
      <c r="PUM112" s="5"/>
      <c r="PUN112" s="5"/>
      <c r="PUO112" s="1"/>
      <c r="PUP112" s="2"/>
      <c r="PUQ112" s="2"/>
      <c r="PUR112" s="5"/>
      <c r="PUS112" s="5"/>
      <c r="PUT112" s="5"/>
      <c r="PUU112" s="5"/>
      <c r="PUV112" s="5"/>
      <c r="PUW112" s="1"/>
      <c r="PUX112" s="2"/>
      <c r="PUY112" s="2"/>
      <c r="PUZ112" s="5"/>
      <c r="PVA112" s="5"/>
      <c r="PVB112" s="5"/>
      <c r="PVC112" s="5"/>
      <c r="PVD112" s="5"/>
      <c r="PVE112" s="1"/>
      <c r="PVF112" s="2"/>
      <c r="PVG112" s="2"/>
      <c r="PVH112" s="5"/>
      <c r="PVI112" s="5"/>
      <c r="PVJ112" s="5"/>
      <c r="PVK112" s="5"/>
      <c r="PVL112" s="5"/>
      <c r="PVM112" s="1"/>
      <c r="PVN112" s="2"/>
      <c r="PVO112" s="2"/>
      <c r="PVP112" s="5"/>
      <c r="PVQ112" s="5"/>
      <c r="PVR112" s="5"/>
      <c r="PVS112" s="5"/>
      <c r="PVT112" s="5"/>
      <c r="PVU112" s="1"/>
      <c r="PVV112" s="2"/>
      <c r="PVW112" s="2"/>
      <c r="PVX112" s="5"/>
      <c r="PVY112" s="5"/>
      <c r="PVZ112" s="5"/>
      <c r="PWA112" s="5"/>
      <c r="PWB112" s="5"/>
      <c r="PWC112" s="1"/>
      <c r="PWD112" s="2"/>
      <c r="PWE112" s="2"/>
      <c r="PWF112" s="5"/>
      <c r="PWG112" s="5"/>
      <c r="PWH112" s="5"/>
      <c r="PWI112" s="5"/>
      <c r="PWJ112" s="5"/>
      <c r="PWK112" s="1"/>
      <c r="PWL112" s="2"/>
      <c r="PWM112" s="2"/>
      <c r="PWN112" s="5"/>
      <c r="PWO112" s="5"/>
      <c r="PWP112" s="5"/>
      <c r="PWQ112" s="5"/>
      <c r="PWR112" s="5"/>
      <c r="PWS112" s="1"/>
      <c r="PWT112" s="2"/>
      <c r="PWU112" s="2"/>
      <c r="PWV112" s="5"/>
      <c r="PWW112" s="5"/>
      <c r="PWX112" s="5"/>
      <c r="PWY112" s="5"/>
      <c r="PWZ112" s="5"/>
      <c r="PXA112" s="1"/>
      <c r="PXB112" s="2"/>
      <c r="PXC112" s="2"/>
      <c r="PXD112" s="5"/>
      <c r="PXE112" s="5"/>
      <c r="PXF112" s="5"/>
      <c r="PXG112" s="5"/>
      <c r="PXH112" s="5"/>
      <c r="PXI112" s="1"/>
      <c r="PXJ112" s="2"/>
      <c r="PXK112" s="2"/>
      <c r="PXL112" s="5"/>
      <c r="PXM112" s="5"/>
      <c r="PXN112" s="5"/>
      <c r="PXO112" s="5"/>
      <c r="PXP112" s="5"/>
      <c r="PXQ112" s="1"/>
      <c r="PXR112" s="2"/>
      <c r="PXS112" s="2"/>
      <c r="PXT112" s="5"/>
      <c r="PXU112" s="5"/>
      <c r="PXV112" s="5"/>
      <c r="PXW112" s="5"/>
      <c r="PXX112" s="5"/>
      <c r="PXY112" s="1"/>
      <c r="PXZ112" s="2"/>
      <c r="PYA112" s="2"/>
      <c r="PYB112" s="5"/>
      <c r="PYC112" s="5"/>
      <c r="PYD112" s="5"/>
      <c r="PYE112" s="5"/>
      <c r="PYF112" s="5"/>
      <c r="PYG112" s="1"/>
      <c r="PYH112" s="2"/>
      <c r="PYI112" s="2"/>
      <c r="PYJ112" s="5"/>
      <c r="PYK112" s="5"/>
      <c r="PYL112" s="5"/>
      <c r="PYM112" s="5"/>
      <c r="PYN112" s="5"/>
      <c r="PYO112" s="1"/>
      <c r="PYP112" s="2"/>
      <c r="PYQ112" s="2"/>
      <c r="PYR112" s="5"/>
      <c r="PYS112" s="5"/>
      <c r="PYT112" s="5"/>
      <c r="PYU112" s="5"/>
      <c r="PYV112" s="5"/>
      <c r="PYW112" s="1"/>
      <c r="PYX112" s="2"/>
      <c r="PYY112" s="2"/>
      <c r="PYZ112" s="5"/>
      <c r="PZA112" s="5"/>
      <c r="PZB112" s="5"/>
      <c r="PZC112" s="5"/>
      <c r="PZD112" s="5"/>
      <c r="PZE112" s="1"/>
      <c r="PZF112" s="2"/>
      <c r="PZG112" s="2"/>
      <c r="PZH112" s="5"/>
      <c r="PZI112" s="5"/>
      <c r="PZJ112" s="5"/>
      <c r="PZK112" s="5"/>
      <c r="PZL112" s="5"/>
      <c r="PZM112" s="1"/>
      <c r="PZN112" s="2"/>
      <c r="PZO112" s="2"/>
      <c r="PZP112" s="5"/>
      <c r="PZQ112" s="5"/>
      <c r="PZR112" s="5"/>
      <c r="PZS112" s="5"/>
      <c r="PZT112" s="5"/>
      <c r="PZU112" s="1"/>
      <c r="PZV112" s="2"/>
      <c r="PZW112" s="2"/>
      <c r="PZX112" s="5"/>
      <c r="PZY112" s="5"/>
      <c r="PZZ112" s="5"/>
      <c r="QAA112" s="5"/>
      <c r="QAB112" s="5"/>
      <c r="QAC112" s="1"/>
      <c r="QAD112" s="2"/>
      <c r="QAE112" s="2"/>
      <c r="QAF112" s="5"/>
      <c r="QAG112" s="5"/>
      <c r="QAH112" s="5"/>
      <c r="QAI112" s="5"/>
      <c r="QAJ112" s="5"/>
      <c r="QAK112" s="1"/>
      <c r="QAL112" s="2"/>
      <c r="QAM112" s="2"/>
      <c r="QAN112" s="5"/>
      <c r="QAO112" s="5"/>
      <c r="QAP112" s="5"/>
      <c r="QAQ112" s="5"/>
      <c r="QAR112" s="5"/>
      <c r="QAS112" s="1"/>
      <c r="QAT112" s="2"/>
      <c r="QAU112" s="2"/>
      <c r="QAV112" s="5"/>
      <c r="QAW112" s="5"/>
      <c r="QAX112" s="5"/>
      <c r="QAY112" s="5"/>
      <c r="QAZ112" s="5"/>
      <c r="QBA112" s="1"/>
      <c r="QBB112" s="2"/>
      <c r="QBC112" s="2"/>
      <c r="QBD112" s="5"/>
      <c r="QBE112" s="5"/>
      <c r="QBF112" s="5"/>
      <c r="QBG112" s="5"/>
      <c r="QBH112" s="5"/>
      <c r="QBI112" s="1"/>
      <c r="QBJ112" s="2"/>
      <c r="QBK112" s="2"/>
      <c r="QBL112" s="5"/>
      <c r="QBM112" s="5"/>
      <c r="QBN112" s="5"/>
      <c r="QBO112" s="5"/>
      <c r="QBP112" s="5"/>
      <c r="QBQ112" s="1"/>
      <c r="QBR112" s="2"/>
      <c r="QBS112" s="2"/>
      <c r="QBT112" s="5"/>
      <c r="QBU112" s="5"/>
      <c r="QBV112" s="5"/>
      <c r="QBW112" s="5"/>
      <c r="QBX112" s="5"/>
      <c r="QBY112" s="1"/>
      <c r="QBZ112" s="2"/>
      <c r="QCA112" s="2"/>
      <c r="QCB112" s="5"/>
      <c r="QCC112" s="5"/>
      <c r="QCD112" s="5"/>
      <c r="QCE112" s="5"/>
      <c r="QCF112" s="5"/>
      <c r="QCG112" s="1"/>
      <c r="QCH112" s="2"/>
      <c r="QCI112" s="2"/>
      <c r="QCJ112" s="5"/>
      <c r="QCK112" s="5"/>
      <c r="QCL112" s="5"/>
      <c r="QCM112" s="5"/>
      <c r="QCN112" s="5"/>
      <c r="QCO112" s="1"/>
      <c r="QCP112" s="2"/>
      <c r="QCQ112" s="2"/>
      <c r="QCR112" s="5"/>
      <c r="QCS112" s="5"/>
      <c r="QCT112" s="5"/>
      <c r="QCU112" s="5"/>
      <c r="QCV112" s="5"/>
      <c r="QCW112" s="1"/>
      <c r="QCX112" s="2"/>
      <c r="QCY112" s="2"/>
      <c r="QCZ112" s="5"/>
      <c r="QDA112" s="5"/>
      <c r="QDB112" s="5"/>
      <c r="QDC112" s="5"/>
      <c r="QDD112" s="5"/>
      <c r="QDE112" s="1"/>
      <c r="QDF112" s="2"/>
      <c r="QDG112" s="2"/>
      <c r="QDH112" s="5"/>
      <c r="QDI112" s="5"/>
      <c r="QDJ112" s="5"/>
      <c r="QDK112" s="5"/>
      <c r="QDL112" s="5"/>
      <c r="QDM112" s="1"/>
      <c r="QDN112" s="2"/>
      <c r="QDO112" s="2"/>
      <c r="QDP112" s="5"/>
      <c r="QDQ112" s="5"/>
      <c r="QDR112" s="5"/>
      <c r="QDS112" s="5"/>
      <c r="QDT112" s="5"/>
      <c r="QDU112" s="1"/>
      <c r="QDV112" s="2"/>
      <c r="QDW112" s="2"/>
      <c r="QDX112" s="5"/>
      <c r="QDY112" s="5"/>
      <c r="QDZ112" s="5"/>
      <c r="QEA112" s="5"/>
      <c r="QEB112" s="5"/>
      <c r="QEC112" s="1"/>
      <c r="QED112" s="2"/>
      <c r="QEE112" s="2"/>
      <c r="QEF112" s="5"/>
      <c r="QEG112" s="5"/>
      <c r="QEH112" s="5"/>
      <c r="QEI112" s="5"/>
      <c r="QEJ112" s="5"/>
      <c r="QEK112" s="1"/>
      <c r="QEL112" s="2"/>
      <c r="QEM112" s="2"/>
      <c r="QEN112" s="5"/>
      <c r="QEO112" s="5"/>
      <c r="QEP112" s="5"/>
      <c r="QEQ112" s="5"/>
      <c r="QER112" s="5"/>
      <c r="QES112" s="1"/>
      <c r="QET112" s="2"/>
      <c r="QEU112" s="2"/>
      <c r="QEV112" s="5"/>
      <c r="QEW112" s="5"/>
      <c r="QEX112" s="5"/>
      <c r="QEY112" s="5"/>
      <c r="QEZ112" s="5"/>
      <c r="QFA112" s="1"/>
      <c r="QFB112" s="2"/>
      <c r="QFC112" s="2"/>
      <c r="QFD112" s="5"/>
      <c r="QFE112" s="5"/>
      <c r="QFF112" s="5"/>
      <c r="QFG112" s="5"/>
      <c r="QFH112" s="5"/>
      <c r="QFI112" s="1"/>
      <c r="QFJ112" s="2"/>
      <c r="QFK112" s="2"/>
      <c r="QFL112" s="5"/>
      <c r="QFM112" s="5"/>
      <c r="QFN112" s="5"/>
      <c r="QFO112" s="5"/>
      <c r="QFP112" s="5"/>
      <c r="QFQ112" s="1"/>
      <c r="QFR112" s="2"/>
      <c r="QFS112" s="2"/>
      <c r="QFT112" s="5"/>
      <c r="QFU112" s="5"/>
      <c r="QFV112" s="5"/>
      <c r="QFW112" s="5"/>
      <c r="QFX112" s="5"/>
      <c r="QFY112" s="1"/>
      <c r="QFZ112" s="2"/>
      <c r="QGA112" s="2"/>
      <c r="QGB112" s="5"/>
      <c r="QGC112" s="5"/>
      <c r="QGD112" s="5"/>
      <c r="QGE112" s="5"/>
      <c r="QGF112" s="5"/>
      <c r="QGG112" s="1"/>
      <c r="QGH112" s="2"/>
      <c r="QGI112" s="2"/>
      <c r="QGJ112" s="5"/>
      <c r="QGK112" s="5"/>
      <c r="QGL112" s="5"/>
      <c r="QGM112" s="5"/>
      <c r="QGN112" s="5"/>
      <c r="QGO112" s="1"/>
      <c r="QGP112" s="2"/>
      <c r="QGQ112" s="2"/>
      <c r="QGR112" s="5"/>
      <c r="QGS112" s="5"/>
      <c r="QGT112" s="5"/>
      <c r="QGU112" s="5"/>
      <c r="QGV112" s="5"/>
      <c r="QGW112" s="1"/>
      <c r="QGX112" s="2"/>
      <c r="QGY112" s="2"/>
      <c r="QGZ112" s="5"/>
      <c r="QHA112" s="5"/>
      <c r="QHB112" s="5"/>
      <c r="QHC112" s="5"/>
      <c r="QHD112" s="5"/>
      <c r="QHE112" s="1"/>
      <c r="QHF112" s="2"/>
      <c r="QHG112" s="2"/>
      <c r="QHH112" s="5"/>
      <c r="QHI112" s="5"/>
      <c r="QHJ112" s="5"/>
      <c r="QHK112" s="5"/>
      <c r="QHL112" s="5"/>
      <c r="QHM112" s="1"/>
      <c r="QHN112" s="2"/>
      <c r="QHO112" s="2"/>
      <c r="QHP112" s="5"/>
      <c r="QHQ112" s="5"/>
      <c r="QHR112" s="5"/>
      <c r="QHS112" s="5"/>
      <c r="QHT112" s="5"/>
      <c r="QHU112" s="1"/>
      <c r="QHV112" s="2"/>
      <c r="QHW112" s="2"/>
      <c r="QHX112" s="5"/>
      <c r="QHY112" s="5"/>
      <c r="QHZ112" s="5"/>
      <c r="QIA112" s="5"/>
      <c r="QIB112" s="5"/>
      <c r="QIC112" s="1"/>
      <c r="QID112" s="2"/>
      <c r="QIE112" s="2"/>
      <c r="QIF112" s="5"/>
      <c r="QIG112" s="5"/>
      <c r="QIH112" s="5"/>
      <c r="QII112" s="5"/>
      <c r="QIJ112" s="5"/>
      <c r="QIK112" s="1"/>
      <c r="QIL112" s="2"/>
      <c r="QIM112" s="2"/>
      <c r="QIN112" s="5"/>
      <c r="QIO112" s="5"/>
      <c r="QIP112" s="5"/>
      <c r="QIQ112" s="5"/>
      <c r="QIR112" s="5"/>
      <c r="QIS112" s="1"/>
      <c r="QIT112" s="2"/>
      <c r="QIU112" s="2"/>
      <c r="QIV112" s="5"/>
      <c r="QIW112" s="5"/>
      <c r="QIX112" s="5"/>
      <c r="QIY112" s="5"/>
      <c r="QIZ112" s="5"/>
      <c r="QJA112" s="1"/>
      <c r="QJB112" s="2"/>
      <c r="QJC112" s="2"/>
      <c r="QJD112" s="5"/>
      <c r="QJE112" s="5"/>
      <c r="QJF112" s="5"/>
      <c r="QJG112" s="5"/>
      <c r="QJH112" s="5"/>
      <c r="QJI112" s="1"/>
      <c r="QJJ112" s="2"/>
      <c r="QJK112" s="2"/>
      <c r="QJL112" s="5"/>
      <c r="QJM112" s="5"/>
      <c r="QJN112" s="5"/>
      <c r="QJO112" s="5"/>
      <c r="QJP112" s="5"/>
      <c r="QJQ112" s="1"/>
      <c r="QJR112" s="2"/>
      <c r="QJS112" s="2"/>
      <c r="QJT112" s="5"/>
      <c r="QJU112" s="5"/>
      <c r="QJV112" s="5"/>
      <c r="QJW112" s="5"/>
      <c r="QJX112" s="5"/>
      <c r="QJY112" s="1"/>
      <c r="QJZ112" s="2"/>
      <c r="QKA112" s="2"/>
      <c r="QKB112" s="5"/>
      <c r="QKC112" s="5"/>
      <c r="QKD112" s="5"/>
      <c r="QKE112" s="5"/>
      <c r="QKF112" s="5"/>
      <c r="QKG112" s="1"/>
      <c r="QKH112" s="2"/>
      <c r="QKI112" s="2"/>
      <c r="QKJ112" s="5"/>
      <c r="QKK112" s="5"/>
      <c r="QKL112" s="5"/>
      <c r="QKM112" s="5"/>
      <c r="QKN112" s="5"/>
      <c r="QKO112" s="1"/>
      <c r="QKP112" s="2"/>
      <c r="QKQ112" s="2"/>
      <c r="QKR112" s="5"/>
      <c r="QKS112" s="5"/>
      <c r="QKT112" s="5"/>
      <c r="QKU112" s="5"/>
      <c r="QKV112" s="5"/>
      <c r="QKW112" s="1"/>
      <c r="QKX112" s="2"/>
      <c r="QKY112" s="2"/>
      <c r="QKZ112" s="5"/>
      <c r="QLA112" s="5"/>
      <c r="QLB112" s="5"/>
      <c r="QLC112" s="5"/>
      <c r="QLD112" s="5"/>
      <c r="QLE112" s="1"/>
      <c r="QLF112" s="2"/>
      <c r="QLG112" s="2"/>
      <c r="QLH112" s="5"/>
      <c r="QLI112" s="5"/>
      <c r="QLJ112" s="5"/>
      <c r="QLK112" s="5"/>
      <c r="QLL112" s="5"/>
      <c r="QLM112" s="1"/>
      <c r="QLN112" s="2"/>
      <c r="QLO112" s="2"/>
      <c r="QLP112" s="5"/>
      <c r="QLQ112" s="5"/>
      <c r="QLR112" s="5"/>
      <c r="QLS112" s="5"/>
      <c r="QLT112" s="5"/>
      <c r="QLU112" s="1"/>
      <c r="QLV112" s="2"/>
      <c r="QLW112" s="2"/>
      <c r="QLX112" s="5"/>
      <c r="QLY112" s="5"/>
      <c r="QLZ112" s="5"/>
      <c r="QMA112" s="5"/>
      <c r="QMB112" s="5"/>
      <c r="QMC112" s="1"/>
      <c r="QMD112" s="2"/>
      <c r="QME112" s="2"/>
      <c r="QMF112" s="5"/>
      <c r="QMG112" s="5"/>
      <c r="QMH112" s="5"/>
      <c r="QMI112" s="5"/>
      <c r="QMJ112" s="5"/>
      <c r="QMK112" s="1"/>
      <c r="QML112" s="2"/>
      <c r="QMM112" s="2"/>
      <c r="QMN112" s="5"/>
      <c r="QMO112" s="5"/>
      <c r="QMP112" s="5"/>
      <c r="QMQ112" s="5"/>
      <c r="QMR112" s="5"/>
      <c r="QMS112" s="1"/>
      <c r="QMT112" s="2"/>
      <c r="QMU112" s="2"/>
      <c r="QMV112" s="5"/>
      <c r="QMW112" s="5"/>
      <c r="QMX112" s="5"/>
      <c r="QMY112" s="5"/>
      <c r="QMZ112" s="5"/>
      <c r="QNA112" s="1"/>
      <c r="QNB112" s="2"/>
      <c r="QNC112" s="2"/>
      <c r="QND112" s="5"/>
      <c r="QNE112" s="5"/>
      <c r="QNF112" s="5"/>
      <c r="QNG112" s="5"/>
      <c r="QNH112" s="5"/>
      <c r="QNI112" s="1"/>
      <c r="QNJ112" s="2"/>
      <c r="QNK112" s="2"/>
      <c r="QNL112" s="5"/>
      <c r="QNM112" s="5"/>
      <c r="QNN112" s="5"/>
      <c r="QNO112" s="5"/>
      <c r="QNP112" s="5"/>
      <c r="QNQ112" s="1"/>
      <c r="QNR112" s="2"/>
      <c r="QNS112" s="2"/>
      <c r="QNT112" s="5"/>
      <c r="QNU112" s="5"/>
      <c r="QNV112" s="5"/>
      <c r="QNW112" s="5"/>
      <c r="QNX112" s="5"/>
      <c r="QNY112" s="1"/>
      <c r="QNZ112" s="2"/>
      <c r="QOA112" s="2"/>
      <c r="QOB112" s="5"/>
      <c r="QOC112" s="5"/>
      <c r="QOD112" s="5"/>
      <c r="QOE112" s="5"/>
      <c r="QOF112" s="5"/>
      <c r="QOG112" s="1"/>
      <c r="QOH112" s="2"/>
      <c r="QOI112" s="2"/>
      <c r="QOJ112" s="5"/>
      <c r="QOK112" s="5"/>
      <c r="QOL112" s="5"/>
      <c r="QOM112" s="5"/>
      <c r="QON112" s="5"/>
      <c r="QOO112" s="1"/>
      <c r="QOP112" s="2"/>
      <c r="QOQ112" s="2"/>
      <c r="QOR112" s="5"/>
      <c r="QOS112" s="5"/>
      <c r="QOT112" s="5"/>
      <c r="QOU112" s="5"/>
      <c r="QOV112" s="5"/>
      <c r="QOW112" s="1"/>
      <c r="QOX112" s="2"/>
      <c r="QOY112" s="2"/>
      <c r="QOZ112" s="5"/>
      <c r="QPA112" s="5"/>
      <c r="QPB112" s="5"/>
      <c r="QPC112" s="5"/>
      <c r="QPD112" s="5"/>
      <c r="QPE112" s="1"/>
      <c r="QPF112" s="2"/>
      <c r="QPG112" s="2"/>
      <c r="QPH112" s="5"/>
      <c r="QPI112" s="5"/>
      <c r="QPJ112" s="5"/>
      <c r="QPK112" s="5"/>
      <c r="QPL112" s="5"/>
      <c r="QPM112" s="1"/>
      <c r="QPN112" s="2"/>
      <c r="QPO112" s="2"/>
      <c r="QPP112" s="5"/>
      <c r="QPQ112" s="5"/>
      <c r="QPR112" s="5"/>
      <c r="QPS112" s="5"/>
      <c r="QPT112" s="5"/>
      <c r="QPU112" s="1"/>
      <c r="QPV112" s="2"/>
      <c r="QPW112" s="2"/>
      <c r="QPX112" s="5"/>
      <c r="QPY112" s="5"/>
      <c r="QPZ112" s="5"/>
      <c r="QQA112" s="5"/>
      <c r="QQB112" s="5"/>
      <c r="QQC112" s="1"/>
      <c r="QQD112" s="2"/>
      <c r="QQE112" s="2"/>
      <c r="QQF112" s="5"/>
      <c r="QQG112" s="5"/>
      <c r="QQH112" s="5"/>
      <c r="QQI112" s="5"/>
      <c r="QQJ112" s="5"/>
      <c r="QQK112" s="1"/>
      <c r="QQL112" s="2"/>
      <c r="QQM112" s="2"/>
      <c r="QQN112" s="5"/>
      <c r="QQO112" s="5"/>
      <c r="QQP112" s="5"/>
      <c r="QQQ112" s="5"/>
      <c r="QQR112" s="5"/>
      <c r="QQS112" s="1"/>
      <c r="QQT112" s="2"/>
      <c r="QQU112" s="2"/>
      <c r="QQV112" s="5"/>
      <c r="QQW112" s="5"/>
      <c r="QQX112" s="5"/>
      <c r="QQY112" s="5"/>
      <c r="QQZ112" s="5"/>
      <c r="QRA112" s="1"/>
      <c r="QRB112" s="2"/>
      <c r="QRC112" s="2"/>
      <c r="QRD112" s="5"/>
      <c r="QRE112" s="5"/>
      <c r="QRF112" s="5"/>
      <c r="QRG112" s="5"/>
      <c r="QRH112" s="5"/>
      <c r="QRI112" s="1"/>
      <c r="QRJ112" s="2"/>
      <c r="QRK112" s="2"/>
      <c r="QRL112" s="5"/>
      <c r="QRM112" s="5"/>
      <c r="QRN112" s="5"/>
      <c r="QRO112" s="5"/>
      <c r="QRP112" s="5"/>
      <c r="QRQ112" s="1"/>
      <c r="QRR112" s="2"/>
      <c r="QRS112" s="2"/>
      <c r="QRT112" s="5"/>
      <c r="QRU112" s="5"/>
      <c r="QRV112" s="5"/>
      <c r="QRW112" s="5"/>
      <c r="QRX112" s="5"/>
      <c r="QRY112" s="1"/>
      <c r="QRZ112" s="2"/>
      <c r="QSA112" s="2"/>
      <c r="QSB112" s="5"/>
      <c r="QSC112" s="5"/>
      <c r="QSD112" s="5"/>
      <c r="QSE112" s="5"/>
      <c r="QSF112" s="5"/>
      <c r="QSG112" s="1"/>
      <c r="QSH112" s="2"/>
      <c r="QSI112" s="2"/>
      <c r="QSJ112" s="5"/>
      <c r="QSK112" s="5"/>
      <c r="QSL112" s="5"/>
      <c r="QSM112" s="5"/>
      <c r="QSN112" s="5"/>
      <c r="QSO112" s="1"/>
      <c r="QSP112" s="2"/>
      <c r="QSQ112" s="2"/>
      <c r="QSR112" s="5"/>
      <c r="QSS112" s="5"/>
      <c r="QST112" s="5"/>
      <c r="QSU112" s="5"/>
      <c r="QSV112" s="5"/>
      <c r="QSW112" s="1"/>
      <c r="QSX112" s="2"/>
      <c r="QSY112" s="2"/>
      <c r="QSZ112" s="5"/>
      <c r="QTA112" s="5"/>
      <c r="QTB112" s="5"/>
      <c r="QTC112" s="5"/>
      <c r="QTD112" s="5"/>
      <c r="QTE112" s="1"/>
      <c r="QTF112" s="2"/>
      <c r="QTG112" s="2"/>
      <c r="QTH112" s="5"/>
      <c r="QTI112" s="5"/>
      <c r="QTJ112" s="5"/>
      <c r="QTK112" s="5"/>
      <c r="QTL112" s="5"/>
      <c r="QTM112" s="1"/>
      <c r="QTN112" s="2"/>
      <c r="QTO112" s="2"/>
      <c r="QTP112" s="5"/>
      <c r="QTQ112" s="5"/>
      <c r="QTR112" s="5"/>
      <c r="QTS112" s="5"/>
      <c r="QTT112" s="5"/>
      <c r="QTU112" s="1"/>
      <c r="QTV112" s="2"/>
      <c r="QTW112" s="2"/>
      <c r="QTX112" s="5"/>
      <c r="QTY112" s="5"/>
      <c r="QTZ112" s="5"/>
      <c r="QUA112" s="5"/>
      <c r="QUB112" s="5"/>
      <c r="QUC112" s="1"/>
      <c r="QUD112" s="2"/>
      <c r="QUE112" s="2"/>
      <c r="QUF112" s="5"/>
      <c r="QUG112" s="5"/>
      <c r="QUH112" s="5"/>
      <c r="QUI112" s="5"/>
      <c r="QUJ112" s="5"/>
      <c r="QUK112" s="1"/>
      <c r="QUL112" s="2"/>
      <c r="QUM112" s="2"/>
      <c r="QUN112" s="5"/>
      <c r="QUO112" s="5"/>
      <c r="QUP112" s="5"/>
      <c r="QUQ112" s="5"/>
      <c r="QUR112" s="5"/>
      <c r="QUS112" s="1"/>
      <c r="QUT112" s="2"/>
      <c r="QUU112" s="2"/>
      <c r="QUV112" s="5"/>
      <c r="QUW112" s="5"/>
      <c r="QUX112" s="5"/>
      <c r="QUY112" s="5"/>
      <c r="QUZ112" s="5"/>
      <c r="QVA112" s="1"/>
      <c r="QVB112" s="2"/>
      <c r="QVC112" s="2"/>
      <c r="QVD112" s="5"/>
      <c r="QVE112" s="5"/>
      <c r="QVF112" s="5"/>
      <c r="QVG112" s="5"/>
      <c r="QVH112" s="5"/>
      <c r="QVI112" s="1"/>
      <c r="QVJ112" s="2"/>
      <c r="QVK112" s="2"/>
      <c r="QVL112" s="5"/>
      <c r="QVM112" s="5"/>
      <c r="QVN112" s="5"/>
      <c r="QVO112" s="5"/>
      <c r="QVP112" s="5"/>
      <c r="QVQ112" s="1"/>
      <c r="QVR112" s="2"/>
      <c r="QVS112" s="2"/>
      <c r="QVT112" s="5"/>
      <c r="QVU112" s="5"/>
      <c r="QVV112" s="5"/>
      <c r="QVW112" s="5"/>
      <c r="QVX112" s="5"/>
      <c r="QVY112" s="1"/>
      <c r="QVZ112" s="2"/>
      <c r="QWA112" s="2"/>
      <c r="QWB112" s="5"/>
      <c r="QWC112" s="5"/>
      <c r="QWD112" s="5"/>
      <c r="QWE112" s="5"/>
      <c r="QWF112" s="5"/>
      <c r="QWG112" s="1"/>
      <c r="QWH112" s="2"/>
      <c r="QWI112" s="2"/>
      <c r="QWJ112" s="5"/>
      <c r="QWK112" s="5"/>
      <c r="QWL112" s="5"/>
      <c r="QWM112" s="5"/>
      <c r="QWN112" s="5"/>
      <c r="QWO112" s="1"/>
      <c r="QWP112" s="2"/>
      <c r="QWQ112" s="2"/>
      <c r="QWR112" s="5"/>
      <c r="QWS112" s="5"/>
      <c r="QWT112" s="5"/>
      <c r="QWU112" s="5"/>
      <c r="QWV112" s="5"/>
      <c r="QWW112" s="1"/>
      <c r="QWX112" s="2"/>
      <c r="QWY112" s="2"/>
      <c r="QWZ112" s="5"/>
      <c r="QXA112" s="5"/>
      <c r="QXB112" s="5"/>
      <c r="QXC112" s="5"/>
      <c r="QXD112" s="5"/>
      <c r="QXE112" s="1"/>
      <c r="QXF112" s="2"/>
      <c r="QXG112" s="2"/>
      <c r="QXH112" s="5"/>
      <c r="QXI112" s="5"/>
      <c r="QXJ112" s="5"/>
      <c r="QXK112" s="5"/>
      <c r="QXL112" s="5"/>
      <c r="QXM112" s="1"/>
      <c r="QXN112" s="2"/>
      <c r="QXO112" s="2"/>
      <c r="QXP112" s="5"/>
      <c r="QXQ112" s="5"/>
      <c r="QXR112" s="5"/>
      <c r="QXS112" s="5"/>
      <c r="QXT112" s="5"/>
      <c r="QXU112" s="1"/>
      <c r="QXV112" s="2"/>
      <c r="QXW112" s="2"/>
      <c r="QXX112" s="5"/>
      <c r="QXY112" s="5"/>
      <c r="QXZ112" s="5"/>
      <c r="QYA112" s="5"/>
      <c r="QYB112" s="5"/>
      <c r="QYC112" s="1"/>
      <c r="QYD112" s="2"/>
      <c r="QYE112" s="2"/>
      <c r="QYF112" s="5"/>
      <c r="QYG112" s="5"/>
      <c r="QYH112" s="5"/>
      <c r="QYI112" s="5"/>
      <c r="QYJ112" s="5"/>
      <c r="QYK112" s="1"/>
      <c r="QYL112" s="2"/>
      <c r="QYM112" s="2"/>
      <c r="QYN112" s="5"/>
      <c r="QYO112" s="5"/>
      <c r="QYP112" s="5"/>
      <c r="QYQ112" s="5"/>
      <c r="QYR112" s="5"/>
      <c r="QYS112" s="1"/>
      <c r="QYT112" s="2"/>
      <c r="QYU112" s="2"/>
      <c r="QYV112" s="5"/>
      <c r="QYW112" s="5"/>
      <c r="QYX112" s="5"/>
      <c r="QYY112" s="5"/>
      <c r="QYZ112" s="5"/>
      <c r="QZA112" s="1"/>
      <c r="QZB112" s="2"/>
      <c r="QZC112" s="2"/>
      <c r="QZD112" s="5"/>
      <c r="QZE112" s="5"/>
      <c r="QZF112" s="5"/>
      <c r="QZG112" s="5"/>
      <c r="QZH112" s="5"/>
      <c r="QZI112" s="1"/>
      <c r="QZJ112" s="2"/>
      <c r="QZK112" s="2"/>
      <c r="QZL112" s="5"/>
      <c r="QZM112" s="5"/>
      <c r="QZN112" s="5"/>
      <c r="QZO112" s="5"/>
      <c r="QZP112" s="5"/>
      <c r="QZQ112" s="1"/>
      <c r="QZR112" s="2"/>
      <c r="QZS112" s="2"/>
      <c r="QZT112" s="5"/>
      <c r="QZU112" s="5"/>
      <c r="QZV112" s="5"/>
      <c r="QZW112" s="5"/>
      <c r="QZX112" s="5"/>
      <c r="QZY112" s="1"/>
      <c r="QZZ112" s="2"/>
      <c r="RAA112" s="2"/>
      <c r="RAB112" s="5"/>
      <c r="RAC112" s="5"/>
      <c r="RAD112" s="5"/>
      <c r="RAE112" s="5"/>
      <c r="RAF112" s="5"/>
      <c r="RAG112" s="1"/>
      <c r="RAH112" s="2"/>
      <c r="RAI112" s="2"/>
      <c r="RAJ112" s="5"/>
      <c r="RAK112" s="5"/>
      <c r="RAL112" s="5"/>
      <c r="RAM112" s="5"/>
      <c r="RAN112" s="5"/>
      <c r="RAO112" s="1"/>
      <c r="RAP112" s="2"/>
      <c r="RAQ112" s="2"/>
      <c r="RAR112" s="5"/>
      <c r="RAS112" s="5"/>
      <c r="RAT112" s="5"/>
      <c r="RAU112" s="5"/>
      <c r="RAV112" s="5"/>
      <c r="RAW112" s="1"/>
      <c r="RAX112" s="2"/>
      <c r="RAY112" s="2"/>
      <c r="RAZ112" s="5"/>
      <c r="RBA112" s="5"/>
      <c r="RBB112" s="5"/>
      <c r="RBC112" s="5"/>
      <c r="RBD112" s="5"/>
      <c r="RBE112" s="1"/>
      <c r="RBF112" s="2"/>
      <c r="RBG112" s="2"/>
      <c r="RBH112" s="5"/>
      <c r="RBI112" s="5"/>
      <c r="RBJ112" s="5"/>
      <c r="RBK112" s="5"/>
      <c r="RBL112" s="5"/>
      <c r="RBM112" s="1"/>
      <c r="RBN112" s="2"/>
      <c r="RBO112" s="2"/>
      <c r="RBP112" s="5"/>
      <c r="RBQ112" s="5"/>
      <c r="RBR112" s="5"/>
      <c r="RBS112" s="5"/>
      <c r="RBT112" s="5"/>
      <c r="RBU112" s="1"/>
      <c r="RBV112" s="2"/>
      <c r="RBW112" s="2"/>
      <c r="RBX112" s="5"/>
      <c r="RBY112" s="5"/>
      <c r="RBZ112" s="5"/>
      <c r="RCA112" s="5"/>
      <c r="RCB112" s="5"/>
      <c r="RCC112" s="1"/>
      <c r="RCD112" s="2"/>
      <c r="RCE112" s="2"/>
      <c r="RCF112" s="5"/>
      <c r="RCG112" s="5"/>
      <c r="RCH112" s="5"/>
      <c r="RCI112" s="5"/>
      <c r="RCJ112" s="5"/>
      <c r="RCK112" s="1"/>
      <c r="RCL112" s="2"/>
      <c r="RCM112" s="2"/>
      <c r="RCN112" s="5"/>
      <c r="RCO112" s="5"/>
      <c r="RCP112" s="5"/>
      <c r="RCQ112" s="5"/>
      <c r="RCR112" s="5"/>
      <c r="RCS112" s="1"/>
      <c r="RCT112" s="2"/>
      <c r="RCU112" s="2"/>
      <c r="RCV112" s="5"/>
      <c r="RCW112" s="5"/>
      <c r="RCX112" s="5"/>
      <c r="RCY112" s="5"/>
      <c r="RCZ112" s="5"/>
      <c r="RDA112" s="1"/>
      <c r="RDB112" s="2"/>
      <c r="RDC112" s="2"/>
      <c r="RDD112" s="5"/>
      <c r="RDE112" s="5"/>
      <c r="RDF112" s="5"/>
      <c r="RDG112" s="5"/>
      <c r="RDH112" s="5"/>
      <c r="RDI112" s="1"/>
      <c r="RDJ112" s="2"/>
      <c r="RDK112" s="2"/>
      <c r="RDL112" s="5"/>
      <c r="RDM112" s="5"/>
      <c r="RDN112" s="5"/>
      <c r="RDO112" s="5"/>
      <c r="RDP112" s="5"/>
      <c r="RDQ112" s="1"/>
      <c r="RDR112" s="2"/>
      <c r="RDS112" s="2"/>
      <c r="RDT112" s="5"/>
      <c r="RDU112" s="5"/>
      <c r="RDV112" s="5"/>
      <c r="RDW112" s="5"/>
      <c r="RDX112" s="5"/>
      <c r="RDY112" s="1"/>
      <c r="RDZ112" s="2"/>
      <c r="REA112" s="2"/>
      <c r="REB112" s="5"/>
      <c r="REC112" s="5"/>
      <c r="RED112" s="5"/>
      <c r="REE112" s="5"/>
      <c r="REF112" s="5"/>
      <c r="REG112" s="1"/>
      <c r="REH112" s="2"/>
      <c r="REI112" s="2"/>
      <c r="REJ112" s="5"/>
      <c r="REK112" s="5"/>
      <c r="REL112" s="5"/>
      <c r="REM112" s="5"/>
      <c r="REN112" s="5"/>
      <c r="REO112" s="1"/>
      <c r="REP112" s="2"/>
      <c r="REQ112" s="2"/>
      <c r="RER112" s="5"/>
      <c r="RES112" s="5"/>
      <c r="RET112" s="5"/>
      <c r="REU112" s="5"/>
      <c r="REV112" s="5"/>
      <c r="REW112" s="1"/>
      <c r="REX112" s="2"/>
      <c r="REY112" s="2"/>
      <c r="REZ112" s="5"/>
      <c r="RFA112" s="5"/>
      <c r="RFB112" s="5"/>
      <c r="RFC112" s="5"/>
      <c r="RFD112" s="5"/>
      <c r="RFE112" s="1"/>
      <c r="RFF112" s="2"/>
      <c r="RFG112" s="2"/>
      <c r="RFH112" s="5"/>
      <c r="RFI112" s="5"/>
      <c r="RFJ112" s="5"/>
      <c r="RFK112" s="5"/>
      <c r="RFL112" s="5"/>
      <c r="RFM112" s="1"/>
      <c r="RFN112" s="2"/>
      <c r="RFO112" s="2"/>
      <c r="RFP112" s="5"/>
      <c r="RFQ112" s="5"/>
      <c r="RFR112" s="5"/>
      <c r="RFS112" s="5"/>
      <c r="RFT112" s="5"/>
      <c r="RFU112" s="1"/>
      <c r="RFV112" s="2"/>
      <c r="RFW112" s="2"/>
      <c r="RFX112" s="5"/>
      <c r="RFY112" s="5"/>
      <c r="RFZ112" s="5"/>
      <c r="RGA112" s="5"/>
      <c r="RGB112" s="5"/>
      <c r="RGC112" s="1"/>
      <c r="RGD112" s="2"/>
      <c r="RGE112" s="2"/>
      <c r="RGF112" s="5"/>
      <c r="RGG112" s="5"/>
      <c r="RGH112" s="5"/>
      <c r="RGI112" s="5"/>
      <c r="RGJ112" s="5"/>
      <c r="RGK112" s="1"/>
      <c r="RGL112" s="2"/>
      <c r="RGM112" s="2"/>
      <c r="RGN112" s="5"/>
      <c r="RGO112" s="5"/>
      <c r="RGP112" s="5"/>
      <c r="RGQ112" s="5"/>
      <c r="RGR112" s="5"/>
      <c r="RGS112" s="1"/>
      <c r="RGT112" s="2"/>
      <c r="RGU112" s="2"/>
      <c r="RGV112" s="5"/>
      <c r="RGW112" s="5"/>
      <c r="RGX112" s="5"/>
      <c r="RGY112" s="5"/>
      <c r="RGZ112" s="5"/>
      <c r="RHA112" s="1"/>
      <c r="RHB112" s="2"/>
      <c r="RHC112" s="2"/>
      <c r="RHD112" s="5"/>
      <c r="RHE112" s="5"/>
      <c r="RHF112" s="5"/>
      <c r="RHG112" s="5"/>
      <c r="RHH112" s="5"/>
      <c r="RHI112" s="1"/>
      <c r="RHJ112" s="2"/>
      <c r="RHK112" s="2"/>
      <c r="RHL112" s="5"/>
      <c r="RHM112" s="5"/>
      <c r="RHN112" s="5"/>
      <c r="RHO112" s="5"/>
      <c r="RHP112" s="5"/>
      <c r="RHQ112" s="1"/>
      <c r="RHR112" s="2"/>
      <c r="RHS112" s="2"/>
      <c r="RHT112" s="5"/>
      <c r="RHU112" s="5"/>
      <c r="RHV112" s="5"/>
      <c r="RHW112" s="5"/>
      <c r="RHX112" s="5"/>
      <c r="RHY112" s="1"/>
      <c r="RHZ112" s="2"/>
      <c r="RIA112" s="2"/>
      <c r="RIB112" s="5"/>
      <c r="RIC112" s="5"/>
      <c r="RID112" s="5"/>
      <c r="RIE112" s="5"/>
      <c r="RIF112" s="5"/>
      <c r="RIG112" s="1"/>
      <c r="RIH112" s="2"/>
      <c r="RII112" s="2"/>
      <c r="RIJ112" s="5"/>
      <c r="RIK112" s="5"/>
      <c r="RIL112" s="5"/>
      <c r="RIM112" s="5"/>
      <c r="RIN112" s="5"/>
      <c r="RIO112" s="1"/>
      <c r="RIP112" s="2"/>
      <c r="RIQ112" s="2"/>
      <c r="RIR112" s="5"/>
      <c r="RIS112" s="5"/>
      <c r="RIT112" s="5"/>
      <c r="RIU112" s="5"/>
      <c r="RIV112" s="5"/>
      <c r="RIW112" s="1"/>
      <c r="RIX112" s="2"/>
      <c r="RIY112" s="2"/>
      <c r="RIZ112" s="5"/>
      <c r="RJA112" s="5"/>
      <c r="RJB112" s="5"/>
      <c r="RJC112" s="5"/>
      <c r="RJD112" s="5"/>
      <c r="RJE112" s="1"/>
      <c r="RJF112" s="2"/>
      <c r="RJG112" s="2"/>
      <c r="RJH112" s="5"/>
      <c r="RJI112" s="5"/>
      <c r="RJJ112" s="5"/>
      <c r="RJK112" s="5"/>
      <c r="RJL112" s="5"/>
      <c r="RJM112" s="1"/>
      <c r="RJN112" s="2"/>
      <c r="RJO112" s="2"/>
      <c r="RJP112" s="5"/>
      <c r="RJQ112" s="5"/>
      <c r="RJR112" s="5"/>
      <c r="RJS112" s="5"/>
      <c r="RJT112" s="5"/>
      <c r="RJU112" s="1"/>
      <c r="RJV112" s="2"/>
      <c r="RJW112" s="2"/>
      <c r="RJX112" s="5"/>
      <c r="RJY112" s="5"/>
      <c r="RJZ112" s="5"/>
      <c r="RKA112" s="5"/>
      <c r="RKB112" s="5"/>
      <c r="RKC112" s="1"/>
      <c r="RKD112" s="2"/>
      <c r="RKE112" s="2"/>
      <c r="RKF112" s="5"/>
      <c r="RKG112" s="5"/>
      <c r="RKH112" s="5"/>
      <c r="RKI112" s="5"/>
      <c r="RKJ112" s="5"/>
      <c r="RKK112" s="1"/>
      <c r="RKL112" s="2"/>
      <c r="RKM112" s="2"/>
      <c r="RKN112" s="5"/>
      <c r="RKO112" s="5"/>
      <c r="RKP112" s="5"/>
      <c r="RKQ112" s="5"/>
      <c r="RKR112" s="5"/>
      <c r="RKS112" s="1"/>
      <c r="RKT112" s="2"/>
      <c r="RKU112" s="2"/>
      <c r="RKV112" s="5"/>
      <c r="RKW112" s="5"/>
      <c r="RKX112" s="5"/>
      <c r="RKY112" s="5"/>
      <c r="RKZ112" s="5"/>
      <c r="RLA112" s="1"/>
      <c r="RLB112" s="2"/>
      <c r="RLC112" s="2"/>
      <c r="RLD112" s="5"/>
      <c r="RLE112" s="5"/>
      <c r="RLF112" s="5"/>
      <c r="RLG112" s="5"/>
      <c r="RLH112" s="5"/>
      <c r="RLI112" s="1"/>
      <c r="RLJ112" s="2"/>
      <c r="RLK112" s="2"/>
      <c r="RLL112" s="5"/>
      <c r="RLM112" s="5"/>
      <c r="RLN112" s="5"/>
      <c r="RLO112" s="5"/>
      <c r="RLP112" s="5"/>
      <c r="RLQ112" s="1"/>
      <c r="RLR112" s="2"/>
      <c r="RLS112" s="2"/>
      <c r="RLT112" s="5"/>
      <c r="RLU112" s="5"/>
      <c r="RLV112" s="5"/>
      <c r="RLW112" s="5"/>
      <c r="RLX112" s="5"/>
      <c r="RLY112" s="1"/>
      <c r="RLZ112" s="2"/>
      <c r="RMA112" s="2"/>
      <c r="RMB112" s="5"/>
      <c r="RMC112" s="5"/>
      <c r="RMD112" s="5"/>
      <c r="RME112" s="5"/>
      <c r="RMF112" s="5"/>
      <c r="RMG112" s="1"/>
      <c r="RMH112" s="2"/>
      <c r="RMI112" s="2"/>
      <c r="RMJ112" s="5"/>
      <c r="RMK112" s="5"/>
      <c r="RML112" s="5"/>
      <c r="RMM112" s="5"/>
      <c r="RMN112" s="5"/>
      <c r="RMO112" s="1"/>
      <c r="RMP112" s="2"/>
      <c r="RMQ112" s="2"/>
      <c r="RMR112" s="5"/>
      <c r="RMS112" s="5"/>
      <c r="RMT112" s="5"/>
      <c r="RMU112" s="5"/>
      <c r="RMV112" s="5"/>
      <c r="RMW112" s="1"/>
      <c r="RMX112" s="2"/>
      <c r="RMY112" s="2"/>
      <c r="RMZ112" s="5"/>
      <c r="RNA112" s="5"/>
      <c r="RNB112" s="5"/>
      <c r="RNC112" s="5"/>
      <c r="RND112" s="5"/>
      <c r="RNE112" s="1"/>
      <c r="RNF112" s="2"/>
      <c r="RNG112" s="2"/>
      <c r="RNH112" s="5"/>
      <c r="RNI112" s="5"/>
      <c r="RNJ112" s="5"/>
      <c r="RNK112" s="5"/>
      <c r="RNL112" s="5"/>
      <c r="RNM112" s="1"/>
      <c r="RNN112" s="2"/>
      <c r="RNO112" s="2"/>
      <c r="RNP112" s="5"/>
      <c r="RNQ112" s="5"/>
      <c r="RNR112" s="5"/>
      <c r="RNS112" s="5"/>
      <c r="RNT112" s="5"/>
      <c r="RNU112" s="1"/>
      <c r="RNV112" s="2"/>
      <c r="RNW112" s="2"/>
      <c r="RNX112" s="5"/>
      <c r="RNY112" s="5"/>
      <c r="RNZ112" s="5"/>
      <c r="ROA112" s="5"/>
      <c r="ROB112" s="5"/>
      <c r="ROC112" s="1"/>
      <c r="ROD112" s="2"/>
      <c r="ROE112" s="2"/>
      <c r="ROF112" s="5"/>
      <c r="ROG112" s="5"/>
      <c r="ROH112" s="5"/>
      <c r="ROI112" s="5"/>
      <c r="ROJ112" s="5"/>
      <c r="ROK112" s="1"/>
      <c r="ROL112" s="2"/>
      <c r="ROM112" s="2"/>
      <c r="RON112" s="5"/>
      <c r="ROO112" s="5"/>
      <c r="ROP112" s="5"/>
      <c r="ROQ112" s="5"/>
      <c r="ROR112" s="5"/>
      <c r="ROS112" s="1"/>
      <c r="ROT112" s="2"/>
      <c r="ROU112" s="2"/>
      <c r="ROV112" s="5"/>
      <c r="ROW112" s="5"/>
      <c r="ROX112" s="5"/>
      <c r="ROY112" s="5"/>
      <c r="ROZ112" s="5"/>
      <c r="RPA112" s="1"/>
      <c r="RPB112" s="2"/>
      <c r="RPC112" s="2"/>
      <c r="RPD112" s="5"/>
      <c r="RPE112" s="5"/>
      <c r="RPF112" s="5"/>
      <c r="RPG112" s="5"/>
      <c r="RPH112" s="5"/>
      <c r="RPI112" s="1"/>
      <c r="RPJ112" s="2"/>
      <c r="RPK112" s="2"/>
      <c r="RPL112" s="5"/>
      <c r="RPM112" s="5"/>
      <c r="RPN112" s="5"/>
      <c r="RPO112" s="5"/>
      <c r="RPP112" s="5"/>
      <c r="RPQ112" s="1"/>
      <c r="RPR112" s="2"/>
      <c r="RPS112" s="2"/>
      <c r="RPT112" s="5"/>
      <c r="RPU112" s="5"/>
      <c r="RPV112" s="5"/>
      <c r="RPW112" s="5"/>
      <c r="RPX112" s="5"/>
      <c r="RPY112" s="1"/>
      <c r="RPZ112" s="2"/>
      <c r="RQA112" s="2"/>
      <c r="RQB112" s="5"/>
      <c r="RQC112" s="5"/>
      <c r="RQD112" s="5"/>
      <c r="RQE112" s="5"/>
      <c r="RQF112" s="5"/>
      <c r="RQG112" s="1"/>
      <c r="RQH112" s="2"/>
      <c r="RQI112" s="2"/>
      <c r="RQJ112" s="5"/>
      <c r="RQK112" s="5"/>
      <c r="RQL112" s="5"/>
      <c r="RQM112" s="5"/>
      <c r="RQN112" s="5"/>
      <c r="RQO112" s="1"/>
      <c r="RQP112" s="2"/>
      <c r="RQQ112" s="2"/>
      <c r="RQR112" s="5"/>
      <c r="RQS112" s="5"/>
      <c r="RQT112" s="5"/>
      <c r="RQU112" s="5"/>
      <c r="RQV112" s="5"/>
      <c r="RQW112" s="1"/>
      <c r="RQX112" s="2"/>
      <c r="RQY112" s="2"/>
      <c r="RQZ112" s="5"/>
      <c r="RRA112" s="5"/>
      <c r="RRB112" s="5"/>
      <c r="RRC112" s="5"/>
      <c r="RRD112" s="5"/>
      <c r="RRE112" s="1"/>
      <c r="RRF112" s="2"/>
      <c r="RRG112" s="2"/>
      <c r="RRH112" s="5"/>
      <c r="RRI112" s="5"/>
      <c r="RRJ112" s="5"/>
      <c r="RRK112" s="5"/>
      <c r="RRL112" s="5"/>
      <c r="RRM112" s="1"/>
      <c r="RRN112" s="2"/>
      <c r="RRO112" s="2"/>
      <c r="RRP112" s="5"/>
      <c r="RRQ112" s="5"/>
      <c r="RRR112" s="5"/>
      <c r="RRS112" s="5"/>
      <c r="RRT112" s="5"/>
      <c r="RRU112" s="1"/>
      <c r="RRV112" s="2"/>
      <c r="RRW112" s="2"/>
      <c r="RRX112" s="5"/>
      <c r="RRY112" s="5"/>
      <c r="RRZ112" s="5"/>
      <c r="RSA112" s="5"/>
      <c r="RSB112" s="5"/>
      <c r="RSC112" s="1"/>
      <c r="RSD112" s="2"/>
      <c r="RSE112" s="2"/>
      <c r="RSF112" s="5"/>
      <c r="RSG112" s="5"/>
      <c r="RSH112" s="5"/>
      <c r="RSI112" s="5"/>
      <c r="RSJ112" s="5"/>
      <c r="RSK112" s="1"/>
      <c r="RSL112" s="2"/>
      <c r="RSM112" s="2"/>
      <c r="RSN112" s="5"/>
      <c r="RSO112" s="5"/>
      <c r="RSP112" s="5"/>
      <c r="RSQ112" s="5"/>
      <c r="RSR112" s="5"/>
      <c r="RSS112" s="1"/>
      <c r="RST112" s="2"/>
      <c r="RSU112" s="2"/>
      <c r="RSV112" s="5"/>
      <c r="RSW112" s="5"/>
      <c r="RSX112" s="5"/>
      <c r="RSY112" s="5"/>
      <c r="RSZ112" s="5"/>
      <c r="RTA112" s="1"/>
      <c r="RTB112" s="2"/>
      <c r="RTC112" s="2"/>
      <c r="RTD112" s="5"/>
      <c r="RTE112" s="5"/>
      <c r="RTF112" s="5"/>
      <c r="RTG112" s="5"/>
      <c r="RTH112" s="5"/>
      <c r="RTI112" s="1"/>
      <c r="RTJ112" s="2"/>
      <c r="RTK112" s="2"/>
      <c r="RTL112" s="5"/>
      <c r="RTM112" s="5"/>
      <c r="RTN112" s="5"/>
      <c r="RTO112" s="5"/>
      <c r="RTP112" s="5"/>
      <c r="RTQ112" s="1"/>
      <c r="RTR112" s="2"/>
      <c r="RTS112" s="2"/>
      <c r="RTT112" s="5"/>
      <c r="RTU112" s="5"/>
      <c r="RTV112" s="5"/>
      <c r="RTW112" s="5"/>
      <c r="RTX112" s="5"/>
      <c r="RTY112" s="1"/>
      <c r="RTZ112" s="2"/>
      <c r="RUA112" s="2"/>
      <c r="RUB112" s="5"/>
      <c r="RUC112" s="5"/>
      <c r="RUD112" s="5"/>
      <c r="RUE112" s="5"/>
      <c r="RUF112" s="5"/>
      <c r="RUG112" s="1"/>
      <c r="RUH112" s="2"/>
      <c r="RUI112" s="2"/>
      <c r="RUJ112" s="5"/>
      <c r="RUK112" s="5"/>
      <c r="RUL112" s="5"/>
      <c r="RUM112" s="5"/>
      <c r="RUN112" s="5"/>
      <c r="RUO112" s="1"/>
      <c r="RUP112" s="2"/>
      <c r="RUQ112" s="2"/>
      <c r="RUR112" s="5"/>
      <c r="RUS112" s="5"/>
      <c r="RUT112" s="5"/>
      <c r="RUU112" s="5"/>
      <c r="RUV112" s="5"/>
      <c r="RUW112" s="1"/>
      <c r="RUX112" s="2"/>
      <c r="RUY112" s="2"/>
      <c r="RUZ112" s="5"/>
      <c r="RVA112" s="5"/>
      <c r="RVB112" s="5"/>
      <c r="RVC112" s="5"/>
      <c r="RVD112" s="5"/>
      <c r="RVE112" s="1"/>
      <c r="RVF112" s="2"/>
      <c r="RVG112" s="2"/>
      <c r="RVH112" s="5"/>
      <c r="RVI112" s="5"/>
      <c r="RVJ112" s="5"/>
      <c r="RVK112" s="5"/>
      <c r="RVL112" s="5"/>
      <c r="RVM112" s="1"/>
      <c r="RVN112" s="2"/>
      <c r="RVO112" s="2"/>
      <c r="RVP112" s="5"/>
      <c r="RVQ112" s="5"/>
      <c r="RVR112" s="5"/>
      <c r="RVS112" s="5"/>
      <c r="RVT112" s="5"/>
      <c r="RVU112" s="1"/>
      <c r="RVV112" s="2"/>
      <c r="RVW112" s="2"/>
      <c r="RVX112" s="5"/>
      <c r="RVY112" s="5"/>
      <c r="RVZ112" s="5"/>
      <c r="RWA112" s="5"/>
      <c r="RWB112" s="5"/>
      <c r="RWC112" s="1"/>
      <c r="RWD112" s="2"/>
      <c r="RWE112" s="2"/>
      <c r="RWF112" s="5"/>
      <c r="RWG112" s="5"/>
      <c r="RWH112" s="5"/>
      <c r="RWI112" s="5"/>
      <c r="RWJ112" s="5"/>
      <c r="RWK112" s="1"/>
      <c r="RWL112" s="2"/>
      <c r="RWM112" s="2"/>
      <c r="RWN112" s="5"/>
      <c r="RWO112" s="5"/>
      <c r="RWP112" s="5"/>
      <c r="RWQ112" s="5"/>
      <c r="RWR112" s="5"/>
      <c r="RWS112" s="1"/>
      <c r="RWT112" s="2"/>
      <c r="RWU112" s="2"/>
      <c r="RWV112" s="5"/>
      <c r="RWW112" s="5"/>
      <c r="RWX112" s="5"/>
      <c r="RWY112" s="5"/>
      <c r="RWZ112" s="5"/>
      <c r="RXA112" s="1"/>
      <c r="RXB112" s="2"/>
      <c r="RXC112" s="2"/>
      <c r="RXD112" s="5"/>
      <c r="RXE112" s="5"/>
      <c r="RXF112" s="5"/>
      <c r="RXG112" s="5"/>
      <c r="RXH112" s="5"/>
      <c r="RXI112" s="1"/>
      <c r="RXJ112" s="2"/>
      <c r="RXK112" s="2"/>
      <c r="RXL112" s="5"/>
      <c r="RXM112" s="5"/>
      <c r="RXN112" s="5"/>
      <c r="RXO112" s="5"/>
      <c r="RXP112" s="5"/>
      <c r="RXQ112" s="1"/>
      <c r="RXR112" s="2"/>
      <c r="RXS112" s="2"/>
      <c r="RXT112" s="5"/>
      <c r="RXU112" s="5"/>
      <c r="RXV112" s="5"/>
      <c r="RXW112" s="5"/>
      <c r="RXX112" s="5"/>
      <c r="RXY112" s="1"/>
      <c r="RXZ112" s="2"/>
      <c r="RYA112" s="2"/>
      <c r="RYB112" s="5"/>
      <c r="RYC112" s="5"/>
      <c r="RYD112" s="5"/>
      <c r="RYE112" s="5"/>
      <c r="RYF112" s="5"/>
      <c r="RYG112" s="1"/>
      <c r="RYH112" s="2"/>
      <c r="RYI112" s="2"/>
      <c r="RYJ112" s="5"/>
      <c r="RYK112" s="5"/>
      <c r="RYL112" s="5"/>
      <c r="RYM112" s="5"/>
      <c r="RYN112" s="5"/>
      <c r="RYO112" s="1"/>
      <c r="RYP112" s="2"/>
      <c r="RYQ112" s="2"/>
      <c r="RYR112" s="5"/>
      <c r="RYS112" s="5"/>
      <c r="RYT112" s="5"/>
      <c r="RYU112" s="5"/>
      <c r="RYV112" s="5"/>
      <c r="RYW112" s="1"/>
      <c r="RYX112" s="2"/>
      <c r="RYY112" s="2"/>
      <c r="RYZ112" s="5"/>
      <c r="RZA112" s="5"/>
      <c r="RZB112" s="5"/>
      <c r="RZC112" s="5"/>
      <c r="RZD112" s="5"/>
      <c r="RZE112" s="1"/>
      <c r="RZF112" s="2"/>
      <c r="RZG112" s="2"/>
      <c r="RZH112" s="5"/>
      <c r="RZI112" s="5"/>
      <c r="RZJ112" s="5"/>
      <c r="RZK112" s="5"/>
      <c r="RZL112" s="5"/>
      <c r="RZM112" s="1"/>
      <c r="RZN112" s="2"/>
      <c r="RZO112" s="2"/>
      <c r="RZP112" s="5"/>
      <c r="RZQ112" s="5"/>
      <c r="RZR112" s="5"/>
      <c r="RZS112" s="5"/>
      <c r="RZT112" s="5"/>
      <c r="RZU112" s="1"/>
      <c r="RZV112" s="2"/>
      <c r="RZW112" s="2"/>
      <c r="RZX112" s="5"/>
      <c r="RZY112" s="5"/>
      <c r="RZZ112" s="5"/>
      <c r="SAA112" s="5"/>
      <c r="SAB112" s="5"/>
      <c r="SAC112" s="1"/>
      <c r="SAD112" s="2"/>
      <c r="SAE112" s="2"/>
      <c r="SAF112" s="5"/>
      <c r="SAG112" s="5"/>
      <c r="SAH112" s="5"/>
      <c r="SAI112" s="5"/>
      <c r="SAJ112" s="5"/>
      <c r="SAK112" s="1"/>
      <c r="SAL112" s="2"/>
      <c r="SAM112" s="2"/>
      <c r="SAN112" s="5"/>
      <c r="SAO112" s="5"/>
      <c r="SAP112" s="5"/>
      <c r="SAQ112" s="5"/>
      <c r="SAR112" s="5"/>
      <c r="SAS112" s="1"/>
      <c r="SAT112" s="2"/>
      <c r="SAU112" s="2"/>
      <c r="SAV112" s="5"/>
      <c r="SAW112" s="5"/>
      <c r="SAX112" s="5"/>
      <c r="SAY112" s="5"/>
      <c r="SAZ112" s="5"/>
      <c r="SBA112" s="1"/>
      <c r="SBB112" s="2"/>
      <c r="SBC112" s="2"/>
      <c r="SBD112" s="5"/>
      <c r="SBE112" s="5"/>
      <c r="SBF112" s="5"/>
      <c r="SBG112" s="5"/>
      <c r="SBH112" s="5"/>
      <c r="SBI112" s="1"/>
      <c r="SBJ112" s="2"/>
      <c r="SBK112" s="2"/>
      <c r="SBL112" s="5"/>
      <c r="SBM112" s="5"/>
      <c r="SBN112" s="5"/>
      <c r="SBO112" s="5"/>
      <c r="SBP112" s="5"/>
      <c r="SBQ112" s="1"/>
      <c r="SBR112" s="2"/>
      <c r="SBS112" s="2"/>
      <c r="SBT112" s="5"/>
      <c r="SBU112" s="5"/>
      <c r="SBV112" s="5"/>
      <c r="SBW112" s="5"/>
      <c r="SBX112" s="5"/>
      <c r="SBY112" s="1"/>
      <c r="SBZ112" s="2"/>
      <c r="SCA112" s="2"/>
      <c r="SCB112" s="5"/>
      <c r="SCC112" s="5"/>
      <c r="SCD112" s="5"/>
      <c r="SCE112" s="5"/>
      <c r="SCF112" s="5"/>
      <c r="SCG112" s="1"/>
      <c r="SCH112" s="2"/>
      <c r="SCI112" s="2"/>
      <c r="SCJ112" s="5"/>
      <c r="SCK112" s="5"/>
      <c r="SCL112" s="5"/>
      <c r="SCM112" s="5"/>
      <c r="SCN112" s="5"/>
      <c r="SCO112" s="1"/>
      <c r="SCP112" s="2"/>
      <c r="SCQ112" s="2"/>
      <c r="SCR112" s="5"/>
      <c r="SCS112" s="5"/>
      <c r="SCT112" s="5"/>
      <c r="SCU112" s="5"/>
      <c r="SCV112" s="5"/>
      <c r="SCW112" s="1"/>
      <c r="SCX112" s="2"/>
      <c r="SCY112" s="2"/>
      <c r="SCZ112" s="5"/>
      <c r="SDA112" s="5"/>
      <c r="SDB112" s="5"/>
      <c r="SDC112" s="5"/>
      <c r="SDD112" s="5"/>
      <c r="SDE112" s="1"/>
      <c r="SDF112" s="2"/>
      <c r="SDG112" s="2"/>
      <c r="SDH112" s="5"/>
      <c r="SDI112" s="5"/>
      <c r="SDJ112" s="5"/>
      <c r="SDK112" s="5"/>
      <c r="SDL112" s="5"/>
      <c r="SDM112" s="1"/>
      <c r="SDN112" s="2"/>
      <c r="SDO112" s="2"/>
      <c r="SDP112" s="5"/>
      <c r="SDQ112" s="5"/>
      <c r="SDR112" s="5"/>
      <c r="SDS112" s="5"/>
      <c r="SDT112" s="5"/>
      <c r="SDU112" s="1"/>
      <c r="SDV112" s="2"/>
      <c r="SDW112" s="2"/>
      <c r="SDX112" s="5"/>
      <c r="SDY112" s="5"/>
      <c r="SDZ112" s="5"/>
      <c r="SEA112" s="5"/>
      <c r="SEB112" s="5"/>
      <c r="SEC112" s="1"/>
      <c r="SED112" s="2"/>
      <c r="SEE112" s="2"/>
      <c r="SEF112" s="5"/>
      <c r="SEG112" s="5"/>
      <c r="SEH112" s="5"/>
      <c r="SEI112" s="5"/>
      <c r="SEJ112" s="5"/>
      <c r="SEK112" s="1"/>
      <c r="SEL112" s="2"/>
      <c r="SEM112" s="2"/>
      <c r="SEN112" s="5"/>
      <c r="SEO112" s="5"/>
      <c r="SEP112" s="5"/>
      <c r="SEQ112" s="5"/>
      <c r="SER112" s="5"/>
      <c r="SES112" s="1"/>
      <c r="SET112" s="2"/>
      <c r="SEU112" s="2"/>
      <c r="SEV112" s="5"/>
      <c r="SEW112" s="5"/>
      <c r="SEX112" s="5"/>
      <c r="SEY112" s="5"/>
      <c r="SEZ112" s="5"/>
      <c r="SFA112" s="1"/>
      <c r="SFB112" s="2"/>
      <c r="SFC112" s="2"/>
      <c r="SFD112" s="5"/>
      <c r="SFE112" s="5"/>
      <c r="SFF112" s="5"/>
      <c r="SFG112" s="5"/>
      <c r="SFH112" s="5"/>
      <c r="SFI112" s="1"/>
      <c r="SFJ112" s="2"/>
      <c r="SFK112" s="2"/>
      <c r="SFL112" s="5"/>
      <c r="SFM112" s="5"/>
      <c r="SFN112" s="5"/>
      <c r="SFO112" s="5"/>
      <c r="SFP112" s="5"/>
      <c r="SFQ112" s="1"/>
      <c r="SFR112" s="2"/>
      <c r="SFS112" s="2"/>
      <c r="SFT112" s="5"/>
      <c r="SFU112" s="5"/>
      <c r="SFV112" s="5"/>
      <c r="SFW112" s="5"/>
      <c r="SFX112" s="5"/>
      <c r="SFY112" s="1"/>
      <c r="SFZ112" s="2"/>
      <c r="SGA112" s="2"/>
      <c r="SGB112" s="5"/>
      <c r="SGC112" s="5"/>
      <c r="SGD112" s="5"/>
      <c r="SGE112" s="5"/>
      <c r="SGF112" s="5"/>
      <c r="SGG112" s="1"/>
      <c r="SGH112" s="2"/>
      <c r="SGI112" s="2"/>
      <c r="SGJ112" s="5"/>
      <c r="SGK112" s="5"/>
      <c r="SGL112" s="5"/>
      <c r="SGM112" s="5"/>
      <c r="SGN112" s="5"/>
      <c r="SGO112" s="1"/>
      <c r="SGP112" s="2"/>
      <c r="SGQ112" s="2"/>
      <c r="SGR112" s="5"/>
      <c r="SGS112" s="5"/>
      <c r="SGT112" s="5"/>
      <c r="SGU112" s="5"/>
      <c r="SGV112" s="5"/>
      <c r="SGW112" s="1"/>
      <c r="SGX112" s="2"/>
      <c r="SGY112" s="2"/>
      <c r="SGZ112" s="5"/>
      <c r="SHA112" s="5"/>
      <c r="SHB112" s="5"/>
      <c r="SHC112" s="5"/>
      <c r="SHD112" s="5"/>
      <c r="SHE112" s="1"/>
      <c r="SHF112" s="2"/>
      <c r="SHG112" s="2"/>
      <c r="SHH112" s="5"/>
      <c r="SHI112" s="5"/>
      <c r="SHJ112" s="5"/>
      <c r="SHK112" s="5"/>
      <c r="SHL112" s="5"/>
      <c r="SHM112" s="1"/>
      <c r="SHN112" s="2"/>
      <c r="SHO112" s="2"/>
      <c r="SHP112" s="5"/>
      <c r="SHQ112" s="5"/>
      <c r="SHR112" s="5"/>
      <c r="SHS112" s="5"/>
      <c r="SHT112" s="5"/>
      <c r="SHU112" s="1"/>
      <c r="SHV112" s="2"/>
      <c r="SHW112" s="2"/>
      <c r="SHX112" s="5"/>
      <c r="SHY112" s="5"/>
      <c r="SHZ112" s="5"/>
      <c r="SIA112" s="5"/>
      <c r="SIB112" s="5"/>
      <c r="SIC112" s="1"/>
      <c r="SID112" s="2"/>
      <c r="SIE112" s="2"/>
      <c r="SIF112" s="5"/>
      <c r="SIG112" s="5"/>
      <c r="SIH112" s="5"/>
      <c r="SII112" s="5"/>
      <c r="SIJ112" s="5"/>
      <c r="SIK112" s="1"/>
      <c r="SIL112" s="2"/>
      <c r="SIM112" s="2"/>
      <c r="SIN112" s="5"/>
      <c r="SIO112" s="5"/>
      <c r="SIP112" s="5"/>
      <c r="SIQ112" s="5"/>
      <c r="SIR112" s="5"/>
      <c r="SIS112" s="1"/>
      <c r="SIT112" s="2"/>
      <c r="SIU112" s="2"/>
      <c r="SIV112" s="5"/>
      <c r="SIW112" s="5"/>
      <c r="SIX112" s="5"/>
      <c r="SIY112" s="5"/>
      <c r="SIZ112" s="5"/>
      <c r="SJA112" s="1"/>
      <c r="SJB112" s="2"/>
      <c r="SJC112" s="2"/>
      <c r="SJD112" s="5"/>
      <c r="SJE112" s="5"/>
      <c r="SJF112" s="5"/>
      <c r="SJG112" s="5"/>
      <c r="SJH112" s="5"/>
      <c r="SJI112" s="1"/>
      <c r="SJJ112" s="2"/>
      <c r="SJK112" s="2"/>
      <c r="SJL112" s="5"/>
      <c r="SJM112" s="5"/>
      <c r="SJN112" s="5"/>
      <c r="SJO112" s="5"/>
      <c r="SJP112" s="5"/>
      <c r="SJQ112" s="1"/>
      <c r="SJR112" s="2"/>
      <c r="SJS112" s="2"/>
      <c r="SJT112" s="5"/>
      <c r="SJU112" s="5"/>
      <c r="SJV112" s="5"/>
      <c r="SJW112" s="5"/>
      <c r="SJX112" s="5"/>
      <c r="SJY112" s="1"/>
      <c r="SJZ112" s="2"/>
      <c r="SKA112" s="2"/>
      <c r="SKB112" s="5"/>
      <c r="SKC112" s="5"/>
      <c r="SKD112" s="5"/>
      <c r="SKE112" s="5"/>
      <c r="SKF112" s="5"/>
      <c r="SKG112" s="1"/>
      <c r="SKH112" s="2"/>
      <c r="SKI112" s="2"/>
      <c r="SKJ112" s="5"/>
      <c r="SKK112" s="5"/>
      <c r="SKL112" s="5"/>
      <c r="SKM112" s="5"/>
      <c r="SKN112" s="5"/>
      <c r="SKO112" s="1"/>
      <c r="SKP112" s="2"/>
      <c r="SKQ112" s="2"/>
      <c r="SKR112" s="5"/>
      <c r="SKS112" s="5"/>
      <c r="SKT112" s="5"/>
      <c r="SKU112" s="5"/>
      <c r="SKV112" s="5"/>
      <c r="SKW112" s="1"/>
      <c r="SKX112" s="2"/>
      <c r="SKY112" s="2"/>
      <c r="SKZ112" s="5"/>
      <c r="SLA112" s="5"/>
      <c r="SLB112" s="5"/>
      <c r="SLC112" s="5"/>
      <c r="SLD112" s="5"/>
      <c r="SLE112" s="1"/>
      <c r="SLF112" s="2"/>
      <c r="SLG112" s="2"/>
      <c r="SLH112" s="5"/>
      <c r="SLI112" s="5"/>
      <c r="SLJ112" s="5"/>
      <c r="SLK112" s="5"/>
      <c r="SLL112" s="5"/>
      <c r="SLM112" s="1"/>
      <c r="SLN112" s="2"/>
      <c r="SLO112" s="2"/>
      <c r="SLP112" s="5"/>
      <c r="SLQ112" s="5"/>
      <c r="SLR112" s="5"/>
      <c r="SLS112" s="5"/>
      <c r="SLT112" s="5"/>
      <c r="SLU112" s="1"/>
      <c r="SLV112" s="2"/>
      <c r="SLW112" s="2"/>
      <c r="SLX112" s="5"/>
      <c r="SLY112" s="5"/>
      <c r="SLZ112" s="5"/>
      <c r="SMA112" s="5"/>
      <c r="SMB112" s="5"/>
      <c r="SMC112" s="1"/>
      <c r="SMD112" s="2"/>
      <c r="SME112" s="2"/>
      <c r="SMF112" s="5"/>
      <c r="SMG112" s="5"/>
      <c r="SMH112" s="5"/>
      <c r="SMI112" s="5"/>
      <c r="SMJ112" s="5"/>
      <c r="SMK112" s="1"/>
      <c r="SML112" s="2"/>
      <c r="SMM112" s="2"/>
      <c r="SMN112" s="5"/>
      <c r="SMO112" s="5"/>
      <c r="SMP112" s="5"/>
      <c r="SMQ112" s="5"/>
      <c r="SMR112" s="5"/>
      <c r="SMS112" s="1"/>
      <c r="SMT112" s="2"/>
      <c r="SMU112" s="2"/>
      <c r="SMV112" s="5"/>
      <c r="SMW112" s="5"/>
      <c r="SMX112" s="5"/>
      <c r="SMY112" s="5"/>
      <c r="SMZ112" s="5"/>
      <c r="SNA112" s="1"/>
      <c r="SNB112" s="2"/>
      <c r="SNC112" s="2"/>
      <c r="SND112" s="5"/>
      <c r="SNE112" s="5"/>
      <c r="SNF112" s="5"/>
      <c r="SNG112" s="5"/>
      <c r="SNH112" s="5"/>
      <c r="SNI112" s="1"/>
      <c r="SNJ112" s="2"/>
      <c r="SNK112" s="2"/>
      <c r="SNL112" s="5"/>
      <c r="SNM112" s="5"/>
      <c r="SNN112" s="5"/>
      <c r="SNO112" s="5"/>
      <c r="SNP112" s="5"/>
      <c r="SNQ112" s="1"/>
      <c r="SNR112" s="2"/>
      <c r="SNS112" s="2"/>
      <c r="SNT112" s="5"/>
      <c r="SNU112" s="5"/>
      <c r="SNV112" s="5"/>
      <c r="SNW112" s="5"/>
      <c r="SNX112" s="5"/>
      <c r="SNY112" s="1"/>
      <c r="SNZ112" s="2"/>
      <c r="SOA112" s="2"/>
      <c r="SOB112" s="5"/>
      <c r="SOC112" s="5"/>
      <c r="SOD112" s="5"/>
      <c r="SOE112" s="5"/>
      <c r="SOF112" s="5"/>
      <c r="SOG112" s="1"/>
      <c r="SOH112" s="2"/>
      <c r="SOI112" s="2"/>
      <c r="SOJ112" s="5"/>
      <c r="SOK112" s="5"/>
      <c r="SOL112" s="5"/>
      <c r="SOM112" s="5"/>
      <c r="SON112" s="5"/>
      <c r="SOO112" s="1"/>
      <c r="SOP112" s="2"/>
      <c r="SOQ112" s="2"/>
      <c r="SOR112" s="5"/>
      <c r="SOS112" s="5"/>
      <c r="SOT112" s="5"/>
      <c r="SOU112" s="5"/>
      <c r="SOV112" s="5"/>
      <c r="SOW112" s="1"/>
      <c r="SOX112" s="2"/>
      <c r="SOY112" s="2"/>
      <c r="SOZ112" s="5"/>
      <c r="SPA112" s="5"/>
      <c r="SPB112" s="5"/>
      <c r="SPC112" s="5"/>
      <c r="SPD112" s="5"/>
      <c r="SPE112" s="1"/>
      <c r="SPF112" s="2"/>
      <c r="SPG112" s="2"/>
      <c r="SPH112" s="5"/>
      <c r="SPI112" s="5"/>
      <c r="SPJ112" s="5"/>
      <c r="SPK112" s="5"/>
      <c r="SPL112" s="5"/>
      <c r="SPM112" s="1"/>
      <c r="SPN112" s="2"/>
      <c r="SPO112" s="2"/>
      <c r="SPP112" s="5"/>
      <c r="SPQ112" s="5"/>
      <c r="SPR112" s="5"/>
      <c r="SPS112" s="5"/>
      <c r="SPT112" s="5"/>
      <c r="SPU112" s="1"/>
      <c r="SPV112" s="2"/>
      <c r="SPW112" s="2"/>
      <c r="SPX112" s="5"/>
      <c r="SPY112" s="5"/>
      <c r="SPZ112" s="5"/>
      <c r="SQA112" s="5"/>
      <c r="SQB112" s="5"/>
      <c r="SQC112" s="1"/>
      <c r="SQD112" s="2"/>
      <c r="SQE112" s="2"/>
      <c r="SQF112" s="5"/>
      <c r="SQG112" s="5"/>
      <c r="SQH112" s="5"/>
      <c r="SQI112" s="5"/>
      <c r="SQJ112" s="5"/>
      <c r="SQK112" s="1"/>
      <c r="SQL112" s="2"/>
      <c r="SQM112" s="2"/>
      <c r="SQN112" s="5"/>
      <c r="SQO112" s="5"/>
      <c r="SQP112" s="5"/>
      <c r="SQQ112" s="5"/>
      <c r="SQR112" s="5"/>
      <c r="SQS112" s="1"/>
      <c r="SQT112" s="2"/>
      <c r="SQU112" s="2"/>
      <c r="SQV112" s="5"/>
      <c r="SQW112" s="5"/>
      <c r="SQX112" s="5"/>
      <c r="SQY112" s="5"/>
      <c r="SQZ112" s="5"/>
      <c r="SRA112" s="1"/>
      <c r="SRB112" s="2"/>
      <c r="SRC112" s="2"/>
      <c r="SRD112" s="5"/>
      <c r="SRE112" s="5"/>
      <c r="SRF112" s="5"/>
      <c r="SRG112" s="5"/>
      <c r="SRH112" s="5"/>
      <c r="SRI112" s="1"/>
      <c r="SRJ112" s="2"/>
      <c r="SRK112" s="2"/>
      <c r="SRL112" s="5"/>
      <c r="SRM112" s="5"/>
      <c r="SRN112" s="5"/>
      <c r="SRO112" s="5"/>
      <c r="SRP112" s="5"/>
      <c r="SRQ112" s="1"/>
      <c r="SRR112" s="2"/>
      <c r="SRS112" s="2"/>
      <c r="SRT112" s="5"/>
      <c r="SRU112" s="5"/>
      <c r="SRV112" s="5"/>
      <c r="SRW112" s="5"/>
      <c r="SRX112" s="5"/>
      <c r="SRY112" s="1"/>
      <c r="SRZ112" s="2"/>
      <c r="SSA112" s="2"/>
      <c r="SSB112" s="5"/>
      <c r="SSC112" s="5"/>
      <c r="SSD112" s="5"/>
      <c r="SSE112" s="5"/>
      <c r="SSF112" s="5"/>
      <c r="SSG112" s="1"/>
      <c r="SSH112" s="2"/>
      <c r="SSI112" s="2"/>
      <c r="SSJ112" s="5"/>
      <c r="SSK112" s="5"/>
      <c r="SSL112" s="5"/>
      <c r="SSM112" s="5"/>
      <c r="SSN112" s="5"/>
      <c r="SSO112" s="1"/>
      <c r="SSP112" s="2"/>
      <c r="SSQ112" s="2"/>
      <c r="SSR112" s="5"/>
      <c r="SSS112" s="5"/>
      <c r="SST112" s="5"/>
      <c r="SSU112" s="5"/>
      <c r="SSV112" s="5"/>
      <c r="SSW112" s="1"/>
      <c r="SSX112" s="2"/>
      <c r="SSY112" s="2"/>
      <c r="SSZ112" s="5"/>
      <c r="STA112" s="5"/>
      <c r="STB112" s="5"/>
      <c r="STC112" s="5"/>
      <c r="STD112" s="5"/>
      <c r="STE112" s="1"/>
      <c r="STF112" s="2"/>
      <c r="STG112" s="2"/>
      <c r="STH112" s="5"/>
      <c r="STI112" s="5"/>
      <c r="STJ112" s="5"/>
      <c r="STK112" s="5"/>
      <c r="STL112" s="5"/>
      <c r="STM112" s="1"/>
      <c r="STN112" s="2"/>
      <c r="STO112" s="2"/>
      <c r="STP112" s="5"/>
      <c r="STQ112" s="5"/>
      <c r="STR112" s="5"/>
      <c r="STS112" s="5"/>
      <c r="STT112" s="5"/>
      <c r="STU112" s="1"/>
      <c r="STV112" s="2"/>
      <c r="STW112" s="2"/>
      <c r="STX112" s="5"/>
      <c r="STY112" s="5"/>
      <c r="STZ112" s="5"/>
      <c r="SUA112" s="5"/>
      <c r="SUB112" s="5"/>
      <c r="SUC112" s="1"/>
      <c r="SUD112" s="2"/>
      <c r="SUE112" s="2"/>
      <c r="SUF112" s="5"/>
      <c r="SUG112" s="5"/>
      <c r="SUH112" s="5"/>
      <c r="SUI112" s="5"/>
      <c r="SUJ112" s="5"/>
      <c r="SUK112" s="1"/>
      <c r="SUL112" s="2"/>
      <c r="SUM112" s="2"/>
      <c r="SUN112" s="5"/>
      <c r="SUO112" s="5"/>
      <c r="SUP112" s="5"/>
      <c r="SUQ112" s="5"/>
      <c r="SUR112" s="5"/>
      <c r="SUS112" s="1"/>
      <c r="SUT112" s="2"/>
      <c r="SUU112" s="2"/>
      <c r="SUV112" s="5"/>
      <c r="SUW112" s="5"/>
      <c r="SUX112" s="5"/>
      <c r="SUY112" s="5"/>
      <c r="SUZ112" s="5"/>
      <c r="SVA112" s="1"/>
      <c r="SVB112" s="2"/>
      <c r="SVC112" s="2"/>
      <c r="SVD112" s="5"/>
      <c r="SVE112" s="5"/>
      <c r="SVF112" s="5"/>
      <c r="SVG112" s="5"/>
      <c r="SVH112" s="5"/>
      <c r="SVI112" s="1"/>
      <c r="SVJ112" s="2"/>
      <c r="SVK112" s="2"/>
      <c r="SVL112" s="5"/>
      <c r="SVM112" s="5"/>
      <c r="SVN112" s="5"/>
      <c r="SVO112" s="5"/>
      <c r="SVP112" s="5"/>
      <c r="SVQ112" s="1"/>
      <c r="SVR112" s="2"/>
      <c r="SVS112" s="2"/>
      <c r="SVT112" s="5"/>
      <c r="SVU112" s="5"/>
      <c r="SVV112" s="5"/>
      <c r="SVW112" s="5"/>
      <c r="SVX112" s="5"/>
      <c r="SVY112" s="1"/>
      <c r="SVZ112" s="2"/>
      <c r="SWA112" s="2"/>
      <c r="SWB112" s="5"/>
      <c r="SWC112" s="5"/>
      <c r="SWD112" s="5"/>
      <c r="SWE112" s="5"/>
      <c r="SWF112" s="5"/>
      <c r="SWG112" s="1"/>
      <c r="SWH112" s="2"/>
      <c r="SWI112" s="2"/>
      <c r="SWJ112" s="5"/>
      <c r="SWK112" s="5"/>
      <c r="SWL112" s="5"/>
      <c r="SWM112" s="5"/>
      <c r="SWN112" s="5"/>
      <c r="SWO112" s="1"/>
      <c r="SWP112" s="2"/>
      <c r="SWQ112" s="2"/>
      <c r="SWR112" s="5"/>
      <c r="SWS112" s="5"/>
      <c r="SWT112" s="5"/>
      <c r="SWU112" s="5"/>
      <c r="SWV112" s="5"/>
      <c r="SWW112" s="1"/>
      <c r="SWX112" s="2"/>
      <c r="SWY112" s="2"/>
      <c r="SWZ112" s="5"/>
      <c r="SXA112" s="5"/>
      <c r="SXB112" s="5"/>
      <c r="SXC112" s="5"/>
      <c r="SXD112" s="5"/>
      <c r="SXE112" s="1"/>
      <c r="SXF112" s="2"/>
      <c r="SXG112" s="2"/>
      <c r="SXH112" s="5"/>
      <c r="SXI112" s="5"/>
      <c r="SXJ112" s="5"/>
      <c r="SXK112" s="5"/>
      <c r="SXL112" s="5"/>
      <c r="SXM112" s="1"/>
      <c r="SXN112" s="2"/>
      <c r="SXO112" s="2"/>
      <c r="SXP112" s="5"/>
      <c r="SXQ112" s="5"/>
      <c r="SXR112" s="5"/>
      <c r="SXS112" s="5"/>
      <c r="SXT112" s="5"/>
      <c r="SXU112" s="1"/>
      <c r="SXV112" s="2"/>
      <c r="SXW112" s="2"/>
      <c r="SXX112" s="5"/>
      <c r="SXY112" s="5"/>
      <c r="SXZ112" s="5"/>
      <c r="SYA112" s="5"/>
      <c r="SYB112" s="5"/>
      <c r="SYC112" s="1"/>
      <c r="SYD112" s="2"/>
      <c r="SYE112" s="2"/>
      <c r="SYF112" s="5"/>
      <c r="SYG112" s="5"/>
      <c r="SYH112" s="5"/>
      <c r="SYI112" s="5"/>
      <c r="SYJ112" s="5"/>
      <c r="SYK112" s="1"/>
      <c r="SYL112" s="2"/>
      <c r="SYM112" s="2"/>
      <c r="SYN112" s="5"/>
      <c r="SYO112" s="5"/>
      <c r="SYP112" s="5"/>
      <c r="SYQ112" s="5"/>
      <c r="SYR112" s="5"/>
      <c r="SYS112" s="1"/>
      <c r="SYT112" s="2"/>
      <c r="SYU112" s="2"/>
      <c r="SYV112" s="5"/>
      <c r="SYW112" s="5"/>
      <c r="SYX112" s="5"/>
      <c r="SYY112" s="5"/>
      <c r="SYZ112" s="5"/>
      <c r="SZA112" s="1"/>
      <c r="SZB112" s="2"/>
      <c r="SZC112" s="2"/>
      <c r="SZD112" s="5"/>
      <c r="SZE112" s="5"/>
      <c r="SZF112" s="5"/>
      <c r="SZG112" s="5"/>
      <c r="SZH112" s="5"/>
      <c r="SZI112" s="1"/>
      <c r="SZJ112" s="2"/>
      <c r="SZK112" s="2"/>
      <c r="SZL112" s="5"/>
      <c r="SZM112" s="5"/>
      <c r="SZN112" s="5"/>
      <c r="SZO112" s="5"/>
      <c r="SZP112" s="5"/>
      <c r="SZQ112" s="1"/>
      <c r="SZR112" s="2"/>
      <c r="SZS112" s="2"/>
      <c r="SZT112" s="5"/>
      <c r="SZU112" s="5"/>
      <c r="SZV112" s="5"/>
      <c r="SZW112" s="5"/>
      <c r="SZX112" s="5"/>
      <c r="SZY112" s="1"/>
      <c r="SZZ112" s="2"/>
      <c r="TAA112" s="2"/>
      <c r="TAB112" s="5"/>
      <c r="TAC112" s="5"/>
      <c r="TAD112" s="5"/>
      <c r="TAE112" s="5"/>
      <c r="TAF112" s="5"/>
      <c r="TAG112" s="1"/>
      <c r="TAH112" s="2"/>
      <c r="TAI112" s="2"/>
      <c r="TAJ112" s="5"/>
      <c r="TAK112" s="5"/>
      <c r="TAL112" s="5"/>
      <c r="TAM112" s="5"/>
      <c r="TAN112" s="5"/>
      <c r="TAO112" s="1"/>
      <c r="TAP112" s="2"/>
      <c r="TAQ112" s="2"/>
      <c r="TAR112" s="5"/>
      <c r="TAS112" s="5"/>
      <c r="TAT112" s="5"/>
      <c r="TAU112" s="5"/>
      <c r="TAV112" s="5"/>
      <c r="TAW112" s="1"/>
      <c r="TAX112" s="2"/>
      <c r="TAY112" s="2"/>
      <c r="TAZ112" s="5"/>
      <c r="TBA112" s="5"/>
      <c r="TBB112" s="5"/>
      <c r="TBC112" s="5"/>
      <c r="TBD112" s="5"/>
      <c r="TBE112" s="1"/>
      <c r="TBF112" s="2"/>
      <c r="TBG112" s="2"/>
      <c r="TBH112" s="5"/>
      <c r="TBI112" s="5"/>
      <c r="TBJ112" s="5"/>
      <c r="TBK112" s="5"/>
      <c r="TBL112" s="5"/>
      <c r="TBM112" s="1"/>
      <c r="TBN112" s="2"/>
      <c r="TBO112" s="2"/>
      <c r="TBP112" s="5"/>
      <c r="TBQ112" s="5"/>
      <c r="TBR112" s="5"/>
      <c r="TBS112" s="5"/>
      <c r="TBT112" s="5"/>
      <c r="TBU112" s="1"/>
      <c r="TBV112" s="2"/>
      <c r="TBW112" s="2"/>
      <c r="TBX112" s="5"/>
      <c r="TBY112" s="5"/>
      <c r="TBZ112" s="5"/>
      <c r="TCA112" s="5"/>
      <c r="TCB112" s="5"/>
      <c r="TCC112" s="1"/>
      <c r="TCD112" s="2"/>
      <c r="TCE112" s="2"/>
      <c r="TCF112" s="5"/>
      <c r="TCG112" s="5"/>
      <c r="TCH112" s="5"/>
      <c r="TCI112" s="5"/>
      <c r="TCJ112" s="5"/>
      <c r="TCK112" s="1"/>
      <c r="TCL112" s="2"/>
      <c r="TCM112" s="2"/>
      <c r="TCN112" s="5"/>
      <c r="TCO112" s="5"/>
      <c r="TCP112" s="5"/>
      <c r="TCQ112" s="5"/>
      <c r="TCR112" s="5"/>
      <c r="TCS112" s="1"/>
      <c r="TCT112" s="2"/>
      <c r="TCU112" s="2"/>
      <c r="TCV112" s="5"/>
      <c r="TCW112" s="5"/>
      <c r="TCX112" s="5"/>
      <c r="TCY112" s="5"/>
      <c r="TCZ112" s="5"/>
      <c r="TDA112" s="1"/>
      <c r="TDB112" s="2"/>
      <c r="TDC112" s="2"/>
      <c r="TDD112" s="5"/>
      <c r="TDE112" s="5"/>
      <c r="TDF112" s="5"/>
      <c r="TDG112" s="5"/>
      <c r="TDH112" s="5"/>
      <c r="TDI112" s="1"/>
      <c r="TDJ112" s="2"/>
      <c r="TDK112" s="2"/>
      <c r="TDL112" s="5"/>
      <c r="TDM112" s="5"/>
      <c r="TDN112" s="5"/>
      <c r="TDO112" s="5"/>
      <c r="TDP112" s="5"/>
      <c r="TDQ112" s="1"/>
      <c r="TDR112" s="2"/>
      <c r="TDS112" s="2"/>
      <c r="TDT112" s="5"/>
      <c r="TDU112" s="5"/>
      <c r="TDV112" s="5"/>
      <c r="TDW112" s="5"/>
      <c r="TDX112" s="5"/>
      <c r="TDY112" s="1"/>
      <c r="TDZ112" s="2"/>
      <c r="TEA112" s="2"/>
      <c r="TEB112" s="5"/>
      <c r="TEC112" s="5"/>
      <c r="TED112" s="5"/>
      <c r="TEE112" s="5"/>
      <c r="TEF112" s="5"/>
      <c r="TEG112" s="1"/>
      <c r="TEH112" s="2"/>
      <c r="TEI112" s="2"/>
      <c r="TEJ112" s="5"/>
      <c r="TEK112" s="5"/>
      <c r="TEL112" s="5"/>
      <c r="TEM112" s="5"/>
      <c r="TEN112" s="5"/>
      <c r="TEO112" s="1"/>
      <c r="TEP112" s="2"/>
      <c r="TEQ112" s="2"/>
      <c r="TER112" s="5"/>
      <c r="TES112" s="5"/>
      <c r="TET112" s="5"/>
      <c r="TEU112" s="5"/>
      <c r="TEV112" s="5"/>
      <c r="TEW112" s="1"/>
      <c r="TEX112" s="2"/>
      <c r="TEY112" s="2"/>
      <c r="TEZ112" s="5"/>
      <c r="TFA112" s="5"/>
      <c r="TFB112" s="5"/>
      <c r="TFC112" s="5"/>
      <c r="TFD112" s="5"/>
      <c r="TFE112" s="1"/>
      <c r="TFF112" s="2"/>
      <c r="TFG112" s="2"/>
      <c r="TFH112" s="5"/>
      <c r="TFI112" s="5"/>
      <c r="TFJ112" s="5"/>
      <c r="TFK112" s="5"/>
      <c r="TFL112" s="5"/>
      <c r="TFM112" s="1"/>
      <c r="TFN112" s="2"/>
      <c r="TFO112" s="2"/>
      <c r="TFP112" s="5"/>
      <c r="TFQ112" s="5"/>
      <c r="TFR112" s="5"/>
      <c r="TFS112" s="5"/>
      <c r="TFT112" s="5"/>
      <c r="TFU112" s="1"/>
      <c r="TFV112" s="2"/>
      <c r="TFW112" s="2"/>
      <c r="TFX112" s="5"/>
      <c r="TFY112" s="5"/>
      <c r="TFZ112" s="5"/>
      <c r="TGA112" s="5"/>
      <c r="TGB112" s="5"/>
      <c r="TGC112" s="1"/>
      <c r="TGD112" s="2"/>
      <c r="TGE112" s="2"/>
      <c r="TGF112" s="5"/>
      <c r="TGG112" s="5"/>
      <c r="TGH112" s="5"/>
      <c r="TGI112" s="5"/>
      <c r="TGJ112" s="5"/>
      <c r="TGK112" s="1"/>
      <c r="TGL112" s="2"/>
      <c r="TGM112" s="2"/>
      <c r="TGN112" s="5"/>
      <c r="TGO112" s="5"/>
      <c r="TGP112" s="5"/>
      <c r="TGQ112" s="5"/>
      <c r="TGR112" s="5"/>
      <c r="TGS112" s="1"/>
      <c r="TGT112" s="2"/>
      <c r="TGU112" s="2"/>
      <c r="TGV112" s="5"/>
      <c r="TGW112" s="5"/>
      <c r="TGX112" s="5"/>
      <c r="TGY112" s="5"/>
      <c r="TGZ112" s="5"/>
      <c r="THA112" s="1"/>
      <c r="THB112" s="2"/>
      <c r="THC112" s="2"/>
      <c r="THD112" s="5"/>
      <c r="THE112" s="5"/>
      <c r="THF112" s="5"/>
      <c r="THG112" s="5"/>
      <c r="THH112" s="5"/>
      <c r="THI112" s="1"/>
      <c r="THJ112" s="2"/>
      <c r="THK112" s="2"/>
      <c r="THL112" s="5"/>
      <c r="THM112" s="5"/>
      <c r="THN112" s="5"/>
      <c r="THO112" s="5"/>
      <c r="THP112" s="5"/>
      <c r="THQ112" s="1"/>
      <c r="THR112" s="2"/>
      <c r="THS112" s="2"/>
      <c r="THT112" s="5"/>
      <c r="THU112" s="5"/>
      <c r="THV112" s="5"/>
      <c r="THW112" s="5"/>
      <c r="THX112" s="5"/>
      <c r="THY112" s="1"/>
      <c r="THZ112" s="2"/>
      <c r="TIA112" s="2"/>
      <c r="TIB112" s="5"/>
      <c r="TIC112" s="5"/>
      <c r="TID112" s="5"/>
      <c r="TIE112" s="5"/>
      <c r="TIF112" s="5"/>
      <c r="TIG112" s="1"/>
      <c r="TIH112" s="2"/>
      <c r="TII112" s="2"/>
      <c r="TIJ112" s="5"/>
      <c r="TIK112" s="5"/>
      <c r="TIL112" s="5"/>
      <c r="TIM112" s="5"/>
      <c r="TIN112" s="5"/>
      <c r="TIO112" s="1"/>
      <c r="TIP112" s="2"/>
      <c r="TIQ112" s="2"/>
      <c r="TIR112" s="5"/>
      <c r="TIS112" s="5"/>
      <c r="TIT112" s="5"/>
      <c r="TIU112" s="5"/>
      <c r="TIV112" s="5"/>
      <c r="TIW112" s="1"/>
      <c r="TIX112" s="2"/>
      <c r="TIY112" s="2"/>
      <c r="TIZ112" s="5"/>
      <c r="TJA112" s="5"/>
      <c r="TJB112" s="5"/>
      <c r="TJC112" s="5"/>
      <c r="TJD112" s="5"/>
      <c r="TJE112" s="1"/>
      <c r="TJF112" s="2"/>
      <c r="TJG112" s="2"/>
      <c r="TJH112" s="5"/>
      <c r="TJI112" s="5"/>
      <c r="TJJ112" s="5"/>
      <c r="TJK112" s="5"/>
      <c r="TJL112" s="5"/>
      <c r="TJM112" s="1"/>
      <c r="TJN112" s="2"/>
      <c r="TJO112" s="2"/>
      <c r="TJP112" s="5"/>
      <c r="TJQ112" s="5"/>
      <c r="TJR112" s="5"/>
      <c r="TJS112" s="5"/>
      <c r="TJT112" s="5"/>
      <c r="TJU112" s="1"/>
      <c r="TJV112" s="2"/>
      <c r="TJW112" s="2"/>
      <c r="TJX112" s="5"/>
      <c r="TJY112" s="5"/>
      <c r="TJZ112" s="5"/>
      <c r="TKA112" s="5"/>
      <c r="TKB112" s="5"/>
      <c r="TKC112" s="1"/>
      <c r="TKD112" s="2"/>
      <c r="TKE112" s="2"/>
      <c r="TKF112" s="5"/>
      <c r="TKG112" s="5"/>
      <c r="TKH112" s="5"/>
      <c r="TKI112" s="5"/>
      <c r="TKJ112" s="5"/>
      <c r="TKK112" s="1"/>
      <c r="TKL112" s="2"/>
      <c r="TKM112" s="2"/>
      <c r="TKN112" s="5"/>
      <c r="TKO112" s="5"/>
      <c r="TKP112" s="5"/>
      <c r="TKQ112" s="5"/>
      <c r="TKR112" s="5"/>
      <c r="TKS112" s="1"/>
      <c r="TKT112" s="2"/>
      <c r="TKU112" s="2"/>
      <c r="TKV112" s="5"/>
      <c r="TKW112" s="5"/>
      <c r="TKX112" s="5"/>
      <c r="TKY112" s="5"/>
      <c r="TKZ112" s="5"/>
      <c r="TLA112" s="1"/>
      <c r="TLB112" s="2"/>
      <c r="TLC112" s="2"/>
      <c r="TLD112" s="5"/>
      <c r="TLE112" s="5"/>
      <c r="TLF112" s="5"/>
      <c r="TLG112" s="5"/>
      <c r="TLH112" s="5"/>
      <c r="TLI112" s="1"/>
      <c r="TLJ112" s="2"/>
      <c r="TLK112" s="2"/>
      <c r="TLL112" s="5"/>
      <c r="TLM112" s="5"/>
      <c r="TLN112" s="5"/>
      <c r="TLO112" s="5"/>
      <c r="TLP112" s="5"/>
      <c r="TLQ112" s="1"/>
      <c r="TLR112" s="2"/>
      <c r="TLS112" s="2"/>
      <c r="TLT112" s="5"/>
      <c r="TLU112" s="5"/>
      <c r="TLV112" s="5"/>
      <c r="TLW112" s="5"/>
      <c r="TLX112" s="5"/>
      <c r="TLY112" s="1"/>
      <c r="TLZ112" s="2"/>
      <c r="TMA112" s="2"/>
      <c r="TMB112" s="5"/>
      <c r="TMC112" s="5"/>
      <c r="TMD112" s="5"/>
      <c r="TME112" s="5"/>
      <c r="TMF112" s="5"/>
      <c r="TMG112" s="1"/>
      <c r="TMH112" s="2"/>
      <c r="TMI112" s="2"/>
      <c r="TMJ112" s="5"/>
      <c r="TMK112" s="5"/>
      <c r="TML112" s="5"/>
      <c r="TMM112" s="5"/>
      <c r="TMN112" s="5"/>
      <c r="TMO112" s="1"/>
      <c r="TMP112" s="2"/>
      <c r="TMQ112" s="2"/>
      <c r="TMR112" s="5"/>
      <c r="TMS112" s="5"/>
      <c r="TMT112" s="5"/>
      <c r="TMU112" s="5"/>
      <c r="TMV112" s="5"/>
      <c r="TMW112" s="1"/>
      <c r="TMX112" s="2"/>
      <c r="TMY112" s="2"/>
      <c r="TMZ112" s="5"/>
      <c r="TNA112" s="5"/>
      <c r="TNB112" s="5"/>
      <c r="TNC112" s="5"/>
      <c r="TND112" s="5"/>
      <c r="TNE112" s="1"/>
      <c r="TNF112" s="2"/>
      <c r="TNG112" s="2"/>
      <c r="TNH112" s="5"/>
      <c r="TNI112" s="5"/>
      <c r="TNJ112" s="5"/>
      <c r="TNK112" s="5"/>
      <c r="TNL112" s="5"/>
      <c r="TNM112" s="1"/>
      <c r="TNN112" s="2"/>
      <c r="TNO112" s="2"/>
      <c r="TNP112" s="5"/>
      <c r="TNQ112" s="5"/>
      <c r="TNR112" s="5"/>
      <c r="TNS112" s="5"/>
      <c r="TNT112" s="5"/>
      <c r="TNU112" s="1"/>
      <c r="TNV112" s="2"/>
      <c r="TNW112" s="2"/>
      <c r="TNX112" s="5"/>
      <c r="TNY112" s="5"/>
      <c r="TNZ112" s="5"/>
      <c r="TOA112" s="5"/>
      <c r="TOB112" s="5"/>
      <c r="TOC112" s="1"/>
      <c r="TOD112" s="2"/>
      <c r="TOE112" s="2"/>
      <c r="TOF112" s="5"/>
      <c r="TOG112" s="5"/>
      <c r="TOH112" s="5"/>
      <c r="TOI112" s="5"/>
      <c r="TOJ112" s="5"/>
      <c r="TOK112" s="1"/>
      <c r="TOL112" s="2"/>
      <c r="TOM112" s="2"/>
      <c r="TON112" s="5"/>
      <c r="TOO112" s="5"/>
      <c r="TOP112" s="5"/>
      <c r="TOQ112" s="5"/>
      <c r="TOR112" s="5"/>
      <c r="TOS112" s="1"/>
      <c r="TOT112" s="2"/>
      <c r="TOU112" s="2"/>
      <c r="TOV112" s="5"/>
      <c r="TOW112" s="5"/>
      <c r="TOX112" s="5"/>
      <c r="TOY112" s="5"/>
      <c r="TOZ112" s="5"/>
      <c r="TPA112" s="1"/>
      <c r="TPB112" s="2"/>
      <c r="TPC112" s="2"/>
      <c r="TPD112" s="5"/>
      <c r="TPE112" s="5"/>
      <c r="TPF112" s="5"/>
      <c r="TPG112" s="5"/>
      <c r="TPH112" s="5"/>
      <c r="TPI112" s="1"/>
      <c r="TPJ112" s="2"/>
      <c r="TPK112" s="2"/>
      <c r="TPL112" s="5"/>
      <c r="TPM112" s="5"/>
      <c r="TPN112" s="5"/>
      <c r="TPO112" s="5"/>
      <c r="TPP112" s="5"/>
      <c r="TPQ112" s="1"/>
      <c r="TPR112" s="2"/>
      <c r="TPS112" s="2"/>
      <c r="TPT112" s="5"/>
      <c r="TPU112" s="5"/>
      <c r="TPV112" s="5"/>
      <c r="TPW112" s="5"/>
      <c r="TPX112" s="5"/>
      <c r="TPY112" s="1"/>
      <c r="TPZ112" s="2"/>
      <c r="TQA112" s="2"/>
      <c r="TQB112" s="5"/>
      <c r="TQC112" s="5"/>
      <c r="TQD112" s="5"/>
      <c r="TQE112" s="5"/>
      <c r="TQF112" s="5"/>
      <c r="TQG112" s="1"/>
      <c r="TQH112" s="2"/>
      <c r="TQI112" s="2"/>
      <c r="TQJ112" s="5"/>
      <c r="TQK112" s="5"/>
      <c r="TQL112" s="5"/>
      <c r="TQM112" s="5"/>
      <c r="TQN112" s="5"/>
      <c r="TQO112" s="1"/>
      <c r="TQP112" s="2"/>
      <c r="TQQ112" s="2"/>
      <c r="TQR112" s="5"/>
      <c r="TQS112" s="5"/>
      <c r="TQT112" s="5"/>
      <c r="TQU112" s="5"/>
      <c r="TQV112" s="5"/>
      <c r="TQW112" s="1"/>
      <c r="TQX112" s="2"/>
      <c r="TQY112" s="2"/>
      <c r="TQZ112" s="5"/>
      <c r="TRA112" s="5"/>
      <c r="TRB112" s="5"/>
      <c r="TRC112" s="5"/>
      <c r="TRD112" s="5"/>
      <c r="TRE112" s="1"/>
      <c r="TRF112" s="2"/>
      <c r="TRG112" s="2"/>
      <c r="TRH112" s="5"/>
      <c r="TRI112" s="5"/>
      <c r="TRJ112" s="5"/>
      <c r="TRK112" s="5"/>
      <c r="TRL112" s="5"/>
      <c r="TRM112" s="1"/>
      <c r="TRN112" s="2"/>
      <c r="TRO112" s="2"/>
      <c r="TRP112" s="5"/>
      <c r="TRQ112" s="5"/>
      <c r="TRR112" s="5"/>
      <c r="TRS112" s="5"/>
      <c r="TRT112" s="5"/>
      <c r="TRU112" s="1"/>
      <c r="TRV112" s="2"/>
      <c r="TRW112" s="2"/>
      <c r="TRX112" s="5"/>
      <c r="TRY112" s="5"/>
      <c r="TRZ112" s="5"/>
      <c r="TSA112" s="5"/>
      <c r="TSB112" s="5"/>
      <c r="TSC112" s="1"/>
      <c r="TSD112" s="2"/>
      <c r="TSE112" s="2"/>
      <c r="TSF112" s="5"/>
      <c r="TSG112" s="5"/>
      <c r="TSH112" s="5"/>
      <c r="TSI112" s="5"/>
      <c r="TSJ112" s="5"/>
      <c r="TSK112" s="1"/>
      <c r="TSL112" s="2"/>
      <c r="TSM112" s="2"/>
      <c r="TSN112" s="5"/>
      <c r="TSO112" s="5"/>
      <c r="TSP112" s="5"/>
      <c r="TSQ112" s="5"/>
      <c r="TSR112" s="5"/>
      <c r="TSS112" s="1"/>
      <c r="TST112" s="2"/>
      <c r="TSU112" s="2"/>
      <c r="TSV112" s="5"/>
      <c r="TSW112" s="5"/>
      <c r="TSX112" s="5"/>
      <c r="TSY112" s="5"/>
      <c r="TSZ112" s="5"/>
      <c r="TTA112" s="1"/>
      <c r="TTB112" s="2"/>
      <c r="TTC112" s="2"/>
      <c r="TTD112" s="5"/>
      <c r="TTE112" s="5"/>
      <c r="TTF112" s="5"/>
      <c r="TTG112" s="5"/>
      <c r="TTH112" s="5"/>
      <c r="TTI112" s="1"/>
      <c r="TTJ112" s="2"/>
      <c r="TTK112" s="2"/>
      <c r="TTL112" s="5"/>
      <c r="TTM112" s="5"/>
      <c r="TTN112" s="5"/>
      <c r="TTO112" s="5"/>
      <c r="TTP112" s="5"/>
      <c r="TTQ112" s="1"/>
      <c r="TTR112" s="2"/>
      <c r="TTS112" s="2"/>
      <c r="TTT112" s="5"/>
      <c r="TTU112" s="5"/>
      <c r="TTV112" s="5"/>
      <c r="TTW112" s="5"/>
      <c r="TTX112" s="5"/>
      <c r="TTY112" s="1"/>
      <c r="TTZ112" s="2"/>
      <c r="TUA112" s="2"/>
      <c r="TUB112" s="5"/>
      <c r="TUC112" s="5"/>
      <c r="TUD112" s="5"/>
      <c r="TUE112" s="5"/>
      <c r="TUF112" s="5"/>
      <c r="TUG112" s="1"/>
      <c r="TUH112" s="2"/>
      <c r="TUI112" s="2"/>
      <c r="TUJ112" s="5"/>
      <c r="TUK112" s="5"/>
      <c r="TUL112" s="5"/>
      <c r="TUM112" s="5"/>
      <c r="TUN112" s="5"/>
      <c r="TUO112" s="1"/>
      <c r="TUP112" s="2"/>
      <c r="TUQ112" s="2"/>
      <c r="TUR112" s="5"/>
      <c r="TUS112" s="5"/>
      <c r="TUT112" s="5"/>
      <c r="TUU112" s="5"/>
      <c r="TUV112" s="5"/>
      <c r="TUW112" s="1"/>
      <c r="TUX112" s="2"/>
      <c r="TUY112" s="2"/>
      <c r="TUZ112" s="5"/>
      <c r="TVA112" s="5"/>
      <c r="TVB112" s="5"/>
      <c r="TVC112" s="5"/>
      <c r="TVD112" s="5"/>
      <c r="TVE112" s="1"/>
      <c r="TVF112" s="2"/>
      <c r="TVG112" s="2"/>
      <c r="TVH112" s="5"/>
      <c r="TVI112" s="5"/>
      <c r="TVJ112" s="5"/>
      <c r="TVK112" s="5"/>
      <c r="TVL112" s="5"/>
      <c r="TVM112" s="1"/>
      <c r="TVN112" s="2"/>
      <c r="TVO112" s="2"/>
      <c r="TVP112" s="5"/>
      <c r="TVQ112" s="5"/>
      <c r="TVR112" s="5"/>
      <c r="TVS112" s="5"/>
      <c r="TVT112" s="5"/>
      <c r="TVU112" s="1"/>
      <c r="TVV112" s="2"/>
      <c r="TVW112" s="2"/>
      <c r="TVX112" s="5"/>
      <c r="TVY112" s="5"/>
      <c r="TVZ112" s="5"/>
      <c r="TWA112" s="5"/>
      <c r="TWB112" s="5"/>
      <c r="TWC112" s="1"/>
      <c r="TWD112" s="2"/>
      <c r="TWE112" s="2"/>
      <c r="TWF112" s="5"/>
      <c r="TWG112" s="5"/>
      <c r="TWH112" s="5"/>
      <c r="TWI112" s="5"/>
      <c r="TWJ112" s="5"/>
      <c r="TWK112" s="1"/>
      <c r="TWL112" s="2"/>
      <c r="TWM112" s="2"/>
      <c r="TWN112" s="5"/>
      <c r="TWO112" s="5"/>
      <c r="TWP112" s="5"/>
      <c r="TWQ112" s="5"/>
      <c r="TWR112" s="5"/>
      <c r="TWS112" s="1"/>
      <c r="TWT112" s="2"/>
      <c r="TWU112" s="2"/>
      <c r="TWV112" s="5"/>
      <c r="TWW112" s="5"/>
      <c r="TWX112" s="5"/>
      <c r="TWY112" s="5"/>
      <c r="TWZ112" s="5"/>
      <c r="TXA112" s="1"/>
      <c r="TXB112" s="2"/>
      <c r="TXC112" s="2"/>
      <c r="TXD112" s="5"/>
      <c r="TXE112" s="5"/>
      <c r="TXF112" s="5"/>
      <c r="TXG112" s="5"/>
      <c r="TXH112" s="5"/>
      <c r="TXI112" s="1"/>
      <c r="TXJ112" s="2"/>
      <c r="TXK112" s="2"/>
      <c r="TXL112" s="5"/>
      <c r="TXM112" s="5"/>
      <c r="TXN112" s="5"/>
      <c r="TXO112" s="5"/>
      <c r="TXP112" s="5"/>
      <c r="TXQ112" s="1"/>
      <c r="TXR112" s="2"/>
      <c r="TXS112" s="2"/>
      <c r="TXT112" s="5"/>
      <c r="TXU112" s="5"/>
      <c r="TXV112" s="5"/>
      <c r="TXW112" s="5"/>
      <c r="TXX112" s="5"/>
      <c r="TXY112" s="1"/>
      <c r="TXZ112" s="2"/>
      <c r="TYA112" s="2"/>
      <c r="TYB112" s="5"/>
      <c r="TYC112" s="5"/>
      <c r="TYD112" s="5"/>
      <c r="TYE112" s="5"/>
      <c r="TYF112" s="5"/>
      <c r="TYG112" s="1"/>
      <c r="TYH112" s="2"/>
      <c r="TYI112" s="2"/>
      <c r="TYJ112" s="5"/>
      <c r="TYK112" s="5"/>
      <c r="TYL112" s="5"/>
      <c r="TYM112" s="5"/>
      <c r="TYN112" s="5"/>
      <c r="TYO112" s="1"/>
      <c r="TYP112" s="2"/>
      <c r="TYQ112" s="2"/>
      <c r="TYR112" s="5"/>
      <c r="TYS112" s="5"/>
      <c r="TYT112" s="5"/>
      <c r="TYU112" s="5"/>
      <c r="TYV112" s="5"/>
      <c r="TYW112" s="1"/>
      <c r="TYX112" s="2"/>
      <c r="TYY112" s="2"/>
      <c r="TYZ112" s="5"/>
      <c r="TZA112" s="5"/>
      <c r="TZB112" s="5"/>
      <c r="TZC112" s="5"/>
      <c r="TZD112" s="5"/>
      <c r="TZE112" s="1"/>
      <c r="TZF112" s="2"/>
      <c r="TZG112" s="2"/>
      <c r="TZH112" s="5"/>
      <c r="TZI112" s="5"/>
      <c r="TZJ112" s="5"/>
      <c r="TZK112" s="5"/>
      <c r="TZL112" s="5"/>
      <c r="TZM112" s="1"/>
      <c r="TZN112" s="2"/>
      <c r="TZO112" s="2"/>
      <c r="TZP112" s="5"/>
      <c r="TZQ112" s="5"/>
      <c r="TZR112" s="5"/>
      <c r="TZS112" s="5"/>
      <c r="TZT112" s="5"/>
      <c r="TZU112" s="1"/>
      <c r="TZV112" s="2"/>
      <c r="TZW112" s="2"/>
      <c r="TZX112" s="5"/>
      <c r="TZY112" s="5"/>
      <c r="TZZ112" s="5"/>
      <c r="UAA112" s="5"/>
      <c r="UAB112" s="5"/>
      <c r="UAC112" s="1"/>
      <c r="UAD112" s="2"/>
      <c r="UAE112" s="2"/>
      <c r="UAF112" s="5"/>
      <c r="UAG112" s="5"/>
      <c r="UAH112" s="5"/>
      <c r="UAI112" s="5"/>
      <c r="UAJ112" s="5"/>
      <c r="UAK112" s="1"/>
      <c r="UAL112" s="2"/>
      <c r="UAM112" s="2"/>
      <c r="UAN112" s="5"/>
      <c r="UAO112" s="5"/>
      <c r="UAP112" s="5"/>
      <c r="UAQ112" s="5"/>
      <c r="UAR112" s="5"/>
      <c r="UAS112" s="1"/>
      <c r="UAT112" s="2"/>
      <c r="UAU112" s="2"/>
      <c r="UAV112" s="5"/>
      <c r="UAW112" s="5"/>
      <c r="UAX112" s="5"/>
      <c r="UAY112" s="5"/>
      <c r="UAZ112" s="5"/>
      <c r="UBA112" s="1"/>
      <c r="UBB112" s="2"/>
      <c r="UBC112" s="2"/>
      <c r="UBD112" s="5"/>
      <c r="UBE112" s="5"/>
      <c r="UBF112" s="5"/>
      <c r="UBG112" s="5"/>
      <c r="UBH112" s="5"/>
      <c r="UBI112" s="1"/>
      <c r="UBJ112" s="2"/>
      <c r="UBK112" s="2"/>
      <c r="UBL112" s="5"/>
      <c r="UBM112" s="5"/>
      <c r="UBN112" s="5"/>
      <c r="UBO112" s="5"/>
      <c r="UBP112" s="5"/>
      <c r="UBQ112" s="1"/>
      <c r="UBR112" s="2"/>
      <c r="UBS112" s="2"/>
      <c r="UBT112" s="5"/>
      <c r="UBU112" s="5"/>
      <c r="UBV112" s="5"/>
      <c r="UBW112" s="5"/>
      <c r="UBX112" s="5"/>
      <c r="UBY112" s="1"/>
      <c r="UBZ112" s="2"/>
      <c r="UCA112" s="2"/>
      <c r="UCB112" s="5"/>
      <c r="UCC112" s="5"/>
      <c r="UCD112" s="5"/>
      <c r="UCE112" s="5"/>
      <c r="UCF112" s="5"/>
      <c r="UCG112" s="1"/>
      <c r="UCH112" s="2"/>
      <c r="UCI112" s="2"/>
      <c r="UCJ112" s="5"/>
      <c r="UCK112" s="5"/>
      <c r="UCL112" s="5"/>
      <c r="UCM112" s="5"/>
      <c r="UCN112" s="5"/>
      <c r="UCO112" s="1"/>
      <c r="UCP112" s="2"/>
      <c r="UCQ112" s="2"/>
      <c r="UCR112" s="5"/>
      <c r="UCS112" s="5"/>
      <c r="UCT112" s="5"/>
      <c r="UCU112" s="5"/>
      <c r="UCV112" s="5"/>
      <c r="UCW112" s="1"/>
      <c r="UCX112" s="2"/>
      <c r="UCY112" s="2"/>
      <c r="UCZ112" s="5"/>
      <c r="UDA112" s="5"/>
      <c r="UDB112" s="5"/>
      <c r="UDC112" s="5"/>
      <c r="UDD112" s="5"/>
      <c r="UDE112" s="1"/>
      <c r="UDF112" s="2"/>
      <c r="UDG112" s="2"/>
      <c r="UDH112" s="5"/>
      <c r="UDI112" s="5"/>
      <c r="UDJ112" s="5"/>
      <c r="UDK112" s="5"/>
      <c r="UDL112" s="5"/>
      <c r="UDM112" s="1"/>
      <c r="UDN112" s="2"/>
      <c r="UDO112" s="2"/>
      <c r="UDP112" s="5"/>
      <c r="UDQ112" s="5"/>
      <c r="UDR112" s="5"/>
      <c r="UDS112" s="5"/>
      <c r="UDT112" s="5"/>
      <c r="UDU112" s="1"/>
      <c r="UDV112" s="2"/>
      <c r="UDW112" s="2"/>
      <c r="UDX112" s="5"/>
      <c r="UDY112" s="5"/>
      <c r="UDZ112" s="5"/>
      <c r="UEA112" s="5"/>
      <c r="UEB112" s="5"/>
      <c r="UEC112" s="1"/>
      <c r="UED112" s="2"/>
      <c r="UEE112" s="2"/>
      <c r="UEF112" s="5"/>
      <c r="UEG112" s="5"/>
      <c r="UEH112" s="5"/>
      <c r="UEI112" s="5"/>
      <c r="UEJ112" s="5"/>
      <c r="UEK112" s="1"/>
      <c r="UEL112" s="2"/>
      <c r="UEM112" s="2"/>
      <c r="UEN112" s="5"/>
      <c r="UEO112" s="5"/>
      <c r="UEP112" s="5"/>
      <c r="UEQ112" s="5"/>
      <c r="UER112" s="5"/>
      <c r="UES112" s="1"/>
      <c r="UET112" s="2"/>
      <c r="UEU112" s="2"/>
      <c r="UEV112" s="5"/>
      <c r="UEW112" s="5"/>
      <c r="UEX112" s="5"/>
      <c r="UEY112" s="5"/>
      <c r="UEZ112" s="5"/>
      <c r="UFA112" s="1"/>
      <c r="UFB112" s="2"/>
      <c r="UFC112" s="2"/>
      <c r="UFD112" s="5"/>
      <c r="UFE112" s="5"/>
      <c r="UFF112" s="5"/>
      <c r="UFG112" s="5"/>
      <c r="UFH112" s="5"/>
      <c r="UFI112" s="1"/>
      <c r="UFJ112" s="2"/>
      <c r="UFK112" s="2"/>
      <c r="UFL112" s="5"/>
      <c r="UFM112" s="5"/>
      <c r="UFN112" s="5"/>
      <c r="UFO112" s="5"/>
      <c r="UFP112" s="5"/>
      <c r="UFQ112" s="1"/>
      <c r="UFR112" s="2"/>
      <c r="UFS112" s="2"/>
      <c r="UFT112" s="5"/>
      <c r="UFU112" s="5"/>
      <c r="UFV112" s="5"/>
      <c r="UFW112" s="5"/>
      <c r="UFX112" s="5"/>
      <c r="UFY112" s="1"/>
      <c r="UFZ112" s="2"/>
      <c r="UGA112" s="2"/>
      <c r="UGB112" s="5"/>
      <c r="UGC112" s="5"/>
      <c r="UGD112" s="5"/>
      <c r="UGE112" s="5"/>
      <c r="UGF112" s="5"/>
      <c r="UGG112" s="1"/>
      <c r="UGH112" s="2"/>
      <c r="UGI112" s="2"/>
      <c r="UGJ112" s="5"/>
      <c r="UGK112" s="5"/>
      <c r="UGL112" s="5"/>
      <c r="UGM112" s="5"/>
      <c r="UGN112" s="5"/>
      <c r="UGO112" s="1"/>
      <c r="UGP112" s="2"/>
      <c r="UGQ112" s="2"/>
      <c r="UGR112" s="5"/>
      <c r="UGS112" s="5"/>
      <c r="UGT112" s="5"/>
      <c r="UGU112" s="5"/>
      <c r="UGV112" s="5"/>
      <c r="UGW112" s="1"/>
      <c r="UGX112" s="2"/>
      <c r="UGY112" s="2"/>
      <c r="UGZ112" s="5"/>
      <c r="UHA112" s="5"/>
      <c r="UHB112" s="5"/>
      <c r="UHC112" s="5"/>
      <c r="UHD112" s="5"/>
      <c r="UHE112" s="1"/>
      <c r="UHF112" s="2"/>
      <c r="UHG112" s="2"/>
      <c r="UHH112" s="5"/>
      <c r="UHI112" s="5"/>
      <c r="UHJ112" s="5"/>
      <c r="UHK112" s="5"/>
      <c r="UHL112" s="5"/>
      <c r="UHM112" s="1"/>
      <c r="UHN112" s="2"/>
      <c r="UHO112" s="2"/>
      <c r="UHP112" s="5"/>
      <c r="UHQ112" s="5"/>
      <c r="UHR112" s="5"/>
      <c r="UHS112" s="5"/>
      <c r="UHT112" s="5"/>
      <c r="UHU112" s="1"/>
      <c r="UHV112" s="2"/>
      <c r="UHW112" s="2"/>
      <c r="UHX112" s="5"/>
      <c r="UHY112" s="5"/>
      <c r="UHZ112" s="5"/>
      <c r="UIA112" s="5"/>
      <c r="UIB112" s="5"/>
      <c r="UIC112" s="1"/>
      <c r="UID112" s="2"/>
      <c r="UIE112" s="2"/>
      <c r="UIF112" s="5"/>
      <c r="UIG112" s="5"/>
      <c r="UIH112" s="5"/>
      <c r="UII112" s="5"/>
      <c r="UIJ112" s="5"/>
      <c r="UIK112" s="1"/>
      <c r="UIL112" s="2"/>
      <c r="UIM112" s="2"/>
      <c r="UIN112" s="5"/>
      <c r="UIO112" s="5"/>
      <c r="UIP112" s="5"/>
      <c r="UIQ112" s="5"/>
      <c r="UIR112" s="5"/>
      <c r="UIS112" s="1"/>
      <c r="UIT112" s="2"/>
      <c r="UIU112" s="2"/>
      <c r="UIV112" s="5"/>
      <c r="UIW112" s="5"/>
      <c r="UIX112" s="5"/>
      <c r="UIY112" s="5"/>
      <c r="UIZ112" s="5"/>
      <c r="UJA112" s="1"/>
      <c r="UJB112" s="2"/>
      <c r="UJC112" s="2"/>
      <c r="UJD112" s="5"/>
      <c r="UJE112" s="5"/>
      <c r="UJF112" s="5"/>
      <c r="UJG112" s="5"/>
      <c r="UJH112" s="5"/>
      <c r="UJI112" s="1"/>
      <c r="UJJ112" s="2"/>
      <c r="UJK112" s="2"/>
      <c r="UJL112" s="5"/>
      <c r="UJM112" s="5"/>
      <c r="UJN112" s="5"/>
      <c r="UJO112" s="5"/>
      <c r="UJP112" s="5"/>
      <c r="UJQ112" s="1"/>
      <c r="UJR112" s="2"/>
      <c r="UJS112" s="2"/>
      <c r="UJT112" s="5"/>
      <c r="UJU112" s="5"/>
      <c r="UJV112" s="5"/>
      <c r="UJW112" s="5"/>
      <c r="UJX112" s="5"/>
      <c r="UJY112" s="1"/>
      <c r="UJZ112" s="2"/>
      <c r="UKA112" s="2"/>
      <c r="UKB112" s="5"/>
      <c r="UKC112" s="5"/>
      <c r="UKD112" s="5"/>
      <c r="UKE112" s="5"/>
      <c r="UKF112" s="5"/>
      <c r="UKG112" s="1"/>
      <c r="UKH112" s="2"/>
      <c r="UKI112" s="2"/>
      <c r="UKJ112" s="5"/>
      <c r="UKK112" s="5"/>
      <c r="UKL112" s="5"/>
      <c r="UKM112" s="5"/>
      <c r="UKN112" s="5"/>
      <c r="UKO112" s="1"/>
      <c r="UKP112" s="2"/>
      <c r="UKQ112" s="2"/>
      <c r="UKR112" s="5"/>
      <c r="UKS112" s="5"/>
      <c r="UKT112" s="5"/>
      <c r="UKU112" s="5"/>
      <c r="UKV112" s="5"/>
      <c r="UKW112" s="1"/>
      <c r="UKX112" s="2"/>
      <c r="UKY112" s="2"/>
      <c r="UKZ112" s="5"/>
      <c r="ULA112" s="5"/>
      <c r="ULB112" s="5"/>
      <c r="ULC112" s="5"/>
      <c r="ULD112" s="5"/>
      <c r="ULE112" s="1"/>
      <c r="ULF112" s="2"/>
      <c r="ULG112" s="2"/>
      <c r="ULH112" s="5"/>
      <c r="ULI112" s="5"/>
      <c r="ULJ112" s="5"/>
      <c r="ULK112" s="5"/>
      <c r="ULL112" s="5"/>
      <c r="ULM112" s="1"/>
      <c r="ULN112" s="2"/>
      <c r="ULO112" s="2"/>
      <c r="ULP112" s="5"/>
      <c r="ULQ112" s="5"/>
      <c r="ULR112" s="5"/>
      <c r="ULS112" s="5"/>
      <c r="ULT112" s="5"/>
      <c r="ULU112" s="1"/>
      <c r="ULV112" s="2"/>
      <c r="ULW112" s="2"/>
      <c r="ULX112" s="5"/>
      <c r="ULY112" s="5"/>
      <c r="ULZ112" s="5"/>
      <c r="UMA112" s="5"/>
      <c r="UMB112" s="5"/>
      <c r="UMC112" s="1"/>
      <c r="UMD112" s="2"/>
      <c r="UME112" s="2"/>
      <c r="UMF112" s="5"/>
      <c r="UMG112" s="5"/>
      <c r="UMH112" s="5"/>
      <c r="UMI112" s="5"/>
      <c r="UMJ112" s="5"/>
      <c r="UMK112" s="1"/>
      <c r="UML112" s="2"/>
      <c r="UMM112" s="2"/>
      <c r="UMN112" s="5"/>
      <c r="UMO112" s="5"/>
      <c r="UMP112" s="5"/>
      <c r="UMQ112" s="5"/>
      <c r="UMR112" s="5"/>
      <c r="UMS112" s="1"/>
      <c r="UMT112" s="2"/>
      <c r="UMU112" s="2"/>
      <c r="UMV112" s="5"/>
      <c r="UMW112" s="5"/>
      <c r="UMX112" s="5"/>
      <c r="UMY112" s="5"/>
      <c r="UMZ112" s="5"/>
      <c r="UNA112" s="1"/>
      <c r="UNB112" s="2"/>
      <c r="UNC112" s="2"/>
      <c r="UND112" s="5"/>
      <c r="UNE112" s="5"/>
      <c r="UNF112" s="5"/>
      <c r="UNG112" s="5"/>
      <c r="UNH112" s="5"/>
      <c r="UNI112" s="1"/>
      <c r="UNJ112" s="2"/>
      <c r="UNK112" s="2"/>
      <c r="UNL112" s="5"/>
      <c r="UNM112" s="5"/>
      <c r="UNN112" s="5"/>
      <c r="UNO112" s="5"/>
      <c r="UNP112" s="5"/>
      <c r="UNQ112" s="1"/>
      <c r="UNR112" s="2"/>
      <c r="UNS112" s="2"/>
      <c r="UNT112" s="5"/>
      <c r="UNU112" s="5"/>
      <c r="UNV112" s="5"/>
      <c r="UNW112" s="5"/>
      <c r="UNX112" s="5"/>
      <c r="UNY112" s="1"/>
      <c r="UNZ112" s="2"/>
      <c r="UOA112" s="2"/>
      <c r="UOB112" s="5"/>
      <c r="UOC112" s="5"/>
      <c r="UOD112" s="5"/>
      <c r="UOE112" s="5"/>
      <c r="UOF112" s="5"/>
      <c r="UOG112" s="1"/>
      <c r="UOH112" s="2"/>
      <c r="UOI112" s="2"/>
      <c r="UOJ112" s="5"/>
      <c r="UOK112" s="5"/>
      <c r="UOL112" s="5"/>
      <c r="UOM112" s="5"/>
      <c r="UON112" s="5"/>
      <c r="UOO112" s="1"/>
      <c r="UOP112" s="2"/>
      <c r="UOQ112" s="2"/>
      <c r="UOR112" s="5"/>
      <c r="UOS112" s="5"/>
      <c r="UOT112" s="5"/>
      <c r="UOU112" s="5"/>
      <c r="UOV112" s="5"/>
      <c r="UOW112" s="1"/>
      <c r="UOX112" s="2"/>
      <c r="UOY112" s="2"/>
      <c r="UOZ112" s="5"/>
      <c r="UPA112" s="5"/>
      <c r="UPB112" s="5"/>
      <c r="UPC112" s="5"/>
      <c r="UPD112" s="5"/>
      <c r="UPE112" s="1"/>
      <c r="UPF112" s="2"/>
      <c r="UPG112" s="2"/>
      <c r="UPH112" s="5"/>
      <c r="UPI112" s="5"/>
      <c r="UPJ112" s="5"/>
      <c r="UPK112" s="5"/>
      <c r="UPL112" s="5"/>
      <c r="UPM112" s="1"/>
      <c r="UPN112" s="2"/>
      <c r="UPO112" s="2"/>
      <c r="UPP112" s="5"/>
      <c r="UPQ112" s="5"/>
      <c r="UPR112" s="5"/>
      <c r="UPS112" s="5"/>
      <c r="UPT112" s="5"/>
      <c r="UPU112" s="1"/>
      <c r="UPV112" s="2"/>
      <c r="UPW112" s="2"/>
      <c r="UPX112" s="5"/>
      <c r="UPY112" s="5"/>
      <c r="UPZ112" s="5"/>
      <c r="UQA112" s="5"/>
      <c r="UQB112" s="5"/>
      <c r="UQC112" s="1"/>
      <c r="UQD112" s="2"/>
      <c r="UQE112" s="2"/>
      <c r="UQF112" s="5"/>
      <c r="UQG112" s="5"/>
      <c r="UQH112" s="5"/>
      <c r="UQI112" s="5"/>
      <c r="UQJ112" s="5"/>
      <c r="UQK112" s="1"/>
      <c r="UQL112" s="2"/>
      <c r="UQM112" s="2"/>
      <c r="UQN112" s="5"/>
      <c r="UQO112" s="5"/>
      <c r="UQP112" s="5"/>
      <c r="UQQ112" s="5"/>
      <c r="UQR112" s="5"/>
      <c r="UQS112" s="1"/>
      <c r="UQT112" s="2"/>
      <c r="UQU112" s="2"/>
      <c r="UQV112" s="5"/>
      <c r="UQW112" s="5"/>
      <c r="UQX112" s="5"/>
      <c r="UQY112" s="5"/>
      <c r="UQZ112" s="5"/>
      <c r="URA112" s="1"/>
      <c r="URB112" s="2"/>
      <c r="URC112" s="2"/>
      <c r="URD112" s="5"/>
      <c r="URE112" s="5"/>
      <c r="URF112" s="5"/>
      <c r="URG112" s="5"/>
      <c r="URH112" s="5"/>
      <c r="URI112" s="1"/>
      <c r="URJ112" s="2"/>
      <c r="URK112" s="2"/>
      <c r="URL112" s="5"/>
      <c r="URM112" s="5"/>
      <c r="URN112" s="5"/>
      <c r="URO112" s="5"/>
      <c r="URP112" s="5"/>
      <c r="URQ112" s="1"/>
      <c r="URR112" s="2"/>
      <c r="URS112" s="2"/>
      <c r="URT112" s="5"/>
      <c r="URU112" s="5"/>
      <c r="URV112" s="5"/>
      <c r="URW112" s="5"/>
      <c r="URX112" s="5"/>
      <c r="URY112" s="1"/>
      <c r="URZ112" s="2"/>
      <c r="USA112" s="2"/>
      <c r="USB112" s="5"/>
      <c r="USC112" s="5"/>
      <c r="USD112" s="5"/>
      <c r="USE112" s="5"/>
      <c r="USF112" s="5"/>
      <c r="USG112" s="1"/>
      <c r="USH112" s="2"/>
      <c r="USI112" s="2"/>
      <c r="USJ112" s="5"/>
      <c r="USK112" s="5"/>
      <c r="USL112" s="5"/>
      <c r="USM112" s="5"/>
      <c r="USN112" s="5"/>
      <c r="USO112" s="1"/>
      <c r="USP112" s="2"/>
      <c r="USQ112" s="2"/>
      <c r="USR112" s="5"/>
      <c r="USS112" s="5"/>
      <c r="UST112" s="5"/>
      <c r="USU112" s="5"/>
      <c r="USV112" s="5"/>
      <c r="USW112" s="1"/>
      <c r="USX112" s="2"/>
      <c r="USY112" s="2"/>
      <c r="USZ112" s="5"/>
      <c r="UTA112" s="5"/>
      <c r="UTB112" s="5"/>
      <c r="UTC112" s="5"/>
      <c r="UTD112" s="5"/>
      <c r="UTE112" s="1"/>
      <c r="UTF112" s="2"/>
      <c r="UTG112" s="2"/>
      <c r="UTH112" s="5"/>
      <c r="UTI112" s="5"/>
      <c r="UTJ112" s="5"/>
      <c r="UTK112" s="5"/>
      <c r="UTL112" s="5"/>
      <c r="UTM112" s="1"/>
      <c r="UTN112" s="2"/>
      <c r="UTO112" s="2"/>
      <c r="UTP112" s="5"/>
      <c r="UTQ112" s="5"/>
      <c r="UTR112" s="5"/>
      <c r="UTS112" s="5"/>
      <c r="UTT112" s="5"/>
      <c r="UTU112" s="1"/>
      <c r="UTV112" s="2"/>
      <c r="UTW112" s="2"/>
      <c r="UTX112" s="5"/>
      <c r="UTY112" s="5"/>
      <c r="UTZ112" s="5"/>
      <c r="UUA112" s="5"/>
      <c r="UUB112" s="5"/>
      <c r="UUC112" s="1"/>
      <c r="UUD112" s="2"/>
      <c r="UUE112" s="2"/>
      <c r="UUF112" s="5"/>
      <c r="UUG112" s="5"/>
      <c r="UUH112" s="5"/>
      <c r="UUI112" s="5"/>
      <c r="UUJ112" s="5"/>
      <c r="UUK112" s="1"/>
      <c r="UUL112" s="2"/>
      <c r="UUM112" s="2"/>
      <c r="UUN112" s="5"/>
      <c r="UUO112" s="5"/>
      <c r="UUP112" s="5"/>
      <c r="UUQ112" s="5"/>
      <c r="UUR112" s="5"/>
      <c r="UUS112" s="1"/>
      <c r="UUT112" s="2"/>
      <c r="UUU112" s="2"/>
      <c r="UUV112" s="5"/>
      <c r="UUW112" s="5"/>
      <c r="UUX112" s="5"/>
      <c r="UUY112" s="5"/>
      <c r="UUZ112" s="5"/>
      <c r="UVA112" s="1"/>
      <c r="UVB112" s="2"/>
      <c r="UVC112" s="2"/>
      <c r="UVD112" s="5"/>
      <c r="UVE112" s="5"/>
      <c r="UVF112" s="5"/>
      <c r="UVG112" s="5"/>
      <c r="UVH112" s="5"/>
      <c r="UVI112" s="1"/>
      <c r="UVJ112" s="2"/>
      <c r="UVK112" s="2"/>
      <c r="UVL112" s="5"/>
      <c r="UVM112" s="5"/>
      <c r="UVN112" s="5"/>
      <c r="UVO112" s="5"/>
      <c r="UVP112" s="5"/>
      <c r="UVQ112" s="1"/>
      <c r="UVR112" s="2"/>
      <c r="UVS112" s="2"/>
      <c r="UVT112" s="5"/>
      <c r="UVU112" s="5"/>
      <c r="UVV112" s="5"/>
      <c r="UVW112" s="5"/>
      <c r="UVX112" s="5"/>
      <c r="UVY112" s="1"/>
      <c r="UVZ112" s="2"/>
      <c r="UWA112" s="2"/>
      <c r="UWB112" s="5"/>
      <c r="UWC112" s="5"/>
      <c r="UWD112" s="5"/>
      <c r="UWE112" s="5"/>
      <c r="UWF112" s="5"/>
      <c r="UWG112" s="1"/>
      <c r="UWH112" s="2"/>
      <c r="UWI112" s="2"/>
      <c r="UWJ112" s="5"/>
      <c r="UWK112" s="5"/>
      <c r="UWL112" s="5"/>
      <c r="UWM112" s="5"/>
      <c r="UWN112" s="5"/>
      <c r="UWO112" s="1"/>
      <c r="UWP112" s="2"/>
      <c r="UWQ112" s="2"/>
      <c r="UWR112" s="5"/>
      <c r="UWS112" s="5"/>
      <c r="UWT112" s="5"/>
      <c r="UWU112" s="5"/>
      <c r="UWV112" s="5"/>
      <c r="UWW112" s="1"/>
      <c r="UWX112" s="2"/>
      <c r="UWY112" s="2"/>
      <c r="UWZ112" s="5"/>
      <c r="UXA112" s="5"/>
      <c r="UXB112" s="5"/>
      <c r="UXC112" s="5"/>
      <c r="UXD112" s="5"/>
      <c r="UXE112" s="1"/>
      <c r="UXF112" s="2"/>
      <c r="UXG112" s="2"/>
      <c r="UXH112" s="5"/>
      <c r="UXI112" s="5"/>
      <c r="UXJ112" s="5"/>
      <c r="UXK112" s="5"/>
      <c r="UXL112" s="5"/>
      <c r="UXM112" s="1"/>
      <c r="UXN112" s="2"/>
      <c r="UXO112" s="2"/>
      <c r="UXP112" s="5"/>
      <c r="UXQ112" s="5"/>
      <c r="UXR112" s="5"/>
      <c r="UXS112" s="5"/>
      <c r="UXT112" s="5"/>
      <c r="UXU112" s="1"/>
      <c r="UXV112" s="2"/>
      <c r="UXW112" s="2"/>
      <c r="UXX112" s="5"/>
      <c r="UXY112" s="5"/>
      <c r="UXZ112" s="5"/>
      <c r="UYA112" s="5"/>
      <c r="UYB112" s="5"/>
      <c r="UYC112" s="1"/>
      <c r="UYD112" s="2"/>
      <c r="UYE112" s="2"/>
      <c r="UYF112" s="5"/>
      <c r="UYG112" s="5"/>
      <c r="UYH112" s="5"/>
      <c r="UYI112" s="5"/>
      <c r="UYJ112" s="5"/>
      <c r="UYK112" s="1"/>
      <c r="UYL112" s="2"/>
      <c r="UYM112" s="2"/>
      <c r="UYN112" s="5"/>
      <c r="UYO112" s="5"/>
      <c r="UYP112" s="5"/>
      <c r="UYQ112" s="5"/>
      <c r="UYR112" s="5"/>
      <c r="UYS112" s="1"/>
      <c r="UYT112" s="2"/>
      <c r="UYU112" s="2"/>
      <c r="UYV112" s="5"/>
      <c r="UYW112" s="5"/>
      <c r="UYX112" s="5"/>
      <c r="UYY112" s="5"/>
      <c r="UYZ112" s="5"/>
      <c r="UZA112" s="1"/>
      <c r="UZB112" s="2"/>
      <c r="UZC112" s="2"/>
      <c r="UZD112" s="5"/>
      <c r="UZE112" s="5"/>
      <c r="UZF112" s="5"/>
      <c r="UZG112" s="5"/>
      <c r="UZH112" s="5"/>
      <c r="UZI112" s="1"/>
      <c r="UZJ112" s="2"/>
      <c r="UZK112" s="2"/>
      <c r="UZL112" s="5"/>
      <c r="UZM112" s="5"/>
      <c r="UZN112" s="5"/>
      <c r="UZO112" s="5"/>
      <c r="UZP112" s="5"/>
      <c r="UZQ112" s="1"/>
      <c r="UZR112" s="2"/>
      <c r="UZS112" s="2"/>
      <c r="UZT112" s="5"/>
      <c r="UZU112" s="5"/>
      <c r="UZV112" s="5"/>
      <c r="UZW112" s="5"/>
      <c r="UZX112" s="5"/>
      <c r="UZY112" s="1"/>
      <c r="UZZ112" s="2"/>
      <c r="VAA112" s="2"/>
      <c r="VAB112" s="5"/>
      <c r="VAC112" s="5"/>
      <c r="VAD112" s="5"/>
      <c r="VAE112" s="5"/>
      <c r="VAF112" s="5"/>
      <c r="VAG112" s="1"/>
      <c r="VAH112" s="2"/>
      <c r="VAI112" s="2"/>
      <c r="VAJ112" s="5"/>
      <c r="VAK112" s="5"/>
      <c r="VAL112" s="5"/>
      <c r="VAM112" s="5"/>
      <c r="VAN112" s="5"/>
      <c r="VAO112" s="1"/>
      <c r="VAP112" s="2"/>
      <c r="VAQ112" s="2"/>
      <c r="VAR112" s="5"/>
      <c r="VAS112" s="5"/>
      <c r="VAT112" s="5"/>
      <c r="VAU112" s="5"/>
      <c r="VAV112" s="5"/>
      <c r="VAW112" s="1"/>
      <c r="VAX112" s="2"/>
      <c r="VAY112" s="2"/>
      <c r="VAZ112" s="5"/>
      <c r="VBA112" s="5"/>
      <c r="VBB112" s="5"/>
      <c r="VBC112" s="5"/>
      <c r="VBD112" s="5"/>
      <c r="VBE112" s="1"/>
      <c r="VBF112" s="2"/>
      <c r="VBG112" s="2"/>
      <c r="VBH112" s="5"/>
      <c r="VBI112" s="5"/>
      <c r="VBJ112" s="5"/>
      <c r="VBK112" s="5"/>
      <c r="VBL112" s="5"/>
      <c r="VBM112" s="1"/>
      <c r="VBN112" s="2"/>
      <c r="VBO112" s="2"/>
      <c r="VBP112" s="5"/>
      <c r="VBQ112" s="5"/>
      <c r="VBR112" s="5"/>
      <c r="VBS112" s="5"/>
      <c r="VBT112" s="5"/>
      <c r="VBU112" s="1"/>
      <c r="VBV112" s="2"/>
      <c r="VBW112" s="2"/>
      <c r="VBX112" s="5"/>
      <c r="VBY112" s="5"/>
      <c r="VBZ112" s="5"/>
      <c r="VCA112" s="5"/>
      <c r="VCB112" s="5"/>
      <c r="VCC112" s="1"/>
      <c r="VCD112" s="2"/>
      <c r="VCE112" s="2"/>
      <c r="VCF112" s="5"/>
      <c r="VCG112" s="5"/>
      <c r="VCH112" s="5"/>
      <c r="VCI112" s="5"/>
      <c r="VCJ112" s="5"/>
      <c r="VCK112" s="1"/>
      <c r="VCL112" s="2"/>
      <c r="VCM112" s="2"/>
      <c r="VCN112" s="5"/>
      <c r="VCO112" s="5"/>
      <c r="VCP112" s="5"/>
      <c r="VCQ112" s="5"/>
      <c r="VCR112" s="5"/>
      <c r="VCS112" s="1"/>
      <c r="VCT112" s="2"/>
      <c r="VCU112" s="2"/>
      <c r="VCV112" s="5"/>
      <c r="VCW112" s="5"/>
      <c r="VCX112" s="5"/>
      <c r="VCY112" s="5"/>
      <c r="VCZ112" s="5"/>
      <c r="VDA112" s="1"/>
      <c r="VDB112" s="2"/>
      <c r="VDC112" s="2"/>
      <c r="VDD112" s="5"/>
      <c r="VDE112" s="5"/>
      <c r="VDF112" s="5"/>
      <c r="VDG112" s="5"/>
      <c r="VDH112" s="5"/>
      <c r="VDI112" s="1"/>
      <c r="VDJ112" s="2"/>
      <c r="VDK112" s="2"/>
      <c r="VDL112" s="5"/>
      <c r="VDM112" s="5"/>
      <c r="VDN112" s="5"/>
      <c r="VDO112" s="5"/>
      <c r="VDP112" s="5"/>
      <c r="VDQ112" s="1"/>
      <c r="VDR112" s="2"/>
      <c r="VDS112" s="2"/>
      <c r="VDT112" s="5"/>
      <c r="VDU112" s="5"/>
      <c r="VDV112" s="5"/>
      <c r="VDW112" s="5"/>
      <c r="VDX112" s="5"/>
      <c r="VDY112" s="1"/>
      <c r="VDZ112" s="2"/>
      <c r="VEA112" s="2"/>
      <c r="VEB112" s="5"/>
      <c r="VEC112" s="5"/>
      <c r="VED112" s="5"/>
      <c r="VEE112" s="5"/>
      <c r="VEF112" s="5"/>
      <c r="VEG112" s="1"/>
      <c r="VEH112" s="2"/>
      <c r="VEI112" s="2"/>
      <c r="VEJ112" s="5"/>
      <c r="VEK112" s="5"/>
      <c r="VEL112" s="5"/>
      <c r="VEM112" s="5"/>
      <c r="VEN112" s="5"/>
      <c r="VEO112" s="1"/>
      <c r="VEP112" s="2"/>
      <c r="VEQ112" s="2"/>
      <c r="VER112" s="5"/>
      <c r="VES112" s="5"/>
      <c r="VET112" s="5"/>
      <c r="VEU112" s="5"/>
      <c r="VEV112" s="5"/>
      <c r="VEW112" s="1"/>
      <c r="VEX112" s="2"/>
      <c r="VEY112" s="2"/>
      <c r="VEZ112" s="5"/>
      <c r="VFA112" s="5"/>
      <c r="VFB112" s="5"/>
      <c r="VFC112" s="5"/>
      <c r="VFD112" s="5"/>
      <c r="VFE112" s="1"/>
      <c r="VFF112" s="2"/>
      <c r="VFG112" s="2"/>
      <c r="VFH112" s="5"/>
      <c r="VFI112" s="5"/>
      <c r="VFJ112" s="5"/>
      <c r="VFK112" s="5"/>
      <c r="VFL112" s="5"/>
      <c r="VFM112" s="1"/>
      <c r="VFN112" s="2"/>
      <c r="VFO112" s="2"/>
      <c r="VFP112" s="5"/>
      <c r="VFQ112" s="5"/>
      <c r="VFR112" s="5"/>
      <c r="VFS112" s="5"/>
      <c r="VFT112" s="5"/>
      <c r="VFU112" s="1"/>
      <c r="VFV112" s="2"/>
      <c r="VFW112" s="2"/>
      <c r="VFX112" s="5"/>
      <c r="VFY112" s="5"/>
      <c r="VFZ112" s="5"/>
      <c r="VGA112" s="5"/>
      <c r="VGB112" s="5"/>
      <c r="VGC112" s="1"/>
      <c r="VGD112" s="2"/>
      <c r="VGE112" s="2"/>
      <c r="VGF112" s="5"/>
      <c r="VGG112" s="5"/>
      <c r="VGH112" s="5"/>
      <c r="VGI112" s="5"/>
      <c r="VGJ112" s="5"/>
      <c r="VGK112" s="1"/>
      <c r="VGL112" s="2"/>
      <c r="VGM112" s="2"/>
      <c r="VGN112" s="5"/>
      <c r="VGO112" s="5"/>
      <c r="VGP112" s="5"/>
      <c r="VGQ112" s="5"/>
      <c r="VGR112" s="5"/>
      <c r="VGS112" s="1"/>
      <c r="VGT112" s="2"/>
      <c r="VGU112" s="2"/>
      <c r="VGV112" s="5"/>
      <c r="VGW112" s="5"/>
      <c r="VGX112" s="5"/>
      <c r="VGY112" s="5"/>
      <c r="VGZ112" s="5"/>
      <c r="VHA112" s="1"/>
      <c r="VHB112" s="2"/>
      <c r="VHC112" s="2"/>
      <c r="VHD112" s="5"/>
      <c r="VHE112" s="5"/>
      <c r="VHF112" s="5"/>
      <c r="VHG112" s="5"/>
      <c r="VHH112" s="5"/>
      <c r="VHI112" s="1"/>
      <c r="VHJ112" s="2"/>
      <c r="VHK112" s="2"/>
      <c r="VHL112" s="5"/>
      <c r="VHM112" s="5"/>
      <c r="VHN112" s="5"/>
      <c r="VHO112" s="5"/>
      <c r="VHP112" s="5"/>
      <c r="VHQ112" s="1"/>
      <c r="VHR112" s="2"/>
      <c r="VHS112" s="2"/>
      <c r="VHT112" s="5"/>
      <c r="VHU112" s="5"/>
      <c r="VHV112" s="5"/>
      <c r="VHW112" s="5"/>
      <c r="VHX112" s="5"/>
      <c r="VHY112" s="1"/>
      <c r="VHZ112" s="2"/>
      <c r="VIA112" s="2"/>
      <c r="VIB112" s="5"/>
      <c r="VIC112" s="5"/>
      <c r="VID112" s="5"/>
      <c r="VIE112" s="5"/>
      <c r="VIF112" s="5"/>
      <c r="VIG112" s="1"/>
      <c r="VIH112" s="2"/>
      <c r="VII112" s="2"/>
      <c r="VIJ112" s="5"/>
      <c r="VIK112" s="5"/>
      <c r="VIL112" s="5"/>
      <c r="VIM112" s="5"/>
      <c r="VIN112" s="5"/>
      <c r="VIO112" s="1"/>
      <c r="VIP112" s="2"/>
      <c r="VIQ112" s="2"/>
      <c r="VIR112" s="5"/>
      <c r="VIS112" s="5"/>
      <c r="VIT112" s="5"/>
      <c r="VIU112" s="5"/>
      <c r="VIV112" s="5"/>
      <c r="VIW112" s="1"/>
      <c r="VIX112" s="2"/>
      <c r="VIY112" s="2"/>
      <c r="VIZ112" s="5"/>
      <c r="VJA112" s="5"/>
      <c r="VJB112" s="5"/>
      <c r="VJC112" s="5"/>
      <c r="VJD112" s="5"/>
      <c r="VJE112" s="1"/>
      <c r="VJF112" s="2"/>
      <c r="VJG112" s="2"/>
      <c r="VJH112" s="5"/>
      <c r="VJI112" s="5"/>
      <c r="VJJ112" s="5"/>
      <c r="VJK112" s="5"/>
      <c r="VJL112" s="5"/>
      <c r="VJM112" s="1"/>
      <c r="VJN112" s="2"/>
      <c r="VJO112" s="2"/>
      <c r="VJP112" s="5"/>
      <c r="VJQ112" s="5"/>
      <c r="VJR112" s="5"/>
      <c r="VJS112" s="5"/>
      <c r="VJT112" s="5"/>
      <c r="VJU112" s="1"/>
      <c r="VJV112" s="2"/>
      <c r="VJW112" s="2"/>
      <c r="VJX112" s="5"/>
      <c r="VJY112" s="5"/>
      <c r="VJZ112" s="5"/>
      <c r="VKA112" s="5"/>
      <c r="VKB112" s="5"/>
      <c r="VKC112" s="1"/>
      <c r="VKD112" s="2"/>
      <c r="VKE112" s="2"/>
      <c r="VKF112" s="5"/>
      <c r="VKG112" s="5"/>
      <c r="VKH112" s="5"/>
      <c r="VKI112" s="5"/>
      <c r="VKJ112" s="5"/>
      <c r="VKK112" s="1"/>
      <c r="VKL112" s="2"/>
      <c r="VKM112" s="2"/>
      <c r="VKN112" s="5"/>
      <c r="VKO112" s="5"/>
      <c r="VKP112" s="5"/>
      <c r="VKQ112" s="5"/>
      <c r="VKR112" s="5"/>
      <c r="VKS112" s="1"/>
      <c r="VKT112" s="2"/>
      <c r="VKU112" s="2"/>
      <c r="VKV112" s="5"/>
      <c r="VKW112" s="5"/>
      <c r="VKX112" s="5"/>
      <c r="VKY112" s="5"/>
      <c r="VKZ112" s="5"/>
      <c r="VLA112" s="1"/>
      <c r="VLB112" s="2"/>
      <c r="VLC112" s="2"/>
      <c r="VLD112" s="5"/>
      <c r="VLE112" s="5"/>
      <c r="VLF112" s="5"/>
      <c r="VLG112" s="5"/>
      <c r="VLH112" s="5"/>
      <c r="VLI112" s="1"/>
      <c r="VLJ112" s="2"/>
      <c r="VLK112" s="2"/>
      <c r="VLL112" s="5"/>
      <c r="VLM112" s="5"/>
      <c r="VLN112" s="5"/>
      <c r="VLO112" s="5"/>
      <c r="VLP112" s="5"/>
      <c r="VLQ112" s="1"/>
      <c r="VLR112" s="2"/>
      <c r="VLS112" s="2"/>
      <c r="VLT112" s="5"/>
      <c r="VLU112" s="5"/>
      <c r="VLV112" s="5"/>
      <c r="VLW112" s="5"/>
      <c r="VLX112" s="5"/>
      <c r="VLY112" s="1"/>
      <c r="VLZ112" s="2"/>
      <c r="VMA112" s="2"/>
      <c r="VMB112" s="5"/>
      <c r="VMC112" s="5"/>
      <c r="VMD112" s="5"/>
      <c r="VME112" s="5"/>
      <c r="VMF112" s="5"/>
      <c r="VMG112" s="1"/>
      <c r="VMH112" s="2"/>
      <c r="VMI112" s="2"/>
      <c r="VMJ112" s="5"/>
      <c r="VMK112" s="5"/>
      <c r="VML112" s="5"/>
      <c r="VMM112" s="5"/>
      <c r="VMN112" s="5"/>
      <c r="VMO112" s="1"/>
      <c r="VMP112" s="2"/>
      <c r="VMQ112" s="2"/>
      <c r="VMR112" s="5"/>
      <c r="VMS112" s="5"/>
      <c r="VMT112" s="5"/>
      <c r="VMU112" s="5"/>
      <c r="VMV112" s="5"/>
      <c r="VMW112" s="1"/>
      <c r="VMX112" s="2"/>
      <c r="VMY112" s="2"/>
      <c r="VMZ112" s="5"/>
      <c r="VNA112" s="5"/>
      <c r="VNB112" s="5"/>
      <c r="VNC112" s="5"/>
      <c r="VND112" s="5"/>
      <c r="VNE112" s="1"/>
      <c r="VNF112" s="2"/>
      <c r="VNG112" s="2"/>
      <c r="VNH112" s="5"/>
      <c r="VNI112" s="5"/>
      <c r="VNJ112" s="5"/>
      <c r="VNK112" s="5"/>
      <c r="VNL112" s="5"/>
      <c r="VNM112" s="1"/>
      <c r="VNN112" s="2"/>
      <c r="VNO112" s="2"/>
      <c r="VNP112" s="5"/>
      <c r="VNQ112" s="5"/>
      <c r="VNR112" s="5"/>
      <c r="VNS112" s="5"/>
      <c r="VNT112" s="5"/>
      <c r="VNU112" s="1"/>
      <c r="VNV112" s="2"/>
      <c r="VNW112" s="2"/>
      <c r="VNX112" s="5"/>
      <c r="VNY112" s="5"/>
      <c r="VNZ112" s="5"/>
      <c r="VOA112" s="5"/>
      <c r="VOB112" s="5"/>
      <c r="VOC112" s="1"/>
      <c r="VOD112" s="2"/>
      <c r="VOE112" s="2"/>
      <c r="VOF112" s="5"/>
      <c r="VOG112" s="5"/>
      <c r="VOH112" s="5"/>
      <c r="VOI112" s="5"/>
      <c r="VOJ112" s="5"/>
      <c r="VOK112" s="1"/>
      <c r="VOL112" s="2"/>
      <c r="VOM112" s="2"/>
      <c r="VON112" s="5"/>
      <c r="VOO112" s="5"/>
      <c r="VOP112" s="5"/>
      <c r="VOQ112" s="5"/>
      <c r="VOR112" s="5"/>
      <c r="VOS112" s="1"/>
      <c r="VOT112" s="2"/>
      <c r="VOU112" s="2"/>
      <c r="VOV112" s="5"/>
      <c r="VOW112" s="5"/>
      <c r="VOX112" s="5"/>
      <c r="VOY112" s="5"/>
      <c r="VOZ112" s="5"/>
      <c r="VPA112" s="1"/>
      <c r="VPB112" s="2"/>
      <c r="VPC112" s="2"/>
      <c r="VPD112" s="5"/>
      <c r="VPE112" s="5"/>
      <c r="VPF112" s="5"/>
      <c r="VPG112" s="5"/>
      <c r="VPH112" s="5"/>
      <c r="VPI112" s="1"/>
      <c r="VPJ112" s="2"/>
      <c r="VPK112" s="2"/>
      <c r="VPL112" s="5"/>
      <c r="VPM112" s="5"/>
      <c r="VPN112" s="5"/>
      <c r="VPO112" s="5"/>
      <c r="VPP112" s="5"/>
      <c r="VPQ112" s="1"/>
      <c r="VPR112" s="2"/>
      <c r="VPS112" s="2"/>
      <c r="VPT112" s="5"/>
      <c r="VPU112" s="5"/>
      <c r="VPV112" s="5"/>
      <c r="VPW112" s="5"/>
      <c r="VPX112" s="5"/>
      <c r="VPY112" s="1"/>
      <c r="VPZ112" s="2"/>
      <c r="VQA112" s="2"/>
      <c r="VQB112" s="5"/>
      <c r="VQC112" s="5"/>
      <c r="VQD112" s="5"/>
      <c r="VQE112" s="5"/>
      <c r="VQF112" s="5"/>
      <c r="VQG112" s="1"/>
      <c r="VQH112" s="2"/>
      <c r="VQI112" s="2"/>
      <c r="VQJ112" s="5"/>
      <c r="VQK112" s="5"/>
      <c r="VQL112" s="5"/>
      <c r="VQM112" s="5"/>
      <c r="VQN112" s="5"/>
      <c r="VQO112" s="1"/>
      <c r="VQP112" s="2"/>
      <c r="VQQ112" s="2"/>
      <c r="VQR112" s="5"/>
      <c r="VQS112" s="5"/>
      <c r="VQT112" s="5"/>
      <c r="VQU112" s="5"/>
      <c r="VQV112" s="5"/>
      <c r="VQW112" s="1"/>
      <c r="VQX112" s="2"/>
      <c r="VQY112" s="2"/>
      <c r="VQZ112" s="5"/>
      <c r="VRA112" s="5"/>
      <c r="VRB112" s="5"/>
      <c r="VRC112" s="5"/>
      <c r="VRD112" s="5"/>
      <c r="VRE112" s="1"/>
      <c r="VRF112" s="2"/>
      <c r="VRG112" s="2"/>
      <c r="VRH112" s="5"/>
      <c r="VRI112" s="5"/>
      <c r="VRJ112" s="5"/>
      <c r="VRK112" s="5"/>
      <c r="VRL112" s="5"/>
      <c r="VRM112" s="1"/>
      <c r="VRN112" s="2"/>
      <c r="VRO112" s="2"/>
      <c r="VRP112" s="5"/>
      <c r="VRQ112" s="5"/>
      <c r="VRR112" s="5"/>
      <c r="VRS112" s="5"/>
      <c r="VRT112" s="5"/>
      <c r="VRU112" s="1"/>
      <c r="VRV112" s="2"/>
      <c r="VRW112" s="2"/>
      <c r="VRX112" s="5"/>
      <c r="VRY112" s="5"/>
      <c r="VRZ112" s="5"/>
      <c r="VSA112" s="5"/>
      <c r="VSB112" s="5"/>
      <c r="VSC112" s="1"/>
      <c r="VSD112" s="2"/>
      <c r="VSE112" s="2"/>
      <c r="VSF112" s="5"/>
      <c r="VSG112" s="5"/>
      <c r="VSH112" s="5"/>
      <c r="VSI112" s="5"/>
      <c r="VSJ112" s="5"/>
      <c r="VSK112" s="1"/>
      <c r="VSL112" s="2"/>
      <c r="VSM112" s="2"/>
      <c r="VSN112" s="5"/>
      <c r="VSO112" s="5"/>
      <c r="VSP112" s="5"/>
      <c r="VSQ112" s="5"/>
      <c r="VSR112" s="5"/>
      <c r="VSS112" s="1"/>
      <c r="VST112" s="2"/>
      <c r="VSU112" s="2"/>
      <c r="VSV112" s="5"/>
      <c r="VSW112" s="5"/>
      <c r="VSX112" s="5"/>
      <c r="VSY112" s="5"/>
      <c r="VSZ112" s="5"/>
      <c r="VTA112" s="1"/>
      <c r="VTB112" s="2"/>
      <c r="VTC112" s="2"/>
      <c r="VTD112" s="5"/>
      <c r="VTE112" s="5"/>
      <c r="VTF112" s="5"/>
      <c r="VTG112" s="5"/>
      <c r="VTH112" s="5"/>
      <c r="VTI112" s="1"/>
      <c r="VTJ112" s="2"/>
      <c r="VTK112" s="2"/>
      <c r="VTL112" s="5"/>
      <c r="VTM112" s="5"/>
      <c r="VTN112" s="5"/>
      <c r="VTO112" s="5"/>
      <c r="VTP112" s="5"/>
      <c r="VTQ112" s="1"/>
      <c r="VTR112" s="2"/>
      <c r="VTS112" s="2"/>
      <c r="VTT112" s="5"/>
      <c r="VTU112" s="5"/>
      <c r="VTV112" s="5"/>
      <c r="VTW112" s="5"/>
      <c r="VTX112" s="5"/>
      <c r="VTY112" s="1"/>
      <c r="VTZ112" s="2"/>
      <c r="VUA112" s="2"/>
      <c r="VUB112" s="5"/>
      <c r="VUC112" s="5"/>
      <c r="VUD112" s="5"/>
      <c r="VUE112" s="5"/>
      <c r="VUF112" s="5"/>
      <c r="VUG112" s="1"/>
      <c r="VUH112" s="2"/>
      <c r="VUI112" s="2"/>
      <c r="VUJ112" s="5"/>
      <c r="VUK112" s="5"/>
      <c r="VUL112" s="5"/>
      <c r="VUM112" s="5"/>
      <c r="VUN112" s="5"/>
      <c r="VUO112" s="1"/>
      <c r="VUP112" s="2"/>
      <c r="VUQ112" s="2"/>
      <c r="VUR112" s="5"/>
      <c r="VUS112" s="5"/>
      <c r="VUT112" s="5"/>
      <c r="VUU112" s="5"/>
      <c r="VUV112" s="5"/>
      <c r="VUW112" s="1"/>
      <c r="VUX112" s="2"/>
      <c r="VUY112" s="2"/>
      <c r="VUZ112" s="5"/>
      <c r="VVA112" s="5"/>
      <c r="VVB112" s="5"/>
      <c r="VVC112" s="5"/>
      <c r="VVD112" s="5"/>
      <c r="VVE112" s="1"/>
      <c r="VVF112" s="2"/>
      <c r="VVG112" s="2"/>
      <c r="VVH112" s="5"/>
      <c r="VVI112" s="5"/>
      <c r="VVJ112" s="5"/>
      <c r="VVK112" s="5"/>
      <c r="VVL112" s="5"/>
      <c r="VVM112" s="1"/>
      <c r="VVN112" s="2"/>
      <c r="VVO112" s="2"/>
      <c r="VVP112" s="5"/>
      <c r="VVQ112" s="5"/>
      <c r="VVR112" s="5"/>
      <c r="VVS112" s="5"/>
      <c r="VVT112" s="5"/>
      <c r="VVU112" s="1"/>
      <c r="VVV112" s="2"/>
      <c r="VVW112" s="2"/>
      <c r="VVX112" s="5"/>
      <c r="VVY112" s="5"/>
      <c r="VVZ112" s="5"/>
      <c r="VWA112" s="5"/>
      <c r="VWB112" s="5"/>
      <c r="VWC112" s="1"/>
      <c r="VWD112" s="2"/>
      <c r="VWE112" s="2"/>
      <c r="VWF112" s="5"/>
      <c r="VWG112" s="5"/>
      <c r="VWH112" s="5"/>
      <c r="VWI112" s="5"/>
      <c r="VWJ112" s="5"/>
      <c r="VWK112" s="1"/>
      <c r="VWL112" s="2"/>
      <c r="VWM112" s="2"/>
      <c r="VWN112" s="5"/>
      <c r="VWO112" s="5"/>
      <c r="VWP112" s="5"/>
      <c r="VWQ112" s="5"/>
      <c r="VWR112" s="5"/>
      <c r="VWS112" s="1"/>
      <c r="VWT112" s="2"/>
      <c r="VWU112" s="2"/>
      <c r="VWV112" s="5"/>
      <c r="VWW112" s="5"/>
      <c r="VWX112" s="5"/>
      <c r="VWY112" s="5"/>
      <c r="VWZ112" s="5"/>
      <c r="VXA112" s="1"/>
      <c r="VXB112" s="2"/>
      <c r="VXC112" s="2"/>
      <c r="VXD112" s="5"/>
      <c r="VXE112" s="5"/>
      <c r="VXF112" s="5"/>
      <c r="VXG112" s="5"/>
      <c r="VXH112" s="5"/>
      <c r="VXI112" s="1"/>
      <c r="VXJ112" s="2"/>
      <c r="VXK112" s="2"/>
      <c r="VXL112" s="5"/>
      <c r="VXM112" s="5"/>
      <c r="VXN112" s="5"/>
      <c r="VXO112" s="5"/>
      <c r="VXP112" s="5"/>
      <c r="VXQ112" s="1"/>
      <c r="VXR112" s="2"/>
      <c r="VXS112" s="2"/>
      <c r="VXT112" s="5"/>
      <c r="VXU112" s="5"/>
      <c r="VXV112" s="5"/>
      <c r="VXW112" s="5"/>
      <c r="VXX112" s="5"/>
      <c r="VXY112" s="1"/>
      <c r="VXZ112" s="2"/>
      <c r="VYA112" s="2"/>
      <c r="VYB112" s="5"/>
      <c r="VYC112" s="5"/>
      <c r="VYD112" s="5"/>
      <c r="VYE112" s="5"/>
      <c r="VYF112" s="5"/>
      <c r="VYG112" s="1"/>
      <c r="VYH112" s="2"/>
      <c r="VYI112" s="2"/>
      <c r="VYJ112" s="5"/>
      <c r="VYK112" s="5"/>
      <c r="VYL112" s="5"/>
      <c r="VYM112" s="5"/>
      <c r="VYN112" s="5"/>
      <c r="VYO112" s="1"/>
      <c r="VYP112" s="2"/>
      <c r="VYQ112" s="2"/>
      <c r="VYR112" s="5"/>
      <c r="VYS112" s="5"/>
      <c r="VYT112" s="5"/>
      <c r="VYU112" s="5"/>
      <c r="VYV112" s="5"/>
      <c r="VYW112" s="1"/>
      <c r="VYX112" s="2"/>
      <c r="VYY112" s="2"/>
      <c r="VYZ112" s="5"/>
      <c r="VZA112" s="5"/>
      <c r="VZB112" s="5"/>
      <c r="VZC112" s="5"/>
      <c r="VZD112" s="5"/>
      <c r="VZE112" s="1"/>
      <c r="VZF112" s="2"/>
      <c r="VZG112" s="2"/>
      <c r="VZH112" s="5"/>
      <c r="VZI112" s="5"/>
      <c r="VZJ112" s="5"/>
      <c r="VZK112" s="5"/>
      <c r="VZL112" s="5"/>
      <c r="VZM112" s="1"/>
      <c r="VZN112" s="2"/>
      <c r="VZO112" s="2"/>
      <c r="VZP112" s="5"/>
      <c r="VZQ112" s="5"/>
      <c r="VZR112" s="5"/>
      <c r="VZS112" s="5"/>
      <c r="VZT112" s="5"/>
      <c r="VZU112" s="1"/>
      <c r="VZV112" s="2"/>
      <c r="VZW112" s="2"/>
      <c r="VZX112" s="5"/>
      <c r="VZY112" s="5"/>
      <c r="VZZ112" s="5"/>
      <c r="WAA112" s="5"/>
      <c r="WAB112" s="5"/>
      <c r="WAC112" s="1"/>
      <c r="WAD112" s="2"/>
      <c r="WAE112" s="2"/>
      <c r="WAF112" s="5"/>
      <c r="WAG112" s="5"/>
      <c r="WAH112" s="5"/>
      <c r="WAI112" s="5"/>
      <c r="WAJ112" s="5"/>
      <c r="WAK112" s="1"/>
      <c r="WAL112" s="2"/>
      <c r="WAM112" s="2"/>
      <c r="WAN112" s="5"/>
      <c r="WAO112" s="5"/>
      <c r="WAP112" s="5"/>
      <c r="WAQ112" s="5"/>
      <c r="WAR112" s="5"/>
      <c r="WAS112" s="1"/>
      <c r="WAT112" s="2"/>
      <c r="WAU112" s="2"/>
      <c r="WAV112" s="5"/>
      <c r="WAW112" s="5"/>
      <c r="WAX112" s="5"/>
      <c r="WAY112" s="5"/>
      <c r="WAZ112" s="5"/>
      <c r="WBA112" s="1"/>
      <c r="WBB112" s="2"/>
      <c r="WBC112" s="2"/>
      <c r="WBD112" s="5"/>
      <c r="WBE112" s="5"/>
      <c r="WBF112" s="5"/>
      <c r="WBG112" s="5"/>
      <c r="WBH112" s="5"/>
      <c r="WBI112" s="1"/>
      <c r="WBJ112" s="2"/>
      <c r="WBK112" s="2"/>
      <c r="WBL112" s="5"/>
      <c r="WBM112" s="5"/>
      <c r="WBN112" s="5"/>
      <c r="WBO112" s="5"/>
      <c r="WBP112" s="5"/>
      <c r="WBQ112" s="1"/>
      <c r="WBR112" s="2"/>
      <c r="WBS112" s="2"/>
      <c r="WBT112" s="5"/>
      <c r="WBU112" s="5"/>
      <c r="WBV112" s="5"/>
      <c r="WBW112" s="5"/>
      <c r="WBX112" s="5"/>
      <c r="WBY112" s="1"/>
      <c r="WBZ112" s="2"/>
      <c r="WCA112" s="2"/>
      <c r="WCB112" s="5"/>
      <c r="WCC112" s="5"/>
      <c r="WCD112" s="5"/>
      <c r="WCE112" s="5"/>
      <c r="WCF112" s="5"/>
      <c r="WCG112" s="1"/>
      <c r="WCH112" s="2"/>
      <c r="WCI112" s="2"/>
      <c r="WCJ112" s="5"/>
      <c r="WCK112" s="5"/>
      <c r="WCL112" s="5"/>
      <c r="WCM112" s="5"/>
      <c r="WCN112" s="5"/>
      <c r="WCO112" s="1"/>
      <c r="WCP112" s="2"/>
      <c r="WCQ112" s="2"/>
      <c r="WCR112" s="5"/>
      <c r="WCS112" s="5"/>
      <c r="WCT112" s="5"/>
      <c r="WCU112" s="5"/>
      <c r="WCV112" s="5"/>
      <c r="WCW112" s="1"/>
      <c r="WCX112" s="2"/>
      <c r="WCY112" s="2"/>
      <c r="WCZ112" s="5"/>
      <c r="WDA112" s="5"/>
      <c r="WDB112" s="5"/>
      <c r="WDC112" s="5"/>
      <c r="WDD112" s="5"/>
      <c r="WDE112" s="1"/>
      <c r="WDF112" s="2"/>
      <c r="WDG112" s="2"/>
      <c r="WDH112" s="5"/>
      <c r="WDI112" s="5"/>
      <c r="WDJ112" s="5"/>
      <c r="WDK112" s="5"/>
      <c r="WDL112" s="5"/>
      <c r="WDM112" s="1"/>
      <c r="WDN112" s="2"/>
      <c r="WDO112" s="2"/>
      <c r="WDP112" s="5"/>
      <c r="WDQ112" s="5"/>
      <c r="WDR112" s="5"/>
      <c r="WDS112" s="5"/>
      <c r="WDT112" s="5"/>
      <c r="WDU112" s="1"/>
      <c r="WDV112" s="2"/>
      <c r="WDW112" s="2"/>
      <c r="WDX112" s="5"/>
      <c r="WDY112" s="5"/>
      <c r="WDZ112" s="5"/>
      <c r="WEA112" s="5"/>
      <c r="WEB112" s="5"/>
      <c r="WEC112" s="1"/>
      <c r="WED112" s="2"/>
      <c r="WEE112" s="2"/>
      <c r="WEF112" s="5"/>
      <c r="WEG112" s="5"/>
      <c r="WEH112" s="5"/>
      <c r="WEI112" s="5"/>
      <c r="WEJ112" s="5"/>
      <c r="WEK112" s="1"/>
      <c r="WEL112" s="2"/>
      <c r="WEM112" s="2"/>
      <c r="WEN112" s="5"/>
      <c r="WEO112" s="5"/>
      <c r="WEP112" s="5"/>
      <c r="WEQ112" s="5"/>
      <c r="WER112" s="5"/>
      <c r="WES112" s="1"/>
      <c r="WET112" s="2"/>
      <c r="WEU112" s="2"/>
      <c r="WEV112" s="5"/>
      <c r="WEW112" s="5"/>
      <c r="WEX112" s="5"/>
      <c r="WEY112" s="5"/>
      <c r="WEZ112" s="5"/>
      <c r="WFA112" s="1"/>
      <c r="WFB112" s="2"/>
      <c r="WFC112" s="2"/>
      <c r="WFD112" s="5"/>
      <c r="WFE112" s="5"/>
      <c r="WFF112" s="5"/>
      <c r="WFG112" s="5"/>
      <c r="WFH112" s="5"/>
      <c r="WFI112" s="1"/>
      <c r="WFJ112" s="2"/>
      <c r="WFK112" s="2"/>
      <c r="WFL112" s="5"/>
      <c r="WFM112" s="5"/>
      <c r="WFN112" s="5"/>
      <c r="WFO112" s="5"/>
      <c r="WFP112" s="5"/>
      <c r="WFQ112" s="1"/>
      <c r="WFR112" s="2"/>
      <c r="WFS112" s="2"/>
      <c r="WFT112" s="5"/>
      <c r="WFU112" s="5"/>
      <c r="WFV112" s="5"/>
      <c r="WFW112" s="5"/>
      <c r="WFX112" s="5"/>
      <c r="WFY112" s="1"/>
      <c r="WFZ112" s="2"/>
      <c r="WGA112" s="2"/>
      <c r="WGB112" s="5"/>
      <c r="WGC112" s="5"/>
      <c r="WGD112" s="5"/>
      <c r="WGE112" s="5"/>
      <c r="WGF112" s="5"/>
      <c r="WGG112" s="1"/>
      <c r="WGH112" s="2"/>
      <c r="WGI112" s="2"/>
      <c r="WGJ112" s="5"/>
      <c r="WGK112" s="5"/>
      <c r="WGL112" s="5"/>
      <c r="WGM112" s="5"/>
      <c r="WGN112" s="5"/>
      <c r="WGO112" s="1"/>
      <c r="WGP112" s="2"/>
      <c r="WGQ112" s="2"/>
      <c r="WGR112" s="5"/>
      <c r="WGS112" s="5"/>
      <c r="WGT112" s="5"/>
      <c r="WGU112" s="5"/>
      <c r="WGV112" s="5"/>
      <c r="WGW112" s="1"/>
      <c r="WGX112" s="2"/>
      <c r="WGY112" s="2"/>
      <c r="WGZ112" s="5"/>
      <c r="WHA112" s="5"/>
      <c r="WHB112" s="5"/>
      <c r="WHC112" s="5"/>
      <c r="WHD112" s="5"/>
      <c r="WHE112" s="1"/>
      <c r="WHF112" s="2"/>
      <c r="WHG112" s="2"/>
      <c r="WHH112" s="5"/>
      <c r="WHI112" s="5"/>
      <c r="WHJ112" s="5"/>
      <c r="WHK112" s="5"/>
      <c r="WHL112" s="5"/>
      <c r="WHM112" s="1"/>
      <c r="WHN112" s="2"/>
      <c r="WHO112" s="2"/>
      <c r="WHP112" s="5"/>
      <c r="WHQ112" s="5"/>
      <c r="WHR112" s="5"/>
      <c r="WHS112" s="5"/>
      <c r="WHT112" s="5"/>
      <c r="WHU112" s="1"/>
      <c r="WHV112" s="2"/>
      <c r="WHW112" s="2"/>
      <c r="WHX112" s="5"/>
      <c r="WHY112" s="5"/>
      <c r="WHZ112" s="5"/>
      <c r="WIA112" s="5"/>
      <c r="WIB112" s="5"/>
      <c r="WIC112" s="1"/>
      <c r="WID112" s="2"/>
      <c r="WIE112" s="2"/>
      <c r="WIF112" s="5"/>
      <c r="WIG112" s="5"/>
      <c r="WIH112" s="5"/>
      <c r="WII112" s="5"/>
      <c r="WIJ112" s="5"/>
      <c r="WIK112" s="1"/>
      <c r="WIL112" s="2"/>
      <c r="WIM112" s="2"/>
      <c r="WIN112" s="5"/>
      <c r="WIO112" s="5"/>
      <c r="WIP112" s="5"/>
      <c r="WIQ112" s="5"/>
      <c r="WIR112" s="5"/>
      <c r="WIS112" s="1"/>
      <c r="WIT112" s="2"/>
      <c r="WIU112" s="2"/>
      <c r="WIV112" s="5"/>
      <c r="WIW112" s="5"/>
      <c r="WIX112" s="5"/>
      <c r="WIY112" s="5"/>
      <c r="WIZ112" s="5"/>
      <c r="WJA112" s="1"/>
      <c r="WJB112" s="2"/>
      <c r="WJC112" s="2"/>
      <c r="WJD112" s="5"/>
      <c r="WJE112" s="5"/>
      <c r="WJF112" s="5"/>
      <c r="WJG112" s="5"/>
      <c r="WJH112" s="5"/>
      <c r="WJI112" s="1"/>
      <c r="WJJ112" s="2"/>
      <c r="WJK112" s="2"/>
      <c r="WJL112" s="5"/>
      <c r="WJM112" s="5"/>
      <c r="WJN112" s="5"/>
      <c r="WJO112" s="5"/>
      <c r="WJP112" s="5"/>
      <c r="WJQ112" s="1"/>
      <c r="WJR112" s="2"/>
      <c r="WJS112" s="2"/>
      <c r="WJT112" s="5"/>
      <c r="WJU112" s="5"/>
      <c r="WJV112" s="5"/>
      <c r="WJW112" s="5"/>
      <c r="WJX112" s="5"/>
      <c r="WJY112" s="1"/>
      <c r="WJZ112" s="2"/>
      <c r="WKA112" s="2"/>
      <c r="WKB112" s="5"/>
      <c r="WKC112" s="5"/>
      <c r="WKD112" s="5"/>
      <c r="WKE112" s="5"/>
      <c r="WKF112" s="5"/>
      <c r="WKG112" s="1"/>
      <c r="WKH112" s="2"/>
      <c r="WKI112" s="2"/>
      <c r="WKJ112" s="5"/>
      <c r="WKK112" s="5"/>
      <c r="WKL112" s="5"/>
      <c r="WKM112" s="5"/>
      <c r="WKN112" s="5"/>
      <c r="WKO112" s="1"/>
      <c r="WKP112" s="2"/>
      <c r="WKQ112" s="2"/>
      <c r="WKR112" s="5"/>
      <c r="WKS112" s="5"/>
      <c r="WKT112" s="5"/>
      <c r="WKU112" s="5"/>
      <c r="WKV112" s="5"/>
      <c r="WKW112" s="1"/>
      <c r="WKX112" s="2"/>
      <c r="WKY112" s="2"/>
      <c r="WKZ112" s="5"/>
      <c r="WLA112" s="5"/>
      <c r="WLB112" s="5"/>
      <c r="WLC112" s="5"/>
      <c r="WLD112" s="5"/>
      <c r="WLE112" s="1"/>
      <c r="WLF112" s="2"/>
      <c r="WLG112" s="2"/>
      <c r="WLH112" s="5"/>
      <c r="WLI112" s="5"/>
      <c r="WLJ112" s="5"/>
      <c r="WLK112" s="5"/>
      <c r="WLL112" s="5"/>
      <c r="WLM112" s="1"/>
      <c r="WLN112" s="2"/>
      <c r="WLO112" s="2"/>
      <c r="WLP112" s="5"/>
      <c r="WLQ112" s="5"/>
      <c r="WLR112" s="5"/>
      <c r="WLS112" s="5"/>
      <c r="WLT112" s="5"/>
      <c r="WLU112" s="1"/>
      <c r="WLV112" s="2"/>
      <c r="WLW112" s="2"/>
      <c r="WLX112" s="5"/>
      <c r="WLY112" s="5"/>
      <c r="WLZ112" s="5"/>
      <c r="WMA112" s="5"/>
      <c r="WMB112" s="5"/>
      <c r="WMC112" s="1"/>
      <c r="WMD112" s="2"/>
      <c r="WME112" s="2"/>
      <c r="WMF112" s="5"/>
      <c r="WMG112" s="5"/>
      <c r="WMH112" s="5"/>
      <c r="WMI112" s="5"/>
      <c r="WMJ112" s="5"/>
      <c r="WMK112" s="1"/>
      <c r="WML112" s="2"/>
      <c r="WMM112" s="2"/>
      <c r="WMN112" s="5"/>
      <c r="WMO112" s="5"/>
      <c r="WMP112" s="5"/>
      <c r="WMQ112" s="5"/>
      <c r="WMR112" s="5"/>
      <c r="WMS112" s="1"/>
      <c r="WMT112" s="2"/>
      <c r="WMU112" s="2"/>
      <c r="WMV112" s="5"/>
      <c r="WMW112" s="5"/>
      <c r="WMX112" s="5"/>
      <c r="WMY112" s="5"/>
      <c r="WMZ112" s="5"/>
      <c r="WNA112" s="1"/>
      <c r="WNB112" s="2"/>
      <c r="WNC112" s="2"/>
      <c r="WND112" s="5"/>
      <c r="WNE112" s="5"/>
      <c r="WNF112" s="5"/>
      <c r="WNG112" s="5"/>
      <c r="WNH112" s="5"/>
      <c r="WNI112" s="1"/>
      <c r="WNJ112" s="2"/>
      <c r="WNK112" s="2"/>
      <c r="WNL112" s="5"/>
      <c r="WNM112" s="5"/>
      <c r="WNN112" s="5"/>
      <c r="WNO112" s="5"/>
      <c r="WNP112" s="5"/>
      <c r="WNQ112" s="1"/>
      <c r="WNR112" s="2"/>
      <c r="WNS112" s="2"/>
      <c r="WNT112" s="5"/>
      <c r="WNU112" s="5"/>
      <c r="WNV112" s="5"/>
      <c r="WNW112" s="5"/>
      <c r="WNX112" s="5"/>
      <c r="WNY112" s="1"/>
      <c r="WNZ112" s="2"/>
      <c r="WOA112" s="2"/>
      <c r="WOB112" s="5"/>
      <c r="WOC112" s="5"/>
      <c r="WOD112" s="5"/>
      <c r="WOE112" s="5"/>
      <c r="WOF112" s="5"/>
      <c r="WOG112" s="1"/>
      <c r="WOH112" s="2"/>
      <c r="WOI112" s="2"/>
      <c r="WOJ112" s="5"/>
      <c r="WOK112" s="5"/>
      <c r="WOL112" s="5"/>
      <c r="WOM112" s="5"/>
      <c r="WON112" s="5"/>
      <c r="WOO112" s="1"/>
      <c r="WOP112" s="2"/>
      <c r="WOQ112" s="2"/>
      <c r="WOR112" s="5"/>
      <c r="WOS112" s="5"/>
      <c r="WOT112" s="5"/>
      <c r="WOU112" s="5"/>
      <c r="WOV112" s="5"/>
      <c r="WOW112" s="1"/>
      <c r="WOX112" s="2"/>
      <c r="WOY112" s="2"/>
      <c r="WOZ112" s="5"/>
      <c r="WPA112" s="5"/>
      <c r="WPB112" s="5"/>
      <c r="WPC112" s="5"/>
      <c r="WPD112" s="5"/>
      <c r="WPE112" s="1"/>
      <c r="WPF112" s="2"/>
      <c r="WPG112" s="2"/>
      <c r="WPH112" s="5"/>
      <c r="WPI112" s="5"/>
      <c r="WPJ112" s="5"/>
      <c r="WPK112" s="5"/>
      <c r="WPL112" s="5"/>
      <c r="WPM112" s="1"/>
      <c r="WPN112" s="2"/>
      <c r="WPO112" s="2"/>
      <c r="WPP112" s="5"/>
      <c r="WPQ112" s="5"/>
      <c r="WPR112" s="5"/>
      <c r="WPS112" s="5"/>
      <c r="WPT112" s="5"/>
      <c r="WPU112" s="1"/>
      <c r="WPV112" s="2"/>
      <c r="WPW112" s="2"/>
      <c r="WPX112" s="5"/>
      <c r="WPY112" s="5"/>
      <c r="WPZ112" s="5"/>
      <c r="WQA112" s="5"/>
      <c r="WQB112" s="5"/>
      <c r="WQC112" s="1"/>
      <c r="WQD112" s="2"/>
      <c r="WQE112" s="2"/>
      <c r="WQF112" s="5"/>
      <c r="WQG112" s="5"/>
      <c r="WQH112" s="5"/>
      <c r="WQI112" s="5"/>
      <c r="WQJ112" s="5"/>
      <c r="WQK112" s="1"/>
      <c r="WQL112" s="2"/>
      <c r="WQM112" s="2"/>
      <c r="WQN112" s="5"/>
      <c r="WQO112" s="5"/>
      <c r="WQP112" s="5"/>
      <c r="WQQ112" s="5"/>
      <c r="WQR112" s="5"/>
      <c r="WQS112" s="1"/>
      <c r="WQT112" s="2"/>
      <c r="WQU112" s="2"/>
      <c r="WQV112" s="5"/>
      <c r="WQW112" s="5"/>
      <c r="WQX112" s="5"/>
      <c r="WQY112" s="5"/>
      <c r="WQZ112" s="5"/>
      <c r="WRA112" s="1"/>
      <c r="WRB112" s="2"/>
      <c r="WRC112" s="2"/>
      <c r="WRD112" s="5"/>
      <c r="WRE112" s="5"/>
      <c r="WRF112" s="5"/>
      <c r="WRG112" s="5"/>
      <c r="WRH112" s="5"/>
      <c r="WRI112" s="1"/>
      <c r="WRJ112" s="2"/>
      <c r="WRK112" s="2"/>
      <c r="WRL112" s="5"/>
      <c r="WRM112" s="5"/>
      <c r="WRN112" s="5"/>
      <c r="WRO112" s="5"/>
      <c r="WRP112" s="5"/>
      <c r="WRQ112" s="1"/>
      <c r="WRR112" s="2"/>
      <c r="WRS112" s="2"/>
      <c r="WRT112" s="5"/>
      <c r="WRU112" s="5"/>
      <c r="WRV112" s="5"/>
      <c r="WRW112" s="5"/>
      <c r="WRX112" s="5"/>
      <c r="WRY112" s="1"/>
      <c r="WRZ112" s="2"/>
      <c r="WSA112" s="2"/>
      <c r="WSB112" s="5"/>
      <c r="WSC112" s="5"/>
      <c r="WSD112" s="5"/>
      <c r="WSE112" s="5"/>
      <c r="WSF112" s="5"/>
      <c r="WSG112" s="1"/>
      <c r="WSH112" s="2"/>
      <c r="WSI112" s="2"/>
      <c r="WSJ112" s="5"/>
      <c r="WSK112" s="5"/>
      <c r="WSL112" s="5"/>
      <c r="WSM112" s="5"/>
      <c r="WSN112" s="5"/>
      <c r="WSO112" s="1"/>
      <c r="WSP112" s="2"/>
      <c r="WSQ112" s="2"/>
      <c r="WSR112" s="5"/>
      <c r="WSS112" s="5"/>
      <c r="WST112" s="5"/>
      <c r="WSU112" s="5"/>
      <c r="WSV112" s="5"/>
      <c r="WSW112" s="1"/>
      <c r="WSX112" s="2"/>
      <c r="WSY112" s="2"/>
      <c r="WSZ112" s="5"/>
      <c r="WTA112" s="5"/>
      <c r="WTB112" s="5"/>
      <c r="WTC112" s="5"/>
      <c r="WTD112" s="5"/>
      <c r="WTE112" s="1"/>
      <c r="WTF112" s="2"/>
      <c r="WTG112" s="2"/>
      <c r="WTH112" s="5"/>
      <c r="WTI112" s="5"/>
      <c r="WTJ112" s="5"/>
      <c r="WTK112" s="5"/>
      <c r="WTL112" s="5"/>
      <c r="WTM112" s="1"/>
      <c r="WTN112" s="2"/>
      <c r="WTO112" s="2"/>
      <c r="WTP112" s="5"/>
      <c r="WTQ112" s="5"/>
      <c r="WTR112" s="5"/>
      <c r="WTS112" s="5"/>
      <c r="WTT112" s="5"/>
      <c r="WTU112" s="1"/>
      <c r="WTV112" s="2"/>
      <c r="WTW112" s="2"/>
      <c r="WTX112" s="5"/>
      <c r="WTY112" s="5"/>
      <c r="WTZ112" s="5"/>
      <c r="WUA112" s="5"/>
      <c r="WUB112" s="5"/>
      <c r="WUC112" s="1"/>
      <c r="WUD112" s="2"/>
      <c r="WUE112" s="2"/>
      <c r="WUF112" s="5"/>
      <c r="WUG112" s="5"/>
      <c r="WUH112" s="5"/>
      <c r="WUI112" s="5"/>
      <c r="WUJ112" s="5"/>
      <c r="WUK112" s="1"/>
      <c r="WUL112" s="2"/>
      <c r="WUM112" s="2"/>
      <c r="WUN112" s="5"/>
      <c r="WUO112" s="5"/>
      <c r="WUP112" s="5"/>
      <c r="WUQ112" s="5"/>
      <c r="WUR112" s="5"/>
      <c r="WUS112" s="1"/>
      <c r="WUT112" s="2"/>
      <c r="WUU112" s="2"/>
      <c r="WUV112" s="5"/>
      <c r="WUW112" s="5"/>
      <c r="WUX112" s="5"/>
      <c r="WUY112" s="5"/>
      <c r="WUZ112" s="5"/>
      <c r="WVA112" s="1"/>
      <c r="WVB112" s="2"/>
      <c r="WVC112" s="2"/>
      <c r="WVD112" s="5"/>
      <c r="WVE112" s="5"/>
      <c r="WVF112" s="5"/>
      <c r="WVG112" s="5"/>
      <c r="WVH112" s="5"/>
      <c r="WVI112" s="1"/>
      <c r="WVJ112" s="2"/>
      <c r="WVK112" s="2"/>
      <c r="WVL112" s="5"/>
      <c r="WVM112" s="5"/>
      <c r="WVN112" s="5"/>
      <c r="WVO112" s="5"/>
      <c r="WVP112" s="5"/>
      <c r="WVQ112" s="1"/>
      <c r="WVR112" s="2"/>
      <c r="WVS112" s="2"/>
      <c r="WVT112" s="5"/>
      <c r="WVU112" s="5"/>
      <c r="WVV112" s="5"/>
      <c r="WVW112" s="5"/>
      <c r="WVX112" s="5"/>
      <c r="WVY112" s="1"/>
      <c r="WVZ112" s="2"/>
      <c r="WWA112" s="2"/>
      <c r="WWB112" s="5"/>
      <c r="WWC112" s="5"/>
      <c r="WWD112" s="5"/>
      <c r="WWE112" s="5"/>
      <c r="WWF112" s="5"/>
      <c r="WWG112" s="1"/>
      <c r="WWH112" s="2"/>
      <c r="WWI112" s="2"/>
      <c r="WWJ112" s="5"/>
      <c r="WWK112" s="5"/>
      <c r="WWL112" s="5"/>
      <c r="WWM112" s="5"/>
      <c r="WWN112" s="5"/>
      <c r="WWO112" s="1"/>
      <c r="WWP112" s="2"/>
      <c r="WWQ112" s="2"/>
      <c r="WWR112" s="5"/>
      <c r="WWS112" s="5"/>
      <c r="WWT112" s="5"/>
      <c r="WWU112" s="5"/>
      <c r="WWV112" s="5"/>
      <c r="WWW112" s="1"/>
      <c r="WWX112" s="2"/>
      <c r="WWY112" s="2"/>
      <c r="WWZ112" s="5"/>
      <c r="WXA112" s="5"/>
      <c r="WXB112" s="5"/>
      <c r="WXC112" s="5"/>
      <c r="WXD112" s="5"/>
      <c r="WXE112" s="1"/>
      <c r="WXF112" s="2"/>
      <c r="WXG112" s="2"/>
      <c r="WXH112" s="5"/>
      <c r="WXI112" s="5"/>
      <c r="WXJ112" s="5"/>
      <c r="WXK112" s="5"/>
      <c r="WXL112" s="5"/>
      <c r="WXM112" s="1"/>
      <c r="WXN112" s="2"/>
      <c r="WXO112" s="2"/>
      <c r="WXP112" s="5"/>
      <c r="WXQ112" s="5"/>
      <c r="WXR112" s="5"/>
      <c r="WXS112" s="5"/>
      <c r="WXT112" s="5"/>
      <c r="WXU112" s="1"/>
      <c r="WXV112" s="2"/>
      <c r="WXW112" s="2"/>
      <c r="WXX112" s="5"/>
      <c r="WXY112" s="5"/>
      <c r="WXZ112" s="5"/>
      <c r="WYA112" s="5"/>
      <c r="WYB112" s="5"/>
      <c r="WYC112" s="1"/>
      <c r="WYD112" s="2"/>
      <c r="WYE112" s="2"/>
      <c r="WYF112" s="5"/>
      <c r="WYG112" s="5"/>
      <c r="WYH112" s="5"/>
      <c r="WYI112" s="5"/>
      <c r="WYJ112" s="5"/>
      <c r="WYK112" s="1"/>
      <c r="WYL112" s="2"/>
      <c r="WYM112" s="2"/>
      <c r="WYN112" s="5"/>
      <c r="WYO112" s="5"/>
      <c r="WYP112" s="5"/>
      <c r="WYQ112" s="5"/>
      <c r="WYR112" s="5"/>
      <c r="WYS112" s="1"/>
      <c r="WYT112" s="2"/>
      <c r="WYU112" s="2"/>
      <c r="WYV112" s="5"/>
      <c r="WYW112" s="5"/>
      <c r="WYX112" s="5"/>
      <c r="WYY112" s="5"/>
      <c r="WYZ112" s="5"/>
      <c r="WZA112" s="1"/>
      <c r="WZB112" s="2"/>
      <c r="WZC112" s="2"/>
      <c r="WZD112" s="5"/>
      <c r="WZE112" s="5"/>
      <c r="WZF112" s="5"/>
      <c r="WZG112" s="5"/>
      <c r="WZH112" s="5"/>
      <c r="WZI112" s="1"/>
      <c r="WZJ112" s="2"/>
      <c r="WZK112" s="2"/>
      <c r="WZL112" s="5"/>
      <c r="WZM112" s="5"/>
      <c r="WZN112" s="5"/>
      <c r="WZO112" s="5"/>
      <c r="WZP112" s="5"/>
      <c r="WZQ112" s="1"/>
      <c r="WZR112" s="2"/>
      <c r="WZS112" s="2"/>
      <c r="WZT112" s="5"/>
      <c r="WZU112" s="5"/>
      <c r="WZV112" s="5"/>
      <c r="WZW112" s="5"/>
      <c r="WZX112" s="5"/>
      <c r="WZY112" s="1"/>
      <c r="WZZ112" s="2"/>
      <c r="XAA112" s="2"/>
      <c r="XAB112" s="5"/>
      <c r="XAC112" s="5"/>
      <c r="XAD112" s="5"/>
      <c r="XAE112" s="5"/>
      <c r="XAF112" s="5"/>
      <c r="XAG112" s="1"/>
      <c r="XAH112" s="2"/>
      <c r="XAI112" s="2"/>
      <c r="XAJ112" s="5"/>
      <c r="XAK112" s="5"/>
      <c r="XAL112" s="5"/>
      <c r="XAM112" s="5"/>
      <c r="XAN112" s="5"/>
      <c r="XAO112" s="1"/>
      <c r="XAP112" s="2"/>
      <c r="XAQ112" s="2"/>
      <c r="XAR112" s="5"/>
      <c r="XAS112" s="5"/>
      <c r="XAT112" s="5"/>
      <c r="XAU112" s="5"/>
      <c r="XAV112" s="5"/>
      <c r="XAW112" s="1"/>
      <c r="XAX112" s="2"/>
      <c r="XAY112" s="2"/>
      <c r="XAZ112" s="5"/>
      <c r="XBA112" s="5"/>
      <c r="XBB112" s="5"/>
      <c r="XBC112" s="5"/>
      <c r="XBD112" s="5"/>
      <c r="XBE112" s="1"/>
      <c r="XBF112" s="2"/>
      <c r="XBG112" s="2"/>
      <c r="XBH112" s="5"/>
      <c r="XBI112" s="5"/>
      <c r="XBJ112" s="5"/>
      <c r="XBK112" s="5"/>
      <c r="XBL112" s="5"/>
      <c r="XBM112" s="1"/>
      <c r="XBN112" s="2"/>
      <c r="XBO112" s="2"/>
      <c r="XBP112" s="5"/>
      <c r="XBQ112" s="5"/>
      <c r="XBR112" s="5"/>
      <c r="XBS112" s="5"/>
      <c r="XBT112" s="5"/>
      <c r="XBU112" s="1"/>
      <c r="XBV112" s="2"/>
      <c r="XBW112" s="2"/>
      <c r="XBX112" s="5"/>
      <c r="XBY112" s="5"/>
      <c r="XBZ112" s="5"/>
      <c r="XCA112" s="5"/>
      <c r="XCB112" s="5"/>
      <c r="XCC112" s="1"/>
      <c r="XCD112" s="2"/>
      <c r="XCE112" s="2"/>
      <c r="XCF112" s="5"/>
      <c r="XCG112" s="5"/>
      <c r="XCH112" s="5"/>
      <c r="XCI112" s="5"/>
      <c r="XCJ112" s="5"/>
      <c r="XCK112" s="1"/>
      <c r="XCL112" s="2"/>
      <c r="XCM112" s="2"/>
      <c r="XCN112" s="5"/>
      <c r="XCO112" s="5"/>
      <c r="XCP112" s="5"/>
      <c r="XCQ112" s="5"/>
      <c r="XCR112" s="5"/>
      <c r="XCS112" s="1"/>
      <c r="XCT112" s="2"/>
      <c r="XCU112" s="2"/>
      <c r="XCV112" s="5"/>
      <c r="XCW112" s="5"/>
      <c r="XCX112" s="5"/>
      <c r="XCY112" s="5"/>
      <c r="XCZ112" s="5"/>
      <c r="XDA112" s="1"/>
      <c r="XDB112" s="2"/>
      <c r="XDC112" s="2"/>
      <c r="XDD112" s="5"/>
      <c r="XDE112" s="5"/>
      <c r="XDF112" s="5"/>
      <c r="XDG112" s="5"/>
      <c r="XDH112" s="5"/>
      <c r="XDI112" s="1"/>
      <c r="XDJ112" s="2"/>
      <c r="XDK112" s="2"/>
      <c r="XDL112" s="5"/>
      <c r="XDM112" s="5"/>
      <c r="XDN112" s="5"/>
      <c r="XDO112" s="5"/>
      <c r="XDP112" s="5"/>
      <c r="XDQ112" s="1"/>
      <c r="XDR112" s="2"/>
      <c r="XDS112" s="2"/>
      <c r="XDT112" s="5"/>
      <c r="XDU112" s="5"/>
      <c r="XDV112" s="5"/>
      <c r="XDW112" s="5"/>
      <c r="XDX112" s="5"/>
      <c r="XDY112" s="1"/>
      <c r="XDZ112" s="2"/>
      <c r="XEA112" s="2"/>
      <c r="XEB112" s="5"/>
      <c r="XEC112" s="5"/>
      <c r="XED112" s="5"/>
      <c r="XEE112" s="5"/>
      <c r="XEF112" s="5"/>
      <c r="XEG112" s="1"/>
      <c r="XEH112" s="2"/>
      <c r="XEI112" s="2"/>
      <c r="XEJ112" s="5"/>
      <c r="XEK112" s="5"/>
      <c r="XEL112" s="5"/>
      <c r="XEM112" s="5"/>
      <c r="XEN112" s="5"/>
      <c r="XEO112" s="1"/>
      <c r="XEP112" s="2"/>
      <c r="XEQ112" s="2"/>
      <c r="XER112" s="5"/>
      <c r="XES112" s="5"/>
      <c r="XET112" s="5"/>
      <c r="XEU112" s="5"/>
      <c r="XEV112" s="5"/>
      <c r="XEW112" s="1"/>
      <c r="XEX112" s="2"/>
      <c r="XEY112" s="2"/>
      <c r="XEZ112" s="5"/>
      <c r="XFA112" s="5"/>
      <c r="XFB112" s="5"/>
      <c r="XFC112" s="5"/>
      <c r="XFD112" s="5"/>
    </row>
    <row r="113" spans="1:16384" s="4" customFormat="1" x14ac:dyDescent="0.2">
      <c r="A113" s="861"/>
      <c r="B113" s="861"/>
      <c r="C113" s="861"/>
      <c r="D113" s="861"/>
      <c r="E113" s="861"/>
      <c r="F113" s="861"/>
      <c r="G113" s="861"/>
      <c r="H113" s="861"/>
      <c r="I113" s="861"/>
      <c r="J113" s="865"/>
      <c r="K113" s="865"/>
      <c r="L113" s="865"/>
      <c r="M113" s="865"/>
      <c r="N113" s="865"/>
      <c r="O113" s="865"/>
      <c r="P113" s="865"/>
      <c r="Q113" s="861"/>
      <c r="R113" s="865"/>
      <c r="S113" s="865"/>
      <c r="T113" s="865"/>
      <c r="U113" s="865"/>
      <c r="V113" s="865"/>
      <c r="W113" s="865"/>
      <c r="X113" s="865"/>
      <c r="Y113" s="861"/>
      <c r="Z113" s="865"/>
      <c r="AA113" s="865"/>
      <c r="AB113" s="865"/>
      <c r="AC113" s="865"/>
      <c r="AD113" s="865"/>
      <c r="AE113" s="865"/>
      <c r="AF113" s="865"/>
      <c r="AG113" s="861"/>
      <c r="AH113" s="865"/>
      <c r="AI113" s="865"/>
      <c r="AJ113" s="865"/>
      <c r="AK113" s="865"/>
      <c r="AL113" s="865"/>
      <c r="AM113" s="865"/>
      <c r="AN113" s="865"/>
      <c r="AO113" s="861"/>
      <c r="AP113" s="865"/>
      <c r="AQ113" s="865"/>
      <c r="AR113" s="865"/>
      <c r="AS113" s="865"/>
      <c r="AT113" s="865"/>
      <c r="AU113" s="865"/>
      <c r="AV113" s="865"/>
      <c r="AW113" s="861"/>
      <c r="AX113" s="865"/>
      <c r="AY113" s="865"/>
      <c r="AZ113" s="865"/>
      <c r="BA113" s="865"/>
      <c r="BB113" s="865"/>
      <c r="BC113" s="865"/>
      <c r="BD113" s="865"/>
      <c r="BE113" s="861"/>
      <c r="BF113" s="865"/>
      <c r="BG113" s="865"/>
      <c r="BH113" s="865"/>
      <c r="BI113" s="865"/>
      <c r="BJ113" s="865"/>
      <c r="BK113" s="865"/>
      <c r="BL113" s="865"/>
      <c r="BM113" s="861"/>
      <c r="BN113" s="865"/>
      <c r="BO113" s="865"/>
      <c r="BP113" s="865"/>
      <c r="BQ113" s="865"/>
      <c r="BR113" s="865"/>
      <c r="BS113" s="865"/>
      <c r="BT113" s="865"/>
      <c r="BU113" s="861"/>
      <c r="BV113" s="865"/>
      <c r="BW113" s="865"/>
      <c r="BX113" s="865"/>
      <c r="BY113" s="865"/>
      <c r="BZ113" s="865"/>
      <c r="CA113" s="865"/>
      <c r="CB113" s="865"/>
      <c r="CC113" s="861"/>
      <c r="CD113" s="865"/>
      <c r="CE113" s="865"/>
      <c r="CF113" s="865"/>
      <c r="CG113" s="865"/>
      <c r="CH113" s="865"/>
      <c r="CI113" s="865"/>
      <c r="CJ113" s="865"/>
      <c r="CK113" s="861"/>
      <c r="CL113" s="865"/>
      <c r="CM113" s="865"/>
      <c r="CN113" s="865"/>
      <c r="CO113" s="865"/>
      <c r="CP113" s="865"/>
      <c r="CQ113" s="865"/>
      <c r="CR113" s="865"/>
      <c r="CS113" s="861"/>
      <c r="CT113" s="865"/>
      <c r="CU113" s="865"/>
      <c r="CV113" s="865"/>
      <c r="CW113" s="865"/>
      <c r="CX113" s="865"/>
      <c r="CY113" s="865"/>
      <c r="CZ113" s="865"/>
      <c r="DA113" s="861"/>
      <c r="DB113" s="865"/>
      <c r="DC113" s="865"/>
      <c r="DD113" s="865"/>
      <c r="DE113" s="865"/>
      <c r="DF113" s="865"/>
      <c r="DG113" s="865"/>
      <c r="DH113" s="865"/>
      <c r="DI113" s="861"/>
      <c r="DJ113" s="865"/>
      <c r="DK113" s="865"/>
      <c r="DL113" s="865"/>
      <c r="DM113" s="865"/>
      <c r="DN113" s="865"/>
      <c r="DO113" s="865"/>
      <c r="DP113" s="865"/>
      <c r="DQ113" s="861"/>
      <c r="DR113" s="865"/>
      <c r="DS113" s="865"/>
      <c r="DT113" s="865"/>
      <c r="DU113" s="865"/>
      <c r="DV113" s="865"/>
      <c r="DW113" s="865"/>
      <c r="DX113" s="865"/>
      <c r="DY113" s="861"/>
      <c r="DZ113" s="865"/>
      <c r="EA113" s="865"/>
      <c r="EB113" s="865"/>
      <c r="EC113" s="865"/>
      <c r="ED113" s="865"/>
      <c r="EE113" s="865"/>
      <c r="EF113" s="865"/>
      <c r="EG113" s="861"/>
      <c r="EH113" s="865"/>
      <c r="EI113" s="865"/>
      <c r="EJ113" s="865"/>
      <c r="EK113" s="865"/>
      <c r="EL113" s="865"/>
      <c r="EM113" s="865"/>
      <c r="EN113" s="865"/>
      <c r="EO113" s="861"/>
      <c r="EP113" s="865"/>
      <c r="EQ113" s="865"/>
      <c r="ER113" s="865"/>
      <c r="ES113" s="865"/>
      <c r="ET113" s="865"/>
      <c r="EU113" s="865"/>
      <c r="EV113" s="865"/>
      <c r="EW113" s="861"/>
      <c r="EX113" s="865"/>
      <c r="EY113" s="865"/>
      <c r="EZ113" s="865"/>
      <c r="FA113" s="865"/>
      <c r="FB113" s="865"/>
      <c r="FC113" s="865"/>
      <c r="FD113" s="865"/>
      <c r="FE113" s="861"/>
      <c r="FF113" s="865"/>
      <c r="FG113" s="865"/>
      <c r="FH113" s="865"/>
      <c r="FI113" s="865"/>
      <c r="FJ113" s="865"/>
      <c r="FK113" s="865"/>
      <c r="FL113" s="865"/>
      <c r="FM113" s="861"/>
      <c r="FN113" s="865"/>
      <c r="FO113" s="865"/>
      <c r="FP113" s="865"/>
      <c r="FQ113" s="865"/>
      <c r="FR113" s="865"/>
      <c r="FS113" s="865"/>
      <c r="FT113" s="865"/>
      <c r="FU113" s="861"/>
      <c r="FV113" s="865"/>
      <c r="FW113" s="865"/>
      <c r="FX113" s="865"/>
      <c r="FY113" s="865"/>
      <c r="FZ113" s="865"/>
      <c r="GA113" s="865"/>
      <c r="GB113" s="865"/>
      <c r="GC113" s="861"/>
      <c r="GD113" s="865"/>
      <c r="GE113" s="865"/>
      <c r="GF113" s="865"/>
      <c r="GG113" s="865"/>
      <c r="GH113" s="865"/>
      <c r="GI113" s="865"/>
      <c r="GJ113" s="865"/>
      <c r="GK113" s="861"/>
      <c r="GL113" s="865"/>
      <c r="GM113" s="865"/>
      <c r="GN113" s="865"/>
      <c r="GO113" s="865"/>
      <c r="GP113" s="865"/>
      <c r="GQ113" s="865"/>
      <c r="GR113" s="865"/>
      <c r="GS113" s="861"/>
      <c r="GT113" s="865"/>
      <c r="GU113" s="865"/>
      <c r="GV113" s="865"/>
      <c r="GW113" s="865"/>
      <c r="GX113" s="865"/>
      <c r="GY113" s="865"/>
      <c r="GZ113" s="865"/>
      <c r="HA113" s="861"/>
      <c r="HB113" s="865"/>
      <c r="HC113" s="865"/>
      <c r="HD113" s="865"/>
      <c r="HE113" s="865"/>
      <c r="HF113" s="865"/>
      <c r="HG113" s="865"/>
      <c r="HH113" s="865"/>
      <c r="HI113" s="861"/>
      <c r="HJ113" s="865"/>
      <c r="HK113" s="865"/>
      <c r="HL113" s="865"/>
      <c r="HM113" s="865"/>
      <c r="HN113" s="865"/>
      <c r="HO113" s="865"/>
      <c r="HP113" s="865"/>
      <c r="HQ113" s="861"/>
      <c r="HR113" s="865"/>
      <c r="HS113" s="865"/>
      <c r="HT113" s="865"/>
      <c r="HU113" s="865"/>
      <c r="HV113" s="865"/>
      <c r="HW113" s="865"/>
      <c r="HX113" s="865"/>
      <c r="HY113" s="861"/>
      <c r="HZ113" s="865"/>
      <c r="IA113" s="865"/>
      <c r="IB113" s="865"/>
      <c r="IC113" s="865"/>
      <c r="ID113" s="865"/>
      <c r="IE113" s="865"/>
      <c r="IF113" s="865"/>
      <c r="IG113" s="861"/>
      <c r="IH113" s="865"/>
      <c r="II113" s="865"/>
      <c r="IJ113" s="865"/>
      <c r="IK113" s="865"/>
      <c r="IL113" s="865"/>
      <c r="IM113" s="865"/>
      <c r="IN113" s="865"/>
      <c r="IO113" s="861"/>
      <c r="IP113" s="865"/>
      <c r="IQ113" s="865"/>
      <c r="IR113" s="865"/>
      <c r="IS113" s="865"/>
      <c r="IT113" s="865"/>
      <c r="IU113" s="865"/>
      <c r="IV113" s="865"/>
      <c r="IW113" s="861"/>
      <c r="IX113" s="865"/>
      <c r="IY113" s="865"/>
      <c r="IZ113" s="865"/>
      <c r="JA113" s="865"/>
      <c r="JB113" s="865"/>
      <c r="JC113" s="865"/>
      <c r="JD113" s="865"/>
      <c r="JE113" s="861"/>
      <c r="JF113" s="865"/>
      <c r="JG113" s="865"/>
      <c r="JH113" s="865"/>
      <c r="JI113" s="865"/>
      <c r="JJ113" s="865"/>
      <c r="JK113" s="865"/>
      <c r="JL113" s="865"/>
      <c r="JM113" s="861"/>
      <c r="JN113" s="865"/>
      <c r="JO113" s="865"/>
      <c r="JP113" s="865"/>
      <c r="JQ113" s="865"/>
      <c r="JR113" s="865"/>
      <c r="JS113" s="865"/>
      <c r="JT113" s="865"/>
      <c r="JU113" s="861"/>
      <c r="JV113" s="865"/>
      <c r="JW113" s="865"/>
      <c r="JX113" s="865"/>
      <c r="JY113" s="865"/>
      <c r="JZ113" s="865"/>
      <c r="KA113" s="865"/>
      <c r="KB113" s="865"/>
      <c r="KC113" s="861"/>
      <c r="KD113" s="865"/>
      <c r="KE113" s="865"/>
      <c r="KF113" s="865"/>
      <c r="KG113" s="865"/>
      <c r="KH113" s="865"/>
      <c r="KI113" s="865"/>
      <c r="KJ113" s="865"/>
      <c r="KK113" s="861"/>
      <c r="KL113" s="865"/>
      <c r="KM113" s="865"/>
      <c r="KN113" s="865"/>
      <c r="KO113" s="865"/>
      <c r="KP113" s="865"/>
      <c r="KQ113" s="865"/>
      <c r="KR113" s="865"/>
      <c r="KS113" s="861"/>
      <c r="KT113" s="865"/>
      <c r="KU113" s="865"/>
      <c r="KV113" s="865"/>
      <c r="KW113" s="865"/>
      <c r="KX113" s="865"/>
      <c r="KY113" s="865"/>
      <c r="KZ113" s="865"/>
      <c r="LA113" s="861"/>
      <c r="LB113" s="865"/>
      <c r="LC113" s="865"/>
      <c r="LD113" s="865"/>
      <c r="LE113" s="865"/>
      <c r="LF113" s="865"/>
      <c r="LG113" s="865"/>
      <c r="LH113" s="865"/>
      <c r="LI113" s="861"/>
      <c r="LJ113" s="865"/>
      <c r="LK113" s="865"/>
      <c r="LL113" s="865"/>
      <c r="LM113" s="865"/>
      <c r="LN113" s="865"/>
      <c r="LO113" s="865"/>
      <c r="LP113" s="865"/>
      <c r="LQ113" s="861"/>
      <c r="LR113" s="865"/>
      <c r="LS113" s="865"/>
      <c r="LT113" s="865"/>
      <c r="LU113" s="865"/>
      <c r="LV113" s="865"/>
      <c r="LW113" s="865"/>
      <c r="LX113" s="865"/>
      <c r="LY113" s="861"/>
      <c r="LZ113" s="865"/>
      <c r="MA113" s="865"/>
      <c r="MB113" s="865"/>
      <c r="MC113" s="865"/>
      <c r="MD113" s="865"/>
      <c r="ME113" s="865"/>
      <c r="MF113" s="865"/>
      <c r="MG113" s="861"/>
      <c r="MH113" s="865"/>
      <c r="MI113" s="865"/>
      <c r="MJ113" s="865"/>
      <c r="MK113" s="865"/>
      <c r="ML113" s="865"/>
      <c r="MM113" s="865"/>
      <c r="MN113" s="865"/>
      <c r="MO113" s="861"/>
      <c r="MP113" s="865"/>
      <c r="MQ113" s="865"/>
      <c r="MR113" s="865"/>
      <c r="MS113" s="865"/>
      <c r="MT113" s="865"/>
      <c r="MU113" s="865"/>
      <c r="MV113" s="865"/>
      <c r="MW113" s="861"/>
      <c r="MX113" s="865"/>
      <c r="MY113" s="865"/>
      <c r="MZ113" s="865"/>
      <c r="NA113" s="865"/>
      <c r="NB113" s="865"/>
      <c r="NC113" s="865"/>
      <c r="ND113" s="865"/>
      <c r="NE113" s="861"/>
      <c r="NF113" s="865"/>
      <c r="NG113" s="865"/>
      <c r="NH113" s="865"/>
      <c r="NI113" s="865"/>
      <c r="NJ113" s="865"/>
      <c r="NK113" s="865"/>
      <c r="NL113" s="865"/>
      <c r="NM113" s="861"/>
      <c r="NN113" s="865"/>
      <c r="NO113" s="865"/>
      <c r="NP113" s="865"/>
      <c r="NQ113" s="865"/>
      <c r="NR113" s="865"/>
      <c r="NS113" s="865"/>
      <c r="NT113" s="865"/>
      <c r="NU113" s="861"/>
      <c r="NV113" s="865"/>
      <c r="NW113" s="865"/>
      <c r="NX113" s="865"/>
      <c r="NY113" s="865"/>
      <c r="NZ113" s="865"/>
      <c r="OA113" s="865"/>
      <c r="OB113" s="865"/>
      <c r="OC113" s="861"/>
      <c r="OD113" s="865"/>
      <c r="OE113" s="865"/>
      <c r="OF113" s="865"/>
      <c r="OG113" s="865"/>
      <c r="OH113" s="865"/>
      <c r="OI113" s="865"/>
      <c r="OJ113" s="865"/>
      <c r="OK113" s="861"/>
      <c r="OL113" s="865"/>
      <c r="OM113" s="865"/>
      <c r="ON113" s="865"/>
      <c r="OO113" s="865"/>
      <c r="OP113" s="865"/>
      <c r="OQ113" s="865"/>
      <c r="OR113" s="865"/>
      <c r="OS113" s="861"/>
      <c r="OT113" s="865"/>
      <c r="OU113" s="865"/>
      <c r="OV113" s="865"/>
      <c r="OW113" s="865"/>
      <c r="OX113" s="865"/>
      <c r="OY113" s="865"/>
      <c r="OZ113" s="865"/>
      <c r="PA113" s="861"/>
      <c r="PB113" s="865"/>
      <c r="PC113" s="865"/>
      <c r="PD113" s="865"/>
      <c r="PE113" s="865"/>
      <c r="PF113" s="865"/>
      <c r="PG113" s="865"/>
      <c r="PH113" s="865"/>
      <c r="PI113" s="861"/>
      <c r="PJ113" s="865"/>
      <c r="PK113" s="865"/>
      <c r="PL113" s="865"/>
      <c r="PM113" s="865"/>
      <c r="PN113" s="865"/>
      <c r="PO113" s="865"/>
      <c r="PP113" s="865"/>
      <c r="PQ113" s="861"/>
      <c r="PR113" s="865"/>
      <c r="PS113" s="865"/>
      <c r="PT113" s="865"/>
      <c r="PU113" s="865"/>
      <c r="PV113" s="865"/>
      <c r="PW113" s="865"/>
      <c r="PX113" s="865"/>
      <c r="PY113" s="861"/>
      <c r="PZ113" s="865"/>
      <c r="QA113" s="865"/>
      <c r="QB113" s="865"/>
      <c r="QC113" s="865"/>
      <c r="QD113" s="865"/>
      <c r="QE113" s="865"/>
      <c r="QF113" s="865"/>
      <c r="QG113" s="861"/>
      <c r="QH113" s="865"/>
      <c r="QI113" s="865"/>
      <c r="QJ113" s="865"/>
      <c r="QK113" s="865"/>
      <c r="QL113" s="865"/>
      <c r="QM113" s="865"/>
      <c r="QN113" s="865"/>
      <c r="QO113" s="861"/>
      <c r="QP113" s="865"/>
      <c r="QQ113" s="865"/>
      <c r="QR113" s="865"/>
      <c r="QS113" s="865"/>
      <c r="QT113" s="865"/>
      <c r="QU113" s="865"/>
      <c r="QV113" s="865"/>
      <c r="QW113" s="861"/>
      <c r="QX113" s="865"/>
      <c r="QY113" s="865"/>
      <c r="QZ113" s="865"/>
      <c r="RA113" s="865"/>
      <c r="RB113" s="865"/>
      <c r="RC113" s="865"/>
      <c r="RD113" s="865"/>
      <c r="RE113" s="861"/>
      <c r="RF113" s="865"/>
      <c r="RG113" s="865"/>
      <c r="RH113" s="865"/>
      <c r="RI113" s="865"/>
      <c r="RJ113" s="865"/>
      <c r="RK113" s="865"/>
      <c r="RL113" s="865"/>
      <c r="RM113" s="861"/>
      <c r="RN113" s="865"/>
      <c r="RO113" s="865"/>
      <c r="RP113" s="865"/>
      <c r="RQ113" s="865"/>
      <c r="RR113" s="865"/>
      <c r="RS113" s="865"/>
      <c r="RT113" s="865"/>
      <c r="RU113" s="861"/>
      <c r="RV113" s="865"/>
      <c r="RW113" s="865"/>
      <c r="RX113" s="865"/>
      <c r="RY113" s="865"/>
      <c r="RZ113" s="865"/>
      <c r="SA113" s="865"/>
      <c r="SB113" s="865"/>
      <c r="SC113" s="861"/>
      <c r="SD113" s="865"/>
      <c r="SE113" s="865"/>
      <c r="SF113" s="865"/>
      <c r="SG113" s="865"/>
      <c r="SH113" s="865"/>
      <c r="SI113" s="865"/>
      <c r="SJ113" s="865"/>
      <c r="SK113" s="861"/>
      <c r="SL113" s="865"/>
      <c r="SM113" s="865"/>
      <c r="SN113" s="865"/>
      <c r="SO113" s="865"/>
      <c r="SP113" s="865"/>
      <c r="SQ113" s="865"/>
      <c r="SR113" s="865"/>
      <c r="SS113" s="861"/>
      <c r="ST113" s="865"/>
      <c r="SU113" s="865"/>
      <c r="SV113" s="865"/>
      <c r="SW113" s="865"/>
      <c r="SX113" s="865"/>
      <c r="SY113" s="865"/>
      <c r="SZ113" s="865"/>
      <c r="TA113" s="861"/>
      <c r="TB113" s="865"/>
      <c r="TC113" s="865"/>
      <c r="TD113" s="865"/>
      <c r="TE113" s="865"/>
      <c r="TF113" s="865"/>
      <c r="TG113" s="865"/>
      <c r="TH113" s="865"/>
      <c r="TI113" s="861"/>
      <c r="TJ113" s="865"/>
      <c r="TK113" s="865"/>
      <c r="TL113" s="865"/>
      <c r="TM113" s="865"/>
      <c r="TN113" s="865"/>
      <c r="TO113" s="865"/>
      <c r="TP113" s="865"/>
      <c r="TQ113" s="861"/>
      <c r="TR113" s="865"/>
      <c r="TS113" s="865"/>
      <c r="TT113" s="865"/>
      <c r="TU113" s="865"/>
      <c r="TV113" s="865"/>
      <c r="TW113" s="865"/>
      <c r="TX113" s="865"/>
      <c r="TY113" s="861"/>
      <c r="TZ113" s="865"/>
      <c r="UA113" s="865"/>
      <c r="UB113" s="865"/>
      <c r="UC113" s="865"/>
      <c r="UD113" s="865"/>
      <c r="UE113" s="865"/>
      <c r="UF113" s="865"/>
      <c r="UG113" s="861"/>
      <c r="UH113" s="865"/>
      <c r="UI113" s="865"/>
      <c r="UJ113" s="865"/>
      <c r="UK113" s="865"/>
      <c r="UL113" s="865"/>
      <c r="UM113" s="865"/>
      <c r="UN113" s="865"/>
      <c r="UO113" s="861"/>
      <c r="UP113" s="865"/>
      <c r="UQ113" s="865"/>
      <c r="UR113" s="865"/>
      <c r="US113" s="865"/>
      <c r="UT113" s="865"/>
      <c r="UU113" s="865"/>
      <c r="UV113" s="865"/>
      <c r="UW113" s="861"/>
      <c r="UX113" s="865"/>
      <c r="UY113" s="865"/>
      <c r="UZ113" s="865"/>
      <c r="VA113" s="865"/>
      <c r="VB113" s="865"/>
      <c r="VC113" s="865"/>
      <c r="VD113" s="865"/>
      <c r="VE113" s="861"/>
      <c r="VF113" s="865"/>
      <c r="VG113" s="865"/>
      <c r="VH113" s="865"/>
      <c r="VI113" s="865"/>
      <c r="VJ113" s="865"/>
      <c r="VK113" s="865"/>
      <c r="VL113" s="865"/>
      <c r="VM113" s="861"/>
      <c r="VN113" s="865"/>
      <c r="VO113" s="865"/>
      <c r="VP113" s="865"/>
      <c r="VQ113" s="865"/>
      <c r="VR113" s="865"/>
      <c r="VS113" s="865"/>
      <c r="VT113" s="865"/>
      <c r="VU113" s="861"/>
      <c r="VV113" s="865"/>
      <c r="VW113" s="865"/>
      <c r="VX113" s="865"/>
      <c r="VY113" s="865"/>
      <c r="VZ113" s="865"/>
      <c r="WA113" s="865"/>
      <c r="WB113" s="865"/>
      <c r="WC113" s="861"/>
      <c r="WD113" s="865"/>
      <c r="WE113" s="865"/>
      <c r="WF113" s="865"/>
      <c r="WG113" s="865"/>
      <c r="WH113" s="865"/>
      <c r="WI113" s="865"/>
      <c r="WJ113" s="865"/>
      <c r="WK113" s="861"/>
      <c r="WL113" s="865"/>
      <c r="WM113" s="865"/>
      <c r="WN113" s="865"/>
      <c r="WO113" s="865"/>
      <c r="WP113" s="865"/>
      <c r="WQ113" s="865"/>
      <c r="WR113" s="865"/>
      <c r="WS113" s="861"/>
      <c r="WT113" s="865"/>
      <c r="WU113" s="865"/>
      <c r="WV113" s="865"/>
      <c r="WW113" s="865"/>
      <c r="WX113" s="865"/>
      <c r="WY113" s="865"/>
      <c r="WZ113" s="865"/>
      <c r="XA113" s="861"/>
      <c r="XB113" s="865"/>
      <c r="XC113" s="865"/>
      <c r="XD113" s="865"/>
      <c r="XE113" s="865"/>
      <c r="XF113" s="865"/>
      <c r="XG113" s="865"/>
      <c r="XH113" s="865"/>
      <c r="XI113" s="861"/>
      <c r="XJ113" s="865"/>
      <c r="XK113" s="865"/>
      <c r="XL113" s="865"/>
      <c r="XM113" s="865"/>
      <c r="XN113" s="865"/>
      <c r="XO113" s="865"/>
      <c r="XP113" s="865"/>
      <c r="XQ113" s="861"/>
      <c r="XR113" s="865"/>
      <c r="XS113" s="865"/>
      <c r="XT113" s="865"/>
      <c r="XU113" s="865"/>
      <c r="XV113" s="865"/>
      <c r="XW113" s="865"/>
      <c r="XX113" s="865"/>
      <c r="XY113" s="861"/>
      <c r="XZ113" s="865"/>
      <c r="YA113" s="865"/>
      <c r="YB113" s="865"/>
      <c r="YC113" s="865"/>
      <c r="YD113" s="865"/>
      <c r="YE113" s="865"/>
      <c r="YF113" s="865"/>
      <c r="YG113" s="861"/>
      <c r="YH113" s="865"/>
      <c r="YI113" s="865"/>
      <c r="YJ113" s="865"/>
      <c r="YK113" s="865"/>
      <c r="YL113" s="865"/>
      <c r="YM113" s="865"/>
      <c r="YN113" s="865"/>
      <c r="YO113" s="861"/>
      <c r="YP113" s="865"/>
      <c r="YQ113" s="865"/>
      <c r="YR113" s="865"/>
      <c r="YS113" s="865"/>
      <c r="YT113" s="865"/>
      <c r="YU113" s="865"/>
      <c r="YV113" s="865"/>
      <c r="YW113" s="861"/>
      <c r="YX113" s="865"/>
      <c r="YY113" s="865"/>
      <c r="YZ113" s="865"/>
      <c r="ZA113" s="865"/>
      <c r="ZB113" s="865"/>
      <c r="ZC113" s="865"/>
      <c r="ZD113" s="865"/>
      <c r="ZE113" s="861"/>
      <c r="ZF113" s="865"/>
      <c r="ZG113" s="865"/>
      <c r="ZH113" s="865"/>
      <c r="ZI113" s="865"/>
      <c r="ZJ113" s="865"/>
      <c r="ZK113" s="865"/>
      <c r="ZL113" s="865"/>
      <c r="ZM113" s="861"/>
      <c r="ZN113" s="865"/>
      <c r="ZO113" s="865"/>
      <c r="ZP113" s="865"/>
      <c r="ZQ113" s="865"/>
      <c r="ZR113" s="865"/>
      <c r="ZS113" s="865"/>
      <c r="ZT113" s="865"/>
      <c r="ZU113" s="861"/>
      <c r="ZV113" s="865"/>
      <c r="ZW113" s="865"/>
      <c r="ZX113" s="865"/>
      <c r="ZY113" s="865"/>
      <c r="ZZ113" s="865"/>
      <c r="AAA113" s="865"/>
      <c r="AAB113" s="865"/>
      <c r="AAC113" s="861"/>
      <c r="AAD113" s="865"/>
      <c r="AAE113" s="865"/>
      <c r="AAF113" s="865"/>
      <c r="AAG113" s="865"/>
      <c r="AAH113" s="865"/>
      <c r="AAI113" s="865"/>
      <c r="AAJ113" s="865"/>
      <c r="AAK113" s="861"/>
      <c r="AAL113" s="865"/>
      <c r="AAM113" s="865"/>
      <c r="AAN113" s="865"/>
      <c r="AAO113" s="865"/>
      <c r="AAP113" s="865"/>
      <c r="AAQ113" s="865"/>
      <c r="AAR113" s="865"/>
      <c r="AAS113" s="861"/>
      <c r="AAT113" s="865"/>
      <c r="AAU113" s="865"/>
      <c r="AAV113" s="865"/>
      <c r="AAW113" s="865"/>
      <c r="AAX113" s="865"/>
      <c r="AAY113" s="865"/>
      <c r="AAZ113" s="865"/>
      <c r="ABA113" s="861"/>
      <c r="ABB113" s="865"/>
      <c r="ABC113" s="865"/>
      <c r="ABD113" s="865"/>
      <c r="ABE113" s="865"/>
      <c r="ABF113" s="865"/>
      <c r="ABG113" s="865"/>
      <c r="ABH113" s="865"/>
      <c r="ABI113" s="861"/>
      <c r="ABJ113" s="865"/>
      <c r="ABK113" s="865"/>
      <c r="ABL113" s="865"/>
      <c r="ABM113" s="865"/>
      <c r="ABN113" s="865"/>
      <c r="ABO113" s="865"/>
      <c r="ABP113" s="865"/>
      <c r="ABQ113" s="861"/>
      <c r="ABR113" s="865"/>
      <c r="ABS113" s="865"/>
      <c r="ABT113" s="865"/>
      <c r="ABU113" s="865"/>
      <c r="ABV113" s="865"/>
      <c r="ABW113" s="865"/>
      <c r="ABX113" s="865"/>
      <c r="ABY113" s="861"/>
      <c r="ABZ113" s="865"/>
      <c r="ACA113" s="865"/>
      <c r="ACB113" s="865"/>
      <c r="ACC113" s="865"/>
      <c r="ACD113" s="865"/>
      <c r="ACE113" s="865"/>
      <c r="ACF113" s="865"/>
      <c r="ACG113" s="861"/>
      <c r="ACH113" s="865"/>
      <c r="ACI113" s="865"/>
      <c r="ACJ113" s="865"/>
      <c r="ACK113" s="865"/>
      <c r="ACL113" s="865"/>
      <c r="ACM113" s="865"/>
      <c r="ACN113" s="865"/>
      <c r="ACO113" s="861"/>
      <c r="ACP113" s="865"/>
      <c r="ACQ113" s="865"/>
      <c r="ACR113" s="865"/>
      <c r="ACS113" s="865"/>
      <c r="ACT113" s="865"/>
      <c r="ACU113" s="865"/>
      <c r="ACV113" s="865"/>
      <c r="ACW113" s="861"/>
      <c r="ACX113" s="865"/>
      <c r="ACY113" s="865"/>
      <c r="ACZ113" s="865"/>
      <c r="ADA113" s="865"/>
      <c r="ADB113" s="865"/>
      <c r="ADC113" s="865"/>
      <c r="ADD113" s="865"/>
      <c r="ADE113" s="861"/>
      <c r="ADF113" s="865"/>
      <c r="ADG113" s="865"/>
      <c r="ADH113" s="865"/>
      <c r="ADI113" s="865"/>
      <c r="ADJ113" s="865"/>
      <c r="ADK113" s="865"/>
      <c r="ADL113" s="865"/>
      <c r="ADM113" s="861"/>
      <c r="ADN113" s="865"/>
      <c r="ADO113" s="865"/>
      <c r="ADP113" s="865"/>
      <c r="ADQ113" s="865"/>
      <c r="ADR113" s="865"/>
      <c r="ADS113" s="865"/>
      <c r="ADT113" s="865"/>
      <c r="ADU113" s="861"/>
      <c r="ADV113" s="865"/>
      <c r="ADW113" s="865"/>
      <c r="ADX113" s="865"/>
      <c r="ADY113" s="865"/>
      <c r="ADZ113" s="865"/>
      <c r="AEA113" s="865"/>
      <c r="AEB113" s="865"/>
      <c r="AEC113" s="861"/>
      <c r="AED113" s="865"/>
      <c r="AEE113" s="865"/>
      <c r="AEF113" s="865"/>
      <c r="AEG113" s="865"/>
      <c r="AEH113" s="865"/>
      <c r="AEI113" s="865"/>
      <c r="AEJ113" s="865"/>
      <c r="AEK113" s="861"/>
      <c r="AEL113" s="865"/>
      <c r="AEM113" s="865"/>
      <c r="AEN113" s="865"/>
      <c r="AEO113" s="865"/>
      <c r="AEP113" s="865"/>
      <c r="AEQ113" s="865"/>
      <c r="AER113" s="865"/>
      <c r="AES113" s="861"/>
      <c r="AET113" s="865"/>
      <c r="AEU113" s="865"/>
      <c r="AEV113" s="865"/>
      <c r="AEW113" s="865"/>
      <c r="AEX113" s="865"/>
      <c r="AEY113" s="865"/>
      <c r="AEZ113" s="865"/>
      <c r="AFA113" s="861"/>
      <c r="AFB113" s="865"/>
      <c r="AFC113" s="865"/>
      <c r="AFD113" s="865"/>
      <c r="AFE113" s="865"/>
      <c r="AFF113" s="865"/>
      <c r="AFG113" s="865"/>
      <c r="AFH113" s="865"/>
      <c r="AFI113" s="861"/>
      <c r="AFJ113" s="865"/>
      <c r="AFK113" s="865"/>
      <c r="AFL113" s="865"/>
      <c r="AFM113" s="865"/>
      <c r="AFN113" s="865"/>
      <c r="AFO113" s="865"/>
      <c r="AFP113" s="865"/>
      <c r="AFQ113" s="861"/>
      <c r="AFR113" s="865"/>
      <c r="AFS113" s="865"/>
      <c r="AFT113" s="865"/>
      <c r="AFU113" s="865"/>
      <c r="AFV113" s="865"/>
      <c r="AFW113" s="865"/>
      <c r="AFX113" s="865"/>
      <c r="AFY113" s="861"/>
      <c r="AFZ113" s="865"/>
      <c r="AGA113" s="865"/>
      <c r="AGB113" s="865"/>
      <c r="AGC113" s="865"/>
      <c r="AGD113" s="865"/>
      <c r="AGE113" s="865"/>
      <c r="AGF113" s="865"/>
      <c r="AGG113" s="861"/>
      <c r="AGH113" s="865"/>
      <c r="AGI113" s="865"/>
      <c r="AGJ113" s="865"/>
      <c r="AGK113" s="865"/>
      <c r="AGL113" s="865"/>
      <c r="AGM113" s="865"/>
      <c r="AGN113" s="865"/>
      <c r="AGO113" s="861"/>
      <c r="AGP113" s="865"/>
      <c r="AGQ113" s="865"/>
      <c r="AGR113" s="865"/>
      <c r="AGS113" s="865"/>
      <c r="AGT113" s="865"/>
      <c r="AGU113" s="865"/>
      <c r="AGV113" s="865"/>
      <c r="AGW113" s="861"/>
      <c r="AGX113" s="865"/>
      <c r="AGY113" s="865"/>
      <c r="AGZ113" s="865"/>
      <c r="AHA113" s="865"/>
      <c r="AHB113" s="865"/>
      <c r="AHC113" s="865"/>
      <c r="AHD113" s="865"/>
      <c r="AHE113" s="861"/>
      <c r="AHF113" s="865"/>
      <c r="AHG113" s="865"/>
      <c r="AHH113" s="865"/>
      <c r="AHI113" s="865"/>
      <c r="AHJ113" s="865"/>
      <c r="AHK113" s="865"/>
      <c r="AHL113" s="865"/>
      <c r="AHM113" s="861"/>
      <c r="AHN113" s="865"/>
      <c r="AHO113" s="865"/>
      <c r="AHP113" s="865"/>
      <c r="AHQ113" s="865"/>
      <c r="AHR113" s="865"/>
      <c r="AHS113" s="865"/>
      <c r="AHT113" s="865"/>
      <c r="AHU113" s="861"/>
      <c r="AHV113" s="865"/>
      <c r="AHW113" s="865"/>
      <c r="AHX113" s="865"/>
      <c r="AHY113" s="865"/>
      <c r="AHZ113" s="865"/>
      <c r="AIA113" s="865"/>
      <c r="AIB113" s="865"/>
      <c r="AIC113" s="861"/>
      <c r="AID113" s="865"/>
      <c r="AIE113" s="865"/>
      <c r="AIF113" s="865"/>
      <c r="AIG113" s="865"/>
      <c r="AIH113" s="865"/>
      <c r="AII113" s="865"/>
      <c r="AIJ113" s="865"/>
      <c r="AIK113" s="861"/>
      <c r="AIL113" s="865"/>
      <c r="AIM113" s="865"/>
      <c r="AIN113" s="865"/>
      <c r="AIO113" s="865"/>
      <c r="AIP113" s="865"/>
      <c r="AIQ113" s="865"/>
      <c r="AIR113" s="865"/>
      <c r="AIS113" s="861"/>
      <c r="AIT113" s="865"/>
      <c r="AIU113" s="865"/>
      <c r="AIV113" s="865"/>
      <c r="AIW113" s="865"/>
      <c r="AIX113" s="865"/>
      <c r="AIY113" s="865"/>
      <c r="AIZ113" s="865"/>
      <c r="AJA113" s="861"/>
      <c r="AJB113" s="865"/>
      <c r="AJC113" s="865"/>
      <c r="AJD113" s="865"/>
      <c r="AJE113" s="865"/>
      <c r="AJF113" s="865"/>
      <c r="AJG113" s="865"/>
      <c r="AJH113" s="865"/>
      <c r="AJI113" s="861"/>
      <c r="AJJ113" s="865"/>
      <c r="AJK113" s="865"/>
      <c r="AJL113" s="865"/>
      <c r="AJM113" s="865"/>
      <c r="AJN113" s="865"/>
      <c r="AJO113" s="865"/>
      <c r="AJP113" s="865"/>
      <c r="AJQ113" s="861"/>
      <c r="AJR113" s="865"/>
      <c r="AJS113" s="865"/>
      <c r="AJT113" s="865"/>
      <c r="AJU113" s="865"/>
      <c r="AJV113" s="865"/>
      <c r="AJW113" s="865"/>
      <c r="AJX113" s="865"/>
      <c r="AJY113" s="861"/>
      <c r="AJZ113" s="865"/>
      <c r="AKA113" s="865"/>
      <c r="AKB113" s="865"/>
      <c r="AKC113" s="865"/>
      <c r="AKD113" s="865"/>
      <c r="AKE113" s="865"/>
      <c r="AKF113" s="865"/>
      <c r="AKG113" s="861"/>
      <c r="AKH113" s="865"/>
      <c r="AKI113" s="865"/>
      <c r="AKJ113" s="865"/>
      <c r="AKK113" s="865"/>
      <c r="AKL113" s="865"/>
      <c r="AKM113" s="865"/>
      <c r="AKN113" s="865"/>
      <c r="AKO113" s="861"/>
      <c r="AKP113" s="865"/>
      <c r="AKQ113" s="865"/>
      <c r="AKR113" s="865"/>
      <c r="AKS113" s="865"/>
      <c r="AKT113" s="865"/>
      <c r="AKU113" s="865"/>
      <c r="AKV113" s="865"/>
      <c r="AKW113" s="861"/>
      <c r="AKX113" s="865"/>
      <c r="AKY113" s="865"/>
      <c r="AKZ113" s="865"/>
      <c r="ALA113" s="865"/>
      <c r="ALB113" s="865"/>
      <c r="ALC113" s="865"/>
      <c r="ALD113" s="865"/>
      <c r="ALE113" s="861"/>
      <c r="ALF113" s="865"/>
      <c r="ALG113" s="865"/>
      <c r="ALH113" s="865"/>
      <c r="ALI113" s="865"/>
      <c r="ALJ113" s="865"/>
      <c r="ALK113" s="865"/>
      <c r="ALL113" s="865"/>
      <c r="ALM113" s="861"/>
      <c r="ALN113" s="865"/>
      <c r="ALO113" s="865"/>
      <c r="ALP113" s="865"/>
      <c r="ALQ113" s="865"/>
      <c r="ALR113" s="865"/>
      <c r="ALS113" s="865"/>
      <c r="ALT113" s="865"/>
      <c r="ALU113" s="861"/>
      <c r="ALV113" s="865"/>
      <c r="ALW113" s="865"/>
      <c r="ALX113" s="865"/>
      <c r="ALY113" s="865"/>
      <c r="ALZ113" s="865"/>
      <c r="AMA113" s="865"/>
      <c r="AMB113" s="865"/>
      <c r="AMC113" s="861"/>
      <c r="AMD113" s="865"/>
      <c r="AME113" s="865"/>
      <c r="AMF113" s="865"/>
      <c r="AMG113" s="865"/>
      <c r="AMH113" s="865"/>
      <c r="AMI113" s="865"/>
      <c r="AMJ113" s="865"/>
      <c r="AMK113" s="861"/>
      <c r="AML113" s="865"/>
      <c r="AMM113" s="865"/>
      <c r="AMN113" s="865"/>
      <c r="AMO113" s="865"/>
      <c r="AMP113" s="865"/>
      <c r="AMQ113" s="865"/>
      <c r="AMR113" s="865"/>
      <c r="AMS113" s="861"/>
      <c r="AMT113" s="865"/>
      <c r="AMU113" s="865"/>
      <c r="AMV113" s="865"/>
      <c r="AMW113" s="865"/>
      <c r="AMX113" s="865"/>
      <c r="AMY113" s="865"/>
      <c r="AMZ113" s="865"/>
      <c r="ANA113" s="861"/>
      <c r="ANB113" s="865"/>
      <c r="ANC113" s="865"/>
      <c r="AND113" s="865"/>
      <c r="ANE113" s="865"/>
      <c r="ANF113" s="865"/>
      <c r="ANG113" s="865"/>
      <c r="ANH113" s="865"/>
      <c r="ANI113" s="861"/>
      <c r="ANJ113" s="865"/>
      <c r="ANK113" s="865"/>
      <c r="ANL113" s="865"/>
      <c r="ANM113" s="865"/>
      <c r="ANN113" s="865"/>
      <c r="ANO113" s="865"/>
      <c r="ANP113" s="865"/>
      <c r="ANQ113" s="861"/>
      <c r="ANR113" s="865"/>
      <c r="ANS113" s="865"/>
      <c r="ANT113" s="865"/>
      <c r="ANU113" s="865"/>
      <c r="ANV113" s="865"/>
      <c r="ANW113" s="865"/>
      <c r="ANX113" s="865"/>
      <c r="ANY113" s="861"/>
      <c r="ANZ113" s="865"/>
      <c r="AOA113" s="865"/>
      <c r="AOB113" s="865"/>
      <c r="AOC113" s="865"/>
      <c r="AOD113" s="865"/>
      <c r="AOE113" s="865"/>
      <c r="AOF113" s="865"/>
      <c r="AOG113" s="861"/>
      <c r="AOH113" s="865"/>
      <c r="AOI113" s="865"/>
      <c r="AOJ113" s="865"/>
      <c r="AOK113" s="865"/>
      <c r="AOL113" s="865"/>
      <c r="AOM113" s="865"/>
      <c r="AON113" s="865"/>
      <c r="AOO113" s="861"/>
      <c r="AOP113" s="865"/>
      <c r="AOQ113" s="865"/>
      <c r="AOR113" s="865"/>
      <c r="AOS113" s="865"/>
      <c r="AOT113" s="865"/>
      <c r="AOU113" s="865"/>
      <c r="AOV113" s="865"/>
      <c r="AOW113" s="861"/>
      <c r="AOX113" s="865"/>
      <c r="AOY113" s="865"/>
      <c r="AOZ113" s="865"/>
      <c r="APA113" s="865"/>
      <c r="APB113" s="865"/>
      <c r="APC113" s="865"/>
      <c r="APD113" s="865"/>
      <c r="APE113" s="861"/>
      <c r="APF113" s="865"/>
      <c r="APG113" s="865"/>
      <c r="APH113" s="865"/>
      <c r="API113" s="865"/>
      <c r="APJ113" s="865"/>
      <c r="APK113" s="865"/>
      <c r="APL113" s="865"/>
      <c r="APM113" s="861"/>
      <c r="APN113" s="865"/>
      <c r="APO113" s="865"/>
      <c r="APP113" s="865"/>
      <c r="APQ113" s="865"/>
      <c r="APR113" s="865"/>
      <c r="APS113" s="865"/>
      <c r="APT113" s="865"/>
      <c r="APU113" s="861"/>
      <c r="APV113" s="865"/>
      <c r="APW113" s="865"/>
      <c r="APX113" s="865"/>
      <c r="APY113" s="865"/>
      <c r="APZ113" s="865"/>
      <c r="AQA113" s="865"/>
      <c r="AQB113" s="865"/>
      <c r="AQC113" s="861"/>
      <c r="AQD113" s="865"/>
      <c r="AQE113" s="865"/>
      <c r="AQF113" s="865"/>
      <c r="AQG113" s="865"/>
      <c r="AQH113" s="865"/>
      <c r="AQI113" s="865"/>
      <c r="AQJ113" s="865"/>
      <c r="AQK113" s="861"/>
      <c r="AQL113" s="865"/>
      <c r="AQM113" s="865"/>
      <c r="AQN113" s="865"/>
      <c r="AQO113" s="865"/>
      <c r="AQP113" s="865"/>
      <c r="AQQ113" s="865"/>
      <c r="AQR113" s="865"/>
      <c r="AQS113" s="861"/>
      <c r="AQT113" s="865"/>
      <c r="AQU113" s="865"/>
      <c r="AQV113" s="865"/>
      <c r="AQW113" s="865"/>
      <c r="AQX113" s="865"/>
      <c r="AQY113" s="865"/>
      <c r="AQZ113" s="865"/>
      <c r="ARA113" s="861"/>
      <c r="ARB113" s="865"/>
      <c r="ARC113" s="865"/>
      <c r="ARD113" s="865"/>
      <c r="ARE113" s="865"/>
      <c r="ARF113" s="865"/>
      <c r="ARG113" s="865"/>
      <c r="ARH113" s="865"/>
      <c r="ARI113" s="861"/>
      <c r="ARJ113" s="865"/>
      <c r="ARK113" s="865"/>
      <c r="ARL113" s="865"/>
      <c r="ARM113" s="865"/>
      <c r="ARN113" s="865"/>
      <c r="ARO113" s="865"/>
      <c r="ARP113" s="865"/>
      <c r="ARQ113" s="861"/>
      <c r="ARR113" s="865"/>
      <c r="ARS113" s="865"/>
      <c r="ART113" s="865"/>
      <c r="ARU113" s="865"/>
      <c r="ARV113" s="865"/>
      <c r="ARW113" s="865"/>
      <c r="ARX113" s="865"/>
      <c r="ARY113" s="861"/>
      <c r="ARZ113" s="865"/>
      <c r="ASA113" s="865"/>
      <c r="ASB113" s="865"/>
      <c r="ASC113" s="865"/>
      <c r="ASD113" s="865"/>
      <c r="ASE113" s="865"/>
      <c r="ASF113" s="865"/>
      <c r="ASG113" s="861"/>
      <c r="ASH113" s="865"/>
      <c r="ASI113" s="865"/>
      <c r="ASJ113" s="865"/>
      <c r="ASK113" s="865"/>
      <c r="ASL113" s="865"/>
      <c r="ASM113" s="865"/>
      <c r="ASN113" s="865"/>
      <c r="ASO113" s="861"/>
      <c r="ASP113" s="865"/>
      <c r="ASQ113" s="865"/>
      <c r="ASR113" s="865"/>
      <c r="ASS113" s="865"/>
      <c r="AST113" s="865"/>
      <c r="ASU113" s="865"/>
      <c r="ASV113" s="865"/>
      <c r="ASW113" s="861"/>
      <c r="ASX113" s="865"/>
      <c r="ASY113" s="865"/>
      <c r="ASZ113" s="865"/>
      <c r="ATA113" s="865"/>
      <c r="ATB113" s="865"/>
      <c r="ATC113" s="865"/>
      <c r="ATD113" s="865"/>
      <c r="ATE113" s="861"/>
      <c r="ATF113" s="865"/>
      <c r="ATG113" s="865"/>
      <c r="ATH113" s="865"/>
      <c r="ATI113" s="865"/>
      <c r="ATJ113" s="865"/>
      <c r="ATK113" s="865"/>
      <c r="ATL113" s="865"/>
      <c r="ATM113" s="861"/>
      <c r="ATN113" s="865"/>
      <c r="ATO113" s="865"/>
      <c r="ATP113" s="865"/>
      <c r="ATQ113" s="865"/>
      <c r="ATR113" s="865"/>
      <c r="ATS113" s="865"/>
      <c r="ATT113" s="865"/>
      <c r="ATU113" s="861"/>
      <c r="ATV113" s="865"/>
      <c r="ATW113" s="865"/>
      <c r="ATX113" s="865"/>
      <c r="ATY113" s="865"/>
      <c r="ATZ113" s="865"/>
      <c r="AUA113" s="865"/>
      <c r="AUB113" s="865"/>
      <c r="AUC113" s="861"/>
      <c r="AUD113" s="865"/>
      <c r="AUE113" s="865"/>
      <c r="AUF113" s="865"/>
      <c r="AUG113" s="865"/>
      <c r="AUH113" s="865"/>
      <c r="AUI113" s="865"/>
      <c r="AUJ113" s="865"/>
      <c r="AUK113" s="861"/>
      <c r="AUL113" s="865"/>
      <c r="AUM113" s="865"/>
      <c r="AUN113" s="865"/>
      <c r="AUO113" s="865"/>
      <c r="AUP113" s="865"/>
      <c r="AUQ113" s="865"/>
      <c r="AUR113" s="865"/>
      <c r="AUS113" s="861"/>
      <c r="AUT113" s="865"/>
      <c r="AUU113" s="865"/>
      <c r="AUV113" s="865"/>
      <c r="AUW113" s="865"/>
      <c r="AUX113" s="865"/>
      <c r="AUY113" s="865"/>
      <c r="AUZ113" s="865"/>
      <c r="AVA113" s="861"/>
      <c r="AVB113" s="865"/>
      <c r="AVC113" s="865"/>
      <c r="AVD113" s="865"/>
      <c r="AVE113" s="865"/>
      <c r="AVF113" s="865"/>
      <c r="AVG113" s="865"/>
      <c r="AVH113" s="865"/>
      <c r="AVI113" s="861"/>
      <c r="AVJ113" s="865"/>
      <c r="AVK113" s="865"/>
      <c r="AVL113" s="865"/>
      <c r="AVM113" s="865"/>
      <c r="AVN113" s="865"/>
      <c r="AVO113" s="865"/>
      <c r="AVP113" s="865"/>
      <c r="AVQ113" s="861"/>
      <c r="AVR113" s="865"/>
      <c r="AVS113" s="865"/>
      <c r="AVT113" s="865"/>
      <c r="AVU113" s="865"/>
      <c r="AVV113" s="865"/>
      <c r="AVW113" s="865"/>
      <c r="AVX113" s="865"/>
      <c r="AVY113" s="861"/>
      <c r="AVZ113" s="865"/>
      <c r="AWA113" s="865"/>
      <c r="AWB113" s="865"/>
      <c r="AWC113" s="865"/>
      <c r="AWD113" s="865"/>
      <c r="AWE113" s="865"/>
      <c r="AWF113" s="865"/>
      <c r="AWG113" s="861"/>
      <c r="AWH113" s="865"/>
      <c r="AWI113" s="865"/>
      <c r="AWJ113" s="865"/>
      <c r="AWK113" s="865"/>
      <c r="AWL113" s="865"/>
      <c r="AWM113" s="865"/>
      <c r="AWN113" s="865"/>
      <c r="AWO113" s="861"/>
      <c r="AWP113" s="865"/>
      <c r="AWQ113" s="865"/>
      <c r="AWR113" s="865"/>
      <c r="AWS113" s="865"/>
      <c r="AWT113" s="865"/>
      <c r="AWU113" s="865"/>
      <c r="AWV113" s="865"/>
      <c r="AWW113" s="861"/>
      <c r="AWX113" s="865"/>
      <c r="AWY113" s="865"/>
      <c r="AWZ113" s="865"/>
      <c r="AXA113" s="865"/>
      <c r="AXB113" s="865"/>
      <c r="AXC113" s="865"/>
      <c r="AXD113" s="865"/>
      <c r="AXE113" s="861"/>
      <c r="AXF113" s="865"/>
      <c r="AXG113" s="865"/>
      <c r="AXH113" s="865"/>
      <c r="AXI113" s="865"/>
      <c r="AXJ113" s="865"/>
      <c r="AXK113" s="865"/>
      <c r="AXL113" s="865"/>
      <c r="AXM113" s="861"/>
      <c r="AXN113" s="865"/>
      <c r="AXO113" s="865"/>
      <c r="AXP113" s="865"/>
      <c r="AXQ113" s="865"/>
      <c r="AXR113" s="865"/>
      <c r="AXS113" s="865"/>
      <c r="AXT113" s="865"/>
      <c r="AXU113" s="861"/>
      <c r="AXV113" s="865"/>
      <c r="AXW113" s="865"/>
      <c r="AXX113" s="865"/>
      <c r="AXY113" s="865"/>
      <c r="AXZ113" s="865"/>
      <c r="AYA113" s="865"/>
      <c r="AYB113" s="865"/>
      <c r="AYC113" s="861"/>
      <c r="AYD113" s="865"/>
      <c r="AYE113" s="865"/>
      <c r="AYF113" s="865"/>
      <c r="AYG113" s="865"/>
      <c r="AYH113" s="865"/>
      <c r="AYI113" s="865"/>
      <c r="AYJ113" s="865"/>
      <c r="AYK113" s="861"/>
      <c r="AYL113" s="865"/>
      <c r="AYM113" s="865"/>
      <c r="AYN113" s="865"/>
      <c r="AYO113" s="865"/>
      <c r="AYP113" s="865"/>
      <c r="AYQ113" s="865"/>
      <c r="AYR113" s="865"/>
      <c r="AYS113" s="861"/>
      <c r="AYT113" s="865"/>
      <c r="AYU113" s="865"/>
      <c r="AYV113" s="865"/>
      <c r="AYW113" s="865"/>
      <c r="AYX113" s="865"/>
      <c r="AYY113" s="865"/>
      <c r="AYZ113" s="865"/>
      <c r="AZA113" s="861"/>
      <c r="AZB113" s="865"/>
      <c r="AZC113" s="865"/>
      <c r="AZD113" s="865"/>
      <c r="AZE113" s="865"/>
      <c r="AZF113" s="865"/>
      <c r="AZG113" s="865"/>
      <c r="AZH113" s="865"/>
      <c r="AZI113" s="861"/>
      <c r="AZJ113" s="865"/>
      <c r="AZK113" s="865"/>
      <c r="AZL113" s="865"/>
      <c r="AZM113" s="865"/>
      <c r="AZN113" s="865"/>
      <c r="AZO113" s="865"/>
      <c r="AZP113" s="865"/>
      <c r="AZQ113" s="861"/>
      <c r="AZR113" s="865"/>
      <c r="AZS113" s="865"/>
      <c r="AZT113" s="865"/>
      <c r="AZU113" s="865"/>
      <c r="AZV113" s="865"/>
      <c r="AZW113" s="865"/>
      <c r="AZX113" s="865"/>
      <c r="AZY113" s="861"/>
      <c r="AZZ113" s="865"/>
      <c r="BAA113" s="865"/>
      <c r="BAB113" s="865"/>
      <c r="BAC113" s="865"/>
      <c r="BAD113" s="865"/>
      <c r="BAE113" s="865"/>
      <c r="BAF113" s="865"/>
      <c r="BAG113" s="861"/>
      <c r="BAH113" s="865"/>
      <c r="BAI113" s="865"/>
      <c r="BAJ113" s="865"/>
      <c r="BAK113" s="865"/>
      <c r="BAL113" s="865"/>
      <c r="BAM113" s="865"/>
      <c r="BAN113" s="865"/>
      <c r="BAO113" s="861"/>
      <c r="BAP113" s="865"/>
      <c r="BAQ113" s="865"/>
      <c r="BAR113" s="865"/>
      <c r="BAS113" s="865"/>
      <c r="BAT113" s="865"/>
      <c r="BAU113" s="865"/>
      <c r="BAV113" s="865"/>
      <c r="BAW113" s="861"/>
      <c r="BAX113" s="865"/>
      <c r="BAY113" s="865"/>
      <c r="BAZ113" s="865"/>
      <c r="BBA113" s="865"/>
      <c r="BBB113" s="865"/>
      <c r="BBC113" s="865"/>
      <c r="BBD113" s="865"/>
      <c r="BBE113" s="861"/>
      <c r="BBF113" s="865"/>
      <c r="BBG113" s="865"/>
      <c r="BBH113" s="865"/>
      <c r="BBI113" s="865"/>
      <c r="BBJ113" s="865"/>
      <c r="BBK113" s="865"/>
      <c r="BBL113" s="865"/>
      <c r="BBM113" s="861"/>
      <c r="BBN113" s="865"/>
      <c r="BBO113" s="865"/>
      <c r="BBP113" s="865"/>
      <c r="BBQ113" s="865"/>
      <c r="BBR113" s="865"/>
      <c r="BBS113" s="865"/>
      <c r="BBT113" s="865"/>
      <c r="BBU113" s="861"/>
      <c r="BBV113" s="865"/>
      <c r="BBW113" s="865"/>
      <c r="BBX113" s="865"/>
      <c r="BBY113" s="865"/>
      <c r="BBZ113" s="865"/>
      <c r="BCA113" s="865"/>
      <c r="BCB113" s="865"/>
      <c r="BCC113" s="861"/>
      <c r="BCD113" s="865"/>
      <c r="BCE113" s="865"/>
      <c r="BCF113" s="865"/>
      <c r="BCG113" s="865"/>
      <c r="BCH113" s="865"/>
      <c r="BCI113" s="865"/>
      <c r="BCJ113" s="865"/>
      <c r="BCK113" s="861"/>
      <c r="BCL113" s="865"/>
      <c r="BCM113" s="865"/>
      <c r="BCN113" s="865"/>
      <c r="BCO113" s="865"/>
      <c r="BCP113" s="865"/>
      <c r="BCQ113" s="865"/>
      <c r="BCR113" s="865"/>
      <c r="BCS113" s="861"/>
      <c r="BCT113" s="865"/>
      <c r="BCU113" s="865"/>
      <c r="BCV113" s="865"/>
      <c r="BCW113" s="865"/>
      <c r="BCX113" s="865"/>
      <c r="BCY113" s="865"/>
      <c r="BCZ113" s="865"/>
      <c r="BDA113" s="861"/>
      <c r="BDB113" s="865"/>
      <c r="BDC113" s="865"/>
      <c r="BDD113" s="865"/>
      <c r="BDE113" s="865"/>
      <c r="BDF113" s="865"/>
      <c r="BDG113" s="865"/>
      <c r="BDH113" s="865"/>
      <c r="BDI113" s="861"/>
      <c r="BDJ113" s="865"/>
      <c r="BDK113" s="865"/>
      <c r="BDL113" s="865"/>
      <c r="BDM113" s="865"/>
      <c r="BDN113" s="865"/>
      <c r="BDO113" s="865"/>
      <c r="BDP113" s="865"/>
      <c r="BDQ113" s="861"/>
      <c r="BDR113" s="865"/>
      <c r="BDS113" s="865"/>
      <c r="BDT113" s="865"/>
      <c r="BDU113" s="865"/>
      <c r="BDV113" s="865"/>
      <c r="BDW113" s="865"/>
      <c r="BDX113" s="865"/>
      <c r="BDY113" s="861"/>
      <c r="BDZ113" s="865"/>
      <c r="BEA113" s="865"/>
      <c r="BEB113" s="865"/>
      <c r="BEC113" s="865"/>
      <c r="BED113" s="865"/>
      <c r="BEE113" s="865"/>
      <c r="BEF113" s="865"/>
      <c r="BEG113" s="861"/>
      <c r="BEH113" s="865"/>
      <c r="BEI113" s="865"/>
      <c r="BEJ113" s="865"/>
      <c r="BEK113" s="865"/>
      <c r="BEL113" s="865"/>
      <c r="BEM113" s="865"/>
      <c r="BEN113" s="865"/>
      <c r="BEO113" s="861"/>
      <c r="BEP113" s="865"/>
      <c r="BEQ113" s="865"/>
      <c r="BER113" s="865"/>
      <c r="BES113" s="865"/>
      <c r="BET113" s="865"/>
      <c r="BEU113" s="865"/>
      <c r="BEV113" s="865"/>
      <c r="BEW113" s="861"/>
      <c r="BEX113" s="865"/>
      <c r="BEY113" s="865"/>
      <c r="BEZ113" s="865"/>
      <c r="BFA113" s="865"/>
      <c r="BFB113" s="865"/>
      <c r="BFC113" s="865"/>
      <c r="BFD113" s="865"/>
      <c r="BFE113" s="861"/>
      <c r="BFF113" s="865"/>
      <c r="BFG113" s="865"/>
      <c r="BFH113" s="865"/>
      <c r="BFI113" s="865"/>
      <c r="BFJ113" s="865"/>
      <c r="BFK113" s="865"/>
      <c r="BFL113" s="865"/>
      <c r="BFM113" s="861"/>
      <c r="BFN113" s="865"/>
      <c r="BFO113" s="865"/>
      <c r="BFP113" s="865"/>
      <c r="BFQ113" s="865"/>
      <c r="BFR113" s="865"/>
      <c r="BFS113" s="865"/>
      <c r="BFT113" s="865"/>
      <c r="BFU113" s="861"/>
      <c r="BFV113" s="865"/>
      <c r="BFW113" s="865"/>
      <c r="BFX113" s="865"/>
      <c r="BFY113" s="865"/>
      <c r="BFZ113" s="865"/>
      <c r="BGA113" s="865"/>
      <c r="BGB113" s="865"/>
      <c r="BGC113" s="861"/>
      <c r="BGD113" s="865"/>
      <c r="BGE113" s="865"/>
      <c r="BGF113" s="865"/>
      <c r="BGG113" s="865"/>
      <c r="BGH113" s="865"/>
      <c r="BGI113" s="865"/>
      <c r="BGJ113" s="865"/>
      <c r="BGK113" s="861"/>
      <c r="BGL113" s="865"/>
      <c r="BGM113" s="865"/>
      <c r="BGN113" s="865"/>
      <c r="BGO113" s="865"/>
      <c r="BGP113" s="865"/>
      <c r="BGQ113" s="865"/>
      <c r="BGR113" s="865"/>
      <c r="BGS113" s="861"/>
      <c r="BGT113" s="865"/>
      <c r="BGU113" s="865"/>
      <c r="BGV113" s="865"/>
      <c r="BGW113" s="865"/>
      <c r="BGX113" s="865"/>
      <c r="BGY113" s="865"/>
      <c r="BGZ113" s="865"/>
      <c r="BHA113" s="861"/>
      <c r="BHB113" s="865"/>
      <c r="BHC113" s="865"/>
      <c r="BHD113" s="865"/>
      <c r="BHE113" s="865"/>
      <c r="BHF113" s="865"/>
      <c r="BHG113" s="865"/>
      <c r="BHH113" s="865"/>
      <c r="BHI113" s="861"/>
      <c r="BHJ113" s="865"/>
      <c r="BHK113" s="865"/>
      <c r="BHL113" s="865"/>
      <c r="BHM113" s="865"/>
      <c r="BHN113" s="865"/>
      <c r="BHO113" s="865"/>
      <c r="BHP113" s="865"/>
      <c r="BHQ113" s="861"/>
      <c r="BHR113" s="865"/>
      <c r="BHS113" s="865"/>
      <c r="BHT113" s="865"/>
      <c r="BHU113" s="865"/>
      <c r="BHV113" s="865"/>
      <c r="BHW113" s="865"/>
      <c r="BHX113" s="865"/>
      <c r="BHY113" s="861"/>
      <c r="BHZ113" s="865"/>
      <c r="BIA113" s="865"/>
      <c r="BIB113" s="865"/>
      <c r="BIC113" s="865"/>
      <c r="BID113" s="865"/>
      <c r="BIE113" s="865"/>
      <c r="BIF113" s="865"/>
      <c r="BIG113" s="861"/>
      <c r="BIH113" s="865"/>
      <c r="BII113" s="865"/>
      <c r="BIJ113" s="865"/>
      <c r="BIK113" s="865"/>
      <c r="BIL113" s="865"/>
      <c r="BIM113" s="865"/>
      <c r="BIN113" s="865"/>
      <c r="BIO113" s="861"/>
      <c r="BIP113" s="865"/>
      <c r="BIQ113" s="865"/>
      <c r="BIR113" s="865"/>
      <c r="BIS113" s="865"/>
      <c r="BIT113" s="865"/>
      <c r="BIU113" s="865"/>
      <c r="BIV113" s="865"/>
      <c r="BIW113" s="861"/>
      <c r="BIX113" s="865"/>
      <c r="BIY113" s="865"/>
      <c r="BIZ113" s="865"/>
      <c r="BJA113" s="865"/>
      <c r="BJB113" s="865"/>
      <c r="BJC113" s="865"/>
      <c r="BJD113" s="865"/>
      <c r="BJE113" s="861"/>
      <c r="BJF113" s="865"/>
      <c r="BJG113" s="865"/>
      <c r="BJH113" s="865"/>
      <c r="BJI113" s="865"/>
      <c r="BJJ113" s="865"/>
      <c r="BJK113" s="865"/>
      <c r="BJL113" s="865"/>
      <c r="BJM113" s="861"/>
      <c r="BJN113" s="865"/>
      <c r="BJO113" s="865"/>
      <c r="BJP113" s="865"/>
      <c r="BJQ113" s="865"/>
      <c r="BJR113" s="865"/>
      <c r="BJS113" s="865"/>
      <c r="BJT113" s="865"/>
      <c r="BJU113" s="861"/>
      <c r="BJV113" s="865"/>
      <c r="BJW113" s="865"/>
      <c r="BJX113" s="865"/>
      <c r="BJY113" s="865"/>
      <c r="BJZ113" s="865"/>
      <c r="BKA113" s="865"/>
      <c r="BKB113" s="865"/>
      <c r="BKC113" s="861"/>
      <c r="BKD113" s="865"/>
      <c r="BKE113" s="865"/>
      <c r="BKF113" s="865"/>
      <c r="BKG113" s="865"/>
      <c r="BKH113" s="865"/>
      <c r="BKI113" s="865"/>
      <c r="BKJ113" s="865"/>
      <c r="BKK113" s="861"/>
      <c r="BKL113" s="865"/>
      <c r="BKM113" s="865"/>
      <c r="BKN113" s="865"/>
      <c r="BKO113" s="865"/>
      <c r="BKP113" s="865"/>
      <c r="BKQ113" s="865"/>
      <c r="BKR113" s="865"/>
      <c r="BKS113" s="861"/>
      <c r="BKT113" s="865"/>
      <c r="BKU113" s="865"/>
      <c r="BKV113" s="865"/>
      <c r="BKW113" s="865"/>
      <c r="BKX113" s="865"/>
      <c r="BKY113" s="865"/>
      <c r="BKZ113" s="865"/>
      <c r="BLA113" s="861"/>
      <c r="BLB113" s="865"/>
      <c r="BLC113" s="865"/>
      <c r="BLD113" s="865"/>
      <c r="BLE113" s="865"/>
      <c r="BLF113" s="865"/>
      <c r="BLG113" s="865"/>
      <c r="BLH113" s="865"/>
      <c r="BLI113" s="861"/>
      <c r="BLJ113" s="865"/>
      <c r="BLK113" s="865"/>
      <c r="BLL113" s="865"/>
      <c r="BLM113" s="865"/>
      <c r="BLN113" s="865"/>
      <c r="BLO113" s="865"/>
      <c r="BLP113" s="865"/>
      <c r="BLQ113" s="861"/>
      <c r="BLR113" s="865"/>
      <c r="BLS113" s="865"/>
      <c r="BLT113" s="865"/>
      <c r="BLU113" s="865"/>
      <c r="BLV113" s="865"/>
      <c r="BLW113" s="865"/>
      <c r="BLX113" s="865"/>
      <c r="BLY113" s="861"/>
      <c r="BLZ113" s="865"/>
      <c r="BMA113" s="865"/>
      <c r="BMB113" s="865"/>
      <c r="BMC113" s="865"/>
      <c r="BMD113" s="865"/>
      <c r="BME113" s="865"/>
      <c r="BMF113" s="865"/>
      <c r="BMG113" s="861"/>
      <c r="BMH113" s="865"/>
      <c r="BMI113" s="865"/>
      <c r="BMJ113" s="865"/>
      <c r="BMK113" s="865"/>
      <c r="BML113" s="865"/>
      <c r="BMM113" s="865"/>
      <c r="BMN113" s="865"/>
      <c r="BMO113" s="861"/>
      <c r="BMP113" s="865"/>
      <c r="BMQ113" s="865"/>
      <c r="BMR113" s="865"/>
      <c r="BMS113" s="865"/>
      <c r="BMT113" s="865"/>
      <c r="BMU113" s="865"/>
      <c r="BMV113" s="865"/>
      <c r="BMW113" s="861"/>
      <c r="BMX113" s="865"/>
      <c r="BMY113" s="865"/>
      <c r="BMZ113" s="865"/>
      <c r="BNA113" s="865"/>
      <c r="BNB113" s="865"/>
      <c r="BNC113" s="865"/>
      <c r="BND113" s="865"/>
      <c r="BNE113" s="861"/>
      <c r="BNF113" s="865"/>
      <c r="BNG113" s="865"/>
      <c r="BNH113" s="865"/>
      <c r="BNI113" s="865"/>
      <c r="BNJ113" s="865"/>
      <c r="BNK113" s="865"/>
      <c r="BNL113" s="865"/>
      <c r="BNM113" s="861"/>
      <c r="BNN113" s="865"/>
      <c r="BNO113" s="865"/>
      <c r="BNP113" s="865"/>
      <c r="BNQ113" s="865"/>
      <c r="BNR113" s="865"/>
      <c r="BNS113" s="865"/>
      <c r="BNT113" s="865"/>
      <c r="BNU113" s="861"/>
      <c r="BNV113" s="865"/>
      <c r="BNW113" s="865"/>
      <c r="BNX113" s="865"/>
      <c r="BNY113" s="865"/>
      <c r="BNZ113" s="865"/>
      <c r="BOA113" s="865"/>
      <c r="BOB113" s="865"/>
      <c r="BOC113" s="861"/>
      <c r="BOD113" s="865"/>
      <c r="BOE113" s="865"/>
      <c r="BOF113" s="865"/>
      <c r="BOG113" s="865"/>
      <c r="BOH113" s="865"/>
      <c r="BOI113" s="865"/>
      <c r="BOJ113" s="865"/>
      <c r="BOK113" s="861"/>
      <c r="BOL113" s="865"/>
      <c r="BOM113" s="865"/>
      <c r="BON113" s="865"/>
      <c r="BOO113" s="865"/>
      <c r="BOP113" s="865"/>
      <c r="BOQ113" s="865"/>
      <c r="BOR113" s="865"/>
      <c r="BOS113" s="861"/>
      <c r="BOT113" s="865"/>
      <c r="BOU113" s="865"/>
      <c r="BOV113" s="865"/>
      <c r="BOW113" s="865"/>
      <c r="BOX113" s="865"/>
      <c r="BOY113" s="865"/>
      <c r="BOZ113" s="865"/>
      <c r="BPA113" s="861"/>
      <c r="BPB113" s="865"/>
      <c r="BPC113" s="865"/>
      <c r="BPD113" s="865"/>
      <c r="BPE113" s="865"/>
      <c r="BPF113" s="865"/>
      <c r="BPG113" s="865"/>
      <c r="BPH113" s="865"/>
      <c r="BPI113" s="861"/>
      <c r="BPJ113" s="865"/>
      <c r="BPK113" s="865"/>
      <c r="BPL113" s="865"/>
      <c r="BPM113" s="865"/>
      <c r="BPN113" s="865"/>
      <c r="BPO113" s="865"/>
      <c r="BPP113" s="865"/>
      <c r="BPQ113" s="861"/>
      <c r="BPR113" s="865"/>
      <c r="BPS113" s="865"/>
      <c r="BPT113" s="865"/>
      <c r="BPU113" s="865"/>
      <c r="BPV113" s="865"/>
      <c r="BPW113" s="865"/>
      <c r="BPX113" s="865"/>
      <c r="BPY113" s="861"/>
      <c r="BPZ113" s="865"/>
      <c r="BQA113" s="865"/>
      <c r="BQB113" s="865"/>
      <c r="BQC113" s="865"/>
      <c r="BQD113" s="865"/>
      <c r="BQE113" s="865"/>
      <c r="BQF113" s="865"/>
      <c r="BQG113" s="861"/>
      <c r="BQH113" s="865"/>
      <c r="BQI113" s="865"/>
      <c r="BQJ113" s="865"/>
      <c r="BQK113" s="865"/>
      <c r="BQL113" s="865"/>
      <c r="BQM113" s="865"/>
      <c r="BQN113" s="865"/>
      <c r="BQO113" s="861"/>
      <c r="BQP113" s="865"/>
      <c r="BQQ113" s="865"/>
      <c r="BQR113" s="865"/>
      <c r="BQS113" s="865"/>
      <c r="BQT113" s="865"/>
      <c r="BQU113" s="865"/>
      <c r="BQV113" s="865"/>
      <c r="BQW113" s="861"/>
      <c r="BQX113" s="865"/>
      <c r="BQY113" s="865"/>
      <c r="BQZ113" s="865"/>
      <c r="BRA113" s="865"/>
      <c r="BRB113" s="865"/>
      <c r="BRC113" s="865"/>
      <c r="BRD113" s="865"/>
      <c r="BRE113" s="861"/>
      <c r="BRF113" s="865"/>
      <c r="BRG113" s="865"/>
      <c r="BRH113" s="865"/>
      <c r="BRI113" s="865"/>
      <c r="BRJ113" s="865"/>
      <c r="BRK113" s="865"/>
      <c r="BRL113" s="865"/>
      <c r="BRM113" s="861"/>
      <c r="BRN113" s="865"/>
      <c r="BRO113" s="865"/>
      <c r="BRP113" s="865"/>
      <c r="BRQ113" s="865"/>
      <c r="BRR113" s="865"/>
      <c r="BRS113" s="865"/>
      <c r="BRT113" s="865"/>
      <c r="BRU113" s="861"/>
      <c r="BRV113" s="865"/>
      <c r="BRW113" s="865"/>
      <c r="BRX113" s="865"/>
      <c r="BRY113" s="865"/>
      <c r="BRZ113" s="865"/>
      <c r="BSA113" s="865"/>
      <c r="BSB113" s="865"/>
      <c r="BSC113" s="861"/>
      <c r="BSD113" s="865"/>
      <c r="BSE113" s="865"/>
      <c r="BSF113" s="865"/>
      <c r="BSG113" s="865"/>
      <c r="BSH113" s="865"/>
      <c r="BSI113" s="865"/>
      <c r="BSJ113" s="865"/>
      <c r="BSK113" s="861"/>
      <c r="BSL113" s="865"/>
      <c r="BSM113" s="865"/>
      <c r="BSN113" s="865"/>
      <c r="BSO113" s="865"/>
      <c r="BSP113" s="865"/>
      <c r="BSQ113" s="865"/>
      <c r="BSR113" s="865"/>
      <c r="BSS113" s="861"/>
      <c r="BST113" s="865"/>
      <c r="BSU113" s="865"/>
      <c r="BSV113" s="865"/>
      <c r="BSW113" s="865"/>
      <c r="BSX113" s="865"/>
      <c r="BSY113" s="865"/>
      <c r="BSZ113" s="865"/>
      <c r="BTA113" s="861"/>
      <c r="BTB113" s="865"/>
      <c r="BTC113" s="865"/>
      <c r="BTD113" s="865"/>
      <c r="BTE113" s="865"/>
      <c r="BTF113" s="865"/>
      <c r="BTG113" s="865"/>
      <c r="BTH113" s="865"/>
      <c r="BTI113" s="861"/>
      <c r="BTJ113" s="865"/>
      <c r="BTK113" s="865"/>
      <c r="BTL113" s="865"/>
      <c r="BTM113" s="865"/>
      <c r="BTN113" s="865"/>
      <c r="BTO113" s="865"/>
      <c r="BTP113" s="865"/>
      <c r="BTQ113" s="861"/>
      <c r="BTR113" s="865"/>
      <c r="BTS113" s="865"/>
      <c r="BTT113" s="865"/>
      <c r="BTU113" s="865"/>
      <c r="BTV113" s="865"/>
      <c r="BTW113" s="865"/>
      <c r="BTX113" s="865"/>
      <c r="BTY113" s="861"/>
      <c r="BTZ113" s="865"/>
      <c r="BUA113" s="865"/>
      <c r="BUB113" s="865"/>
      <c r="BUC113" s="865"/>
      <c r="BUD113" s="865"/>
      <c r="BUE113" s="865"/>
      <c r="BUF113" s="865"/>
      <c r="BUG113" s="861"/>
      <c r="BUH113" s="865"/>
      <c r="BUI113" s="865"/>
      <c r="BUJ113" s="865"/>
      <c r="BUK113" s="865"/>
      <c r="BUL113" s="865"/>
      <c r="BUM113" s="865"/>
      <c r="BUN113" s="865"/>
      <c r="BUO113" s="861"/>
      <c r="BUP113" s="865"/>
      <c r="BUQ113" s="865"/>
      <c r="BUR113" s="865"/>
      <c r="BUS113" s="865"/>
      <c r="BUT113" s="865"/>
      <c r="BUU113" s="865"/>
      <c r="BUV113" s="865"/>
      <c r="BUW113" s="861"/>
      <c r="BUX113" s="865"/>
      <c r="BUY113" s="865"/>
      <c r="BUZ113" s="865"/>
      <c r="BVA113" s="865"/>
      <c r="BVB113" s="865"/>
      <c r="BVC113" s="865"/>
      <c r="BVD113" s="865"/>
      <c r="BVE113" s="861"/>
      <c r="BVF113" s="865"/>
      <c r="BVG113" s="865"/>
      <c r="BVH113" s="865"/>
      <c r="BVI113" s="865"/>
      <c r="BVJ113" s="865"/>
      <c r="BVK113" s="865"/>
      <c r="BVL113" s="865"/>
      <c r="BVM113" s="861"/>
      <c r="BVN113" s="865"/>
      <c r="BVO113" s="865"/>
      <c r="BVP113" s="865"/>
      <c r="BVQ113" s="865"/>
      <c r="BVR113" s="865"/>
      <c r="BVS113" s="865"/>
      <c r="BVT113" s="865"/>
      <c r="BVU113" s="861"/>
      <c r="BVV113" s="865"/>
      <c r="BVW113" s="865"/>
      <c r="BVX113" s="865"/>
      <c r="BVY113" s="865"/>
      <c r="BVZ113" s="865"/>
      <c r="BWA113" s="865"/>
      <c r="BWB113" s="865"/>
      <c r="BWC113" s="861"/>
      <c r="BWD113" s="865"/>
      <c r="BWE113" s="865"/>
      <c r="BWF113" s="865"/>
      <c r="BWG113" s="865"/>
      <c r="BWH113" s="865"/>
      <c r="BWI113" s="865"/>
      <c r="BWJ113" s="865"/>
      <c r="BWK113" s="861"/>
      <c r="BWL113" s="865"/>
      <c r="BWM113" s="865"/>
      <c r="BWN113" s="865"/>
      <c r="BWO113" s="865"/>
      <c r="BWP113" s="865"/>
      <c r="BWQ113" s="865"/>
      <c r="BWR113" s="865"/>
      <c r="BWS113" s="861"/>
      <c r="BWT113" s="865"/>
      <c r="BWU113" s="865"/>
      <c r="BWV113" s="865"/>
      <c r="BWW113" s="865"/>
      <c r="BWX113" s="865"/>
      <c r="BWY113" s="865"/>
      <c r="BWZ113" s="865"/>
      <c r="BXA113" s="861"/>
      <c r="BXB113" s="865"/>
      <c r="BXC113" s="865"/>
      <c r="BXD113" s="865"/>
      <c r="BXE113" s="865"/>
      <c r="BXF113" s="865"/>
      <c r="BXG113" s="865"/>
      <c r="BXH113" s="865"/>
      <c r="BXI113" s="861"/>
      <c r="BXJ113" s="865"/>
      <c r="BXK113" s="865"/>
      <c r="BXL113" s="865"/>
      <c r="BXM113" s="865"/>
      <c r="BXN113" s="865"/>
      <c r="BXO113" s="865"/>
      <c r="BXP113" s="865"/>
      <c r="BXQ113" s="861"/>
      <c r="BXR113" s="865"/>
      <c r="BXS113" s="865"/>
      <c r="BXT113" s="865"/>
      <c r="BXU113" s="865"/>
      <c r="BXV113" s="865"/>
      <c r="BXW113" s="865"/>
      <c r="BXX113" s="865"/>
      <c r="BXY113" s="861"/>
      <c r="BXZ113" s="865"/>
      <c r="BYA113" s="865"/>
      <c r="BYB113" s="865"/>
      <c r="BYC113" s="865"/>
      <c r="BYD113" s="865"/>
      <c r="BYE113" s="865"/>
      <c r="BYF113" s="865"/>
      <c r="BYG113" s="861"/>
      <c r="BYH113" s="865"/>
      <c r="BYI113" s="865"/>
      <c r="BYJ113" s="865"/>
      <c r="BYK113" s="865"/>
      <c r="BYL113" s="865"/>
      <c r="BYM113" s="865"/>
      <c r="BYN113" s="865"/>
      <c r="BYO113" s="861"/>
      <c r="BYP113" s="865"/>
      <c r="BYQ113" s="865"/>
      <c r="BYR113" s="865"/>
      <c r="BYS113" s="865"/>
      <c r="BYT113" s="865"/>
      <c r="BYU113" s="865"/>
      <c r="BYV113" s="865"/>
      <c r="BYW113" s="861"/>
      <c r="BYX113" s="865"/>
      <c r="BYY113" s="865"/>
      <c r="BYZ113" s="865"/>
      <c r="BZA113" s="865"/>
      <c r="BZB113" s="865"/>
      <c r="BZC113" s="865"/>
      <c r="BZD113" s="865"/>
      <c r="BZE113" s="861"/>
      <c r="BZF113" s="865"/>
      <c r="BZG113" s="865"/>
      <c r="BZH113" s="865"/>
      <c r="BZI113" s="865"/>
      <c r="BZJ113" s="865"/>
      <c r="BZK113" s="865"/>
      <c r="BZL113" s="865"/>
      <c r="BZM113" s="861"/>
      <c r="BZN113" s="865"/>
      <c r="BZO113" s="865"/>
      <c r="BZP113" s="865"/>
      <c r="BZQ113" s="865"/>
      <c r="BZR113" s="865"/>
      <c r="BZS113" s="865"/>
      <c r="BZT113" s="865"/>
      <c r="BZU113" s="861"/>
      <c r="BZV113" s="865"/>
      <c r="BZW113" s="865"/>
      <c r="BZX113" s="865"/>
      <c r="BZY113" s="865"/>
      <c r="BZZ113" s="865"/>
      <c r="CAA113" s="865"/>
      <c r="CAB113" s="865"/>
      <c r="CAC113" s="861"/>
      <c r="CAD113" s="865"/>
      <c r="CAE113" s="865"/>
      <c r="CAF113" s="865"/>
      <c r="CAG113" s="865"/>
      <c r="CAH113" s="865"/>
      <c r="CAI113" s="865"/>
      <c r="CAJ113" s="865"/>
      <c r="CAK113" s="861"/>
      <c r="CAL113" s="865"/>
      <c r="CAM113" s="865"/>
      <c r="CAN113" s="865"/>
      <c r="CAO113" s="865"/>
      <c r="CAP113" s="865"/>
      <c r="CAQ113" s="865"/>
      <c r="CAR113" s="865"/>
      <c r="CAS113" s="861"/>
      <c r="CAT113" s="865"/>
      <c r="CAU113" s="865"/>
      <c r="CAV113" s="865"/>
      <c r="CAW113" s="865"/>
      <c r="CAX113" s="865"/>
      <c r="CAY113" s="865"/>
      <c r="CAZ113" s="865"/>
      <c r="CBA113" s="861"/>
      <c r="CBB113" s="865"/>
      <c r="CBC113" s="865"/>
      <c r="CBD113" s="865"/>
      <c r="CBE113" s="865"/>
      <c r="CBF113" s="865"/>
      <c r="CBG113" s="865"/>
      <c r="CBH113" s="865"/>
      <c r="CBI113" s="861"/>
      <c r="CBJ113" s="865"/>
      <c r="CBK113" s="865"/>
      <c r="CBL113" s="865"/>
      <c r="CBM113" s="865"/>
      <c r="CBN113" s="865"/>
      <c r="CBO113" s="865"/>
      <c r="CBP113" s="865"/>
      <c r="CBQ113" s="861"/>
      <c r="CBR113" s="865"/>
      <c r="CBS113" s="865"/>
      <c r="CBT113" s="865"/>
      <c r="CBU113" s="865"/>
      <c r="CBV113" s="865"/>
      <c r="CBW113" s="865"/>
      <c r="CBX113" s="865"/>
      <c r="CBY113" s="861"/>
      <c r="CBZ113" s="865"/>
      <c r="CCA113" s="865"/>
      <c r="CCB113" s="865"/>
      <c r="CCC113" s="865"/>
      <c r="CCD113" s="865"/>
      <c r="CCE113" s="865"/>
      <c r="CCF113" s="865"/>
      <c r="CCG113" s="861"/>
      <c r="CCH113" s="865"/>
      <c r="CCI113" s="865"/>
      <c r="CCJ113" s="865"/>
      <c r="CCK113" s="865"/>
      <c r="CCL113" s="865"/>
      <c r="CCM113" s="865"/>
      <c r="CCN113" s="865"/>
      <c r="CCO113" s="861"/>
      <c r="CCP113" s="865"/>
      <c r="CCQ113" s="865"/>
      <c r="CCR113" s="865"/>
      <c r="CCS113" s="865"/>
      <c r="CCT113" s="865"/>
      <c r="CCU113" s="865"/>
      <c r="CCV113" s="865"/>
      <c r="CCW113" s="861"/>
      <c r="CCX113" s="865"/>
      <c r="CCY113" s="865"/>
      <c r="CCZ113" s="865"/>
      <c r="CDA113" s="865"/>
      <c r="CDB113" s="865"/>
      <c r="CDC113" s="865"/>
      <c r="CDD113" s="865"/>
      <c r="CDE113" s="861"/>
      <c r="CDF113" s="865"/>
      <c r="CDG113" s="865"/>
      <c r="CDH113" s="865"/>
      <c r="CDI113" s="865"/>
      <c r="CDJ113" s="865"/>
      <c r="CDK113" s="865"/>
      <c r="CDL113" s="865"/>
      <c r="CDM113" s="861"/>
      <c r="CDN113" s="865"/>
      <c r="CDO113" s="865"/>
      <c r="CDP113" s="865"/>
      <c r="CDQ113" s="865"/>
      <c r="CDR113" s="865"/>
      <c r="CDS113" s="865"/>
      <c r="CDT113" s="865"/>
      <c r="CDU113" s="861"/>
      <c r="CDV113" s="865"/>
      <c r="CDW113" s="865"/>
      <c r="CDX113" s="865"/>
      <c r="CDY113" s="865"/>
      <c r="CDZ113" s="865"/>
      <c r="CEA113" s="865"/>
      <c r="CEB113" s="865"/>
      <c r="CEC113" s="861"/>
      <c r="CED113" s="865"/>
      <c r="CEE113" s="865"/>
      <c r="CEF113" s="865"/>
      <c r="CEG113" s="865"/>
      <c r="CEH113" s="865"/>
      <c r="CEI113" s="865"/>
      <c r="CEJ113" s="865"/>
      <c r="CEK113" s="861"/>
      <c r="CEL113" s="865"/>
      <c r="CEM113" s="865"/>
      <c r="CEN113" s="865"/>
      <c r="CEO113" s="865"/>
      <c r="CEP113" s="865"/>
      <c r="CEQ113" s="865"/>
      <c r="CER113" s="865"/>
      <c r="CES113" s="861"/>
      <c r="CET113" s="865"/>
      <c r="CEU113" s="865"/>
      <c r="CEV113" s="865"/>
      <c r="CEW113" s="865"/>
      <c r="CEX113" s="865"/>
      <c r="CEY113" s="865"/>
      <c r="CEZ113" s="865"/>
      <c r="CFA113" s="861"/>
      <c r="CFB113" s="865"/>
      <c r="CFC113" s="865"/>
      <c r="CFD113" s="865"/>
      <c r="CFE113" s="865"/>
      <c r="CFF113" s="865"/>
      <c r="CFG113" s="865"/>
      <c r="CFH113" s="865"/>
      <c r="CFI113" s="861"/>
      <c r="CFJ113" s="865"/>
      <c r="CFK113" s="865"/>
      <c r="CFL113" s="865"/>
      <c r="CFM113" s="865"/>
      <c r="CFN113" s="865"/>
      <c r="CFO113" s="865"/>
      <c r="CFP113" s="865"/>
      <c r="CFQ113" s="861"/>
      <c r="CFR113" s="865"/>
      <c r="CFS113" s="865"/>
      <c r="CFT113" s="865"/>
      <c r="CFU113" s="865"/>
      <c r="CFV113" s="865"/>
      <c r="CFW113" s="865"/>
      <c r="CFX113" s="865"/>
      <c r="CFY113" s="861"/>
      <c r="CFZ113" s="865"/>
      <c r="CGA113" s="865"/>
      <c r="CGB113" s="865"/>
      <c r="CGC113" s="865"/>
      <c r="CGD113" s="865"/>
      <c r="CGE113" s="865"/>
      <c r="CGF113" s="865"/>
      <c r="CGG113" s="861"/>
      <c r="CGH113" s="865"/>
      <c r="CGI113" s="865"/>
      <c r="CGJ113" s="865"/>
      <c r="CGK113" s="865"/>
      <c r="CGL113" s="865"/>
      <c r="CGM113" s="865"/>
      <c r="CGN113" s="865"/>
      <c r="CGO113" s="861"/>
      <c r="CGP113" s="865"/>
      <c r="CGQ113" s="865"/>
      <c r="CGR113" s="865"/>
      <c r="CGS113" s="865"/>
      <c r="CGT113" s="865"/>
      <c r="CGU113" s="865"/>
      <c r="CGV113" s="865"/>
      <c r="CGW113" s="861"/>
      <c r="CGX113" s="865"/>
      <c r="CGY113" s="865"/>
      <c r="CGZ113" s="865"/>
      <c r="CHA113" s="865"/>
      <c r="CHB113" s="865"/>
      <c r="CHC113" s="865"/>
      <c r="CHD113" s="865"/>
      <c r="CHE113" s="861"/>
      <c r="CHF113" s="865"/>
      <c r="CHG113" s="865"/>
      <c r="CHH113" s="865"/>
      <c r="CHI113" s="865"/>
      <c r="CHJ113" s="865"/>
      <c r="CHK113" s="865"/>
      <c r="CHL113" s="865"/>
      <c r="CHM113" s="861"/>
      <c r="CHN113" s="865"/>
      <c r="CHO113" s="865"/>
      <c r="CHP113" s="865"/>
      <c r="CHQ113" s="865"/>
      <c r="CHR113" s="865"/>
      <c r="CHS113" s="865"/>
      <c r="CHT113" s="865"/>
      <c r="CHU113" s="861"/>
      <c r="CHV113" s="865"/>
      <c r="CHW113" s="865"/>
      <c r="CHX113" s="865"/>
      <c r="CHY113" s="865"/>
      <c r="CHZ113" s="865"/>
      <c r="CIA113" s="865"/>
      <c r="CIB113" s="865"/>
      <c r="CIC113" s="861"/>
      <c r="CID113" s="865"/>
      <c r="CIE113" s="865"/>
      <c r="CIF113" s="865"/>
      <c r="CIG113" s="865"/>
      <c r="CIH113" s="865"/>
      <c r="CII113" s="865"/>
      <c r="CIJ113" s="865"/>
      <c r="CIK113" s="861"/>
      <c r="CIL113" s="865"/>
      <c r="CIM113" s="865"/>
      <c r="CIN113" s="865"/>
      <c r="CIO113" s="865"/>
      <c r="CIP113" s="865"/>
      <c r="CIQ113" s="865"/>
      <c r="CIR113" s="865"/>
      <c r="CIS113" s="861"/>
      <c r="CIT113" s="865"/>
      <c r="CIU113" s="865"/>
      <c r="CIV113" s="865"/>
      <c r="CIW113" s="865"/>
      <c r="CIX113" s="865"/>
      <c r="CIY113" s="865"/>
      <c r="CIZ113" s="865"/>
      <c r="CJA113" s="861"/>
      <c r="CJB113" s="865"/>
      <c r="CJC113" s="865"/>
      <c r="CJD113" s="865"/>
      <c r="CJE113" s="865"/>
      <c r="CJF113" s="865"/>
      <c r="CJG113" s="865"/>
      <c r="CJH113" s="865"/>
      <c r="CJI113" s="861"/>
      <c r="CJJ113" s="865"/>
      <c r="CJK113" s="865"/>
      <c r="CJL113" s="865"/>
      <c r="CJM113" s="865"/>
      <c r="CJN113" s="865"/>
      <c r="CJO113" s="865"/>
      <c r="CJP113" s="865"/>
      <c r="CJQ113" s="861"/>
      <c r="CJR113" s="865"/>
      <c r="CJS113" s="865"/>
      <c r="CJT113" s="865"/>
      <c r="CJU113" s="865"/>
      <c r="CJV113" s="865"/>
      <c r="CJW113" s="865"/>
      <c r="CJX113" s="865"/>
      <c r="CJY113" s="861"/>
      <c r="CJZ113" s="865"/>
      <c r="CKA113" s="865"/>
      <c r="CKB113" s="865"/>
      <c r="CKC113" s="865"/>
      <c r="CKD113" s="865"/>
      <c r="CKE113" s="865"/>
      <c r="CKF113" s="865"/>
      <c r="CKG113" s="861"/>
      <c r="CKH113" s="865"/>
      <c r="CKI113" s="865"/>
      <c r="CKJ113" s="865"/>
      <c r="CKK113" s="865"/>
      <c r="CKL113" s="865"/>
      <c r="CKM113" s="865"/>
      <c r="CKN113" s="865"/>
      <c r="CKO113" s="861"/>
      <c r="CKP113" s="865"/>
      <c r="CKQ113" s="865"/>
      <c r="CKR113" s="865"/>
      <c r="CKS113" s="865"/>
      <c r="CKT113" s="865"/>
      <c r="CKU113" s="865"/>
      <c r="CKV113" s="865"/>
      <c r="CKW113" s="861"/>
      <c r="CKX113" s="865"/>
      <c r="CKY113" s="865"/>
      <c r="CKZ113" s="865"/>
      <c r="CLA113" s="865"/>
      <c r="CLB113" s="865"/>
      <c r="CLC113" s="865"/>
      <c r="CLD113" s="865"/>
      <c r="CLE113" s="861"/>
      <c r="CLF113" s="865"/>
      <c r="CLG113" s="865"/>
      <c r="CLH113" s="865"/>
      <c r="CLI113" s="865"/>
      <c r="CLJ113" s="865"/>
      <c r="CLK113" s="865"/>
      <c r="CLL113" s="865"/>
      <c r="CLM113" s="861"/>
      <c r="CLN113" s="865"/>
      <c r="CLO113" s="865"/>
      <c r="CLP113" s="865"/>
      <c r="CLQ113" s="865"/>
      <c r="CLR113" s="865"/>
      <c r="CLS113" s="865"/>
      <c r="CLT113" s="865"/>
      <c r="CLU113" s="861"/>
      <c r="CLV113" s="865"/>
      <c r="CLW113" s="865"/>
      <c r="CLX113" s="865"/>
      <c r="CLY113" s="865"/>
      <c r="CLZ113" s="865"/>
      <c r="CMA113" s="865"/>
      <c r="CMB113" s="865"/>
      <c r="CMC113" s="861"/>
      <c r="CMD113" s="865"/>
      <c r="CME113" s="865"/>
      <c r="CMF113" s="865"/>
      <c r="CMG113" s="865"/>
      <c r="CMH113" s="865"/>
      <c r="CMI113" s="865"/>
      <c r="CMJ113" s="865"/>
      <c r="CMK113" s="861"/>
      <c r="CML113" s="865"/>
      <c r="CMM113" s="865"/>
      <c r="CMN113" s="865"/>
      <c r="CMO113" s="865"/>
      <c r="CMP113" s="865"/>
      <c r="CMQ113" s="865"/>
      <c r="CMR113" s="865"/>
      <c r="CMS113" s="861"/>
      <c r="CMT113" s="865"/>
      <c r="CMU113" s="865"/>
      <c r="CMV113" s="865"/>
      <c r="CMW113" s="865"/>
      <c r="CMX113" s="865"/>
      <c r="CMY113" s="865"/>
      <c r="CMZ113" s="865"/>
      <c r="CNA113" s="861"/>
      <c r="CNB113" s="865"/>
      <c r="CNC113" s="865"/>
      <c r="CND113" s="865"/>
      <c r="CNE113" s="865"/>
      <c r="CNF113" s="865"/>
      <c r="CNG113" s="865"/>
      <c r="CNH113" s="865"/>
      <c r="CNI113" s="861"/>
      <c r="CNJ113" s="865"/>
      <c r="CNK113" s="865"/>
      <c r="CNL113" s="865"/>
      <c r="CNM113" s="865"/>
      <c r="CNN113" s="865"/>
      <c r="CNO113" s="865"/>
      <c r="CNP113" s="865"/>
      <c r="CNQ113" s="861"/>
      <c r="CNR113" s="865"/>
      <c r="CNS113" s="865"/>
      <c r="CNT113" s="865"/>
      <c r="CNU113" s="865"/>
      <c r="CNV113" s="865"/>
      <c r="CNW113" s="865"/>
      <c r="CNX113" s="865"/>
      <c r="CNY113" s="861"/>
      <c r="CNZ113" s="865"/>
      <c r="COA113" s="865"/>
      <c r="COB113" s="865"/>
      <c r="COC113" s="865"/>
      <c r="COD113" s="865"/>
      <c r="COE113" s="865"/>
      <c r="COF113" s="865"/>
      <c r="COG113" s="861"/>
      <c r="COH113" s="865"/>
      <c r="COI113" s="865"/>
      <c r="COJ113" s="865"/>
      <c r="COK113" s="865"/>
      <c r="COL113" s="865"/>
      <c r="COM113" s="865"/>
      <c r="CON113" s="865"/>
      <c r="COO113" s="861"/>
      <c r="COP113" s="865"/>
      <c r="COQ113" s="865"/>
      <c r="COR113" s="865"/>
      <c r="COS113" s="865"/>
      <c r="COT113" s="865"/>
      <c r="COU113" s="865"/>
      <c r="COV113" s="865"/>
      <c r="COW113" s="861"/>
      <c r="COX113" s="865"/>
      <c r="COY113" s="865"/>
      <c r="COZ113" s="865"/>
      <c r="CPA113" s="865"/>
      <c r="CPB113" s="865"/>
      <c r="CPC113" s="865"/>
      <c r="CPD113" s="865"/>
      <c r="CPE113" s="861"/>
      <c r="CPF113" s="865"/>
      <c r="CPG113" s="865"/>
      <c r="CPH113" s="865"/>
      <c r="CPI113" s="865"/>
      <c r="CPJ113" s="865"/>
      <c r="CPK113" s="865"/>
      <c r="CPL113" s="865"/>
      <c r="CPM113" s="861"/>
      <c r="CPN113" s="865"/>
      <c r="CPO113" s="865"/>
      <c r="CPP113" s="865"/>
      <c r="CPQ113" s="865"/>
      <c r="CPR113" s="865"/>
      <c r="CPS113" s="865"/>
      <c r="CPT113" s="865"/>
      <c r="CPU113" s="861"/>
      <c r="CPV113" s="865"/>
      <c r="CPW113" s="865"/>
      <c r="CPX113" s="865"/>
      <c r="CPY113" s="865"/>
      <c r="CPZ113" s="865"/>
      <c r="CQA113" s="865"/>
      <c r="CQB113" s="865"/>
      <c r="CQC113" s="861"/>
      <c r="CQD113" s="865"/>
      <c r="CQE113" s="865"/>
      <c r="CQF113" s="865"/>
      <c r="CQG113" s="865"/>
      <c r="CQH113" s="865"/>
      <c r="CQI113" s="865"/>
      <c r="CQJ113" s="865"/>
      <c r="CQK113" s="861"/>
      <c r="CQL113" s="865"/>
      <c r="CQM113" s="865"/>
      <c r="CQN113" s="865"/>
      <c r="CQO113" s="865"/>
      <c r="CQP113" s="865"/>
      <c r="CQQ113" s="865"/>
      <c r="CQR113" s="865"/>
      <c r="CQS113" s="861"/>
      <c r="CQT113" s="865"/>
      <c r="CQU113" s="865"/>
      <c r="CQV113" s="865"/>
      <c r="CQW113" s="865"/>
      <c r="CQX113" s="865"/>
      <c r="CQY113" s="865"/>
      <c r="CQZ113" s="865"/>
      <c r="CRA113" s="861"/>
      <c r="CRB113" s="865"/>
      <c r="CRC113" s="865"/>
      <c r="CRD113" s="865"/>
      <c r="CRE113" s="865"/>
      <c r="CRF113" s="865"/>
      <c r="CRG113" s="865"/>
      <c r="CRH113" s="865"/>
      <c r="CRI113" s="861"/>
      <c r="CRJ113" s="865"/>
      <c r="CRK113" s="865"/>
      <c r="CRL113" s="865"/>
      <c r="CRM113" s="865"/>
      <c r="CRN113" s="865"/>
      <c r="CRO113" s="865"/>
      <c r="CRP113" s="865"/>
      <c r="CRQ113" s="861"/>
      <c r="CRR113" s="865"/>
      <c r="CRS113" s="865"/>
      <c r="CRT113" s="865"/>
      <c r="CRU113" s="865"/>
      <c r="CRV113" s="865"/>
      <c r="CRW113" s="865"/>
      <c r="CRX113" s="865"/>
      <c r="CRY113" s="861"/>
      <c r="CRZ113" s="865"/>
      <c r="CSA113" s="865"/>
      <c r="CSB113" s="865"/>
      <c r="CSC113" s="865"/>
      <c r="CSD113" s="865"/>
      <c r="CSE113" s="865"/>
      <c r="CSF113" s="865"/>
      <c r="CSG113" s="861"/>
      <c r="CSH113" s="865"/>
      <c r="CSI113" s="865"/>
      <c r="CSJ113" s="865"/>
      <c r="CSK113" s="865"/>
      <c r="CSL113" s="865"/>
      <c r="CSM113" s="865"/>
      <c r="CSN113" s="865"/>
      <c r="CSO113" s="861"/>
      <c r="CSP113" s="865"/>
      <c r="CSQ113" s="865"/>
      <c r="CSR113" s="865"/>
      <c r="CSS113" s="865"/>
      <c r="CST113" s="865"/>
      <c r="CSU113" s="865"/>
      <c r="CSV113" s="865"/>
      <c r="CSW113" s="861"/>
      <c r="CSX113" s="865"/>
      <c r="CSY113" s="865"/>
      <c r="CSZ113" s="865"/>
      <c r="CTA113" s="865"/>
      <c r="CTB113" s="865"/>
      <c r="CTC113" s="865"/>
      <c r="CTD113" s="865"/>
      <c r="CTE113" s="861"/>
      <c r="CTF113" s="865"/>
      <c r="CTG113" s="865"/>
      <c r="CTH113" s="865"/>
      <c r="CTI113" s="865"/>
      <c r="CTJ113" s="865"/>
      <c r="CTK113" s="865"/>
      <c r="CTL113" s="865"/>
      <c r="CTM113" s="861"/>
      <c r="CTN113" s="865"/>
      <c r="CTO113" s="865"/>
      <c r="CTP113" s="865"/>
      <c r="CTQ113" s="865"/>
      <c r="CTR113" s="865"/>
      <c r="CTS113" s="865"/>
      <c r="CTT113" s="865"/>
      <c r="CTU113" s="861"/>
      <c r="CTV113" s="865"/>
      <c r="CTW113" s="865"/>
      <c r="CTX113" s="865"/>
      <c r="CTY113" s="865"/>
      <c r="CTZ113" s="865"/>
      <c r="CUA113" s="865"/>
      <c r="CUB113" s="865"/>
      <c r="CUC113" s="861"/>
      <c r="CUD113" s="865"/>
      <c r="CUE113" s="865"/>
      <c r="CUF113" s="865"/>
      <c r="CUG113" s="865"/>
      <c r="CUH113" s="865"/>
      <c r="CUI113" s="865"/>
      <c r="CUJ113" s="865"/>
      <c r="CUK113" s="861"/>
      <c r="CUL113" s="865"/>
      <c r="CUM113" s="865"/>
      <c r="CUN113" s="865"/>
      <c r="CUO113" s="865"/>
      <c r="CUP113" s="865"/>
      <c r="CUQ113" s="865"/>
      <c r="CUR113" s="865"/>
      <c r="CUS113" s="861"/>
      <c r="CUT113" s="865"/>
      <c r="CUU113" s="865"/>
      <c r="CUV113" s="865"/>
      <c r="CUW113" s="865"/>
      <c r="CUX113" s="865"/>
      <c r="CUY113" s="865"/>
      <c r="CUZ113" s="865"/>
      <c r="CVA113" s="861"/>
      <c r="CVB113" s="865"/>
      <c r="CVC113" s="865"/>
      <c r="CVD113" s="865"/>
      <c r="CVE113" s="865"/>
      <c r="CVF113" s="865"/>
      <c r="CVG113" s="865"/>
      <c r="CVH113" s="865"/>
      <c r="CVI113" s="861"/>
      <c r="CVJ113" s="865"/>
      <c r="CVK113" s="865"/>
      <c r="CVL113" s="865"/>
      <c r="CVM113" s="865"/>
      <c r="CVN113" s="865"/>
      <c r="CVO113" s="865"/>
      <c r="CVP113" s="865"/>
      <c r="CVQ113" s="861"/>
      <c r="CVR113" s="865"/>
      <c r="CVS113" s="865"/>
      <c r="CVT113" s="865"/>
      <c r="CVU113" s="865"/>
      <c r="CVV113" s="865"/>
      <c r="CVW113" s="865"/>
      <c r="CVX113" s="865"/>
      <c r="CVY113" s="861"/>
      <c r="CVZ113" s="865"/>
      <c r="CWA113" s="865"/>
      <c r="CWB113" s="865"/>
      <c r="CWC113" s="865"/>
      <c r="CWD113" s="865"/>
      <c r="CWE113" s="865"/>
      <c r="CWF113" s="865"/>
      <c r="CWG113" s="861"/>
      <c r="CWH113" s="865"/>
      <c r="CWI113" s="865"/>
      <c r="CWJ113" s="865"/>
      <c r="CWK113" s="865"/>
      <c r="CWL113" s="865"/>
      <c r="CWM113" s="865"/>
      <c r="CWN113" s="865"/>
      <c r="CWO113" s="861"/>
      <c r="CWP113" s="865"/>
      <c r="CWQ113" s="865"/>
      <c r="CWR113" s="865"/>
      <c r="CWS113" s="865"/>
      <c r="CWT113" s="865"/>
      <c r="CWU113" s="865"/>
      <c r="CWV113" s="865"/>
      <c r="CWW113" s="861"/>
      <c r="CWX113" s="865"/>
      <c r="CWY113" s="865"/>
      <c r="CWZ113" s="865"/>
      <c r="CXA113" s="865"/>
      <c r="CXB113" s="865"/>
      <c r="CXC113" s="865"/>
      <c r="CXD113" s="865"/>
      <c r="CXE113" s="861"/>
      <c r="CXF113" s="865"/>
      <c r="CXG113" s="865"/>
      <c r="CXH113" s="865"/>
      <c r="CXI113" s="865"/>
      <c r="CXJ113" s="865"/>
      <c r="CXK113" s="865"/>
      <c r="CXL113" s="865"/>
      <c r="CXM113" s="861"/>
      <c r="CXN113" s="865"/>
      <c r="CXO113" s="865"/>
      <c r="CXP113" s="865"/>
      <c r="CXQ113" s="865"/>
      <c r="CXR113" s="865"/>
      <c r="CXS113" s="865"/>
      <c r="CXT113" s="865"/>
      <c r="CXU113" s="861"/>
      <c r="CXV113" s="865"/>
      <c r="CXW113" s="865"/>
      <c r="CXX113" s="865"/>
      <c r="CXY113" s="865"/>
      <c r="CXZ113" s="865"/>
      <c r="CYA113" s="865"/>
      <c r="CYB113" s="865"/>
      <c r="CYC113" s="861"/>
      <c r="CYD113" s="865"/>
      <c r="CYE113" s="865"/>
      <c r="CYF113" s="865"/>
      <c r="CYG113" s="865"/>
      <c r="CYH113" s="865"/>
      <c r="CYI113" s="865"/>
      <c r="CYJ113" s="865"/>
      <c r="CYK113" s="861"/>
      <c r="CYL113" s="865"/>
      <c r="CYM113" s="865"/>
      <c r="CYN113" s="865"/>
      <c r="CYO113" s="865"/>
      <c r="CYP113" s="865"/>
      <c r="CYQ113" s="865"/>
      <c r="CYR113" s="865"/>
      <c r="CYS113" s="861"/>
      <c r="CYT113" s="865"/>
      <c r="CYU113" s="865"/>
      <c r="CYV113" s="865"/>
      <c r="CYW113" s="865"/>
      <c r="CYX113" s="865"/>
      <c r="CYY113" s="865"/>
      <c r="CYZ113" s="865"/>
      <c r="CZA113" s="861"/>
      <c r="CZB113" s="865"/>
      <c r="CZC113" s="865"/>
      <c r="CZD113" s="865"/>
      <c r="CZE113" s="865"/>
      <c r="CZF113" s="865"/>
      <c r="CZG113" s="865"/>
      <c r="CZH113" s="865"/>
      <c r="CZI113" s="861"/>
      <c r="CZJ113" s="865"/>
      <c r="CZK113" s="865"/>
      <c r="CZL113" s="865"/>
      <c r="CZM113" s="865"/>
      <c r="CZN113" s="865"/>
      <c r="CZO113" s="865"/>
      <c r="CZP113" s="865"/>
      <c r="CZQ113" s="861"/>
      <c r="CZR113" s="865"/>
      <c r="CZS113" s="865"/>
      <c r="CZT113" s="865"/>
      <c r="CZU113" s="865"/>
      <c r="CZV113" s="865"/>
      <c r="CZW113" s="865"/>
      <c r="CZX113" s="865"/>
      <c r="CZY113" s="861"/>
      <c r="CZZ113" s="865"/>
      <c r="DAA113" s="865"/>
      <c r="DAB113" s="865"/>
      <c r="DAC113" s="865"/>
      <c r="DAD113" s="865"/>
      <c r="DAE113" s="865"/>
      <c r="DAF113" s="865"/>
      <c r="DAG113" s="861"/>
      <c r="DAH113" s="865"/>
      <c r="DAI113" s="865"/>
      <c r="DAJ113" s="865"/>
      <c r="DAK113" s="865"/>
      <c r="DAL113" s="865"/>
      <c r="DAM113" s="865"/>
      <c r="DAN113" s="865"/>
      <c r="DAO113" s="861"/>
      <c r="DAP113" s="865"/>
      <c r="DAQ113" s="865"/>
      <c r="DAR113" s="865"/>
      <c r="DAS113" s="865"/>
      <c r="DAT113" s="865"/>
      <c r="DAU113" s="865"/>
      <c r="DAV113" s="865"/>
      <c r="DAW113" s="861"/>
      <c r="DAX113" s="865"/>
      <c r="DAY113" s="865"/>
      <c r="DAZ113" s="865"/>
      <c r="DBA113" s="865"/>
      <c r="DBB113" s="865"/>
      <c r="DBC113" s="865"/>
      <c r="DBD113" s="865"/>
      <c r="DBE113" s="861"/>
      <c r="DBF113" s="865"/>
      <c r="DBG113" s="865"/>
      <c r="DBH113" s="865"/>
      <c r="DBI113" s="865"/>
      <c r="DBJ113" s="865"/>
      <c r="DBK113" s="865"/>
      <c r="DBL113" s="865"/>
      <c r="DBM113" s="861"/>
      <c r="DBN113" s="865"/>
      <c r="DBO113" s="865"/>
      <c r="DBP113" s="865"/>
      <c r="DBQ113" s="865"/>
      <c r="DBR113" s="865"/>
      <c r="DBS113" s="865"/>
      <c r="DBT113" s="865"/>
      <c r="DBU113" s="861"/>
      <c r="DBV113" s="865"/>
      <c r="DBW113" s="865"/>
      <c r="DBX113" s="865"/>
      <c r="DBY113" s="865"/>
      <c r="DBZ113" s="865"/>
      <c r="DCA113" s="865"/>
      <c r="DCB113" s="865"/>
      <c r="DCC113" s="861"/>
      <c r="DCD113" s="865"/>
      <c r="DCE113" s="865"/>
      <c r="DCF113" s="865"/>
      <c r="DCG113" s="865"/>
      <c r="DCH113" s="865"/>
      <c r="DCI113" s="865"/>
      <c r="DCJ113" s="865"/>
      <c r="DCK113" s="861"/>
      <c r="DCL113" s="865"/>
      <c r="DCM113" s="865"/>
      <c r="DCN113" s="865"/>
      <c r="DCO113" s="865"/>
      <c r="DCP113" s="865"/>
      <c r="DCQ113" s="865"/>
      <c r="DCR113" s="865"/>
      <c r="DCS113" s="861"/>
      <c r="DCT113" s="865"/>
      <c r="DCU113" s="865"/>
      <c r="DCV113" s="865"/>
      <c r="DCW113" s="865"/>
      <c r="DCX113" s="865"/>
      <c r="DCY113" s="865"/>
      <c r="DCZ113" s="865"/>
      <c r="DDA113" s="861"/>
      <c r="DDB113" s="865"/>
      <c r="DDC113" s="865"/>
      <c r="DDD113" s="865"/>
      <c r="DDE113" s="865"/>
      <c r="DDF113" s="865"/>
      <c r="DDG113" s="865"/>
      <c r="DDH113" s="865"/>
      <c r="DDI113" s="861"/>
      <c r="DDJ113" s="865"/>
      <c r="DDK113" s="865"/>
      <c r="DDL113" s="865"/>
      <c r="DDM113" s="865"/>
      <c r="DDN113" s="865"/>
      <c r="DDO113" s="865"/>
      <c r="DDP113" s="865"/>
      <c r="DDQ113" s="861"/>
      <c r="DDR113" s="865"/>
      <c r="DDS113" s="865"/>
      <c r="DDT113" s="865"/>
      <c r="DDU113" s="865"/>
      <c r="DDV113" s="865"/>
      <c r="DDW113" s="865"/>
      <c r="DDX113" s="865"/>
      <c r="DDY113" s="861"/>
      <c r="DDZ113" s="865"/>
      <c r="DEA113" s="865"/>
      <c r="DEB113" s="865"/>
      <c r="DEC113" s="865"/>
      <c r="DED113" s="865"/>
      <c r="DEE113" s="865"/>
      <c r="DEF113" s="865"/>
      <c r="DEG113" s="861"/>
      <c r="DEH113" s="865"/>
      <c r="DEI113" s="865"/>
      <c r="DEJ113" s="865"/>
      <c r="DEK113" s="865"/>
      <c r="DEL113" s="865"/>
      <c r="DEM113" s="865"/>
      <c r="DEN113" s="865"/>
      <c r="DEO113" s="861"/>
      <c r="DEP113" s="865"/>
      <c r="DEQ113" s="865"/>
      <c r="DER113" s="865"/>
      <c r="DES113" s="865"/>
      <c r="DET113" s="865"/>
      <c r="DEU113" s="865"/>
      <c r="DEV113" s="865"/>
      <c r="DEW113" s="861"/>
      <c r="DEX113" s="865"/>
      <c r="DEY113" s="865"/>
      <c r="DEZ113" s="865"/>
      <c r="DFA113" s="865"/>
      <c r="DFB113" s="865"/>
      <c r="DFC113" s="865"/>
      <c r="DFD113" s="865"/>
      <c r="DFE113" s="861"/>
      <c r="DFF113" s="865"/>
      <c r="DFG113" s="865"/>
      <c r="DFH113" s="865"/>
      <c r="DFI113" s="865"/>
      <c r="DFJ113" s="865"/>
      <c r="DFK113" s="865"/>
      <c r="DFL113" s="865"/>
      <c r="DFM113" s="861"/>
      <c r="DFN113" s="865"/>
      <c r="DFO113" s="865"/>
      <c r="DFP113" s="865"/>
      <c r="DFQ113" s="865"/>
      <c r="DFR113" s="865"/>
      <c r="DFS113" s="865"/>
      <c r="DFT113" s="865"/>
      <c r="DFU113" s="861"/>
      <c r="DFV113" s="865"/>
      <c r="DFW113" s="865"/>
      <c r="DFX113" s="865"/>
      <c r="DFY113" s="865"/>
      <c r="DFZ113" s="865"/>
      <c r="DGA113" s="865"/>
      <c r="DGB113" s="865"/>
      <c r="DGC113" s="861"/>
      <c r="DGD113" s="865"/>
      <c r="DGE113" s="865"/>
      <c r="DGF113" s="865"/>
      <c r="DGG113" s="865"/>
      <c r="DGH113" s="865"/>
      <c r="DGI113" s="865"/>
      <c r="DGJ113" s="865"/>
      <c r="DGK113" s="861"/>
      <c r="DGL113" s="865"/>
      <c r="DGM113" s="865"/>
      <c r="DGN113" s="865"/>
      <c r="DGO113" s="865"/>
      <c r="DGP113" s="865"/>
      <c r="DGQ113" s="865"/>
      <c r="DGR113" s="865"/>
      <c r="DGS113" s="861"/>
      <c r="DGT113" s="865"/>
      <c r="DGU113" s="865"/>
      <c r="DGV113" s="865"/>
      <c r="DGW113" s="865"/>
      <c r="DGX113" s="865"/>
      <c r="DGY113" s="865"/>
      <c r="DGZ113" s="865"/>
      <c r="DHA113" s="861"/>
      <c r="DHB113" s="865"/>
      <c r="DHC113" s="865"/>
      <c r="DHD113" s="865"/>
      <c r="DHE113" s="865"/>
      <c r="DHF113" s="865"/>
      <c r="DHG113" s="865"/>
      <c r="DHH113" s="865"/>
      <c r="DHI113" s="861"/>
      <c r="DHJ113" s="865"/>
      <c r="DHK113" s="865"/>
      <c r="DHL113" s="865"/>
      <c r="DHM113" s="865"/>
      <c r="DHN113" s="865"/>
      <c r="DHO113" s="865"/>
      <c r="DHP113" s="865"/>
      <c r="DHQ113" s="861"/>
      <c r="DHR113" s="865"/>
      <c r="DHS113" s="865"/>
      <c r="DHT113" s="865"/>
      <c r="DHU113" s="865"/>
      <c r="DHV113" s="865"/>
      <c r="DHW113" s="865"/>
      <c r="DHX113" s="865"/>
      <c r="DHY113" s="861"/>
      <c r="DHZ113" s="865"/>
      <c r="DIA113" s="865"/>
      <c r="DIB113" s="865"/>
      <c r="DIC113" s="865"/>
      <c r="DID113" s="865"/>
      <c r="DIE113" s="865"/>
      <c r="DIF113" s="865"/>
      <c r="DIG113" s="861"/>
      <c r="DIH113" s="865"/>
      <c r="DII113" s="865"/>
      <c r="DIJ113" s="865"/>
      <c r="DIK113" s="865"/>
      <c r="DIL113" s="865"/>
      <c r="DIM113" s="865"/>
      <c r="DIN113" s="865"/>
      <c r="DIO113" s="861"/>
      <c r="DIP113" s="865"/>
      <c r="DIQ113" s="865"/>
      <c r="DIR113" s="865"/>
      <c r="DIS113" s="865"/>
      <c r="DIT113" s="865"/>
      <c r="DIU113" s="865"/>
      <c r="DIV113" s="865"/>
      <c r="DIW113" s="861"/>
      <c r="DIX113" s="865"/>
      <c r="DIY113" s="865"/>
      <c r="DIZ113" s="865"/>
      <c r="DJA113" s="865"/>
      <c r="DJB113" s="865"/>
      <c r="DJC113" s="865"/>
      <c r="DJD113" s="865"/>
      <c r="DJE113" s="861"/>
      <c r="DJF113" s="865"/>
      <c r="DJG113" s="865"/>
      <c r="DJH113" s="865"/>
      <c r="DJI113" s="865"/>
      <c r="DJJ113" s="865"/>
      <c r="DJK113" s="865"/>
      <c r="DJL113" s="865"/>
      <c r="DJM113" s="861"/>
      <c r="DJN113" s="865"/>
      <c r="DJO113" s="865"/>
      <c r="DJP113" s="865"/>
      <c r="DJQ113" s="865"/>
      <c r="DJR113" s="865"/>
      <c r="DJS113" s="865"/>
      <c r="DJT113" s="865"/>
      <c r="DJU113" s="861"/>
      <c r="DJV113" s="865"/>
      <c r="DJW113" s="865"/>
      <c r="DJX113" s="865"/>
      <c r="DJY113" s="865"/>
      <c r="DJZ113" s="865"/>
      <c r="DKA113" s="865"/>
      <c r="DKB113" s="865"/>
      <c r="DKC113" s="861"/>
      <c r="DKD113" s="865"/>
      <c r="DKE113" s="865"/>
      <c r="DKF113" s="865"/>
      <c r="DKG113" s="865"/>
      <c r="DKH113" s="865"/>
      <c r="DKI113" s="865"/>
      <c r="DKJ113" s="865"/>
      <c r="DKK113" s="861"/>
      <c r="DKL113" s="865"/>
      <c r="DKM113" s="865"/>
      <c r="DKN113" s="865"/>
      <c r="DKO113" s="865"/>
      <c r="DKP113" s="865"/>
      <c r="DKQ113" s="865"/>
      <c r="DKR113" s="865"/>
      <c r="DKS113" s="861"/>
      <c r="DKT113" s="865"/>
      <c r="DKU113" s="865"/>
      <c r="DKV113" s="865"/>
      <c r="DKW113" s="865"/>
      <c r="DKX113" s="865"/>
      <c r="DKY113" s="865"/>
      <c r="DKZ113" s="865"/>
      <c r="DLA113" s="861"/>
      <c r="DLB113" s="865"/>
      <c r="DLC113" s="865"/>
      <c r="DLD113" s="865"/>
      <c r="DLE113" s="865"/>
      <c r="DLF113" s="865"/>
      <c r="DLG113" s="865"/>
      <c r="DLH113" s="865"/>
      <c r="DLI113" s="861"/>
      <c r="DLJ113" s="865"/>
      <c r="DLK113" s="865"/>
      <c r="DLL113" s="865"/>
      <c r="DLM113" s="865"/>
      <c r="DLN113" s="865"/>
      <c r="DLO113" s="865"/>
      <c r="DLP113" s="865"/>
      <c r="DLQ113" s="861"/>
      <c r="DLR113" s="865"/>
      <c r="DLS113" s="865"/>
      <c r="DLT113" s="865"/>
      <c r="DLU113" s="865"/>
      <c r="DLV113" s="865"/>
      <c r="DLW113" s="865"/>
      <c r="DLX113" s="865"/>
      <c r="DLY113" s="861"/>
      <c r="DLZ113" s="865"/>
      <c r="DMA113" s="865"/>
      <c r="DMB113" s="865"/>
      <c r="DMC113" s="865"/>
      <c r="DMD113" s="865"/>
      <c r="DME113" s="865"/>
      <c r="DMF113" s="865"/>
      <c r="DMG113" s="861"/>
      <c r="DMH113" s="865"/>
      <c r="DMI113" s="865"/>
      <c r="DMJ113" s="865"/>
      <c r="DMK113" s="865"/>
      <c r="DML113" s="865"/>
      <c r="DMM113" s="865"/>
      <c r="DMN113" s="865"/>
      <c r="DMO113" s="861"/>
      <c r="DMP113" s="865"/>
      <c r="DMQ113" s="865"/>
      <c r="DMR113" s="865"/>
      <c r="DMS113" s="865"/>
      <c r="DMT113" s="865"/>
      <c r="DMU113" s="865"/>
      <c r="DMV113" s="865"/>
      <c r="DMW113" s="861"/>
      <c r="DMX113" s="865"/>
      <c r="DMY113" s="865"/>
      <c r="DMZ113" s="865"/>
      <c r="DNA113" s="865"/>
      <c r="DNB113" s="865"/>
      <c r="DNC113" s="865"/>
      <c r="DND113" s="865"/>
      <c r="DNE113" s="861"/>
      <c r="DNF113" s="865"/>
      <c r="DNG113" s="865"/>
      <c r="DNH113" s="865"/>
      <c r="DNI113" s="865"/>
      <c r="DNJ113" s="865"/>
      <c r="DNK113" s="865"/>
      <c r="DNL113" s="865"/>
      <c r="DNM113" s="861"/>
      <c r="DNN113" s="865"/>
      <c r="DNO113" s="865"/>
      <c r="DNP113" s="865"/>
      <c r="DNQ113" s="865"/>
      <c r="DNR113" s="865"/>
      <c r="DNS113" s="865"/>
      <c r="DNT113" s="865"/>
      <c r="DNU113" s="861"/>
      <c r="DNV113" s="865"/>
      <c r="DNW113" s="865"/>
      <c r="DNX113" s="865"/>
      <c r="DNY113" s="865"/>
      <c r="DNZ113" s="865"/>
      <c r="DOA113" s="865"/>
      <c r="DOB113" s="865"/>
      <c r="DOC113" s="861"/>
      <c r="DOD113" s="865"/>
      <c r="DOE113" s="865"/>
      <c r="DOF113" s="865"/>
      <c r="DOG113" s="865"/>
      <c r="DOH113" s="865"/>
      <c r="DOI113" s="865"/>
      <c r="DOJ113" s="865"/>
      <c r="DOK113" s="861"/>
      <c r="DOL113" s="865"/>
      <c r="DOM113" s="865"/>
      <c r="DON113" s="865"/>
      <c r="DOO113" s="865"/>
      <c r="DOP113" s="865"/>
      <c r="DOQ113" s="865"/>
      <c r="DOR113" s="865"/>
      <c r="DOS113" s="861"/>
      <c r="DOT113" s="865"/>
      <c r="DOU113" s="865"/>
      <c r="DOV113" s="865"/>
      <c r="DOW113" s="865"/>
      <c r="DOX113" s="865"/>
      <c r="DOY113" s="865"/>
      <c r="DOZ113" s="865"/>
      <c r="DPA113" s="861"/>
      <c r="DPB113" s="865"/>
      <c r="DPC113" s="865"/>
      <c r="DPD113" s="865"/>
      <c r="DPE113" s="865"/>
      <c r="DPF113" s="865"/>
      <c r="DPG113" s="865"/>
      <c r="DPH113" s="865"/>
      <c r="DPI113" s="861"/>
      <c r="DPJ113" s="865"/>
      <c r="DPK113" s="865"/>
      <c r="DPL113" s="865"/>
      <c r="DPM113" s="865"/>
      <c r="DPN113" s="865"/>
      <c r="DPO113" s="865"/>
      <c r="DPP113" s="865"/>
      <c r="DPQ113" s="861"/>
      <c r="DPR113" s="865"/>
      <c r="DPS113" s="865"/>
      <c r="DPT113" s="865"/>
      <c r="DPU113" s="865"/>
      <c r="DPV113" s="865"/>
      <c r="DPW113" s="865"/>
      <c r="DPX113" s="865"/>
      <c r="DPY113" s="861"/>
      <c r="DPZ113" s="865"/>
      <c r="DQA113" s="865"/>
      <c r="DQB113" s="865"/>
      <c r="DQC113" s="865"/>
      <c r="DQD113" s="865"/>
      <c r="DQE113" s="865"/>
      <c r="DQF113" s="865"/>
      <c r="DQG113" s="861"/>
      <c r="DQH113" s="865"/>
      <c r="DQI113" s="865"/>
      <c r="DQJ113" s="865"/>
      <c r="DQK113" s="865"/>
      <c r="DQL113" s="865"/>
      <c r="DQM113" s="865"/>
      <c r="DQN113" s="865"/>
      <c r="DQO113" s="861"/>
      <c r="DQP113" s="865"/>
      <c r="DQQ113" s="865"/>
      <c r="DQR113" s="865"/>
      <c r="DQS113" s="865"/>
      <c r="DQT113" s="865"/>
      <c r="DQU113" s="865"/>
      <c r="DQV113" s="865"/>
      <c r="DQW113" s="861"/>
      <c r="DQX113" s="865"/>
      <c r="DQY113" s="865"/>
      <c r="DQZ113" s="865"/>
      <c r="DRA113" s="865"/>
      <c r="DRB113" s="865"/>
      <c r="DRC113" s="865"/>
      <c r="DRD113" s="865"/>
      <c r="DRE113" s="861"/>
      <c r="DRF113" s="865"/>
      <c r="DRG113" s="865"/>
      <c r="DRH113" s="865"/>
      <c r="DRI113" s="865"/>
      <c r="DRJ113" s="865"/>
      <c r="DRK113" s="865"/>
      <c r="DRL113" s="865"/>
      <c r="DRM113" s="861"/>
      <c r="DRN113" s="865"/>
      <c r="DRO113" s="865"/>
      <c r="DRP113" s="865"/>
      <c r="DRQ113" s="865"/>
      <c r="DRR113" s="865"/>
      <c r="DRS113" s="865"/>
      <c r="DRT113" s="865"/>
      <c r="DRU113" s="861"/>
      <c r="DRV113" s="865"/>
      <c r="DRW113" s="865"/>
      <c r="DRX113" s="865"/>
      <c r="DRY113" s="865"/>
      <c r="DRZ113" s="865"/>
      <c r="DSA113" s="865"/>
      <c r="DSB113" s="865"/>
      <c r="DSC113" s="861"/>
      <c r="DSD113" s="865"/>
      <c r="DSE113" s="865"/>
      <c r="DSF113" s="865"/>
      <c r="DSG113" s="865"/>
      <c r="DSH113" s="865"/>
      <c r="DSI113" s="865"/>
      <c r="DSJ113" s="865"/>
      <c r="DSK113" s="861"/>
      <c r="DSL113" s="865"/>
      <c r="DSM113" s="865"/>
      <c r="DSN113" s="865"/>
      <c r="DSO113" s="865"/>
      <c r="DSP113" s="865"/>
      <c r="DSQ113" s="865"/>
      <c r="DSR113" s="865"/>
      <c r="DSS113" s="861"/>
      <c r="DST113" s="865"/>
      <c r="DSU113" s="865"/>
      <c r="DSV113" s="865"/>
      <c r="DSW113" s="865"/>
      <c r="DSX113" s="865"/>
      <c r="DSY113" s="865"/>
      <c r="DSZ113" s="865"/>
      <c r="DTA113" s="861"/>
      <c r="DTB113" s="865"/>
      <c r="DTC113" s="865"/>
      <c r="DTD113" s="865"/>
      <c r="DTE113" s="865"/>
      <c r="DTF113" s="865"/>
      <c r="DTG113" s="865"/>
      <c r="DTH113" s="865"/>
      <c r="DTI113" s="861"/>
      <c r="DTJ113" s="865"/>
      <c r="DTK113" s="865"/>
      <c r="DTL113" s="865"/>
      <c r="DTM113" s="865"/>
      <c r="DTN113" s="865"/>
      <c r="DTO113" s="865"/>
      <c r="DTP113" s="865"/>
      <c r="DTQ113" s="861"/>
      <c r="DTR113" s="865"/>
      <c r="DTS113" s="865"/>
      <c r="DTT113" s="865"/>
      <c r="DTU113" s="865"/>
      <c r="DTV113" s="865"/>
      <c r="DTW113" s="865"/>
      <c r="DTX113" s="865"/>
      <c r="DTY113" s="861"/>
      <c r="DTZ113" s="865"/>
      <c r="DUA113" s="865"/>
      <c r="DUB113" s="865"/>
      <c r="DUC113" s="865"/>
      <c r="DUD113" s="865"/>
      <c r="DUE113" s="865"/>
      <c r="DUF113" s="865"/>
      <c r="DUG113" s="861"/>
      <c r="DUH113" s="865"/>
      <c r="DUI113" s="865"/>
      <c r="DUJ113" s="865"/>
      <c r="DUK113" s="865"/>
      <c r="DUL113" s="865"/>
      <c r="DUM113" s="865"/>
      <c r="DUN113" s="865"/>
      <c r="DUO113" s="861"/>
      <c r="DUP113" s="865"/>
      <c r="DUQ113" s="865"/>
      <c r="DUR113" s="865"/>
      <c r="DUS113" s="865"/>
      <c r="DUT113" s="865"/>
      <c r="DUU113" s="865"/>
      <c r="DUV113" s="865"/>
      <c r="DUW113" s="861"/>
      <c r="DUX113" s="865"/>
      <c r="DUY113" s="865"/>
      <c r="DUZ113" s="865"/>
      <c r="DVA113" s="865"/>
      <c r="DVB113" s="865"/>
      <c r="DVC113" s="865"/>
      <c r="DVD113" s="865"/>
      <c r="DVE113" s="861"/>
      <c r="DVF113" s="865"/>
      <c r="DVG113" s="865"/>
      <c r="DVH113" s="865"/>
      <c r="DVI113" s="865"/>
      <c r="DVJ113" s="865"/>
      <c r="DVK113" s="865"/>
      <c r="DVL113" s="865"/>
      <c r="DVM113" s="861"/>
      <c r="DVN113" s="865"/>
      <c r="DVO113" s="865"/>
      <c r="DVP113" s="865"/>
      <c r="DVQ113" s="865"/>
      <c r="DVR113" s="865"/>
      <c r="DVS113" s="865"/>
      <c r="DVT113" s="865"/>
      <c r="DVU113" s="861"/>
      <c r="DVV113" s="865"/>
      <c r="DVW113" s="865"/>
      <c r="DVX113" s="865"/>
      <c r="DVY113" s="865"/>
      <c r="DVZ113" s="865"/>
      <c r="DWA113" s="865"/>
      <c r="DWB113" s="865"/>
      <c r="DWC113" s="861"/>
      <c r="DWD113" s="865"/>
      <c r="DWE113" s="865"/>
      <c r="DWF113" s="865"/>
      <c r="DWG113" s="865"/>
      <c r="DWH113" s="865"/>
      <c r="DWI113" s="865"/>
      <c r="DWJ113" s="865"/>
      <c r="DWK113" s="861"/>
      <c r="DWL113" s="865"/>
      <c r="DWM113" s="865"/>
      <c r="DWN113" s="865"/>
      <c r="DWO113" s="865"/>
      <c r="DWP113" s="865"/>
      <c r="DWQ113" s="865"/>
      <c r="DWR113" s="865"/>
      <c r="DWS113" s="861"/>
      <c r="DWT113" s="865"/>
      <c r="DWU113" s="865"/>
      <c r="DWV113" s="865"/>
      <c r="DWW113" s="865"/>
      <c r="DWX113" s="865"/>
      <c r="DWY113" s="865"/>
      <c r="DWZ113" s="865"/>
      <c r="DXA113" s="861"/>
      <c r="DXB113" s="865"/>
      <c r="DXC113" s="865"/>
      <c r="DXD113" s="865"/>
      <c r="DXE113" s="865"/>
      <c r="DXF113" s="865"/>
      <c r="DXG113" s="865"/>
      <c r="DXH113" s="865"/>
      <c r="DXI113" s="861"/>
      <c r="DXJ113" s="865"/>
      <c r="DXK113" s="865"/>
      <c r="DXL113" s="865"/>
      <c r="DXM113" s="865"/>
      <c r="DXN113" s="865"/>
      <c r="DXO113" s="865"/>
      <c r="DXP113" s="865"/>
      <c r="DXQ113" s="861"/>
      <c r="DXR113" s="865"/>
      <c r="DXS113" s="865"/>
      <c r="DXT113" s="865"/>
      <c r="DXU113" s="865"/>
      <c r="DXV113" s="865"/>
      <c r="DXW113" s="865"/>
      <c r="DXX113" s="865"/>
      <c r="DXY113" s="861"/>
      <c r="DXZ113" s="865"/>
      <c r="DYA113" s="865"/>
      <c r="DYB113" s="865"/>
      <c r="DYC113" s="865"/>
      <c r="DYD113" s="865"/>
      <c r="DYE113" s="865"/>
      <c r="DYF113" s="865"/>
      <c r="DYG113" s="861"/>
      <c r="DYH113" s="865"/>
      <c r="DYI113" s="865"/>
      <c r="DYJ113" s="865"/>
      <c r="DYK113" s="865"/>
      <c r="DYL113" s="865"/>
      <c r="DYM113" s="865"/>
      <c r="DYN113" s="865"/>
      <c r="DYO113" s="861"/>
      <c r="DYP113" s="865"/>
      <c r="DYQ113" s="865"/>
      <c r="DYR113" s="865"/>
      <c r="DYS113" s="865"/>
      <c r="DYT113" s="865"/>
      <c r="DYU113" s="865"/>
      <c r="DYV113" s="865"/>
      <c r="DYW113" s="861"/>
      <c r="DYX113" s="865"/>
      <c r="DYY113" s="865"/>
      <c r="DYZ113" s="865"/>
      <c r="DZA113" s="865"/>
      <c r="DZB113" s="865"/>
      <c r="DZC113" s="865"/>
      <c r="DZD113" s="865"/>
      <c r="DZE113" s="861"/>
      <c r="DZF113" s="865"/>
      <c r="DZG113" s="865"/>
      <c r="DZH113" s="865"/>
      <c r="DZI113" s="865"/>
      <c r="DZJ113" s="865"/>
      <c r="DZK113" s="865"/>
      <c r="DZL113" s="865"/>
      <c r="DZM113" s="861"/>
      <c r="DZN113" s="865"/>
      <c r="DZO113" s="865"/>
      <c r="DZP113" s="865"/>
      <c r="DZQ113" s="865"/>
      <c r="DZR113" s="865"/>
      <c r="DZS113" s="865"/>
      <c r="DZT113" s="865"/>
      <c r="DZU113" s="861"/>
      <c r="DZV113" s="865"/>
      <c r="DZW113" s="865"/>
      <c r="DZX113" s="865"/>
      <c r="DZY113" s="865"/>
      <c r="DZZ113" s="865"/>
      <c r="EAA113" s="865"/>
      <c r="EAB113" s="865"/>
      <c r="EAC113" s="861"/>
      <c r="EAD113" s="865"/>
      <c r="EAE113" s="865"/>
      <c r="EAF113" s="865"/>
      <c r="EAG113" s="865"/>
      <c r="EAH113" s="865"/>
      <c r="EAI113" s="865"/>
      <c r="EAJ113" s="865"/>
      <c r="EAK113" s="861"/>
      <c r="EAL113" s="865"/>
      <c r="EAM113" s="865"/>
      <c r="EAN113" s="865"/>
      <c r="EAO113" s="865"/>
      <c r="EAP113" s="865"/>
      <c r="EAQ113" s="865"/>
      <c r="EAR113" s="865"/>
      <c r="EAS113" s="861"/>
      <c r="EAT113" s="865"/>
      <c r="EAU113" s="865"/>
      <c r="EAV113" s="865"/>
      <c r="EAW113" s="865"/>
      <c r="EAX113" s="865"/>
      <c r="EAY113" s="865"/>
      <c r="EAZ113" s="865"/>
      <c r="EBA113" s="861"/>
      <c r="EBB113" s="865"/>
      <c r="EBC113" s="865"/>
      <c r="EBD113" s="865"/>
      <c r="EBE113" s="865"/>
      <c r="EBF113" s="865"/>
      <c r="EBG113" s="865"/>
      <c r="EBH113" s="865"/>
      <c r="EBI113" s="861"/>
      <c r="EBJ113" s="865"/>
      <c r="EBK113" s="865"/>
      <c r="EBL113" s="865"/>
      <c r="EBM113" s="865"/>
      <c r="EBN113" s="865"/>
      <c r="EBO113" s="865"/>
      <c r="EBP113" s="865"/>
      <c r="EBQ113" s="861"/>
      <c r="EBR113" s="865"/>
      <c r="EBS113" s="865"/>
      <c r="EBT113" s="865"/>
      <c r="EBU113" s="865"/>
      <c r="EBV113" s="865"/>
      <c r="EBW113" s="865"/>
      <c r="EBX113" s="865"/>
      <c r="EBY113" s="861"/>
      <c r="EBZ113" s="865"/>
      <c r="ECA113" s="865"/>
      <c r="ECB113" s="865"/>
      <c r="ECC113" s="865"/>
      <c r="ECD113" s="865"/>
      <c r="ECE113" s="865"/>
      <c r="ECF113" s="865"/>
      <c r="ECG113" s="861"/>
      <c r="ECH113" s="865"/>
      <c r="ECI113" s="865"/>
      <c r="ECJ113" s="865"/>
      <c r="ECK113" s="865"/>
      <c r="ECL113" s="865"/>
      <c r="ECM113" s="865"/>
      <c r="ECN113" s="865"/>
      <c r="ECO113" s="861"/>
      <c r="ECP113" s="865"/>
      <c r="ECQ113" s="865"/>
      <c r="ECR113" s="865"/>
      <c r="ECS113" s="865"/>
      <c r="ECT113" s="865"/>
      <c r="ECU113" s="865"/>
      <c r="ECV113" s="865"/>
      <c r="ECW113" s="861"/>
      <c r="ECX113" s="865"/>
      <c r="ECY113" s="865"/>
      <c r="ECZ113" s="865"/>
      <c r="EDA113" s="865"/>
      <c r="EDB113" s="865"/>
      <c r="EDC113" s="865"/>
      <c r="EDD113" s="865"/>
      <c r="EDE113" s="861"/>
      <c r="EDF113" s="865"/>
      <c r="EDG113" s="865"/>
      <c r="EDH113" s="865"/>
      <c r="EDI113" s="865"/>
      <c r="EDJ113" s="865"/>
      <c r="EDK113" s="865"/>
      <c r="EDL113" s="865"/>
      <c r="EDM113" s="861"/>
      <c r="EDN113" s="865"/>
      <c r="EDO113" s="865"/>
      <c r="EDP113" s="865"/>
      <c r="EDQ113" s="865"/>
      <c r="EDR113" s="865"/>
      <c r="EDS113" s="865"/>
      <c r="EDT113" s="865"/>
      <c r="EDU113" s="861"/>
      <c r="EDV113" s="865"/>
      <c r="EDW113" s="865"/>
      <c r="EDX113" s="865"/>
      <c r="EDY113" s="865"/>
      <c r="EDZ113" s="865"/>
      <c r="EEA113" s="865"/>
      <c r="EEB113" s="865"/>
      <c r="EEC113" s="861"/>
      <c r="EED113" s="865"/>
      <c r="EEE113" s="865"/>
      <c r="EEF113" s="865"/>
      <c r="EEG113" s="865"/>
      <c r="EEH113" s="865"/>
      <c r="EEI113" s="865"/>
      <c r="EEJ113" s="865"/>
      <c r="EEK113" s="861"/>
      <c r="EEL113" s="865"/>
      <c r="EEM113" s="865"/>
      <c r="EEN113" s="865"/>
      <c r="EEO113" s="865"/>
      <c r="EEP113" s="865"/>
      <c r="EEQ113" s="865"/>
      <c r="EER113" s="865"/>
      <c r="EES113" s="861"/>
      <c r="EET113" s="865"/>
      <c r="EEU113" s="865"/>
      <c r="EEV113" s="865"/>
      <c r="EEW113" s="865"/>
      <c r="EEX113" s="865"/>
      <c r="EEY113" s="865"/>
      <c r="EEZ113" s="865"/>
      <c r="EFA113" s="861"/>
      <c r="EFB113" s="865"/>
      <c r="EFC113" s="865"/>
      <c r="EFD113" s="865"/>
      <c r="EFE113" s="865"/>
      <c r="EFF113" s="865"/>
      <c r="EFG113" s="865"/>
      <c r="EFH113" s="865"/>
      <c r="EFI113" s="861"/>
      <c r="EFJ113" s="865"/>
      <c r="EFK113" s="865"/>
      <c r="EFL113" s="865"/>
      <c r="EFM113" s="865"/>
      <c r="EFN113" s="865"/>
      <c r="EFO113" s="865"/>
      <c r="EFP113" s="865"/>
      <c r="EFQ113" s="861"/>
      <c r="EFR113" s="865"/>
      <c r="EFS113" s="865"/>
      <c r="EFT113" s="865"/>
      <c r="EFU113" s="865"/>
      <c r="EFV113" s="865"/>
      <c r="EFW113" s="865"/>
      <c r="EFX113" s="865"/>
      <c r="EFY113" s="861"/>
      <c r="EFZ113" s="865"/>
      <c r="EGA113" s="865"/>
      <c r="EGB113" s="865"/>
      <c r="EGC113" s="865"/>
      <c r="EGD113" s="865"/>
      <c r="EGE113" s="865"/>
      <c r="EGF113" s="865"/>
      <c r="EGG113" s="861"/>
      <c r="EGH113" s="865"/>
      <c r="EGI113" s="865"/>
      <c r="EGJ113" s="865"/>
      <c r="EGK113" s="865"/>
      <c r="EGL113" s="865"/>
      <c r="EGM113" s="865"/>
      <c r="EGN113" s="865"/>
      <c r="EGO113" s="861"/>
      <c r="EGP113" s="865"/>
      <c r="EGQ113" s="865"/>
      <c r="EGR113" s="865"/>
      <c r="EGS113" s="865"/>
      <c r="EGT113" s="865"/>
      <c r="EGU113" s="865"/>
      <c r="EGV113" s="865"/>
      <c r="EGW113" s="861"/>
      <c r="EGX113" s="865"/>
      <c r="EGY113" s="865"/>
      <c r="EGZ113" s="865"/>
      <c r="EHA113" s="865"/>
      <c r="EHB113" s="865"/>
      <c r="EHC113" s="865"/>
      <c r="EHD113" s="865"/>
      <c r="EHE113" s="861"/>
      <c r="EHF113" s="865"/>
      <c r="EHG113" s="865"/>
      <c r="EHH113" s="865"/>
      <c r="EHI113" s="865"/>
      <c r="EHJ113" s="865"/>
      <c r="EHK113" s="865"/>
      <c r="EHL113" s="865"/>
      <c r="EHM113" s="861"/>
      <c r="EHN113" s="865"/>
      <c r="EHO113" s="865"/>
      <c r="EHP113" s="865"/>
      <c r="EHQ113" s="865"/>
      <c r="EHR113" s="865"/>
      <c r="EHS113" s="865"/>
      <c r="EHT113" s="865"/>
      <c r="EHU113" s="861"/>
      <c r="EHV113" s="865"/>
      <c r="EHW113" s="865"/>
      <c r="EHX113" s="865"/>
      <c r="EHY113" s="865"/>
      <c r="EHZ113" s="865"/>
      <c r="EIA113" s="865"/>
      <c r="EIB113" s="865"/>
      <c r="EIC113" s="861"/>
      <c r="EID113" s="865"/>
      <c r="EIE113" s="865"/>
      <c r="EIF113" s="865"/>
      <c r="EIG113" s="865"/>
      <c r="EIH113" s="865"/>
      <c r="EII113" s="865"/>
      <c r="EIJ113" s="865"/>
      <c r="EIK113" s="861"/>
      <c r="EIL113" s="865"/>
      <c r="EIM113" s="865"/>
      <c r="EIN113" s="865"/>
      <c r="EIO113" s="865"/>
      <c r="EIP113" s="865"/>
      <c r="EIQ113" s="865"/>
      <c r="EIR113" s="865"/>
      <c r="EIS113" s="861"/>
      <c r="EIT113" s="865"/>
      <c r="EIU113" s="865"/>
      <c r="EIV113" s="865"/>
      <c r="EIW113" s="865"/>
      <c r="EIX113" s="865"/>
      <c r="EIY113" s="865"/>
      <c r="EIZ113" s="865"/>
      <c r="EJA113" s="861"/>
      <c r="EJB113" s="865"/>
      <c r="EJC113" s="865"/>
      <c r="EJD113" s="865"/>
      <c r="EJE113" s="865"/>
      <c r="EJF113" s="865"/>
      <c r="EJG113" s="865"/>
      <c r="EJH113" s="865"/>
      <c r="EJI113" s="861"/>
      <c r="EJJ113" s="865"/>
      <c r="EJK113" s="865"/>
      <c r="EJL113" s="865"/>
      <c r="EJM113" s="865"/>
      <c r="EJN113" s="865"/>
      <c r="EJO113" s="865"/>
      <c r="EJP113" s="865"/>
      <c r="EJQ113" s="861"/>
      <c r="EJR113" s="865"/>
      <c r="EJS113" s="865"/>
      <c r="EJT113" s="865"/>
      <c r="EJU113" s="865"/>
      <c r="EJV113" s="865"/>
      <c r="EJW113" s="865"/>
      <c r="EJX113" s="865"/>
      <c r="EJY113" s="861"/>
      <c r="EJZ113" s="865"/>
      <c r="EKA113" s="865"/>
      <c r="EKB113" s="865"/>
      <c r="EKC113" s="865"/>
      <c r="EKD113" s="865"/>
      <c r="EKE113" s="865"/>
      <c r="EKF113" s="865"/>
      <c r="EKG113" s="861"/>
      <c r="EKH113" s="865"/>
      <c r="EKI113" s="865"/>
      <c r="EKJ113" s="865"/>
      <c r="EKK113" s="865"/>
      <c r="EKL113" s="865"/>
      <c r="EKM113" s="865"/>
      <c r="EKN113" s="865"/>
      <c r="EKO113" s="861"/>
      <c r="EKP113" s="865"/>
      <c r="EKQ113" s="865"/>
      <c r="EKR113" s="865"/>
      <c r="EKS113" s="865"/>
      <c r="EKT113" s="865"/>
      <c r="EKU113" s="865"/>
      <c r="EKV113" s="865"/>
      <c r="EKW113" s="861"/>
      <c r="EKX113" s="865"/>
      <c r="EKY113" s="865"/>
      <c r="EKZ113" s="865"/>
      <c r="ELA113" s="865"/>
      <c r="ELB113" s="865"/>
      <c r="ELC113" s="865"/>
      <c r="ELD113" s="865"/>
      <c r="ELE113" s="861"/>
      <c r="ELF113" s="865"/>
      <c r="ELG113" s="865"/>
      <c r="ELH113" s="865"/>
      <c r="ELI113" s="865"/>
      <c r="ELJ113" s="865"/>
      <c r="ELK113" s="865"/>
      <c r="ELL113" s="865"/>
      <c r="ELM113" s="861"/>
      <c r="ELN113" s="865"/>
      <c r="ELO113" s="865"/>
      <c r="ELP113" s="865"/>
      <c r="ELQ113" s="865"/>
      <c r="ELR113" s="865"/>
      <c r="ELS113" s="865"/>
      <c r="ELT113" s="865"/>
      <c r="ELU113" s="861"/>
      <c r="ELV113" s="865"/>
      <c r="ELW113" s="865"/>
      <c r="ELX113" s="865"/>
      <c r="ELY113" s="865"/>
      <c r="ELZ113" s="865"/>
      <c r="EMA113" s="865"/>
      <c r="EMB113" s="865"/>
      <c r="EMC113" s="861"/>
      <c r="EMD113" s="865"/>
      <c r="EME113" s="865"/>
      <c r="EMF113" s="865"/>
      <c r="EMG113" s="865"/>
      <c r="EMH113" s="865"/>
      <c r="EMI113" s="865"/>
      <c r="EMJ113" s="865"/>
      <c r="EMK113" s="861"/>
      <c r="EML113" s="865"/>
      <c r="EMM113" s="865"/>
      <c r="EMN113" s="865"/>
      <c r="EMO113" s="865"/>
      <c r="EMP113" s="865"/>
      <c r="EMQ113" s="865"/>
      <c r="EMR113" s="865"/>
      <c r="EMS113" s="861"/>
      <c r="EMT113" s="865"/>
      <c r="EMU113" s="865"/>
      <c r="EMV113" s="865"/>
      <c r="EMW113" s="865"/>
      <c r="EMX113" s="865"/>
      <c r="EMY113" s="865"/>
      <c r="EMZ113" s="865"/>
      <c r="ENA113" s="861"/>
      <c r="ENB113" s="865"/>
      <c r="ENC113" s="865"/>
      <c r="END113" s="865"/>
      <c r="ENE113" s="865"/>
      <c r="ENF113" s="865"/>
      <c r="ENG113" s="865"/>
      <c r="ENH113" s="865"/>
      <c r="ENI113" s="861"/>
      <c r="ENJ113" s="865"/>
      <c r="ENK113" s="865"/>
      <c r="ENL113" s="865"/>
      <c r="ENM113" s="865"/>
      <c r="ENN113" s="865"/>
      <c r="ENO113" s="865"/>
      <c r="ENP113" s="865"/>
      <c r="ENQ113" s="861"/>
      <c r="ENR113" s="865"/>
      <c r="ENS113" s="865"/>
      <c r="ENT113" s="865"/>
      <c r="ENU113" s="865"/>
      <c r="ENV113" s="865"/>
      <c r="ENW113" s="865"/>
      <c r="ENX113" s="865"/>
      <c r="ENY113" s="861"/>
      <c r="ENZ113" s="865"/>
      <c r="EOA113" s="865"/>
      <c r="EOB113" s="865"/>
      <c r="EOC113" s="865"/>
      <c r="EOD113" s="865"/>
      <c r="EOE113" s="865"/>
      <c r="EOF113" s="865"/>
      <c r="EOG113" s="861"/>
      <c r="EOH113" s="865"/>
      <c r="EOI113" s="865"/>
      <c r="EOJ113" s="865"/>
      <c r="EOK113" s="865"/>
      <c r="EOL113" s="865"/>
      <c r="EOM113" s="865"/>
      <c r="EON113" s="865"/>
      <c r="EOO113" s="861"/>
      <c r="EOP113" s="865"/>
      <c r="EOQ113" s="865"/>
      <c r="EOR113" s="865"/>
      <c r="EOS113" s="865"/>
      <c r="EOT113" s="865"/>
      <c r="EOU113" s="865"/>
      <c r="EOV113" s="865"/>
      <c r="EOW113" s="861"/>
      <c r="EOX113" s="865"/>
      <c r="EOY113" s="865"/>
      <c r="EOZ113" s="865"/>
      <c r="EPA113" s="865"/>
      <c r="EPB113" s="865"/>
      <c r="EPC113" s="865"/>
      <c r="EPD113" s="865"/>
      <c r="EPE113" s="861"/>
      <c r="EPF113" s="865"/>
      <c r="EPG113" s="865"/>
      <c r="EPH113" s="865"/>
      <c r="EPI113" s="865"/>
      <c r="EPJ113" s="865"/>
      <c r="EPK113" s="865"/>
      <c r="EPL113" s="865"/>
      <c r="EPM113" s="861"/>
      <c r="EPN113" s="865"/>
      <c r="EPO113" s="865"/>
      <c r="EPP113" s="865"/>
      <c r="EPQ113" s="865"/>
      <c r="EPR113" s="865"/>
      <c r="EPS113" s="865"/>
      <c r="EPT113" s="865"/>
      <c r="EPU113" s="861"/>
      <c r="EPV113" s="865"/>
      <c r="EPW113" s="865"/>
      <c r="EPX113" s="865"/>
      <c r="EPY113" s="865"/>
      <c r="EPZ113" s="865"/>
      <c r="EQA113" s="865"/>
      <c r="EQB113" s="865"/>
      <c r="EQC113" s="861"/>
      <c r="EQD113" s="865"/>
      <c r="EQE113" s="865"/>
      <c r="EQF113" s="865"/>
      <c r="EQG113" s="865"/>
      <c r="EQH113" s="865"/>
      <c r="EQI113" s="865"/>
      <c r="EQJ113" s="865"/>
      <c r="EQK113" s="861"/>
      <c r="EQL113" s="865"/>
      <c r="EQM113" s="865"/>
      <c r="EQN113" s="865"/>
      <c r="EQO113" s="865"/>
      <c r="EQP113" s="865"/>
      <c r="EQQ113" s="865"/>
      <c r="EQR113" s="865"/>
      <c r="EQS113" s="861"/>
      <c r="EQT113" s="865"/>
      <c r="EQU113" s="865"/>
      <c r="EQV113" s="865"/>
      <c r="EQW113" s="865"/>
      <c r="EQX113" s="865"/>
      <c r="EQY113" s="865"/>
      <c r="EQZ113" s="865"/>
      <c r="ERA113" s="861"/>
      <c r="ERB113" s="865"/>
      <c r="ERC113" s="865"/>
      <c r="ERD113" s="865"/>
      <c r="ERE113" s="865"/>
      <c r="ERF113" s="865"/>
      <c r="ERG113" s="865"/>
      <c r="ERH113" s="865"/>
      <c r="ERI113" s="861"/>
      <c r="ERJ113" s="865"/>
      <c r="ERK113" s="865"/>
      <c r="ERL113" s="865"/>
      <c r="ERM113" s="865"/>
      <c r="ERN113" s="865"/>
      <c r="ERO113" s="865"/>
      <c r="ERP113" s="865"/>
      <c r="ERQ113" s="861"/>
      <c r="ERR113" s="865"/>
      <c r="ERS113" s="865"/>
      <c r="ERT113" s="865"/>
      <c r="ERU113" s="865"/>
      <c r="ERV113" s="865"/>
      <c r="ERW113" s="865"/>
      <c r="ERX113" s="865"/>
      <c r="ERY113" s="861"/>
      <c r="ERZ113" s="865"/>
      <c r="ESA113" s="865"/>
      <c r="ESB113" s="865"/>
      <c r="ESC113" s="865"/>
      <c r="ESD113" s="865"/>
      <c r="ESE113" s="865"/>
      <c r="ESF113" s="865"/>
      <c r="ESG113" s="861"/>
      <c r="ESH113" s="865"/>
      <c r="ESI113" s="865"/>
      <c r="ESJ113" s="865"/>
      <c r="ESK113" s="865"/>
      <c r="ESL113" s="865"/>
      <c r="ESM113" s="865"/>
      <c r="ESN113" s="865"/>
      <c r="ESO113" s="861"/>
      <c r="ESP113" s="865"/>
      <c r="ESQ113" s="865"/>
      <c r="ESR113" s="865"/>
      <c r="ESS113" s="865"/>
      <c r="EST113" s="865"/>
      <c r="ESU113" s="865"/>
      <c r="ESV113" s="865"/>
      <c r="ESW113" s="861"/>
      <c r="ESX113" s="865"/>
      <c r="ESY113" s="865"/>
      <c r="ESZ113" s="865"/>
      <c r="ETA113" s="865"/>
      <c r="ETB113" s="865"/>
      <c r="ETC113" s="865"/>
      <c r="ETD113" s="865"/>
      <c r="ETE113" s="861"/>
      <c r="ETF113" s="865"/>
      <c r="ETG113" s="865"/>
      <c r="ETH113" s="865"/>
      <c r="ETI113" s="865"/>
      <c r="ETJ113" s="865"/>
      <c r="ETK113" s="865"/>
      <c r="ETL113" s="865"/>
      <c r="ETM113" s="861"/>
      <c r="ETN113" s="865"/>
      <c r="ETO113" s="865"/>
      <c r="ETP113" s="865"/>
      <c r="ETQ113" s="865"/>
      <c r="ETR113" s="865"/>
      <c r="ETS113" s="865"/>
      <c r="ETT113" s="865"/>
      <c r="ETU113" s="861"/>
      <c r="ETV113" s="865"/>
      <c r="ETW113" s="865"/>
      <c r="ETX113" s="865"/>
      <c r="ETY113" s="865"/>
      <c r="ETZ113" s="865"/>
      <c r="EUA113" s="865"/>
      <c r="EUB113" s="865"/>
      <c r="EUC113" s="861"/>
      <c r="EUD113" s="865"/>
      <c r="EUE113" s="865"/>
      <c r="EUF113" s="865"/>
      <c r="EUG113" s="865"/>
      <c r="EUH113" s="865"/>
      <c r="EUI113" s="865"/>
      <c r="EUJ113" s="865"/>
      <c r="EUK113" s="861"/>
      <c r="EUL113" s="865"/>
      <c r="EUM113" s="865"/>
      <c r="EUN113" s="865"/>
      <c r="EUO113" s="865"/>
      <c r="EUP113" s="865"/>
      <c r="EUQ113" s="865"/>
      <c r="EUR113" s="865"/>
      <c r="EUS113" s="861"/>
      <c r="EUT113" s="865"/>
      <c r="EUU113" s="865"/>
      <c r="EUV113" s="865"/>
      <c r="EUW113" s="865"/>
      <c r="EUX113" s="865"/>
      <c r="EUY113" s="865"/>
      <c r="EUZ113" s="865"/>
      <c r="EVA113" s="861"/>
      <c r="EVB113" s="865"/>
      <c r="EVC113" s="865"/>
      <c r="EVD113" s="865"/>
      <c r="EVE113" s="865"/>
      <c r="EVF113" s="865"/>
      <c r="EVG113" s="865"/>
      <c r="EVH113" s="865"/>
      <c r="EVI113" s="861"/>
      <c r="EVJ113" s="865"/>
      <c r="EVK113" s="865"/>
      <c r="EVL113" s="865"/>
      <c r="EVM113" s="865"/>
      <c r="EVN113" s="865"/>
      <c r="EVO113" s="865"/>
      <c r="EVP113" s="865"/>
      <c r="EVQ113" s="861"/>
      <c r="EVR113" s="865"/>
      <c r="EVS113" s="865"/>
      <c r="EVT113" s="865"/>
      <c r="EVU113" s="865"/>
      <c r="EVV113" s="865"/>
      <c r="EVW113" s="865"/>
      <c r="EVX113" s="865"/>
      <c r="EVY113" s="861"/>
      <c r="EVZ113" s="865"/>
      <c r="EWA113" s="865"/>
      <c r="EWB113" s="865"/>
      <c r="EWC113" s="865"/>
      <c r="EWD113" s="865"/>
      <c r="EWE113" s="865"/>
      <c r="EWF113" s="865"/>
      <c r="EWG113" s="861"/>
      <c r="EWH113" s="865"/>
      <c r="EWI113" s="865"/>
      <c r="EWJ113" s="865"/>
      <c r="EWK113" s="865"/>
      <c r="EWL113" s="865"/>
      <c r="EWM113" s="865"/>
      <c r="EWN113" s="865"/>
      <c r="EWO113" s="861"/>
      <c r="EWP113" s="865"/>
      <c r="EWQ113" s="865"/>
      <c r="EWR113" s="865"/>
      <c r="EWS113" s="865"/>
      <c r="EWT113" s="865"/>
      <c r="EWU113" s="865"/>
      <c r="EWV113" s="865"/>
      <c r="EWW113" s="861"/>
      <c r="EWX113" s="865"/>
      <c r="EWY113" s="865"/>
      <c r="EWZ113" s="865"/>
      <c r="EXA113" s="865"/>
      <c r="EXB113" s="865"/>
      <c r="EXC113" s="865"/>
      <c r="EXD113" s="865"/>
      <c r="EXE113" s="861"/>
      <c r="EXF113" s="865"/>
      <c r="EXG113" s="865"/>
      <c r="EXH113" s="865"/>
      <c r="EXI113" s="865"/>
      <c r="EXJ113" s="865"/>
      <c r="EXK113" s="865"/>
      <c r="EXL113" s="865"/>
      <c r="EXM113" s="861"/>
      <c r="EXN113" s="865"/>
      <c r="EXO113" s="865"/>
      <c r="EXP113" s="865"/>
      <c r="EXQ113" s="865"/>
      <c r="EXR113" s="865"/>
      <c r="EXS113" s="865"/>
      <c r="EXT113" s="865"/>
      <c r="EXU113" s="861"/>
      <c r="EXV113" s="865"/>
      <c r="EXW113" s="865"/>
      <c r="EXX113" s="865"/>
      <c r="EXY113" s="865"/>
      <c r="EXZ113" s="865"/>
      <c r="EYA113" s="865"/>
      <c r="EYB113" s="865"/>
      <c r="EYC113" s="861"/>
      <c r="EYD113" s="865"/>
      <c r="EYE113" s="865"/>
      <c r="EYF113" s="865"/>
      <c r="EYG113" s="865"/>
      <c r="EYH113" s="865"/>
      <c r="EYI113" s="865"/>
      <c r="EYJ113" s="865"/>
      <c r="EYK113" s="861"/>
      <c r="EYL113" s="865"/>
      <c r="EYM113" s="865"/>
      <c r="EYN113" s="865"/>
      <c r="EYO113" s="865"/>
      <c r="EYP113" s="865"/>
      <c r="EYQ113" s="865"/>
      <c r="EYR113" s="865"/>
      <c r="EYS113" s="861"/>
      <c r="EYT113" s="865"/>
      <c r="EYU113" s="865"/>
      <c r="EYV113" s="865"/>
      <c r="EYW113" s="865"/>
      <c r="EYX113" s="865"/>
      <c r="EYY113" s="865"/>
      <c r="EYZ113" s="865"/>
      <c r="EZA113" s="861"/>
      <c r="EZB113" s="865"/>
      <c r="EZC113" s="865"/>
      <c r="EZD113" s="865"/>
      <c r="EZE113" s="865"/>
      <c r="EZF113" s="865"/>
      <c r="EZG113" s="865"/>
      <c r="EZH113" s="865"/>
      <c r="EZI113" s="861"/>
      <c r="EZJ113" s="865"/>
      <c r="EZK113" s="865"/>
      <c r="EZL113" s="865"/>
      <c r="EZM113" s="865"/>
      <c r="EZN113" s="865"/>
      <c r="EZO113" s="865"/>
      <c r="EZP113" s="865"/>
      <c r="EZQ113" s="861"/>
      <c r="EZR113" s="865"/>
      <c r="EZS113" s="865"/>
      <c r="EZT113" s="865"/>
      <c r="EZU113" s="865"/>
      <c r="EZV113" s="865"/>
      <c r="EZW113" s="865"/>
      <c r="EZX113" s="865"/>
      <c r="EZY113" s="861"/>
      <c r="EZZ113" s="865"/>
      <c r="FAA113" s="865"/>
      <c r="FAB113" s="865"/>
      <c r="FAC113" s="865"/>
      <c r="FAD113" s="865"/>
      <c r="FAE113" s="865"/>
      <c r="FAF113" s="865"/>
      <c r="FAG113" s="861"/>
      <c r="FAH113" s="865"/>
      <c r="FAI113" s="865"/>
      <c r="FAJ113" s="865"/>
      <c r="FAK113" s="865"/>
      <c r="FAL113" s="865"/>
      <c r="FAM113" s="865"/>
      <c r="FAN113" s="865"/>
      <c r="FAO113" s="861"/>
      <c r="FAP113" s="865"/>
      <c r="FAQ113" s="865"/>
      <c r="FAR113" s="865"/>
      <c r="FAS113" s="865"/>
      <c r="FAT113" s="865"/>
      <c r="FAU113" s="865"/>
      <c r="FAV113" s="865"/>
      <c r="FAW113" s="861"/>
      <c r="FAX113" s="865"/>
      <c r="FAY113" s="865"/>
      <c r="FAZ113" s="865"/>
      <c r="FBA113" s="865"/>
      <c r="FBB113" s="865"/>
      <c r="FBC113" s="865"/>
      <c r="FBD113" s="865"/>
      <c r="FBE113" s="861"/>
      <c r="FBF113" s="865"/>
      <c r="FBG113" s="865"/>
      <c r="FBH113" s="865"/>
      <c r="FBI113" s="865"/>
      <c r="FBJ113" s="865"/>
      <c r="FBK113" s="865"/>
      <c r="FBL113" s="865"/>
      <c r="FBM113" s="861"/>
      <c r="FBN113" s="865"/>
      <c r="FBO113" s="865"/>
      <c r="FBP113" s="865"/>
      <c r="FBQ113" s="865"/>
      <c r="FBR113" s="865"/>
      <c r="FBS113" s="865"/>
      <c r="FBT113" s="865"/>
      <c r="FBU113" s="861"/>
      <c r="FBV113" s="865"/>
      <c r="FBW113" s="865"/>
      <c r="FBX113" s="865"/>
      <c r="FBY113" s="865"/>
      <c r="FBZ113" s="865"/>
      <c r="FCA113" s="865"/>
      <c r="FCB113" s="865"/>
      <c r="FCC113" s="861"/>
      <c r="FCD113" s="865"/>
      <c r="FCE113" s="865"/>
      <c r="FCF113" s="865"/>
      <c r="FCG113" s="865"/>
      <c r="FCH113" s="865"/>
      <c r="FCI113" s="865"/>
      <c r="FCJ113" s="865"/>
      <c r="FCK113" s="861"/>
      <c r="FCL113" s="865"/>
      <c r="FCM113" s="865"/>
      <c r="FCN113" s="865"/>
      <c r="FCO113" s="865"/>
      <c r="FCP113" s="865"/>
      <c r="FCQ113" s="865"/>
      <c r="FCR113" s="865"/>
      <c r="FCS113" s="861"/>
      <c r="FCT113" s="865"/>
      <c r="FCU113" s="865"/>
      <c r="FCV113" s="865"/>
      <c r="FCW113" s="865"/>
      <c r="FCX113" s="865"/>
      <c r="FCY113" s="865"/>
      <c r="FCZ113" s="865"/>
      <c r="FDA113" s="861"/>
      <c r="FDB113" s="865"/>
      <c r="FDC113" s="865"/>
      <c r="FDD113" s="865"/>
      <c r="FDE113" s="865"/>
      <c r="FDF113" s="865"/>
      <c r="FDG113" s="865"/>
      <c r="FDH113" s="865"/>
      <c r="FDI113" s="861"/>
      <c r="FDJ113" s="865"/>
      <c r="FDK113" s="865"/>
      <c r="FDL113" s="865"/>
      <c r="FDM113" s="865"/>
      <c r="FDN113" s="865"/>
      <c r="FDO113" s="865"/>
      <c r="FDP113" s="865"/>
      <c r="FDQ113" s="861"/>
      <c r="FDR113" s="865"/>
      <c r="FDS113" s="865"/>
      <c r="FDT113" s="865"/>
      <c r="FDU113" s="865"/>
      <c r="FDV113" s="865"/>
      <c r="FDW113" s="865"/>
      <c r="FDX113" s="865"/>
      <c r="FDY113" s="861"/>
      <c r="FDZ113" s="865"/>
      <c r="FEA113" s="865"/>
      <c r="FEB113" s="865"/>
      <c r="FEC113" s="865"/>
      <c r="FED113" s="865"/>
      <c r="FEE113" s="865"/>
      <c r="FEF113" s="865"/>
      <c r="FEG113" s="861"/>
      <c r="FEH113" s="865"/>
      <c r="FEI113" s="865"/>
      <c r="FEJ113" s="865"/>
      <c r="FEK113" s="865"/>
      <c r="FEL113" s="865"/>
      <c r="FEM113" s="865"/>
      <c r="FEN113" s="865"/>
      <c r="FEO113" s="861"/>
      <c r="FEP113" s="865"/>
      <c r="FEQ113" s="865"/>
      <c r="FER113" s="865"/>
      <c r="FES113" s="865"/>
      <c r="FET113" s="865"/>
      <c r="FEU113" s="865"/>
      <c r="FEV113" s="865"/>
      <c r="FEW113" s="861"/>
      <c r="FEX113" s="865"/>
      <c r="FEY113" s="865"/>
      <c r="FEZ113" s="865"/>
      <c r="FFA113" s="865"/>
      <c r="FFB113" s="865"/>
      <c r="FFC113" s="865"/>
      <c r="FFD113" s="865"/>
      <c r="FFE113" s="861"/>
      <c r="FFF113" s="865"/>
      <c r="FFG113" s="865"/>
      <c r="FFH113" s="865"/>
      <c r="FFI113" s="865"/>
      <c r="FFJ113" s="865"/>
      <c r="FFK113" s="865"/>
      <c r="FFL113" s="865"/>
      <c r="FFM113" s="861"/>
      <c r="FFN113" s="865"/>
      <c r="FFO113" s="865"/>
      <c r="FFP113" s="865"/>
      <c r="FFQ113" s="865"/>
      <c r="FFR113" s="865"/>
      <c r="FFS113" s="865"/>
      <c r="FFT113" s="865"/>
      <c r="FFU113" s="861"/>
      <c r="FFV113" s="865"/>
      <c r="FFW113" s="865"/>
      <c r="FFX113" s="865"/>
      <c r="FFY113" s="865"/>
      <c r="FFZ113" s="865"/>
      <c r="FGA113" s="865"/>
      <c r="FGB113" s="865"/>
      <c r="FGC113" s="861"/>
      <c r="FGD113" s="865"/>
      <c r="FGE113" s="865"/>
      <c r="FGF113" s="865"/>
      <c r="FGG113" s="865"/>
      <c r="FGH113" s="865"/>
      <c r="FGI113" s="865"/>
      <c r="FGJ113" s="865"/>
      <c r="FGK113" s="861"/>
      <c r="FGL113" s="865"/>
      <c r="FGM113" s="865"/>
      <c r="FGN113" s="865"/>
      <c r="FGO113" s="865"/>
      <c r="FGP113" s="865"/>
      <c r="FGQ113" s="865"/>
      <c r="FGR113" s="865"/>
      <c r="FGS113" s="861"/>
      <c r="FGT113" s="865"/>
      <c r="FGU113" s="865"/>
      <c r="FGV113" s="865"/>
      <c r="FGW113" s="865"/>
      <c r="FGX113" s="865"/>
      <c r="FGY113" s="865"/>
      <c r="FGZ113" s="865"/>
      <c r="FHA113" s="861"/>
      <c r="FHB113" s="865"/>
      <c r="FHC113" s="865"/>
      <c r="FHD113" s="865"/>
      <c r="FHE113" s="865"/>
      <c r="FHF113" s="865"/>
      <c r="FHG113" s="865"/>
      <c r="FHH113" s="865"/>
      <c r="FHI113" s="861"/>
      <c r="FHJ113" s="865"/>
      <c r="FHK113" s="865"/>
      <c r="FHL113" s="865"/>
      <c r="FHM113" s="865"/>
      <c r="FHN113" s="865"/>
      <c r="FHO113" s="865"/>
      <c r="FHP113" s="865"/>
      <c r="FHQ113" s="861"/>
      <c r="FHR113" s="865"/>
      <c r="FHS113" s="865"/>
      <c r="FHT113" s="865"/>
      <c r="FHU113" s="865"/>
      <c r="FHV113" s="865"/>
      <c r="FHW113" s="865"/>
      <c r="FHX113" s="865"/>
      <c r="FHY113" s="861"/>
      <c r="FHZ113" s="865"/>
      <c r="FIA113" s="865"/>
      <c r="FIB113" s="865"/>
      <c r="FIC113" s="865"/>
      <c r="FID113" s="865"/>
      <c r="FIE113" s="865"/>
      <c r="FIF113" s="865"/>
      <c r="FIG113" s="861"/>
      <c r="FIH113" s="865"/>
      <c r="FII113" s="865"/>
      <c r="FIJ113" s="865"/>
      <c r="FIK113" s="865"/>
      <c r="FIL113" s="865"/>
      <c r="FIM113" s="865"/>
      <c r="FIN113" s="865"/>
      <c r="FIO113" s="861"/>
      <c r="FIP113" s="865"/>
      <c r="FIQ113" s="865"/>
      <c r="FIR113" s="865"/>
      <c r="FIS113" s="865"/>
      <c r="FIT113" s="865"/>
      <c r="FIU113" s="865"/>
      <c r="FIV113" s="865"/>
      <c r="FIW113" s="861"/>
      <c r="FIX113" s="865"/>
      <c r="FIY113" s="865"/>
      <c r="FIZ113" s="865"/>
      <c r="FJA113" s="865"/>
      <c r="FJB113" s="865"/>
      <c r="FJC113" s="865"/>
      <c r="FJD113" s="865"/>
      <c r="FJE113" s="861"/>
      <c r="FJF113" s="865"/>
      <c r="FJG113" s="865"/>
      <c r="FJH113" s="865"/>
      <c r="FJI113" s="865"/>
      <c r="FJJ113" s="865"/>
      <c r="FJK113" s="865"/>
      <c r="FJL113" s="865"/>
      <c r="FJM113" s="861"/>
      <c r="FJN113" s="865"/>
      <c r="FJO113" s="865"/>
      <c r="FJP113" s="865"/>
      <c r="FJQ113" s="865"/>
      <c r="FJR113" s="865"/>
      <c r="FJS113" s="865"/>
      <c r="FJT113" s="865"/>
      <c r="FJU113" s="861"/>
      <c r="FJV113" s="865"/>
      <c r="FJW113" s="865"/>
      <c r="FJX113" s="865"/>
      <c r="FJY113" s="865"/>
      <c r="FJZ113" s="865"/>
      <c r="FKA113" s="865"/>
      <c r="FKB113" s="865"/>
      <c r="FKC113" s="861"/>
      <c r="FKD113" s="865"/>
      <c r="FKE113" s="865"/>
      <c r="FKF113" s="865"/>
      <c r="FKG113" s="865"/>
      <c r="FKH113" s="865"/>
      <c r="FKI113" s="865"/>
      <c r="FKJ113" s="865"/>
      <c r="FKK113" s="861"/>
      <c r="FKL113" s="865"/>
      <c r="FKM113" s="865"/>
      <c r="FKN113" s="865"/>
      <c r="FKO113" s="865"/>
      <c r="FKP113" s="865"/>
      <c r="FKQ113" s="865"/>
      <c r="FKR113" s="865"/>
      <c r="FKS113" s="861"/>
      <c r="FKT113" s="865"/>
      <c r="FKU113" s="865"/>
      <c r="FKV113" s="865"/>
      <c r="FKW113" s="865"/>
      <c r="FKX113" s="865"/>
      <c r="FKY113" s="865"/>
      <c r="FKZ113" s="865"/>
      <c r="FLA113" s="861"/>
      <c r="FLB113" s="865"/>
      <c r="FLC113" s="865"/>
      <c r="FLD113" s="865"/>
      <c r="FLE113" s="865"/>
      <c r="FLF113" s="865"/>
      <c r="FLG113" s="865"/>
      <c r="FLH113" s="865"/>
      <c r="FLI113" s="861"/>
      <c r="FLJ113" s="865"/>
      <c r="FLK113" s="865"/>
      <c r="FLL113" s="865"/>
      <c r="FLM113" s="865"/>
      <c r="FLN113" s="865"/>
      <c r="FLO113" s="865"/>
      <c r="FLP113" s="865"/>
      <c r="FLQ113" s="861"/>
      <c r="FLR113" s="865"/>
      <c r="FLS113" s="865"/>
      <c r="FLT113" s="865"/>
      <c r="FLU113" s="865"/>
      <c r="FLV113" s="865"/>
      <c r="FLW113" s="865"/>
      <c r="FLX113" s="865"/>
      <c r="FLY113" s="861"/>
      <c r="FLZ113" s="865"/>
      <c r="FMA113" s="865"/>
      <c r="FMB113" s="865"/>
      <c r="FMC113" s="865"/>
      <c r="FMD113" s="865"/>
      <c r="FME113" s="865"/>
      <c r="FMF113" s="865"/>
      <c r="FMG113" s="861"/>
      <c r="FMH113" s="865"/>
      <c r="FMI113" s="865"/>
      <c r="FMJ113" s="865"/>
      <c r="FMK113" s="865"/>
      <c r="FML113" s="865"/>
      <c r="FMM113" s="865"/>
      <c r="FMN113" s="865"/>
      <c r="FMO113" s="861"/>
      <c r="FMP113" s="865"/>
      <c r="FMQ113" s="865"/>
      <c r="FMR113" s="865"/>
      <c r="FMS113" s="865"/>
      <c r="FMT113" s="865"/>
      <c r="FMU113" s="865"/>
      <c r="FMV113" s="865"/>
      <c r="FMW113" s="861"/>
      <c r="FMX113" s="865"/>
      <c r="FMY113" s="865"/>
      <c r="FMZ113" s="865"/>
      <c r="FNA113" s="865"/>
      <c r="FNB113" s="865"/>
      <c r="FNC113" s="865"/>
      <c r="FND113" s="865"/>
      <c r="FNE113" s="861"/>
      <c r="FNF113" s="865"/>
      <c r="FNG113" s="865"/>
      <c r="FNH113" s="865"/>
      <c r="FNI113" s="865"/>
      <c r="FNJ113" s="865"/>
      <c r="FNK113" s="865"/>
      <c r="FNL113" s="865"/>
      <c r="FNM113" s="861"/>
      <c r="FNN113" s="865"/>
      <c r="FNO113" s="865"/>
      <c r="FNP113" s="865"/>
      <c r="FNQ113" s="865"/>
      <c r="FNR113" s="865"/>
      <c r="FNS113" s="865"/>
      <c r="FNT113" s="865"/>
      <c r="FNU113" s="861"/>
      <c r="FNV113" s="865"/>
      <c r="FNW113" s="865"/>
      <c r="FNX113" s="865"/>
      <c r="FNY113" s="865"/>
      <c r="FNZ113" s="865"/>
      <c r="FOA113" s="865"/>
      <c r="FOB113" s="865"/>
      <c r="FOC113" s="861"/>
      <c r="FOD113" s="865"/>
      <c r="FOE113" s="865"/>
      <c r="FOF113" s="865"/>
      <c r="FOG113" s="865"/>
      <c r="FOH113" s="865"/>
      <c r="FOI113" s="865"/>
      <c r="FOJ113" s="865"/>
      <c r="FOK113" s="861"/>
      <c r="FOL113" s="865"/>
      <c r="FOM113" s="865"/>
      <c r="FON113" s="865"/>
      <c r="FOO113" s="865"/>
      <c r="FOP113" s="865"/>
      <c r="FOQ113" s="865"/>
      <c r="FOR113" s="865"/>
      <c r="FOS113" s="861"/>
      <c r="FOT113" s="865"/>
      <c r="FOU113" s="865"/>
      <c r="FOV113" s="865"/>
      <c r="FOW113" s="865"/>
      <c r="FOX113" s="865"/>
      <c r="FOY113" s="865"/>
      <c r="FOZ113" s="865"/>
      <c r="FPA113" s="861"/>
      <c r="FPB113" s="865"/>
      <c r="FPC113" s="865"/>
      <c r="FPD113" s="865"/>
      <c r="FPE113" s="865"/>
      <c r="FPF113" s="865"/>
      <c r="FPG113" s="865"/>
      <c r="FPH113" s="865"/>
      <c r="FPI113" s="861"/>
      <c r="FPJ113" s="865"/>
      <c r="FPK113" s="865"/>
      <c r="FPL113" s="865"/>
      <c r="FPM113" s="865"/>
      <c r="FPN113" s="865"/>
      <c r="FPO113" s="865"/>
      <c r="FPP113" s="865"/>
      <c r="FPQ113" s="861"/>
      <c r="FPR113" s="865"/>
      <c r="FPS113" s="865"/>
      <c r="FPT113" s="865"/>
      <c r="FPU113" s="865"/>
      <c r="FPV113" s="865"/>
      <c r="FPW113" s="865"/>
      <c r="FPX113" s="865"/>
      <c r="FPY113" s="861"/>
      <c r="FPZ113" s="865"/>
      <c r="FQA113" s="865"/>
      <c r="FQB113" s="865"/>
      <c r="FQC113" s="865"/>
      <c r="FQD113" s="865"/>
      <c r="FQE113" s="865"/>
      <c r="FQF113" s="865"/>
      <c r="FQG113" s="861"/>
      <c r="FQH113" s="865"/>
      <c r="FQI113" s="865"/>
      <c r="FQJ113" s="865"/>
      <c r="FQK113" s="865"/>
      <c r="FQL113" s="865"/>
      <c r="FQM113" s="865"/>
      <c r="FQN113" s="865"/>
      <c r="FQO113" s="861"/>
      <c r="FQP113" s="865"/>
      <c r="FQQ113" s="865"/>
      <c r="FQR113" s="865"/>
      <c r="FQS113" s="865"/>
      <c r="FQT113" s="865"/>
      <c r="FQU113" s="865"/>
      <c r="FQV113" s="865"/>
      <c r="FQW113" s="861"/>
      <c r="FQX113" s="865"/>
      <c r="FQY113" s="865"/>
      <c r="FQZ113" s="865"/>
      <c r="FRA113" s="865"/>
      <c r="FRB113" s="865"/>
      <c r="FRC113" s="865"/>
      <c r="FRD113" s="865"/>
      <c r="FRE113" s="861"/>
      <c r="FRF113" s="865"/>
      <c r="FRG113" s="865"/>
      <c r="FRH113" s="865"/>
      <c r="FRI113" s="865"/>
      <c r="FRJ113" s="865"/>
      <c r="FRK113" s="865"/>
      <c r="FRL113" s="865"/>
      <c r="FRM113" s="861"/>
      <c r="FRN113" s="865"/>
      <c r="FRO113" s="865"/>
      <c r="FRP113" s="865"/>
      <c r="FRQ113" s="865"/>
      <c r="FRR113" s="865"/>
      <c r="FRS113" s="865"/>
      <c r="FRT113" s="865"/>
      <c r="FRU113" s="861"/>
      <c r="FRV113" s="865"/>
      <c r="FRW113" s="865"/>
      <c r="FRX113" s="865"/>
      <c r="FRY113" s="865"/>
      <c r="FRZ113" s="865"/>
      <c r="FSA113" s="865"/>
      <c r="FSB113" s="865"/>
      <c r="FSC113" s="861"/>
      <c r="FSD113" s="865"/>
      <c r="FSE113" s="865"/>
      <c r="FSF113" s="865"/>
      <c r="FSG113" s="865"/>
      <c r="FSH113" s="865"/>
      <c r="FSI113" s="865"/>
      <c r="FSJ113" s="865"/>
      <c r="FSK113" s="861"/>
      <c r="FSL113" s="865"/>
      <c r="FSM113" s="865"/>
      <c r="FSN113" s="865"/>
      <c r="FSO113" s="865"/>
      <c r="FSP113" s="865"/>
      <c r="FSQ113" s="865"/>
      <c r="FSR113" s="865"/>
      <c r="FSS113" s="861"/>
      <c r="FST113" s="865"/>
      <c r="FSU113" s="865"/>
      <c r="FSV113" s="865"/>
      <c r="FSW113" s="865"/>
      <c r="FSX113" s="865"/>
      <c r="FSY113" s="865"/>
      <c r="FSZ113" s="865"/>
      <c r="FTA113" s="861"/>
      <c r="FTB113" s="865"/>
      <c r="FTC113" s="865"/>
      <c r="FTD113" s="865"/>
      <c r="FTE113" s="865"/>
      <c r="FTF113" s="865"/>
      <c r="FTG113" s="865"/>
      <c r="FTH113" s="865"/>
      <c r="FTI113" s="861"/>
      <c r="FTJ113" s="865"/>
      <c r="FTK113" s="865"/>
      <c r="FTL113" s="865"/>
      <c r="FTM113" s="865"/>
      <c r="FTN113" s="865"/>
      <c r="FTO113" s="865"/>
      <c r="FTP113" s="865"/>
      <c r="FTQ113" s="861"/>
      <c r="FTR113" s="865"/>
      <c r="FTS113" s="865"/>
      <c r="FTT113" s="865"/>
      <c r="FTU113" s="865"/>
      <c r="FTV113" s="865"/>
      <c r="FTW113" s="865"/>
      <c r="FTX113" s="865"/>
      <c r="FTY113" s="861"/>
      <c r="FTZ113" s="865"/>
      <c r="FUA113" s="865"/>
      <c r="FUB113" s="865"/>
      <c r="FUC113" s="865"/>
      <c r="FUD113" s="865"/>
      <c r="FUE113" s="865"/>
      <c r="FUF113" s="865"/>
      <c r="FUG113" s="861"/>
      <c r="FUH113" s="865"/>
      <c r="FUI113" s="865"/>
      <c r="FUJ113" s="865"/>
      <c r="FUK113" s="865"/>
      <c r="FUL113" s="865"/>
      <c r="FUM113" s="865"/>
      <c r="FUN113" s="865"/>
      <c r="FUO113" s="861"/>
      <c r="FUP113" s="865"/>
      <c r="FUQ113" s="865"/>
      <c r="FUR113" s="865"/>
      <c r="FUS113" s="865"/>
      <c r="FUT113" s="865"/>
      <c r="FUU113" s="865"/>
      <c r="FUV113" s="865"/>
      <c r="FUW113" s="861"/>
      <c r="FUX113" s="865"/>
      <c r="FUY113" s="865"/>
      <c r="FUZ113" s="865"/>
      <c r="FVA113" s="865"/>
      <c r="FVB113" s="865"/>
      <c r="FVC113" s="865"/>
      <c r="FVD113" s="865"/>
      <c r="FVE113" s="861"/>
      <c r="FVF113" s="865"/>
      <c r="FVG113" s="865"/>
      <c r="FVH113" s="865"/>
      <c r="FVI113" s="865"/>
      <c r="FVJ113" s="865"/>
      <c r="FVK113" s="865"/>
      <c r="FVL113" s="865"/>
      <c r="FVM113" s="861"/>
      <c r="FVN113" s="865"/>
      <c r="FVO113" s="865"/>
      <c r="FVP113" s="865"/>
      <c r="FVQ113" s="865"/>
      <c r="FVR113" s="865"/>
      <c r="FVS113" s="865"/>
      <c r="FVT113" s="865"/>
      <c r="FVU113" s="861"/>
      <c r="FVV113" s="865"/>
      <c r="FVW113" s="865"/>
      <c r="FVX113" s="865"/>
      <c r="FVY113" s="865"/>
      <c r="FVZ113" s="865"/>
      <c r="FWA113" s="865"/>
      <c r="FWB113" s="865"/>
      <c r="FWC113" s="861"/>
      <c r="FWD113" s="865"/>
      <c r="FWE113" s="865"/>
      <c r="FWF113" s="865"/>
      <c r="FWG113" s="865"/>
      <c r="FWH113" s="865"/>
      <c r="FWI113" s="865"/>
      <c r="FWJ113" s="865"/>
      <c r="FWK113" s="861"/>
      <c r="FWL113" s="865"/>
      <c r="FWM113" s="865"/>
      <c r="FWN113" s="865"/>
      <c r="FWO113" s="865"/>
      <c r="FWP113" s="865"/>
      <c r="FWQ113" s="865"/>
      <c r="FWR113" s="865"/>
      <c r="FWS113" s="861"/>
      <c r="FWT113" s="865"/>
      <c r="FWU113" s="865"/>
      <c r="FWV113" s="865"/>
      <c r="FWW113" s="865"/>
      <c r="FWX113" s="865"/>
      <c r="FWY113" s="865"/>
      <c r="FWZ113" s="865"/>
      <c r="FXA113" s="861"/>
      <c r="FXB113" s="865"/>
      <c r="FXC113" s="865"/>
      <c r="FXD113" s="865"/>
      <c r="FXE113" s="865"/>
      <c r="FXF113" s="865"/>
      <c r="FXG113" s="865"/>
      <c r="FXH113" s="865"/>
      <c r="FXI113" s="861"/>
      <c r="FXJ113" s="865"/>
      <c r="FXK113" s="865"/>
      <c r="FXL113" s="865"/>
      <c r="FXM113" s="865"/>
      <c r="FXN113" s="865"/>
      <c r="FXO113" s="865"/>
      <c r="FXP113" s="865"/>
      <c r="FXQ113" s="861"/>
      <c r="FXR113" s="865"/>
      <c r="FXS113" s="865"/>
      <c r="FXT113" s="865"/>
      <c r="FXU113" s="865"/>
      <c r="FXV113" s="865"/>
      <c r="FXW113" s="865"/>
      <c r="FXX113" s="865"/>
      <c r="FXY113" s="861"/>
      <c r="FXZ113" s="865"/>
      <c r="FYA113" s="865"/>
      <c r="FYB113" s="865"/>
      <c r="FYC113" s="865"/>
      <c r="FYD113" s="865"/>
      <c r="FYE113" s="865"/>
      <c r="FYF113" s="865"/>
      <c r="FYG113" s="861"/>
      <c r="FYH113" s="865"/>
      <c r="FYI113" s="865"/>
      <c r="FYJ113" s="865"/>
      <c r="FYK113" s="865"/>
      <c r="FYL113" s="865"/>
      <c r="FYM113" s="865"/>
      <c r="FYN113" s="865"/>
      <c r="FYO113" s="861"/>
      <c r="FYP113" s="865"/>
      <c r="FYQ113" s="865"/>
      <c r="FYR113" s="865"/>
      <c r="FYS113" s="865"/>
      <c r="FYT113" s="865"/>
      <c r="FYU113" s="865"/>
      <c r="FYV113" s="865"/>
      <c r="FYW113" s="861"/>
      <c r="FYX113" s="865"/>
      <c r="FYY113" s="865"/>
      <c r="FYZ113" s="865"/>
      <c r="FZA113" s="865"/>
      <c r="FZB113" s="865"/>
      <c r="FZC113" s="865"/>
      <c r="FZD113" s="865"/>
      <c r="FZE113" s="861"/>
      <c r="FZF113" s="865"/>
      <c r="FZG113" s="865"/>
      <c r="FZH113" s="865"/>
      <c r="FZI113" s="865"/>
      <c r="FZJ113" s="865"/>
      <c r="FZK113" s="865"/>
      <c r="FZL113" s="865"/>
      <c r="FZM113" s="861"/>
      <c r="FZN113" s="865"/>
      <c r="FZO113" s="865"/>
      <c r="FZP113" s="865"/>
      <c r="FZQ113" s="865"/>
      <c r="FZR113" s="865"/>
      <c r="FZS113" s="865"/>
      <c r="FZT113" s="865"/>
      <c r="FZU113" s="861"/>
      <c r="FZV113" s="865"/>
      <c r="FZW113" s="865"/>
      <c r="FZX113" s="865"/>
      <c r="FZY113" s="865"/>
      <c r="FZZ113" s="865"/>
      <c r="GAA113" s="865"/>
      <c r="GAB113" s="865"/>
      <c r="GAC113" s="861"/>
      <c r="GAD113" s="865"/>
      <c r="GAE113" s="865"/>
      <c r="GAF113" s="865"/>
      <c r="GAG113" s="865"/>
      <c r="GAH113" s="865"/>
      <c r="GAI113" s="865"/>
      <c r="GAJ113" s="865"/>
      <c r="GAK113" s="861"/>
      <c r="GAL113" s="865"/>
      <c r="GAM113" s="865"/>
      <c r="GAN113" s="865"/>
      <c r="GAO113" s="865"/>
      <c r="GAP113" s="865"/>
      <c r="GAQ113" s="865"/>
      <c r="GAR113" s="865"/>
      <c r="GAS113" s="861"/>
      <c r="GAT113" s="865"/>
      <c r="GAU113" s="865"/>
      <c r="GAV113" s="865"/>
      <c r="GAW113" s="865"/>
      <c r="GAX113" s="865"/>
      <c r="GAY113" s="865"/>
      <c r="GAZ113" s="865"/>
      <c r="GBA113" s="861"/>
      <c r="GBB113" s="865"/>
      <c r="GBC113" s="865"/>
      <c r="GBD113" s="865"/>
      <c r="GBE113" s="865"/>
      <c r="GBF113" s="865"/>
      <c r="GBG113" s="865"/>
      <c r="GBH113" s="865"/>
      <c r="GBI113" s="861"/>
      <c r="GBJ113" s="865"/>
      <c r="GBK113" s="865"/>
      <c r="GBL113" s="865"/>
      <c r="GBM113" s="865"/>
      <c r="GBN113" s="865"/>
      <c r="GBO113" s="865"/>
      <c r="GBP113" s="865"/>
      <c r="GBQ113" s="861"/>
      <c r="GBR113" s="865"/>
      <c r="GBS113" s="865"/>
      <c r="GBT113" s="865"/>
      <c r="GBU113" s="865"/>
      <c r="GBV113" s="865"/>
      <c r="GBW113" s="865"/>
      <c r="GBX113" s="865"/>
      <c r="GBY113" s="861"/>
      <c r="GBZ113" s="865"/>
      <c r="GCA113" s="865"/>
      <c r="GCB113" s="865"/>
      <c r="GCC113" s="865"/>
      <c r="GCD113" s="865"/>
      <c r="GCE113" s="865"/>
      <c r="GCF113" s="865"/>
      <c r="GCG113" s="861"/>
      <c r="GCH113" s="865"/>
      <c r="GCI113" s="865"/>
      <c r="GCJ113" s="865"/>
      <c r="GCK113" s="865"/>
      <c r="GCL113" s="865"/>
      <c r="GCM113" s="865"/>
      <c r="GCN113" s="865"/>
      <c r="GCO113" s="861"/>
      <c r="GCP113" s="865"/>
      <c r="GCQ113" s="865"/>
      <c r="GCR113" s="865"/>
      <c r="GCS113" s="865"/>
      <c r="GCT113" s="865"/>
      <c r="GCU113" s="865"/>
      <c r="GCV113" s="865"/>
      <c r="GCW113" s="861"/>
      <c r="GCX113" s="865"/>
      <c r="GCY113" s="865"/>
      <c r="GCZ113" s="865"/>
      <c r="GDA113" s="865"/>
      <c r="GDB113" s="865"/>
      <c r="GDC113" s="865"/>
      <c r="GDD113" s="865"/>
      <c r="GDE113" s="861"/>
      <c r="GDF113" s="865"/>
      <c r="GDG113" s="865"/>
      <c r="GDH113" s="865"/>
      <c r="GDI113" s="865"/>
      <c r="GDJ113" s="865"/>
      <c r="GDK113" s="865"/>
      <c r="GDL113" s="865"/>
      <c r="GDM113" s="861"/>
      <c r="GDN113" s="865"/>
      <c r="GDO113" s="865"/>
      <c r="GDP113" s="865"/>
      <c r="GDQ113" s="865"/>
      <c r="GDR113" s="865"/>
      <c r="GDS113" s="865"/>
      <c r="GDT113" s="865"/>
      <c r="GDU113" s="861"/>
      <c r="GDV113" s="865"/>
      <c r="GDW113" s="865"/>
      <c r="GDX113" s="865"/>
      <c r="GDY113" s="865"/>
      <c r="GDZ113" s="865"/>
      <c r="GEA113" s="865"/>
      <c r="GEB113" s="865"/>
      <c r="GEC113" s="861"/>
      <c r="GED113" s="865"/>
      <c r="GEE113" s="865"/>
      <c r="GEF113" s="865"/>
      <c r="GEG113" s="865"/>
      <c r="GEH113" s="865"/>
      <c r="GEI113" s="865"/>
      <c r="GEJ113" s="865"/>
      <c r="GEK113" s="861"/>
      <c r="GEL113" s="865"/>
      <c r="GEM113" s="865"/>
      <c r="GEN113" s="865"/>
      <c r="GEO113" s="865"/>
      <c r="GEP113" s="865"/>
      <c r="GEQ113" s="865"/>
      <c r="GER113" s="865"/>
      <c r="GES113" s="861"/>
      <c r="GET113" s="865"/>
      <c r="GEU113" s="865"/>
      <c r="GEV113" s="865"/>
      <c r="GEW113" s="865"/>
      <c r="GEX113" s="865"/>
      <c r="GEY113" s="865"/>
      <c r="GEZ113" s="865"/>
      <c r="GFA113" s="861"/>
      <c r="GFB113" s="865"/>
      <c r="GFC113" s="865"/>
      <c r="GFD113" s="865"/>
      <c r="GFE113" s="865"/>
      <c r="GFF113" s="865"/>
      <c r="GFG113" s="865"/>
      <c r="GFH113" s="865"/>
      <c r="GFI113" s="861"/>
      <c r="GFJ113" s="865"/>
      <c r="GFK113" s="865"/>
      <c r="GFL113" s="865"/>
      <c r="GFM113" s="865"/>
      <c r="GFN113" s="865"/>
      <c r="GFO113" s="865"/>
      <c r="GFP113" s="865"/>
      <c r="GFQ113" s="861"/>
      <c r="GFR113" s="865"/>
      <c r="GFS113" s="865"/>
      <c r="GFT113" s="865"/>
      <c r="GFU113" s="865"/>
      <c r="GFV113" s="865"/>
      <c r="GFW113" s="865"/>
      <c r="GFX113" s="865"/>
      <c r="GFY113" s="861"/>
      <c r="GFZ113" s="865"/>
      <c r="GGA113" s="865"/>
      <c r="GGB113" s="865"/>
      <c r="GGC113" s="865"/>
      <c r="GGD113" s="865"/>
      <c r="GGE113" s="865"/>
      <c r="GGF113" s="865"/>
      <c r="GGG113" s="861"/>
      <c r="GGH113" s="865"/>
      <c r="GGI113" s="865"/>
      <c r="GGJ113" s="865"/>
      <c r="GGK113" s="865"/>
      <c r="GGL113" s="865"/>
      <c r="GGM113" s="865"/>
      <c r="GGN113" s="865"/>
      <c r="GGO113" s="861"/>
      <c r="GGP113" s="865"/>
      <c r="GGQ113" s="865"/>
      <c r="GGR113" s="865"/>
      <c r="GGS113" s="865"/>
      <c r="GGT113" s="865"/>
      <c r="GGU113" s="865"/>
      <c r="GGV113" s="865"/>
      <c r="GGW113" s="861"/>
      <c r="GGX113" s="865"/>
      <c r="GGY113" s="865"/>
      <c r="GGZ113" s="865"/>
      <c r="GHA113" s="865"/>
      <c r="GHB113" s="865"/>
      <c r="GHC113" s="865"/>
      <c r="GHD113" s="865"/>
      <c r="GHE113" s="861"/>
      <c r="GHF113" s="865"/>
      <c r="GHG113" s="865"/>
      <c r="GHH113" s="865"/>
      <c r="GHI113" s="865"/>
      <c r="GHJ113" s="865"/>
      <c r="GHK113" s="865"/>
      <c r="GHL113" s="865"/>
      <c r="GHM113" s="861"/>
      <c r="GHN113" s="865"/>
      <c r="GHO113" s="865"/>
      <c r="GHP113" s="865"/>
      <c r="GHQ113" s="865"/>
      <c r="GHR113" s="865"/>
      <c r="GHS113" s="865"/>
      <c r="GHT113" s="865"/>
      <c r="GHU113" s="861"/>
      <c r="GHV113" s="865"/>
      <c r="GHW113" s="865"/>
      <c r="GHX113" s="865"/>
      <c r="GHY113" s="865"/>
      <c r="GHZ113" s="865"/>
      <c r="GIA113" s="865"/>
      <c r="GIB113" s="865"/>
      <c r="GIC113" s="861"/>
      <c r="GID113" s="865"/>
      <c r="GIE113" s="865"/>
      <c r="GIF113" s="865"/>
      <c r="GIG113" s="865"/>
      <c r="GIH113" s="865"/>
      <c r="GII113" s="865"/>
      <c r="GIJ113" s="865"/>
      <c r="GIK113" s="861"/>
      <c r="GIL113" s="865"/>
      <c r="GIM113" s="865"/>
      <c r="GIN113" s="865"/>
      <c r="GIO113" s="865"/>
      <c r="GIP113" s="865"/>
      <c r="GIQ113" s="865"/>
      <c r="GIR113" s="865"/>
      <c r="GIS113" s="861"/>
      <c r="GIT113" s="865"/>
      <c r="GIU113" s="865"/>
      <c r="GIV113" s="865"/>
      <c r="GIW113" s="865"/>
      <c r="GIX113" s="865"/>
      <c r="GIY113" s="865"/>
      <c r="GIZ113" s="865"/>
      <c r="GJA113" s="861"/>
      <c r="GJB113" s="865"/>
      <c r="GJC113" s="865"/>
      <c r="GJD113" s="865"/>
      <c r="GJE113" s="865"/>
      <c r="GJF113" s="865"/>
      <c r="GJG113" s="865"/>
      <c r="GJH113" s="865"/>
      <c r="GJI113" s="861"/>
      <c r="GJJ113" s="865"/>
      <c r="GJK113" s="865"/>
      <c r="GJL113" s="865"/>
      <c r="GJM113" s="865"/>
      <c r="GJN113" s="865"/>
      <c r="GJO113" s="865"/>
      <c r="GJP113" s="865"/>
      <c r="GJQ113" s="861"/>
      <c r="GJR113" s="865"/>
      <c r="GJS113" s="865"/>
      <c r="GJT113" s="865"/>
      <c r="GJU113" s="865"/>
      <c r="GJV113" s="865"/>
      <c r="GJW113" s="865"/>
      <c r="GJX113" s="865"/>
      <c r="GJY113" s="861"/>
      <c r="GJZ113" s="865"/>
      <c r="GKA113" s="865"/>
      <c r="GKB113" s="865"/>
      <c r="GKC113" s="865"/>
      <c r="GKD113" s="865"/>
      <c r="GKE113" s="865"/>
      <c r="GKF113" s="865"/>
      <c r="GKG113" s="861"/>
      <c r="GKH113" s="865"/>
      <c r="GKI113" s="865"/>
      <c r="GKJ113" s="865"/>
      <c r="GKK113" s="865"/>
      <c r="GKL113" s="865"/>
      <c r="GKM113" s="865"/>
      <c r="GKN113" s="865"/>
      <c r="GKO113" s="861"/>
      <c r="GKP113" s="865"/>
      <c r="GKQ113" s="865"/>
      <c r="GKR113" s="865"/>
      <c r="GKS113" s="865"/>
      <c r="GKT113" s="865"/>
      <c r="GKU113" s="865"/>
      <c r="GKV113" s="865"/>
      <c r="GKW113" s="861"/>
      <c r="GKX113" s="865"/>
      <c r="GKY113" s="865"/>
      <c r="GKZ113" s="865"/>
      <c r="GLA113" s="865"/>
      <c r="GLB113" s="865"/>
      <c r="GLC113" s="865"/>
      <c r="GLD113" s="865"/>
      <c r="GLE113" s="861"/>
      <c r="GLF113" s="865"/>
      <c r="GLG113" s="865"/>
      <c r="GLH113" s="865"/>
      <c r="GLI113" s="865"/>
      <c r="GLJ113" s="865"/>
      <c r="GLK113" s="865"/>
      <c r="GLL113" s="865"/>
      <c r="GLM113" s="861"/>
      <c r="GLN113" s="865"/>
      <c r="GLO113" s="865"/>
      <c r="GLP113" s="865"/>
      <c r="GLQ113" s="865"/>
      <c r="GLR113" s="865"/>
      <c r="GLS113" s="865"/>
      <c r="GLT113" s="865"/>
      <c r="GLU113" s="861"/>
      <c r="GLV113" s="865"/>
      <c r="GLW113" s="865"/>
      <c r="GLX113" s="865"/>
      <c r="GLY113" s="865"/>
      <c r="GLZ113" s="865"/>
      <c r="GMA113" s="865"/>
      <c r="GMB113" s="865"/>
      <c r="GMC113" s="861"/>
      <c r="GMD113" s="865"/>
      <c r="GME113" s="865"/>
      <c r="GMF113" s="865"/>
      <c r="GMG113" s="865"/>
      <c r="GMH113" s="865"/>
      <c r="GMI113" s="865"/>
      <c r="GMJ113" s="865"/>
      <c r="GMK113" s="861"/>
      <c r="GML113" s="865"/>
      <c r="GMM113" s="865"/>
      <c r="GMN113" s="865"/>
      <c r="GMO113" s="865"/>
      <c r="GMP113" s="865"/>
      <c r="GMQ113" s="865"/>
      <c r="GMR113" s="865"/>
      <c r="GMS113" s="861"/>
      <c r="GMT113" s="865"/>
      <c r="GMU113" s="865"/>
      <c r="GMV113" s="865"/>
      <c r="GMW113" s="865"/>
      <c r="GMX113" s="865"/>
      <c r="GMY113" s="865"/>
      <c r="GMZ113" s="865"/>
      <c r="GNA113" s="861"/>
      <c r="GNB113" s="865"/>
      <c r="GNC113" s="865"/>
      <c r="GND113" s="865"/>
      <c r="GNE113" s="865"/>
      <c r="GNF113" s="865"/>
      <c r="GNG113" s="865"/>
      <c r="GNH113" s="865"/>
      <c r="GNI113" s="861"/>
      <c r="GNJ113" s="865"/>
      <c r="GNK113" s="865"/>
      <c r="GNL113" s="865"/>
      <c r="GNM113" s="865"/>
      <c r="GNN113" s="865"/>
      <c r="GNO113" s="865"/>
      <c r="GNP113" s="865"/>
      <c r="GNQ113" s="861"/>
      <c r="GNR113" s="865"/>
      <c r="GNS113" s="865"/>
      <c r="GNT113" s="865"/>
      <c r="GNU113" s="865"/>
      <c r="GNV113" s="865"/>
      <c r="GNW113" s="865"/>
      <c r="GNX113" s="865"/>
      <c r="GNY113" s="861"/>
      <c r="GNZ113" s="865"/>
      <c r="GOA113" s="865"/>
      <c r="GOB113" s="865"/>
      <c r="GOC113" s="865"/>
      <c r="GOD113" s="865"/>
      <c r="GOE113" s="865"/>
      <c r="GOF113" s="865"/>
      <c r="GOG113" s="861"/>
      <c r="GOH113" s="865"/>
      <c r="GOI113" s="865"/>
      <c r="GOJ113" s="865"/>
      <c r="GOK113" s="865"/>
      <c r="GOL113" s="865"/>
      <c r="GOM113" s="865"/>
      <c r="GON113" s="865"/>
      <c r="GOO113" s="861"/>
      <c r="GOP113" s="865"/>
      <c r="GOQ113" s="865"/>
      <c r="GOR113" s="865"/>
      <c r="GOS113" s="865"/>
      <c r="GOT113" s="865"/>
      <c r="GOU113" s="865"/>
      <c r="GOV113" s="865"/>
      <c r="GOW113" s="861"/>
      <c r="GOX113" s="865"/>
      <c r="GOY113" s="865"/>
      <c r="GOZ113" s="865"/>
      <c r="GPA113" s="865"/>
      <c r="GPB113" s="865"/>
      <c r="GPC113" s="865"/>
      <c r="GPD113" s="865"/>
      <c r="GPE113" s="861"/>
      <c r="GPF113" s="865"/>
      <c r="GPG113" s="865"/>
      <c r="GPH113" s="865"/>
      <c r="GPI113" s="865"/>
      <c r="GPJ113" s="865"/>
      <c r="GPK113" s="865"/>
      <c r="GPL113" s="865"/>
      <c r="GPM113" s="861"/>
      <c r="GPN113" s="865"/>
      <c r="GPO113" s="865"/>
      <c r="GPP113" s="865"/>
      <c r="GPQ113" s="865"/>
      <c r="GPR113" s="865"/>
      <c r="GPS113" s="865"/>
      <c r="GPT113" s="865"/>
      <c r="GPU113" s="861"/>
      <c r="GPV113" s="865"/>
      <c r="GPW113" s="865"/>
      <c r="GPX113" s="865"/>
      <c r="GPY113" s="865"/>
      <c r="GPZ113" s="865"/>
      <c r="GQA113" s="865"/>
      <c r="GQB113" s="865"/>
      <c r="GQC113" s="861"/>
      <c r="GQD113" s="865"/>
      <c r="GQE113" s="865"/>
      <c r="GQF113" s="865"/>
      <c r="GQG113" s="865"/>
      <c r="GQH113" s="865"/>
      <c r="GQI113" s="865"/>
      <c r="GQJ113" s="865"/>
      <c r="GQK113" s="861"/>
      <c r="GQL113" s="865"/>
      <c r="GQM113" s="865"/>
      <c r="GQN113" s="865"/>
      <c r="GQO113" s="865"/>
      <c r="GQP113" s="865"/>
      <c r="GQQ113" s="865"/>
      <c r="GQR113" s="865"/>
      <c r="GQS113" s="861"/>
      <c r="GQT113" s="865"/>
      <c r="GQU113" s="865"/>
      <c r="GQV113" s="865"/>
      <c r="GQW113" s="865"/>
      <c r="GQX113" s="865"/>
      <c r="GQY113" s="865"/>
      <c r="GQZ113" s="865"/>
      <c r="GRA113" s="861"/>
      <c r="GRB113" s="865"/>
      <c r="GRC113" s="865"/>
      <c r="GRD113" s="865"/>
      <c r="GRE113" s="865"/>
      <c r="GRF113" s="865"/>
      <c r="GRG113" s="865"/>
      <c r="GRH113" s="865"/>
      <c r="GRI113" s="861"/>
      <c r="GRJ113" s="865"/>
      <c r="GRK113" s="865"/>
      <c r="GRL113" s="865"/>
      <c r="GRM113" s="865"/>
      <c r="GRN113" s="865"/>
      <c r="GRO113" s="865"/>
      <c r="GRP113" s="865"/>
      <c r="GRQ113" s="861"/>
      <c r="GRR113" s="865"/>
      <c r="GRS113" s="865"/>
      <c r="GRT113" s="865"/>
      <c r="GRU113" s="865"/>
      <c r="GRV113" s="865"/>
      <c r="GRW113" s="865"/>
      <c r="GRX113" s="865"/>
      <c r="GRY113" s="861"/>
      <c r="GRZ113" s="865"/>
      <c r="GSA113" s="865"/>
      <c r="GSB113" s="865"/>
      <c r="GSC113" s="865"/>
      <c r="GSD113" s="865"/>
      <c r="GSE113" s="865"/>
      <c r="GSF113" s="865"/>
      <c r="GSG113" s="861"/>
      <c r="GSH113" s="865"/>
      <c r="GSI113" s="865"/>
      <c r="GSJ113" s="865"/>
      <c r="GSK113" s="865"/>
      <c r="GSL113" s="865"/>
      <c r="GSM113" s="865"/>
      <c r="GSN113" s="865"/>
      <c r="GSO113" s="861"/>
      <c r="GSP113" s="865"/>
      <c r="GSQ113" s="865"/>
      <c r="GSR113" s="865"/>
      <c r="GSS113" s="865"/>
      <c r="GST113" s="865"/>
      <c r="GSU113" s="865"/>
      <c r="GSV113" s="865"/>
      <c r="GSW113" s="861"/>
      <c r="GSX113" s="865"/>
      <c r="GSY113" s="865"/>
      <c r="GSZ113" s="865"/>
      <c r="GTA113" s="865"/>
      <c r="GTB113" s="865"/>
      <c r="GTC113" s="865"/>
      <c r="GTD113" s="865"/>
      <c r="GTE113" s="861"/>
      <c r="GTF113" s="865"/>
      <c r="GTG113" s="865"/>
      <c r="GTH113" s="865"/>
      <c r="GTI113" s="865"/>
      <c r="GTJ113" s="865"/>
      <c r="GTK113" s="865"/>
      <c r="GTL113" s="865"/>
      <c r="GTM113" s="861"/>
      <c r="GTN113" s="865"/>
      <c r="GTO113" s="865"/>
      <c r="GTP113" s="865"/>
      <c r="GTQ113" s="865"/>
      <c r="GTR113" s="865"/>
      <c r="GTS113" s="865"/>
      <c r="GTT113" s="865"/>
      <c r="GTU113" s="861"/>
      <c r="GTV113" s="865"/>
      <c r="GTW113" s="865"/>
      <c r="GTX113" s="865"/>
      <c r="GTY113" s="865"/>
      <c r="GTZ113" s="865"/>
      <c r="GUA113" s="865"/>
      <c r="GUB113" s="865"/>
      <c r="GUC113" s="861"/>
      <c r="GUD113" s="865"/>
      <c r="GUE113" s="865"/>
      <c r="GUF113" s="865"/>
      <c r="GUG113" s="865"/>
      <c r="GUH113" s="865"/>
      <c r="GUI113" s="865"/>
      <c r="GUJ113" s="865"/>
      <c r="GUK113" s="861"/>
      <c r="GUL113" s="865"/>
      <c r="GUM113" s="865"/>
      <c r="GUN113" s="865"/>
      <c r="GUO113" s="865"/>
      <c r="GUP113" s="865"/>
      <c r="GUQ113" s="865"/>
      <c r="GUR113" s="865"/>
      <c r="GUS113" s="861"/>
      <c r="GUT113" s="865"/>
      <c r="GUU113" s="865"/>
      <c r="GUV113" s="865"/>
      <c r="GUW113" s="865"/>
      <c r="GUX113" s="865"/>
      <c r="GUY113" s="865"/>
      <c r="GUZ113" s="865"/>
      <c r="GVA113" s="861"/>
      <c r="GVB113" s="865"/>
      <c r="GVC113" s="865"/>
      <c r="GVD113" s="865"/>
      <c r="GVE113" s="865"/>
      <c r="GVF113" s="865"/>
      <c r="GVG113" s="865"/>
      <c r="GVH113" s="865"/>
      <c r="GVI113" s="861"/>
      <c r="GVJ113" s="865"/>
      <c r="GVK113" s="865"/>
      <c r="GVL113" s="865"/>
      <c r="GVM113" s="865"/>
      <c r="GVN113" s="865"/>
      <c r="GVO113" s="865"/>
      <c r="GVP113" s="865"/>
      <c r="GVQ113" s="861"/>
      <c r="GVR113" s="865"/>
      <c r="GVS113" s="865"/>
      <c r="GVT113" s="865"/>
      <c r="GVU113" s="865"/>
      <c r="GVV113" s="865"/>
      <c r="GVW113" s="865"/>
      <c r="GVX113" s="865"/>
      <c r="GVY113" s="861"/>
      <c r="GVZ113" s="865"/>
      <c r="GWA113" s="865"/>
      <c r="GWB113" s="865"/>
      <c r="GWC113" s="865"/>
      <c r="GWD113" s="865"/>
      <c r="GWE113" s="865"/>
      <c r="GWF113" s="865"/>
      <c r="GWG113" s="861"/>
      <c r="GWH113" s="865"/>
      <c r="GWI113" s="865"/>
      <c r="GWJ113" s="865"/>
      <c r="GWK113" s="865"/>
      <c r="GWL113" s="865"/>
      <c r="GWM113" s="865"/>
      <c r="GWN113" s="865"/>
      <c r="GWO113" s="861"/>
      <c r="GWP113" s="865"/>
      <c r="GWQ113" s="865"/>
      <c r="GWR113" s="865"/>
      <c r="GWS113" s="865"/>
      <c r="GWT113" s="865"/>
      <c r="GWU113" s="865"/>
      <c r="GWV113" s="865"/>
      <c r="GWW113" s="861"/>
      <c r="GWX113" s="865"/>
      <c r="GWY113" s="865"/>
      <c r="GWZ113" s="865"/>
      <c r="GXA113" s="865"/>
      <c r="GXB113" s="865"/>
      <c r="GXC113" s="865"/>
      <c r="GXD113" s="865"/>
      <c r="GXE113" s="861"/>
      <c r="GXF113" s="865"/>
      <c r="GXG113" s="865"/>
      <c r="GXH113" s="865"/>
      <c r="GXI113" s="865"/>
      <c r="GXJ113" s="865"/>
      <c r="GXK113" s="865"/>
      <c r="GXL113" s="865"/>
      <c r="GXM113" s="861"/>
      <c r="GXN113" s="865"/>
      <c r="GXO113" s="865"/>
      <c r="GXP113" s="865"/>
      <c r="GXQ113" s="865"/>
      <c r="GXR113" s="865"/>
      <c r="GXS113" s="865"/>
      <c r="GXT113" s="865"/>
      <c r="GXU113" s="861"/>
      <c r="GXV113" s="865"/>
      <c r="GXW113" s="865"/>
      <c r="GXX113" s="865"/>
      <c r="GXY113" s="865"/>
      <c r="GXZ113" s="865"/>
      <c r="GYA113" s="865"/>
      <c r="GYB113" s="865"/>
      <c r="GYC113" s="861"/>
      <c r="GYD113" s="865"/>
      <c r="GYE113" s="865"/>
      <c r="GYF113" s="865"/>
      <c r="GYG113" s="865"/>
      <c r="GYH113" s="865"/>
      <c r="GYI113" s="865"/>
      <c r="GYJ113" s="865"/>
      <c r="GYK113" s="861"/>
      <c r="GYL113" s="865"/>
      <c r="GYM113" s="865"/>
      <c r="GYN113" s="865"/>
      <c r="GYO113" s="865"/>
      <c r="GYP113" s="865"/>
      <c r="GYQ113" s="865"/>
      <c r="GYR113" s="865"/>
      <c r="GYS113" s="861"/>
      <c r="GYT113" s="865"/>
      <c r="GYU113" s="865"/>
      <c r="GYV113" s="865"/>
      <c r="GYW113" s="865"/>
      <c r="GYX113" s="865"/>
      <c r="GYY113" s="865"/>
      <c r="GYZ113" s="865"/>
      <c r="GZA113" s="861"/>
      <c r="GZB113" s="865"/>
      <c r="GZC113" s="865"/>
      <c r="GZD113" s="865"/>
      <c r="GZE113" s="865"/>
      <c r="GZF113" s="865"/>
      <c r="GZG113" s="865"/>
      <c r="GZH113" s="865"/>
      <c r="GZI113" s="861"/>
      <c r="GZJ113" s="865"/>
      <c r="GZK113" s="865"/>
      <c r="GZL113" s="865"/>
      <c r="GZM113" s="865"/>
      <c r="GZN113" s="865"/>
      <c r="GZO113" s="865"/>
      <c r="GZP113" s="865"/>
      <c r="GZQ113" s="861"/>
      <c r="GZR113" s="865"/>
      <c r="GZS113" s="865"/>
      <c r="GZT113" s="865"/>
      <c r="GZU113" s="865"/>
      <c r="GZV113" s="865"/>
      <c r="GZW113" s="865"/>
      <c r="GZX113" s="865"/>
      <c r="GZY113" s="861"/>
      <c r="GZZ113" s="865"/>
      <c r="HAA113" s="865"/>
      <c r="HAB113" s="865"/>
      <c r="HAC113" s="865"/>
      <c r="HAD113" s="865"/>
      <c r="HAE113" s="865"/>
      <c r="HAF113" s="865"/>
      <c r="HAG113" s="861"/>
      <c r="HAH113" s="865"/>
      <c r="HAI113" s="865"/>
      <c r="HAJ113" s="865"/>
      <c r="HAK113" s="865"/>
      <c r="HAL113" s="865"/>
      <c r="HAM113" s="865"/>
      <c r="HAN113" s="865"/>
      <c r="HAO113" s="861"/>
      <c r="HAP113" s="865"/>
      <c r="HAQ113" s="865"/>
      <c r="HAR113" s="865"/>
      <c r="HAS113" s="865"/>
      <c r="HAT113" s="865"/>
      <c r="HAU113" s="865"/>
      <c r="HAV113" s="865"/>
      <c r="HAW113" s="861"/>
      <c r="HAX113" s="865"/>
      <c r="HAY113" s="865"/>
      <c r="HAZ113" s="865"/>
      <c r="HBA113" s="865"/>
      <c r="HBB113" s="865"/>
      <c r="HBC113" s="865"/>
      <c r="HBD113" s="865"/>
      <c r="HBE113" s="861"/>
      <c r="HBF113" s="865"/>
      <c r="HBG113" s="865"/>
      <c r="HBH113" s="865"/>
      <c r="HBI113" s="865"/>
      <c r="HBJ113" s="865"/>
      <c r="HBK113" s="865"/>
      <c r="HBL113" s="865"/>
      <c r="HBM113" s="861"/>
      <c r="HBN113" s="865"/>
      <c r="HBO113" s="865"/>
      <c r="HBP113" s="865"/>
      <c r="HBQ113" s="865"/>
      <c r="HBR113" s="865"/>
      <c r="HBS113" s="865"/>
      <c r="HBT113" s="865"/>
      <c r="HBU113" s="861"/>
      <c r="HBV113" s="865"/>
      <c r="HBW113" s="865"/>
      <c r="HBX113" s="865"/>
      <c r="HBY113" s="865"/>
      <c r="HBZ113" s="865"/>
      <c r="HCA113" s="865"/>
      <c r="HCB113" s="865"/>
      <c r="HCC113" s="861"/>
      <c r="HCD113" s="865"/>
      <c r="HCE113" s="865"/>
      <c r="HCF113" s="865"/>
      <c r="HCG113" s="865"/>
      <c r="HCH113" s="865"/>
      <c r="HCI113" s="865"/>
      <c r="HCJ113" s="865"/>
      <c r="HCK113" s="861"/>
      <c r="HCL113" s="865"/>
      <c r="HCM113" s="865"/>
      <c r="HCN113" s="865"/>
      <c r="HCO113" s="865"/>
      <c r="HCP113" s="865"/>
      <c r="HCQ113" s="865"/>
      <c r="HCR113" s="865"/>
      <c r="HCS113" s="861"/>
      <c r="HCT113" s="865"/>
      <c r="HCU113" s="865"/>
      <c r="HCV113" s="865"/>
      <c r="HCW113" s="865"/>
      <c r="HCX113" s="865"/>
      <c r="HCY113" s="865"/>
      <c r="HCZ113" s="865"/>
      <c r="HDA113" s="861"/>
      <c r="HDB113" s="865"/>
      <c r="HDC113" s="865"/>
      <c r="HDD113" s="865"/>
      <c r="HDE113" s="865"/>
      <c r="HDF113" s="865"/>
      <c r="HDG113" s="865"/>
      <c r="HDH113" s="865"/>
      <c r="HDI113" s="861"/>
      <c r="HDJ113" s="865"/>
      <c r="HDK113" s="865"/>
      <c r="HDL113" s="865"/>
      <c r="HDM113" s="865"/>
      <c r="HDN113" s="865"/>
      <c r="HDO113" s="865"/>
      <c r="HDP113" s="865"/>
      <c r="HDQ113" s="861"/>
      <c r="HDR113" s="865"/>
      <c r="HDS113" s="865"/>
      <c r="HDT113" s="865"/>
      <c r="HDU113" s="865"/>
      <c r="HDV113" s="865"/>
      <c r="HDW113" s="865"/>
      <c r="HDX113" s="865"/>
      <c r="HDY113" s="861"/>
      <c r="HDZ113" s="865"/>
      <c r="HEA113" s="865"/>
      <c r="HEB113" s="865"/>
      <c r="HEC113" s="865"/>
      <c r="HED113" s="865"/>
      <c r="HEE113" s="865"/>
      <c r="HEF113" s="865"/>
      <c r="HEG113" s="861"/>
      <c r="HEH113" s="865"/>
      <c r="HEI113" s="865"/>
      <c r="HEJ113" s="865"/>
      <c r="HEK113" s="865"/>
      <c r="HEL113" s="865"/>
      <c r="HEM113" s="865"/>
      <c r="HEN113" s="865"/>
      <c r="HEO113" s="861"/>
      <c r="HEP113" s="865"/>
      <c r="HEQ113" s="865"/>
      <c r="HER113" s="865"/>
      <c r="HES113" s="865"/>
      <c r="HET113" s="865"/>
      <c r="HEU113" s="865"/>
      <c r="HEV113" s="865"/>
      <c r="HEW113" s="861"/>
      <c r="HEX113" s="865"/>
      <c r="HEY113" s="865"/>
      <c r="HEZ113" s="865"/>
      <c r="HFA113" s="865"/>
      <c r="HFB113" s="865"/>
      <c r="HFC113" s="865"/>
      <c r="HFD113" s="865"/>
      <c r="HFE113" s="861"/>
      <c r="HFF113" s="865"/>
      <c r="HFG113" s="865"/>
      <c r="HFH113" s="865"/>
      <c r="HFI113" s="865"/>
      <c r="HFJ113" s="865"/>
      <c r="HFK113" s="865"/>
      <c r="HFL113" s="865"/>
      <c r="HFM113" s="861"/>
      <c r="HFN113" s="865"/>
      <c r="HFO113" s="865"/>
      <c r="HFP113" s="865"/>
      <c r="HFQ113" s="865"/>
      <c r="HFR113" s="865"/>
      <c r="HFS113" s="865"/>
      <c r="HFT113" s="865"/>
      <c r="HFU113" s="861"/>
      <c r="HFV113" s="865"/>
      <c r="HFW113" s="865"/>
      <c r="HFX113" s="865"/>
      <c r="HFY113" s="865"/>
      <c r="HFZ113" s="865"/>
      <c r="HGA113" s="865"/>
      <c r="HGB113" s="865"/>
      <c r="HGC113" s="861"/>
      <c r="HGD113" s="865"/>
      <c r="HGE113" s="865"/>
      <c r="HGF113" s="865"/>
      <c r="HGG113" s="865"/>
      <c r="HGH113" s="865"/>
      <c r="HGI113" s="865"/>
      <c r="HGJ113" s="865"/>
      <c r="HGK113" s="861"/>
      <c r="HGL113" s="865"/>
      <c r="HGM113" s="865"/>
      <c r="HGN113" s="865"/>
      <c r="HGO113" s="865"/>
      <c r="HGP113" s="865"/>
      <c r="HGQ113" s="865"/>
      <c r="HGR113" s="865"/>
      <c r="HGS113" s="861"/>
      <c r="HGT113" s="865"/>
      <c r="HGU113" s="865"/>
      <c r="HGV113" s="865"/>
      <c r="HGW113" s="865"/>
      <c r="HGX113" s="865"/>
      <c r="HGY113" s="865"/>
      <c r="HGZ113" s="865"/>
      <c r="HHA113" s="861"/>
      <c r="HHB113" s="865"/>
      <c r="HHC113" s="865"/>
      <c r="HHD113" s="865"/>
      <c r="HHE113" s="865"/>
      <c r="HHF113" s="865"/>
      <c r="HHG113" s="865"/>
      <c r="HHH113" s="865"/>
      <c r="HHI113" s="861"/>
      <c r="HHJ113" s="865"/>
      <c r="HHK113" s="865"/>
      <c r="HHL113" s="865"/>
      <c r="HHM113" s="865"/>
      <c r="HHN113" s="865"/>
      <c r="HHO113" s="865"/>
      <c r="HHP113" s="865"/>
      <c r="HHQ113" s="861"/>
      <c r="HHR113" s="865"/>
      <c r="HHS113" s="865"/>
      <c r="HHT113" s="865"/>
      <c r="HHU113" s="865"/>
      <c r="HHV113" s="865"/>
      <c r="HHW113" s="865"/>
      <c r="HHX113" s="865"/>
      <c r="HHY113" s="861"/>
      <c r="HHZ113" s="865"/>
      <c r="HIA113" s="865"/>
      <c r="HIB113" s="865"/>
      <c r="HIC113" s="865"/>
      <c r="HID113" s="865"/>
      <c r="HIE113" s="865"/>
      <c r="HIF113" s="865"/>
      <c r="HIG113" s="861"/>
      <c r="HIH113" s="865"/>
      <c r="HII113" s="865"/>
      <c r="HIJ113" s="865"/>
      <c r="HIK113" s="865"/>
      <c r="HIL113" s="865"/>
      <c r="HIM113" s="865"/>
      <c r="HIN113" s="865"/>
      <c r="HIO113" s="861"/>
      <c r="HIP113" s="865"/>
      <c r="HIQ113" s="865"/>
      <c r="HIR113" s="865"/>
      <c r="HIS113" s="865"/>
      <c r="HIT113" s="865"/>
      <c r="HIU113" s="865"/>
      <c r="HIV113" s="865"/>
      <c r="HIW113" s="861"/>
      <c r="HIX113" s="865"/>
      <c r="HIY113" s="865"/>
      <c r="HIZ113" s="865"/>
      <c r="HJA113" s="865"/>
      <c r="HJB113" s="865"/>
      <c r="HJC113" s="865"/>
      <c r="HJD113" s="865"/>
      <c r="HJE113" s="861"/>
      <c r="HJF113" s="865"/>
      <c r="HJG113" s="865"/>
      <c r="HJH113" s="865"/>
      <c r="HJI113" s="865"/>
      <c r="HJJ113" s="865"/>
      <c r="HJK113" s="865"/>
      <c r="HJL113" s="865"/>
      <c r="HJM113" s="861"/>
      <c r="HJN113" s="865"/>
      <c r="HJO113" s="865"/>
      <c r="HJP113" s="865"/>
      <c r="HJQ113" s="865"/>
      <c r="HJR113" s="865"/>
      <c r="HJS113" s="865"/>
      <c r="HJT113" s="865"/>
      <c r="HJU113" s="861"/>
      <c r="HJV113" s="865"/>
      <c r="HJW113" s="865"/>
      <c r="HJX113" s="865"/>
      <c r="HJY113" s="865"/>
      <c r="HJZ113" s="865"/>
      <c r="HKA113" s="865"/>
      <c r="HKB113" s="865"/>
      <c r="HKC113" s="861"/>
      <c r="HKD113" s="865"/>
      <c r="HKE113" s="865"/>
      <c r="HKF113" s="865"/>
      <c r="HKG113" s="865"/>
      <c r="HKH113" s="865"/>
      <c r="HKI113" s="865"/>
      <c r="HKJ113" s="865"/>
      <c r="HKK113" s="861"/>
      <c r="HKL113" s="865"/>
      <c r="HKM113" s="865"/>
      <c r="HKN113" s="865"/>
      <c r="HKO113" s="865"/>
      <c r="HKP113" s="865"/>
      <c r="HKQ113" s="865"/>
      <c r="HKR113" s="865"/>
      <c r="HKS113" s="861"/>
      <c r="HKT113" s="865"/>
      <c r="HKU113" s="865"/>
      <c r="HKV113" s="865"/>
      <c r="HKW113" s="865"/>
      <c r="HKX113" s="865"/>
      <c r="HKY113" s="865"/>
      <c r="HKZ113" s="865"/>
      <c r="HLA113" s="861"/>
      <c r="HLB113" s="865"/>
      <c r="HLC113" s="865"/>
      <c r="HLD113" s="865"/>
      <c r="HLE113" s="865"/>
      <c r="HLF113" s="865"/>
      <c r="HLG113" s="865"/>
      <c r="HLH113" s="865"/>
      <c r="HLI113" s="861"/>
      <c r="HLJ113" s="865"/>
      <c r="HLK113" s="865"/>
      <c r="HLL113" s="865"/>
      <c r="HLM113" s="865"/>
      <c r="HLN113" s="865"/>
      <c r="HLO113" s="865"/>
      <c r="HLP113" s="865"/>
      <c r="HLQ113" s="861"/>
      <c r="HLR113" s="865"/>
      <c r="HLS113" s="865"/>
      <c r="HLT113" s="865"/>
      <c r="HLU113" s="865"/>
      <c r="HLV113" s="865"/>
      <c r="HLW113" s="865"/>
      <c r="HLX113" s="865"/>
      <c r="HLY113" s="861"/>
      <c r="HLZ113" s="865"/>
      <c r="HMA113" s="865"/>
      <c r="HMB113" s="865"/>
      <c r="HMC113" s="865"/>
      <c r="HMD113" s="865"/>
      <c r="HME113" s="865"/>
      <c r="HMF113" s="865"/>
      <c r="HMG113" s="861"/>
      <c r="HMH113" s="865"/>
      <c r="HMI113" s="865"/>
      <c r="HMJ113" s="865"/>
      <c r="HMK113" s="865"/>
      <c r="HML113" s="865"/>
      <c r="HMM113" s="865"/>
      <c r="HMN113" s="865"/>
      <c r="HMO113" s="861"/>
      <c r="HMP113" s="865"/>
      <c r="HMQ113" s="865"/>
      <c r="HMR113" s="865"/>
      <c r="HMS113" s="865"/>
      <c r="HMT113" s="865"/>
      <c r="HMU113" s="865"/>
      <c r="HMV113" s="865"/>
      <c r="HMW113" s="861"/>
      <c r="HMX113" s="865"/>
      <c r="HMY113" s="865"/>
      <c r="HMZ113" s="865"/>
      <c r="HNA113" s="865"/>
      <c r="HNB113" s="865"/>
      <c r="HNC113" s="865"/>
      <c r="HND113" s="865"/>
      <c r="HNE113" s="861"/>
      <c r="HNF113" s="865"/>
      <c r="HNG113" s="865"/>
      <c r="HNH113" s="865"/>
      <c r="HNI113" s="865"/>
      <c r="HNJ113" s="865"/>
      <c r="HNK113" s="865"/>
      <c r="HNL113" s="865"/>
      <c r="HNM113" s="861"/>
      <c r="HNN113" s="865"/>
      <c r="HNO113" s="865"/>
      <c r="HNP113" s="865"/>
      <c r="HNQ113" s="865"/>
      <c r="HNR113" s="865"/>
      <c r="HNS113" s="865"/>
      <c r="HNT113" s="865"/>
      <c r="HNU113" s="861"/>
      <c r="HNV113" s="865"/>
      <c r="HNW113" s="865"/>
      <c r="HNX113" s="865"/>
      <c r="HNY113" s="865"/>
      <c r="HNZ113" s="865"/>
      <c r="HOA113" s="865"/>
      <c r="HOB113" s="865"/>
      <c r="HOC113" s="861"/>
      <c r="HOD113" s="865"/>
      <c r="HOE113" s="865"/>
      <c r="HOF113" s="865"/>
      <c r="HOG113" s="865"/>
      <c r="HOH113" s="865"/>
      <c r="HOI113" s="865"/>
      <c r="HOJ113" s="865"/>
      <c r="HOK113" s="861"/>
      <c r="HOL113" s="865"/>
      <c r="HOM113" s="865"/>
      <c r="HON113" s="865"/>
      <c r="HOO113" s="865"/>
      <c r="HOP113" s="865"/>
      <c r="HOQ113" s="865"/>
      <c r="HOR113" s="865"/>
      <c r="HOS113" s="861"/>
      <c r="HOT113" s="865"/>
      <c r="HOU113" s="865"/>
      <c r="HOV113" s="865"/>
      <c r="HOW113" s="865"/>
      <c r="HOX113" s="865"/>
      <c r="HOY113" s="865"/>
      <c r="HOZ113" s="865"/>
      <c r="HPA113" s="861"/>
      <c r="HPB113" s="865"/>
      <c r="HPC113" s="865"/>
      <c r="HPD113" s="865"/>
      <c r="HPE113" s="865"/>
      <c r="HPF113" s="865"/>
      <c r="HPG113" s="865"/>
      <c r="HPH113" s="865"/>
      <c r="HPI113" s="861"/>
      <c r="HPJ113" s="865"/>
      <c r="HPK113" s="865"/>
      <c r="HPL113" s="865"/>
      <c r="HPM113" s="865"/>
      <c r="HPN113" s="865"/>
      <c r="HPO113" s="865"/>
      <c r="HPP113" s="865"/>
      <c r="HPQ113" s="861"/>
      <c r="HPR113" s="865"/>
      <c r="HPS113" s="865"/>
      <c r="HPT113" s="865"/>
      <c r="HPU113" s="865"/>
      <c r="HPV113" s="865"/>
      <c r="HPW113" s="865"/>
      <c r="HPX113" s="865"/>
      <c r="HPY113" s="861"/>
      <c r="HPZ113" s="865"/>
      <c r="HQA113" s="865"/>
      <c r="HQB113" s="865"/>
      <c r="HQC113" s="865"/>
      <c r="HQD113" s="865"/>
      <c r="HQE113" s="865"/>
      <c r="HQF113" s="865"/>
      <c r="HQG113" s="861"/>
      <c r="HQH113" s="865"/>
      <c r="HQI113" s="865"/>
      <c r="HQJ113" s="865"/>
      <c r="HQK113" s="865"/>
      <c r="HQL113" s="865"/>
      <c r="HQM113" s="865"/>
      <c r="HQN113" s="865"/>
      <c r="HQO113" s="861"/>
      <c r="HQP113" s="865"/>
      <c r="HQQ113" s="865"/>
      <c r="HQR113" s="865"/>
      <c r="HQS113" s="865"/>
      <c r="HQT113" s="865"/>
      <c r="HQU113" s="865"/>
      <c r="HQV113" s="865"/>
      <c r="HQW113" s="861"/>
      <c r="HQX113" s="865"/>
      <c r="HQY113" s="865"/>
      <c r="HQZ113" s="865"/>
      <c r="HRA113" s="865"/>
      <c r="HRB113" s="865"/>
      <c r="HRC113" s="865"/>
      <c r="HRD113" s="865"/>
      <c r="HRE113" s="861"/>
      <c r="HRF113" s="865"/>
      <c r="HRG113" s="865"/>
      <c r="HRH113" s="865"/>
      <c r="HRI113" s="865"/>
      <c r="HRJ113" s="865"/>
      <c r="HRK113" s="865"/>
      <c r="HRL113" s="865"/>
      <c r="HRM113" s="861"/>
      <c r="HRN113" s="865"/>
      <c r="HRO113" s="865"/>
      <c r="HRP113" s="865"/>
      <c r="HRQ113" s="865"/>
      <c r="HRR113" s="865"/>
      <c r="HRS113" s="865"/>
      <c r="HRT113" s="865"/>
      <c r="HRU113" s="861"/>
      <c r="HRV113" s="865"/>
      <c r="HRW113" s="865"/>
      <c r="HRX113" s="865"/>
      <c r="HRY113" s="865"/>
      <c r="HRZ113" s="865"/>
      <c r="HSA113" s="865"/>
      <c r="HSB113" s="865"/>
      <c r="HSC113" s="861"/>
      <c r="HSD113" s="865"/>
      <c r="HSE113" s="865"/>
      <c r="HSF113" s="865"/>
      <c r="HSG113" s="865"/>
      <c r="HSH113" s="865"/>
      <c r="HSI113" s="865"/>
      <c r="HSJ113" s="865"/>
      <c r="HSK113" s="861"/>
      <c r="HSL113" s="865"/>
      <c r="HSM113" s="865"/>
      <c r="HSN113" s="865"/>
      <c r="HSO113" s="865"/>
      <c r="HSP113" s="865"/>
      <c r="HSQ113" s="865"/>
      <c r="HSR113" s="865"/>
      <c r="HSS113" s="861"/>
      <c r="HST113" s="865"/>
      <c r="HSU113" s="865"/>
      <c r="HSV113" s="865"/>
      <c r="HSW113" s="865"/>
      <c r="HSX113" s="865"/>
      <c r="HSY113" s="865"/>
      <c r="HSZ113" s="865"/>
      <c r="HTA113" s="861"/>
      <c r="HTB113" s="865"/>
      <c r="HTC113" s="865"/>
      <c r="HTD113" s="865"/>
      <c r="HTE113" s="865"/>
      <c r="HTF113" s="865"/>
      <c r="HTG113" s="865"/>
      <c r="HTH113" s="865"/>
      <c r="HTI113" s="861"/>
      <c r="HTJ113" s="865"/>
      <c r="HTK113" s="865"/>
      <c r="HTL113" s="865"/>
      <c r="HTM113" s="865"/>
      <c r="HTN113" s="865"/>
      <c r="HTO113" s="865"/>
      <c r="HTP113" s="865"/>
      <c r="HTQ113" s="861"/>
      <c r="HTR113" s="865"/>
      <c r="HTS113" s="865"/>
      <c r="HTT113" s="865"/>
      <c r="HTU113" s="865"/>
      <c r="HTV113" s="865"/>
      <c r="HTW113" s="865"/>
      <c r="HTX113" s="865"/>
      <c r="HTY113" s="861"/>
      <c r="HTZ113" s="865"/>
      <c r="HUA113" s="865"/>
      <c r="HUB113" s="865"/>
      <c r="HUC113" s="865"/>
      <c r="HUD113" s="865"/>
      <c r="HUE113" s="865"/>
      <c r="HUF113" s="865"/>
      <c r="HUG113" s="861"/>
      <c r="HUH113" s="865"/>
      <c r="HUI113" s="865"/>
      <c r="HUJ113" s="865"/>
      <c r="HUK113" s="865"/>
      <c r="HUL113" s="865"/>
      <c r="HUM113" s="865"/>
      <c r="HUN113" s="865"/>
      <c r="HUO113" s="861"/>
      <c r="HUP113" s="865"/>
      <c r="HUQ113" s="865"/>
      <c r="HUR113" s="865"/>
      <c r="HUS113" s="865"/>
      <c r="HUT113" s="865"/>
      <c r="HUU113" s="865"/>
      <c r="HUV113" s="865"/>
      <c r="HUW113" s="861"/>
      <c r="HUX113" s="865"/>
      <c r="HUY113" s="865"/>
      <c r="HUZ113" s="865"/>
      <c r="HVA113" s="865"/>
      <c r="HVB113" s="865"/>
      <c r="HVC113" s="865"/>
      <c r="HVD113" s="865"/>
      <c r="HVE113" s="861"/>
      <c r="HVF113" s="865"/>
      <c r="HVG113" s="865"/>
      <c r="HVH113" s="865"/>
      <c r="HVI113" s="865"/>
      <c r="HVJ113" s="865"/>
      <c r="HVK113" s="865"/>
      <c r="HVL113" s="865"/>
      <c r="HVM113" s="861"/>
      <c r="HVN113" s="865"/>
      <c r="HVO113" s="865"/>
      <c r="HVP113" s="865"/>
      <c r="HVQ113" s="865"/>
      <c r="HVR113" s="865"/>
      <c r="HVS113" s="865"/>
      <c r="HVT113" s="865"/>
      <c r="HVU113" s="861"/>
      <c r="HVV113" s="865"/>
      <c r="HVW113" s="865"/>
      <c r="HVX113" s="865"/>
      <c r="HVY113" s="865"/>
      <c r="HVZ113" s="865"/>
      <c r="HWA113" s="865"/>
      <c r="HWB113" s="865"/>
      <c r="HWC113" s="861"/>
      <c r="HWD113" s="865"/>
      <c r="HWE113" s="865"/>
      <c r="HWF113" s="865"/>
      <c r="HWG113" s="865"/>
      <c r="HWH113" s="865"/>
      <c r="HWI113" s="865"/>
      <c r="HWJ113" s="865"/>
      <c r="HWK113" s="861"/>
      <c r="HWL113" s="865"/>
      <c r="HWM113" s="865"/>
      <c r="HWN113" s="865"/>
      <c r="HWO113" s="865"/>
      <c r="HWP113" s="865"/>
      <c r="HWQ113" s="865"/>
      <c r="HWR113" s="865"/>
      <c r="HWS113" s="861"/>
      <c r="HWT113" s="865"/>
      <c r="HWU113" s="865"/>
      <c r="HWV113" s="865"/>
      <c r="HWW113" s="865"/>
      <c r="HWX113" s="865"/>
      <c r="HWY113" s="865"/>
      <c r="HWZ113" s="865"/>
      <c r="HXA113" s="861"/>
      <c r="HXB113" s="865"/>
      <c r="HXC113" s="865"/>
      <c r="HXD113" s="865"/>
      <c r="HXE113" s="865"/>
      <c r="HXF113" s="865"/>
      <c r="HXG113" s="865"/>
      <c r="HXH113" s="865"/>
      <c r="HXI113" s="861"/>
      <c r="HXJ113" s="865"/>
      <c r="HXK113" s="865"/>
      <c r="HXL113" s="865"/>
      <c r="HXM113" s="865"/>
      <c r="HXN113" s="865"/>
      <c r="HXO113" s="865"/>
      <c r="HXP113" s="865"/>
      <c r="HXQ113" s="861"/>
      <c r="HXR113" s="865"/>
      <c r="HXS113" s="865"/>
      <c r="HXT113" s="865"/>
      <c r="HXU113" s="865"/>
      <c r="HXV113" s="865"/>
      <c r="HXW113" s="865"/>
      <c r="HXX113" s="865"/>
      <c r="HXY113" s="861"/>
      <c r="HXZ113" s="865"/>
      <c r="HYA113" s="865"/>
      <c r="HYB113" s="865"/>
      <c r="HYC113" s="865"/>
      <c r="HYD113" s="865"/>
      <c r="HYE113" s="865"/>
      <c r="HYF113" s="865"/>
      <c r="HYG113" s="861"/>
      <c r="HYH113" s="865"/>
      <c r="HYI113" s="865"/>
      <c r="HYJ113" s="865"/>
      <c r="HYK113" s="865"/>
      <c r="HYL113" s="865"/>
      <c r="HYM113" s="865"/>
      <c r="HYN113" s="865"/>
      <c r="HYO113" s="861"/>
      <c r="HYP113" s="865"/>
      <c r="HYQ113" s="865"/>
      <c r="HYR113" s="865"/>
      <c r="HYS113" s="865"/>
      <c r="HYT113" s="865"/>
      <c r="HYU113" s="865"/>
      <c r="HYV113" s="865"/>
      <c r="HYW113" s="861"/>
      <c r="HYX113" s="865"/>
      <c r="HYY113" s="865"/>
      <c r="HYZ113" s="865"/>
      <c r="HZA113" s="865"/>
      <c r="HZB113" s="865"/>
      <c r="HZC113" s="865"/>
      <c r="HZD113" s="865"/>
      <c r="HZE113" s="861"/>
      <c r="HZF113" s="865"/>
      <c r="HZG113" s="865"/>
      <c r="HZH113" s="865"/>
      <c r="HZI113" s="865"/>
      <c r="HZJ113" s="865"/>
      <c r="HZK113" s="865"/>
      <c r="HZL113" s="865"/>
      <c r="HZM113" s="861"/>
      <c r="HZN113" s="865"/>
      <c r="HZO113" s="865"/>
      <c r="HZP113" s="865"/>
      <c r="HZQ113" s="865"/>
      <c r="HZR113" s="865"/>
      <c r="HZS113" s="865"/>
      <c r="HZT113" s="865"/>
      <c r="HZU113" s="861"/>
      <c r="HZV113" s="865"/>
      <c r="HZW113" s="865"/>
      <c r="HZX113" s="865"/>
      <c r="HZY113" s="865"/>
      <c r="HZZ113" s="865"/>
      <c r="IAA113" s="865"/>
      <c r="IAB113" s="865"/>
      <c r="IAC113" s="861"/>
      <c r="IAD113" s="865"/>
      <c r="IAE113" s="865"/>
      <c r="IAF113" s="865"/>
      <c r="IAG113" s="865"/>
      <c r="IAH113" s="865"/>
      <c r="IAI113" s="865"/>
      <c r="IAJ113" s="865"/>
      <c r="IAK113" s="861"/>
      <c r="IAL113" s="865"/>
      <c r="IAM113" s="865"/>
      <c r="IAN113" s="865"/>
      <c r="IAO113" s="865"/>
      <c r="IAP113" s="865"/>
      <c r="IAQ113" s="865"/>
      <c r="IAR113" s="865"/>
      <c r="IAS113" s="861"/>
      <c r="IAT113" s="865"/>
      <c r="IAU113" s="865"/>
      <c r="IAV113" s="865"/>
      <c r="IAW113" s="865"/>
      <c r="IAX113" s="865"/>
      <c r="IAY113" s="865"/>
      <c r="IAZ113" s="865"/>
      <c r="IBA113" s="861"/>
      <c r="IBB113" s="865"/>
      <c r="IBC113" s="865"/>
      <c r="IBD113" s="865"/>
      <c r="IBE113" s="865"/>
      <c r="IBF113" s="865"/>
      <c r="IBG113" s="865"/>
      <c r="IBH113" s="865"/>
      <c r="IBI113" s="861"/>
      <c r="IBJ113" s="865"/>
      <c r="IBK113" s="865"/>
      <c r="IBL113" s="865"/>
      <c r="IBM113" s="865"/>
      <c r="IBN113" s="865"/>
      <c r="IBO113" s="865"/>
      <c r="IBP113" s="865"/>
      <c r="IBQ113" s="861"/>
      <c r="IBR113" s="865"/>
      <c r="IBS113" s="865"/>
      <c r="IBT113" s="865"/>
      <c r="IBU113" s="865"/>
      <c r="IBV113" s="865"/>
      <c r="IBW113" s="865"/>
      <c r="IBX113" s="865"/>
      <c r="IBY113" s="861"/>
      <c r="IBZ113" s="865"/>
      <c r="ICA113" s="865"/>
      <c r="ICB113" s="865"/>
      <c r="ICC113" s="865"/>
      <c r="ICD113" s="865"/>
      <c r="ICE113" s="865"/>
      <c r="ICF113" s="865"/>
      <c r="ICG113" s="861"/>
      <c r="ICH113" s="865"/>
      <c r="ICI113" s="865"/>
      <c r="ICJ113" s="865"/>
      <c r="ICK113" s="865"/>
      <c r="ICL113" s="865"/>
      <c r="ICM113" s="865"/>
      <c r="ICN113" s="865"/>
      <c r="ICO113" s="861"/>
      <c r="ICP113" s="865"/>
      <c r="ICQ113" s="865"/>
      <c r="ICR113" s="865"/>
      <c r="ICS113" s="865"/>
      <c r="ICT113" s="865"/>
      <c r="ICU113" s="865"/>
      <c r="ICV113" s="865"/>
      <c r="ICW113" s="861"/>
      <c r="ICX113" s="865"/>
      <c r="ICY113" s="865"/>
      <c r="ICZ113" s="865"/>
      <c r="IDA113" s="865"/>
      <c r="IDB113" s="865"/>
      <c r="IDC113" s="865"/>
      <c r="IDD113" s="865"/>
      <c r="IDE113" s="861"/>
      <c r="IDF113" s="865"/>
      <c r="IDG113" s="865"/>
      <c r="IDH113" s="865"/>
      <c r="IDI113" s="865"/>
      <c r="IDJ113" s="865"/>
      <c r="IDK113" s="865"/>
      <c r="IDL113" s="865"/>
      <c r="IDM113" s="861"/>
      <c r="IDN113" s="865"/>
      <c r="IDO113" s="865"/>
      <c r="IDP113" s="865"/>
      <c r="IDQ113" s="865"/>
      <c r="IDR113" s="865"/>
      <c r="IDS113" s="865"/>
      <c r="IDT113" s="865"/>
      <c r="IDU113" s="861"/>
      <c r="IDV113" s="865"/>
      <c r="IDW113" s="865"/>
      <c r="IDX113" s="865"/>
      <c r="IDY113" s="865"/>
      <c r="IDZ113" s="865"/>
      <c r="IEA113" s="865"/>
      <c r="IEB113" s="865"/>
      <c r="IEC113" s="861"/>
      <c r="IED113" s="865"/>
      <c r="IEE113" s="865"/>
      <c r="IEF113" s="865"/>
      <c r="IEG113" s="865"/>
      <c r="IEH113" s="865"/>
      <c r="IEI113" s="865"/>
      <c r="IEJ113" s="865"/>
      <c r="IEK113" s="861"/>
      <c r="IEL113" s="865"/>
      <c r="IEM113" s="865"/>
      <c r="IEN113" s="865"/>
      <c r="IEO113" s="865"/>
      <c r="IEP113" s="865"/>
      <c r="IEQ113" s="865"/>
      <c r="IER113" s="865"/>
      <c r="IES113" s="861"/>
      <c r="IET113" s="865"/>
      <c r="IEU113" s="865"/>
      <c r="IEV113" s="865"/>
      <c r="IEW113" s="865"/>
      <c r="IEX113" s="865"/>
      <c r="IEY113" s="865"/>
      <c r="IEZ113" s="865"/>
      <c r="IFA113" s="861"/>
      <c r="IFB113" s="865"/>
      <c r="IFC113" s="865"/>
      <c r="IFD113" s="865"/>
      <c r="IFE113" s="865"/>
      <c r="IFF113" s="865"/>
      <c r="IFG113" s="865"/>
      <c r="IFH113" s="865"/>
      <c r="IFI113" s="861"/>
      <c r="IFJ113" s="865"/>
      <c r="IFK113" s="865"/>
      <c r="IFL113" s="865"/>
      <c r="IFM113" s="865"/>
      <c r="IFN113" s="865"/>
      <c r="IFO113" s="865"/>
      <c r="IFP113" s="865"/>
      <c r="IFQ113" s="861"/>
      <c r="IFR113" s="865"/>
      <c r="IFS113" s="865"/>
      <c r="IFT113" s="865"/>
      <c r="IFU113" s="865"/>
      <c r="IFV113" s="865"/>
      <c r="IFW113" s="865"/>
      <c r="IFX113" s="865"/>
      <c r="IFY113" s="861"/>
      <c r="IFZ113" s="865"/>
      <c r="IGA113" s="865"/>
      <c r="IGB113" s="865"/>
      <c r="IGC113" s="865"/>
      <c r="IGD113" s="865"/>
      <c r="IGE113" s="865"/>
      <c r="IGF113" s="865"/>
      <c r="IGG113" s="861"/>
      <c r="IGH113" s="865"/>
      <c r="IGI113" s="865"/>
      <c r="IGJ113" s="865"/>
      <c r="IGK113" s="865"/>
      <c r="IGL113" s="865"/>
      <c r="IGM113" s="865"/>
      <c r="IGN113" s="865"/>
      <c r="IGO113" s="861"/>
      <c r="IGP113" s="865"/>
      <c r="IGQ113" s="865"/>
      <c r="IGR113" s="865"/>
      <c r="IGS113" s="865"/>
      <c r="IGT113" s="865"/>
      <c r="IGU113" s="865"/>
      <c r="IGV113" s="865"/>
      <c r="IGW113" s="861"/>
      <c r="IGX113" s="865"/>
      <c r="IGY113" s="865"/>
      <c r="IGZ113" s="865"/>
      <c r="IHA113" s="865"/>
      <c r="IHB113" s="865"/>
      <c r="IHC113" s="865"/>
      <c r="IHD113" s="865"/>
      <c r="IHE113" s="861"/>
      <c r="IHF113" s="865"/>
      <c r="IHG113" s="865"/>
      <c r="IHH113" s="865"/>
      <c r="IHI113" s="865"/>
      <c r="IHJ113" s="865"/>
      <c r="IHK113" s="865"/>
      <c r="IHL113" s="865"/>
      <c r="IHM113" s="861"/>
      <c r="IHN113" s="865"/>
      <c r="IHO113" s="865"/>
      <c r="IHP113" s="865"/>
      <c r="IHQ113" s="865"/>
      <c r="IHR113" s="865"/>
      <c r="IHS113" s="865"/>
      <c r="IHT113" s="865"/>
      <c r="IHU113" s="861"/>
      <c r="IHV113" s="865"/>
      <c r="IHW113" s="865"/>
      <c r="IHX113" s="865"/>
      <c r="IHY113" s="865"/>
      <c r="IHZ113" s="865"/>
      <c r="IIA113" s="865"/>
      <c r="IIB113" s="865"/>
      <c r="IIC113" s="861"/>
      <c r="IID113" s="865"/>
      <c r="IIE113" s="865"/>
      <c r="IIF113" s="865"/>
      <c r="IIG113" s="865"/>
      <c r="IIH113" s="865"/>
      <c r="III113" s="865"/>
      <c r="IIJ113" s="865"/>
      <c r="IIK113" s="861"/>
      <c r="IIL113" s="865"/>
      <c r="IIM113" s="865"/>
      <c r="IIN113" s="865"/>
      <c r="IIO113" s="865"/>
      <c r="IIP113" s="865"/>
      <c r="IIQ113" s="865"/>
      <c r="IIR113" s="865"/>
      <c r="IIS113" s="861"/>
      <c r="IIT113" s="865"/>
      <c r="IIU113" s="865"/>
      <c r="IIV113" s="865"/>
      <c r="IIW113" s="865"/>
      <c r="IIX113" s="865"/>
      <c r="IIY113" s="865"/>
      <c r="IIZ113" s="865"/>
      <c r="IJA113" s="861"/>
      <c r="IJB113" s="865"/>
      <c r="IJC113" s="865"/>
      <c r="IJD113" s="865"/>
      <c r="IJE113" s="865"/>
      <c r="IJF113" s="865"/>
      <c r="IJG113" s="865"/>
      <c r="IJH113" s="865"/>
      <c r="IJI113" s="861"/>
      <c r="IJJ113" s="865"/>
      <c r="IJK113" s="865"/>
      <c r="IJL113" s="865"/>
      <c r="IJM113" s="865"/>
      <c r="IJN113" s="865"/>
      <c r="IJO113" s="865"/>
      <c r="IJP113" s="865"/>
      <c r="IJQ113" s="861"/>
      <c r="IJR113" s="865"/>
      <c r="IJS113" s="865"/>
      <c r="IJT113" s="865"/>
      <c r="IJU113" s="865"/>
      <c r="IJV113" s="865"/>
      <c r="IJW113" s="865"/>
      <c r="IJX113" s="865"/>
      <c r="IJY113" s="861"/>
      <c r="IJZ113" s="865"/>
      <c r="IKA113" s="865"/>
      <c r="IKB113" s="865"/>
      <c r="IKC113" s="865"/>
      <c r="IKD113" s="865"/>
      <c r="IKE113" s="865"/>
      <c r="IKF113" s="865"/>
      <c r="IKG113" s="861"/>
      <c r="IKH113" s="865"/>
      <c r="IKI113" s="865"/>
      <c r="IKJ113" s="865"/>
      <c r="IKK113" s="865"/>
      <c r="IKL113" s="865"/>
      <c r="IKM113" s="865"/>
      <c r="IKN113" s="865"/>
      <c r="IKO113" s="861"/>
      <c r="IKP113" s="865"/>
      <c r="IKQ113" s="865"/>
      <c r="IKR113" s="865"/>
      <c r="IKS113" s="865"/>
      <c r="IKT113" s="865"/>
      <c r="IKU113" s="865"/>
      <c r="IKV113" s="865"/>
      <c r="IKW113" s="861"/>
      <c r="IKX113" s="865"/>
      <c r="IKY113" s="865"/>
      <c r="IKZ113" s="865"/>
      <c r="ILA113" s="865"/>
      <c r="ILB113" s="865"/>
      <c r="ILC113" s="865"/>
      <c r="ILD113" s="865"/>
      <c r="ILE113" s="861"/>
      <c r="ILF113" s="865"/>
      <c r="ILG113" s="865"/>
      <c r="ILH113" s="865"/>
      <c r="ILI113" s="865"/>
      <c r="ILJ113" s="865"/>
      <c r="ILK113" s="865"/>
      <c r="ILL113" s="865"/>
      <c r="ILM113" s="861"/>
      <c r="ILN113" s="865"/>
      <c r="ILO113" s="865"/>
      <c r="ILP113" s="865"/>
      <c r="ILQ113" s="865"/>
      <c r="ILR113" s="865"/>
      <c r="ILS113" s="865"/>
      <c r="ILT113" s="865"/>
      <c r="ILU113" s="861"/>
      <c r="ILV113" s="865"/>
      <c r="ILW113" s="865"/>
      <c r="ILX113" s="865"/>
      <c r="ILY113" s="865"/>
      <c r="ILZ113" s="865"/>
      <c r="IMA113" s="865"/>
      <c r="IMB113" s="865"/>
      <c r="IMC113" s="861"/>
      <c r="IMD113" s="865"/>
      <c r="IME113" s="865"/>
      <c r="IMF113" s="865"/>
      <c r="IMG113" s="865"/>
      <c r="IMH113" s="865"/>
      <c r="IMI113" s="865"/>
      <c r="IMJ113" s="865"/>
      <c r="IMK113" s="861"/>
      <c r="IML113" s="865"/>
      <c r="IMM113" s="865"/>
      <c r="IMN113" s="865"/>
      <c r="IMO113" s="865"/>
      <c r="IMP113" s="865"/>
      <c r="IMQ113" s="865"/>
      <c r="IMR113" s="865"/>
      <c r="IMS113" s="861"/>
      <c r="IMT113" s="865"/>
      <c r="IMU113" s="865"/>
      <c r="IMV113" s="865"/>
      <c r="IMW113" s="865"/>
      <c r="IMX113" s="865"/>
      <c r="IMY113" s="865"/>
      <c r="IMZ113" s="865"/>
      <c r="INA113" s="861"/>
      <c r="INB113" s="865"/>
      <c r="INC113" s="865"/>
      <c r="IND113" s="865"/>
      <c r="INE113" s="865"/>
      <c r="INF113" s="865"/>
      <c r="ING113" s="865"/>
      <c r="INH113" s="865"/>
      <c r="INI113" s="861"/>
      <c r="INJ113" s="865"/>
      <c r="INK113" s="865"/>
      <c r="INL113" s="865"/>
      <c r="INM113" s="865"/>
      <c r="INN113" s="865"/>
      <c r="INO113" s="865"/>
      <c r="INP113" s="865"/>
      <c r="INQ113" s="861"/>
      <c r="INR113" s="865"/>
      <c r="INS113" s="865"/>
      <c r="INT113" s="865"/>
      <c r="INU113" s="865"/>
      <c r="INV113" s="865"/>
      <c r="INW113" s="865"/>
      <c r="INX113" s="865"/>
      <c r="INY113" s="861"/>
      <c r="INZ113" s="865"/>
      <c r="IOA113" s="865"/>
      <c r="IOB113" s="865"/>
      <c r="IOC113" s="865"/>
      <c r="IOD113" s="865"/>
      <c r="IOE113" s="865"/>
      <c r="IOF113" s="865"/>
      <c r="IOG113" s="861"/>
      <c r="IOH113" s="865"/>
      <c r="IOI113" s="865"/>
      <c r="IOJ113" s="865"/>
      <c r="IOK113" s="865"/>
      <c r="IOL113" s="865"/>
      <c r="IOM113" s="865"/>
      <c r="ION113" s="865"/>
      <c r="IOO113" s="861"/>
      <c r="IOP113" s="865"/>
      <c r="IOQ113" s="865"/>
      <c r="IOR113" s="865"/>
      <c r="IOS113" s="865"/>
      <c r="IOT113" s="865"/>
      <c r="IOU113" s="865"/>
      <c r="IOV113" s="865"/>
      <c r="IOW113" s="861"/>
      <c r="IOX113" s="865"/>
      <c r="IOY113" s="865"/>
      <c r="IOZ113" s="865"/>
      <c r="IPA113" s="865"/>
      <c r="IPB113" s="865"/>
      <c r="IPC113" s="865"/>
      <c r="IPD113" s="865"/>
      <c r="IPE113" s="861"/>
      <c r="IPF113" s="865"/>
      <c r="IPG113" s="865"/>
      <c r="IPH113" s="865"/>
      <c r="IPI113" s="865"/>
      <c r="IPJ113" s="865"/>
      <c r="IPK113" s="865"/>
      <c r="IPL113" s="865"/>
      <c r="IPM113" s="861"/>
      <c r="IPN113" s="865"/>
      <c r="IPO113" s="865"/>
      <c r="IPP113" s="865"/>
      <c r="IPQ113" s="865"/>
      <c r="IPR113" s="865"/>
      <c r="IPS113" s="865"/>
      <c r="IPT113" s="865"/>
      <c r="IPU113" s="861"/>
      <c r="IPV113" s="865"/>
      <c r="IPW113" s="865"/>
      <c r="IPX113" s="865"/>
      <c r="IPY113" s="865"/>
      <c r="IPZ113" s="865"/>
      <c r="IQA113" s="865"/>
      <c r="IQB113" s="865"/>
      <c r="IQC113" s="861"/>
      <c r="IQD113" s="865"/>
      <c r="IQE113" s="865"/>
      <c r="IQF113" s="865"/>
      <c r="IQG113" s="865"/>
      <c r="IQH113" s="865"/>
      <c r="IQI113" s="865"/>
      <c r="IQJ113" s="865"/>
      <c r="IQK113" s="861"/>
      <c r="IQL113" s="865"/>
      <c r="IQM113" s="865"/>
      <c r="IQN113" s="865"/>
      <c r="IQO113" s="865"/>
      <c r="IQP113" s="865"/>
      <c r="IQQ113" s="865"/>
      <c r="IQR113" s="865"/>
      <c r="IQS113" s="861"/>
      <c r="IQT113" s="865"/>
      <c r="IQU113" s="865"/>
      <c r="IQV113" s="865"/>
      <c r="IQW113" s="865"/>
      <c r="IQX113" s="865"/>
      <c r="IQY113" s="865"/>
      <c r="IQZ113" s="865"/>
      <c r="IRA113" s="861"/>
      <c r="IRB113" s="865"/>
      <c r="IRC113" s="865"/>
      <c r="IRD113" s="865"/>
      <c r="IRE113" s="865"/>
      <c r="IRF113" s="865"/>
      <c r="IRG113" s="865"/>
      <c r="IRH113" s="865"/>
      <c r="IRI113" s="861"/>
      <c r="IRJ113" s="865"/>
      <c r="IRK113" s="865"/>
      <c r="IRL113" s="865"/>
      <c r="IRM113" s="865"/>
      <c r="IRN113" s="865"/>
      <c r="IRO113" s="865"/>
      <c r="IRP113" s="865"/>
      <c r="IRQ113" s="861"/>
      <c r="IRR113" s="865"/>
      <c r="IRS113" s="865"/>
      <c r="IRT113" s="865"/>
      <c r="IRU113" s="865"/>
      <c r="IRV113" s="865"/>
      <c r="IRW113" s="865"/>
      <c r="IRX113" s="865"/>
      <c r="IRY113" s="861"/>
      <c r="IRZ113" s="865"/>
      <c r="ISA113" s="865"/>
      <c r="ISB113" s="865"/>
      <c r="ISC113" s="865"/>
      <c r="ISD113" s="865"/>
      <c r="ISE113" s="865"/>
      <c r="ISF113" s="865"/>
      <c r="ISG113" s="861"/>
      <c r="ISH113" s="865"/>
      <c r="ISI113" s="865"/>
      <c r="ISJ113" s="865"/>
      <c r="ISK113" s="865"/>
      <c r="ISL113" s="865"/>
      <c r="ISM113" s="865"/>
      <c r="ISN113" s="865"/>
      <c r="ISO113" s="861"/>
      <c r="ISP113" s="865"/>
      <c r="ISQ113" s="865"/>
      <c r="ISR113" s="865"/>
      <c r="ISS113" s="865"/>
      <c r="IST113" s="865"/>
      <c r="ISU113" s="865"/>
      <c r="ISV113" s="865"/>
      <c r="ISW113" s="861"/>
      <c r="ISX113" s="865"/>
      <c r="ISY113" s="865"/>
      <c r="ISZ113" s="865"/>
      <c r="ITA113" s="865"/>
      <c r="ITB113" s="865"/>
      <c r="ITC113" s="865"/>
      <c r="ITD113" s="865"/>
      <c r="ITE113" s="861"/>
      <c r="ITF113" s="865"/>
      <c r="ITG113" s="865"/>
      <c r="ITH113" s="865"/>
      <c r="ITI113" s="865"/>
      <c r="ITJ113" s="865"/>
      <c r="ITK113" s="865"/>
      <c r="ITL113" s="865"/>
      <c r="ITM113" s="861"/>
      <c r="ITN113" s="865"/>
      <c r="ITO113" s="865"/>
      <c r="ITP113" s="865"/>
      <c r="ITQ113" s="865"/>
      <c r="ITR113" s="865"/>
      <c r="ITS113" s="865"/>
      <c r="ITT113" s="865"/>
      <c r="ITU113" s="861"/>
      <c r="ITV113" s="865"/>
      <c r="ITW113" s="865"/>
      <c r="ITX113" s="865"/>
      <c r="ITY113" s="865"/>
      <c r="ITZ113" s="865"/>
      <c r="IUA113" s="865"/>
      <c r="IUB113" s="865"/>
      <c r="IUC113" s="861"/>
      <c r="IUD113" s="865"/>
      <c r="IUE113" s="865"/>
      <c r="IUF113" s="865"/>
      <c r="IUG113" s="865"/>
      <c r="IUH113" s="865"/>
      <c r="IUI113" s="865"/>
      <c r="IUJ113" s="865"/>
      <c r="IUK113" s="861"/>
      <c r="IUL113" s="865"/>
      <c r="IUM113" s="865"/>
      <c r="IUN113" s="865"/>
      <c r="IUO113" s="865"/>
      <c r="IUP113" s="865"/>
      <c r="IUQ113" s="865"/>
      <c r="IUR113" s="865"/>
      <c r="IUS113" s="861"/>
      <c r="IUT113" s="865"/>
      <c r="IUU113" s="865"/>
      <c r="IUV113" s="865"/>
      <c r="IUW113" s="865"/>
      <c r="IUX113" s="865"/>
      <c r="IUY113" s="865"/>
      <c r="IUZ113" s="865"/>
      <c r="IVA113" s="861"/>
      <c r="IVB113" s="865"/>
      <c r="IVC113" s="865"/>
      <c r="IVD113" s="865"/>
      <c r="IVE113" s="865"/>
      <c r="IVF113" s="865"/>
      <c r="IVG113" s="865"/>
      <c r="IVH113" s="865"/>
      <c r="IVI113" s="861"/>
      <c r="IVJ113" s="865"/>
      <c r="IVK113" s="865"/>
      <c r="IVL113" s="865"/>
      <c r="IVM113" s="865"/>
      <c r="IVN113" s="865"/>
      <c r="IVO113" s="865"/>
      <c r="IVP113" s="865"/>
      <c r="IVQ113" s="861"/>
      <c r="IVR113" s="865"/>
      <c r="IVS113" s="865"/>
      <c r="IVT113" s="865"/>
      <c r="IVU113" s="865"/>
      <c r="IVV113" s="865"/>
      <c r="IVW113" s="865"/>
      <c r="IVX113" s="865"/>
      <c r="IVY113" s="861"/>
      <c r="IVZ113" s="865"/>
      <c r="IWA113" s="865"/>
      <c r="IWB113" s="865"/>
      <c r="IWC113" s="865"/>
      <c r="IWD113" s="865"/>
      <c r="IWE113" s="865"/>
      <c r="IWF113" s="865"/>
      <c r="IWG113" s="861"/>
      <c r="IWH113" s="865"/>
      <c r="IWI113" s="865"/>
      <c r="IWJ113" s="865"/>
      <c r="IWK113" s="865"/>
      <c r="IWL113" s="865"/>
      <c r="IWM113" s="865"/>
      <c r="IWN113" s="865"/>
      <c r="IWO113" s="861"/>
      <c r="IWP113" s="865"/>
      <c r="IWQ113" s="865"/>
      <c r="IWR113" s="865"/>
      <c r="IWS113" s="865"/>
      <c r="IWT113" s="865"/>
      <c r="IWU113" s="865"/>
      <c r="IWV113" s="865"/>
      <c r="IWW113" s="861"/>
      <c r="IWX113" s="865"/>
      <c r="IWY113" s="865"/>
      <c r="IWZ113" s="865"/>
      <c r="IXA113" s="865"/>
      <c r="IXB113" s="865"/>
      <c r="IXC113" s="865"/>
      <c r="IXD113" s="865"/>
      <c r="IXE113" s="861"/>
      <c r="IXF113" s="865"/>
      <c r="IXG113" s="865"/>
      <c r="IXH113" s="865"/>
      <c r="IXI113" s="865"/>
      <c r="IXJ113" s="865"/>
      <c r="IXK113" s="865"/>
      <c r="IXL113" s="865"/>
      <c r="IXM113" s="861"/>
      <c r="IXN113" s="865"/>
      <c r="IXO113" s="865"/>
      <c r="IXP113" s="865"/>
      <c r="IXQ113" s="865"/>
      <c r="IXR113" s="865"/>
      <c r="IXS113" s="865"/>
      <c r="IXT113" s="865"/>
      <c r="IXU113" s="861"/>
      <c r="IXV113" s="865"/>
      <c r="IXW113" s="865"/>
      <c r="IXX113" s="865"/>
      <c r="IXY113" s="865"/>
      <c r="IXZ113" s="865"/>
      <c r="IYA113" s="865"/>
      <c r="IYB113" s="865"/>
      <c r="IYC113" s="861"/>
      <c r="IYD113" s="865"/>
      <c r="IYE113" s="865"/>
      <c r="IYF113" s="865"/>
      <c r="IYG113" s="865"/>
      <c r="IYH113" s="865"/>
      <c r="IYI113" s="865"/>
      <c r="IYJ113" s="865"/>
      <c r="IYK113" s="861"/>
      <c r="IYL113" s="865"/>
      <c r="IYM113" s="865"/>
      <c r="IYN113" s="865"/>
      <c r="IYO113" s="865"/>
      <c r="IYP113" s="865"/>
      <c r="IYQ113" s="865"/>
      <c r="IYR113" s="865"/>
      <c r="IYS113" s="861"/>
      <c r="IYT113" s="865"/>
      <c r="IYU113" s="865"/>
      <c r="IYV113" s="865"/>
      <c r="IYW113" s="865"/>
      <c r="IYX113" s="865"/>
      <c r="IYY113" s="865"/>
      <c r="IYZ113" s="865"/>
      <c r="IZA113" s="861"/>
      <c r="IZB113" s="865"/>
      <c r="IZC113" s="865"/>
      <c r="IZD113" s="865"/>
      <c r="IZE113" s="865"/>
      <c r="IZF113" s="865"/>
      <c r="IZG113" s="865"/>
      <c r="IZH113" s="865"/>
      <c r="IZI113" s="861"/>
      <c r="IZJ113" s="865"/>
      <c r="IZK113" s="865"/>
      <c r="IZL113" s="865"/>
      <c r="IZM113" s="865"/>
      <c r="IZN113" s="865"/>
      <c r="IZO113" s="865"/>
      <c r="IZP113" s="865"/>
      <c r="IZQ113" s="861"/>
      <c r="IZR113" s="865"/>
      <c r="IZS113" s="865"/>
      <c r="IZT113" s="865"/>
      <c r="IZU113" s="865"/>
      <c r="IZV113" s="865"/>
      <c r="IZW113" s="865"/>
      <c r="IZX113" s="865"/>
      <c r="IZY113" s="861"/>
      <c r="IZZ113" s="865"/>
      <c r="JAA113" s="865"/>
      <c r="JAB113" s="865"/>
      <c r="JAC113" s="865"/>
      <c r="JAD113" s="865"/>
      <c r="JAE113" s="865"/>
      <c r="JAF113" s="865"/>
      <c r="JAG113" s="861"/>
      <c r="JAH113" s="865"/>
      <c r="JAI113" s="865"/>
      <c r="JAJ113" s="865"/>
      <c r="JAK113" s="865"/>
      <c r="JAL113" s="865"/>
      <c r="JAM113" s="865"/>
      <c r="JAN113" s="865"/>
      <c r="JAO113" s="861"/>
      <c r="JAP113" s="865"/>
      <c r="JAQ113" s="865"/>
      <c r="JAR113" s="865"/>
      <c r="JAS113" s="865"/>
      <c r="JAT113" s="865"/>
      <c r="JAU113" s="865"/>
      <c r="JAV113" s="865"/>
      <c r="JAW113" s="861"/>
      <c r="JAX113" s="865"/>
      <c r="JAY113" s="865"/>
      <c r="JAZ113" s="865"/>
      <c r="JBA113" s="865"/>
      <c r="JBB113" s="865"/>
      <c r="JBC113" s="865"/>
      <c r="JBD113" s="865"/>
      <c r="JBE113" s="861"/>
      <c r="JBF113" s="865"/>
      <c r="JBG113" s="865"/>
      <c r="JBH113" s="865"/>
      <c r="JBI113" s="865"/>
      <c r="JBJ113" s="865"/>
      <c r="JBK113" s="865"/>
      <c r="JBL113" s="865"/>
      <c r="JBM113" s="861"/>
      <c r="JBN113" s="865"/>
      <c r="JBO113" s="865"/>
      <c r="JBP113" s="865"/>
      <c r="JBQ113" s="865"/>
      <c r="JBR113" s="865"/>
      <c r="JBS113" s="865"/>
      <c r="JBT113" s="865"/>
      <c r="JBU113" s="861"/>
      <c r="JBV113" s="865"/>
      <c r="JBW113" s="865"/>
      <c r="JBX113" s="865"/>
      <c r="JBY113" s="865"/>
      <c r="JBZ113" s="865"/>
      <c r="JCA113" s="865"/>
      <c r="JCB113" s="865"/>
      <c r="JCC113" s="861"/>
      <c r="JCD113" s="865"/>
      <c r="JCE113" s="865"/>
      <c r="JCF113" s="865"/>
      <c r="JCG113" s="865"/>
      <c r="JCH113" s="865"/>
      <c r="JCI113" s="865"/>
      <c r="JCJ113" s="865"/>
      <c r="JCK113" s="861"/>
      <c r="JCL113" s="865"/>
      <c r="JCM113" s="865"/>
      <c r="JCN113" s="865"/>
      <c r="JCO113" s="865"/>
      <c r="JCP113" s="865"/>
      <c r="JCQ113" s="865"/>
      <c r="JCR113" s="865"/>
      <c r="JCS113" s="861"/>
      <c r="JCT113" s="865"/>
      <c r="JCU113" s="865"/>
      <c r="JCV113" s="865"/>
      <c r="JCW113" s="865"/>
      <c r="JCX113" s="865"/>
      <c r="JCY113" s="865"/>
      <c r="JCZ113" s="865"/>
      <c r="JDA113" s="861"/>
      <c r="JDB113" s="865"/>
      <c r="JDC113" s="865"/>
      <c r="JDD113" s="865"/>
      <c r="JDE113" s="865"/>
      <c r="JDF113" s="865"/>
      <c r="JDG113" s="865"/>
      <c r="JDH113" s="865"/>
      <c r="JDI113" s="861"/>
      <c r="JDJ113" s="865"/>
      <c r="JDK113" s="865"/>
      <c r="JDL113" s="865"/>
      <c r="JDM113" s="865"/>
      <c r="JDN113" s="865"/>
      <c r="JDO113" s="865"/>
      <c r="JDP113" s="865"/>
      <c r="JDQ113" s="861"/>
      <c r="JDR113" s="865"/>
      <c r="JDS113" s="865"/>
      <c r="JDT113" s="865"/>
      <c r="JDU113" s="865"/>
      <c r="JDV113" s="865"/>
      <c r="JDW113" s="865"/>
      <c r="JDX113" s="865"/>
      <c r="JDY113" s="861"/>
      <c r="JDZ113" s="865"/>
      <c r="JEA113" s="865"/>
      <c r="JEB113" s="865"/>
      <c r="JEC113" s="865"/>
      <c r="JED113" s="865"/>
      <c r="JEE113" s="865"/>
      <c r="JEF113" s="865"/>
      <c r="JEG113" s="861"/>
      <c r="JEH113" s="865"/>
      <c r="JEI113" s="865"/>
      <c r="JEJ113" s="865"/>
      <c r="JEK113" s="865"/>
      <c r="JEL113" s="865"/>
      <c r="JEM113" s="865"/>
      <c r="JEN113" s="865"/>
      <c r="JEO113" s="861"/>
      <c r="JEP113" s="865"/>
      <c r="JEQ113" s="865"/>
      <c r="JER113" s="865"/>
      <c r="JES113" s="865"/>
      <c r="JET113" s="865"/>
      <c r="JEU113" s="865"/>
      <c r="JEV113" s="865"/>
      <c r="JEW113" s="861"/>
      <c r="JEX113" s="865"/>
      <c r="JEY113" s="865"/>
      <c r="JEZ113" s="865"/>
      <c r="JFA113" s="865"/>
      <c r="JFB113" s="865"/>
      <c r="JFC113" s="865"/>
      <c r="JFD113" s="865"/>
      <c r="JFE113" s="861"/>
      <c r="JFF113" s="865"/>
      <c r="JFG113" s="865"/>
      <c r="JFH113" s="865"/>
      <c r="JFI113" s="865"/>
      <c r="JFJ113" s="865"/>
      <c r="JFK113" s="865"/>
      <c r="JFL113" s="865"/>
      <c r="JFM113" s="861"/>
      <c r="JFN113" s="865"/>
      <c r="JFO113" s="865"/>
      <c r="JFP113" s="865"/>
      <c r="JFQ113" s="865"/>
      <c r="JFR113" s="865"/>
      <c r="JFS113" s="865"/>
      <c r="JFT113" s="865"/>
      <c r="JFU113" s="861"/>
      <c r="JFV113" s="865"/>
      <c r="JFW113" s="865"/>
      <c r="JFX113" s="865"/>
      <c r="JFY113" s="865"/>
      <c r="JFZ113" s="865"/>
      <c r="JGA113" s="865"/>
      <c r="JGB113" s="865"/>
      <c r="JGC113" s="861"/>
      <c r="JGD113" s="865"/>
      <c r="JGE113" s="865"/>
      <c r="JGF113" s="865"/>
      <c r="JGG113" s="865"/>
      <c r="JGH113" s="865"/>
      <c r="JGI113" s="865"/>
      <c r="JGJ113" s="865"/>
      <c r="JGK113" s="861"/>
      <c r="JGL113" s="865"/>
      <c r="JGM113" s="865"/>
      <c r="JGN113" s="865"/>
      <c r="JGO113" s="865"/>
      <c r="JGP113" s="865"/>
      <c r="JGQ113" s="865"/>
      <c r="JGR113" s="865"/>
      <c r="JGS113" s="861"/>
      <c r="JGT113" s="865"/>
      <c r="JGU113" s="865"/>
      <c r="JGV113" s="865"/>
      <c r="JGW113" s="865"/>
      <c r="JGX113" s="865"/>
      <c r="JGY113" s="865"/>
      <c r="JGZ113" s="865"/>
      <c r="JHA113" s="861"/>
      <c r="JHB113" s="865"/>
      <c r="JHC113" s="865"/>
      <c r="JHD113" s="865"/>
      <c r="JHE113" s="865"/>
      <c r="JHF113" s="865"/>
      <c r="JHG113" s="865"/>
      <c r="JHH113" s="865"/>
      <c r="JHI113" s="861"/>
      <c r="JHJ113" s="865"/>
      <c r="JHK113" s="865"/>
      <c r="JHL113" s="865"/>
      <c r="JHM113" s="865"/>
      <c r="JHN113" s="865"/>
      <c r="JHO113" s="865"/>
      <c r="JHP113" s="865"/>
      <c r="JHQ113" s="861"/>
      <c r="JHR113" s="865"/>
      <c r="JHS113" s="865"/>
      <c r="JHT113" s="865"/>
      <c r="JHU113" s="865"/>
      <c r="JHV113" s="865"/>
      <c r="JHW113" s="865"/>
      <c r="JHX113" s="865"/>
      <c r="JHY113" s="861"/>
      <c r="JHZ113" s="865"/>
      <c r="JIA113" s="865"/>
      <c r="JIB113" s="865"/>
      <c r="JIC113" s="865"/>
      <c r="JID113" s="865"/>
      <c r="JIE113" s="865"/>
      <c r="JIF113" s="865"/>
      <c r="JIG113" s="861"/>
      <c r="JIH113" s="865"/>
      <c r="JII113" s="865"/>
      <c r="JIJ113" s="865"/>
      <c r="JIK113" s="865"/>
      <c r="JIL113" s="865"/>
      <c r="JIM113" s="865"/>
      <c r="JIN113" s="865"/>
      <c r="JIO113" s="861"/>
      <c r="JIP113" s="865"/>
      <c r="JIQ113" s="865"/>
      <c r="JIR113" s="865"/>
      <c r="JIS113" s="865"/>
      <c r="JIT113" s="865"/>
      <c r="JIU113" s="865"/>
      <c r="JIV113" s="865"/>
      <c r="JIW113" s="861"/>
      <c r="JIX113" s="865"/>
      <c r="JIY113" s="865"/>
      <c r="JIZ113" s="865"/>
      <c r="JJA113" s="865"/>
      <c r="JJB113" s="865"/>
      <c r="JJC113" s="865"/>
      <c r="JJD113" s="865"/>
      <c r="JJE113" s="861"/>
      <c r="JJF113" s="865"/>
      <c r="JJG113" s="865"/>
      <c r="JJH113" s="865"/>
      <c r="JJI113" s="865"/>
      <c r="JJJ113" s="865"/>
      <c r="JJK113" s="865"/>
      <c r="JJL113" s="865"/>
      <c r="JJM113" s="861"/>
      <c r="JJN113" s="865"/>
      <c r="JJO113" s="865"/>
      <c r="JJP113" s="865"/>
      <c r="JJQ113" s="865"/>
      <c r="JJR113" s="865"/>
      <c r="JJS113" s="865"/>
      <c r="JJT113" s="865"/>
      <c r="JJU113" s="861"/>
      <c r="JJV113" s="865"/>
      <c r="JJW113" s="865"/>
      <c r="JJX113" s="865"/>
      <c r="JJY113" s="865"/>
      <c r="JJZ113" s="865"/>
      <c r="JKA113" s="865"/>
      <c r="JKB113" s="865"/>
      <c r="JKC113" s="861"/>
      <c r="JKD113" s="865"/>
      <c r="JKE113" s="865"/>
      <c r="JKF113" s="865"/>
      <c r="JKG113" s="865"/>
      <c r="JKH113" s="865"/>
      <c r="JKI113" s="865"/>
      <c r="JKJ113" s="865"/>
      <c r="JKK113" s="861"/>
      <c r="JKL113" s="865"/>
      <c r="JKM113" s="865"/>
      <c r="JKN113" s="865"/>
      <c r="JKO113" s="865"/>
      <c r="JKP113" s="865"/>
      <c r="JKQ113" s="865"/>
      <c r="JKR113" s="865"/>
      <c r="JKS113" s="861"/>
      <c r="JKT113" s="865"/>
      <c r="JKU113" s="865"/>
      <c r="JKV113" s="865"/>
      <c r="JKW113" s="865"/>
      <c r="JKX113" s="865"/>
      <c r="JKY113" s="865"/>
      <c r="JKZ113" s="865"/>
      <c r="JLA113" s="861"/>
      <c r="JLB113" s="865"/>
      <c r="JLC113" s="865"/>
      <c r="JLD113" s="865"/>
      <c r="JLE113" s="865"/>
      <c r="JLF113" s="865"/>
      <c r="JLG113" s="865"/>
      <c r="JLH113" s="865"/>
      <c r="JLI113" s="861"/>
      <c r="JLJ113" s="865"/>
      <c r="JLK113" s="865"/>
      <c r="JLL113" s="865"/>
      <c r="JLM113" s="865"/>
      <c r="JLN113" s="865"/>
      <c r="JLO113" s="865"/>
      <c r="JLP113" s="865"/>
      <c r="JLQ113" s="861"/>
      <c r="JLR113" s="865"/>
      <c r="JLS113" s="865"/>
      <c r="JLT113" s="865"/>
      <c r="JLU113" s="865"/>
      <c r="JLV113" s="865"/>
      <c r="JLW113" s="865"/>
      <c r="JLX113" s="865"/>
      <c r="JLY113" s="861"/>
      <c r="JLZ113" s="865"/>
      <c r="JMA113" s="865"/>
      <c r="JMB113" s="865"/>
      <c r="JMC113" s="865"/>
      <c r="JMD113" s="865"/>
      <c r="JME113" s="865"/>
      <c r="JMF113" s="865"/>
      <c r="JMG113" s="861"/>
      <c r="JMH113" s="865"/>
      <c r="JMI113" s="865"/>
      <c r="JMJ113" s="865"/>
      <c r="JMK113" s="865"/>
      <c r="JML113" s="865"/>
      <c r="JMM113" s="865"/>
      <c r="JMN113" s="865"/>
      <c r="JMO113" s="861"/>
      <c r="JMP113" s="865"/>
      <c r="JMQ113" s="865"/>
      <c r="JMR113" s="865"/>
      <c r="JMS113" s="865"/>
      <c r="JMT113" s="865"/>
      <c r="JMU113" s="865"/>
      <c r="JMV113" s="865"/>
      <c r="JMW113" s="861"/>
      <c r="JMX113" s="865"/>
      <c r="JMY113" s="865"/>
      <c r="JMZ113" s="865"/>
      <c r="JNA113" s="865"/>
      <c r="JNB113" s="865"/>
      <c r="JNC113" s="865"/>
      <c r="JND113" s="865"/>
      <c r="JNE113" s="861"/>
      <c r="JNF113" s="865"/>
      <c r="JNG113" s="865"/>
      <c r="JNH113" s="865"/>
      <c r="JNI113" s="865"/>
      <c r="JNJ113" s="865"/>
      <c r="JNK113" s="865"/>
      <c r="JNL113" s="865"/>
      <c r="JNM113" s="861"/>
      <c r="JNN113" s="865"/>
      <c r="JNO113" s="865"/>
      <c r="JNP113" s="865"/>
      <c r="JNQ113" s="865"/>
      <c r="JNR113" s="865"/>
      <c r="JNS113" s="865"/>
      <c r="JNT113" s="865"/>
      <c r="JNU113" s="861"/>
      <c r="JNV113" s="865"/>
      <c r="JNW113" s="865"/>
      <c r="JNX113" s="865"/>
      <c r="JNY113" s="865"/>
      <c r="JNZ113" s="865"/>
      <c r="JOA113" s="865"/>
      <c r="JOB113" s="865"/>
      <c r="JOC113" s="861"/>
      <c r="JOD113" s="865"/>
      <c r="JOE113" s="865"/>
      <c r="JOF113" s="865"/>
      <c r="JOG113" s="865"/>
      <c r="JOH113" s="865"/>
      <c r="JOI113" s="865"/>
      <c r="JOJ113" s="865"/>
      <c r="JOK113" s="861"/>
      <c r="JOL113" s="865"/>
      <c r="JOM113" s="865"/>
      <c r="JON113" s="865"/>
      <c r="JOO113" s="865"/>
      <c r="JOP113" s="865"/>
      <c r="JOQ113" s="865"/>
      <c r="JOR113" s="865"/>
      <c r="JOS113" s="861"/>
      <c r="JOT113" s="865"/>
      <c r="JOU113" s="865"/>
      <c r="JOV113" s="865"/>
      <c r="JOW113" s="865"/>
      <c r="JOX113" s="865"/>
      <c r="JOY113" s="865"/>
      <c r="JOZ113" s="865"/>
      <c r="JPA113" s="861"/>
      <c r="JPB113" s="865"/>
      <c r="JPC113" s="865"/>
      <c r="JPD113" s="865"/>
      <c r="JPE113" s="865"/>
      <c r="JPF113" s="865"/>
      <c r="JPG113" s="865"/>
      <c r="JPH113" s="865"/>
      <c r="JPI113" s="861"/>
      <c r="JPJ113" s="865"/>
      <c r="JPK113" s="865"/>
      <c r="JPL113" s="865"/>
      <c r="JPM113" s="865"/>
      <c r="JPN113" s="865"/>
      <c r="JPO113" s="865"/>
      <c r="JPP113" s="865"/>
      <c r="JPQ113" s="861"/>
      <c r="JPR113" s="865"/>
      <c r="JPS113" s="865"/>
      <c r="JPT113" s="865"/>
      <c r="JPU113" s="865"/>
      <c r="JPV113" s="865"/>
      <c r="JPW113" s="865"/>
      <c r="JPX113" s="865"/>
      <c r="JPY113" s="861"/>
      <c r="JPZ113" s="865"/>
      <c r="JQA113" s="865"/>
      <c r="JQB113" s="865"/>
      <c r="JQC113" s="865"/>
      <c r="JQD113" s="865"/>
      <c r="JQE113" s="865"/>
      <c r="JQF113" s="865"/>
      <c r="JQG113" s="861"/>
      <c r="JQH113" s="865"/>
      <c r="JQI113" s="865"/>
      <c r="JQJ113" s="865"/>
      <c r="JQK113" s="865"/>
      <c r="JQL113" s="865"/>
      <c r="JQM113" s="865"/>
      <c r="JQN113" s="865"/>
      <c r="JQO113" s="861"/>
      <c r="JQP113" s="865"/>
      <c r="JQQ113" s="865"/>
      <c r="JQR113" s="865"/>
      <c r="JQS113" s="865"/>
      <c r="JQT113" s="865"/>
      <c r="JQU113" s="865"/>
      <c r="JQV113" s="865"/>
      <c r="JQW113" s="861"/>
      <c r="JQX113" s="865"/>
      <c r="JQY113" s="865"/>
      <c r="JQZ113" s="865"/>
      <c r="JRA113" s="865"/>
      <c r="JRB113" s="865"/>
      <c r="JRC113" s="865"/>
      <c r="JRD113" s="865"/>
      <c r="JRE113" s="861"/>
      <c r="JRF113" s="865"/>
      <c r="JRG113" s="865"/>
      <c r="JRH113" s="865"/>
      <c r="JRI113" s="865"/>
      <c r="JRJ113" s="865"/>
      <c r="JRK113" s="865"/>
      <c r="JRL113" s="865"/>
      <c r="JRM113" s="861"/>
      <c r="JRN113" s="865"/>
      <c r="JRO113" s="865"/>
      <c r="JRP113" s="865"/>
      <c r="JRQ113" s="865"/>
      <c r="JRR113" s="865"/>
      <c r="JRS113" s="865"/>
      <c r="JRT113" s="865"/>
      <c r="JRU113" s="861"/>
      <c r="JRV113" s="865"/>
      <c r="JRW113" s="865"/>
      <c r="JRX113" s="865"/>
      <c r="JRY113" s="865"/>
      <c r="JRZ113" s="865"/>
      <c r="JSA113" s="865"/>
      <c r="JSB113" s="865"/>
      <c r="JSC113" s="861"/>
      <c r="JSD113" s="865"/>
      <c r="JSE113" s="865"/>
      <c r="JSF113" s="865"/>
      <c r="JSG113" s="865"/>
      <c r="JSH113" s="865"/>
      <c r="JSI113" s="865"/>
      <c r="JSJ113" s="865"/>
      <c r="JSK113" s="861"/>
      <c r="JSL113" s="865"/>
      <c r="JSM113" s="865"/>
      <c r="JSN113" s="865"/>
      <c r="JSO113" s="865"/>
      <c r="JSP113" s="865"/>
      <c r="JSQ113" s="865"/>
      <c r="JSR113" s="865"/>
      <c r="JSS113" s="861"/>
      <c r="JST113" s="865"/>
      <c r="JSU113" s="865"/>
      <c r="JSV113" s="865"/>
      <c r="JSW113" s="865"/>
      <c r="JSX113" s="865"/>
      <c r="JSY113" s="865"/>
      <c r="JSZ113" s="865"/>
      <c r="JTA113" s="861"/>
      <c r="JTB113" s="865"/>
      <c r="JTC113" s="865"/>
      <c r="JTD113" s="865"/>
      <c r="JTE113" s="865"/>
      <c r="JTF113" s="865"/>
      <c r="JTG113" s="865"/>
      <c r="JTH113" s="865"/>
      <c r="JTI113" s="861"/>
      <c r="JTJ113" s="865"/>
      <c r="JTK113" s="865"/>
      <c r="JTL113" s="865"/>
      <c r="JTM113" s="865"/>
      <c r="JTN113" s="865"/>
      <c r="JTO113" s="865"/>
      <c r="JTP113" s="865"/>
      <c r="JTQ113" s="861"/>
      <c r="JTR113" s="865"/>
      <c r="JTS113" s="865"/>
      <c r="JTT113" s="865"/>
      <c r="JTU113" s="865"/>
      <c r="JTV113" s="865"/>
      <c r="JTW113" s="865"/>
      <c r="JTX113" s="865"/>
      <c r="JTY113" s="861"/>
      <c r="JTZ113" s="865"/>
      <c r="JUA113" s="865"/>
      <c r="JUB113" s="865"/>
      <c r="JUC113" s="865"/>
      <c r="JUD113" s="865"/>
      <c r="JUE113" s="865"/>
      <c r="JUF113" s="865"/>
      <c r="JUG113" s="861"/>
      <c r="JUH113" s="865"/>
      <c r="JUI113" s="865"/>
      <c r="JUJ113" s="865"/>
      <c r="JUK113" s="865"/>
      <c r="JUL113" s="865"/>
      <c r="JUM113" s="865"/>
      <c r="JUN113" s="865"/>
      <c r="JUO113" s="861"/>
      <c r="JUP113" s="865"/>
      <c r="JUQ113" s="865"/>
      <c r="JUR113" s="865"/>
      <c r="JUS113" s="865"/>
      <c r="JUT113" s="865"/>
      <c r="JUU113" s="865"/>
      <c r="JUV113" s="865"/>
      <c r="JUW113" s="861"/>
      <c r="JUX113" s="865"/>
      <c r="JUY113" s="865"/>
      <c r="JUZ113" s="865"/>
      <c r="JVA113" s="865"/>
      <c r="JVB113" s="865"/>
      <c r="JVC113" s="865"/>
      <c r="JVD113" s="865"/>
      <c r="JVE113" s="861"/>
      <c r="JVF113" s="865"/>
      <c r="JVG113" s="865"/>
      <c r="JVH113" s="865"/>
      <c r="JVI113" s="865"/>
      <c r="JVJ113" s="865"/>
      <c r="JVK113" s="865"/>
      <c r="JVL113" s="865"/>
      <c r="JVM113" s="861"/>
      <c r="JVN113" s="865"/>
      <c r="JVO113" s="865"/>
      <c r="JVP113" s="865"/>
      <c r="JVQ113" s="865"/>
      <c r="JVR113" s="865"/>
      <c r="JVS113" s="865"/>
      <c r="JVT113" s="865"/>
      <c r="JVU113" s="861"/>
      <c r="JVV113" s="865"/>
      <c r="JVW113" s="865"/>
      <c r="JVX113" s="865"/>
      <c r="JVY113" s="865"/>
      <c r="JVZ113" s="865"/>
      <c r="JWA113" s="865"/>
      <c r="JWB113" s="865"/>
      <c r="JWC113" s="861"/>
      <c r="JWD113" s="865"/>
      <c r="JWE113" s="865"/>
      <c r="JWF113" s="865"/>
      <c r="JWG113" s="865"/>
      <c r="JWH113" s="865"/>
      <c r="JWI113" s="865"/>
      <c r="JWJ113" s="865"/>
      <c r="JWK113" s="861"/>
      <c r="JWL113" s="865"/>
      <c r="JWM113" s="865"/>
      <c r="JWN113" s="865"/>
      <c r="JWO113" s="865"/>
      <c r="JWP113" s="865"/>
      <c r="JWQ113" s="865"/>
      <c r="JWR113" s="865"/>
      <c r="JWS113" s="861"/>
      <c r="JWT113" s="865"/>
      <c r="JWU113" s="865"/>
      <c r="JWV113" s="865"/>
      <c r="JWW113" s="865"/>
      <c r="JWX113" s="865"/>
      <c r="JWY113" s="865"/>
      <c r="JWZ113" s="865"/>
      <c r="JXA113" s="861"/>
      <c r="JXB113" s="865"/>
      <c r="JXC113" s="865"/>
      <c r="JXD113" s="865"/>
      <c r="JXE113" s="865"/>
      <c r="JXF113" s="865"/>
      <c r="JXG113" s="865"/>
      <c r="JXH113" s="865"/>
      <c r="JXI113" s="861"/>
      <c r="JXJ113" s="865"/>
      <c r="JXK113" s="865"/>
      <c r="JXL113" s="865"/>
      <c r="JXM113" s="865"/>
      <c r="JXN113" s="865"/>
      <c r="JXO113" s="865"/>
      <c r="JXP113" s="865"/>
      <c r="JXQ113" s="861"/>
      <c r="JXR113" s="865"/>
      <c r="JXS113" s="865"/>
      <c r="JXT113" s="865"/>
      <c r="JXU113" s="865"/>
      <c r="JXV113" s="865"/>
      <c r="JXW113" s="865"/>
      <c r="JXX113" s="865"/>
      <c r="JXY113" s="861"/>
      <c r="JXZ113" s="865"/>
      <c r="JYA113" s="865"/>
      <c r="JYB113" s="865"/>
      <c r="JYC113" s="865"/>
      <c r="JYD113" s="865"/>
      <c r="JYE113" s="865"/>
      <c r="JYF113" s="865"/>
      <c r="JYG113" s="861"/>
      <c r="JYH113" s="865"/>
      <c r="JYI113" s="865"/>
      <c r="JYJ113" s="865"/>
      <c r="JYK113" s="865"/>
      <c r="JYL113" s="865"/>
      <c r="JYM113" s="865"/>
      <c r="JYN113" s="865"/>
      <c r="JYO113" s="861"/>
      <c r="JYP113" s="865"/>
      <c r="JYQ113" s="865"/>
      <c r="JYR113" s="865"/>
      <c r="JYS113" s="865"/>
      <c r="JYT113" s="865"/>
      <c r="JYU113" s="865"/>
      <c r="JYV113" s="865"/>
      <c r="JYW113" s="861"/>
      <c r="JYX113" s="865"/>
      <c r="JYY113" s="865"/>
      <c r="JYZ113" s="865"/>
      <c r="JZA113" s="865"/>
      <c r="JZB113" s="865"/>
      <c r="JZC113" s="865"/>
      <c r="JZD113" s="865"/>
      <c r="JZE113" s="861"/>
      <c r="JZF113" s="865"/>
      <c r="JZG113" s="865"/>
      <c r="JZH113" s="865"/>
      <c r="JZI113" s="865"/>
      <c r="JZJ113" s="865"/>
      <c r="JZK113" s="865"/>
      <c r="JZL113" s="865"/>
      <c r="JZM113" s="861"/>
      <c r="JZN113" s="865"/>
      <c r="JZO113" s="865"/>
      <c r="JZP113" s="865"/>
      <c r="JZQ113" s="865"/>
      <c r="JZR113" s="865"/>
      <c r="JZS113" s="865"/>
      <c r="JZT113" s="865"/>
      <c r="JZU113" s="861"/>
      <c r="JZV113" s="865"/>
      <c r="JZW113" s="865"/>
      <c r="JZX113" s="865"/>
      <c r="JZY113" s="865"/>
      <c r="JZZ113" s="865"/>
      <c r="KAA113" s="865"/>
      <c r="KAB113" s="865"/>
      <c r="KAC113" s="861"/>
      <c r="KAD113" s="865"/>
      <c r="KAE113" s="865"/>
      <c r="KAF113" s="865"/>
      <c r="KAG113" s="865"/>
      <c r="KAH113" s="865"/>
      <c r="KAI113" s="865"/>
      <c r="KAJ113" s="865"/>
      <c r="KAK113" s="861"/>
      <c r="KAL113" s="865"/>
      <c r="KAM113" s="865"/>
      <c r="KAN113" s="865"/>
      <c r="KAO113" s="865"/>
      <c r="KAP113" s="865"/>
      <c r="KAQ113" s="865"/>
      <c r="KAR113" s="865"/>
      <c r="KAS113" s="861"/>
      <c r="KAT113" s="865"/>
      <c r="KAU113" s="865"/>
      <c r="KAV113" s="865"/>
      <c r="KAW113" s="865"/>
      <c r="KAX113" s="865"/>
      <c r="KAY113" s="865"/>
      <c r="KAZ113" s="865"/>
      <c r="KBA113" s="861"/>
      <c r="KBB113" s="865"/>
      <c r="KBC113" s="865"/>
      <c r="KBD113" s="865"/>
      <c r="KBE113" s="865"/>
      <c r="KBF113" s="865"/>
      <c r="KBG113" s="865"/>
      <c r="KBH113" s="865"/>
      <c r="KBI113" s="861"/>
      <c r="KBJ113" s="865"/>
      <c r="KBK113" s="865"/>
      <c r="KBL113" s="865"/>
      <c r="KBM113" s="865"/>
      <c r="KBN113" s="865"/>
      <c r="KBO113" s="865"/>
      <c r="KBP113" s="865"/>
      <c r="KBQ113" s="861"/>
      <c r="KBR113" s="865"/>
      <c r="KBS113" s="865"/>
      <c r="KBT113" s="865"/>
      <c r="KBU113" s="865"/>
      <c r="KBV113" s="865"/>
      <c r="KBW113" s="865"/>
      <c r="KBX113" s="865"/>
      <c r="KBY113" s="861"/>
      <c r="KBZ113" s="865"/>
      <c r="KCA113" s="865"/>
      <c r="KCB113" s="865"/>
      <c r="KCC113" s="865"/>
      <c r="KCD113" s="865"/>
      <c r="KCE113" s="865"/>
      <c r="KCF113" s="865"/>
      <c r="KCG113" s="861"/>
      <c r="KCH113" s="865"/>
      <c r="KCI113" s="865"/>
      <c r="KCJ113" s="865"/>
      <c r="KCK113" s="865"/>
      <c r="KCL113" s="865"/>
      <c r="KCM113" s="865"/>
      <c r="KCN113" s="865"/>
      <c r="KCO113" s="861"/>
      <c r="KCP113" s="865"/>
      <c r="KCQ113" s="865"/>
      <c r="KCR113" s="865"/>
      <c r="KCS113" s="865"/>
      <c r="KCT113" s="865"/>
      <c r="KCU113" s="865"/>
      <c r="KCV113" s="865"/>
      <c r="KCW113" s="861"/>
      <c r="KCX113" s="865"/>
      <c r="KCY113" s="865"/>
      <c r="KCZ113" s="865"/>
      <c r="KDA113" s="865"/>
      <c r="KDB113" s="865"/>
      <c r="KDC113" s="865"/>
      <c r="KDD113" s="865"/>
      <c r="KDE113" s="861"/>
      <c r="KDF113" s="865"/>
      <c r="KDG113" s="865"/>
      <c r="KDH113" s="865"/>
      <c r="KDI113" s="865"/>
      <c r="KDJ113" s="865"/>
      <c r="KDK113" s="865"/>
      <c r="KDL113" s="865"/>
      <c r="KDM113" s="861"/>
      <c r="KDN113" s="865"/>
      <c r="KDO113" s="865"/>
      <c r="KDP113" s="865"/>
      <c r="KDQ113" s="865"/>
      <c r="KDR113" s="865"/>
      <c r="KDS113" s="865"/>
      <c r="KDT113" s="865"/>
      <c r="KDU113" s="861"/>
      <c r="KDV113" s="865"/>
      <c r="KDW113" s="865"/>
      <c r="KDX113" s="865"/>
      <c r="KDY113" s="865"/>
      <c r="KDZ113" s="865"/>
      <c r="KEA113" s="865"/>
      <c r="KEB113" s="865"/>
      <c r="KEC113" s="861"/>
      <c r="KED113" s="865"/>
      <c r="KEE113" s="865"/>
      <c r="KEF113" s="865"/>
      <c r="KEG113" s="865"/>
      <c r="KEH113" s="865"/>
      <c r="KEI113" s="865"/>
      <c r="KEJ113" s="865"/>
      <c r="KEK113" s="861"/>
      <c r="KEL113" s="865"/>
      <c r="KEM113" s="865"/>
      <c r="KEN113" s="865"/>
      <c r="KEO113" s="865"/>
      <c r="KEP113" s="865"/>
      <c r="KEQ113" s="865"/>
      <c r="KER113" s="865"/>
      <c r="KES113" s="861"/>
      <c r="KET113" s="865"/>
      <c r="KEU113" s="865"/>
      <c r="KEV113" s="865"/>
      <c r="KEW113" s="865"/>
      <c r="KEX113" s="865"/>
      <c r="KEY113" s="865"/>
      <c r="KEZ113" s="865"/>
      <c r="KFA113" s="861"/>
      <c r="KFB113" s="865"/>
      <c r="KFC113" s="865"/>
      <c r="KFD113" s="865"/>
      <c r="KFE113" s="865"/>
      <c r="KFF113" s="865"/>
      <c r="KFG113" s="865"/>
      <c r="KFH113" s="865"/>
      <c r="KFI113" s="861"/>
      <c r="KFJ113" s="865"/>
      <c r="KFK113" s="865"/>
      <c r="KFL113" s="865"/>
      <c r="KFM113" s="865"/>
      <c r="KFN113" s="865"/>
      <c r="KFO113" s="865"/>
      <c r="KFP113" s="865"/>
      <c r="KFQ113" s="861"/>
      <c r="KFR113" s="865"/>
      <c r="KFS113" s="865"/>
      <c r="KFT113" s="865"/>
      <c r="KFU113" s="865"/>
      <c r="KFV113" s="865"/>
      <c r="KFW113" s="865"/>
      <c r="KFX113" s="865"/>
      <c r="KFY113" s="861"/>
      <c r="KFZ113" s="865"/>
      <c r="KGA113" s="865"/>
      <c r="KGB113" s="865"/>
      <c r="KGC113" s="865"/>
      <c r="KGD113" s="865"/>
      <c r="KGE113" s="865"/>
      <c r="KGF113" s="865"/>
      <c r="KGG113" s="861"/>
      <c r="KGH113" s="865"/>
      <c r="KGI113" s="865"/>
      <c r="KGJ113" s="865"/>
      <c r="KGK113" s="865"/>
      <c r="KGL113" s="865"/>
      <c r="KGM113" s="865"/>
      <c r="KGN113" s="865"/>
      <c r="KGO113" s="861"/>
      <c r="KGP113" s="865"/>
      <c r="KGQ113" s="865"/>
      <c r="KGR113" s="865"/>
      <c r="KGS113" s="865"/>
      <c r="KGT113" s="865"/>
      <c r="KGU113" s="865"/>
      <c r="KGV113" s="865"/>
      <c r="KGW113" s="861"/>
      <c r="KGX113" s="865"/>
      <c r="KGY113" s="865"/>
      <c r="KGZ113" s="865"/>
      <c r="KHA113" s="865"/>
      <c r="KHB113" s="865"/>
      <c r="KHC113" s="865"/>
      <c r="KHD113" s="865"/>
      <c r="KHE113" s="861"/>
      <c r="KHF113" s="865"/>
      <c r="KHG113" s="865"/>
      <c r="KHH113" s="865"/>
      <c r="KHI113" s="865"/>
      <c r="KHJ113" s="865"/>
      <c r="KHK113" s="865"/>
      <c r="KHL113" s="865"/>
      <c r="KHM113" s="861"/>
      <c r="KHN113" s="865"/>
      <c r="KHO113" s="865"/>
      <c r="KHP113" s="865"/>
      <c r="KHQ113" s="865"/>
      <c r="KHR113" s="865"/>
      <c r="KHS113" s="865"/>
      <c r="KHT113" s="865"/>
      <c r="KHU113" s="861"/>
      <c r="KHV113" s="865"/>
      <c r="KHW113" s="865"/>
      <c r="KHX113" s="865"/>
      <c r="KHY113" s="865"/>
      <c r="KHZ113" s="865"/>
      <c r="KIA113" s="865"/>
      <c r="KIB113" s="865"/>
      <c r="KIC113" s="861"/>
      <c r="KID113" s="865"/>
      <c r="KIE113" s="865"/>
      <c r="KIF113" s="865"/>
      <c r="KIG113" s="865"/>
      <c r="KIH113" s="865"/>
      <c r="KII113" s="865"/>
      <c r="KIJ113" s="865"/>
      <c r="KIK113" s="861"/>
      <c r="KIL113" s="865"/>
      <c r="KIM113" s="865"/>
      <c r="KIN113" s="865"/>
      <c r="KIO113" s="865"/>
      <c r="KIP113" s="865"/>
      <c r="KIQ113" s="865"/>
      <c r="KIR113" s="865"/>
      <c r="KIS113" s="861"/>
      <c r="KIT113" s="865"/>
      <c r="KIU113" s="865"/>
      <c r="KIV113" s="865"/>
      <c r="KIW113" s="865"/>
      <c r="KIX113" s="865"/>
      <c r="KIY113" s="865"/>
      <c r="KIZ113" s="865"/>
      <c r="KJA113" s="861"/>
      <c r="KJB113" s="865"/>
      <c r="KJC113" s="865"/>
      <c r="KJD113" s="865"/>
      <c r="KJE113" s="865"/>
      <c r="KJF113" s="865"/>
      <c r="KJG113" s="865"/>
      <c r="KJH113" s="865"/>
      <c r="KJI113" s="861"/>
      <c r="KJJ113" s="865"/>
      <c r="KJK113" s="865"/>
      <c r="KJL113" s="865"/>
      <c r="KJM113" s="865"/>
      <c r="KJN113" s="865"/>
      <c r="KJO113" s="865"/>
      <c r="KJP113" s="865"/>
      <c r="KJQ113" s="861"/>
      <c r="KJR113" s="865"/>
      <c r="KJS113" s="865"/>
      <c r="KJT113" s="865"/>
      <c r="KJU113" s="865"/>
      <c r="KJV113" s="865"/>
      <c r="KJW113" s="865"/>
      <c r="KJX113" s="865"/>
      <c r="KJY113" s="861"/>
      <c r="KJZ113" s="865"/>
      <c r="KKA113" s="865"/>
      <c r="KKB113" s="865"/>
      <c r="KKC113" s="865"/>
      <c r="KKD113" s="865"/>
      <c r="KKE113" s="865"/>
      <c r="KKF113" s="865"/>
      <c r="KKG113" s="861"/>
      <c r="KKH113" s="865"/>
      <c r="KKI113" s="865"/>
      <c r="KKJ113" s="865"/>
      <c r="KKK113" s="865"/>
      <c r="KKL113" s="865"/>
      <c r="KKM113" s="865"/>
      <c r="KKN113" s="865"/>
      <c r="KKO113" s="861"/>
      <c r="KKP113" s="865"/>
      <c r="KKQ113" s="865"/>
      <c r="KKR113" s="865"/>
      <c r="KKS113" s="865"/>
      <c r="KKT113" s="865"/>
      <c r="KKU113" s="865"/>
      <c r="KKV113" s="865"/>
      <c r="KKW113" s="861"/>
      <c r="KKX113" s="865"/>
      <c r="KKY113" s="865"/>
      <c r="KKZ113" s="865"/>
      <c r="KLA113" s="865"/>
      <c r="KLB113" s="865"/>
      <c r="KLC113" s="865"/>
      <c r="KLD113" s="865"/>
      <c r="KLE113" s="861"/>
      <c r="KLF113" s="865"/>
      <c r="KLG113" s="865"/>
      <c r="KLH113" s="865"/>
      <c r="KLI113" s="865"/>
      <c r="KLJ113" s="865"/>
      <c r="KLK113" s="865"/>
      <c r="KLL113" s="865"/>
      <c r="KLM113" s="861"/>
      <c r="KLN113" s="865"/>
      <c r="KLO113" s="865"/>
      <c r="KLP113" s="865"/>
      <c r="KLQ113" s="865"/>
      <c r="KLR113" s="865"/>
      <c r="KLS113" s="865"/>
      <c r="KLT113" s="865"/>
      <c r="KLU113" s="861"/>
      <c r="KLV113" s="865"/>
      <c r="KLW113" s="865"/>
      <c r="KLX113" s="865"/>
      <c r="KLY113" s="865"/>
      <c r="KLZ113" s="865"/>
      <c r="KMA113" s="865"/>
      <c r="KMB113" s="865"/>
      <c r="KMC113" s="861"/>
      <c r="KMD113" s="865"/>
      <c r="KME113" s="865"/>
      <c r="KMF113" s="865"/>
      <c r="KMG113" s="865"/>
      <c r="KMH113" s="865"/>
      <c r="KMI113" s="865"/>
      <c r="KMJ113" s="865"/>
      <c r="KMK113" s="861"/>
      <c r="KML113" s="865"/>
      <c r="KMM113" s="865"/>
      <c r="KMN113" s="865"/>
      <c r="KMO113" s="865"/>
      <c r="KMP113" s="865"/>
      <c r="KMQ113" s="865"/>
      <c r="KMR113" s="865"/>
      <c r="KMS113" s="861"/>
      <c r="KMT113" s="865"/>
      <c r="KMU113" s="865"/>
      <c r="KMV113" s="865"/>
      <c r="KMW113" s="865"/>
      <c r="KMX113" s="865"/>
      <c r="KMY113" s="865"/>
      <c r="KMZ113" s="865"/>
      <c r="KNA113" s="861"/>
      <c r="KNB113" s="865"/>
      <c r="KNC113" s="865"/>
      <c r="KND113" s="865"/>
      <c r="KNE113" s="865"/>
      <c r="KNF113" s="865"/>
      <c r="KNG113" s="865"/>
      <c r="KNH113" s="865"/>
      <c r="KNI113" s="861"/>
      <c r="KNJ113" s="865"/>
      <c r="KNK113" s="865"/>
      <c r="KNL113" s="865"/>
      <c r="KNM113" s="865"/>
      <c r="KNN113" s="865"/>
      <c r="KNO113" s="865"/>
      <c r="KNP113" s="865"/>
      <c r="KNQ113" s="861"/>
      <c r="KNR113" s="865"/>
      <c r="KNS113" s="865"/>
      <c r="KNT113" s="865"/>
      <c r="KNU113" s="865"/>
      <c r="KNV113" s="865"/>
      <c r="KNW113" s="865"/>
      <c r="KNX113" s="865"/>
      <c r="KNY113" s="861"/>
      <c r="KNZ113" s="865"/>
      <c r="KOA113" s="865"/>
      <c r="KOB113" s="865"/>
      <c r="KOC113" s="865"/>
      <c r="KOD113" s="865"/>
      <c r="KOE113" s="865"/>
      <c r="KOF113" s="865"/>
      <c r="KOG113" s="861"/>
      <c r="KOH113" s="865"/>
      <c r="KOI113" s="865"/>
      <c r="KOJ113" s="865"/>
      <c r="KOK113" s="865"/>
      <c r="KOL113" s="865"/>
      <c r="KOM113" s="865"/>
      <c r="KON113" s="865"/>
      <c r="KOO113" s="861"/>
      <c r="KOP113" s="865"/>
      <c r="KOQ113" s="865"/>
      <c r="KOR113" s="865"/>
      <c r="KOS113" s="865"/>
      <c r="KOT113" s="865"/>
      <c r="KOU113" s="865"/>
      <c r="KOV113" s="865"/>
      <c r="KOW113" s="861"/>
      <c r="KOX113" s="865"/>
      <c r="KOY113" s="865"/>
      <c r="KOZ113" s="865"/>
      <c r="KPA113" s="865"/>
      <c r="KPB113" s="865"/>
      <c r="KPC113" s="865"/>
      <c r="KPD113" s="865"/>
      <c r="KPE113" s="861"/>
      <c r="KPF113" s="865"/>
      <c r="KPG113" s="865"/>
      <c r="KPH113" s="865"/>
      <c r="KPI113" s="865"/>
      <c r="KPJ113" s="865"/>
      <c r="KPK113" s="865"/>
      <c r="KPL113" s="865"/>
      <c r="KPM113" s="861"/>
      <c r="KPN113" s="865"/>
      <c r="KPO113" s="865"/>
      <c r="KPP113" s="865"/>
      <c r="KPQ113" s="865"/>
      <c r="KPR113" s="865"/>
      <c r="KPS113" s="865"/>
      <c r="KPT113" s="865"/>
      <c r="KPU113" s="861"/>
      <c r="KPV113" s="865"/>
      <c r="KPW113" s="865"/>
      <c r="KPX113" s="865"/>
      <c r="KPY113" s="865"/>
      <c r="KPZ113" s="865"/>
      <c r="KQA113" s="865"/>
      <c r="KQB113" s="865"/>
      <c r="KQC113" s="861"/>
      <c r="KQD113" s="865"/>
      <c r="KQE113" s="865"/>
      <c r="KQF113" s="865"/>
      <c r="KQG113" s="865"/>
      <c r="KQH113" s="865"/>
      <c r="KQI113" s="865"/>
      <c r="KQJ113" s="865"/>
      <c r="KQK113" s="861"/>
      <c r="KQL113" s="865"/>
      <c r="KQM113" s="865"/>
      <c r="KQN113" s="865"/>
      <c r="KQO113" s="865"/>
      <c r="KQP113" s="865"/>
      <c r="KQQ113" s="865"/>
      <c r="KQR113" s="865"/>
      <c r="KQS113" s="861"/>
      <c r="KQT113" s="865"/>
      <c r="KQU113" s="865"/>
      <c r="KQV113" s="865"/>
      <c r="KQW113" s="865"/>
      <c r="KQX113" s="865"/>
      <c r="KQY113" s="865"/>
      <c r="KQZ113" s="865"/>
      <c r="KRA113" s="861"/>
      <c r="KRB113" s="865"/>
      <c r="KRC113" s="865"/>
      <c r="KRD113" s="865"/>
      <c r="KRE113" s="865"/>
      <c r="KRF113" s="865"/>
      <c r="KRG113" s="865"/>
      <c r="KRH113" s="865"/>
      <c r="KRI113" s="861"/>
      <c r="KRJ113" s="865"/>
      <c r="KRK113" s="865"/>
      <c r="KRL113" s="865"/>
      <c r="KRM113" s="865"/>
      <c r="KRN113" s="865"/>
      <c r="KRO113" s="865"/>
      <c r="KRP113" s="865"/>
      <c r="KRQ113" s="861"/>
      <c r="KRR113" s="865"/>
      <c r="KRS113" s="865"/>
      <c r="KRT113" s="865"/>
      <c r="KRU113" s="865"/>
      <c r="KRV113" s="865"/>
      <c r="KRW113" s="865"/>
      <c r="KRX113" s="865"/>
      <c r="KRY113" s="861"/>
      <c r="KRZ113" s="865"/>
      <c r="KSA113" s="865"/>
      <c r="KSB113" s="865"/>
      <c r="KSC113" s="865"/>
      <c r="KSD113" s="865"/>
      <c r="KSE113" s="865"/>
      <c r="KSF113" s="865"/>
      <c r="KSG113" s="861"/>
      <c r="KSH113" s="865"/>
      <c r="KSI113" s="865"/>
      <c r="KSJ113" s="865"/>
      <c r="KSK113" s="865"/>
      <c r="KSL113" s="865"/>
      <c r="KSM113" s="865"/>
      <c r="KSN113" s="865"/>
      <c r="KSO113" s="861"/>
      <c r="KSP113" s="865"/>
      <c r="KSQ113" s="865"/>
      <c r="KSR113" s="865"/>
      <c r="KSS113" s="865"/>
      <c r="KST113" s="865"/>
      <c r="KSU113" s="865"/>
      <c r="KSV113" s="865"/>
      <c r="KSW113" s="861"/>
      <c r="KSX113" s="865"/>
      <c r="KSY113" s="865"/>
      <c r="KSZ113" s="865"/>
      <c r="KTA113" s="865"/>
      <c r="KTB113" s="865"/>
      <c r="KTC113" s="865"/>
      <c r="KTD113" s="865"/>
      <c r="KTE113" s="861"/>
      <c r="KTF113" s="865"/>
      <c r="KTG113" s="865"/>
      <c r="KTH113" s="865"/>
      <c r="KTI113" s="865"/>
      <c r="KTJ113" s="865"/>
      <c r="KTK113" s="865"/>
      <c r="KTL113" s="865"/>
      <c r="KTM113" s="861"/>
      <c r="KTN113" s="865"/>
      <c r="KTO113" s="865"/>
      <c r="KTP113" s="865"/>
      <c r="KTQ113" s="865"/>
      <c r="KTR113" s="865"/>
      <c r="KTS113" s="865"/>
      <c r="KTT113" s="865"/>
      <c r="KTU113" s="861"/>
      <c r="KTV113" s="865"/>
      <c r="KTW113" s="865"/>
      <c r="KTX113" s="865"/>
      <c r="KTY113" s="865"/>
      <c r="KTZ113" s="865"/>
      <c r="KUA113" s="865"/>
      <c r="KUB113" s="865"/>
      <c r="KUC113" s="861"/>
      <c r="KUD113" s="865"/>
      <c r="KUE113" s="865"/>
      <c r="KUF113" s="865"/>
      <c r="KUG113" s="865"/>
      <c r="KUH113" s="865"/>
      <c r="KUI113" s="865"/>
      <c r="KUJ113" s="865"/>
      <c r="KUK113" s="861"/>
      <c r="KUL113" s="865"/>
      <c r="KUM113" s="865"/>
      <c r="KUN113" s="865"/>
      <c r="KUO113" s="865"/>
      <c r="KUP113" s="865"/>
      <c r="KUQ113" s="865"/>
      <c r="KUR113" s="865"/>
      <c r="KUS113" s="861"/>
      <c r="KUT113" s="865"/>
      <c r="KUU113" s="865"/>
      <c r="KUV113" s="865"/>
      <c r="KUW113" s="865"/>
      <c r="KUX113" s="865"/>
      <c r="KUY113" s="865"/>
      <c r="KUZ113" s="865"/>
      <c r="KVA113" s="861"/>
      <c r="KVB113" s="865"/>
      <c r="KVC113" s="865"/>
      <c r="KVD113" s="865"/>
      <c r="KVE113" s="865"/>
      <c r="KVF113" s="865"/>
      <c r="KVG113" s="865"/>
      <c r="KVH113" s="865"/>
      <c r="KVI113" s="861"/>
      <c r="KVJ113" s="865"/>
      <c r="KVK113" s="865"/>
      <c r="KVL113" s="865"/>
      <c r="KVM113" s="865"/>
      <c r="KVN113" s="865"/>
      <c r="KVO113" s="865"/>
      <c r="KVP113" s="865"/>
      <c r="KVQ113" s="861"/>
      <c r="KVR113" s="865"/>
      <c r="KVS113" s="865"/>
      <c r="KVT113" s="865"/>
      <c r="KVU113" s="865"/>
      <c r="KVV113" s="865"/>
      <c r="KVW113" s="865"/>
      <c r="KVX113" s="865"/>
      <c r="KVY113" s="861"/>
      <c r="KVZ113" s="865"/>
      <c r="KWA113" s="865"/>
      <c r="KWB113" s="865"/>
      <c r="KWC113" s="865"/>
      <c r="KWD113" s="865"/>
      <c r="KWE113" s="865"/>
      <c r="KWF113" s="865"/>
      <c r="KWG113" s="861"/>
      <c r="KWH113" s="865"/>
      <c r="KWI113" s="865"/>
      <c r="KWJ113" s="865"/>
      <c r="KWK113" s="865"/>
      <c r="KWL113" s="865"/>
      <c r="KWM113" s="865"/>
      <c r="KWN113" s="865"/>
      <c r="KWO113" s="861"/>
      <c r="KWP113" s="865"/>
      <c r="KWQ113" s="865"/>
      <c r="KWR113" s="865"/>
      <c r="KWS113" s="865"/>
      <c r="KWT113" s="865"/>
      <c r="KWU113" s="865"/>
      <c r="KWV113" s="865"/>
      <c r="KWW113" s="861"/>
      <c r="KWX113" s="865"/>
      <c r="KWY113" s="865"/>
      <c r="KWZ113" s="865"/>
      <c r="KXA113" s="865"/>
      <c r="KXB113" s="865"/>
      <c r="KXC113" s="865"/>
      <c r="KXD113" s="865"/>
      <c r="KXE113" s="861"/>
      <c r="KXF113" s="865"/>
      <c r="KXG113" s="865"/>
      <c r="KXH113" s="865"/>
      <c r="KXI113" s="865"/>
      <c r="KXJ113" s="865"/>
      <c r="KXK113" s="865"/>
      <c r="KXL113" s="865"/>
      <c r="KXM113" s="861"/>
      <c r="KXN113" s="865"/>
      <c r="KXO113" s="865"/>
      <c r="KXP113" s="865"/>
      <c r="KXQ113" s="865"/>
      <c r="KXR113" s="865"/>
      <c r="KXS113" s="865"/>
      <c r="KXT113" s="865"/>
      <c r="KXU113" s="861"/>
      <c r="KXV113" s="865"/>
      <c r="KXW113" s="865"/>
      <c r="KXX113" s="865"/>
      <c r="KXY113" s="865"/>
      <c r="KXZ113" s="865"/>
      <c r="KYA113" s="865"/>
      <c r="KYB113" s="865"/>
      <c r="KYC113" s="861"/>
      <c r="KYD113" s="865"/>
      <c r="KYE113" s="865"/>
      <c r="KYF113" s="865"/>
      <c r="KYG113" s="865"/>
      <c r="KYH113" s="865"/>
      <c r="KYI113" s="865"/>
      <c r="KYJ113" s="865"/>
      <c r="KYK113" s="861"/>
      <c r="KYL113" s="865"/>
      <c r="KYM113" s="865"/>
      <c r="KYN113" s="865"/>
      <c r="KYO113" s="865"/>
      <c r="KYP113" s="865"/>
      <c r="KYQ113" s="865"/>
      <c r="KYR113" s="865"/>
      <c r="KYS113" s="861"/>
      <c r="KYT113" s="865"/>
      <c r="KYU113" s="865"/>
      <c r="KYV113" s="865"/>
      <c r="KYW113" s="865"/>
      <c r="KYX113" s="865"/>
      <c r="KYY113" s="865"/>
      <c r="KYZ113" s="865"/>
      <c r="KZA113" s="861"/>
      <c r="KZB113" s="865"/>
      <c r="KZC113" s="865"/>
      <c r="KZD113" s="865"/>
      <c r="KZE113" s="865"/>
      <c r="KZF113" s="865"/>
      <c r="KZG113" s="865"/>
      <c r="KZH113" s="865"/>
      <c r="KZI113" s="861"/>
      <c r="KZJ113" s="865"/>
      <c r="KZK113" s="865"/>
      <c r="KZL113" s="865"/>
      <c r="KZM113" s="865"/>
      <c r="KZN113" s="865"/>
      <c r="KZO113" s="865"/>
      <c r="KZP113" s="865"/>
      <c r="KZQ113" s="861"/>
      <c r="KZR113" s="865"/>
      <c r="KZS113" s="865"/>
      <c r="KZT113" s="865"/>
      <c r="KZU113" s="865"/>
      <c r="KZV113" s="865"/>
      <c r="KZW113" s="865"/>
      <c r="KZX113" s="865"/>
      <c r="KZY113" s="861"/>
      <c r="KZZ113" s="865"/>
      <c r="LAA113" s="865"/>
      <c r="LAB113" s="865"/>
      <c r="LAC113" s="865"/>
      <c r="LAD113" s="865"/>
      <c r="LAE113" s="865"/>
      <c r="LAF113" s="865"/>
      <c r="LAG113" s="861"/>
      <c r="LAH113" s="865"/>
      <c r="LAI113" s="865"/>
      <c r="LAJ113" s="865"/>
      <c r="LAK113" s="865"/>
      <c r="LAL113" s="865"/>
      <c r="LAM113" s="865"/>
      <c r="LAN113" s="865"/>
      <c r="LAO113" s="861"/>
      <c r="LAP113" s="865"/>
      <c r="LAQ113" s="865"/>
      <c r="LAR113" s="865"/>
      <c r="LAS113" s="865"/>
      <c r="LAT113" s="865"/>
      <c r="LAU113" s="865"/>
      <c r="LAV113" s="865"/>
      <c r="LAW113" s="861"/>
      <c r="LAX113" s="865"/>
      <c r="LAY113" s="865"/>
      <c r="LAZ113" s="865"/>
      <c r="LBA113" s="865"/>
      <c r="LBB113" s="865"/>
      <c r="LBC113" s="865"/>
      <c r="LBD113" s="865"/>
      <c r="LBE113" s="861"/>
      <c r="LBF113" s="865"/>
      <c r="LBG113" s="865"/>
      <c r="LBH113" s="865"/>
      <c r="LBI113" s="865"/>
      <c r="LBJ113" s="865"/>
      <c r="LBK113" s="865"/>
      <c r="LBL113" s="865"/>
      <c r="LBM113" s="861"/>
      <c r="LBN113" s="865"/>
      <c r="LBO113" s="865"/>
      <c r="LBP113" s="865"/>
      <c r="LBQ113" s="865"/>
      <c r="LBR113" s="865"/>
      <c r="LBS113" s="865"/>
      <c r="LBT113" s="865"/>
      <c r="LBU113" s="861"/>
      <c r="LBV113" s="865"/>
      <c r="LBW113" s="865"/>
      <c r="LBX113" s="865"/>
      <c r="LBY113" s="865"/>
      <c r="LBZ113" s="865"/>
      <c r="LCA113" s="865"/>
      <c r="LCB113" s="865"/>
      <c r="LCC113" s="861"/>
      <c r="LCD113" s="865"/>
      <c r="LCE113" s="865"/>
      <c r="LCF113" s="865"/>
      <c r="LCG113" s="865"/>
      <c r="LCH113" s="865"/>
      <c r="LCI113" s="865"/>
      <c r="LCJ113" s="865"/>
      <c r="LCK113" s="861"/>
      <c r="LCL113" s="865"/>
      <c r="LCM113" s="865"/>
      <c r="LCN113" s="865"/>
      <c r="LCO113" s="865"/>
      <c r="LCP113" s="865"/>
      <c r="LCQ113" s="865"/>
      <c r="LCR113" s="865"/>
      <c r="LCS113" s="861"/>
      <c r="LCT113" s="865"/>
      <c r="LCU113" s="865"/>
      <c r="LCV113" s="865"/>
      <c r="LCW113" s="865"/>
      <c r="LCX113" s="865"/>
      <c r="LCY113" s="865"/>
      <c r="LCZ113" s="865"/>
      <c r="LDA113" s="861"/>
      <c r="LDB113" s="865"/>
      <c r="LDC113" s="865"/>
      <c r="LDD113" s="865"/>
      <c r="LDE113" s="865"/>
      <c r="LDF113" s="865"/>
      <c r="LDG113" s="865"/>
      <c r="LDH113" s="865"/>
      <c r="LDI113" s="861"/>
      <c r="LDJ113" s="865"/>
      <c r="LDK113" s="865"/>
      <c r="LDL113" s="865"/>
      <c r="LDM113" s="865"/>
      <c r="LDN113" s="865"/>
      <c r="LDO113" s="865"/>
      <c r="LDP113" s="865"/>
      <c r="LDQ113" s="861"/>
      <c r="LDR113" s="865"/>
      <c r="LDS113" s="865"/>
      <c r="LDT113" s="865"/>
      <c r="LDU113" s="865"/>
      <c r="LDV113" s="865"/>
      <c r="LDW113" s="865"/>
      <c r="LDX113" s="865"/>
      <c r="LDY113" s="861"/>
      <c r="LDZ113" s="865"/>
      <c r="LEA113" s="865"/>
      <c r="LEB113" s="865"/>
      <c r="LEC113" s="865"/>
      <c r="LED113" s="865"/>
      <c r="LEE113" s="865"/>
      <c r="LEF113" s="865"/>
      <c r="LEG113" s="861"/>
      <c r="LEH113" s="865"/>
      <c r="LEI113" s="865"/>
      <c r="LEJ113" s="865"/>
      <c r="LEK113" s="865"/>
      <c r="LEL113" s="865"/>
      <c r="LEM113" s="865"/>
      <c r="LEN113" s="865"/>
      <c r="LEO113" s="861"/>
      <c r="LEP113" s="865"/>
      <c r="LEQ113" s="865"/>
      <c r="LER113" s="865"/>
      <c r="LES113" s="865"/>
      <c r="LET113" s="865"/>
      <c r="LEU113" s="865"/>
      <c r="LEV113" s="865"/>
      <c r="LEW113" s="861"/>
      <c r="LEX113" s="865"/>
      <c r="LEY113" s="865"/>
      <c r="LEZ113" s="865"/>
      <c r="LFA113" s="865"/>
      <c r="LFB113" s="865"/>
      <c r="LFC113" s="865"/>
      <c r="LFD113" s="865"/>
      <c r="LFE113" s="861"/>
      <c r="LFF113" s="865"/>
      <c r="LFG113" s="865"/>
      <c r="LFH113" s="865"/>
      <c r="LFI113" s="865"/>
      <c r="LFJ113" s="865"/>
      <c r="LFK113" s="865"/>
      <c r="LFL113" s="865"/>
      <c r="LFM113" s="861"/>
      <c r="LFN113" s="865"/>
      <c r="LFO113" s="865"/>
      <c r="LFP113" s="865"/>
      <c r="LFQ113" s="865"/>
      <c r="LFR113" s="865"/>
      <c r="LFS113" s="865"/>
      <c r="LFT113" s="865"/>
      <c r="LFU113" s="861"/>
      <c r="LFV113" s="865"/>
      <c r="LFW113" s="865"/>
      <c r="LFX113" s="865"/>
      <c r="LFY113" s="865"/>
      <c r="LFZ113" s="865"/>
      <c r="LGA113" s="865"/>
      <c r="LGB113" s="865"/>
      <c r="LGC113" s="861"/>
      <c r="LGD113" s="865"/>
      <c r="LGE113" s="865"/>
      <c r="LGF113" s="865"/>
      <c r="LGG113" s="865"/>
      <c r="LGH113" s="865"/>
      <c r="LGI113" s="865"/>
      <c r="LGJ113" s="865"/>
      <c r="LGK113" s="861"/>
      <c r="LGL113" s="865"/>
      <c r="LGM113" s="865"/>
      <c r="LGN113" s="865"/>
      <c r="LGO113" s="865"/>
      <c r="LGP113" s="865"/>
      <c r="LGQ113" s="865"/>
      <c r="LGR113" s="865"/>
      <c r="LGS113" s="861"/>
      <c r="LGT113" s="865"/>
      <c r="LGU113" s="865"/>
      <c r="LGV113" s="865"/>
      <c r="LGW113" s="865"/>
      <c r="LGX113" s="865"/>
      <c r="LGY113" s="865"/>
      <c r="LGZ113" s="865"/>
      <c r="LHA113" s="861"/>
      <c r="LHB113" s="865"/>
      <c r="LHC113" s="865"/>
      <c r="LHD113" s="865"/>
      <c r="LHE113" s="865"/>
      <c r="LHF113" s="865"/>
      <c r="LHG113" s="865"/>
      <c r="LHH113" s="865"/>
      <c r="LHI113" s="861"/>
      <c r="LHJ113" s="865"/>
      <c r="LHK113" s="865"/>
      <c r="LHL113" s="865"/>
      <c r="LHM113" s="865"/>
      <c r="LHN113" s="865"/>
      <c r="LHO113" s="865"/>
      <c r="LHP113" s="865"/>
      <c r="LHQ113" s="861"/>
      <c r="LHR113" s="865"/>
      <c r="LHS113" s="865"/>
      <c r="LHT113" s="865"/>
      <c r="LHU113" s="865"/>
      <c r="LHV113" s="865"/>
      <c r="LHW113" s="865"/>
      <c r="LHX113" s="865"/>
      <c r="LHY113" s="861"/>
      <c r="LHZ113" s="865"/>
      <c r="LIA113" s="865"/>
      <c r="LIB113" s="865"/>
      <c r="LIC113" s="865"/>
      <c r="LID113" s="865"/>
      <c r="LIE113" s="865"/>
      <c r="LIF113" s="865"/>
      <c r="LIG113" s="861"/>
      <c r="LIH113" s="865"/>
      <c r="LII113" s="865"/>
      <c r="LIJ113" s="865"/>
      <c r="LIK113" s="865"/>
      <c r="LIL113" s="865"/>
      <c r="LIM113" s="865"/>
      <c r="LIN113" s="865"/>
      <c r="LIO113" s="861"/>
      <c r="LIP113" s="865"/>
      <c r="LIQ113" s="865"/>
      <c r="LIR113" s="865"/>
      <c r="LIS113" s="865"/>
      <c r="LIT113" s="865"/>
      <c r="LIU113" s="865"/>
      <c r="LIV113" s="865"/>
      <c r="LIW113" s="861"/>
      <c r="LIX113" s="865"/>
      <c r="LIY113" s="865"/>
      <c r="LIZ113" s="865"/>
      <c r="LJA113" s="865"/>
      <c r="LJB113" s="865"/>
      <c r="LJC113" s="865"/>
      <c r="LJD113" s="865"/>
      <c r="LJE113" s="861"/>
      <c r="LJF113" s="865"/>
      <c r="LJG113" s="865"/>
      <c r="LJH113" s="865"/>
      <c r="LJI113" s="865"/>
      <c r="LJJ113" s="865"/>
      <c r="LJK113" s="865"/>
      <c r="LJL113" s="865"/>
      <c r="LJM113" s="861"/>
      <c r="LJN113" s="865"/>
      <c r="LJO113" s="865"/>
      <c r="LJP113" s="865"/>
      <c r="LJQ113" s="865"/>
      <c r="LJR113" s="865"/>
      <c r="LJS113" s="865"/>
      <c r="LJT113" s="865"/>
      <c r="LJU113" s="861"/>
      <c r="LJV113" s="865"/>
      <c r="LJW113" s="865"/>
      <c r="LJX113" s="865"/>
      <c r="LJY113" s="865"/>
      <c r="LJZ113" s="865"/>
      <c r="LKA113" s="865"/>
      <c r="LKB113" s="865"/>
      <c r="LKC113" s="861"/>
      <c r="LKD113" s="865"/>
      <c r="LKE113" s="865"/>
      <c r="LKF113" s="865"/>
      <c r="LKG113" s="865"/>
      <c r="LKH113" s="865"/>
      <c r="LKI113" s="865"/>
      <c r="LKJ113" s="865"/>
      <c r="LKK113" s="861"/>
      <c r="LKL113" s="865"/>
      <c r="LKM113" s="865"/>
      <c r="LKN113" s="865"/>
      <c r="LKO113" s="865"/>
      <c r="LKP113" s="865"/>
      <c r="LKQ113" s="865"/>
      <c r="LKR113" s="865"/>
      <c r="LKS113" s="861"/>
      <c r="LKT113" s="865"/>
      <c r="LKU113" s="865"/>
      <c r="LKV113" s="865"/>
      <c r="LKW113" s="865"/>
      <c r="LKX113" s="865"/>
      <c r="LKY113" s="865"/>
      <c r="LKZ113" s="865"/>
      <c r="LLA113" s="861"/>
      <c r="LLB113" s="865"/>
      <c r="LLC113" s="865"/>
      <c r="LLD113" s="865"/>
      <c r="LLE113" s="865"/>
      <c r="LLF113" s="865"/>
      <c r="LLG113" s="865"/>
      <c r="LLH113" s="865"/>
      <c r="LLI113" s="861"/>
      <c r="LLJ113" s="865"/>
      <c r="LLK113" s="865"/>
      <c r="LLL113" s="865"/>
      <c r="LLM113" s="865"/>
      <c r="LLN113" s="865"/>
      <c r="LLO113" s="865"/>
      <c r="LLP113" s="865"/>
      <c r="LLQ113" s="861"/>
      <c r="LLR113" s="865"/>
      <c r="LLS113" s="865"/>
      <c r="LLT113" s="865"/>
      <c r="LLU113" s="865"/>
      <c r="LLV113" s="865"/>
      <c r="LLW113" s="865"/>
      <c r="LLX113" s="865"/>
      <c r="LLY113" s="861"/>
      <c r="LLZ113" s="865"/>
      <c r="LMA113" s="865"/>
      <c r="LMB113" s="865"/>
      <c r="LMC113" s="865"/>
      <c r="LMD113" s="865"/>
      <c r="LME113" s="865"/>
      <c r="LMF113" s="865"/>
      <c r="LMG113" s="861"/>
      <c r="LMH113" s="865"/>
      <c r="LMI113" s="865"/>
      <c r="LMJ113" s="865"/>
      <c r="LMK113" s="865"/>
      <c r="LML113" s="865"/>
      <c r="LMM113" s="865"/>
      <c r="LMN113" s="865"/>
      <c r="LMO113" s="861"/>
      <c r="LMP113" s="865"/>
      <c r="LMQ113" s="865"/>
      <c r="LMR113" s="865"/>
      <c r="LMS113" s="865"/>
      <c r="LMT113" s="865"/>
      <c r="LMU113" s="865"/>
      <c r="LMV113" s="865"/>
      <c r="LMW113" s="861"/>
      <c r="LMX113" s="865"/>
      <c r="LMY113" s="865"/>
      <c r="LMZ113" s="865"/>
      <c r="LNA113" s="865"/>
      <c r="LNB113" s="865"/>
      <c r="LNC113" s="865"/>
      <c r="LND113" s="865"/>
      <c r="LNE113" s="861"/>
      <c r="LNF113" s="865"/>
      <c r="LNG113" s="865"/>
      <c r="LNH113" s="865"/>
      <c r="LNI113" s="865"/>
      <c r="LNJ113" s="865"/>
      <c r="LNK113" s="865"/>
      <c r="LNL113" s="865"/>
      <c r="LNM113" s="861"/>
      <c r="LNN113" s="865"/>
      <c r="LNO113" s="865"/>
      <c r="LNP113" s="865"/>
      <c r="LNQ113" s="865"/>
      <c r="LNR113" s="865"/>
      <c r="LNS113" s="865"/>
      <c r="LNT113" s="865"/>
      <c r="LNU113" s="861"/>
      <c r="LNV113" s="865"/>
      <c r="LNW113" s="865"/>
      <c r="LNX113" s="865"/>
      <c r="LNY113" s="865"/>
      <c r="LNZ113" s="865"/>
      <c r="LOA113" s="865"/>
      <c r="LOB113" s="865"/>
      <c r="LOC113" s="861"/>
      <c r="LOD113" s="865"/>
      <c r="LOE113" s="865"/>
      <c r="LOF113" s="865"/>
      <c r="LOG113" s="865"/>
      <c r="LOH113" s="865"/>
      <c r="LOI113" s="865"/>
      <c r="LOJ113" s="865"/>
      <c r="LOK113" s="861"/>
      <c r="LOL113" s="865"/>
      <c r="LOM113" s="865"/>
      <c r="LON113" s="865"/>
      <c r="LOO113" s="865"/>
      <c r="LOP113" s="865"/>
      <c r="LOQ113" s="865"/>
      <c r="LOR113" s="865"/>
      <c r="LOS113" s="861"/>
      <c r="LOT113" s="865"/>
      <c r="LOU113" s="865"/>
      <c r="LOV113" s="865"/>
      <c r="LOW113" s="865"/>
      <c r="LOX113" s="865"/>
      <c r="LOY113" s="865"/>
      <c r="LOZ113" s="865"/>
      <c r="LPA113" s="861"/>
      <c r="LPB113" s="865"/>
      <c r="LPC113" s="865"/>
      <c r="LPD113" s="865"/>
      <c r="LPE113" s="865"/>
      <c r="LPF113" s="865"/>
      <c r="LPG113" s="865"/>
      <c r="LPH113" s="865"/>
      <c r="LPI113" s="861"/>
      <c r="LPJ113" s="865"/>
      <c r="LPK113" s="865"/>
      <c r="LPL113" s="865"/>
      <c r="LPM113" s="865"/>
      <c r="LPN113" s="865"/>
      <c r="LPO113" s="865"/>
      <c r="LPP113" s="865"/>
      <c r="LPQ113" s="861"/>
      <c r="LPR113" s="865"/>
      <c r="LPS113" s="865"/>
      <c r="LPT113" s="865"/>
      <c r="LPU113" s="865"/>
      <c r="LPV113" s="865"/>
      <c r="LPW113" s="865"/>
      <c r="LPX113" s="865"/>
      <c r="LPY113" s="861"/>
      <c r="LPZ113" s="865"/>
      <c r="LQA113" s="865"/>
      <c r="LQB113" s="865"/>
      <c r="LQC113" s="865"/>
      <c r="LQD113" s="865"/>
      <c r="LQE113" s="865"/>
      <c r="LQF113" s="865"/>
      <c r="LQG113" s="861"/>
      <c r="LQH113" s="865"/>
      <c r="LQI113" s="865"/>
      <c r="LQJ113" s="865"/>
      <c r="LQK113" s="865"/>
      <c r="LQL113" s="865"/>
      <c r="LQM113" s="865"/>
      <c r="LQN113" s="865"/>
      <c r="LQO113" s="861"/>
      <c r="LQP113" s="865"/>
      <c r="LQQ113" s="865"/>
      <c r="LQR113" s="865"/>
      <c r="LQS113" s="865"/>
      <c r="LQT113" s="865"/>
      <c r="LQU113" s="865"/>
      <c r="LQV113" s="865"/>
      <c r="LQW113" s="861"/>
      <c r="LQX113" s="865"/>
      <c r="LQY113" s="865"/>
      <c r="LQZ113" s="865"/>
      <c r="LRA113" s="865"/>
      <c r="LRB113" s="865"/>
      <c r="LRC113" s="865"/>
      <c r="LRD113" s="865"/>
      <c r="LRE113" s="861"/>
      <c r="LRF113" s="865"/>
      <c r="LRG113" s="865"/>
      <c r="LRH113" s="865"/>
      <c r="LRI113" s="865"/>
      <c r="LRJ113" s="865"/>
      <c r="LRK113" s="865"/>
      <c r="LRL113" s="865"/>
      <c r="LRM113" s="861"/>
      <c r="LRN113" s="865"/>
      <c r="LRO113" s="865"/>
      <c r="LRP113" s="865"/>
      <c r="LRQ113" s="865"/>
      <c r="LRR113" s="865"/>
      <c r="LRS113" s="865"/>
      <c r="LRT113" s="865"/>
      <c r="LRU113" s="861"/>
      <c r="LRV113" s="865"/>
      <c r="LRW113" s="865"/>
      <c r="LRX113" s="865"/>
      <c r="LRY113" s="865"/>
      <c r="LRZ113" s="865"/>
      <c r="LSA113" s="865"/>
      <c r="LSB113" s="865"/>
      <c r="LSC113" s="861"/>
      <c r="LSD113" s="865"/>
      <c r="LSE113" s="865"/>
      <c r="LSF113" s="865"/>
      <c r="LSG113" s="865"/>
      <c r="LSH113" s="865"/>
      <c r="LSI113" s="865"/>
      <c r="LSJ113" s="865"/>
      <c r="LSK113" s="861"/>
      <c r="LSL113" s="865"/>
      <c r="LSM113" s="865"/>
      <c r="LSN113" s="865"/>
      <c r="LSO113" s="865"/>
      <c r="LSP113" s="865"/>
      <c r="LSQ113" s="865"/>
      <c r="LSR113" s="865"/>
      <c r="LSS113" s="861"/>
      <c r="LST113" s="865"/>
      <c r="LSU113" s="865"/>
      <c r="LSV113" s="865"/>
      <c r="LSW113" s="865"/>
      <c r="LSX113" s="865"/>
      <c r="LSY113" s="865"/>
      <c r="LSZ113" s="865"/>
      <c r="LTA113" s="861"/>
      <c r="LTB113" s="865"/>
      <c r="LTC113" s="865"/>
      <c r="LTD113" s="865"/>
      <c r="LTE113" s="865"/>
      <c r="LTF113" s="865"/>
      <c r="LTG113" s="865"/>
      <c r="LTH113" s="865"/>
      <c r="LTI113" s="861"/>
      <c r="LTJ113" s="865"/>
      <c r="LTK113" s="865"/>
      <c r="LTL113" s="865"/>
      <c r="LTM113" s="865"/>
      <c r="LTN113" s="865"/>
      <c r="LTO113" s="865"/>
      <c r="LTP113" s="865"/>
      <c r="LTQ113" s="861"/>
      <c r="LTR113" s="865"/>
      <c r="LTS113" s="865"/>
      <c r="LTT113" s="865"/>
      <c r="LTU113" s="865"/>
      <c r="LTV113" s="865"/>
      <c r="LTW113" s="865"/>
      <c r="LTX113" s="865"/>
      <c r="LTY113" s="861"/>
      <c r="LTZ113" s="865"/>
      <c r="LUA113" s="865"/>
      <c r="LUB113" s="865"/>
      <c r="LUC113" s="865"/>
      <c r="LUD113" s="865"/>
      <c r="LUE113" s="865"/>
      <c r="LUF113" s="865"/>
      <c r="LUG113" s="861"/>
      <c r="LUH113" s="865"/>
      <c r="LUI113" s="865"/>
      <c r="LUJ113" s="865"/>
      <c r="LUK113" s="865"/>
      <c r="LUL113" s="865"/>
      <c r="LUM113" s="865"/>
      <c r="LUN113" s="865"/>
      <c r="LUO113" s="861"/>
      <c r="LUP113" s="865"/>
      <c r="LUQ113" s="865"/>
      <c r="LUR113" s="865"/>
      <c r="LUS113" s="865"/>
      <c r="LUT113" s="865"/>
      <c r="LUU113" s="865"/>
      <c r="LUV113" s="865"/>
      <c r="LUW113" s="861"/>
      <c r="LUX113" s="865"/>
      <c r="LUY113" s="865"/>
      <c r="LUZ113" s="865"/>
      <c r="LVA113" s="865"/>
      <c r="LVB113" s="865"/>
      <c r="LVC113" s="865"/>
      <c r="LVD113" s="865"/>
      <c r="LVE113" s="861"/>
      <c r="LVF113" s="865"/>
      <c r="LVG113" s="865"/>
      <c r="LVH113" s="865"/>
      <c r="LVI113" s="865"/>
      <c r="LVJ113" s="865"/>
      <c r="LVK113" s="865"/>
      <c r="LVL113" s="865"/>
      <c r="LVM113" s="861"/>
      <c r="LVN113" s="865"/>
      <c r="LVO113" s="865"/>
      <c r="LVP113" s="865"/>
      <c r="LVQ113" s="865"/>
      <c r="LVR113" s="865"/>
      <c r="LVS113" s="865"/>
      <c r="LVT113" s="865"/>
      <c r="LVU113" s="861"/>
      <c r="LVV113" s="865"/>
      <c r="LVW113" s="865"/>
      <c r="LVX113" s="865"/>
      <c r="LVY113" s="865"/>
      <c r="LVZ113" s="865"/>
      <c r="LWA113" s="865"/>
      <c r="LWB113" s="865"/>
      <c r="LWC113" s="861"/>
      <c r="LWD113" s="865"/>
      <c r="LWE113" s="865"/>
      <c r="LWF113" s="865"/>
      <c r="LWG113" s="865"/>
      <c r="LWH113" s="865"/>
      <c r="LWI113" s="865"/>
      <c r="LWJ113" s="865"/>
      <c r="LWK113" s="861"/>
      <c r="LWL113" s="865"/>
      <c r="LWM113" s="865"/>
      <c r="LWN113" s="865"/>
      <c r="LWO113" s="865"/>
      <c r="LWP113" s="865"/>
      <c r="LWQ113" s="865"/>
      <c r="LWR113" s="865"/>
      <c r="LWS113" s="861"/>
      <c r="LWT113" s="865"/>
      <c r="LWU113" s="865"/>
      <c r="LWV113" s="865"/>
      <c r="LWW113" s="865"/>
      <c r="LWX113" s="865"/>
      <c r="LWY113" s="865"/>
      <c r="LWZ113" s="865"/>
      <c r="LXA113" s="861"/>
      <c r="LXB113" s="865"/>
      <c r="LXC113" s="865"/>
      <c r="LXD113" s="865"/>
      <c r="LXE113" s="865"/>
      <c r="LXF113" s="865"/>
      <c r="LXG113" s="865"/>
      <c r="LXH113" s="865"/>
      <c r="LXI113" s="861"/>
      <c r="LXJ113" s="865"/>
      <c r="LXK113" s="865"/>
      <c r="LXL113" s="865"/>
      <c r="LXM113" s="865"/>
      <c r="LXN113" s="865"/>
      <c r="LXO113" s="865"/>
      <c r="LXP113" s="865"/>
      <c r="LXQ113" s="861"/>
      <c r="LXR113" s="865"/>
      <c r="LXS113" s="865"/>
      <c r="LXT113" s="865"/>
      <c r="LXU113" s="865"/>
      <c r="LXV113" s="865"/>
      <c r="LXW113" s="865"/>
      <c r="LXX113" s="865"/>
      <c r="LXY113" s="861"/>
      <c r="LXZ113" s="865"/>
      <c r="LYA113" s="865"/>
      <c r="LYB113" s="865"/>
      <c r="LYC113" s="865"/>
      <c r="LYD113" s="865"/>
      <c r="LYE113" s="865"/>
      <c r="LYF113" s="865"/>
      <c r="LYG113" s="861"/>
      <c r="LYH113" s="865"/>
      <c r="LYI113" s="865"/>
      <c r="LYJ113" s="865"/>
      <c r="LYK113" s="865"/>
      <c r="LYL113" s="865"/>
      <c r="LYM113" s="865"/>
      <c r="LYN113" s="865"/>
      <c r="LYO113" s="861"/>
      <c r="LYP113" s="865"/>
      <c r="LYQ113" s="865"/>
      <c r="LYR113" s="865"/>
      <c r="LYS113" s="865"/>
      <c r="LYT113" s="865"/>
      <c r="LYU113" s="865"/>
      <c r="LYV113" s="865"/>
      <c r="LYW113" s="861"/>
      <c r="LYX113" s="865"/>
      <c r="LYY113" s="865"/>
      <c r="LYZ113" s="865"/>
      <c r="LZA113" s="865"/>
      <c r="LZB113" s="865"/>
      <c r="LZC113" s="865"/>
      <c r="LZD113" s="865"/>
      <c r="LZE113" s="861"/>
      <c r="LZF113" s="865"/>
      <c r="LZG113" s="865"/>
      <c r="LZH113" s="865"/>
      <c r="LZI113" s="865"/>
      <c r="LZJ113" s="865"/>
      <c r="LZK113" s="865"/>
      <c r="LZL113" s="865"/>
      <c r="LZM113" s="861"/>
      <c r="LZN113" s="865"/>
      <c r="LZO113" s="865"/>
      <c r="LZP113" s="865"/>
      <c r="LZQ113" s="865"/>
      <c r="LZR113" s="865"/>
      <c r="LZS113" s="865"/>
      <c r="LZT113" s="865"/>
      <c r="LZU113" s="861"/>
      <c r="LZV113" s="865"/>
      <c r="LZW113" s="865"/>
      <c r="LZX113" s="865"/>
      <c r="LZY113" s="865"/>
      <c r="LZZ113" s="865"/>
      <c r="MAA113" s="865"/>
      <c r="MAB113" s="865"/>
      <c r="MAC113" s="861"/>
      <c r="MAD113" s="865"/>
      <c r="MAE113" s="865"/>
      <c r="MAF113" s="865"/>
      <c r="MAG113" s="865"/>
      <c r="MAH113" s="865"/>
      <c r="MAI113" s="865"/>
      <c r="MAJ113" s="865"/>
      <c r="MAK113" s="861"/>
      <c r="MAL113" s="865"/>
      <c r="MAM113" s="865"/>
      <c r="MAN113" s="865"/>
      <c r="MAO113" s="865"/>
      <c r="MAP113" s="865"/>
      <c r="MAQ113" s="865"/>
      <c r="MAR113" s="865"/>
      <c r="MAS113" s="861"/>
      <c r="MAT113" s="865"/>
      <c r="MAU113" s="865"/>
      <c r="MAV113" s="865"/>
      <c r="MAW113" s="865"/>
      <c r="MAX113" s="865"/>
      <c r="MAY113" s="865"/>
      <c r="MAZ113" s="865"/>
      <c r="MBA113" s="861"/>
      <c r="MBB113" s="865"/>
      <c r="MBC113" s="865"/>
      <c r="MBD113" s="865"/>
      <c r="MBE113" s="865"/>
      <c r="MBF113" s="865"/>
      <c r="MBG113" s="865"/>
      <c r="MBH113" s="865"/>
      <c r="MBI113" s="861"/>
      <c r="MBJ113" s="865"/>
      <c r="MBK113" s="865"/>
      <c r="MBL113" s="865"/>
      <c r="MBM113" s="865"/>
      <c r="MBN113" s="865"/>
      <c r="MBO113" s="865"/>
      <c r="MBP113" s="865"/>
      <c r="MBQ113" s="861"/>
      <c r="MBR113" s="865"/>
      <c r="MBS113" s="865"/>
      <c r="MBT113" s="865"/>
      <c r="MBU113" s="865"/>
      <c r="MBV113" s="865"/>
      <c r="MBW113" s="865"/>
      <c r="MBX113" s="865"/>
      <c r="MBY113" s="861"/>
      <c r="MBZ113" s="865"/>
      <c r="MCA113" s="865"/>
      <c r="MCB113" s="865"/>
      <c r="MCC113" s="865"/>
      <c r="MCD113" s="865"/>
      <c r="MCE113" s="865"/>
      <c r="MCF113" s="865"/>
      <c r="MCG113" s="861"/>
      <c r="MCH113" s="865"/>
      <c r="MCI113" s="865"/>
      <c r="MCJ113" s="865"/>
      <c r="MCK113" s="865"/>
      <c r="MCL113" s="865"/>
      <c r="MCM113" s="865"/>
      <c r="MCN113" s="865"/>
      <c r="MCO113" s="861"/>
      <c r="MCP113" s="865"/>
      <c r="MCQ113" s="865"/>
      <c r="MCR113" s="865"/>
      <c r="MCS113" s="865"/>
      <c r="MCT113" s="865"/>
      <c r="MCU113" s="865"/>
      <c r="MCV113" s="865"/>
      <c r="MCW113" s="861"/>
      <c r="MCX113" s="865"/>
      <c r="MCY113" s="865"/>
      <c r="MCZ113" s="865"/>
      <c r="MDA113" s="865"/>
      <c r="MDB113" s="865"/>
      <c r="MDC113" s="865"/>
      <c r="MDD113" s="865"/>
      <c r="MDE113" s="861"/>
      <c r="MDF113" s="865"/>
      <c r="MDG113" s="865"/>
      <c r="MDH113" s="865"/>
      <c r="MDI113" s="865"/>
      <c r="MDJ113" s="865"/>
      <c r="MDK113" s="865"/>
      <c r="MDL113" s="865"/>
      <c r="MDM113" s="861"/>
      <c r="MDN113" s="865"/>
      <c r="MDO113" s="865"/>
      <c r="MDP113" s="865"/>
      <c r="MDQ113" s="865"/>
      <c r="MDR113" s="865"/>
      <c r="MDS113" s="865"/>
      <c r="MDT113" s="865"/>
      <c r="MDU113" s="861"/>
      <c r="MDV113" s="865"/>
      <c r="MDW113" s="865"/>
      <c r="MDX113" s="865"/>
      <c r="MDY113" s="865"/>
      <c r="MDZ113" s="865"/>
      <c r="MEA113" s="865"/>
      <c r="MEB113" s="865"/>
      <c r="MEC113" s="861"/>
      <c r="MED113" s="865"/>
      <c r="MEE113" s="865"/>
      <c r="MEF113" s="865"/>
      <c r="MEG113" s="865"/>
      <c r="MEH113" s="865"/>
      <c r="MEI113" s="865"/>
      <c r="MEJ113" s="865"/>
      <c r="MEK113" s="861"/>
      <c r="MEL113" s="865"/>
      <c r="MEM113" s="865"/>
      <c r="MEN113" s="865"/>
      <c r="MEO113" s="865"/>
      <c r="MEP113" s="865"/>
      <c r="MEQ113" s="865"/>
      <c r="MER113" s="865"/>
      <c r="MES113" s="861"/>
      <c r="MET113" s="865"/>
      <c r="MEU113" s="865"/>
      <c r="MEV113" s="865"/>
      <c r="MEW113" s="865"/>
      <c r="MEX113" s="865"/>
      <c r="MEY113" s="865"/>
      <c r="MEZ113" s="865"/>
      <c r="MFA113" s="861"/>
      <c r="MFB113" s="865"/>
      <c r="MFC113" s="865"/>
      <c r="MFD113" s="865"/>
      <c r="MFE113" s="865"/>
      <c r="MFF113" s="865"/>
      <c r="MFG113" s="865"/>
      <c r="MFH113" s="865"/>
      <c r="MFI113" s="861"/>
      <c r="MFJ113" s="865"/>
      <c r="MFK113" s="865"/>
      <c r="MFL113" s="865"/>
      <c r="MFM113" s="865"/>
      <c r="MFN113" s="865"/>
      <c r="MFO113" s="865"/>
      <c r="MFP113" s="865"/>
      <c r="MFQ113" s="861"/>
      <c r="MFR113" s="865"/>
      <c r="MFS113" s="865"/>
      <c r="MFT113" s="865"/>
      <c r="MFU113" s="865"/>
      <c r="MFV113" s="865"/>
      <c r="MFW113" s="865"/>
      <c r="MFX113" s="865"/>
      <c r="MFY113" s="861"/>
      <c r="MFZ113" s="865"/>
      <c r="MGA113" s="865"/>
      <c r="MGB113" s="865"/>
      <c r="MGC113" s="865"/>
      <c r="MGD113" s="865"/>
      <c r="MGE113" s="865"/>
      <c r="MGF113" s="865"/>
      <c r="MGG113" s="861"/>
      <c r="MGH113" s="865"/>
      <c r="MGI113" s="865"/>
      <c r="MGJ113" s="865"/>
      <c r="MGK113" s="865"/>
      <c r="MGL113" s="865"/>
      <c r="MGM113" s="865"/>
      <c r="MGN113" s="865"/>
      <c r="MGO113" s="861"/>
      <c r="MGP113" s="865"/>
      <c r="MGQ113" s="865"/>
      <c r="MGR113" s="865"/>
      <c r="MGS113" s="865"/>
      <c r="MGT113" s="865"/>
      <c r="MGU113" s="865"/>
      <c r="MGV113" s="865"/>
      <c r="MGW113" s="861"/>
      <c r="MGX113" s="865"/>
      <c r="MGY113" s="865"/>
      <c r="MGZ113" s="865"/>
      <c r="MHA113" s="865"/>
      <c r="MHB113" s="865"/>
      <c r="MHC113" s="865"/>
      <c r="MHD113" s="865"/>
      <c r="MHE113" s="861"/>
      <c r="MHF113" s="865"/>
      <c r="MHG113" s="865"/>
      <c r="MHH113" s="865"/>
      <c r="MHI113" s="865"/>
      <c r="MHJ113" s="865"/>
      <c r="MHK113" s="865"/>
      <c r="MHL113" s="865"/>
      <c r="MHM113" s="861"/>
      <c r="MHN113" s="865"/>
      <c r="MHO113" s="865"/>
      <c r="MHP113" s="865"/>
      <c r="MHQ113" s="865"/>
      <c r="MHR113" s="865"/>
      <c r="MHS113" s="865"/>
      <c r="MHT113" s="865"/>
      <c r="MHU113" s="861"/>
      <c r="MHV113" s="865"/>
      <c r="MHW113" s="865"/>
      <c r="MHX113" s="865"/>
      <c r="MHY113" s="865"/>
      <c r="MHZ113" s="865"/>
      <c r="MIA113" s="865"/>
      <c r="MIB113" s="865"/>
      <c r="MIC113" s="861"/>
      <c r="MID113" s="865"/>
      <c r="MIE113" s="865"/>
      <c r="MIF113" s="865"/>
      <c r="MIG113" s="865"/>
      <c r="MIH113" s="865"/>
      <c r="MII113" s="865"/>
      <c r="MIJ113" s="865"/>
      <c r="MIK113" s="861"/>
      <c r="MIL113" s="865"/>
      <c r="MIM113" s="865"/>
      <c r="MIN113" s="865"/>
      <c r="MIO113" s="865"/>
      <c r="MIP113" s="865"/>
      <c r="MIQ113" s="865"/>
      <c r="MIR113" s="865"/>
      <c r="MIS113" s="861"/>
      <c r="MIT113" s="865"/>
      <c r="MIU113" s="865"/>
      <c r="MIV113" s="865"/>
      <c r="MIW113" s="865"/>
      <c r="MIX113" s="865"/>
      <c r="MIY113" s="865"/>
      <c r="MIZ113" s="865"/>
      <c r="MJA113" s="861"/>
      <c r="MJB113" s="865"/>
      <c r="MJC113" s="865"/>
      <c r="MJD113" s="865"/>
      <c r="MJE113" s="865"/>
      <c r="MJF113" s="865"/>
      <c r="MJG113" s="865"/>
      <c r="MJH113" s="865"/>
      <c r="MJI113" s="861"/>
      <c r="MJJ113" s="865"/>
      <c r="MJK113" s="865"/>
      <c r="MJL113" s="865"/>
      <c r="MJM113" s="865"/>
      <c r="MJN113" s="865"/>
      <c r="MJO113" s="865"/>
      <c r="MJP113" s="865"/>
      <c r="MJQ113" s="861"/>
      <c r="MJR113" s="865"/>
      <c r="MJS113" s="865"/>
      <c r="MJT113" s="865"/>
      <c r="MJU113" s="865"/>
      <c r="MJV113" s="865"/>
      <c r="MJW113" s="865"/>
      <c r="MJX113" s="865"/>
      <c r="MJY113" s="861"/>
      <c r="MJZ113" s="865"/>
      <c r="MKA113" s="865"/>
      <c r="MKB113" s="865"/>
      <c r="MKC113" s="865"/>
      <c r="MKD113" s="865"/>
      <c r="MKE113" s="865"/>
      <c r="MKF113" s="865"/>
      <c r="MKG113" s="861"/>
      <c r="MKH113" s="865"/>
      <c r="MKI113" s="865"/>
      <c r="MKJ113" s="865"/>
      <c r="MKK113" s="865"/>
      <c r="MKL113" s="865"/>
      <c r="MKM113" s="865"/>
      <c r="MKN113" s="865"/>
      <c r="MKO113" s="861"/>
      <c r="MKP113" s="865"/>
      <c r="MKQ113" s="865"/>
      <c r="MKR113" s="865"/>
      <c r="MKS113" s="865"/>
      <c r="MKT113" s="865"/>
      <c r="MKU113" s="865"/>
      <c r="MKV113" s="865"/>
      <c r="MKW113" s="861"/>
      <c r="MKX113" s="865"/>
      <c r="MKY113" s="865"/>
      <c r="MKZ113" s="865"/>
      <c r="MLA113" s="865"/>
      <c r="MLB113" s="865"/>
      <c r="MLC113" s="865"/>
      <c r="MLD113" s="865"/>
      <c r="MLE113" s="861"/>
      <c r="MLF113" s="865"/>
      <c r="MLG113" s="865"/>
      <c r="MLH113" s="865"/>
      <c r="MLI113" s="865"/>
      <c r="MLJ113" s="865"/>
      <c r="MLK113" s="865"/>
      <c r="MLL113" s="865"/>
      <c r="MLM113" s="861"/>
      <c r="MLN113" s="865"/>
      <c r="MLO113" s="865"/>
      <c r="MLP113" s="865"/>
      <c r="MLQ113" s="865"/>
      <c r="MLR113" s="865"/>
      <c r="MLS113" s="865"/>
      <c r="MLT113" s="865"/>
      <c r="MLU113" s="861"/>
      <c r="MLV113" s="865"/>
      <c r="MLW113" s="865"/>
      <c r="MLX113" s="865"/>
      <c r="MLY113" s="865"/>
      <c r="MLZ113" s="865"/>
      <c r="MMA113" s="865"/>
      <c r="MMB113" s="865"/>
      <c r="MMC113" s="861"/>
      <c r="MMD113" s="865"/>
      <c r="MME113" s="865"/>
      <c r="MMF113" s="865"/>
      <c r="MMG113" s="865"/>
      <c r="MMH113" s="865"/>
      <c r="MMI113" s="865"/>
      <c r="MMJ113" s="865"/>
      <c r="MMK113" s="861"/>
      <c r="MML113" s="865"/>
      <c r="MMM113" s="865"/>
      <c r="MMN113" s="865"/>
      <c r="MMO113" s="865"/>
      <c r="MMP113" s="865"/>
      <c r="MMQ113" s="865"/>
      <c r="MMR113" s="865"/>
      <c r="MMS113" s="861"/>
      <c r="MMT113" s="865"/>
      <c r="MMU113" s="865"/>
      <c r="MMV113" s="865"/>
      <c r="MMW113" s="865"/>
      <c r="MMX113" s="865"/>
      <c r="MMY113" s="865"/>
      <c r="MMZ113" s="865"/>
      <c r="MNA113" s="861"/>
      <c r="MNB113" s="865"/>
      <c r="MNC113" s="865"/>
      <c r="MND113" s="865"/>
      <c r="MNE113" s="865"/>
      <c r="MNF113" s="865"/>
      <c r="MNG113" s="865"/>
      <c r="MNH113" s="865"/>
      <c r="MNI113" s="861"/>
      <c r="MNJ113" s="865"/>
      <c r="MNK113" s="865"/>
      <c r="MNL113" s="865"/>
      <c r="MNM113" s="865"/>
      <c r="MNN113" s="865"/>
      <c r="MNO113" s="865"/>
      <c r="MNP113" s="865"/>
      <c r="MNQ113" s="861"/>
      <c r="MNR113" s="865"/>
      <c r="MNS113" s="865"/>
      <c r="MNT113" s="865"/>
      <c r="MNU113" s="865"/>
      <c r="MNV113" s="865"/>
      <c r="MNW113" s="865"/>
      <c r="MNX113" s="865"/>
      <c r="MNY113" s="861"/>
      <c r="MNZ113" s="865"/>
      <c r="MOA113" s="865"/>
      <c r="MOB113" s="865"/>
      <c r="MOC113" s="865"/>
      <c r="MOD113" s="865"/>
      <c r="MOE113" s="865"/>
      <c r="MOF113" s="865"/>
      <c r="MOG113" s="861"/>
      <c r="MOH113" s="865"/>
      <c r="MOI113" s="865"/>
      <c r="MOJ113" s="865"/>
      <c r="MOK113" s="865"/>
      <c r="MOL113" s="865"/>
      <c r="MOM113" s="865"/>
      <c r="MON113" s="865"/>
      <c r="MOO113" s="861"/>
      <c r="MOP113" s="865"/>
      <c r="MOQ113" s="865"/>
      <c r="MOR113" s="865"/>
      <c r="MOS113" s="865"/>
      <c r="MOT113" s="865"/>
      <c r="MOU113" s="865"/>
      <c r="MOV113" s="865"/>
      <c r="MOW113" s="861"/>
      <c r="MOX113" s="865"/>
      <c r="MOY113" s="865"/>
      <c r="MOZ113" s="865"/>
      <c r="MPA113" s="865"/>
      <c r="MPB113" s="865"/>
      <c r="MPC113" s="865"/>
      <c r="MPD113" s="865"/>
      <c r="MPE113" s="861"/>
      <c r="MPF113" s="865"/>
      <c r="MPG113" s="865"/>
      <c r="MPH113" s="865"/>
      <c r="MPI113" s="865"/>
      <c r="MPJ113" s="865"/>
      <c r="MPK113" s="865"/>
      <c r="MPL113" s="865"/>
      <c r="MPM113" s="861"/>
      <c r="MPN113" s="865"/>
      <c r="MPO113" s="865"/>
      <c r="MPP113" s="865"/>
      <c r="MPQ113" s="865"/>
      <c r="MPR113" s="865"/>
      <c r="MPS113" s="865"/>
      <c r="MPT113" s="865"/>
      <c r="MPU113" s="861"/>
      <c r="MPV113" s="865"/>
      <c r="MPW113" s="865"/>
      <c r="MPX113" s="865"/>
      <c r="MPY113" s="865"/>
      <c r="MPZ113" s="865"/>
      <c r="MQA113" s="865"/>
      <c r="MQB113" s="865"/>
      <c r="MQC113" s="861"/>
      <c r="MQD113" s="865"/>
      <c r="MQE113" s="865"/>
      <c r="MQF113" s="865"/>
      <c r="MQG113" s="865"/>
      <c r="MQH113" s="865"/>
      <c r="MQI113" s="865"/>
      <c r="MQJ113" s="865"/>
      <c r="MQK113" s="861"/>
      <c r="MQL113" s="865"/>
      <c r="MQM113" s="865"/>
      <c r="MQN113" s="865"/>
      <c r="MQO113" s="865"/>
      <c r="MQP113" s="865"/>
      <c r="MQQ113" s="865"/>
      <c r="MQR113" s="865"/>
      <c r="MQS113" s="861"/>
      <c r="MQT113" s="865"/>
      <c r="MQU113" s="865"/>
      <c r="MQV113" s="865"/>
      <c r="MQW113" s="865"/>
      <c r="MQX113" s="865"/>
      <c r="MQY113" s="865"/>
      <c r="MQZ113" s="865"/>
      <c r="MRA113" s="861"/>
      <c r="MRB113" s="865"/>
      <c r="MRC113" s="865"/>
      <c r="MRD113" s="865"/>
      <c r="MRE113" s="865"/>
      <c r="MRF113" s="865"/>
      <c r="MRG113" s="865"/>
      <c r="MRH113" s="865"/>
      <c r="MRI113" s="861"/>
      <c r="MRJ113" s="865"/>
      <c r="MRK113" s="865"/>
      <c r="MRL113" s="865"/>
      <c r="MRM113" s="865"/>
      <c r="MRN113" s="865"/>
      <c r="MRO113" s="865"/>
      <c r="MRP113" s="865"/>
      <c r="MRQ113" s="861"/>
      <c r="MRR113" s="865"/>
      <c r="MRS113" s="865"/>
      <c r="MRT113" s="865"/>
      <c r="MRU113" s="865"/>
      <c r="MRV113" s="865"/>
      <c r="MRW113" s="865"/>
      <c r="MRX113" s="865"/>
      <c r="MRY113" s="861"/>
      <c r="MRZ113" s="865"/>
      <c r="MSA113" s="865"/>
      <c r="MSB113" s="865"/>
      <c r="MSC113" s="865"/>
      <c r="MSD113" s="865"/>
      <c r="MSE113" s="865"/>
      <c r="MSF113" s="865"/>
      <c r="MSG113" s="861"/>
      <c r="MSH113" s="865"/>
      <c r="MSI113" s="865"/>
      <c r="MSJ113" s="865"/>
      <c r="MSK113" s="865"/>
      <c r="MSL113" s="865"/>
      <c r="MSM113" s="865"/>
      <c r="MSN113" s="865"/>
      <c r="MSO113" s="861"/>
      <c r="MSP113" s="865"/>
      <c r="MSQ113" s="865"/>
      <c r="MSR113" s="865"/>
      <c r="MSS113" s="865"/>
      <c r="MST113" s="865"/>
      <c r="MSU113" s="865"/>
      <c r="MSV113" s="865"/>
      <c r="MSW113" s="861"/>
      <c r="MSX113" s="865"/>
      <c r="MSY113" s="865"/>
      <c r="MSZ113" s="865"/>
      <c r="MTA113" s="865"/>
      <c r="MTB113" s="865"/>
      <c r="MTC113" s="865"/>
      <c r="MTD113" s="865"/>
      <c r="MTE113" s="861"/>
      <c r="MTF113" s="865"/>
      <c r="MTG113" s="865"/>
      <c r="MTH113" s="865"/>
      <c r="MTI113" s="865"/>
      <c r="MTJ113" s="865"/>
      <c r="MTK113" s="865"/>
      <c r="MTL113" s="865"/>
      <c r="MTM113" s="861"/>
      <c r="MTN113" s="865"/>
      <c r="MTO113" s="865"/>
      <c r="MTP113" s="865"/>
      <c r="MTQ113" s="865"/>
      <c r="MTR113" s="865"/>
      <c r="MTS113" s="865"/>
      <c r="MTT113" s="865"/>
      <c r="MTU113" s="861"/>
      <c r="MTV113" s="865"/>
      <c r="MTW113" s="865"/>
      <c r="MTX113" s="865"/>
      <c r="MTY113" s="865"/>
      <c r="MTZ113" s="865"/>
      <c r="MUA113" s="865"/>
      <c r="MUB113" s="865"/>
      <c r="MUC113" s="861"/>
      <c r="MUD113" s="865"/>
      <c r="MUE113" s="865"/>
      <c r="MUF113" s="865"/>
      <c r="MUG113" s="865"/>
      <c r="MUH113" s="865"/>
      <c r="MUI113" s="865"/>
      <c r="MUJ113" s="865"/>
      <c r="MUK113" s="861"/>
      <c r="MUL113" s="865"/>
      <c r="MUM113" s="865"/>
      <c r="MUN113" s="865"/>
      <c r="MUO113" s="865"/>
      <c r="MUP113" s="865"/>
      <c r="MUQ113" s="865"/>
      <c r="MUR113" s="865"/>
      <c r="MUS113" s="861"/>
      <c r="MUT113" s="865"/>
      <c r="MUU113" s="865"/>
      <c r="MUV113" s="865"/>
      <c r="MUW113" s="865"/>
      <c r="MUX113" s="865"/>
      <c r="MUY113" s="865"/>
      <c r="MUZ113" s="865"/>
      <c r="MVA113" s="861"/>
      <c r="MVB113" s="865"/>
      <c r="MVC113" s="865"/>
      <c r="MVD113" s="865"/>
      <c r="MVE113" s="865"/>
      <c r="MVF113" s="865"/>
      <c r="MVG113" s="865"/>
      <c r="MVH113" s="865"/>
      <c r="MVI113" s="861"/>
      <c r="MVJ113" s="865"/>
      <c r="MVK113" s="865"/>
      <c r="MVL113" s="865"/>
      <c r="MVM113" s="865"/>
      <c r="MVN113" s="865"/>
      <c r="MVO113" s="865"/>
      <c r="MVP113" s="865"/>
      <c r="MVQ113" s="861"/>
      <c r="MVR113" s="865"/>
      <c r="MVS113" s="865"/>
      <c r="MVT113" s="865"/>
      <c r="MVU113" s="865"/>
      <c r="MVV113" s="865"/>
      <c r="MVW113" s="865"/>
      <c r="MVX113" s="865"/>
      <c r="MVY113" s="861"/>
      <c r="MVZ113" s="865"/>
      <c r="MWA113" s="865"/>
      <c r="MWB113" s="865"/>
      <c r="MWC113" s="865"/>
      <c r="MWD113" s="865"/>
      <c r="MWE113" s="865"/>
      <c r="MWF113" s="865"/>
      <c r="MWG113" s="861"/>
      <c r="MWH113" s="865"/>
      <c r="MWI113" s="865"/>
      <c r="MWJ113" s="865"/>
      <c r="MWK113" s="865"/>
      <c r="MWL113" s="865"/>
      <c r="MWM113" s="865"/>
      <c r="MWN113" s="865"/>
      <c r="MWO113" s="861"/>
      <c r="MWP113" s="865"/>
      <c r="MWQ113" s="865"/>
      <c r="MWR113" s="865"/>
      <c r="MWS113" s="865"/>
      <c r="MWT113" s="865"/>
      <c r="MWU113" s="865"/>
      <c r="MWV113" s="865"/>
      <c r="MWW113" s="861"/>
      <c r="MWX113" s="865"/>
      <c r="MWY113" s="865"/>
      <c r="MWZ113" s="865"/>
      <c r="MXA113" s="865"/>
      <c r="MXB113" s="865"/>
      <c r="MXC113" s="865"/>
      <c r="MXD113" s="865"/>
      <c r="MXE113" s="861"/>
      <c r="MXF113" s="865"/>
      <c r="MXG113" s="865"/>
      <c r="MXH113" s="865"/>
      <c r="MXI113" s="865"/>
      <c r="MXJ113" s="865"/>
      <c r="MXK113" s="865"/>
      <c r="MXL113" s="865"/>
      <c r="MXM113" s="861"/>
      <c r="MXN113" s="865"/>
      <c r="MXO113" s="865"/>
      <c r="MXP113" s="865"/>
      <c r="MXQ113" s="865"/>
      <c r="MXR113" s="865"/>
      <c r="MXS113" s="865"/>
      <c r="MXT113" s="865"/>
      <c r="MXU113" s="861"/>
      <c r="MXV113" s="865"/>
      <c r="MXW113" s="865"/>
      <c r="MXX113" s="865"/>
      <c r="MXY113" s="865"/>
      <c r="MXZ113" s="865"/>
      <c r="MYA113" s="865"/>
      <c r="MYB113" s="865"/>
      <c r="MYC113" s="861"/>
      <c r="MYD113" s="865"/>
      <c r="MYE113" s="865"/>
      <c r="MYF113" s="865"/>
      <c r="MYG113" s="865"/>
      <c r="MYH113" s="865"/>
      <c r="MYI113" s="865"/>
      <c r="MYJ113" s="865"/>
      <c r="MYK113" s="861"/>
      <c r="MYL113" s="865"/>
      <c r="MYM113" s="865"/>
      <c r="MYN113" s="865"/>
      <c r="MYO113" s="865"/>
      <c r="MYP113" s="865"/>
      <c r="MYQ113" s="865"/>
      <c r="MYR113" s="865"/>
      <c r="MYS113" s="861"/>
      <c r="MYT113" s="865"/>
      <c r="MYU113" s="865"/>
      <c r="MYV113" s="865"/>
      <c r="MYW113" s="865"/>
      <c r="MYX113" s="865"/>
      <c r="MYY113" s="865"/>
      <c r="MYZ113" s="865"/>
      <c r="MZA113" s="861"/>
      <c r="MZB113" s="865"/>
      <c r="MZC113" s="865"/>
      <c r="MZD113" s="865"/>
      <c r="MZE113" s="865"/>
      <c r="MZF113" s="865"/>
      <c r="MZG113" s="865"/>
      <c r="MZH113" s="865"/>
      <c r="MZI113" s="861"/>
      <c r="MZJ113" s="865"/>
      <c r="MZK113" s="865"/>
      <c r="MZL113" s="865"/>
      <c r="MZM113" s="865"/>
      <c r="MZN113" s="865"/>
      <c r="MZO113" s="865"/>
      <c r="MZP113" s="865"/>
      <c r="MZQ113" s="861"/>
      <c r="MZR113" s="865"/>
      <c r="MZS113" s="865"/>
      <c r="MZT113" s="865"/>
      <c r="MZU113" s="865"/>
      <c r="MZV113" s="865"/>
      <c r="MZW113" s="865"/>
      <c r="MZX113" s="865"/>
      <c r="MZY113" s="861"/>
      <c r="MZZ113" s="865"/>
      <c r="NAA113" s="865"/>
      <c r="NAB113" s="865"/>
      <c r="NAC113" s="865"/>
      <c r="NAD113" s="865"/>
      <c r="NAE113" s="865"/>
      <c r="NAF113" s="865"/>
      <c r="NAG113" s="861"/>
      <c r="NAH113" s="865"/>
      <c r="NAI113" s="865"/>
      <c r="NAJ113" s="865"/>
      <c r="NAK113" s="865"/>
      <c r="NAL113" s="865"/>
      <c r="NAM113" s="865"/>
      <c r="NAN113" s="865"/>
      <c r="NAO113" s="861"/>
      <c r="NAP113" s="865"/>
      <c r="NAQ113" s="865"/>
      <c r="NAR113" s="865"/>
      <c r="NAS113" s="865"/>
      <c r="NAT113" s="865"/>
      <c r="NAU113" s="865"/>
      <c r="NAV113" s="865"/>
      <c r="NAW113" s="861"/>
      <c r="NAX113" s="865"/>
      <c r="NAY113" s="865"/>
      <c r="NAZ113" s="865"/>
      <c r="NBA113" s="865"/>
      <c r="NBB113" s="865"/>
      <c r="NBC113" s="865"/>
      <c r="NBD113" s="865"/>
      <c r="NBE113" s="861"/>
      <c r="NBF113" s="865"/>
      <c r="NBG113" s="865"/>
      <c r="NBH113" s="865"/>
      <c r="NBI113" s="865"/>
      <c r="NBJ113" s="865"/>
      <c r="NBK113" s="865"/>
      <c r="NBL113" s="865"/>
      <c r="NBM113" s="861"/>
      <c r="NBN113" s="865"/>
      <c r="NBO113" s="865"/>
      <c r="NBP113" s="865"/>
      <c r="NBQ113" s="865"/>
      <c r="NBR113" s="865"/>
      <c r="NBS113" s="865"/>
      <c r="NBT113" s="865"/>
      <c r="NBU113" s="861"/>
      <c r="NBV113" s="865"/>
      <c r="NBW113" s="865"/>
      <c r="NBX113" s="865"/>
      <c r="NBY113" s="865"/>
      <c r="NBZ113" s="865"/>
      <c r="NCA113" s="865"/>
      <c r="NCB113" s="865"/>
      <c r="NCC113" s="861"/>
      <c r="NCD113" s="865"/>
      <c r="NCE113" s="865"/>
      <c r="NCF113" s="865"/>
      <c r="NCG113" s="865"/>
      <c r="NCH113" s="865"/>
      <c r="NCI113" s="865"/>
      <c r="NCJ113" s="865"/>
      <c r="NCK113" s="861"/>
      <c r="NCL113" s="865"/>
      <c r="NCM113" s="865"/>
      <c r="NCN113" s="865"/>
      <c r="NCO113" s="865"/>
      <c r="NCP113" s="865"/>
      <c r="NCQ113" s="865"/>
      <c r="NCR113" s="865"/>
      <c r="NCS113" s="861"/>
      <c r="NCT113" s="865"/>
      <c r="NCU113" s="865"/>
      <c r="NCV113" s="865"/>
      <c r="NCW113" s="865"/>
      <c r="NCX113" s="865"/>
      <c r="NCY113" s="865"/>
      <c r="NCZ113" s="865"/>
      <c r="NDA113" s="861"/>
      <c r="NDB113" s="865"/>
      <c r="NDC113" s="865"/>
      <c r="NDD113" s="865"/>
      <c r="NDE113" s="865"/>
      <c r="NDF113" s="865"/>
      <c r="NDG113" s="865"/>
      <c r="NDH113" s="865"/>
      <c r="NDI113" s="861"/>
      <c r="NDJ113" s="865"/>
      <c r="NDK113" s="865"/>
      <c r="NDL113" s="865"/>
      <c r="NDM113" s="865"/>
      <c r="NDN113" s="865"/>
      <c r="NDO113" s="865"/>
      <c r="NDP113" s="865"/>
      <c r="NDQ113" s="861"/>
      <c r="NDR113" s="865"/>
      <c r="NDS113" s="865"/>
      <c r="NDT113" s="865"/>
      <c r="NDU113" s="865"/>
      <c r="NDV113" s="865"/>
      <c r="NDW113" s="865"/>
      <c r="NDX113" s="865"/>
      <c r="NDY113" s="861"/>
      <c r="NDZ113" s="865"/>
      <c r="NEA113" s="865"/>
      <c r="NEB113" s="865"/>
      <c r="NEC113" s="865"/>
      <c r="NED113" s="865"/>
      <c r="NEE113" s="865"/>
      <c r="NEF113" s="865"/>
      <c r="NEG113" s="861"/>
      <c r="NEH113" s="865"/>
      <c r="NEI113" s="865"/>
      <c r="NEJ113" s="865"/>
      <c r="NEK113" s="865"/>
      <c r="NEL113" s="865"/>
      <c r="NEM113" s="865"/>
      <c r="NEN113" s="865"/>
      <c r="NEO113" s="861"/>
      <c r="NEP113" s="865"/>
      <c r="NEQ113" s="865"/>
      <c r="NER113" s="865"/>
      <c r="NES113" s="865"/>
      <c r="NET113" s="865"/>
      <c r="NEU113" s="865"/>
      <c r="NEV113" s="865"/>
      <c r="NEW113" s="861"/>
      <c r="NEX113" s="865"/>
      <c r="NEY113" s="865"/>
      <c r="NEZ113" s="865"/>
      <c r="NFA113" s="865"/>
      <c r="NFB113" s="865"/>
      <c r="NFC113" s="865"/>
      <c r="NFD113" s="865"/>
      <c r="NFE113" s="861"/>
      <c r="NFF113" s="865"/>
      <c r="NFG113" s="865"/>
      <c r="NFH113" s="865"/>
      <c r="NFI113" s="865"/>
      <c r="NFJ113" s="865"/>
      <c r="NFK113" s="865"/>
      <c r="NFL113" s="865"/>
      <c r="NFM113" s="861"/>
      <c r="NFN113" s="865"/>
      <c r="NFO113" s="865"/>
      <c r="NFP113" s="865"/>
      <c r="NFQ113" s="865"/>
      <c r="NFR113" s="865"/>
      <c r="NFS113" s="865"/>
      <c r="NFT113" s="865"/>
      <c r="NFU113" s="861"/>
      <c r="NFV113" s="865"/>
      <c r="NFW113" s="865"/>
      <c r="NFX113" s="865"/>
      <c r="NFY113" s="865"/>
      <c r="NFZ113" s="865"/>
      <c r="NGA113" s="865"/>
      <c r="NGB113" s="865"/>
      <c r="NGC113" s="861"/>
      <c r="NGD113" s="865"/>
      <c r="NGE113" s="865"/>
      <c r="NGF113" s="865"/>
      <c r="NGG113" s="865"/>
      <c r="NGH113" s="865"/>
      <c r="NGI113" s="865"/>
      <c r="NGJ113" s="865"/>
      <c r="NGK113" s="861"/>
      <c r="NGL113" s="865"/>
      <c r="NGM113" s="865"/>
      <c r="NGN113" s="865"/>
      <c r="NGO113" s="865"/>
      <c r="NGP113" s="865"/>
      <c r="NGQ113" s="865"/>
      <c r="NGR113" s="865"/>
      <c r="NGS113" s="861"/>
      <c r="NGT113" s="865"/>
      <c r="NGU113" s="865"/>
      <c r="NGV113" s="865"/>
      <c r="NGW113" s="865"/>
      <c r="NGX113" s="865"/>
      <c r="NGY113" s="865"/>
      <c r="NGZ113" s="865"/>
      <c r="NHA113" s="861"/>
      <c r="NHB113" s="865"/>
      <c r="NHC113" s="865"/>
      <c r="NHD113" s="865"/>
      <c r="NHE113" s="865"/>
      <c r="NHF113" s="865"/>
      <c r="NHG113" s="865"/>
      <c r="NHH113" s="865"/>
      <c r="NHI113" s="861"/>
      <c r="NHJ113" s="865"/>
      <c r="NHK113" s="865"/>
      <c r="NHL113" s="865"/>
      <c r="NHM113" s="865"/>
      <c r="NHN113" s="865"/>
      <c r="NHO113" s="865"/>
      <c r="NHP113" s="865"/>
      <c r="NHQ113" s="861"/>
      <c r="NHR113" s="865"/>
      <c r="NHS113" s="865"/>
      <c r="NHT113" s="865"/>
      <c r="NHU113" s="865"/>
      <c r="NHV113" s="865"/>
      <c r="NHW113" s="865"/>
      <c r="NHX113" s="865"/>
      <c r="NHY113" s="861"/>
      <c r="NHZ113" s="865"/>
      <c r="NIA113" s="865"/>
      <c r="NIB113" s="865"/>
      <c r="NIC113" s="865"/>
      <c r="NID113" s="865"/>
      <c r="NIE113" s="865"/>
      <c r="NIF113" s="865"/>
      <c r="NIG113" s="861"/>
      <c r="NIH113" s="865"/>
      <c r="NII113" s="865"/>
      <c r="NIJ113" s="865"/>
      <c r="NIK113" s="865"/>
      <c r="NIL113" s="865"/>
      <c r="NIM113" s="865"/>
      <c r="NIN113" s="865"/>
      <c r="NIO113" s="861"/>
      <c r="NIP113" s="865"/>
      <c r="NIQ113" s="865"/>
      <c r="NIR113" s="865"/>
      <c r="NIS113" s="865"/>
      <c r="NIT113" s="865"/>
      <c r="NIU113" s="865"/>
      <c r="NIV113" s="865"/>
      <c r="NIW113" s="861"/>
      <c r="NIX113" s="865"/>
      <c r="NIY113" s="865"/>
      <c r="NIZ113" s="865"/>
      <c r="NJA113" s="865"/>
      <c r="NJB113" s="865"/>
      <c r="NJC113" s="865"/>
      <c r="NJD113" s="865"/>
      <c r="NJE113" s="861"/>
      <c r="NJF113" s="865"/>
      <c r="NJG113" s="865"/>
      <c r="NJH113" s="865"/>
      <c r="NJI113" s="865"/>
      <c r="NJJ113" s="865"/>
      <c r="NJK113" s="865"/>
      <c r="NJL113" s="865"/>
      <c r="NJM113" s="861"/>
      <c r="NJN113" s="865"/>
      <c r="NJO113" s="865"/>
      <c r="NJP113" s="865"/>
      <c r="NJQ113" s="865"/>
      <c r="NJR113" s="865"/>
      <c r="NJS113" s="865"/>
      <c r="NJT113" s="865"/>
      <c r="NJU113" s="861"/>
      <c r="NJV113" s="865"/>
      <c r="NJW113" s="865"/>
      <c r="NJX113" s="865"/>
      <c r="NJY113" s="865"/>
      <c r="NJZ113" s="865"/>
      <c r="NKA113" s="865"/>
      <c r="NKB113" s="865"/>
      <c r="NKC113" s="861"/>
      <c r="NKD113" s="865"/>
      <c r="NKE113" s="865"/>
      <c r="NKF113" s="865"/>
      <c r="NKG113" s="865"/>
      <c r="NKH113" s="865"/>
      <c r="NKI113" s="865"/>
      <c r="NKJ113" s="865"/>
      <c r="NKK113" s="861"/>
      <c r="NKL113" s="865"/>
      <c r="NKM113" s="865"/>
      <c r="NKN113" s="865"/>
      <c r="NKO113" s="865"/>
      <c r="NKP113" s="865"/>
      <c r="NKQ113" s="865"/>
      <c r="NKR113" s="865"/>
      <c r="NKS113" s="861"/>
      <c r="NKT113" s="865"/>
      <c r="NKU113" s="865"/>
      <c r="NKV113" s="865"/>
      <c r="NKW113" s="865"/>
      <c r="NKX113" s="865"/>
      <c r="NKY113" s="865"/>
      <c r="NKZ113" s="865"/>
      <c r="NLA113" s="861"/>
      <c r="NLB113" s="865"/>
      <c r="NLC113" s="865"/>
      <c r="NLD113" s="865"/>
      <c r="NLE113" s="865"/>
      <c r="NLF113" s="865"/>
      <c r="NLG113" s="865"/>
      <c r="NLH113" s="865"/>
      <c r="NLI113" s="861"/>
      <c r="NLJ113" s="865"/>
      <c r="NLK113" s="865"/>
      <c r="NLL113" s="865"/>
      <c r="NLM113" s="865"/>
      <c r="NLN113" s="865"/>
      <c r="NLO113" s="865"/>
      <c r="NLP113" s="865"/>
      <c r="NLQ113" s="861"/>
      <c r="NLR113" s="865"/>
      <c r="NLS113" s="865"/>
      <c r="NLT113" s="865"/>
      <c r="NLU113" s="865"/>
      <c r="NLV113" s="865"/>
      <c r="NLW113" s="865"/>
      <c r="NLX113" s="865"/>
      <c r="NLY113" s="861"/>
      <c r="NLZ113" s="865"/>
      <c r="NMA113" s="865"/>
      <c r="NMB113" s="865"/>
      <c r="NMC113" s="865"/>
      <c r="NMD113" s="865"/>
      <c r="NME113" s="865"/>
      <c r="NMF113" s="865"/>
      <c r="NMG113" s="861"/>
      <c r="NMH113" s="865"/>
      <c r="NMI113" s="865"/>
      <c r="NMJ113" s="865"/>
      <c r="NMK113" s="865"/>
      <c r="NML113" s="865"/>
      <c r="NMM113" s="865"/>
      <c r="NMN113" s="865"/>
      <c r="NMO113" s="861"/>
      <c r="NMP113" s="865"/>
      <c r="NMQ113" s="865"/>
      <c r="NMR113" s="865"/>
      <c r="NMS113" s="865"/>
      <c r="NMT113" s="865"/>
      <c r="NMU113" s="865"/>
      <c r="NMV113" s="865"/>
      <c r="NMW113" s="861"/>
      <c r="NMX113" s="865"/>
      <c r="NMY113" s="865"/>
      <c r="NMZ113" s="865"/>
      <c r="NNA113" s="865"/>
      <c r="NNB113" s="865"/>
      <c r="NNC113" s="865"/>
      <c r="NND113" s="865"/>
      <c r="NNE113" s="861"/>
      <c r="NNF113" s="865"/>
      <c r="NNG113" s="865"/>
      <c r="NNH113" s="865"/>
      <c r="NNI113" s="865"/>
      <c r="NNJ113" s="865"/>
      <c r="NNK113" s="865"/>
      <c r="NNL113" s="865"/>
      <c r="NNM113" s="861"/>
      <c r="NNN113" s="865"/>
      <c r="NNO113" s="865"/>
      <c r="NNP113" s="865"/>
      <c r="NNQ113" s="865"/>
      <c r="NNR113" s="865"/>
      <c r="NNS113" s="865"/>
      <c r="NNT113" s="865"/>
      <c r="NNU113" s="861"/>
      <c r="NNV113" s="865"/>
      <c r="NNW113" s="865"/>
      <c r="NNX113" s="865"/>
      <c r="NNY113" s="865"/>
      <c r="NNZ113" s="865"/>
      <c r="NOA113" s="865"/>
      <c r="NOB113" s="865"/>
      <c r="NOC113" s="861"/>
      <c r="NOD113" s="865"/>
      <c r="NOE113" s="865"/>
      <c r="NOF113" s="865"/>
      <c r="NOG113" s="865"/>
      <c r="NOH113" s="865"/>
      <c r="NOI113" s="865"/>
      <c r="NOJ113" s="865"/>
      <c r="NOK113" s="861"/>
      <c r="NOL113" s="865"/>
      <c r="NOM113" s="865"/>
      <c r="NON113" s="865"/>
      <c r="NOO113" s="865"/>
      <c r="NOP113" s="865"/>
      <c r="NOQ113" s="865"/>
      <c r="NOR113" s="865"/>
      <c r="NOS113" s="861"/>
      <c r="NOT113" s="865"/>
      <c r="NOU113" s="865"/>
      <c r="NOV113" s="865"/>
      <c r="NOW113" s="865"/>
      <c r="NOX113" s="865"/>
      <c r="NOY113" s="865"/>
      <c r="NOZ113" s="865"/>
      <c r="NPA113" s="861"/>
      <c r="NPB113" s="865"/>
      <c r="NPC113" s="865"/>
      <c r="NPD113" s="865"/>
      <c r="NPE113" s="865"/>
      <c r="NPF113" s="865"/>
      <c r="NPG113" s="865"/>
      <c r="NPH113" s="865"/>
      <c r="NPI113" s="861"/>
      <c r="NPJ113" s="865"/>
      <c r="NPK113" s="865"/>
      <c r="NPL113" s="865"/>
      <c r="NPM113" s="865"/>
      <c r="NPN113" s="865"/>
      <c r="NPO113" s="865"/>
      <c r="NPP113" s="865"/>
      <c r="NPQ113" s="861"/>
      <c r="NPR113" s="865"/>
      <c r="NPS113" s="865"/>
      <c r="NPT113" s="865"/>
      <c r="NPU113" s="865"/>
      <c r="NPV113" s="865"/>
      <c r="NPW113" s="865"/>
      <c r="NPX113" s="865"/>
      <c r="NPY113" s="861"/>
      <c r="NPZ113" s="865"/>
      <c r="NQA113" s="865"/>
      <c r="NQB113" s="865"/>
      <c r="NQC113" s="865"/>
      <c r="NQD113" s="865"/>
      <c r="NQE113" s="865"/>
      <c r="NQF113" s="865"/>
      <c r="NQG113" s="861"/>
      <c r="NQH113" s="865"/>
      <c r="NQI113" s="865"/>
      <c r="NQJ113" s="865"/>
      <c r="NQK113" s="865"/>
      <c r="NQL113" s="865"/>
      <c r="NQM113" s="865"/>
      <c r="NQN113" s="865"/>
      <c r="NQO113" s="861"/>
      <c r="NQP113" s="865"/>
      <c r="NQQ113" s="865"/>
      <c r="NQR113" s="865"/>
      <c r="NQS113" s="865"/>
      <c r="NQT113" s="865"/>
      <c r="NQU113" s="865"/>
      <c r="NQV113" s="865"/>
      <c r="NQW113" s="861"/>
      <c r="NQX113" s="865"/>
      <c r="NQY113" s="865"/>
      <c r="NQZ113" s="865"/>
      <c r="NRA113" s="865"/>
      <c r="NRB113" s="865"/>
      <c r="NRC113" s="865"/>
      <c r="NRD113" s="865"/>
      <c r="NRE113" s="861"/>
      <c r="NRF113" s="865"/>
      <c r="NRG113" s="865"/>
      <c r="NRH113" s="865"/>
      <c r="NRI113" s="865"/>
      <c r="NRJ113" s="865"/>
      <c r="NRK113" s="865"/>
      <c r="NRL113" s="865"/>
      <c r="NRM113" s="861"/>
      <c r="NRN113" s="865"/>
      <c r="NRO113" s="865"/>
      <c r="NRP113" s="865"/>
      <c r="NRQ113" s="865"/>
      <c r="NRR113" s="865"/>
      <c r="NRS113" s="865"/>
      <c r="NRT113" s="865"/>
      <c r="NRU113" s="861"/>
      <c r="NRV113" s="865"/>
      <c r="NRW113" s="865"/>
      <c r="NRX113" s="865"/>
      <c r="NRY113" s="865"/>
      <c r="NRZ113" s="865"/>
      <c r="NSA113" s="865"/>
      <c r="NSB113" s="865"/>
      <c r="NSC113" s="861"/>
      <c r="NSD113" s="865"/>
      <c r="NSE113" s="865"/>
      <c r="NSF113" s="865"/>
      <c r="NSG113" s="865"/>
      <c r="NSH113" s="865"/>
      <c r="NSI113" s="865"/>
      <c r="NSJ113" s="865"/>
      <c r="NSK113" s="861"/>
      <c r="NSL113" s="865"/>
      <c r="NSM113" s="865"/>
      <c r="NSN113" s="865"/>
      <c r="NSO113" s="865"/>
      <c r="NSP113" s="865"/>
      <c r="NSQ113" s="865"/>
      <c r="NSR113" s="865"/>
      <c r="NSS113" s="861"/>
      <c r="NST113" s="865"/>
      <c r="NSU113" s="865"/>
      <c r="NSV113" s="865"/>
      <c r="NSW113" s="865"/>
      <c r="NSX113" s="865"/>
      <c r="NSY113" s="865"/>
      <c r="NSZ113" s="865"/>
      <c r="NTA113" s="861"/>
      <c r="NTB113" s="865"/>
      <c r="NTC113" s="865"/>
      <c r="NTD113" s="865"/>
      <c r="NTE113" s="865"/>
      <c r="NTF113" s="865"/>
      <c r="NTG113" s="865"/>
      <c r="NTH113" s="865"/>
      <c r="NTI113" s="861"/>
      <c r="NTJ113" s="865"/>
      <c r="NTK113" s="865"/>
      <c r="NTL113" s="865"/>
      <c r="NTM113" s="865"/>
      <c r="NTN113" s="865"/>
      <c r="NTO113" s="865"/>
      <c r="NTP113" s="865"/>
      <c r="NTQ113" s="861"/>
      <c r="NTR113" s="865"/>
      <c r="NTS113" s="865"/>
      <c r="NTT113" s="865"/>
      <c r="NTU113" s="865"/>
      <c r="NTV113" s="865"/>
      <c r="NTW113" s="865"/>
      <c r="NTX113" s="865"/>
      <c r="NTY113" s="861"/>
      <c r="NTZ113" s="865"/>
      <c r="NUA113" s="865"/>
      <c r="NUB113" s="865"/>
      <c r="NUC113" s="865"/>
      <c r="NUD113" s="865"/>
      <c r="NUE113" s="865"/>
      <c r="NUF113" s="865"/>
      <c r="NUG113" s="861"/>
      <c r="NUH113" s="865"/>
      <c r="NUI113" s="865"/>
      <c r="NUJ113" s="865"/>
      <c r="NUK113" s="865"/>
      <c r="NUL113" s="865"/>
      <c r="NUM113" s="865"/>
      <c r="NUN113" s="865"/>
      <c r="NUO113" s="861"/>
      <c r="NUP113" s="865"/>
      <c r="NUQ113" s="865"/>
      <c r="NUR113" s="865"/>
      <c r="NUS113" s="865"/>
      <c r="NUT113" s="865"/>
      <c r="NUU113" s="865"/>
      <c r="NUV113" s="865"/>
      <c r="NUW113" s="861"/>
      <c r="NUX113" s="865"/>
      <c r="NUY113" s="865"/>
      <c r="NUZ113" s="865"/>
      <c r="NVA113" s="865"/>
      <c r="NVB113" s="865"/>
      <c r="NVC113" s="865"/>
      <c r="NVD113" s="865"/>
      <c r="NVE113" s="861"/>
      <c r="NVF113" s="865"/>
      <c r="NVG113" s="865"/>
      <c r="NVH113" s="865"/>
      <c r="NVI113" s="865"/>
      <c r="NVJ113" s="865"/>
      <c r="NVK113" s="865"/>
      <c r="NVL113" s="865"/>
      <c r="NVM113" s="861"/>
      <c r="NVN113" s="865"/>
      <c r="NVO113" s="865"/>
      <c r="NVP113" s="865"/>
      <c r="NVQ113" s="865"/>
      <c r="NVR113" s="865"/>
      <c r="NVS113" s="865"/>
      <c r="NVT113" s="865"/>
      <c r="NVU113" s="861"/>
      <c r="NVV113" s="865"/>
      <c r="NVW113" s="865"/>
      <c r="NVX113" s="865"/>
      <c r="NVY113" s="865"/>
      <c r="NVZ113" s="865"/>
      <c r="NWA113" s="865"/>
      <c r="NWB113" s="865"/>
      <c r="NWC113" s="861"/>
      <c r="NWD113" s="865"/>
      <c r="NWE113" s="865"/>
      <c r="NWF113" s="865"/>
      <c r="NWG113" s="865"/>
      <c r="NWH113" s="865"/>
      <c r="NWI113" s="865"/>
      <c r="NWJ113" s="865"/>
      <c r="NWK113" s="861"/>
      <c r="NWL113" s="865"/>
      <c r="NWM113" s="865"/>
      <c r="NWN113" s="865"/>
      <c r="NWO113" s="865"/>
      <c r="NWP113" s="865"/>
      <c r="NWQ113" s="865"/>
      <c r="NWR113" s="865"/>
      <c r="NWS113" s="861"/>
      <c r="NWT113" s="865"/>
      <c r="NWU113" s="865"/>
      <c r="NWV113" s="865"/>
      <c r="NWW113" s="865"/>
      <c r="NWX113" s="865"/>
      <c r="NWY113" s="865"/>
      <c r="NWZ113" s="865"/>
      <c r="NXA113" s="861"/>
      <c r="NXB113" s="865"/>
      <c r="NXC113" s="865"/>
      <c r="NXD113" s="865"/>
      <c r="NXE113" s="865"/>
      <c r="NXF113" s="865"/>
      <c r="NXG113" s="865"/>
      <c r="NXH113" s="865"/>
      <c r="NXI113" s="861"/>
      <c r="NXJ113" s="865"/>
      <c r="NXK113" s="865"/>
      <c r="NXL113" s="865"/>
      <c r="NXM113" s="865"/>
      <c r="NXN113" s="865"/>
      <c r="NXO113" s="865"/>
      <c r="NXP113" s="865"/>
      <c r="NXQ113" s="861"/>
      <c r="NXR113" s="865"/>
      <c r="NXS113" s="865"/>
      <c r="NXT113" s="865"/>
      <c r="NXU113" s="865"/>
      <c r="NXV113" s="865"/>
      <c r="NXW113" s="865"/>
      <c r="NXX113" s="865"/>
      <c r="NXY113" s="861"/>
      <c r="NXZ113" s="865"/>
      <c r="NYA113" s="865"/>
      <c r="NYB113" s="865"/>
      <c r="NYC113" s="865"/>
      <c r="NYD113" s="865"/>
      <c r="NYE113" s="865"/>
      <c r="NYF113" s="865"/>
      <c r="NYG113" s="861"/>
      <c r="NYH113" s="865"/>
      <c r="NYI113" s="865"/>
      <c r="NYJ113" s="865"/>
      <c r="NYK113" s="865"/>
      <c r="NYL113" s="865"/>
      <c r="NYM113" s="865"/>
      <c r="NYN113" s="865"/>
      <c r="NYO113" s="861"/>
      <c r="NYP113" s="865"/>
      <c r="NYQ113" s="865"/>
      <c r="NYR113" s="865"/>
      <c r="NYS113" s="865"/>
      <c r="NYT113" s="865"/>
      <c r="NYU113" s="865"/>
      <c r="NYV113" s="865"/>
      <c r="NYW113" s="861"/>
      <c r="NYX113" s="865"/>
      <c r="NYY113" s="865"/>
      <c r="NYZ113" s="865"/>
      <c r="NZA113" s="865"/>
      <c r="NZB113" s="865"/>
      <c r="NZC113" s="865"/>
      <c r="NZD113" s="865"/>
      <c r="NZE113" s="861"/>
      <c r="NZF113" s="865"/>
      <c r="NZG113" s="865"/>
      <c r="NZH113" s="865"/>
      <c r="NZI113" s="865"/>
      <c r="NZJ113" s="865"/>
      <c r="NZK113" s="865"/>
      <c r="NZL113" s="865"/>
      <c r="NZM113" s="861"/>
      <c r="NZN113" s="865"/>
      <c r="NZO113" s="865"/>
      <c r="NZP113" s="865"/>
      <c r="NZQ113" s="865"/>
      <c r="NZR113" s="865"/>
      <c r="NZS113" s="865"/>
      <c r="NZT113" s="865"/>
      <c r="NZU113" s="861"/>
      <c r="NZV113" s="865"/>
      <c r="NZW113" s="865"/>
      <c r="NZX113" s="865"/>
      <c r="NZY113" s="865"/>
      <c r="NZZ113" s="865"/>
      <c r="OAA113" s="865"/>
      <c r="OAB113" s="865"/>
      <c r="OAC113" s="861"/>
      <c r="OAD113" s="865"/>
      <c r="OAE113" s="865"/>
      <c r="OAF113" s="865"/>
      <c r="OAG113" s="865"/>
      <c r="OAH113" s="865"/>
      <c r="OAI113" s="865"/>
      <c r="OAJ113" s="865"/>
      <c r="OAK113" s="861"/>
      <c r="OAL113" s="865"/>
      <c r="OAM113" s="865"/>
      <c r="OAN113" s="865"/>
      <c r="OAO113" s="865"/>
      <c r="OAP113" s="865"/>
      <c r="OAQ113" s="865"/>
      <c r="OAR113" s="865"/>
      <c r="OAS113" s="861"/>
      <c r="OAT113" s="865"/>
      <c r="OAU113" s="865"/>
      <c r="OAV113" s="865"/>
      <c r="OAW113" s="865"/>
      <c r="OAX113" s="865"/>
      <c r="OAY113" s="865"/>
      <c r="OAZ113" s="865"/>
      <c r="OBA113" s="861"/>
      <c r="OBB113" s="865"/>
      <c r="OBC113" s="865"/>
      <c r="OBD113" s="865"/>
      <c r="OBE113" s="865"/>
      <c r="OBF113" s="865"/>
      <c r="OBG113" s="865"/>
      <c r="OBH113" s="865"/>
      <c r="OBI113" s="861"/>
      <c r="OBJ113" s="865"/>
      <c r="OBK113" s="865"/>
      <c r="OBL113" s="865"/>
      <c r="OBM113" s="865"/>
      <c r="OBN113" s="865"/>
      <c r="OBO113" s="865"/>
      <c r="OBP113" s="865"/>
      <c r="OBQ113" s="861"/>
      <c r="OBR113" s="865"/>
      <c r="OBS113" s="865"/>
      <c r="OBT113" s="865"/>
      <c r="OBU113" s="865"/>
      <c r="OBV113" s="865"/>
      <c r="OBW113" s="865"/>
      <c r="OBX113" s="865"/>
      <c r="OBY113" s="861"/>
      <c r="OBZ113" s="865"/>
      <c r="OCA113" s="865"/>
      <c r="OCB113" s="865"/>
      <c r="OCC113" s="865"/>
      <c r="OCD113" s="865"/>
      <c r="OCE113" s="865"/>
      <c r="OCF113" s="865"/>
      <c r="OCG113" s="861"/>
      <c r="OCH113" s="865"/>
      <c r="OCI113" s="865"/>
      <c r="OCJ113" s="865"/>
      <c r="OCK113" s="865"/>
      <c r="OCL113" s="865"/>
      <c r="OCM113" s="865"/>
      <c r="OCN113" s="865"/>
      <c r="OCO113" s="861"/>
      <c r="OCP113" s="865"/>
      <c r="OCQ113" s="865"/>
      <c r="OCR113" s="865"/>
      <c r="OCS113" s="865"/>
      <c r="OCT113" s="865"/>
      <c r="OCU113" s="865"/>
      <c r="OCV113" s="865"/>
      <c r="OCW113" s="861"/>
      <c r="OCX113" s="865"/>
      <c r="OCY113" s="865"/>
      <c r="OCZ113" s="865"/>
      <c r="ODA113" s="865"/>
      <c r="ODB113" s="865"/>
      <c r="ODC113" s="865"/>
      <c r="ODD113" s="865"/>
      <c r="ODE113" s="861"/>
      <c r="ODF113" s="865"/>
      <c r="ODG113" s="865"/>
      <c r="ODH113" s="865"/>
      <c r="ODI113" s="865"/>
      <c r="ODJ113" s="865"/>
      <c r="ODK113" s="865"/>
      <c r="ODL113" s="865"/>
      <c r="ODM113" s="861"/>
      <c r="ODN113" s="865"/>
      <c r="ODO113" s="865"/>
      <c r="ODP113" s="865"/>
      <c r="ODQ113" s="865"/>
      <c r="ODR113" s="865"/>
      <c r="ODS113" s="865"/>
      <c r="ODT113" s="865"/>
      <c r="ODU113" s="861"/>
      <c r="ODV113" s="865"/>
      <c r="ODW113" s="865"/>
      <c r="ODX113" s="865"/>
      <c r="ODY113" s="865"/>
      <c r="ODZ113" s="865"/>
      <c r="OEA113" s="865"/>
      <c r="OEB113" s="865"/>
      <c r="OEC113" s="861"/>
      <c r="OED113" s="865"/>
      <c r="OEE113" s="865"/>
      <c r="OEF113" s="865"/>
      <c r="OEG113" s="865"/>
      <c r="OEH113" s="865"/>
      <c r="OEI113" s="865"/>
      <c r="OEJ113" s="865"/>
      <c r="OEK113" s="861"/>
      <c r="OEL113" s="865"/>
      <c r="OEM113" s="865"/>
      <c r="OEN113" s="865"/>
      <c r="OEO113" s="865"/>
      <c r="OEP113" s="865"/>
      <c r="OEQ113" s="865"/>
      <c r="OER113" s="865"/>
      <c r="OES113" s="861"/>
      <c r="OET113" s="865"/>
      <c r="OEU113" s="865"/>
      <c r="OEV113" s="865"/>
      <c r="OEW113" s="865"/>
      <c r="OEX113" s="865"/>
      <c r="OEY113" s="865"/>
      <c r="OEZ113" s="865"/>
      <c r="OFA113" s="861"/>
      <c r="OFB113" s="865"/>
      <c r="OFC113" s="865"/>
      <c r="OFD113" s="865"/>
      <c r="OFE113" s="865"/>
      <c r="OFF113" s="865"/>
      <c r="OFG113" s="865"/>
      <c r="OFH113" s="865"/>
      <c r="OFI113" s="861"/>
      <c r="OFJ113" s="865"/>
      <c r="OFK113" s="865"/>
      <c r="OFL113" s="865"/>
      <c r="OFM113" s="865"/>
      <c r="OFN113" s="865"/>
      <c r="OFO113" s="865"/>
      <c r="OFP113" s="865"/>
      <c r="OFQ113" s="861"/>
      <c r="OFR113" s="865"/>
      <c r="OFS113" s="865"/>
      <c r="OFT113" s="865"/>
      <c r="OFU113" s="865"/>
      <c r="OFV113" s="865"/>
      <c r="OFW113" s="865"/>
      <c r="OFX113" s="865"/>
      <c r="OFY113" s="861"/>
      <c r="OFZ113" s="865"/>
      <c r="OGA113" s="865"/>
      <c r="OGB113" s="865"/>
      <c r="OGC113" s="865"/>
      <c r="OGD113" s="865"/>
      <c r="OGE113" s="865"/>
      <c r="OGF113" s="865"/>
      <c r="OGG113" s="861"/>
      <c r="OGH113" s="865"/>
      <c r="OGI113" s="865"/>
      <c r="OGJ113" s="865"/>
      <c r="OGK113" s="865"/>
      <c r="OGL113" s="865"/>
      <c r="OGM113" s="865"/>
      <c r="OGN113" s="865"/>
      <c r="OGO113" s="861"/>
      <c r="OGP113" s="865"/>
      <c r="OGQ113" s="865"/>
      <c r="OGR113" s="865"/>
      <c r="OGS113" s="865"/>
      <c r="OGT113" s="865"/>
      <c r="OGU113" s="865"/>
      <c r="OGV113" s="865"/>
      <c r="OGW113" s="861"/>
      <c r="OGX113" s="865"/>
      <c r="OGY113" s="865"/>
      <c r="OGZ113" s="865"/>
      <c r="OHA113" s="865"/>
      <c r="OHB113" s="865"/>
      <c r="OHC113" s="865"/>
      <c r="OHD113" s="865"/>
      <c r="OHE113" s="861"/>
      <c r="OHF113" s="865"/>
      <c r="OHG113" s="865"/>
      <c r="OHH113" s="865"/>
      <c r="OHI113" s="865"/>
      <c r="OHJ113" s="865"/>
      <c r="OHK113" s="865"/>
      <c r="OHL113" s="865"/>
      <c r="OHM113" s="861"/>
      <c r="OHN113" s="865"/>
      <c r="OHO113" s="865"/>
      <c r="OHP113" s="865"/>
      <c r="OHQ113" s="865"/>
      <c r="OHR113" s="865"/>
      <c r="OHS113" s="865"/>
      <c r="OHT113" s="865"/>
      <c r="OHU113" s="861"/>
      <c r="OHV113" s="865"/>
      <c r="OHW113" s="865"/>
      <c r="OHX113" s="865"/>
      <c r="OHY113" s="865"/>
      <c r="OHZ113" s="865"/>
      <c r="OIA113" s="865"/>
      <c r="OIB113" s="865"/>
      <c r="OIC113" s="861"/>
      <c r="OID113" s="865"/>
      <c r="OIE113" s="865"/>
      <c r="OIF113" s="865"/>
      <c r="OIG113" s="865"/>
      <c r="OIH113" s="865"/>
      <c r="OII113" s="865"/>
      <c r="OIJ113" s="865"/>
      <c r="OIK113" s="861"/>
      <c r="OIL113" s="865"/>
      <c r="OIM113" s="865"/>
      <c r="OIN113" s="865"/>
      <c r="OIO113" s="865"/>
      <c r="OIP113" s="865"/>
      <c r="OIQ113" s="865"/>
      <c r="OIR113" s="865"/>
      <c r="OIS113" s="861"/>
      <c r="OIT113" s="865"/>
      <c r="OIU113" s="865"/>
      <c r="OIV113" s="865"/>
      <c r="OIW113" s="865"/>
      <c r="OIX113" s="865"/>
      <c r="OIY113" s="865"/>
      <c r="OIZ113" s="865"/>
      <c r="OJA113" s="861"/>
      <c r="OJB113" s="865"/>
      <c r="OJC113" s="865"/>
      <c r="OJD113" s="865"/>
      <c r="OJE113" s="865"/>
      <c r="OJF113" s="865"/>
      <c r="OJG113" s="865"/>
      <c r="OJH113" s="865"/>
      <c r="OJI113" s="861"/>
      <c r="OJJ113" s="865"/>
      <c r="OJK113" s="865"/>
      <c r="OJL113" s="865"/>
      <c r="OJM113" s="865"/>
      <c r="OJN113" s="865"/>
      <c r="OJO113" s="865"/>
      <c r="OJP113" s="865"/>
      <c r="OJQ113" s="861"/>
      <c r="OJR113" s="865"/>
      <c r="OJS113" s="865"/>
      <c r="OJT113" s="865"/>
      <c r="OJU113" s="865"/>
      <c r="OJV113" s="865"/>
      <c r="OJW113" s="865"/>
      <c r="OJX113" s="865"/>
      <c r="OJY113" s="861"/>
      <c r="OJZ113" s="865"/>
      <c r="OKA113" s="865"/>
      <c r="OKB113" s="865"/>
      <c r="OKC113" s="865"/>
      <c r="OKD113" s="865"/>
      <c r="OKE113" s="865"/>
      <c r="OKF113" s="865"/>
      <c r="OKG113" s="861"/>
      <c r="OKH113" s="865"/>
      <c r="OKI113" s="865"/>
      <c r="OKJ113" s="865"/>
      <c r="OKK113" s="865"/>
      <c r="OKL113" s="865"/>
      <c r="OKM113" s="865"/>
      <c r="OKN113" s="865"/>
      <c r="OKO113" s="861"/>
      <c r="OKP113" s="865"/>
      <c r="OKQ113" s="865"/>
      <c r="OKR113" s="865"/>
      <c r="OKS113" s="865"/>
      <c r="OKT113" s="865"/>
      <c r="OKU113" s="865"/>
      <c r="OKV113" s="865"/>
      <c r="OKW113" s="861"/>
      <c r="OKX113" s="865"/>
      <c r="OKY113" s="865"/>
      <c r="OKZ113" s="865"/>
      <c r="OLA113" s="865"/>
      <c r="OLB113" s="865"/>
      <c r="OLC113" s="865"/>
      <c r="OLD113" s="865"/>
      <c r="OLE113" s="861"/>
      <c r="OLF113" s="865"/>
      <c r="OLG113" s="865"/>
      <c r="OLH113" s="865"/>
      <c r="OLI113" s="865"/>
      <c r="OLJ113" s="865"/>
      <c r="OLK113" s="865"/>
      <c r="OLL113" s="865"/>
      <c r="OLM113" s="861"/>
      <c r="OLN113" s="865"/>
      <c r="OLO113" s="865"/>
      <c r="OLP113" s="865"/>
      <c r="OLQ113" s="865"/>
      <c r="OLR113" s="865"/>
      <c r="OLS113" s="865"/>
      <c r="OLT113" s="865"/>
      <c r="OLU113" s="861"/>
      <c r="OLV113" s="865"/>
      <c r="OLW113" s="865"/>
      <c r="OLX113" s="865"/>
      <c r="OLY113" s="865"/>
      <c r="OLZ113" s="865"/>
      <c r="OMA113" s="865"/>
      <c r="OMB113" s="865"/>
      <c r="OMC113" s="861"/>
      <c r="OMD113" s="865"/>
      <c r="OME113" s="865"/>
      <c r="OMF113" s="865"/>
      <c r="OMG113" s="865"/>
      <c r="OMH113" s="865"/>
      <c r="OMI113" s="865"/>
      <c r="OMJ113" s="865"/>
      <c r="OMK113" s="861"/>
      <c r="OML113" s="865"/>
      <c r="OMM113" s="865"/>
      <c r="OMN113" s="865"/>
      <c r="OMO113" s="865"/>
      <c r="OMP113" s="865"/>
      <c r="OMQ113" s="865"/>
      <c r="OMR113" s="865"/>
      <c r="OMS113" s="861"/>
      <c r="OMT113" s="865"/>
      <c r="OMU113" s="865"/>
      <c r="OMV113" s="865"/>
      <c r="OMW113" s="865"/>
      <c r="OMX113" s="865"/>
      <c r="OMY113" s="865"/>
      <c r="OMZ113" s="865"/>
      <c r="ONA113" s="861"/>
      <c r="ONB113" s="865"/>
      <c r="ONC113" s="865"/>
      <c r="OND113" s="865"/>
      <c r="ONE113" s="865"/>
      <c r="ONF113" s="865"/>
      <c r="ONG113" s="865"/>
      <c r="ONH113" s="865"/>
      <c r="ONI113" s="861"/>
      <c r="ONJ113" s="865"/>
      <c r="ONK113" s="865"/>
      <c r="ONL113" s="865"/>
      <c r="ONM113" s="865"/>
      <c r="ONN113" s="865"/>
      <c r="ONO113" s="865"/>
      <c r="ONP113" s="865"/>
      <c r="ONQ113" s="861"/>
      <c r="ONR113" s="865"/>
      <c r="ONS113" s="865"/>
      <c r="ONT113" s="865"/>
      <c r="ONU113" s="865"/>
      <c r="ONV113" s="865"/>
      <c r="ONW113" s="865"/>
      <c r="ONX113" s="865"/>
      <c r="ONY113" s="861"/>
      <c r="ONZ113" s="865"/>
      <c r="OOA113" s="865"/>
      <c r="OOB113" s="865"/>
      <c r="OOC113" s="865"/>
      <c r="OOD113" s="865"/>
      <c r="OOE113" s="865"/>
      <c r="OOF113" s="865"/>
      <c r="OOG113" s="861"/>
      <c r="OOH113" s="865"/>
      <c r="OOI113" s="865"/>
      <c r="OOJ113" s="865"/>
      <c r="OOK113" s="865"/>
      <c r="OOL113" s="865"/>
      <c r="OOM113" s="865"/>
      <c r="OON113" s="865"/>
      <c r="OOO113" s="861"/>
      <c r="OOP113" s="865"/>
      <c r="OOQ113" s="865"/>
      <c r="OOR113" s="865"/>
      <c r="OOS113" s="865"/>
      <c r="OOT113" s="865"/>
      <c r="OOU113" s="865"/>
      <c r="OOV113" s="865"/>
      <c r="OOW113" s="861"/>
      <c r="OOX113" s="865"/>
      <c r="OOY113" s="865"/>
      <c r="OOZ113" s="865"/>
      <c r="OPA113" s="865"/>
      <c r="OPB113" s="865"/>
      <c r="OPC113" s="865"/>
      <c r="OPD113" s="865"/>
      <c r="OPE113" s="861"/>
      <c r="OPF113" s="865"/>
      <c r="OPG113" s="865"/>
      <c r="OPH113" s="865"/>
      <c r="OPI113" s="865"/>
      <c r="OPJ113" s="865"/>
      <c r="OPK113" s="865"/>
      <c r="OPL113" s="865"/>
      <c r="OPM113" s="861"/>
      <c r="OPN113" s="865"/>
      <c r="OPO113" s="865"/>
      <c r="OPP113" s="865"/>
      <c r="OPQ113" s="865"/>
      <c r="OPR113" s="865"/>
      <c r="OPS113" s="865"/>
      <c r="OPT113" s="865"/>
      <c r="OPU113" s="861"/>
      <c r="OPV113" s="865"/>
      <c r="OPW113" s="865"/>
      <c r="OPX113" s="865"/>
      <c r="OPY113" s="865"/>
      <c r="OPZ113" s="865"/>
      <c r="OQA113" s="865"/>
      <c r="OQB113" s="865"/>
      <c r="OQC113" s="861"/>
      <c r="OQD113" s="865"/>
      <c r="OQE113" s="865"/>
      <c r="OQF113" s="865"/>
      <c r="OQG113" s="865"/>
      <c r="OQH113" s="865"/>
      <c r="OQI113" s="865"/>
      <c r="OQJ113" s="865"/>
      <c r="OQK113" s="861"/>
      <c r="OQL113" s="865"/>
      <c r="OQM113" s="865"/>
      <c r="OQN113" s="865"/>
      <c r="OQO113" s="865"/>
      <c r="OQP113" s="865"/>
      <c r="OQQ113" s="865"/>
      <c r="OQR113" s="865"/>
      <c r="OQS113" s="861"/>
      <c r="OQT113" s="865"/>
      <c r="OQU113" s="865"/>
      <c r="OQV113" s="865"/>
      <c r="OQW113" s="865"/>
      <c r="OQX113" s="865"/>
      <c r="OQY113" s="865"/>
      <c r="OQZ113" s="865"/>
      <c r="ORA113" s="861"/>
      <c r="ORB113" s="865"/>
      <c r="ORC113" s="865"/>
      <c r="ORD113" s="865"/>
      <c r="ORE113" s="865"/>
      <c r="ORF113" s="865"/>
      <c r="ORG113" s="865"/>
      <c r="ORH113" s="865"/>
      <c r="ORI113" s="861"/>
      <c r="ORJ113" s="865"/>
      <c r="ORK113" s="865"/>
      <c r="ORL113" s="865"/>
      <c r="ORM113" s="865"/>
      <c r="ORN113" s="865"/>
      <c r="ORO113" s="865"/>
      <c r="ORP113" s="865"/>
      <c r="ORQ113" s="861"/>
      <c r="ORR113" s="865"/>
      <c r="ORS113" s="865"/>
      <c r="ORT113" s="865"/>
      <c r="ORU113" s="865"/>
      <c r="ORV113" s="865"/>
      <c r="ORW113" s="865"/>
      <c r="ORX113" s="865"/>
      <c r="ORY113" s="861"/>
      <c r="ORZ113" s="865"/>
      <c r="OSA113" s="865"/>
      <c r="OSB113" s="865"/>
      <c r="OSC113" s="865"/>
      <c r="OSD113" s="865"/>
      <c r="OSE113" s="865"/>
      <c r="OSF113" s="865"/>
      <c r="OSG113" s="861"/>
      <c r="OSH113" s="865"/>
      <c r="OSI113" s="865"/>
      <c r="OSJ113" s="865"/>
      <c r="OSK113" s="865"/>
      <c r="OSL113" s="865"/>
      <c r="OSM113" s="865"/>
      <c r="OSN113" s="865"/>
      <c r="OSO113" s="861"/>
      <c r="OSP113" s="865"/>
      <c r="OSQ113" s="865"/>
      <c r="OSR113" s="865"/>
      <c r="OSS113" s="865"/>
      <c r="OST113" s="865"/>
      <c r="OSU113" s="865"/>
      <c r="OSV113" s="865"/>
      <c r="OSW113" s="861"/>
      <c r="OSX113" s="865"/>
      <c r="OSY113" s="865"/>
      <c r="OSZ113" s="865"/>
      <c r="OTA113" s="865"/>
      <c r="OTB113" s="865"/>
      <c r="OTC113" s="865"/>
      <c r="OTD113" s="865"/>
      <c r="OTE113" s="861"/>
      <c r="OTF113" s="865"/>
      <c r="OTG113" s="865"/>
      <c r="OTH113" s="865"/>
      <c r="OTI113" s="865"/>
      <c r="OTJ113" s="865"/>
      <c r="OTK113" s="865"/>
      <c r="OTL113" s="865"/>
      <c r="OTM113" s="861"/>
      <c r="OTN113" s="865"/>
      <c r="OTO113" s="865"/>
      <c r="OTP113" s="865"/>
      <c r="OTQ113" s="865"/>
      <c r="OTR113" s="865"/>
      <c r="OTS113" s="865"/>
      <c r="OTT113" s="865"/>
      <c r="OTU113" s="861"/>
      <c r="OTV113" s="865"/>
      <c r="OTW113" s="865"/>
      <c r="OTX113" s="865"/>
      <c r="OTY113" s="865"/>
      <c r="OTZ113" s="865"/>
      <c r="OUA113" s="865"/>
      <c r="OUB113" s="865"/>
      <c r="OUC113" s="861"/>
      <c r="OUD113" s="865"/>
      <c r="OUE113" s="865"/>
      <c r="OUF113" s="865"/>
      <c r="OUG113" s="865"/>
      <c r="OUH113" s="865"/>
      <c r="OUI113" s="865"/>
      <c r="OUJ113" s="865"/>
      <c r="OUK113" s="861"/>
      <c r="OUL113" s="865"/>
      <c r="OUM113" s="865"/>
      <c r="OUN113" s="865"/>
      <c r="OUO113" s="865"/>
      <c r="OUP113" s="865"/>
      <c r="OUQ113" s="865"/>
      <c r="OUR113" s="865"/>
      <c r="OUS113" s="861"/>
      <c r="OUT113" s="865"/>
      <c r="OUU113" s="865"/>
      <c r="OUV113" s="865"/>
      <c r="OUW113" s="865"/>
      <c r="OUX113" s="865"/>
      <c r="OUY113" s="865"/>
      <c r="OUZ113" s="865"/>
      <c r="OVA113" s="861"/>
      <c r="OVB113" s="865"/>
      <c r="OVC113" s="865"/>
      <c r="OVD113" s="865"/>
      <c r="OVE113" s="865"/>
      <c r="OVF113" s="865"/>
      <c r="OVG113" s="865"/>
      <c r="OVH113" s="865"/>
      <c r="OVI113" s="861"/>
      <c r="OVJ113" s="865"/>
      <c r="OVK113" s="865"/>
      <c r="OVL113" s="865"/>
      <c r="OVM113" s="865"/>
      <c r="OVN113" s="865"/>
      <c r="OVO113" s="865"/>
      <c r="OVP113" s="865"/>
      <c r="OVQ113" s="861"/>
      <c r="OVR113" s="865"/>
      <c r="OVS113" s="865"/>
      <c r="OVT113" s="865"/>
      <c r="OVU113" s="865"/>
      <c r="OVV113" s="865"/>
      <c r="OVW113" s="865"/>
      <c r="OVX113" s="865"/>
      <c r="OVY113" s="861"/>
      <c r="OVZ113" s="865"/>
      <c r="OWA113" s="865"/>
      <c r="OWB113" s="865"/>
      <c r="OWC113" s="865"/>
      <c r="OWD113" s="865"/>
      <c r="OWE113" s="865"/>
      <c r="OWF113" s="865"/>
      <c r="OWG113" s="861"/>
      <c r="OWH113" s="865"/>
      <c r="OWI113" s="865"/>
      <c r="OWJ113" s="865"/>
      <c r="OWK113" s="865"/>
      <c r="OWL113" s="865"/>
      <c r="OWM113" s="865"/>
      <c r="OWN113" s="865"/>
      <c r="OWO113" s="861"/>
      <c r="OWP113" s="865"/>
      <c r="OWQ113" s="865"/>
      <c r="OWR113" s="865"/>
      <c r="OWS113" s="865"/>
      <c r="OWT113" s="865"/>
      <c r="OWU113" s="865"/>
      <c r="OWV113" s="865"/>
      <c r="OWW113" s="861"/>
      <c r="OWX113" s="865"/>
      <c r="OWY113" s="865"/>
      <c r="OWZ113" s="865"/>
      <c r="OXA113" s="865"/>
      <c r="OXB113" s="865"/>
      <c r="OXC113" s="865"/>
      <c r="OXD113" s="865"/>
      <c r="OXE113" s="861"/>
      <c r="OXF113" s="865"/>
      <c r="OXG113" s="865"/>
      <c r="OXH113" s="865"/>
      <c r="OXI113" s="865"/>
      <c r="OXJ113" s="865"/>
      <c r="OXK113" s="865"/>
      <c r="OXL113" s="865"/>
      <c r="OXM113" s="861"/>
      <c r="OXN113" s="865"/>
      <c r="OXO113" s="865"/>
      <c r="OXP113" s="865"/>
      <c r="OXQ113" s="865"/>
      <c r="OXR113" s="865"/>
      <c r="OXS113" s="865"/>
      <c r="OXT113" s="865"/>
      <c r="OXU113" s="861"/>
      <c r="OXV113" s="865"/>
      <c r="OXW113" s="865"/>
      <c r="OXX113" s="865"/>
      <c r="OXY113" s="865"/>
      <c r="OXZ113" s="865"/>
      <c r="OYA113" s="865"/>
      <c r="OYB113" s="865"/>
      <c r="OYC113" s="861"/>
      <c r="OYD113" s="865"/>
      <c r="OYE113" s="865"/>
      <c r="OYF113" s="865"/>
      <c r="OYG113" s="865"/>
      <c r="OYH113" s="865"/>
      <c r="OYI113" s="865"/>
      <c r="OYJ113" s="865"/>
      <c r="OYK113" s="861"/>
      <c r="OYL113" s="865"/>
      <c r="OYM113" s="865"/>
      <c r="OYN113" s="865"/>
      <c r="OYO113" s="865"/>
      <c r="OYP113" s="865"/>
      <c r="OYQ113" s="865"/>
      <c r="OYR113" s="865"/>
      <c r="OYS113" s="861"/>
      <c r="OYT113" s="865"/>
      <c r="OYU113" s="865"/>
      <c r="OYV113" s="865"/>
      <c r="OYW113" s="865"/>
      <c r="OYX113" s="865"/>
      <c r="OYY113" s="865"/>
      <c r="OYZ113" s="865"/>
      <c r="OZA113" s="861"/>
      <c r="OZB113" s="865"/>
      <c r="OZC113" s="865"/>
      <c r="OZD113" s="865"/>
      <c r="OZE113" s="865"/>
      <c r="OZF113" s="865"/>
      <c r="OZG113" s="865"/>
      <c r="OZH113" s="865"/>
      <c r="OZI113" s="861"/>
      <c r="OZJ113" s="865"/>
      <c r="OZK113" s="865"/>
      <c r="OZL113" s="865"/>
      <c r="OZM113" s="865"/>
      <c r="OZN113" s="865"/>
      <c r="OZO113" s="865"/>
      <c r="OZP113" s="865"/>
      <c r="OZQ113" s="861"/>
      <c r="OZR113" s="865"/>
      <c r="OZS113" s="865"/>
      <c r="OZT113" s="865"/>
      <c r="OZU113" s="865"/>
      <c r="OZV113" s="865"/>
      <c r="OZW113" s="865"/>
      <c r="OZX113" s="865"/>
      <c r="OZY113" s="861"/>
      <c r="OZZ113" s="865"/>
      <c r="PAA113" s="865"/>
      <c r="PAB113" s="865"/>
      <c r="PAC113" s="865"/>
      <c r="PAD113" s="865"/>
      <c r="PAE113" s="865"/>
      <c r="PAF113" s="865"/>
      <c r="PAG113" s="861"/>
      <c r="PAH113" s="865"/>
      <c r="PAI113" s="865"/>
      <c r="PAJ113" s="865"/>
      <c r="PAK113" s="865"/>
      <c r="PAL113" s="865"/>
      <c r="PAM113" s="865"/>
      <c r="PAN113" s="865"/>
      <c r="PAO113" s="861"/>
      <c r="PAP113" s="865"/>
      <c r="PAQ113" s="865"/>
      <c r="PAR113" s="865"/>
      <c r="PAS113" s="865"/>
      <c r="PAT113" s="865"/>
      <c r="PAU113" s="865"/>
      <c r="PAV113" s="865"/>
      <c r="PAW113" s="861"/>
      <c r="PAX113" s="865"/>
      <c r="PAY113" s="865"/>
      <c r="PAZ113" s="865"/>
      <c r="PBA113" s="865"/>
      <c r="PBB113" s="865"/>
      <c r="PBC113" s="865"/>
      <c r="PBD113" s="865"/>
      <c r="PBE113" s="861"/>
      <c r="PBF113" s="865"/>
      <c r="PBG113" s="865"/>
      <c r="PBH113" s="865"/>
      <c r="PBI113" s="865"/>
      <c r="PBJ113" s="865"/>
      <c r="PBK113" s="865"/>
      <c r="PBL113" s="865"/>
      <c r="PBM113" s="861"/>
      <c r="PBN113" s="865"/>
      <c r="PBO113" s="865"/>
      <c r="PBP113" s="865"/>
      <c r="PBQ113" s="865"/>
      <c r="PBR113" s="865"/>
      <c r="PBS113" s="865"/>
      <c r="PBT113" s="865"/>
      <c r="PBU113" s="861"/>
      <c r="PBV113" s="865"/>
      <c r="PBW113" s="865"/>
      <c r="PBX113" s="865"/>
      <c r="PBY113" s="865"/>
      <c r="PBZ113" s="865"/>
      <c r="PCA113" s="865"/>
      <c r="PCB113" s="865"/>
      <c r="PCC113" s="861"/>
      <c r="PCD113" s="865"/>
      <c r="PCE113" s="865"/>
      <c r="PCF113" s="865"/>
      <c r="PCG113" s="865"/>
      <c r="PCH113" s="865"/>
      <c r="PCI113" s="865"/>
      <c r="PCJ113" s="865"/>
      <c r="PCK113" s="861"/>
      <c r="PCL113" s="865"/>
      <c r="PCM113" s="865"/>
      <c r="PCN113" s="865"/>
      <c r="PCO113" s="865"/>
      <c r="PCP113" s="865"/>
      <c r="PCQ113" s="865"/>
      <c r="PCR113" s="865"/>
      <c r="PCS113" s="861"/>
      <c r="PCT113" s="865"/>
      <c r="PCU113" s="865"/>
      <c r="PCV113" s="865"/>
      <c r="PCW113" s="865"/>
      <c r="PCX113" s="865"/>
      <c r="PCY113" s="865"/>
      <c r="PCZ113" s="865"/>
      <c r="PDA113" s="861"/>
      <c r="PDB113" s="865"/>
      <c r="PDC113" s="865"/>
      <c r="PDD113" s="865"/>
      <c r="PDE113" s="865"/>
      <c r="PDF113" s="865"/>
      <c r="PDG113" s="865"/>
      <c r="PDH113" s="865"/>
      <c r="PDI113" s="861"/>
      <c r="PDJ113" s="865"/>
      <c r="PDK113" s="865"/>
      <c r="PDL113" s="865"/>
      <c r="PDM113" s="865"/>
      <c r="PDN113" s="865"/>
      <c r="PDO113" s="865"/>
      <c r="PDP113" s="865"/>
      <c r="PDQ113" s="861"/>
      <c r="PDR113" s="865"/>
      <c r="PDS113" s="865"/>
      <c r="PDT113" s="865"/>
      <c r="PDU113" s="865"/>
      <c r="PDV113" s="865"/>
      <c r="PDW113" s="865"/>
      <c r="PDX113" s="865"/>
      <c r="PDY113" s="861"/>
      <c r="PDZ113" s="865"/>
      <c r="PEA113" s="865"/>
      <c r="PEB113" s="865"/>
      <c r="PEC113" s="865"/>
      <c r="PED113" s="865"/>
      <c r="PEE113" s="865"/>
      <c r="PEF113" s="865"/>
      <c r="PEG113" s="861"/>
      <c r="PEH113" s="865"/>
      <c r="PEI113" s="865"/>
      <c r="PEJ113" s="865"/>
      <c r="PEK113" s="865"/>
      <c r="PEL113" s="865"/>
      <c r="PEM113" s="865"/>
      <c r="PEN113" s="865"/>
      <c r="PEO113" s="861"/>
      <c r="PEP113" s="865"/>
      <c r="PEQ113" s="865"/>
      <c r="PER113" s="865"/>
      <c r="PES113" s="865"/>
      <c r="PET113" s="865"/>
      <c r="PEU113" s="865"/>
      <c r="PEV113" s="865"/>
      <c r="PEW113" s="861"/>
      <c r="PEX113" s="865"/>
      <c r="PEY113" s="865"/>
      <c r="PEZ113" s="865"/>
      <c r="PFA113" s="865"/>
      <c r="PFB113" s="865"/>
      <c r="PFC113" s="865"/>
      <c r="PFD113" s="865"/>
      <c r="PFE113" s="861"/>
      <c r="PFF113" s="865"/>
      <c r="PFG113" s="865"/>
      <c r="PFH113" s="865"/>
      <c r="PFI113" s="865"/>
      <c r="PFJ113" s="865"/>
      <c r="PFK113" s="865"/>
      <c r="PFL113" s="865"/>
      <c r="PFM113" s="861"/>
      <c r="PFN113" s="865"/>
      <c r="PFO113" s="865"/>
      <c r="PFP113" s="865"/>
      <c r="PFQ113" s="865"/>
      <c r="PFR113" s="865"/>
      <c r="PFS113" s="865"/>
      <c r="PFT113" s="865"/>
      <c r="PFU113" s="861"/>
      <c r="PFV113" s="865"/>
      <c r="PFW113" s="865"/>
      <c r="PFX113" s="865"/>
      <c r="PFY113" s="865"/>
      <c r="PFZ113" s="865"/>
      <c r="PGA113" s="865"/>
      <c r="PGB113" s="865"/>
      <c r="PGC113" s="861"/>
      <c r="PGD113" s="865"/>
      <c r="PGE113" s="865"/>
      <c r="PGF113" s="865"/>
      <c r="PGG113" s="865"/>
      <c r="PGH113" s="865"/>
      <c r="PGI113" s="865"/>
      <c r="PGJ113" s="865"/>
      <c r="PGK113" s="861"/>
      <c r="PGL113" s="865"/>
      <c r="PGM113" s="865"/>
      <c r="PGN113" s="865"/>
      <c r="PGO113" s="865"/>
      <c r="PGP113" s="865"/>
      <c r="PGQ113" s="865"/>
      <c r="PGR113" s="865"/>
      <c r="PGS113" s="861"/>
      <c r="PGT113" s="865"/>
      <c r="PGU113" s="865"/>
      <c r="PGV113" s="865"/>
      <c r="PGW113" s="865"/>
      <c r="PGX113" s="865"/>
      <c r="PGY113" s="865"/>
      <c r="PGZ113" s="865"/>
      <c r="PHA113" s="861"/>
      <c r="PHB113" s="865"/>
      <c r="PHC113" s="865"/>
      <c r="PHD113" s="865"/>
      <c r="PHE113" s="865"/>
      <c r="PHF113" s="865"/>
      <c r="PHG113" s="865"/>
      <c r="PHH113" s="865"/>
      <c r="PHI113" s="861"/>
      <c r="PHJ113" s="865"/>
      <c r="PHK113" s="865"/>
      <c r="PHL113" s="865"/>
      <c r="PHM113" s="865"/>
      <c r="PHN113" s="865"/>
      <c r="PHO113" s="865"/>
      <c r="PHP113" s="865"/>
      <c r="PHQ113" s="861"/>
      <c r="PHR113" s="865"/>
      <c r="PHS113" s="865"/>
      <c r="PHT113" s="865"/>
      <c r="PHU113" s="865"/>
      <c r="PHV113" s="865"/>
      <c r="PHW113" s="865"/>
      <c r="PHX113" s="865"/>
      <c r="PHY113" s="861"/>
      <c r="PHZ113" s="865"/>
      <c r="PIA113" s="865"/>
      <c r="PIB113" s="865"/>
      <c r="PIC113" s="865"/>
      <c r="PID113" s="865"/>
      <c r="PIE113" s="865"/>
      <c r="PIF113" s="865"/>
      <c r="PIG113" s="861"/>
      <c r="PIH113" s="865"/>
      <c r="PII113" s="865"/>
      <c r="PIJ113" s="865"/>
      <c r="PIK113" s="865"/>
      <c r="PIL113" s="865"/>
      <c r="PIM113" s="865"/>
      <c r="PIN113" s="865"/>
      <c r="PIO113" s="861"/>
      <c r="PIP113" s="865"/>
      <c r="PIQ113" s="865"/>
      <c r="PIR113" s="865"/>
      <c r="PIS113" s="865"/>
      <c r="PIT113" s="865"/>
      <c r="PIU113" s="865"/>
      <c r="PIV113" s="865"/>
      <c r="PIW113" s="861"/>
      <c r="PIX113" s="865"/>
      <c r="PIY113" s="865"/>
      <c r="PIZ113" s="865"/>
      <c r="PJA113" s="865"/>
      <c r="PJB113" s="865"/>
      <c r="PJC113" s="865"/>
      <c r="PJD113" s="865"/>
      <c r="PJE113" s="861"/>
      <c r="PJF113" s="865"/>
      <c r="PJG113" s="865"/>
      <c r="PJH113" s="865"/>
      <c r="PJI113" s="865"/>
      <c r="PJJ113" s="865"/>
      <c r="PJK113" s="865"/>
      <c r="PJL113" s="865"/>
      <c r="PJM113" s="861"/>
      <c r="PJN113" s="865"/>
      <c r="PJO113" s="865"/>
      <c r="PJP113" s="865"/>
      <c r="PJQ113" s="865"/>
      <c r="PJR113" s="865"/>
      <c r="PJS113" s="865"/>
      <c r="PJT113" s="865"/>
      <c r="PJU113" s="861"/>
      <c r="PJV113" s="865"/>
      <c r="PJW113" s="865"/>
      <c r="PJX113" s="865"/>
      <c r="PJY113" s="865"/>
      <c r="PJZ113" s="865"/>
      <c r="PKA113" s="865"/>
      <c r="PKB113" s="865"/>
      <c r="PKC113" s="861"/>
      <c r="PKD113" s="865"/>
      <c r="PKE113" s="865"/>
      <c r="PKF113" s="865"/>
      <c r="PKG113" s="865"/>
      <c r="PKH113" s="865"/>
      <c r="PKI113" s="865"/>
      <c r="PKJ113" s="865"/>
      <c r="PKK113" s="861"/>
      <c r="PKL113" s="865"/>
      <c r="PKM113" s="865"/>
      <c r="PKN113" s="865"/>
      <c r="PKO113" s="865"/>
      <c r="PKP113" s="865"/>
      <c r="PKQ113" s="865"/>
      <c r="PKR113" s="865"/>
      <c r="PKS113" s="861"/>
      <c r="PKT113" s="865"/>
      <c r="PKU113" s="865"/>
      <c r="PKV113" s="865"/>
      <c r="PKW113" s="865"/>
      <c r="PKX113" s="865"/>
      <c r="PKY113" s="865"/>
      <c r="PKZ113" s="865"/>
      <c r="PLA113" s="861"/>
      <c r="PLB113" s="865"/>
      <c r="PLC113" s="865"/>
      <c r="PLD113" s="865"/>
      <c r="PLE113" s="865"/>
      <c r="PLF113" s="865"/>
      <c r="PLG113" s="865"/>
      <c r="PLH113" s="865"/>
      <c r="PLI113" s="861"/>
      <c r="PLJ113" s="865"/>
      <c r="PLK113" s="865"/>
      <c r="PLL113" s="865"/>
      <c r="PLM113" s="865"/>
      <c r="PLN113" s="865"/>
      <c r="PLO113" s="865"/>
      <c r="PLP113" s="865"/>
      <c r="PLQ113" s="861"/>
      <c r="PLR113" s="865"/>
      <c r="PLS113" s="865"/>
      <c r="PLT113" s="865"/>
      <c r="PLU113" s="865"/>
      <c r="PLV113" s="865"/>
      <c r="PLW113" s="865"/>
      <c r="PLX113" s="865"/>
      <c r="PLY113" s="861"/>
      <c r="PLZ113" s="865"/>
      <c r="PMA113" s="865"/>
      <c r="PMB113" s="865"/>
      <c r="PMC113" s="865"/>
      <c r="PMD113" s="865"/>
      <c r="PME113" s="865"/>
      <c r="PMF113" s="865"/>
      <c r="PMG113" s="861"/>
      <c r="PMH113" s="865"/>
      <c r="PMI113" s="865"/>
      <c r="PMJ113" s="865"/>
      <c r="PMK113" s="865"/>
      <c r="PML113" s="865"/>
      <c r="PMM113" s="865"/>
      <c r="PMN113" s="865"/>
      <c r="PMO113" s="861"/>
      <c r="PMP113" s="865"/>
      <c r="PMQ113" s="865"/>
      <c r="PMR113" s="865"/>
      <c r="PMS113" s="865"/>
      <c r="PMT113" s="865"/>
      <c r="PMU113" s="865"/>
      <c r="PMV113" s="865"/>
      <c r="PMW113" s="861"/>
      <c r="PMX113" s="865"/>
      <c r="PMY113" s="865"/>
      <c r="PMZ113" s="865"/>
      <c r="PNA113" s="865"/>
      <c r="PNB113" s="865"/>
      <c r="PNC113" s="865"/>
      <c r="PND113" s="865"/>
      <c r="PNE113" s="861"/>
      <c r="PNF113" s="865"/>
      <c r="PNG113" s="865"/>
      <c r="PNH113" s="865"/>
      <c r="PNI113" s="865"/>
      <c r="PNJ113" s="865"/>
      <c r="PNK113" s="865"/>
      <c r="PNL113" s="865"/>
      <c r="PNM113" s="861"/>
      <c r="PNN113" s="865"/>
      <c r="PNO113" s="865"/>
      <c r="PNP113" s="865"/>
      <c r="PNQ113" s="865"/>
      <c r="PNR113" s="865"/>
      <c r="PNS113" s="865"/>
      <c r="PNT113" s="865"/>
      <c r="PNU113" s="861"/>
      <c r="PNV113" s="865"/>
      <c r="PNW113" s="865"/>
      <c r="PNX113" s="865"/>
      <c r="PNY113" s="865"/>
      <c r="PNZ113" s="865"/>
      <c r="POA113" s="865"/>
      <c r="POB113" s="865"/>
      <c r="POC113" s="861"/>
      <c r="POD113" s="865"/>
      <c r="POE113" s="865"/>
      <c r="POF113" s="865"/>
      <c r="POG113" s="865"/>
      <c r="POH113" s="865"/>
      <c r="POI113" s="865"/>
      <c r="POJ113" s="865"/>
      <c r="POK113" s="861"/>
      <c r="POL113" s="865"/>
      <c r="POM113" s="865"/>
      <c r="PON113" s="865"/>
      <c r="POO113" s="865"/>
      <c r="POP113" s="865"/>
      <c r="POQ113" s="865"/>
      <c r="POR113" s="865"/>
      <c r="POS113" s="861"/>
      <c r="POT113" s="865"/>
      <c r="POU113" s="865"/>
      <c r="POV113" s="865"/>
      <c r="POW113" s="865"/>
      <c r="POX113" s="865"/>
      <c r="POY113" s="865"/>
      <c r="POZ113" s="865"/>
      <c r="PPA113" s="861"/>
      <c r="PPB113" s="865"/>
      <c r="PPC113" s="865"/>
      <c r="PPD113" s="865"/>
      <c r="PPE113" s="865"/>
      <c r="PPF113" s="865"/>
      <c r="PPG113" s="865"/>
      <c r="PPH113" s="865"/>
      <c r="PPI113" s="861"/>
      <c r="PPJ113" s="865"/>
      <c r="PPK113" s="865"/>
      <c r="PPL113" s="865"/>
      <c r="PPM113" s="865"/>
      <c r="PPN113" s="865"/>
      <c r="PPO113" s="865"/>
      <c r="PPP113" s="865"/>
      <c r="PPQ113" s="861"/>
      <c r="PPR113" s="865"/>
      <c r="PPS113" s="865"/>
      <c r="PPT113" s="865"/>
      <c r="PPU113" s="865"/>
      <c r="PPV113" s="865"/>
      <c r="PPW113" s="865"/>
      <c r="PPX113" s="865"/>
      <c r="PPY113" s="861"/>
      <c r="PPZ113" s="865"/>
      <c r="PQA113" s="865"/>
      <c r="PQB113" s="865"/>
      <c r="PQC113" s="865"/>
      <c r="PQD113" s="865"/>
      <c r="PQE113" s="865"/>
      <c r="PQF113" s="865"/>
      <c r="PQG113" s="861"/>
      <c r="PQH113" s="865"/>
      <c r="PQI113" s="865"/>
      <c r="PQJ113" s="865"/>
      <c r="PQK113" s="865"/>
      <c r="PQL113" s="865"/>
      <c r="PQM113" s="865"/>
      <c r="PQN113" s="865"/>
      <c r="PQO113" s="861"/>
      <c r="PQP113" s="865"/>
      <c r="PQQ113" s="865"/>
      <c r="PQR113" s="865"/>
      <c r="PQS113" s="865"/>
      <c r="PQT113" s="865"/>
      <c r="PQU113" s="865"/>
      <c r="PQV113" s="865"/>
      <c r="PQW113" s="861"/>
      <c r="PQX113" s="865"/>
      <c r="PQY113" s="865"/>
      <c r="PQZ113" s="865"/>
      <c r="PRA113" s="865"/>
      <c r="PRB113" s="865"/>
      <c r="PRC113" s="865"/>
      <c r="PRD113" s="865"/>
      <c r="PRE113" s="861"/>
      <c r="PRF113" s="865"/>
      <c r="PRG113" s="865"/>
      <c r="PRH113" s="865"/>
      <c r="PRI113" s="865"/>
      <c r="PRJ113" s="865"/>
      <c r="PRK113" s="865"/>
      <c r="PRL113" s="865"/>
      <c r="PRM113" s="861"/>
      <c r="PRN113" s="865"/>
      <c r="PRO113" s="865"/>
      <c r="PRP113" s="865"/>
      <c r="PRQ113" s="865"/>
      <c r="PRR113" s="865"/>
      <c r="PRS113" s="865"/>
      <c r="PRT113" s="865"/>
      <c r="PRU113" s="861"/>
      <c r="PRV113" s="865"/>
      <c r="PRW113" s="865"/>
      <c r="PRX113" s="865"/>
      <c r="PRY113" s="865"/>
      <c r="PRZ113" s="865"/>
      <c r="PSA113" s="865"/>
      <c r="PSB113" s="865"/>
      <c r="PSC113" s="861"/>
      <c r="PSD113" s="865"/>
      <c r="PSE113" s="865"/>
      <c r="PSF113" s="865"/>
      <c r="PSG113" s="865"/>
      <c r="PSH113" s="865"/>
      <c r="PSI113" s="865"/>
      <c r="PSJ113" s="865"/>
      <c r="PSK113" s="861"/>
      <c r="PSL113" s="865"/>
      <c r="PSM113" s="865"/>
      <c r="PSN113" s="865"/>
      <c r="PSO113" s="865"/>
      <c r="PSP113" s="865"/>
      <c r="PSQ113" s="865"/>
      <c r="PSR113" s="865"/>
      <c r="PSS113" s="861"/>
      <c r="PST113" s="865"/>
      <c r="PSU113" s="865"/>
      <c r="PSV113" s="865"/>
      <c r="PSW113" s="865"/>
      <c r="PSX113" s="865"/>
      <c r="PSY113" s="865"/>
      <c r="PSZ113" s="865"/>
      <c r="PTA113" s="861"/>
      <c r="PTB113" s="865"/>
      <c r="PTC113" s="865"/>
      <c r="PTD113" s="865"/>
      <c r="PTE113" s="865"/>
      <c r="PTF113" s="865"/>
      <c r="PTG113" s="865"/>
      <c r="PTH113" s="865"/>
      <c r="PTI113" s="861"/>
      <c r="PTJ113" s="865"/>
      <c r="PTK113" s="865"/>
      <c r="PTL113" s="865"/>
      <c r="PTM113" s="865"/>
      <c r="PTN113" s="865"/>
      <c r="PTO113" s="865"/>
      <c r="PTP113" s="865"/>
      <c r="PTQ113" s="861"/>
      <c r="PTR113" s="865"/>
      <c r="PTS113" s="865"/>
      <c r="PTT113" s="865"/>
      <c r="PTU113" s="865"/>
      <c r="PTV113" s="865"/>
      <c r="PTW113" s="865"/>
      <c r="PTX113" s="865"/>
      <c r="PTY113" s="861"/>
      <c r="PTZ113" s="865"/>
      <c r="PUA113" s="865"/>
      <c r="PUB113" s="865"/>
      <c r="PUC113" s="865"/>
      <c r="PUD113" s="865"/>
      <c r="PUE113" s="865"/>
      <c r="PUF113" s="865"/>
      <c r="PUG113" s="861"/>
      <c r="PUH113" s="865"/>
      <c r="PUI113" s="865"/>
      <c r="PUJ113" s="865"/>
      <c r="PUK113" s="865"/>
      <c r="PUL113" s="865"/>
      <c r="PUM113" s="865"/>
      <c r="PUN113" s="865"/>
      <c r="PUO113" s="861"/>
      <c r="PUP113" s="865"/>
      <c r="PUQ113" s="865"/>
      <c r="PUR113" s="865"/>
      <c r="PUS113" s="865"/>
      <c r="PUT113" s="865"/>
      <c r="PUU113" s="865"/>
      <c r="PUV113" s="865"/>
      <c r="PUW113" s="861"/>
      <c r="PUX113" s="865"/>
      <c r="PUY113" s="865"/>
      <c r="PUZ113" s="865"/>
      <c r="PVA113" s="865"/>
      <c r="PVB113" s="865"/>
      <c r="PVC113" s="865"/>
      <c r="PVD113" s="865"/>
      <c r="PVE113" s="861"/>
      <c r="PVF113" s="865"/>
      <c r="PVG113" s="865"/>
      <c r="PVH113" s="865"/>
      <c r="PVI113" s="865"/>
      <c r="PVJ113" s="865"/>
      <c r="PVK113" s="865"/>
      <c r="PVL113" s="865"/>
      <c r="PVM113" s="861"/>
      <c r="PVN113" s="865"/>
      <c r="PVO113" s="865"/>
      <c r="PVP113" s="865"/>
      <c r="PVQ113" s="865"/>
      <c r="PVR113" s="865"/>
      <c r="PVS113" s="865"/>
      <c r="PVT113" s="865"/>
      <c r="PVU113" s="861"/>
      <c r="PVV113" s="865"/>
      <c r="PVW113" s="865"/>
      <c r="PVX113" s="865"/>
      <c r="PVY113" s="865"/>
      <c r="PVZ113" s="865"/>
      <c r="PWA113" s="865"/>
      <c r="PWB113" s="865"/>
      <c r="PWC113" s="861"/>
      <c r="PWD113" s="865"/>
      <c r="PWE113" s="865"/>
      <c r="PWF113" s="865"/>
      <c r="PWG113" s="865"/>
      <c r="PWH113" s="865"/>
      <c r="PWI113" s="865"/>
      <c r="PWJ113" s="865"/>
      <c r="PWK113" s="861"/>
      <c r="PWL113" s="865"/>
      <c r="PWM113" s="865"/>
      <c r="PWN113" s="865"/>
      <c r="PWO113" s="865"/>
      <c r="PWP113" s="865"/>
      <c r="PWQ113" s="865"/>
      <c r="PWR113" s="865"/>
      <c r="PWS113" s="861"/>
      <c r="PWT113" s="865"/>
      <c r="PWU113" s="865"/>
      <c r="PWV113" s="865"/>
      <c r="PWW113" s="865"/>
      <c r="PWX113" s="865"/>
      <c r="PWY113" s="865"/>
      <c r="PWZ113" s="865"/>
      <c r="PXA113" s="861"/>
      <c r="PXB113" s="865"/>
      <c r="PXC113" s="865"/>
      <c r="PXD113" s="865"/>
      <c r="PXE113" s="865"/>
      <c r="PXF113" s="865"/>
      <c r="PXG113" s="865"/>
      <c r="PXH113" s="865"/>
      <c r="PXI113" s="861"/>
      <c r="PXJ113" s="865"/>
      <c r="PXK113" s="865"/>
      <c r="PXL113" s="865"/>
      <c r="PXM113" s="865"/>
      <c r="PXN113" s="865"/>
      <c r="PXO113" s="865"/>
      <c r="PXP113" s="865"/>
      <c r="PXQ113" s="861"/>
      <c r="PXR113" s="865"/>
      <c r="PXS113" s="865"/>
      <c r="PXT113" s="865"/>
      <c r="PXU113" s="865"/>
      <c r="PXV113" s="865"/>
      <c r="PXW113" s="865"/>
      <c r="PXX113" s="865"/>
      <c r="PXY113" s="861"/>
      <c r="PXZ113" s="865"/>
      <c r="PYA113" s="865"/>
      <c r="PYB113" s="865"/>
      <c r="PYC113" s="865"/>
      <c r="PYD113" s="865"/>
      <c r="PYE113" s="865"/>
      <c r="PYF113" s="865"/>
      <c r="PYG113" s="861"/>
      <c r="PYH113" s="865"/>
      <c r="PYI113" s="865"/>
      <c r="PYJ113" s="865"/>
      <c r="PYK113" s="865"/>
      <c r="PYL113" s="865"/>
      <c r="PYM113" s="865"/>
      <c r="PYN113" s="865"/>
      <c r="PYO113" s="861"/>
      <c r="PYP113" s="865"/>
      <c r="PYQ113" s="865"/>
      <c r="PYR113" s="865"/>
      <c r="PYS113" s="865"/>
      <c r="PYT113" s="865"/>
      <c r="PYU113" s="865"/>
      <c r="PYV113" s="865"/>
      <c r="PYW113" s="861"/>
      <c r="PYX113" s="865"/>
      <c r="PYY113" s="865"/>
      <c r="PYZ113" s="865"/>
      <c r="PZA113" s="865"/>
      <c r="PZB113" s="865"/>
      <c r="PZC113" s="865"/>
      <c r="PZD113" s="865"/>
      <c r="PZE113" s="861"/>
      <c r="PZF113" s="865"/>
      <c r="PZG113" s="865"/>
      <c r="PZH113" s="865"/>
      <c r="PZI113" s="865"/>
      <c r="PZJ113" s="865"/>
      <c r="PZK113" s="865"/>
      <c r="PZL113" s="865"/>
      <c r="PZM113" s="861"/>
      <c r="PZN113" s="865"/>
      <c r="PZO113" s="865"/>
      <c r="PZP113" s="865"/>
      <c r="PZQ113" s="865"/>
      <c r="PZR113" s="865"/>
      <c r="PZS113" s="865"/>
      <c r="PZT113" s="865"/>
      <c r="PZU113" s="861"/>
      <c r="PZV113" s="865"/>
      <c r="PZW113" s="865"/>
      <c r="PZX113" s="865"/>
      <c r="PZY113" s="865"/>
      <c r="PZZ113" s="865"/>
      <c r="QAA113" s="865"/>
      <c r="QAB113" s="865"/>
      <c r="QAC113" s="861"/>
      <c r="QAD113" s="865"/>
      <c r="QAE113" s="865"/>
      <c r="QAF113" s="865"/>
      <c r="QAG113" s="865"/>
      <c r="QAH113" s="865"/>
      <c r="QAI113" s="865"/>
      <c r="QAJ113" s="865"/>
      <c r="QAK113" s="861"/>
      <c r="QAL113" s="865"/>
      <c r="QAM113" s="865"/>
      <c r="QAN113" s="865"/>
      <c r="QAO113" s="865"/>
      <c r="QAP113" s="865"/>
      <c r="QAQ113" s="865"/>
      <c r="QAR113" s="865"/>
      <c r="QAS113" s="861"/>
      <c r="QAT113" s="865"/>
      <c r="QAU113" s="865"/>
      <c r="QAV113" s="865"/>
      <c r="QAW113" s="865"/>
      <c r="QAX113" s="865"/>
      <c r="QAY113" s="865"/>
      <c r="QAZ113" s="865"/>
      <c r="QBA113" s="861"/>
      <c r="QBB113" s="865"/>
      <c r="QBC113" s="865"/>
      <c r="QBD113" s="865"/>
      <c r="QBE113" s="865"/>
      <c r="QBF113" s="865"/>
      <c r="QBG113" s="865"/>
      <c r="QBH113" s="865"/>
      <c r="QBI113" s="861"/>
      <c r="QBJ113" s="865"/>
      <c r="QBK113" s="865"/>
      <c r="QBL113" s="865"/>
      <c r="QBM113" s="865"/>
      <c r="QBN113" s="865"/>
      <c r="QBO113" s="865"/>
      <c r="QBP113" s="865"/>
      <c r="QBQ113" s="861"/>
      <c r="QBR113" s="865"/>
      <c r="QBS113" s="865"/>
      <c r="QBT113" s="865"/>
      <c r="QBU113" s="865"/>
      <c r="QBV113" s="865"/>
      <c r="QBW113" s="865"/>
      <c r="QBX113" s="865"/>
      <c r="QBY113" s="861"/>
      <c r="QBZ113" s="865"/>
      <c r="QCA113" s="865"/>
      <c r="QCB113" s="865"/>
      <c r="QCC113" s="865"/>
      <c r="QCD113" s="865"/>
      <c r="QCE113" s="865"/>
      <c r="QCF113" s="865"/>
      <c r="QCG113" s="861"/>
      <c r="QCH113" s="865"/>
      <c r="QCI113" s="865"/>
      <c r="QCJ113" s="865"/>
      <c r="QCK113" s="865"/>
      <c r="QCL113" s="865"/>
      <c r="QCM113" s="865"/>
      <c r="QCN113" s="865"/>
      <c r="QCO113" s="861"/>
      <c r="QCP113" s="865"/>
      <c r="QCQ113" s="865"/>
      <c r="QCR113" s="865"/>
      <c r="QCS113" s="865"/>
      <c r="QCT113" s="865"/>
      <c r="QCU113" s="865"/>
      <c r="QCV113" s="865"/>
      <c r="QCW113" s="861"/>
      <c r="QCX113" s="865"/>
      <c r="QCY113" s="865"/>
      <c r="QCZ113" s="865"/>
      <c r="QDA113" s="865"/>
      <c r="QDB113" s="865"/>
      <c r="QDC113" s="865"/>
      <c r="QDD113" s="865"/>
      <c r="QDE113" s="861"/>
      <c r="QDF113" s="865"/>
      <c r="QDG113" s="865"/>
      <c r="QDH113" s="865"/>
      <c r="QDI113" s="865"/>
      <c r="QDJ113" s="865"/>
      <c r="QDK113" s="865"/>
      <c r="QDL113" s="865"/>
      <c r="QDM113" s="861"/>
      <c r="QDN113" s="865"/>
      <c r="QDO113" s="865"/>
      <c r="QDP113" s="865"/>
      <c r="QDQ113" s="865"/>
      <c r="QDR113" s="865"/>
      <c r="QDS113" s="865"/>
      <c r="QDT113" s="865"/>
      <c r="QDU113" s="861"/>
      <c r="QDV113" s="865"/>
      <c r="QDW113" s="865"/>
      <c r="QDX113" s="865"/>
      <c r="QDY113" s="865"/>
      <c r="QDZ113" s="865"/>
      <c r="QEA113" s="865"/>
      <c r="QEB113" s="865"/>
      <c r="QEC113" s="861"/>
      <c r="QED113" s="865"/>
      <c r="QEE113" s="865"/>
      <c r="QEF113" s="865"/>
      <c r="QEG113" s="865"/>
      <c r="QEH113" s="865"/>
      <c r="QEI113" s="865"/>
      <c r="QEJ113" s="865"/>
      <c r="QEK113" s="861"/>
      <c r="QEL113" s="865"/>
      <c r="QEM113" s="865"/>
      <c r="QEN113" s="865"/>
      <c r="QEO113" s="865"/>
      <c r="QEP113" s="865"/>
      <c r="QEQ113" s="865"/>
      <c r="QER113" s="865"/>
      <c r="QES113" s="861"/>
      <c r="QET113" s="865"/>
      <c r="QEU113" s="865"/>
      <c r="QEV113" s="865"/>
      <c r="QEW113" s="865"/>
      <c r="QEX113" s="865"/>
      <c r="QEY113" s="865"/>
      <c r="QEZ113" s="865"/>
      <c r="QFA113" s="861"/>
      <c r="QFB113" s="865"/>
      <c r="QFC113" s="865"/>
      <c r="QFD113" s="865"/>
      <c r="QFE113" s="865"/>
      <c r="QFF113" s="865"/>
      <c r="QFG113" s="865"/>
      <c r="QFH113" s="865"/>
      <c r="QFI113" s="861"/>
      <c r="QFJ113" s="865"/>
      <c r="QFK113" s="865"/>
      <c r="QFL113" s="865"/>
      <c r="QFM113" s="865"/>
      <c r="QFN113" s="865"/>
      <c r="QFO113" s="865"/>
      <c r="QFP113" s="865"/>
      <c r="QFQ113" s="861"/>
      <c r="QFR113" s="865"/>
      <c r="QFS113" s="865"/>
      <c r="QFT113" s="865"/>
      <c r="QFU113" s="865"/>
      <c r="QFV113" s="865"/>
      <c r="QFW113" s="865"/>
      <c r="QFX113" s="865"/>
      <c r="QFY113" s="861"/>
      <c r="QFZ113" s="865"/>
      <c r="QGA113" s="865"/>
      <c r="QGB113" s="865"/>
      <c r="QGC113" s="865"/>
      <c r="QGD113" s="865"/>
      <c r="QGE113" s="865"/>
      <c r="QGF113" s="865"/>
      <c r="QGG113" s="861"/>
      <c r="QGH113" s="865"/>
      <c r="QGI113" s="865"/>
      <c r="QGJ113" s="865"/>
      <c r="QGK113" s="865"/>
      <c r="QGL113" s="865"/>
      <c r="QGM113" s="865"/>
      <c r="QGN113" s="865"/>
      <c r="QGO113" s="861"/>
      <c r="QGP113" s="865"/>
      <c r="QGQ113" s="865"/>
      <c r="QGR113" s="865"/>
      <c r="QGS113" s="865"/>
      <c r="QGT113" s="865"/>
      <c r="QGU113" s="865"/>
      <c r="QGV113" s="865"/>
      <c r="QGW113" s="861"/>
      <c r="QGX113" s="865"/>
      <c r="QGY113" s="865"/>
      <c r="QGZ113" s="865"/>
      <c r="QHA113" s="865"/>
      <c r="QHB113" s="865"/>
      <c r="QHC113" s="865"/>
      <c r="QHD113" s="865"/>
      <c r="QHE113" s="861"/>
      <c r="QHF113" s="865"/>
      <c r="QHG113" s="865"/>
      <c r="QHH113" s="865"/>
      <c r="QHI113" s="865"/>
      <c r="QHJ113" s="865"/>
      <c r="QHK113" s="865"/>
      <c r="QHL113" s="865"/>
      <c r="QHM113" s="861"/>
      <c r="QHN113" s="865"/>
      <c r="QHO113" s="865"/>
      <c r="QHP113" s="865"/>
      <c r="QHQ113" s="865"/>
      <c r="QHR113" s="865"/>
      <c r="QHS113" s="865"/>
      <c r="QHT113" s="865"/>
      <c r="QHU113" s="861"/>
      <c r="QHV113" s="865"/>
      <c r="QHW113" s="865"/>
      <c r="QHX113" s="865"/>
      <c r="QHY113" s="865"/>
      <c r="QHZ113" s="865"/>
      <c r="QIA113" s="865"/>
      <c r="QIB113" s="865"/>
      <c r="QIC113" s="861"/>
      <c r="QID113" s="865"/>
      <c r="QIE113" s="865"/>
      <c r="QIF113" s="865"/>
      <c r="QIG113" s="865"/>
      <c r="QIH113" s="865"/>
      <c r="QII113" s="865"/>
      <c r="QIJ113" s="865"/>
      <c r="QIK113" s="861"/>
      <c r="QIL113" s="865"/>
      <c r="QIM113" s="865"/>
      <c r="QIN113" s="865"/>
      <c r="QIO113" s="865"/>
      <c r="QIP113" s="865"/>
      <c r="QIQ113" s="865"/>
      <c r="QIR113" s="865"/>
      <c r="QIS113" s="861"/>
      <c r="QIT113" s="865"/>
      <c r="QIU113" s="865"/>
      <c r="QIV113" s="865"/>
      <c r="QIW113" s="865"/>
      <c r="QIX113" s="865"/>
      <c r="QIY113" s="865"/>
      <c r="QIZ113" s="865"/>
      <c r="QJA113" s="861"/>
      <c r="QJB113" s="865"/>
      <c r="QJC113" s="865"/>
      <c r="QJD113" s="865"/>
      <c r="QJE113" s="865"/>
      <c r="QJF113" s="865"/>
      <c r="QJG113" s="865"/>
      <c r="QJH113" s="865"/>
      <c r="QJI113" s="861"/>
      <c r="QJJ113" s="865"/>
      <c r="QJK113" s="865"/>
      <c r="QJL113" s="865"/>
      <c r="QJM113" s="865"/>
      <c r="QJN113" s="865"/>
      <c r="QJO113" s="865"/>
      <c r="QJP113" s="865"/>
      <c r="QJQ113" s="861"/>
      <c r="QJR113" s="865"/>
      <c r="QJS113" s="865"/>
      <c r="QJT113" s="865"/>
      <c r="QJU113" s="865"/>
      <c r="QJV113" s="865"/>
      <c r="QJW113" s="865"/>
      <c r="QJX113" s="865"/>
      <c r="QJY113" s="861"/>
      <c r="QJZ113" s="865"/>
      <c r="QKA113" s="865"/>
      <c r="QKB113" s="865"/>
      <c r="QKC113" s="865"/>
      <c r="QKD113" s="865"/>
      <c r="QKE113" s="865"/>
      <c r="QKF113" s="865"/>
      <c r="QKG113" s="861"/>
      <c r="QKH113" s="865"/>
      <c r="QKI113" s="865"/>
      <c r="QKJ113" s="865"/>
      <c r="QKK113" s="865"/>
      <c r="QKL113" s="865"/>
      <c r="QKM113" s="865"/>
      <c r="QKN113" s="865"/>
      <c r="QKO113" s="861"/>
      <c r="QKP113" s="865"/>
      <c r="QKQ113" s="865"/>
      <c r="QKR113" s="865"/>
      <c r="QKS113" s="865"/>
      <c r="QKT113" s="865"/>
      <c r="QKU113" s="865"/>
      <c r="QKV113" s="865"/>
      <c r="QKW113" s="861"/>
      <c r="QKX113" s="865"/>
      <c r="QKY113" s="865"/>
      <c r="QKZ113" s="865"/>
      <c r="QLA113" s="865"/>
      <c r="QLB113" s="865"/>
      <c r="QLC113" s="865"/>
      <c r="QLD113" s="865"/>
      <c r="QLE113" s="861"/>
      <c r="QLF113" s="865"/>
      <c r="QLG113" s="865"/>
      <c r="QLH113" s="865"/>
      <c r="QLI113" s="865"/>
      <c r="QLJ113" s="865"/>
      <c r="QLK113" s="865"/>
      <c r="QLL113" s="865"/>
      <c r="QLM113" s="861"/>
      <c r="QLN113" s="865"/>
      <c r="QLO113" s="865"/>
      <c r="QLP113" s="865"/>
      <c r="QLQ113" s="865"/>
      <c r="QLR113" s="865"/>
      <c r="QLS113" s="865"/>
      <c r="QLT113" s="865"/>
      <c r="QLU113" s="861"/>
      <c r="QLV113" s="865"/>
      <c r="QLW113" s="865"/>
      <c r="QLX113" s="865"/>
      <c r="QLY113" s="865"/>
      <c r="QLZ113" s="865"/>
      <c r="QMA113" s="865"/>
      <c r="QMB113" s="865"/>
      <c r="QMC113" s="861"/>
      <c r="QMD113" s="865"/>
      <c r="QME113" s="865"/>
      <c r="QMF113" s="865"/>
      <c r="QMG113" s="865"/>
      <c r="QMH113" s="865"/>
      <c r="QMI113" s="865"/>
      <c r="QMJ113" s="865"/>
      <c r="QMK113" s="861"/>
      <c r="QML113" s="865"/>
      <c r="QMM113" s="865"/>
      <c r="QMN113" s="865"/>
      <c r="QMO113" s="865"/>
      <c r="QMP113" s="865"/>
      <c r="QMQ113" s="865"/>
      <c r="QMR113" s="865"/>
      <c r="QMS113" s="861"/>
      <c r="QMT113" s="865"/>
      <c r="QMU113" s="865"/>
      <c r="QMV113" s="865"/>
      <c r="QMW113" s="865"/>
      <c r="QMX113" s="865"/>
      <c r="QMY113" s="865"/>
      <c r="QMZ113" s="865"/>
      <c r="QNA113" s="861"/>
      <c r="QNB113" s="865"/>
      <c r="QNC113" s="865"/>
      <c r="QND113" s="865"/>
      <c r="QNE113" s="865"/>
      <c r="QNF113" s="865"/>
      <c r="QNG113" s="865"/>
      <c r="QNH113" s="865"/>
      <c r="QNI113" s="861"/>
      <c r="QNJ113" s="865"/>
      <c r="QNK113" s="865"/>
      <c r="QNL113" s="865"/>
      <c r="QNM113" s="865"/>
      <c r="QNN113" s="865"/>
      <c r="QNO113" s="865"/>
      <c r="QNP113" s="865"/>
      <c r="QNQ113" s="861"/>
      <c r="QNR113" s="865"/>
      <c r="QNS113" s="865"/>
      <c r="QNT113" s="865"/>
      <c r="QNU113" s="865"/>
      <c r="QNV113" s="865"/>
      <c r="QNW113" s="865"/>
      <c r="QNX113" s="865"/>
      <c r="QNY113" s="861"/>
      <c r="QNZ113" s="865"/>
      <c r="QOA113" s="865"/>
      <c r="QOB113" s="865"/>
      <c r="QOC113" s="865"/>
      <c r="QOD113" s="865"/>
      <c r="QOE113" s="865"/>
      <c r="QOF113" s="865"/>
      <c r="QOG113" s="861"/>
      <c r="QOH113" s="865"/>
      <c r="QOI113" s="865"/>
      <c r="QOJ113" s="865"/>
      <c r="QOK113" s="865"/>
      <c r="QOL113" s="865"/>
      <c r="QOM113" s="865"/>
      <c r="QON113" s="865"/>
      <c r="QOO113" s="861"/>
      <c r="QOP113" s="865"/>
      <c r="QOQ113" s="865"/>
      <c r="QOR113" s="865"/>
      <c r="QOS113" s="865"/>
      <c r="QOT113" s="865"/>
      <c r="QOU113" s="865"/>
      <c r="QOV113" s="865"/>
      <c r="QOW113" s="861"/>
      <c r="QOX113" s="865"/>
      <c r="QOY113" s="865"/>
      <c r="QOZ113" s="865"/>
      <c r="QPA113" s="865"/>
      <c r="QPB113" s="865"/>
      <c r="QPC113" s="865"/>
      <c r="QPD113" s="865"/>
      <c r="QPE113" s="861"/>
      <c r="QPF113" s="865"/>
      <c r="QPG113" s="865"/>
      <c r="QPH113" s="865"/>
      <c r="QPI113" s="865"/>
      <c r="QPJ113" s="865"/>
      <c r="QPK113" s="865"/>
      <c r="QPL113" s="865"/>
      <c r="QPM113" s="861"/>
      <c r="QPN113" s="865"/>
      <c r="QPO113" s="865"/>
      <c r="QPP113" s="865"/>
      <c r="QPQ113" s="865"/>
      <c r="QPR113" s="865"/>
      <c r="QPS113" s="865"/>
      <c r="QPT113" s="865"/>
      <c r="QPU113" s="861"/>
      <c r="QPV113" s="865"/>
      <c r="QPW113" s="865"/>
      <c r="QPX113" s="865"/>
      <c r="QPY113" s="865"/>
      <c r="QPZ113" s="865"/>
      <c r="QQA113" s="865"/>
      <c r="QQB113" s="865"/>
      <c r="QQC113" s="861"/>
      <c r="QQD113" s="865"/>
      <c r="QQE113" s="865"/>
      <c r="QQF113" s="865"/>
      <c r="QQG113" s="865"/>
      <c r="QQH113" s="865"/>
      <c r="QQI113" s="865"/>
      <c r="QQJ113" s="865"/>
      <c r="QQK113" s="861"/>
      <c r="QQL113" s="865"/>
      <c r="QQM113" s="865"/>
      <c r="QQN113" s="865"/>
      <c r="QQO113" s="865"/>
      <c r="QQP113" s="865"/>
      <c r="QQQ113" s="865"/>
      <c r="QQR113" s="865"/>
      <c r="QQS113" s="861"/>
      <c r="QQT113" s="865"/>
      <c r="QQU113" s="865"/>
      <c r="QQV113" s="865"/>
      <c r="QQW113" s="865"/>
      <c r="QQX113" s="865"/>
      <c r="QQY113" s="865"/>
      <c r="QQZ113" s="865"/>
      <c r="QRA113" s="861"/>
      <c r="QRB113" s="865"/>
      <c r="QRC113" s="865"/>
      <c r="QRD113" s="865"/>
      <c r="QRE113" s="865"/>
      <c r="QRF113" s="865"/>
      <c r="QRG113" s="865"/>
      <c r="QRH113" s="865"/>
      <c r="QRI113" s="861"/>
      <c r="QRJ113" s="865"/>
      <c r="QRK113" s="865"/>
      <c r="QRL113" s="865"/>
      <c r="QRM113" s="865"/>
      <c r="QRN113" s="865"/>
      <c r="QRO113" s="865"/>
      <c r="QRP113" s="865"/>
      <c r="QRQ113" s="861"/>
      <c r="QRR113" s="865"/>
      <c r="QRS113" s="865"/>
      <c r="QRT113" s="865"/>
      <c r="QRU113" s="865"/>
      <c r="QRV113" s="865"/>
      <c r="QRW113" s="865"/>
      <c r="QRX113" s="865"/>
      <c r="QRY113" s="861"/>
      <c r="QRZ113" s="865"/>
      <c r="QSA113" s="865"/>
      <c r="QSB113" s="865"/>
      <c r="QSC113" s="865"/>
      <c r="QSD113" s="865"/>
      <c r="QSE113" s="865"/>
      <c r="QSF113" s="865"/>
      <c r="QSG113" s="861"/>
      <c r="QSH113" s="865"/>
      <c r="QSI113" s="865"/>
      <c r="QSJ113" s="865"/>
      <c r="QSK113" s="865"/>
      <c r="QSL113" s="865"/>
      <c r="QSM113" s="865"/>
      <c r="QSN113" s="865"/>
      <c r="QSO113" s="861"/>
      <c r="QSP113" s="865"/>
      <c r="QSQ113" s="865"/>
      <c r="QSR113" s="865"/>
      <c r="QSS113" s="865"/>
      <c r="QST113" s="865"/>
      <c r="QSU113" s="865"/>
      <c r="QSV113" s="865"/>
      <c r="QSW113" s="861"/>
      <c r="QSX113" s="865"/>
      <c r="QSY113" s="865"/>
      <c r="QSZ113" s="865"/>
      <c r="QTA113" s="865"/>
      <c r="QTB113" s="865"/>
      <c r="QTC113" s="865"/>
      <c r="QTD113" s="865"/>
      <c r="QTE113" s="861"/>
      <c r="QTF113" s="865"/>
      <c r="QTG113" s="865"/>
      <c r="QTH113" s="865"/>
      <c r="QTI113" s="865"/>
      <c r="QTJ113" s="865"/>
      <c r="QTK113" s="865"/>
      <c r="QTL113" s="865"/>
      <c r="QTM113" s="861"/>
      <c r="QTN113" s="865"/>
      <c r="QTO113" s="865"/>
      <c r="QTP113" s="865"/>
      <c r="QTQ113" s="865"/>
      <c r="QTR113" s="865"/>
      <c r="QTS113" s="865"/>
      <c r="QTT113" s="865"/>
      <c r="QTU113" s="861"/>
      <c r="QTV113" s="865"/>
      <c r="QTW113" s="865"/>
      <c r="QTX113" s="865"/>
      <c r="QTY113" s="865"/>
      <c r="QTZ113" s="865"/>
      <c r="QUA113" s="865"/>
      <c r="QUB113" s="865"/>
      <c r="QUC113" s="861"/>
      <c r="QUD113" s="865"/>
      <c r="QUE113" s="865"/>
      <c r="QUF113" s="865"/>
      <c r="QUG113" s="865"/>
      <c r="QUH113" s="865"/>
      <c r="QUI113" s="865"/>
      <c r="QUJ113" s="865"/>
      <c r="QUK113" s="861"/>
      <c r="QUL113" s="865"/>
      <c r="QUM113" s="865"/>
      <c r="QUN113" s="865"/>
      <c r="QUO113" s="865"/>
      <c r="QUP113" s="865"/>
      <c r="QUQ113" s="865"/>
      <c r="QUR113" s="865"/>
      <c r="QUS113" s="861"/>
      <c r="QUT113" s="865"/>
      <c r="QUU113" s="865"/>
      <c r="QUV113" s="865"/>
      <c r="QUW113" s="865"/>
      <c r="QUX113" s="865"/>
      <c r="QUY113" s="865"/>
      <c r="QUZ113" s="865"/>
      <c r="QVA113" s="861"/>
      <c r="QVB113" s="865"/>
      <c r="QVC113" s="865"/>
      <c r="QVD113" s="865"/>
      <c r="QVE113" s="865"/>
      <c r="QVF113" s="865"/>
      <c r="QVG113" s="865"/>
      <c r="QVH113" s="865"/>
      <c r="QVI113" s="861"/>
      <c r="QVJ113" s="865"/>
      <c r="QVK113" s="865"/>
      <c r="QVL113" s="865"/>
      <c r="QVM113" s="865"/>
      <c r="QVN113" s="865"/>
      <c r="QVO113" s="865"/>
      <c r="QVP113" s="865"/>
      <c r="QVQ113" s="861"/>
      <c r="QVR113" s="865"/>
      <c r="QVS113" s="865"/>
      <c r="QVT113" s="865"/>
      <c r="QVU113" s="865"/>
      <c r="QVV113" s="865"/>
      <c r="QVW113" s="865"/>
      <c r="QVX113" s="865"/>
      <c r="QVY113" s="861"/>
      <c r="QVZ113" s="865"/>
      <c r="QWA113" s="865"/>
      <c r="QWB113" s="865"/>
      <c r="QWC113" s="865"/>
      <c r="QWD113" s="865"/>
      <c r="QWE113" s="865"/>
      <c r="QWF113" s="865"/>
      <c r="QWG113" s="861"/>
      <c r="QWH113" s="865"/>
      <c r="QWI113" s="865"/>
      <c r="QWJ113" s="865"/>
      <c r="QWK113" s="865"/>
      <c r="QWL113" s="865"/>
      <c r="QWM113" s="865"/>
      <c r="QWN113" s="865"/>
      <c r="QWO113" s="861"/>
      <c r="QWP113" s="865"/>
      <c r="QWQ113" s="865"/>
      <c r="QWR113" s="865"/>
      <c r="QWS113" s="865"/>
      <c r="QWT113" s="865"/>
      <c r="QWU113" s="865"/>
      <c r="QWV113" s="865"/>
      <c r="QWW113" s="861"/>
      <c r="QWX113" s="865"/>
      <c r="QWY113" s="865"/>
      <c r="QWZ113" s="865"/>
      <c r="QXA113" s="865"/>
      <c r="QXB113" s="865"/>
      <c r="QXC113" s="865"/>
      <c r="QXD113" s="865"/>
      <c r="QXE113" s="861"/>
      <c r="QXF113" s="865"/>
      <c r="QXG113" s="865"/>
      <c r="QXH113" s="865"/>
      <c r="QXI113" s="865"/>
      <c r="QXJ113" s="865"/>
      <c r="QXK113" s="865"/>
      <c r="QXL113" s="865"/>
      <c r="QXM113" s="861"/>
      <c r="QXN113" s="865"/>
      <c r="QXO113" s="865"/>
      <c r="QXP113" s="865"/>
      <c r="QXQ113" s="865"/>
      <c r="QXR113" s="865"/>
      <c r="QXS113" s="865"/>
      <c r="QXT113" s="865"/>
      <c r="QXU113" s="861"/>
      <c r="QXV113" s="865"/>
      <c r="QXW113" s="865"/>
      <c r="QXX113" s="865"/>
      <c r="QXY113" s="865"/>
      <c r="QXZ113" s="865"/>
      <c r="QYA113" s="865"/>
      <c r="QYB113" s="865"/>
      <c r="QYC113" s="861"/>
      <c r="QYD113" s="865"/>
      <c r="QYE113" s="865"/>
      <c r="QYF113" s="865"/>
      <c r="QYG113" s="865"/>
      <c r="QYH113" s="865"/>
      <c r="QYI113" s="865"/>
      <c r="QYJ113" s="865"/>
      <c r="QYK113" s="861"/>
      <c r="QYL113" s="865"/>
      <c r="QYM113" s="865"/>
      <c r="QYN113" s="865"/>
      <c r="QYO113" s="865"/>
      <c r="QYP113" s="865"/>
      <c r="QYQ113" s="865"/>
      <c r="QYR113" s="865"/>
      <c r="QYS113" s="861"/>
      <c r="QYT113" s="865"/>
      <c r="QYU113" s="865"/>
      <c r="QYV113" s="865"/>
      <c r="QYW113" s="865"/>
      <c r="QYX113" s="865"/>
      <c r="QYY113" s="865"/>
      <c r="QYZ113" s="865"/>
      <c r="QZA113" s="861"/>
      <c r="QZB113" s="865"/>
      <c r="QZC113" s="865"/>
      <c r="QZD113" s="865"/>
      <c r="QZE113" s="865"/>
      <c r="QZF113" s="865"/>
      <c r="QZG113" s="865"/>
      <c r="QZH113" s="865"/>
      <c r="QZI113" s="861"/>
      <c r="QZJ113" s="865"/>
      <c r="QZK113" s="865"/>
      <c r="QZL113" s="865"/>
      <c r="QZM113" s="865"/>
      <c r="QZN113" s="865"/>
      <c r="QZO113" s="865"/>
      <c r="QZP113" s="865"/>
      <c r="QZQ113" s="861"/>
      <c r="QZR113" s="865"/>
      <c r="QZS113" s="865"/>
      <c r="QZT113" s="865"/>
      <c r="QZU113" s="865"/>
      <c r="QZV113" s="865"/>
      <c r="QZW113" s="865"/>
      <c r="QZX113" s="865"/>
      <c r="QZY113" s="861"/>
      <c r="QZZ113" s="865"/>
      <c r="RAA113" s="865"/>
      <c r="RAB113" s="865"/>
      <c r="RAC113" s="865"/>
      <c r="RAD113" s="865"/>
      <c r="RAE113" s="865"/>
      <c r="RAF113" s="865"/>
      <c r="RAG113" s="861"/>
      <c r="RAH113" s="865"/>
      <c r="RAI113" s="865"/>
      <c r="RAJ113" s="865"/>
      <c r="RAK113" s="865"/>
      <c r="RAL113" s="865"/>
      <c r="RAM113" s="865"/>
      <c r="RAN113" s="865"/>
      <c r="RAO113" s="861"/>
      <c r="RAP113" s="865"/>
      <c r="RAQ113" s="865"/>
      <c r="RAR113" s="865"/>
      <c r="RAS113" s="865"/>
      <c r="RAT113" s="865"/>
      <c r="RAU113" s="865"/>
      <c r="RAV113" s="865"/>
      <c r="RAW113" s="861"/>
      <c r="RAX113" s="865"/>
      <c r="RAY113" s="865"/>
      <c r="RAZ113" s="865"/>
      <c r="RBA113" s="865"/>
      <c r="RBB113" s="865"/>
      <c r="RBC113" s="865"/>
      <c r="RBD113" s="865"/>
      <c r="RBE113" s="861"/>
      <c r="RBF113" s="865"/>
      <c r="RBG113" s="865"/>
      <c r="RBH113" s="865"/>
      <c r="RBI113" s="865"/>
      <c r="RBJ113" s="865"/>
      <c r="RBK113" s="865"/>
      <c r="RBL113" s="865"/>
      <c r="RBM113" s="861"/>
      <c r="RBN113" s="865"/>
      <c r="RBO113" s="865"/>
      <c r="RBP113" s="865"/>
      <c r="RBQ113" s="865"/>
      <c r="RBR113" s="865"/>
      <c r="RBS113" s="865"/>
      <c r="RBT113" s="865"/>
      <c r="RBU113" s="861"/>
      <c r="RBV113" s="865"/>
      <c r="RBW113" s="865"/>
      <c r="RBX113" s="865"/>
      <c r="RBY113" s="865"/>
      <c r="RBZ113" s="865"/>
      <c r="RCA113" s="865"/>
      <c r="RCB113" s="865"/>
      <c r="RCC113" s="861"/>
      <c r="RCD113" s="865"/>
      <c r="RCE113" s="865"/>
      <c r="RCF113" s="865"/>
      <c r="RCG113" s="865"/>
      <c r="RCH113" s="865"/>
      <c r="RCI113" s="865"/>
      <c r="RCJ113" s="865"/>
      <c r="RCK113" s="861"/>
      <c r="RCL113" s="865"/>
      <c r="RCM113" s="865"/>
      <c r="RCN113" s="865"/>
      <c r="RCO113" s="865"/>
      <c r="RCP113" s="865"/>
      <c r="RCQ113" s="865"/>
      <c r="RCR113" s="865"/>
      <c r="RCS113" s="861"/>
      <c r="RCT113" s="865"/>
      <c r="RCU113" s="865"/>
      <c r="RCV113" s="865"/>
      <c r="RCW113" s="865"/>
      <c r="RCX113" s="865"/>
      <c r="RCY113" s="865"/>
      <c r="RCZ113" s="865"/>
      <c r="RDA113" s="861"/>
      <c r="RDB113" s="865"/>
      <c r="RDC113" s="865"/>
      <c r="RDD113" s="865"/>
      <c r="RDE113" s="865"/>
      <c r="RDF113" s="865"/>
      <c r="RDG113" s="865"/>
      <c r="RDH113" s="865"/>
      <c r="RDI113" s="861"/>
      <c r="RDJ113" s="865"/>
      <c r="RDK113" s="865"/>
      <c r="RDL113" s="865"/>
      <c r="RDM113" s="865"/>
      <c r="RDN113" s="865"/>
      <c r="RDO113" s="865"/>
      <c r="RDP113" s="865"/>
      <c r="RDQ113" s="861"/>
      <c r="RDR113" s="865"/>
      <c r="RDS113" s="865"/>
      <c r="RDT113" s="865"/>
      <c r="RDU113" s="865"/>
      <c r="RDV113" s="865"/>
      <c r="RDW113" s="865"/>
      <c r="RDX113" s="865"/>
      <c r="RDY113" s="861"/>
      <c r="RDZ113" s="865"/>
      <c r="REA113" s="865"/>
      <c r="REB113" s="865"/>
      <c r="REC113" s="865"/>
      <c r="RED113" s="865"/>
      <c r="REE113" s="865"/>
      <c r="REF113" s="865"/>
      <c r="REG113" s="861"/>
      <c r="REH113" s="865"/>
      <c r="REI113" s="865"/>
      <c r="REJ113" s="865"/>
      <c r="REK113" s="865"/>
      <c r="REL113" s="865"/>
      <c r="REM113" s="865"/>
      <c r="REN113" s="865"/>
      <c r="REO113" s="861"/>
      <c r="REP113" s="865"/>
      <c r="REQ113" s="865"/>
      <c r="RER113" s="865"/>
      <c r="RES113" s="865"/>
      <c r="RET113" s="865"/>
      <c r="REU113" s="865"/>
      <c r="REV113" s="865"/>
      <c r="REW113" s="861"/>
      <c r="REX113" s="865"/>
      <c r="REY113" s="865"/>
      <c r="REZ113" s="865"/>
      <c r="RFA113" s="865"/>
      <c r="RFB113" s="865"/>
      <c r="RFC113" s="865"/>
      <c r="RFD113" s="865"/>
      <c r="RFE113" s="861"/>
      <c r="RFF113" s="865"/>
      <c r="RFG113" s="865"/>
      <c r="RFH113" s="865"/>
      <c r="RFI113" s="865"/>
      <c r="RFJ113" s="865"/>
      <c r="RFK113" s="865"/>
      <c r="RFL113" s="865"/>
      <c r="RFM113" s="861"/>
      <c r="RFN113" s="865"/>
      <c r="RFO113" s="865"/>
      <c r="RFP113" s="865"/>
      <c r="RFQ113" s="865"/>
      <c r="RFR113" s="865"/>
      <c r="RFS113" s="865"/>
      <c r="RFT113" s="865"/>
      <c r="RFU113" s="861"/>
      <c r="RFV113" s="865"/>
      <c r="RFW113" s="865"/>
      <c r="RFX113" s="865"/>
      <c r="RFY113" s="865"/>
      <c r="RFZ113" s="865"/>
      <c r="RGA113" s="865"/>
      <c r="RGB113" s="865"/>
      <c r="RGC113" s="861"/>
      <c r="RGD113" s="865"/>
      <c r="RGE113" s="865"/>
      <c r="RGF113" s="865"/>
      <c r="RGG113" s="865"/>
      <c r="RGH113" s="865"/>
      <c r="RGI113" s="865"/>
      <c r="RGJ113" s="865"/>
      <c r="RGK113" s="861"/>
      <c r="RGL113" s="865"/>
      <c r="RGM113" s="865"/>
      <c r="RGN113" s="865"/>
      <c r="RGO113" s="865"/>
      <c r="RGP113" s="865"/>
      <c r="RGQ113" s="865"/>
      <c r="RGR113" s="865"/>
      <c r="RGS113" s="861"/>
      <c r="RGT113" s="865"/>
      <c r="RGU113" s="865"/>
      <c r="RGV113" s="865"/>
      <c r="RGW113" s="865"/>
      <c r="RGX113" s="865"/>
      <c r="RGY113" s="865"/>
      <c r="RGZ113" s="865"/>
      <c r="RHA113" s="861"/>
      <c r="RHB113" s="865"/>
      <c r="RHC113" s="865"/>
      <c r="RHD113" s="865"/>
      <c r="RHE113" s="865"/>
      <c r="RHF113" s="865"/>
      <c r="RHG113" s="865"/>
      <c r="RHH113" s="865"/>
      <c r="RHI113" s="861"/>
      <c r="RHJ113" s="865"/>
      <c r="RHK113" s="865"/>
      <c r="RHL113" s="865"/>
      <c r="RHM113" s="865"/>
      <c r="RHN113" s="865"/>
      <c r="RHO113" s="865"/>
      <c r="RHP113" s="865"/>
      <c r="RHQ113" s="861"/>
      <c r="RHR113" s="865"/>
      <c r="RHS113" s="865"/>
      <c r="RHT113" s="865"/>
      <c r="RHU113" s="865"/>
      <c r="RHV113" s="865"/>
      <c r="RHW113" s="865"/>
      <c r="RHX113" s="865"/>
      <c r="RHY113" s="861"/>
      <c r="RHZ113" s="865"/>
      <c r="RIA113" s="865"/>
      <c r="RIB113" s="865"/>
      <c r="RIC113" s="865"/>
      <c r="RID113" s="865"/>
      <c r="RIE113" s="865"/>
      <c r="RIF113" s="865"/>
      <c r="RIG113" s="861"/>
      <c r="RIH113" s="865"/>
      <c r="RII113" s="865"/>
      <c r="RIJ113" s="865"/>
      <c r="RIK113" s="865"/>
      <c r="RIL113" s="865"/>
      <c r="RIM113" s="865"/>
      <c r="RIN113" s="865"/>
      <c r="RIO113" s="861"/>
      <c r="RIP113" s="865"/>
      <c r="RIQ113" s="865"/>
      <c r="RIR113" s="865"/>
      <c r="RIS113" s="865"/>
      <c r="RIT113" s="865"/>
      <c r="RIU113" s="865"/>
      <c r="RIV113" s="865"/>
      <c r="RIW113" s="861"/>
      <c r="RIX113" s="865"/>
      <c r="RIY113" s="865"/>
      <c r="RIZ113" s="865"/>
      <c r="RJA113" s="865"/>
      <c r="RJB113" s="865"/>
      <c r="RJC113" s="865"/>
      <c r="RJD113" s="865"/>
      <c r="RJE113" s="861"/>
      <c r="RJF113" s="865"/>
      <c r="RJG113" s="865"/>
      <c r="RJH113" s="865"/>
      <c r="RJI113" s="865"/>
      <c r="RJJ113" s="865"/>
      <c r="RJK113" s="865"/>
      <c r="RJL113" s="865"/>
      <c r="RJM113" s="861"/>
      <c r="RJN113" s="865"/>
      <c r="RJO113" s="865"/>
      <c r="RJP113" s="865"/>
      <c r="RJQ113" s="865"/>
      <c r="RJR113" s="865"/>
      <c r="RJS113" s="865"/>
      <c r="RJT113" s="865"/>
      <c r="RJU113" s="861"/>
      <c r="RJV113" s="865"/>
      <c r="RJW113" s="865"/>
      <c r="RJX113" s="865"/>
      <c r="RJY113" s="865"/>
      <c r="RJZ113" s="865"/>
      <c r="RKA113" s="865"/>
      <c r="RKB113" s="865"/>
      <c r="RKC113" s="861"/>
      <c r="RKD113" s="865"/>
      <c r="RKE113" s="865"/>
      <c r="RKF113" s="865"/>
      <c r="RKG113" s="865"/>
      <c r="RKH113" s="865"/>
      <c r="RKI113" s="865"/>
      <c r="RKJ113" s="865"/>
      <c r="RKK113" s="861"/>
      <c r="RKL113" s="865"/>
      <c r="RKM113" s="865"/>
      <c r="RKN113" s="865"/>
      <c r="RKO113" s="865"/>
      <c r="RKP113" s="865"/>
      <c r="RKQ113" s="865"/>
      <c r="RKR113" s="865"/>
      <c r="RKS113" s="861"/>
      <c r="RKT113" s="865"/>
      <c r="RKU113" s="865"/>
      <c r="RKV113" s="865"/>
      <c r="RKW113" s="865"/>
      <c r="RKX113" s="865"/>
      <c r="RKY113" s="865"/>
      <c r="RKZ113" s="865"/>
      <c r="RLA113" s="861"/>
      <c r="RLB113" s="865"/>
      <c r="RLC113" s="865"/>
      <c r="RLD113" s="865"/>
      <c r="RLE113" s="865"/>
      <c r="RLF113" s="865"/>
      <c r="RLG113" s="865"/>
      <c r="RLH113" s="865"/>
      <c r="RLI113" s="861"/>
      <c r="RLJ113" s="865"/>
      <c r="RLK113" s="865"/>
      <c r="RLL113" s="865"/>
      <c r="RLM113" s="865"/>
      <c r="RLN113" s="865"/>
      <c r="RLO113" s="865"/>
      <c r="RLP113" s="865"/>
      <c r="RLQ113" s="861"/>
      <c r="RLR113" s="865"/>
      <c r="RLS113" s="865"/>
      <c r="RLT113" s="865"/>
      <c r="RLU113" s="865"/>
      <c r="RLV113" s="865"/>
      <c r="RLW113" s="865"/>
      <c r="RLX113" s="865"/>
      <c r="RLY113" s="861"/>
      <c r="RLZ113" s="865"/>
      <c r="RMA113" s="865"/>
      <c r="RMB113" s="865"/>
      <c r="RMC113" s="865"/>
      <c r="RMD113" s="865"/>
      <c r="RME113" s="865"/>
      <c r="RMF113" s="865"/>
      <c r="RMG113" s="861"/>
      <c r="RMH113" s="865"/>
      <c r="RMI113" s="865"/>
      <c r="RMJ113" s="865"/>
      <c r="RMK113" s="865"/>
      <c r="RML113" s="865"/>
      <c r="RMM113" s="865"/>
      <c r="RMN113" s="865"/>
      <c r="RMO113" s="861"/>
      <c r="RMP113" s="865"/>
      <c r="RMQ113" s="865"/>
      <c r="RMR113" s="865"/>
      <c r="RMS113" s="865"/>
      <c r="RMT113" s="865"/>
      <c r="RMU113" s="865"/>
      <c r="RMV113" s="865"/>
      <c r="RMW113" s="861"/>
      <c r="RMX113" s="865"/>
      <c r="RMY113" s="865"/>
      <c r="RMZ113" s="865"/>
      <c r="RNA113" s="865"/>
      <c r="RNB113" s="865"/>
      <c r="RNC113" s="865"/>
      <c r="RND113" s="865"/>
      <c r="RNE113" s="861"/>
      <c r="RNF113" s="865"/>
      <c r="RNG113" s="865"/>
      <c r="RNH113" s="865"/>
      <c r="RNI113" s="865"/>
      <c r="RNJ113" s="865"/>
      <c r="RNK113" s="865"/>
      <c r="RNL113" s="865"/>
      <c r="RNM113" s="861"/>
      <c r="RNN113" s="865"/>
      <c r="RNO113" s="865"/>
      <c r="RNP113" s="865"/>
      <c r="RNQ113" s="865"/>
      <c r="RNR113" s="865"/>
      <c r="RNS113" s="865"/>
      <c r="RNT113" s="865"/>
      <c r="RNU113" s="861"/>
      <c r="RNV113" s="865"/>
      <c r="RNW113" s="865"/>
      <c r="RNX113" s="865"/>
      <c r="RNY113" s="865"/>
      <c r="RNZ113" s="865"/>
      <c r="ROA113" s="865"/>
      <c r="ROB113" s="865"/>
      <c r="ROC113" s="861"/>
      <c r="ROD113" s="865"/>
      <c r="ROE113" s="865"/>
      <c r="ROF113" s="865"/>
      <c r="ROG113" s="865"/>
      <c r="ROH113" s="865"/>
      <c r="ROI113" s="865"/>
      <c r="ROJ113" s="865"/>
      <c r="ROK113" s="861"/>
      <c r="ROL113" s="865"/>
      <c r="ROM113" s="865"/>
      <c r="RON113" s="865"/>
      <c r="ROO113" s="865"/>
      <c r="ROP113" s="865"/>
      <c r="ROQ113" s="865"/>
      <c r="ROR113" s="865"/>
      <c r="ROS113" s="861"/>
      <c r="ROT113" s="865"/>
      <c r="ROU113" s="865"/>
      <c r="ROV113" s="865"/>
      <c r="ROW113" s="865"/>
      <c r="ROX113" s="865"/>
      <c r="ROY113" s="865"/>
      <c r="ROZ113" s="865"/>
      <c r="RPA113" s="861"/>
      <c r="RPB113" s="865"/>
      <c r="RPC113" s="865"/>
      <c r="RPD113" s="865"/>
      <c r="RPE113" s="865"/>
      <c r="RPF113" s="865"/>
      <c r="RPG113" s="865"/>
      <c r="RPH113" s="865"/>
      <c r="RPI113" s="861"/>
      <c r="RPJ113" s="865"/>
      <c r="RPK113" s="865"/>
      <c r="RPL113" s="865"/>
      <c r="RPM113" s="865"/>
      <c r="RPN113" s="865"/>
      <c r="RPO113" s="865"/>
      <c r="RPP113" s="865"/>
      <c r="RPQ113" s="861"/>
      <c r="RPR113" s="865"/>
      <c r="RPS113" s="865"/>
      <c r="RPT113" s="865"/>
      <c r="RPU113" s="865"/>
      <c r="RPV113" s="865"/>
      <c r="RPW113" s="865"/>
      <c r="RPX113" s="865"/>
      <c r="RPY113" s="861"/>
      <c r="RPZ113" s="865"/>
      <c r="RQA113" s="865"/>
      <c r="RQB113" s="865"/>
      <c r="RQC113" s="865"/>
      <c r="RQD113" s="865"/>
      <c r="RQE113" s="865"/>
      <c r="RQF113" s="865"/>
      <c r="RQG113" s="861"/>
      <c r="RQH113" s="865"/>
      <c r="RQI113" s="865"/>
      <c r="RQJ113" s="865"/>
      <c r="RQK113" s="865"/>
      <c r="RQL113" s="865"/>
      <c r="RQM113" s="865"/>
      <c r="RQN113" s="865"/>
      <c r="RQO113" s="861"/>
      <c r="RQP113" s="865"/>
      <c r="RQQ113" s="865"/>
      <c r="RQR113" s="865"/>
      <c r="RQS113" s="865"/>
      <c r="RQT113" s="865"/>
      <c r="RQU113" s="865"/>
      <c r="RQV113" s="865"/>
      <c r="RQW113" s="861"/>
      <c r="RQX113" s="865"/>
      <c r="RQY113" s="865"/>
      <c r="RQZ113" s="865"/>
      <c r="RRA113" s="865"/>
      <c r="RRB113" s="865"/>
      <c r="RRC113" s="865"/>
      <c r="RRD113" s="865"/>
      <c r="RRE113" s="861"/>
      <c r="RRF113" s="865"/>
      <c r="RRG113" s="865"/>
      <c r="RRH113" s="865"/>
      <c r="RRI113" s="865"/>
      <c r="RRJ113" s="865"/>
      <c r="RRK113" s="865"/>
      <c r="RRL113" s="865"/>
      <c r="RRM113" s="861"/>
      <c r="RRN113" s="865"/>
      <c r="RRO113" s="865"/>
      <c r="RRP113" s="865"/>
      <c r="RRQ113" s="865"/>
      <c r="RRR113" s="865"/>
      <c r="RRS113" s="865"/>
      <c r="RRT113" s="865"/>
      <c r="RRU113" s="861"/>
      <c r="RRV113" s="865"/>
      <c r="RRW113" s="865"/>
      <c r="RRX113" s="865"/>
      <c r="RRY113" s="865"/>
      <c r="RRZ113" s="865"/>
      <c r="RSA113" s="865"/>
      <c r="RSB113" s="865"/>
      <c r="RSC113" s="861"/>
      <c r="RSD113" s="865"/>
      <c r="RSE113" s="865"/>
      <c r="RSF113" s="865"/>
      <c r="RSG113" s="865"/>
      <c r="RSH113" s="865"/>
      <c r="RSI113" s="865"/>
      <c r="RSJ113" s="865"/>
      <c r="RSK113" s="861"/>
      <c r="RSL113" s="865"/>
      <c r="RSM113" s="865"/>
      <c r="RSN113" s="865"/>
      <c r="RSO113" s="865"/>
      <c r="RSP113" s="865"/>
      <c r="RSQ113" s="865"/>
      <c r="RSR113" s="865"/>
      <c r="RSS113" s="861"/>
      <c r="RST113" s="865"/>
      <c r="RSU113" s="865"/>
      <c r="RSV113" s="865"/>
      <c r="RSW113" s="865"/>
      <c r="RSX113" s="865"/>
      <c r="RSY113" s="865"/>
      <c r="RSZ113" s="865"/>
      <c r="RTA113" s="861"/>
      <c r="RTB113" s="865"/>
      <c r="RTC113" s="865"/>
      <c r="RTD113" s="865"/>
      <c r="RTE113" s="865"/>
      <c r="RTF113" s="865"/>
      <c r="RTG113" s="865"/>
      <c r="RTH113" s="865"/>
      <c r="RTI113" s="861"/>
      <c r="RTJ113" s="865"/>
      <c r="RTK113" s="865"/>
      <c r="RTL113" s="865"/>
      <c r="RTM113" s="865"/>
      <c r="RTN113" s="865"/>
      <c r="RTO113" s="865"/>
      <c r="RTP113" s="865"/>
      <c r="RTQ113" s="861"/>
      <c r="RTR113" s="865"/>
      <c r="RTS113" s="865"/>
      <c r="RTT113" s="865"/>
      <c r="RTU113" s="865"/>
      <c r="RTV113" s="865"/>
      <c r="RTW113" s="865"/>
      <c r="RTX113" s="865"/>
      <c r="RTY113" s="861"/>
      <c r="RTZ113" s="865"/>
      <c r="RUA113" s="865"/>
      <c r="RUB113" s="865"/>
      <c r="RUC113" s="865"/>
      <c r="RUD113" s="865"/>
      <c r="RUE113" s="865"/>
      <c r="RUF113" s="865"/>
      <c r="RUG113" s="861"/>
      <c r="RUH113" s="865"/>
      <c r="RUI113" s="865"/>
      <c r="RUJ113" s="865"/>
      <c r="RUK113" s="865"/>
      <c r="RUL113" s="865"/>
      <c r="RUM113" s="865"/>
      <c r="RUN113" s="865"/>
      <c r="RUO113" s="861"/>
      <c r="RUP113" s="865"/>
      <c r="RUQ113" s="865"/>
      <c r="RUR113" s="865"/>
      <c r="RUS113" s="865"/>
      <c r="RUT113" s="865"/>
      <c r="RUU113" s="865"/>
      <c r="RUV113" s="865"/>
      <c r="RUW113" s="861"/>
      <c r="RUX113" s="865"/>
      <c r="RUY113" s="865"/>
      <c r="RUZ113" s="865"/>
      <c r="RVA113" s="865"/>
      <c r="RVB113" s="865"/>
      <c r="RVC113" s="865"/>
      <c r="RVD113" s="865"/>
      <c r="RVE113" s="861"/>
      <c r="RVF113" s="865"/>
      <c r="RVG113" s="865"/>
      <c r="RVH113" s="865"/>
      <c r="RVI113" s="865"/>
      <c r="RVJ113" s="865"/>
      <c r="RVK113" s="865"/>
      <c r="RVL113" s="865"/>
      <c r="RVM113" s="861"/>
      <c r="RVN113" s="865"/>
      <c r="RVO113" s="865"/>
      <c r="RVP113" s="865"/>
      <c r="RVQ113" s="865"/>
      <c r="RVR113" s="865"/>
      <c r="RVS113" s="865"/>
      <c r="RVT113" s="865"/>
      <c r="RVU113" s="861"/>
      <c r="RVV113" s="865"/>
      <c r="RVW113" s="865"/>
      <c r="RVX113" s="865"/>
      <c r="RVY113" s="865"/>
      <c r="RVZ113" s="865"/>
      <c r="RWA113" s="865"/>
      <c r="RWB113" s="865"/>
      <c r="RWC113" s="861"/>
      <c r="RWD113" s="865"/>
      <c r="RWE113" s="865"/>
      <c r="RWF113" s="865"/>
      <c r="RWG113" s="865"/>
      <c r="RWH113" s="865"/>
      <c r="RWI113" s="865"/>
      <c r="RWJ113" s="865"/>
      <c r="RWK113" s="861"/>
      <c r="RWL113" s="865"/>
      <c r="RWM113" s="865"/>
      <c r="RWN113" s="865"/>
      <c r="RWO113" s="865"/>
      <c r="RWP113" s="865"/>
      <c r="RWQ113" s="865"/>
      <c r="RWR113" s="865"/>
      <c r="RWS113" s="861"/>
      <c r="RWT113" s="865"/>
      <c r="RWU113" s="865"/>
      <c r="RWV113" s="865"/>
      <c r="RWW113" s="865"/>
      <c r="RWX113" s="865"/>
      <c r="RWY113" s="865"/>
      <c r="RWZ113" s="865"/>
      <c r="RXA113" s="861"/>
      <c r="RXB113" s="865"/>
      <c r="RXC113" s="865"/>
      <c r="RXD113" s="865"/>
      <c r="RXE113" s="865"/>
      <c r="RXF113" s="865"/>
      <c r="RXG113" s="865"/>
      <c r="RXH113" s="865"/>
      <c r="RXI113" s="861"/>
      <c r="RXJ113" s="865"/>
      <c r="RXK113" s="865"/>
      <c r="RXL113" s="865"/>
      <c r="RXM113" s="865"/>
      <c r="RXN113" s="865"/>
      <c r="RXO113" s="865"/>
      <c r="RXP113" s="865"/>
      <c r="RXQ113" s="861"/>
      <c r="RXR113" s="865"/>
      <c r="RXS113" s="865"/>
      <c r="RXT113" s="865"/>
      <c r="RXU113" s="865"/>
      <c r="RXV113" s="865"/>
      <c r="RXW113" s="865"/>
      <c r="RXX113" s="865"/>
      <c r="RXY113" s="861"/>
      <c r="RXZ113" s="865"/>
      <c r="RYA113" s="865"/>
      <c r="RYB113" s="865"/>
      <c r="RYC113" s="865"/>
      <c r="RYD113" s="865"/>
      <c r="RYE113" s="865"/>
      <c r="RYF113" s="865"/>
      <c r="RYG113" s="861"/>
      <c r="RYH113" s="865"/>
      <c r="RYI113" s="865"/>
      <c r="RYJ113" s="865"/>
      <c r="RYK113" s="865"/>
      <c r="RYL113" s="865"/>
      <c r="RYM113" s="865"/>
      <c r="RYN113" s="865"/>
      <c r="RYO113" s="861"/>
      <c r="RYP113" s="865"/>
      <c r="RYQ113" s="865"/>
      <c r="RYR113" s="865"/>
      <c r="RYS113" s="865"/>
      <c r="RYT113" s="865"/>
      <c r="RYU113" s="865"/>
      <c r="RYV113" s="865"/>
      <c r="RYW113" s="861"/>
      <c r="RYX113" s="865"/>
      <c r="RYY113" s="865"/>
      <c r="RYZ113" s="865"/>
      <c r="RZA113" s="865"/>
      <c r="RZB113" s="865"/>
      <c r="RZC113" s="865"/>
      <c r="RZD113" s="865"/>
      <c r="RZE113" s="861"/>
      <c r="RZF113" s="865"/>
      <c r="RZG113" s="865"/>
      <c r="RZH113" s="865"/>
      <c r="RZI113" s="865"/>
      <c r="RZJ113" s="865"/>
      <c r="RZK113" s="865"/>
      <c r="RZL113" s="865"/>
      <c r="RZM113" s="861"/>
      <c r="RZN113" s="865"/>
      <c r="RZO113" s="865"/>
      <c r="RZP113" s="865"/>
      <c r="RZQ113" s="865"/>
      <c r="RZR113" s="865"/>
      <c r="RZS113" s="865"/>
      <c r="RZT113" s="865"/>
      <c r="RZU113" s="861"/>
      <c r="RZV113" s="865"/>
      <c r="RZW113" s="865"/>
      <c r="RZX113" s="865"/>
      <c r="RZY113" s="865"/>
      <c r="RZZ113" s="865"/>
      <c r="SAA113" s="865"/>
      <c r="SAB113" s="865"/>
      <c r="SAC113" s="861"/>
      <c r="SAD113" s="865"/>
      <c r="SAE113" s="865"/>
      <c r="SAF113" s="865"/>
      <c r="SAG113" s="865"/>
      <c r="SAH113" s="865"/>
      <c r="SAI113" s="865"/>
      <c r="SAJ113" s="865"/>
      <c r="SAK113" s="861"/>
      <c r="SAL113" s="865"/>
      <c r="SAM113" s="865"/>
      <c r="SAN113" s="865"/>
      <c r="SAO113" s="865"/>
      <c r="SAP113" s="865"/>
      <c r="SAQ113" s="865"/>
      <c r="SAR113" s="865"/>
      <c r="SAS113" s="861"/>
      <c r="SAT113" s="865"/>
      <c r="SAU113" s="865"/>
      <c r="SAV113" s="865"/>
      <c r="SAW113" s="865"/>
      <c r="SAX113" s="865"/>
      <c r="SAY113" s="865"/>
      <c r="SAZ113" s="865"/>
      <c r="SBA113" s="861"/>
      <c r="SBB113" s="865"/>
      <c r="SBC113" s="865"/>
      <c r="SBD113" s="865"/>
      <c r="SBE113" s="865"/>
      <c r="SBF113" s="865"/>
      <c r="SBG113" s="865"/>
      <c r="SBH113" s="865"/>
      <c r="SBI113" s="861"/>
      <c r="SBJ113" s="865"/>
      <c r="SBK113" s="865"/>
      <c r="SBL113" s="865"/>
      <c r="SBM113" s="865"/>
      <c r="SBN113" s="865"/>
      <c r="SBO113" s="865"/>
      <c r="SBP113" s="865"/>
      <c r="SBQ113" s="861"/>
      <c r="SBR113" s="865"/>
      <c r="SBS113" s="865"/>
      <c r="SBT113" s="865"/>
      <c r="SBU113" s="865"/>
      <c r="SBV113" s="865"/>
      <c r="SBW113" s="865"/>
      <c r="SBX113" s="865"/>
      <c r="SBY113" s="861"/>
      <c r="SBZ113" s="865"/>
      <c r="SCA113" s="865"/>
      <c r="SCB113" s="865"/>
      <c r="SCC113" s="865"/>
      <c r="SCD113" s="865"/>
      <c r="SCE113" s="865"/>
      <c r="SCF113" s="865"/>
      <c r="SCG113" s="861"/>
      <c r="SCH113" s="865"/>
      <c r="SCI113" s="865"/>
      <c r="SCJ113" s="865"/>
      <c r="SCK113" s="865"/>
      <c r="SCL113" s="865"/>
      <c r="SCM113" s="865"/>
      <c r="SCN113" s="865"/>
      <c r="SCO113" s="861"/>
      <c r="SCP113" s="865"/>
      <c r="SCQ113" s="865"/>
      <c r="SCR113" s="865"/>
      <c r="SCS113" s="865"/>
      <c r="SCT113" s="865"/>
      <c r="SCU113" s="865"/>
      <c r="SCV113" s="865"/>
      <c r="SCW113" s="861"/>
      <c r="SCX113" s="865"/>
      <c r="SCY113" s="865"/>
      <c r="SCZ113" s="865"/>
      <c r="SDA113" s="865"/>
      <c r="SDB113" s="865"/>
      <c r="SDC113" s="865"/>
      <c r="SDD113" s="865"/>
      <c r="SDE113" s="861"/>
      <c r="SDF113" s="865"/>
      <c r="SDG113" s="865"/>
      <c r="SDH113" s="865"/>
      <c r="SDI113" s="865"/>
      <c r="SDJ113" s="865"/>
      <c r="SDK113" s="865"/>
      <c r="SDL113" s="865"/>
      <c r="SDM113" s="861"/>
      <c r="SDN113" s="865"/>
      <c r="SDO113" s="865"/>
      <c r="SDP113" s="865"/>
      <c r="SDQ113" s="865"/>
      <c r="SDR113" s="865"/>
      <c r="SDS113" s="865"/>
      <c r="SDT113" s="865"/>
      <c r="SDU113" s="861"/>
      <c r="SDV113" s="865"/>
      <c r="SDW113" s="865"/>
      <c r="SDX113" s="865"/>
      <c r="SDY113" s="865"/>
      <c r="SDZ113" s="865"/>
      <c r="SEA113" s="865"/>
      <c r="SEB113" s="865"/>
      <c r="SEC113" s="861"/>
      <c r="SED113" s="865"/>
      <c r="SEE113" s="865"/>
      <c r="SEF113" s="865"/>
      <c r="SEG113" s="865"/>
      <c r="SEH113" s="865"/>
      <c r="SEI113" s="865"/>
      <c r="SEJ113" s="865"/>
      <c r="SEK113" s="861"/>
      <c r="SEL113" s="865"/>
      <c r="SEM113" s="865"/>
      <c r="SEN113" s="865"/>
      <c r="SEO113" s="865"/>
      <c r="SEP113" s="865"/>
      <c r="SEQ113" s="865"/>
      <c r="SER113" s="865"/>
      <c r="SES113" s="861"/>
      <c r="SET113" s="865"/>
      <c r="SEU113" s="865"/>
      <c r="SEV113" s="865"/>
      <c r="SEW113" s="865"/>
      <c r="SEX113" s="865"/>
      <c r="SEY113" s="865"/>
      <c r="SEZ113" s="865"/>
      <c r="SFA113" s="861"/>
      <c r="SFB113" s="865"/>
      <c r="SFC113" s="865"/>
      <c r="SFD113" s="865"/>
      <c r="SFE113" s="865"/>
      <c r="SFF113" s="865"/>
      <c r="SFG113" s="865"/>
      <c r="SFH113" s="865"/>
      <c r="SFI113" s="861"/>
      <c r="SFJ113" s="865"/>
      <c r="SFK113" s="865"/>
      <c r="SFL113" s="865"/>
      <c r="SFM113" s="865"/>
      <c r="SFN113" s="865"/>
      <c r="SFO113" s="865"/>
      <c r="SFP113" s="865"/>
      <c r="SFQ113" s="861"/>
      <c r="SFR113" s="865"/>
      <c r="SFS113" s="865"/>
      <c r="SFT113" s="865"/>
      <c r="SFU113" s="865"/>
      <c r="SFV113" s="865"/>
      <c r="SFW113" s="865"/>
      <c r="SFX113" s="865"/>
      <c r="SFY113" s="861"/>
      <c r="SFZ113" s="865"/>
      <c r="SGA113" s="865"/>
      <c r="SGB113" s="865"/>
      <c r="SGC113" s="865"/>
      <c r="SGD113" s="865"/>
      <c r="SGE113" s="865"/>
      <c r="SGF113" s="865"/>
      <c r="SGG113" s="861"/>
      <c r="SGH113" s="865"/>
      <c r="SGI113" s="865"/>
      <c r="SGJ113" s="865"/>
      <c r="SGK113" s="865"/>
      <c r="SGL113" s="865"/>
      <c r="SGM113" s="865"/>
      <c r="SGN113" s="865"/>
      <c r="SGO113" s="861"/>
      <c r="SGP113" s="865"/>
      <c r="SGQ113" s="865"/>
      <c r="SGR113" s="865"/>
      <c r="SGS113" s="865"/>
      <c r="SGT113" s="865"/>
      <c r="SGU113" s="865"/>
      <c r="SGV113" s="865"/>
      <c r="SGW113" s="861"/>
      <c r="SGX113" s="865"/>
      <c r="SGY113" s="865"/>
      <c r="SGZ113" s="865"/>
      <c r="SHA113" s="865"/>
      <c r="SHB113" s="865"/>
      <c r="SHC113" s="865"/>
      <c r="SHD113" s="865"/>
      <c r="SHE113" s="861"/>
      <c r="SHF113" s="865"/>
      <c r="SHG113" s="865"/>
      <c r="SHH113" s="865"/>
      <c r="SHI113" s="865"/>
      <c r="SHJ113" s="865"/>
      <c r="SHK113" s="865"/>
      <c r="SHL113" s="865"/>
      <c r="SHM113" s="861"/>
      <c r="SHN113" s="865"/>
      <c r="SHO113" s="865"/>
      <c r="SHP113" s="865"/>
      <c r="SHQ113" s="865"/>
      <c r="SHR113" s="865"/>
      <c r="SHS113" s="865"/>
      <c r="SHT113" s="865"/>
      <c r="SHU113" s="861"/>
      <c r="SHV113" s="865"/>
      <c r="SHW113" s="865"/>
      <c r="SHX113" s="865"/>
      <c r="SHY113" s="865"/>
      <c r="SHZ113" s="865"/>
      <c r="SIA113" s="865"/>
      <c r="SIB113" s="865"/>
      <c r="SIC113" s="861"/>
      <c r="SID113" s="865"/>
      <c r="SIE113" s="865"/>
      <c r="SIF113" s="865"/>
      <c r="SIG113" s="865"/>
      <c r="SIH113" s="865"/>
      <c r="SII113" s="865"/>
      <c r="SIJ113" s="865"/>
      <c r="SIK113" s="861"/>
      <c r="SIL113" s="865"/>
      <c r="SIM113" s="865"/>
      <c r="SIN113" s="865"/>
      <c r="SIO113" s="865"/>
      <c r="SIP113" s="865"/>
      <c r="SIQ113" s="865"/>
      <c r="SIR113" s="865"/>
      <c r="SIS113" s="861"/>
      <c r="SIT113" s="865"/>
      <c r="SIU113" s="865"/>
      <c r="SIV113" s="865"/>
      <c r="SIW113" s="865"/>
      <c r="SIX113" s="865"/>
      <c r="SIY113" s="865"/>
      <c r="SIZ113" s="865"/>
      <c r="SJA113" s="861"/>
      <c r="SJB113" s="865"/>
      <c r="SJC113" s="865"/>
      <c r="SJD113" s="865"/>
      <c r="SJE113" s="865"/>
      <c r="SJF113" s="865"/>
      <c r="SJG113" s="865"/>
      <c r="SJH113" s="865"/>
      <c r="SJI113" s="861"/>
      <c r="SJJ113" s="865"/>
      <c r="SJK113" s="865"/>
      <c r="SJL113" s="865"/>
      <c r="SJM113" s="865"/>
      <c r="SJN113" s="865"/>
      <c r="SJO113" s="865"/>
      <c r="SJP113" s="865"/>
      <c r="SJQ113" s="861"/>
      <c r="SJR113" s="865"/>
      <c r="SJS113" s="865"/>
      <c r="SJT113" s="865"/>
      <c r="SJU113" s="865"/>
      <c r="SJV113" s="865"/>
      <c r="SJW113" s="865"/>
      <c r="SJX113" s="865"/>
      <c r="SJY113" s="861"/>
      <c r="SJZ113" s="865"/>
      <c r="SKA113" s="865"/>
      <c r="SKB113" s="865"/>
      <c r="SKC113" s="865"/>
      <c r="SKD113" s="865"/>
      <c r="SKE113" s="865"/>
      <c r="SKF113" s="865"/>
      <c r="SKG113" s="861"/>
      <c r="SKH113" s="865"/>
      <c r="SKI113" s="865"/>
      <c r="SKJ113" s="865"/>
      <c r="SKK113" s="865"/>
      <c r="SKL113" s="865"/>
      <c r="SKM113" s="865"/>
      <c r="SKN113" s="865"/>
      <c r="SKO113" s="861"/>
      <c r="SKP113" s="865"/>
      <c r="SKQ113" s="865"/>
      <c r="SKR113" s="865"/>
      <c r="SKS113" s="865"/>
      <c r="SKT113" s="865"/>
      <c r="SKU113" s="865"/>
      <c r="SKV113" s="865"/>
      <c r="SKW113" s="861"/>
      <c r="SKX113" s="865"/>
      <c r="SKY113" s="865"/>
      <c r="SKZ113" s="865"/>
      <c r="SLA113" s="865"/>
      <c r="SLB113" s="865"/>
      <c r="SLC113" s="865"/>
      <c r="SLD113" s="865"/>
      <c r="SLE113" s="861"/>
      <c r="SLF113" s="865"/>
      <c r="SLG113" s="865"/>
      <c r="SLH113" s="865"/>
      <c r="SLI113" s="865"/>
      <c r="SLJ113" s="865"/>
      <c r="SLK113" s="865"/>
      <c r="SLL113" s="865"/>
      <c r="SLM113" s="861"/>
      <c r="SLN113" s="865"/>
      <c r="SLO113" s="865"/>
      <c r="SLP113" s="865"/>
      <c r="SLQ113" s="865"/>
      <c r="SLR113" s="865"/>
      <c r="SLS113" s="865"/>
      <c r="SLT113" s="865"/>
      <c r="SLU113" s="861"/>
      <c r="SLV113" s="865"/>
      <c r="SLW113" s="865"/>
      <c r="SLX113" s="865"/>
      <c r="SLY113" s="865"/>
      <c r="SLZ113" s="865"/>
      <c r="SMA113" s="865"/>
      <c r="SMB113" s="865"/>
      <c r="SMC113" s="861"/>
      <c r="SMD113" s="865"/>
      <c r="SME113" s="865"/>
      <c r="SMF113" s="865"/>
      <c r="SMG113" s="865"/>
      <c r="SMH113" s="865"/>
      <c r="SMI113" s="865"/>
      <c r="SMJ113" s="865"/>
      <c r="SMK113" s="861"/>
      <c r="SML113" s="865"/>
      <c r="SMM113" s="865"/>
      <c r="SMN113" s="865"/>
      <c r="SMO113" s="865"/>
      <c r="SMP113" s="865"/>
      <c r="SMQ113" s="865"/>
      <c r="SMR113" s="865"/>
      <c r="SMS113" s="861"/>
      <c r="SMT113" s="865"/>
      <c r="SMU113" s="865"/>
      <c r="SMV113" s="865"/>
      <c r="SMW113" s="865"/>
      <c r="SMX113" s="865"/>
      <c r="SMY113" s="865"/>
      <c r="SMZ113" s="865"/>
      <c r="SNA113" s="861"/>
      <c r="SNB113" s="865"/>
      <c r="SNC113" s="865"/>
      <c r="SND113" s="865"/>
      <c r="SNE113" s="865"/>
      <c r="SNF113" s="865"/>
      <c r="SNG113" s="865"/>
      <c r="SNH113" s="865"/>
      <c r="SNI113" s="861"/>
      <c r="SNJ113" s="865"/>
      <c r="SNK113" s="865"/>
      <c r="SNL113" s="865"/>
      <c r="SNM113" s="865"/>
      <c r="SNN113" s="865"/>
      <c r="SNO113" s="865"/>
      <c r="SNP113" s="865"/>
      <c r="SNQ113" s="861"/>
      <c r="SNR113" s="865"/>
      <c r="SNS113" s="865"/>
      <c r="SNT113" s="865"/>
      <c r="SNU113" s="865"/>
      <c r="SNV113" s="865"/>
      <c r="SNW113" s="865"/>
      <c r="SNX113" s="865"/>
      <c r="SNY113" s="861"/>
      <c r="SNZ113" s="865"/>
      <c r="SOA113" s="865"/>
      <c r="SOB113" s="865"/>
      <c r="SOC113" s="865"/>
      <c r="SOD113" s="865"/>
      <c r="SOE113" s="865"/>
      <c r="SOF113" s="865"/>
      <c r="SOG113" s="861"/>
      <c r="SOH113" s="865"/>
      <c r="SOI113" s="865"/>
      <c r="SOJ113" s="865"/>
      <c r="SOK113" s="865"/>
      <c r="SOL113" s="865"/>
      <c r="SOM113" s="865"/>
      <c r="SON113" s="865"/>
      <c r="SOO113" s="861"/>
      <c r="SOP113" s="865"/>
      <c r="SOQ113" s="865"/>
      <c r="SOR113" s="865"/>
      <c r="SOS113" s="865"/>
      <c r="SOT113" s="865"/>
      <c r="SOU113" s="865"/>
      <c r="SOV113" s="865"/>
      <c r="SOW113" s="861"/>
      <c r="SOX113" s="865"/>
      <c r="SOY113" s="865"/>
      <c r="SOZ113" s="865"/>
      <c r="SPA113" s="865"/>
      <c r="SPB113" s="865"/>
      <c r="SPC113" s="865"/>
      <c r="SPD113" s="865"/>
      <c r="SPE113" s="861"/>
      <c r="SPF113" s="865"/>
      <c r="SPG113" s="865"/>
      <c r="SPH113" s="865"/>
      <c r="SPI113" s="865"/>
      <c r="SPJ113" s="865"/>
      <c r="SPK113" s="865"/>
      <c r="SPL113" s="865"/>
      <c r="SPM113" s="861"/>
      <c r="SPN113" s="865"/>
      <c r="SPO113" s="865"/>
      <c r="SPP113" s="865"/>
      <c r="SPQ113" s="865"/>
      <c r="SPR113" s="865"/>
      <c r="SPS113" s="865"/>
      <c r="SPT113" s="865"/>
      <c r="SPU113" s="861"/>
      <c r="SPV113" s="865"/>
      <c r="SPW113" s="865"/>
      <c r="SPX113" s="865"/>
      <c r="SPY113" s="865"/>
      <c r="SPZ113" s="865"/>
      <c r="SQA113" s="865"/>
      <c r="SQB113" s="865"/>
      <c r="SQC113" s="861"/>
      <c r="SQD113" s="865"/>
      <c r="SQE113" s="865"/>
      <c r="SQF113" s="865"/>
      <c r="SQG113" s="865"/>
      <c r="SQH113" s="865"/>
      <c r="SQI113" s="865"/>
      <c r="SQJ113" s="865"/>
      <c r="SQK113" s="861"/>
      <c r="SQL113" s="865"/>
      <c r="SQM113" s="865"/>
      <c r="SQN113" s="865"/>
      <c r="SQO113" s="865"/>
      <c r="SQP113" s="865"/>
      <c r="SQQ113" s="865"/>
      <c r="SQR113" s="865"/>
      <c r="SQS113" s="861"/>
      <c r="SQT113" s="865"/>
      <c r="SQU113" s="865"/>
      <c r="SQV113" s="865"/>
      <c r="SQW113" s="865"/>
      <c r="SQX113" s="865"/>
      <c r="SQY113" s="865"/>
      <c r="SQZ113" s="865"/>
      <c r="SRA113" s="861"/>
      <c r="SRB113" s="865"/>
      <c r="SRC113" s="865"/>
      <c r="SRD113" s="865"/>
      <c r="SRE113" s="865"/>
      <c r="SRF113" s="865"/>
      <c r="SRG113" s="865"/>
      <c r="SRH113" s="865"/>
      <c r="SRI113" s="861"/>
      <c r="SRJ113" s="865"/>
      <c r="SRK113" s="865"/>
      <c r="SRL113" s="865"/>
      <c r="SRM113" s="865"/>
      <c r="SRN113" s="865"/>
      <c r="SRO113" s="865"/>
      <c r="SRP113" s="865"/>
      <c r="SRQ113" s="861"/>
      <c r="SRR113" s="865"/>
      <c r="SRS113" s="865"/>
      <c r="SRT113" s="865"/>
      <c r="SRU113" s="865"/>
      <c r="SRV113" s="865"/>
      <c r="SRW113" s="865"/>
      <c r="SRX113" s="865"/>
      <c r="SRY113" s="861"/>
      <c r="SRZ113" s="865"/>
      <c r="SSA113" s="865"/>
      <c r="SSB113" s="865"/>
      <c r="SSC113" s="865"/>
      <c r="SSD113" s="865"/>
      <c r="SSE113" s="865"/>
      <c r="SSF113" s="865"/>
      <c r="SSG113" s="861"/>
      <c r="SSH113" s="865"/>
      <c r="SSI113" s="865"/>
      <c r="SSJ113" s="865"/>
      <c r="SSK113" s="865"/>
      <c r="SSL113" s="865"/>
      <c r="SSM113" s="865"/>
      <c r="SSN113" s="865"/>
      <c r="SSO113" s="861"/>
      <c r="SSP113" s="865"/>
      <c r="SSQ113" s="865"/>
      <c r="SSR113" s="865"/>
      <c r="SSS113" s="865"/>
      <c r="SST113" s="865"/>
      <c r="SSU113" s="865"/>
      <c r="SSV113" s="865"/>
      <c r="SSW113" s="861"/>
      <c r="SSX113" s="865"/>
      <c r="SSY113" s="865"/>
      <c r="SSZ113" s="865"/>
      <c r="STA113" s="865"/>
      <c r="STB113" s="865"/>
      <c r="STC113" s="865"/>
      <c r="STD113" s="865"/>
      <c r="STE113" s="861"/>
      <c r="STF113" s="865"/>
      <c r="STG113" s="865"/>
      <c r="STH113" s="865"/>
      <c r="STI113" s="865"/>
      <c r="STJ113" s="865"/>
      <c r="STK113" s="865"/>
      <c r="STL113" s="865"/>
      <c r="STM113" s="861"/>
      <c r="STN113" s="865"/>
      <c r="STO113" s="865"/>
      <c r="STP113" s="865"/>
      <c r="STQ113" s="865"/>
      <c r="STR113" s="865"/>
      <c r="STS113" s="865"/>
      <c r="STT113" s="865"/>
      <c r="STU113" s="861"/>
      <c r="STV113" s="865"/>
      <c r="STW113" s="865"/>
      <c r="STX113" s="865"/>
      <c r="STY113" s="865"/>
      <c r="STZ113" s="865"/>
      <c r="SUA113" s="865"/>
      <c r="SUB113" s="865"/>
      <c r="SUC113" s="861"/>
      <c r="SUD113" s="865"/>
      <c r="SUE113" s="865"/>
      <c r="SUF113" s="865"/>
      <c r="SUG113" s="865"/>
      <c r="SUH113" s="865"/>
      <c r="SUI113" s="865"/>
      <c r="SUJ113" s="865"/>
      <c r="SUK113" s="861"/>
      <c r="SUL113" s="865"/>
      <c r="SUM113" s="865"/>
      <c r="SUN113" s="865"/>
      <c r="SUO113" s="865"/>
      <c r="SUP113" s="865"/>
      <c r="SUQ113" s="865"/>
      <c r="SUR113" s="865"/>
      <c r="SUS113" s="861"/>
      <c r="SUT113" s="865"/>
      <c r="SUU113" s="865"/>
      <c r="SUV113" s="865"/>
      <c r="SUW113" s="865"/>
      <c r="SUX113" s="865"/>
      <c r="SUY113" s="865"/>
      <c r="SUZ113" s="865"/>
      <c r="SVA113" s="861"/>
      <c r="SVB113" s="865"/>
      <c r="SVC113" s="865"/>
      <c r="SVD113" s="865"/>
      <c r="SVE113" s="865"/>
      <c r="SVF113" s="865"/>
      <c r="SVG113" s="865"/>
      <c r="SVH113" s="865"/>
      <c r="SVI113" s="861"/>
      <c r="SVJ113" s="865"/>
      <c r="SVK113" s="865"/>
      <c r="SVL113" s="865"/>
      <c r="SVM113" s="865"/>
      <c r="SVN113" s="865"/>
      <c r="SVO113" s="865"/>
      <c r="SVP113" s="865"/>
      <c r="SVQ113" s="861"/>
      <c r="SVR113" s="865"/>
      <c r="SVS113" s="865"/>
      <c r="SVT113" s="865"/>
      <c r="SVU113" s="865"/>
      <c r="SVV113" s="865"/>
      <c r="SVW113" s="865"/>
      <c r="SVX113" s="865"/>
      <c r="SVY113" s="861"/>
      <c r="SVZ113" s="865"/>
      <c r="SWA113" s="865"/>
      <c r="SWB113" s="865"/>
      <c r="SWC113" s="865"/>
      <c r="SWD113" s="865"/>
      <c r="SWE113" s="865"/>
      <c r="SWF113" s="865"/>
      <c r="SWG113" s="861"/>
      <c r="SWH113" s="865"/>
      <c r="SWI113" s="865"/>
      <c r="SWJ113" s="865"/>
      <c r="SWK113" s="865"/>
      <c r="SWL113" s="865"/>
      <c r="SWM113" s="865"/>
      <c r="SWN113" s="865"/>
      <c r="SWO113" s="861"/>
      <c r="SWP113" s="865"/>
      <c r="SWQ113" s="865"/>
      <c r="SWR113" s="865"/>
      <c r="SWS113" s="865"/>
      <c r="SWT113" s="865"/>
      <c r="SWU113" s="865"/>
      <c r="SWV113" s="865"/>
      <c r="SWW113" s="861"/>
      <c r="SWX113" s="865"/>
      <c r="SWY113" s="865"/>
      <c r="SWZ113" s="865"/>
      <c r="SXA113" s="865"/>
      <c r="SXB113" s="865"/>
      <c r="SXC113" s="865"/>
      <c r="SXD113" s="865"/>
      <c r="SXE113" s="861"/>
      <c r="SXF113" s="865"/>
      <c r="SXG113" s="865"/>
      <c r="SXH113" s="865"/>
      <c r="SXI113" s="865"/>
      <c r="SXJ113" s="865"/>
      <c r="SXK113" s="865"/>
      <c r="SXL113" s="865"/>
      <c r="SXM113" s="861"/>
      <c r="SXN113" s="865"/>
      <c r="SXO113" s="865"/>
      <c r="SXP113" s="865"/>
      <c r="SXQ113" s="865"/>
      <c r="SXR113" s="865"/>
      <c r="SXS113" s="865"/>
      <c r="SXT113" s="865"/>
      <c r="SXU113" s="861"/>
      <c r="SXV113" s="865"/>
      <c r="SXW113" s="865"/>
      <c r="SXX113" s="865"/>
      <c r="SXY113" s="865"/>
      <c r="SXZ113" s="865"/>
      <c r="SYA113" s="865"/>
      <c r="SYB113" s="865"/>
      <c r="SYC113" s="861"/>
      <c r="SYD113" s="865"/>
      <c r="SYE113" s="865"/>
      <c r="SYF113" s="865"/>
      <c r="SYG113" s="865"/>
      <c r="SYH113" s="865"/>
      <c r="SYI113" s="865"/>
      <c r="SYJ113" s="865"/>
      <c r="SYK113" s="861"/>
      <c r="SYL113" s="865"/>
      <c r="SYM113" s="865"/>
      <c r="SYN113" s="865"/>
      <c r="SYO113" s="865"/>
      <c r="SYP113" s="865"/>
      <c r="SYQ113" s="865"/>
      <c r="SYR113" s="865"/>
      <c r="SYS113" s="861"/>
      <c r="SYT113" s="865"/>
      <c r="SYU113" s="865"/>
      <c r="SYV113" s="865"/>
      <c r="SYW113" s="865"/>
      <c r="SYX113" s="865"/>
      <c r="SYY113" s="865"/>
      <c r="SYZ113" s="865"/>
      <c r="SZA113" s="861"/>
      <c r="SZB113" s="865"/>
      <c r="SZC113" s="865"/>
      <c r="SZD113" s="865"/>
      <c r="SZE113" s="865"/>
      <c r="SZF113" s="865"/>
      <c r="SZG113" s="865"/>
      <c r="SZH113" s="865"/>
      <c r="SZI113" s="861"/>
      <c r="SZJ113" s="865"/>
      <c r="SZK113" s="865"/>
      <c r="SZL113" s="865"/>
      <c r="SZM113" s="865"/>
      <c r="SZN113" s="865"/>
      <c r="SZO113" s="865"/>
      <c r="SZP113" s="865"/>
      <c r="SZQ113" s="861"/>
      <c r="SZR113" s="865"/>
      <c r="SZS113" s="865"/>
      <c r="SZT113" s="865"/>
      <c r="SZU113" s="865"/>
      <c r="SZV113" s="865"/>
      <c r="SZW113" s="865"/>
      <c r="SZX113" s="865"/>
      <c r="SZY113" s="861"/>
      <c r="SZZ113" s="865"/>
      <c r="TAA113" s="865"/>
      <c r="TAB113" s="865"/>
      <c r="TAC113" s="865"/>
      <c r="TAD113" s="865"/>
      <c r="TAE113" s="865"/>
      <c r="TAF113" s="865"/>
      <c r="TAG113" s="861"/>
      <c r="TAH113" s="865"/>
      <c r="TAI113" s="865"/>
      <c r="TAJ113" s="865"/>
      <c r="TAK113" s="865"/>
      <c r="TAL113" s="865"/>
      <c r="TAM113" s="865"/>
      <c r="TAN113" s="865"/>
      <c r="TAO113" s="861"/>
      <c r="TAP113" s="865"/>
      <c r="TAQ113" s="865"/>
      <c r="TAR113" s="865"/>
      <c r="TAS113" s="865"/>
      <c r="TAT113" s="865"/>
      <c r="TAU113" s="865"/>
      <c r="TAV113" s="865"/>
      <c r="TAW113" s="861"/>
      <c r="TAX113" s="865"/>
      <c r="TAY113" s="865"/>
      <c r="TAZ113" s="865"/>
      <c r="TBA113" s="865"/>
      <c r="TBB113" s="865"/>
      <c r="TBC113" s="865"/>
      <c r="TBD113" s="865"/>
      <c r="TBE113" s="861"/>
      <c r="TBF113" s="865"/>
      <c r="TBG113" s="865"/>
      <c r="TBH113" s="865"/>
      <c r="TBI113" s="865"/>
      <c r="TBJ113" s="865"/>
      <c r="TBK113" s="865"/>
      <c r="TBL113" s="865"/>
      <c r="TBM113" s="861"/>
      <c r="TBN113" s="865"/>
      <c r="TBO113" s="865"/>
      <c r="TBP113" s="865"/>
      <c r="TBQ113" s="865"/>
      <c r="TBR113" s="865"/>
      <c r="TBS113" s="865"/>
      <c r="TBT113" s="865"/>
      <c r="TBU113" s="861"/>
      <c r="TBV113" s="865"/>
      <c r="TBW113" s="865"/>
      <c r="TBX113" s="865"/>
      <c r="TBY113" s="865"/>
      <c r="TBZ113" s="865"/>
      <c r="TCA113" s="865"/>
      <c r="TCB113" s="865"/>
      <c r="TCC113" s="861"/>
      <c r="TCD113" s="865"/>
      <c r="TCE113" s="865"/>
      <c r="TCF113" s="865"/>
      <c r="TCG113" s="865"/>
      <c r="TCH113" s="865"/>
      <c r="TCI113" s="865"/>
      <c r="TCJ113" s="865"/>
      <c r="TCK113" s="861"/>
      <c r="TCL113" s="865"/>
      <c r="TCM113" s="865"/>
      <c r="TCN113" s="865"/>
      <c r="TCO113" s="865"/>
      <c r="TCP113" s="865"/>
      <c r="TCQ113" s="865"/>
      <c r="TCR113" s="865"/>
      <c r="TCS113" s="861"/>
      <c r="TCT113" s="865"/>
      <c r="TCU113" s="865"/>
      <c r="TCV113" s="865"/>
      <c r="TCW113" s="865"/>
      <c r="TCX113" s="865"/>
      <c r="TCY113" s="865"/>
      <c r="TCZ113" s="865"/>
      <c r="TDA113" s="861"/>
      <c r="TDB113" s="865"/>
      <c r="TDC113" s="865"/>
      <c r="TDD113" s="865"/>
      <c r="TDE113" s="865"/>
      <c r="TDF113" s="865"/>
      <c r="TDG113" s="865"/>
      <c r="TDH113" s="865"/>
      <c r="TDI113" s="861"/>
      <c r="TDJ113" s="865"/>
      <c r="TDK113" s="865"/>
      <c r="TDL113" s="865"/>
      <c r="TDM113" s="865"/>
      <c r="TDN113" s="865"/>
      <c r="TDO113" s="865"/>
      <c r="TDP113" s="865"/>
      <c r="TDQ113" s="861"/>
      <c r="TDR113" s="865"/>
      <c r="TDS113" s="865"/>
      <c r="TDT113" s="865"/>
      <c r="TDU113" s="865"/>
      <c r="TDV113" s="865"/>
      <c r="TDW113" s="865"/>
      <c r="TDX113" s="865"/>
      <c r="TDY113" s="861"/>
      <c r="TDZ113" s="865"/>
      <c r="TEA113" s="865"/>
      <c r="TEB113" s="865"/>
      <c r="TEC113" s="865"/>
      <c r="TED113" s="865"/>
      <c r="TEE113" s="865"/>
      <c r="TEF113" s="865"/>
      <c r="TEG113" s="861"/>
      <c r="TEH113" s="865"/>
      <c r="TEI113" s="865"/>
      <c r="TEJ113" s="865"/>
      <c r="TEK113" s="865"/>
      <c r="TEL113" s="865"/>
      <c r="TEM113" s="865"/>
      <c r="TEN113" s="865"/>
      <c r="TEO113" s="861"/>
      <c r="TEP113" s="865"/>
      <c r="TEQ113" s="865"/>
      <c r="TER113" s="865"/>
      <c r="TES113" s="865"/>
      <c r="TET113" s="865"/>
      <c r="TEU113" s="865"/>
      <c r="TEV113" s="865"/>
      <c r="TEW113" s="861"/>
      <c r="TEX113" s="865"/>
      <c r="TEY113" s="865"/>
      <c r="TEZ113" s="865"/>
      <c r="TFA113" s="865"/>
      <c r="TFB113" s="865"/>
      <c r="TFC113" s="865"/>
      <c r="TFD113" s="865"/>
      <c r="TFE113" s="861"/>
      <c r="TFF113" s="865"/>
      <c r="TFG113" s="865"/>
      <c r="TFH113" s="865"/>
      <c r="TFI113" s="865"/>
      <c r="TFJ113" s="865"/>
      <c r="TFK113" s="865"/>
      <c r="TFL113" s="865"/>
      <c r="TFM113" s="861"/>
      <c r="TFN113" s="865"/>
      <c r="TFO113" s="865"/>
      <c r="TFP113" s="865"/>
      <c r="TFQ113" s="865"/>
      <c r="TFR113" s="865"/>
      <c r="TFS113" s="865"/>
      <c r="TFT113" s="865"/>
      <c r="TFU113" s="861"/>
      <c r="TFV113" s="865"/>
      <c r="TFW113" s="865"/>
      <c r="TFX113" s="865"/>
      <c r="TFY113" s="865"/>
      <c r="TFZ113" s="865"/>
      <c r="TGA113" s="865"/>
      <c r="TGB113" s="865"/>
      <c r="TGC113" s="861"/>
      <c r="TGD113" s="865"/>
      <c r="TGE113" s="865"/>
      <c r="TGF113" s="865"/>
      <c r="TGG113" s="865"/>
      <c r="TGH113" s="865"/>
      <c r="TGI113" s="865"/>
      <c r="TGJ113" s="865"/>
      <c r="TGK113" s="861"/>
      <c r="TGL113" s="865"/>
      <c r="TGM113" s="865"/>
      <c r="TGN113" s="865"/>
      <c r="TGO113" s="865"/>
      <c r="TGP113" s="865"/>
      <c r="TGQ113" s="865"/>
      <c r="TGR113" s="865"/>
      <c r="TGS113" s="861"/>
      <c r="TGT113" s="865"/>
      <c r="TGU113" s="865"/>
      <c r="TGV113" s="865"/>
      <c r="TGW113" s="865"/>
      <c r="TGX113" s="865"/>
      <c r="TGY113" s="865"/>
      <c r="TGZ113" s="865"/>
      <c r="THA113" s="861"/>
      <c r="THB113" s="865"/>
      <c r="THC113" s="865"/>
      <c r="THD113" s="865"/>
      <c r="THE113" s="865"/>
      <c r="THF113" s="865"/>
      <c r="THG113" s="865"/>
      <c r="THH113" s="865"/>
      <c r="THI113" s="861"/>
      <c r="THJ113" s="865"/>
      <c r="THK113" s="865"/>
      <c r="THL113" s="865"/>
      <c r="THM113" s="865"/>
      <c r="THN113" s="865"/>
      <c r="THO113" s="865"/>
      <c r="THP113" s="865"/>
      <c r="THQ113" s="861"/>
      <c r="THR113" s="865"/>
      <c r="THS113" s="865"/>
      <c r="THT113" s="865"/>
      <c r="THU113" s="865"/>
      <c r="THV113" s="865"/>
      <c r="THW113" s="865"/>
      <c r="THX113" s="865"/>
      <c r="THY113" s="861"/>
      <c r="THZ113" s="865"/>
      <c r="TIA113" s="865"/>
      <c r="TIB113" s="865"/>
      <c r="TIC113" s="865"/>
      <c r="TID113" s="865"/>
      <c r="TIE113" s="865"/>
      <c r="TIF113" s="865"/>
      <c r="TIG113" s="861"/>
      <c r="TIH113" s="865"/>
      <c r="TII113" s="865"/>
      <c r="TIJ113" s="865"/>
      <c r="TIK113" s="865"/>
      <c r="TIL113" s="865"/>
      <c r="TIM113" s="865"/>
      <c r="TIN113" s="865"/>
      <c r="TIO113" s="861"/>
      <c r="TIP113" s="865"/>
      <c r="TIQ113" s="865"/>
      <c r="TIR113" s="865"/>
      <c r="TIS113" s="865"/>
      <c r="TIT113" s="865"/>
      <c r="TIU113" s="865"/>
      <c r="TIV113" s="865"/>
      <c r="TIW113" s="861"/>
      <c r="TIX113" s="865"/>
      <c r="TIY113" s="865"/>
      <c r="TIZ113" s="865"/>
      <c r="TJA113" s="865"/>
      <c r="TJB113" s="865"/>
      <c r="TJC113" s="865"/>
      <c r="TJD113" s="865"/>
      <c r="TJE113" s="861"/>
      <c r="TJF113" s="865"/>
      <c r="TJG113" s="865"/>
      <c r="TJH113" s="865"/>
      <c r="TJI113" s="865"/>
      <c r="TJJ113" s="865"/>
      <c r="TJK113" s="865"/>
      <c r="TJL113" s="865"/>
      <c r="TJM113" s="861"/>
      <c r="TJN113" s="865"/>
      <c r="TJO113" s="865"/>
      <c r="TJP113" s="865"/>
      <c r="TJQ113" s="865"/>
      <c r="TJR113" s="865"/>
      <c r="TJS113" s="865"/>
      <c r="TJT113" s="865"/>
      <c r="TJU113" s="861"/>
      <c r="TJV113" s="865"/>
      <c r="TJW113" s="865"/>
      <c r="TJX113" s="865"/>
      <c r="TJY113" s="865"/>
      <c r="TJZ113" s="865"/>
      <c r="TKA113" s="865"/>
      <c r="TKB113" s="865"/>
      <c r="TKC113" s="861"/>
      <c r="TKD113" s="865"/>
      <c r="TKE113" s="865"/>
      <c r="TKF113" s="865"/>
      <c r="TKG113" s="865"/>
      <c r="TKH113" s="865"/>
      <c r="TKI113" s="865"/>
      <c r="TKJ113" s="865"/>
      <c r="TKK113" s="861"/>
      <c r="TKL113" s="865"/>
      <c r="TKM113" s="865"/>
      <c r="TKN113" s="865"/>
      <c r="TKO113" s="865"/>
      <c r="TKP113" s="865"/>
      <c r="TKQ113" s="865"/>
      <c r="TKR113" s="865"/>
      <c r="TKS113" s="861"/>
      <c r="TKT113" s="865"/>
      <c r="TKU113" s="865"/>
      <c r="TKV113" s="865"/>
      <c r="TKW113" s="865"/>
      <c r="TKX113" s="865"/>
      <c r="TKY113" s="865"/>
      <c r="TKZ113" s="865"/>
      <c r="TLA113" s="861"/>
      <c r="TLB113" s="865"/>
      <c r="TLC113" s="865"/>
      <c r="TLD113" s="865"/>
      <c r="TLE113" s="865"/>
      <c r="TLF113" s="865"/>
      <c r="TLG113" s="865"/>
      <c r="TLH113" s="865"/>
      <c r="TLI113" s="861"/>
      <c r="TLJ113" s="865"/>
      <c r="TLK113" s="865"/>
      <c r="TLL113" s="865"/>
      <c r="TLM113" s="865"/>
      <c r="TLN113" s="865"/>
      <c r="TLO113" s="865"/>
      <c r="TLP113" s="865"/>
      <c r="TLQ113" s="861"/>
      <c r="TLR113" s="865"/>
      <c r="TLS113" s="865"/>
      <c r="TLT113" s="865"/>
      <c r="TLU113" s="865"/>
      <c r="TLV113" s="865"/>
      <c r="TLW113" s="865"/>
      <c r="TLX113" s="865"/>
      <c r="TLY113" s="861"/>
      <c r="TLZ113" s="865"/>
      <c r="TMA113" s="865"/>
      <c r="TMB113" s="865"/>
      <c r="TMC113" s="865"/>
      <c r="TMD113" s="865"/>
      <c r="TME113" s="865"/>
      <c r="TMF113" s="865"/>
      <c r="TMG113" s="861"/>
      <c r="TMH113" s="865"/>
      <c r="TMI113" s="865"/>
      <c r="TMJ113" s="865"/>
      <c r="TMK113" s="865"/>
      <c r="TML113" s="865"/>
      <c r="TMM113" s="865"/>
      <c r="TMN113" s="865"/>
      <c r="TMO113" s="861"/>
      <c r="TMP113" s="865"/>
      <c r="TMQ113" s="865"/>
      <c r="TMR113" s="865"/>
      <c r="TMS113" s="865"/>
      <c r="TMT113" s="865"/>
      <c r="TMU113" s="865"/>
      <c r="TMV113" s="865"/>
      <c r="TMW113" s="861"/>
      <c r="TMX113" s="865"/>
      <c r="TMY113" s="865"/>
      <c r="TMZ113" s="865"/>
      <c r="TNA113" s="865"/>
      <c r="TNB113" s="865"/>
      <c r="TNC113" s="865"/>
      <c r="TND113" s="865"/>
      <c r="TNE113" s="861"/>
      <c r="TNF113" s="865"/>
      <c r="TNG113" s="865"/>
      <c r="TNH113" s="865"/>
      <c r="TNI113" s="865"/>
      <c r="TNJ113" s="865"/>
      <c r="TNK113" s="865"/>
      <c r="TNL113" s="865"/>
      <c r="TNM113" s="861"/>
      <c r="TNN113" s="865"/>
      <c r="TNO113" s="865"/>
      <c r="TNP113" s="865"/>
      <c r="TNQ113" s="865"/>
      <c r="TNR113" s="865"/>
      <c r="TNS113" s="865"/>
      <c r="TNT113" s="865"/>
      <c r="TNU113" s="861"/>
      <c r="TNV113" s="865"/>
      <c r="TNW113" s="865"/>
      <c r="TNX113" s="865"/>
      <c r="TNY113" s="865"/>
      <c r="TNZ113" s="865"/>
      <c r="TOA113" s="865"/>
      <c r="TOB113" s="865"/>
      <c r="TOC113" s="861"/>
      <c r="TOD113" s="865"/>
      <c r="TOE113" s="865"/>
      <c r="TOF113" s="865"/>
      <c r="TOG113" s="865"/>
      <c r="TOH113" s="865"/>
      <c r="TOI113" s="865"/>
      <c r="TOJ113" s="865"/>
      <c r="TOK113" s="861"/>
      <c r="TOL113" s="865"/>
      <c r="TOM113" s="865"/>
      <c r="TON113" s="865"/>
      <c r="TOO113" s="865"/>
      <c r="TOP113" s="865"/>
      <c r="TOQ113" s="865"/>
      <c r="TOR113" s="865"/>
      <c r="TOS113" s="861"/>
      <c r="TOT113" s="865"/>
      <c r="TOU113" s="865"/>
      <c r="TOV113" s="865"/>
      <c r="TOW113" s="865"/>
      <c r="TOX113" s="865"/>
      <c r="TOY113" s="865"/>
      <c r="TOZ113" s="865"/>
      <c r="TPA113" s="861"/>
      <c r="TPB113" s="865"/>
      <c r="TPC113" s="865"/>
      <c r="TPD113" s="865"/>
      <c r="TPE113" s="865"/>
      <c r="TPF113" s="865"/>
      <c r="TPG113" s="865"/>
      <c r="TPH113" s="865"/>
      <c r="TPI113" s="861"/>
      <c r="TPJ113" s="865"/>
      <c r="TPK113" s="865"/>
      <c r="TPL113" s="865"/>
      <c r="TPM113" s="865"/>
      <c r="TPN113" s="865"/>
      <c r="TPO113" s="865"/>
      <c r="TPP113" s="865"/>
      <c r="TPQ113" s="861"/>
      <c r="TPR113" s="865"/>
      <c r="TPS113" s="865"/>
      <c r="TPT113" s="865"/>
      <c r="TPU113" s="865"/>
      <c r="TPV113" s="865"/>
      <c r="TPW113" s="865"/>
      <c r="TPX113" s="865"/>
      <c r="TPY113" s="861"/>
      <c r="TPZ113" s="865"/>
      <c r="TQA113" s="865"/>
      <c r="TQB113" s="865"/>
      <c r="TQC113" s="865"/>
      <c r="TQD113" s="865"/>
      <c r="TQE113" s="865"/>
      <c r="TQF113" s="865"/>
      <c r="TQG113" s="861"/>
      <c r="TQH113" s="865"/>
      <c r="TQI113" s="865"/>
      <c r="TQJ113" s="865"/>
      <c r="TQK113" s="865"/>
      <c r="TQL113" s="865"/>
      <c r="TQM113" s="865"/>
      <c r="TQN113" s="865"/>
      <c r="TQO113" s="861"/>
      <c r="TQP113" s="865"/>
      <c r="TQQ113" s="865"/>
      <c r="TQR113" s="865"/>
      <c r="TQS113" s="865"/>
      <c r="TQT113" s="865"/>
      <c r="TQU113" s="865"/>
      <c r="TQV113" s="865"/>
      <c r="TQW113" s="861"/>
      <c r="TQX113" s="865"/>
      <c r="TQY113" s="865"/>
      <c r="TQZ113" s="865"/>
      <c r="TRA113" s="865"/>
      <c r="TRB113" s="865"/>
      <c r="TRC113" s="865"/>
      <c r="TRD113" s="865"/>
      <c r="TRE113" s="861"/>
      <c r="TRF113" s="865"/>
      <c r="TRG113" s="865"/>
      <c r="TRH113" s="865"/>
      <c r="TRI113" s="865"/>
      <c r="TRJ113" s="865"/>
      <c r="TRK113" s="865"/>
      <c r="TRL113" s="865"/>
      <c r="TRM113" s="861"/>
      <c r="TRN113" s="865"/>
      <c r="TRO113" s="865"/>
      <c r="TRP113" s="865"/>
      <c r="TRQ113" s="865"/>
      <c r="TRR113" s="865"/>
      <c r="TRS113" s="865"/>
      <c r="TRT113" s="865"/>
      <c r="TRU113" s="861"/>
      <c r="TRV113" s="865"/>
      <c r="TRW113" s="865"/>
      <c r="TRX113" s="865"/>
      <c r="TRY113" s="865"/>
      <c r="TRZ113" s="865"/>
      <c r="TSA113" s="865"/>
      <c r="TSB113" s="865"/>
      <c r="TSC113" s="861"/>
      <c r="TSD113" s="865"/>
      <c r="TSE113" s="865"/>
      <c r="TSF113" s="865"/>
      <c r="TSG113" s="865"/>
      <c r="TSH113" s="865"/>
      <c r="TSI113" s="865"/>
      <c r="TSJ113" s="865"/>
      <c r="TSK113" s="861"/>
      <c r="TSL113" s="865"/>
      <c r="TSM113" s="865"/>
      <c r="TSN113" s="865"/>
      <c r="TSO113" s="865"/>
      <c r="TSP113" s="865"/>
      <c r="TSQ113" s="865"/>
      <c r="TSR113" s="865"/>
      <c r="TSS113" s="861"/>
      <c r="TST113" s="865"/>
      <c r="TSU113" s="865"/>
      <c r="TSV113" s="865"/>
      <c r="TSW113" s="865"/>
      <c r="TSX113" s="865"/>
      <c r="TSY113" s="865"/>
      <c r="TSZ113" s="865"/>
      <c r="TTA113" s="861"/>
      <c r="TTB113" s="865"/>
      <c r="TTC113" s="865"/>
      <c r="TTD113" s="865"/>
      <c r="TTE113" s="865"/>
      <c r="TTF113" s="865"/>
      <c r="TTG113" s="865"/>
      <c r="TTH113" s="865"/>
      <c r="TTI113" s="861"/>
      <c r="TTJ113" s="865"/>
      <c r="TTK113" s="865"/>
      <c r="TTL113" s="865"/>
      <c r="TTM113" s="865"/>
      <c r="TTN113" s="865"/>
      <c r="TTO113" s="865"/>
      <c r="TTP113" s="865"/>
      <c r="TTQ113" s="861"/>
      <c r="TTR113" s="865"/>
      <c r="TTS113" s="865"/>
      <c r="TTT113" s="865"/>
      <c r="TTU113" s="865"/>
      <c r="TTV113" s="865"/>
      <c r="TTW113" s="865"/>
      <c r="TTX113" s="865"/>
      <c r="TTY113" s="861"/>
      <c r="TTZ113" s="865"/>
      <c r="TUA113" s="865"/>
      <c r="TUB113" s="865"/>
      <c r="TUC113" s="865"/>
      <c r="TUD113" s="865"/>
      <c r="TUE113" s="865"/>
      <c r="TUF113" s="865"/>
      <c r="TUG113" s="861"/>
      <c r="TUH113" s="865"/>
      <c r="TUI113" s="865"/>
      <c r="TUJ113" s="865"/>
      <c r="TUK113" s="865"/>
      <c r="TUL113" s="865"/>
      <c r="TUM113" s="865"/>
      <c r="TUN113" s="865"/>
      <c r="TUO113" s="861"/>
      <c r="TUP113" s="865"/>
      <c r="TUQ113" s="865"/>
      <c r="TUR113" s="865"/>
      <c r="TUS113" s="865"/>
      <c r="TUT113" s="865"/>
      <c r="TUU113" s="865"/>
      <c r="TUV113" s="865"/>
      <c r="TUW113" s="861"/>
      <c r="TUX113" s="865"/>
      <c r="TUY113" s="865"/>
      <c r="TUZ113" s="865"/>
      <c r="TVA113" s="865"/>
      <c r="TVB113" s="865"/>
      <c r="TVC113" s="865"/>
      <c r="TVD113" s="865"/>
      <c r="TVE113" s="861"/>
      <c r="TVF113" s="865"/>
      <c r="TVG113" s="865"/>
      <c r="TVH113" s="865"/>
      <c r="TVI113" s="865"/>
      <c r="TVJ113" s="865"/>
      <c r="TVK113" s="865"/>
      <c r="TVL113" s="865"/>
      <c r="TVM113" s="861"/>
      <c r="TVN113" s="865"/>
      <c r="TVO113" s="865"/>
      <c r="TVP113" s="865"/>
      <c r="TVQ113" s="865"/>
      <c r="TVR113" s="865"/>
      <c r="TVS113" s="865"/>
      <c r="TVT113" s="865"/>
      <c r="TVU113" s="861"/>
      <c r="TVV113" s="865"/>
      <c r="TVW113" s="865"/>
      <c r="TVX113" s="865"/>
      <c r="TVY113" s="865"/>
      <c r="TVZ113" s="865"/>
      <c r="TWA113" s="865"/>
      <c r="TWB113" s="865"/>
      <c r="TWC113" s="861"/>
      <c r="TWD113" s="865"/>
      <c r="TWE113" s="865"/>
      <c r="TWF113" s="865"/>
      <c r="TWG113" s="865"/>
      <c r="TWH113" s="865"/>
      <c r="TWI113" s="865"/>
      <c r="TWJ113" s="865"/>
      <c r="TWK113" s="861"/>
      <c r="TWL113" s="865"/>
      <c r="TWM113" s="865"/>
      <c r="TWN113" s="865"/>
      <c r="TWO113" s="865"/>
      <c r="TWP113" s="865"/>
      <c r="TWQ113" s="865"/>
      <c r="TWR113" s="865"/>
      <c r="TWS113" s="861"/>
      <c r="TWT113" s="865"/>
      <c r="TWU113" s="865"/>
      <c r="TWV113" s="865"/>
      <c r="TWW113" s="865"/>
      <c r="TWX113" s="865"/>
      <c r="TWY113" s="865"/>
      <c r="TWZ113" s="865"/>
      <c r="TXA113" s="861"/>
      <c r="TXB113" s="865"/>
      <c r="TXC113" s="865"/>
      <c r="TXD113" s="865"/>
      <c r="TXE113" s="865"/>
      <c r="TXF113" s="865"/>
      <c r="TXG113" s="865"/>
      <c r="TXH113" s="865"/>
      <c r="TXI113" s="861"/>
      <c r="TXJ113" s="865"/>
      <c r="TXK113" s="865"/>
      <c r="TXL113" s="865"/>
      <c r="TXM113" s="865"/>
      <c r="TXN113" s="865"/>
      <c r="TXO113" s="865"/>
      <c r="TXP113" s="865"/>
      <c r="TXQ113" s="861"/>
      <c r="TXR113" s="865"/>
      <c r="TXS113" s="865"/>
      <c r="TXT113" s="865"/>
      <c r="TXU113" s="865"/>
      <c r="TXV113" s="865"/>
      <c r="TXW113" s="865"/>
      <c r="TXX113" s="865"/>
      <c r="TXY113" s="861"/>
      <c r="TXZ113" s="865"/>
      <c r="TYA113" s="865"/>
      <c r="TYB113" s="865"/>
      <c r="TYC113" s="865"/>
      <c r="TYD113" s="865"/>
      <c r="TYE113" s="865"/>
      <c r="TYF113" s="865"/>
      <c r="TYG113" s="861"/>
      <c r="TYH113" s="865"/>
      <c r="TYI113" s="865"/>
      <c r="TYJ113" s="865"/>
      <c r="TYK113" s="865"/>
      <c r="TYL113" s="865"/>
      <c r="TYM113" s="865"/>
      <c r="TYN113" s="865"/>
      <c r="TYO113" s="861"/>
      <c r="TYP113" s="865"/>
      <c r="TYQ113" s="865"/>
      <c r="TYR113" s="865"/>
      <c r="TYS113" s="865"/>
      <c r="TYT113" s="865"/>
      <c r="TYU113" s="865"/>
      <c r="TYV113" s="865"/>
      <c r="TYW113" s="861"/>
      <c r="TYX113" s="865"/>
      <c r="TYY113" s="865"/>
      <c r="TYZ113" s="865"/>
      <c r="TZA113" s="865"/>
      <c r="TZB113" s="865"/>
      <c r="TZC113" s="865"/>
      <c r="TZD113" s="865"/>
      <c r="TZE113" s="861"/>
      <c r="TZF113" s="865"/>
      <c r="TZG113" s="865"/>
      <c r="TZH113" s="865"/>
      <c r="TZI113" s="865"/>
      <c r="TZJ113" s="865"/>
      <c r="TZK113" s="865"/>
      <c r="TZL113" s="865"/>
      <c r="TZM113" s="861"/>
      <c r="TZN113" s="865"/>
      <c r="TZO113" s="865"/>
      <c r="TZP113" s="865"/>
      <c r="TZQ113" s="865"/>
      <c r="TZR113" s="865"/>
      <c r="TZS113" s="865"/>
      <c r="TZT113" s="865"/>
      <c r="TZU113" s="861"/>
      <c r="TZV113" s="865"/>
      <c r="TZW113" s="865"/>
      <c r="TZX113" s="865"/>
      <c r="TZY113" s="865"/>
      <c r="TZZ113" s="865"/>
      <c r="UAA113" s="865"/>
      <c r="UAB113" s="865"/>
      <c r="UAC113" s="861"/>
      <c r="UAD113" s="865"/>
      <c r="UAE113" s="865"/>
      <c r="UAF113" s="865"/>
      <c r="UAG113" s="865"/>
      <c r="UAH113" s="865"/>
      <c r="UAI113" s="865"/>
      <c r="UAJ113" s="865"/>
      <c r="UAK113" s="861"/>
      <c r="UAL113" s="865"/>
      <c r="UAM113" s="865"/>
      <c r="UAN113" s="865"/>
      <c r="UAO113" s="865"/>
      <c r="UAP113" s="865"/>
      <c r="UAQ113" s="865"/>
      <c r="UAR113" s="865"/>
      <c r="UAS113" s="861"/>
      <c r="UAT113" s="865"/>
      <c r="UAU113" s="865"/>
      <c r="UAV113" s="865"/>
      <c r="UAW113" s="865"/>
      <c r="UAX113" s="865"/>
      <c r="UAY113" s="865"/>
      <c r="UAZ113" s="865"/>
      <c r="UBA113" s="861"/>
      <c r="UBB113" s="865"/>
      <c r="UBC113" s="865"/>
      <c r="UBD113" s="865"/>
      <c r="UBE113" s="865"/>
      <c r="UBF113" s="865"/>
      <c r="UBG113" s="865"/>
      <c r="UBH113" s="865"/>
      <c r="UBI113" s="861"/>
      <c r="UBJ113" s="865"/>
      <c r="UBK113" s="865"/>
      <c r="UBL113" s="865"/>
      <c r="UBM113" s="865"/>
      <c r="UBN113" s="865"/>
      <c r="UBO113" s="865"/>
      <c r="UBP113" s="865"/>
      <c r="UBQ113" s="861"/>
      <c r="UBR113" s="865"/>
      <c r="UBS113" s="865"/>
      <c r="UBT113" s="865"/>
      <c r="UBU113" s="865"/>
      <c r="UBV113" s="865"/>
      <c r="UBW113" s="865"/>
      <c r="UBX113" s="865"/>
      <c r="UBY113" s="861"/>
      <c r="UBZ113" s="865"/>
      <c r="UCA113" s="865"/>
      <c r="UCB113" s="865"/>
      <c r="UCC113" s="865"/>
      <c r="UCD113" s="865"/>
      <c r="UCE113" s="865"/>
      <c r="UCF113" s="865"/>
      <c r="UCG113" s="861"/>
      <c r="UCH113" s="865"/>
      <c r="UCI113" s="865"/>
      <c r="UCJ113" s="865"/>
      <c r="UCK113" s="865"/>
      <c r="UCL113" s="865"/>
      <c r="UCM113" s="865"/>
      <c r="UCN113" s="865"/>
      <c r="UCO113" s="861"/>
      <c r="UCP113" s="865"/>
      <c r="UCQ113" s="865"/>
      <c r="UCR113" s="865"/>
      <c r="UCS113" s="865"/>
      <c r="UCT113" s="865"/>
      <c r="UCU113" s="865"/>
      <c r="UCV113" s="865"/>
      <c r="UCW113" s="861"/>
      <c r="UCX113" s="865"/>
      <c r="UCY113" s="865"/>
      <c r="UCZ113" s="865"/>
      <c r="UDA113" s="865"/>
      <c r="UDB113" s="865"/>
      <c r="UDC113" s="865"/>
      <c r="UDD113" s="865"/>
      <c r="UDE113" s="861"/>
      <c r="UDF113" s="865"/>
      <c r="UDG113" s="865"/>
      <c r="UDH113" s="865"/>
      <c r="UDI113" s="865"/>
      <c r="UDJ113" s="865"/>
      <c r="UDK113" s="865"/>
      <c r="UDL113" s="865"/>
      <c r="UDM113" s="861"/>
      <c r="UDN113" s="865"/>
      <c r="UDO113" s="865"/>
      <c r="UDP113" s="865"/>
      <c r="UDQ113" s="865"/>
      <c r="UDR113" s="865"/>
      <c r="UDS113" s="865"/>
      <c r="UDT113" s="865"/>
      <c r="UDU113" s="861"/>
      <c r="UDV113" s="865"/>
      <c r="UDW113" s="865"/>
      <c r="UDX113" s="865"/>
      <c r="UDY113" s="865"/>
      <c r="UDZ113" s="865"/>
      <c r="UEA113" s="865"/>
      <c r="UEB113" s="865"/>
      <c r="UEC113" s="861"/>
      <c r="UED113" s="865"/>
      <c r="UEE113" s="865"/>
      <c r="UEF113" s="865"/>
      <c r="UEG113" s="865"/>
      <c r="UEH113" s="865"/>
      <c r="UEI113" s="865"/>
      <c r="UEJ113" s="865"/>
      <c r="UEK113" s="861"/>
      <c r="UEL113" s="865"/>
      <c r="UEM113" s="865"/>
      <c r="UEN113" s="865"/>
      <c r="UEO113" s="865"/>
      <c r="UEP113" s="865"/>
      <c r="UEQ113" s="865"/>
      <c r="UER113" s="865"/>
      <c r="UES113" s="861"/>
      <c r="UET113" s="865"/>
      <c r="UEU113" s="865"/>
      <c r="UEV113" s="865"/>
      <c r="UEW113" s="865"/>
      <c r="UEX113" s="865"/>
      <c r="UEY113" s="865"/>
      <c r="UEZ113" s="865"/>
      <c r="UFA113" s="861"/>
      <c r="UFB113" s="865"/>
      <c r="UFC113" s="865"/>
      <c r="UFD113" s="865"/>
      <c r="UFE113" s="865"/>
      <c r="UFF113" s="865"/>
      <c r="UFG113" s="865"/>
      <c r="UFH113" s="865"/>
      <c r="UFI113" s="861"/>
      <c r="UFJ113" s="865"/>
      <c r="UFK113" s="865"/>
      <c r="UFL113" s="865"/>
      <c r="UFM113" s="865"/>
      <c r="UFN113" s="865"/>
      <c r="UFO113" s="865"/>
      <c r="UFP113" s="865"/>
      <c r="UFQ113" s="861"/>
      <c r="UFR113" s="865"/>
      <c r="UFS113" s="865"/>
      <c r="UFT113" s="865"/>
      <c r="UFU113" s="865"/>
      <c r="UFV113" s="865"/>
      <c r="UFW113" s="865"/>
      <c r="UFX113" s="865"/>
      <c r="UFY113" s="861"/>
      <c r="UFZ113" s="865"/>
      <c r="UGA113" s="865"/>
      <c r="UGB113" s="865"/>
      <c r="UGC113" s="865"/>
      <c r="UGD113" s="865"/>
      <c r="UGE113" s="865"/>
      <c r="UGF113" s="865"/>
      <c r="UGG113" s="861"/>
      <c r="UGH113" s="865"/>
      <c r="UGI113" s="865"/>
      <c r="UGJ113" s="865"/>
      <c r="UGK113" s="865"/>
      <c r="UGL113" s="865"/>
      <c r="UGM113" s="865"/>
      <c r="UGN113" s="865"/>
      <c r="UGO113" s="861"/>
      <c r="UGP113" s="865"/>
      <c r="UGQ113" s="865"/>
      <c r="UGR113" s="865"/>
      <c r="UGS113" s="865"/>
      <c r="UGT113" s="865"/>
      <c r="UGU113" s="865"/>
      <c r="UGV113" s="865"/>
      <c r="UGW113" s="861"/>
      <c r="UGX113" s="865"/>
      <c r="UGY113" s="865"/>
      <c r="UGZ113" s="865"/>
      <c r="UHA113" s="865"/>
      <c r="UHB113" s="865"/>
      <c r="UHC113" s="865"/>
      <c r="UHD113" s="865"/>
      <c r="UHE113" s="861"/>
      <c r="UHF113" s="865"/>
      <c r="UHG113" s="865"/>
      <c r="UHH113" s="865"/>
      <c r="UHI113" s="865"/>
      <c r="UHJ113" s="865"/>
      <c r="UHK113" s="865"/>
      <c r="UHL113" s="865"/>
      <c r="UHM113" s="861"/>
      <c r="UHN113" s="865"/>
      <c r="UHO113" s="865"/>
      <c r="UHP113" s="865"/>
      <c r="UHQ113" s="865"/>
      <c r="UHR113" s="865"/>
      <c r="UHS113" s="865"/>
      <c r="UHT113" s="865"/>
      <c r="UHU113" s="861"/>
      <c r="UHV113" s="865"/>
      <c r="UHW113" s="865"/>
      <c r="UHX113" s="865"/>
      <c r="UHY113" s="865"/>
      <c r="UHZ113" s="865"/>
      <c r="UIA113" s="865"/>
      <c r="UIB113" s="865"/>
      <c r="UIC113" s="861"/>
      <c r="UID113" s="865"/>
      <c r="UIE113" s="865"/>
      <c r="UIF113" s="865"/>
      <c r="UIG113" s="865"/>
      <c r="UIH113" s="865"/>
      <c r="UII113" s="865"/>
      <c r="UIJ113" s="865"/>
      <c r="UIK113" s="861"/>
      <c r="UIL113" s="865"/>
      <c r="UIM113" s="865"/>
      <c r="UIN113" s="865"/>
      <c r="UIO113" s="865"/>
      <c r="UIP113" s="865"/>
      <c r="UIQ113" s="865"/>
      <c r="UIR113" s="865"/>
      <c r="UIS113" s="861"/>
      <c r="UIT113" s="865"/>
      <c r="UIU113" s="865"/>
      <c r="UIV113" s="865"/>
      <c r="UIW113" s="865"/>
      <c r="UIX113" s="865"/>
      <c r="UIY113" s="865"/>
      <c r="UIZ113" s="865"/>
      <c r="UJA113" s="861"/>
      <c r="UJB113" s="865"/>
      <c r="UJC113" s="865"/>
      <c r="UJD113" s="865"/>
      <c r="UJE113" s="865"/>
      <c r="UJF113" s="865"/>
      <c r="UJG113" s="865"/>
      <c r="UJH113" s="865"/>
      <c r="UJI113" s="861"/>
      <c r="UJJ113" s="865"/>
      <c r="UJK113" s="865"/>
      <c r="UJL113" s="865"/>
      <c r="UJM113" s="865"/>
      <c r="UJN113" s="865"/>
      <c r="UJO113" s="865"/>
      <c r="UJP113" s="865"/>
      <c r="UJQ113" s="861"/>
      <c r="UJR113" s="865"/>
      <c r="UJS113" s="865"/>
      <c r="UJT113" s="865"/>
      <c r="UJU113" s="865"/>
      <c r="UJV113" s="865"/>
      <c r="UJW113" s="865"/>
      <c r="UJX113" s="865"/>
      <c r="UJY113" s="861"/>
      <c r="UJZ113" s="865"/>
      <c r="UKA113" s="865"/>
      <c r="UKB113" s="865"/>
      <c r="UKC113" s="865"/>
      <c r="UKD113" s="865"/>
      <c r="UKE113" s="865"/>
      <c r="UKF113" s="865"/>
      <c r="UKG113" s="861"/>
      <c r="UKH113" s="865"/>
      <c r="UKI113" s="865"/>
      <c r="UKJ113" s="865"/>
      <c r="UKK113" s="865"/>
      <c r="UKL113" s="865"/>
      <c r="UKM113" s="865"/>
      <c r="UKN113" s="865"/>
      <c r="UKO113" s="861"/>
      <c r="UKP113" s="865"/>
      <c r="UKQ113" s="865"/>
      <c r="UKR113" s="865"/>
      <c r="UKS113" s="865"/>
      <c r="UKT113" s="865"/>
      <c r="UKU113" s="865"/>
      <c r="UKV113" s="865"/>
      <c r="UKW113" s="861"/>
      <c r="UKX113" s="865"/>
      <c r="UKY113" s="865"/>
      <c r="UKZ113" s="865"/>
      <c r="ULA113" s="865"/>
      <c r="ULB113" s="865"/>
      <c r="ULC113" s="865"/>
      <c r="ULD113" s="865"/>
      <c r="ULE113" s="861"/>
      <c r="ULF113" s="865"/>
      <c r="ULG113" s="865"/>
      <c r="ULH113" s="865"/>
      <c r="ULI113" s="865"/>
      <c r="ULJ113" s="865"/>
      <c r="ULK113" s="865"/>
      <c r="ULL113" s="865"/>
      <c r="ULM113" s="861"/>
      <c r="ULN113" s="865"/>
      <c r="ULO113" s="865"/>
      <c r="ULP113" s="865"/>
      <c r="ULQ113" s="865"/>
      <c r="ULR113" s="865"/>
      <c r="ULS113" s="865"/>
      <c r="ULT113" s="865"/>
      <c r="ULU113" s="861"/>
      <c r="ULV113" s="865"/>
      <c r="ULW113" s="865"/>
      <c r="ULX113" s="865"/>
      <c r="ULY113" s="865"/>
      <c r="ULZ113" s="865"/>
      <c r="UMA113" s="865"/>
      <c r="UMB113" s="865"/>
      <c r="UMC113" s="861"/>
      <c r="UMD113" s="865"/>
      <c r="UME113" s="865"/>
      <c r="UMF113" s="865"/>
      <c r="UMG113" s="865"/>
      <c r="UMH113" s="865"/>
      <c r="UMI113" s="865"/>
      <c r="UMJ113" s="865"/>
      <c r="UMK113" s="861"/>
      <c r="UML113" s="865"/>
      <c r="UMM113" s="865"/>
      <c r="UMN113" s="865"/>
      <c r="UMO113" s="865"/>
      <c r="UMP113" s="865"/>
      <c r="UMQ113" s="865"/>
      <c r="UMR113" s="865"/>
      <c r="UMS113" s="861"/>
      <c r="UMT113" s="865"/>
      <c r="UMU113" s="865"/>
      <c r="UMV113" s="865"/>
      <c r="UMW113" s="865"/>
      <c r="UMX113" s="865"/>
      <c r="UMY113" s="865"/>
      <c r="UMZ113" s="865"/>
      <c r="UNA113" s="861"/>
      <c r="UNB113" s="865"/>
      <c r="UNC113" s="865"/>
      <c r="UND113" s="865"/>
      <c r="UNE113" s="865"/>
      <c r="UNF113" s="865"/>
      <c r="UNG113" s="865"/>
      <c r="UNH113" s="865"/>
      <c r="UNI113" s="861"/>
      <c r="UNJ113" s="865"/>
      <c r="UNK113" s="865"/>
      <c r="UNL113" s="865"/>
      <c r="UNM113" s="865"/>
      <c r="UNN113" s="865"/>
      <c r="UNO113" s="865"/>
      <c r="UNP113" s="865"/>
      <c r="UNQ113" s="861"/>
      <c r="UNR113" s="865"/>
      <c r="UNS113" s="865"/>
      <c r="UNT113" s="865"/>
      <c r="UNU113" s="865"/>
      <c r="UNV113" s="865"/>
      <c r="UNW113" s="865"/>
      <c r="UNX113" s="865"/>
      <c r="UNY113" s="861"/>
      <c r="UNZ113" s="865"/>
      <c r="UOA113" s="865"/>
      <c r="UOB113" s="865"/>
      <c r="UOC113" s="865"/>
      <c r="UOD113" s="865"/>
      <c r="UOE113" s="865"/>
      <c r="UOF113" s="865"/>
      <c r="UOG113" s="861"/>
      <c r="UOH113" s="865"/>
      <c r="UOI113" s="865"/>
      <c r="UOJ113" s="865"/>
      <c r="UOK113" s="865"/>
      <c r="UOL113" s="865"/>
      <c r="UOM113" s="865"/>
      <c r="UON113" s="865"/>
      <c r="UOO113" s="861"/>
      <c r="UOP113" s="865"/>
      <c r="UOQ113" s="865"/>
      <c r="UOR113" s="865"/>
      <c r="UOS113" s="865"/>
      <c r="UOT113" s="865"/>
      <c r="UOU113" s="865"/>
      <c r="UOV113" s="865"/>
      <c r="UOW113" s="861"/>
      <c r="UOX113" s="865"/>
      <c r="UOY113" s="865"/>
      <c r="UOZ113" s="865"/>
      <c r="UPA113" s="865"/>
      <c r="UPB113" s="865"/>
      <c r="UPC113" s="865"/>
      <c r="UPD113" s="865"/>
      <c r="UPE113" s="861"/>
      <c r="UPF113" s="865"/>
      <c r="UPG113" s="865"/>
      <c r="UPH113" s="865"/>
      <c r="UPI113" s="865"/>
      <c r="UPJ113" s="865"/>
      <c r="UPK113" s="865"/>
      <c r="UPL113" s="865"/>
      <c r="UPM113" s="861"/>
      <c r="UPN113" s="865"/>
      <c r="UPO113" s="865"/>
      <c r="UPP113" s="865"/>
      <c r="UPQ113" s="865"/>
      <c r="UPR113" s="865"/>
      <c r="UPS113" s="865"/>
      <c r="UPT113" s="865"/>
      <c r="UPU113" s="861"/>
      <c r="UPV113" s="865"/>
      <c r="UPW113" s="865"/>
      <c r="UPX113" s="865"/>
      <c r="UPY113" s="865"/>
      <c r="UPZ113" s="865"/>
      <c r="UQA113" s="865"/>
      <c r="UQB113" s="865"/>
      <c r="UQC113" s="861"/>
      <c r="UQD113" s="865"/>
      <c r="UQE113" s="865"/>
      <c r="UQF113" s="865"/>
      <c r="UQG113" s="865"/>
      <c r="UQH113" s="865"/>
      <c r="UQI113" s="865"/>
      <c r="UQJ113" s="865"/>
      <c r="UQK113" s="861"/>
      <c r="UQL113" s="865"/>
      <c r="UQM113" s="865"/>
      <c r="UQN113" s="865"/>
      <c r="UQO113" s="865"/>
      <c r="UQP113" s="865"/>
      <c r="UQQ113" s="865"/>
      <c r="UQR113" s="865"/>
      <c r="UQS113" s="861"/>
      <c r="UQT113" s="865"/>
      <c r="UQU113" s="865"/>
      <c r="UQV113" s="865"/>
      <c r="UQW113" s="865"/>
      <c r="UQX113" s="865"/>
      <c r="UQY113" s="865"/>
      <c r="UQZ113" s="865"/>
      <c r="URA113" s="861"/>
      <c r="URB113" s="865"/>
      <c r="URC113" s="865"/>
      <c r="URD113" s="865"/>
      <c r="URE113" s="865"/>
      <c r="URF113" s="865"/>
      <c r="URG113" s="865"/>
      <c r="URH113" s="865"/>
      <c r="URI113" s="861"/>
      <c r="URJ113" s="865"/>
      <c r="URK113" s="865"/>
      <c r="URL113" s="865"/>
      <c r="URM113" s="865"/>
      <c r="URN113" s="865"/>
      <c r="URO113" s="865"/>
      <c r="URP113" s="865"/>
      <c r="URQ113" s="861"/>
      <c r="URR113" s="865"/>
      <c r="URS113" s="865"/>
      <c r="URT113" s="865"/>
      <c r="URU113" s="865"/>
      <c r="URV113" s="865"/>
      <c r="URW113" s="865"/>
      <c r="URX113" s="865"/>
      <c r="URY113" s="861"/>
      <c r="URZ113" s="865"/>
      <c r="USA113" s="865"/>
      <c r="USB113" s="865"/>
      <c r="USC113" s="865"/>
      <c r="USD113" s="865"/>
      <c r="USE113" s="865"/>
      <c r="USF113" s="865"/>
      <c r="USG113" s="861"/>
      <c r="USH113" s="865"/>
      <c r="USI113" s="865"/>
      <c r="USJ113" s="865"/>
      <c r="USK113" s="865"/>
      <c r="USL113" s="865"/>
      <c r="USM113" s="865"/>
      <c r="USN113" s="865"/>
      <c r="USO113" s="861"/>
      <c r="USP113" s="865"/>
      <c r="USQ113" s="865"/>
      <c r="USR113" s="865"/>
      <c r="USS113" s="865"/>
      <c r="UST113" s="865"/>
      <c r="USU113" s="865"/>
      <c r="USV113" s="865"/>
      <c r="USW113" s="861"/>
      <c r="USX113" s="865"/>
      <c r="USY113" s="865"/>
      <c r="USZ113" s="865"/>
      <c r="UTA113" s="865"/>
      <c r="UTB113" s="865"/>
      <c r="UTC113" s="865"/>
      <c r="UTD113" s="865"/>
      <c r="UTE113" s="861"/>
      <c r="UTF113" s="865"/>
      <c r="UTG113" s="865"/>
      <c r="UTH113" s="865"/>
      <c r="UTI113" s="865"/>
      <c r="UTJ113" s="865"/>
      <c r="UTK113" s="865"/>
      <c r="UTL113" s="865"/>
      <c r="UTM113" s="861"/>
      <c r="UTN113" s="865"/>
      <c r="UTO113" s="865"/>
      <c r="UTP113" s="865"/>
      <c r="UTQ113" s="865"/>
      <c r="UTR113" s="865"/>
      <c r="UTS113" s="865"/>
      <c r="UTT113" s="865"/>
      <c r="UTU113" s="861"/>
      <c r="UTV113" s="865"/>
      <c r="UTW113" s="865"/>
      <c r="UTX113" s="865"/>
      <c r="UTY113" s="865"/>
      <c r="UTZ113" s="865"/>
      <c r="UUA113" s="865"/>
      <c r="UUB113" s="865"/>
      <c r="UUC113" s="861"/>
      <c r="UUD113" s="865"/>
      <c r="UUE113" s="865"/>
      <c r="UUF113" s="865"/>
      <c r="UUG113" s="865"/>
      <c r="UUH113" s="865"/>
      <c r="UUI113" s="865"/>
      <c r="UUJ113" s="865"/>
      <c r="UUK113" s="861"/>
      <c r="UUL113" s="865"/>
      <c r="UUM113" s="865"/>
      <c r="UUN113" s="865"/>
      <c r="UUO113" s="865"/>
      <c r="UUP113" s="865"/>
      <c r="UUQ113" s="865"/>
      <c r="UUR113" s="865"/>
      <c r="UUS113" s="861"/>
      <c r="UUT113" s="865"/>
      <c r="UUU113" s="865"/>
      <c r="UUV113" s="865"/>
      <c r="UUW113" s="865"/>
      <c r="UUX113" s="865"/>
      <c r="UUY113" s="865"/>
      <c r="UUZ113" s="865"/>
      <c r="UVA113" s="861"/>
      <c r="UVB113" s="865"/>
      <c r="UVC113" s="865"/>
      <c r="UVD113" s="865"/>
      <c r="UVE113" s="865"/>
      <c r="UVF113" s="865"/>
      <c r="UVG113" s="865"/>
      <c r="UVH113" s="865"/>
      <c r="UVI113" s="861"/>
      <c r="UVJ113" s="865"/>
      <c r="UVK113" s="865"/>
      <c r="UVL113" s="865"/>
      <c r="UVM113" s="865"/>
      <c r="UVN113" s="865"/>
      <c r="UVO113" s="865"/>
      <c r="UVP113" s="865"/>
      <c r="UVQ113" s="861"/>
      <c r="UVR113" s="865"/>
      <c r="UVS113" s="865"/>
      <c r="UVT113" s="865"/>
      <c r="UVU113" s="865"/>
      <c r="UVV113" s="865"/>
      <c r="UVW113" s="865"/>
      <c r="UVX113" s="865"/>
      <c r="UVY113" s="861"/>
      <c r="UVZ113" s="865"/>
      <c r="UWA113" s="865"/>
      <c r="UWB113" s="865"/>
      <c r="UWC113" s="865"/>
      <c r="UWD113" s="865"/>
      <c r="UWE113" s="865"/>
      <c r="UWF113" s="865"/>
      <c r="UWG113" s="861"/>
      <c r="UWH113" s="865"/>
      <c r="UWI113" s="865"/>
      <c r="UWJ113" s="865"/>
      <c r="UWK113" s="865"/>
      <c r="UWL113" s="865"/>
      <c r="UWM113" s="865"/>
      <c r="UWN113" s="865"/>
      <c r="UWO113" s="861"/>
      <c r="UWP113" s="865"/>
      <c r="UWQ113" s="865"/>
      <c r="UWR113" s="865"/>
      <c r="UWS113" s="865"/>
      <c r="UWT113" s="865"/>
      <c r="UWU113" s="865"/>
      <c r="UWV113" s="865"/>
      <c r="UWW113" s="861"/>
      <c r="UWX113" s="865"/>
      <c r="UWY113" s="865"/>
      <c r="UWZ113" s="865"/>
      <c r="UXA113" s="865"/>
      <c r="UXB113" s="865"/>
      <c r="UXC113" s="865"/>
      <c r="UXD113" s="865"/>
      <c r="UXE113" s="861"/>
      <c r="UXF113" s="865"/>
      <c r="UXG113" s="865"/>
      <c r="UXH113" s="865"/>
      <c r="UXI113" s="865"/>
      <c r="UXJ113" s="865"/>
      <c r="UXK113" s="865"/>
      <c r="UXL113" s="865"/>
      <c r="UXM113" s="861"/>
      <c r="UXN113" s="865"/>
      <c r="UXO113" s="865"/>
      <c r="UXP113" s="865"/>
      <c r="UXQ113" s="865"/>
      <c r="UXR113" s="865"/>
      <c r="UXS113" s="865"/>
      <c r="UXT113" s="865"/>
      <c r="UXU113" s="861"/>
      <c r="UXV113" s="865"/>
      <c r="UXW113" s="865"/>
      <c r="UXX113" s="865"/>
      <c r="UXY113" s="865"/>
      <c r="UXZ113" s="865"/>
      <c r="UYA113" s="865"/>
      <c r="UYB113" s="865"/>
      <c r="UYC113" s="861"/>
      <c r="UYD113" s="865"/>
      <c r="UYE113" s="865"/>
      <c r="UYF113" s="865"/>
      <c r="UYG113" s="865"/>
      <c r="UYH113" s="865"/>
      <c r="UYI113" s="865"/>
      <c r="UYJ113" s="865"/>
      <c r="UYK113" s="861"/>
      <c r="UYL113" s="865"/>
      <c r="UYM113" s="865"/>
      <c r="UYN113" s="865"/>
      <c r="UYO113" s="865"/>
      <c r="UYP113" s="865"/>
      <c r="UYQ113" s="865"/>
      <c r="UYR113" s="865"/>
      <c r="UYS113" s="861"/>
      <c r="UYT113" s="865"/>
      <c r="UYU113" s="865"/>
      <c r="UYV113" s="865"/>
      <c r="UYW113" s="865"/>
      <c r="UYX113" s="865"/>
      <c r="UYY113" s="865"/>
      <c r="UYZ113" s="865"/>
      <c r="UZA113" s="861"/>
      <c r="UZB113" s="865"/>
      <c r="UZC113" s="865"/>
      <c r="UZD113" s="865"/>
      <c r="UZE113" s="865"/>
      <c r="UZF113" s="865"/>
      <c r="UZG113" s="865"/>
      <c r="UZH113" s="865"/>
      <c r="UZI113" s="861"/>
      <c r="UZJ113" s="865"/>
      <c r="UZK113" s="865"/>
      <c r="UZL113" s="865"/>
      <c r="UZM113" s="865"/>
      <c r="UZN113" s="865"/>
      <c r="UZO113" s="865"/>
      <c r="UZP113" s="865"/>
      <c r="UZQ113" s="861"/>
      <c r="UZR113" s="865"/>
      <c r="UZS113" s="865"/>
      <c r="UZT113" s="865"/>
      <c r="UZU113" s="865"/>
      <c r="UZV113" s="865"/>
      <c r="UZW113" s="865"/>
      <c r="UZX113" s="865"/>
      <c r="UZY113" s="861"/>
      <c r="UZZ113" s="865"/>
      <c r="VAA113" s="865"/>
      <c r="VAB113" s="865"/>
      <c r="VAC113" s="865"/>
      <c r="VAD113" s="865"/>
      <c r="VAE113" s="865"/>
      <c r="VAF113" s="865"/>
      <c r="VAG113" s="861"/>
      <c r="VAH113" s="865"/>
      <c r="VAI113" s="865"/>
      <c r="VAJ113" s="865"/>
      <c r="VAK113" s="865"/>
      <c r="VAL113" s="865"/>
      <c r="VAM113" s="865"/>
      <c r="VAN113" s="865"/>
      <c r="VAO113" s="861"/>
      <c r="VAP113" s="865"/>
      <c r="VAQ113" s="865"/>
      <c r="VAR113" s="865"/>
      <c r="VAS113" s="865"/>
      <c r="VAT113" s="865"/>
      <c r="VAU113" s="865"/>
      <c r="VAV113" s="865"/>
      <c r="VAW113" s="861"/>
      <c r="VAX113" s="865"/>
      <c r="VAY113" s="865"/>
      <c r="VAZ113" s="865"/>
      <c r="VBA113" s="865"/>
      <c r="VBB113" s="865"/>
      <c r="VBC113" s="865"/>
      <c r="VBD113" s="865"/>
      <c r="VBE113" s="861"/>
      <c r="VBF113" s="865"/>
      <c r="VBG113" s="865"/>
      <c r="VBH113" s="865"/>
      <c r="VBI113" s="865"/>
      <c r="VBJ113" s="865"/>
      <c r="VBK113" s="865"/>
      <c r="VBL113" s="865"/>
      <c r="VBM113" s="861"/>
      <c r="VBN113" s="865"/>
      <c r="VBO113" s="865"/>
      <c r="VBP113" s="865"/>
      <c r="VBQ113" s="865"/>
      <c r="VBR113" s="865"/>
      <c r="VBS113" s="865"/>
      <c r="VBT113" s="865"/>
      <c r="VBU113" s="861"/>
      <c r="VBV113" s="865"/>
      <c r="VBW113" s="865"/>
      <c r="VBX113" s="865"/>
      <c r="VBY113" s="865"/>
      <c r="VBZ113" s="865"/>
      <c r="VCA113" s="865"/>
      <c r="VCB113" s="865"/>
      <c r="VCC113" s="861"/>
      <c r="VCD113" s="865"/>
      <c r="VCE113" s="865"/>
      <c r="VCF113" s="865"/>
      <c r="VCG113" s="865"/>
      <c r="VCH113" s="865"/>
      <c r="VCI113" s="865"/>
      <c r="VCJ113" s="865"/>
      <c r="VCK113" s="861"/>
      <c r="VCL113" s="865"/>
      <c r="VCM113" s="865"/>
      <c r="VCN113" s="865"/>
      <c r="VCO113" s="865"/>
      <c r="VCP113" s="865"/>
      <c r="VCQ113" s="865"/>
      <c r="VCR113" s="865"/>
      <c r="VCS113" s="861"/>
      <c r="VCT113" s="865"/>
      <c r="VCU113" s="865"/>
      <c r="VCV113" s="865"/>
      <c r="VCW113" s="865"/>
      <c r="VCX113" s="865"/>
      <c r="VCY113" s="865"/>
      <c r="VCZ113" s="865"/>
      <c r="VDA113" s="861"/>
      <c r="VDB113" s="865"/>
      <c r="VDC113" s="865"/>
      <c r="VDD113" s="865"/>
      <c r="VDE113" s="865"/>
      <c r="VDF113" s="865"/>
      <c r="VDG113" s="865"/>
      <c r="VDH113" s="865"/>
      <c r="VDI113" s="861"/>
      <c r="VDJ113" s="865"/>
      <c r="VDK113" s="865"/>
      <c r="VDL113" s="865"/>
      <c r="VDM113" s="865"/>
      <c r="VDN113" s="865"/>
      <c r="VDO113" s="865"/>
      <c r="VDP113" s="865"/>
      <c r="VDQ113" s="861"/>
      <c r="VDR113" s="865"/>
      <c r="VDS113" s="865"/>
      <c r="VDT113" s="865"/>
      <c r="VDU113" s="865"/>
      <c r="VDV113" s="865"/>
      <c r="VDW113" s="865"/>
      <c r="VDX113" s="865"/>
      <c r="VDY113" s="861"/>
      <c r="VDZ113" s="865"/>
      <c r="VEA113" s="865"/>
      <c r="VEB113" s="865"/>
      <c r="VEC113" s="865"/>
      <c r="VED113" s="865"/>
      <c r="VEE113" s="865"/>
      <c r="VEF113" s="865"/>
      <c r="VEG113" s="861"/>
      <c r="VEH113" s="865"/>
      <c r="VEI113" s="865"/>
      <c r="VEJ113" s="865"/>
      <c r="VEK113" s="865"/>
      <c r="VEL113" s="865"/>
      <c r="VEM113" s="865"/>
      <c r="VEN113" s="865"/>
      <c r="VEO113" s="861"/>
      <c r="VEP113" s="865"/>
      <c r="VEQ113" s="865"/>
      <c r="VER113" s="865"/>
      <c r="VES113" s="865"/>
      <c r="VET113" s="865"/>
      <c r="VEU113" s="865"/>
      <c r="VEV113" s="865"/>
      <c r="VEW113" s="861"/>
      <c r="VEX113" s="865"/>
      <c r="VEY113" s="865"/>
      <c r="VEZ113" s="865"/>
      <c r="VFA113" s="865"/>
      <c r="VFB113" s="865"/>
      <c r="VFC113" s="865"/>
      <c r="VFD113" s="865"/>
      <c r="VFE113" s="861"/>
      <c r="VFF113" s="865"/>
      <c r="VFG113" s="865"/>
      <c r="VFH113" s="865"/>
      <c r="VFI113" s="865"/>
      <c r="VFJ113" s="865"/>
      <c r="VFK113" s="865"/>
      <c r="VFL113" s="865"/>
      <c r="VFM113" s="861"/>
      <c r="VFN113" s="865"/>
      <c r="VFO113" s="865"/>
      <c r="VFP113" s="865"/>
      <c r="VFQ113" s="865"/>
      <c r="VFR113" s="865"/>
      <c r="VFS113" s="865"/>
      <c r="VFT113" s="865"/>
      <c r="VFU113" s="861"/>
      <c r="VFV113" s="865"/>
      <c r="VFW113" s="865"/>
      <c r="VFX113" s="865"/>
      <c r="VFY113" s="865"/>
      <c r="VFZ113" s="865"/>
      <c r="VGA113" s="865"/>
      <c r="VGB113" s="865"/>
      <c r="VGC113" s="861"/>
      <c r="VGD113" s="865"/>
      <c r="VGE113" s="865"/>
      <c r="VGF113" s="865"/>
      <c r="VGG113" s="865"/>
      <c r="VGH113" s="865"/>
      <c r="VGI113" s="865"/>
      <c r="VGJ113" s="865"/>
      <c r="VGK113" s="861"/>
      <c r="VGL113" s="865"/>
      <c r="VGM113" s="865"/>
      <c r="VGN113" s="865"/>
      <c r="VGO113" s="865"/>
      <c r="VGP113" s="865"/>
      <c r="VGQ113" s="865"/>
      <c r="VGR113" s="865"/>
      <c r="VGS113" s="861"/>
      <c r="VGT113" s="865"/>
      <c r="VGU113" s="865"/>
      <c r="VGV113" s="865"/>
      <c r="VGW113" s="865"/>
      <c r="VGX113" s="865"/>
      <c r="VGY113" s="865"/>
      <c r="VGZ113" s="865"/>
      <c r="VHA113" s="861"/>
      <c r="VHB113" s="865"/>
      <c r="VHC113" s="865"/>
      <c r="VHD113" s="865"/>
      <c r="VHE113" s="865"/>
      <c r="VHF113" s="865"/>
      <c r="VHG113" s="865"/>
      <c r="VHH113" s="865"/>
      <c r="VHI113" s="861"/>
      <c r="VHJ113" s="865"/>
      <c r="VHK113" s="865"/>
      <c r="VHL113" s="865"/>
      <c r="VHM113" s="865"/>
      <c r="VHN113" s="865"/>
      <c r="VHO113" s="865"/>
      <c r="VHP113" s="865"/>
      <c r="VHQ113" s="861"/>
      <c r="VHR113" s="865"/>
      <c r="VHS113" s="865"/>
      <c r="VHT113" s="865"/>
      <c r="VHU113" s="865"/>
      <c r="VHV113" s="865"/>
      <c r="VHW113" s="865"/>
      <c r="VHX113" s="865"/>
      <c r="VHY113" s="861"/>
      <c r="VHZ113" s="865"/>
      <c r="VIA113" s="865"/>
      <c r="VIB113" s="865"/>
      <c r="VIC113" s="865"/>
      <c r="VID113" s="865"/>
      <c r="VIE113" s="865"/>
      <c r="VIF113" s="865"/>
      <c r="VIG113" s="861"/>
      <c r="VIH113" s="865"/>
      <c r="VII113" s="865"/>
      <c r="VIJ113" s="865"/>
      <c r="VIK113" s="865"/>
      <c r="VIL113" s="865"/>
      <c r="VIM113" s="865"/>
      <c r="VIN113" s="865"/>
      <c r="VIO113" s="861"/>
      <c r="VIP113" s="865"/>
      <c r="VIQ113" s="865"/>
      <c r="VIR113" s="865"/>
      <c r="VIS113" s="865"/>
      <c r="VIT113" s="865"/>
      <c r="VIU113" s="865"/>
      <c r="VIV113" s="865"/>
      <c r="VIW113" s="861"/>
      <c r="VIX113" s="865"/>
      <c r="VIY113" s="865"/>
      <c r="VIZ113" s="865"/>
      <c r="VJA113" s="865"/>
      <c r="VJB113" s="865"/>
      <c r="VJC113" s="865"/>
      <c r="VJD113" s="865"/>
      <c r="VJE113" s="861"/>
      <c r="VJF113" s="865"/>
      <c r="VJG113" s="865"/>
      <c r="VJH113" s="865"/>
      <c r="VJI113" s="865"/>
      <c r="VJJ113" s="865"/>
      <c r="VJK113" s="865"/>
      <c r="VJL113" s="865"/>
      <c r="VJM113" s="861"/>
      <c r="VJN113" s="865"/>
      <c r="VJO113" s="865"/>
      <c r="VJP113" s="865"/>
      <c r="VJQ113" s="865"/>
      <c r="VJR113" s="865"/>
      <c r="VJS113" s="865"/>
      <c r="VJT113" s="865"/>
      <c r="VJU113" s="861"/>
      <c r="VJV113" s="865"/>
      <c r="VJW113" s="865"/>
      <c r="VJX113" s="865"/>
      <c r="VJY113" s="865"/>
      <c r="VJZ113" s="865"/>
      <c r="VKA113" s="865"/>
      <c r="VKB113" s="865"/>
      <c r="VKC113" s="861"/>
      <c r="VKD113" s="865"/>
      <c r="VKE113" s="865"/>
      <c r="VKF113" s="865"/>
      <c r="VKG113" s="865"/>
      <c r="VKH113" s="865"/>
      <c r="VKI113" s="865"/>
      <c r="VKJ113" s="865"/>
      <c r="VKK113" s="861"/>
      <c r="VKL113" s="865"/>
      <c r="VKM113" s="865"/>
      <c r="VKN113" s="865"/>
      <c r="VKO113" s="865"/>
      <c r="VKP113" s="865"/>
      <c r="VKQ113" s="865"/>
      <c r="VKR113" s="865"/>
      <c r="VKS113" s="861"/>
      <c r="VKT113" s="865"/>
      <c r="VKU113" s="865"/>
      <c r="VKV113" s="865"/>
      <c r="VKW113" s="865"/>
      <c r="VKX113" s="865"/>
      <c r="VKY113" s="865"/>
      <c r="VKZ113" s="865"/>
      <c r="VLA113" s="861"/>
      <c r="VLB113" s="865"/>
      <c r="VLC113" s="865"/>
      <c r="VLD113" s="865"/>
      <c r="VLE113" s="865"/>
      <c r="VLF113" s="865"/>
      <c r="VLG113" s="865"/>
      <c r="VLH113" s="865"/>
      <c r="VLI113" s="861"/>
      <c r="VLJ113" s="865"/>
      <c r="VLK113" s="865"/>
      <c r="VLL113" s="865"/>
      <c r="VLM113" s="865"/>
      <c r="VLN113" s="865"/>
      <c r="VLO113" s="865"/>
      <c r="VLP113" s="865"/>
      <c r="VLQ113" s="861"/>
      <c r="VLR113" s="865"/>
      <c r="VLS113" s="865"/>
      <c r="VLT113" s="865"/>
      <c r="VLU113" s="865"/>
      <c r="VLV113" s="865"/>
      <c r="VLW113" s="865"/>
      <c r="VLX113" s="865"/>
      <c r="VLY113" s="861"/>
      <c r="VLZ113" s="865"/>
      <c r="VMA113" s="865"/>
      <c r="VMB113" s="865"/>
      <c r="VMC113" s="865"/>
      <c r="VMD113" s="865"/>
      <c r="VME113" s="865"/>
      <c r="VMF113" s="865"/>
      <c r="VMG113" s="861"/>
      <c r="VMH113" s="865"/>
      <c r="VMI113" s="865"/>
      <c r="VMJ113" s="865"/>
      <c r="VMK113" s="865"/>
      <c r="VML113" s="865"/>
      <c r="VMM113" s="865"/>
      <c r="VMN113" s="865"/>
      <c r="VMO113" s="861"/>
      <c r="VMP113" s="865"/>
      <c r="VMQ113" s="865"/>
      <c r="VMR113" s="865"/>
      <c r="VMS113" s="865"/>
      <c r="VMT113" s="865"/>
      <c r="VMU113" s="865"/>
      <c r="VMV113" s="865"/>
      <c r="VMW113" s="861"/>
      <c r="VMX113" s="865"/>
      <c r="VMY113" s="865"/>
      <c r="VMZ113" s="865"/>
      <c r="VNA113" s="865"/>
      <c r="VNB113" s="865"/>
      <c r="VNC113" s="865"/>
      <c r="VND113" s="865"/>
      <c r="VNE113" s="861"/>
      <c r="VNF113" s="865"/>
      <c r="VNG113" s="865"/>
      <c r="VNH113" s="865"/>
      <c r="VNI113" s="865"/>
      <c r="VNJ113" s="865"/>
      <c r="VNK113" s="865"/>
      <c r="VNL113" s="865"/>
      <c r="VNM113" s="861"/>
      <c r="VNN113" s="865"/>
      <c r="VNO113" s="865"/>
      <c r="VNP113" s="865"/>
      <c r="VNQ113" s="865"/>
      <c r="VNR113" s="865"/>
      <c r="VNS113" s="865"/>
      <c r="VNT113" s="865"/>
      <c r="VNU113" s="861"/>
      <c r="VNV113" s="865"/>
      <c r="VNW113" s="865"/>
      <c r="VNX113" s="865"/>
      <c r="VNY113" s="865"/>
      <c r="VNZ113" s="865"/>
      <c r="VOA113" s="865"/>
      <c r="VOB113" s="865"/>
      <c r="VOC113" s="861"/>
      <c r="VOD113" s="865"/>
      <c r="VOE113" s="865"/>
      <c r="VOF113" s="865"/>
      <c r="VOG113" s="865"/>
      <c r="VOH113" s="865"/>
      <c r="VOI113" s="865"/>
      <c r="VOJ113" s="865"/>
      <c r="VOK113" s="861"/>
      <c r="VOL113" s="865"/>
      <c r="VOM113" s="865"/>
      <c r="VON113" s="865"/>
      <c r="VOO113" s="865"/>
      <c r="VOP113" s="865"/>
      <c r="VOQ113" s="865"/>
      <c r="VOR113" s="865"/>
      <c r="VOS113" s="861"/>
      <c r="VOT113" s="865"/>
      <c r="VOU113" s="865"/>
      <c r="VOV113" s="865"/>
      <c r="VOW113" s="865"/>
      <c r="VOX113" s="865"/>
      <c r="VOY113" s="865"/>
      <c r="VOZ113" s="865"/>
      <c r="VPA113" s="861"/>
      <c r="VPB113" s="865"/>
      <c r="VPC113" s="865"/>
      <c r="VPD113" s="865"/>
      <c r="VPE113" s="865"/>
      <c r="VPF113" s="865"/>
      <c r="VPG113" s="865"/>
      <c r="VPH113" s="865"/>
      <c r="VPI113" s="861"/>
      <c r="VPJ113" s="865"/>
      <c r="VPK113" s="865"/>
      <c r="VPL113" s="865"/>
      <c r="VPM113" s="865"/>
      <c r="VPN113" s="865"/>
      <c r="VPO113" s="865"/>
      <c r="VPP113" s="865"/>
      <c r="VPQ113" s="861"/>
      <c r="VPR113" s="865"/>
      <c r="VPS113" s="865"/>
      <c r="VPT113" s="865"/>
      <c r="VPU113" s="865"/>
      <c r="VPV113" s="865"/>
      <c r="VPW113" s="865"/>
      <c r="VPX113" s="865"/>
      <c r="VPY113" s="861"/>
      <c r="VPZ113" s="865"/>
      <c r="VQA113" s="865"/>
      <c r="VQB113" s="865"/>
      <c r="VQC113" s="865"/>
      <c r="VQD113" s="865"/>
      <c r="VQE113" s="865"/>
      <c r="VQF113" s="865"/>
      <c r="VQG113" s="861"/>
      <c r="VQH113" s="865"/>
      <c r="VQI113" s="865"/>
      <c r="VQJ113" s="865"/>
      <c r="VQK113" s="865"/>
      <c r="VQL113" s="865"/>
      <c r="VQM113" s="865"/>
      <c r="VQN113" s="865"/>
      <c r="VQO113" s="861"/>
      <c r="VQP113" s="865"/>
      <c r="VQQ113" s="865"/>
      <c r="VQR113" s="865"/>
      <c r="VQS113" s="865"/>
      <c r="VQT113" s="865"/>
      <c r="VQU113" s="865"/>
      <c r="VQV113" s="865"/>
      <c r="VQW113" s="861"/>
      <c r="VQX113" s="865"/>
      <c r="VQY113" s="865"/>
      <c r="VQZ113" s="865"/>
      <c r="VRA113" s="865"/>
      <c r="VRB113" s="865"/>
      <c r="VRC113" s="865"/>
      <c r="VRD113" s="865"/>
      <c r="VRE113" s="861"/>
      <c r="VRF113" s="865"/>
      <c r="VRG113" s="865"/>
      <c r="VRH113" s="865"/>
      <c r="VRI113" s="865"/>
      <c r="VRJ113" s="865"/>
      <c r="VRK113" s="865"/>
      <c r="VRL113" s="865"/>
      <c r="VRM113" s="861"/>
      <c r="VRN113" s="865"/>
      <c r="VRO113" s="865"/>
      <c r="VRP113" s="865"/>
      <c r="VRQ113" s="865"/>
      <c r="VRR113" s="865"/>
      <c r="VRS113" s="865"/>
      <c r="VRT113" s="865"/>
      <c r="VRU113" s="861"/>
      <c r="VRV113" s="865"/>
      <c r="VRW113" s="865"/>
      <c r="VRX113" s="865"/>
      <c r="VRY113" s="865"/>
      <c r="VRZ113" s="865"/>
      <c r="VSA113" s="865"/>
      <c r="VSB113" s="865"/>
      <c r="VSC113" s="861"/>
      <c r="VSD113" s="865"/>
      <c r="VSE113" s="865"/>
      <c r="VSF113" s="865"/>
      <c r="VSG113" s="865"/>
      <c r="VSH113" s="865"/>
      <c r="VSI113" s="865"/>
      <c r="VSJ113" s="865"/>
      <c r="VSK113" s="861"/>
      <c r="VSL113" s="865"/>
      <c r="VSM113" s="865"/>
      <c r="VSN113" s="865"/>
      <c r="VSO113" s="865"/>
      <c r="VSP113" s="865"/>
      <c r="VSQ113" s="865"/>
      <c r="VSR113" s="865"/>
      <c r="VSS113" s="861"/>
      <c r="VST113" s="865"/>
      <c r="VSU113" s="865"/>
      <c r="VSV113" s="865"/>
      <c r="VSW113" s="865"/>
      <c r="VSX113" s="865"/>
      <c r="VSY113" s="865"/>
      <c r="VSZ113" s="865"/>
      <c r="VTA113" s="861"/>
      <c r="VTB113" s="865"/>
      <c r="VTC113" s="865"/>
      <c r="VTD113" s="865"/>
      <c r="VTE113" s="865"/>
      <c r="VTF113" s="865"/>
      <c r="VTG113" s="865"/>
      <c r="VTH113" s="865"/>
      <c r="VTI113" s="861"/>
      <c r="VTJ113" s="865"/>
      <c r="VTK113" s="865"/>
      <c r="VTL113" s="865"/>
      <c r="VTM113" s="865"/>
      <c r="VTN113" s="865"/>
      <c r="VTO113" s="865"/>
      <c r="VTP113" s="865"/>
      <c r="VTQ113" s="861"/>
      <c r="VTR113" s="865"/>
      <c r="VTS113" s="865"/>
      <c r="VTT113" s="865"/>
      <c r="VTU113" s="865"/>
      <c r="VTV113" s="865"/>
      <c r="VTW113" s="865"/>
      <c r="VTX113" s="865"/>
      <c r="VTY113" s="861"/>
      <c r="VTZ113" s="865"/>
      <c r="VUA113" s="865"/>
      <c r="VUB113" s="865"/>
      <c r="VUC113" s="865"/>
      <c r="VUD113" s="865"/>
      <c r="VUE113" s="865"/>
      <c r="VUF113" s="865"/>
      <c r="VUG113" s="861"/>
      <c r="VUH113" s="865"/>
      <c r="VUI113" s="865"/>
      <c r="VUJ113" s="865"/>
      <c r="VUK113" s="865"/>
      <c r="VUL113" s="865"/>
      <c r="VUM113" s="865"/>
      <c r="VUN113" s="865"/>
      <c r="VUO113" s="861"/>
      <c r="VUP113" s="865"/>
      <c r="VUQ113" s="865"/>
      <c r="VUR113" s="865"/>
      <c r="VUS113" s="865"/>
      <c r="VUT113" s="865"/>
      <c r="VUU113" s="865"/>
      <c r="VUV113" s="865"/>
      <c r="VUW113" s="861"/>
      <c r="VUX113" s="865"/>
      <c r="VUY113" s="865"/>
      <c r="VUZ113" s="865"/>
      <c r="VVA113" s="865"/>
      <c r="VVB113" s="865"/>
      <c r="VVC113" s="865"/>
      <c r="VVD113" s="865"/>
      <c r="VVE113" s="861"/>
      <c r="VVF113" s="865"/>
      <c r="VVG113" s="865"/>
      <c r="VVH113" s="865"/>
      <c r="VVI113" s="865"/>
      <c r="VVJ113" s="865"/>
      <c r="VVK113" s="865"/>
      <c r="VVL113" s="865"/>
      <c r="VVM113" s="861"/>
      <c r="VVN113" s="865"/>
      <c r="VVO113" s="865"/>
      <c r="VVP113" s="865"/>
      <c r="VVQ113" s="865"/>
      <c r="VVR113" s="865"/>
      <c r="VVS113" s="865"/>
      <c r="VVT113" s="865"/>
      <c r="VVU113" s="861"/>
      <c r="VVV113" s="865"/>
      <c r="VVW113" s="865"/>
      <c r="VVX113" s="865"/>
      <c r="VVY113" s="865"/>
      <c r="VVZ113" s="865"/>
      <c r="VWA113" s="865"/>
      <c r="VWB113" s="865"/>
      <c r="VWC113" s="861"/>
      <c r="VWD113" s="865"/>
      <c r="VWE113" s="865"/>
      <c r="VWF113" s="865"/>
      <c r="VWG113" s="865"/>
      <c r="VWH113" s="865"/>
      <c r="VWI113" s="865"/>
      <c r="VWJ113" s="865"/>
      <c r="VWK113" s="861"/>
      <c r="VWL113" s="865"/>
      <c r="VWM113" s="865"/>
      <c r="VWN113" s="865"/>
      <c r="VWO113" s="865"/>
      <c r="VWP113" s="865"/>
      <c r="VWQ113" s="865"/>
      <c r="VWR113" s="865"/>
      <c r="VWS113" s="861"/>
      <c r="VWT113" s="865"/>
      <c r="VWU113" s="865"/>
      <c r="VWV113" s="865"/>
      <c r="VWW113" s="865"/>
      <c r="VWX113" s="865"/>
      <c r="VWY113" s="865"/>
      <c r="VWZ113" s="865"/>
      <c r="VXA113" s="861"/>
      <c r="VXB113" s="865"/>
      <c r="VXC113" s="865"/>
      <c r="VXD113" s="865"/>
      <c r="VXE113" s="865"/>
      <c r="VXF113" s="865"/>
      <c r="VXG113" s="865"/>
      <c r="VXH113" s="865"/>
      <c r="VXI113" s="861"/>
      <c r="VXJ113" s="865"/>
      <c r="VXK113" s="865"/>
      <c r="VXL113" s="865"/>
      <c r="VXM113" s="865"/>
      <c r="VXN113" s="865"/>
      <c r="VXO113" s="865"/>
      <c r="VXP113" s="865"/>
      <c r="VXQ113" s="861"/>
      <c r="VXR113" s="865"/>
      <c r="VXS113" s="865"/>
      <c r="VXT113" s="865"/>
      <c r="VXU113" s="865"/>
      <c r="VXV113" s="865"/>
      <c r="VXW113" s="865"/>
      <c r="VXX113" s="865"/>
      <c r="VXY113" s="861"/>
      <c r="VXZ113" s="865"/>
      <c r="VYA113" s="865"/>
      <c r="VYB113" s="865"/>
      <c r="VYC113" s="865"/>
      <c r="VYD113" s="865"/>
      <c r="VYE113" s="865"/>
      <c r="VYF113" s="865"/>
      <c r="VYG113" s="861"/>
      <c r="VYH113" s="865"/>
      <c r="VYI113" s="865"/>
      <c r="VYJ113" s="865"/>
      <c r="VYK113" s="865"/>
      <c r="VYL113" s="865"/>
      <c r="VYM113" s="865"/>
      <c r="VYN113" s="865"/>
      <c r="VYO113" s="861"/>
      <c r="VYP113" s="865"/>
      <c r="VYQ113" s="865"/>
      <c r="VYR113" s="865"/>
      <c r="VYS113" s="865"/>
      <c r="VYT113" s="865"/>
      <c r="VYU113" s="865"/>
      <c r="VYV113" s="865"/>
      <c r="VYW113" s="861"/>
      <c r="VYX113" s="865"/>
      <c r="VYY113" s="865"/>
      <c r="VYZ113" s="865"/>
      <c r="VZA113" s="865"/>
      <c r="VZB113" s="865"/>
      <c r="VZC113" s="865"/>
      <c r="VZD113" s="865"/>
      <c r="VZE113" s="861"/>
      <c r="VZF113" s="865"/>
      <c r="VZG113" s="865"/>
      <c r="VZH113" s="865"/>
      <c r="VZI113" s="865"/>
      <c r="VZJ113" s="865"/>
      <c r="VZK113" s="865"/>
      <c r="VZL113" s="865"/>
      <c r="VZM113" s="861"/>
      <c r="VZN113" s="865"/>
      <c r="VZO113" s="865"/>
      <c r="VZP113" s="865"/>
      <c r="VZQ113" s="865"/>
      <c r="VZR113" s="865"/>
      <c r="VZS113" s="865"/>
      <c r="VZT113" s="865"/>
      <c r="VZU113" s="861"/>
      <c r="VZV113" s="865"/>
      <c r="VZW113" s="865"/>
      <c r="VZX113" s="865"/>
      <c r="VZY113" s="865"/>
      <c r="VZZ113" s="865"/>
      <c r="WAA113" s="865"/>
      <c r="WAB113" s="865"/>
      <c r="WAC113" s="861"/>
      <c r="WAD113" s="865"/>
      <c r="WAE113" s="865"/>
      <c r="WAF113" s="865"/>
      <c r="WAG113" s="865"/>
      <c r="WAH113" s="865"/>
      <c r="WAI113" s="865"/>
      <c r="WAJ113" s="865"/>
      <c r="WAK113" s="861"/>
      <c r="WAL113" s="865"/>
      <c r="WAM113" s="865"/>
      <c r="WAN113" s="865"/>
      <c r="WAO113" s="865"/>
      <c r="WAP113" s="865"/>
      <c r="WAQ113" s="865"/>
      <c r="WAR113" s="865"/>
      <c r="WAS113" s="861"/>
      <c r="WAT113" s="865"/>
      <c r="WAU113" s="865"/>
      <c r="WAV113" s="865"/>
      <c r="WAW113" s="865"/>
      <c r="WAX113" s="865"/>
      <c r="WAY113" s="865"/>
      <c r="WAZ113" s="865"/>
      <c r="WBA113" s="861"/>
      <c r="WBB113" s="865"/>
      <c r="WBC113" s="865"/>
      <c r="WBD113" s="865"/>
      <c r="WBE113" s="865"/>
      <c r="WBF113" s="865"/>
      <c r="WBG113" s="865"/>
      <c r="WBH113" s="865"/>
      <c r="WBI113" s="861"/>
      <c r="WBJ113" s="865"/>
      <c r="WBK113" s="865"/>
      <c r="WBL113" s="865"/>
      <c r="WBM113" s="865"/>
      <c r="WBN113" s="865"/>
      <c r="WBO113" s="865"/>
      <c r="WBP113" s="865"/>
      <c r="WBQ113" s="861"/>
      <c r="WBR113" s="865"/>
      <c r="WBS113" s="865"/>
      <c r="WBT113" s="865"/>
      <c r="WBU113" s="865"/>
      <c r="WBV113" s="865"/>
      <c r="WBW113" s="865"/>
      <c r="WBX113" s="865"/>
      <c r="WBY113" s="861"/>
      <c r="WBZ113" s="865"/>
      <c r="WCA113" s="865"/>
      <c r="WCB113" s="865"/>
      <c r="WCC113" s="865"/>
      <c r="WCD113" s="865"/>
      <c r="WCE113" s="865"/>
      <c r="WCF113" s="865"/>
      <c r="WCG113" s="861"/>
      <c r="WCH113" s="865"/>
      <c r="WCI113" s="865"/>
      <c r="WCJ113" s="865"/>
      <c r="WCK113" s="865"/>
      <c r="WCL113" s="865"/>
      <c r="WCM113" s="865"/>
      <c r="WCN113" s="865"/>
      <c r="WCO113" s="861"/>
      <c r="WCP113" s="865"/>
      <c r="WCQ113" s="865"/>
      <c r="WCR113" s="865"/>
      <c r="WCS113" s="865"/>
      <c r="WCT113" s="865"/>
      <c r="WCU113" s="865"/>
      <c r="WCV113" s="865"/>
      <c r="WCW113" s="861"/>
      <c r="WCX113" s="865"/>
      <c r="WCY113" s="865"/>
      <c r="WCZ113" s="865"/>
      <c r="WDA113" s="865"/>
      <c r="WDB113" s="865"/>
      <c r="WDC113" s="865"/>
      <c r="WDD113" s="865"/>
      <c r="WDE113" s="861"/>
      <c r="WDF113" s="865"/>
      <c r="WDG113" s="865"/>
      <c r="WDH113" s="865"/>
      <c r="WDI113" s="865"/>
      <c r="WDJ113" s="865"/>
      <c r="WDK113" s="865"/>
      <c r="WDL113" s="865"/>
      <c r="WDM113" s="861"/>
      <c r="WDN113" s="865"/>
      <c r="WDO113" s="865"/>
      <c r="WDP113" s="865"/>
      <c r="WDQ113" s="865"/>
      <c r="WDR113" s="865"/>
      <c r="WDS113" s="865"/>
      <c r="WDT113" s="865"/>
      <c r="WDU113" s="861"/>
      <c r="WDV113" s="865"/>
      <c r="WDW113" s="865"/>
      <c r="WDX113" s="865"/>
      <c r="WDY113" s="865"/>
      <c r="WDZ113" s="865"/>
      <c r="WEA113" s="865"/>
      <c r="WEB113" s="865"/>
      <c r="WEC113" s="861"/>
      <c r="WED113" s="865"/>
      <c r="WEE113" s="865"/>
      <c r="WEF113" s="865"/>
      <c r="WEG113" s="865"/>
      <c r="WEH113" s="865"/>
      <c r="WEI113" s="865"/>
      <c r="WEJ113" s="865"/>
      <c r="WEK113" s="861"/>
      <c r="WEL113" s="865"/>
      <c r="WEM113" s="865"/>
      <c r="WEN113" s="865"/>
      <c r="WEO113" s="865"/>
      <c r="WEP113" s="865"/>
      <c r="WEQ113" s="865"/>
      <c r="WER113" s="865"/>
      <c r="WES113" s="861"/>
      <c r="WET113" s="865"/>
      <c r="WEU113" s="865"/>
      <c r="WEV113" s="865"/>
      <c r="WEW113" s="865"/>
      <c r="WEX113" s="865"/>
      <c r="WEY113" s="865"/>
      <c r="WEZ113" s="865"/>
      <c r="WFA113" s="861"/>
      <c r="WFB113" s="865"/>
      <c r="WFC113" s="865"/>
      <c r="WFD113" s="865"/>
      <c r="WFE113" s="865"/>
      <c r="WFF113" s="865"/>
      <c r="WFG113" s="865"/>
      <c r="WFH113" s="865"/>
      <c r="WFI113" s="861"/>
      <c r="WFJ113" s="865"/>
      <c r="WFK113" s="865"/>
      <c r="WFL113" s="865"/>
      <c r="WFM113" s="865"/>
      <c r="WFN113" s="865"/>
      <c r="WFO113" s="865"/>
      <c r="WFP113" s="865"/>
      <c r="WFQ113" s="861"/>
      <c r="WFR113" s="865"/>
      <c r="WFS113" s="865"/>
      <c r="WFT113" s="865"/>
      <c r="WFU113" s="865"/>
      <c r="WFV113" s="865"/>
      <c r="WFW113" s="865"/>
      <c r="WFX113" s="865"/>
      <c r="WFY113" s="861"/>
      <c r="WFZ113" s="865"/>
      <c r="WGA113" s="865"/>
      <c r="WGB113" s="865"/>
      <c r="WGC113" s="865"/>
      <c r="WGD113" s="865"/>
      <c r="WGE113" s="865"/>
      <c r="WGF113" s="865"/>
      <c r="WGG113" s="861"/>
      <c r="WGH113" s="865"/>
      <c r="WGI113" s="865"/>
      <c r="WGJ113" s="865"/>
      <c r="WGK113" s="865"/>
      <c r="WGL113" s="865"/>
      <c r="WGM113" s="865"/>
      <c r="WGN113" s="865"/>
      <c r="WGO113" s="861"/>
      <c r="WGP113" s="865"/>
      <c r="WGQ113" s="865"/>
      <c r="WGR113" s="865"/>
      <c r="WGS113" s="865"/>
      <c r="WGT113" s="865"/>
      <c r="WGU113" s="865"/>
      <c r="WGV113" s="865"/>
      <c r="WGW113" s="861"/>
      <c r="WGX113" s="865"/>
      <c r="WGY113" s="865"/>
      <c r="WGZ113" s="865"/>
      <c r="WHA113" s="865"/>
      <c r="WHB113" s="865"/>
      <c r="WHC113" s="865"/>
      <c r="WHD113" s="865"/>
      <c r="WHE113" s="861"/>
      <c r="WHF113" s="865"/>
      <c r="WHG113" s="865"/>
      <c r="WHH113" s="865"/>
      <c r="WHI113" s="865"/>
      <c r="WHJ113" s="865"/>
      <c r="WHK113" s="865"/>
      <c r="WHL113" s="865"/>
      <c r="WHM113" s="861"/>
      <c r="WHN113" s="865"/>
      <c r="WHO113" s="865"/>
      <c r="WHP113" s="865"/>
      <c r="WHQ113" s="865"/>
      <c r="WHR113" s="865"/>
      <c r="WHS113" s="865"/>
      <c r="WHT113" s="865"/>
      <c r="WHU113" s="861"/>
      <c r="WHV113" s="865"/>
      <c r="WHW113" s="865"/>
      <c r="WHX113" s="865"/>
      <c r="WHY113" s="865"/>
      <c r="WHZ113" s="865"/>
      <c r="WIA113" s="865"/>
      <c r="WIB113" s="865"/>
      <c r="WIC113" s="861"/>
      <c r="WID113" s="865"/>
      <c r="WIE113" s="865"/>
      <c r="WIF113" s="865"/>
      <c r="WIG113" s="865"/>
      <c r="WIH113" s="865"/>
      <c r="WII113" s="865"/>
      <c r="WIJ113" s="865"/>
      <c r="WIK113" s="861"/>
      <c r="WIL113" s="865"/>
      <c r="WIM113" s="865"/>
      <c r="WIN113" s="865"/>
      <c r="WIO113" s="865"/>
      <c r="WIP113" s="865"/>
      <c r="WIQ113" s="865"/>
      <c r="WIR113" s="865"/>
      <c r="WIS113" s="861"/>
      <c r="WIT113" s="865"/>
      <c r="WIU113" s="865"/>
      <c r="WIV113" s="865"/>
      <c r="WIW113" s="865"/>
      <c r="WIX113" s="865"/>
      <c r="WIY113" s="865"/>
      <c r="WIZ113" s="865"/>
      <c r="WJA113" s="861"/>
      <c r="WJB113" s="865"/>
      <c r="WJC113" s="865"/>
      <c r="WJD113" s="865"/>
      <c r="WJE113" s="865"/>
      <c r="WJF113" s="865"/>
      <c r="WJG113" s="865"/>
      <c r="WJH113" s="865"/>
      <c r="WJI113" s="861"/>
      <c r="WJJ113" s="865"/>
      <c r="WJK113" s="865"/>
      <c r="WJL113" s="865"/>
      <c r="WJM113" s="865"/>
      <c r="WJN113" s="865"/>
      <c r="WJO113" s="865"/>
      <c r="WJP113" s="865"/>
      <c r="WJQ113" s="861"/>
      <c r="WJR113" s="865"/>
      <c r="WJS113" s="865"/>
      <c r="WJT113" s="865"/>
      <c r="WJU113" s="865"/>
      <c r="WJV113" s="865"/>
      <c r="WJW113" s="865"/>
      <c r="WJX113" s="865"/>
      <c r="WJY113" s="861"/>
      <c r="WJZ113" s="865"/>
      <c r="WKA113" s="865"/>
      <c r="WKB113" s="865"/>
      <c r="WKC113" s="865"/>
      <c r="WKD113" s="865"/>
      <c r="WKE113" s="865"/>
      <c r="WKF113" s="865"/>
      <c r="WKG113" s="861"/>
      <c r="WKH113" s="865"/>
      <c r="WKI113" s="865"/>
      <c r="WKJ113" s="865"/>
      <c r="WKK113" s="865"/>
      <c r="WKL113" s="865"/>
      <c r="WKM113" s="865"/>
      <c r="WKN113" s="865"/>
      <c r="WKO113" s="861"/>
      <c r="WKP113" s="865"/>
      <c r="WKQ113" s="865"/>
      <c r="WKR113" s="865"/>
      <c r="WKS113" s="865"/>
      <c r="WKT113" s="865"/>
      <c r="WKU113" s="865"/>
      <c r="WKV113" s="865"/>
      <c r="WKW113" s="861"/>
      <c r="WKX113" s="865"/>
      <c r="WKY113" s="865"/>
      <c r="WKZ113" s="865"/>
      <c r="WLA113" s="865"/>
      <c r="WLB113" s="865"/>
      <c r="WLC113" s="865"/>
      <c r="WLD113" s="865"/>
      <c r="WLE113" s="861"/>
      <c r="WLF113" s="865"/>
      <c r="WLG113" s="865"/>
      <c r="WLH113" s="865"/>
      <c r="WLI113" s="865"/>
      <c r="WLJ113" s="865"/>
      <c r="WLK113" s="865"/>
      <c r="WLL113" s="865"/>
      <c r="WLM113" s="861"/>
      <c r="WLN113" s="865"/>
      <c r="WLO113" s="865"/>
      <c r="WLP113" s="865"/>
      <c r="WLQ113" s="865"/>
      <c r="WLR113" s="865"/>
      <c r="WLS113" s="865"/>
      <c r="WLT113" s="865"/>
      <c r="WLU113" s="861"/>
      <c r="WLV113" s="865"/>
      <c r="WLW113" s="865"/>
      <c r="WLX113" s="865"/>
      <c r="WLY113" s="865"/>
      <c r="WLZ113" s="865"/>
      <c r="WMA113" s="865"/>
      <c r="WMB113" s="865"/>
      <c r="WMC113" s="861"/>
      <c r="WMD113" s="865"/>
      <c r="WME113" s="865"/>
      <c r="WMF113" s="865"/>
      <c r="WMG113" s="865"/>
      <c r="WMH113" s="865"/>
      <c r="WMI113" s="865"/>
      <c r="WMJ113" s="865"/>
      <c r="WMK113" s="861"/>
      <c r="WML113" s="865"/>
      <c r="WMM113" s="865"/>
      <c r="WMN113" s="865"/>
      <c r="WMO113" s="865"/>
      <c r="WMP113" s="865"/>
      <c r="WMQ113" s="865"/>
      <c r="WMR113" s="865"/>
      <c r="WMS113" s="861"/>
      <c r="WMT113" s="865"/>
      <c r="WMU113" s="865"/>
      <c r="WMV113" s="865"/>
      <c r="WMW113" s="865"/>
      <c r="WMX113" s="865"/>
      <c r="WMY113" s="865"/>
      <c r="WMZ113" s="865"/>
      <c r="WNA113" s="861"/>
      <c r="WNB113" s="865"/>
      <c r="WNC113" s="865"/>
      <c r="WND113" s="865"/>
      <c r="WNE113" s="865"/>
      <c r="WNF113" s="865"/>
      <c r="WNG113" s="865"/>
      <c r="WNH113" s="865"/>
      <c r="WNI113" s="861"/>
      <c r="WNJ113" s="865"/>
      <c r="WNK113" s="865"/>
      <c r="WNL113" s="865"/>
      <c r="WNM113" s="865"/>
      <c r="WNN113" s="865"/>
      <c r="WNO113" s="865"/>
      <c r="WNP113" s="865"/>
      <c r="WNQ113" s="861"/>
      <c r="WNR113" s="865"/>
      <c r="WNS113" s="865"/>
      <c r="WNT113" s="865"/>
      <c r="WNU113" s="865"/>
      <c r="WNV113" s="865"/>
      <c r="WNW113" s="865"/>
      <c r="WNX113" s="865"/>
      <c r="WNY113" s="861"/>
      <c r="WNZ113" s="865"/>
      <c r="WOA113" s="865"/>
      <c r="WOB113" s="865"/>
      <c r="WOC113" s="865"/>
      <c r="WOD113" s="865"/>
      <c r="WOE113" s="865"/>
      <c r="WOF113" s="865"/>
      <c r="WOG113" s="861"/>
      <c r="WOH113" s="865"/>
      <c r="WOI113" s="865"/>
      <c r="WOJ113" s="865"/>
      <c r="WOK113" s="865"/>
      <c r="WOL113" s="865"/>
      <c r="WOM113" s="865"/>
      <c r="WON113" s="865"/>
      <c r="WOO113" s="861"/>
      <c r="WOP113" s="865"/>
      <c r="WOQ113" s="865"/>
      <c r="WOR113" s="865"/>
      <c r="WOS113" s="865"/>
      <c r="WOT113" s="865"/>
      <c r="WOU113" s="865"/>
      <c r="WOV113" s="865"/>
      <c r="WOW113" s="861"/>
      <c r="WOX113" s="865"/>
      <c r="WOY113" s="865"/>
      <c r="WOZ113" s="865"/>
      <c r="WPA113" s="865"/>
      <c r="WPB113" s="865"/>
      <c r="WPC113" s="865"/>
      <c r="WPD113" s="865"/>
      <c r="WPE113" s="861"/>
      <c r="WPF113" s="865"/>
      <c r="WPG113" s="865"/>
      <c r="WPH113" s="865"/>
      <c r="WPI113" s="865"/>
      <c r="WPJ113" s="865"/>
      <c r="WPK113" s="865"/>
      <c r="WPL113" s="865"/>
      <c r="WPM113" s="861"/>
      <c r="WPN113" s="865"/>
      <c r="WPO113" s="865"/>
      <c r="WPP113" s="865"/>
      <c r="WPQ113" s="865"/>
      <c r="WPR113" s="865"/>
      <c r="WPS113" s="865"/>
      <c r="WPT113" s="865"/>
      <c r="WPU113" s="861"/>
      <c r="WPV113" s="865"/>
      <c r="WPW113" s="865"/>
      <c r="WPX113" s="865"/>
      <c r="WPY113" s="865"/>
      <c r="WPZ113" s="865"/>
      <c r="WQA113" s="865"/>
      <c r="WQB113" s="865"/>
      <c r="WQC113" s="861"/>
      <c r="WQD113" s="865"/>
      <c r="WQE113" s="865"/>
      <c r="WQF113" s="865"/>
      <c r="WQG113" s="865"/>
      <c r="WQH113" s="865"/>
      <c r="WQI113" s="865"/>
      <c r="WQJ113" s="865"/>
      <c r="WQK113" s="861"/>
      <c r="WQL113" s="865"/>
      <c r="WQM113" s="865"/>
      <c r="WQN113" s="865"/>
      <c r="WQO113" s="865"/>
      <c r="WQP113" s="865"/>
      <c r="WQQ113" s="865"/>
      <c r="WQR113" s="865"/>
      <c r="WQS113" s="861"/>
      <c r="WQT113" s="865"/>
      <c r="WQU113" s="865"/>
      <c r="WQV113" s="865"/>
      <c r="WQW113" s="865"/>
      <c r="WQX113" s="865"/>
      <c r="WQY113" s="865"/>
      <c r="WQZ113" s="865"/>
      <c r="WRA113" s="861"/>
      <c r="WRB113" s="865"/>
      <c r="WRC113" s="865"/>
      <c r="WRD113" s="865"/>
      <c r="WRE113" s="865"/>
      <c r="WRF113" s="865"/>
      <c r="WRG113" s="865"/>
      <c r="WRH113" s="865"/>
      <c r="WRI113" s="861"/>
      <c r="WRJ113" s="865"/>
      <c r="WRK113" s="865"/>
      <c r="WRL113" s="865"/>
      <c r="WRM113" s="865"/>
      <c r="WRN113" s="865"/>
      <c r="WRO113" s="865"/>
      <c r="WRP113" s="865"/>
      <c r="WRQ113" s="861"/>
      <c r="WRR113" s="865"/>
      <c r="WRS113" s="865"/>
      <c r="WRT113" s="865"/>
      <c r="WRU113" s="865"/>
      <c r="WRV113" s="865"/>
      <c r="WRW113" s="865"/>
      <c r="WRX113" s="865"/>
      <c r="WRY113" s="861"/>
      <c r="WRZ113" s="865"/>
      <c r="WSA113" s="865"/>
      <c r="WSB113" s="865"/>
      <c r="WSC113" s="865"/>
      <c r="WSD113" s="865"/>
      <c r="WSE113" s="865"/>
      <c r="WSF113" s="865"/>
      <c r="WSG113" s="861"/>
      <c r="WSH113" s="865"/>
      <c r="WSI113" s="865"/>
      <c r="WSJ113" s="865"/>
      <c r="WSK113" s="865"/>
      <c r="WSL113" s="865"/>
      <c r="WSM113" s="865"/>
      <c r="WSN113" s="865"/>
      <c r="WSO113" s="861"/>
      <c r="WSP113" s="865"/>
      <c r="WSQ113" s="865"/>
      <c r="WSR113" s="865"/>
      <c r="WSS113" s="865"/>
      <c r="WST113" s="865"/>
      <c r="WSU113" s="865"/>
      <c r="WSV113" s="865"/>
      <c r="WSW113" s="861"/>
      <c r="WSX113" s="865"/>
      <c r="WSY113" s="865"/>
      <c r="WSZ113" s="865"/>
      <c r="WTA113" s="865"/>
      <c r="WTB113" s="865"/>
      <c r="WTC113" s="865"/>
      <c r="WTD113" s="865"/>
      <c r="WTE113" s="861"/>
      <c r="WTF113" s="865"/>
      <c r="WTG113" s="865"/>
      <c r="WTH113" s="865"/>
      <c r="WTI113" s="865"/>
      <c r="WTJ113" s="865"/>
      <c r="WTK113" s="865"/>
      <c r="WTL113" s="865"/>
      <c r="WTM113" s="861"/>
      <c r="WTN113" s="865"/>
      <c r="WTO113" s="865"/>
      <c r="WTP113" s="865"/>
      <c r="WTQ113" s="865"/>
      <c r="WTR113" s="865"/>
      <c r="WTS113" s="865"/>
      <c r="WTT113" s="865"/>
      <c r="WTU113" s="861"/>
      <c r="WTV113" s="865"/>
      <c r="WTW113" s="865"/>
      <c r="WTX113" s="865"/>
      <c r="WTY113" s="865"/>
      <c r="WTZ113" s="865"/>
      <c r="WUA113" s="865"/>
      <c r="WUB113" s="865"/>
      <c r="WUC113" s="861"/>
      <c r="WUD113" s="865"/>
      <c r="WUE113" s="865"/>
      <c r="WUF113" s="865"/>
      <c r="WUG113" s="865"/>
      <c r="WUH113" s="865"/>
      <c r="WUI113" s="865"/>
      <c r="WUJ113" s="865"/>
      <c r="WUK113" s="861"/>
      <c r="WUL113" s="865"/>
      <c r="WUM113" s="865"/>
      <c r="WUN113" s="865"/>
      <c r="WUO113" s="865"/>
      <c r="WUP113" s="865"/>
      <c r="WUQ113" s="865"/>
      <c r="WUR113" s="865"/>
      <c r="WUS113" s="861"/>
      <c r="WUT113" s="865"/>
      <c r="WUU113" s="865"/>
      <c r="WUV113" s="865"/>
      <c r="WUW113" s="865"/>
      <c r="WUX113" s="865"/>
      <c r="WUY113" s="865"/>
      <c r="WUZ113" s="865"/>
      <c r="WVA113" s="861"/>
      <c r="WVB113" s="865"/>
      <c r="WVC113" s="865"/>
      <c r="WVD113" s="865"/>
      <c r="WVE113" s="865"/>
      <c r="WVF113" s="865"/>
      <c r="WVG113" s="865"/>
      <c r="WVH113" s="865"/>
      <c r="WVI113" s="861"/>
      <c r="WVJ113" s="865"/>
      <c r="WVK113" s="865"/>
      <c r="WVL113" s="865"/>
      <c r="WVM113" s="865"/>
      <c r="WVN113" s="865"/>
      <c r="WVO113" s="865"/>
      <c r="WVP113" s="865"/>
      <c r="WVQ113" s="861"/>
      <c r="WVR113" s="865"/>
      <c r="WVS113" s="865"/>
      <c r="WVT113" s="865"/>
      <c r="WVU113" s="865"/>
      <c r="WVV113" s="865"/>
      <c r="WVW113" s="865"/>
      <c r="WVX113" s="865"/>
      <c r="WVY113" s="861"/>
      <c r="WVZ113" s="865"/>
      <c r="WWA113" s="865"/>
      <c r="WWB113" s="865"/>
      <c r="WWC113" s="865"/>
      <c r="WWD113" s="865"/>
      <c r="WWE113" s="865"/>
      <c r="WWF113" s="865"/>
      <c r="WWG113" s="861"/>
      <c r="WWH113" s="865"/>
      <c r="WWI113" s="865"/>
      <c r="WWJ113" s="865"/>
      <c r="WWK113" s="865"/>
      <c r="WWL113" s="865"/>
      <c r="WWM113" s="865"/>
      <c r="WWN113" s="865"/>
      <c r="WWO113" s="861"/>
      <c r="WWP113" s="865"/>
      <c r="WWQ113" s="865"/>
      <c r="WWR113" s="865"/>
      <c r="WWS113" s="865"/>
      <c r="WWT113" s="865"/>
      <c r="WWU113" s="865"/>
      <c r="WWV113" s="865"/>
      <c r="WWW113" s="861"/>
      <c r="WWX113" s="865"/>
      <c r="WWY113" s="865"/>
      <c r="WWZ113" s="865"/>
      <c r="WXA113" s="865"/>
      <c r="WXB113" s="865"/>
      <c r="WXC113" s="865"/>
      <c r="WXD113" s="865"/>
      <c r="WXE113" s="861"/>
      <c r="WXF113" s="865"/>
      <c r="WXG113" s="865"/>
      <c r="WXH113" s="865"/>
      <c r="WXI113" s="865"/>
      <c r="WXJ113" s="865"/>
      <c r="WXK113" s="865"/>
      <c r="WXL113" s="865"/>
      <c r="WXM113" s="861"/>
      <c r="WXN113" s="865"/>
      <c r="WXO113" s="865"/>
      <c r="WXP113" s="865"/>
      <c r="WXQ113" s="865"/>
      <c r="WXR113" s="865"/>
      <c r="WXS113" s="865"/>
      <c r="WXT113" s="865"/>
      <c r="WXU113" s="861"/>
      <c r="WXV113" s="865"/>
      <c r="WXW113" s="865"/>
      <c r="WXX113" s="865"/>
      <c r="WXY113" s="865"/>
      <c r="WXZ113" s="865"/>
      <c r="WYA113" s="865"/>
      <c r="WYB113" s="865"/>
      <c r="WYC113" s="861"/>
      <c r="WYD113" s="865"/>
      <c r="WYE113" s="865"/>
      <c r="WYF113" s="865"/>
      <c r="WYG113" s="865"/>
      <c r="WYH113" s="865"/>
      <c r="WYI113" s="865"/>
      <c r="WYJ113" s="865"/>
      <c r="WYK113" s="861"/>
      <c r="WYL113" s="865"/>
      <c r="WYM113" s="865"/>
      <c r="WYN113" s="865"/>
      <c r="WYO113" s="865"/>
      <c r="WYP113" s="865"/>
      <c r="WYQ113" s="865"/>
      <c r="WYR113" s="865"/>
      <c r="WYS113" s="861"/>
      <c r="WYT113" s="865"/>
      <c r="WYU113" s="865"/>
      <c r="WYV113" s="865"/>
      <c r="WYW113" s="865"/>
      <c r="WYX113" s="865"/>
      <c r="WYY113" s="865"/>
      <c r="WYZ113" s="865"/>
      <c r="WZA113" s="861"/>
      <c r="WZB113" s="865"/>
      <c r="WZC113" s="865"/>
      <c r="WZD113" s="865"/>
      <c r="WZE113" s="865"/>
      <c r="WZF113" s="865"/>
      <c r="WZG113" s="865"/>
      <c r="WZH113" s="865"/>
      <c r="WZI113" s="861"/>
      <c r="WZJ113" s="865"/>
      <c r="WZK113" s="865"/>
      <c r="WZL113" s="865"/>
      <c r="WZM113" s="865"/>
      <c r="WZN113" s="865"/>
      <c r="WZO113" s="865"/>
      <c r="WZP113" s="865"/>
      <c r="WZQ113" s="861"/>
      <c r="WZR113" s="865"/>
      <c r="WZS113" s="865"/>
      <c r="WZT113" s="865"/>
      <c r="WZU113" s="865"/>
      <c r="WZV113" s="865"/>
      <c r="WZW113" s="865"/>
      <c r="WZX113" s="865"/>
      <c r="WZY113" s="861"/>
      <c r="WZZ113" s="865"/>
      <c r="XAA113" s="865"/>
      <c r="XAB113" s="865"/>
      <c r="XAC113" s="865"/>
      <c r="XAD113" s="865"/>
      <c r="XAE113" s="865"/>
      <c r="XAF113" s="865"/>
      <c r="XAG113" s="861"/>
      <c r="XAH113" s="865"/>
      <c r="XAI113" s="865"/>
      <c r="XAJ113" s="865"/>
      <c r="XAK113" s="865"/>
      <c r="XAL113" s="865"/>
      <c r="XAM113" s="865"/>
      <c r="XAN113" s="865"/>
      <c r="XAO113" s="861"/>
      <c r="XAP113" s="865"/>
      <c r="XAQ113" s="865"/>
      <c r="XAR113" s="865"/>
      <c r="XAS113" s="865"/>
      <c r="XAT113" s="865"/>
      <c r="XAU113" s="865"/>
      <c r="XAV113" s="865"/>
      <c r="XAW113" s="861"/>
      <c r="XAX113" s="865"/>
      <c r="XAY113" s="865"/>
      <c r="XAZ113" s="865"/>
      <c r="XBA113" s="865"/>
      <c r="XBB113" s="865"/>
      <c r="XBC113" s="865"/>
      <c r="XBD113" s="865"/>
      <c r="XBE113" s="861"/>
      <c r="XBF113" s="865"/>
      <c r="XBG113" s="865"/>
      <c r="XBH113" s="865"/>
      <c r="XBI113" s="865"/>
      <c r="XBJ113" s="865"/>
      <c r="XBK113" s="865"/>
      <c r="XBL113" s="865"/>
      <c r="XBM113" s="861"/>
      <c r="XBN113" s="865"/>
      <c r="XBO113" s="865"/>
      <c r="XBP113" s="865"/>
      <c r="XBQ113" s="865"/>
      <c r="XBR113" s="865"/>
      <c r="XBS113" s="865"/>
      <c r="XBT113" s="865"/>
      <c r="XBU113" s="861"/>
      <c r="XBV113" s="865"/>
      <c r="XBW113" s="865"/>
      <c r="XBX113" s="865"/>
      <c r="XBY113" s="865"/>
      <c r="XBZ113" s="865"/>
      <c r="XCA113" s="865"/>
      <c r="XCB113" s="865"/>
      <c r="XCC113" s="861"/>
      <c r="XCD113" s="865"/>
      <c r="XCE113" s="865"/>
      <c r="XCF113" s="865"/>
      <c r="XCG113" s="865"/>
      <c r="XCH113" s="865"/>
      <c r="XCI113" s="865"/>
      <c r="XCJ113" s="865"/>
      <c r="XCK113" s="861"/>
      <c r="XCL113" s="865"/>
      <c r="XCM113" s="865"/>
      <c r="XCN113" s="865"/>
      <c r="XCO113" s="865"/>
      <c r="XCP113" s="865"/>
      <c r="XCQ113" s="865"/>
      <c r="XCR113" s="865"/>
      <c r="XCS113" s="861"/>
      <c r="XCT113" s="865"/>
      <c r="XCU113" s="865"/>
      <c r="XCV113" s="865"/>
      <c r="XCW113" s="865"/>
      <c r="XCX113" s="865"/>
      <c r="XCY113" s="865"/>
      <c r="XCZ113" s="865"/>
      <c r="XDA113" s="861"/>
      <c r="XDB113" s="865"/>
      <c r="XDC113" s="865"/>
      <c r="XDD113" s="865"/>
      <c r="XDE113" s="865"/>
      <c r="XDF113" s="865"/>
      <c r="XDG113" s="865"/>
      <c r="XDH113" s="865"/>
      <c r="XDI113" s="861"/>
      <c r="XDJ113" s="865"/>
      <c r="XDK113" s="865"/>
      <c r="XDL113" s="865"/>
      <c r="XDM113" s="865"/>
      <c r="XDN113" s="865"/>
      <c r="XDO113" s="865"/>
      <c r="XDP113" s="865"/>
      <c r="XDQ113" s="861"/>
      <c r="XDR113" s="865"/>
      <c r="XDS113" s="865"/>
      <c r="XDT113" s="865"/>
      <c r="XDU113" s="865"/>
      <c r="XDV113" s="865"/>
      <c r="XDW113" s="865"/>
      <c r="XDX113" s="865"/>
      <c r="XDY113" s="861"/>
      <c r="XDZ113" s="865"/>
      <c r="XEA113" s="865"/>
      <c r="XEB113" s="865"/>
      <c r="XEC113" s="865"/>
      <c r="XED113" s="865"/>
      <c r="XEE113" s="865"/>
      <c r="XEF113" s="865"/>
      <c r="XEG113" s="861"/>
      <c r="XEH113" s="865"/>
      <c r="XEI113" s="865"/>
      <c r="XEJ113" s="865"/>
      <c r="XEK113" s="865"/>
      <c r="XEL113" s="865"/>
      <c r="XEM113" s="865"/>
      <c r="XEN113" s="865"/>
      <c r="XEO113" s="861"/>
      <c r="XEP113" s="865"/>
      <c r="XEQ113" s="865"/>
      <c r="XER113" s="865"/>
      <c r="XES113" s="865"/>
      <c r="XET113" s="865"/>
      <c r="XEU113" s="865"/>
      <c r="XEV113" s="865"/>
      <c r="XEW113" s="861"/>
      <c r="XEX113" s="865"/>
      <c r="XEY113" s="865"/>
      <c r="XEZ113" s="865"/>
      <c r="XFA113" s="865"/>
      <c r="XFB113" s="865"/>
      <c r="XFC113" s="865"/>
      <c r="XFD113" s="865"/>
    </row>
    <row r="114" spans="1:16384" s="4" customFormat="1" x14ac:dyDescent="0.2">
      <c r="A114" s="864"/>
      <c r="B114" s="865"/>
      <c r="C114" s="865"/>
      <c r="D114" s="865"/>
      <c r="E114" s="865"/>
      <c r="F114" s="865"/>
      <c r="G114" s="865"/>
      <c r="H114" s="865"/>
      <c r="I114" s="864"/>
      <c r="J114" s="865"/>
      <c r="K114" s="865"/>
      <c r="L114" s="865"/>
      <c r="M114" s="865"/>
      <c r="N114" s="865"/>
      <c r="O114" s="865"/>
      <c r="P114" s="865"/>
      <c r="Q114" s="864"/>
      <c r="R114" s="865"/>
      <c r="S114" s="865"/>
      <c r="T114" s="865"/>
      <c r="U114" s="865"/>
      <c r="V114" s="865"/>
      <c r="W114" s="865"/>
      <c r="X114" s="865"/>
      <c r="Y114" s="864"/>
      <c r="Z114" s="865"/>
      <c r="AA114" s="865"/>
      <c r="AB114" s="865"/>
      <c r="AC114" s="865"/>
      <c r="AD114" s="865"/>
      <c r="AE114" s="865"/>
      <c r="AF114" s="865"/>
      <c r="AG114" s="864"/>
      <c r="AH114" s="865"/>
      <c r="AI114" s="865"/>
      <c r="AJ114" s="865"/>
      <c r="AK114" s="865"/>
      <c r="AL114" s="865"/>
      <c r="AM114" s="865"/>
      <c r="AN114" s="865"/>
      <c r="AO114" s="864"/>
      <c r="AP114" s="865"/>
      <c r="AQ114" s="865"/>
      <c r="AR114" s="865"/>
      <c r="AS114" s="865"/>
      <c r="AT114" s="865"/>
      <c r="AU114" s="865"/>
      <c r="AV114" s="865"/>
      <c r="AW114" s="864"/>
      <c r="AX114" s="865"/>
      <c r="AY114" s="865"/>
      <c r="AZ114" s="865"/>
      <c r="BA114" s="865"/>
      <c r="BB114" s="865"/>
      <c r="BC114" s="865"/>
      <c r="BD114" s="865"/>
      <c r="BE114" s="864"/>
      <c r="BF114" s="865"/>
      <c r="BG114" s="865"/>
      <c r="BH114" s="865"/>
      <c r="BI114" s="865"/>
      <c r="BJ114" s="865"/>
      <c r="BK114" s="865"/>
      <c r="BL114" s="865"/>
      <c r="BM114" s="864"/>
      <c r="BN114" s="865"/>
      <c r="BO114" s="865"/>
      <c r="BP114" s="865"/>
      <c r="BQ114" s="865"/>
      <c r="BR114" s="865"/>
      <c r="BS114" s="865"/>
      <c r="BT114" s="865"/>
      <c r="BU114" s="864"/>
      <c r="BV114" s="865"/>
      <c r="BW114" s="865"/>
      <c r="BX114" s="865"/>
      <c r="BY114" s="865"/>
      <c r="BZ114" s="865"/>
      <c r="CA114" s="865"/>
      <c r="CB114" s="865"/>
      <c r="CC114" s="864"/>
      <c r="CD114" s="865"/>
      <c r="CE114" s="865"/>
      <c r="CF114" s="865"/>
      <c r="CG114" s="865"/>
      <c r="CH114" s="865"/>
      <c r="CI114" s="865"/>
      <c r="CJ114" s="865"/>
      <c r="CK114" s="864"/>
      <c r="CL114" s="865"/>
      <c r="CM114" s="865"/>
      <c r="CN114" s="865"/>
      <c r="CO114" s="865"/>
      <c r="CP114" s="865"/>
      <c r="CQ114" s="865"/>
      <c r="CR114" s="865"/>
      <c r="CS114" s="864"/>
      <c r="CT114" s="865"/>
      <c r="CU114" s="865"/>
      <c r="CV114" s="865"/>
      <c r="CW114" s="865"/>
      <c r="CX114" s="865"/>
      <c r="CY114" s="865"/>
      <c r="CZ114" s="865"/>
      <c r="DA114" s="864"/>
      <c r="DB114" s="865"/>
      <c r="DC114" s="865"/>
      <c r="DD114" s="865"/>
      <c r="DE114" s="865"/>
      <c r="DF114" s="865"/>
      <c r="DG114" s="865"/>
      <c r="DH114" s="865"/>
      <c r="DI114" s="864"/>
      <c r="DJ114" s="865"/>
      <c r="DK114" s="865"/>
      <c r="DL114" s="865"/>
      <c r="DM114" s="865"/>
      <c r="DN114" s="865"/>
      <c r="DO114" s="865"/>
      <c r="DP114" s="865"/>
      <c r="DQ114" s="864"/>
      <c r="DR114" s="865"/>
      <c r="DS114" s="865"/>
      <c r="DT114" s="865"/>
      <c r="DU114" s="865"/>
      <c r="DV114" s="865"/>
      <c r="DW114" s="865"/>
      <c r="DX114" s="865"/>
      <c r="DY114" s="864"/>
      <c r="DZ114" s="865"/>
      <c r="EA114" s="865"/>
      <c r="EB114" s="865"/>
      <c r="EC114" s="865"/>
      <c r="ED114" s="865"/>
      <c r="EE114" s="865"/>
      <c r="EF114" s="865"/>
      <c r="EG114" s="864"/>
      <c r="EH114" s="865"/>
      <c r="EI114" s="865"/>
      <c r="EJ114" s="865"/>
      <c r="EK114" s="865"/>
      <c r="EL114" s="865"/>
      <c r="EM114" s="865"/>
      <c r="EN114" s="865"/>
      <c r="EO114" s="864"/>
      <c r="EP114" s="865"/>
      <c r="EQ114" s="865"/>
      <c r="ER114" s="865"/>
      <c r="ES114" s="865"/>
      <c r="ET114" s="865"/>
      <c r="EU114" s="865"/>
      <c r="EV114" s="865"/>
      <c r="EW114" s="864"/>
      <c r="EX114" s="865"/>
      <c r="EY114" s="865"/>
      <c r="EZ114" s="865"/>
      <c r="FA114" s="865"/>
      <c r="FB114" s="865"/>
      <c r="FC114" s="865"/>
      <c r="FD114" s="865"/>
      <c r="FE114" s="864"/>
      <c r="FF114" s="865"/>
      <c r="FG114" s="865"/>
      <c r="FH114" s="865"/>
      <c r="FI114" s="865"/>
      <c r="FJ114" s="865"/>
      <c r="FK114" s="865"/>
      <c r="FL114" s="865"/>
      <c r="FM114" s="864"/>
      <c r="FN114" s="865"/>
      <c r="FO114" s="865"/>
      <c r="FP114" s="865"/>
      <c r="FQ114" s="865"/>
      <c r="FR114" s="865"/>
      <c r="FS114" s="865"/>
      <c r="FT114" s="865"/>
      <c r="FU114" s="864"/>
      <c r="FV114" s="865"/>
      <c r="FW114" s="865"/>
      <c r="FX114" s="865"/>
      <c r="FY114" s="865"/>
      <c r="FZ114" s="865"/>
      <c r="GA114" s="865"/>
      <c r="GB114" s="865"/>
      <c r="GC114" s="864"/>
      <c r="GD114" s="865"/>
      <c r="GE114" s="865"/>
      <c r="GF114" s="865"/>
      <c r="GG114" s="865"/>
      <c r="GH114" s="865"/>
      <c r="GI114" s="865"/>
      <c r="GJ114" s="865"/>
      <c r="GK114" s="864"/>
      <c r="GL114" s="865"/>
      <c r="GM114" s="865"/>
      <c r="GN114" s="865"/>
      <c r="GO114" s="865"/>
      <c r="GP114" s="865"/>
      <c r="GQ114" s="865"/>
      <c r="GR114" s="865"/>
      <c r="GS114" s="864"/>
      <c r="GT114" s="865"/>
      <c r="GU114" s="865"/>
      <c r="GV114" s="865"/>
      <c r="GW114" s="865"/>
      <c r="GX114" s="865"/>
      <c r="GY114" s="865"/>
      <c r="GZ114" s="865"/>
      <c r="HA114" s="864"/>
      <c r="HB114" s="865"/>
      <c r="HC114" s="865"/>
      <c r="HD114" s="865"/>
      <c r="HE114" s="865"/>
      <c r="HF114" s="865"/>
      <c r="HG114" s="865"/>
      <c r="HH114" s="865"/>
      <c r="HI114" s="864"/>
      <c r="HJ114" s="865"/>
      <c r="HK114" s="865"/>
      <c r="HL114" s="865"/>
      <c r="HM114" s="865"/>
      <c r="HN114" s="865"/>
      <c r="HO114" s="865"/>
      <c r="HP114" s="865"/>
      <c r="HQ114" s="864"/>
      <c r="HR114" s="865"/>
      <c r="HS114" s="865"/>
      <c r="HT114" s="865"/>
      <c r="HU114" s="865"/>
      <c r="HV114" s="865"/>
      <c r="HW114" s="865"/>
      <c r="HX114" s="865"/>
      <c r="HY114" s="864"/>
      <c r="HZ114" s="865"/>
      <c r="IA114" s="865"/>
      <c r="IB114" s="865"/>
      <c r="IC114" s="865"/>
      <c r="ID114" s="865"/>
      <c r="IE114" s="865"/>
      <c r="IF114" s="865"/>
      <c r="IG114" s="864"/>
      <c r="IH114" s="865"/>
      <c r="II114" s="865"/>
      <c r="IJ114" s="865"/>
      <c r="IK114" s="865"/>
      <c r="IL114" s="865"/>
      <c r="IM114" s="865"/>
      <c r="IN114" s="865"/>
      <c r="IO114" s="864"/>
      <c r="IP114" s="865"/>
      <c r="IQ114" s="865"/>
      <c r="IR114" s="865"/>
      <c r="IS114" s="865"/>
      <c r="IT114" s="865"/>
      <c r="IU114" s="865"/>
      <c r="IV114" s="865"/>
      <c r="IW114" s="864"/>
      <c r="IX114" s="865"/>
      <c r="IY114" s="865"/>
      <c r="IZ114" s="865"/>
      <c r="JA114" s="865"/>
      <c r="JB114" s="865"/>
      <c r="JC114" s="865"/>
      <c r="JD114" s="865"/>
      <c r="JE114" s="864"/>
      <c r="JF114" s="865"/>
      <c r="JG114" s="865"/>
      <c r="JH114" s="865"/>
      <c r="JI114" s="865"/>
      <c r="JJ114" s="865"/>
      <c r="JK114" s="865"/>
      <c r="JL114" s="865"/>
      <c r="JM114" s="864"/>
      <c r="JN114" s="865"/>
      <c r="JO114" s="865"/>
      <c r="JP114" s="865"/>
      <c r="JQ114" s="865"/>
      <c r="JR114" s="865"/>
      <c r="JS114" s="865"/>
      <c r="JT114" s="865"/>
      <c r="JU114" s="864"/>
      <c r="JV114" s="865"/>
      <c r="JW114" s="865"/>
      <c r="JX114" s="865"/>
      <c r="JY114" s="865"/>
      <c r="JZ114" s="865"/>
      <c r="KA114" s="865"/>
      <c r="KB114" s="865"/>
      <c r="KC114" s="864"/>
      <c r="KD114" s="865"/>
      <c r="KE114" s="865"/>
      <c r="KF114" s="865"/>
      <c r="KG114" s="865"/>
      <c r="KH114" s="865"/>
      <c r="KI114" s="865"/>
      <c r="KJ114" s="865"/>
      <c r="KK114" s="864"/>
      <c r="KL114" s="865"/>
      <c r="KM114" s="865"/>
      <c r="KN114" s="865"/>
      <c r="KO114" s="865"/>
      <c r="KP114" s="865"/>
      <c r="KQ114" s="865"/>
      <c r="KR114" s="865"/>
      <c r="KS114" s="864"/>
      <c r="KT114" s="865"/>
      <c r="KU114" s="865"/>
      <c r="KV114" s="865"/>
      <c r="KW114" s="865"/>
      <c r="KX114" s="865"/>
      <c r="KY114" s="865"/>
      <c r="KZ114" s="865"/>
      <c r="LA114" s="864"/>
      <c r="LB114" s="865"/>
      <c r="LC114" s="865"/>
      <c r="LD114" s="865"/>
      <c r="LE114" s="865"/>
      <c r="LF114" s="865"/>
      <c r="LG114" s="865"/>
      <c r="LH114" s="865"/>
      <c r="LI114" s="864"/>
      <c r="LJ114" s="865"/>
      <c r="LK114" s="865"/>
      <c r="LL114" s="865"/>
      <c r="LM114" s="865"/>
      <c r="LN114" s="865"/>
      <c r="LO114" s="865"/>
      <c r="LP114" s="865"/>
      <c r="LQ114" s="864"/>
      <c r="LR114" s="865"/>
      <c r="LS114" s="865"/>
      <c r="LT114" s="865"/>
      <c r="LU114" s="865"/>
      <c r="LV114" s="865"/>
      <c r="LW114" s="865"/>
      <c r="LX114" s="865"/>
      <c r="LY114" s="864"/>
      <c r="LZ114" s="865"/>
      <c r="MA114" s="865"/>
      <c r="MB114" s="865"/>
      <c r="MC114" s="865"/>
      <c r="MD114" s="865"/>
      <c r="ME114" s="865"/>
      <c r="MF114" s="865"/>
      <c r="MG114" s="864"/>
      <c r="MH114" s="865"/>
      <c r="MI114" s="865"/>
      <c r="MJ114" s="865"/>
      <c r="MK114" s="865"/>
      <c r="ML114" s="865"/>
      <c r="MM114" s="865"/>
      <c r="MN114" s="865"/>
      <c r="MO114" s="864"/>
      <c r="MP114" s="865"/>
      <c r="MQ114" s="865"/>
      <c r="MR114" s="865"/>
      <c r="MS114" s="865"/>
      <c r="MT114" s="865"/>
      <c r="MU114" s="865"/>
      <c r="MV114" s="865"/>
      <c r="MW114" s="864"/>
      <c r="MX114" s="865"/>
      <c r="MY114" s="865"/>
      <c r="MZ114" s="865"/>
      <c r="NA114" s="865"/>
      <c r="NB114" s="865"/>
      <c r="NC114" s="865"/>
      <c r="ND114" s="865"/>
      <c r="NE114" s="864"/>
      <c r="NF114" s="865"/>
      <c r="NG114" s="865"/>
      <c r="NH114" s="865"/>
      <c r="NI114" s="865"/>
      <c r="NJ114" s="865"/>
      <c r="NK114" s="865"/>
      <c r="NL114" s="865"/>
      <c r="NM114" s="864"/>
      <c r="NN114" s="865"/>
      <c r="NO114" s="865"/>
      <c r="NP114" s="865"/>
      <c r="NQ114" s="865"/>
      <c r="NR114" s="865"/>
      <c r="NS114" s="865"/>
      <c r="NT114" s="865"/>
      <c r="NU114" s="864"/>
      <c r="NV114" s="865"/>
      <c r="NW114" s="865"/>
      <c r="NX114" s="865"/>
      <c r="NY114" s="865"/>
      <c r="NZ114" s="865"/>
      <c r="OA114" s="865"/>
      <c r="OB114" s="865"/>
      <c r="OC114" s="864"/>
      <c r="OD114" s="865"/>
      <c r="OE114" s="865"/>
      <c r="OF114" s="865"/>
      <c r="OG114" s="865"/>
      <c r="OH114" s="865"/>
      <c r="OI114" s="865"/>
      <c r="OJ114" s="865"/>
      <c r="OK114" s="864"/>
      <c r="OL114" s="865"/>
      <c r="OM114" s="865"/>
      <c r="ON114" s="865"/>
      <c r="OO114" s="865"/>
      <c r="OP114" s="865"/>
      <c r="OQ114" s="865"/>
      <c r="OR114" s="865"/>
      <c r="OS114" s="864"/>
      <c r="OT114" s="865"/>
      <c r="OU114" s="865"/>
      <c r="OV114" s="865"/>
      <c r="OW114" s="865"/>
      <c r="OX114" s="865"/>
      <c r="OY114" s="865"/>
      <c r="OZ114" s="865"/>
      <c r="PA114" s="864"/>
      <c r="PB114" s="865"/>
      <c r="PC114" s="865"/>
      <c r="PD114" s="865"/>
      <c r="PE114" s="865"/>
      <c r="PF114" s="865"/>
      <c r="PG114" s="865"/>
      <c r="PH114" s="865"/>
      <c r="PI114" s="864"/>
      <c r="PJ114" s="865"/>
      <c r="PK114" s="865"/>
      <c r="PL114" s="865"/>
      <c r="PM114" s="865"/>
      <c r="PN114" s="865"/>
      <c r="PO114" s="865"/>
      <c r="PP114" s="865"/>
      <c r="PQ114" s="864"/>
      <c r="PR114" s="865"/>
      <c r="PS114" s="865"/>
      <c r="PT114" s="865"/>
      <c r="PU114" s="865"/>
      <c r="PV114" s="865"/>
      <c r="PW114" s="865"/>
      <c r="PX114" s="865"/>
      <c r="PY114" s="864"/>
      <c r="PZ114" s="865"/>
      <c r="QA114" s="865"/>
      <c r="QB114" s="865"/>
      <c r="QC114" s="865"/>
      <c r="QD114" s="865"/>
      <c r="QE114" s="865"/>
      <c r="QF114" s="865"/>
      <c r="QG114" s="864"/>
      <c r="QH114" s="865"/>
      <c r="QI114" s="865"/>
      <c r="QJ114" s="865"/>
      <c r="QK114" s="865"/>
      <c r="QL114" s="865"/>
      <c r="QM114" s="865"/>
      <c r="QN114" s="865"/>
      <c r="QO114" s="864"/>
      <c r="QP114" s="865"/>
      <c r="QQ114" s="865"/>
      <c r="QR114" s="865"/>
      <c r="QS114" s="865"/>
      <c r="QT114" s="865"/>
      <c r="QU114" s="865"/>
      <c r="QV114" s="865"/>
      <c r="QW114" s="864"/>
      <c r="QX114" s="865"/>
      <c r="QY114" s="865"/>
      <c r="QZ114" s="865"/>
      <c r="RA114" s="865"/>
      <c r="RB114" s="865"/>
      <c r="RC114" s="865"/>
      <c r="RD114" s="865"/>
      <c r="RE114" s="864"/>
      <c r="RF114" s="865"/>
      <c r="RG114" s="865"/>
      <c r="RH114" s="865"/>
      <c r="RI114" s="865"/>
      <c r="RJ114" s="865"/>
      <c r="RK114" s="865"/>
      <c r="RL114" s="865"/>
      <c r="RM114" s="864"/>
      <c r="RN114" s="865"/>
      <c r="RO114" s="865"/>
      <c r="RP114" s="865"/>
      <c r="RQ114" s="865"/>
      <c r="RR114" s="865"/>
      <c r="RS114" s="865"/>
      <c r="RT114" s="865"/>
      <c r="RU114" s="864"/>
      <c r="RV114" s="865"/>
      <c r="RW114" s="865"/>
      <c r="RX114" s="865"/>
      <c r="RY114" s="865"/>
      <c r="RZ114" s="865"/>
      <c r="SA114" s="865"/>
      <c r="SB114" s="865"/>
      <c r="SC114" s="864"/>
      <c r="SD114" s="865"/>
      <c r="SE114" s="865"/>
      <c r="SF114" s="865"/>
      <c r="SG114" s="865"/>
      <c r="SH114" s="865"/>
      <c r="SI114" s="865"/>
      <c r="SJ114" s="865"/>
      <c r="SK114" s="864"/>
      <c r="SL114" s="865"/>
      <c r="SM114" s="865"/>
      <c r="SN114" s="865"/>
      <c r="SO114" s="865"/>
      <c r="SP114" s="865"/>
      <c r="SQ114" s="865"/>
      <c r="SR114" s="865"/>
      <c r="SS114" s="864"/>
      <c r="ST114" s="865"/>
      <c r="SU114" s="865"/>
      <c r="SV114" s="865"/>
      <c r="SW114" s="865"/>
      <c r="SX114" s="865"/>
      <c r="SY114" s="865"/>
      <c r="SZ114" s="865"/>
      <c r="TA114" s="864"/>
      <c r="TB114" s="865"/>
      <c r="TC114" s="865"/>
      <c r="TD114" s="865"/>
      <c r="TE114" s="865"/>
      <c r="TF114" s="865"/>
      <c r="TG114" s="865"/>
      <c r="TH114" s="865"/>
      <c r="TI114" s="864"/>
      <c r="TJ114" s="865"/>
      <c r="TK114" s="865"/>
      <c r="TL114" s="865"/>
      <c r="TM114" s="865"/>
      <c r="TN114" s="865"/>
      <c r="TO114" s="865"/>
      <c r="TP114" s="865"/>
      <c r="TQ114" s="864"/>
      <c r="TR114" s="865"/>
      <c r="TS114" s="865"/>
      <c r="TT114" s="865"/>
      <c r="TU114" s="865"/>
      <c r="TV114" s="865"/>
      <c r="TW114" s="865"/>
      <c r="TX114" s="865"/>
      <c r="TY114" s="864"/>
      <c r="TZ114" s="865"/>
      <c r="UA114" s="865"/>
      <c r="UB114" s="865"/>
      <c r="UC114" s="865"/>
      <c r="UD114" s="865"/>
      <c r="UE114" s="865"/>
      <c r="UF114" s="865"/>
      <c r="UG114" s="864"/>
      <c r="UH114" s="865"/>
      <c r="UI114" s="865"/>
      <c r="UJ114" s="865"/>
      <c r="UK114" s="865"/>
      <c r="UL114" s="865"/>
      <c r="UM114" s="865"/>
      <c r="UN114" s="865"/>
      <c r="UO114" s="864"/>
      <c r="UP114" s="865"/>
      <c r="UQ114" s="865"/>
      <c r="UR114" s="865"/>
      <c r="US114" s="865"/>
      <c r="UT114" s="865"/>
      <c r="UU114" s="865"/>
      <c r="UV114" s="865"/>
      <c r="UW114" s="864"/>
      <c r="UX114" s="865"/>
      <c r="UY114" s="865"/>
      <c r="UZ114" s="865"/>
      <c r="VA114" s="865"/>
      <c r="VB114" s="865"/>
      <c r="VC114" s="865"/>
      <c r="VD114" s="865"/>
      <c r="VE114" s="864"/>
      <c r="VF114" s="865"/>
      <c r="VG114" s="865"/>
      <c r="VH114" s="865"/>
      <c r="VI114" s="865"/>
      <c r="VJ114" s="865"/>
      <c r="VK114" s="865"/>
      <c r="VL114" s="865"/>
      <c r="VM114" s="864"/>
      <c r="VN114" s="865"/>
      <c r="VO114" s="865"/>
      <c r="VP114" s="865"/>
      <c r="VQ114" s="865"/>
      <c r="VR114" s="865"/>
      <c r="VS114" s="865"/>
      <c r="VT114" s="865"/>
      <c r="VU114" s="864"/>
      <c r="VV114" s="865"/>
      <c r="VW114" s="865"/>
      <c r="VX114" s="865"/>
      <c r="VY114" s="865"/>
      <c r="VZ114" s="865"/>
      <c r="WA114" s="865"/>
      <c r="WB114" s="865"/>
      <c r="WC114" s="864"/>
      <c r="WD114" s="865"/>
      <c r="WE114" s="865"/>
      <c r="WF114" s="865"/>
      <c r="WG114" s="865"/>
      <c r="WH114" s="865"/>
      <c r="WI114" s="865"/>
      <c r="WJ114" s="865"/>
      <c r="WK114" s="864"/>
      <c r="WL114" s="865"/>
      <c r="WM114" s="865"/>
      <c r="WN114" s="865"/>
      <c r="WO114" s="865"/>
      <c r="WP114" s="865"/>
      <c r="WQ114" s="865"/>
      <c r="WR114" s="865"/>
      <c r="WS114" s="864"/>
      <c r="WT114" s="865"/>
      <c r="WU114" s="865"/>
      <c r="WV114" s="865"/>
      <c r="WW114" s="865"/>
      <c r="WX114" s="865"/>
      <c r="WY114" s="865"/>
      <c r="WZ114" s="865"/>
      <c r="XA114" s="864"/>
      <c r="XB114" s="865"/>
      <c r="XC114" s="865"/>
      <c r="XD114" s="865"/>
      <c r="XE114" s="865"/>
      <c r="XF114" s="865"/>
      <c r="XG114" s="865"/>
      <c r="XH114" s="865"/>
      <c r="XI114" s="864"/>
      <c r="XJ114" s="865"/>
      <c r="XK114" s="865"/>
      <c r="XL114" s="865"/>
      <c r="XM114" s="865"/>
      <c r="XN114" s="865"/>
      <c r="XO114" s="865"/>
      <c r="XP114" s="865"/>
      <c r="XQ114" s="864"/>
      <c r="XR114" s="865"/>
      <c r="XS114" s="865"/>
      <c r="XT114" s="865"/>
      <c r="XU114" s="865"/>
      <c r="XV114" s="865"/>
      <c r="XW114" s="865"/>
      <c r="XX114" s="865"/>
      <c r="XY114" s="864"/>
      <c r="XZ114" s="865"/>
      <c r="YA114" s="865"/>
      <c r="YB114" s="865"/>
      <c r="YC114" s="865"/>
      <c r="YD114" s="865"/>
      <c r="YE114" s="865"/>
      <c r="YF114" s="865"/>
      <c r="YG114" s="864"/>
      <c r="YH114" s="865"/>
      <c r="YI114" s="865"/>
      <c r="YJ114" s="865"/>
      <c r="YK114" s="865"/>
      <c r="YL114" s="865"/>
      <c r="YM114" s="865"/>
      <c r="YN114" s="865"/>
      <c r="YO114" s="864"/>
      <c r="YP114" s="865"/>
      <c r="YQ114" s="865"/>
      <c r="YR114" s="865"/>
      <c r="YS114" s="865"/>
      <c r="YT114" s="865"/>
      <c r="YU114" s="865"/>
      <c r="YV114" s="865"/>
      <c r="YW114" s="864"/>
      <c r="YX114" s="865"/>
      <c r="YY114" s="865"/>
      <c r="YZ114" s="865"/>
      <c r="ZA114" s="865"/>
      <c r="ZB114" s="865"/>
      <c r="ZC114" s="865"/>
      <c r="ZD114" s="865"/>
      <c r="ZE114" s="864"/>
      <c r="ZF114" s="865"/>
      <c r="ZG114" s="865"/>
      <c r="ZH114" s="865"/>
      <c r="ZI114" s="865"/>
      <c r="ZJ114" s="865"/>
      <c r="ZK114" s="865"/>
      <c r="ZL114" s="865"/>
      <c r="ZM114" s="864"/>
      <c r="ZN114" s="865"/>
      <c r="ZO114" s="865"/>
      <c r="ZP114" s="865"/>
      <c r="ZQ114" s="865"/>
      <c r="ZR114" s="865"/>
      <c r="ZS114" s="865"/>
      <c r="ZT114" s="865"/>
      <c r="ZU114" s="864"/>
      <c r="ZV114" s="865"/>
      <c r="ZW114" s="865"/>
      <c r="ZX114" s="865"/>
      <c r="ZY114" s="865"/>
      <c r="ZZ114" s="865"/>
      <c r="AAA114" s="865"/>
      <c r="AAB114" s="865"/>
      <c r="AAC114" s="864"/>
      <c r="AAD114" s="865"/>
      <c r="AAE114" s="865"/>
      <c r="AAF114" s="865"/>
      <c r="AAG114" s="865"/>
      <c r="AAH114" s="865"/>
      <c r="AAI114" s="865"/>
      <c r="AAJ114" s="865"/>
      <c r="AAK114" s="864"/>
      <c r="AAL114" s="865"/>
      <c r="AAM114" s="865"/>
      <c r="AAN114" s="865"/>
      <c r="AAO114" s="865"/>
      <c r="AAP114" s="865"/>
      <c r="AAQ114" s="865"/>
      <c r="AAR114" s="865"/>
      <c r="AAS114" s="864"/>
      <c r="AAT114" s="865"/>
      <c r="AAU114" s="865"/>
      <c r="AAV114" s="865"/>
      <c r="AAW114" s="865"/>
      <c r="AAX114" s="865"/>
      <c r="AAY114" s="865"/>
      <c r="AAZ114" s="865"/>
      <c r="ABA114" s="864"/>
      <c r="ABB114" s="865"/>
      <c r="ABC114" s="865"/>
      <c r="ABD114" s="865"/>
      <c r="ABE114" s="865"/>
      <c r="ABF114" s="865"/>
      <c r="ABG114" s="865"/>
      <c r="ABH114" s="865"/>
      <c r="ABI114" s="864"/>
      <c r="ABJ114" s="865"/>
      <c r="ABK114" s="865"/>
      <c r="ABL114" s="865"/>
      <c r="ABM114" s="865"/>
      <c r="ABN114" s="865"/>
      <c r="ABO114" s="865"/>
      <c r="ABP114" s="865"/>
      <c r="ABQ114" s="864"/>
      <c r="ABR114" s="865"/>
      <c r="ABS114" s="865"/>
      <c r="ABT114" s="865"/>
      <c r="ABU114" s="865"/>
      <c r="ABV114" s="865"/>
      <c r="ABW114" s="865"/>
      <c r="ABX114" s="865"/>
      <c r="ABY114" s="864"/>
      <c r="ABZ114" s="865"/>
      <c r="ACA114" s="865"/>
      <c r="ACB114" s="865"/>
      <c r="ACC114" s="865"/>
      <c r="ACD114" s="865"/>
      <c r="ACE114" s="865"/>
      <c r="ACF114" s="865"/>
      <c r="ACG114" s="864"/>
      <c r="ACH114" s="865"/>
      <c r="ACI114" s="865"/>
      <c r="ACJ114" s="865"/>
      <c r="ACK114" s="865"/>
      <c r="ACL114" s="865"/>
      <c r="ACM114" s="865"/>
      <c r="ACN114" s="865"/>
      <c r="ACO114" s="864"/>
      <c r="ACP114" s="865"/>
      <c r="ACQ114" s="865"/>
      <c r="ACR114" s="865"/>
      <c r="ACS114" s="865"/>
      <c r="ACT114" s="865"/>
      <c r="ACU114" s="865"/>
      <c r="ACV114" s="865"/>
      <c r="ACW114" s="864"/>
      <c r="ACX114" s="865"/>
      <c r="ACY114" s="865"/>
      <c r="ACZ114" s="865"/>
      <c r="ADA114" s="865"/>
      <c r="ADB114" s="865"/>
      <c r="ADC114" s="865"/>
      <c r="ADD114" s="865"/>
      <c r="ADE114" s="864"/>
      <c r="ADF114" s="865"/>
      <c r="ADG114" s="865"/>
      <c r="ADH114" s="865"/>
      <c r="ADI114" s="865"/>
      <c r="ADJ114" s="865"/>
      <c r="ADK114" s="865"/>
      <c r="ADL114" s="865"/>
      <c r="ADM114" s="864"/>
      <c r="ADN114" s="865"/>
      <c r="ADO114" s="865"/>
      <c r="ADP114" s="865"/>
      <c r="ADQ114" s="865"/>
      <c r="ADR114" s="865"/>
      <c r="ADS114" s="865"/>
      <c r="ADT114" s="865"/>
      <c r="ADU114" s="864"/>
      <c r="ADV114" s="865"/>
      <c r="ADW114" s="865"/>
      <c r="ADX114" s="865"/>
      <c r="ADY114" s="865"/>
      <c r="ADZ114" s="865"/>
      <c r="AEA114" s="865"/>
      <c r="AEB114" s="865"/>
      <c r="AEC114" s="864"/>
      <c r="AED114" s="865"/>
      <c r="AEE114" s="865"/>
      <c r="AEF114" s="865"/>
      <c r="AEG114" s="865"/>
      <c r="AEH114" s="865"/>
      <c r="AEI114" s="865"/>
      <c r="AEJ114" s="865"/>
      <c r="AEK114" s="864"/>
      <c r="AEL114" s="865"/>
      <c r="AEM114" s="865"/>
      <c r="AEN114" s="865"/>
      <c r="AEO114" s="865"/>
      <c r="AEP114" s="865"/>
      <c r="AEQ114" s="865"/>
      <c r="AER114" s="865"/>
      <c r="AES114" s="864"/>
      <c r="AET114" s="865"/>
      <c r="AEU114" s="865"/>
      <c r="AEV114" s="865"/>
      <c r="AEW114" s="865"/>
      <c r="AEX114" s="865"/>
      <c r="AEY114" s="865"/>
      <c r="AEZ114" s="865"/>
      <c r="AFA114" s="864"/>
      <c r="AFB114" s="865"/>
      <c r="AFC114" s="865"/>
      <c r="AFD114" s="865"/>
      <c r="AFE114" s="865"/>
      <c r="AFF114" s="865"/>
      <c r="AFG114" s="865"/>
      <c r="AFH114" s="865"/>
      <c r="AFI114" s="864"/>
      <c r="AFJ114" s="865"/>
      <c r="AFK114" s="865"/>
      <c r="AFL114" s="865"/>
      <c r="AFM114" s="865"/>
      <c r="AFN114" s="865"/>
      <c r="AFO114" s="865"/>
      <c r="AFP114" s="865"/>
      <c r="AFQ114" s="864"/>
      <c r="AFR114" s="865"/>
      <c r="AFS114" s="865"/>
      <c r="AFT114" s="865"/>
      <c r="AFU114" s="865"/>
      <c r="AFV114" s="865"/>
      <c r="AFW114" s="865"/>
      <c r="AFX114" s="865"/>
      <c r="AFY114" s="864"/>
      <c r="AFZ114" s="865"/>
      <c r="AGA114" s="865"/>
      <c r="AGB114" s="865"/>
      <c r="AGC114" s="865"/>
      <c r="AGD114" s="865"/>
      <c r="AGE114" s="865"/>
      <c r="AGF114" s="865"/>
      <c r="AGG114" s="864"/>
      <c r="AGH114" s="865"/>
      <c r="AGI114" s="865"/>
      <c r="AGJ114" s="865"/>
      <c r="AGK114" s="865"/>
      <c r="AGL114" s="865"/>
      <c r="AGM114" s="865"/>
      <c r="AGN114" s="865"/>
      <c r="AGO114" s="864"/>
      <c r="AGP114" s="865"/>
      <c r="AGQ114" s="865"/>
      <c r="AGR114" s="865"/>
      <c r="AGS114" s="865"/>
      <c r="AGT114" s="865"/>
      <c r="AGU114" s="865"/>
      <c r="AGV114" s="865"/>
      <c r="AGW114" s="864"/>
      <c r="AGX114" s="865"/>
      <c r="AGY114" s="865"/>
      <c r="AGZ114" s="865"/>
      <c r="AHA114" s="865"/>
      <c r="AHB114" s="865"/>
      <c r="AHC114" s="865"/>
      <c r="AHD114" s="865"/>
      <c r="AHE114" s="864"/>
      <c r="AHF114" s="865"/>
      <c r="AHG114" s="865"/>
      <c r="AHH114" s="865"/>
      <c r="AHI114" s="865"/>
      <c r="AHJ114" s="865"/>
      <c r="AHK114" s="865"/>
      <c r="AHL114" s="865"/>
      <c r="AHM114" s="864"/>
      <c r="AHN114" s="865"/>
      <c r="AHO114" s="865"/>
      <c r="AHP114" s="865"/>
      <c r="AHQ114" s="865"/>
      <c r="AHR114" s="865"/>
      <c r="AHS114" s="865"/>
      <c r="AHT114" s="865"/>
      <c r="AHU114" s="864"/>
      <c r="AHV114" s="865"/>
      <c r="AHW114" s="865"/>
      <c r="AHX114" s="865"/>
      <c r="AHY114" s="865"/>
      <c r="AHZ114" s="865"/>
      <c r="AIA114" s="865"/>
      <c r="AIB114" s="865"/>
      <c r="AIC114" s="864"/>
      <c r="AID114" s="865"/>
      <c r="AIE114" s="865"/>
      <c r="AIF114" s="865"/>
      <c r="AIG114" s="865"/>
      <c r="AIH114" s="865"/>
      <c r="AII114" s="865"/>
      <c r="AIJ114" s="865"/>
      <c r="AIK114" s="864"/>
      <c r="AIL114" s="865"/>
      <c r="AIM114" s="865"/>
      <c r="AIN114" s="865"/>
      <c r="AIO114" s="865"/>
      <c r="AIP114" s="865"/>
      <c r="AIQ114" s="865"/>
      <c r="AIR114" s="865"/>
      <c r="AIS114" s="864"/>
      <c r="AIT114" s="865"/>
      <c r="AIU114" s="865"/>
      <c r="AIV114" s="865"/>
      <c r="AIW114" s="865"/>
      <c r="AIX114" s="865"/>
      <c r="AIY114" s="865"/>
      <c r="AIZ114" s="865"/>
      <c r="AJA114" s="864"/>
      <c r="AJB114" s="865"/>
      <c r="AJC114" s="865"/>
      <c r="AJD114" s="865"/>
      <c r="AJE114" s="865"/>
      <c r="AJF114" s="865"/>
      <c r="AJG114" s="865"/>
      <c r="AJH114" s="865"/>
      <c r="AJI114" s="864"/>
      <c r="AJJ114" s="865"/>
      <c r="AJK114" s="865"/>
      <c r="AJL114" s="865"/>
      <c r="AJM114" s="865"/>
      <c r="AJN114" s="865"/>
      <c r="AJO114" s="865"/>
      <c r="AJP114" s="865"/>
      <c r="AJQ114" s="864"/>
      <c r="AJR114" s="865"/>
      <c r="AJS114" s="865"/>
      <c r="AJT114" s="865"/>
      <c r="AJU114" s="865"/>
      <c r="AJV114" s="865"/>
      <c r="AJW114" s="865"/>
      <c r="AJX114" s="865"/>
      <c r="AJY114" s="864"/>
      <c r="AJZ114" s="865"/>
      <c r="AKA114" s="865"/>
      <c r="AKB114" s="865"/>
      <c r="AKC114" s="865"/>
      <c r="AKD114" s="865"/>
      <c r="AKE114" s="865"/>
      <c r="AKF114" s="865"/>
      <c r="AKG114" s="864"/>
      <c r="AKH114" s="865"/>
      <c r="AKI114" s="865"/>
      <c r="AKJ114" s="865"/>
      <c r="AKK114" s="865"/>
      <c r="AKL114" s="865"/>
      <c r="AKM114" s="865"/>
      <c r="AKN114" s="865"/>
      <c r="AKO114" s="864"/>
      <c r="AKP114" s="865"/>
      <c r="AKQ114" s="865"/>
      <c r="AKR114" s="865"/>
      <c r="AKS114" s="865"/>
      <c r="AKT114" s="865"/>
      <c r="AKU114" s="865"/>
      <c r="AKV114" s="865"/>
      <c r="AKW114" s="864"/>
      <c r="AKX114" s="865"/>
      <c r="AKY114" s="865"/>
      <c r="AKZ114" s="865"/>
      <c r="ALA114" s="865"/>
      <c r="ALB114" s="865"/>
      <c r="ALC114" s="865"/>
      <c r="ALD114" s="865"/>
      <c r="ALE114" s="864"/>
      <c r="ALF114" s="865"/>
      <c r="ALG114" s="865"/>
      <c r="ALH114" s="865"/>
      <c r="ALI114" s="865"/>
      <c r="ALJ114" s="865"/>
      <c r="ALK114" s="865"/>
      <c r="ALL114" s="865"/>
      <c r="ALM114" s="864"/>
      <c r="ALN114" s="865"/>
      <c r="ALO114" s="865"/>
      <c r="ALP114" s="865"/>
      <c r="ALQ114" s="865"/>
      <c r="ALR114" s="865"/>
      <c r="ALS114" s="865"/>
      <c r="ALT114" s="865"/>
      <c r="ALU114" s="864"/>
      <c r="ALV114" s="865"/>
      <c r="ALW114" s="865"/>
      <c r="ALX114" s="865"/>
      <c r="ALY114" s="865"/>
      <c r="ALZ114" s="865"/>
      <c r="AMA114" s="865"/>
      <c r="AMB114" s="865"/>
      <c r="AMC114" s="864"/>
      <c r="AMD114" s="865"/>
      <c r="AME114" s="865"/>
      <c r="AMF114" s="865"/>
      <c r="AMG114" s="865"/>
      <c r="AMH114" s="865"/>
      <c r="AMI114" s="865"/>
      <c r="AMJ114" s="865"/>
      <c r="AMK114" s="864"/>
      <c r="AML114" s="865"/>
      <c r="AMM114" s="865"/>
      <c r="AMN114" s="865"/>
      <c r="AMO114" s="865"/>
      <c r="AMP114" s="865"/>
      <c r="AMQ114" s="865"/>
      <c r="AMR114" s="865"/>
      <c r="AMS114" s="864"/>
      <c r="AMT114" s="865"/>
      <c r="AMU114" s="865"/>
      <c r="AMV114" s="865"/>
      <c r="AMW114" s="865"/>
      <c r="AMX114" s="865"/>
      <c r="AMY114" s="865"/>
      <c r="AMZ114" s="865"/>
      <c r="ANA114" s="864"/>
      <c r="ANB114" s="865"/>
      <c r="ANC114" s="865"/>
      <c r="AND114" s="865"/>
      <c r="ANE114" s="865"/>
      <c r="ANF114" s="865"/>
      <c r="ANG114" s="865"/>
      <c r="ANH114" s="865"/>
      <c r="ANI114" s="864"/>
      <c r="ANJ114" s="865"/>
      <c r="ANK114" s="865"/>
      <c r="ANL114" s="865"/>
      <c r="ANM114" s="865"/>
      <c r="ANN114" s="865"/>
      <c r="ANO114" s="865"/>
      <c r="ANP114" s="865"/>
      <c r="ANQ114" s="864"/>
      <c r="ANR114" s="865"/>
      <c r="ANS114" s="865"/>
      <c r="ANT114" s="865"/>
      <c r="ANU114" s="865"/>
      <c r="ANV114" s="865"/>
      <c r="ANW114" s="865"/>
      <c r="ANX114" s="865"/>
      <c r="ANY114" s="864"/>
      <c r="ANZ114" s="865"/>
      <c r="AOA114" s="865"/>
      <c r="AOB114" s="865"/>
      <c r="AOC114" s="865"/>
      <c r="AOD114" s="865"/>
      <c r="AOE114" s="865"/>
      <c r="AOF114" s="865"/>
      <c r="AOG114" s="864"/>
      <c r="AOH114" s="865"/>
      <c r="AOI114" s="865"/>
      <c r="AOJ114" s="865"/>
      <c r="AOK114" s="865"/>
      <c r="AOL114" s="865"/>
      <c r="AOM114" s="865"/>
      <c r="AON114" s="865"/>
      <c r="AOO114" s="864"/>
      <c r="AOP114" s="865"/>
      <c r="AOQ114" s="865"/>
      <c r="AOR114" s="865"/>
      <c r="AOS114" s="865"/>
      <c r="AOT114" s="865"/>
      <c r="AOU114" s="865"/>
      <c r="AOV114" s="865"/>
      <c r="AOW114" s="864"/>
      <c r="AOX114" s="865"/>
      <c r="AOY114" s="865"/>
      <c r="AOZ114" s="865"/>
      <c r="APA114" s="865"/>
      <c r="APB114" s="865"/>
      <c r="APC114" s="865"/>
      <c r="APD114" s="865"/>
      <c r="APE114" s="864"/>
      <c r="APF114" s="865"/>
      <c r="APG114" s="865"/>
      <c r="APH114" s="865"/>
      <c r="API114" s="865"/>
      <c r="APJ114" s="865"/>
      <c r="APK114" s="865"/>
      <c r="APL114" s="865"/>
      <c r="APM114" s="864"/>
      <c r="APN114" s="865"/>
      <c r="APO114" s="865"/>
      <c r="APP114" s="865"/>
      <c r="APQ114" s="865"/>
      <c r="APR114" s="865"/>
      <c r="APS114" s="865"/>
      <c r="APT114" s="865"/>
      <c r="APU114" s="864"/>
      <c r="APV114" s="865"/>
      <c r="APW114" s="865"/>
      <c r="APX114" s="865"/>
      <c r="APY114" s="865"/>
      <c r="APZ114" s="865"/>
      <c r="AQA114" s="865"/>
      <c r="AQB114" s="865"/>
      <c r="AQC114" s="864"/>
      <c r="AQD114" s="865"/>
      <c r="AQE114" s="865"/>
      <c r="AQF114" s="865"/>
      <c r="AQG114" s="865"/>
      <c r="AQH114" s="865"/>
      <c r="AQI114" s="865"/>
      <c r="AQJ114" s="865"/>
      <c r="AQK114" s="864"/>
      <c r="AQL114" s="865"/>
      <c r="AQM114" s="865"/>
      <c r="AQN114" s="865"/>
      <c r="AQO114" s="865"/>
      <c r="AQP114" s="865"/>
      <c r="AQQ114" s="865"/>
      <c r="AQR114" s="865"/>
      <c r="AQS114" s="864"/>
      <c r="AQT114" s="865"/>
      <c r="AQU114" s="865"/>
      <c r="AQV114" s="865"/>
      <c r="AQW114" s="865"/>
      <c r="AQX114" s="865"/>
      <c r="AQY114" s="865"/>
      <c r="AQZ114" s="865"/>
      <c r="ARA114" s="864"/>
      <c r="ARB114" s="865"/>
      <c r="ARC114" s="865"/>
      <c r="ARD114" s="865"/>
      <c r="ARE114" s="865"/>
      <c r="ARF114" s="865"/>
      <c r="ARG114" s="865"/>
      <c r="ARH114" s="865"/>
      <c r="ARI114" s="864"/>
      <c r="ARJ114" s="865"/>
      <c r="ARK114" s="865"/>
      <c r="ARL114" s="865"/>
      <c r="ARM114" s="865"/>
      <c r="ARN114" s="865"/>
      <c r="ARO114" s="865"/>
      <c r="ARP114" s="865"/>
      <c r="ARQ114" s="864"/>
      <c r="ARR114" s="865"/>
      <c r="ARS114" s="865"/>
      <c r="ART114" s="865"/>
      <c r="ARU114" s="865"/>
      <c r="ARV114" s="865"/>
      <c r="ARW114" s="865"/>
      <c r="ARX114" s="865"/>
      <c r="ARY114" s="864"/>
      <c r="ARZ114" s="865"/>
      <c r="ASA114" s="865"/>
      <c r="ASB114" s="865"/>
      <c r="ASC114" s="865"/>
      <c r="ASD114" s="865"/>
      <c r="ASE114" s="865"/>
      <c r="ASF114" s="865"/>
      <c r="ASG114" s="864"/>
      <c r="ASH114" s="865"/>
      <c r="ASI114" s="865"/>
      <c r="ASJ114" s="865"/>
      <c r="ASK114" s="865"/>
      <c r="ASL114" s="865"/>
      <c r="ASM114" s="865"/>
      <c r="ASN114" s="865"/>
      <c r="ASO114" s="864"/>
      <c r="ASP114" s="865"/>
      <c r="ASQ114" s="865"/>
      <c r="ASR114" s="865"/>
      <c r="ASS114" s="865"/>
      <c r="AST114" s="865"/>
      <c r="ASU114" s="865"/>
      <c r="ASV114" s="865"/>
      <c r="ASW114" s="864"/>
      <c r="ASX114" s="865"/>
      <c r="ASY114" s="865"/>
      <c r="ASZ114" s="865"/>
      <c r="ATA114" s="865"/>
      <c r="ATB114" s="865"/>
      <c r="ATC114" s="865"/>
      <c r="ATD114" s="865"/>
      <c r="ATE114" s="864"/>
      <c r="ATF114" s="865"/>
      <c r="ATG114" s="865"/>
      <c r="ATH114" s="865"/>
      <c r="ATI114" s="865"/>
      <c r="ATJ114" s="865"/>
      <c r="ATK114" s="865"/>
      <c r="ATL114" s="865"/>
      <c r="ATM114" s="864"/>
      <c r="ATN114" s="865"/>
      <c r="ATO114" s="865"/>
      <c r="ATP114" s="865"/>
      <c r="ATQ114" s="865"/>
      <c r="ATR114" s="865"/>
      <c r="ATS114" s="865"/>
      <c r="ATT114" s="865"/>
      <c r="ATU114" s="864"/>
      <c r="ATV114" s="865"/>
      <c r="ATW114" s="865"/>
      <c r="ATX114" s="865"/>
      <c r="ATY114" s="865"/>
      <c r="ATZ114" s="865"/>
      <c r="AUA114" s="865"/>
      <c r="AUB114" s="865"/>
      <c r="AUC114" s="864"/>
      <c r="AUD114" s="865"/>
      <c r="AUE114" s="865"/>
      <c r="AUF114" s="865"/>
      <c r="AUG114" s="865"/>
      <c r="AUH114" s="865"/>
      <c r="AUI114" s="865"/>
      <c r="AUJ114" s="865"/>
      <c r="AUK114" s="864"/>
      <c r="AUL114" s="865"/>
      <c r="AUM114" s="865"/>
      <c r="AUN114" s="865"/>
      <c r="AUO114" s="865"/>
      <c r="AUP114" s="865"/>
      <c r="AUQ114" s="865"/>
      <c r="AUR114" s="865"/>
      <c r="AUS114" s="864"/>
      <c r="AUT114" s="865"/>
      <c r="AUU114" s="865"/>
      <c r="AUV114" s="865"/>
      <c r="AUW114" s="865"/>
      <c r="AUX114" s="865"/>
      <c r="AUY114" s="865"/>
      <c r="AUZ114" s="865"/>
      <c r="AVA114" s="864"/>
      <c r="AVB114" s="865"/>
      <c r="AVC114" s="865"/>
      <c r="AVD114" s="865"/>
      <c r="AVE114" s="865"/>
      <c r="AVF114" s="865"/>
      <c r="AVG114" s="865"/>
      <c r="AVH114" s="865"/>
      <c r="AVI114" s="864"/>
      <c r="AVJ114" s="865"/>
      <c r="AVK114" s="865"/>
      <c r="AVL114" s="865"/>
      <c r="AVM114" s="865"/>
      <c r="AVN114" s="865"/>
      <c r="AVO114" s="865"/>
      <c r="AVP114" s="865"/>
      <c r="AVQ114" s="864"/>
      <c r="AVR114" s="865"/>
      <c r="AVS114" s="865"/>
      <c r="AVT114" s="865"/>
      <c r="AVU114" s="865"/>
      <c r="AVV114" s="865"/>
      <c r="AVW114" s="865"/>
      <c r="AVX114" s="865"/>
      <c r="AVY114" s="864"/>
      <c r="AVZ114" s="865"/>
      <c r="AWA114" s="865"/>
      <c r="AWB114" s="865"/>
      <c r="AWC114" s="865"/>
      <c r="AWD114" s="865"/>
      <c r="AWE114" s="865"/>
      <c r="AWF114" s="865"/>
      <c r="AWG114" s="864"/>
      <c r="AWH114" s="865"/>
      <c r="AWI114" s="865"/>
      <c r="AWJ114" s="865"/>
      <c r="AWK114" s="865"/>
      <c r="AWL114" s="865"/>
      <c r="AWM114" s="865"/>
      <c r="AWN114" s="865"/>
      <c r="AWO114" s="864"/>
      <c r="AWP114" s="865"/>
      <c r="AWQ114" s="865"/>
      <c r="AWR114" s="865"/>
      <c r="AWS114" s="865"/>
      <c r="AWT114" s="865"/>
      <c r="AWU114" s="865"/>
      <c r="AWV114" s="865"/>
      <c r="AWW114" s="864"/>
      <c r="AWX114" s="865"/>
      <c r="AWY114" s="865"/>
      <c r="AWZ114" s="865"/>
      <c r="AXA114" s="865"/>
      <c r="AXB114" s="865"/>
      <c r="AXC114" s="865"/>
      <c r="AXD114" s="865"/>
      <c r="AXE114" s="864"/>
      <c r="AXF114" s="865"/>
      <c r="AXG114" s="865"/>
      <c r="AXH114" s="865"/>
      <c r="AXI114" s="865"/>
      <c r="AXJ114" s="865"/>
      <c r="AXK114" s="865"/>
      <c r="AXL114" s="865"/>
      <c r="AXM114" s="864"/>
      <c r="AXN114" s="865"/>
      <c r="AXO114" s="865"/>
      <c r="AXP114" s="865"/>
      <c r="AXQ114" s="865"/>
      <c r="AXR114" s="865"/>
      <c r="AXS114" s="865"/>
      <c r="AXT114" s="865"/>
      <c r="AXU114" s="864"/>
      <c r="AXV114" s="865"/>
      <c r="AXW114" s="865"/>
      <c r="AXX114" s="865"/>
      <c r="AXY114" s="865"/>
      <c r="AXZ114" s="865"/>
      <c r="AYA114" s="865"/>
      <c r="AYB114" s="865"/>
      <c r="AYC114" s="864"/>
      <c r="AYD114" s="865"/>
      <c r="AYE114" s="865"/>
      <c r="AYF114" s="865"/>
      <c r="AYG114" s="865"/>
      <c r="AYH114" s="865"/>
      <c r="AYI114" s="865"/>
      <c r="AYJ114" s="865"/>
      <c r="AYK114" s="864"/>
      <c r="AYL114" s="865"/>
      <c r="AYM114" s="865"/>
      <c r="AYN114" s="865"/>
      <c r="AYO114" s="865"/>
      <c r="AYP114" s="865"/>
      <c r="AYQ114" s="865"/>
      <c r="AYR114" s="865"/>
      <c r="AYS114" s="864"/>
      <c r="AYT114" s="865"/>
      <c r="AYU114" s="865"/>
      <c r="AYV114" s="865"/>
      <c r="AYW114" s="865"/>
      <c r="AYX114" s="865"/>
      <c r="AYY114" s="865"/>
      <c r="AYZ114" s="865"/>
      <c r="AZA114" s="864"/>
      <c r="AZB114" s="865"/>
      <c r="AZC114" s="865"/>
      <c r="AZD114" s="865"/>
      <c r="AZE114" s="865"/>
      <c r="AZF114" s="865"/>
      <c r="AZG114" s="865"/>
      <c r="AZH114" s="865"/>
      <c r="AZI114" s="864"/>
      <c r="AZJ114" s="865"/>
      <c r="AZK114" s="865"/>
      <c r="AZL114" s="865"/>
      <c r="AZM114" s="865"/>
      <c r="AZN114" s="865"/>
      <c r="AZO114" s="865"/>
      <c r="AZP114" s="865"/>
      <c r="AZQ114" s="864"/>
      <c r="AZR114" s="865"/>
      <c r="AZS114" s="865"/>
      <c r="AZT114" s="865"/>
      <c r="AZU114" s="865"/>
      <c r="AZV114" s="865"/>
      <c r="AZW114" s="865"/>
      <c r="AZX114" s="865"/>
      <c r="AZY114" s="864"/>
      <c r="AZZ114" s="865"/>
      <c r="BAA114" s="865"/>
      <c r="BAB114" s="865"/>
      <c r="BAC114" s="865"/>
      <c r="BAD114" s="865"/>
      <c r="BAE114" s="865"/>
      <c r="BAF114" s="865"/>
      <c r="BAG114" s="864"/>
      <c r="BAH114" s="865"/>
      <c r="BAI114" s="865"/>
      <c r="BAJ114" s="865"/>
      <c r="BAK114" s="865"/>
      <c r="BAL114" s="865"/>
      <c r="BAM114" s="865"/>
      <c r="BAN114" s="865"/>
      <c r="BAO114" s="864"/>
      <c r="BAP114" s="865"/>
      <c r="BAQ114" s="865"/>
      <c r="BAR114" s="865"/>
      <c r="BAS114" s="865"/>
      <c r="BAT114" s="865"/>
      <c r="BAU114" s="865"/>
      <c r="BAV114" s="865"/>
      <c r="BAW114" s="864"/>
      <c r="BAX114" s="865"/>
      <c r="BAY114" s="865"/>
      <c r="BAZ114" s="865"/>
      <c r="BBA114" s="865"/>
      <c r="BBB114" s="865"/>
      <c r="BBC114" s="865"/>
      <c r="BBD114" s="865"/>
      <c r="BBE114" s="864"/>
      <c r="BBF114" s="865"/>
      <c r="BBG114" s="865"/>
      <c r="BBH114" s="865"/>
      <c r="BBI114" s="865"/>
      <c r="BBJ114" s="865"/>
      <c r="BBK114" s="865"/>
      <c r="BBL114" s="865"/>
      <c r="BBM114" s="864"/>
      <c r="BBN114" s="865"/>
      <c r="BBO114" s="865"/>
      <c r="BBP114" s="865"/>
      <c r="BBQ114" s="865"/>
      <c r="BBR114" s="865"/>
      <c r="BBS114" s="865"/>
      <c r="BBT114" s="865"/>
      <c r="BBU114" s="864"/>
      <c r="BBV114" s="865"/>
      <c r="BBW114" s="865"/>
      <c r="BBX114" s="865"/>
      <c r="BBY114" s="865"/>
      <c r="BBZ114" s="865"/>
      <c r="BCA114" s="865"/>
      <c r="BCB114" s="865"/>
      <c r="BCC114" s="864"/>
      <c r="BCD114" s="865"/>
      <c r="BCE114" s="865"/>
      <c r="BCF114" s="865"/>
      <c r="BCG114" s="865"/>
      <c r="BCH114" s="865"/>
      <c r="BCI114" s="865"/>
      <c r="BCJ114" s="865"/>
      <c r="BCK114" s="864"/>
      <c r="BCL114" s="865"/>
      <c r="BCM114" s="865"/>
      <c r="BCN114" s="865"/>
      <c r="BCO114" s="865"/>
      <c r="BCP114" s="865"/>
      <c r="BCQ114" s="865"/>
      <c r="BCR114" s="865"/>
      <c r="BCS114" s="864"/>
      <c r="BCT114" s="865"/>
      <c r="BCU114" s="865"/>
      <c r="BCV114" s="865"/>
      <c r="BCW114" s="865"/>
      <c r="BCX114" s="865"/>
      <c r="BCY114" s="865"/>
      <c r="BCZ114" s="865"/>
      <c r="BDA114" s="864"/>
      <c r="BDB114" s="865"/>
      <c r="BDC114" s="865"/>
      <c r="BDD114" s="865"/>
      <c r="BDE114" s="865"/>
      <c r="BDF114" s="865"/>
      <c r="BDG114" s="865"/>
      <c r="BDH114" s="865"/>
      <c r="BDI114" s="864"/>
      <c r="BDJ114" s="865"/>
      <c r="BDK114" s="865"/>
      <c r="BDL114" s="865"/>
      <c r="BDM114" s="865"/>
      <c r="BDN114" s="865"/>
      <c r="BDO114" s="865"/>
      <c r="BDP114" s="865"/>
      <c r="BDQ114" s="864"/>
      <c r="BDR114" s="865"/>
      <c r="BDS114" s="865"/>
      <c r="BDT114" s="865"/>
      <c r="BDU114" s="865"/>
      <c r="BDV114" s="865"/>
      <c r="BDW114" s="865"/>
      <c r="BDX114" s="865"/>
      <c r="BDY114" s="864"/>
      <c r="BDZ114" s="865"/>
      <c r="BEA114" s="865"/>
      <c r="BEB114" s="865"/>
      <c r="BEC114" s="865"/>
      <c r="BED114" s="865"/>
      <c r="BEE114" s="865"/>
      <c r="BEF114" s="865"/>
      <c r="BEG114" s="864"/>
      <c r="BEH114" s="865"/>
      <c r="BEI114" s="865"/>
      <c r="BEJ114" s="865"/>
      <c r="BEK114" s="865"/>
      <c r="BEL114" s="865"/>
      <c r="BEM114" s="865"/>
      <c r="BEN114" s="865"/>
      <c r="BEO114" s="864"/>
      <c r="BEP114" s="865"/>
      <c r="BEQ114" s="865"/>
      <c r="BER114" s="865"/>
      <c r="BES114" s="865"/>
      <c r="BET114" s="865"/>
      <c r="BEU114" s="865"/>
      <c r="BEV114" s="865"/>
      <c r="BEW114" s="864"/>
      <c r="BEX114" s="865"/>
      <c r="BEY114" s="865"/>
      <c r="BEZ114" s="865"/>
      <c r="BFA114" s="865"/>
      <c r="BFB114" s="865"/>
      <c r="BFC114" s="865"/>
      <c r="BFD114" s="865"/>
      <c r="BFE114" s="864"/>
      <c r="BFF114" s="865"/>
      <c r="BFG114" s="865"/>
      <c r="BFH114" s="865"/>
      <c r="BFI114" s="865"/>
      <c r="BFJ114" s="865"/>
      <c r="BFK114" s="865"/>
      <c r="BFL114" s="865"/>
      <c r="BFM114" s="864"/>
      <c r="BFN114" s="865"/>
      <c r="BFO114" s="865"/>
      <c r="BFP114" s="865"/>
      <c r="BFQ114" s="865"/>
      <c r="BFR114" s="865"/>
      <c r="BFS114" s="865"/>
      <c r="BFT114" s="865"/>
      <c r="BFU114" s="864"/>
      <c r="BFV114" s="865"/>
      <c r="BFW114" s="865"/>
      <c r="BFX114" s="865"/>
      <c r="BFY114" s="865"/>
      <c r="BFZ114" s="865"/>
      <c r="BGA114" s="865"/>
      <c r="BGB114" s="865"/>
      <c r="BGC114" s="864"/>
      <c r="BGD114" s="865"/>
      <c r="BGE114" s="865"/>
      <c r="BGF114" s="865"/>
      <c r="BGG114" s="865"/>
      <c r="BGH114" s="865"/>
      <c r="BGI114" s="865"/>
      <c r="BGJ114" s="865"/>
      <c r="BGK114" s="864"/>
      <c r="BGL114" s="865"/>
      <c r="BGM114" s="865"/>
      <c r="BGN114" s="865"/>
      <c r="BGO114" s="865"/>
      <c r="BGP114" s="865"/>
      <c r="BGQ114" s="865"/>
      <c r="BGR114" s="865"/>
      <c r="BGS114" s="864"/>
      <c r="BGT114" s="865"/>
      <c r="BGU114" s="865"/>
      <c r="BGV114" s="865"/>
      <c r="BGW114" s="865"/>
      <c r="BGX114" s="865"/>
      <c r="BGY114" s="865"/>
      <c r="BGZ114" s="865"/>
      <c r="BHA114" s="864"/>
      <c r="BHB114" s="865"/>
      <c r="BHC114" s="865"/>
      <c r="BHD114" s="865"/>
      <c r="BHE114" s="865"/>
      <c r="BHF114" s="865"/>
      <c r="BHG114" s="865"/>
      <c r="BHH114" s="865"/>
      <c r="BHI114" s="864"/>
      <c r="BHJ114" s="865"/>
      <c r="BHK114" s="865"/>
      <c r="BHL114" s="865"/>
      <c r="BHM114" s="865"/>
      <c r="BHN114" s="865"/>
      <c r="BHO114" s="865"/>
      <c r="BHP114" s="865"/>
      <c r="BHQ114" s="864"/>
      <c r="BHR114" s="865"/>
      <c r="BHS114" s="865"/>
      <c r="BHT114" s="865"/>
      <c r="BHU114" s="865"/>
      <c r="BHV114" s="865"/>
      <c r="BHW114" s="865"/>
      <c r="BHX114" s="865"/>
      <c r="BHY114" s="864"/>
      <c r="BHZ114" s="865"/>
      <c r="BIA114" s="865"/>
      <c r="BIB114" s="865"/>
      <c r="BIC114" s="865"/>
      <c r="BID114" s="865"/>
      <c r="BIE114" s="865"/>
      <c r="BIF114" s="865"/>
      <c r="BIG114" s="864"/>
      <c r="BIH114" s="865"/>
      <c r="BII114" s="865"/>
      <c r="BIJ114" s="865"/>
      <c r="BIK114" s="865"/>
      <c r="BIL114" s="865"/>
      <c r="BIM114" s="865"/>
      <c r="BIN114" s="865"/>
      <c r="BIO114" s="864"/>
      <c r="BIP114" s="865"/>
      <c r="BIQ114" s="865"/>
      <c r="BIR114" s="865"/>
      <c r="BIS114" s="865"/>
      <c r="BIT114" s="865"/>
      <c r="BIU114" s="865"/>
      <c r="BIV114" s="865"/>
      <c r="BIW114" s="864"/>
      <c r="BIX114" s="865"/>
      <c r="BIY114" s="865"/>
      <c r="BIZ114" s="865"/>
      <c r="BJA114" s="865"/>
      <c r="BJB114" s="865"/>
      <c r="BJC114" s="865"/>
      <c r="BJD114" s="865"/>
      <c r="BJE114" s="864"/>
      <c r="BJF114" s="865"/>
      <c r="BJG114" s="865"/>
      <c r="BJH114" s="865"/>
      <c r="BJI114" s="865"/>
      <c r="BJJ114" s="865"/>
      <c r="BJK114" s="865"/>
      <c r="BJL114" s="865"/>
      <c r="BJM114" s="864"/>
      <c r="BJN114" s="865"/>
      <c r="BJO114" s="865"/>
      <c r="BJP114" s="865"/>
      <c r="BJQ114" s="865"/>
      <c r="BJR114" s="865"/>
      <c r="BJS114" s="865"/>
      <c r="BJT114" s="865"/>
      <c r="BJU114" s="864"/>
      <c r="BJV114" s="865"/>
      <c r="BJW114" s="865"/>
      <c r="BJX114" s="865"/>
      <c r="BJY114" s="865"/>
      <c r="BJZ114" s="865"/>
      <c r="BKA114" s="865"/>
      <c r="BKB114" s="865"/>
      <c r="BKC114" s="864"/>
      <c r="BKD114" s="865"/>
      <c r="BKE114" s="865"/>
      <c r="BKF114" s="865"/>
      <c r="BKG114" s="865"/>
      <c r="BKH114" s="865"/>
      <c r="BKI114" s="865"/>
      <c r="BKJ114" s="865"/>
      <c r="BKK114" s="864"/>
      <c r="BKL114" s="865"/>
      <c r="BKM114" s="865"/>
      <c r="BKN114" s="865"/>
      <c r="BKO114" s="865"/>
      <c r="BKP114" s="865"/>
      <c r="BKQ114" s="865"/>
      <c r="BKR114" s="865"/>
      <c r="BKS114" s="864"/>
      <c r="BKT114" s="865"/>
      <c r="BKU114" s="865"/>
      <c r="BKV114" s="865"/>
      <c r="BKW114" s="865"/>
      <c r="BKX114" s="865"/>
      <c r="BKY114" s="865"/>
      <c r="BKZ114" s="865"/>
      <c r="BLA114" s="864"/>
      <c r="BLB114" s="865"/>
      <c r="BLC114" s="865"/>
      <c r="BLD114" s="865"/>
      <c r="BLE114" s="865"/>
      <c r="BLF114" s="865"/>
      <c r="BLG114" s="865"/>
      <c r="BLH114" s="865"/>
      <c r="BLI114" s="864"/>
      <c r="BLJ114" s="865"/>
      <c r="BLK114" s="865"/>
      <c r="BLL114" s="865"/>
      <c r="BLM114" s="865"/>
      <c r="BLN114" s="865"/>
      <c r="BLO114" s="865"/>
      <c r="BLP114" s="865"/>
      <c r="BLQ114" s="864"/>
      <c r="BLR114" s="865"/>
      <c r="BLS114" s="865"/>
      <c r="BLT114" s="865"/>
      <c r="BLU114" s="865"/>
      <c r="BLV114" s="865"/>
      <c r="BLW114" s="865"/>
      <c r="BLX114" s="865"/>
      <c r="BLY114" s="864"/>
      <c r="BLZ114" s="865"/>
      <c r="BMA114" s="865"/>
      <c r="BMB114" s="865"/>
      <c r="BMC114" s="865"/>
      <c r="BMD114" s="865"/>
      <c r="BME114" s="865"/>
      <c r="BMF114" s="865"/>
      <c r="BMG114" s="864"/>
      <c r="BMH114" s="865"/>
      <c r="BMI114" s="865"/>
      <c r="BMJ114" s="865"/>
      <c r="BMK114" s="865"/>
      <c r="BML114" s="865"/>
      <c r="BMM114" s="865"/>
      <c r="BMN114" s="865"/>
      <c r="BMO114" s="864"/>
      <c r="BMP114" s="865"/>
      <c r="BMQ114" s="865"/>
      <c r="BMR114" s="865"/>
      <c r="BMS114" s="865"/>
      <c r="BMT114" s="865"/>
      <c r="BMU114" s="865"/>
      <c r="BMV114" s="865"/>
      <c r="BMW114" s="864"/>
      <c r="BMX114" s="865"/>
      <c r="BMY114" s="865"/>
      <c r="BMZ114" s="865"/>
      <c r="BNA114" s="865"/>
      <c r="BNB114" s="865"/>
      <c r="BNC114" s="865"/>
      <c r="BND114" s="865"/>
      <c r="BNE114" s="864"/>
      <c r="BNF114" s="865"/>
      <c r="BNG114" s="865"/>
      <c r="BNH114" s="865"/>
      <c r="BNI114" s="865"/>
      <c r="BNJ114" s="865"/>
      <c r="BNK114" s="865"/>
      <c r="BNL114" s="865"/>
      <c r="BNM114" s="864"/>
      <c r="BNN114" s="865"/>
      <c r="BNO114" s="865"/>
      <c r="BNP114" s="865"/>
      <c r="BNQ114" s="865"/>
      <c r="BNR114" s="865"/>
      <c r="BNS114" s="865"/>
      <c r="BNT114" s="865"/>
      <c r="BNU114" s="864"/>
      <c r="BNV114" s="865"/>
      <c r="BNW114" s="865"/>
      <c r="BNX114" s="865"/>
      <c r="BNY114" s="865"/>
      <c r="BNZ114" s="865"/>
      <c r="BOA114" s="865"/>
      <c r="BOB114" s="865"/>
      <c r="BOC114" s="864"/>
      <c r="BOD114" s="865"/>
      <c r="BOE114" s="865"/>
      <c r="BOF114" s="865"/>
      <c r="BOG114" s="865"/>
      <c r="BOH114" s="865"/>
      <c r="BOI114" s="865"/>
      <c r="BOJ114" s="865"/>
      <c r="BOK114" s="864"/>
      <c r="BOL114" s="865"/>
      <c r="BOM114" s="865"/>
      <c r="BON114" s="865"/>
      <c r="BOO114" s="865"/>
      <c r="BOP114" s="865"/>
      <c r="BOQ114" s="865"/>
      <c r="BOR114" s="865"/>
      <c r="BOS114" s="864"/>
      <c r="BOT114" s="865"/>
      <c r="BOU114" s="865"/>
      <c r="BOV114" s="865"/>
      <c r="BOW114" s="865"/>
      <c r="BOX114" s="865"/>
      <c r="BOY114" s="865"/>
      <c r="BOZ114" s="865"/>
      <c r="BPA114" s="864"/>
      <c r="BPB114" s="865"/>
      <c r="BPC114" s="865"/>
      <c r="BPD114" s="865"/>
      <c r="BPE114" s="865"/>
      <c r="BPF114" s="865"/>
      <c r="BPG114" s="865"/>
      <c r="BPH114" s="865"/>
      <c r="BPI114" s="864"/>
      <c r="BPJ114" s="865"/>
      <c r="BPK114" s="865"/>
      <c r="BPL114" s="865"/>
      <c r="BPM114" s="865"/>
      <c r="BPN114" s="865"/>
      <c r="BPO114" s="865"/>
      <c r="BPP114" s="865"/>
      <c r="BPQ114" s="864"/>
      <c r="BPR114" s="865"/>
      <c r="BPS114" s="865"/>
      <c r="BPT114" s="865"/>
      <c r="BPU114" s="865"/>
      <c r="BPV114" s="865"/>
      <c r="BPW114" s="865"/>
      <c r="BPX114" s="865"/>
      <c r="BPY114" s="864"/>
      <c r="BPZ114" s="865"/>
      <c r="BQA114" s="865"/>
      <c r="BQB114" s="865"/>
      <c r="BQC114" s="865"/>
      <c r="BQD114" s="865"/>
      <c r="BQE114" s="865"/>
      <c r="BQF114" s="865"/>
      <c r="BQG114" s="864"/>
      <c r="BQH114" s="865"/>
      <c r="BQI114" s="865"/>
      <c r="BQJ114" s="865"/>
      <c r="BQK114" s="865"/>
      <c r="BQL114" s="865"/>
      <c r="BQM114" s="865"/>
      <c r="BQN114" s="865"/>
      <c r="BQO114" s="864"/>
      <c r="BQP114" s="865"/>
      <c r="BQQ114" s="865"/>
      <c r="BQR114" s="865"/>
      <c r="BQS114" s="865"/>
      <c r="BQT114" s="865"/>
      <c r="BQU114" s="865"/>
      <c r="BQV114" s="865"/>
      <c r="BQW114" s="864"/>
      <c r="BQX114" s="865"/>
      <c r="BQY114" s="865"/>
      <c r="BQZ114" s="865"/>
      <c r="BRA114" s="865"/>
      <c r="BRB114" s="865"/>
      <c r="BRC114" s="865"/>
      <c r="BRD114" s="865"/>
      <c r="BRE114" s="864"/>
      <c r="BRF114" s="865"/>
      <c r="BRG114" s="865"/>
      <c r="BRH114" s="865"/>
      <c r="BRI114" s="865"/>
      <c r="BRJ114" s="865"/>
      <c r="BRK114" s="865"/>
      <c r="BRL114" s="865"/>
      <c r="BRM114" s="864"/>
      <c r="BRN114" s="865"/>
      <c r="BRO114" s="865"/>
      <c r="BRP114" s="865"/>
      <c r="BRQ114" s="865"/>
      <c r="BRR114" s="865"/>
      <c r="BRS114" s="865"/>
      <c r="BRT114" s="865"/>
      <c r="BRU114" s="864"/>
      <c r="BRV114" s="865"/>
      <c r="BRW114" s="865"/>
      <c r="BRX114" s="865"/>
      <c r="BRY114" s="865"/>
      <c r="BRZ114" s="865"/>
      <c r="BSA114" s="865"/>
      <c r="BSB114" s="865"/>
      <c r="BSC114" s="864"/>
      <c r="BSD114" s="865"/>
      <c r="BSE114" s="865"/>
      <c r="BSF114" s="865"/>
      <c r="BSG114" s="865"/>
      <c r="BSH114" s="865"/>
      <c r="BSI114" s="865"/>
      <c r="BSJ114" s="865"/>
      <c r="BSK114" s="864"/>
      <c r="BSL114" s="865"/>
      <c r="BSM114" s="865"/>
      <c r="BSN114" s="865"/>
      <c r="BSO114" s="865"/>
      <c r="BSP114" s="865"/>
      <c r="BSQ114" s="865"/>
      <c r="BSR114" s="865"/>
      <c r="BSS114" s="864"/>
      <c r="BST114" s="865"/>
      <c r="BSU114" s="865"/>
      <c r="BSV114" s="865"/>
      <c r="BSW114" s="865"/>
      <c r="BSX114" s="865"/>
      <c r="BSY114" s="865"/>
      <c r="BSZ114" s="865"/>
      <c r="BTA114" s="864"/>
      <c r="BTB114" s="865"/>
      <c r="BTC114" s="865"/>
      <c r="BTD114" s="865"/>
      <c r="BTE114" s="865"/>
      <c r="BTF114" s="865"/>
      <c r="BTG114" s="865"/>
      <c r="BTH114" s="865"/>
      <c r="BTI114" s="864"/>
      <c r="BTJ114" s="865"/>
      <c r="BTK114" s="865"/>
      <c r="BTL114" s="865"/>
      <c r="BTM114" s="865"/>
      <c r="BTN114" s="865"/>
      <c r="BTO114" s="865"/>
      <c r="BTP114" s="865"/>
      <c r="BTQ114" s="864"/>
      <c r="BTR114" s="865"/>
      <c r="BTS114" s="865"/>
      <c r="BTT114" s="865"/>
      <c r="BTU114" s="865"/>
      <c r="BTV114" s="865"/>
      <c r="BTW114" s="865"/>
      <c r="BTX114" s="865"/>
      <c r="BTY114" s="864"/>
      <c r="BTZ114" s="865"/>
      <c r="BUA114" s="865"/>
      <c r="BUB114" s="865"/>
      <c r="BUC114" s="865"/>
      <c r="BUD114" s="865"/>
      <c r="BUE114" s="865"/>
      <c r="BUF114" s="865"/>
      <c r="BUG114" s="864"/>
      <c r="BUH114" s="865"/>
      <c r="BUI114" s="865"/>
      <c r="BUJ114" s="865"/>
      <c r="BUK114" s="865"/>
      <c r="BUL114" s="865"/>
      <c r="BUM114" s="865"/>
      <c r="BUN114" s="865"/>
      <c r="BUO114" s="864"/>
      <c r="BUP114" s="865"/>
      <c r="BUQ114" s="865"/>
      <c r="BUR114" s="865"/>
      <c r="BUS114" s="865"/>
      <c r="BUT114" s="865"/>
      <c r="BUU114" s="865"/>
      <c r="BUV114" s="865"/>
      <c r="BUW114" s="864"/>
      <c r="BUX114" s="865"/>
      <c r="BUY114" s="865"/>
      <c r="BUZ114" s="865"/>
      <c r="BVA114" s="865"/>
      <c r="BVB114" s="865"/>
      <c r="BVC114" s="865"/>
      <c r="BVD114" s="865"/>
      <c r="BVE114" s="864"/>
      <c r="BVF114" s="865"/>
      <c r="BVG114" s="865"/>
      <c r="BVH114" s="865"/>
      <c r="BVI114" s="865"/>
      <c r="BVJ114" s="865"/>
      <c r="BVK114" s="865"/>
      <c r="BVL114" s="865"/>
      <c r="BVM114" s="864"/>
      <c r="BVN114" s="865"/>
      <c r="BVO114" s="865"/>
      <c r="BVP114" s="865"/>
      <c r="BVQ114" s="865"/>
      <c r="BVR114" s="865"/>
      <c r="BVS114" s="865"/>
      <c r="BVT114" s="865"/>
      <c r="BVU114" s="864"/>
      <c r="BVV114" s="865"/>
      <c r="BVW114" s="865"/>
      <c r="BVX114" s="865"/>
      <c r="BVY114" s="865"/>
      <c r="BVZ114" s="865"/>
      <c r="BWA114" s="865"/>
      <c r="BWB114" s="865"/>
      <c r="BWC114" s="864"/>
      <c r="BWD114" s="865"/>
      <c r="BWE114" s="865"/>
      <c r="BWF114" s="865"/>
      <c r="BWG114" s="865"/>
      <c r="BWH114" s="865"/>
      <c r="BWI114" s="865"/>
      <c r="BWJ114" s="865"/>
      <c r="BWK114" s="864"/>
      <c r="BWL114" s="865"/>
      <c r="BWM114" s="865"/>
      <c r="BWN114" s="865"/>
      <c r="BWO114" s="865"/>
      <c r="BWP114" s="865"/>
      <c r="BWQ114" s="865"/>
      <c r="BWR114" s="865"/>
      <c r="BWS114" s="864"/>
      <c r="BWT114" s="865"/>
      <c r="BWU114" s="865"/>
      <c r="BWV114" s="865"/>
      <c r="BWW114" s="865"/>
      <c r="BWX114" s="865"/>
      <c r="BWY114" s="865"/>
      <c r="BWZ114" s="865"/>
      <c r="BXA114" s="864"/>
      <c r="BXB114" s="865"/>
      <c r="BXC114" s="865"/>
      <c r="BXD114" s="865"/>
      <c r="BXE114" s="865"/>
      <c r="BXF114" s="865"/>
      <c r="BXG114" s="865"/>
      <c r="BXH114" s="865"/>
      <c r="BXI114" s="864"/>
      <c r="BXJ114" s="865"/>
      <c r="BXK114" s="865"/>
      <c r="BXL114" s="865"/>
      <c r="BXM114" s="865"/>
      <c r="BXN114" s="865"/>
      <c r="BXO114" s="865"/>
      <c r="BXP114" s="865"/>
      <c r="BXQ114" s="864"/>
      <c r="BXR114" s="865"/>
      <c r="BXS114" s="865"/>
      <c r="BXT114" s="865"/>
      <c r="BXU114" s="865"/>
      <c r="BXV114" s="865"/>
      <c r="BXW114" s="865"/>
      <c r="BXX114" s="865"/>
      <c r="BXY114" s="864"/>
      <c r="BXZ114" s="865"/>
      <c r="BYA114" s="865"/>
      <c r="BYB114" s="865"/>
      <c r="BYC114" s="865"/>
      <c r="BYD114" s="865"/>
      <c r="BYE114" s="865"/>
      <c r="BYF114" s="865"/>
      <c r="BYG114" s="864"/>
      <c r="BYH114" s="865"/>
      <c r="BYI114" s="865"/>
      <c r="BYJ114" s="865"/>
      <c r="BYK114" s="865"/>
      <c r="BYL114" s="865"/>
      <c r="BYM114" s="865"/>
      <c r="BYN114" s="865"/>
      <c r="BYO114" s="864"/>
      <c r="BYP114" s="865"/>
      <c r="BYQ114" s="865"/>
      <c r="BYR114" s="865"/>
      <c r="BYS114" s="865"/>
      <c r="BYT114" s="865"/>
      <c r="BYU114" s="865"/>
      <c r="BYV114" s="865"/>
      <c r="BYW114" s="864"/>
      <c r="BYX114" s="865"/>
      <c r="BYY114" s="865"/>
      <c r="BYZ114" s="865"/>
      <c r="BZA114" s="865"/>
      <c r="BZB114" s="865"/>
      <c r="BZC114" s="865"/>
      <c r="BZD114" s="865"/>
      <c r="BZE114" s="864"/>
      <c r="BZF114" s="865"/>
      <c r="BZG114" s="865"/>
      <c r="BZH114" s="865"/>
      <c r="BZI114" s="865"/>
      <c r="BZJ114" s="865"/>
      <c r="BZK114" s="865"/>
      <c r="BZL114" s="865"/>
      <c r="BZM114" s="864"/>
      <c r="BZN114" s="865"/>
      <c r="BZO114" s="865"/>
      <c r="BZP114" s="865"/>
      <c r="BZQ114" s="865"/>
      <c r="BZR114" s="865"/>
      <c r="BZS114" s="865"/>
      <c r="BZT114" s="865"/>
      <c r="BZU114" s="864"/>
      <c r="BZV114" s="865"/>
      <c r="BZW114" s="865"/>
      <c r="BZX114" s="865"/>
      <c r="BZY114" s="865"/>
      <c r="BZZ114" s="865"/>
      <c r="CAA114" s="865"/>
      <c r="CAB114" s="865"/>
      <c r="CAC114" s="864"/>
      <c r="CAD114" s="865"/>
      <c r="CAE114" s="865"/>
      <c r="CAF114" s="865"/>
      <c r="CAG114" s="865"/>
      <c r="CAH114" s="865"/>
      <c r="CAI114" s="865"/>
      <c r="CAJ114" s="865"/>
      <c r="CAK114" s="864"/>
      <c r="CAL114" s="865"/>
      <c r="CAM114" s="865"/>
      <c r="CAN114" s="865"/>
      <c r="CAO114" s="865"/>
      <c r="CAP114" s="865"/>
      <c r="CAQ114" s="865"/>
      <c r="CAR114" s="865"/>
      <c r="CAS114" s="864"/>
      <c r="CAT114" s="865"/>
      <c r="CAU114" s="865"/>
      <c r="CAV114" s="865"/>
      <c r="CAW114" s="865"/>
      <c r="CAX114" s="865"/>
      <c r="CAY114" s="865"/>
      <c r="CAZ114" s="865"/>
      <c r="CBA114" s="864"/>
      <c r="CBB114" s="865"/>
      <c r="CBC114" s="865"/>
      <c r="CBD114" s="865"/>
      <c r="CBE114" s="865"/>
      <c r="CBF114" s="865"/>
      <c r="CBG114" s="865"/>
      <c r="CBH114" s="865"/>
      <c r="CBI114" s="864"/>
      <c r="CBJ114" s="865"/>
      <c r="CBK114" s="865"/>
      <c r="CBL114" s="865"/>
      <c r="CBM114" s="865"/>
      <c r="CBN114" s="865"/>
      <c r="CBO114" s="865"/>
      <c r="CBP114" s="865"/>
      <c r="CBQ114" s="864"/>
      <c r="CBR114" s="865"/>
      <c r="CBS114" s="865"/>
      <c r="CBT114" s="865"/>
      <c r="CBU114" s="865"/>
      <c r="CBV114" s="865"/>
      <c r="CBW114" s="865"/>
      <c r="CBX114" s="865"/>
      <c r="CBY114" s="864"/>
      <c r="CBZ114" s="865"/>
      <c r="CCA114" s="865"/>
      <c r="CCB114" s="865"/>
      <c r="CCC114" s="865"/>
      <c r="CCD114" s="865"/>
      <c r="CCE114" s="865"/>
      <c r="CCF114" s="865"/>
      <c r="CCG114" s="864"/>
      <c r="CCH114" s="865"/>
      <c r="CCI114" s="865"/>
      <c r="CCJ114" s="865"/>
      <c r="CCK114" s="865"/>
      <c r="CCL114" s="865"/>
      <c r="CCM114" s="865"/>
      <c r="CCN114" s="865"/>
      <c r="CCO114" s="864"/>
      <c r="CCP114" s="865"/>
      <c r="CCQ114" s="865"/>
      <c r="CCR114" s="865"/>
      <c r="CCS114" s="865"/>
      <c r="CCT114" s="865"/>
      <c r="CCU114" s="865"/>
      <c r="CCV114" s="865"/>
      <c r="CCW114" s="864"/>
      <c r="CCX114" s="865"/>
      <c r="CCY114" s="865"/>
      <c r="CCZ114" s="865"/>
      <c r="CDA114" s="865"/>
      <c r="CDB114" s="865"/>
      <c r="CDC114" s="865"/>
      <c r="CDD114" s="865"/>
      <c r="CDE114" s="864"/>
      <c r="CDF114" s="865"/>
      <c r="CDG114" s="865"/>
      <c r="CDH114" s="865"/>
      <c r="CDI114" s="865"/>
      <c r="CDJ114" s="865"/>
      <c r="CDK114" s="865"/>
      <c r="CDL114" s="865"/>
      <c r="CDM114" s="864"/>
      <c r="CDN114" s="865"/>
      <c r="CDO114" s="865"/>
      <c r="CDP114" s="865"/>
      <c r="CDQ114" s="865"/>
      <c r="CDR114" s="865"/>
      <c r="CDS114" s="865"/>
      <c r="CDT114" s="865"/>
      <c r="CDU114" s="864"/>
      <c r="CDV114" s="865"/>
      <c r="CDW114" s="865"/>
      <c r="CDX114" s="865"/>
      <c r="CDY114" s="865"/>
      <c r="CDZ114" s="865"/>
      <c r="CEA114" s="865"/>
      <c r="CEB114" s="865"/>
      <c r="CEC114" s="864"/>
      <c r="CED114" s="865"/>
      <c r="CEE114" s="865"/>
      <c r="CEF114" s="865"/>
      <c r="CEG114" s="865"/>
      <c r="CEH114" s="865"/>
      <c r="CEI114" s="865"/>
      <c r="CEJ114" s="865"/>
      <c r="CEK114" s="864"/>
      <c r="CEL114" s="865"/>
      <c r="CEM114" s="865"/>
      <c r="CEN114" s="865"/>
      <c r="CEO114" s="865"/>
      <c r="CEP114" s="865"/>
      <c r="CEQ114" s="865"/>
      <c r="CER114" s="865"/>
      <c r="CES114" s="864"/>
      <c r="CET114" s="865"/>
      <c r="CEU114" s="865"/>
      <c r="CEV114" s="865"/>
      <c r="CEW114" s="865"/>
      <c r="CEX114" s="865"/>
      <c r="CEY114" s="865"/>
      <c r="CEZ114" s="865"/>
      <c r="CFA114" s="864"/>
      <c r="CFB114" s="865"/>
      <c r="CFC114" s="865"/>
      <c r="CFD114" s="865"/>
      <c r="CFE114" s="865"/>
      <c r="CFF114" s="865"/>
      <c r="CFG114" s="865"/>
      <c r="CFH114" s="865"/>
      <c r="CFI114" s="864"/>
      <c r="CFJ114" s="865"/>
      <c r="CFK114" s="865"/>
      <c r="CFL114" s="865"/>
      <c r="CFM114" s="865"/>
      <c r="CFN114" s="865"/>
      <c r="CFO114" s="865"/>
      <c r="CFP114" s="865"/>
      <c r="CFQ114" s="864"/>
      <c r="CFR114" s="865"/>
      <c r="CFS114" s="865"/>
      <c r="CFT114" s="865"/>
      <c r="CFU114" s="865"/>
      <c r="CFV114" s="865"/>
      <c r="CFW114" s="865"/>
      <c r="CFX114" s="865"/>
      <c r="CFY114" s="864"/>
      <c r="CFZ114" s="865"/>
      <c r="CGA114" s="865"/>
      <c r="CGB114" s="865"/>
      <c r="CGC114" s="865"/>
      <c r="CGD114" s="865"/>
      <c r="CGE114" s="865"/>
      <c r="CGF114" s="865"/>
      <c r="CGG114" s="864"/>
      <c r="CGH114" s="865"/>
      <c r="CGI114" s="865"/>
      <c r="CGJ114" s="865"/>
      <c r="CGK114" s="865"/>
      <c r="CGL114" s="865"/>
      <c r="CGM114" s="865"/>
      <c r="CGN114" s="865"/>
      <c r="CGO114" s="864"/>
      <c r="CGP114" s="865"/>
      <c r="CGQ114" s="865"/>
      <c r="CGR114" s="865"/>
      <c r="CGS114" s="865"/>
      <c r="CGT114" s="865"/>
      <c r="CGU114" s="865"/>
      <c r="CGV114" s="865"/>
      <c r="CGW114" s="864"/>
      <c r="CGX114" s="865"/>
      <c r="CGY114" s="865"/>
      <c r="CGZ114" s="865"/>
      <c r="CHA114" s="865"/>
      <c r="CHB114" s="865"/>
      <c r="CHC114" s="865"/>
      <c r="CHD114" s="865"/>
      <c r="CHE114" s="864"/>
      <c r="CHF114" s="865"/>
      <c r="CHG114" s="865"/>
      <c r="CHH114" s="865"/>
      <c r="CHI114" s="865"/>
      <c r="CHJ114" s="865"/>
      <c r="CHK114" s="865"/>
      <c r="CHL114" s="865"/>
      <c r="CHM114" s="864"/>
      <c r="CHN114" s="865"/>
      <c r="CHO114" s="865"/>
      <c r="CHP114" s="865"/>
      <c r="CHQ114" s="865"/>
      <c r="CHR114" s="865"/>
      <c r="CHS114" s="865"/>
      <c r="CHT114" s="865"/>
      <c r="CHU114" s="864"/>
      <c r="CHV114" s="865"/>
      <c r="CHW114" s="865"/>
      <c r="CHX114" s="865"/>
      <c r="CHY114" s="865"/>
      <c r="CHZ114" s="865"/>
      <c r="CIA114" s="865"/>
      <c r="CIB114" s="865"/>
      <c r="CIC114" s="864"/>
      <c r="CID114" s="865"/>
      <c r="CIE114" s="865"/>
      <c r="CIF114" s="865"/>
      <c r="CIG114" s="865"/>
      <c r="CIH114" s="865"/>
      <c r="CII114" s="865"/>
      <c r="CIJ114" s="865"/>
      <c r="CIK114" s="864"/>
      <c r="CIL114" s="865"/>
      <c r="CIM114" s="865"/>
      <c r="CIN114" s="865"/>
      <c r="CIO114" s="865"/>
      <c r="CIP114" s="865"/>
      <c r="CIQ114" s="865"/>
      <c r="CIR114" s="865"/>
      <c r="CIS114" s="864"/>
      <c r="CIT114" s="865"/>
      <c r="CIU114" s="865"/>
      <c r="CIV114" s="865"/>
      <c r="CIW114" s="865"/>
      <c r="CIX114" s="865"/>
      <c r="CIY114" s="865"/>
      <c r="CIZ114" s="865"/>
      <c r="CJA114" s="864"/>
      <c r="CJB114" s="865"/>
      <c r="CJC114" s="865"/>
      <c r="CJD114" s="865"/>
      <c r="CJE114" s="865"/>
      <c r="CJF114" s="865"/>
      <c r="CJG114" s="865"/>
      <c r="CJH114" s="865"/>
      <c r="CJI114" s="864"/>
      <c r="CJJ114" s="865"/>
      <c r="CJK114" s="865"/>
      <c r="CJL114" s="865"/>
      <c r="CJM114" s="865"/>
      <c r="CJN114" s="865"/>
      <c r="CJO114" s="865"/>
      <c r="CJP114" s="865"/>
      <c r="CJQ114" s="864"/>
      <c r="CJR114" s="865"/>
      <c r="CJS114" s="865"/>
      <c r="CJT114" s="865"/>
      <c r="CJU114" s="865"/>
      <c r="CJV114" s="865"/>
      <c r="CJW114" s="865"/>
      <c r="CJX114" s="865"/>
      <c r="CJY114" s="864"/>
      <c r="CJZ114" s="865"/>
      <c r="CKA114" s="865"/>
      <c r="CKB114" s="865"/>
      <c r="CKC114" s="865"/>
      <c r="CKD114" s="865"/>
      <c r="CKE114" s="865"/>
      <c r="CKF114" s="865"/>
      <c r="CKG114" s="864"/>
      <c r="CKH114" s="865"/>
      <c r="CKI114" s="865"/>
      <c r="CKJ114" s="865"/>
      <c r="CKK114" s="865"/>
      <c r="CKL114" s="865"/>
      <c r="CKM114" s="865"/>
      <c r="CKN114" s="865"/>
      <c r="CKO114" s="864"/>
      <c r="CKP114" s="865"/>
      <c r="CKQ114" s="865"/>
      <c r="CKR114" s="865"/>
      <c r="CKS114" s="865"/>
      <c r="CKT114" s="865"/>
      <c r="CKU114" s="865"/>
      <c r="CKV114" s="865"/>
      <c r="CKW114" s="864"/>
      <c r="CKX114" s="865"/>
      <c r="CKY114" s="865"/>
      <c r="CKZ114" s="865"/>
      <c r="CLA114" s="865"/>
      <c r="CLB114" s="865"/>
      <c r="CLC114" s="865"/>
      <c r="CLD114" s="865"/>
      <c r="CLE114" s="864"/>
      <c r="CLF114" s="865"/>
      <c r="CLG114" s="865"/>
      <c r="CLH114" s="865"/>
      <c r="CLI114" s="865"/>
      <c r="CLJ114" s="865"/>
      <c r="CLK114" s="865"/>
      <c r="CLL114" s="865"/>
      <c r="CLM114" s="864"/>
      <c r="CLN114" s="865"/>
      <c r="CLO114" s="865"/>
      <c r="CLP114" s="865"/>
      <c r="CLQ114" s="865"/>
      <c r="CLR114" s="865"/>
      <c r="CLS114" s="865"/>
      <c r="CLT114" s="865"/>
      <c r="CLU114" s="864"/>
      <c r="CLV114" s="865"/>
      <c r="CLW114" s="865"/>
      <c r="CLX114" s="865"/>
      <c r="CLY114" s="865"/>
      <c r="CLZ114" s="865"/>
      <c r="CMA114" s="865"/>
      <c r="CMB114" s="865"/>
      <c r="CMC114" s="864"/>
      <c r="CMD114" s="865"/>
      <c r="CME114" s="865"/>
      <c r="CMF114" s="865"/>
      <c r="CMG114" s="865"/>
      <c r="CMH114" s="865"/>
      <c r="CMI114" s="865"/>
      <c r="CMJ114" s="865"/>
      <c r="CMK114" s="864"/>
      <c r="CML114" s="865"/>
      <c r="CMM114" s="865"/>
      <c r="CMN114" s="865"/>
      <c r="CMO114" s="865"/>
      <c r="CMP114" s="865"/>
      <c r="CMQ114" s="865"/>
      <c r="CMR114" s="865"/>
      <c r="CMS114" s="864"/>
      <c r="CMT114" s="865"/>
      <c r="CMU114" s="865"/>
      <c r="CMV114" s="865"/>
      <c r="CMW114" s="865"/>
      <c r="CMX114" s="865"/>
      <c r="CMY114" s="865"/>
      <c r="CMZ114" s="865"/>
      <c r="CNA114" s="864"/>
      <c r="CNB114" s="865"/>
      <c r="CNC114" s="865"/>
      <c r="CND114" s="865"/>
      <c r="CNE114" s="865"/>
      <c r="CNF114" s="865"/>
      <c r="CNG114" s="865"/>
      <c r="CNH114" s="865"/>
      <c r="CNI114" s="864"/>
      <c r="CNJ114" s="865"/>
      <c r="CNK114" s="865"/>
      <c r="CNL114" s="865"/>
      <c r="CNM114" s="865"/>
      <c r="CNN114" s="865"/>
      <c r="CNO114" s="865"/>
      <c r="CNP114" s="865"/>
      <c r="CNQ114" s="864"/>
      <c r="CNR114" s="865"/>
      <c r="CNS114" s="865"/>
      <c r="CNT114" s="865"/>
      <c r="CNU114" s="865"/>
      <c r="CNV114" s="865"/>
      <c r="CNW114" s="865"/>
      <c r="CNX114" s="865"/>
      <c r="CNY114" s="864"/>
      <c r="CNZ114" s="865"/>
      <c r="COA114" s="865"/>
      <c r="COB114" s="865"/>
      <c r="COC114" s="865"/>
      <c r="COD114" s="865"/>
      <c r="COE114" s="865"/>
      <c r="COF114" s="865"/>
      <c r="COG114" s="864"/>
      <c r="COH114" s="865"/>
      <c r="COI114" s="865"/>
      <c r="COJ114" s="865"/>
      <c r="COK114" s="865"/>
      <c r="COL114" s="865"/>
      <c r="COM114" s="865"/>
      <c r="CON114" s="865"/>
      <c r="COO114" s="864"/>
      <c r="COP114" s="865"/>
      <c r="COQ114" s="865"/>
      <c r="COR114" s="865"/>
      <c r="COS114" s="865"/>
      <c r="COT114" s="865"/>
      <c r="COU114" s="865"/>
      <c r="COV114" s="865"/>
      <c r="COW114" s="864"/>
      <c r="COX114" s="865"/>
      <c r="COY114" s="865"/>
      <c r="COZ114" s="865"/>
      <c r="CPA114" s="865"/>
      <c r="CPB114" s="865"/>
      <c r="CPC114" s="865"/>
      <c r="CPD114" s="865"/>
      <c r="CPE114" s="864"/>
      <c r="CPF114" s="865"/>
      <c r="CPG114" s="865"/>
      <c r="CPH114" s="865"/>
      <c r="CPI114" s="865"/>
      <c r="CPJ114" s="865"/>
      <c r="CPK114" s="865"/>
      <c r="CPL114" s="865"/>
      <c r="CPM114" s="864"/>
      <c r="CPN114" s="865"/>
      <c r="CPO114" s="865"/>
      <c r="CPP114" s="865"/>
      <c r="CPQ114" s="865"/>
      <c r="CPR114" s="865"/>
      <c r="CPS114" s="865"/>
      <c r="CPT114" s="865"/>
      <c r="CPU114" s="864"/>
      <c r="CPV114" s="865"/>
      <c r="CPW114" s="865"/>
      <c r="CPX114" s="865"/>
      <c r="CPY114" s="865"/>
      <c r="CPZ114" s="865"/>
      <c r="CQA114" s="865"/>
      <c r="CQB114" s="865"/>
      <c r="CQC114" s="864"/>
      <c r="CQD114" s="865"/>
      <c r="CQE114" s="865"/>
      <c r="CQF114" s="865"/>
      <c r="CQG114" s="865"/>
      <c r="CQH114" s="865"/>
      <c r="CQI114" s="865"/>
      <c r="CQJ114" s="865"/>
      <c r="CQK114" s="864"/>
      <c r="CQL114" s="865"/>
      <c r="CQM114" s="865"/>
      <c r="CQN114" s="865"/>
      <c r="CQO114" s="865"/>
      <c r="CQP114" s="865"/>
      <c r="CQQ114" s="865"/>
      <c r="CQR114" s="865"/>
      <c r="CQS114" s="864"/>
      <c r="CQT114" s="865"/>
      <c r="CQU114" s="865"/>
      <c r="CQV114" s="865"/>
      <c r="CQW114" s="865"/>
      <c r="CQX114" s="865"/>
      <c r="CQY114" s="865"/>
      <c r="CQZ114" s="865"/>
      <c r="CRA114" s="864"/>
      <c r="CRB114" s="865"/>
      <c r="CRC114" s="865"/>
      <c r="CRD114" s="865"/>
      <c r="CRE114" s="865"/>
      <c r="CRF114" s="865"/>
      <c r="CRG114" s="865"/>
      <c r="CRH114" s="865"/>
      <c r="CRI114" s="864"/>
      <c r="CRJ114" s="865"/>
      <c r="CRK114" s="865"/>
      <c r="CRL114" s="865"/>
      <c r="CRM114" s="865"/>
      <c r="CRN114" s="865"/>
      <c r="CRO114" s="865"/>
      <c r="CRP114" s="865"/>
      <c r="CRQ114" s="864"/>
      <c r="CRR114" s="865"/>
      <c r="CRS114" s="865"/>
      <c r="CRT114" s="865"/>
      <c r="CRU114" s="865"/>
      <c r="CRV114" s="865"/>
      <c r="CRW114" s="865"/>
      <c r="CRX114" s="865"/>
      <c r="CRY114" s="864"/>
      <c r="CRZ114" s="865"/>
      <c r="CSA114" s="865"/>
      <c r="CSB114" s="865"/>
      <c r="CSC114" s="865"/>
      <c r="CSD114" s="865"/>
      <c r="CSE114" s="865"/>
      <c r="CSF114" s="865"/>
      <c r="CSG114" s="864"/>
      <c r="CSH114" s="865"/>
      <c r="CSI114" s="865"/>
      <c r="CSJ114" s="865"/>
      <c r="CSK114" s="865"/>
      <c r="CSL114" s="865"/>
      <c r="CSM114" s="865"/>
      <c r="CSN114" s="865"/>
      <c r="CSO114" s="864"/>
      <c r="CSP114" s="865"/>
      <c r="CSQ114" s="865"/>
      <c r="CSR114" s="865"/>
      <c r="CSS114" s="865"/>
      <c r="CST114" s="865"/>
      <c r="CSU114" s="865"/>
      <c r="CSV114" s="865"/>
      <c r="CSW114" s="864"/>
      <c r="CSX114" s="865"/>
      <c r="CSY114" s="865"/>
      <c r="CSZ114" s="865"/>
      <c r="CTA114" s="865"/>
      <c r="CTB114" s="865"/>
      <c r="CTC114" s="865"/>
      <c r="CTD114" s="865"/>
      <c r="CTE114" s="864"/>
      <c r="CTF114" s="865"/>
      <c r="CTG114" s="865"/>
      <c r="CTH114" s="865"/>
      <c r="CTI114" s="865"/>
      <c r="CTJ114" s="865"/>
      <c r="CTK114" s="865"/>
      <c r="CTL114" s="865"/>
      <c r="CTM114" s="864"/>
      <c r="CTN114" s="865"/>
      <c r="CTO114" s="865"/>
      <c r="CTP114" s="865"/>
      <c r="CTQ114" s="865"/>
      <c r="CTR114" s="865"/>
      <c r="CTS114" s="865"/>
      <c r="CTT114" s="865"/>
      <c r="CTU114" s="864"/>
      <c r="CTV114" s="865"/>
      <c r="CTW114" s="865"/>
      <c r="CTX114" s="865"/>
      <c r="CTY114" s="865"/>
      <c r="CTZ114" s="865"/>
      <c r="CUA114" s="865"/>
      <c r="CUB114" s="865"/>
      <c r="CUC114" s="864"/>
      <c r="CUD114" s="865"/>
      <c r="CUE114" s="865"/>
      <c r="CUF114" s="865"/>
      <c r="CUG114" s="865"/>
      <c r="CUH114" s="865"/>
      <c r="CUI114" s="865"/>
      <c r="CUJ114" s="865"/>
      <c r="CUK114" s="864"/>
      <c r="CUL114" s="865"/>
      <c r="CUM114" s="865"/>
      <c r="CUN114" s="865"/>
      <c r="CUO114" s="865"/>
      <c r="CUP114" s="865"/>
      <c r="CUQ114" s="865"/>
      <c r="CUR114" s="865"/>
      <c r="CUS114" s="864"/>
      <c r="CUT114" s="865"/>
      <c r="CUU114" s="865"/>
      <c r="CUV114" s="865"/>
      <c r="CUW114" s="865"/>
      <c r="CUX114" s="865"/>
      <c r="CUY114" s="865"/>
      <c r="CUZ114" s="865"/>
      <c r="CVA114" s="864"/>
      <c r="CVB114" s="865"/>
      <c r="CVC114" s="865"/>
      <c r="CVD114" s="865"/>
      <c r="CVE114" s="865"/>
      <c r="CVF114" s="865"/>
      <c r="CVG114" s="865"/>
      <c r="CVH114" s="865"/>
      <c r="CVI114" s="864"/>
      <c r="CVJ114" s="865"/>
      <c r="CVK114" s="865"/>
      <c r="CVL114" s="865"/>
      <c r="CVM114" s="865"/>
      <c r="CVN114" s="865"/>
      <c r="CVO114" s="865"/>
      <c r="CVP114" s="865"/>
      <c r="CVQ114" s="864"/>
      <c r="CVR114" s="865"/>
      <c r="CVS114" s="865"/>
      <c r="CVT114" s="865"/>
      <c r="CVU114" s="865"/>
      <c r="CVV114" s="865"/>
      <c r="CVW114" s="865"/>
      <c r="CVX114" s="865"/>
      <c r="CVY114" s="864"/>
      <c r="CVZ114" s="865"/>
      <c r="CWA114" s="865"/>
      <c r="CWB114" s="865"/>
      <c r="CWC114" s="865"/>
      <c r="CWD114" s="865"/>
      <c r="CWE114" s="865"/>
      <c r="CWF114" s="865"/>
      <c r="CWG114" s="864"/>
      <c r="CWH114" s="865"/>
      <c r="CWI114" s="865"/>
      <c r="CWJ114" s="865"/>
      <c r="CWK114" s="865"/>
      <c r="CWL114" s="865"/>
      <c r="CWM114" s="865"/>
      <c r="CWN114" s="865"/>
      <c r="CWO114" s="864"/>
      <c r="CWP114" s="865"/>
      <c r="CWQ114" s="865"/>
      <c r="CWR114" s="865"/>
      <c r="CWS114" s="865"/>
      <c r="CWT114" s="865"/>
      <c r="CWU114" s="865"/>
      <c r="CWV114" s="865"/>
      <c r="CWW114" s="864"/>
      <c r="CWX114" s="865"/>
      <c r="CWY114" s="865"/>
      <c r="CWZ114" s="865"/>
      <c r="CXA114" s="865"/>
      <c r="CXB114" s="865"/>
      <c r="CXC114" s="865"/>
      <c r="CXD114" s="865"/>
      <c r="CXE114" s="864"/>
      <c r="CXF114" s="865"/>
      <c r="CXG114" s="865"/>
      <c r="CXH114" s="865"/>
      <c r="CXI114" s="865"/>
      <c r="CXJ114" s="865"/>
      <c r="CXK114" s="865"/>
      <c r="CXL114" s="865"/>
      <c r="CXM114" s="864"/>
      <c r="CXN114" s="865"/>
      <c r="CXO114" s="865"/>
      <c r="CXP114" s="865"/>
      <c r="CXQ114" s="865"/>
      <c r="CXR114" s="865"/>
      <c r="CXS114" s="865"/>
      <c r="CXT114" s="865"/>
      <c r="CXU114" s="864"/>
      <c r="CXV114" s="865"/>
      <c r="CXW114" s="865"/>
      <c r="CXX114" s="865"/>
      <c r="CXY114" s="865"/>
      <c r="CXZ114" s="865"/>
      <c r="CYA114" s="865"/>
      <c r="CYB114" s="865"/>
      <c r="CYC114" s="864"/>
      <c r="CYD114" s="865"/>
      <c r="CYE114" s="865"/>
      <c r="CYF114" s="865"/>
      <c r="CYG114" s="865"/>
      <c r="CYH114" s="865"/>
      <c r="CYI114" s="865"/>
      <c r="CYJ114" s="865"/>
      <c r="CYK114" s="864"/>
      <c r="CYL114" s="865"/>
      <c r="CYM114" s="865"/>
      <c r="CYN114" s="865"/>
      <c r="CYO114" s="865"/>
      <c r="CYP114" s="865"/>
      <c r="CYQ114" s="865"/>
      <c r="CYR114" s="865"/>
      <c r="CYS114" s="864"/>
      <c r="CYT114" s="865"/>
      <c r="CYU114" s="865"/>
      <c r="CYV114" s="865"/>
      <c r="CYW114" s="865"/>
      <c r="CYX114" s="865"/>
      <c r="CYY114" s="865"/>
      <c r="CYZ114" s="865"/>
      <c r="CZA114" s="864"/>
      <c r="CZB114" s="865"/>
      <c r="CZC114" s="865"/>
      <c r="CZD114" s="865"/>
      <c r="CZE114" s="865"/>
      <c r="CZF114" s="865"/>
      <c r="CZG114" s="865"/>
      <c r="CZH114" s="865"/>
      <c r="CZI114" s="864"/>
      <c r="CZJ114" s="865"/>
      <c r="CZK114" s="865"/>
      <c r="CZL114" s="865"/>
      <c r="CZM114" s="865"/>
      <c r="CZN114" s="865"/>
      <c r="CZO114" s="865"/>
      <c r="CZP114" s="865"/>
      <c r="CZQ114" s="864"/>
      <c r="CZR114" s="865"/>
      <c r="CZS114" s="865"/>
      <c r="CZT114" s="865"/>
      <c r="CZU114" s="865"/>
      <c r="CZV114" s="865"/>
      <c r="CZW114" s="865"/>
      <c r="CZX114" s="865"/>
      <c r="CZY114" s="864"/>
      <c r="CZZ114" s="865"/>
      <c r="DAA114" s="865"/>
      <c r="DAB114" s="865"/>
      <c r="DAC114" s="865"/>
      <c r="DAD114" s="865"/>
      <c r="DAE114" s="865"/>
      <c r="DAF114" s="865"/>
      <c r="DAG114" s="864"/>
      <c r="DAH114" s="865"/>
      <c r="DAI114" s="865"/>
      <c r="DAJ114" s="865"/>
      <c r="DAK114" s="865"/>
      <c r="DAL114" s="865"/>
      <c r="DAM114" s="865"/>
      <c r="DAN114" s="865"/>
      <c r="DAO114" s="864"/>
      <c r="DAP114" s="865"/>
      <c r="DAQ114" s="865"/>
      <c r="DAR114" s="865"/>
      <c r="DAS114" s="865"/>
      <c r="DAT114" s="865"/>
      <c r="DAU114" s="865"/>
      <c r="DAV114" s="865"/>
      <c r="DAW114" s="864"/>
      <c r="DAX114" s="865"/>
      <c r="DAY114" s="865"/>
      <c r="DAZ114" s="865"/>
      <c r="DBA114" s="865"/>
      <c r="DBB114" s="865"/>
      <c r="DBC114" s="865"/>
      <c r="DBD114" s="865"/>
      <c r="DBE114" s="864"/>
      <c r="DBF114" s="865"/>
      <c r="DBG114" s="865"/>
      <c r="DBH114" s="865"/>
      <c r="DBI114" s="865"/>
      <c r="DBJ114" s="865"/>
      <c r="DBK114" s="865"/>
      <c r="DBL114" s="865"/>
      <c r="DBM114" s="864"/>
      <c r="DBN114" s="865"/>
      <c r="DBO114" s="865"/>
      <c r="DBP114" s="865"/>
      <c r="DBQ114" s="865"/>
      <c r="DBR114" s="865"/>
      <c r="DBS114" s="865"/>
      <c r="DBT114" s="865"/>
      <c r="DBU114" s="864"/>
      <c r="DBV114" s="865"/>
      <c r="DBW114" s="865"/>
      <c r="DBX114" s="865"/>
      <c r="DBY114" s="865"/>
      <c r="DBZ114" s="865"/>
      <c r="DCA114" s="865"/>
      <c r="DCB114" s="865"/>
      <c r="DCC114" s="864"/>
      <c r="DCD114" s="865"/>
      <c r="DCE114" s="865"/>
      <c r="DCF114" s="865"/>
      <c r="DCG114" s="865"/>
      <c r="DCH114" s="865"/>
      <c r="DCI114" s="865"/>
      <c r="DCJ114" s="865"/>
      <c r="DCK114" s="864"/>
      <c r="DCL114" s="865"/>
      <c r="DCM114" s="865"/>
      <c r="DCN114" s="865"/>
      <c r="DCO114" s="865"/>
      <c r="DCP114" s="865"/>
      <c r="DCQ114" s="865"/>
      <c r="DCR114" s="865"/>
      <c r="DCS114" s="864"/>
      <c r="DCT114" s="865"/>
      <c r="DCU114" s="865"/>
      <c r="DCV114" s="865"/>
      <c r="DCW114" s="865"/>
      <c r="DCX114" s="865"/>
      <c r="DCY114" s="865"/>
      <c r="DCZ114" s="865"/>
      <c r="DDA114" s="864"/>
      <c r="DDB114" s="865"/>
      <c r="DDC114" s="865"/>
      <c r="DDD114" s="865"/>
      <c r="DDE114" s="865"/>
      <c r="DDF114" s="865"/>
      <c r="DDG114" s="865"/>
      <c r="DDH114" s="865"/>
      <c r="DDI114" s="864"/>
      <c r="DDJ114" s="865"/>
      <c r="DDK114" s="865"/>
      <c r="DDL114" s="865"/>
      <c r="DDM114" s="865"/>
      <c r="DDN114" s="865"/>
      <c r="DDO114" s="865"/>
      <c r="DDP114" s="865"/>
      <c r="DDQ114" s="864"/>
      <c r="DDR114" s="865"/>
      <c r="DDS114" s="865"/>
      <c r="DDT114" s="865"/>
      <c r="DDU114" s="865"/>
      <c r="DDV114" s="865"/>
      <c r="DDW114" s="865"/>
      <c r="DDX114" s="865"/>
      <c r="DDY114" s="864"/>
      <c r="DDZ114" s="865"/>
      <c r="DEA114" s="865"/>
      <c r="DEB114" s="865"/>
      <c r="DEC114" s="865"/>
      <c r="DED114" s="865"/>
      <c r="DEE114" s="865"/>
      <c r="DEF114" s="865"/>
      <c r="DEG114" s="864"/>
      <c r="DEH114" s="865"/>
      <c r="DEI114" s="865"/>
      <c r="DEJ114" s="865"/>
      <c r="DEK114" s="865"/>
      <c r="DEL114" s="865"/>
      <c r="DEM114" s="865"/>
      <c r="DEN114" s="865"/>
      <c r="DEO114" s="864"/>
      <c r="DEP114" s="865"/>
      <c r="DEQ114" s="865"/>
      <c r="DER114" s="865"/>
      <c r="DES114" s="865"/>
      <c r="DET114" s="865"/>
      <c r="DEU114" s="865"/>
      <c r="DEV114" s="865"/>
      <c r="DEW114" s="864"/>
      <c r="DEX114" s="865"/>
      <c r="DEY114" s="865"/>
      <c r="DEZ114" s="865"/>
      <c r="DFA114" s="865"/>
      <c r="DFB114" s="865"/>
      <c r="DFC114" s="865"/>
      <c r="DFD114" s="865"/>
      <c r="DFE114" s="864"/>
      <c r="DFF114" s="865"/>
      <c r="DFG114" s="865"/>
      <c r="DFH114" s="865"/>
      <c r="DFI114" s="865"/>
      <c r="DFJ114" s="865"/>
      <c r="DFK114" s="865"/>
      <c r="DFL114" s="865"/>
      <c r="DFM114" s="864"/>
      <c r="DFN114" s="865"/>
      <c r="DFO114" s="865"/>
      <c r="DFP114" s="865"/>
      <c r="DFQ114" s="865"/>
      <c r="DFR114" s="865"/>
      <c r="DFS114" s="865"/>
      <c r="DFT114" s="865"/>
      <c r="DFU114" s="864"/>
      <c r="DFV114" s="865"/>
      <c r="DFW114" s="865"/>
      <c r="DFX114" s="865"/>
      <c r="DFY114" s="865"/>
      <c r="DFZ114" s="865"/>
      <c r="DGA114" s="865"/>
      <c r="DGB114" s="865"/>
      <c r="DGC114" s="864"/>
      <c r="DGD114" s="865"/>
      <c r="DGE114" s="865"/>
      <c r="DGF114" s="865"/>
      <c r="DGG114" s="865"/>
      <c r="DGH114" s="865"/>
      <c r="DGI114" s="865"/>
      <c r="DGJ114" s="865"/>
      <c r="DGK114" s="864"/>
      <c r="DGL114" s="865"/>
      <c r="DGM114" s="865"/>
      <c r="DGN114" s="865"/>
      <c r="DGO114" s="865"/>
      <c r="DGP114" s="865"/>
      <c r="DGQ114" s="865"/>
      <c r="DGR114" s="865"/>
      <c r="DGS114" s="864"/>
      <c r="DGT114" s="865"/>
      <c r="DGU114" s="865"/>
      <c r="DGV114" s="865"/>
      <c r="DGW114" s="865"/>
      <c r="DGX114" s="865"/>
      <c r="DGY114" s="865"/>
      <c r="DGZ114" s="865"/>
      <c r="DHA114" s="864"/>
      <c r="DHB114" s="865"/>
      <c r="DHC114" s="865"/>
      <c r="DHD114" s="865"/>
      <c r="DHE114" s="865"/>
      <c r="DHF114" s="865"/>
      <c r="DHG114" s="865"/>
      <c r="DHH114" s="865"/>
      <c r="DHI114" s="864"/>
      <c r="DHJ114" s="865"/>
      <c r="DHK114" s="865"/>
      <c r="DHL114" s="865"/>
      <c r="DHM114" s="865"/>
      <c r="DHN114" s="865"/>
      <c r="DHO114" s="865"/>
      <c r="DHP114" s="865"/>
      <c r="DHQ114" s="864"/>
      <c r="DHR114" s="865"/>
      <c r="DHS114" s="865"/>
      <c r="DHT114" s="865"/>
      <c r="DHU114" s="865"/>
      <c r="DHV114" s="865"/>
      <c r="DHW114" s="865"/>
      <c r="DHX114" s="865"/>
      <c r="DHY114" s="864"/>
      <c r="DHZ114" s="865"/>
      <c r="DIA114" s="865"/>
      <c r="DIB114" s="865"/>
      <c r="DIC114" s="865"/>
      <c r="DID114" s="865"/>
      <c r="DIE114" s="865"/>
      <c r="DIF114" s="865"/>
      <c r="DIG114" s="864"/>
      <c r="DIH114" s="865"/>
      <c r="DII114" s="865"/>
      <c r="DIJ114" s="865"/>
      <c r="DIK114" s="865"/>
      <c r="DIL114" s="865"/>
      <c r="DIM114" s="865"/>
      <c r="DIN114" s="865"/>
      <c r="DIO114" s="864"/>
      <c r="DIP114" s="865"/>
      <c r="DIQ114" s="865"/>
      <c r="DIR114" s="865"/>
      <c r="DIS114" s="865"/>
      <c r="DIT114" s="865"/>
      <c r="DIU114" s="865"/>
      <c r="DIV114" s="865"/>
      <c r="DIW114" s="864"/>
      <c r="DIX114" s="865"/>
      <c r="DIY114" s="865"/>
      <c r="DIZ114" s="865"/>
      <c r="DJA114" s="865"/>
      <c r="DJB114" s="865"/>
      <c r="DJC114" s="865"/>
      <c r="DJD114" s="865"/>
      <c r="DJE114" s="864"/>
      <c r="DJF114" s="865"/>
      <c r="DJG114" s="865"/>
      <c r="DJH114" s="865"/>
      <c r="DJI114" s="865"/>
      <c r="DJJ114" s="865"/>
      <c r="DJK114" s="865"/>
      <c r="DJL114" s="865"/>
      <c r="DJM114" s="864"/>
      <c r="DJN114" s="865"/>
      <c r="DJO114" s="865"/>
      <c r="DJP114" s="865"/>
      <c r="DJQ114" s="865"/>
      <c r="DJR114" s="865"/>
      <c r="DJS114" s="865"/>
      <c r="DJT114" s="865"/>
      <c r="DJU114" s="864"/>
      <c r="DJV114" s="865"/>
      <c r="DJW114" s="865"/>
      <c r="DJX114" s="865"/>
      <c r="DJY114" s="865"/>
      <c r="DJZ114" s="865"/>
      <c r="DKA114" s="865"/>
      <c r="DKB114" s="865"/>
      <c r="DKC114" s="864"/>
      <c r="DKD114" s="865"/>
      <c r="DKE114" s="865"/>
      <c r="DKF114" s="865"/>
      <c r="DKG114" s="865"/>
      <c r="DKH114" s="865"/>
      <c r="DKI114" s="865"/>
      <c r="DKJ114" s="865"/>
      <c r="DKK114" s="864"/>
      <c r="DKL114" s="865"/>
      <c r="DKM114" s="865"/>
      <c r="DKN114" s="865"/>
      <c r="DKO114" s="865"/>
      <c r="DKP114" s="865"/>
      <c r="DKQ114" s="865"/>
      <c r="DKR114" s="865"/>
      <c r="DKS114" s="864"/>
      <c r="DKT114" s="865"/>
      <c r="DKU114" s="865"/>
      <c r="DKV114" s="865"/>
      <c r="DKW114" s="865"/>
      <c r="DKX114" s="865"/>
      <c r="DKY114" s="865"/>
      <c r="DKZ114" s="865"/>
      <c r="DLA114" s="864"/>
      <c r="DLB114" s="865"/>
      <c r="DLC114" s="865"/>
      <c r="DLD114" s="865"/>
      <c r="DLE114" s="865"/>
      <c r="DLF114" s="865"/>
      <c r="DLG114" s="865"/>
      <c r="DLH114" s="865"/>
      <c r="DLI114" s="864"/>
      <c r="DLJ114" s="865"/>
      <c r="DLK114" s="865"/>
      <c r="DLL114" s="865"/>
      <c r="DLM114" s="865"/>
      <c r="DLN114" s="865"/>
      <c r="DLO114" s="865"/>
      <c r="DLP114" s="865"/>
      <c r="DLQ114" s="864"/>
      <c r="DLR114" s="865"/>
      <c r="DLS114" s="865"/>
      <c r="DLT114" s="865"/>
      <c r="DLU114" s="865"/>
      <c r="DLV114" s="865"/>
      <c r="DLW114" s="865"/>
      <c r="DLX114" s="865"/>
      <c r="DLY114" s="864"/>
      <c r="DLZ114" s="865"/>
      <c r="DMA114" s="865"/>
      <c r="DMB114" s="865"/>
      <c r="DMC114" s="865"/>
      <c r="DMD114" s="865"/>
      <c r="DME114" s="865"/>
      <c r="DMF114" s="865"/>
      <c r="DMG114" s="864"/>
      <c r="DMH114" s="865"/>
      <c r="DMI114" s="865"/>
      <c r="DMJ114" s="865"/>
      <c r="DMK114" s="865"/>
      <c r="DML114" s="865"/>
      <c r="DMM114" s="865"/>
      <c r="DMN114" s="865"/>
      <c r="DMO114" s="864"/>
      <c r="DMP114" s="865"/>
      <c r="DMQ114" s="865"/>
      <c r="DMR114" s="865"/>
      <c r="DMS114" s="865"/>
      <c r="DMT114" s="865"/>
      <c r="DMU114" s="865"/>
      <c r="DMV114" s="865"/>
      <c r="DMW114" s="864"/>
      <c r="DMX114" s="865"/>
      <c r="DMY114" s="865"/>
      <c r="DMZ114" s="865"/>
      <c r="DNA114" s="865"/>
      <c r="DNB114" s="865"/>
      <c r="DNC114" s="865"/>
      <c r="DND114" s="865"/>
      <c r="DNE114" s="864"/>
      <c r="DNF114" s="865"/>
      <c r="DNG114" s="865"/>
      <c r="DNH114" s="865"/>
      <c r="DNI114" s="865"/>
      <c r="DNJ114" s="865"/>
      <c r="DNK114" s="865"/>
      <c r="DNL114" s="865"/>
      <c r="DNM114" s="864"/>
      <c r="DNN114" s="865"/>
      <c r="DNO114" s="865"/>
      <c r="DNP114" s="865"/>
      <c r="DNQ114" s="865"/>
      <c r="DNR114" s="865"/>
      <c r="DNS114" s="865"/>
      <c r="DNT114" s="865"/>
      <c r="DNU114" s="864"/>
      <c r="DNV114" s="865"/>
      <c r="DNW114" s="865"/>
      <c r="DNX114" s="865"/>
      <c r="DNY114" s="865"/>
      <c r="DNZ114" s="865"/>
      <c r="DOA114" s="865"/>
      <c r="DOB114" s="865"/>
      <c r="DOC114" s="864"/>
      <c r="DOD114" s="865"/>
      <c r="DOE114" s="865"/>
      <c r="DOF114" s="865"/>
      <c r="DOG114" s="865"/>
      <c r="DOH114" s="865"/>
      <c r="DOI114" s="865"/>
      <c r="DOJ114" s="865"/>
      <c r="DOK114" s="864"/>
      <c r="DOL114" s="865"/>
      <c r="DOM114" s="865"/>
      <c r="DON114" s="865"/>
      <c r="DOO114" s="865"/>
      <c r="DOP114" s="865"/>
      <c r="DOQ114" s="865"/>
      <c r="DOR114" s="865"/>
      <c r="DOS114" s="864"/>
      <c r="DOT114" s="865"/>
      <c r="DOU114" s="865"/>
      <c r="DOV114" s="865"/>
      <c r="DOW114" s="865"/>
      <c r="DOX114" s="865"/>
      <c r="DOY114" s="865"/>
      <c r="DOZ114" s="865"/>
      <c r="DPA114" s="864"/>
      <c r="DPB114" s="865"/>
      <c r="DPC114" s="865"/>
      <c r="DPD114" s="865"/>
      <c r="DPE114" s="865"/>
      <c r="DPF114" s="865"/>
      <c r="DPG114" s="865"/>
      <c r="DPH114" s="865"/>
      <c r="DPI114" s="864"/>
      <c r="DPJ114" s="865"/>
      <c r="DPK114" s="865"/>
      <c r="DPL114" s="865"/>
      <c r="DPM114" s="865"/>
      <c r="DPN114" s="865"/>
      <c r="DPO114" s="865"/>
      <c r="DPP114" s="865"/>
      <c r="DPQ114" s="864"/>
      <c r="DPR114" s="865"/>
      <c r="DPS114" s="865"/>
      <c r="DPT114" s="865"/>
      <c r="DPU114" s="865"/>
      <c r="DPV114" s="865"/>
      <c r="DPW114" s="865"/>
      <c r="DPX114" s="865"/>
      <c r="DPY114" s="864"/>
      <c r="DPZ114" s="865"/>
      <c r="DQA114" s="865"/>
      <c r="DQB114" s="865"/>
      <c r="DQC114" s="865"/>
      <c r="DQD114" s="865"/>
      <c r="DQE114" s="865"/>
      <c r="DQF114" s="865"/>
      <c r="DQG114" s="864"/>
      <c r="DQH114" s="865"/>
      <c r="DQI114" s="865"/>
      <c r="DQJ114" s="865"/>
      <c r="DQK114" s="865"/>
      <c r="DQL114" s="865"/>
      <c r="DQM114" s="865"/>
      <c r="DQN114" s="865"/>
      <c r="DQO114" s="864"/>
      <c r="DQP114" s="865"/>
      <c r="DQQ114" s="865"/>
      <c r="DQR114" s="865"/>
      <c r="DQS114" s="865"/>
      <c r="DQT114" s="865"/>
      <c r="DQU114" s="865"/>
      <c r="DQV114" s="865"/>
      <c r="DQW114" s="864"/>
      <c r="DQX114" s="865"/>
      <c r="DQY114" s="865"/>
      <c r="DQZ114" s="865"/>
      <c r="DRA114" s="865"/>
      <c r="DRB114" s="865"/>
      <c r="DRC114" s="865"/>
      <c r="DRD114" s="865"/>
      <c r="DRE114" s="864"/>
      <c r="DRF114" s="865"/>
      <c r="DRG114" s="865"/>
      <c r="DRH114" s="865"/>
      <c r="DRI114" s="865"/>
      <c r="DRJ114" s="865"/>
      <c r="DRK114" s="865"/>
      <c r="DRL114" s="865"/>
      <c r="DRM114" s="864"/>
      <c r="DRN114" s="865"/>
      <c r="DRO114" s="865"/>
      <c r="DRP114" s="865"/>
      <c r="DRQ114" s="865"/>
      <c r="DRR114" s="865"/>
      <c r="DRS114" s="865"/>
      <c r="DRT114" s="865"/>
      <c r="DRU114" s="864"/>
      <c r="DRV114" s="865"/>
      <c r="DRW114" s="865"/>
      <c r="DRX114" s="865"/>
      <c r="DRY114" s="865"/>
      <c r="DRZ114" s="865"/>
      <c r="DSA114" s="865"/>
      <c r="DSB114" s="865"/>
      <c r="DSC114" s="864"/>
      <c r="DSD114" s="865"/>
      <c r="DSE114" s="865"/>
      <c r="DSF114" s="865"/>
      <c r="DSG114" s="865"/>
      <c r="DSH114" s="865"/>
      <c r="DSI114" s="865"/>
      <c r="DSJ114" s="865"/>
      <c r="DSK114" s="864"/>
      <c r="DSL114" s="865"/>
      <c r="DSM114" s="865"/>
      <c r="DSN114" s="865"/>
      <c r="DSO114" s="865"/>
      <c r="DSP114" s="865"/>
      <c r="DSQ114" s="865"/>
      <c r="DSR114" s="865"/>
      <c r="DSS114" s="864"/>
      <c r="DST114" s="865"/>
      <c r="DSU114" s="865"/>
      <c r="DSV114" s="865"/>
      <c r="DSW114" s="865"/>
      <c r="DSX114" s="865"/>
      <c r="DSY114" s="865"/>
      <c r="DSZ114" s="865"/>
      <c r="DTA114" s="864"/>
      <c r="DTB114" s="865"/>
      <c r="DTC114" s="865"/>
      <c r="DTD114" s="865"/>
      <c r="DTE114" s="865"/>
      <c r="DTF114" s="865"/>
      <c r="DTG114" s="865"/>
      <c r="DTH114" s="865"/>
      <c r="DTI114" s="864"/>
      <c r="DTJ114" s="865"/>
      <c r="DTK114" s="865"/>
      <c r="DTL114" s="865"/>
      <c r="DTM114" s="865"/>
      <c r="DTN114" s="865"/>
      <c r="DTO114" s="865"/>
      <c r="DTP114" s="865"/>
      <c r="DTQ114" s="864"/>
      <c r="DTR114" s="865"/>
      <c r="DTS114" s="865"/>
      <c r="DTT114" s="865"/>
      <c r="DTU114" s="865"/>
      <c r="DTV114" s="865"/>
      <c r="DTW114" s="865"/>
      <c r="DTX114" s="865"/>
      <c r="DTY114" s="864"/>
      <c r="DTZ114" s="865"/>
      <c r="DUA114" s="865"/>
      <c r="DUB114" s="865"/>
      <c r="DUC114" s="865"/>
      <c r="DUD114" s="865"/>
      <c r="DUE114" s="865"/>
      <c r="DUF114" s="865"/>
      <c r="DUG114" s="864"/>
      <c r="DUH114" s="865"/>
      <c r="DUI114" s="865"/>
      <c r="DUJ114" s="865"/>
      <c r="DUK114" s="865"/>
      <c r="DUL114" s="865"/>
      <c r="DUM114" s="865"/>
      <c r="DUN114" s="865"/>
      <c r="DUO114" s="864"/>
      <c r="DUP114" s="865"/>
      <c r="DUQ114" s="865"/>
      <c r="DUR114" s="865"/>
      <c r="DUS114" s="865"/>
      <c r="DUT114" s="865"/>
      <c r="DUU114" s="865"/>
      <c r="DUV114" s="865"/>
      <c r="DUW114" s="864"/>
      <c r="DUX114" s="865"/>
      <c r="DUY114" s="865"/>
      <c r="DUZ114" s="865"/>
      <c r="DVA114" s="865"/>
      <c r="DVB114" s="865"/>
      <c r="DVC114" s="865"/>
      <c r="DVD114" s="865"/>
      <c r="DVE114" s="864"/>
      <c r="DVF114" s="865"/>
      <c r="DVG114" s="865"/>
      <c r="DVH114" s="865"/>
      <c r="DVI114" s="865"/>
      <c r="DVJ114" s="865"/>
      <c r="DVK114" s="865"/>
      <c r="DVL114" s="865"/>
      <c r="DVM114" s="864"/>
      <c r="DVN114" s="865"/>
      <c r="DVO114" s="865"/>
      <c r="DVP114" s="865"/>
      <c r="DVQ114" s="865"/>
      <c r="DVR114" s="865"/>
      <c r="DVS114" s="865"/>
      <c r="DVT114" s="865"/>
      <c r="DVU114" s="864"/>
      <c r="DVV114" s="865"/>
      <c r="DVW114" s="865"/>
      <c r="DVX114" s="865"/>
      <c r="DVY114" s="865"/>
      <c r="DVZ114" s="865"/>
      <c r="DWA114" s="865"/>
      <c r="DWB114" s="865"/>
      <c r="DWC114" s="864"/>
      <c r="DWD114" s="865"/>
      <c r="DWE114" s="865"/>
      <c r="DWF114" s="865"/>
      <c r="DWG114" s="865"/>
      <c r="DWH114" s="865"/>
      <c r="DWI114" s="865"/>
      <c r="DWJ114" s="865"/>
      <c r="DWK114" s="864"/>
      <c r="DWL114" s="865"/>
      <c r="DWM114" s="865"/>
      <c r="DWN114" s="865"/>
      <c r="DWO114" s="865"/>
      <c r="DWP114" s="865"/>
      <c r="DWQ114" s="865"/>
      <c r="DWR114" s="865"/>
      <c r="DWS114" s="864"/>
      <c r="DWT114" s="865"/>
      <c r="DWU114" s="865"/>
      <c r="DWV114" s="865"/>
      <c r="DWW114" s="865"/>
      <c r="DWX114" s="865"/>
      <c r="DWY114" s="865"/>
      <c r="DWZ114" s="865"/>
      <c r="DXA114" s="864"/>
      <c r="DXB114" s="865"/>
      <c r="DXC114" s="865"/>
      <c r="DXD114" s="865"/>
      <c r="DXE114" s="865"/>
      <c r="DXF114" s="865"/>
      <c r="DXG114" s="865"/>
      <c r="DXH114" s="865"/>
      <c r="DXI114" s="864"/>
      <c r="DXJ114" s="865"/>
      <c r="DXK114" s="865"/>
      <c r="DXL114" s="865"/>
      <c r="DXM114" s="865"/>
      <c r="DXN114" s="865"/>
      <c r="DXO114" s="865"/>
      <c r="DXP114" s="865"/>
      <c r="DXQ114" s="864"/>
      <c r="DXR114" s="865"/>
      <c r="DXS114" s="865"/>
      <c r="DXT114" s="865"/>
      <c r="DXU114" s="865"/>
      <c r="DXV114" s="865"/>
      <c r="DXW114" s="865"/>
      <c r="DXX114" s="865"/>
      <c r="DXY114" s="864"/>
      <c r="DXZ114" s="865"/>
      <c r="DYA114" s="865"/>
      <c r="DYB114" s="865"/>
      <c r="DYC114" s="865"/>
      <c r="DYD114" s="865"/>
      <c r="DYE114" s="865"/>
      <c r="DYF114" s="865"/>
      <c r="DYG114" s="864"/>
      <c r="DYH114" s="865"/>
      <c r="DYI114" s="865"/>
      <c r="DYJ114" s="865"/>
      <c r="DYK114" s="865"/>
      <c r="DYL114" s="865"/>
      <c r="DYM114" s="865"/>
      <c r="DYN114" s="865"/>
      <c r="DYO114" s="864"/>
      <c r="DYP114" s="865"/>
      <c r="DYQ114" s="865"/>
      <c r="DYR114" s="865"/>
      <c r="DYS114" s="865"/>
      <c r="DYT114" s="865"/>
      <c r="DYU114" s="865"/>
      <c r="DYV114" s="865"/>
      <c r="DYW114" s="864"/>
      <c r="DYX114" s="865"/>
      <c r="DYY114" s="865"/>
      <c r="DYZ114" s="865"/>
      <c r="DZA114" s="865"/>
      <c r="DZB114" s="865"/>
      <c r="DZC114" s="865"/>
      <c r="DZD114" s="865"/>
      <c r="DZE114" s="864"/>
      <c r="DZF114" s="865"/>
      <c r="DZG114" s="865"/>
      <c r="DZH114" s="865"/>
      <c r="DZI114" s="865"/>
      <c r="DZJ114" s="865"/>
      <c r="DZK114" s="865"/>
      <c r="DZL114" s="865"/>
      <c r="DZM114" s="864"/>
      <c r="DZN114" s="865"/>
      <c r="DZO114" s="865"/>
      <c r="DZP114" s="865"/>
      <c r="DZQ114" s="865"/>
      <c r="DZR114" s="865"/>
      <c r="DZS114" s="865"/>
      <c r="DZT114" s="865"/>
      <c r="DZU114" s="864"/>
      <c r="DZV114" s="865"/>
      <c r="DZW114" s="865"/>
      <c r="DZX114" s="865"/>
      <c r="DZY114" s="865"/>
      <c r="DZZ114" s="865"/>
      <c r="EAA114" s="865"/>
      <c r="EAB114" s="865"/>
      <c r="EAC114" s="864"/>
      <c r="EAD114" s="865"/>
      <c r="EAE114" s="865"/>
      <c r="EAF114" s="865"/>
      <c r="EAG114" s="865"/>
      <c r="EAH114" s="865"/>
      <c r="EAI114" s="865"/>
      <c r="EAJ114" s="865"/>
      <c r="EAK114" s="864"/>
      <c r="EAL114" s="865"/>
      <c r="EAM114" s="865"/>
      <c r="EAN114" s="865"/>
      <c r="EAO114" s="865"/>
      <c r="EAP114" s="865"/>
      <c r="EAQ114" s="865"/>
      <c r="EAR114" s="865"/>
      <c r="EAS114" s="864"/>
      <c r="EAT114" s="865"/>
      <c r="EAU114" s="865"/>
      <c r="EAV114" s="865"/>
      <c r="EAW114" s="865"/>
      <c r="EAX114" s="865"/>
      <c r="EAY114" s="865"/>
      <c r="EAZ114" s="865"/>
      <c r="EBA114" s="864"/>
      <c r="EBB114" s="865"/>
      <c r="EBC114" s="865"/>
      <c r="EBD114" s="865"/>
      <c r="EBE114" s="865"/>
      <c r="EBF114" s="865"/>
      <c r="EBG114" s="865"/>
      <c r="EBH114" s="865"/>
      <c r="EBI114" s="864"/>
      <c r="EBJ114" s="865"/>
      <c r="EBK114" s="865"/>
      <c r="EBL114" s="865"/>
      <c r="EBM114" s="865"/>
      <c r="EBN114" s="865"/>
      <c r="EBO114" s="865"/>
      <c r="EBP114" s="865"/>
      <c r="EBQ114" s="864"/>
      <c r="EBR114" s="865"/>
      <c r="EBS114" s="865"/>
      <c r="EBT114" s="865"/>
      <c r="EBU114" s="865"/>
      <c r="EBV114" s="865"/>
      <c r="EBW114" s="865"/>
      <c r="EBX114" s="865"/>
      <c r="EBY114" s="864"/>
      <c r="EBZ114" s="865"/>
      <c r="ECA114" s="865"/>
      <c r="ECB114" s="865"/>
      <c r="ECC114" s="865"/>
      <c r="ECD114" s="865"/>
      <c r="ECE114" s="865"/>
      <c r="ECF114" s="865"/>
      <c r="ECG114" s="864"/>
      <c r="ECH114" s="865"/>
      <c r="ECI114" s="865"/>
      <c r="ECJ114" s="865"/>
      <c r="ECK114" s="865"/>
      <c r="ECL114" s="865"/>
      <c r="ECM114" s="865"/>
      <c r="ECN114" s="865"/>
      <c r="ECO114" s="864"/>
      <c r="ECP114" s="865"/>
      <c r="ECQ114" s="865"/>
      <c r="ECR114" s="865"/>
      <c r="ECS114" s="865"/>
      <c r="ECT114" s="865"/>
      <c r="ECU114" s="865"/>
      <c r="ECV114" s="865"/>
      <c r="ECW114" s="864"/>
      <c r="ECX114" s="865"/>
      <c r="ECY114" s="865"/>
      <c r="ECZ114" s="865"/>
      <c r="EDA114" s="865"/>
      <c r="EDB114" s="865"/>
      <c r="EDC114" s="865"/>
      <c r="EDD114" s="865"/>
      <c r="EDE114" s="864"/>
      <c r="EDF114" s="865"/>
      <c r="EDG114" s="865"/>
      <c r="EDH114" s="865"/>
      <c r="EDI114" s="865"/>
      <c r="EDJ114" s="865"/>
      <c r="EDK114" s="865"/>
      <c r="EDL114" s="865"/>
      <c r="EDM114" s="864"/>
      <c r="EDN114" s="865"/>
      <c r="EDO114" s="865"/>
      <c r="EDP114" s="865"/>
      <c r="EDQ114" s="865"/>
      <c r="EDR114" s="865"/>
      <c r="EDS114" s="865"/>
      <c r="EDT114" s="865"/>
      <c r="EDU114" s="864"/>
      <c r="EDV114" s="865"/>
      <c r="EDW114" s="865"/>
      <c r="EDX114" s="865"/>
      <c r="EDY114" s="865"/>
      <c r="EDZ114" s="865"/>
      <c r="EEA114" s="865"/>
      <c r="EEB114" s="865"/>
      <c r="EEC114" s="864"/>
      <c r="EED114" s="865"/>
      <c r="EEE114" s="865"/>
      <c r="EEF114" s="865"/>
      <c r="EEG114" s="865"/>
      <c r="EEH114" s="865"/>
      <c r="EEI114" s="865"/>
      <c r="EEJ114" s="865"/>
      <c r="EEK114" s="864"/>
      <c r="EEL114" s="865"/>
      <c r="EEM114" s="865"/>
      <c r="EEN114" s="865"/>
      <c r="EEO114" s="865"/>
      <c r="EEP114" s="865"/>
      <c r="EEQ114" s="865"/>
      <c r="EER114" s="865"/>
      <c r="EES114" s="864"/>
      <c r="EET114" s="865"/>
      <c r="EEU114" s="865"/>
      <c r="EEV114" s="865"/>
      <c r="EEW114" s="865"/>
      <c r="EEX114" s="865"/>
      <c r="EEY114" s="865"/>
      <c r="EEZ114" s="865"/>
      <c r="EFA114" s="864"/>
      <c r="EFB114" s="865"/>
      <c r="EFC114" s="865"/>
      <c r="EFD114" s="865"/>
      <c r="EFE114" s="865"/>
      <c r="EFF114" s="865"/>
      <c r="EFG114" s="865"/>
      <c r="EFH114" s="865"/>
      <c r="EFI114" s="864"/>
      <c r="EFJ114" s="865"/>
      <c r="EFK114" s="865"/>
      <c r="EFL114" s="865"/>
      <c r="EFM114" s="865"/>
      <c r="EFN114" s="865"/>
      <c r="EFO114" s="865"/>
      <c r="EFP114" s="865"/>
      <c r="EFQ114" s="864"/>
      <c r="EFR114" s="865"/>
      <c r="EFS114" s="865"/>
      <c r="EFT114" s="865"/>
      <c r="EFU114" s="865"/>
      <c r="EFV114" s="865"/>
      <c r="EFW114" s="865"/>
      <c r="EFX114" s="865"/>
      <c r="EFY114" s="864"/>
      <c r="EFZ114" s="865"/>
      <c r="EGA114" s="865"/>
      <c r="EGB114" s="865"/>
      <c r="EGC114" s="865"/>
      <c r="EGD114" s="865"/>
      <c r="EGE114" s="865"/>
      <c r="EGF114" s="865"/>
      <c r="EGG114" s="864"/>
      <c r="EGH114" s="865"/>
      <c r="EGI114" s="865"/>
      <c r="EGJ114" s="865"/>
      <c r="EGK114" s="865"/>
      <c r="EGL114" s="865"/>
      <c r="EGM114" s="865"/>
      <c r="EGN114" s="865"/>
      <c r="EGO114" s="864"/>
      <c r="EGP114" s="865"/>
      <c r="EGQ114" s="865"/>
      <c r="EGR114" s="865"/>
      <c r="EGS114" s="865"/>
      <c r="EGT114" s="865"/>
      <c r="EGU114" s="865"/>
      <c r="EGV114" s="865"/>
      <c r="EGW114" s="864"/>
      <c r="EGX114" s="865"/>
      <c r="EGY114" s="865"/>
      <c r="EGZ114" s="865"/>
      <c r="EHA114" s="865"/>
      <c r="EHB114" s="865"/>
      <c r="EHC114" s="865"/>
      <c r="EHD114" s="865"/>
      <c r="EHE114" s="864"/>
      <c r="EHF114" s="865"/>
      <c r="EHG114" s="865"/>
      <c r="EHH114" s="865"/>
      <c r="EHI114" s="865"/>
      <c r="EHJ114" s="865"/>
      <c r="EHK114" s="865"/>
      <c r="EHL114" s="865"/>
      <c r="EHM114" s="864"/>
      <c r="EHN114" s="865"/>
      <c r="EHO114" s="865"/>
      <c r="EHP114" s="865"/>
      <c r="EHQ114" s="865"/>
      <c r="EHR114" s="865"/>
      <c r="EHS114" s="865"/>
      <c r="EHT114" s="865"/>
      <c r="EHU114" s="864"/>
      <c r="EHV114" s="865"/>
      <c r="EHW114" s="865"/>
      <c r="EHX114" s="865"/>
      <c r="EHY114" s="865"/>
      <c r="EHZ114" s="865"/>
      <c r="EIA114" s="865"/>
      <c r="EIB114" s="865"/>
      <c r="EIC114" s="864"/>
      <c r="EID114" s="865"/>
      <c r="EIE114" s="865"/>
      <c r="EIF114" s="865"/>
      <c r="EIG114" s="865"/>
      <c r="EIH114" s="865"/>
      <c r="EII114" s="865"/>
      <c r="EIJ114" s="865"/>
      <c r="EIK114" s="864"/>
      <c r="EIL114" s="865"/>
      <c r="EIM114" s="865"/>
      <c r="EIN114" s="865"/>
      <c r="EIO114" s="865"/>
      <c r="EIP114" s="865"/>
      <c r="EIQ114" s="865"/>
      <c r="EIR114" s="865"/>
      <c r="EIS114" s="864"/>
      <c r="EIT114" s="865"/>
      <c r="EIU114" s="865"/>
      <c r="EIV114" s="865"/>
      <c r="EIW114" s="865"/>
      <c r="EIX114" s="865"/>
      <c r="EIY114" s="865"/>
      <c r="EIZ114" s="865"/>
      <c r="EJA114" s="864"/>
      <c r="EJB114" s="865"/>
      <c r="EJC114" s="865"/>
      <c r="EJD114" s="865"/>
      <c r="EJE114" s="865"/>
      <c r="EJF114" s="865"/>
      <c r="EJG114" s="865"/>
      <c r="EJH114" s="865"/>
      <c r="EJI114" s="864"/>
      <c r="EJJ114" s="865"/>
      <c r="EJK114" s="865"/>
      <c r="EJL114" s="865"/>
      <c r="EJM114" s="865"/>
      <c r="EJN114" s="865"/>
      <c r="EJO114" s="865"/>
      <c r="EJP114" s="865"/>
      <c r="EJQ114" s="864"/>
      <c r="EJR114" s="865"/>
      <c r="EJS114" s="865"/>
      <c r="EJT114" s="865"/>
      <c r="EJU114" s="865"/>
      <c r="EJV114" s="865"/>
      <c r="EJW114" s="865"/>
      <c r="EJX114" s="865"/>
      <c r="EJY114" s="864"/>
      <c r="EJZ114" s="865"/>
      <c r="EKA114" s="865"/>
      <c r="EKB114" s="865"/>
      <c r="EKC114" s="865"/>
      <c r="EKD114" s="865"/>
      <c r="EKE114" s="865"/>
      <c r="EKF114" s="865"/>
      <c r="EKG114" s="864"/>
      <c r="EKH114" s="865"/>
      <c r="EKI114" s="865"/>
      <c r="EKJ114" s="865"/>
      <c r="EKK114" s="865"/>
      <c r="EKL114" s="865"/>
      <c r="EKM114" s="865"/>
      <c r="EKN114" s="865"/>
      <c r="EKO114" s="864"/>
      <c r="EKP114" s="865"/>
      <c r="EKQ114" s="865"/>
      <c r="EKR114" s="865"/>
      <c r="EKS114" s="865"/>
      <c r="EKT114" s="865"/>
      <c r="EKU114" s="865"/>
      <c r="EKV114" s="865"/>
      <c r="EKW114" s="864"/>
      <c r="EKX114" s="865"/>
      <c r="EKY114" s="865"/>
      <c r="EKZ114" s="865"/>
      <c r="ELA114" s="865"/>
      <c r="ELB114" s="865"/>
      <c r="ELC114" s="865"/>
      <c r="ELD114" s="865"/>
      <c r="ELE114" s="864"/>
      <c r="ELF114" s="865"/>
      <c r="ELG114" s="865"/>
      <c r="ELH114" s="865"/>
      <c r="ELI114" s="865"/>
      <c r="ELJ114" s="865"/>
      <c r="ELK114" s="865"/>
      <c r="ELL114" s="865"/>
      <c r="ELM114" s="864"/>
      <c r="ELN114" s="865"/>
      <c r="ELO114" s="865"/>
      <c r="ELP114" s="865"/>
      <c r="ELQ114" s="865"/>
      <c r="ELR114" s="865"/>
      <c r="ELS114" s="865"/>
      <c r="ELT114" s="865"/>
      <c r="ELU114" s="864"/>
      <c r="ELV114" s="865"/>
      <c r="ELW114" s="865"/>
      <c r="ELX114" s="865"/>
      <c r="ELY114" s="865"/>
      <c r="ELZ114" s="865"/>
      <c r="EMA114" s="865"/>
      <c r="EMB114" s="865"/>
      <c r="EMC114" s="864"/>
      <c r="EMD114" s="865"/>
      <c r="EME114" s="865"/>
      <c r="EMF114" s="865"/>
      <c r="EMG114" s="865"/>
      <c r="EMH114" s="865"/>
      <c r="EMI114" s="865"/>
      <c r="EMJ114" s="865"/>
      <c r="EMK114" s="864"/>
      <c r="EML114" s="865"/>
      <c r="EMM114" s="865"/>
      <c r="EMN114" s="865"/>
      <c r="EMO114" s="865"/>
      <c r="EMP114" s="865"/>
      <c r="EMQ114" s="865"/>
      <c r="EMR114" s="865"/>
      <c r="EMS114" s="864"/>
      <c r="EMT114" s="865"/>
      <c r="EMU114" s="865"/>
      <c r="EMV114" s="865"/>
      <c r="EMW114" s="865"/>
      <c r="EMX114" s="865"/>
      <c r="EMY114" s="865"/>
      <c r="EMZ114" s="865"/>
      <c r="ENA114" s="864"/>
      <c r="ENB114" s="865"/>
      <c r="ENC114" s="865"/>
      <c r="END114" s="865"/>
      <c r="ENE114" s="865"/>
      <c r="ENF114" s="865"/>
      <c r="ENG114" s="865"/>
      <c r="ENH114" s="865"/>
      <c r="ENI114" s="864"/>
      <c r="ENJ114" s="865"/>
      <c r="ENK114" s="865"/>
      <c r="ENL114" s="865"/>
      <c r="ENM114" s="865"/>
      <c r="ENN114" s="865"/>
      <c r="ENO114" s="865"/>
      <c r="ENP114" s="865"/>
      <c r="ENQ114" s="864"/>
      <c r="ENR114" s="865"/>
      <c r="ENS114" s="865"/>
      <c r="ENT114" s="865"/>
      <c r="ENU114" s="865"/>
      <c r="ENV114" s="865"/>
      <c r="ENW114" s="865"/>
      <c r="ENX114" s="865"/>
      <c r="ENY114" s="864"/>
      <c r="ENZ114" s="865"/>
      <c r="EOA114" s="865"/>
      <c r="EOB114" s="865"/>
      <c r="EOC114" s="865"/>
      <c r="EOD114" s="865"/>
      <c r="EOE114" s="865"/>
      <c r="EOF114" s="865"/>
      <c r="EOG114" s="864"/>
      <c r="EOH114" s="865"/>
      <c r="EOI114" s="865"/>
      <c r="EOJ114" s="865"/>
      <c r="EOK114" s="865"/>
      <c r="EOL114" s="865"/>
      <c r="EOM114" s="865"/>
      <c r="EON114" s="865"/>
      <c r="EOO114" s="864"/>
      <c r="EOP114" s="865"/>
      <c r="EOQ114" s="865"/>
      <c r="EOR114" s="865"/>
      <c r="EOS114" s="865"/>
      <c r="EOT114" s="865"/>
      <c r="EOU114" s="865"/>
      <c r="EOV114" s="865"/>
      <c r="EOW114" s="864"/>
      <c r="EOX114" s="865"/>
      <c r="EOY114" s="865"/>
      <c r="EOZ114" s="865"/>
      <c r="EPA114" s="865"/>
      <c r="EPB114" s="865"/>
      <c r="EPC114" s="865"/>
      <c r="EPD114" s="865"/>
      <c r="EPE114" s="864"/>
      <c r="EPF114" s="865"/>
      <c r="EPG114" s="865"/>
      <c r="EPH114" s="865"/>
      <c r="EPI114" s="865"/>
      <c r="EPJ114" s="865"/>
      <c r="EPK114" s="865"/>
      <c r="EPL114" s="865"/>
      <c r="EPM114" s="864"/>
      <c r="EPN114" s="865"/>
      <c r="EPO114" s="865"/>
      <c r="EPP114" s="865"/>
      <c r="EPQ114" s="865"/>
      <c r="EPR114" s="865"/>
      <c r="EPS114" s="865"/>
      <c r="EPT114" s="865"/>
      <c r="EPU114" s="864"/>
      <c r="EPV114" s="865"/>
      <c r="EPW114" s="865"/>
      <c r="EPX114" s="865"/>
      <c r="EPY114" s="865"/>
      <c r="EPZ114" s="865"/>
      <c r="EQA114" s="865"/>
      <c r="EQB114" s="865"/>
      <c r="EQC114" s="864"/>
      <c r="EQD114" s="865"/>
      <c r="EQE114" s="865"/>
      <c r="EQF114" s="865"/>
      <c r="EQG114" s="865"/>
      <c r="EQH114" s="865"/>
      <c r="EQI114" s="865"/>
      <c r="EQJ114" s="865"/>
      <c r="EQK114" s="864"/>
      <c r="EQL114" s="865"/>
      <c r="EQM114" s="865"/>
      <c r="EQN114" s="865"/>
      <c r="EQO114" s="865"/>
      <c r="EQP114" s="865"/>
      <c r="EQQ114" s="865"/>
      <c r="EQR114" s="865"/>
      <c r="EQS114" s="864"/>
      <c r="EQT114" s="865"/>
      <c r="EQU114" s="865"/>
      <c r="EQV114" s="865"/>
      <c r="EQW114" s="865"/>
      <c r="EQX114" s="865"/>
      <c r="EQY114" s="865"/>
      <c r="EQZ114" s="865"/>
      <c r="ERA114" s="864"/>
      <c r="ERB114" s="865"/>
      <c r="ERC114" s="865"/>
      <c r="ERD114" s="865"/>
      <c r="ERE114" s="865"/>
      <c r="ERF114" s="865"/>
      <c r="ERG114" s="865"/>
      <c r="ERH114" s="865"/>
      <c r="ERI114" s="864"/>
      <c r="ERJ114" s="865"/>
      <c r="ERK114" s="865"/>
      <c r="ERL114" s="865"/>
      <c r="ERM114" s="865"/>
      <c r="ERN114" s="865"/>
      <c r="ERO114" s="865"/>
      <c r="ERP114" s="865"/>
      <c r="ERQ114" s="864"/>
      <c r="ERR114" s="865"/>
      <c r="ERS114" s="865"/>
      <c r="ERT114" s="865"/>
      <c r="ERU114" s="865"/>
      <c r="ERV114" s="865"/>
      <c r="ERW114" s="865"/>
      <c r="ERX114" s="865"/>
      <c r="ERY114" s="864"/>
      <c r="ERZ114" s="865"/>
      <c r="ESA114" s="865"/>
      <c r="ESB114" s="865"/>
      <c r="ESC114" s="865"/>
      <c r="ESD114" s="865"/>
      <c r="ESE114" s="865"/>
      <c r="ESF114" s="865"/>
      <c r="ESG114" s="864"/>
      <c r="ESH114" s="865"/>
      <c r="ESI114" s="865"/>
      <c r="ESJ114" s="865"/>
      <c r="ESK114" s="865"/>
      <c r="ESL114" s="865"/>
      <c r="ESM114" s="865"/>
      <c r="ESN114" s="865"/>
      <c r="ESO114" s="864"/>
      <c r="ESP114" s="865"/>
      <c r="ESQ114" s="865"/>
      <c r="ESR114" s="865"/>
      <c r="ESS114" s="865"/>
      <c r="EST114" s="865"/>
      <c r="ESU114" s="865"/>
      <c r="ESV114" s="865"/>
      <c r="ESW114" s="864"/>
      <c r="ESX114" s="865"/>
      <c r="ESY114" s="865"/>
      <c r="ESZ114" s="865"/>
      <c r="ETA114" s="865"/>
      <c r="ETB114" s="865"/>
      <c r="ETC114" s="865"/>
      <c r="ETD114" s="865"/>
      <c r="ETE114" s="864"/>
      <c r="ETF114" s="865"/>
      <c r="ETG114" s="865"/>
      <c r="ETH114" s="865"/>
      <c r="ETI114" s="865"/>
      <c r="ETJ114" s="865"/>
      <c r="ETK114" s="865"/>
      <c r="ETL114" s="865"/>
      <c r="ETM114" s="864"/>
      <c r="ETN114" s="865"/>
      <c r="ETO114" s="865"/>
      <c r="ETP114" s="865"/>
      <c r="ETQ114" s="865"/>
      <c r="ETR114" s="865"/>
      <c r="ETS114" s="865"/>
      <c r="ETT114" s="865"/>
      <c r="ETU114" s="864"/>
      <c r="ETV114" s="865"/>
      <c r="ETW114" s="865"/>
      <c r="ETX114" s="865"/>
      <c r="ETY114" s="865"/>
      <c r="ETZ114" s="865"/>
      <c r="EUA114" s="865"/>
      <c r="EUB114" s="865"/>
      <c r="EUC114" s="864"/>
      <c r="EUD114" s="865"/>
      <c r="EUE114" s="865"/>
      <c r="EUF114" s="865"/>
      <c r="EUG114" s="865"/>
      <c r="EUH114" s="865"/>
      <c r="EUI114" s="865"/>
      <c r="EUJ114" s="865"/>
      <c r="EUK114" s="864"/>
      <c r="EUL114" s="865"/>
      <c r="EUM114" s="865"/>
      <c r="EUN114" s="865"/>
      <c r="EUO114" s="865"/>
      <c r="EUP114" s="865"/>
      <c r="EUQ114" s="865"/>
      <c r="EUR114" s="865"/>
      <c r="EUS114" s="864"/>
      <c r="EUT114" s="865"/>
      <c r="EUU114" s="865"/>
      <c r="EUV114" s="865"/>
      <c r="EUW114" s="865"/>
      <c r="EUX114" s="865"/>
      <c r="EUY114" s="865"/>
      <c r="EUZ114" s="865"/>
      <c r="EVA114" s="864"/>
      <c r="EVB114" s="865"/>
      <c r="EVC114" s="865"/>
      <c r="EVD114" s="865"/>
      <c r="EVE114" s="865"/>
      <c r="EVF114" s="865"/>
      <c r="EVG114" s="865"/>
      <c r="EVH114" s="865"/>
      <c r="EVI114" s="864"/>
      <c r="EVJ114" s="865"/>
      <c r="EVK114" s="865"/>
      <c r="EVL114" s="865"/>
      <c r="EVM114" s="865"/>
      <c r="EVN114" s="865"/>
      <c r="EVO114" s="865"/>
      <c r="EVP114" s="865"/>
      <c r="EVQ114" s="864"/>
      <c r="EVR114" s="865"/>
      <c r="EVS114" s="865"/>
      <c r="EVT114" s="865"/>
      <c r="EVU114" s="865"/>
      <c r="EVV114" s="865"/>
      <c r="EVW114" s="865"/>
      <c r="EVX114" s="865"/>
      <c r="EVY114" s="864"/>
      <c r="EVZ114" s="865"/>
      <c r="EWA114" s="865"/>
      <c r="EWB114" s="865"/>
      <c r="EWC114" s="865"/>
      <c r="EWD114" s="865"/>
      <c r="EWE114" s="865"/>
      <c r="EWF114" s="865"/>
      <c r="EWG114" s="864"/>
      <c r="EWH114" s="865"/>
      <c r="EWI114" s="865"/>
      <c r="EWJ114" s="865"/>
      <c r="EWK114" s="865"/>
      <c r="EWL114" s="865"/>
      <c r="EWM114" s="865"/>
      <c r="EWN114" s="865"/>
      <c r="EWO114" s="864"/>
      <c r="EWP114" s="865"/>
      <c r="EWQ114" s="865"/>
      <c r="EWR114" s="865"/>
      <c r="EWS114" s="865"/>
      <c r="EWT114" s="865"/>
      <c r="EWU114" s="865"/>
      <c r="EWV114" s="865"/>
      <c r="EWW114" s="864"/>
      <c r="EWX114" s="865"/>
      <c r="EWY114" s="865"/>
      <c r="EWZ114" s="865"/>
      <c r="EXA114" s="865"/>
      <c r="EXB114" s="865"/>
      <c r="EXC114" s="865"/>
      <c r="EXD114" s="865"/>
      <c r="EXE114" s="864"/>
      <c r="EXF114" s="865"/>
      <c r="EXG114" s="865"/>
      <c r="EXH114" s="865"/>
      <c r="EXI114" s="865"/>
      <c r="EXJ114" s="865"/>
      <c r="EXK114" s="865"/>
      <c r="EXL114" s="865"/>
      <c r="EXM114" s="864"/>
      <c r="EXN114" s="865"/>
      <c r="EXO114" s="865"/>
      <c r="EXP114" s="865"/>
      <c r="EXQ114" s="865"/>
      <c r="EXR114" s="865"/>
      <c r="EXS114" s="865"/>
      <c r="EXT114" s="865"/>
      <c r="EXU114" s="864"/>
      <c r="EXV114" s="865"/>
      <c r="EXW114" s="865"/>
      <c r="EXX114" s="865"/>
      <c r="EXY114" s="865"/>
      <c r="EXZ114" s="865"/>
      <c r="EYA114" s="865"/>
      <c r="EYB114" s="865"/>
      <c r="EYC114" s="864"/>
      <c r="EYD114" s="865"/>
      <c r="EYE114" s="865"/>
      <c r="EYF114" s="865"/>
      <c r="EYG114" s="865"/>
      <c r="EYH114" s="865"/>
      <c r="EYI114" s="865"/>
      <c r="EYJ114" s="865"/>
      <c r="EYK114" s="864"/>
      <c r="EYL114" s="865"/>
      <c r="EYM114" s="865"/>
      <c r="EYN114" s="865"/>
      <c r="EYO114" s="865"/>
      <c r="EYP114" s="865"/>
      <c r="EYQ114" s="865"/>
      <c r="EYR114" s="865"/>
      <c r="EYS114" s="864"/>
      <c r="EYT114" s="865"/>
      <c r="EYU114" s="865"/>
      <c r="EYV114" s="865"/>
      <c r="EYW114" s="865"/>
      <c r="EYX114" s="865"/>
      <c r="EYY114" s="865"/>
      <c r="EYZ114" s="865"/>
      <c r="EZA114" s="864"/>
      <c r="EZB114" s="865"/>
      <c r="EZC114" s="865"/>
      <c r="EZD114" s="865"/>
      <c r="EZE114" s="865"/>
      <c r="EZF114" s="865"/>
      <c r="EZG114" s="865"/>
      <c r="EZH114" s="865"/>
      <c r="EZI114" s="864"/>
      <c r="EZJ114" s="865"/>
      <c r="EZK114" s="865"/>
      <c r="EZL114" s="865"/>
      <c r="EZM114" s="865"/>
      <c r="EZN114" s="865"/>
      <c r="EZO114" s="865"/>
      <c r="EZP114" s="865"/>
      <c r="EZQ114" s="864"/>
      <c r="EZR114" s="865"/>
      <c r="EZS114" s="865"/>
      <c r="EZT114" s="865"/>
      <c r="EZU114" s="865"/>
      <c r="EZV114" s="865"/>
      <c r="EZW114" s="865"/>
      <c r="EZX114" s="865"/>
      <c r="EZY114" s="864"/>
      <c r="EZZ114" s="865"/>
      <c r="FAA114" s="865"/>
      <c r="FAB114" s="865"/>
      <c r="FAC114" s="865"/>
      <c r="FAD114" s="865"/>
      <c r="FAE114" s="865"/>
      <c r="FAF114" s="865"/>
      <c r="FAG114" s="864"/>
      <c r="FAH114" s="865"/>
      <c r="FAI114" s="865"/>
      <c r="FAJ114" s="865"/>
      <c r="FAK114" s="865"/>
      <c r="FAL114" s="865"/>
      <c r="FAM114" s="865"/>
      <c r="FAN114" s="865"/>
      <c r="FAO114" s="864"/>
      <c r="FAP114" s="865"/>
      <c r="FAQ114" s="865"/>
      <c r="FAR114" s="865"/>
      <c r="FAS114" s="865"/>
      <c r="FAT114" s="865"/>
      <c r="FAU114" s="865"/>
      <c r="FAV114" s="865"/>
      <c r="FAW114" s="864"/>
      <c r="FAX114" s="865"/>
      <c r="FAY114" s="865"/>
      <c r="FAZ114" s="865"/>
      <c r="FBA114" s="865"/>
      <c r="FBB114" s="865"/>
      <c r="FBC114" s="865"/>
      <c r="FBD114" s="865"/>
      <c r="FBE114" s="864"/>
      <c r="FBF114" s="865"/>
      <c r="FBG114" s="865"/>
      <c r="FBH114" s="865"/>
      <c r="FBI114" s="865"/>
      <c r="FBJ114" s="865"/>
      <c r="FBK114" s="865"/>
      <c r="FBL114" s="865"/>
      <c r="FBM114" s="864"/>
      <c r="FBN114" s="865"/>
      <c r="FBO114" s="865"/>
      <c r="FBP114" s="865"/>
      <c r="FBQ114" s="865"/>
      <c r="FBR114" s="865"/>
      <c r="FBS114" s="865"/>
      <c r="FBT114" s="865"/>
      <c r="FBU114" s="864"/>
      <c r="FBV114" s="865"/>
      <c r="FBW114" s="865"/>
      <c r="FBX114" s="865"/>
      <c r="FBY114" s="865"/>
      <c r="FBZ114" s="865"/>
      <c r="FCA114" s="865"/>
      <c r="FCB114" s="865"/>
      <c r="FCC114" s="864"/>
      <c r="FCD114" s="865"/>
      <c r="FCE114" s="865"/>
      <c r="FCF114" s="865"/>
      <c r="FCG114" s="865"/>
      <c r="FCH114" s="865"/>
      <c r="FCI114" s="865"/>
      <c r="FCJ114" s="865"/>
      <c r="FCK114" s="864"/>
      <c r="FCL114" s="865"/>
      <c r="FCM114" s="865"/>
      <c r="FCN114" s="865"/>
      <c r="FCO114" s="865"/>
      <c r="FCP114" s="865"/>
      <c r="FCQ114" s="865"/>
      <c r="FCR114" s="865"/>
      <c r="FCS114" s="864"/>
      <c r="FCT114" s="865"/>
      <c r="FCU114" s="865"/>
      <c r="FCV114" s="865"/>
      <c r="FCW114" s="865"/>
      <c r="FCX114" s="865"/>
      <c r="FCY114" s="865"/>
      <c r="FCZ114" s="865"/>
      <c r="FDA114" s="864"/>
      <c r="FDB114" s="865"/>
      <c r="FDC114" s="865"/>
      <c r="FDD114" s="865"/>
      <c r="FDE114" s="865"/>
      <c r="FDF114" s="865"/>
      <c r="FDG114" s="865"/>
      <c r="FDH114" s="865"/>
      <c r="FDI114" s="864"/>
      <c r="FDJ114" s="865"/>
      <c r="FDK114" s="865"/>
      <c r="FDL114" s="865"/>
      <c r="FDM114" s="865"/>
      <c r="FDN114" s="865"/>
      <c r="FDO114" s="865"/>
      <c r="FDP114" s="865"/>
      <c r="FDQ114" s="864"/>
      <c r="FDR114" s="865"/>
      <c r="FDS114" s="865"/>
      <c r="FDT114" s="865"/>
      <c r="FDU114" s="865"/>
      <c r="FDV114" s="865"/>
      <c r="FDW114" s="865"/>
      <c r="FDX114" s="865"/>
      <c r="FDY114" s="864"/>
      <c r="FDZ114" s="865"/>
      <c r="FEA114" s="865"/>
      <c r="FEB114" s="865"/>
      <c r="FEC114" s="865"/>
      <c r="FED114" s="865"/>
      <c r="FEE114" s="865"/>
      <c r="FEF114" s="865"/>
      <c r="FEG114" s="864"/>
      <c r="FEH114" s="865"/>
      <c r="FEI114" s="865"/>
      <c r="FEJ114" s="865"/>
      <c r="FEK114" s="865"/>
      <c r="FEL114" s="865"/>
      <c r="FEM114" s="865"/>
      <c r="FEN114" s="865"/>
      <c r="FEO114" s="864"/>
      <c r="FEP114" s="865"/>
      <c r="FEQ114" s="865"/>
      <c r="FER114" s="865"/>
      <c r="FES114" s="865"/>
      <c r="FET114" s="865"/>
      <c r="FEU114" s="865"/>
      <c r="FEV114" s="865"/>
      <c r="FEW114" s="864"/>
      <c r="FEX114" s="865"/>
      <c r="FEY114" s="865"/>
      <c r="FEZ114" s="865"/>
      <c r="FFA114" s="865"/>
      <c r="FFB114" s="865"/>
      <c r="FFC114" s="865"/>
      <c r="FFD114" s="865"/>
      <c r="FFE114" s="864"/>
      <c r="FFF114" s="865"/>
      <c r="FFG114" s="865"/>
      <c r="FFH114" s="865"/>
      <c r="FFI114" s="865"/>
      <c r="FFJ114" s="865"/>
      <c r="FFK114" s="865"/>
      <c r="FFL114" s="865"/>
      <c r="FFM114" s="864"/>
      <c r="FFN114" s="865"/>
      <c r="FFO114" s="865"/>
      <c r="FFP114" s="865"/>
      <c r="FFQ114" s="865"/>
      <c r="FFR114" s="865"/>
      <c r="FFS114" s="865"/>
      <c r="FFT114" s="865"/>
      <c r="FFU114" s="864"/>
      <c r="FFV114" s="865"/>
      <c r="FFW114" s="865"/>
      <c r="FFX114" s="865"/>
      <c r="FFY114" s="865"/>
      <c r="FFZ114" s="865"/>
      <c r="FGA114" s="865"/>
      <c r="FGB114" s="865"/>
      <c r="FGC114" s="864"/>
      <c r="FGD114" s="865"/>
      <c r="FGE114" s="865"/>
      <c r="FGF114" s="865"/>
      <c r="FGG114" s="865"/>
      <c r="FGH114" s="865"/>
      <c r="FGI114" s="865"/>
      <c r="FGJ114" s="865"/>
      <c r="FGK114" s="864"/>
      <c r="FGL114" s="865"/>
      <c r="FGM114" s="865"/>
      <c r="FGN114" s="865"/>
      <c r="FGO114" s="865"/>
      <c r="FGP114" s="865"/>
      <c r="FGQ114" s="865"/>
      <c r="FGR114" s="865"/>
      <c r="FGS114" s="864"/>
      <c r="FGT114" s="865"/>
      <c r="FGU114" s="865"/>
      <c r="FGV114" s="865"/>
      <c r="FGW114" s="865"/>
      <c r="FGX114" s="865"/>
      <c r="FGY114" s="865"/>
      <c r="FGZ114" s="865"/>
      <c r="FHA114" s="864"/>
      <c r="FHB114" s="865"/>
      <c r="FHC114" s="865"/>
      <c r="FHD114" s="865"/>
      <c r="FHE114" s="865"/>
      <c r="FHF114" s="865"/>
      <c r="FHG114" s="865"/>
      <c r="FHH114" s="865"/>
      <c r="FHI114" s="864"/>
      <c r="FHJ114" s="865"/>
      <c r="FHK114" s="865"/>
      <c r="FHL114" s="865"/>
      <c r="FHM114" s="865"/>
      <c r="FHN114" s="865"/>
      <c r="FHO114" s="865"/>
      <c r="FHP114" s="865"/>
      <c r="FHQ114" s="864"/>
      <c r="FHR114" s="865"/>
      <c r="FHS114" s="865"/>
      <c r="FHT114" s="865"/>
      <c r="FHU114" s="865"/>
      <c r="FHV114" s="865"/>
      <c r="FHW114" s="865"/>
      <c r="FHX114" s="865"/>
      <c r="FHY114" s="864"/>
      <c r="FHZ114" s="865"/>
      <c r="FIA114" s="865"/>
      <c r="FIB114" s="865"/>
      <c r="FIC114" s="865"/>
      <c r="FID114" s="865"/>
      <c r="FIE114" s="865"/>
      <c r="FIF114" s="865"/>
      <c r="FIG114" s="864"/>
      <c r="FIH114" s="865"/>
      <c r="FII114" s="865"/>
      <c r="FIJ114" s="865"/>
      <c r="FIK114" s="865"/>
      <c r="FIL114" s="865"/>
      <c r="FIM114" s="865"/>
      <c r="FIN114" s="865"/>
      <c r="FIO114" s="864"/>
      <c r="FIP114" s="865"/>
      <c r="FIQ114" s="865"/>
      <c r="FIR114" s="865"/>
      <c r="FIS114" s="865"/>
      <c r="FIT114" s="865"/>
      <c r="FIU114" s="865"/>
      <c r="FIV114" s="865"/>
      <c r="FIW114" s="864"/>
      <c r="FIX114" s="865"/>
      <c r="FIY114" s="865"/>
      <c r="FIZ114" s="865"/>
      <c r="FJA114" s="865"/>
      <c r="FJB114" s="865"/>
      <c r="FJC114" s="865"/>
      <c r="FJD114" s="865"/>
      <c r="FJE114" s="864"/>
      <c r="FJF114" s="865"/>
      <c r="FJG114" s="865"/>
      <c r="FJH114" s="865"/>
      <c r="FJI114" s="865"/>
      <c r="FJJ114" s="865"/>
      <c r="FJK114" s="865"/>
      <c r="FJL114" s="865"/>
      <c r="FJM114" s="864"/>
      <c r="FJN114" s="865"/>
      <c r="FJO114" s="865"/>
      <c r="FJP114" s="865"/>
      <c r="FJQ114" s="865"/>
      <c r="FJR114" s="865"/>
      <c r="FJS114" s="865"/>
      <c r="FJT114" s="865"/>
      <c r="FJU114" s="864"/>
      <c r="FJV114" s="865"/>
      <c r="FJW114" s="865"/>
      <c r="FJX114" s="865"/>
      <c r="FJY114" s="865"/>
      <c r="FJZ114" s="865"/>
      <c r="FKA114" s="865"/>
      <c r="FKB114" s="865"/>
      <c r="FKC114" s="864"/>
      <c r="FKD114" s="865"/>
      <c r="FKE114" s="865"/>
      <c r="FKF114" s="865"/>
      <c r="FKG114" s="865"/>
      <c r="FKH114" s="865"/>
      <c r="FKI114" s="865"/>
      <c r="FKJ114" s="865"/>
      <c r="FKK114" s="864"/>
      <c r="FKL114" s="865"/>
      <c r="FKM114" s="865"/>
      <c r="FKN114" s="865"/>
      <c r="FKO114" s="865"/>
      <c r="FKP114" s="865"/>
      <c r="FKQ114" s="865"/>
      <c r="FKR114" s="865"/>
      <c r="FKS114" s="864"/>
      <c r="FKT114" s="865"/>
      <c r="FKU114" s="865"/>
      <c r="FKV114" s="865"/>
      <c r="FKW114" s="865"/>
      <c r="FKX114" s="865"/>
      <c r="FKY114" s="865"/>
      <c r="FKZ114" s="865"/>
      <c r="FLA114" s="864"/>
      <c r="FLB114" s="865"/>
      <c r="FLC114" s="865"/>
      <c r="FLD114" s="865"/>
      <c r="FLE114" s="865"/>
      <c r="FLF114" s="865"/>
      <c r="FLG114" s="865"/>
      <c r="FLH114" s="865"/>
      <c r="FLI114" s="864"/>
      <c r="FLJ114" s="865"/>
      <c r="FLK114" s="865"/>
      <c r="FLL114" s="865"/>
      <c r="FLM114" s="865"/>
      <c r="FLN114" s="865"/>
      <c r="FLO114" s="865"/>
      <c r="FLP114" s="865"/>
      <c r="FLQ114" s="864"/>
      <c r="FLR114" s="865"/>
      <c r="FLS114" s="865"/>
      <c r="FLT114" s="865"/>
      <c r="FLU114" s="865"/>
      <c r="FLV114" s="865"/>
      <c r="FLW114" s="865"/>
      <c r="FLX114" s="865"/>
      <c r="FLY114" s="864"/>
      <c r="FLZ114" s="865"/>
      <c r="FMA114" s="865"/>
      <c r="FMB114" s="865"/>
      <c r="FMC114" s="865"/>
      <c r="FMD114" s="865"/>
      <c r="FME114" s="865"/>
      <c r="FMF114" s="865"/>
      <c r="FMG114" s="864"/>
      <c r="FMH114" s="865"/>
      <c r="FMI114" s="865"/>
      <c r="FMJ114" s="865"/>
      <c r="FMK114" s="865"/>
      <c r="FML114" s="865"/>
      <c r="FMM114" s="865"/>
      <c r="FMN114" s="865"/>
      <c r="FMO114" s="864"/>
      <c r="FMP114" s="865"/>
      <c r="FMQ114" s="865"/>
      <c r="FMR114" s="865"/>
      <c r="FMS114" s="865"/>
      <c r="FMT114" s="865"/>
      <c r="FMU114" s="865"/>
      <c r="FMV114" s="865"/>
      <c r="FMW114" s="864"/>
      <c r="FMX114" s="865"/>
      <c r="FMY114" s="865"/>
      <c r="FMZ114" s="865"/>
      <c r="FNA114" s="865"/>
      <c r="FNB114" s="865"/>
      <c r="FNC114" s="865"/>
      <c r="FND114" s="865"/>
      <c r="FNE114" s="864"/>
      <c r="FNF114" s="865"/>
      <c r="FNG114" s="865"/>
      <c r="FNH114" s="865"/>
      <c r="FNI114" s="865"/>
      <c r="FNJ114" s="865"/>
      <c r="FNK114" s="865"/>
      <c r="FNL114" s="865"/>
      <c r="FNM114" s="864"/>
      <c r="FNN114" s="865"/>
      <c r="FNO114" s="865"/>
      <c r="FNP114" s="865"/>
      <c r="FNQ114" s="865"/>
      <c r="FNR114" s="865"/>
      <c r="FNS114" s="865"/>
      <c r="FNT114" s="865"/>
      <c r="FNU114" s="864"/>
      <c r="FNV114" s="865"/>
      <c r="FNW114" s="865"/>
      <c r="FNX114" s="865"/>
      <c r="FNY114" s="865"/>
      <c r="FNZ114" s="865"/>
      <c r="FOA114" s="865"/>
      <c r="FOB114" s="865"/>
      <c r="FOC114" s="864"/>
      <c r="FOD114" s="865"/>
      <c r="FOE114" s="865"/>
      <c r="FOF114" s="865"/>
      <c r="FOG114" s="865"/>
      <c r="FOH114" s="865"/>
      <c r="FOI114" s="865"/>
      <c r="FOJ114" s="865"/>
      <c r="FOK114" s="864"/>
      <c r="FOL114" s="865"/>
      <c r="FOM114" s="865"/>
      <c r="FON114" s="865"/>
      <c r="FOO114" s="865"/>
      <c r="FOP114" s="865"/>
      <c r="FOQ114" s="865"/>
      <c r="FOR114" s="865"/>
      <c r="FOS114" s="864"/>
      <c r="FOT114" s="865"/>
      <c r="FOU114" s="865"/>
      <c r="FOV114" s="865"/>
      <c r="FOW114" s="865"/>
      <c r="FOX114" s="865"/>
      <c r="FOY114" s="865"/>
      <c r="FOZ114" s="865"/>
      <c r="FPA114" s="864"/>
      <c r="FPB114" s="865"/>
      <c r="FPC114" s="865"/>
      <c r="FPD114" s="865"/>
      <c r="FPE114" s="865"/>
      <c r="FPF114" s="865"/>
      <c r="FPG114" s="865"/>
      <c r="FPH114" s="865"/>
      <c r="FPI114" s="864"/>
      <c r="FPJ114" s="865"/>
      <c r="FPK114" s="865"/>
      <c r="FPL114" s="865"/>
      <c r="FPM114" s="865"/>
      <c r="FPN114" s="865"/>
      <c r="FPO114" s="865"/>
      <c r="FPP114" s="865"/>
      <c r="FPQ114" s="864"/>
      <c r="FPR114" s="865"/>
      <c r="FPS114" s="865"/>
      <c r="FPT114" s="865"/>
      <c r="FPU114" s="865"/>
      <c r="FPV114" s="865"/>
      <c r="FPW114" s="865"/>
      <c r="FPX114" s="865"/>
      <c r="FPY114" s="864"/>
      <c r="FPZ114" s="865"/>
      <c r="FQA114" s="865"/>
      <c r="FQB114" s="865"/>
      <c r="FQC114" s="865"/>
      <c r="FQD114" s="865"/>
      <c r="FQE114" s="865"/>
      <c r="FQF114" s="865"/>
      <c r="FQG114" s="864"/>
      <c r="FQH114" s="865"/>
      <c r="FQI114" s="865"/>
      <c r="FQJ114" s="865"/>
      <c r="FQK114" s="865"/>
      <c r="FQL114" s="865"/>
      <c r="FQM114" s="865"/>
      <c r="FQN114" s="865"/>
      <c r="FQO114" s="864"/>
      <c r="FQP114" s="865"/>
      <c r="FQQ114" s="865"/>
      <c r="FQR114" s="865"/>
      <c r="FQS114" s="865"/>
      <c r="FQT114" s="865"/>
      <c r="FQU114" s="865"/>
      <c r="FQV114" s="865"/>
      <c r="FQW114" s="864"/>
      <c r="FQX114" s="865"/>
      <c r="FQY114" s="865"/>
      <c r="FQZ114" s="865"/>
      <c r="FRA114" s="865"/>
      <c r="FRB114" s="865"/>
      <c r="FRC114" s="865"/>
      <c r="FRD114" s="865"/>
      <c r="FRE114" s="864"/>
      <c r="FRF114" s="865"/>
      <c r="FRG114" s="865"/>
      <c r="FRH114" s="865"/>
      <c r="FRI114" s="865"/>
      <c r="FRJ114" s="865"/>
      <c r="FRK114" s="865"/>
      <c r="FRL114" s="865"/>
      <c r="FRM114" s="864"/>
      <c r="FRN114" s="865"/>
      <c r="FRO114" s="865"/>
      <c r="FRP114" s="865"/>
      <c r="FRQ114" s="865"/>
      <c r="FRR114" s="865"/>
      <c r="FRS114" s="865"/>
      <c r="FRT114" s="865"/>
      <c r="FRU114" s="864"/>
      <c r="FRV114" s="865"/>
      <c r="FRW114" s="865"/>
      <c r="FRX114" s="865"/>
      <c r="FRY114" s="865"/>
      <c r="FRZ114" s="865"/>
      <c r="FSA114" s="865"/>
      <c r="FSB114" s="865"/>
      <c r="FSC114" s="864"/>
      <c r="FSD114" s="865"/>
      <c r="FSE114" s="865"/>
      <c r="FSF114" s="865"/>
      <c r="FSG114" s="865"/>
      <c r="FSH114" s="865"/>
      <c r="FSI114" s="865"/>
      <c r="FSJ114" s="865"/>
      <c r="FSK114" s="864"/>
      <c r="FSL114" s="865"/>
      <c r="FSM114" s="865"/>
      <c r="FSN114" s="865"/>
      <c r="FSO114" s="865"/>
      <c r="FSP114" s="865"/>
      <c r="FSQ114" s="865"/>
      <c r="FSR114" s="865"/>
      <c r="FSS114" s="864"/>
      <c r="FST114" s="865"/>
      <c r="FSU114" s="865"/>
      <c r="FSV114" s="865"/>
      <c r="FSW114" s="865"/>
      <c r="FSX114" s="865"/>
      <c r="FSY114" s="865"/>
      <c r="FSZ114" s="865"/>
      <c r="FTA114" s="864"/>
      <c r="FTB114" s="865"/>
      <c r="FTC114" s="865"/>
      <c r="FTD114" s="865"/>
      <c r="FTE114" s="865"/>
      <c r="FTF114" s="865"/>
      <c r="FTG114" s="865"/>
      <c r="FTH114" s="865"/>
      <c r="FTI114" s="864"/>
      <c r="FTJ114" s="865"/>
      <c r="FTK114" s="865"/>
      <c r="FTL114" s="865"/>
      <c r="FTM114" s="865"/>
      <c r="FTN114" s="865"/>
      <c r="FTO114" s="865"/>
      <c r="FTP114" s="865"/>
      <c r="FTQ114" s="864"/>
      <c r="FTR114" s="865"/>
      <c r="FTS114" s="865"/>
      <c r="FTT114" s="865"/>
      <c r="FTU114" s="865"/>
      <c r="FTV114" s="865"/>
      <c r="FTW114" s="865"/>
      <c r="FTX114" s="865"/>
      <c r="FTY114" s="864"/>
      <c r="FTZ114" s="865"/>
      <c r="FUA114" s="865"/>
      <c r="FUB114" s="865"/>
      <c r="FUC114" s="865"/>
      <c r="FUD114" s="865"/>
      <c r="FUE114" s="865"/>
      <c r="FUF114" s="865"/>
      <c r="FUG114" s="864"/>
      <c r="FUH114" s="865"/>
      <c r="FUI114" s="865"/>
      <c r="FUJ114" s="865"/>
      <c r="FUK114" s="865"/>
      <c r="FUL114" s="865"/>
      <c r="FUM114" s="865"/>
      <c r="FUN114" s="865"/>
      <c r="FUO114" s="864"/>
      <c r="FUP114" s="865"/>
      <c r="FUQ114" s="865"/>
      <c r="FUR114" s="865"/>
      <c r="FUS114" s="865"/>
      <c r="FUT114" s="865"/>
      <c r="FUU114" s="865"/>
      <c r="FUV114" s="865"/>
      <c r="FUW114" s="864"/>
      <c r="FUX114" s="865"/>
      <c r="FUY114" s="865"/>
      <c r="FUZ114" s="865"/>
      <c r="FVA114" s="865"/>
      <c r="FVB114" s="865"/>
      <c r="FVC114" s="865"/>
      <c r="FVD114" s="865"/>
      <c r="FVE114" s="864"/>
      <c r="FVF114" s="865"/>
      <c r="FVG114" s="865"/>
      <c r="FVH114" s="865"/>
      <c r="FVI114" s="865"/>
      <c r="FVJ114" s="865"/>
      <c r="FVK114" s="865"/>
      <c r="FVL114" s="865"/>
      <c r="FVM114" s="864"/>
      <c r="FVN114" s="865"/>
      <c r="FVO114" s="865"/>
      <c r="FVP114" s="865"/>
      <c r="FVQ114" s="865"/>
      <c r="FVR114" s="865"/>
      <c r="FVS114" s="865"/>
      <c r="FVT114" s="865"/>
      <c r="FVU114" s="864"/>
      <c r="FVV114" s="865"/>
      <c r="FVW114" s="865"/>
      <c r="FVX114" s="865"/>
      <c r="FVY114" s="865"/>
      <c r="FVZ114" s="865"/>
      <c r="FWA114" s="865"/>
      <c r="FWB114" s="865"/>
      <c r="FWC114" s="864"/>
      <c r="FWD114" s="865"/>
      <c r="FWE114" s="865"/>
      <c r="FWF114" s="865"/>
      <c r="FWG114" s="865"/>
      <c r="FWH114" s="865"/>
      <c r="FWI114" s="865"/>
      <c r="FWJ114" s="865"/>
      <c r="FWK114" s="864"/>
      <c r="FWL114" s="865"/>
      <c r="FWM114" s="865"/>
      <c r="FWN114" s="865"/>
      <c r="FWO114" s="865"/>
      <c r="FWP114" s="865"/>
      <c r="FWQ114" s="865"/>
      <c r="FWR114" s="865"/>
      <c r="FWS114" s="864"/>
      <c r="FWT114" s="865"/>
      <c r="FWU114" s="865"/>
      <c r="FWV114" s="865"/>
      <c r="FWW114" s="865"/>
      <c r="FWX114" s="865"/>
      <c r="FWY114" s="865"/>
      <c r="FWZ114" s="865"/>
      <c r="FXA114" s="864"/>
      <c r="FXB114" s="865"/>
      <c r="FXC114" s="865"/>
      <c r="FXD114" s="865"/>
      <c r="FXE114" s="865"/>
      <c r="FXF114" s="865"/>
      <c r="FXG114" s="865"/>
      <c r="FXH114" s="865"/>
      <c r="FXI114" s="864"/>
      <c r="FXJ114" s="865"/>
      <c r="FXK114" s="865"/>
      <c r="FXL114" s="865"/>
      <c r="FXM114" s="865"/>
      <c r="FXN114" s="865"/>
      <c r="FXO114" s="865"/>
      <c r="FXP114" s="865"/>
      <c r="FXQ114" s="864"/>
      <c r="FXR114" s="865"/>
      <c r="FXS114" s="865"/>
      <c r="FXT114" s="865"/>
      <c r="FXU114" s="865"/>
      <c r="FXV114" s="865"/>
      <c r="FXW114" s="865"/>
      <c r="FXX114" s="865"/>
      <c r="FXY114" s="864"/>
      <c r="FXZ114" s="865"/>
      <c r="FYA114" s="865"/>
      <c r="FYB114" s="865"/>
      <c r="FYC114" s="865"/>
      <c r="FYD114" s="865"/>
      <c r="FYE114" s="865"/>
      <c r="FYF114" s="865"/>
      <c r="FYG114" s="864"/>
      <c r="FYH114" s="865"/>
      <c r="FYI114" s="865"/>
      <c r="FYJ114" s="865"/>
      <c r="FYK114" s="865"/>
      <c r="FYL114" s="865"/>
      <c r="FYM114" s="865"/>
      <c r="FYN114" s="865"/>
      <c r="FYO114" s="864"/>
      <c r="FYP114" s="865"/>
      <c r="FYQ114" s="865"/>
      <c r="FYR114" s="865"/>
      <c r="FYS114" s="865"/>
      <c r="FYT114" s="865"/>
      <c r="FYU114" s="865"/>
      <c r="FYV114" s="865"/>
      <c r="FYW114" s="864"/>
      <c r="FYX114" s="865"/>
      <c r="FYY114" s="865"/>
      <c r="FYZ114" s="865"/>
      <c r="FZA114" s="865"/>
      <c r="FZB114" s="865"/>
      <c r="FZC114" s="865"/>
      <c r="FZD114" s="865"/>
      <c r="FZE114" s="864"/>
      <c r="FZF114" s="865"/>
      <c r="FZG114" s="865"/>
      <c r="FZH114" s="865"/>
      <c r="FZI114" s="865"/>
      <c r="FZJ114" s="865"/>
      <c r="FZK114" s="865"/>
      <c r="FZL114" s="865"/>
      <c r="FZM114" s="864"/>
      <c r="FZN114" s="865"/>
      <c r="FZO114" s="865"/>
      <c r="FZP114" s="865"/>
      <c r="FZQ114" s="865"/>
      <c r="FZR114" s="865"/>
      <c r="FZS114" s="865"/>
      <c r="FZT114" s="865"/>
      <c r="FZU114" s="864"/>
      <c r="FZV114" s="865"/>
      <c r="FZW114" s="865"/>
      <c r="FZX114" s="865"/>
      <c r="FZY114" s="865"/>
      <c r="FZZ114" s="865"/>
      <c r="GAA114" s="865"/>
      <c r="GAB114" s="865"/>
      <c r="GAC114" s="864"/>
      <c r="GAD114" s="865"/>
      <c r="GAE114" s="865"/>
      <c r="GAF114" s="865"/>
      <c r="GAG114" s="865"/>
      <c r="GAH114" s="865"/>
      <c r="GAI114" s="865"/>
      <c r="GAJ114" s="865"/>
      <c r="GAK114" s="864"/>
      <c r="GAL114" s="865"/>
      <c r="GAM114" s="865"/>
      <c r="GAN114" s="865"/>
      <c r="GAO114" s="865"/>
      <c r="GAP114" s="865"/>
      <c r="GAQ114" s="865"/>
      <c r="GAR114" s="865"/>
      <c r="GAS114" s="864"/>
      <c r="GAT114" s="865"/>
      <c r="GAU114" s="865"/>
      <c r="GAV114" s="865"/>
      <c r="GAW114" s="865"/>
      <c r="GAX114" s="865"/>
      <c r="GAY114" s="865"/>
      <c r="GAZ114" s="865"/>
      <c r="GBA114" s="864"/>
      <c r="GBB114" s="865"/>
      <c r="GBC114" s="865"/>
      <c r="GBD114" s="865"/>
      <c r="GBE114" s="865"/>
      <c r="GBF114" s="865"/>
      <c r="GBG114" s="865"/>
      <c r="GBH114" s="865"/>
      <c r="GBI114" s="864"/>
      <c r="GBJ114" s="865"/>
      <c r="GBK114" s="865"/>
      <c r="GBL114" s="865"/>
      <c r="GBM114" s="865"/>
      <c r="GBN114" s="865"/>
      <c r="GBO114" s="865"/>
      <c r="GBP114" s="865"/>
      <c r="GBQ114" s="864"/>
      <c r="GBR114" s="865"/>
      <c r="GBS114" s="865"/>
      <c r="GBT114" s="865"/>
      <c r="GBU114" s="865"/>
      <c r="GBV114" s="865"/>
      <c r="GBW114" s="865"/>
      <c r="GBX114" s="865"/>
      <c r="GBY114" s="864"/>
      <c r="GBZ114" s="865"/>
      <c r="GCA114" s="865"/>
      <c r="GCB114" s="865"/>
      <c r="GCC114" s="865"/>
      <c r="GCD114" s="865"/>
      <c r="GCE114" s="865"/>
      <c r="GCF114" s="865"/>
      <c r="GCG114" s="864"/>
      <c r="GCH114" s="865"/>
      <c r="GCI114" s="865"/>
      <c r="GCJ114" s="865"/>
      <c r="GCK114" s="865"/>
      <c r="GCL114" s="865"/>
      <c r="GCM114" s="865"/>
      <c r="GCN114" s="865"/>
      <c r="GCO114" s="864"/>
      <c r="GCP114" s="865"/>
      <c r="GCQ114" s="865"/>
      <c r="GCR114" s="865"/>
      <c r="GCS114" s="865"/>
      <c r="GCT114" s="865"/>
      <c r="GCU114" s="865"/>
      <c r="GCV114" s="865"/>
      <c r="GCW114" s="864"/>
      <c r="GCX114" s="865"/>
      <c r="GCY114" s="865"/>
      <c r="GCZ114" s="865"/>
      <c r="GDA114" s="865"/>
      <c r="GDB114" s="865"/>
      <c r="GDC114" s="865"/>
      <c r="GDD114" s="865"/>
      <c r="GDE114" s="864"/>
      <c r="GDF114" s="865"/>
      <c r="GDG114" s="865"/>
      <c r="GDH114" s="865"/>
      <c r="GDI114" s="865"/>
      <c r="GDJ114" s="865"/>
      <c r="GDK114" s="865"/>
      <c r="GDL114" s="865"/>
      <c r="GDM114" s="864"/>
      <c r="GDN114" s="865"/>
      <c r="GDO114" s="865"/>
      <c r="GDP114" s="865"/>
      <c r="GDQ114" s="865"/>
      <c r="GDR114" s="865"/>
      <c r="GDS114" s="865"/>
      <c r="GDT114" s="865"/>
      <c r="GDU114" s="864"/>
      <c r="GDV114" s="865"/>
      <c r="GDW114" s="865"/>
      <c r="GDX114" s="865"/>
      <c r="GDY114" s="865"/>
      <c r="GDZ114" s="865"/>
      <c r="GEA114" s="865"/>
      <c r="GEB114" s="865"/>
      <c r="GEC114" s="864"/>
      <c r="GED114" s="865"/>
      <c r="GEE114" s="865"/>
      <c r="GEF114" s="865"/>
      <c r="GEG114" s="865"/>
      <c r="GEH114" s="865"/>
      <c r="GEI114" s="865"/>
      <c r="GEJ114" s="865"/>
      <c r="GEK114" s="864"/>
      <c r="GEL114" s="865"/>
      <c r="GEM114" s="865"/>
      <c r="GEN114" s="865"/>
      <c r="GEO114" s="865"/>
      <c r="GEP114" s="865"/>
      <c r="GEQ114" s="865"/>
      <c r="GER114" s="865"/>
      <c r="GES114" s="864"/>
      <c r="GET114" s="865"/>
      <c r="GEU114" s="865"/>
      <c r="GEV114" s="865"/>
      <c r="GEW114" s="865"/>
      <c r="GEX114" s="865"/>
      <c r="GEY114" s="865"/>
      <c r="GEZ114" s="865"/>
      <c r="GFA114" s="864"/>
      <c r="GFB114" s="865"/>
      <c r="GFC114" s="865"/>
      <c r="GFD114" s="865"/>
      <c r="GFE114" s="865"/>
      <c r="GFF114" s="865"/>
      <c r="GFG114" s="865"/>
      <c r="GFH114" s="865"/>
      <c r="GFI114" s="864"/>
      <c r="GFJ114" s="865"/>
      <c r="GFK114" s="865"/>
      <c r="GFL114" s="865"/>
      <c r="GFM114" s="865"/>
      <c r="GFN114" s="865"/>
      <c r="GFO114" s="865"/>
      <c r="GFP114" s="865"/>
      <c r="GFQ114" s="864"/>
      <c r="GFR114" s="865"/>
      <c r="GFS114" s="865"/>
      <c r="GFT114" s="865"/>
      <c r="GFU114" s="865"/>
      <c r="GFV114" s="865"/>
      <c r="GFW114" s="865"/>
      <c r="GFX114" s="865"/>
      <c r="GFY114" s="864"/>
      <c r="GFZ114" s="865"/>
      <c r="GGA114" s="865"/>
      <c r="GGB114" s="865"/>
      <c r="GGC114" s="865"/>
      <c r="GGD114" s="865"/>
      <c r="GGE114" s="865"/>
      <c r="GGF114" s="865"/>
      <c r="GGG114" s="864"/>
      <c r="GGH114" s="865"/>
      <c r="GGI114" s="865"/>
      <c r="GGJ114" s="865"/>
      <c r="GGK114" s="865"/>
      <c r="GGL114" s="865"/>
      <c r="GGM114" s="865"/>
      <c r="GGN114" s="865"/>
      <c r="GGO114" s="864"/>
      <c r="GGP114" s="865"/>
      <c r="GGQ114" s="865"/>
      <c r="GGR114" s="865"/>
      <c r="GGS114" s="865"/>
      <c r="GGT114" s="865"/>
      <c r="GGU114" s="865"/>
      <c r="GGV114" s="865"/>
      <c r="GGW114" s="864"/>
      <c r="GGX114" s="865"/>
      <c r="GGY114" s="865"/>
      <c r="GGZ114" s="865"/>
      <c r="GHA114" s="865"/>
      <c r="GHB114" s="865"/>
      <c r="GHC114" s="865"/>
      <c r="GHD114" s="865"/>
      <c r="GHE114" s="864"/>
      <c r="GHF114" s="865"/>
      <c r="GHG114" s="865"/>
      <c r="GHH114" s="865"/>
      <c r="GHI114" s="865"/>
      <c r="GHJ114" s="865"/>
      <c r="GHK114" s="865"/>
      <c r="GHL114" s="865"/>
      <c r="GHM114" s="864"/>
      <c r="GHN114" s="865"/>
      <c r="GHO114" s="865"/>
      <c r="GHP114" s="865"/>
      <c r="GHQ114" s="865"/>
      <c r="GHR114" s="865"/>
      <c r="GHS114" s="865"/>
      <c r="GHT114" s="865"/>
      <c r="GHU114" s="864"/>
      <c r="GHV114" s="865"/>
      <c r="GHW114" s="865"/>
      <c r="GHX114" s="865"/>
      <c r="GHY114" s="865"/>
      <c r="GHZ114" s="865"/>
      <c r="GIA114" s="865"/>
      <c r="GIB114" s="865"/>
      <c r="GIC114" s="864"/>
      <c r="GID114" s="865"/>
      <c r="GIE114" s="865"/>
      <c r="GIF114" s="865"/>
      <c r="GIG114" s="865"/>
      <c r="GIH114" s="865"/>
      <c r="GII114" s="865"/>
      <c r="GIJ114" s="865"/>
      <c r="GIK114" s="864"/>
      <c r="GIL114" s="865"/>
      <c r="GIM114" s="865"/>
      <c r="GIN114" s="865"/>
      <c r="GIO114" s="865"/>
      <c r="GIP114" s="865"/>
      <c r="GIQ114" s="865"/>
      <c r="GIR114" s="865"/>
      <c r="GIS114" s="864"/>
      <c r="GIT114" s="865"/>
      <c r="GIU114" s="865"/>
      <c r="GIV114" s="865"/>
      <c r="GIW114" s="865"/>
      <c r="GIX114" s="865"/>
      <c r="GIY114" s="865"/>
      <c r="GIZ114" s="865"/>
      <c r="GJA114" s="864"/>
      <c r="GJB114" s="865"/>
      <c r="GJC114" s="865"/>
      <c r="GJD114" s="865"/>
      <c r="GJE114" s="865"/>
      <c r="GJF114" s="865"/>
      <c r="GJG114" s="865"/>
      <c r="GJH114" s="865"/>
      <c r="GJI114" s="864"/>
      <c r="GJJ114" s="865"/>
      <c r="GJK114" s="865"/>
      <c r="GJL114" s="865"/>
      <c r="GJM114" s="865"/>
      <c r="GJN114" s="865"/>
      <c r="GJO114" s="865"/>
      <c r="GJP114" s="865"/>
      <c r="GJQ114" s="864"/>
      <c r="GJR114" s="865"/>
      <c r="GJS114" s="865"/>
      <c r="GJT114" s="865"/>
      <c r="GJU114" s="865"/>
      <c r="GJV114" s="865"/>
      <c r="GJW114" s="865"/>
      <c r="GJX114" s="865"/>
      <c r="GJY114" s="864"/>
      <c r="GJZ114" s="865"/>
      <c r="GKA114" s="865"/>
      <c r="GKB114" s="865"/>
      <c r="GKC114" s="865"/>
      <c r="GKD114" s="865"/>
      <c r="GKE114" s="865"/>
      <c r="GKF114" s="865"/>
      <c r="GKG114" s="864"/>
      <c r="GKH114" s="865"/>
      <c r="GKI114" s="865"/>
      <c r="GKJ114" s="865"/>
      <c r="GKK114" s="865"/>
      <c r="GKL114" s="865"/>
      <c r="GKM114" s="865"/>
      <c r="GKN114" s="865"/>
      <c r="GKO114" s="864"/>
      <c r="GKP114" s="865"/>
      <c r="GKQ114" s="865"/>
      <c r="GKR114" s="865"/>
      <c r="GKS114" s="865"/>
      <c r="GKT114" s="865"/>
      <c r="GKU114" s="865"/>
      <c r="GKV114" s="865"/>
      <c r="GKW114" s="864"/>
      <c r="GKX114" s="865"/>
      <c r="GKY114" s="865"/>
      <c r="GKZ114" s="865"/>
      <c r="GLA114" s="865"/>
      <c r="GLB114" s="865"/>
      <c r="GLC114" s="865"/>
      <c r="GLD114" s="865"/>
      <c r="GLE114" s="864"/>
      <c r="GLF114" s="865"/>
      <c r="GLG114" s="865"/>
      <c r="GLH114" s="865"/>
      <c r="GLI114" s="865"/>
      <c r="GLJ114" s="865"/>
      <c r="GLK114" s="865"/>
      <c r="GLL114" s="865"/>
      <c r="GLM114" s="864"/>
      <c r="GLN114" s="865"/>
      <c r="GLO114" s="865"/>
      <c r="GLP114" s="865"/>
      <c r="GLQ114" s="865"/>
      <c r="GLR114" s="865"/>
      <c r="GLS114" s="865"/>
      <c r="GLT114" s="865"/>
      <c r="GLU114" s="864"/>
      <c r="GLV114" s="865"/>
      <c r="GLW114" s="865"/>
      <c r="GLX114" s="865"/>
      <c r="GLY114" s="865"/>
      <c r="GLZ114" s="865"/>
      <c r="GMA114" s="865"/>
      <c r="GMB114" s="865"/>
      <c r="GMC114" s="864"/>
      <c r="GMD114" s="865"/>
      <c r="GME114" s="865"/>
      <c r="GMF114" s="865"/>
      <c r="GMG114" s="865"/>
      <c r="GMH114" s="865"/>
      <c r="GMI114" s="865"/>
      <c r="GMJ114" s="865"/>
      <c r="GMK114" s="864"/>
      <c r="GML114" s="865"/>
      <c r="GMM114" s="865"/>
      <c r="GMN114" s="865"/>
      <c r="GMO114" s="865"/>
      <c r="GMP114" s="865"/>
      <c r="GMQ114" s="865"/>
      <c r="GMR114" s="865"/>
      <c r="GMS114" s="864"/>
      <c r="GMT114" s="865"/>
      <c r="GMU114" s="865"/>
      <c r="GMV114" s="865"/>
      <c r="GMW114" s="865"/>
      <c r="GMX114" s="865"/>
      <c r="GMY114" s="865"/>
      <c r="GMZ114" s="865"/>
      <c r="GNA114" s="864"/>
      <c r="GNB114" s="865"/>
      <c r="GNC114" s="865"/>
      <c r="GND114" s="865"/>
      <c r="GNE114" s="865"/>
      <c r="GNF114" s="865"/>
      <c r="GNG114" s="865"/>
      <c r="GNH114" s="865"/>
      <c r="GNI114" s="864"/>
      <c r="GNJ114" s="865"/>
      <c r="GNK114" s="865"/>
      <c r="GNL114" s="865"/>
      <c r="GNM114" s="865"/>
      <c r="GNN114" s="865"/>
      <c r="GNO114" s="865"/>
      <c r="GNP114" s="865"/>
      <c r="GNQ114" s="864"/>
      <c r="GNR114" s="865"/>
      <c r="GNS114" s="865"/>
      <c r="GNT114" s="865"/>
      <c r="GNU114" s="865"/>
      <c r="GNV114" s="865"/>
      <c r="GNW114" s="865"/>
      <c r="GNX114" s="865"/>
      <c r="GNY114" s="864"/>
      <c r="GNZ114" s="865"/>
      <c r="GOA114" s="865"/>
      <c r="GOB114" s="865"/>
      <c r="GOC114" s="865"/>
      <c r="GOD114" s="865"/>
      <c r="GOE114" s="865"/>
      <c r="GOF114" s="865"/>
      <c r="GOG114" s="864"/>
      <c r="GOH114" s="865"/>
      <c r="GOI114" s="865"/>
      <c r="GOJ114" s="865"/>
      <c r="GOK114" s="865"/>
      <c r="GOL114" s="865"/>
      <c r="GOM114" s="865"/>
      <c r="GON114" s="865"/>
      <c r="GOO114" s="864"/>
      <c r="GOP114" s="865"/>
      <c r="GOQ114" s="865"/>
      <c r="GOR114" s="865"/>
      <c r="GOS114" s="865"/>
      <c r="GOT114" s="865"/>
      <c r="GOU114" s="865"/>
      <c r="GOV114" s="865"/>
      <c r="GOW114" s="864"/>
      <c r="GOX114" s="865"/>
      <c r="GOY114" s="865"/>
      <c r="GOZ114" s="865"/>
      <c r="GPA114" s="865"/>
      <c r="GPB114" s="865"/>
      <c r="GPC114" s="865"/>
      <c r="GPD114" s="865"/>
      <c r="GPE114" s="864"/>
      <c r="GPF114" s="865"/>
      <c r="GPG114" s="865"/>
      <c r="GPH114" s="865"/>
      <c r="GPI114" s="865"/>
      <c r="GPJ114" s="865"/>
      <c r="GPK114" s="865"/>
      <c r="GPL114" s="865"/>
      <c r="GPM114" s="864"/>
      <c r="GPN114" s="865"/>
      <c r="GPO114" s="865"/>
      <c r="GPP114" s="865"/>
      <c r="GPQ114" s="865"/>
      <c r="GPR114" s="865"/>
      <c r="GPS114" s="865"/>
      <c r="GPT114" s="865"/>
      <c r="GPU114" s="864"/>
      <c r="GPV114" s="865"/>
      <c r="GPW114" s="865"/>
      <c r="GPX114" s="865"/>
      <c r="GPY114" s="865"/>
      <c r="GPZ114" s="865"/>
      <c r="GQA114" s="865"/>
      <c r="GQB114" s="865"/>
      <c r="GQC114" s="864"/>
      <c r="GQD114" s="865"/>
      <c r="GQE114" s="865"/>
      <c r="GQF114" s="865"/>
      <c r="GQG114" s="865"/>
      <c r="GQH114" s="865"/>
      <c r="GQI114" s="865"/>
      <c r="GQJ114" s="865"/>
      <c r="GQK114" s="864"/>
      <c r="GQL114" s="865"/>
      <c r="GQM114" s="865"/>
      <c r="GQN114" s="865"/>
      <c r="GQO114" s="865"/>
      <c r="GQP114" s="865"/>
      <c r="GQQ114" s="865"/>
      <c r="GQR114" s="865"/>
      <c r="GQS114" s="864"/>
      <c r="GQT114" s="865"/>
      <c r="GQU114" s="865"/>
      <c r="GQV114" s="865"/>
      <c r="GQW114" s="865"/>
      <c r="GQX114" s="865"/>
      <c r="GQY114" s="865"/>
      <c r="GQZ114" s="865"/>
      <c r="GRA114" s="864"/>
      <c r="GRB114" s="865"/>
      <c r="GRC114" s="865"/>
      <c r="GRD114" s="865"/>
      <c r="GRE114" s="865"/>
      <c r="GRF114" s="865"/>
      <c r="GRG114" s="865"/>
      <c r="GRH114" s="865"/>
      <c r="GRI114" s="864"/>
      <c r="GRJ114" s="865"/>
      <c r="GRK114" s="865"/>
      <c r="GRL114" s="865"/>
      <c r="GRM114" s="865"/>
      <c r="GRN114" s="865"/>
      <c r="GRO114" s="865"/>
      <c r="GRP114" s="865"/>
      <c r="GRQ114" s="864"/>
      <c r="GRR114" s="865"/>
      <c r="GRS114" s="865"/>
      <c r="GRT114" s="865"/>
      <c r="GRU114" s="865"/>
      <c r="GRV114" s="865"/>
      <c r="GRW114" s="865"/>
      <c r="GRX114" s="865"/>
      <c r="GRY114" s="864"/>
      <c r="GRZ114" s="865"/>
      <c r="GSA114" s="865"/>
      <c r="GSB114" s="865"/>
      <c r="GSC114" s="865"/>
      <c r="GSD114" s="865"/>
      <c r="GSE114" s="865"/>
      <c r="GSF114" s="865"/>
      <c r="GSG114" s="864"/>
      <c r="GSH114" s="865"/>
      <c r="GSI114" s="865"/>
      <c r="GSJ114" s="865"/>
      <c r="GSK114" s="865"/>
      <c r="GSL114" s="865"/>
      <c r="GSM114" s="865"/>
      <c r="GSN114" s="865"/>
      <c r="GSO114" s="864"/>
      <c r="GSP114" s="865"/>
      <c r="GSQ114" s="865"/>
      <c r="GSR114" s="865"/>
      <c r="GSS114" s="865"/>
      <c r="GST114" s="865"/>
      <c r="GSU114" s="865"/>
      <c r="GSV114" s="865"/>
      <c r="GSW114" s="864"/>
      <c r="GSX114" s="865"/>
      <c r="GSY114" s="865"/>
      <c r="GSZ114" s="865"/>
      <c r="GTA114" s="865"/>
      <c r="GTB114" s="865"/>
      <c r="GTC114" s="865"/>
      <c r="GTD114" s="865"/>
      <c r="GTE114" s="864"/>
      <c r="GTF114" s="865"/>
      <c r="GTG114" s="865"/>
      <c r="GTH114" s="865"/>
      <c r="GTI114" s="865"/>
      <c r="GTJ114" s="865"/>
      <c r="GTK114" s="865"/>
      <c r="GTL114" s="865"/>
      <c r="GTM114" s="864"/>
      <c r="GTN114" s="865"/>
      <c r="GTO114" s="865"/>
      <c r="GTP114" s="865"/>
      <c r="GTQ114" s="865"/>
      <c r="GTR114" s="865"/>
      <c r="GTS114" s="865"/>
      <c r="GTT114" s="865"/>
      <c r="GTU114" s="864"/>
      <c r="GTV114" s="865"/>
      <c r="GTW114" s="865"/>
      <c r="GTX114" s="865"/>
      <c r="GTY114" s="865"/>
      <c r="GTZ114" s="865"/>
      <c r="GUA114" s="865"/>
      <c r="GUB114" s="865"/>
      <c r="GUC114" s="864"/>
      <c r="GUD114" s="865"/>
      <c r="GUE114" s="865"/>
      <c r="GUF114" s="865"/>
      <c r="GUG114" s="865"/>
      <c r="GUH114" s="865"/>
      <c r="GUI114" s="865"/>
      <c r="GUJ114" s="865"/>
      <c r="GUK114" s="864"/>
      <c r="GUL114" s="865"/>
      <c r="GUM114" s="865"/>
      <c r="GUN114" s="865"/>
      <c r="GUO114" s="865"/>
      <c r="GUP114" s="865"/>
      <c r="GUQ114" s="865"/>
      <c r="GUR114" s="865"/>
      <c r="GUS114" s="864"/>
      <c r="GUT114" s="865"/>
      <c r="GUU114" s="865"/>
      <c r="GUV114" s="865"/>
      <c r="GUW114" s="865"/>
      <c r="GUX114" s="865"/>
      <c r="GUY114" s="865"/>
      <c r="GUZ114" s="865"/>
      <c r="GVA114" s="864"/>
      <c r="GVB114" s="865"/>
      <c r="GVC114" s="865"/>
      <c r="GVD114" s="865"/>
      <c r="GVE114" s="865"/>
      <c r="GVF114" s="865"/>
      <c r="GVG114" s="865"/>
      <c r="GVH114" s="865"/>
      <c r="GVI114" s="864"/>
      <c r="GVJ114" s="865"/>
      <c r="GVK114" s="865"/>
      <c r="GVL114" s="865"/>
      <c r="GVM114" s="865"/>
      <c r="GVN114" s="865"/>
      <c r="GVO114" s="865"/>
      <c r="GVP114" s="865"/>
      <c r="GVQ114" s="864"/>
      <c r="GVR114" s="865"/>
      <c r="GVS114" s="865"/>
      <c r="GVT114" s="865"/>
      <c r="GVU114" s="865"/>
      <c r="GVV114" s="865"/>
      <c r="GVW114" s="865"/>
      <c r="GVX114" s="865"/>
      <c r="GVY114" s="864"/>
      <c r="GVZ114" s="865"/>
      <c r="GWA114" s="865"/>
      <c r="GWB114" s="865"/>
      <c r="GWC114" s="865"/>
      <c r="GWD114" s="865"/>
      <c r="GWE114" s="865"/>
      <c r="GWF114" s="865"/>
      <c r="GWG114" s="864"/>
      <c r="GWH114" s="865"/>
      <c r="GWI114" s="865"/>
      <c r="GWJ114" s="865"/>
      <c r="GWK114" s="865"/>
      <c r="GWL114" s="865"/>
      <c r="GWM114" s="865"/>
      <c r="GWN114" s="865"/>
      <c r="GWO114" s="864"/>
      <c r="GWP114" s="865"/>
      <c r="GWQ114" s="865"/>
      <c r="GWR114" s="865"/>
      <c r="GWS114" s="865"/>
      <c r="GWT114" s="865"/>
      <c r="GWU114" s="865"/>
      <c r="GWV114" s="865"/>
      <c r="GWW114" s="864"/>
      <c r="GWX114" s="865"/>
      <c r="GWY114" s="865"/>
      <c r="GWZ114" s="865"/>
      <c r="GXA114" s="865"/>
      <c r="GXB114" s="865"/>
      <c r="GXC114" s="865"/>
      <c r="GXD114" s="865"/>
      <c r="GXE114" s="864"/>
      <c r="GXF114" s="865"/>
      <c r="GXG114" s="865"/>
      <c r="GXH114" s="865"/>
      <c r="GXI114" s="865"/>
      <c r="GXJ114" s="865"/>
      <c r="GXK114" s="865"/>
      <c r="GXL114" s="865"/>
      <c r="GXM114" s="864"/>
      <c r="GXN114" s="865"/>
      <c r="GXO114" s="865"/>
      <c r="GXP114" s="865"/>
      <c r="GXQ114" s="865"/>
      <c r="GXR114" s="865"/>
      <c r="GXS114" s="865"/>
      <c r="GXT114" s="865"/>
      <c r="GXU114" s="864"/>
      <c r="GXV114" s="865"/>
      <c r="GXW114" s="865"/>
      <c r="GXX114" s="865"/>
      <c r="GXY114" s="865"/>
      <c r="GXZ114" s="865"/>
      <c r="GYA114" s="865"/>
      <c r="GYB114" s="865"/>
      <c r="GYC114" s="864"/>
      <c r="GYD114" s="865"/>
      <c r="GYE114" s="865"/>
      <c r="GYF114" s="865"/>
      <c r="GYG114" s="865"/>
      <c r="GYH114" s="865"/>
      <c r="GYI114" s="865"/>
      <c r="GYJ114" s="865"/>
      <c r="GYK114" s="864"/>
      <c r="GYL114" s="865"/>
      <c r="GYM114" s="865"/>
      <c r="GYN114" s="865"/>
      <c r="GYO114" s="865"/>
      <c r="GYP114" s="865"/>
      <c r="GYQ114" s="865"/>
      <c r="GYR114" s="865"/>
      <c r="GYS114" s="864"/>
      <c r="GYT114" s="865"/>
      <c r="GYU114" s="865"/>
      <c r="GYV114" s="865"/>
      <c r="GYW114" s="865"/>
      <c r="GYX114" s="865"/>
      <c r="GYY114" s="865"/>
      <c r="GYZ114" s="865"/>
      <c r="GZA114" s="864"/>
      <c r="GZB114" s="865"/>
      <c r="GZC114" s="865"/>
      <c r="GZD114" s="865"/>
      <c r="GZE114" s="865"/>
      <c r="GZF114" s="865"/>
      <c r="GZG114" s="865"/>
      <c r="GZH114" s="865"/>
      <c r="GZI114" s="864"/>
      <c r="GZJ114" s="865"/>
      <c r="GZK114" s="865"/>
      <c r="GZL114" s="865"/>
      <c r="GZM114" s="865"/>
      <c r="GZN114" s="865"/>
      <c r="GZO114" s="865"/>
      <c r="GZP114" s="865"/>
      <c r="GZQ114" s="864"/>
      <c r="GZR114" s="865"/>
      <c r="GZS114" s="865"/>
      <c r="GZT114" s="865"/>
      <c r="GZU114" s="865"/>
      <c r="GZV114" s="865"/>
      <c r="GZW114" s="865"/>
      <c r="GZX114" s="865"/>
      <c r="GZY114" s="864"/>
      <c r="GZZ114" s="865"/>
      <c r="HAA114" s="865"/>
      <c r="HAB114" s="865"/>
      <c r="HAC114" s="865"/>
      <c r="HAD114" s="865"/>
      <c r="HAE114" s="865"/>
      <c r="HAF114" s="865"/>
      <c r="HAG114" s="864"/>
      <c r="HAH114" s="865"/>
      <c r="HAI114" s="865"/>
      <c r="HAJ114" s="865"/>
      <c r="HAK114" s="865"/>
      <c r="HAL114" s="865"/>
      <c r="HAM114" s="865"/>
      <c r="HAN114" s="865"/>
      <c r="HAO114" s="864"/>
      <c r="HAP114" s="865"/>
      <c r="HAQ114" s="865"/>
      <c r="HAR114" s="865"/>
      <c r="HAS114" s="865"/>
      <c r="HAT114" s="865"/>
      <c r="HAU114" s="865"/>
      <c r="HAV114" s="865"/>
      <c r="HAW114" s="864"/>
      <c r="HAX114" s="865"/>
      <c r="HAY114" s="865"/>
      <c r="HAZ114" s="865"/>
      <c r="HBA114" s="865"/>
      <c r="HBB114" s="865"/>
      <c r="HBC114" s="865"/>
      <c r="HBD114" s="865"/>
      <c r="HBE114" s="864"/>
      <c r="HBF114" s="865"/>
      <c r="HBG114" s="865"/>
      <c r="HBH114" s="865"/>
      <c r="HBI114" s="865"/>
      <c r="HBJ114" s="865"/>
      <c r="HBK114" s="865"/>
      <c r="HBL114" s="865"/>
      <c r="HBM114" s="864"/>
      <c r="HBN114" s="865"/>
      <c r="HBO114" s="865"/>
      <c r="HBP114" s="865"/>
      <c r="HBQ114" s="865"/>
      <c r="HBR114" s="865"/>
      <c r="HBS114" s="865"/>
      <c r="HBT114" s="865"/>
      <c r="HBU114" s="864"/>
      <c r="HBV114" s="865"/>
      <c r="HBW114" s="865"/>
      <c r="HBX114" s="865"/>
      <c r="HBY114" s="865"/>
      <c r="HBZ114" s="865"/>
      <c r="HCA114" s="865"/>
      <c r="HCB114" s="865"/>
      <c r="HCC114" s="864"/>
      <c r="HCD114" s="865"/>
      <c r="HCE114" s="865"/>
      <c r="HCF114" s="865"/>
      <c r="HCG114" s="865"/>
      <c r="HCH114" s="865"/>
      <c r="HCI114" s="865"/>
      <c r="HCJ114" s="865"/>
      <c r="HCK114" s="864"/>
      <c r="HCL114" s="865"/>
      <c r="HCM114" s="865"/>
      <c r="HCN114" s="865"/>
      <c r="HCO114" s="865"/>
      <c r="HCP114" s="865"/>
      <c r="HCQ114" s="865"/>
      <c r="HCR114" s="865"/>
      <c r="HCS114" s="864"/>
      <c r="HCT114" s="865"/>
      <c r="HCU114" s="865"/>
      <c r="HCV114" s="865"/>
      <c r="HCW114" s="865"/>
      <c r="HCX114" s="865"/>
      <c r="HCY114" s="865"/>
      <c r="HCZ114" s="865"/>
      <c r="HDA114" s="864"/>
      <c r="HDB114" s="865"/>
      <c r="HDC114" s="865"/>
      <c r="HDD114" s="865"/>
      <c r="HDE114" s="865"/>
      <c r="HDF114" s="865"/>
      <c r="HDG114" s="865"/>
      <c r="HDH114" s="865"/>
      <c r="HDI114" s="864"/>
      <c r="HDJ114" s="865"/>
      <c r="HDK114" s="865"/>
      <c r="HDL114" s="865"/>
      <c r="HDM114" s="865"/>
      <c r="HDN114" s="865"/>
      <c r="HDO114" s="865"/>
      <c r="HDP114" s="865"/>
      <c r="HDQ114" s="864"/>
      <c r="HDR114" s="865"/>
      <c r="HDS114" s="865"/>
      <c r="HDT114" s="865"/>
      <c r="HDU114" s="865"/>
      <c r="HDV114" s="865"/>
      <c r="HDW114" s="865"/>
      <c r="HDX114" s="865"/>
      <c r="HDY114" s="864"/>
      <c r="HDZ114" s="865"/>
      <c r="HEA114" s="865"/>
      <c r="HEB114" s="865"/>
      <c r="HEC114" s="865"/>
      <c r="HED114" s="865"/>
      <c r="HEE114" s="865"/>
      <c r="HEF114" s="865"/>
      <c r="HEG114" s="864"/>
      <c r="HEH114" s="865"/>
      <c r="HEI114" s="865"/>
      <c r="HEJ114" s="865"/>
      <c r="HEK114" s="865"/>
      <c r="HEL114" s="865"/>
      <c r="HEM114" s="865"/>
      <c r="HEN114" s="865"/>
      <c r="HEO114" s="864"/>
      <c r="HEP114" s="865"/>
      <c r="HEQ114" s="865"/>
      <c r="HER114" s="865"/>
      <c r="HES114" s="865"/>
      <c r="HET114" s="865"/>
      <c r="HEU114" s="865"/>
      <c r="HEV114" s="865"/>
      <c r="HEW114" s="864"/>
      <c r="HEX114" s="865"/>
      <c r="HEY114" s="865"/>
      <c r="HEZ114" s="865"/>
      <c r="HFA114" s="865"/>
      <c r="HFB114" s="865"/>
      <c r="HFC114" s="865"/>
      <c r="HFD114" s="865"/>
      <c r="HFE114" s="864"/>
      <c r="HFF114" s="865"/>
      <c r="HFG114" s="865"/>
      <c r="HFH114" s="865"/>
      <c r="HFI114" s="865"/>
      <c r="HFJ114" s="865"/>
      <c r="HFK114" s="865"/>
      <c r="HFL114" s="865"/>
      <c r="HFM114" s="864"/>
      <c r="HFN114" s="865"/>
      <c r="HFO114" s="865"/>
      <c r="HFP114" s="865"/>
      <c r="HFQ114" s="865"/>
      <c r="HFR114" s="865"/>
      <c r="HFS114" s="865"/>
      <c r="HFT114" s="865"/>
      <c r="HFU114" s="864"/>
      <c r="HFV114" s="865"/>
      <c r="HFW114" s="865"/>
      <c r="HFX114" s="865"/>
      <c r="HFY114" s="865"/>
      <c r="HFZ114" s="865"/>
      <c r="HGA114" s="865"/>
      <c r="HGB114" s="865"/>
      <c r="HGC114" s="864"/>
      <c r="HGD114" s="865"/>
      <c r="HGE114" s="865"/>
      <c r="HGF114" s="865"/>
      <c r="HGG114" s="865"/>
      <c r="HGH114" s="865"/>
      <c r="HGI114" s="865"/>
      <c r="HGJ114" s="865"/>
      <c r="HGK114" s="864"/>
      <c r="HGL114" s="865"/>
      <c r="HGM114" s="865"/>
      <c r="HGN114" s="865"/>
      <c r="HGO114" s="865"/>
      <c r="HGP114" s="865"/>
      <c r="HGQ114" s="865"/>
      <c r="HGR114" s="865"/>
      <c r="HGS114" s="864"/>
      <c r="HGT114" s="865"/>
      <c r="HGU114" s="865"/>
      <c r="HGV114" s="865"/>
      <c r="HGW114" s="865"/>
      <c r="HGX114" s="865"/>
      <c r="HGY114" s="865"/>
      <c r="HGZ114" s="865"/>
      <c r="HHA114" s="864"/>
      <c r="HHB114" s="865"/>
      <c r="HHC114" s="865"/>
      <c r="HHD114" s="865"/>
      <c r="HHE114" s="865"/>
      <c r="HHF114" s="865"/>
      <c r="HHG114" s="865"/>
      <c r="HHH114" s="865"/>
      <c r="HHI114" s="864"/>
      <c r="HHJ114" s="865"/>
      <c r="HHK114" s="865"/>
      <c r="HHL114" s="865"/>
      <c r="HHM114" s="865"/>
      <c r="HHN114" s="865"/>
      <c r="HHO114" s="865"/>
      <c r="HHP114" s="865"/>
      <c r="HHQ114" s="864"/>
      <c r="HHR114" s="865"/>
      <c r="HHS114" s="865"/>
      <c r="HHT114" s="865"/>
      <c r="HHU114" s="865"/>
      <c r="HHV114" s="865"/>
      <c r="HHW114" s="865"/>
      <c r="HHX114" s="865"/>
      <c r="HHY114" s="864"/>
      <c r="HHZ114" s="865"/>
      <c r="HIA114" s="865"/>
      <c r="HIB114" s="865"/>
      <c r="HIC114" s="865"/>
      <c r="HID114" s="865"/>
      <c r="HIE114" s="865"/>
      <c r="HIF114" s="865"/>
      <c r="HIG114" s="864"/>
      <c r="HIH114" s="865"/>
      <c r="HII114" s="865"/>
      <c r="HIJ114" s="865"/>
      <c r="HIK114" s="865"/>
      <c r="HIL114" s="865"/>
      <c r="HIM114" s="865"/>
      <c r="HIN114" s="865"/>
      <c r="HIO114" s="864"/>
      <c r="HIP114" s="865"/>
      <c r="HIQ114" s="865"/>
      <c r="HIR114" s="865"/>
      <c r="HIS114" s="865"/>
      <c r="HIT114" s="865"/>
      <c r="HIU114" s="865"/>
      <c r="HIV114" s="865"/>
      <c r="HIW114" s="864"/>
      <c r="HIX114" s="865"/>
      <c r="HIY114" s="865"/>
      <c r="HIZ114" s="865"/>
      <c r="HJA114" s="865"/>
      <c r="HJB114" s="865"/>
      <c r="HJC114" s="865"/>
      <c r="HJD114" s="865"/>
      <c r="HJE114" s="864"/>
      <c r="HJF114" s="865"/>
      <c r="HJG114" s="865"/>
      <c r="HJH114" s="865"/>
      <c r="HJI114" s="865"/>
      <c r="HJJ114" s="865"/>
      <c r="HJK114" s="865"/>
      <c r="HJL114" s="865"/>
      <c r="HJM114" s="864"/>
      <c r="HJN114" s="865"/>
      <c r="HJO114" s="865"/>
      <c r="HJP114" s="865"/>
      <c r="HJQ114" s="865"/>
      <c r="HJR114" s="865"/>
      <c r="HJS114" s="865"/>
      <c r="HJT114" s="865"/>
      <c r="HJU114" s="864"/>
      <c r="HJV114" s="865"/>
      <c r="HJW114" s="865"/>
      <c r="HJX114" s="865"/>
      <c r="HJY114" s="865"/>
      <c r="HJZ114" s="865"/>
      <c r="HKA114" s="865"/>
      <c r="HKB114" s="865"/>
      <c r="HKC114" s="864"/>
      <c r="HKD114" s="865"/>
      <c r="HKE114" s="865"/>
      <c r="HKF114" s="865"/>
      <c r="HKG114" s="865"/>
      <c r="HKH114" s="865"/>
      <c r="HKI114" s="865"/>
      <c r="HKJ114" s="865"/>
      <c r="HKK114" s="864"/>
      <c r="HKL114" s="865"/>
      <c r="HKM114" s="865"/>
      <c r="HKN114" s="865"/>
      <c r="HKO114" s="865"/>
      <c r="HKP114" s="865"/>
      <c r="HKQ114" s="865"/>
      <c r="HKR114" s="865"/>
      <c r="HKS114" s="864"/>
      <c r="HKT114" s="865"/>
      <c r="HKU114" s="865"/>
      <c r="HKV114" s="865"/>
      <c r="HKW114" s="865"/>
      <c r="HKX114" s="865"/>
      <c r="HKY114" s="865"/>
      <c r="HKZ114" s="865"/>
      <c r="HLA114" s="864"/>
      <c r="HLB114" s="865"/>
      <c r="HLC114" s="865"/>
      <c r="HLD114" s="865"/>
      <c r="HLE114" s="865"/>
      <c r="HLF114" s="865"/>
      <c r="HLG114" s="865"/>
      <c r="HLH114" s="865"/>
      <c r="HLI114" s="864"/>
      <c r="HLJ114" s="865"/>
      <c r="HLK114" s="865"/>
      <c r="HLL114" s="865"/>
      <c r="HLM114" s="865"/>
      <c r="HLN114" s="865"/>
      <c r="HLO114" s="865"/>
      <c r="HLP114" s="865"/>
      <c r="HLQ114" s="864"/>
      <c r="HLR114" s="865"/>
      <c r="HLS114" s="865"/>
      <c r="HLT114" s="865"/>
      <c r="HLU114" s="865"/>
      <c r="HLV114" s="865"/>
      <c r="HLW114" s="865"/>
      <c r="HLX114" s="865"/>
      <c r="HLY114" s="864"/>
      <c r="HLZ114" s="865"/>
      <c r="HMA114" s="865"/>
      <c r="HMB114" s="865"/>
      <c r="HMC114" s="865"/>
      <c r="HMD114" s="865"/>
      <c r="HME114" s="865"/>
      <c r="HMF114" s="865"/>
      <c r="HMG114" s="864"/>
      <c r="HMH114" s="865"/>
      <c r="HMI114" s="865"/>
      <c r="HMJ114" s="865"/>
      <c r="HMK114" s="865"/>
      <c r="HML114" s="865"/>
      <c r="HMM114" s="865"/>
      <c r="HMN114" s="865"/>
      <c r="HMO114" s="864"/>
      <c r="HMP114" s="865"/>
      <c r="HMQ114" s="865"/>
      <c r="HMR114" s="865"/>
      <c r="HMS114" s="865"/>
      <c r="HMT114" s="865"/>
      <c r="HMU114" s="865"/>
      <c r="HMV114" s="865"/>
      <c r="HMW114" s="864"/>
      <c r="HMX114" s="865"/>
      <c r="HMY114" s="865"/>
      <c r="HMZ114" s="865"/>
      <c r="HNA114" s="865"/>
      <c r="HNB114" s="865"/>
      <c r="HNC114" s="865"/>
      <c r="HND114" s="865"/>
      <c r="HNE114" s="864"/>
      <c r="HNF114" s="865"/>
      <c r="HNG114" s="865"/>
      <c r="HNH114" s="865"/>
      <c r="HNI114" s="865"/>
      <c r="HNJ114" s="865"/>
      <c r="HNK114" s="865"/>
      <c r="HNL114" s="865"/>
      <c r="HNM114" s="864"/>
      <c r="HNN114" s="865"/>
      <c r="HNO114" s="865"/>
      <c r="HNP114" s="865"/>
      <c r="HNQ114" s="865"/>
      <c r="HNR114" s="865"/>
      <c r="HNS114" s="865"/>
      <c r="HNT114" s="865"/>
      <c r="HNU114" s="864"/>
      <c r="HNV114" s="865"/>
      <c r="HNW114" s="865"/>
      <c r="HNX114" s="865"/>
      <c r="HNY114" s="865"/>
      <c r="HNZ114" s="865"/>
      <c r="HOA114" s="865"/>
      <c r="HOB114" s="865"/>
      <c r="HOC114" s="864"/>
      <c r="HOD114" s="865"/>
      <c r="HOE114" s="865"/>
      <c r="HOF114" s="865"/>
      <c r="HOG114" s="865"/>
      <c r="HOH114" s="865"/>
      <c r="HOI114" s="865"/>
      <c r="HOJ114" s="865"/>
      <c r="HOK114" s="864"/>
      <c r="HOL114" s="865"/>
      <c r="HOM114" s="865"/>
      <c r="HON114" s="865"/>
      <c r="HOO114" s="865"/>
      <c r="HOP114" s="865"/>
      <c r="HOQ114" s="865"/>
      <c r="HOR114" s="865"/>
      <c r="HOS114" s="864"/>
      <c r="HOT114" s="865"/>
      <c r="HOU114" s="865"/>
      <c r="HOV114" s="865"/>
      <c r="HOW114" s="865"/>
      <c r="HOX114" s="865"/>
      <c r="HOY114" s="865"/>
      <c r="HOZ114" s="865"/>
      <c r="HPA114" s="864"/>
      <c r="HPB114" s="865"/>
      <c r="HPC114" s="865"/>
      <c r="HPD114" s="865"/>
      <c r="HPE114" s="865"/>
      <c r="HPF114" s="865"/>
      <c r="HPG114" s="865"/>
      <c r="HPH114" s="865"/>
      <c r="HPI114" s="864"/>
      <c r="HPJ114" s="865"/>
      <c r="HPK114" s="865"/>
      <c r="HPL114" s="865"/>
      <c r="HPM114" s="865"/>
      <c r="HPN114" s="865"/>
      <c r="HPO114" s="865"/>
      <c r="HPP114" s="865"/>
      <c r="HPQ114" s="864"/>
      <c r="HPR114" s="865"/>
      <c r="HPS114" s="865"/>
      <c r="HPT114" s="865"/>
      <c r="HPU114" s="865"/>
      <c r="HPV114" s="865"/>
      <c r="HPW114" s="865"/>
      <c r="HPX114" s="865"/>
      <c r="HPY114" s="864"/>
      <c r="HPZ114" s="865"/>
      <c r="HQA114" s="865"/>
      <c r="HQB114" s="865"/>
      <c r="HQC114" s="865"/>
      <c r="HQD114" s="865"/>
      <c r="HQE114" s="865"/>
      <c r="HQF114" s="865"/>
      <c r="HQG114" s="864"/>
      <c r="HQH114" s="865"/>
      <c r="HQI114" s="865"/>
      <c r="HQJ114" s="865"/>
      <c r="HQK114" s="865"/>
      <c r="HQL114" s="865"/>
      <c r="HQM114" s="865"/>
      <c r="HQN114" s="865"/>
      <c r="HQO114" s="864"/>
      <c r="HQP114" s="865"/>
      <c r="HQQ114" s="865"/>
      <c r="HQR114" s="865"/>
      <c r="HQS114" s="865"/>
      <c r="HQT114" s="865"/>
      <c r="HQU114" s="865"/>
      <c r="HQV114" s="865"/>
      <c r="HQW114" s="864"/>
      <c r="HQX114" s="865"/>
      <c r="HQY114" s="865"/>
      <c r="HQZ114" s="865"/>
      <c r="HRA114" s="865"/>
      <c r="HRB114" s="865"/>
      <c r="HRC114" s="865"/>
      <c r="HRD114" s="865"/>
      <c r="HRE114" s="864"/>
      <c r="HRF114" s="865"/>
      <c r="HRG114" s="865"/>
      <c r="HRH114" s="865"/>
      <c r="HRI114" s="865"/>
      <c r="HRJ114" s="865"/>
      <c r="HRK114" s="865"/>
      <c r="HRL114" s="865"/>
      <c r="HRM114" s="864"/>
      <c r="HRN114" s="865"/>
      <c r="HRO114" s="865"/>
      <c r="HRP114" s="865"/>
      <c r="HRQ114" s="865"/>
      <c r="HRR114" s="865"/>
      <c r="HRS114" s="865"/>
      <c r="HRT114" s="865"/>
      <c r="HRU114" s="864"/>
      <c r="HRV114" s="865"/>
      <c r="HRW114" s="865"/>
      <c r="HRX114" s="865"/>
      <c r="HRY114" s="865"/>
      <c r="HRZ114" s="865"/>
      <c r="HSA114" s="865"/>
      <c r="HSB114" s="865"/>
      <c r="HSC114" s="864"/>
      <c r="HSD114" s="865"/>
      <c r="HSE114" s="865"/>
      <c r="HSF114" s="865"/>
      <c r="HSG114" s="865"/>
      <c r="HSH114" s="865"/>
      <c r="HSI114" s="865"/>
      <c r="HSJ114" s="865"/>
      <c r="HSK114" s="864"/>
      <c r="HSL114" s="865"/>
      <c r="HSM114" s="865"/>
      <c r="HSN114" s="865"/>
      <c r="HSO114" s="865"/>
      <c r="HSP114" s="865"/>
      <c r="HSQ114" s="865"/>
      <c r="HSR114" s="865"/>
      <c r="HSS114" s="864"/>
      <c r="HST114" s="865"/>
      <c r="HSU114" s="865"/>
      <c r="HSV114" s="865"/>
      <c r="HSW114" s="865"/>
      <c r="HSX114" s="865"/>
      <c r="HSY114" s="865"/>
      <c r="HSZ114" s="865"/>
      <c r="HTA114" s="864"/>
      <c r="HTB114" s="865"/>
      <c r="HTC114" s="865"/>
      <c r="HTD114" s="865"/>
      <c r="HTE114" s="865"/>
      <c r="HTF114" s="865"/>
      <c r="HTG114" s="865"/>
      <c r="HTH114" s="865"/>
      <c r="HTI114" s="864"/>
      <c r="HTJ114" s="865"/>
      <c r="HTK114" s="865"/>
      <c r="HTL114" s="865"/>
      <c r="HTM114" s="865"/>
      <c r="HTN114" s="865"/>
      <c r="HTO114" s="865"/>
      <c r="HTP114" s="865"/>
      <c r="HTQ114" s="864"/>
      <c r="HTR114" s="865"/>
      <c r="HTS114" s="865"/>
      <c r="HTT114" s="865"/>
      <c r="HTU114" s="865"/>
      <c r="HTV114" s="865"/>
      <c r="HTW114" s="865"/>
      <c r="HTX114" s="865"/>
      <c r="HTY114" s="864"/>
      <c r="HTZ114" s="865"/>
      <c r="HUA114" s="865"/>
      <c r="HUB114" s="865"/>
      <c r="HUC114" s="865"/>
      <c r="HUD114" s="865"/>
      <c r="HUE114" s="865"/>
      <c r="HUF114" s="865"/>
      <c r="HUG114" s="864"/>
      <c r="HUH114" s="865"/>
      <c r="HUI114" s="865"/>
      <c r="HUJ114" s="865"/>
      <c r="HUK114" s="865"/>
      <c r="HUL114" s="865"/>
      <c r="HUM114" s="865"/>
      <c r="HUN114" s="865"/>
      <c r="HUO114" s="864"/>
      <c r="HUP114" s="865"/>
      <c r="HUQ114" s="865"/>
      <c r="HUR114" s="865"/>
      <c r="HUS114" s="865"/>
      <c r="HUT114" s="865"/>
      <c r="HUU114" s="865"/>
      <c r="HUV114" s="865"/>
      <c r="HUW114" s="864"/>
      <c r="HUX114" s="865"/>
      <c r="HUY114" s="865"/>
      <c r="HUZ114" s="865"/>
      <c r="HVA114" s="865"/>
      <c r="HVB114" s="865"/>
      <c r="HVC114" s="865"/>
      <c r="HVD114" s="865"/>
      <c r="HVE114" s="864"/>
      <c r="HVF114" s="865"/>
      <c r="HVG114" s="865"/>
      <c r="HVH114" s="865"/>
      <c r="HVI114" s="865"/>
      <c r="HVJ114" s="865"/>
      <c r="HVK114" s="865"/>
      <c r="HVL114" s="865"/>
      <c r="HVM114" s="864"/>
      <c r="HVN114" s="865"/>
      <c r="HVO114" s="865"/>
      <c r="HVP114" s="865"/>
      <c r="HVQ114" s="865"/>
      <c r="HVR114" s="865"/>
      <c r="HVS114" s="865"/>
      <c r="HVT114" s="865"/>
      <c r="HVU114" s="864"/>
      <c r="HVV114" s="865"/>
      <c r="HVW114" s="865"/>
      <c r="HVX114" s="865"/>
      <c r="HVY114" s="865"/>
      <c r="HVZ114" s="865"/>
      <c r="HWA114" s="865"/>
      <c r="HWB114" s="865"/>
      <c r="HWC114" s="864"/>
      <c r="HWD114" s="865"/>
      <c r="HWE114" s="865"/>
      <c r="HWF114" s="865"/>
      <c r="HWG114" s="865"/>
      <c r="HWH114" s="865"/>
      <c r="HWI114" s="865"/>
      <c r="HWJ114" s="865"/>
      <c r="HWK114" s="864"/>
      <c r="HWL114" s="865"/>
      <c r="HWM114" s="865"/>
      <c r="HWN114" s="865"/>
      <c r="HWO114" s="865"/>
      <c r="HWP114" s="865"/>
      <c r="HWQ114" s="865"/>
      <c r="HWR114" s="865"/>
      <c r="HWS114" s="864"/>
      <c r="HWT114" s="865"/>
      <c r="HWU114" s="865"/>
      <c r="HWV114" s="865"/>
      <c r="HWW114" s="865"/>
      <c r="HWX114" s="865"/>
      <c r="HWY114" s="865"/>
      <c r="HWZ114" s="865"/>
      <c r="HXA114" s="864"/>
      <c r="HXB114" s="865"/>
      <c r="HXC114" s="865"/>
      <c r="HXD114" s="865"/>
      <c r="HXE114" s="865"/>
      <c r="HXF114" s="865"/>
      <c r="HXG114" s="865"/>
      <c r="HXH114" s="865"/>
      <c r="HXI114" s="864"/>
      <c r="HXJ114" s="865"/>
      <c r="HXK114" s="865"/>
      <c r="HXL114" s="865"/>
      <c r="HXM114" s="865"/>
      <c r="HXN114" s="865"/>
      <c r="HXO114" s="865"/>
      <c r="HXP114" s="865"/>
      <c r="HXQ114" s="864"/>
      <c r="HXR114" s="865"/>
      <c r="HXS114" s="865"/>
      <c r="HXT114" s="865"/>
      <c r="HXU114" s="865"/>
      <c r="HXV114" s="865"/>
      <c r="HXW114" s="865"/>
      <c r="HXX114" s="865"/>
      <c r="HXY114" s="864"/>
      <c r="HXZ114" s="865"/>
      <c r="HYA114" s="865"/>
      <c r="HYB114" s="865"/>
      <c r="HYC114" s="865"/>
      <c r="HYD114" s="865"/>
      <c r="HYE114" s="865"/>
      <c r="HYF114" s="865"/>
      <c r="HYG114" s="864"/>
      <c r="HYH114" s="865"/>
      <c r="HYI114" s="865"/>
      <c r="HYJ114" s="865"/>
      <c r="HYK114" s="865"/>
      <c r="HYL114" s="865"/>
      <c r="HYM114" s="865"/>
      <c r="HYN114" s="865"/>
      <c r="HYO114" s="864"/>
      <c r="HYP114" s="865"/>
      <c r="HYQ114" s="865"/>
      <c r="HYR114" s="865"/>
      <c r="HYS114" s="865"/>
      <c r="HYT114" s="865"/>
      <c r="HYU114" s="865"/>
      <c r="HYV114" s="865"/>
      <c r="HYW114" s="864"/>
      <c r="HYX114" s="865"/>
      <c r="HYY114" s="865"/>
      <c r="HYZ114" s="865"/>
      <c r="HZA114" s="865"/>
      <c r="HZB114" s="865"/>
      <c r="HZC114" s="865"/>
      <c r="HZD114" s="865"/>
      <c r="HZE114" s="864"/>
      <c r="HZF114" s="865"/>
      <c r="HZG114" s="865"/>
      <c r="HZH114" s="865"/>
      <c r="HZI114" s="865"/>
      <c r="HZJ114" s="865"/>
      <c r="HZK114" s="865"/>
      <c r="HZL114" s="865"/>
      <c r="HZM114" s="864"/>
      <c r="HZN114" s="865"/>
      <c r="HZO114" s="865"/>
      <c r="HZP114" s="865"/>
      <c r="HZQ114" s="865"/>
      <c r="HZR114" s="865"/>
      <c r="HZS114" s="865"/>
      <c r="HZT114" s="865"/>
      <c r="HZU114" s="864"/>
      <c r="HZV114" s="865"/>
      <c r="HZW114" s="865"/>
      <c r="HZX114" s="865"/>
      <c r="HZY114" s="865"/>
      <c r="HZZ114" s="865"/>
      <c r="IAA114" s="865"/>
      <c r="IAB114" s="865"/>
      <c r="IAC114" s="864"/>
      <c r="IAD114" s="865"/>
      <c r="IAE114" s="865"/>
      <c r="IAF114" s="865"/>
      <c r="IAG114" s="865"/>
      <c r="IAH114" s="865"/>
      <c r="IAI114" s="865"/>
      <c r="IAJ114" s="865"/>
      <c r="IAK114" s="864"/>
      <c r="IAL114" s="865"/>
      <c r="IAM114" s="865"/>
      <c r="IAN114" s="865"/>
      <c r="IAO114" s="865"/>
      <c r="IAP114" s="865"/>
      <c r="IAQ114" s="865"/>
      <c r="IAR114" s="865"/>
      <c r="IAS114" s="864"/>
      <c r="IAT114" s="865"/>
      <c r="IAU114" s="865"/>
      <c r="IAV114" s="865"/>
      <c r="IAW114" s="865"/>
      <c r="IAX114" s="865"/>
      <c r="IAY114" s="865"/>
      <c r="IAZ114" s="865"/>
      <c r="IBA114" s="864"/>
      <c r="IBB114" s="865"/>
      <c r="IBC114" s="865"/>
      <c r="IBD114" s="865"/>
      <c r="IBE114" s="865"/>
      <c r="IBF114" s="865"/>
      <c r="IBG114" s="865"/>
      <c r="IBH114" s="865"/>
      <c r="IBI114" s="864"/>
      <c r="IBJ114" s="865"/>
      <c r="IBK114" s="865"/>
      <c r="IBL114" s="865"/>
      <c r="IBM114" s="865"/>
      <c r="IBN114" s="865"/>
      <c r="IBO114" s="865"/>
      <c r="IBP114" s="865"/>
      <c r="IBQ114" s="864"/>
      <c r="IBR114" s="865"/>
      <c r="IBS114" s="865"/>
      <c r="IBT114" s="865"/>
      <c r="IBU114" s="865"/>
      <c r="IBV114" s="865"/>
      <c r="IBW114" s="865"/>
      <c r="IBX114" s="865"/>
      <c r="IBY114" s="864"/>
      <c r="IBZ114" s="865"/>
      <c r="ICA114" s="865"/>
      <c r="ICB114" s="865"/>
      <c r="ICC114" s="865"/>
      <c r="ICD114" s="865"/>
      <c r="ICE114" s="865"/>
      <c r="ICF114" s="865"/>
      <c r="ICG114" s="864"/>
      <c r="ICH114" s="865"/>
      <c r="ICI114" s="865"/>
      <c r="ICJ114" s="865"/>
      <c r="ICK114" s="865"/>
      <c r="ICL114" s="865"/>
      <c r="ICM114" s="865"/>
      <c r="ICN114" s="865"/>
      <c r="ICO114" s="864"/>
      <c r="ICP114" s="865"/>
      <c r="ICQ114" s="865"/>
      <c r="ICR114" s="865"/>
      <c r="ICS114" s="865"/>
      <c r="ICT114" s="865"/>
      <c r="ICU114" s="865"/>
      <c r="ICV114" s="865"/>
      <c r="ICW114" s="864"/>
      <c r="ICX114" s="865"/>
      <c r="ICY114" s="865"/>
      <c r="ICZ114" s="865"/>
      <c r="IDA114" s="865"/>
      <c r="IDB114" s="865"/>
      <c r="IDC114" s="865"/>
      <c r="IDD114" s="865"/>
      <c r="IDE114" s="864"/>
      <c r="IDF114" s="865"/>
      <c r="IDG114" s="865"/>
      <c r="IDH114" s="865"/>
      <c r="IDI114" s="865"/>
      <c r="IDJ114" s="865"/>
      <c r="IDK114" s="865"/>
      <c r="IDL114" s="865"/>
      <c r="IDM114" s="864"/>
      <c r="IDN114" s="865"/>
      <c r="IDO114" s="865"/>
      <c r="IDP114" s="865"/>
      <c r="IDQ114" s="865"/>
      <c r="IDR114" s="865"/>
      <c r="IDS114" s="865"/>
      <c r="IDT114" s="865"/>
      <c r="IDU114" s="864"/>
      <c r="IDV114" s="865"/>
      <c r="IDW114" s="865"/>
      <c r="IDX114" s="865"/>
      <c r="IDY114" s="865"/>
      <c r="IDZ114" s="865"/>
      <c r="IEA114" s="865"/>
      <c r="IEB114" s="865"/>
      <c r="IEC114" s="864"/>
      <c r="IED114" s="865"/>
      <c r="IEE114" s="865"/>
      <c r="IEF114" s="865"/>
      <c r="IEG114" s="865"/>
      <c r="IEH114" s="865"/>
      <c r="IEI114" s="865"/>
      <c r="IEJ114" s="865"/>
      <c r="IEK114" s="864"/>
      <c r="IEL114" s="865"/>
      <c r="IEM114" s="865"/>
      <c r="IEN114" s="865"/>
      <c r="IEO114" s="865"/>
      <c r="IEP114" s="865"/>
      <c r="IEQ114" s="865"/>
      <c r="IER114" s="865"/>
      <c r="IES114" s="864"/>
      <c r="IET114" s="865"/>
      <c r="IEU114" s="865"/>
      <c r="IEV114" s="865"/>
      <c r="IEW114" s="865"/>
      <c r="IEX114" s="865"/>
      <c r="IEY114" s="865"/>
      <c r="IEZ114" s="865"/>
      <c r="IFA114" s="864"/>
      <c r="IFB114" s="865"/>
      <c r="IFC114" s="865"/>
      <c r="IFD114" s="865"/>
      <c r="IFE114" s="865"/>
      <c r="IFF114" s="865"/>
      <c r="IFG114" s="865"/>
      <c r="IFH114" s="865"/>
      <c r="IFI114" s="864"/>
      <c r="IFJ114" s="865"/>
      <c r="IFK114" s="865"/>
      <c r="IFL114" s="865"/>
      <c r="IFM114" s="865"/>
      <c r="IFN114" s="865"/>
      <c r="IFO114" s="865"/>
      <c r="IFP114" s="865"/>
      <c r="IFQ114" s="864"/>
      <c r="IFR114" s="865"/>
      <c r="IFS114" s="865"/>
      <c r="IFT114" s="865"/>
      <c r="IFU114" s="865"/>
      <c r="IFV114" s="865"/>
      <c r="IFW114" s="865"/>
      <c r="IFX114" s="865"/>
      <c r="IFY114" s="864"/>
      <c r="IFZ114" s="865"/>
      <c r="IGA114" s="865"/>
      <c r="IGB114" s="865"/>
      <c r="IGC114" s="865"/>
      <c r="IGD114" s="865"/>
      <c r="IGE114" s="865"/>
      <c r="IGF114" s="865"/>
      <c r="IGG114" s="864"/>
      <c r="IGH114" s="865"/>
      <c r="IGI114" s="865"/>
      <c r="IGJ114" s="865"/>
      <c r="IGK114" s="865"/>
      <c r="IGL114" s="865"/>
      <c r="IGM114" s="865"/>
      <c r="IGN114" s="865"/>
      <c r="IGO114" s="864"/>
      <c r="IGP114" s="865"/>
      <c r="IGQ114" s="865"/>
      <c r="IGR114" s="865"/>
      <c r="IGS114" s="865"/>
      <c r="IGT114" s="865"/>
      <c r="IGU114" s="865"/>
      <c r="IGV114" s="865"/>
      <c r="IGW114" s="864"/>
      <c r="IGX114" s="865"/>
      <c r="IGY114" s="865"/>
      <c r="IGZ114" s="865"/>
      <c r="IHA114" s="865"/>
      <c r="IHB114" s="865"/>
      <c r="IHC114" s="865"/>
      <c r="IHD114" s="865"/>
      <c r="IHE114" s="864"/>
      <c r="IHF114" s="865"/>
      <c r="IHG114" s="865"/>
      <c r="IHH114" s="865"/>
      <c r="IHI114" s="865"/>
      <c r="IHJ114" s="865"/>
      <c r="IHK114" s="865"/>
      <c r="IHL114" s="865"/>
      <c r="IHM114" s="864"/>
      <c r="IHN114" s="865"/>
      <c r="IHO114" s="865"/>
      <c r="IHP114" s="865"/>
      <c r="IHQ114" s="865"/>
      <c r="IHR114" s="865"/>
      <c r="IHS114" s="865"/>
      <c r="IHT114" s="865"/>
      <c r="IHU114" s="864"/>
      <c r="IHV114" s="865"/>
      <c r="IHW114" s="865"/>
      <c r="IHX114" s="865"/>
      <c r="IHY114" s="865"/>
      <c r="IHZ114" s="865"/>
      <c r="IIA114" s="865"/>
      <c r="IIB114" s="865"/>
      <c r="IIC114" s="864"/>
      <c r="IID114" s="865"/>
      <c r="IIE114" s="865"/>
      <c r="IIF114" s="865"/>
      <c r="IIG114" s="865"/>
      <c r="IIH114" s="865"/>
      <c r="III114" s="865"/>
      <c r="IIJ114" s="865"/>
      <c r="IIK114" s="864"/>
      <c r="IIL114" s="865"/>
      <c r="IIM114" s="865"/>
      <c r="IIN114" s="865"/>
      <c r="IIO114" s="865"/>
      <c r="IIP114" s="865"/>
      <c r="IIQ114" s="865"/>
      <c r="IIR114" s="865"/>
      <c r="IIS114" s="864"/>
      <c r="IIT114" s="865"/>
      <c r="IIU114" s="865"/>
      <c r="IIV114" s="865"/>
      <c r="IIW114" s="865"/>
      <c r="IIX114" s="865"/>
      <c r="IIY114" s="865"/>
      <c r="IIZ114" s="865"/>
      <c r="IJA114" s="864"/>
      <c r="IJB114" s="865"/>
      <c r="IJC114" s="865"/>
      <c r="IJD114" s="865"/>
      <c r="IJE114" s="865"/>
      <c r="IJF114" s="865"/>
      <c r="IJG114" s="865"/>
      <c r="IJH114" s="865"/>
      <c r="IJI114" s="864"/>
      <c r="IJJ114" s="865"/>
      <c r="IJK114" s="865"/>
      <c r="IJL114" s="865"/>
      <c r="IJM114" s="865"/>
      <c r="IJN114" s="865"/>
      <c r="IJO114" s="865"/>
      <c r="IJP114" s="865"/>
      <c r="IJQ114" s="864"/>
      <c r="IJR114" s="865"/>
      <c r="IJS114" s="865"/>
      <c r="IJT114" s="865"/>
      <c r="IJU114" s="865"/>
      <c r="IJV114" s="865"/>
      <c r="IJW114" s="865"/>
      <c r="IJX114" s="865"/>
      <c r="IJY114" s="864"/>
      <c r="IJZ114" s="865"/>
      <c r="IKA114" s="865"/>
      <c r="IKB114" s="865"/>
      <c r="IKC114" s="865"/>
      <c r="IKD114" s="865"/>
      <c r="IKE114" s="865"/>
      <c r="IKF114" s="865"/>
      <c r="IKG114" s="864"/>
      <c r="IKH114" s="865"/>
      <c r="IKI114" s="865"/>
      <c r="IKJ114" s="865"/>
      <c r="IKK114" s="865"/>
      <c r="IKL114" s="865"/>
      <c r="IKM114" s="865"/>
      <c r="IKN114" s="865"/>
      <c r="IKO114" s="864"/>
      <c r="IKP114" s="865"/>
      <c r="IKQ114" s="865"/>
      <c r="IKR114" s="865"/>
      <c r="IKS114" s="865"/>
      <c r="IKT114" s="865"/>
      <c r="IKU114" s="865"/>
      <c r="IKV114" s="865"/>
      <c r="IKW114" s="864"/>
      <c r="IKX114" s="865"/>
      <c r="IKY114" s="865"/>
      <c r="IKZ114" s="865"/>
      <c r="ILA114" s="865"/>
      <c r="ILB114" s="865"/>
      <c r="ILC114" s="865"/>
      <c r="ILD114" s="865"/>
      <c r="ILE114" s="864"/>
      <c r="ILF114" s="865"/>
      <c r="ILG114" s="865"/>
      <c r="ILH114" s="865"/>
      <c r="ILI114" s="865"/>
      <c r="ILJ114" s="865"/>
      <c r="ILK114" s="865"/>
      <c r="ILL114" s="865"/>
      <c r="ILM114" s="864"/>
      <c r="ILN114" s="865"/>
      <c r="ILO114" s="865"/>
      <c r="ILP114" s="865"/>
      <c r="ILQ114" s="865"/>
      <c r="ILR114" s="865"/>
      <c r="ILS114" s="865"/>
      <c r="ILT114" s="865"/>
      <c r="ILU114" s="864"/>
      <c r="ILV114" s="865"/>
      <c r="ILW114" s="865"/>
      <c r="ILX114" s="865"/>
      <c r="ILY114" s="865"/>
      <c r="ILZ114" s="865"/>
      <c r="IMA114" s="865"/>
      <c r="IMB114" s="865"/>
      <c r="IMC114" s="864"/>
      <c r="IMD114" s="865"/>
      <c r="IME114" s="865"/>
      <c r="IMF114" s="865"/>
      <c r="IMG114" s="865"/>
      <c r="IMH114" s="865"/>
      <c r="IMI114" s="865"/>
      <c r="IMJ114" s="865"/>
      <c r="IMK114" s="864"/>
      <c r="IML114" s="865"/>
      <c r="IMM114" s="865"/>
      <c r="IMN114" s="865"/>
      <c r="IMO114" s="865"/>
      <c r="IMP114" s="865"/>
      <c r="IMQ114" s="865"/>
      <c r="IMR114" s="865"/>
      <c r="IMS114" s="864"/>
      <c r="IMT114" s="865"/>
      <c r="IMU114" s="865"/>
      <c r="IMV114" s="865"/>
      <c r="IMW114" s="865"/>
      <c r="IMX114" s="865"/>
      <c r="IMY114" s="865"/>
      <c r="IMZ114" s="865"/>
      <c r="INA114" s="864"/>
      <c r="INB114" s="865"/>
      <c r="INC114" s="865"/>
      <c r="IND114" s="865"/>
      <c r="INE114" s="865"/>
      <c r="INF114" s="865"/>
      <c r="ING114" s="865"/>
      <c r="INH114" s="865"/>
      <c r="INI114" s="864"/>
      <c r="INJ114" s="865"/>
      <c r="INK114" s="865"/>
      <c r="INL114" s="865"/>
      <c r="INM114" s="865"/>
      <c r="INN114" s="865"/>
      <c r="INO114" s="865"/>
      <c r="INP114" s="865"/>
      <c r="INQ114" s="864"/>
      <c r="INR114" s="865"/>
      <c r="INS114" s="865"/>
      <c r="INT114" s="865"/>
      <c r="INU114" s="865"/>
      <c r="INV114" s="865"/>
      <c r="INW114" s="865"/>
      <c r="INX114" s="865"/>
      <c r="INY114" s="864"/>
      <c r="INZ114" s="865"/>
      <c r="IOA114" s="865"/>
      <c r="IOB114" s="865"/>
      <c r="IOC114" s="865"/>
      <c r="IOD114" s="865"/>
      <c r="IOE114" s="865"/>
      <c r="IOF114" s="865"/>
      <c r="IOG114" s="864"/>
      <c r="IOH114" s="865"/>
      <c r="IOI114" s="865"/>
      <c r="IOJ114" s="865"/>
      <c r="IOK114" s="865"/>
      <c r="IOL114" s="865"/>
      <c r="IOM114" s="865"/>
      <c r="ION114" s="865"/>
      <c r="IOO114" s="864"/>
      <c r="IOP114" s="865"/>
      <c r="IOQ114" s="865"/>
      <c r="IOR114" s="865"/>
      <c r="IOS114" s="865"/>
      <c r="IOT114" s="865"/>
      <c r="IOU114" s="865"/>
      <c r="IOV114" s="865"/>
      <c r="IOW114" s="864"/>
      <c r="IOX114" s="865"/>
      <c r="IOY114" s="865"/>
      <c r="IOZ114" s="865"/>
      <c r="IPA114" s="865"/>
      <c r="IPB114" s="865"/>
      <c r="IPC114" s="865"/>
      <c r="IPD114" s="865"/>
      <c r="IPE114" s="864"/>
      <c r="IPF114" s="865"/>
      <c r="IPG114" s="865"/>
      <c r="IPH114" s="865"/>
      <c r="IPI114" s="865"/>
      <c r="IPJ114" s="865"/>
      <c r="IPK114" s="865"/>
      <c r="IPL114" s="865"/>
      <c r="IPM114" s="864"/>
      <c r="IPN114" s="865"/>
      <c r="IPO114" s="865"/>
      <c r="IPP114" s="865"/>
      <c r="IPQ114" s="865"/>
      <c r="IPR114" s="865"/>
      <c r="IPS114" s="865"/>
      <c r="IPT114" s="865"/>
      <c r="IPU114" s="864"/>
      <c r="IPV114" s="865"/>
      <c r="IPW114" s="865"/>
      <c r="IPX114" s="865"/>
      <c r="IPY114" s="865"/>
      <c r="IPZ114" s="865"/>
      <c r="IQA114" s="865"/>
      <c r="IQB114" s="865"/>
      <c r="IQC114" s="864"/>
      <c r="IQD114" s="865"/>
      <c r="IQE114" s="865"/>
      <c r="IQF114" s="865"/>
      <c r="IQG114" s="865"/>
      <c r="IQH114" s="865"/>
      <c r="IQI114" s="865"/>
      <c r="IQJ114" s="865"/>
      <c r="IQK114" s="864"/>
      <c r="IQL114" s="865"/>
      <c r="IQM114" s="865"/>
      <c r="IQN114" s="865"/>
      <c r="IQO114" s="865"/>
      <c r="IQP114" s="865"/>
      <c r="IQQ114" s="865"/>
      <c r="IQR114" s="865"/>
      <c r="IQS114" s="864"/>
      <c r="IQT114" s="865"/>
      <c r="IQU114" s="865"/>
      <c r="IQV114" s="865"/>
      <c r="IQW114" s="865"/>
      <c r="IQX114" s="865"/>
      <c r="IQY114" s="865"/>
      <c r="IQZ114" s="865"/>
      <c r="IRA114" s="864"/>
      <c r="IRB114" s="865"/>
      <c r="IRC114" s="865"/>
      <c r="IRD114" s="865"/>
      <c r="IRE114" s="865"/>
      <c r="IRF114" s="865"/>
      <c r="IRG114" s="865"/>
      <c r="IRH114" s="865"/>
      <c r="IRI114" s="864"/>
      <c r="IRJ114" s="865"/>
      <c r="IRK114" s="865"/>
      <c r="IRL114" s="865"/>
      <c r="IRM114" s="865"/>
      <c r="IRN114" s="865"/>
      <c r="IRO114" s="865"/>
      <c r="IRP114" s="865"/>
      <c r="IRQ114" s="864"/>
      <c r="IRR114" s="865"/>
      <c r="IRS114" s="865"/>
      <c r="IRT114" s="865"/>
      <c r="IRU114" s="865"/>
      <c r="IRV114" s="865"/>
      <c r="IRW114" s="865"/>
      <c r="IRX114" s="865"/>
      <c r="IRY114" s="864"/>
      <c r="IRZ114" s="865"/>
      <c r="ISA114" s="865"/>
      <c r="ISB114" s="865"/>
      <c r="ISC114" s="865"/>
      <c r="ISD114" s="865"/>
      <c r="ISE114" s="865"/>
      <c r="ISF114" s="865"/>
      <c r="ISG114" s="864"/>
      <c r="ISH114" s="865"/>
      <c r="ISI114" s="865"/>
      <c r="ISJ114" s="865"/>
      <c r="ISK114" s="865"/>
      <c r="ISL114" s="865"/>
      <c r="ISM114" s="865"/>
      <c r="ISN114" s="865"/>
      <c r="ISO114" s="864"/>
      <c r="ISP114" s="865"/>
      <c r="ISQ114" s="865"/>
      <c r="ISR114" s="865"/>
      <c r="ISS114" s="865"/>
      <c r="IST114" s="865"/>
      <c r="ISU114" s="865"/>
      <c r="ISV114" s="865"/>
      <c r="ISW114" s="864"/>
      <c r="ISX114" s="865"/>
      <c r="ISY114" s="865"/>
      <c r="ISZ114" s="865"/>
      <c r="ITA114" s="865"/>
      <c r="ITB114" s="865"/>
      <c r="ITC114" s="865"/>
      <c r="ITD114" s="865"/>
      <c r="ITE114" s="864"/>
      <c r="ITF114" s="865"/>
      <c r="ITG114" s="865"/>
      <c r="ITH114" s="865"/>
      <c r="ITI114" s="865"/>
      <c r="ITJ114" s="865"/>
      <c r="ITK114" s="865"/>
      <c r="ITL114" s="865"/>
      <c r="ITM114" s="864"/>
      <c r="ITN114" s="865"/>
      <c r="ITO114" s="865"/>
      <c r="ITP114" s="865"/>
      <c r="ITQ114" s="865"/>
      <c r="ITR114" s="865"/>
      <c r="ITS114" s="865"/>
      <c r="ITT114" s="865"/>
      <c r="ITU114" s="864"/>
      <c r="ITV114" s="865"/>
      <c r="ITW114" s="865"/>
      <c r="ITX114" s="865"/>
      <c r="ITY114" s="865"/>
      <c r="ITZ114" s="865"/>
      <c r="IUA114" s="865"/>
      <c r="IUB114" s="865"/>
      <c r="IUC114" s="864"/>
      <c r="IUD114" s="865"/>
      <c r="IUE114" s="865"/>
      <c r="IUF114" s="865"/>
      <c r="IUG114" s="865"/>
      <c r="IUH114" s="865"/>
      <c r="IUI114" s="865"/>
      <c r="IUJ114" s="865"/>
      <c r="IUK114" s="864"/>
      <c r="IUL114" s="865"/>
      <c r="IUM114" s="865"/>
      <c r="IUN114" s="865"/>
      <c r="IUO114" s="865"/>
      <c r="IUP114" s="865"/>
      <c r="IUQ114" s="865"/>
      <c r="IUR114" s="865"/>
      <c r="IUS114" s="864"/>
      <c r="IUT114" s="865"/>
      <c r="IUU114" s="865"/>
      <c r="IUV114" s="865"/>
      <c r="IUW114" s="865"/>
      <c r="IUX114" s="865"/>
      <c r="IUY114" s="865"/>
      <c r="IUZ114" s="865"/>
      <c r="IVA114" s="864"/>
      <c r="IVB114" s="865"/>
      <c r="IVC114" s="865"/>
      <c r="IVD114" s="865"/>
      <c r="IVE114" s="865"/>
      <c r="IVF114" s="865"/>
      <c r="IVG114" s="865"/>
      <c r="IVH114" s="865"/>
      <c r="IVI114" s="864"/>
      <c r="IVJ114" s="865"/>
      <c r="IVK114" s="865"/>
      <c r="IVL114" s="865"/>
      <c r="IVM114" s="865"/>
      <c r="IVN114" s="865"/>
      <c r="IVO114" s="865"/>
      <c r="IVP114" s="865"/>
      <c r="IVQ114" s="864"/>
      <c r="IVR114" s="865"/>
      <c r="IVS114" s="865"/>
      <c r="IVT114" s="865"/>
      <c r="IVU114" s="865"/>
      <c r="IVV114" s="865"/>
      <c r="IVW114" s="865"/>
      <c r="IVX114" s="865"/>
      <c r="IVY114" s="864"/>
      <c r="IVZ114" s="865"/>
      <c r="IWA114" s="865"/>
      <c r="IWB114" s="865"/>
      <c r="IWC114" s="865"/>
      <c r="IWD114" s="865"/>
      <c r="IWE114" s="865"/>
      <c r="IWF114" s="865"/>
      <c r="IWG114" s="864"/>
      <c r="IWH114" s="865"/>
      <c r="IWI114" s="865"/>
      <c r="IWJ114" s="865"/>
      <c r="IWK114" s="865"/>
      <c r="IWL114" s="865"/>
      <c r="IWM114" s="865"/>
      <c r="IWN114" s="865"/>
      <c r="IWO114" s="864"/>
      <c r="IWP114" s="865"/>
      <c r="IWQ114" s="865"/>
      <c r="IWR114" s="865"/>
      <c r="IWS114" s="865"/>
      <c r="IWT114" s="865"/>
      <c r="IWU114" s="865"/>
      <c r="IWV114" s="865"/>
      <c r="IWW114" s="864"/>
      <c r="IWX114" s="865"/>
      <c r="IWY114" s="865"/>
      <c r="IWZ114" s="865"/>
      <c r="IXA114" s="865"/>
      <c r="IXB114" s="865"/>
      <c r="IXC114" s="865"/>
      <c r="IXD114" s="865"/>
      <c r="IXE114" s="864"/>
      <c r="IXF114" s="865"/>
      <c r="IXG114" s="865"/>
      <c r="IXH114" s="865"/>
      <c r="IXI114" s="865"/>
      <c r="IXJ114" s="865"/>
      <c r="IXK114" s="865"/>
      <c r="IXL114" s="865"/>
      <c r="IXM114" s="864"/>
      <c r="IXN114" s="865"/>
      <c r="IXO114" s="865"/>
      <c r="IXP114" s="865"/>
      <c r="IXQ114" s="865"/>
      <c r="IXR114" s="865"/>
      <c r="IXS114" s="865"/>
      <c r="IXT114" s="865"/>
      <c r="IXU114" s="864"/>
      <c r="IXV114" s="865"/>
      <c r="IXW114" s="865"/>
      <c r="IXX114" s="865"/>
      <c r="IXY114" s="865"/>
      <c r="IXZ114" s="865"/>
      <c r="IYA114" s="865"/>
      <c r="IYB114" s="865"/>
      <c r="IYC114" s="864"/>
      <c r="IYD114" s="865"/>
      <c r="IYE114" s="865"/>
      <c r="IYF114" s="865"/>
      <c r="IYG114" s="865"/>
      <c r="IYH114" s="865"/>
      <c r="IYI114" s="865"/>
      <c r="IYJ114" s="865"/>
      <c r="IYK114" s="864"/>
      <c r="IYL114" s="865"/>
      <c r="IYM114" s="865"/>
      <c r="IYN114" s="865"/>
      <c r="IYO114" s="865"/>
      <c r="IYP114" s="865"/>
      <c r="IYQ114" s="865"/>
      <c r="IYR114" s="865"/>
      <c r="IYS114" s="864"/>
      <c r="IYT114" s="865"/>
      <c r="IYU114" s="865"/>
      <c r="IYV114" s="865"/>
      <c r="IYW114" s="865"/>
      <c r="IYX114" s="865"/>
      <c r="IYY114" s="865"/>
      <c r="IYZ114" s="865"/>
      <c r="IZA114" s="864"/>
      <c r="IZB114" s="865"/>
      <c r="IZC114" s="865"/>
      <c r="IZD114" s="865"/>
      <c r="IZE114" s="865"/>
      <c r="IZF114" s="865"/>
      <c r="IZG114" s="865"/>
      <c r="IZH114" s="865"/>
      <c r="IZI114" s="864"/>
      <c r="IZJ114" s="865"/>
      <c r="IZK114" s="865"/>
      <c r="IZL114" s="865"/>
      <c r="IZM114" s="865"/>
      <c r="IZN114" s="865"/>
      <c r="IZO114" s="865"/>
      <c r="IZP114" s="865"/>
      <c r="IZQ114" s="864"/>
      <c r="IZR114" s="865"/>
      <c r="IZS114" s="865"/>
      <c r="IZT114" s="865"/>
      <c r="IZU114" s="865"/>
      <c r="IZV114" s="865"/>
      <c r="IZW114" s="865"/>
      <c r="IZX114" s="865"/>
      <c r="IZY114" s="864"/>
      <c r="IZZ114" s="865"/>
      <c r="JAA114" s="865"/>
      <c r="JAB114" s="865"/>
      <c r="JAC114" s="865"/>
      <c r="JAD114" s="865"/>
      <c r="JAE114" s="865"/>
      <c r="JAF114" s="865"/>
      <c r="JAG114" s="864"/>
      <c r="JAH114" s="865"/>
      <c r="JAI114" s="865"/>
      <c r="JAJ114" s="865"/>
      <c r="JAK114" s="865"/>
      <c r="JAL114" s="865"/>
      <c r="JAM114" s="865"/>
      <c r="JAN114" s="865"/>
      <c r="JAO114" s="864"/>
      <c r="JAP114" s="865"/>
      <c r="JAQ114" s="865"/>
      <c r="JAR114" s="865"/>
      <c r="JAS114" s="865"/>
      <c r="JAT114" s="865"/>
      <c r="JAU114" s="865"/>
      <c r="JAV114" s="865"/>
      <c r="JAW114" s="864"/>
      <c r="JAX114" s="865"/>
      <c r="JAY114" s="865"/>
      <c r="JAZ114" s="865"/>
      <c r="JBA114" s="865"/>
      <c r="JBB114" s="865"/>
      <c r="JBC114" s="865"/>
      <c r="JBD114" s="865"/>
      <c r="JBE114" s="864"/>
      <c r="JBF114" s="865"/>
      <c r="JBG114" s="865"/>
      <c r="JBH114" s="865"/>
      <c r="JBI114" s="865"/>
      <c r="JBJ114" s="865"/>
      <c r="JBK114" s="865"/>
      <c r="JBL114" s="865"/>
      <c r="JBM114" s="864"/>
      <c r="JBN114" s="865"/>
      <c r="JBO114" s="865"/>
      <c r="JBP114" s="865"/>
      <c r="JBQ114" s="865"/>
      <c r="JBR114" s="865"/>
      <c r="JBS114" s="865"/>
      <c r="JBT114" s="865"/>
      <c r="JBU114" s="864"/>
      <c r="JBV114" s="865"/>
      <c r="JBW114" s="865"/>
      <c r="JBX114" s="865"/>
      <c r="JBY114" s="865"/>
      <c r="JBZ114" s="865"/>
      <c r="JCA114" s="865"/>
      <c r="JCB114" s="865"/>
      <c r="JCC114" s="864"/>
      <c r="JCD114" s="865"/>
      <c r="JCE114" s="865"/>
      <c r="JCF114" s="865"/>
      <c r="JCG114" s="865"/>
      <c r="JCH114" s="865"/>
      <c r="JCI114" s="865"/>
      <c r="JCJ114" s="865"/>
      <c r="JCK114" s="864"/>
      <c r="JCL114" s="865"/>
      <c r="JCM114" s="865"/>
      <c r="JCN114" s="865"/>
      <c r="JCO114" s="865"/>
      <c r="JCP114" s="865"/>
      <c r="JCQ114" s="865"/>
      <c r="JCR114" s="865"/>
      <c r="JCS114" s="864"/>
      <c r="JCT114" s="865"/>
      <c r="JCU114" s="865"/>
      <c r="JCV114" s="865"/>
      <c r="JCW114" s="865"/>
      <c r="JCX114" s="865"/>
      <c r="JCY114" s="865"/>
      <c r="JCZ114" s="865"/>
      <c r="JDA114" s="864"/>
      <c r="JDB114" s="865"/>
      <c r="JDC114" s="865"/>
      <c r="JDD114" s="865"/>
      <c r="JDE114" s="865"/>
      <c r="JDF114" s="865"/>
      <c r="JDG114" s="865"/>
      <c r="JDH114" s="865"/>
      <c r="JDI114" s="864"/>
      <c r="JDJ114" s="865"/>
      <c r="JDK114" s="865"/>
      <c r="JDL114" s="865"/>
      <c r="JDM114" s="865"/>
      <c r="JDN114" s="865"/>
      <c r="JDO114" s="865"/>
      <c r="JDP114" s="865"/>
      <c r="JDQ114" s="864"/>
      <c r="JDR114" s="865"/>
      <c r="JDS114" s="865"/>
      <c r="JDT114" s="865"/>
      <c r="JDU114" s="865"/>
      <c r="JDV114" s="865"/>
      <c r="JDW114" s="865"/>
      <c r="JDX114" s="865"/>
      <c r="JDY114" s="864"/>
      <c r="JDZ114" s="865"/>
      <c r="JEA114" s="865"/>
      <c r="JEB114" s="865"/>
      <c r="JEC114" s="865"/>
      <c r="JED114" s="865"/>
      <c r="JEE114" s="865"/>
      <c r="JEF114" s="865"/>
      <c r="JEG114" s="864"/>
      <c r="JEH114" s="865"/>
      <c r="JEI114" s="865"/>
      <c r="JEJ114" s="865"/>
      <c r="JEK114" s="865"/>
      <c r="JEL114" s="865"/>
      <c r="JEM114" s="865"/>
      <c r="JEN114" s="865"/>
      <c r="JEO114" s="864"/>
      <c r="JEP114" s="865"/>
      <c r="JEQ114" s="865"/>
      <c r="JER114" s="865"/>
      <c r="JES114" s="865"/>
      <c r="JET114" s="865"/>
      <c r="JEU114" s="865"/>
      <c r="JEV114" s="865"/>
      <c r="JEW114" s="864"/>
      <c r="JEX114" s="865"/>
      <c r="JEY114" s="865"/>
      <c r="JEZ114" s="865"/>
      <c r="JFA114" s="865"/>
      <c r="JFB114" s="865"/>
      <c r="JFC114" s="865"/>
      <c r="JFD114" s="865"/>
      <c r="JFE114" s="864"/>
      <c r="JFF114" s="865"/>
      <c r="JFG114" s="865"/>
      <c r="JFH114" s="865"/>
      <c r="JFI114" s="865"/>
      <c r="JFJ114" s="865"/>
      <c r="JFK114" s="865"/>
      <c r="JFL114" s="865"/>
      <c r="JFM114" s="864"/>
      <c r="JFN114" s="865"/>
      <c r="JFO114" s="865"/>
      <c r="JFP114" s="865"/>
      <c r="JFQ114" s="865"/>
      <c r="JFR114" s="865"/>
      <c r="JFS114" s="865"/>
      <c r="JFT114" s="865"/>
      <c r="JFU114" s="864"/>
      <c r="JFV114" s="865"/>
      <c r="JFW114" s="865"/>
      <c r="JFX114" s="865"/>
      <c r="JFY114" s="865"/>
      <c r="JFZ114" s="865"/>
      <c r="JGA114" s="865"/>
      <c r="JGB114" s="865"/>
      <c r="JGC114" s="864"/>
      <c r="JGD114" s="865"/>
      <c r="JGE114" s="865"/>
      <c r="JGF114" s="865"/>
      <c r="JGG114" s="865"/>
      <c r="JGH114" s="865"/>
      <c r="JGI114" s="865"/>
      <c r="JGJ114" s="865"/>
      <c r="JGK114" s="864"/>
      <c r="JGL114" s="865"/>
      <c r="JGM114" s="865"/>
      <c r="JGN114" s="865"/>
      <c r="JGO114" s="865"/>
      <c r="JGP114" s="865"/>
      <c r="JGQ114" s="865"/>
      <c r="JGR114" s="865"/>
      <c r="JGS114" s="864"/>
      <c r="JGT114" s="865"/>
      <c r="JGU114" s="865"/>
      <c r="JGV114" s="865"/>
      <c r="JGW114" s="865"/>
      <c r="JGX114" s="865"/>
      <c r="JGY114" s="865"/>
      <c r="JGZ114" s="865"/>
      <c r="JHA114" s="864"/>
      <c r="JHB114" s="865"/>
      <c r="JHC114" s="865"/>
      <c r="JHD114" s="865"/>
      <c r="JHE114" s="865"/>
      <c r="JHF114" s="865"/>
      <c r="JHG114" s="865"/>
      <c r="JHH114" s="865"/>
      <c r="JHI114" s="864"/>
      <c r="JHJ114" s="865"/>
      <c r="JHK114" s="865"/>
      <c r="JHL114" s="865"/>
      <c r="JHM114" s="865"/>
      <c r="JHN114" s="865"/>
      <c r="JHO114" s="865"/>
      <c r="JHP114" s="865"/>
      <c r="JHQ114" s="864"/>
      <c r="JHR114" s="865"/>
      <c r="JHS114" s="865"/>
      <c r="JHT114" s="865"/>
      <c r="JHU114" s="865"/>
      <c r="JHV114" s="865"/>
      <c r="JHW114" s="865"/>
      <c r="JHX114" s="865"/>
      <c r="JHY114" s="864"/>
      <c r="JHZ114" s="865"/>
      <c r="JIA114" s="865"/>
      <c r="JIB114" s="865"/>
      <c r="JIC114" s="865"/>
      <c r="JID114" s="865"/>
      <c r="JIE114" s="865"/>
      <c r="JIF114" s="865"/>
      <c r="JIG114" s="864"/>
      <c r="JIH114" s="865"/>
      <c r="JII114" s="865"/>
      <c r="JIJ114" s="865"/>
      <c r="JIK114" s="865"/>
      <c r="JIL114" s="865"/>
      <c r="JIM114" s="865"/>
      <c r="JIN114" s="865"/>
      <c r="JIO114" s="864"/>
      <c r="JIP114" s="865"/>
      <c r="JIQ114" s="865"/>
      <c r="JIR114" s="865"/>
      <c r="JIS114" s="865"/>
      <c r="JIT114" s="865"/>
      <c r="JIU114" s="865"/>
      <c r="JIV114" s="865"/>
      <c r="JIW114" s="864"/>
      <c r="JIX114" s="865"/>
      <c r="JIY114" s="865"/>
      <c r="JIZ114" s="865"/>
      <c r="JJA114" s="865"/>
      <c r="JJB114" s="865"/>
      <c r="JJC114" s="865"/>
      <c r="JJD114" s="865"/>
      <c r="JJE114" s="864"/>
      <c r="JJF114" s="865"/>
      <c r="JJG114" s="865"/>
      <c r="JJH114" s="865"/>
      <c r="JJI114" s="865"/>
      <c r="JJJ114" s="865"/>
      <c r="JJK114" s="865"/>
      <c r="JJL114" s="865"/>
      <c r="JJM114" s="864"/>
      <c r="JJN114" s="865"/>
      <c r="JJO114" s="865"/>
      <c r="JJP114" s="865"/>
      <c r="JJQ114" s="865"/>
      <c r="JJR114" s="865"/>
      <c r="JJS114" s="865"/>
      <c r="JJT114" s="865"/>
      <c r="JJU114" s="864"/>
      <c r="JJV114" s="865"/>
      <c r="JJW114" s="865"/>
      <c r="JJX114" s="865"/>
      <c r="JJY114" s="865"/>
      <c r="JJZ114" s="865"/>
      <c r="JKA114" s="865"/>
      <c r="JKB114" s="865"/>
      <c r="JKC114" s="864"/>
      <c r="JKD114" s="865"/>
      <c r="JKE114" s="865"/>
      <c r="JKF114" s="865"/>
      <c r="JKG114" s="865"/>
      <c r="JKH114" s="865"/>
      <c r="JKI114" s="865"/>
      <c r="JKJ114" s="865"/>
      <c r="JKK114" s="864"/>
      <c r="JKL114" s="865"/>
      <c r="JKM114" s="865"/>
      <c r="JKN114" s="865"/>
      <c r="JKO114" s="865"/>
      <c r="JKP114" s="865"/>
      <c r="JKQ114" s="865"/>
      <c r="JKR114" s="865"/>
      <c r="JKS114" s="864"/>
      <c r="JKT114" s="865"/>
      <c r="JKU114" s="865"/>
      <c r="JKV114" s="865"/>
      <c r="JKW114" s="865"/>
      <c r="JKX114" s="865"/>
      <c r="JKY114" s="865"/>
      <c r="JKZ114" s="865"/>
      <c r="JLA114" s="864"/>
      <c r="JLB114" s="865"/>
      <c r="JLC114" s="865"/>
      <c r="JLD114" s="865"/>
      <c r="JLE114" s="865"/>
      <c r="JLF114" s="865"/>
      <c r="JLG114" s="865"/>
      <c r="JLH114" s="865"/>
      <c r="JLI114" s="864"/>
      <c r="JLJ114" s="865"/>
      <c r="JLK114" s="865"/>
      <c r="JLL114" s="865"/>
      <c r="JLM114" s="865"/>
      <c r="JLN114" s="865"/>
      <c r="JLO114" s="865"/>
      <c r="JLP114" s="865"/>
      <c r="JLQ114" s="864"/>
      <c r="JLR114" s="865"/>
      <c r="JLS114" s="865"/>
      <c r="JLT114" s="865"/>
      <c r="JLU114" s="865"/>
      <c r="JLV114" s="865"/>
      <c r="JLW114" s="865"/>
      <c r="JLX114" s="865"/>
      <c r="JLY114" s="864"/>
      <c r="JLZ114" s="865"/>
      <c r="JMA114" s="865"/>
      <c r="JMB114" s="865"/>
      <c r="JMC114" s="865"/>
      <c r="JMD114" s="865"/>
      <c r="JME114" s="865"/>
      <c r="JMF114" s="865"/>
      <c r="JMG114" s="864"/>
      <c r="JMH114" s="865"/>
      <c r="JMI114" s="865"/>
      <c r="JMJ114" s="865"/>
      <c r="JMK114" s="865"/>
      <c r="JML114" s="865"/>
      <c r="JMM114" s="865"/>
      <c r="JMN114" s="865"/>
      <c r="JMO114" s="864"/>
      <c r="JMP114" s="865"/>
      <c r="JMQ114" s="865"/>
      <c r="JMR114" s="865"/>
      <c r="JMS114" s="865"/>
      <c r="JMT114" s="865"/>
      <c r="JMU114" s="865"/>
      <c r="JMV114" s="865"/>
      <c r="JMW114" s="864"/>
      <c r="JMX114" s="865"/>
      <c r="JMY114" s="865"/>
      <c r="JMZ114" s="865"/>
      <c r="JNA114" s="865"/>
      <c r="JNB114" s="865"/>
      <c r="JNC114" s="865"/>
      <c r="JND114" s="865"/>
      <c r="JNE114" s="864"/>
      <c r="JNF114" s="865"/>
      <c r="JNG114" s="865"/>
      <c r="JNH114" s="865"/>
      <c r="JNI114" s="865"/>
      <c r="JNJ114" s="865"/>
      <c r="JNK114" s="865"/>
      <c r="JNL114" s="865"/>
      <c r="JNM114" s="864"/>
      <c r="JNN114" s="865"/>
      <c r="JNO114" s="865"/>
      <c r="JNP114" s="865"/>
      <c r="JNQ114" s="865"/>
      <c r="JNR114" s="865"/>
      <c r="JNS114" s="865"/>
      <c r="JNT114" s="865"/>
      <c r="JNU114" s="864"/>
      <c r="JNV114" s="865"/>
      <c r="JNW114" s="865"/>
      <c r="JNX114" s="865"/>
      <c r="JNY114" s="865"/>
      <c r="JNZ114" s="865"/>
      <c r="JOA114" s="865"/>
      <c r="JOB114" s="865"/>
      <c r="JOC114" s="864"/>
      <c r="JOD114" s="865"/>
      <c r="JOE114" s="865"/>
      <c r="JOF114" s="865"/>
      <c r="JOG114" s="865"/>
      <c r="JOH114" s="865"/>
      <c r="JOI114" s="865"/>
      <c r="JOJ114" s="865"/>
      <c r="JOK114" s="864"/>
      <c r="JOL114" s="865"/>
      <c r="JOM114" s="865"/>
      <c r="JON114" s="865"/>
      <c r="JOO114" s="865"/>
      <c r="JOP114" s="865"/>
      <c r="JOQ114" s="865"/>
      <c r="JOR114" s="865"/>
      <c r="JOS114" s="864"/>
      <c r="JOT114" s="865"/>
      <c r="JOU114" s="865"/>
      <c r="JOV114" s="865"/>
      <c r="JOW114" s="865"/>
      <c r="JOX114" s="865"/>
      <c r="JOY114" s="865"/>
      <c r="JOZ114" s="865"/>
      <c r="JPA114" s="864"/>
      <c r="JPB114" s="865"/>
      <c r="JPC114" s="865"/>
      <c r="JPD114" s="865"/>
      <c r="JPE114" s="865"/>
      <c r="JPF114" s="865"/>
      <c r="JPG114" s="865"/>
      <c r="JPH114" s="865"/>
      <c r="JPI114" s="864"/>
      <c r="JPJ114" s="865"/>
      <c r="JPK114" s="865"/>
      <c r="JPL114" s="865"/>
      <c r="JPM114" s="865"/>
      <c r="JPN114" s="865"/>
      <c r="JPO114" s="865"/>
      <c r="JPP114" s="865"/>
      <c r="JPQ114" s="864"/>
      <c r="JPR114" s="865"/>
      <c r="JPS114" s="865"/>
      <c r="JPT114" s="865"/>
      <c r="JPU114" s="865"/>
      <c r="JPV114" s="865"/>
      <c r="JPW114" s="865"/>
      <c r="JPX114" s="865"/>
      <c r="JPY114" s="864"/>
      <c r="JPZ114" s="865"/>
      <c r="JQA114" s="865"/>
      <c r="JQB114" s="865"/>
      <c r="JQC114" s="865"/>
      <c r="JQD114" s="865"/>
      <c r="JQE114" s="865"/>
      <c r="JQF114" s="865"/>
      <c r="JQG114" s="864"/>
      <c r="JQH114" s="865"/>
      <c r="JQI114" s="865"/>
      <c r="JQJ114" s="865"/>
      <c r="JQK114" s="865"/>
      <c r="JQL114" s="865"/>
      <c r="JQM114" s="865"/>
      <c r="JQN114" s="865"/>
      <c r="JQO114" s="864"/>
      <c r="JQP114" s="865"/>
      <c r="JQQ114" s="865"/>
      <c r="JQR114" s="865"/>
      <c r="JQS114" s="865"/>
      <c r="JQT114" s="865"/>
      <c r="JQU114" s="865"/>
      <c r="JQV114" s="865"/>
      <c r="JQW114" s="864"/>
      <c r="JQX114" s="865"/>
      <c r="JQY114" s="865"/>
      <c r="JQZ114" s="865"/>
      <c r="JRA114" s="865"/>
      <c r="JRB114" s="865"/>
      <c r="JRC114" s="865"/>
      <c r="JRD114" s="865"/>
      <c r="JRE114" s="864"/>
      <c r="JRF114" s="865"/>
      <c r="JRG114" s="865"/>
      <c r="JRH114" s="865"/>
      <c r="JRI114" s="865"/>
      <c r="JRJ114" s="865"/>
      <c r="JRK114" s="865"/>
      <c r="JRL114" s="865"/>
      <c r="JRM114" s="864"/>
      <c r="JRN114" s="865"/>
      <c r="JRO114" s="865"/>
      <c r="JRP114" s="865"/>
      <c r="JRQ114" s="865"/>
      <c r="JRR114" s="865"/>
      <c r="JRS114" s="865"/>
      <c r="JRT114" s="865"/>
      <c r="JRU114" s="864"/>
      <c r="JRV114" s="865"/>
      <c r="JRW114" s="865"/>
      <c r="JRX114" s="865"/>
      <c r="JRY114" s="865"/>
      <c r="JRZ114" s="865"/>
      <c r="JSA114" s="865"/>
      <c r="JSB114" s="865"/>
      <c r="JSC114" s="864"/>
      <c r="JSD114" s="865"/>
      <c r="JSE114" s="865"/>
      <c r="JSF114" s="865"/>
      <c r="JSG114" s="865"/>
      <c r="JSH114" s="865"/>
      <c r="JSI114" s="865"/>
      <c r="JSJ114" s="865"/>
      <c r="JSK114" s="864"/>
      <c r="JSL114" s="865"/>
      <c r="JSM114" s="865"/>
      <c r="JSN114" s="865"/>
      <c r="JSO114" s="865"/>
      <c r="JSP114" s="865"/>
      <c r="JSQ114" s="865"/>
      <c r="JSR114" s="865"/>
      <c r="JSS114" s="864"/>
      <c r="JST114" s="865"/>
      <c r="JSU114" s="865"/>
      <c r="JSV114" s="865"/>
      <c r="JSW114" s="865"/>
      <c r="JSX114" s="865"/>
      <c r="JSY114" s="865"/>
      <c r="JSZ114" s="865"/>
      <c r="JTA114" s="864"/>
      <c r="JTB114" s="865"/>
      <c r="JTC114" s="865"/>
      <c r="JTD114" s="865"/>
      <c r="JTE114" s="865"/>
      <c r="JTF114" s="865"/>
      <c r="JTG114" s="865"/>
      <c r="JTH114" s="865"/>
      <c r="JTI114" s="864"/>
      <c r="JTJ114" s="865"/>
      <c r="JTK114" s="865"/>
      <c r="JTL114" s="865"/>
      <c r="JTM114" s="865"/>
      <c r="JTN114" s="865"/>
      <c r="JTO114" s="865"/>
      <c r="JTP114" s="865"/>
      <c r="JTQ114" s="864"/>
      <c r="JTR114" s="865"/>
      <c r="JTS114" s="865"/>
      <c r="JTT114" s="865"/>
      <c r="JTU114" s="865"/>
      <c r="JTV114" s="865"/>
      <c r="JTW114" s="865"/>
      <c r="JTX114" s="865"/>
      <c r="JTY114" s="864"/>
      <c r="JTZ114" s="865"/>
      <c r="JUA114" s="865"/>
      <c r="JUB114" s="865"/>
      <c r="JUC114" s="865"/>
      <c r="JUD114" s="865"/>
      <c r="JUE114" s="865"/>
      <c r="JUF114" s="865"/>
      <c r="JUG114" s="864"/>
      <c r="JUH114" s="865"/>
      <c r="JUI114" s="865"/>
      <c r="JUJ114" s="865"/>
      <c r="JUK114" s="865"/>
      <c r="JUL114" s="865"/>
      <c r="JUM114" s="865"/>
      <c r="JUN114" s="865"/>
      <c r="JUO114" s="864"/>
      <c r="JUP114" s="865"/>
      <c r="JUQ114" s="865"/>
      <c r="JUR114" s="865"/>
      <c r="JUS114" s="865"/>
      <c r="JUT114" s="865"/>
      <c r="JUU114" s="865"/>
      <c r="JUV114" s="865"/>
      <c r="JUW114" s="864"/>
      <c r="JUX114" s="865"/>
      <c r="JUY114" s="865"/>
      <c r="JUZ114" s="865"/>
      <c r="JVA114" s="865"/>
      <c r="JVB114" s="865"/>
      <c r="JVC114" s="865"/>
      <c r="JVD114" s="865"/>
      <c r="JVE114" s="864"/>
      <c r="JVF114" s="865"/>
      <c r="JVG114" s="865"/>
      <c r="JVH114" s="865"/>
      <c r="JVI114" s="865"/>
      <c r="JVJ114" s="865"/>
      <c r="JVK114" s="865"/>
      <c r="JVL114" s="865"/>
      <c r="JVM114" s="864"/>
      <c r="JVN114" s="865"/>
      <c r="JVO114" s="865"/>
      <c r="JVP114" s="865"/>
      <c r="JVQ114" s="865"/>
      <c r="JVR114" s="865"/>
      <c r="JVS114" s="865"/>
      <c r="JVT114" s="865"/>
      <c r="JVU114" s="864"/>
      <c r="JVV114" s="865"/>
      <c r="JVW114" s="865"/>
      <c r="JVX114" s="865"/>
      <c r="JVY114" s="865"/>
      <c r="JVZ114" s="865"/>
      <c r="JWA114" s="865"/>
      <c r="JWB114" s="865"/>
      <c r="JWC114" s="864"/>
      <c r="JWD114" s="865"/>
      <c r="JWE114" s="865"/>
      <c r="JWF114" s="865"/>
      <c r="JWG114" s="865"/>
      <c r="JWH114" s="865"/>
      <c r="JWI114" s="865"/>
      <c r="JWJ114" s="865"/>
      <c r="JWK114" s="864"/>
      <c r="JWL114" s="865"/>
      <c r="JWM114" s="865"/>
      <c r="JWN114" s="865"/>
      <c r="JWO114" s="865"/>
      <c r="JWP114" s="865"/>
      <c r="JWQ114" s="865"/>
      <c r="JWR114" s="865"/>
      <c r="JWS114" s="864"/>
      <c r="JWT114" s="865"/>
      <c r="JWU114" s="865"/>
      <c r="JWV114" s="865"/>
      <c r="JWW114" s="865"/>
      <c r="JWX114" s="865"/>
      <c r="JWY114" s="865"/>
      <c r="JWZ114" s="865"/>
      <c r="JXA114" s="864"/>
      <c r="JXB114" s="865"/>
      <c r="JXC114" s="865"/>
      <c r="JXD114" s="865"/>
      <c r="JXE114" s="865"/>
      <c r="JXF114" s="865"/>
      <c r="JXG114" s="865"/>
      <c r="JXH114" s="865"/>
      <c r="JXI114" s="864"/>
      <c r="JXJ114" s="865"/>
      <c r="JXK114" s="865"/>
      <c r="JXL114" s="865"/>
      <c r="JXM114" s="865"/>
      <c r="JXN114" s="865"/>
      <c r="JXO114" s="865"/>
      <c r="JXP114" s="865"/>
      <c r="JXQ114" s="864"/>
      <c r="JXR114" s="865"/>
      <c r="JXS114" s="865"/>
      <c r="JXT114" s="865"/>
      <c r="JXU114" s="865"/>
      <c r="JXV114" s="865"/>
      <c r="JXW114" s="865"/>
      <c r="JXX114" s="865"/>
      <c r="JXY114" s="864"/>
      <c r="JXZ114" s="865"/>
      <c r="JYA114" s="865"/>
      <c r="JYB114" s="865"/>
      <c r="JYC114" s="865"/>
      <c r="JYD114" s="865"/>
      <c r="JYE114" s="865"/>
      <c r="JYF114" s="865"/>
      <c r="JYG114" s="864"/>
      <c r="JYH114" s="865"/>
      <c r="JYI114" s="865"/>
      <c r="JYJ114" s="865"/>
      <c r="JYK114" s="865"/>
      <c r="JYL114" s="865"/>
      <c r="JYM114" s="865"/>
      <c r="JYN114" s="865"/>
      <c r="JYO114" s="864"/>
      <c r="JYP114" s="865"/>
      <c r="JYQ114" s="865"/>
      <c r="JYR114" s="865"/>
      <c r="JYS114" s="865"/>
      <c r="JYT114" s="865"/>
      <c r="JYU114" s="865"/>
      <c r="JYV114" s="865"/>
      <c r="JYW114" s="864"/>
      <c r="JYX114" s="865"/>
      <c r="JYY114" s="865"/>
      <c r="JYZ114" s="865"/>
      <c r="JZA114" s="865"/>
      <c r="JZB114" s="865"/>
      <c r="JZC114" s="865"/>
      <c r="JZD114" s="865"/>
      <c r="JZE114" s="864"/>
      <c r="JZF114" s="865"/>
      <c r="JZG114" s="865"/>
      <c r="JZH114" s="865"/>
      <c r="JZI114" s="865"/>
      <c r="JZJ114" s="865"/>
      <c r="JZK114" s="865"/>
      <c r="JZL114" s="865"/>
      <c r="JZM114" s="864"/>
      <c r="JZN114" s="865"/>
      <c r="JZO114" s="865"/>
      <c r="JZP114" s="865"/>
      <c r="JZQ114" s="865"/>
      <c r="JZR114" s="865"/>
      <c r="JZS114" s="865"/>
      <c r="JZT114" s="865"/>
      <c r="JZU114" s="864"/>
      <c r="JZV114" s="865"/>
      <c r="JZW114" s="865"/>
      <c r="JZX114" s="865"/>
      <c r="JZY114" s="865"/>
      <c r="JZZ114" s="865"/>
      <c r="KAA114" s="865"/>
      <c r="KAB114" s="865"/>
      <c r="KAC114" s="864"/>
      <c r="KAD114" s="865"/>
      <c r="KAE114" s="865"/>
      <c r="KAF114" s="865"/>
      <c r="KAG114" s="865"/>
      <c r="KAH114" s="865"/>
      <c r="KAI114" s="865"/>
      <c r="KAJ114" s="865"/>
      <c r="KAK114" s="864"/>
      <c r="KAL114" s="865"/>
      <c r="KAM114" s="865"/>
      <c r="KAN114" s="865"/>
      <c r="KAO114" s="865"/>
      <c r="KAP114" s="865"/>
      <c r="KAQ114" s="865"/>
      <c r="KAR114" s="865"/>
      <c r="KAS114" s="864"/>
      <c r="KAT114" s="865"/>
      <c r="KAU114" s="865"/>
      <c r="KAV114" s="865"/>
      <c r="KAW114" s="865"/>
      <c r="KAX114" s="865"/>
      <c r="KAY114" s="865"/>
      <c r="KAZ114" s="865"/>
      <c r="KBA114" s="864"/>
      <c r="KBB114" s="865"/>
      <c r="KBC114" s="865"/>
      <c r="KBD114" s="865"/>
      <c r="KBE114" s="865"/>
      <c r="KBF114" s="865"/>
      <c r="KBG114" s="865"/>
      <c r="KBH114" s="865"/>
      <c r="KBI114" s="864"/>
      <c r="KBJ114" s="865"/>
      <c r="KBK114" s="865"/>
      <c r="KBL114" s="865"/>
      <c r="KBM114" s="865"/>
      <c r="KBN114" s="865"/>
      <c r="KBO114" s="865"/>
      <c r="KBP114" s="865"/>
      <c r="KBQ114" s="864"/>
      <c r="KBR114" s="865"/>
      <c r="KBS114" s="865"/>
      <c r="KBT114" s="865"/>
      <c r="KBU114" s="865"/>
      <c r="KBV114" s="865"/>
      <c r="KBW114" s="865"/>
      <c r="KBX114" s="865"/>
      <c r="KBY114" s="864"/>
      <c r="KBZ114" s="865"/>
      <c r="KCA114" s="865"/>
      <c r="KCB114" s="865"/>
      <c r="KCC114" s="865"/>
      <c r="KCD114" s="865"/>
      <c r="KCE114" s="865"/>
      <c r="KCF114" s="865"/>
      <c r="KCG114" s="864"/>
      <c r="KCH114" s="865"/>
      <c r="KCI114" s="865"/>
      <c r="KCJ114" s="865"/>
      <c r="KCK114" s="865"/>
      <c r="KCL114" s="865"/>
      <c r="KCM114" s="865"/>
      <c r="KCN114" s="865"/>
      <c r="KCO114" s="864"/>
      <c r="KCP114" s="865"/>
      <c r="KCQ114" s="865"/>
      <c r="KCR114" s="865"/>
      <c r="KCS114" s="865"/>
      <c r="KCT114" s="865"/>
      <c r="KCU114" s="865"/>
      <c r="KCV114" s="865"/>
      <c r="KCW114" s="864"/>
      <c r="KCX114" s="865"/>
      <c r="KCY114" s="865"/>
      <c r="KCZ114" s="865"/>
      <c r="KDA114" s="865"/>
      <c r="KDB114" s="865"/>
      <c r="KDC114" s="865"/>
      <c r="KDD114" s="865"/>
      <c r="KDE114" s="864"/>
      <c r="KDF114" s="865"/>
      <c r="KDG114" s="865"/>
      <c r="KDH114" s="865"/>
      <c r="KDI114" s="865"/>
      <c r="KDJ114" s="865"/>
      <c r="KDK114" s="865"/>
      <c r="KDL114" s="865"/>
      <c r="KDM114" s="864"/>
      <c r="KDN114" s="865"/>
      <c r="KDO114" s="865"/>
      <c r="KDP114" s="865"/>
      <c r="KDQ114" s="865"/>
      <c r="KDR114" s="865"/>
      <c r="KDS114" s="865"/>
      <c r="KDT114" s="865"/>
      <c r="KDU114" s="864"/>
      <c r="KDV114" s="865"/>
      <c r="KDW114" s="865"/>
      <c r="KDX114" s="865"/>
      <c r="KDY114" s="865"/>
      <c r="KDZ114" s="865"/>
      <c r="KEA114" s="865"/>
      <c r="KEB114" s="865"/>
      <c r="KEC114" s="864"/>
      <c r="KED114" s="865"/>
      <c r="KEE114" s="865"/>
      <c r="KEF114" s="865"/>
      <c r="KEG114" s="865"/>
      <c r="KEH114" s="865"/>
      <c r="KEI114" s="865"/>
      <c r="KEJ114" s="865"/>
      <c r="KEK114" s="864"/>
      <c r="KEL114" s="865"/>
      <c r="KEM114" s="865"/>
      <c r="KEN114" s="865"/>
      <c r="KEO114" s="865"/>
      <c r="KEP114" s="865"/>
      <c r="KEQ114" s="865"/>
      <c r="KER114" s="865"/>
      <c r="KES114" s="864"/>
      <c r="KET114" s="865"/>
      <c r="KEU114" s="865"/>
      <c r="KEV114" s="865"/>
      <c r="KEW114" s="865"/>
      <c r="KEX114" s="865"/>
      <c r="KEY114" s="865"/>
      <c r="KEZ114" s="865"/>
      <c r="KFA114" s="864"/>
      <c r="KFB114" s="865"/>
      <c r="KFC114" s="865"/>
      <c r="KFD114" s="865"/>
      <c r="KFE114" s="865"/>
      <c r="KFF114" s="865"/>
      <c r="KFG114" s="865"/>
      <c r="KFH114" s="865"/>
      <c r="KFI114" s="864"/>
      <c r="KFJ114" s="865"/>
      <c r="KFK114" s="865"/>
      <c r="KFL114" s="865"/>
      <c r="KFM114" s="865"/>
      <c r="KFN114" s="865"/>
      <c r="KFO114" s="865"/>
      <c r="KFP114" s="865"/>
      <c r="KFQ114" s="864"/>
      <c r="KFR114" s="865"/>
      <c r="KFS114" s="865"/>
      <c r="KFT114" s="865"/>
      <c r="KFU114" s="865"/>
      <c r="KFV114" s="865"/>
      <c r="KFW114" s="865"/>
      <c r="KFX114" s="865"/>
      <c r="KFY114" s="864"/>
      <c r="KFZ114" s="865"/>
      <c r="KGA114" s="865"/>
      <c r="KGB114" s="865"/>
      <c r="KGC114" s="865"/>
      <c r="KGD114" s="865"/>
      <c r="KGE114" s="865"/>
      <c r="KGF114" s="865"/>
      <c r="KGG114" s="864"/>
      <c r="KGH114" s="865"/>
      <c r="KGI114" s="865"/>
      <c r="KGJ114" s="865"/>
      <c r="KGK114" s="865"/>
      <c r="KGL114" s="865"/>
      <c r="KGM114" s="865"/>
      <c r="KGN114" s="865"/>
      <c r="KGO114" s="864"/>
      <c r="KGP114" s="865"/>
      <c r="KGQ114" s="865"/>
      <c r="KGR114" s="865"/>
      <c r="KGS114" s="865"/>
      <c r="KGT114" s="865"/>
      <c r="KGU114" s="865"/>
      <c r="KGV114" s="865"/>
      <c r="KGW114" s="864"/>
      <c r="KGX114" s="865"/>
      <c r="KGY114" s="865"/>
      <c r="KGZ114" s="865"/>
      <c r="KHA114" s="865"/>
      <c r="KHB114" s="865"/>
      <c r="KHC114" s="865"/>
      <c r="KHD114" s="865"/>
      <c r="KHE114" s="864"/>
      <c r="KHF114" s="865"/>
      <c r="KHG114" s="865"/>
      <c r="KHH114" s="865"/>
      <c r="KHI114" s="865"/>
      <c r="KHJ114" s="865"/>
      <c r="KHK114" s="865"/>
      <c r="KHL114" s="865"/>
      <c r="KHM114" s="864"/>
      <c r="KHN114" s="865"/>
      <c r="KHO114" s="865"/>
      <c r="KHP114" s="865"/>
      <c r="KHQ114" s="865"/>
      <c r="KHR114" s="865"/>
      <c r="KHS114" s="865"/>
      <c r="KHT114" s="865"/>
      <c r="KHU114" s="864"/>
      <c r="KHV114" s="865"/>
      <c r="KHW114" s="865"/>
      <c r="KHX114" s="865"/>
      <c r="KHY114" s="865"/>
      <c r="KHZ114" s="865"/>
      <c r="KIA114" s="865"/>
      <c r="KIB114" s="865"/>
      <c r="KIC114" s="864"/>
      <c r="KID114" s="865"/>
      <c r="KIE114" s="865"/>
      <c r="KIF114" s="865"/>
      <c r="KIG114" s="865"/>
      <c r="KIH114" s="865"/>
      <c r="KII114" s="865"/>
      <c r="KIJ114" s="865"/>
      <c r="KIK114" s="864"/>
      <c r="KIL114" s="865"/>
      <c r="KIM114" s="865"/>
      <c r="KIN114" s="865"/>
      <c r="KIO114" s="865"/>
      <c r="KIP114" s="865"/>
      <c r="KIQ114" s="865"/>
      <c r="KIR114" s="865"/>
      <c r="KIS114" s="864"/>
      <c r="KIT114" s="865"/>
      <c r="KIU114" s="865"/>
      <c r="KIV114" s="865"/>
      <c r="KIW114" s="865"/>
      <c r="KIX114" s="865"/>
      <c r="KIY114" s="865"/>
      <c r="KIZ114" s="865"/>
      <c r="KJA114" s="864"/>
      <c r="KJB114" s="865"/>
      <c r="KJC114" s="865"/>
      <c r="KJD114" s="865"/>
      <c r="KJE114" s="865"/>
      <c r="KJF114" s="865"/>
      <c r="KJG114" s="865"/>
      <c r="KJH114" s="865"/>
      <c r="KJI114" s="864"/>
      <c r="KJJ114" s="865"/>
      <c r="KJK114" s="865"/>
      <c r="KJL114" s="865"/>
      <c r="KJM114" s="865"/>
      <c r="KJN114" s="865"/>
      <c r="KJO114" s="865"/>
      <c r="KJP114" s="865"/>
      <c r="KJQ114" s="864"/>
      <c r="KJR114" s="865"/>
      <c r="KJS114" s="865"/>
      <c r="KJT114" s="865"/>
      <c r="KJU114" s="865"/>
      <c r="KJV114" s="865"/>
      <c r="KJW114" s="865"/>
      <c r="KJX114" s="865"/>
      <c r="KJY114" s="864"/>
      <c r="KJZ114" s="865"/>
      <c r="KKA114" s="865"/>
      <c r="KKB114" s="865"/>
      <c r="KKC114" s="865"/>
      <c r="KKD114" s="865"/>
      <c r="KKE114" s="865"/>
      <c r="KKF114" s="865"/>
      <c r="KKG114" s="864"/>
      <c r="KKH114" s="865"/>
      <c r="KKI114" s="865"/>
      <c r="KKJ114" s="865"/>
      <c r="KKK114" s="865"/>
      <c r="KKL114" s="865"/>
      <c r="KKM114" s="865"/>
      <c r="KKN114" s="865"/>
      <c r="KKO114" s="864"/>
      <c r="KKP114" s="865"/>
      <c r="KKQ114" s="865"/>
      <c r="KKR114" s="865"/>
      <c r="KKS114" s="865"/>
      <c r="KKT114" s="865"/>
      <c r="KKU114" s="865"/>
      <c r="KKV114" s="865"/>
      <c r="KKW114" s="864"/>
      <c r="KKX114" s="865"/>
      <c r="KKY114" s="865"/>
      <c r="KKZ114" s="865"/>
      <c r="KLA114" s="865"/>
      <c r="KLB114" s="865"/>
      <c r="KLC114" s="865"/>
      <c r="KLD114" s="865"/>
      <c r="KLE114" s="864"/>
      <c r="KLF114" s="865"/>
      <c r="KLG114" s="865"/>
      <c r="KLH114" s="865"/>
      <c r="KLI114" s="865"/>
      <c r="KLJ114" s="865"/>
      <c r="KLK114" s="865"/>
      <c r="KLL114" s="865"/>
      <c r="KLM114" s="864"/>
      <c r="KLN114" s="865"/>
      <c r="KLO114" s="865"/>
      <c r="KLP114" s="865"/>
      <c r="KLQ114" s="865"/>
      <c r="KLR114" s="865"/>
      <c r="KLS114" s="865"/>
      <c r="KLT114" s="865"/>
      <c r="KLU114" s="864"/>
      <c r="KLV114" s="865"/>
      <c r="KLW114" s="865"/>
      <c r="KLX114" s="865"/>
      <c r="KLY114" s="865"/>
      <c r="KLZ114" s="865"/>
      <c r="KMA114" s="865"/>
      <c r="KMB114" s="865"/>
      <c r="KMC114" s="864"/>
      <c r="KMD114" s="865"/>
      <c r="KME114" s="865"/>
      <c r="KMF114" s="865"/>
      <c r="KMG114" s="865"/>
      <c r="KMH114" s="865"/>
      <c r="KMI114" s="865"/>
      <c r="KMJ114" s="865"/>
      <c r="KMK114" s="864"/>
      <c r="KML114" s="865"/>
      <c r="KMM114" s="865"/>
      <c r="KMN114" s="865"/>
      <c r="KMO114" s="865"/>
      <c r="KMP114" s="865"/>
      <c r="KMQ114" s="865"/>
      <c r="KMR114" s="865"/>
      <c r="KMS114" s="864"/>
      <c r="KMT114" s="865"/>
      <c r="KMU114" s="865"/>
      <c r="KMV114" s="865"/>
      <c r="KMW114" s="865"/>
      <c r="KMX114" s="865"/>
      <c r="KMY114" s="865"/>
      <c r="KMZ114" s="865"/>
      <c r="KNA114" s="864"/>
      <c r="KNB114" s="865"/>
      <c r="KNC114" s="865"/>
      <c r="KND114" s="865"/>
      <c r="KNE114" s="865"/>
      <c r="KNF114" s="865"/>
      <c r="KNG114" s="865"/>
      <c r="KNH114" s="865"/>
      <c r="KNI114" s="864"/>
      <c r="KNJ114" s="865"/>
      <c r="KNK114" s="865"/>
      <c r="KNL114" s="865"/>
      <c r="KNM114" s="865"/>
      <c r="KNN114" s="865"/>
      <c r="KNO114" s="865"/>
      <c r="KNP114" s="865"/>
      <c r="KNQ114" s="864"/>
      <c r="KNR114" s="865"/>
      <c r="KNS114" s="865"/>
      <c r="KNT114" s="865"/>
      <c r="KNU114" s="865"/>
      <c r="KNV114" s="865"/>
      <c r="KNW114" s="865"/>
      <c r="KNX114" s="865"/>
      <c r="KNY114" s="864"/>
      <c r="KNZ114" s="865"/>
      <c r="KOA114" s="865"/>
      <c r="KOB114" s="865"/>
      <c r="KOC114" s="865"/>
      <c r="KOD114" s="865"/>
      <c r="KOE114" s="865"/>
      <c r="KOF114" s="865"/>
      <c r="KOG114" s="864"/>
      <c r="KOH114" s="865"/>
      <c r="KOI114" s="865"/>
      <c r="KOJ114" s="865"/>
      <c r="KOK114" s="865"/>
      <c r="KOL114" s="865"/>
      <c r="KOM114" s="865"/>
      <c r="KON114" s="865"/>
      <c r="KOO114" s="864"/>
      <c r="KOP114" s="865"/>
      <c r="KOQ114" s="865"/>
      <c r="KOR114" s="865"/>
      <c r="KOS114" s="865"/>
      <c r="KOT114" s="865"/>
      <c r="KOU114" s="865"/>
      <c r="KOV114" s="865"/>
      <c r="KOW114" s="864"/>
      <c r="KOX114" s="865"/>
      <c r="KOY114" s="865"/>
      <c r="KOZ114" s="865"/>
      <c r="KPA114" s="865"/>
      <c r="KPB114" s="865"/>
      <c r="KPC114" s="865"/>
      <c r="KPD114" s="865"/>
      <c r="KPE114" s="864"/>
      <c r="KPF114" s="865"/>
      <c r="KPG114" s="865"/>
      <c r="KPH114" s="865"/>
      <c r="KPI114" s="865"/>
      <c r="KPJ114" s="865"/>
      <c r="KPK114" s="865"/>
      <c r="KPL114" s="865"/>
      <c r="KPM114" s="864"/>
      <c r="KPN114" s="865"/>
      <c r="KPO114" s="865"/>
      <c r="KPP114" s="865"/>
      <c r="KPQ114" s="865"/>
      <c r="KPR114" s="865"/>
      <c r="KPS114" s="865"/>
      <c r="KPT114" s="865"/>
      <c r="KPU114" s="864"/>
      <c r="KPV114" s="865"/>
      <c r="KPW114" s="865"/>
      <c r="KPX114" s="865"/>
      <c r="KPY114" s="865"/>
      <c r="KPZ114" s="865"/>
      <c r="KQA114" s="865"/>
      <c r="KQB114" s="865"/>
      <c r="KQC114" s="864"/>
      <c r="KQD114" s="865"/>
      <c r="KQE114" s="865"/>
      <c r="KQF114" s="865"/>
      <c r="KQG114" s="865"/>
      <c r="KQH114" s="865"/>
      <c r="KQI114" s="865"/>
      <c r="KQJ114" s="865"/>
      <c r="KQK114" s="864"/>
      <c r="KQL114" s="865"/>
      <c r="KQM114" s="865"/>
      <c r="KQN114" s="865"/>
      <c r="KQO114" s="865"/>
      <c r="KQP114" s="865"/>
      <c r="KQQ114" s="865"/>
      <c r="KQR114" s="865"/>
      <c r="KQS114" s="864"/>
      <c r="KQT114" s="865"/>
      <c r="KQU114" s="865"/>
      <c r="KQV114" s="865"/>
      <c r="KQW114" s="865"/>
      <c r="KQX114" s="865"/>
      <c r="KQY114" s="865"/>
      <c r="KQZ114" s="865"/>
      <c r="KRA114" s="864"/>
      <c r="KRB114" s="865"/>
      <c r="KRC114" s="865"/>
      <c r="KRD114" s="865"/>
      <c r="KRE114" s="865"/>
      <c r="KRF114" s="865"/>
      <c r="KRG114" s="865"/>
      <c r="KRH114" s="865"/>
      <c r="KRI114" s="864"/>
      <c r="KRJ114" s="865"/>
      <c r="KRK114" s="865"/>
      <c r="KRL114" s="865"/>
      <c r="KRM114" s="865"/>
      <c r="KRN114" s="865"/>
      <c r="KRO114" s="865"/>
      <c r="KRP114" s="865"/>
      <c r="KRQ114" s="864"/>
      <c r="KRR114" s="865"/>
      <c r="KRS114" s="865"/>
      <c r="KRT114" s="865"/>
      <c r="KRU114" s="865"/>
      <c r="KRV114" s="865"/>
      <c r="KRW114" s="865"/>
      <c r="KRX114" s="865"/>
      <c r="KRY114" s="864"/>
      <c r="KRZ114" s="865"/>
      <c r="KSA114" s="865"/>
      <c r="KSB114" s="865"/>
      <c r="KSC114" s="865"/>
      <c r="KSD114" s="865"/>
      <c r="KSE114" s="865"/>
      <c r="KSF114" s="865"/>
      <c r="KSG114" s="864"/>
      <c r="KSH114" s="865"/>
      <c r="KSI114" s="865"/>
      <c r="KSJ114" s="865"/>
      <c r="KSK114" s="865"/>
      <c r="KSL114" s="865"/>
      <c r="KSM114" s="865"/>
      <c r="KSN114" s="865"/>
      <c r="KSO114" s="864"/>
      <c r="KSP114" s="865"/>
      <c r="KSQ114" s="865"/>
      <c r="KSR114" s="865"/>
      <c r="KSS114" s="865"/>
      <c r="KST114" s="865"/>
      <c r="KSU114" s="865"/>
      <c r="KSV114" s="865"/>
      <c r="KSW114" s="864"/>
      <c r="KSX114" s="865"/>
      <c r="KSY114" s="865"/>
      <c r="KSZ114" s="865"/>
      <c r="KTA114" s="865"/>
      <c r="KTB114" s="865"/>
      <c r="KTC114" s="865"/>
      <c r="KTD114" s="865"/>
      <c r="KTE114" s="864"/>
      <c r="KTF114" s="865"/>
      <c r="KTG114" s="865"/>
      <c r="KTH114" s="865"/>
      <c r="KTI114" s="865"/>
      <c r="KTJ114" s="865"/>
      <c r="KTK114" s="865"/>
      <c r="KTL114" s="865"/>
      <c r="KTM114" s="864"/>
      <c r="KTN114" s="865"/>
      <c r="KTO114" s="865"/>
      <c r="KTP114" s="865"/>
      <c r="KTQ114" s="865"/>
      <c r="KTR114" s="865"/>
      <c r="KTS114" s="865"/>
      <c r="KTT114" s="865"/>
      <c r="KTU114" s="864"/>
      <c r="KTV114" s="865"/>
      <c r="KTW114" s="865"/>
      <c r="KTX114" s="865"/>
      <c r="KTY114" s="865"/>
      <c r="KTZ114" s="865"/>
      <c r="KUA114" s="865"/>
      <c r="KUB114" s="865"/>
      <c r="KUC114" s="864"/>
      <c r="KUD114" s="865"/>
      <c r="KUE114" s="865"/>
      <c r="KUF114" s="865"/>
      <c r="KUG114" s="865"/>
      <c r="KUH114" s="865"/>
      <c r="KUI114" s="865"/>
      <c r="KUJ114" s="865"/>
      <c r="KUK114" s="864"/>
      <c r="KUL114" s="865"/>
      <c r="KUM114" s="865"/>
      <c r="KUN114" s="865"/>
      <c r="KUO114" s="865"/>
      <c r="KUP114" s="865"/>
      <c r="KUQ114" s="865"/>
      <c r="KUR114" s="865"/>
      <c r="KUS114" s="864"/>
      <c r="KUT114" s="865"/>
      <c r="KUU114" s="865"/>
      <c r="KUV114" s="865"/>
      <c r="KUW114" s="865"/>
      <c r="KUX114" s="865"/>
      <c r="KUY114" s="865"/>
      <c r="KUZ114" s="865"/>
      <c r="KVA114" s="864"/>
      <c r="KVB114" s="865"/>
      <c r="KVC114" s="865"/>
      <c r="KVD114" s="865"/>
      <c r="KVE114" s="865"/>
      <c r="KVF114" s="865"/>
      <c r="KVG114" s="865"/>
      <c r="KVH114" s="865"/>
      <c r="KVI114" s="864"/>
      <c r="KVJ114" s="865"/>
      <c r="KVK114" s="865"/>
      <c r="KVL114" s="865"/>
      <c r="KVM114" s="865"/>
      <c r="KVN114" s="865"/>
      <c r="KVO114" s="865"/>
      <c r="KVP114" s="865"/>
      <c r="KVQ114" s="864"/>
      <c r="KVR114" s="865"/>
      <c r="KVS114" s="865"/>
      <c r="KVT114" s="865"/>
      <c r="KVU114" s="865"/>
      <c r="KVV114" s="865"/>
      <c r="KVW114" s="865"/>
      <c r="KVX114" s="865"/>
      <c r="KVY114" s="864"/>
      <c r="KVZ114" s="865"/>
      <c r="KWA114" s="865"/>
      <c r="KWB114" s="865"/>
      <c r="KWC114" s="865"/>
      <c r="KWD114" s="865"/>
      <c r="KWE114" s="865"/>
      <c r="KWF114" s="865"/>
      <c r="KWG114" s="864"/>
      <c r="KWH114" s="865"/>
      <c r="KWI114" s="865"/>
      <c r="KWJ114" s="865"/>
      <c r="KWK114" s="865"/>
      <c r="KWL114" s="865"/>
      <c r="KWM114" s="865"/>
      <c r="KWN114" s="865"/>
      <c r="KWO114" s="864"/>
      <c r="KWP114" s="865"/>
      <c r="KWQ114" s="865"/>
      <c r="KWR114" s="865"/>
      <c r="KWS114" s="865"/>
      <c r="KWT114" s="865"/>
      <c r="KWU114" s="865"/>
      <c r="KWV114" s="865"/>
      <c r="KWW114" s="864"/>
      <c r="KWX114" s="865"/>
      <c r="KWY114" s="865"/>
      <c r="KWZ114" s="865"/>
      <c r="KXA114" s="865"/>
      <c r="KXB114" s="865"/>
      <c r="KXC114" s="865"/>
      <c r="KXD114" s="865"/>
      <c r="KXE114" s="864"/>
      <c r="KXF114" s="865"/>
      <c r="KXG114" s="865"/>
      <c r="KXH114" s="865"/>
      <c r="KXI114" s="865"/>
      <c r="KXJ114" s="865"/>
      <c r="KXK114" s="865"/>
      <c r="KXL114" s="865"/>
      <c r="KXM114" s="864"/>
      <c r="KXN114" s="865"/>
      <c r="KXO114" s="865"/>
      <c r="KXP114" s="865"/>
      <c r="KXQ114" s="865"/>
      <c r="KXR114" s="865"/>
      <c r="KXS114" s="865"/>
      <c r="KXT114" s="865"/>
      <c r="KXU114" s="864"/>
      <c r="KXV114" s="865"/>
      <c r="KXW114" s="865"/>
      <c r="KXX114" s="865"/>
      <c r="KXY114" s="865"/>
      <c r="KXZ114" s="865"/>
      <c r="KYA114" s="865"/>
      <c r="KYB114" s="865"/>
      <c r="KYC114" s="864"/>
      <c r="KYD114" s="865"/>
      <c r="KYE114" s="865"/>
      <c r="KYF114" s="865"/>
      <c r="KYG114" s="865"/>
      <c r="KYH114" s="865"/>
      <c r="KYI114" s="865"/>
      <c r="KYJ114" s="865"/>
      <c r="KYK114" s="864"/>
      <c r="KYL114" s="865"/>
      <c r="KYM114" s="865"/>
      <c r="KYN114" s="865"/>
      <c r="KYO114" s="865"/>
      <c r="KYP114" s="865"/>
      <c r="KYQ114" s="865"/>
      <c r="KYR114" s="865"/>
      <c r="KYS114" s="864"/>
      <c r="KYT114" s="865"/>
      <c r="KYU114" s="865"/>
      <c r="KYV114" s="865"/>
      <c r="KYW114" s="865"/>
      <c r="KYX114" s="865"/>
      <c r="KYY114" s="865"/>
      <c r="KYZ114" s="865"/>
      <c r="KZA114" s="864"/>
      <c r="KZB114" s="865"/>
      <c r="KZC114" s="865"/>
      <c r="KZD114" s="865"/>
      <c r="KZE114" s="865"/>
      <c r="KZF114" s="865"/>
      <c r="KZG114" s="865"/>
      <c r="KZH114" s="865"/>
      <c r="KZI114" s="864"/>
      <c r="KZJ114" s="865"/>
      <c r="KZK114" s="865"/>
      <c r="KZL114" s="865"/>
      <c r="KZM114" s="865"/>
      <c r="KZN114" s="865"/>
      <c r="KZO114" s="865"/>
      <c r="KZP114" s="865"/>
      <c r="KZQ114" s="864"/>
      <c r="KZR114" s="865"/>
      <c r="KZS114" s="865"/>
      <c r="KZT114" s="865"/>
      <c r="KZU114" s="865"/>
      <c r="KZV114" s="865"/>
      <c r="KZW114" s="865"/>
      <c r="KZX114" s="865"/>
      <c r="KZY114" s="864"/>
      <c r="KZZ114" s="865"/>
      <c r="LAA114" s="865"/>
      <c r="LAB114" s="865"/>
      <c r="LAC114" s="865"/>
      <c r="LAD114" s="865"/>
      <c r="LAE114" s="865"/>
      <c r="LAF114" s="865"/>
      <c r="LAG114" s="864"/>
      <c r="LAH114" s="865"/>
      <c r="LAI114" s="865"/>
      <c r="LAJ114" s="865"/>
      <c r="LAK114" s="865"/>
      <c r="LAL114" s="865"/>
      <c r="LAM114" s="865"/>
      <c r="LAN114" s="865"/>
      <c r="LAO114" s="864"/>
      <c r="LAP114" s="865"/>
      <c r="LAQ114" s="865"/>
      <c r="LAR114" s="865"/>
      <c r="LAS114" s="865"/>
      <c r="LAT114" s="865"/>
      <c r="LAU114" s="865"/>
      <c r="LAV114" s="865"/>
      <c r="LAW114" s="864"/>
      <c r="LAX114" s="865"/>
      <c r="LAY114" s="865"/>
      <c r="LAZ114" s="865"/>
      <c r="LBA114" s="865"/>
      <c r="LBB114" s="865"/>
      <c r="LBC114" s="865"/>
      <c r="LBD114" s="865"/>
      <c r="LBE114" s="864"/>
      <c r="LBF114" s="865"/>
      <c r="LBG114" s="865"/>
      <c r="LBH114" s="865"/>
      <c r="LBI114" s="865"/>
      <c r="LBJ114" s="865"/>
      <c r="LBK114" s="865"/>
      <c r="LBL114" s="865"/>
      <c r="LBM114" s="864"/>
      <c r="LBN114" s="865"/>
      <c r="LBO114" s="865"/>
      <c r="LBP114" s="865"/>
      <c r="LBQ114" s="865"/>
      <c r="LBR114" s="865"/>
      <c r="LBS114" s="865"/>
      <c r="LBT114" s="865"/>
      <c r="LBU114" s="864"/>
      <c r="LBV114" s="865"/>
      <c r="LBW114" s="865"/>
      <c r="LBX114" s="865"/>
      <c r="LBY114" s="865"/>
      <c r="LBZ114" s="865"/>
      <c r="LCA114" s="865"/>
      <c r="LCB114" s="865"/>
      <c r="LCC114" s="864"/>
      <c r="LCD114" s="865"/>
      <c r="LCE114" s="865"/>
      <c r="LCF114" s="865"/>
      <c r="LCG114" s="865"/>
      <c r="LCH114" s="865"/>
      <c r="LCI114" s="865"/>
      <c r="LCJ114" s="865"/>
      <c r="LCK114" s="864"/>
      <c r="LCL114" s="865"/>
      <c r="LCM114" s="865"/>
      <c r="LCN114" s="865"/>
      <c r="LCO114" s="865"/>
      <c r="LCP114" s="865"/>
      <c r="LCQ114" s="865"/>
      <c r="LCR114" s="865"/>
      <c r="LCS114" s="864"/>
      <c r="LCT114" s="865"/>
      <c r="LCU114" s="865"/>
      <c r="LCV114" s="865"/>
      <c r="LCW114" s="865"/>
      <c r="LCX114" s="865"/>
      <c r="LCY114" s="865"/>
      <c r="LCZ114" s="865"/>
      <c r="LDA114" s="864"/>
      <c r="LDB114" s="865"/>
      <c r="LDC114" s="865"/>
      <c r="LDD114" s="865"/>
      <c r="LDE114" s="865"/>
      <c r="LDF114" s="865"/>
      <c r="LDG114" s="865"/>
      <c r="LDH114" s="865"/>
      <c r="LDI114" s="864"/>
      <c r="LDJ114" s="865"/>
      <c r="LDK114" s="865"/>
      <c r="LDL114" s="865"/>
      <c r="LDM114" s="865"/>
      <c r="LDN114" s="865"/>
      <c r="LDO114" s="865"/>
      <c r="LDP114" s="865"/>
      <c r="LDQ114" s="864"/>
      <c r="LDR114" s="865"/>
      <c r="LDS114" s="865"/>
      <c r="LDT114" s="865"/>
      <c r="LDU114" s="865"/>
      <c r="LDV114" s="865"/>
      <c r="LDW114" s="865"/>
      <c r="LDX114" s="865"/>
      <c r="LDY114" s="864"/>
      <c r="LDZ114" s="865"/>
      <c r="LEA114" s="865"/>
      <c r="LEB114" s="865"/>
      <c r="LEC114" s="865"/>
      <c r="LED114" s="865"/>
      <c r="LEE114" s="865"/>
      <c r="LEF114" s="865"/>
      <c r="LEG114" s="864"/>
      <c r="LEH114" s="865"/>
      <c r="LEI114" s="865"/>
      <c r="LEJ114" s="865"/>
      <c r="LEK114" s="865"/>
      <c r="LEL114" s="865"/>
      <c r="LEM114" s="865"/>
      <c r="LEN114" s="865"/>
      <c r="LEO114" s="864"/>
      <c r="LEP114" s="865"/>
      <c r="LEQ114" s="865"/>
      <c r="LER114" s="865"/>
      <c r="LES114" s="865"/>
      <c r="LET114" s="865"/>
      <c r="LEU114" s="865"/>
      <c r="LEV114" s="865"/>
      <c r="LEW114" s="864"/>
      <c r="LEX114" s="865"/>
      <c r="LEY114" s="865"/>
      <c r="LEZ114" s="865"/>
      <c r="LFA114" s="865"/>
      <c r="LFB114" s="865"/>
      <c r="LFC114" s="865"/>
      <c r="LFD114" s="865"/>
      <c r="LFE114" s="864"/>
      <c r="LFF114" s="865"/>
      <c r="LFG114" s="865"/>
      <c r="LFH114" s="865"/>
      <c r="LFI114" s="865"/>
      <c r="LFJ114" s="865"/>
      <c r="LFK114" s="865"/>
      <c r="LFL114" s="865"/>
      <c r="LFM114" s="864"/>
      <c r="LFN114" s="865"/>
      <c r="LFO114" s="865"/>
      <c r="LFP114" s="865"/>
      <c r="LFQ114" s="865"/>
      <c r="LFR114" s="865"/>
      <c r="LFS114" s="865"/>
      <c r="LFT114" s="865"/>
      <c r="LFU114" s="864"/>
      <c r="LFV114" s="865"/>
      <c r="LFW114" s="865"/>
      <c r="LFX114" s="865"/>
      <c r="LFY114" s="865"/>
      <c r="LFZ114" s="865"/>
      <c r="LGA114" s="865"/>
      <c r="LGB114" s="865"/>
      <c r="LGC114" s="864"/>
      <c r="LGD114" s="865"/>
      <c r="LGE114" s="865"/>
      <c r="LGF114" s="865"/>
      <c r="LGG114" s="865"/>
      <c r="LGH114" s="865"/>
      <c r="LGI114" s="865"/>
      <c r="LGJ114" s="865"/>
      <c r="LGK114" s="864"/>
      <c r="LGL114" s="865"/>
      <c r="LGM114" s="865"/>
      <c r="LGN114" s="865"/>
      <c r="LGO114" s="865"/>
      <c r="LGP114" s="865"/>
      <c r="LGQ114" s="865"/>
      <c r="LGR114" s="865"/>
      <c r="LGS114" s="864"/>
      <c r="LGT114" s="865"/>
      <c r="LGU114" s="865"/>
      <c r="LGV114" s="865"/>
      <c r="LGW114" s="865"/>
      <c r="LGX114" s="865"/>
      <c r="LGY114" s="865"/>
      <c r="LGZ114" s="865"/>
      <c r="LHA114" s="864"/>
      <c r="LHB114" s="865"/>
      <c r="LHC114" s="865"/>
      <c r="LHD114" s="865"/>
      <c r="LHE114" s="865"/>
      <c r="LHF114" s="865"/>
      <c r="LHG114" s="865"/>
      <c r="LHH114" s="865"/>
      <c r="LHI114" s="864"/>
      <c r="LHJ114" s="865"/>
      <c r="LHK114" s="865"/>
      <c r="LHL114" s="865"/>
      <c r="LHM114" s="865"/>
      <c r="LHN114" s="865"/>
      <c r="LHO114" s="865"/>
      <c r="LHP114" s="865"/>
      <c r="LHQ114" s="864"/>
      <c r="LHR114" s="865"/>
      <c r="LHS114" s="865"/>
      <c r="LHT114" s="865"/>
      <c r="LHU114" s="865"/>
      <c r="LHV114" s="865"/>
      <c r="LHW114" s="865"/>
      <c r="LHX114" s="865"/>
      <c r="LHY114" s="864"/>
      <c r="LHZ114" s="865"/>
      <c r="LIA114" s="865"/>
      <c r="LIB114" s="865"/>
      <c r="LIC114" s="865"/>
      <c r="LID114" s="865"/>
      <c r="LIE114" s="865"/>
      <c r="LIF114" s="865"/>
      <c r="LIG114" s="864"/>
      <c r="LIH114" s="865"/>
      <c r="LII114" s="865"/>
      <c r="LIJ114" s="865"/>
      <c r="LIK114" s="865"/>
      <c r="LIL114" s="865"/>
      <c r="LIM114" s="865"/>
      <c r="LIN114" s="865"/>
      <c r="LIO114" s="864"/>
      <c r="LIP114" s="865"/>
      <c r="LIQ114" s="865"/>
      <c r="LIR114" s="865"/>
      <c r="LIS114" s="865"/>
      <c r="LIT114" s="865"/>
      <c r="LIU114" s="865"/>
      <c r="LIV114" s="865"/>
      <c r="LIW114" s="864"/>
      <c r="LIX114" s="865"/>
      <c r="LIY114" s="865"/>
      <c r="LIZ114" s="865"/>
      <c r="LJA114" s="865"/>
      <c r="LJB114" s="865"/>
      <c r="LJC114" s="865"/>
      <c r="LJD114" s="865"/>
      <c r="LJE114" s="864"/>
      <c r="LJF114" s="865"/>
      <c r="LJG114" s="865"/>
      <c r="LJH114" s="865"/>
      <c r="LJI114" s="865"/>
      <c r="LJJ114" s="865"/>
      <c r="LJK114" s="865"/>
      <c r="LJL114" s="865"/>
      <c r="LJM114" s="864"/>
      <c r="LJN114" s="865"/>
      <c r="LJO114" s="865"/>
      <c r="LJP114" s="865"/>
      <c r="LJQ114" s="865"/>
      <c r="LJR114" s="865"/>
      <c r="LJS114" s="865"/>
      <c r="LJT114" s="865"/>
      <c r="LJU114" s="864"/>
      <c r="LJV114" s="865"/>
      <c r="LJW114" s="865"/>
      <c r="LJX114" s="865"/>
      <c r="LJY114" s="865"/>
      <c r="LJZ114" s="865"/>
      <c r="LKA114" s="865"/>
      <c r="LKB114" s="865"/>
      <c r="LKC114" s="864"/>
      <c r="LKD114" s="865"/>
      <c r="LKE114" s="865"/>
      <c r="LKF114" s="865"/>
      <c r="LKG114" s="865"/>
      <c r="LKH114" s="865"/>
      <c r="LKI114" s="865"/>
      <c r="LKJ114" s="865"/>
      <c r="LKK114" s="864"/>
      <c r="LKL114" s="865"/>
      <c r="LKM114" s="865"/>
      <c r="LKN114" s="865"/>
      <c r="LKO114" s="865"/>
      <c r="LKP114" s="865"/>
      <c r="LKQ114" s="865"/>
      <c r="LKR114" s="865"/>
      <c r="LKS114" s="864"/>
      <c r="LKT114" s="865"/>
      <c r="LKU114" s="865"/>
      <c r="LKV114" s="865"/>
      <c r="LKW114" s="865"/>
      <c r="LKX114" s="865"/>
      <c r="LKY114" s="865"/>
      <c r="LKZ114" s="865"/>
      <c r="LLA114" s="864"/>
      <c r="LLB114" s="865"/>
      <c r="LLC114" s="865"/>
      <c r="LLD114" s="865"/>
      <c r="LLE114" s="865"/>
      <c r="LLF114" s="865"/>
      <c r="LLG114" s="865"/>
      <c r="LLH114" s="865"/>
      <c r="LLI114" s="864"/>
      <c r="LLJ114" s="865"/>
      <c r="LLK114" s="865"/>
      <c r="LLL114" s="865"/>
      <c r="LLM114" s="865"/>
      <c r="LLN114" s="865"/>
      <c r="LLO114" s="865"/>
      <c r="LLP114" s="865"/>
      <c r="LLQ114" s="864"/>
      <c r="LLR114" s="865"/>
      <c r="LLS114" s="865"/>
      <c r="LLT114" s="865"/>
      <c r="LLU114" s="865"/>
      <c r="LLV114" s="865"/>
      <c r="LLW114" s="865"/>
      <c r="LLX114" s="865"/>
      <c r="LLY114" s="864"/>
      <c r="LLZ114" s="865"/>
      <c r="LMA114" s="865"/>
      <c r="LMB114" s="865"/>
      <c r="LMC114" s="865"/>
      <c r="LMD114" s="865"/>
      <c r="LME114" s="865"/>
      <c r="LMF114" s="865"/>
      <c r="LMG114" s="864"/>
      <c r="LMH114" s="865"/>
      <c r="LMI114" s="865"/>
      <c r="LMJ114" s="865"/>
      <c r="LMK114" s="865"/>
      <c r="LML114" s="865"/>
      <c r="LMM114" s="865"/>
      <c r="LMN114" s="865"/>
      <c r="LMO114" s="864"/>
      <c r="LMP114" s="865"/>
      <c r="LMQ114" s="865"/>
      <c r="LMR114" s="865"/>
      <c r="LMS114" s="865"/>
      <c r="LMT114" s="865"/>
      <c r="LMU114" s="865"/>
      <c r="LMV114" s="865"/>
      <c r="LMW114" s="864"/>
      <c r="LMX114" s="865"/>
      <c r="LMY114" s="865"/>
      <c r="LMZ114" s="865"/>
      <c r="LNA114" s="865"/>
      <c r="LNB114" s="865"/>
      <c r="LNC114" s="865"/>
      <c r="LND114" s="865"/>
      <c r="LNE114" s="864"/>
      <c r="LNF114" s="865"/>
      <c r="LNG114" s="865"/>
      <c r="LNH114" s="865"/>
      <c r="LNI114" s="865"/>
      <c r="LNJ114" s="865"/>
      <c r="LNK114" s="865"/>
      <c r="LNL114" s="865"/>
      <c r="LNM114" s="864"/>
      <c r="LNN114" s="865"/>
      <c r="LNO114" s="865"/>
      <c r="LNP114" s="865"/>
      <c r="LNQ114" s="865"/>
      <c r="LNR114" s="865"/>
      <c r="LNS114" s="865"/>
      <c r="LNT114" s="865"/>
      <c r="LNU114" s="864"/>
      <c r="LNV114" s="865"/>
      <c r="LNW114" s="865"/>
      <c r="LNX114" s="865"/>
      <c r="LNY114" s="865"/>
      <c r="LNZ114" s="865"/>
      <c r="LOA114" s="865"/>
      <c r="LOB114" s="865"/>
      <c r="LOC114" s="864"/>
      <c r="LOD114" s="865"/>
      <c r="LOE114" s="865"/>
      <c r="LOF114" s="865"/>
      <c r="LOG114" s="865"/>
      <c r="LOH114" s="865"/>
      <c r="LOI114" s="865"/>
      <c r="LOJ114" s="865"/>
      <c r="LOK114" s="864"/>
      <c r="LOL114" s="865"/>
      <c r="LOM114" s="865"/>
      <c r="LON114" s="865"/>
      <c r="LOO114" s="865"/>
      <c r="LOP114" s="865"/>
      <c r="LOQ114" s="865"/>
      <c r="LOR114" s="865"/>
      <c r="LOS114" s="864"/>
      <c r="LOT114" s="865"/>
      <c r="LOU114" s="865"/>
      <c r="LOV114" s="865"/>
      <c r="LOW114" s="865"/>
      <c r="LOX114" s="865"/>
      <c r="LOY114" s="865"/>
      <c r="LOZ114" s="865"/>
      <c r="LPA114" s="864"/>
      <c r="LPB114" s="865"/>
      <c r="LPC114" s="865"/>
      <c r="LPD114" s="865"/>
      <c r="LPE114" s="865"/>
      <c r="LPF114" s="865"/>
      <c r="LPG114" s="865"/>
      <c r="LPH114" s="865"/>
      <c r="LPI114" s="864"/>
      <c r="LPJ114" s="865"/>
      <c r="LPK114" s="865"/>
      <c r="LPL114" s="865"/>
      <c r="LPM114" s="865"/>
      <c r="LPN114" s="865"/>
      <c r="LPO114" s="865"/>
      <c r="LPP114" s="865"/>
      <c r="LPQ114" s="864"/>
      <c r="LPR114" s="865"/>
      <c r="LPS114" s="865"/>
      <c r="LPT114" s="865"/>
      <c r="LPU114" s="865"/>
      <c r="LPV114" s="865"/>
      <c r="LPW114" s="865"/>
      <c r="LPX114" s="865"/>
      <c r="LPY114" s="864"/>
      <c r="LPZ114" s="865"/>
      <c r="LQA114" s="865"/>
      <c r="LQB114" s="865"/>
      <c r="LQC114" s="865"/>
      <c r="LQD114" s="865"/>
      <c r="LQE114" s="865"/>
      <c r="LQF114" s="865"/>
      <c r="LQG114" s="864"/>
      <c r="LQH114" s="865"/>
      <c r="LQI114" s="865"/>
      <c r="LQJ114" s="865"/>
      <c r="LQK114" s="865"/>
      <c r="LQL114" s="865"/>
      <c r="LQM114" s="865"/>
      <c r="LQN114" s="865"/>
      <c r="LQO114" s="864"/>
      <c r="LQP114" s="865"/>
      <c r="LQQ114" s="865"/>
      <c r="LQR114" s="865"/>
      <c r="LQS114" s="865"/>
      <c r="LQT114" s="865"/>
      <c r="LQU114" s="865"/>
      <c r="LQV114" s="865"/>
      <c r="LQW114" s="864"/>
      <c r="LQX114" s="865"/>
      <c r="LQY114" s="865"/>
      <c r="LQZ114" s="865"/>
      <c r="LRA114" s="865"/>
      <c r="LRB114" s="865"/>
      <c r="LRC114" s="865"/>
      <c r="LRD114" s="865"/>
      <c r="LRE114" s="864"/>
      <c r="LRF114" s="865"/>
      <c r="LRG114" s="865"/>
      <c r="LRH114" s="865"/>
      <c r="LRI114" s="865"/>
      <c r="LRJ114" s="865"/>
      <c r="LRK114" s="865"/>
      <c r="LRL114" s="865"/>
      <c r="LRM114" s="864"/>
      <c r="LRN114" s="865"/>
      <c r="LRO114" s="865"/>
      <c r="LRP114" s="865"/>
      <c r="LRQ114" s="865"/>
      <c r="LRR114" s="865"/>
      <c r="LRS114" s="865"/>
      <c r="LRT114" s="865"/>
      <c r="LRU114" s="864"/>
      <c r="LRV114" s="865"/>
      <c r="LRW114" s="865"/>
      <c r="LRX114" s="865"/>
      <c r="LRY114" s="865"/>
      <c r="LRZ114" s="865"/>
      <c r="LSA114" s="865"/>
      <c r="LSB114" s="865"/>
      <c r="LSC114" s="864"/>
      <c r="LSD114" s="865"/>
      <c r="LSE114" s="865"/>
      <c r="LSF114" s="865"/>
      <c r="LSG114" s="865"/>
      <c r="LSH114" s="865"/>
      <c r="LSI114" s="865"/>
      <c r="LSJ114" s="865"/>
      <c r="LSK114" s="864"/>
      <c r="LSL114" s="865"/>
      <c r="LSM114" s="865"/>
      <c r="LSN114" s="865"/>
      <c r="LSO114" s="865"/>
      <c r="LSP114" s="865"/>
      <c r="LSQ114" s="865"/>
      <c r="LSR114" s="865"/>
      <c r="LSS114" s="864"/>
      <c r="LST114" s="865"/>
      <c r="LSU114" s="865"/>
      <c r="LSV114" s="865"/>
      <c r="LSW114" s="865"/>
      <c r="LSX114" s="865"/>
      <c r="LSY114" s="865"/>
      <c r="LSZ114" s="865"/>
      <c r="LTA114" s="864"/>
      <c r="LTB114" s="865"/>
      <c r="LTC114" s="865"/>
      <c r="LTD114" s="865"/>
      <c r="LTE114" s="865"/>
      <c r="LTF114" s="865"/>
      <c r="LTG114" s="865"/>
      <c r="LTH114" s="865"/>
      <c r="LTI114" s="864"/>
      <c r="LTJ114" s="865"/>
      <c r="LTK114" s="865"/>
      <c r="LTL114" s="865"/>
      <c r="LTM114" s="865"/>
      <c r="LTN114" s="865"/>
      <c r="LTO114" s="865"/>
      <c r="LTP114" s="865"/>
      <c r="LTQ114" s="864"/>
      <c r="LTR114" s="865"/>
      <c r="LTS114" s="865"/>
      <c r="LTT114" s="865"/>
      <c r="LTU114" s="865"/>
      <c r="LTV114" s="865"/>
      <c r="LTW114" s="865"/>
      <c r="LTX114" s="865"/>
      <c r="LTY114" s="864"/>
      <c r="LTZ114" s="865"/>
      <c r="LUA114" s="865"/>
      <c r="LUB114" s="865"/>
      <c r="LUC114" s="865"/>
      <c r="LUD114" s="865"/>
      <c r="LUE114" s="865"/>
      <c r="LUF114" s="865"/>
      <c r="LUG114" s="864"/>
      <c r="LUH114" s="865"/>
      <c r="LUI114" s="865"/>
      <c r="LUJ114" s="865"/>
      <c r="LUK114" s="865"/>
      <c r="LUL114" s="865"/>
      <c r="LUM114" s="865"/>
      <c r="LUN114" s="865"/>
      <c r="LUO114" s="864"/>
      <c r="LUP114" s="865"/>
      <c r="LUQ114" s="865"/>
      <c r="LUR114" s="865"/>
      <c r="LUS114" s="865"/>
      <c r="LUT114" s="865"/>
      <c r="LUU114" s="865"/>
      <c r="LUV114" s="865"/>
      <c r="LUW114" s="864"/>
      <c r="LUX114" s="865"/>
      <c r="LUY114" s="865"/>
      <c r="LUZ114" s="865"/>
      <c r="LVA114" s="865"/>
      <c r="LVB114" s="865"/>
      <c r="LVC114" s="865"/>
      <c r="LVD114" s="865"/>
      <c r="LVE114" s="864"/>
      <c r="LVF114" s="865"/>
      <c r="LVG114" s="865"/>
      <c r="LVH114" s="865"/>
      <c r="LVI114" s="865"/>
      <c r="LVJ114" s="865"/>
      <c r="LVK114" s="865"/>
      <c r="LVL114" s="865"/>
      <c r="LVM114" s="864"/>
      <c r="LVN114" s="865"/>
      <c r="LVO114" s="865"/>
      <c r="LVP114" s="865"/>
      <c r="LVQ114" s="865"/>
      <c r="LVR114" s="865"/>
      <c r="LVS114" s="865"/>
      <c r="LVT114" s="865"/>
      <c r="LVU114" s="864"/>
      <c r="LVV114" s="865"/>
      <c r="LVW114" s="865"/>
      <c r="LVX114" s="865"/>
      <c r="LVY114" s="865"/>
      <c r="LVZ114" s="865"/>
      <c r="LWA114" s="865"/>
      <c r="LWB114" s="865"/>
      <c r="LWC114" s="864"/>
      <c r="LWD114" s="865"/>
      <c r="LWE114" s="865"/>
      <c r="LWF114" s="865"/>
      <c r="LWG114" s="865"/>
      <c r="LWH114" s="865"/>
      <c r="LWI114" s="865"/>
      <c r="LWJ114" s="865"/>
      <c r="LWK114" s="864"/>
      <c r="LWL114" s="865"/>
      <c r="LWM114" s="865"/>
      <c r="LWN114" s="865"/>
      <c r="LWO114" s="865"/>
      <c r="LWP114" s="865"/>
      <c r="LWQ114" s="865"/>
      <c r="LWR114" s="865"/>
      <c r="LWS114" s="864"/>
      <c r="LWT114" s="865"/>
      <c r="LWU114" s="865"/>
      <c r="LWV114" s="865"/>
      <c r="LWW114" s="865"/>
      <c r="LWX114" s="865"/>
      <c r="LWY114" s="865"/>
      <c r="LWZ114" s="865"/>
      <c r="LXA114" s="864"/>
      <c r="LXB114" s="865"/>
      <c r="LXC114" s="865"/>
      <c r="LXD114" s="865"/>
      <c r="LXE114" s="865"/>
      <c r="LXF114" s="865"/>
      <c r="LXG114" s="865"/>
      <c r="LXH114" s="865"/>
      <c r="LXI114" s="864"/>
      <c r="LXJ114" s="865"/>
      <c r="LXK114" s="865"/>
      <c r="LXL114" s="865"/>
      <c r="LXM114" s="865"/>
      <c r="LXN114" s="865"/>
      <c r="LXO114" s="865"/>
      <c r="LXP114" s="865"/>
      <c r="LXQ114" s="864"/>
      <c r="LXR114" s="865"/>
      <c r="LXS114" s="865"/>
      <c r="LXT114" s="865"/>
      <c r="LXU114" s="865"/>
      <c r="LXV114" s="865"/>
      <c r="LXW114" s="865"/>
      <c r="LXX114" s="865"/>
      <c r="LXY114" s="864"/>
      <c r="LXZ114" s="865"/>
      <c r="LYA114" s="865"/>
      <c r="LYB114" s="865"/>
      <c r="LYC114" s="865"/>
      <c r="LYD114" s="865"/>
      <c r="LYE114" s="865"/>
      <c r="LYF114" s="865"/>
      <c r="LYG114" s="864"/>
      <c r="LYH114" s="865"/>
      <c r="LYI114" s="865"/>
      <c r="LYJ114" s="865"/>
      <c r="LYK114" s="865"/>
      <c r="LYL114" s="865"/>
      <c r="LYM114" s="865"/>
      <c r="LYN114" s="865"/>
      <c r="LYO114" s="864"/>
      <c r="LYP114" s="865"/>
      <c r="LYQ114" s="865"/>
      <c r="LYR114" s="865"/>
      <c r="LYS114" s="865"/>
      <c r="LYT114" s="865"/>
      <c r="LYU114" s="865"/>
      <c r="LYV114" s="865"/>
      <c r="LYW114" s="864"/>
      <c r="LYX114" s="865"/>
      <c r="LYY114" s="865"/>
      <c r="LYZ114" s="865"/>
      <c r="LZA114" s="865"/>
      <c r="LZB114" s="865"/>
      <c r="LZC114" s="865"/>
      <c r="LZD114" s="865"/>
      <c r="LZE114" s="864"/>
      <c r="LZF114" s="865"/>
      <c r="LZG114" s="865"/>
      <c r="LZH114" s="865"/>
      <c r="LZI114" s="865"/>
      <c r="LZJ114" s="865"/>
      <c r="LZK114" s="865"/>
      <c r="LZL114" s="865"/>
      <c r="LZM114" s="864"/>
      <c r="LZN114" s="865"/>
      <c r="LZO114" s="865"/>
      <c r="LZP114" s="865"/>
      <c r="LZQ114" s="865"/>
      <c r="LZR114" s="865"/>
      <c r="LZS114" s="865"/>
      <c r="LZT114" s="865"/>
      <c r="LZU114" s="864"/>
      <c r="LZV114" s="865"/>
      <c r="LZW114" s="865"/>
      <c r="LZX114" s="865"/>
      <c r="LZY114" s="865"/>
      <c r="LZZ114" s="865"/>
      <c r="MAA114" s="865"/>
      <c r="MAB114" s="865"/>
      <c r="MAC114" s="864"/>
      <c r="MAD114" s="865"/>
      <c r="MAE114" s="865"/>
      <c r="MAF114" s="865"/>
      <c r="MAG114" s="865"/>
      <c r="MAH114" s="865"/>
      <c r="MAI114" s="865"/>
      <c r="MAJ114" s="865"/>
      <c r="MAK114" s="864"/>
      <c r="MAL114" s="865"/>
      <c r="MAM114" s="865"/>
      <c r="MAN114" s="865"/>
      <c r="MAO114" s="865"/>
      <c r="MAP114" s="865"/>
      <c r="MAQ114" s="865"/>
      <c r="MAR114" s="865"/>
      <c r="MAS114" s="864"/>
      <c r="MAT114" s="865"/>
      <c r="MAU114" s="865"/>
      <c r="MAV114" s="865"/>
      <c r="MAW114" s="865"/>
      <c r="MAX114" s="865"/>
      <c r="MAY114" s="865"/>
      <c r="MAZ114" s="865"/>
      <c r="MBA114" s="864"/>
      <c r="MBB114" s="865"/>
      <c r="MBC114" s="865"/>
      <c r="MBD114" s="865"/>
      <c r="MBE114" s="865"/>
      <c r="MBF114" s="865"/>
      <c r="MBG114" s="865"/>
      <c r="MBH114" s="865"/>
      <c r="MBI114" s="864"/>
      <c r="MBJ114" s="865"/>
      <c r="MBK114" s="865"/>
      <c r="MBL114" s="865"/>
      <c r="MBM114" s="865"/>
      <c r="MBN114" s="865"/>
      <c r="MBO114" s="865"/>
      <c r="MBP114" s="865"/>
      <c r="MBQ114" s="864"/>
      <c r="MBR114" s="865"/>
      <c r="MBS114" s="865"/>
      <c r="MBT114" s="865"/>
      <c r="MBU114" s="865"/>
      <c r="MBV114" s="865"/>
      <c r="MBW114" s="865"/>
      <c r="MBX114" s="865"/>
      <c r="MBY114" s="864"/>
      <c r="MBZ114" s="865"/>
      <c r="MCA114" s="865"/>
      <c r="MCB114" s="865"/>
      <c r="MCC114" s="865"/>
      <c r="MCD114" s="865"/>
      <c r="MCE114" s="865"/>
      <c r="MCF114" s="865"/>
      <c r="MCG114" s="864"/>
      <c r="MCH114" s="865"/>
      <c r="MCI114" s="865"/>
      <c r="MCJ114" s="865"/>
      <c r="MCK114" s="865"/>
      <c r="MCL114" s="865"/>
      <c r="MCM114" s="865"/>
      <c r="MCN114" s="865"/>
      <c r="MCO114" s="864"/>
      <c r="MCP114" s="865"/>
      <c r="MCQ114" s="865"/>
      <c r="MCR114" s="865"/>
      <c r="MCS114" s="865"/>
      <c r="MCT114" s="865"/>
      <c r="MCU114" s="865"/>
      <c r="MCV114" s="865"/>
      <c r="MCW114" s="864"/>
      <c r="MCX114" s="865"/>
      <c r="MCY114" s="865"/>
      <c r="MCZ114" s="865"/>
      <c r="MDA114" s="865"/>
      <c r="MDB114" s="865"/>
      <c r="MDC114" s="865"/>
      <c r="MDD114" s="865"/>
      <c r="MDE114" s="864"/>
      <c r="MDF114" s="865"/>
      <c r="MDG114" s="865"/>
      <c r="MDH114" s="865"/>
      <c r="MDI114" s="865"/>
      <c r="MDJ114" s="865"/>
      <c r="MDK114" s="865"/>
      <c r="MDL114" s="865"/>
      <c r="MDM114" s="864"/>
      <c r="MDN114" s="865"/>
      <c r="MDO114" s="865"/>
      <c r="MDP114" s="865"/>
      <c r="MDQ114" s="865"/>
      <c r="MDR114" s="865"/>
      <c r="MDS114" s="865"/>
      <c r="MDT114" s="865"/>
      <c r="MDU114" s="864"/>
      <c r="MDV114" s="865"/>
      <c r="MDW114" s="865"/>
      <c r="MDX114" s="865"/>
      <c r="MDY114" s="865"/>
      <c r="MDZ114" s="865"/>
      <c r="MEA114" s="865"/>
      <c r="MEB114" s="865"/>
      <c r="MEC114" s="864"/>
      <c r="MED114" s="865"/>
      <c r="MEE114" s="865"/>
      <c r="MEF114" s="865"/>
      <c r="MEG114" s="865"/>
      <c r="MEH114" s="865"/>
      <c r="MEI114" s="865"/>
      <c r="MEJ114" s="865"/>
      <c r="MEK114" s="864"/>
      <c r="MEL114" s="865"/>
      <c r="MEM114" s="865"/>
      <c r="MEN114" s="865"/>
      <c r="MEO114" s="865"/>
      <c r="MEP114" s="865"/>
      <c r="MEQ114" s="865"/>
      <c r="MER114" s="865"/>
      <c r="MES114" s="864"/>
      <c r="MET114" s="865"/>
      <c r="MEU114" s="865"/>
      <c r="MEV114" s="865"/>
      <c r="MEW114" s="865"/>
      <c r="MEX114" s="865"/>
      <c r="MEY114" s="865"/>
      <c r="MEZ114" s="865"/>
      <c r="MFA114" s="864"/>
      <c r="MFB114" s="865"/>
      <c r="MFC114" s="865"/>
      <c r="MFD114" s="865"/>
      <c r="MFE114" s="865"/>
      <c r="MFF114" s="865"/>
      <c r="MFG114" s="865"/>
      <c r="MFH114" s="865"/>
      <c r="MFI114" s="864"/>
      <c r="MFJ114" s="865"/>
      <c r="MFK114" s="865"/>
      <c r="MFL114" s="865"/>
      <c r="MFM114" s="865"/>
      <c r="MFN114" s="865"/>
      <c r="MFO114" s="865"/>
      <c r="MFP114" s="865"/>
      <c r="MFQ114" s="864"/>
      <c r="MFR114" s="865"/>
      <c r="MFS114" s="865"/>
      <c r="MFT114" s="865"/>
      <c r="MFU114" s="865"/>
      <c r="MFV114" s="865"/>
      <c r="MFW114" s="865"/>
      <c r="MFX114" s="865"/>
      <c r="MFY114" s="864"/>
      <c r="MFZ114" s="865"/>
      <c r="MGA114" s="865"/>
      <c r="MGB114" s="865"/>
      <c r="MGC114" s="865"/>
      <c r="MGD114" s="865"/>
      <c r="MGE114" s="865"/>
      <c r="MGF114" s="865"/>
      <c r="MGG114" s="864"/>
      <c r="MGH114" s="865"/>
      <c r="MGI114" s="865"/>
      <c r="MGJ114" s="865"/>
      <c r="MGK114" s="865"/>
      <c r="MGL114" s="865"/>
      <c r="MGM114" s="865"/>
      <c r="MGN114" s="865"/>
      <c r="MGO114" s="864"/>
      <c r="MGP114" s="865"/>
      <c r="MGQ114" s="865"/>
      <c r="MGR114" s="865"/>
      <c r="MGS114" s="865"/>
      <c r="MGT114" s="865"/>
      <c r="MGU114" s="865"/>
      <c r="MGV114" s="865"/>
      <c r="MGW114" s="864"/>
      <c r="MGX114" s="865"/>
      <c r="MGY114" s="865"/>
      <c r="MGZ114" s="865"/>
      <c r="MHA114" s="865"/>
      <c r="MHB114" s="865"/>
      <c r="MHC114" s="865"/>
      <c r="MHD114" s="865"/>
      <c r="MHE114" s="864"/>
      <c r="MHF114" s="865"/>
      <c r="MHG114" s="865"/>
      <c r="MHH114" s="865"/>
      <c r="MHI114" s="865"/>
      <c r="MHJ114" s="865"/>
      <c r="MHK114" s="865"/>
      <c r="MHL114" s="865"/>
      <c r="MHM114" s="864"/>
      <c r="MHN114" s="865"/>
      <c r="MHO114" s="865"/>
      <c r="MHP114" s="865"/>
      <c r="MHQ114" s="865"/>
      <c r="MHR114" s="865"/>
      <c r="MHS114" s="865"/>
      <c r="MHT114" s="865"/>
      <c r="MHU114" s="864"/>
      <c r="MHV114" s="865"/>
      <c r="MHW114" s="865"/>
      <c r="MHX114" s="865"/>
      <c r="MHY114" s="865"/>
      <c r="MHZ114" s="865"/>
      <c r="MIA114" s="865"/>
      <c r="MIB114" s="865"/>
      <c r="MIC114" s="864"/>
      <c r="MID114" s="865"/>
      <c r="MIE114" s="865"/>
      <c r="MIF114" s="865"/>
      <c r="MIG114" s="865"/>
      <c r="MIH114" s="865"/>
      <c r="MII114" s="865"/>
      <c r="MIJ114" s="865"/>
      <c r="MIK114" s="864"/>
      <c r="MIL114" s="865"/>
      <c r="MIM114" s="865"/>
      <c r="MIN114" s="865"/>
      <c r="MIO114" s="865"/>
      <c r="MIP114" s="865"/>
      <c r="MIQ114" s="865"/>
      <c r="MIR114" s="865"/>
      <c r="MIS114" s="864"/>
      <c r="MIT114" s="865"/>
      <c r="MIU114" s="865"/>
      <c r="MIV114" s="865"/>
      <c r="MIW114" s="865"/>
      <c r="MIX114" s="865"/>
      <c r="MIY114" s="865"/>
      <c r="MIZ114" s="865"/>
      <c r="MJA114" s="864"/>
      <c r="MJB114" s="865"/>
      <c r="MJC114" s="865"/>
      <c r="MJD114" s="865"/>
      <c r="MJE114" s="865"/>
      <c r="MJF114" s="865"/>
      <c r="MJG114" s="865"/>
      <c r="MJH114" s="865"/>
      <c r="MJI114" s="864"/>
      <c r="MJJ114" s="865"/>
      <c r="MJK114" s="865"/>
      <c r="MJL114" s="865"/>
      <c r="MJM114" s="865"/>
      <c r="MJN114" s="865"/>
      <c r="MJO114" s="865"/>
      <c r="MJP114" s="865"/>
      <c r="MJQ114" s="864"/>
      <c r="MJR114" s="865"/>
      <c r="MJS114" s="865"/>
      <c r="MJT114" s="865"/>
      <c r="MJU114" s="865"/>
      <c r="MJV114" s="865"/>
      <c r="MJW114" s="865"/>
      <c r="MJX114" s="865"/>
      <c r="MJY114" s="864"/>
      <c r="MJZ114" s="865"/>
      <c r="MKA114" s="865"/>
      <c r="MKB114" s="865"/>
      <c r="MKC114" s="865"/>
      <c r="MKD114" s="865"/>
      <c r="MKE114" s="865"/>
      <c r="MKF114" s="865"/>
      <c r="MKG114" s="864"/>
      <c r="MKH114" s="865"/>
      <c r="MKI114" s="865"/>
      <c r="MKJ114" s="865"/>
      <c r="MKK114" s="865"/>
      <c r="MKL114" s="865"/>
      <c r="MKM114" s="865"/>
      <c r="MKN114" s="865"/>
      <c r="MKO114" s="864"/>
      <c r="MKP114" s="865"/>
      <c r="MKQ114" s="865"/>
      <c r="MKR114" s="865"/>
      <c r="MKS114" s="865"/>
      <c r="MKT114" s="865"/>
      <c r="MKU114" s="865"/>
      <c r="MKV114" s="865"/>
      <c r="MKW114" s="864"/>
      <c r="MKX114" s="865"/>
      <c r="MKY114" s="865"/>
      <c r="MKZ114" s="865"/>
      <c r="MLA114" s="865"/>
      <c r="MLB114" s="865"/>
      <c r="MLC114" s="865"/>
      <c r="MLD114" s="865"/>
      <c r="MLE114" s="864"/>
      <c r="MLF114" s="865"/>
      <c r="MLG114" s="865"/>
      <c r="MLH114" s="865"/>
      <c r="MLI114" s="865"/>
      <c r="MLJ114" s="865"/>
      <c r="MLK114" s="865"/>
      <c r="MLL114" s="865"/>
      <c r="MLM114" s="864"/>
      <c r="MLN114" s="865"/>
      <c r="MLO114" s="865"/>
      <c r="MLP114" s="865"/>
      <c r="MLQ114" s="865"/>
      <c r="MLR114" s="865"/>
      <c r="MLS114" s="865"/>
      <c r="MLT114" s="865"/>
      <c r="MLU114" s="864"/>
      <c r="MLV114" s="865"/>
      <c r="MLW114" s="865"/>
      <c r="MLX114" s="865"/>
      <c r="MLY114" s="865"/>
      <c r="MLZ114" s="865"/>
      <c r="MMA114" s="865"/>
      <c r="MMB114" s="865"/>
      <c r="MMC114" s="864"/>
      <c r="MMD114" s="865"/>
      <c r="MME114" s="865"/>
      <c r="MMF114" s="865"/>
      <c r="MMG114" s="865"/>
      <c r="MMH114" s="865"/>
      <c r="MMI114" s="865"/>
      <c r="MMJ114" s="865"/>
      <c r="MMK114" s="864"/>
      <c r="MML114" s="865"/>
      <c r="MMM114" s="865"/>
      <c r="MMN114" s="865"/>
      <c r="MMO114" s="865"/>
      <c r="MMP114" s="865"/>
      <c r="MMQ114" s="865"/>
      <c r="MMR114" s="865"/>
      <c r="MMS114" s="864"/>
      <c r="MMT114" s="865"/>
      <c r="MMU114" s="865"/>
      <c r="MMV114" s="865"/>
      <c r="MMW114" s="865"/>
      <c r="MMX114" s="865"/>
      <c r="MMY114" s="865"/>
      <c r="MMZ114" s="865"/>
      <c r="MNA114" s="864"/>
      <c r="MNB114" s="865"/>
      <c r="MNC114" s="865"/>
      <c r="MND114" s="865"/>
      <c r="MNE114" s="865"/>
      <c r="MNF114" s="865"/>
      <c r="MNG114" s="865"/>
      <c r="MNH114" s="865"/>
      <c r="MNI114" s="864"/>
      <c r="MNJ114" s="865"/>
      <c r="MNK114" s="865"/>
      <c r="MNL114" s="865"/>
      <c r="MNM114" s="865"/>
      <c r="MNN114" s="865"/>
      <c r="MNO114" s="865"/>
      <c r="MNP114" s="865"/>
      <c r="MNQ114" s="864"/>
      <c r="MNR114" s="865"/>
      <c r="MNS114" s="865"/>
      <c r="MNT114" s="865"/>
      <c r="MNU114" s="865"/>
      <c r="MNV114" s="865"/>
      <c r="MNW114" s="865"/>
      <c r="MNX114" s="865"/>
      <c r="MNY114" s="864"/>
      <c r="MNZ114" s="865"/>
      <c r="MOA114" s="865"/>
      <c r="MOB114" s="865"/>
      <c r="MOC114" s="865"/>
      <c r="MOD114" s="865"/>
      <c r="MOE114" s="865"/>
      <c r="MOF114" s="865"/>
      <c r="MOG114" s="864"/>
      <c r="MOH114" s="865"/>
      <c r="MOI114" s="865"/>
      <c r="MOJ114" s="865"/>
      <c r="MOK114" s="865"/>
      <c r="MOL114" s="865"/>
      <c r="MOM114" s="865"/>
      <c r="MON114" s="865"/>
      <c r="MOO114" s="864"/>
      <c r="MOP114" s="865"/>
      <c r="MOQ114" s="865"/>
      <c r="MOR114" s="865"/>
      <c r="MOS114" s="865"/>
      <c r="MOT114" s="865"/>
      <c r="MOU114" s="865"/>
      <c r="MOV114" s="865"/>
      <c r="MOW114" s="864"/>
      <c r="MOX114" s="865"/>
      <c r="MOY114" s="865"/>
      <c r="MOZ114" s="865"/>
      <c r="MPA114" s="865"/>
      <c r="MPB114" s="865"/>
      <c r="MPC114" s="865"/>
      <c r="MPD114" s="865"/>
      <c r="MPE114" s="864"/>
      <c r="MPF114" s="865"/>
      <c r="MPG114" s="865"/>
      <c r="MPH114" s="865"/>
      <c r="MPI114" s="865"/>
      <c r="MPJ114" s="865"/>
      <c r="MPK114" s="865"/>
      <c r="MPL114" s="865"/>
      <c r="MPM114" s="864"/>
      <c r="MPN114" s="865"/>
      <c r="MPO114" s="865"/>
      <c r="MPP114" s="865"/>
      <c r="MPQ114" s="865"/>
      <c r="MPR114" s="865"/>
      <c r="MPS114" s="865"/>
      <c r="MPT114" s="865"/>
      <c r="MPU114" s="864"/>
      <c r="MPV114" s="865"/>
      <c r="MPW114" s="865"/>
      <c r="MPX114" s="865"/>
      <c r="MPY114" s="865"/>
      <c r="MPZ114" s="865"/>
      <c r="MQA114" s="865"/>
      <c r="MQB114" s="865"/>
      <c r="MQC114" s="864"/>
      <c r="MQD114" s="865"/>
      <c r="MQE114" s="865"/>
      <c r="MQF114" s="865"/>
      <c r="MQG114" s="865"/>
      <c r="MQH114" s="865"/>
      <c r="MQI114" s="865"/>
      <c r="MQJ114" s="865"/>
      <c r="MQK114" s="864"/>
      <c r="MQL114" s="865"/>
      <c r="MQM114" s="865"/>
      <c r="MQN114" s="865"/>
      <c r="MQO114" s="865"/>
      <c r="MQP114" s="865"/>
      <c r="MQQ114" s="865"/>
      <c r="MQR114" s="865"/>
      <c r="MQS114" s="864"/>
      <c r="MQT114" s="865"/>
      <c r="MQU114" s="865"/>
      <c r="MQV114" s="865"/>
      <c r="MQW114" s="865"/>
      <c r="MQX114" s="865"/>
      <c r="MQY114" s="865"/>
      <c r="MQZ114" s="865"/>
      <c r="MRA114" s="864"/>
      <c r="MRB114" s="865"/>
      <c r="MRC114" s="865"/>
      <c r="MRD114" s="865"/>
      <c r="MRE114" s="865"/>
      <c r="MRF114" s="865"/>
      <c r="MRG114" s="865"/>
      <c r="MRH114" s="865"/>
      <c r="MRI114" s="864"/>
      <c r="MRJ114" s="865"/>
      <c r="MRK114" s="865"/>
      <c r="MRL114" s="865"/>
      <c r="MRM114" s="865"/>
      <c r="MRN114" s="865"/>
      <c r="MRO114" s="865"/>
      <c r="MRP114" s="865"/>
      <c r="MRQ114" s="864"/>
      <c r="MRR114" s="865"/>
      <c r="MRS114" s="865"/>
      <c r="MRT114" s="865"/>
      <c r="MRU114" s="865"/>
      <c r="MRV114" s="865"/>
      <c r="MRW114" s="865"/>
      <c r="MRX114" s="865"/>
      <c r="MRY114" s="864"/>
      <c r="MRZ114" s="865"/>
      <c r="MSA114" s="865"/>
      <c r="MSB114" s="865"/>
      <c r="MSC114" s="865"/>
      <c r="MSD114" s="865"/>
      <c r="MSE114" s="865"/>
      <c r="MSF114" s="865"/>
      <c r="MSG114" s="864"/>
      <c r="MSH114" s="865"/>
      <c r="MSI114" s="865"/>
      <c r="MSJ114" s="865"/>
      <c r="MSK114" s="865"/>
      <c r="MSL114" s="865"/>
      <c r="MSM114" s="865"/>
      <c r="MSN114" s="865"/>
      <c r="MSO114" s="864"/>
      <c r="MSP114" s="865"/>
      <c r="MSQ114" s="865"/>
      <c r="MSR114" s="865"/>
      <c r="MSS114" s="865"/>
      <c r="MST114" s="865"/>
      <c r="MSU114" s="865"/>
      <c r="MSV114" s="865"/>
      <c r="MSW114" s="864"/>
      <c r="MSX114" s="865"/>
      <c r="MSY114" s="865"/>
      <c r="MSZ114" s="865"/>
      <c r="MTA114" s="865"/>
      <c r="MTB114" s="865"/>
      <c r="MTC114" s="865"/>
      <c r="MTD114" s="865"/>
      <c r="MTE114" s="864"/>
      <c r="MTF114" s="865"/>
      <c r="MTG114" s="865"/>
      <c r="MTH114" s="865"/>
      <c r="MTI114" s="865"/>
      <c r="MTJ114" s="865"/>
      <c r="MTK114" s="865"/>
      <c r="MTL114" s="865"/>
      <c r="MTM114" s="864"/>
      <c r="MTN114" s="865"/>
      <c r="MTO114" s="865"/>
      <c r="MTP114" s="865"/>
      <c r="MTQ114" s="865"/>
      <c r="MTR114" s="865"/>
      <c r="MTS114" s="865"/>
      <c r="MTT114" s="865"/>
      <c r="MTU114" s="864"/>
      <c r="MTV114" s="865"/>
      <c r="MTW114" s="865"/>
      <c r="MTX114" s="865"/>
      <c r="MTY114" s="865"/>
      <c r="MTZ114" s="865"/>
      <c r="MUA114" s="865"/>
      <c r="MUB114" s="865"/>
      <c r="MUC114" s="864"/>
      <c r="MUD114" s="865"/>
      <c r="MUE114" s="865"/>
      <c r="MUF114" s="865"/>
      <c r="MUG114" s="865"/>
      <c r="MUH114" s="865"/>
      <c r="MUI114" s="865"/>
      <c r="MUJ114" s="865"/>
      <c r="MUK114" s="864"/>
      <c r="MUL114" s="865"/>
      <c r="MUM114" s="865"/>
      <c r="MUN114" s="865"/>
      <c r="MUO114" s="865"/>
      <c r="MUP114" s="865"/>
      <c r="MUQ114" s="865"/>
      <c r="MUR114" s="865"/>
      <c r="MUS114" s="864"/>
      <c r="MUT114" s="865"/>
      <c r="MUU114" s="865"/>
      <c r="MUV114" s="865"/>
      <c r="MUW114" s="865"/>
      <c r="MUX114" s="865"/>
      <c r="MUY114" s="865"/>
      <c r="MUZ114" s="865"/>
      <c r="MVA114" s="864"/>
      <c r="MVB114" s="865"/>
      <c r="MVC114" s="865"/>
      <c r="MVD114" s="865"/>
      <c r="MVE114" s="865"/>
      <c r="MVF114" s="865"/>
      <c r="MVG114" s="865"/>
      <c r="MVH114" s="865"/>
      <c r="MVI114" s="864"/>
      <c r="MVJ114" s="865"/>
      <c r="MVK114" s="865"/>
      <c r="MVL114" s="865"/>
      <c r="MVM114" s="865"/>
      <c r="MVN114" s="865"/>
      <c r="MVO114" s="865"/>
      <c r="MVP114" s="865"/>
      <c r="MVQ114" s="864"/>
      <c r="MVR114" s="865"/>
      <c r="MVS114" s="865"/>
      <c r="MVT114" s="865"/>
      <c r="MVU114" s="865"/>
      <c r="MVV114" s="865"/>
      <c r="MVW114" s="865"/>
      <c r="MVX114" s="865"/>
      <c r="MVY114" s="864"/>
      <c r="MVZ114" s="865"/>
      <c r="MWA114" s="865"/>
      <c r="MWB114" s="865"/>
      <c r="MWC114" s="865"/>
      <c r="MWD114" s="865"/>
      <c r="MWE114" s="865"/>
      <c r="MWF114" s="865"/>
      <c r="MWG114" s="864"/>
      <c r="MWH114" s="865"/>
      <c r="MWI114" s="865"/>
      <c r="MWJ114" s="865"/>
      <c r="MWK114" s="865"/>
      <c r="MWL114" s="865"/>
      <c r="MWM114" s="865"/>
      <c r="MWN114" s="865"/>
      <c r="MWO114" s="864"/>
      <c r="MWP114" s="865"/>
      <c r="MWQ114" s="865"/>
      <c r="MWR114" s="865"/>
      <c r="MWS114" s="865"/>
      <c r="MWT114" s="865"/>
      <c r="MWU114" s="865"/>
      <c r="MWV114" s="865"/>
      <c r="MWW114" s="864"/>
      <c r="MWX114" s="865"/>
      <c r="MWY114" s="865"/>
      <c r="MWZ114" s="865"/>
      <c r="MXA114" s="865"/>
      <c r="MXB114" s="865"/>
      <c r="MXC114" s="865"/>
      <c r="MXD114" s="865"/>
      <c r="MXE114" s="864"/>
      <c r="MXF114" s="865"/>
      <c r="MXG114" s="865"/>
      <c r="MXH114" s="865"/>
      <c r="MXI114" s="865"/>
      <c r="MXJ114" s="865"/>
      <c r="MXK114" s="865"/>
      <c r="MXL114" s="865"/>
      <c r="MXM114" s="864"/>
      <c r="MXN114" s="865"/>
      <c r="MXO114" s="865"/>
      <c r="MXP114" s="865"/>
      <c r="MXQ114" s="865"/>
      <c r="MXR114" s="865"/>
      <c r="MXS114" s="865"/>
      <c r="MXT114" s="865"/>
      <c r="MXU114" s="864"/>
      <c r="MXV114" s="865"/>
      <c r="MXW114" s="865"/>
      <c r="MXX114" s="865"/>
      <c r="MXY114" s="865"/>
      <c r="MXZ114" s="865"/>
      <c r="MYA114" s="865"/>
      <c r="MYB114" s="865"/>
      <c r="MYC114" s="864"/>
      <c r="MYD114" s="865"/>
      <c r="MYE114" s="865"/>
      <c r="MYF114" s="865"/>
      <c r="MYG114" s="865"/>
      <c r="MYH114" s="865"/>
      <c r="MYI114" s="865"/>
      <c r="MYJ114" s="865"/>
      <c r="MYK114" s="864"/>
      <c r="MYL114" s="865"/>
      <c r="MYM114" s="865"/>
      <c r="MYN114" s="865"/>
      <c r="MYO114" s="865"/>
      <c r="MYP114" s="865"/>
      <c r="MYQ114" s="865"/>
      <c r="MYR114" s="865"/>
      <c r="MYS114" s="864"/>
      <c r="MYT114" s="865"/>
      <c r="MYU114" s="865"/>
      <c r="MYV114" s="865"/>
      <c r="MYW114" s="865"/>
      <c r="MYX114" s="865"/>
      <c r="MYY114" s="865"/>
      <c r="MYZ114" s="865"/>
      <c r="MZA114" s="864"/>
      <c r="MZB114" s="865"/>
      <c r="MZC114" s="865"/>
      <c r="MZD114" s="865"/>
      <c r="MZE114" s="865"/>
      <c r="MZF114" s="865"/>
      <c r="MZG114" s="865"/>
      <c r="MZH114" s="865"/>
      <c r="MZI114" s="864"/>
      <c r="MZJ114" s="865"/>
      <c r="MZK114" s="865"/>
      <c r="MZL114" s="865"/>
      <c r="MZM114" s="865"/>
      <c r="MZN114" s="865"/>
      <c r="MZO114" s="865"/>
      <c r="MZP114" s="865"/>
      <c r="MZQ114" s="864"/>
      <c r="MZR114" s="865"/>
      <c r="MZS114" s="865"/>
      <c r="MZT114" s="865"/>
      <c r="MZU114" s="865"/>
      <c r="MZV114" s="865"/>
      <c r="MZW114" s="865"/>
      <c r="MZX114" s="865"/>
      <c r="MZY114" s="864"/>
      <c r="MZZ114" s="865"/>
      <c r="NAA114" s="865"/>
      <c r="NAB114" s="865"/>
      <c r="NAC114" s="865"/>
      <c r="NAD114" s="865"/>
      <c r="NAE114" s="865"/>
      <c r="NAF114" s="865"/>
      <c r="NAG114" s="864"/>
      <c r="NAH114" s="865"/>
      <c r="NAI114" s="865"/>
      <c r="NAJ114" s="865"/>
      <c r="NAK114" s="865"/>
      <c r="NAL114" s="865"/>
      <c r="NAM114" s="865"/>
      <c r="NAN114" s="865"/>
      <c r="NAO114" s="864"/>
      <c r="NAP114" s="865"/>
      <c r="NAQ114" s="865"/>
      <c r="NAR114" s="865"/>
      <c r="NAS114" s="865"/>
      <c r="NAT114" s="865"/>
      <c r="NAU114" s="865"/>
      <c r="NAV114" s="865"/>
      <c r="NAW114" s="864"/>
      <c r="NAX114" s="865"/>
      <c r="NAY114" s="865"/>
      <c r="NAZ114" s="865"/>
      <c r="NBA114" s="865"/>
      <c r="NBB114" s="865"/>
      <c r="NBC114" s="865"/>
      <c r="NBD114" s="865"/>
      <c r="NBE114" s="864"/>
      <c r="NBF114" s="865"/>
      <c r="NBG114" s="865"/>
      <c r="NBH114" s="865"/>
      <c r="NBI114" s="865"/>
      <c r="NBJ114" s="865"/>
      <c r="NBK114" s="865"/>
      <c r="NBL114" s="865"/>
      <c r="NBM114" s="864"/>
      <c r="NBN114" s="865"/>
      <c r="NBO114" s="865"/>
      <c r="NBP114" s="865"/>
      <c r="NBQ114" s="865"/>
      <c r="NBR114" s="865"/>
      <c r="NBS114" s="865"/>
      <c r="NBT114" s="865"/>
      <c r="NBU114" s="864"/>
      <c r="NBV114" s="865"/>
      <c r="NBW114" s="865"/>
      <c r="NBX114" s="865"/>
      <c r="NBY114" s="865"/>
      <c r="NBZ114" s="865"/>
      <c r="NCA114" s="865"/>
      <c r="NCB114" s="865"/>
      <c r="NCC114" s="864"/>
      <c r="NCD114" s="865"/>
      <c r="NCE114" s="865"/>
      <c r="NCF114" s="865"/>
      <c r="NCG114" s="865"/>
      <c r="NCH114" s="865"/>
      <c r="NCI114" s="865"/>
      <c r="NCJ114" s="865"/>
      <c r="NCK114" s="864"/>
      <c r="NCL114" s="865"/>
      <c r="NCM114" s="865"/>
      <c r="NCN114" s="865"/>
      <c r="NCO114" s="865"/>
      <c r="NCP114" s="865"/>
      <c r="NCQ114" s="865"/>
      <c r="NCR114" s="865"/>
      <c r="NCS114" s="864"/>
      <c r="NCT114" s="865"/>
      <c r="NCU114" s="865"/>
      <c r="NCV114" s="865"/>
      <c r="NCW114" s="865"/>
      <c r="NCX114" s="865"/>
      <c r="NCY114" s="865"/>
      <c r="NCZ114" s="865"/>
      <c r="NDA114" s="864"/>
      <c r="NDB114" s="865"/>
      <c r="NDC114" s="865"/>
      <c r="NDD114" s="865"/>
      <c r="NDE114" s="865"/>
      <c r="NDF114" s="865"/>
      <c r="NDG114" s="865"/>
      <c r="NDH114" s="865"/>
      <c r="NDI114" s="864"/>
      <c r="NDJ114" s="865"/>
      <c r="NDK114" s="865"/>
      <c r="NDL114" s="865"/>
      <c r="NDM114" s="865"/>
      <c r="NDN114" s="865"/>
      <c r="NDO114" s="865"/>
      <c r="NDP114" s="865"/>
      <c r="NDQ114" s="864"/>
      <c r="NDR114" s="865"/>
      <c r="NDS114" s="865"/>
      <c r="NDT114" s="865"/>
      <c r="NDU114" s="865"/>
      <c r="NDV114" s="865"/>
      <c r="NDW114" s="865"/>
      <c r="NDX114" s="865"/>
      <c r="NDY114" s="864"/>
      <c r="NDZ114" s="865"/>
      <c r="NEA114" s="865"/>
      <c r="NEB114" s="865"/>
      <c r="NEC114" s="865"/>
      <c r="NED114" s="865"/>
      <c r="NEE114" s="865"/>
      <c r="NEF114" s="865"/>
      <c r="NEG114" s="864"/>
      <c r="NEH114" s="865"/>
      <c r="NEI114" s="865"/>
      <c r="NEJ114" s="865"/>
      <c r="NEK114" s="865"/>
      <c r="NEL114" s="865"/>
      <c r="NEM114" s="865"/>
      <c r="NEN114" s="865"/>
      <c r="NEO114" s="864"/>
      <c r="NEP114" s="865"/>
      <c r="NEQ114" s="865"/>
      <c r="NER114" s="865"/>
      <c r="NES114" s="865"/>
      <c r="NET114" s="865"/>
      <c r="NEU114" s="865"/>
      <c r="NEV114" s="865"/>
      <c r="NEW114" s="864"/>
      <c r="NEX114" s="865"/>
      <c r="NEY114" s="865"/>
      <c r="NEZ114" s="865"/>
      <c r="NFA114" s="865"/>
      <c r="NFB114" s="865"/>
      <c r="NFC114" s="865"/>
      <c r="NFD114" s="865"/>
      <c r="NFE114" s="864"/>
      <c r="NFF114" s="865"/>
      <c r="NFG114" s="865"/>
      <c r="NFH114" s="865"/>
      <c r="NFI114" s="865"/>
      <c r="NFJ114" s="865"/>
      <c r="NFK114" s="865"/>
      <c r="NFL114" s="865"/>
      <c r="NFM114" s="864"/>
      <c r="NFN114" s="865"/>
      <c r="NFO114" s="865"/>
      <c r="NFP114" s="865"/>
      <c r="NFQ114" s="865"/>
      <c r="NFR114" s="865"/>
      <c r="NFS114" s="865"/>
      <c r="NFT114" s="865"/>
      <c r="NFU114" s="864"/>
      <c r="NFV114" s="865"/>
      <c r="NFW114" s="865"/>
      <c r="NFX114" s="865"/>
      <c r="NFY114" s="865"/>
      <c r="NFZ114" s="865"/>
      <c r="NGA114" s="865"/>
      <c r="NGB114" s="865"/>
      <c r="NGC114" s="864"/>
      <c r="NGD114" s="865"/>
      <c r="NGE114" s="865"/>
      <c r="NGF114" s="865"/>
      <c r="NGG114" s="865"/>
      <c r="NGH114" s="865"/>
      <c r="NGI114" s="865"/>
      <c r="NGJ114" s="865"/>
      <c r="NGK114" s="864"/>
      <c r="NGL114" s="865"/>
      <c r="NGM114" s="865"/>
      <c r="NGN114" s="865"/>
      <c r="NGO114" s="865"/>
      <c r="NGP114" s="865"/>
      <c r="NGQ114" s="865"/>
      <c r="NGR114" s="865"/>
      <c r="NGS114" s="864"/>
      <c r="NGT114" s="865"/>
      <c r="NGU114" s="865"/>
      <c r="NGV114" s="865"/>
      <c r="NGW114" s="865"/>
      <c r="NGX114" s="865"/>
      <c r="NGY114" s="865"/>
      <c r="NGZ114" s="865"/>
      <c r="NHA114" s="864"/>
      <c r="NHB114" s="865"/>
      <c r="NHC114" s="865"/>
      <c r="NHD114" s="865"/>
      <c r="NHE114" s="865"/>
      <c r="NHF114" s="865"/>
      <c r="NHG114" s="865"/>
      <c r="NHH114" s="865"/>
      <c r="NHI114" s="864"/>
      <c r="NHJ114" s="865"/>
      <c r="NHK114" s="865"/>
      <c r="NHL114" s="865"/>
      <c r="NHM114" s="865"/>
      <c r="NHN114" s="865"/>
      <c r="NHO114" s="865"/>
      <c r="NHP114" s="865"/>
      <c r="NHQ114" s="864"/>
      <c r="NHR114" s="865"/>
      <c r="NHS114" s="865"/>
      <c r="NHT114" s="865"/>
      <c r="NHU114" s="865"/>
      <c r="NHV114" s="865"/>
      <c r="NHW114" s="865"/>
      <c r="NHX114" s="865"/>
      <c r="NHY114" s="864"/>
      <c r="NHZ114" s="865"/>
      <c r="NIA114" s="865"/>
      <c r="NIB114" s="865"/>
      <c r="NIC114" s="865"/>
      <c r="NID114" s="865"/>
      <c r="NIE114" s="865"/>
      <c r="NIF114" s="865"/>
      <c r="NIG114" s="864"/>
      <c r="NIH114" s="865"/>
      <c r="NII114" s="865"/>
      <c r="NIJ114" s="865"/>
      <c r="NIK114" s="865"/>
      <c r="NIL114" s="865"/>
      <c r="NIM114" s="865"/>
      <c r="NIN114" s="865"/>
      <c r="NIO114" s="864"/>
      <c r="NIP114" s="865"/>
      <c r="NIQ114" s="865"/>
      <c r="NIR114" s="865"/>
      <c r="NIS114" s="865"/>
      <c r="NIT114" s="865"/>
      <c r="NIU114" s="865"/>
      <c r="NIV114" s="865"/>
      <c r="NIW114" s="864"/>
      <c r="NIX114" s="865"/>
      <c r="NIY114" s="865"/>
      <c r="NIZ114" s="865"/>
      <c r="NJA114" s="865"/>
      <c r="NJB114" s="865"/>
      <c r="NJC114" s="865"/>
      <c r="NJD114" s="865"/>
      <c r="NJE114" s="864"/>
      <c r="NJF114" s="865"/>
      <c r="NJG114" s="865"/>
      <c r="NJH114" s="865"/>
      <c r="NJI114" s="865"/>
      <c r="NJJ114" s="865"/>
      <c r="NJK114" s="865"/>
      <c r="NJL114" s="865"/>
      <c r="NJM114" s="864"/>
      <c r="NJN114" s="865"/>
      <c r="NJO114" s="865"/>
      <c r="NJP114" s="865"/>
      <c r="NJQ114" s="865"/>
      <c r="NJR114" s="865"/>
      <c r="NJS114" s="865"/>
      <c r="NJT114" s="865"/>
      <c r="NJU114" s="864"/>
      <c r="NJV114" s="865"/>
      <c r="NJW114" s="865"/>
      <c r="NJX114" s="865"/>
      <c r="NJY114" s="865"/>
      <c r="NJZ114" s="865"/>
      <c r="NKA114" s="865"/>
      <c r="NKB114" s="865"/>
      <c r="NKC114" s="864"/>
      <c r="NKD114" s="865"/>
      <c r="NKE114" s="865"/>
      <c r="NKF114" s="865"/>
      <c r="NKG114" s="865"/>
      <c r="NKH114" s="865"/>
      <c r="NKI114" s="865"/>
      <c r="NKJ114" s="865"/>
      <c r="NKK114" s="864"/>
      <c r="NKL114" s="865"/>
      <c r="NKM114" s="865"/>
      <c r="NKN114" s="865"/>
      <c r="NKO114" s="865"/>
      <c r="NKP114" s="865"/>
      <c r="NKQ114" s="865"/>
      <c r="NKR114" s="865"/>
      <c r="NKS114" s="864"/>
      <c r="NKT114" s="865"/>
      <c r="NKU114" s="865"/>
      <c r="NKV114" s="865"/>
      <c r="NKW114" s="865"/>
      <c r="NKX114" s="865"/>
      <c r="NKY114" s="865"/>
      <c r="NKZ114" s="865"/>
      <c r="NLA114" s="864"/>
      <c r="NLB114" s="865"/>
      <c r="NLC114" s="865"/>
      <c r="NLD114" s="865"/>
      <c r="NLE114" s="865"/>
      <c r="NLF114" s="865"/>
      <c r="NLG114" s="865"/>
      <c r="NLH114" s="865"/>
      <c r="NLI114" s="864"/>
      <c r="NLJ114" s="865"/>
      <c r="NLK114" s="865"/>
      <c r="NLL114" s="865"/>
      <c r="NLM114" s="865"/>
      <c r="NLN114" s="865"/>
      <c r="NLO114" s="865"/>
      <c r="NLP114" s="865"/>
      <c r="NLQ114" s="864"/>
      <c r="NLR114" s="865"/>
      <c r="NLS114" s="865"/>
      <c r="NLT114" s="865"/>
      <c r="NLU114" s="865"/>
      <c r="NLV114" s="865"/>
      <c r="NLW114" s="865"/>
      <c r="NLX114" s="865"/>
      <c r="NLY114" s="864"/>
      <c r="NLZ114" s="865"/>
      <c r="NMA114" s="865"/>
      <c r="NMB114" s="865"/>
      <c r="NMC114" s="865"/>
      <c r="NMD114" s="865"/>
      <c r="NME114" s="865"/>
      <c r="NMF114" s="865"/>
      <c r="NMG114" s="864"/>
      <c r="NMH114" s="865"/>
      <c r="NMI114" s="865"/>
      <c r="NMJ114" s="865"/>
      <c r="NMK114" s="865"/>
      <c r="NML114" s="865"/>
      <c r="NMM114" s="865"/>
      <c r="NMN114" s="865"/>
      <c r="NMO114" s="864"/>
      <c r="NMP114" s="865"/>
      <c r="NMQ114" s="865"/>
      <c r="NMR114" s="865"/>
      <c r="NMS114" s="865"/>
      <c r="NMT114" s="865"/>
      <c r="NMU114" s="865"/>
      <c r="NMV114" s="865"/>
      <c r="NMW114" s="864"/>
      <c r="NMX114" s="865"/>
      <c r="NMY114" s="865"/>
      <c r="NMZ114" s="865"/>
      <c r="NNA114" s="865"/>
      <c r="NNB114" s="865"/>
      <c r="NNC114" s="865"/>
      <c r="NND114" s="865"/>
      <c r="NNE114" s="864"/>
      <c r="NNF114" s="865"/>
      <c r="NNG114" s="865"/>
      <c r="NNH114" s="865"/>
      <c r="NNI114" s="865"/>
      <c r="NNJ114" s="865"/>
      <c r="NNK114" s="865"/>
      <c r="NNL114" s="865"/>
      <c r="NNM114" s="864"/>
      <c r="NNN114" s="865"/>
      <c r="NNO114" s="865"/>
      <c r="NNP114" s="865"/>
      <c r="NNQ114" s="865"/>
      <c r="NNR114" s="865"/>
      <c r="NNS114" s="865"/>
      <c r="NNT114" s="865"/>
      <c r="NNU114" s="864"/>
      <c r="NNV114" s="865"/>
      <c r="NNW114" s="865"/>
      <c r="NNX114" s="865"/>
      <c r="NNY114" s="865"/>
      <c r="NNZ114" s="865"/>
      <c r="NOA114" s="865"/>
      <c r="NOB114" s="865"/>
      <c r="NOC114" s="864"/>
      <c r="NOD114" s="865"/>
      <c r="NOE114" s="865"/>
      <c r="NOF114" s="865"/>
      <c r="NOG114" s="865"/>
      <c r="NOH114" s="865"/>
      <c r="NOI114" s="865"/>
      <c r="NOJ114" s="865"/>
      <c r="NOK114" s="864"/>
      <c r="NOL114" s="865"/>
      <c r="NOM114" s="865"/>
      <c r="NON114" s="865"/>
      <c r="NOO114" s="865"/>
      <c r="NOP114" s="865"/>
      <c r="NOQ114" s="865"/>
      <c r="NOR114" s="865"/>
      <c r="NOS114" s="864"/>
      <c r="NOT114" s="865"/>
      <c r="NOU114" s="865"/>
      <c r="NOV114" s="865"/>
      <c r="NOW114" s="865"/>
      <c r="NOX114" s="865"/>
      <c r="NOY114" s="865"/>
      <c r="NOZ114" s="865"/>
      <c r="NPA114" s="864"/>
      <c r="NPB114" s="865"/>
      <c r="NPC114" s="865"/>
      <c r="NPD114" s="865"/>
      <c r="NPE114" s="865"/>
      <c r="NPF114" s="865"/>
      <c r="NPG114" s="865"/>
      <c r="NPH114" s="865"/>
      <c r="NPI114" s="864"/>
      <c r="NPJ114" s="865"/>
      <c r="NPK114" s="865"/>
      <c r="NPL114" s="865"/>
      <c r="NPM114" s="865"/>
      <c r="NPN114" s="865"/>
      <c r="NPO114" s="865"/>
      <c r="NPP114" s="865"/>
      <c r="NPQ114" s="864"/>
      <c r="NPR114" s="865"/>
      <c r="NPS114" s="865"/>
      <c r="NPT114" s="865"/>
      <c r="NPU114" s="865"/>
      <c r="NPV114" s="865"/>
      <c r="NPW114" s="865"/>
      <c r="NPX114" s="865"/>
      <c r="NPY114" s="864"/>
      <c r="NPZ114" s="865"/>
      <c r="NQA114" s="865"/>
      <c r="NQB114" s="865"/>
      <c r="NQC114" s="865"/>
      <c r="NQD114" s="865"/>
      <c r="NQE114" s="865"/>
      <c r="NQF114" s="865"/>
      <c r="NQG114" s="864"/>
      <c r="NQH114" s="865"/>
      <c r="NQI114" s="865"/>
      <c r="NQJ114" s="865"/>
      <c r="NQK114" s="865"/>
      <c r="NQL114" s="865"/>
      <c r="NQM114" s="865"/>
      <c r="NQN114" s="865"/>
      <c r="NQO114" s="864"/>
      <c r="NQP114" s="865"/>
      <c r="NQQ114" s="865"/>
      <c r="NQR114" s="865"/>
      <c r="NQS114" s="865"/>
      <c r="NQT114" s="865"/>
      <c r="NQU114" s="865"/>
      <c r="NQV114" s="865"/>
      <c r="NQW114" s="864"/>
      <c r="NQX114" s="865"/>
      <c r="NQY114" s="865"/>
      <c r="NQZ114" s="865"/>
      <c r="NRA114" s="865"/>
      <c r="NRB114" s="865"/>
      <c r="NRC114" s="865"/>
      <c r="NRD114" s="865"/>
      <c r="NRE114" s="864"/>
      <c r="NRF114" s="865"/>
      <c r="NRG114" s="865"/>
      <c r="NRH114" s="865"/>
      <c r="NRI114" s="865"/>
      <c r="NRJ114" s="865"/>
      <c r="NRK114" s="865"/>
      <c r="NRL114" s="865"/>
      <c r="NRM114" s="864"/>
      <c r="NRN114" s="865"/>
      <c r="NRO114" s="865"/>
      <c r="NRP114" s="865"/>
      <c r="NRQ114" s="865"/>
      <c r="NRR114" s="865"/>
      <c r="NRS114" s="865"/>
      <c r="NRT114" s="865"/>
      <c r="NRU114" s="864"/>
      <c r="NRV114" s="865"/>
      <c r="NRW114" s="865"/>
      <c r="NRX114" s="865"/>
      <c r="NRY114" s="865"/>
      <c r="NRZ114" s="865"/>
      <c r="NSA114" s="865"/>
      <c r="NSB114" s="865"/>
      <c r="NSC114" s="864"/>
      <c r="NSD114" s="865"/>
      <c r="NSE114" s="865"/>
      <c r="NSF114" s="865"/>
      <c r="NSG114" s="865"/>
      <c r="NSH114" s="865"/>
      <c r="NSI114" s="865"/>
      <c r="NSJ114" s="865"/>
      <c r="NSK114" s="864"/>
      <c r="NSL114" s="865"/>
      <c r="NSM114" s="865"/>
      <c r="NSN114" s="865"/>
      <c r="NSO114" s="865"/>
      <c r="NSP114" s="865"/>
      <c r="NSQ114" s="865"/>
      <c r="NSR114" s="865"/>
      <c r="NSS114" s="864"/>
      <c r="NST114" s="865"/>
      <c r="NSU114" s="865"/>
      <c r="NSV114" s="865"/>
      <c r="NSW114" s="865"/>
      <c r="NSX114" s="865"/>
      <c r="NSY114" s="865"/>
      <c r="NSZ114" s="865"/>
      <c r="NTA114" s="864"/>
      <c r="NTB114" s="865"/>
      <c r="NTC114" s="865"/>
      <c r="NTD114" s="865"/>
      <c r="NTE114" s="865"/>
      <c r="NTF114" s="865"/>
      <c r="NTG114" s="865"/>
      <c r="NTH114" s="865"/>
      <c r="NTI114" s="864"/>
      <c r="NTJ114" s="865"/>
      <c r="NTK114" s="865"/>
      <c r="NTL114" s="865"/>
      <c r="NTM114" s="865"/>
      <c r="NTN114" s="865"/>
      <c r="NTO114" s="865"/>
      <c r="NTP114" s="865"/>
      <c r="NTQ114" s="864"/>
      <c r="NTR114" s="865"/>
      <c r="NTS114" s="865"/>
      <c r="NTT114" s="865"/>
      <c r="NTU114" s="865"/>
      <c r="NTV114" s="865"/>
      <c r="NTW114" s="865"/>
      <c r="NTX114" s="865"/>
      <c r="NTY114" s="864"/>
      <c r="NTZ114" s="865"/>
      <c r="NUA114" s="865"/>
      <c r="NUB114" s="865"/>
      <c r="NUC114" s="865"/>
      <c r="NUD114" s="865"/>
      <c r="NUE114" s="865"/>
      <c r="NUF114" s="865"/>
      <c r="NUG114" s="864"/>
      <c r="NUH114" s="865"/>
      <c r="NUI114" s="865"/>
      <c r="NUJ114" s="865"/>
      <c r="NUK114" s="865"/>
      <c r="NUL114" s="865"/>
      <c r="NUM114" s="865"/>
      <c r="NUN114" s="865"/>
      <c r="NUO114" s="864"/>
      <c r="NUP114" s="865"/>
      <c r="NUQ114" s="865"/>
      <c r="NUR114" s="865"/>
      <c r="NUS114" s="865"/>
      <c r="NUT114" s="865"/>
      <c r="NUU114" s="865"/>
      <c r="NUV114" s="865"/>
      <c r="NUW114" s="864"/>
      <c r="NUX114" s="865"/>
      <c r="NUY114" s="865"/>
      <c r="NUZ114" s="865"/>
      <c r="NVA114" s="865"/>
      <c r="NVB114" s="865"/>
      <c r="NVC114" s="865"/>
      <c r="NVD114" s="865"/>
      <c r="NVE114" s="864"/>
      <c r="NVF114" s="865"/>
      <c r="NVG114" s="865"/>
      <c r="NVH114" s="865"/>
      <c r="NVI114" s="865"/>
      <c r="NVJ114" s="865"/>
      <c r="NVK114" s="865"/>
      <c r="NVL114" s="865"/>
      <c r="NVM114" s="864"/>
      <c r="NVN114" s="865"/>
      <c r="NVO114" s="865"/>
      <c r="NVP114" s="865"/>
      <c r="NVQ114" s="865"/>
      <c r="NVR114" s="865"/>
      <c r="NVS114" s="865"/>
      <c r="NVT114" s="865"/>
      <c r="NVU114" s="864"/>
      <c r="NVV114" s="865"/>
      <c r="NVW114" s="865"/>
      <c r="NVX114" s="865"/>
      <c r="NVY114" s="865"/>
      <c r="NVZ114" s="865"/>
      <c r="NWA114" s="865"/>
      <c r="NWB114" s="865"/>
      <c r="NWC114" s="864"/>
      <c r="NWD114" s="865"/>
      <c r="NWE114" s="865"/>
      <c r="NWF114" s="865"/>
      <c r="NWG114" s="865"/>
      <c r="NWH114" s="865"/>
      <c r="NWI114" s="865"/>
      <c r="NWJ114" s="865"/>
      <c r="NWK114" s="864"/>
      <c r="NWL114" s="865"/>
      <c r="NWM114" s="865"/>
      <c r="NWN114" s="865"/>
      <c r="NWO114" s="865"/>
      <c r="NWP114" s="865"/>
      <c r="NWQ114" s="865"/>
      <c r="NWR114" s="865"/>
      <c r="NWS114" s="864"/>
      <c r="NWT114" s="865"/>
      <c r="NWU114" s="865"/>
      <c r="NWV114" s="865"/>
      <c r="NWW114" s="865"/>
      <c r="NWX114" s="865"/>
      <c r="NWY114" s="865"/>
      <c r="NWZ114" s="865"/>
      <c r="NXA114" s="864"/>
      <c r="NXB114" s="865"/>
      <c r="NXC114" s="865"/>
      <c r="NXD114" s="865"/>
      <c r="NXE114" s="865"/>
      <c r="NXF114" s="865"/>
      <c r="NXG114" s="865"/>
      <c r="NXH114" s="865"/>
      <c r="NXI114" s="864"/>
      <c r="NXJ114" s="865"/>
      <c r="NXK114" s="865"/>
      <c r="NXL114" s="865"/>
      <c r="NXM114" s="865"/>
      <c r="NXN114" s="865"/>
      <c r="NXO114" s="865"/>
      <c r="NXP114" s="865"/>
      <c r="NXQ114" s="864"/>
      <c r="NXR114" s="865"/>
      <c r="NXS114" s="865"/>
      <c r="NXT114" s="865"/>
      <c r="NXU114" s="865"/>
      <c r="NXV114" s="865"/>
      <c r="NXW114" s="865"/>
      <c r="NXX114" s="865"/>
      <c r="NXY114" s="864"/>
      <c r="NXZ114" s="865"/>
      <c r="NYA114" s="865"/>
      <c r="NYB114" s="865"/>
      <c r="NYC114" s="865"/>
      <c r="NYD114" s="865"/>
      <c r="NYE114" s="865"/>
      <c r="NYF114" s="865"/>
      <c r="NYG114" s="864"/>
      <c r="NYH114" s="865"/>
      <c r="NYI114" s="865"/>
      <c r="NYJ114" s="865"/>
      <c r="NYK114" s="865"/>
      <c r="NYL114" s="865"/>
      <c r="NYM114" s="865"/>
      <c r="NYN114" s="865"/>
      <c r="NYO114" s="864"/>
      <c r="NYP114" s="865"/>
      <c r="NYQ114" s="865"/>
      <c r="NYR114" s="865"/>
      <c r="NYS114" s="865"/>
      <c r="NYT114" s="865"/>
      <c r="NYU114" s="865"/>
      <c r="NYV114" s="865"/>
      <c r="NYW114" s="864"/>
      <c r="NYX114" s="865"/>
      <c r="NYY114" s="865"/>
      <c r="NYZ114" s="865"/>
      <c r="NZA114" s="865"/>
      <c r="NZB114" s="865"/>
      <c r="NZC114" s="865"/>
      <c r="NZD114" s="865"/>
      <c r="NZE114" s="864"/>
      <c r="NZF114" s="865"/>
      <c r="NZG114" s="865"/>
      <c r="NZH114" s="865"/>
      <c r="NZI114" s="865"/>
      <c r="NZJ114" s="865"/>
      <c r="NZK114" s="865"/>
      <c r="NZL114" s="865"/>
      <c r="NZM114" s="864"/>
      <c r="NZN114" s="865"/>
      <c r="NZO114" s="865"/>
      <c r="NZP114" s="865"/>
      <c r="NZQ114" s="865"/>
      <c r="NZR114" s="865"/>
      <c r="NZS114" s="865"/>
      <c r="NZT114" s="865"/>
      <c r="NZU114" s="864"/>
      <c r="NZV114" s="865"/>
      <c r="NZW114" s="865"/>
      <c r="NZX114" s="865"/>
      <c r="NZY114" s="865"/>
      <c r="NZZ114" s="865"/>
      <c r="OAA114" s="865"/>
      <c r="OAB114" s="865"/>
      <c r="OAC114" s="864"/>
      <c r="OAD114" s="865"/>
      <c r="OAE114" s="865"/>
      <c r="OAF114" s="865"/>
      <c r="OAG114" s="865"/>
      <c r="OAH114" s="865"/>
      <c r="OAI114" s="865"/>
      <c r="OAJ114" s="865"/>
      <c r="OAK114" s="864"/>
      <c r="OAL114" s="865"/>
      <c r="OAM114" s="865"/>
      <c r="OAN114" s="865"/>
      <c r="OAO114" s="865"/>
      <c r="OAP114" s="865"/>
      <c r="OAQ114" s="865"/>
      <c r="OAR114" s="865"/>
      <c r="OAS114" s="864"/>
      <c r="OAT114" s="865"/>
      <c r="OAU114" s="865"/>
      <c r="OAV114" s="865"/>
      <c r="OAW114" s="865"/>
      <c r="OAX114" s="865"/>
      <c r="OAY114" s="865"/>
      <c r="OAZ114" s="865"/>
      <c r="OBA114" s="864"/>
      <c r="OBB114" s="865"/>
      <c r="OBC114" s="865"/>
      <c r="OBD114" s="865"/>
      <c r="OBE114" s="865"/>
      <c r="OBF114" s="865"/>
      <c r="OBG114" s="865"/>
      <c r="OBH114" s="865"/>
      <c r="OBI114" s="864"/>
      <c r="OBJ114" s="865"/>
      <c r="OBK114" s="865"/>
      <c r="OBL114" s="865"/>
      <c r="OBM114" s="865"/>
      <c r="OBN114" s="865"/>
      <c r="OBO114" s="865"/>
      <c r="OBP114" s="865"/>
      <c r="OBQ114" s="864"/>
      <c r="OBR114" s="865"/>
      <c r="OBS114" s="865"/>
      <c r="OBT114" s="865"/>
      <c r="OBU114" s="865"/>
      <c r="OBV114" s="865"/>
      <c r="OBW114" s="865"/>
      <c r="OBX114" s="865"/>
      <c r="OBY114" s="864"/>
      <c r="OBZ114" s="865"/>
      <c r="OCA114" s="865"/>
      <c r="OCB114" s="865"/>
      <c r="OCC114" s="865"/>
      <c r="OCD114" s="865"/>
      <c r="OCE114" s="865"/>
      <c r="OCF114" s="865"/>
      <c r="OCG114" s="864"/>
      <c r="OCH114" s="865"/>
      <c r="OCI114" s="865"/>
      <c r="OCJ114" s="865"/>
      <c r="OCK114" s="865"/>
      <c r="OCL114" s="865"/>
      <c r="OCM114" s="865"/>
      <c r="OCN114" s="865"/>
      <c r="OCO114" s="864"/>
      <c r="OCP114" s="865"/>
      <c r="OCQ114" s="865"/>
      <c r="OCR114" s="865"/>
      <c r="OCS114" s="865"/>
      <c r="OCT114" s="865"/>
      <c r="OCU114" s="865"/>
      <c r="OCV114" s="865"/>
      <c r="OCW114" s="864"/>
      <c r="OCX114" s="865"/>
      <c r="OCY114" s="865"/>
      <c r="OCZ114" s="865"/>
      <c r="ODA114" s="865"/>
      <c r="ODB114" s="865"/>
      <c r="ODC114" s="865"/>
      <c r="ODD114" s="865"/>
      <c r="ODE114" s="864"/>
      <c r="ODF114" s="865"/>
      <c r="ODG114" s="865"/>
      <c r="ODH114" s="865"/>
      <c r="ODI114" s="865"/>
      <c r="ODJ114" s="865"/>
      <c r="ODK114" s="865"/>
      <c r="ODL114" s="865"/>
      <c r="ODM114" s="864"/>
      <c r="ODN114" s="865"/>
      <c r="ODO114" s="865"/>
      <c r="ODP114" s="865"/>
      <c r="ODQ114" s="865"/>
      <c r="ODR114" s="865"/>
      <c r="ODS114" s="865"/>
      <c r="ODT114" s="865"/>
      <c r="ODU114" s="864"/>
      <c r="ODV114" s="865"/>
      <c r="ODW114" s="865"/>
      <c r="ODX114" s="865"/>
      <c r="ODY114" s="865"/>
      <c r="ODZ114" s="865"/>
      <c r="OEA114" s="865"/>
      <c r="OEB114" s="865"/>
      <c r="OEC114" s="864"/>
      <c r="OED114" s="865"/>
      <c r="OEE114" s="865"/>
      <c r="OEF114" s="865"/>
      <c r="OEG114" s="865"/>
      <c r="OEH114" s="865"/>
      <c r="OEI114" s="865"/>
      <c r="OEJ114" s="865"/>
      <c r="OEK114" s="864"/>
      <c r="OEL114" s="865"/>
      <c r="OEM114" s="865"/>
      <c r="OEN114" s="865"/>
      <c r="OEO114" s="865"/>
      <c r="OEP114" s="865"/>
      <c r="OEQ114" s="865"/>
      <c r="OER114" s="865"/>
      <c r="OES114" s="864"/>
      <c r="OET114" s="865"/>
      <c r="OEU114" s="865"/>
      <c r="OEV114" s="865"/>
      <c r="OEW114" s="865"/>
      <c r="OEX114" s="865"/>
      <c r="OEY114" s="865"/>
      <c r="OEZ114" s="865"/>
      <c r="OFA114" s="864"/>
      <c r="OFB114" s="865"/>
      <c r="OFC114" s="865"/>
      <c r="OFD114" s="865"/>
      <c r="OFE114" s="865"/>
      <c r="OFF114" s="865"/>
      <c r="OFG114" s="865"/>
      <c r="OFH114" s="865"/>
      <c r="OFI114" s="864"/>
      <c r="OFJ114" s="865"/>
      <c r="OFK114" s="865"/>
      <c r="OFL114" s="865"/>
      <c r="OFM114" s="865"/>
      <c r="OFN114" s="865"/>
      <c r="OFO114" s="865"/>
      <c r="OFP114" s="865"/>
      <c r="OFQ114" s="864"/>
      <c r="OFR114" s="865"/>
      <c r="OFS114" s="865"/>
      <c r="OFT114" s="865"/>
      <c r="OFU114" s="865"/>
      <c r="OFV114" s="865"/>
      <c r="OFW114" s="865"/>
      <c r="OFX114" s="865"/>
      <c r="OFY114" s="864"/>
      <c r="OFZ114" s="865"/>
      <c r="OGA114" s="865"/>
      <c r="OGB114" s="865"/>
      <c r="OGC114" s="865"/>
      <c r="OGD114" s="865"/>
      <c r="OGE114" s="865"/>
      <c r="OGF114" s="865"/>
      <c r="OGG114" s="864"/>
      <c r="OGH114" s="865"/>
      <c r="OGI114" s="865"/>
      <c r="OGJ114" s="865"/>
      <c r="OGK114" s="865"/>
      <c r="OGL114" s="865"/>
      <c r="OGM114" s="865"/>
      <c r="OGN114" s="865"/>
      <c r="OGO114" s="864"/>
      <c r="OGP114" s="865"/>
      <c r="OGQ114" s="865"/>
      <c r="OGR114" s="865"/>
      <c r="OGS114" s="865"/>
      <c r="OGT114" s="865"/>
      <c r="OGU114" s="865"/>
      <c r="OGV114" s="865"/>
      <c r="OGW114" s="864"/>
      <c r="OGX114" s="865"/>
      <c r="OGY114" s="865"/>
      <c r="OGZ114" s="865"/>
      <c r="OHA114" s="865"/>
      <c r="OHB114" s="865"/>
      <c r="OHC114" s="865"/>
      <c r="OHD114" s="865"/>
      <c r="OHE114" s="864"/>
      <c r="OHF114" s="865"/>
      <c r="OHG114" s="865"/>
      <c r="OHH114" s="865"/>
      <c r="OHI114" s="865"/>
      <c r="OHJ114" s="865"/>
      <c r="OHK114" s="865"/>
      <c r="OHL114" s="865"/>
      <c r="OHM114" s="864"/>
      <c r="OHN114" s="865"/>
      <c r="OHO114" s="865"/>
      <c r="OHP114" s="865"/>
      <c r="OHQ114" s="865"/>
      <c r="OHR114" s="865"/>
      <c r="OHS114" s="865"/>
      <c r="OHT114" s="865"/>
      <c r="OHU114" s="864"/>
      <c r="OHV114" s="865"/>
      <c r="OHW114" s="865"/>
      <c r="OHX114" s="865"/>
      <c r="OHY114" s="865"/>
      <c r="OHZ114" s="865"/>
      <c r="OIA114" s="865"/>
      <c r="OIB114" s="865"/>
      <c r="OIC114" s="864"/>
      <c r="OID114" s="865"/>
      <c r="OIE114" s="865"/>
      <c r="OIF114" s="865"/>
      <c r="OIG114" s="865"/>
      <c r="OIH114" s="865"/>
      <c r="OII114" s="865"/>
      <c r="OIJ114" s="865"/>
      <c r="OIK114" s="864"/>
      <c r="OIL114" s="865"/>
      <c r="OIM114" s="865"/>
      <c r="OIN114" s="865"/>
      <c r="OIO114" s="865"/>
      <c r="OIP114" s="865"/>
      <c r="OIQ114" s="865"/>
      <c r="OIR114" s="865"/>
      <c r="OIS114" s="864"/>
      <c r="OIT114" s="865"/>
      <c r="OIU114" s="865"/>
      <c r="OIV114" s="865"/>
      <c r="OIW114" s="865"/>
      <c r="OIX114" s="865"/>
      <c r="OIY114" s="865"/>
      <c r="OIZ114" s="865"/>
      <c r="OJA114" s="864"/>
      <c r="OJB114" s="865"/>
      <c r="OJC114" s="865"/>
      <c r="OJD114" s="865"/>
      <c r="OJE114" s="865"/>
      <c r="OJF114" s="865"/>
      <c r="OJG114" s="865"/>
      <c r="OJH114" s="865"/>
      <c r="OJI114" s="864"/>
      <c r="OJJ114" s="865"/>
      <c r="OJK114" s="865"/>
      <c r="OJL114" s="865"/>
      <c r="OJM114" s="865"/>
      <c r="OJN114" s="865"/>
      <c r="OJO114" s="865"/>
      <c r="OJP114" s="865"/>
      <c r="OJQ114" s="864"/>
      <c r="OJR114" s="865"/>
      <c r="OJS114" s="865"/>
      <c r="OJT114" s="865"/>
      <c r="OJU114" s="865"/>
      <c r="OJV114" s="865"/>
      <c r="OJW114" s="865"/>
      <c r="OJX114" s="865"/>
      <c r="OJY114" s="864"/>
      <c r="OJZ114" s="865"/>
      <c r="OKA114" s="865"/>
      <c r="OKB114" s="865"/>
      <c r="OKC114" s="865"/>
      <c r="OKD114" s="865"/>
      <c r="OKE114" s="865"/>
      <c r="OKF114" s="865"/>
      <c r="OKG114" s="864"/>
      <c r="OKH114" s="865"/>
      <c r="OKI114" s="865"/>
      <c r="OKJ114" s="865"/>
      <c r="OKK114" s="865"/>
      <c r="OKL114" s="865"/>
      <c r="OKM114" s="865"/>
      <c r="OKN114" s="865"/>
      <c r="OKO114" s="864"/>
      <c r="OKP114" s="865"/>
      <c r="OKQ114" s="865"/>
      <c r="OKR114" s="865"/>
      <c r="OKS114" s="865"/>
      <c r="OKT114" s="865"/>
      <c r="OKU114" s="865"/>
      <c r="OKV114" s="865"/>
      <c r="OKW114" s="864"/>
      <c r="OKX114" s="865"/>
      <c r="OKY114" s="865"/>
      <c r="OKZ114" s="865"/>
      <c r="OLA114" s="865"/>
      <c r="OLB114" s="865"/>
      <c r="OLC114" s="865"/>
      <c r="OLD114" s="865"/>
      <c r="OLE114" s="864"/>
      <c r="OLF114" s="865"/>
      <c r="OLG114" s="865"/>
      <c r="OLH114" s="865"/>
      <c r="OLI114" s="865"/>
      <c r="OLJ114" s="865"/>
      <c r="OLK114" s="865"/>
      <c r="OLL114" s="865"/>
      <c r="OLM114" s="864"/>
      <c r="OLN114" s="865"/>
      <c r="OLO114" s="865"/>
      <c r="OLP114" s="865"/>
      <c r="OLQ114" s="865"/>
      <c r="OLR114" s="865"/>
      <c r="OLS114" s="865"/>
      <c r="OLT114" s="865"/>
      <c r="OLU114" s="864"/>
      <c r="OLV114" s="865"/>
      <c r="OLW114" s="865"/>
      <c r="OLX114" s="865"/>
      <c r="OLY114" s="865"/>
      <c r="OLZ114" s="865"/>
      <c r="OMA114" s="865"/>
      <c r="OMB114" s="865"/>
      <c r="OMC114" s="864"/>
      <c r="OMD114" s="865"/>
      <c r="OME114" s="865"/>
      <c r="OMF114" s="865"/>
      <c r="OMG114" s="865"/>
      <c r="OMH114" s="865"/>
      <c r="OMI114" s="865"/>
      <c r="OMJ114" s="865"/>
      <c r="OMK114" s="864"/>
      <c r="OML114" s="865"/>
      <c r="OMM114" s="865"/>
      <c r="OMN114" s="865"/>
      <c r="OMO114" s="865"/>
      <c r="OMP114" s="865"/>
      <c r="OMQ114" s="865"/>
      <c r="OMR114" s="865"/>
      <c r="OMS114" s="864"/>
      <c r="OMT114" s="865"/>
      <c r="OMU114" s="865"/>
      <c r="OMV114" s="865"/>
      <c r="OMW114" s="865"/>
      <c r="OMX114" s="865"/>
      <c r="OMY114" s="865"/>
      <c r="OMZ114" s="865"/>
      <c r="ONA114" s="864"/>
      <c r="ONB114" s="865"/>
      <c r="ONC114" s="865"/>
      <c r="OND114" s="865"/>
      <c r="ONE114" s="865"/>
      <c r="ONF114" s="865"/>
      <c r="ONG114" s="865"/>
      <c r="ONH114" s="865"/>
      <c r="ONI114" s="864"/>
      <c r="ONJ114" s="865"/>
      <c r="ONK114" s="865"/>
      <c r="ONL114" s="865"/>
      <c r="ONM114" s="865"/>
      <c r="ONN114" s="865"/>
      <c r="ONO114" s="865"/>
      <c r="ONP114" s="865"/>
      <c r="ONQ114" s="864"/>
      <c r="ONR114" s="865"/>
      <c r="ONS114" s="865"/>
      <c r="ONT114" s="865"/>
      <c r="ONU114" s="865"/>
      <c r="ONV114" s="865"/>
      <c r="ONW114" s="865"/>
      <c r="ONX114" s="865"/>
      <c r="ONY114" s="864"/>
      <c r="ONZ114" s="865"/>
      <c r="OOA114" s="865"/>
      <c r="OOB114" s="865"/>
      <c r="OOC114" s="865"/>
      <c r="OOD114" s="865"/>
      <c r="OOE114" s="865"/>
      <c r="OOF114" s="865"/>
      <c r="OOG114" s="864"/>
      <c r="OOH114" s="865"/>
      <c r="OOI114" s="865"/>
      <c r="OOJ114" s="865"/>
      <c r="OOK114" s="865"/>
      <c r="OOL114" s="865"/>
      <c r="OOM114" s="865"/>
      <c r="OON114" s="865"/>
      <c r="OOO114" s="864"/>
      <c r="OOP114" s="865"/>
      <c r="OOQ114" s="865"/>
      <c r="OOR114" s="865"/>
      <c r="OOS114" s="865"/>
      <c r="OOT114" s="865"/>
      <c r="OOU114" s="865"/>
      <c r="OOV114" s="865"/>
      <c r="OOW114" s="864"/>
      <c r="OOX114" s="865"/>
      <c r="OOY114" s="865"/>
      <c r="OOZ114" s="865"/>
      <c r="OPA114" s="865"/>
      <c r="OPB114" s="865"/>
      <c r="OPC114" s="865"/>
      <c r="OPD114" s="865"/>
      <c r="OPE114" s="864"/>
      <c r="OPF114" s="865"/>
      <c r="OPG114" s="865"/>
      <c r="OPH114" s="865"/>
      <c r="OPI114" s="865"/>
      <c r="OPJ114" s="865"/>
      <c r="OPK114" s="865"/>
      <c r="OPL114" s="865"/>
      <c r="OPM114" s="864"/>
      <c r="OPN114" s="865"/>
      <c r="OPO114" s="865"/>
      <c r="OPP114" s="865"/>
      <c r="OPQ114" s="865"/>
      <c r="OPR114" s="865"/>
      <c r="OPS114" s="865"/>
      <c r="OPT114" s="865"/>
      <c r="OPU114" s="864"/>
      <c r="OPV114" s="865"/>
      <c r="OPW114" s="865"/>
      <c r="OPX114" s="865"/>
      <c r="OPY114" s="865"/>
      <c r="OPZ114" s="865"/>
      <c r="OQA114" s="865"/>
      <c r="OQB114" s="865"/>
      <c r="OQC114" s="864"/>
      <c r="OQD114" s="865"/>
      <c r="OQE114" s="865"/>
      <c r="OQF114" s="865"/>
      <c r="OQG114" s="865"/>
      <c r="OQH114" s="865"/>
      <c r="OQI114" s="865"/>
      <c r="OQJ114" s="865"/>
      <c r="OQK114" s="864"/>
      <c r="OQL114" s="865"/>
      <c r="OQM114" s="865"/>
      <c r="OQN114" s="865"/>
      <c r="OQO114" s="865"/>
      <c r="OQP114" s="865"/>
      <c r="OQQ114" s="865"/>
      <c r="OQR114" s="865"/>
      <c r="OQS114" s="864"/>
      <c r="OQT114" s="865"/>
      <c r="OQU114" s="865"/>
      <c r="OQV114" s="865"/>
      <c r="OQW114" s="865"/>
      <c r="OQX114" s="865"/>
      <c r="OQY114" s="865"/>
      <c r="OQZ114" s="865"/>
      <c r="ORA114" s="864"/>
      <c r="ORB114" s="865"/>
      <c r="ORC114" s="865"/>
      <c r="ORD114" s="865"/>
      <c r="ORE114" s="865"/>
      <c r="ORF114" s="865"/>
      <c r="ORG114" s="865"/>
      <c r="ORH114" s="865"/>
      <c r="ORI114" s="864"/>
      <c r="ORJ114" s="865"/>
      <c r="ORK114" s="865"/>
      <c r="ORL114" s="865"/>
      <c r="ORM114" s="865"/>
      <c r="ORN114" s="865"/>
      <c r="ORO114" s="865"/>
      <c r="ORP114" s="865"/>
      <c r="ORQ114" s="864"/>
      <c r="ORR114" s="865"/>
      <c r="ORS114" s="865"/>
      <c r="ORT114" s="865"/>
      <c r="ORU114" s="865"/>
      <c r="ORV114" s="865"/>
      <c r="ORW114" s="865"/>
      <c r="ORX114" s="865"/>
      <c r="ORY114" s="864"/>
      <c r="ORZ114" s="865"/>
      <c r="OSA114" s="865"/>
      <c r="OSB114" s="865"/>
      <c r="OSC114" s="865"/>
      <c r="OSD114" s="865"/>
      <c r="OSE114" s="865"/>
      <c r="OSF114" s="865"/>
      <c r="OSG114" s="864"/>
      <c r="OSH114" s="865"/>
      <c r="OSI114" s="865"/>
      <c r="OSJ114" s="865"/>
      <c r="OSK114" s="865"/>
      <c r="OSL114" s="865"/>
      <c r="OSM114" s="865"/>
      <c r="OSN114" s="865"/>
      <c r="OSO114" s="864"/>
      <c r="OSP114" s="865"/>
      <c r="OSQ114" s="865"/>
      <c r="OSR114" s="865"/>
      <c r="OSS114" s="865"/>
      <c r="OST114" s="865"/>
      <c r="OSU114" s="865"/>
      <c r="OSV114" s="865"/>
      <c r="OSW114" s="864"/>
      <c r="OSX114" s="865"/>
      <c r="OSY114" s="865"/>
      <c r="OSZ114" s="865"/>
      <c r="OTA114" s="865"/>
      <c r="OTB114" s="865"/>
      <c r="OTC114" s="865"/>
      <c r="OTD114" s="865"/>
      <c r="OTE114" s="864"/>
      <c r="OTF114" s="865"/>
      <c r="OTG114" s="865"/>
      <c r="OTH114" s="865"/>
      <c r="OTI114" s="865"/>
      <c r="OTJ114" s="865"/>
      <c r="OTK114" s="865"/>
      <c r="OTL114" s="865"/>
      <c r="OTM114" s="864"/>
      <c r="OTN114" s="865"/>
      <c r="OTO114" s="865"/>
      <c r="OTP114" s="865"/>
      <c r="OTQ114" s="865"/>
      <c r="OTR114" s="865"/>
      <c r="OTS114" s="865"/>
      <c r="OTT114" s="865"/>
      <c r="OTU114" s="864"/>
      <c r="OTV114" s="865"/>
      <c r="OTW114" s="865"/>
      <c r="OTX114" s="865"/>
      <c r="OTY114" s="865"/>
      <c r="OTZ114" s="865"/>
      <c r="OUA114" s="865"/>
      <c r="OUB114" s="865"/>
      <c r="OUC114" s="864"/>
      <c r="OUD114" s="865"/>
      <c r="OUE114" s="865"/>
      <c r="OUF114" s="865"/>
      <c r="OUG114" s="865"/>
      <c r="OUH114" s="865"/>
      <c r="OUI114" s="865"/>
      <c r="OUJ114" s="865"/>
      <c r="OUK114" s="864"/>
      <c r="OUL114" s="865"/>
      <c r="OUM114" s="865"/>
      <c r="OUN114" s="865"/>
      <c r="OUO114" s="865"/>
      <c r="OUP114" s="865"/>
      <c r="OUQ114" s="865"/>
      <c r="OUR114" s="865"/>
      <c r="OUS114" s="864"/>
      <c r="OUT114" s="865"/>
      <c r="OUU114" s="865"/>
      <c r="OUV114" s="865"/>
      <c r="OUW114" s="865"/>
      <c r="OUX114" s="865"/>
      <c r="OUY114" s="865"/>
      <c r="OUZ114" s="865"/>
      <c r="OVA114" s="864"/>
      <c r="OVB114" s="865"/>
      <c r="OVC114" s="865"/>
      <c r="OVD114" s="865"/>
      <c r="OVE114" s="865"/>
      <c r="OVF114" s="865"/>
      <c r="OVG114" s="865"/>
      <c r="OVH114" s="865"/>
      <c r="OVI114" s="864"/>
      <c r="OVJ114" s="865"/>
      <c r="OVK114" s="865"/>
      <c r="OVL114" s="865"/>
      <c r="OVM114" s="865"/>
      <c r="OVN114" s="865"/>
      <c r="OVO114" s="865"/>
      <c r="OVP114" s="865"/>
      <c r="OVQ114" s="864"/>
      <c r="OVR114" s="865"/>
      <c r="OVS114" s="865"/>
      <c r="OVT114" s="865"/>
      <c r="OVU114" s="865"/>
      <c r="OVV114" s="865"/>
      <c r="OVW114" s="865"/>
      <c r="OVX114" s="865"/>
      <c r="OVY114" s="864"/>
      <c r="OVZ114" s="865"/>
      <c r="OWA114" s="865"/>
      <c r="OWB114" s="865"/>
      <c r="OWC114" s="865"/>
      <c r="OWD114" s="865"/>
      <c r="OWE114" s="865"/>
      <c r="OWF114" s="865"/>
      <c r="OWG114" s="864"/>
      <c r="OWH114" s="865"/>
      <c r="OWI114" s="865"/>
      <c r="OWJ114" s="865"/>
      <c r="OWK114" s="865"/>
      <c r="OWL114" s="865"/>
      <c r="OWM114" s="865"/>
      <c r="OWN114" s="865"/>
      <c r="OWO114" s="864"/>
      <c r="OWP114" s="865"/>
      <c r="OWQ114" s="865"/>
      <c r="OWR114" s="865"/>
      <c r="OWS114" s="865"/>
      <c r="OWT114" s="865"/>
      <c r="OWU114" s="865"/>
      <c r="OWV114" s="865"/>
      <c r="OWW114" s="864"/>
      <c r="OWX114" s="865"/>
      <c r="OWY114" s="865"/>
      <c r="OWZ114" s="865"/>
      <c r="OXA114" s="865"/>
      <c r="OXB114" s="865"/>
      <c r="OXC114" s="865"/>
      <c r="OXD114" s="865"/>
      <c r="OXE114" s="864"/>
      <c r="OXF114" s="865"/>
      <c r="OXG114" s="865"/>
      <c r="OXH114" s="865"/>
      <c r="OXI114" s="865"/>
      <c r="OXJ114" s="865"/>
      <c r="OXK114" s="865"/>
      <c r="OXL114" s="865"/>
      <c r="OXM114" s="864"/>
      <c r="OXN114" s="865"/>
      <c r="OXO114" s="865"/>
      <c r="OXP114" s="865"/>
      <c r="OXQ114" s="865"/>
      <c r="OXR114" s="865"/>
      <c r="OXS114" s="865"/>
      <c r="OXT114" s="865"/>
      <c r="OXU114" s="864"/>
      <c r="OXV114" s="865"/>
      <c r="OXW114" s="865"/>
      <c r="OXX114" s="865"/>
      <c r="OXY114" s="865"/>
      <c r="OXZ114" s="865"/>
      <c r="OYA114" s="865"/>
      <c r="OYB114" s="865"/>
      <c r="OYC114" s="864"/>
      <c r="OYD114" s="865"/>
      <c r="OYE114" s="865"/>
      <c r="OYF114" s="865"/>
      <c r="OYG114" s="865"/>
      <c r="OYH114" s="865"/>
      <c r="OYI114" s="865"/>
      <c r="OYJ114" s="865"/>
      <c r="OYK114" s="864"/>
      <c r="OYL114" s="865"/>
      <c r="OYM114" s="865"/>
      <c r="OYN114" s="865"/>
      <c r="OYO114" s="865"/>
      <c r="OYP114" s="865"/>
      <c r="OYQ114" s="865"/>
      <c r="OYR114" s="865"/>
      <c r="OYS114" s="864"/>
      <c r="OYT114" s="865"/>
      <c r="OYU114" s="865"/>
      <c r="OYV114" s="865"/>
      <c r="OYW114" s="865"/>
      <c r="OYX114" s="865"/>
      <c r="OYY114" s="865"/>
      <c r="OYZ114" s="865"/>
      <c r="OZA114" s="864"/>
      <c r="OZB114" s="865"/>
      <c r="OZC114" s="865"/>
      <c r="OZD114" s="865"/>
      <c r="OZE114" s="865"/>
      <c r="OZF114" s="865"/>
      <c r="OZG114" s="865"/>
      <c r="OZH114" s="865"/>
      <c r="OZI114" s="864"/>
      <c r="OZJ114" s="865"/>
      <c r="OZK114" s="865"/>
      <c r="OZL114" s="865"/>
      <c r="OZM114" s="865"/>
      <c r="OZN114" s="865"/>
      <c r="OZO114" s="865"/>
      <c r="OZP114" s="865"/>
      <c r="OZQ114" s="864"/>
      <c r="OZR114" s="865"/>
      <c r="OZS114" s="865"/>
      <c r="OZT114" s="865"/>
      <c r="OZU114" s="865"/>
      <c r="OZV114" s="865"/>
      <c r="OZW114" s="865"/>
      <c r="OZX114" s="865"/>
      <c r="OZY114" s="864"/>
      <c r="OZZ114" s="865"/>
      <c r="PAA114" s="865"/>
      <c r="PAB114" s="865"/>
      <c r="PAC114" s="865"/>
      <c r="PAD114" s="865"/>
      <c r="PAE114" s="865"/>
      <c r="PAF114" s="865"/>
      <c r="PAG114" s="864"/>
      <c r="PAH114" s="865"/>
      <c r="PAI114" s="865"/>
      <c r="PAJ114" s="865"/>
      <c r="PAK114" s="865"/>
      <c r="PAL114" s="865"/>
      <c r="PAM114" s="865"/>
      <c r="PAN114" s="865"/>
      <c r="PAO114" s="864"/>
      <c r="PAP114" s="865"/>
      <c r="PAQ114" s="865"/>
      <c r="PAR114" s="865"/>
      <c r="PAS114" s="865"/>
      <c r="PAT114" s="865"/>
      <c r="PAU114" s="865"/>
      <c r="PAV114" s="865"/>
      <c r="PAW114" s="864"/>
      <c r="PAX114" s="865"/>
      <c r="PAY114" s="865"/>
      <c r="PAZ114" s="865"/>
      <c r="PBA114" s="865"/>
      <c r="PBB114" s="865"/>
      <c r="PBC114" s="865"/>
      <c r="PBD114" s="865"/>
      <c r="PBE114" s="864"/>
      <c r="PBF114" s="865"/>
      <c r="PBG114" s="865"/>
      <c r="PBH114" s="865"/>
      <c r="PBI114" s="865"/>
      <c r="PBJ114" s="865"/>
      <c r="PBK114" s="865"/>
      <c r="PBL114" s="865"/>
      <c r="PBM114" s="864"/>
      <c r="PBN114" s="865"/>
      <c r="PBO114" s="865"/>
      <c r="PBP114" s="865"/>
      <c r="PBQ114" s="865"/>
      <c r="PBR114" s="865"/>
      <c r="PBS114" s="865"/>
      <c r="PBT114" s="865"/>
      <c r="PBU114" s="864"/>
      <c r="PBV114" s="865"/>
      <c r="PBW114" s="865"/>
      <c r="PBX114" s="865"/>
      <c r="PBY114" s="865"/>
      <c r="PBZ114" s="865"/>
      <c r="PCA114" s="865"/>
      <c r="PCB114" s="865"/>
      <c r="PCC114" s="864"/>
      <c r="PCD114" s="865"/>
      <c r="PCE114" s="865"/>
      <c r="PCF114" s="865"/>
      <c r="PCG114" s="865"/>
      <c r="PCH114" s="865"/>
      <c r="PCI114" s="865"/>
      <c r="PCJ114" s="865"/>
      <c r="PCK114" s="864"/>
      <c r="PCL114" s="865"/>
      <c r="PCM114" s="865"/>
      <c r="PCN114" s="865"/>
      <c r="PCO114" s="865"/>
      <c r="PCP114" s="865"/>
      <c r="PCQ114" s="865"/>
      <c r="PCR114" s="865"/>
      <c r="PCS114" s="864"/>
      <c r="PCT114" s="865"/>
      <c r="PCU114" s="865"/>
      <c r="PCV114" s="865"/>
      <c r="PCW114" s="865"/>
      <c r="PCX114" s="865"/>
      <c r="PCY114" s="865"/>
      <c r="PCZ114" s="865"/>
      <c r="PDA114" s="864"/>
      <c r="PDB114" s="865"/>
      <c r="PDC114" s="865"/>
      <c r="PDD114" s="865"/>
      <c r="PDE114" s="865"/>
      <c r="PDF114" s="865"/>
      <c r="PDG114" s="865"/>
      <c r="PDH114" s="865"/>
      <c r="PDI114" s="864"/>
      <c r="PDJ114" s="865"/>
      <c r="PDK114" s="865"/>
      <c r="PDL114" s="865"/>
      <c r="PDM114" s="865"/>
      <c r="PDN114" s="865"/>
      <c r="PDO114" s="865"/>
      <c r="PDP114" s="865"/>
      <c r="PDQ114" s="864"/>
      <c r="PDR114" s="865"/>
      <c r="PDS114" s="865"/>
      <c r="PDT114" s="865"/>
      <c r="PDU114" s="865"/>
      <c r="PDV114" s="865"/>
      <c r="PDW114" s="865"/>
      <c r="PDX114" s="865"/>
      <c r="PDY114" s="864"/>
      <c r="PDZ114" s="865"/>
      <c r="PEA114" s="865"/>
      <c r="PEB114" s="865"/>
      <c r="PEC114" s="865"/>
      <c r="PED114" s="865"/>
      <c r="PEE114" s="865"/>
      <c r="PEF114" s="865"/>
      <c r="PEG114" s="864"/>
      <c r="PEH114" s="865"/>
      <c r="PEI114" s="865"/>
      <c r="PEJ114" s="865"/>
      <c r="PEK114" s="865"/>
      <c r="PEL114" s="865"/>
      <c r="PEM114" s="865"/>
      <c r="PEN114" s="865"/>
      <c r="PEO114" s="864"/>
      <c r="PEP114" s="865"/>
      <c r="PEQ114" s="865"/>
      <c r="PER114" s="865"/>
      <c r="PES114" s="865"/>
      <c r="PET114" s="865"/>
      <c r="PEU114" s="865"/>
      <c r="PEV114" s="865"/>
      <c r="PEW114" s="864"/>
      <c r="PEX114" s="865"/>
      <c r="PEY114" s="865"/>
      <c r="PEZ114" s="865"/>
      <c r="PFA114" s="865"/>
      <c r="PFB114" s="865"/>
      <c r="PFC114" s="865"/>
      <c r="PFD114" s="865"/>
      <c r="PFE114" s="864"/>
      <c r="PFF114" s="865"/>
      <c r="PFG114" s="865"/>
      <c r="PFH114" s="865"/>
      <c r="PFI114" s="865"/>
      <c r="PFJ114" s="865"/>
      <c r="PFK114" s="865"/>
      <c r="PFL114" s="865"/>
      <c r="PFM114" s="864"/>
      <c r="PFN114" s="865"/>
      <c r="PFO114" s="865"/>
      <c r="PFP114" s="865"/>
      <c r="PFQ114" s="865"/>
      <c r="PFR114" s="865"/>
      <c r="PFS114" s="865"/>
      <c r="PFT114" s="865"/>
      <c r="PFU114" s="864"/>
      <c r="PFV114" s="865"/>
      <c r="PFW114" s="865"/>
      <c r="PFX114" s="865"/>
      <c r="PFY114" s="865"/>
      <c r="PFZ114" s="865"/>
      <c r="PGA114" s="865"/>
      <c r="PGB114" s="865"/>
      <c r="PGC114" s="864"/>
      <c r="PGD114" s="865"/>
      <c r="PGE114" s="865"/>
      <c r="PGF114" s="865"/>
      <c r="PGG114" s="865"/>
      <c r="PGH114" s="865"/>
      <c r="PGI114" s="865"/>
      <c r="PGJ114" s="865"/>
      <c r="PGK114" s="864"/>
      <c r="PGL114" s="865"/>
      <c r="PGM114" s="865"/>
      <c r="PGN114" s="865"/>
      <c r="PGO114" s="865"/>
      <c r="PGP114" s="865"/>
      <c r="PGQ114" s="865"/>
      <c r="PGR114" s="865"/>
      <c r="PGS114" s="864"/>
      <c r="PGT114" s="865"/>
      <c r="PGU114" s="865"/>
      <c r="PGV114" s="865"/>
      <c r="PGW114" s="865"/>
      <c r="PGX114" s="865"/>
      <c r="PGY114" s="865"/>
      <c r="PGZ114" s="865"/>
      <c r="PHA114" s="864"/>
      <c r="PHB114" s="865"/>
      <c r="PHC114" s="865"/>
      <c r="PHD114" s="865"/>
      <c r="PHE114" s="865"/>
      <c r="PHF114" s="865"/>
      <c r="PHG114" s="865"/>
      <c r="PHH114" s="865"/>
      <c r="PHI114" s="864"/>
      <c r="PHJ114" s="865"/>
      <c r="PHK114" s="865"/>
      <c r="PHL114" s="865"/>
      <c r="PHM114" s="865"/>
      <c r="PHN114" s="865"/>
      <c r="PHO114" s="865"/>
      <c r="PHP114" s="865"/>
      <c r="PHQ114" s="864"/>
      <c r="PHR114" s="865"/>
      <c r="PHS114" s="865"/>
      <c r="PHT114" s="865"/>
      <c r="PHU114" s="865"/>
      <c r="PHV114" s="865"/>
      <c r="PHW114" s="865"/>
      <c r="PHX114" s="865"/>
      <c r="PHY114" s="864"/>
      <c r="PHZ114" s="865"/>
      <c r="PIA114" s="865"/>
      <c r="PIB114" s="865"/>
      <c r="PIC114" s="865"/>
      <c r="PID114" s="865"/>
      <c r="PIE114" s="865"/>
      <c r="PIF114" s="865"/>
      <c r="PIG114" s="864"/>
      <c r="PIH114" s="865"/>
      <c r="PII114" s="865"/>
      <c r="PIJ114" s="865"/>
      <c r="PIK114" s="865"/>
      <c r="PIL114" s="865"/>
      <c r="PIM114" s="865"/>
      <c r="PIN114" s="865"/>
      <c r="PIO114" s="864"/>
      <c r="PIP114" s="865"/>
      <c r="PIQ114" s="865"/>
      <c r="PIR114" s="865"/>
      <c r="PIS114" s="865"/>
      <c r="PIT114" s="865"/>
      <c r="PIU114" s="865"/>
      <c r="PIV114" s="865"/>
      <c r="PIW114" s="864"/>
      <c r="PIX114" s="865"/>
      <c r="PIY114" s="865"/>
      <c r="PIZ114" s="865"/>
      <c r="PJA114" s="865"/>
      <c r="PJB114" s="865"/>
      <c r="PJC114" s="865"/>
      <c r="PJD114" s="865"/>
      <c r="PJE114" s="864"/>
      <c r="PJF114" s="865"/>
      <c r="PJG114" s="865"/>
      <c r="PJH114" s="865"/>
      <c r="PJI114" s="865"/>
      <c r="PJJ114" s="865"/>
      <c r="PJK114" s="865"/>
      <c r="PJL114" s="865"/>
      <c r="PJM114" s="864"/>
      <c r="PJN114" s="865"/>
      <c r="PJO114" s="865"/>
      <c r="PJP114" s="865"/>
      <c r="PJQ114" s="865"/>
      <c r="PJR114" s="865"/>
      <c r="PJS114" s="865"/>
      <c r="PJT114" s="865"/>
      <c r="PJU114" s="864"/>
      <c r="PJV114" s="865"/>
      <c r="PJW114" s="865"/>
      <c r="PJX114" s="865"/>
      <c r="PJY114" s="865"/>
      <c r="PJZ114" s="865"/>
      <c r="PKA114" s="865"/>
      <c r="PKB114" s="865"/>
      <c r="PKC114" s="864"/>
      <c r="PKD114" s="865"/>
      <c r="PKE114" s="865"/>
      <c r="PKF114" s="865"/>
      <c r="PKG114" s="865"/>
      <c r="PKH114" s="865"/>
      <c r="PKI114" s="865"/>
      <c r="PKJ114" s="865"/>
      <c r="PKK114" s="864"/>
      <c r="PKL114" s="865"/>
      <c r="PKM114" s="865"/>
      <c r="PKN114" s="865"/>
      <c r="PKO114" s="865"/>
      <c r="PKP114" s="865"/>
      <c r="PKQ114" s="865"/>
      <c r="PKR114" s="865"/>
      <c r="PKS114" s="864"/>
      <c r="PKT114" s="865"/>
      <c r="PKU114" s="865"/>
      <c r="PKV114" s="865"/>
      <c r="PKW114" s="865"/>
      <c r="PKX114" s="865"/>
      <c r="PKY114" s="865"/>
      <c r="PKZ114" s="865"/>
      <c r="PLA114" s="864"/>
      <c r="PLB114" s="865"/>
      <c r="PLC114" s="865"/>
      <c r="PLD114" s="865"/>
      <c r="PLE114" s="865"/>
      <c r="PLF114" s="865"/>
      <c r="PLG114" s="865"/>
      <c r="PLH114" s="865"/>
      <c r="PLI114" s="864"/>
      <c r="PLJ114" s="865"/>
      <c r="PLK114" s="865"/>
      <c r="PLL114" s="865"/>
      <c r="PLM114" s="865"/>
      <c r="PLN114" s="865"/>
      <c r="PLO114" s="865"/>
      <c r="PLP114" s="865"/>
      <c r="PLQ114" s="864"/>
      <c r="PLR114" s="865"/>
      <c r="PLS114" s="865"/>
      <c r="PLT114" s="865"/>
      <c r="PLU114" s="865"/>
      <c r="PLV114" s="865"/>
      <c r="PLW114" s="865"/>
      <c r="PLX114" s="865"/>
      <c r="PLY114" s="864"/>
      <c r="PLZ114" s="865"/>
      <c r="PMA114" s="865"/>
      <c r="PMB114" s="865"/>
      <c r="PMC114" s="865"/>
      <c r="PMD114" s="865"/>
      <c r="PME114" s="865"/>
      <c r="PMF114" s="865"/>
      <c r="PMG114" s="864"/>
      <c r="PMH114" s="865"/>
      <c r="PMI114" s="865"/>
      <c r="PMJ114" s="865"/>
      <c r="PMK114" s="865"/>
      <c r="PML114" s="865"/>
      <c r="PMM114" s="865"/>
      <c r="PMN114" s="865"/>
      <c r="PMO114" s="864"/>
      <c r="PMP114" s="865"/>
      <c r="PMQ114" s="865"/>
      <c r="PMR114" s="865"/>
      <c r="PMS114" s="865"/>
      <c r="PMT114" s="865"/>
      <c r="PMU114" s="865"/>
      <c r="PMV114" s="865"/>
      <c r="PMW114" s="864"/>
      <c r="PMX114" s="865"/>
      <c r="PMY114" s="865"/>
      <c r="PMZ114" s="865"/>
      <c r="PNA114" s="865"/>
      <c r="PNB114" s="865"/>
      <c r="PNC114" s="865"/>
      <c r="PND114" s="865"/>
      <c r="PNE114" s="864"/>
      <c r="PNF114" s="865"/>
      <c r="PNG114" s="865"/>
      <c r="PNH114" s="865"/>
      <c r="PNI114" s="865"/>
      <c r="PNJ114" s="865"/>
      <c r="PNK114" s="865"/>
      <c r="PNL114" s="865"/>
      <c r="PNM114" s="864"/>
      <c r="PNN114" s="865"/>
      <c r="PNO114" s="865"/>
      <c r="PNP114" s="865"/>
      <c r="PNQ114" s="865"/>
      <c r="PNR114" s="865"/>
      <c r="PNS114" s="865"/>
      <c r="PNT114" s="865"/>
      <c r="PNU114" s="864"/>
      <c r="PNV114" s="865"/>
      <c r="PNW114" s="865"/>
      <c r="PNX114" s="865"/>
      <c r="PNY114" s="865"/>
      <c r="PNZ114" s="865"/>
      <c r="POA114" s="865"/>
      <c r="POB114" s="865"/>
      <c r="POC114" s="864"/>
      <c r="POD114" s="865"/>
      <c r="POE114" s="865"/>
      <c r="POF114" s="865"/>
      <c r="POG114" s="865"/>
      <c r="POH114" s="865"/>
      <c r="POI114" s="865"/>
      <c r="POJ114" s="865"/>
      <c r="POK114" s="864"/>
      <c r="POL114" s="865"/>
      <c r="POM114" s="865"/>
      <c r="PON114" s="865"/>
      <c r="POO114" s="865"/>
      <c r="POP114" s="865"/>
      <c r="POQ114" s="865"/>
      <c r="POR114" s="865"/>
      <c r="POS114" s="864"/>
      <c r="POT114" s="865"/>
      <c r="POU114" s="865"/>
      <c r="POV114" s="865"/>
      <c r="POW114" s="865"/>
      <c r="POX114" s="865"/>
      <c r="POY114" s="865"/>
      <c r="POZ114" s="865"/>
      <c r="PPA114" s="864"/>
      <c r="PPB114" s="865"/>
      <c r="PPC114" s="865"/>
      <c r="PPD114" s="865"/>
      <c r="PPE114" s="865"/>
      <c r="PPF114" s="865"/>
      <c r="PPG114" s="865"/>
      <c r="PPH114" s="865"/>
      <c r="PPI114" s="864"/>
      <c r="PPJ114" s="865"/>
      <c r="PPK114" s="865"/>
      <c r="PPL114" s="865"/>
      <c r="PPM114" s="865"/>
      <c r="PPN114" s="865"/>
      <c r="PPO114" s="865"/>
      <c r="PPP114" s="865"/>
      <c r="PPQ114" s="864"/>
      <c r="PPR114" s="865"/>
      <c r="PPS114" s="865"/>
      <c r="PPT114" s="865"/>
      <c r="PPU114" s="865"/>
      <c r="PPV114" s="865"/>
      <c r="PPW114" s="865"/>
      <c r="PPX114" s="865"/>
      <c r="PPY114" s="864"/>
      <c r="PPZ114" s="865"/>
      <c r="PQA114" s="865"/>
      <c r="PQB114" s="865"/>
      <c r="PQC114" s="865"/>
      <c r="PQD114" s="865"/>
      <c r="PQE114" s="865"/>
      <c r="PQF114" s="865"/>
      <c r="PQG114" s="864"/>
      <c r="PQH114" s="865"/>
      <c r="PQI114" s="865"/>
      <c r="PQJ114" s="865"/>
      <c r="PQK114" s="865"/>
      <c r="PQL114" s="865"/>
      <c r="PQM114" s="865"/>
      <c r="PQN114" s="865"/>
      <c r="PQO114" s="864"/>
      <c r="PQP114" s="865"/>
      <c r="PQQ114" s="865"/>
      <c r="PQR114" s="865"/>
      <c r="PQS114" s="865"/>
      <c r="PQT114" s="865"/>
      <c r="PQU114" s="865"/>
      <c r="PQV114" s="865"/>
      <c r="PQW114" s="864"/>
      <c r="PQX114" s="865"/>
      <c r="PQY114" s="865"/>
      <c r="PQZ114" s="865"/>
      <c r="PRA114" s="865"/>
      <c r="PRB114" s="865"/>
      <c r="PRC114" s="865"/>
      <c r="PRD114" s="865"/>
      <c r="PRE114" s="864"/>
      <c r="PRF114" s="865"/>
      <c r="PRG114" s="865"/>
      <c r="PRH114" s="865"/>
      <c r="PRI114" s="865"/>
      <c r="PRJ114" s="865"/>
      <c r="PRK114" s="865"/>
      <c r="PRL114" s="865"/>
      <c r="PRM114" s="864"/>
      <c r="PRN114" s="865"/>
      <c r="PRO114" s="865"/>
      <c r="PRP114" s="865"/>
      <c r="PRQ114" s="865"/>
      <c r="PRR114" s="865"/>
      <c r="PRS114" s="865"/>
      <c r="PRT114" s="865"/>
      <c r="PRU114" s="864"/>
      <c r="PRV114" s="865"/>
      <c r="PRW114" s="865"/>
      <c r="PRX114" s="865"/>
      <c r="PRY114" s="865"/>
      <c r="PRZ114" s="865"/>
      <c r="PSA114" s="865"/>
      <c r="PSB114" s="865"/>
      <c r="PSC114" s="864"/>
      <c r="PSD114" s="865"/>
      <c r="PSE114" s="865"/>
      <c r="PSF114" s="865"/>
      <c r="PSG114" s="865"/>
      <c r="PSH114" s="865"/>
      <c r="PSI114" s="865"/>
      <c r="PSJ114" s="865"/>
      <c r="PSK114" s="864"/>
      <c r="PSL114" s="865"/>
      <c r="PSM114" s="865"/>
      <c r="PSN114" s="865"/>
      <c r="PSO114" s="865"/>
      <c r="PSP114" s="865"/>
      <c r="PSQ114" s="865"/>
      <c r="PSR114" s="865"/>
      <c r="PSS114" s="864"/>
      <c r="PST114" s="865"/>
      <c r="PSU114" s="865"/>
      <c r="PSV114" s="865"/>
      <c r="PSW114" s="865"/>
      <c r="PSX114" s="865"/>
      <c r="PSY114" s="865"/>
      <c r="PSZ114" s="865"/>
      <c r="PTA114" s="864"/>
      <c r="PTB114" s="865"/>
      <c r="PTC114" s="865"/>
      <c r="PTD114" s="865"/>
      <c r="PTE114" s="865"/>
      <c r="PTF114" s="865"/>
      <c r="PTG114" s="865"/>
      <c r="PTH114" s="865"/>
      <c r="PTI114" s="864"/>
      <c r="PTJ114" s="865"/>
      <c r="PTK114" s="865"/>
      <c r="PTL114" s="865"/>
      <c r="PTM114" s="865"/>
      <c r="PTN114" s="865"/>
      <c r="PTO114" s="865"/>
      <c r="PTP114" s="865"/>
      <c r="PTQ114" s="864"/>
      <c r="PTR114" s="865"/>
      <c r="PTS114" s="865"/>
      <c r="PTT114" s="865"/>
      <c r="PTU114" s="865"/>
      <c r="PTV114" s="865"/>
      <c r="PTW114" s="865"/>
      <c r="PTX114" s="865"/>
      <c r="PTY114" s="864"/>
      <c r="PTZ114" s="865"/>
      <c r="PUA114" s="865"/>
      <c r="PUB114" s="865"/>
      <c r="PUC114" s="865"/>
      <c r="PUD114" s="865"/>
      <c r="PUE114" s="865"/>
      <c r="PUF114" s="865"/>
      <c r="PUG114" s="864"/>
      <c r="PUH114" s="865"/>
      <c r="PUI114" s="865"/>
      <c r="PUJ114" s="865"/>
      <c r="PUK114" s="865"/>
      <c r="PUL114" s="865"/>
      <c r="PUM114" s="865"/>
      <c r="PUN114" s="865"/>
      <c r="PUO114" s="864"/>
      <c r="PUP114" s="865"/>
      <c r="PUQ114" s="865"/>
      <c r="PUR114" s="865"/>
      <c r="PUS114" s="865"/>
      <c r="PUT114" s="865"/>
      <c r="PUU114" s="865"/>
      <c r="PUV114" s="865"/>
      <c r="PUW114" s="864"/>
      <c r="PUX114" s="865"/>
      <c r="PUY114" s="865"/>
      <c r="PUZ114" s="865"/>
      <c r="PVA114" s="865"/>
      <c r="PVB114" s="865"/>
      <c r="PVC114" s="865"/>
      <c r="PVD114" s="865"/>
      <c r="PVE114" s="864"/>
      <c r="PVF114" s="865"/>
      <c r="PVG114" s="865"/>
      <c r="PVH114" s="865"/>
      <c r="PVI114" s="865"/>
      <c r="PVJ114" s="865"/>
      <c r="PVK114" s="865"/>
      <c r="PVL114" s="865"/>
      <c r="PVM114" s="864"/>
      <c r="PVN114" s="865"/>
      <c r="PVO114" s="865"/>
      <c r="PVP114" s="865"/>
      <c r="PVQ114" s="865"/>
      <c r="PVR114" s="865"/>
      <c r="PVS114" s="865"/>
      <c r="PVT114" s="865"/>
      <c r="PVU114" s="864"/>
      <c r="PVV114" s="865"/>
      <c r="PVW114" s="865"/>
      <c r="PVX114" s="865"/>
      <c r="PVY114" s="865"/>
      <c r="PVZ114" s="865"/>
      <c r="PWA114" s="865"/>
      <c r="PWB114" s="865"/>
      <c r="PWC114" s="864"/>
      <c r="PWD114" s="865"/>
      <c r="PWE114" s="865"/>
      <c r="PWF114" s="865"/>
      <c r="PWG114" s="865"/>
      <c r="PWH114" s="865"/>
      <c r="PWI114" s="865"/>
      <c r="PWJ114" s="865"/>
      <c r="PWK114" s="864"/>
      <c r="PWL114" s="865"/>
      <c r="PWM114" s="865"/>
      <c r="PWN114" s="865"/>
      <c r="PWO114" s="865"/>
      <c r="PWP114" s="865"/>
      <c r="PWQ114" s="865"/>
      <c r="PWR114" s="865"/>
      <c r="PWS114" s="864"/>
      <c r="PWT114" s="865"/>
      <c r="PWU114" s="865"/>
      <c r="PWV114" s="865"/>
      <c r="PWW114" s="865"/>
      <c r="PWX114" s="865"/>
      <c r="PWY114" s="865"/>
      <c r="PWZ114" s="865"/>
      <c r="PXA114" s="864"/>
      <c r="PXB114" s="865"/>
      <c r="PXC114" s="865"/>
      <c r="PXD114" s="865"/>
      <c r="PXE114" s="865"/>
      <c r="PXF114" s="865"/>
      <c r="PXG114" s="865"/>
      <c r="PXH114" s="865"/>
      <c r="PXI114" s="864"/>
      <c r="PXJ114" s="865"/>
      <c r="PXK114" s="865"/>
      <c r="PXL114" s="865"/>
      <c r="PXM114" s="865"/>
      <c r="PXN114" s="865"/>
      <c r="PXO114" s="865"/>
      <c r="PXP114" s="865"/>
      <c r="PXQ114" s="864"/>
      <c r="PXR114" s="865"/>
      <c r="PXS114" s="865"/>
      <c r="PXT114" s="865"/>
      <c r="PXU114" s="865"/>
      <c r="PXV114" s="865"/>
      <c r="PXW114" s="865"/>
      <c r="PXX114" s="865"/>
      <c r="PXY114" s="864"/>
      <c r="PXZ114" s="865"/>
      <c r="PYA114" s="865"/>
      <c r="PYB114" s="865"/>
      <c r="PYC114" s="865"/>
      <c r="PYD114" s="865"/>
      <c r="PYE114" s="865"/>
      <c r="PYF114" s="865"/>
      <c r="PYG114" s="864"/>
      <c r="PYH114" s="865"/>
      <c r="PYI114" s="865"/>
      <c r="PYJ114" s="865"/>
      <c r="PYK114" s="865"/>
      <c r="PYL114" s="865"/>
      <c r="PYM114" s="865"/>
      <c r="PYN114" s="865"/>
      <c r="PYO114" s="864"/>
      <c r="PYP114" s="865"/>
      <c r="PYQ114" s="865"/>
      <c r="PYR114" s="865"/>
      <c r="PYS114" s="865"/>
      <c r="PYT114" s="865"/>
      <c r="PYU114" s="865"/>
      <c r="PYV114" s="865"/>
      <c r="PYW114" s="864"/>
      <c r="PYX114" s="865"/>
      <c r="PYY114" s="865"/>
      <c r="PYZ114" s="865"/>
      <c r="PZA114" s="865"/>
      <c r="PZB114" s="865"/>
      <c r="PZC114" s="865"/>
      <c r="PZD114" s="865"/>
      <c r="PZE114" s="864"/>
      <c r="PZF114" s="865"/>
      <c r="PZG114" s="865"/>
      <c r="PZH114" s="865"/>
      <c r="PZI114" s="865"/>
      <c r="PZJ114" s="865"/>
      <c r="PZK114" s="865"/>
      <c r="PZL114" s="865"/>
      <c r="PZM114" s="864"/>
      <c r="PZN114" s="865"/>
      <c r="PZO114" s="865"/>
      <c r="PZP114" s="865"/>
      <c r="PZQ114" s="865"/>
      <c r="PZR114" s="865"/>
      <c r="PZS114" s="865"/>
      <c r="PZT114" s="865"/>
      <c r="PZU114" s="864"/>
      <c r="PZV114" s="865"/>
      <c r="PZW114" s="865"/>
      <c r="PZX114" s="865"/>
      <c r="PZY114" s="865"/>
      <c r="PZZ114" s="865"/>
      <c r="QAA114" s="865"/>
      <c r="QAB114" s="865"/>
      <c r="QAC114" s="864"/>
      <c r="QAD114" s="865"/>
      <c r="QAE114" s="865"/>
      <c r="QAF114" s="865"/>
      <c r="QAG114" s="865"/>
      <c r="QAH114" s="865"/>
      <c r="QAI114" s="865"/>
      <c r="QAJ114" s="865"/>
      <c r="QAK114" s="864"/>
      <c r="QAL114" s="865"/>
      <c r="QAM114" s="865"/>
      <c r="QAN114" s="865"/>
      <c r="QAO114" s="865"/>
      <c r="QAP114" s="865"/>
      <c r="QAQ114" s="865"/>
      <c r="QAR114" s="865"/>
      <c r="QAS114" s="864"/>
      <c r="QAT114" s="865"/>
      <c r="QAU114" s="865"/>
      <c r="QAV114" s="865"/>
      <c r="QAW114" s="865"/>
      <c r="QAX114" s="865"/>
      <c r="QAY114" s="865"/>
      <c r="QAZ114" s="865"/>
      <c r="QBA114" s="864"/>
      <c r="QBB114" s="865"/>
      <c r="QBC114" s="865"/>
      <c r="QBD114" s="865"/>
      <c r="QBE114" s="865"/>
      <c r="QBF114" s="865"/>
      <c r="QBG114" s="865"/>
      <c r="QBH114" s="865"/>
      <c r="QBI114" s="864"/>
      <c r="QBJ114" s="865"/>
      <c r="QBK114" s="865"/>
      <c r="QBL114" s="865"/>
      <c r="QBM114" s="865"/>
      <c r="QBN114" s="865"/>
      <c r="QBO114" s="865"/>
      <c r="QBP114" s="865"/>
      <c r="QBQ114" s="864"/>
      <c r="QBR114" s="865"/>
      <c r="QBS114" s="865"/>
      <c r="QBT114" s="865"/>
      <c r="QBU114" s="865"/>
      <c r="QBV114" s="865"/>
      <c r="QBW114" s="865"/>
      <c r="QBX114" s="865"/>
      <c r="QBY114" s="864"/>
      <c r="QBZ114" s="865"/>
      <c r="QCA114" s="865"/>
      <c r="QCB114" s="865"/>
      <c r="QCC114" s="865"/>
      <c r="QCD114" s="865"/>
      <c r="QCE114" s="865"/>
      <c r="QCF114" s="865"/>
      <c r="QCG114" s="864"/>
      <c r="QCH114" s="865"/>
      <c r="QCI114" s="865"/>
      <c r="QCJ114" s="865"/>
      <c r="QCK114" s="865"/>
      <c r="QCL114" s="865"/>
      <c r="QCM114" s="865"/>
      <c r="QCN114" s="865"/>
      <c r="QCO114" s="864"/>
      <c r="QCP114" s="865"/>
      <c r="QCQ114" s="865"/>
      <c r="QCR114" s="865"/>
      <c r="QCS114" s="865"/>
      <c r="QCT114" s="865"/>
      <c r="QCU114" s="865"/>
      <c r="QCV114" s="865"/>
      <c r="QCW114" s="864"/>
      <c r="QCX114" s="865"/>
      <c r="QCY114" s="865"/>
      <c r="QCZ114" s="865"/>
      <c r="QDA114" s="865"/>
      <c r="QDB114" s="865"/>
      <c r="QDC114" s="865"/>
      <c r="QDD114" s="865"/>
      <c r="QDE114" s="864"/>
      <c r="QDF114" s="865"/>
      <c r="QDG114" s="865"/>
      <c r="QDH114" s="865"/>
      <c r="QDI114" s="865"/>
      <c r="QDJ114" s="865"/>
      <c r="QDK114" s="865"/>
      <c r="QDL114" s="865"/>
      <c r="QDM114" s="864"/>
      <c r="QDN114" s="865"/>
      <c r="QDO114" s="865"/>
      <c r="QDP114" s="865"/>
      <c r="QDQ114" s="865"/>
      <c r="QDR114" s="865"/>
      <c r="QDS114" s="865"/>
      <c r="QDT114" s="865"/>
      <c r="QDU114" s="864"/>
      <c r="QDV114" s="865"/>
      <c r="QDW114" s="865"/>
      <c r="QDX114" s="865"/>
      <c r="QDY114" s="865"/>
      <c r="QDZ114" s="865"/>
      <c r="QEA114" s="865"/>
      <c r="QEB114" s="865"/>
      <c r="QEC114" s="864"/>
      <c r="QED114" s="865"/>
      <c r="QEE114" s="865"/>
      <c r="QEF114" s="865"/>
      <c r="QEG114" s="865"/>
      <c r="QEH114" s="865"/>
      <c r="QEI114" s="865"/>
      <c r="QEJ114" s="865"/>
      <c r="QEK114" s="864"/>
      <c r="QEL114" s="865"/>
      <c r="QEM114" s="865"/>
      <c r="QEN114" s="865"/>
      <c r="QEO114" s="865"/>
      <c r="QEP114" s="865"/>
      <c r="QEQ114" s="865"/>
      <c r="QER114" s="865"/>
      <c r="QES114" s="864"/>
      <c r="QET114" s="865"/>
      <c r="QEU114" s="865"/>
      <c r="QEV114" s="865"/>
      <c r="QEW114" s="865"/>
      <c r="QEX114" s="865"/>
      <c r="QEY114" s="865"/>
      <c r="QEZ114" s="865"/>
      <c r="QFA114" s="864"/>
      <c r="QFB114" s="865"/>
      <c r="QFC114" s="865"/>
      <c r="QFD114" s="865"/>
      <c r="QFE114" s="865"/>
      <c r="QFF114" s="865"/>
      <c r="QFG114" s="865"/>
      <c r="QFH114" s="865"/>
      <c r="QFI114" s="864"/>
      <c r="QFJ114" s="865"/>
      <c r="QFK114" s="865"/>
      <c r="QFL114" s="865"/>
      <c r="QFM114" s="865"/>
      <c r="QFN114" s="865"/>
      <c r="QFO114" s="865"/>
      <c r="QFP114" s="865"/>
      <c r="QFQ114" s="864"/>
      <c r="QFR114" s="865"/>
      <c r="QFS114" s="865"/>
      <c r="QFT114" s="865"/>
      <c r="QFU114" s="865"/>
      <c r="QFV114" s="865"/>
      <c r="QFW114" s="865"/>
      <c r="QFX114" s="865"/>
      <c r="QFY114" s="864"/>
      <c r="QFZ114" s="865"/>
      <c r="QGA114" s="865"/>
      <c r="QGB114" s="865"/>
      <c r="QGC114" s="865"/>
      <c r="QGD114" s="865"/>
      <c r="QGE114" s="865"/>
      <c r="QGF114" s="865"/>
      <c r="QGG114" s="864"/>
      <c r="QGH114" s="865"/>
      <c r="QGI114" s="865"/>
      <c r="QGJ114" s="865"/>
      <c r="QGK114" s="865"/>
      <c r="QGL114" s="865"/>
      <c r="QGM114" s="865"/>
      <c r="QGN114" s="865"/>
      <c r="QGO114" s="864"/>
      <c r="QGP114" s="865"/>
      <c r="QGQ114" s="865"/>
      <c r="QGR114" s="865"/>
      <c r="QGS114" s="865"/>
      <c r="QGT114" s="865"/>
      <c r="QGU114" s="865"/>
      <c r="QGV114" s="865"/>
      <c r="QGW114" s="864"/>
      <c r="QGX114" s="865"/>
      <c r="QGY114" s="865"/>
      <c r="QGZ114" s="865"/>
      <c r="QHA114" s="865"/>
      <c r="QHB114" s="865"/>
      <c r="QHC114" s="865"/>
      <c r="QHD114" s="865"/>
      <c r="QHE114" s="864"/>
      <c r="QHF114" s="865"/>
      <c r="QHG114" s="865"/>
      <c r="QHH114" s="865"/>
      <c r="QHI114" s="865"/>
      <c r="QHJ114" s="865"/>
      <c r="QHK114" s="865"/>
      <c r="QHL114" s="865"/>
      <c r="QHM114" s="864"/>
      <c r="QHN114" s="865"/>
      <c r="QHO114" s="865"/>
      <c r="QHP114" s="865"/>
      <c r="QHQ114" s="865"/>
      <c r="QHR114" s="865"/>
      <c r="QHS114" s="865"/>
      <c r="QHT114" s="865"/>
      <c r="QHU114" s="864"/>
      <c r="QHV114" s="865"/>
      <c r="QHW114" s="865"/>
      <c r="QHX114" s="865"/>
      <c r="QHY114" s="865"/>
      <c r="QHZ114" s="865"/>
      <c r="QIA114" s="865"/>
      <c r="QIB114" s="865"/>
      <c r="QIC114" s="864"/>
      <c r="QID114" s="865"/>
      <c r="QIE114" s="865"/>
      <c r="QIF114" s="865"/>
      <c r="QIG114" s="865"/>
      <c r="QIH114" s="865"/>
      <c r="QII114" s="865"/>
      <c r="QIJ114" s="865"/>
      <c r="QIK114" s="864"/>
      <c r="QIL114" s="865"/>
      <c r="QIM114" s="865"/>
      <c r="QIN114" s="865"/>
      <c r="QIO114" s="865"/>
      <c r="QIP114" s="865"/>
      <c r="QIQ114" s="865"/>
      <c r="QIR114" s="865"/>
      <c r="QIS114" s="864"/>
      <c r="QIT114" s="865"/>
      <c r="QIU114" s="865"/>
      <c r="QIV114" s="865"/>
      <c r="QIW114" s="865"/>
      <c r="QIX114" s="865"/>
      <c r="QIY114" s="865"/>
      <c r="QIZ114" s="865"/>
      <c r="QJA114" s="864"/>
      <c r="QJB114" s="865"/>
      <c r="QJC114" s="865"/>
      <c r="QJD114" s="865"/>
      <c r="QJE114" s="865"/>
      <c r="QJF114" s="865"/>
      <c r="QJG114" s="865"/>
      <c r="QJH114" s="865"/>
      <c r="QJI114" s="864"/>
      <c r="QJJ114" s="865"/>
      <c r="QJK114" s="865"/>
      <c r="QJL114" s="865"/>
      <c r="QJM114" s="865"/>
      <c r="QJN114" s="865"/>
      <c r="QJO114" s="865"/>
      <c r="QJP114" s="865"/>
      <c r="QJQ114" s="864"/>
      <c r="QJR114" s="865"/>
      <c r="QJS114" s="865"/>
      <c r="QJT114" s="865"/>
      <c r="QJU114" s="865"/>
      <c r="QJV114" s="865"/>
      <c r="QJW114" s="865"/>
      <c r="QJX114" s="865"/>
      <c r="QJY114" s="864"/>
      <c r="QJZ114" s="865"/>
      <c r="QKA114" s="865"/>
      <c r="QKB114" s="865"/>
      <c r="QKC114" s="865"/>
      <c r="QKD114" s="865"/>
      <c r="QKE114" s="865"/>
      <c r="QKF114" s="865"/>
      <c r="QKG114" s="864"/>
      <c r="QKH114" s="865"/>
      <c r="QKI114" s="865"/>
      <c r="QKJ114" s="865"/>
      <c r="QKK114" s="865"/>
      <c r="QKL114" s="865"/>
      <c r="QKM114" s="865"/>
      <c r="QKN114" s="865"/>
      <c r="QKO114" s="864"/>
      <c r="QKP114" s="865"/>
      <c r="QKQ114" s="865"/>
      <c r="QKR114" s="865"/>
      <c r="QKS114" s="865"/>
      <c r="QKT114" s="865"/>
      <c r="QKU114" s="865"/>
      <c r="QKV114" s="865"/>
      <c r="QKW114" s="864"/>
      <c r="QKX114" s="865"/>
      <c r="QKY114" s="865"/>
      <c r="QKZ114" s="865"/>
      <c r="QLA114" s="865"/>
      <c r="QLB114" s="865"/>
      <c r="QLC114" s="865"/>
      <c r="QLD114" s="865"/>
      <c r="QLE114" s="864"/>
      <c r="QLF114" s="865"/>
      <c r="QLG114" s="865"/>
      <c r="QLH114" s="865"/>
      <c r="QLI114" s="865"/>
      <c r="QLJ114" s="865"/>
      <c r="QLK114" s="865"/>
      <c r="QLL114" s="865"/>
      <c r="QLM114" s="864"/>
      <c r="QLN114" s="865"/>
      <c r="QLO114" s="865"/>
      <c r="QLP114" s="865"/>
      <c r="QLQ114" s="865"/>
      <c r="QLR114" s="865"/>
      <c r="QLS114" s="865"/>
      <c r="QLT114" s="865"/>
      <c r="QLU114" s="864"/>
      <c r="QLV114" s="865"/>
      <c r="QLW114" s="865"/>
      <c r="QLX114" s="865"/>
      <c r="QLY114" s="865"/>
      <c r="QLZ114" s="865"/>
      <c r="QMA114" s="865"/>
      <c r="QMB114" s="865"/>
      <c r="QMC114" s="864"/>
      <c r="QMD114" s="865"/>
      <c r="QME114" s="865"/>
      <c r="QMF114" s="865"/>
      <c r="QMG114" s="865"/>
      <c r="QMH114" s="865"/>
      <c r="QMI114" s="865"/>
      <c r="QMJ114" s="865"/>
      <c r="QMK114" s="864"/>
      <c r="QML114" s="865"/>
      <c r="QMM114" s="865"/>
      <c r="QMN114" s="865"/>
      <c r="QMO114" s="865"/>
      <c r="QMP114" s="865"/>
      <c r="QMQ114" s="865"/>
      <c r="QMR114" s="865"/>
      <c r="QMS114" s="864"/>
      <c r="QMT114" s="865"/>
      <c r="QMU114" s="865"/>
      <c r="QMV114" s="865"/>
      <c r="QMW114" s="865"/>
      <c r="QMX114" s="865"/>
      <c r="QMY114" s="865"/>
      <c r="QMZ114" s="865"/>
      <c r="QNA114" s="864"/>
      <c r="QNB114" s="865"/>
      <c r="QNC114" s="865"/>
      <c r="QND114" s="865"/>
      <c r="QNE114" s="865"/>
      <c r="QNF114" s="865"/>
      <c r="QNG114" s="865"/>
      <c r="QNH114" s="865"/>
      <c r="QNI114" s="864"/>
      <c r="QNJ114" s="865"/>
      <c r="QNK114" s="865"/>
      <c r="QNL114" s="865"/>
      <c r="QNM114" s="865"/>
      <c r="QNN114" s="865"/>
      <c r="QNO114" s="865"/>
      <c r="QNP114" s="865"/>
      <c r="QNQ114" s="864"/>
      <c r="QNR114" s="865"/>
      <c r="QNS114" s="865"/>
      <c r="QNT114" s="865"/>
      <c r="QNU114" s="865"/>
      <c r="QNV114" s="865"/>
      <c r="QNW114" s="865"/>
      <c r="QNX114" s="865"/>
      <c r="QNY114" s="864"/>
      <c r="QNZ114" s="865"/>
      <c r="QOA114" s="865"/>
      <c r="QOB114" s="865"/>
      <c r="QOC114" s="865"/>
      <c r="QOD114" s="865"/>
      <c r="QOE114" s="865"/>
      <c r="QOF114" s="865"/>
      <c r="QOG114" s="864"/>
      <c r="QOH114" s="865"/>
      <c r="QOI114" s="865"/>
      <c r="QOJ114" s="865"/>
      <c r="QOK114" s="865"/>
      <c r="QOL114" s="865"/>
      <c r="QOM114" s="865"/>
      <c r="QON114" s="865"/>
      <c r="QOO114" s="864"/>
      <c r="QOP114" s="865"/>
      <c r="QOQ114" s="865"/>
      <c r="QOR114" s="865"/>
      <c r="QOS114" s="865"/>
      <c r="QOT114" s="865"/>
      <c r="QOU114" s="865"/>
      <c r="QOV114" s="865"/>
      <c r="QOW114" s="864"/>
      <c r="QOX114" s="865"/>
      <c r="QOY114" s="865"/>
      <c r="QOZ114" s="865"/>
      <c r="QPA114" s="865"/>
      <c r="QPB114" s="865"/>
      <c r="QPC114" s="865"/>
      <c r="QPD114" s="865"/>
      <c r="QPE114" s="864"/>
      <c r="QPF114" s="865"/>
      <c r="QPG114" s="865"/>
      <c r="QPH114" s="865"/>
      <c r="QPI114" s="865"/>
      <c r="QPJ114" s="865"/>
      <c r="QPK114" s="865"/>
      <c r="QPL114" s="865"/>
      <c r="QPM114" s="864"/>
      <c r="QPN114" s="865"/>
      <c r="QPO114" s="865"/>
      <c r="QPP114" s="865"/>
      <c r="QPQ114" s="865"/>
      <c r="QPR114" s="865"/>
      <c r="QPS114" s="865"/>
      <c r="QPT114" s="865"/>
      <c r="QPU114" s="864"/>
      <c r="QPV114" s="865"/>
      <c r="QPW114" s="865"/>
      <c r="QPX114" s="865"/>
      <c r="QPY114" s="865"/>
      <c r="QPZ114" s="865"/>
      <c r="QQA114" s="865"/>
      <c r="QQB114" s="865"/>
      <c r="QQC114" s="864"/>
      <c r="QQD114" s="865"/>
      <c r="QQE114" s="865"/>
      <c r="QQF114" s="865"/>
      <c r="QQG114" s="865"/>
      <c r="QQH114" s="865"/>
      <c r="QQI114" s="865"/>
      <c r="QQJ114" s="865"/>
      <c r="QQK114" s="864"/>
      <c r="QQL114" s="865"/>
      <c r="QQM114" s="865"/>
      <c r="QQN114" s="865"/>
      <c r="QQO114" s="865"/>
      <c r="QQP114" s="865"/>
      <c r="QQQ114" s="865"/>
      <c r="QQR114" s="865"/>
      <c r="QQS114" s="864"/>
      <c r="QQT114" s="865"/>
      <c r="QQU114" s="865"/>
      <c r="QQV114" s="865"/>
      <c r="QQW114" s="865"/>
      <c r="QQX114" s="865"/>
      <c r="QQY114" s="865"/>
      <c r="QQZ114" s="865"/>
      <c r="QRA114" s="864"/>
      <c r="QRB114" s="865"/>
      <c r="QRC114" s="865"/>
      <c r="QRD114" s="865"/>
      <c r="QRE114" s="865"/>
      <c r="QRF114" s="865"/>
      <c r="QRG114" s="865"/>
      <c r="QRH114" s="865"/>
      <c r="QRI114" s="864"/>
      <c r="QRJ114" s="865"/>
      <c r="QRK114" s="865"/>
      <c r="QRL114" s="865"/>
      <c r="QRM114" s="865"/>
      <c r="QRN114" s="865"/>
      <c r="QRO114" s="865"/>
      <c r="QRP114" s="865"/>
      <c r="QRQ114" s="864"/>
      <c r="QRR114" s="865"/>
      <c r="QRS114" s="865"/>
      <c r="QRT114" s="865"/>
      <c r="QRU114" s="865"/>
      <c r="QRV114" s="865"/>
      <c r="QRW114" s="865"/>
      <c r="QRX114" s="865"/>
      <c r="QRY114" s="864"/>
      <c r="QRZ114" s="865"/>
      <c r="QSA114" s="865"/>
      <c r="QSB114" s="865"/>
      <c r="QSC114" s="865"/>
      <c r="QSD114" s="865"/>
      <c r="QSE114" s="865"/>
      <c r="QSF114" s="865"/>
      <c r="QSG114" s="864"/>
      <c r="QSH114" s="865"/>
      <c r="QSI114" s="865"/>
      <c r="QSJ114" s="865"/>
      <c r="QSK114" s="865"/>
      <c r="QSL114" s="865"/>
      <c r="QSM114" s="865"/>
      <c r="QSN114" s="865"/>
      <c r="QSO114" s="864"/>
      <c r="QSP114" s="865"/>
      <c r="QSQ114" s="865"/>
      <c r="QSR114" s="865"/>
      <c r="QSS114" s="865"/>
      <c r="QST114" s="865"/>
      <c r="QSU114" s="865"/>
      <c r="QSV114" s="865"/>
      <c r="QSW114" s="864"/>
      <c r="QSX114" s="865"/>
      <c r="QSY114" s="865"/>
      <c r="QSZ114" s="865"/>
      <c r="QTA114" s="865"/>
      <c r="QTB114" s="865"/>
      <c r="QTC114" s="865"/>
      <c r="QTD114" s="865"/>
      <c r="QTE114" s="864"/>
      <c r="QTF114" s="865"/>
      <c r="QTG114" s="865"/>
      <c r="QTH114" s="865"/>
      <c r="QTI114" s="865"/>
      <c r="QTJ114" s="865"/>
      <c r="QTK114" s="865"/>
      <c r="QTL114" s="865"/>
      <c r="QTM114" s="864"/>
      <c r="QTN114" s="865"/>
      <c r="QTO114" s="865"/>
      <c r="QTP114" s="865"/>
      <c r="QTQ114" s="865"/>
      <c r="QTR114" s="865"/>
      <c r="QTS114" s="865"/>
      <c r="QTT114" s="865"/>
      <c r="QTU114" s="864"/>
      <c r="QTV114" s="865"/>
      <c r="QTW114" s="865"/>
      <c r="QTX114" s="865"/>
      <c r="QTY114" s="865"/>
      <c r="QTZ114" s="865"/>
      <c r="QUA114" s="865"/>
      <c r="QUB114" s="865"/>
      <c r="QUC114" s="864"/>
      <c r="QUD114" s="865"/>
      <c r="QUE114" s="865"/>
      <c r="QUF114" s="865"/>
      <c r="QUG114" s="865"/>
      <c r="QUH114" s="865"/>
      <c r="QUI114" s="865"/>
      <c r="QUJ114" s="865"/>
      <c r="QUK114" s="864"/>
      <c r="QUL114" s="865"/>
      <c r="QUM114" s="865"/>
      <c r="QUN114" s="865"/>
      <c r="QUO114" s="865"/>
      <c r="QUP114" s="865"/>
      <c r="QUQ114" s="865"/>
      <c r="QUR114" s="865"/>
      <c r="QUS114" s="864"/>
      <c r="QUT114" s="865"/>
      <c r="QUU114" s="865"/>
      <c r="QUV114" s="865"/>
      <c r="QUW114" s="865"/>
      <c r="QUX114" s="865"/>
      <c r="QUY114" s="865"/>
      <c r="QUZ114" s="865"/>
      <c r="QVA114" s="864"/>
      <c r="QVB114" s="865"/>
      <c r="QVC114" s="865"/>
      <c r="QVD114" s="865"/>
      <c r="QVE114" s="865"/>
      <c r="QVF114" s="865"/>
      <c r="QVG114" s="865"/>
      <c r="QVH114" s="865"/>
      <c r="QVI114" s="864"/>
      <c r="QVJ114" s="865"/>
      <c r="QVK114" s="865"/>
      <c r="QVL114" s="865"/>
      <c r="QVM114" s="865"/>
      <c r="QVN114" s="865"/>
      <c r="QVO114" s="865"/>
      <c r="QVP114" s="865"/>
      <c r="QVQ114" s="864"/>
      <c r="QVR114" s="865"/>
      <c r="QVS114" s="865"/>
      <c r="QVT114" s="865"/>
      <c r="QVU114" s="865"/>
      <c r="QVV114" s="865"/>
      <c r="QVW114" s="865"/>
      <c r="QVX114" s="865"/>
      <c r="QVY114" s="864"/>
      <c r="QVZ114" s="865"/>
      <c r="QWA114" s="865"/>
      <c r="QWB114" s="865"/>
      <c r="QWC114" s="865"/>
      <c r="QWD114" s="865"/>
      <c r="QWE114" s="865"/>
      <c r="QWF114" s="865"/>
      <c r="QWG114" s="864"/>
      <c r="QWH114" s="865"/>
      <c r="QWI114" s="865"/>
      <c r="QWJ114" s="865"/>
      <c r="QWK114" s="865"/>
      <c r="QWL114" s="865"/>
      <c r="QWM114" s="865"/>
      <c r="QWN114" s="865"/>
      <c r="QWO114" s="864"/>
      <c r="QWP114" s="865"/>
      <c r="QWQ114" s="865"/>
      <c r="QWR114" s="865"/>
      <c r="QWS114" s="865"/>
      <c r="QWT114" s="865"/>
      <c r="QWU114" s="865"/>
      <c r="QWV114" s="865"/>
      <c r="QWW114" s="864"/>
      <c r="QWX114" s="865"/>
      <c r="QWY114" s="865"/>
      <c r="QWZ114" s="865"/>
      <c r="QXA114" s="865"/>
      <c r="QXB114" s="865"/>
      <c r="QXC114" s="865"/>
      <c r="QXD114" s="865"/>
      <c r="QXE114" s="864"/>
      <c r="QXF114" s="865"/>
      <c r="QXG114" s="865"/>
      <c r="QXH114" s="865"/>
      <c r="QXI114" s="865"/>
      <c r="QXJ114" s="865"/>
      <c r="QXK114" s="865"/>
      <c r="QXL114" s="865"/>
      <c r="QXM114" s="864"/>
      <c r="QXN114" s="865"/>
      <c r="QXO114" s="865"/>
      <c r="QXP114" s="865"/>
      <c r="QXQ114" s="865"/>
      <c r="QXR114" s="865"/>
      <c r="QXS114" s="865"/>
      <c r="QXT114" s="865"/>
      <c r="QXU114" s="864"/>
      <c r="QXV114" s="865"/>
      <c r="QXW114" s="865"/>
      <c r="QXX114" s="865"/>
      <c r="QXY114" s="865"/>
      <c r="QXZ114" s="865"/>
      <c r="QYA114" s="865"/>
      <c r="QYB114" s="865"/>
      <c r="QYC114" s="864"/>
      <c r="QYD114" s="865"/>
      <c r="QYE114" s="865"/>
      <c r="QYF114" s="865"/>
      <c r="QYG114" s="865"/>
      <c r="QYH114" s="865"/>
      <c r="QYI114" s="865"/>
      <c r="QYJ114" s="865"/>
      <c r="QYK114" s="864"/>
      <c r="QYL114" s="865"/>
      <c r="QYM114" s="865"/>
      <c r="QYN114" s="865"/>
      <c r="QYO114" s="865"/>
      <c r="QYP114" s="865"/>
      <c r="QYQ114" s="865"/>
      <c r="QYR114" s="865"/>
      <c r="QYS114" s="864"/>
      <c r="QYT114" s="865"/>
      <c r="QYU114" s="865"/>
      <c r="QYV114" s="865"/>
      <c r="QYW114" s="865"/>
      <c r="QYX114" s="865"/>
      <c r="QYY114" s="865"/>
      <c r="QYZ114" s="865"/>
      <c r="QZA114" s="864"/>
      <c r="QZB114" s="865"/>
      <c r="QZC114" s="865"/>
      <c r="QZD114" s="865"/>
      <c r="QZE114" s="865"/>
      <c r="QZF114" s="865"/>
      <c r="QZG114" s="865"/>
      <c r="QZH114" s="865"/>
      <c r="QZI114" s="864"/>
      <c r="QZJ114" s="865"/>
      <c r="QZK114" s="865"/>
      <c r="QZL114" s="865"/>
      <c r="QZM114" s="865"/>
      <c r="QZN114" s="865"/>
      <c r="QZO114" s="865"/>
      <c r="QZP114" s="865"/>
      <c r="QZQ114" s="864"/>
      <c r="QZR114" s="865"/>
      <c r="QZS114" s="865"/>
      <c r="QZT114" s="865"/>
      <c r="QZU114" s="865"/>
      <c r="QZV114" s="865"/>
      <c r="QZW114" s="865"/>
      <c r="QZX114" s="865"/>
      <c r="QZY114" s="864"/>
      <c r="QZZ114" s="865"/>
      <c r="RAA114" s="865"/>
      <c r="RAB114" s="865"/>
      <c r="RAC114" s="865"/>
      <c r="RAD114" s="865"/>
      <c r="RAE114" s="865"/>
      <c r="RAF114" s="865"/>
      <c r="RAG114" s="864"/>
      <c r="RAH114" s="865"/>
      <c r="RAI114" s="865"/>
      <c r="RAJ114" s="865"/>
      <c r="RAK114" s="865"/>
      <c r="RAL114" s="865"/>
      <c r="RAM114" s="865"/>
      <c r="RAN114" s="865"/>
      <c r="RAO114" s="864"/>
      <c r="RAP114" s="865"/>
      <c r="RAQ114" s="865"/>
      <c r="RAR114" s="865"/>
      <c r="RAS114" s="865"/>
      <c r="RAT114" s="865"/>
      <c r="RAU114" s="865"/>
      <c r="RAV114" s="865"/>
      <c r="RAW114" s="864"/>
      <c r="RAX114" s="865"/>
      <c r="RAY114" s="865"/>
      <c r="RAZ114" s="865"/>
      <c r="RBA114" s="865"/>
      <c r="RBB114" s="865"/>
      <c r="RBC114" s="865"/>
      <c r="RBD114" s="865"/>
      <c r="RBE114" s="864"/>
      <c r="RBF114" s="865"/>
      <c r="RBG114" s="865"/>
      <c r="RBH114" s="865"/>
      <c r="RBI114" s="865"/>
      <c r="RBJ114" s="865"/>
      <c r="RBK114" s="865"/>
      <c r="RBL114" s="865"/>
      <c r="RBM114" s="864"/>
      <c r="RBN114" s="865"/>
      <c r="RBO114" s="865"/>
      <c r="RBP114" s="865"/>
      <c r="RBQ114" s="865"/>
      <c r="RBR114" s="865"/>
      <c r="RBS114" s="865"/>
      <c r="RBT114" s="865"/>
      <c r="RBU114" s="864"/>
      <c r="RBV114" s="865"/>
      <c r="RBW114" s="865"/>
      <c r="RBX114" s="865"/>
      <c r="RBY114" s="865"/>
      <c r="RBZ114" s="865"/>
      <c r="RCA114" s="865"/>
      <c r="RCB114" s="865"/>
      <c r="RCC114" s="864"/>
      <c r="RCD114" s="865"/>
      <c r="RCE114" s="865"/>
      <c r="RCF114" s="865"/>
      <c r="RCG114" s="865"/>
      <c r="RCH114" s="865"/>
      <c r="RCI114" s="865"/>
      <c r="RCJ114" s="865"/>
      <c r="RCK114" s="864"/>
      <c r="RCL114" s="865"/>
      <c r="RCM114" s="865"/>
      <c r="RCN114" s="865"/>
      <c r="RCO114" s="865"/>
      <c r="RCP114" s="865"/>
      <c r="RCQ114" s="865"/>
      <c r="RCR114" s="865"/>
      <c r="RCS114" s="864"/>
      <c r="RCT114" s="865"/>
      <c r="RCU114" s="865"/>
      <c r="RCV114" s="865"/>
      <c r="RCW114" s="865"/>
      <c r="RCX114" s="865"/>
      <c r="RCY114" s="865"/>
      <c r="RCZ114" s="865"/>
      <c r="RDA114" s="864"/>
      <c r="RDB114" s="865"/>
      <c r="RDC114" s="865"/>
      <c r="RDD114" s="865"/>
      <c r="RDE114" s="865"/>
      <c r="RDF114" s="865"/>
      <c r="RDG114" s="865"/>
      <c r="RDH114" s="865"/>
      <c r="RDI114" s="864"/>
      <c r="RDJ114" s="865"/>
      <c r="RDK114" s="865"/>
      <c r="RDL114" s="865"/>
      <c r="RDM114" s="865"/>
      <c r="RDN114" s="865"/>
      <c r="RDO114" s="865"/>
      <c r="RDP114" s="865"/>
      <c r="RDQ114" s="864"/>
      <c r="RDR114" s="865"/>
      <c r="RDS114" s="865"/>
      <c r="RDT114" s="865"/>
      <c r="RDU114" s="865"/>
      <c r="RDV114" s="865"/>
      <c r="RDW114" s="865"/>
      <c r="RDX114" s="865"/>
      <c r="RDY114" s="864"/>
      <c r="RDZ114" s="865"/>
      <c r="REA114" s="865"/>
      <c r="REB114" s="865"/>
      <c r="REC114" s="865"/>
      <c r="RED114" s="865"/>
      <c r="REE114" s="865"/>
      <c r="REF114" s="865"/>
      <c r="REG114" s="864"/>
      <c r="REH114" s="865"/>
      <c r="REI114" s="865"/>
      <c r="REJ114" s="865"/>
      <c r="REK114" s="865"/>
      <c r="REL114" s="865"/>
      <c r="REM114" s="865"/>
      <c r="REN114" s="865"/>
      <c r="REO114" s="864"/>
      <c r="REP114" s="865"/>
      <c r="REQ114" s="865"/>
      <c r="RER114" s="865"/>
      <c r="RES114" s="865"/>
      <c r="RET114" s="865"/>
      <c r="REU114" s="865"/>
      <c r="REV114" s="865"/>
      <c r="REW114" s="864"/>
      <c r="REX114" s="865"/>
      <c r="REY114" s="865"/>
      <c r="REZ114" s="865"/>
      <c r="RFA114" s="865"/>
      <c r="RFB114" s="865"/>
      <c r="RFC114" s="865"/>
      <c r="RFD114" s="865"/>
      <c r="RFE114" s="864"/>
      <c r="RFF114" s="865"/>
      <c r="RFG114" s="865"/>
      <c r="RFH114" s="865"/>
      <c r="RFI114" s="865"/>
      <c r="RFJ114" s="865"/>
      <c r="RFK114" s="865"/>
      <c r="RFL114" s="865"/>
      <c r="RFM114" s="864"/>
      <c r="RFN114" s="865"/>
      <c r="RFO114" s="865"/>
      <c r="RFP114" s="865"/>
      <c r="RFQ114" s="865"/>
      <c r="RFR114" s="865"/>
      <c r="RFS114" s="865"/>
      <c r="RFT114" s="865"/>
      <c r="RFU114" s="864"/>
      <c r="RFV114" s="865"/>
      <c r="RFW114" s="865"/>
      <c r="RFX114" s="865"/>
      <c r="RFY114" s="865"/>
      <c r="RFZ114" s="865"/>
      <c r="RGA114" s="865"/>
      <c r="RGB114" s="865"/>
      <c r="RGC114" s="864"/>
      <c r="RGD114" s="865"/>
      <c r="RGE114" s="865"/>
      <c r="RGF114" s="865"/>
      <c r="RGG114" s="865"/>
      <c r="RGH114" s="865"/>
      <c r="RGI114" s="865"/>
      <c r="RGJ114" s="865"/>
      <c r="RGK114" s="864"/>
      <c r="RGL114" s="865"/>
      <c r="RGM114" s="865"/>
      <c r="RGN114" s="865"/>
      <c r="RGO114" s="865"/>
      <c r="RGP114" s="865"/>
      <c r="RGQ114" s="865"/>
      <c r="RGR114" s="865"/>
      <c r="RGS114" s="864"/>
      <c r="RGT114" s="865"/>
      <c r="RGU114" s="865"/>
      <c r="RGV114" s="865"/>
      <c r="RGW114" s="865"/>
      <c r="RGX114" s="865"/>
      <c r="RGY114" s="865"/>
      <c r="RGZ114" s="865"/>
      <c r="RHA114" s="864"/>
      <c r="RHB114" s="865"/>
      <c r="RHC114" s="865"/>
      <c r="RHD114" s="865"/>
      <c r="RHE114" s="865"/>
      <c r="RHF114" s="865"/>
      <c r="RHG114" s="865"/>
      <c r="RHH114" s="865"/>
      <c r="RHI114" s="864"/>
      <c r="RHJ114" s="865"/>
      <c r="RHK114" s="865"/>
      <c r="RHL114" s="865"/>
      <c r="RHM114" s="865"/>
      <c r="RHN114" s="865"/>
      <c r="RHO114" s="865"/>
      <c r="RHP114" s="865"/>
      <c r="RHQ114" s="864"/>
      <c r="RHR114" s="865"/>
      <c r="RHS114" s="865"/>
      <c r="RHT114" s="865"/>
      <c r="RHU114" s="865"/>
      <c r="RHV114" s="865"/>
      <c r="RHW114" s="865"/>
      <c r="RHX114" s="865"/>
      <c r="RHY114" s="864"/>
      <c r="RHZ114" s="865"/>
      <c r="RIA114" s="865"/>
      <c r="RIB114" s="865"/>
      <c r="RIC114" s="865"/>
      <c r="RID114" s="865"/>
      <c r="RIE114" s="865"/>
      <c r="RIF114" s="865"/>
      <c r="RIG114" s="864"/>
      <c r="RIH114" s="865"/>
      <c r="RII114" s="865"/>
      <c r="RIJ114" s="865"/>
      <c r="RIK114" s="865"/>
      <c r="RIL114" s="865"/>
      <c r="RIM114" s="865"/>
      <c r="RIN114" s="865"/>
      <c r="RIO114" s="864"/>
      <c r="RIP114" s="865"/>
      <c r="RIQ114" s="865"/>
      <c r="RIR114" s="865"/>
      <c r="RIS114" s="865"/>
      <c r="RIT114" s="865"/>
      <c r="RIU114" s="865"/>
      <c r="RIV114" s="865"/>
      <c r="RIW114" s="864"/>
      <c r="RIX114" s="865"/>
      <c r="RIY114" s="865"/>
      <c r="RIZ114" s="865"/>
      <c r="RJA114" s="865"/>
      <c r="RJB114" s="865"/>
      <c r="RJC114" s="865"/>
      <c r="RJD114" s="865"/>
      <c r="RJE114" s="864"/>
      <c r="RJF114" s="865"/>
      <c r="RJG114" s="865"/>
      <c r="RJH114" s="865"/>
      <c r="RJI114" s="865"/>
      <c r="RJJ114" s="865"/>
      <c r="RJK114" s="865"/>
      <c r="RJL114" s="865"/>
      <c r="RJM114" s="864"/>
      <c r="RJN114" s="865"/>
      <c r="RJO114" s="865"/>
      <c r="RJP114" s="865"/>
      <c r="RJQ114" s="865"/>
      <c r="RJR114" s="865"/>
      <c r="RJS114" s="865"/>
      <c r="RJT114" s="865"/>
      <c r="RJU114" s="864"/>
      <c r="RJV114" s="865"/>
      <c r="RJW114" s="865"/>
      <c r="RJX114" s="865"/>
      <c r="RJY114" s="865"/>
      <c r="RJZ114" s="865"/>
      <c r="RKA114" s="865"/>
      <c r="RKB114" s="865"/>
      <c r="RKC114" s="864"/>
      <c r="RKD114" s="865"/>
      <c r="RKE114" s="865"/>
      <c r="RKF114" s="865"/>
      <c r="RKG114" s="865"/>
      <c r="RKH114" s="865"/>
      <c r="RKI114" s="865"/>
      <c r="RKJ114" s="865"/>
      <c r="RKK114" s="864"/>
      <c r="RKL114" s="865"/>
      <c r="RKM114" s="865"/>
      <c r="RKN114" s="865"/>
      <c r="RKO114" s="865"/>
      <c r="RKP114" s="865"/>
      <c r="RKQ114" s="865"/>
      <c r="RKR114" s="865"/>
      <c r="RKS114" s="864"/>
      <c r="RKT114" s="865"/>
      <c r="RKU114" s="865"/>
      <c r="RKV114" s="865"/>
      <c r="RKW114" s="865"/>
      <c r="RKX114" s="865"/>
      <c r="RKY114" s="865"/>
      <c r="RKZ114" s="865"/>
      <c r="RLA114" s="864"/>
      <c r="RLB114" s="865"/>
      <c r="RLC114" s="865"/>
      <c r="RLD114" s="865"/>
      <c r="RLE114" s="865"/>
      <c r="RLF114" s="865"/>
      <c r="RLG114" s="865"/>
      <c r="RLH114" s="865"/>
      <c r="RLI114" s="864"/>
      <c r="RLJ114" s="865"/>
      <c r="RLK114" s="865"/>
      <c r="RLL114" s="865"/>
      <c r="RLM114" s="865"/>
      <c r="RLN114" s="865"/>
      <c r="RLO114" s="865"/>
      <c r="RLP114" s="865"/>
      <c r="RLQ114" s="864"/>
      <c r="RLR114" s="865"/>
      <c r="RLS114" s="865"/>
      <c r="RLT114" s="865"/>
      <c r="RLU114" s="865"/>
      <c r="RLV114" s="865"/>
      <c r="RLW114" s="865"/>
      <c r="RLX114" s="865"/>
      <c r="RLY114" s="864"/>
      <c r="RLZ114" s="865"/>
      <c r="RMA114" s="865"/>
      <c r="RMB114" s="865"/>
      <c r="RMC114" s="865"/>
      <c r="RMD114" s="865"/>
      <c r="RME114" s="865"/>
      <c r="RMF114" s="865"/>
      <c r="RMG114" s="864"/>
      <c r="RMH114" s="865"/>
      <c r="RMI114" s="865"/>
      <c r="RMJ114" s="865"/>
      <c r="RMK114" s="865"/>
      <c r="RML114" s="865"/>
      <c r="RMM114" s="865"/>
      <c r="RMN114" s="865"/>
      <c r="RMO114" s="864"/>
      <c r="RMP114" s="865"/>
      <c r="RMQ114" s="865"/>
      <c r="RMR114" s="865"/>
      <c r="RMS114" s="865"/>
      <c r="RMT114" s="865"/>
      <c r="RMU114" s="865"/>
      <c r="RMV114" s="865"/>
      <c r="RMW114" s="864"/>
      <c r="RMX114" s="865"/>
      <c r="RMY114" s="865"/>
      <c r="RMZ114" s="865"/>
      <c r="RNA114" s="865"/>
      <c r="RNB114" s="865"/>
      <c r="RNC114" s="865"/>
      <c r="RND114" s="865"/>
      <c r="RNE114" s="864"/>
      <c r="RNF114" s="865"/>
      <c r="RNG114" s="865"/>
      <c r="RNH114" s="865"/>
      <c r="RNI114" s="865"/>
      <c r="RNJ114" s="865"/>
      <c r="RNK114" s="865"/>
      <c r="RNL114" s="865"/>
      <c r="RNM114" s="864"/>
      <c r="RNN114" s="865"/>
      <c r="RNO114" s="865"/>
      <c r="RNP114" s="865"/>
      <c r="RNQ114" s="865"/>
      <c r="RNR114" s="865"/>
      <c r="RNS114" s="865"/>
      <c r="RNT114" s="865"/>
      <c r="RNU114" s="864"/>
      <c r="RNV114" s="865"/>
      <c r="RNW114" s="865"/>
      <c r="RNX114" s="865"/>
      <c r="RNY114" s="865"/>
      <c r="RNZ114" s="865"/>
      <c r="ROA114" s="865"/>
      <c r="ROB114" s="865"/>
      <c r="ROC114" s="864"/>
      <c r="ROD114" s="865"/>
      <c r="ROE114" s="865"/>
      <c r="ROF114" s="865"/>
      <c r="ROG114" s="865"/>
      <c r="ROH114" s="865"/>
      <c r="ROI114" s="865"/>
      <c r="ROJ114" s="865"/>
      <c r="ROK114" s="864"/>
      <c r="ROL114" s="865"/>
      <c r="ROM114" s="865"/>
      <c r="RON114" s="865"/>
      <c r="ROO114" s="865"/>
      <c r="ROP114" s="865"/>
      <c r="ROQ114" s="865"/>
      <c r="ROR114" s="865"/>
      <c r="ROS114" s="864"/>
      <c r="ROT114" s="865"/>
      <c r="ROU114" s="865"/>
      <c r="ROV114" s="865"/>
      <c r="ROW114" s="865"/>
      <c r="ROX114" s="865"/>
      <c r="ROY114" s="865"/>
      <c r="ROZ114" s="865"/>
      <c r="RPA114" s="864"/>
      <c r="RPB114" s="865"/>
      <c r="RPC114" s="865"/>
      <c r="RPD114" s="865"/>
      <c r="RPE114" s="865"/>
      <c r="RPF114" s="865"/>
      <c r="RPG114" s="865"/>
      <c r="RPH114" s="865"/>
      <c r="RPI114" s="864"/>
      <c r="RPJ114" s="865"/>
      <c r="RPK114" s="865"/>
      <c r="RPL114" s="865"/>
      <c r="RPM114" s="865"/>
      <c r="RPN114" s="865"/>
      <c r="RPO114" s="865"/>
      <c r="RPP114" s="865"/>
      <c r="RPQ114" s="864"/>
      <c r="RPR114" s="865"/>
      <c r="RPS114" s="865"/>
      <c r="RPT114" s="865"/>
      <c r="RPU114" s="865"/>
      <c r="RPV114" s="865"/>
      <c r="RPW114" s="865"/>
      <c r="RPX114" s="865"/>
      <c r="RPY114" s="864"/>
      <c r="RPZ114" s="865"/>
      <c r="RQA114" s="865"/>
      <c r="RQB114" s="865"/>
      <c r="RQC114" s="865"/>
      <c r="RQD114" s="865"/>
      <c r="RQE114" s="865"/>
      <c r="RQF114" s="865"/>
      <c r="RQG114" s="864"/>
      <c r="RQH114" s="865"/>
      <c r="RQI114" s="865"/>
      <c r="RQJ114" s="865"/>
      <c r="RQK114" s="865"/>
      <c r="RQL114" s="865"/>
      <c r="RQM114" s="865"/>
      <c r="RQN114" s="865"/>
      <c r="RQO114" s="864"/>
      <c r="RQP114" s="865"/>
      <c r="RQQ114" s="865"/>
      <c r="RQR114" s="865"/>
      <c r="RQS114" s="865"/>
      <c r="RQT114" s="865"/>
      <c r="RQU114" s="865"/>
      <c r="RQV114" s="865"/>
      <c r="RQW114" s="864"/>
      <c r="RQX114" s="865"/>
      <c r="RQY114" s="865"/>
      <c r="RQZ114" s="865"/>
      <c r="RRA114" s="865"/>
      <c r="RRB114" s="865"/>
      <c r="RRC114" s="865"/>
      <c r="RRD114" s="865"/>
      <c r="RRE114" s="864"/>
      <c r="RRF114" s="865"/>
      <c r="RRG114" s="865"/>
      <c r="RRH114" s="865"/>
      <c r="RRI114" s="865"/>
      <c r="RRJ114" s="865"/>
      <c r="RRK114" s="865"/>
      <c r="RRL114" s="865"/>
      <c r="RRM114" s="864"/>
      <c r="RRN114" s="865"/>
      <c r="RRO114" s="865"/>
      <c r="RRP114" s="865"/>
      <c r="RRQ114" s="865"/>
      <c r="RRR114" s="865"/>
      <c r="RRS114" s="865"/>
      <c r="RRT114" s="865"/>
      <c r="RRU114" s="864"/>
      <c r="RRV114" s="865"/>
      <c r="RRW114" s="865"/>
      <c r="RRX114" s="865"/>
      <c r="RRY114" s="865"/>
      <c r="RRZ114" s="865"/>
      <c r="RSA114" s="865"/>
      <c r="RSB114" s="865"/>
      <c r="RSC114" s="864"/>
      <c r="RSD114" s="865"/>
      <c r="RSE114" s="865"/>
      <c r="RSF114" s="865"/>
      <c r="RSG114" s="865"/>
      <c r="RSH114" s="865"/>
      <c r="RSI114" s="865"/>
      <c r="RSJ114" s="865"/>
      <c r="RSK114" s="864"/>
      <c r="RSL114" s="865"/>
      <c r="RSM114" s="865"/>
      <c r="RSN114" s="865"/>
      <c r="RSO114" s="865"/>
      <c r="RSP114" s="865"/>
      <c r="RSQ114" s="865"/>
      <c r="RSR114" s="865"/>
      <c r="RSS114" s="864"/>
      <c r="RST114" s="865"/>
      <c r="RSU114" s="865"/>
      <c r="RSV114" s="865"/>
      <c r="RSW114" s="865"/>
      <c r="RSX114" s="865"/>
      <c r="RSY114" s="865"/>
      <c r="RSZ114" s="865"/>
      <c r="RTA114" s="864"/>
      <c r="RTB114" s="865"/>
      <c r="RTC114" s="865"/>
      <c r="RTD114" s="865"/>
      <c r="RTE114" s="865"/>
      <c r="RTF114" s="865"/>
      <c r="RTG114" s="865"/>
      <c r="RTH114" s="865"/>
      <c r="RTI114" s="864"/>
      <c r="RTJ114" s="865"/>
      <c r="RTK114" s="865"/>
      <c r="RTL114" s="865"/>
      <c r="RTM114" s="865"/>
      <c r="RTN114" s="865"/>
      <c r="RTO114" s="865"/>
      <c r="RTP114" s="865"/>
      <c r="RTQ114" s="864"/>
      <c r="RTR114" s="865"/>
      <c r="RTS114" s="865"/>
      <c r="RTT114" s="865"/>
      <c r="RTU114" s="865"/>
      <c r="RTV114" s="865"/>
      <c r="RTW114" s="865"/>
      <c r="RTX114" s="865"/>
      <c r="RTY114" s="864"/>
      <c r="RTZ114" s="865"/>
      <c r="RUA114" s="865"/>
      <c r="RUB114" s="865"/>
      <c r="RUC114" s="865"/>
      <c r="RUD114" s="865"/>
      <c r="RUE114" s="865"/>
      <c r="RUF114" s="865"/>
      <c r="RUG114" s="864"/>
      <c r="RUH114" s="865"/>
      <c r="RUI114" s="865"/>
      <c r="RUJ114" s="865"/>
      <c r="RUK114" s="865"/>
      <c r="RUL114" s="865"/>
      <c r="RUM114" s="865"/>
      <c r="RUN114" s="865"/>
      <c r="RUO114" s="864"/>
      <c r="RUP114" s="865"/>
      <c r="RUQ114" s="865"/>
      <c r="RUR114" s="865"/>
      <c r="RUS114" s="865"/>
      <c r="RUT114" s="865"/>
      <c r="RUU114" s="865"/>
      <c r="RUV114" s="865"/>
      <c r="RUW114" s="864"/>
      <c r="RUX114" s="865"/>
      <c r="RUY114" s="865"/>
      <c r="RUZ114" s="865"/>
      <c r="RVA114" s="865"/>
      <c r="RVB114" s="865"/>
      <c r="RVC114" s="865"/>
      <c r="RVD114" s="865"/>
      <c r="RVE114" s="864"/>
      <c r="RVF114" s="865"/>
      <c r="RVG114" s="865"/>
      <c r="RVH114" s="865"/>
      <c r="RVI114" s="865"/>
      <c r="RVJ114" s="865"/>
      <c r="RVK114" s="865"/>
      <c r="RVL114" s="865"/>
      <c r="RVM114" s="864"/>
      <c r="RVN114" s="865"/>
      <c r="RVO114" s="865"/>
      <c r="RVP114" s="865"/>
      <c r="RVQ114" s="865"/>
      <c r="RVR114" s="865"/>
      <c r="RVS114" s="865"/>
      <c r="RVT114" s="865"/>
      <c r="RVU114" s="864"/>
      <c r="RVV114" s="865"/>
      <c r="RVW114" s="865"/>
      <c r="RVX114" s="865"/>
      <c r="RVY114" s="865"/>
      <c r="RVZ114" s="865"/>
      <c r="RWA114" s="865"/>
      <c r="RWB114" s="865"/>
      <c r="RWC114" s="864"/>
      <c r="RWD114" s="865"/>
      <c r="RWE114" s="865"/>
      <c r="RWF114" s="865"/>
      <c r="RWG114" s="865"/>
      <c r="RWH114" s="865"/>
      <c r="RWI114" s="865"/>
      <c r="RWJ114" s="865"/>
      <c r="RWK114" s="864"/>
      <c r="RWL114" s="865"/>
      <c r="RWM114" s="865"/>
      <c r="RWN114" s="865"/>
      <c r="RWO114" s="865"/>
      <c r="RWP114" s="865"/>
      <c r="RWQ114" s="865"/>
      <c r="RWR114" s="865"/>
      <c r="RWS114" s="864"/>
      <c r="RWT114" s="865"/>
      <c r="RWU114" s="865"/>
      <c r="RWV114" s="865"/>
      <c r="RWW114" s="865"/>
      <c r="RWX114" s="865"/>
      <c r="RWY114" s="865"/>
      <c r="RWZ114" s="865"/>
      <c r="RXA114" s="864"/>
      <c r="RXB114" s="865"/>
      <c r="RXC114" s="865"/>
      <c r="RXD114" s="865"/>
      <c r="RXE114" s="865"/>
      <c r="RXF114" s="865"/>
      <c r="RXG114" s="865"/>
      <c r="RXH114" s="865"/>
      <c r="RXI114" s="864"/>
      <c r="RXJ114" s="865"/>
      <c r="RXK114" s="865"/>
      <c r="RXL114" s="865"/>
      <c r="RXM114" s="865"/>
      <c r="RXN114" s="865"/>
      <c r="RXO114" s="865"/>
      <c r="RXP114" s="865"/>
      <c r="RXQ114" s="864"/>
      <c r="RXR114" s="865"/>
      <c r="RXS114" s="865"/>
      <c r="RXT114" s="865"/>
      <c r="RXU114" s="865"/>
      <c r="RXV114" s="865"/>
      <c r="RXW114" s="865"/>
      <c r="RXX114" s="865"/>
      <c r="RXY114" s="864"/>
      <c r="RXZ114" s="865"/>
      <c r="RYA114" s="865"/>
      <c r="RYB114" s="865"/>
      <c r="RYC114" s="865"/>
      <c r="RYD114" s="865"/>
      <c r="RYE114" s="865"/>
      <c r="RYF114" s="865"/>
      <c r="RYG114" s="864"/>
      <c r="RYH114" s="865"/>
      <c r="RYI114" s="865"/>
      <c r="RYJ114" s="865"/>
      <c r="RYK114" s="865"/>
      <c r="RYL114" s="865"/>
      <c r="RYM114" s="865"/>
      <c r="RYN114" s="865"/>
      <c r="RYO114" s="864"/>
      <c r="RYP114" s="865"/>
      <c r="RYQ114" s="865"/>
      <c r="RYR114" s="865"/>
      <c r="RYS114" s="865"/>
      <c r="RYT114" s="865"/>
      <c r="RYU114" s="865"/>
      <c r="RYV114" s="865"/>
      <c r="RYW114" s="864"/>
      <c r="RYX114" s="865"/>
      <c r="RYY114" s="865"/>
      <c r="RYZ114" s="865"/>
      <c r="RZA114" s="865"/>
      <c r="RZB114" s="865"/>
      <c r="RZC114" s="865"/>
      <c r="RZD114" s="865"/>
      <c r="RZE114" s="864"/>
      <c r="RZF114" s="865"/>
      <c r="RZG114" s="865"/>
      <c r="RZH114" s="865"/>
      <c r="RZI114" s="865"/>
      <c r="RZJ114" s="865"/>
      <c r="RZK114" s="865"/>
      <c r="RZL114" s="865"/>
      <c r="RZM114" s="864"/>
      <c r="RZN114" s="865"/>
      <c r="RZO114" s="865"/>
      <c r="RZP114" s="865"/>
      <c r="RZQ114" s="865"/>
      <c r="RZR114" s="865"/>
      <c r="RZS114" s="865"/>
      <c r="RZT114" s="865"/>
      <c r="RZU114" s="864"/>
      <c r="RZV114" s="865"/>
      <c r="RZW114" s="865"/>
      <c r="RZX114" s="865"/>
      <c r="RZY114" s="865"/>
      <c r="RZZ114" s="865"/>
      <c r="SAA114" s="865"/>
      <c r="SAB114" s="865"/>
      <c r="SAC114" s="864"/>
      <c r="SAD114" s="865"/>
      <c r="SAE114" s="865"/>
      <c r="SAF114" s="865"/>
      <c r="SAG114" s="865"/>
      <c r="SAH114" s="865"/>
      <c r="SAI114" s="865"/>
      <c r="SAJ114" s="865"/>
      <c r="SAK114" s="864"/>
      <c r="SAL114" s="865"/>
      <c r="SAM114" s="865"/>
      <c r="SAN114" s="865"/>
      <c r="SAO114" s="865"/>
      <c r="SAP114" s="865"/>
      <c r="SAQ114" s="865"/>
      <c r="SAR114" s="865"/>
      <c r="SAS114" s="864"/>
      <c r="SAT114" s="865"/>
      <c r="SAU114" s="865"/>
      <c r="SAV114" s="865"/>
      <c r="SAW114" s="865"/>
      <c r="SAX114" s="865"/>
      <c r="SAY114" s="865"/>
      <c r="SAZ114" s="865"/>
      <c r="SBA114" s="864"/>
      <c r="SBB114" s="865"/>
      <c r="SBC114" s="865"/>
      <c r="SBD114" s="865"/>
      <c r="SBE114" s="865"/>
      <c r="SBF114" s="865"/>
      <c r="SBG114" s="865"/>
      <c r="SBH114" s="865"/>
      <c r="SBI114" s="864"/>
      <c r="SBJ114" s="865"/>
      <c r="SBK114" s="865"/>
      <c r="SBL114" s="865"/>
      <c r="SBM114" s="865"/>
      <c r="SBN114" s="865"/>
      <c r="SBO114" s="865"/>
      <c r="SBP114" s="865"/>
      <c r="SBQ114" s="864"/>
      <c r="SBR114" s="865"/>
      <c r="SBS114" s="865"/>
      <c r="SBT114" s="865"/>
      <c r="SBU114" s="865"/>
      <c r="SBV114" s="865"/>
      <c r="SBW114" s="865"/>
      <c r="SBX114" s="865"/>
      <c r="SBY114" s="864"/>
      <c r="SBZ114" s="865"/>
      <c r="SCA114" s="865"/>
      <c r="SCB114" s="865"/>
      <c r="SCC114" s="865"/>
      <c r="SCD114" s="865"/>
      <c r="SCE114" s="865"/>
      <c r="SCF114" s="865"/>
      <c r="SCG114" s="864"/>
      <c r="SCH114" s="865"/>
      <c r="SCI114" s="865"/>
      <c r="SCJ114" s="865"/>
      <c r="SCK114" s="865"/>
      <c r="SCL114" s="865"/>
      <c r="SCM114" s="865"/>
      <c r="SCN114" s="865"/>
      <c r="SCO114" s="864"/>
      <c r="SCP114" s="865"/>
      <c r="SCQ114" s="865"/>
      <c r="SCR114" s="865"/>
      <c r="SCS114" s="865"/>
      <c r="SCT114" s="865"/>
      <c r="SCU114" s="865"/>
      <c r="SCV114" s="865"/>
      <c r="SCW114" s="864"/>
      <c r="SCX114" s="865"/>
      <c r="SCY114" s="865"/>
      <c r="SCZ114" s="865"/>
      <c r="SDA114" s="865"/>
      <c r="SDB114" s="865"/>
      <c r="SDC114" s="865"/>
      <c r="SDD114" s="865"/>
      <c r="SDE114" s="864"/>
      <c r="SDF114" s="865"/>
      <c r="SDG114" s="865"/>
      <c r="SDH114" s="865"/>
      <c r="SDI114" s="865"/>
      <c r="SDJ114" s="865"/>
      <c r="SDK114" s="865"/>
      <c r="SDL114" s="865"/>
      <c r="SDM114" s="864"/>
      <c r="SDN114" s="865"/>
      <c r="SDO114" s="865"/>
      <c r="SDP114" s="865"/>
      <c r="SDQ114" s="865"/>
      <c r="SDR114" s="865"/>
      <c r="SDS114" s="865"/>
      <c r="SDT114" s="865"/>
      <c r="SDU114" s="864"/>
      <c r="SDV114" s="865"/>
      <c r="SDW114" s="865"/>
      <c r="SDX114" s="865"/>
      <c r="SDY114" s="865"/>
      <c r="SDZ114" s="865"/>
      <c r="SEA114" s="865"/>
      <c r="SEB114" s="865"/>
      <c r="SEC114" s="864"/>
      <c r="SED114" s="865"/>
      <c r="SEE114" s="865"/>
      <c r="SEF114" s="865"/>
      <c r="SEG114" s="865"/>
      <c r="SEH114" s="865"/>
      <c r="SEI114" s="865"/>
      <c r="SEJ114" s="865"/>
      <c r="SEK114" s="864"/>
      <c r="SEL114" s="865"/>
      <c r="SEM114" s="865"/>
      <c r="SEN114" s="865"/>
      <c r="SEO114" s="865"/>
      <c r="SEP114" s="865"/>
      <c r="SEQ114" s="865"/>
      <c r="SER114" s="865"/>
      <c r="SES114" s="864"/>
      <c r="SET114" s="865"/>
      <c r="SEU114" s="865"/>
      <c r="SEV114" s="865"/>
      <c r="SEW114" s="865"/>
      <c r="SEX114" s="865"/>
      <c r="SEY114" s="865"/>
      <c r="SEZ114" s="865"/>
      <c r="SFA114" s="864"/>
      <c r="SFB114" s="865"/>
      <c r="SFC114" s="865"/>
      <c r="SFD114" s="865"/>
      <c r="SFE114" s="865"/>
      <c r="SFF114" s="865"/>
      <c r="SFG114" s="865"/>
      <c r="SFH114" s="865"/>
      <c r="SFI114" s="864"/>
      <c r="SFJ114" s="865"/>
      <c r="SFK114" s="865"/>
      <c r="SFL114" s="865"/>
      <c r="SFM114" s="865"/>
      <c r="SFN114" s="865"/>
      <c r="SFO114" s="865"/>
      <c r="SFP114" s="865"/>
      <c r="SFQ114" s="864"/>
      <c r="SFR114" s="865"/>
      <c r="SFS114" s="865"/>
      <c r="SFT114" s="865"/>
      <c r="SFU114" s="865"/>
      <c r="SFV114" s="865"/>
      <c r="SFW114" s="865"/>
      <c r="SFX114" s="865"/>
      <c r="SFY114" s="864"/>
      <c r="SFZ114" s="865"/>
      <c r="SGA114" s="865"/>
      <c r="SGB114" s="865"/>
      <c r="SGC114" s="865"/>
      <c r="SGD114" s="865"/>
      <c r="SGE114" s="865"/>
      <c r="SGF114" s="865"/>
      <c r="SGG114" s="864"/>
      <c r="SGH114" s="865"/>
      <c r="SGI114" s="865"/>
      <c r="SGJ114" s="865"/>
      <c r="SGK114" s="865"/>
      <c r="SGL114" s="865"/>
      <c r="SGM114" s="865"/>
      <c r="SGN114" s="865"/>
      <c r="SGO114" s="864"/>
      <c r="SGP114" s="865"/>
      <c r="SGQ114" s="865"/>
      <c r="SGR114" s="865"/>
      <c r="SGS114" s="865"/>
      <c r="SGT114" s="865"/>
      <c r="SGU114" s="865"/>
      <c r="SGV114" s="865"/>
      <c r="SGW114" s="864"/>
      <c r="SGX114" s="865"/>
      <c r="SGY114" s="865"/>
      <c r="SGZ114" s="865"/>
      <c r="SHA114" s="865"/>
      <c r="SHB114" s="865"/>
      <c r="SHC114" s="865"/>
      <c r="SHD114" s="865"/>
      <c r="SHE114" s="864"/>
      <c r="SHF114" s="865"/>
      <c r="SHG114" s="865"/>
      <c r="SHH114" s="865"/>
      <c r="SHI114" s="865"/>
      <c r="SHJ114" s="865"/>
      <c r="SHK114" s="865"/>
      <c r="SHL114" s="865"/>
      <c r="SHM114" s="864"/>
      <c r="SHN114" s="865"/>
      <c r="SHO114" s="865"/>
      <c r="SHP114" s="865"/>
      <c r="SHQ114" s="865"/>
      <c r="SHR114" s="865"/>
      <c r="SHS114" s="865"/>
      <c r="SHT114" s="865"/>
      <c r="SHU114" s="864"/>
      <c r="SHV114" s="865"/>
      <c r="SHW114" s="865"/>
      <c r="SHX114" s="865"/>
      <c r="SHY114" s="865"/>
      <c r="SHZ114" s="865"/>
      <c r="SIA114" s="865"/>
      <c r="SIB114" s="865"/>
      <c r="SIC114" s="864"/>
      <c r="SID114" s="865"/>
      <c r="SIE114" s="865"/>
      <c r="SIF114" s="865"/>
      <c r="SIG114" s="865"/>
      <c r="SIH114" s="865"/>
      <c r="SII114" s="865"/>
      <c r="SIJ114" s="865"/>
      <c r="SIK114" s="864"/>
      <c r="SIL114" s="865"/>
      <c r="SIM114" s="865"/>
      <c r="SIN114" s="865"/>
      <c r="SIO114" s="865"/>
      <c r="SIP114" s="865"/>
      <c r="SIQ114" s="865"/>
      <c r="SIR114" s="865"/>
      <c r="SIS114" s="864"/>
      <c r="SIT114" s="865"/>
      <c r="SIU114" s="865"/>
      <c r="SIV114" s="865"/>
      <c r="SIW114" s="865"/>
      <c r="SIX114" s="865"/>
      <c r="SIY114" s="865"/>
      <c r="SIZ114" s="865"/>
      <c r="SJA114" s="864"/>
      <c r="SJB114" s="865"/>
      <c r="SJC114" s="865"/>
      <c r="SJD114" s="865"/>
      <c r="SJE114" s="865"/>
      <c r="SJF114" s="865"/>
      <c r="SJG114" s="865"/>
      <c r="SJH114" s="865"/>
      <c r="SJI114" s="864"/>
      <c r="SJJ114" s="865"/>
      <c r="SJK114" s="865"/>
      <c r="SJL114" s="865"/>
      <c r="SJM114" s="865"/>
      <c r="SJN114" s="865"/>
      <c r="SJO114" s="865"/>
      <c r="SJP114" s="865"/>
      <c r="SJQ114" s="864"/>
      <c r="SJR114" s="865"/>
      <c r="SJS114" s="865"/>
      <c r="SJT114" s="865"/>
      <c r="SJU114" s="865"/>
      <c r="SJV114" s="865"/>
      <c r="SJW114" s="865"/>
      <c r="SJX114" s="865"/>
      <c r="SJY114" s="864"/>
      <c r="SJZ114" s="865"/>
      <c r="SKA114" s="865"/>
      <c r="SKB114" s="865"/>
      <c r="SKC114" s="865"/>
      <c r="SKD114" s="865"/>
      <c r="SKE114" s="865"/>
      <c r="SKF114" s="865"/>
      <c r="SKG114" s="864"/>
      <c r="SKH114" s="865"/>
      <c r="SKI114" s="865"/>
      <c r="SKJ114" s="865"/>
      <c r="SKK114" s="865"/>
      <c r="SKL114" s="865"/>
      <c r="SKM114" s="865"/>
      <c r="SKN114" s="865"/>
      <c r="SKO114" s="864"/>
      <c r="SKP114" s="865"/>
      <c r="SKQ114" s="865"/>
      <c r="SKR114" s="865"/>
      <c r="SKS114" s="865"/>
      <c r="SKT114" s="865"/>
      <c r="SKU114" s="865"/>
      <c r="SKV114" s="865"/>
      <c r="SKW114" s="864"/>
      <c r="SKX114" s="865"/>
      <c r="SKY114" s="865"/>
      <c r="SKZ114" s="865"/>
      <c r="SLA114" s="865"/>
      <c r="SLB114" s="865"/>
      <c r="SLC114" s="865"/>
      <c r="SLD114" s="865"/>
      <c r="SLE114" s="864"/>
      <c r="SLF114" s="865"/>
      <c r="SLG114" s="865"/>
      <c r="SLH114" s="865"/>
      <c r="SLI114" s="865"/>
      <c r="SLJ114" s="865"/>
      <c r="SLK114" s="865"/>
      <c r="SLL114" s="865"/>
      <c r="SLM114" s="864"/>
      <c r="SLN114" s="865"/>
      <c r="SLO114" s="865"/>
      <c r="SLP114" s="865"/>
      <c r="SLQ114" s="865"/>
      <c r="SLR114" s="865"/>
      <c r="SLS114" s="865"/>
      <c r="SLT114" s="865"/>
      <c r="SLU114" s="864"/>
      <c r="SLV114" s="865"/>
      <c r="SLW114" s="865"/>
      <c r="SLX114" s="865"/>
      <c r="SLY114" s="865"/>
      <c r="SLZ114" s="865"/>
      <c r="SMA114" s="865"/>
      <c r="SMB114" s="865"/>
      <c r="SMC114" s="864"/>
      <c r="SMD114" s="865"/>
      <c r="SME114" s="865"/>
      <c r="SMF114" s="865"/>
      <c r="SMG114" s="865"/>
      <c r="SMH114" s="865"/>
      <c r="SMI114" s="865"/>
      <c r="SMJ114" s="865"/>
      <c r="SMK114" s="864"/>
      <c r="SML114" s="865"/>
      <c r="SMM114" s="865"/>
      <c r="SMN114" s="865"/>
      <c r="SMO114" s="865"/>
      <c r="SMP114" s="865"/>
      <c r="SMQ114" s="865"/>
      <c r="SMR114" s="865"/>
      <c r="SMS114" s="864"/>
      <c r="SMT114" s="865"/>
      <c r="SMU114" s="865"/>
      <c r="SMV114" s="865"/>
      <c r="SMW114" s="865"/>
      <c r="SMX114" s="865"/>
      <c r="SMY114" s="865"/>
      <c r="SMZ114" s="865"/>
      <c r="SNA114" s="864"/>
      <c r="SNB114" s="865"/>
      <c r="SNC114" s="865"/>
      <c r="SND114" s="865"/>
      <c r="SNE114" s="865"/>
      <c r="SNF114" s="865"/>
      <c r="SNG114" s="865"/>
      <c r="SNH114" s="865"/>
      <c r="SNI114" s="864"/>
      <c r="SNJ114" s="865"/>
      <c r="SNK114" s="865"/>
      <c r="SNL114" s="865"/>
      <c r="SNM114" s="865"/>
      <c r="SNN114" s="865"/>
      <c r="SNO114" s="865"/>
      <c r="SNP114" s="865"/>
      <c r="SNQ114" s="864"/>
      <c r="SNR114" s="865"/>
      <c r="SNS114" s="865"/>
      <c r="SNT114" s="865"/>
      <c r="SNU114" s="865"/>
      <c r="SNV114" s="865"/>
      <c r="SNW114" s="865"/>
      <c r="SNX114" s="865"/>
      <c r="SNY114" s="864"/>
      <c r="SNZ114" s="865"/>
      <c r="SOA114" s="865"/>
      <c r="SOB114" s="865"/>
      <c r="SOC114" s="865"/>
      <c r="SOD114" s="865"/>
      <c r="SOE114" s="865"/>
      <c r="SOF114" s="865"/>
      <c r="SOG114" s="864"/>
      <c r="SOH114" s="865"/>
      <c r="SOI114" s="865"/>
      <c r="SOJ114" s="865"/>
      <c r="SOK114" s="865"/>
      <c r="SOL114" s="865"/>
      <c r="SOM114" s="865"/>
      <c r="SON114" s="865"/>
      <c r="SOO114" s="864"/>
      <c r="SOP114" s="865"/>
      <c r="SOQ114" s="865"/>
      <c r="SOR114" s="865"/>
      <c r="SOS114" s="865"/>
      <c r="SOT114" s="865"/>
      <c r="SOU114" s="865"/>
      <c r="SOV114" s="865"/>
      <c r="SOW114" s="864"/>
      <c r="SOX114" s="865"/>
      <c r="SOY114" s="865"/>
      <c r="SOZ114" s="865"/>
      <c r="SPA114" s="865"/>
      <c r="SPB114" s="865"/>
      <c r="SPC114" s="865"/>
      <c r="SPD114" s="865"/>
      <c r="SPE114" s="864"/>
      <c r="SPF114" s="865"/>
      <c r="SPG114" s="865"/>
      <c r="SPH114" s="865"/>
      <c r="SPI114" s="865"/>
      <c r="SPJ114" s="865"/>
      <c r="SPK114" s="865"/>
      <c r="SPL114" s="865"/>
      <c r="SPM114" s="864"/>
      <c r="SPN114" s="865"/>
      <c r="SPO114" s="865"/>
      <c r="SPP114" s="865"/>
      <c r="SPQ114" s="865"/>
      <c r="SPR114" s="865"/>
      <c r="SPS114" s="865"/>
      <c r="SPT114" s="865"/>
      <c r="SPU114" s="864"/>
      <c r="SPV114" s="865"/>
      <c r="SPW114" s="865"/>
      <c r="SPX114" s="865"/>
      <c r="SPY114" s="865"/>
      <c r="SPZ114" s="865"/>
      <c r="SQA114" s="865"/>
      <c r="SQB114" s="865"/>
      <c r="SQC114" s="864"/>
      <c r="SQD114" s="865"/>
      <c r="SQE114" s="865"/>
      <c r="SQF114" s="865"/>
      <c r="SQG114" s="865"/>
      <c r="SQH114" s="865"/>
      <c r="SQI114" s="865"/>
      <c r="SQJ114" s="865"/>
      <c r="SQK114" s="864"/>
      <c r="SQL114" s="865"/>
      <c r="SQM114" s="865"/>
      <c r="SQN114" s="865"/>
      <c r="SQO114" s="865"/>
      <c r="SQP114" s="865"/>
      <c r="SQQ114" s="865"/>
      <c r="SQR114" s="865"/>
      <c r="SQS114" s="864"/>
      <c r="SQT114" s="865"/>
      <c r="SQU114" s="865"/>
      <c r="SQV114" s="865"/>
      <c r="SQW114" s="865"/>
      <c r="SQX114" s="865"/>
      <c r="SQY114" s="865"/>
      <c r="SQZ114" s="865"/>
      <c r="SRA114" s="864"/>
      <c r="SRB114" s="865"/>
      <c r="SRC114" s="865"/>
      <c r="SRD114" s="865"/>
      <c r="SRE114" s="865"/>
      <c r="SRF114" s="865"/>
      <c r="SRG114" s="865"/>
      <c r="SRH114" s="865"/>
      <c r="SRI114" s="864"/>
      <c r="SRJ114" s="865"/>
      <c r="SRK114" s="865"/>
      <c r="SRL114" s="865"/>
      <c r="SRM114" s="865"/>
      <c r="SRN114" s="865"/>
      <c r="SRO114" s="865"/>
      <c r="SRP114" s="865"/>
      <c r="SRQ114" s="864"/>
      <c r="SRR114" s="865"/>
      <c r="SRS114" s="865"/>
      <c r="SRT114" s="865"/>
      <c r="SRU114" s="865"/>
      <c r="SRV114" s="865"/>
      <c r="SRW114" s="865"/>
      <c r="SRX114" s="865"/>
      <c r="SRY114" s="864"/>
      <c r="SRZ114" s="865"/>
      <c r="SSA114" s="865"/>
      <c r="SSB114" s="865"/>
      <c r="SSC114" s="865"/>
      <c r="SSD114" s="865"/>
      <c r="SSE114" s="865"/>
      <c r="SSF114" s="865"/>
      <c r="SSG114" s="864"/>
      <c r="SSH114" s="865"/>
      <c r="SSI114" s="865"/>
      <c r="SSJ114" s="865"/>
      <c r="SSK114" s="865"/>
      <c r="SSL114" s="865"/>
      <c r="SSM114" s="865"/>
      <c r="SSN114" s="865"/>
      <c r="SSO114" s="864"/>
      <c r="SSP114" s="865"/>
      <c r="SSQ114" s="865"/>
      <c r="SSR114" s="865"/>
      <c r="SSS114" s="865"/>
      <c r="SST114" s="865"/>
      <c r="SSU114" s="865"/>
      <c r="SSV114" s="865"/>
      <c r="SSW114" s="864"/>
      <c r="SSX114" s="865"/>
      <c r="SSY114" s="865"/>
      <c r="SSZ114" s="865"/>
      <c r="STA114" s="865"/>
      <c r="STB114" s="865"/>
      <c r="STC114" s="865"/>
      <c r="STD114" s="865"/>
      <c r="STE114" s="864"/>
      <c r="STF114" s="865"/>
      <c r="STG114" s="865"/>
      <c r="STH114" s="865"/>
      <c r="STI114" s="865"/>
      <c r="STJ114" s="865"/>
      <c r="STK114" s="865"/>
      <c r="STL114" s="865"/>
      <c r="STM114" s="864"/>
      <c r="STN114" s="865"/>
      <c r="STO114" s="865"/>
      <c r="STP114" s="865"/>
      <c r="STQ114" s="865"/>
      <c r="STR114" s="865"/>
      <c r="STS114" s="865"/>
      <c r="STT114" s="865"/>
      <c r="STU114" s="864"/>
      <c r="STV114" s="865"/>
      <c r="STW114" s="865"/>
      <c r="STX114" s="865"/>
      <c r="STY114" s="865"/>
      <c r="STZ114" s="865"/>
      <c r="SUA114" s="865"/>
      <c r="SUB114" s="865"/>
      <c r="SUC114" s="864"/>
      <c r="SUD114" s="865"/>
      <c r="SUE114" s="865"/>
      <c r="SUF114" s="865"/>
      <c r="SUG114" s="865"/>
      <c r="SUH114" s="865"/>
      <c r="SUI114" s="865"/>
      <c r="SUJ114" s="865"/>
      <c r="SUK114" s="864"/>
      <c r="SUL114" s="865"/>
      <c r="SUM114" s="865"/>
      <c r="SUN114" s="865"/>
      <c r="SUO114" s="865"/>
      <c r="SUP114" s="865"/>
      <c r="SUQ114" s="865"/>
      <c r="SUR114" s="865"/>
      <c r="SUS114" s="864"/>
      <c r="SUT114" s="865"/>
      <c r="SUU114" s="865"/>
      <c r="SUV114" s="865"/>
      <c r="SUW114" s="865"/>
      <c r="SUX114" s="865"/>
      <c r="SUY114" s="865"/>
      <c r="SUZ114" s="865"/>
      <c r="SVA114" s="864"/>
      <c r="SVB114" s="865"/>
      <c r="SVC114" s="865"/>
      <c r="SVD114" s="865"/>
      <c r="SVE114" s="865"/>
      <c r="SVF114" s="865"/>
      <c r="SVG114" s="865"/>
      <c r="SVH114" s="865"/>
      <c r="SVI114" s="864"/>
      <c r="SVJ114" s="865"/>
      <c r="SVK114" s="865"/>
      <c r="SVL114" s="865"/>
      <c r="SVM114" s="865"/>
      <c r="SVN114" s="865"/>
      <c r="SVO114" s="865"/>
      <c r="SVP114" s="865"/>
      <c r="SVQ114" s="864"/>
      <c r="SVR114" s="865"/>
      <c r="SVS114" s="865"/>
      <c r="SVT114" s="865"/>
      <c r="SVU114" s="865"/>
      <c r="SVV114" s="865"/>
      <c r="SVW114" s="865"/>
      <c r="SVX114" s="865"/>
      <c r="SVY114" s="864"/>
      <c r="SVZ114" s="865"/>
      <c r="SWA114" s="865"/>
      <c r="SWB114" s="865"/>
      <c r="SWC114" s="865"/>
      <c r="SWD114" s="865"/>
      <c r="SWE114" s="865"/>
      <c r="SWF114" s="865"/>
      <c r="SWG114" s="864"/>
      <c r="SWH114" s="865"/>
      <c r="SWI114" s="865"/>
      <c r="SWJ114" s="865"/>
      <c r="SWK114" s="865"/>
      <c r="SWL114" s="865"/>
      <c r="SWM114" s="865"/>
      <c r="SWN114" s="865"/>
      <c r="SWO114" s="864"/>
      <c r="SWP114" s="865"/>
      <c r="SWQ114" s="865"/>
      <c r="SWR114" s="865"/>
      <c r="SWS114" s="865"/>
      <c r="SWT114" s="865"/>
      <c r="SWU114" s="865"/>
      <c r="SWV114" s="865"/>
      <c r="SWW114" s="864"/>
      <c r="SWX114" s="865"/>
      <c r="SWY114" s="865"/>
      <c r="SWZ114" s="865"/>
      <c r="SXA114" s="865"/>
      <c r="SXB114" s="865"/>
      <c r="SXC114" s="865"/>
      <c r="SXD114" s="865"/>
      <c r="SXE114" s="864"/>
      <c r="SXF114" s="865"/>
      <c r="SXG114" s="865"/>
      <c r="SXH114" s="865"/>
      <c r="SXI114" s="865"/>
      <c r="SXJ114" s="865"/>
      <c r="SXK114" s="865"/>
      <c r="SXL114" s="865"/>
      <c r="SXM114" s="864"/>
      <c r="SXN114" s="865"/>
      <c r="SXO114" s="865"/>
      <c r="SXP114" s="865"/>
      <c r="SXQ114" s="865"/>
      <c r="SXR114" s="865"/>
      <c r="SXS114" s="865"/>
      <c r="SXT114" s="865"/>
      <c r="SXU114" s="864"/>
      <c r="SXV114" s="865"/>
      <c r="SXW114" s="865"/>
      <c r="SXX114" s="865"/>
      <c r="SXY114" s="865"/>
      <c r="SXZ114" s="865"/>
      <c r="SYA114" s="865"/>
      <c r="SYB114" s="865"/>
      <c r="SYC114" s="864"/>
      <c r="SYD114" s="865"/>
      <c r="SYE114" s="865"/>
      <c r="SYF114" s="865"/>
      <c r="SYG114" s="865"/>
      <c r="SYH114" s="865"/>
      <c r="SYI114" s="865"/>
      <c r="SYJ114" s="865"/>
      <c r="SYK114" s="864"/>
      <c r="SYL114" s="865"/>
      <c r="SYM114" s="865"/>
      <c r="SYN114" s="865"/>
      <c r="SYO114" s="865"/>
      <c r="SYP114" s="865"/>
      <c r="SYQ114" s="865"/>
      <c r="SYR114" s="865"/>
      <c r="SYS114" s="864"/>
      <c r="SYT114" s="865"/>
      <c r="SYU114" s="865"/>
      <c r="SYV114" s="865"/>
      <c r="SYW114" s="865"/>
      <c r="SYX114" s="865"/>
      <c r="SYY114" s="865"/>
      <c r="SYZ114" s="865"/>
      <c r="SZA114" s="864"/>
      <c r="SZB114" s="865"/>
      <c r="SZC114" s="865"/>
      <c r="SZD114" s="865"/>
      <c r="SZE114" s="865"/>
      <c r="SZF114" s="865"/>
      <c r="SZG114" s="865"/>
      <c r="SZH114" s="865"/>
      <c r="SZI114" s="864"/>
      <c r="SZJ114" s="865"/>
      <c r="SZK114" s="865"/>
      <c r="SZL114" s="865"/>
      <c r="SZM114" s="865"/>
      <c r="SZN114" s="865"/>
      <c r="SZO114" s="865"/>
      <c r="SZP114" s="865"/>
      <c r="SZQ114" s="864"/>
      <c r="SZR114" s="865"/>
      <c r="SZS114" s="865"/>
      <c r="SZT114" s="865"/>
      <c r="SZU114" s="865"/>
      <c r="SZV114" s="865"/>
      <c r="SZW114" s="865"/>
      <c r="SZX114" s="865"/>
      <c r="SZY114" s="864"/>
      <c r="SZZ114" s="865"/>
      <c r="TAA114" s="865"/>
      <c r="TAB114" s="865"/>
      <c r="TAC114" s="865"/>
      <c r="TAD114" s="865"/>
      <c r="TAE114" s="865"/>
      <c r="TAF114" s="865"/>
      <c r="TAG114" s="864"/>
      <c r="TAH114" s="865"/>
      <c r="TAI114" s="865"/>
      <c r="TAJ114" s="865"/>
      <c r="TAK114" s="865"/>
      <c r="TAL114" s="865"/>
      <c r="TAM114" s="865"/>
      <c r="TAN114" s="865"/>
      <c r="TAO114" s="864"/>
      <c r="TAP114" s="865"/>
      <c r="TAQ114" s="865"/>
      <c r="TAR114" s="865"/>
      <c r="TAS114" s="865"/>
      <c r="TAT114" s="865"/>
      <c r="TAU114" s="865"/>
      <c r="TAV114" s="865"/>
      <c r="TAW114" s="864"/>
      <c r="TAX114" s="865"/>
      <c r="TAY114" s="865"/>
      <c r="TAZ114" s="865"/>
      <c r="TBA114" s="865"/>
      <c r="TBB114" s="865"/>
      <c r="TBC114" s="865"/>
      <c r="TBD114" s="865"/>
      <c r="TBE114" s="864"/>
      <c r="TBF114" s="865"/>
      <c r="TBG114" s="865"/>
      <c r="TBH114" s="865"/>
      <c r="TBI114" s="865"/>
      <c r="TBJ114" s="865"/>
      <c r="TBK114" s="865"/>
      <c r="TBL114" s="865"/>
      <c r="TBM114" s="864"/>
      <c r="TBN114" s="865"/>
      <c r="TBO114" s="865"/>
      <c r="TBP114" s="865"/>
      <c r="TBQ114" s="865"/>
      <c r="TBR114" s="865"/>
      <c r="TBS114" s="865"/>
      <c r="TBT114" s="865"/>
      <c r="TBU114" s="864"/>
      <c r="TBV114" s="865"/>
      <c r="TBW114" s="865"/>
      <c r="TBX114" s="865"/>
      <c r="TBY114" s="865"/>
      <c r="TBZ114" s="865"/>
      <c r="TCA114" s="865"/>
      <c r="TCB114" s="865"/>
      <c r="TCC114" s="864"/>
      <c r="TCD114" s="865"/>
      <c r="TCE114" s="865"/>
      <c r="TCF114" s="865"/>
      <c r="TCG114" s="865"/>
      <c r="TCH114" s="865"/>
      <c r="TCI114" s="865"/>
      <c r="TCJ114" s="865"/>
      <c r="TCK114" s="864"/>
      <c r="TCL114" s="865"/>
      <c r="TCM114" s="865"/>
      <c r="TCN114" s="865"/>
      <c r="TCO114" s="865"/>
      <c r="TCP114" s="865"/>
      <c r="TCQ114" s="865"/>
      <c r="TCR114" s="865"/>
      <c r="TCS114" s="864"/>
      <c r="TCT114" s="865"/>
      <c r="TCU114" s="865"/>
      <c r="TCV114" s="865"/>
      <c r="TCW114" s="865"/>
      <c r="TCX114" s="865"/>
      <c r="TCY114" s="865"/>
      <c r="TCZ114" s="865"/>
      <c r="TDA114" s="864"/>
      <c r="TDB114" s="865"/>
      <c r="TDC114" s="865"/>
      <c r="TDD114" s="865"/>
      <c r="TDE114" s="865"/>
      <c r="TDF114" s="865"/>
      <c r="TDG114" s="865"/>
      <c r="TDH114" s="865"/>
      <c r="TDI114" s="864"/>
      <c r="TDJ114" s="865"/>
      <c r="TDK114" s="865"/>
      <c r="TDL114" s="865"/>
      <c r="TDM114" s="865"/>
      <c r="TDN114" s="865"/>
      <c r="TDO114" s="865"/>
      <c r="TDP114" s="865"/>
      <c r="TDQ114" s="864"/>
      <c r="TDR114" s="865"/>
      <c r="TDS114" s="865"/>
      <c r="TDT114" s="865"/>
      <c r="TDU114" s="865"/>
      <c r="TDV114" s="865"/>
      <c r="TDW114" s="865"/>
      <c r="TDX114" s="865"/>
      <c r="TDY114" s="864"/>
      <c r="TDZ114" s="865"/>
      <c r="TEA114" s="865"/>
      <c r="TEB114" s="865"/>
      <c r="TEC114" s="865"/>
      <c r="TED114" s="865"/>
      <c r="TEE114" s="865"/>
      <c r="TEF114" s="865"/>
      <c r="TEG114" s="864"/>
      <c r="TEH114" s="865"/>
      <c r="TEI114" s="865"/>
      <c r="TEJ114" s="865"/>
      <c r="TEK114" s="865"/>
      <c r="TEL114" s="865"/>
      <c r="TEM114" s="865"/>
      <c r="TEN114" s="865"/>
      <c r="TEO114" s="864"/>
      <c r="TEP114" s="865"/>
      <c r="TEQ114" s="865"/>
      <c r="TER114" s="865"/>
      <c r="TES114" s="865"/>
      <c r="TET114" s="865"/>
      <c r="TEU114" s="865"/>
      <c r="TEV114" s="865"/>
      <c r="TEW114" s="864"/>
      <c r="TEX114" s="865"/>
      <c r="TEY114" s="865"/>
      <c r="TEZ114" s="865"/>
      <c r="TFA114" s="865"/>
      <c r="TFB114" s="865"/>
      <c r="TFC114" s="865"/>
      <c r="TFD114" s="865"/>
      <c r="TFE114" s="864"/>
      <c r="TFF114" s="865"/>
      <c r="TFG114" s="865"/>
      <c r="TFH114" s="865"/>
      <c r="TFI114" s="865"/>
      <c r="TFJ114" s="865"/>
      <c r="TFK114" s="865"/>
      <c r="TFL114" s="865"/>
      <c r="TFM114" s="864"/>
      <c r="TFN114" s="865"/>
      <c r="TFO114" s="865"/>
      <c r="TFP114" s="865"/>
      <c r="TFQ114" s="865"/>
      <c r="TFR114" s="865"/>
      <c r="TFS114" s="865"/>
      <c r="TFT114" s="865"/>
      <c r="TFU114" s="864"/>
      <c r="TFV114" s="865"/>
      <c r="TFW114" s="865"/>
      <c r="TFX114" s="865"/>
      <c r="TFY114" s="865"/>
      <c r="TFZ114" s="865"/>
      <c r="TGA114" s="865"/>
      <c r="TGB114" s="865"/>
      <c r="TGC114" s="864"/>
      <c r="TGD114" s="865"/>
      <c r="TGE114" s="865"/>
      <c r="TGF114" s="865"/>
      <c r="TGG114" s="865"/>
      <c r="TGH114" s="865"/>
      <c r="TGI114" s="865"/>
      <c r="TGJ114" s="865"/>
      <c r="TGK114" s="864"/>
      <c r="TGL114" s="865"/>
      <c r="TGM114" s="865"/>
      <c r="TGN114" s="865"/>
      <c r="TGO114" s="865"/>
      <c r="TGP114" s="865"/>
      <c r="TGQ114" s="865"/>
      <c r="TGR114" s="865"/>
      <c r="TGS114" s="864"/>
      <c r="TGT114" s="865"/>
      <c r="TGU114" s="865"/>
      <c r="TGV114" s="865"/>
      <c r="TGW114" s="865"/>
      <c r="TGX114" s="865"/>
      <c r="TGY114" s="865"/>
      <c r="TGZ114" s="865"/>
      <c r="THA114" s="864"/>
      <c r="THB114" s="865"/>
      <c r="THC114" s="865"/>
      <c r="THD114" s="865"/>
      <c r="THE114" s="865"/>
      <c r="THF114" s="865"/>
      <c r="THG114" s="865"/>
      <c r="THH114" s="865"/>
      <c r="THI114" s="864"/>
      <c r="THJ114" s="865"/>
      <c r="THK114" s="865"/>
      <c r="THL114" s="865"/>
      <c r="THM114" s="865"/>
      <c r="THN114" s="865"/>
      <c r="THO114" s="865"/>
      <c r="THP114" s="865"/>
      <c r="THQ114" s="864"/>
      <c r="THR114" s="865"/>
      <c r="THS114" s="865"/>
      <c r="THT114" s="865"/>
      <c r="THU114" s="865"/>
      <c r="THV114" s="865"/>
      <c r="THW114" s="865"/>
      <c r="THX114" s="865"/>
      <c r="THY114" s="864"/>
      <c r="THZ114" s="865"/>
      <c r="TIA114" s="865"/>
      <c r="TIB114" s="865"/>
      <c r="TIC114" s="865"/>
      <c r="TID114" s="865"/>
      <c r="TIE114" s="865"/>
      <c r="TIF114" s="865"/>
      <c r="TIG114" s="864"/>
      <c r="TIH114" s="865"/>
      <c r="TII114" s="865"/>
      <c r="TIJ114" s="865"/>
      <c r="TIK114" s="865"/>
      <c r="TIL114" s="865"/>
      <c r="TIM114" s="865"/>
      <c r="TIN114" s="865"/>
      <c r="TIO114" s="864"/>
      <c r="TIP114" s="865"/>
      <c r="TIQ114" s="865"/>
      <c r="TIR114" s="865"/>
      <c r="TIS114" s="865"/>
      <c r="TIT114" s="865"/>
      <c r="TIU114" s="865"/>
      <c r="TIV114" s="865"/>
      <c r="TIW114" s="864"/>
      <c r="TIX114" s="865"/>
      <c r="TIY114" s="865"/>
      <c r="TIZ114" s="865"/>
      <c r="TJA114" s="865"/>
      <c r="TJB114" s="865"/>
      <c r="TJC114" s="865"/>
      <c r="TJD114" s="865"/>
      <c r="TJE114" s="864"/>
      <c r="TJF114" s="865"/>
      <c r="TJG114" s="865"/>
      <c r="TJH114" s="865"/>
      <c r="TJI114" s="865"/>
      <c r="TJJ114" s="865"/>
      <c r="TJK114" s="865"/>
      <c r="TJL114" s="865"/>
      <c r="TJM114" s="864"/>
      <c r="TJN114" s="865"/>
      <c r="TJO114" s="865"/>
      <c r="TJP114" s="865"/>
      <c r="TJQ114" s="865"/>
      <c r="TJR114" s="865"/>
      <c r="TJS114" s="865"/>
      <c r="TJT114" s="865"/>
      <c r="TJU114" s="864"/>
      <c r="TJV114" s="865"/>
      <c r="TJW114" s="865"/>
      <c r="TJX114" s="865"/>
      <c r="TJY114" s="865"/>
      <c r="TJZ114" s="865"/>
      <c r="TKA114" s="865"/>
      <c r="TKB114" s="865"/>
      <c r="TKC114" s="864"/>
      <c r="TKD114" s="865"/>
      <c r="TKE114" s="865"/>
      <c r="TKF114" s="865"/>
      <c r="TKG114" s="865"/>
      <c r="TKH114" s="865"/>
      <c r="TKI114" s="865"/>
      <c r="TKJ114" s="865"/>
      <c r="TKK114" s="864"/>
      <c r="TKL114" s="865"/>
      <c r="TKM114" s="865"/>
      <c r="TKN114" s="865"/>
      <c r="TKO114" s="865"/>
      <c r="TKP114" s="865"/>
      <c r="TKQ114" s="865"/>
      <c r="TKR114" s="865"/>
      <c r="TKS114" s="864"/>
      <c r="TKT114" s="865"/>
      <c r="TKU114" s="865"/>
      <c r="TKV114" s="865"/>
      <c r="TKW114" s="865"/>
      <c r="TKX114" s="865"/>
      <c r="TKY114" s="865"/>
      <c r="TKZ114" s="865"/>
      <c r="TLA114" s="864"/>
      <c r="TLB114" s="865"/>
      <c r="TLC114" s="865"/>
      <c r="TLD114" s="865"/>
      <c r="TLE114" s="865"/>
      <c r="TLF114" s="865"/>
      <c r="TLG114" s="865"/>
      <c r="TLH114" s="865"/>
      <c r="TLI114" s="864"/>
      <c r="TLJ114" s="865"/>
      <c r="TLK114" s="865"/>
      <c r="TLL114" s="865"/>
      <c r="TLM114" s="865"/>
      <c r="TLN114" s="865"/>
      <c r="TLO114" s="865"/>
      <c r="TLP114" s="865"/>
      <c r="TLQ114" s="864"/>
      <c r="TLR114" s="865"/>
      <c r="TLS114" s="865"/>
      <c r="TLT114" s="865"/>
      <c r="TLU114" s="865"/>
      <c r="TLV114" s="865"/>
      <c r="TLW114" s="865"/>
      <c r="TLX114" s="865"/>
      <c r="TLY114" s="864"/>
      <c r="TLZ114" s="865"/>
      <c r="TMA114" s="865"/>
      <c r="TMB114" s="865"/>
      <c r="TMC114" s="865"/>
      <c r="TMD114" s="865"/>
      <c r="TME114" s="865"/>
      <c r="TMF114" s="865"/>
      <c r="TMG114" s="864"/>
      <c r="TMH114" s="865"/>
      <c r="TMI114" s="865"/>
      <c r="TMJ114" s="865"/>
      <c r="TMK114" s="865"/>
      <c r="TML114" s="865"/>
      <c r="TMM114" s="865"/>
      <c r="TMN114" s="865"/>
      <c r="TMO114" s="864"/>
      <c r="TMP114" s="865"/>
      <c r="TMQ114" s="865"/>
      <c r="TMR114" s="865"/>
      <c r="TMS114" s="865"/>
      <c r="TMT114" s="865"/>
      <c r="TMU114" s="865"/>
      <c r="TMV114" s="865"/>
      <c r="TMW114" s="864"/>
      <c r="TMX114" s="865"/>
      <c r="TMY114" s="865"/>
      <c r="TMZ114" s="865"/>
      <c r="TNA114" s="865"/>
      <c r="TNB114" s="865"/>
      <c r="TNC114" s="865"/>
      <c r="TND114" s="865"/>
      <c r="TNE114" s="864"/>
      <c r="TNF114" s="865"/>
      <c r="TNG114" s="865"/>
      <c r="TNH114" s="865"/>
      <c r="TNI114" s="865"/>
      <c r="TNJ114" s="865"/>
      <c r="TNK114" s="865"/>
      <c r="TNL114" s="865"/>
      <c r="TNM114" s="864"/>
      <c r="TNN114" s="865"/>
      <c r="TNO114" s="865"/>
      <c r="TNP114" s="865"/>
      <c r="TNQ114" s="865"/>
      <c r="TNR114" s="865"/>
      <c r="TNS114" s="865"/>
      <c r="TNT114" s="865"/>
      <c r="TNU114" s="864"/>
      <c r="TNV114" s="865"/>
      <c r="TNW114" s="865"/>
      <c r="TNX114" s="865"/>
      <c r="TNY114" s="865"/>
      <c r="TNZ114" s="865"/>
      <c r="TOA114" s="865"/>
      <c r="TOB114" s="865"/>
      <c r="TOC114" s="864"/>
      <c r="TOD114" s="865"/>
      <c r="TOE114" s="865"/>
      <c r="TOF114" s="865"/>
      <c r="TOG114" s="865"/>
      <c r="TOH114" s="865"/>
      <c r="TOI114" s="865"/>
      <c r="TOJ114" s="865"/>
      <c r="TOK114" s="864"/>
      <c r="TOL114" s="865"/>
      <c r="TOM114" s="865"/>
      <c r="TON114" s="865"/>
      <c r="TOO114" s="865"/>
      <c r="TOP114" s="865"/>
      <c r="TOQ114" s="865"/>
      <c r="TOR114" s="865"/>
      <c r="TOS114" s="864"/>
      <c r="TOT114" s="865"/>
      <c r="TOU114" s="865"/>
      <c r="TOV114" s="865"/>
      <c r="TOW114" s="865"/>
      <c r="TOX114" s="865"/>
      <c r="TOY114" s="865"/>
      <c r="TOZ114" s="865"/>
      <c r="TPA114" s="864"/>
      <c r="TPB114" s="865"/>
      <c r="TPC114" s="865"/>
      <c r="TPD114" s="865"/>
      <c r="TPE114" s="865"/>
      <c r="TPF114" s="865"/>
      <c r="TPG114" s="865"/>
      <c r="TPH114" s="865"/>
      <c r="TPI114" s="864"/>
      <c r="TPJ114" s="865"/>
      <c r="TPK114" s="865"/>
      <c r="TPL114" s="865"/>
      <c r="TPM114" s="865"/>
      <c r="TPN114" s="865"/>
      <c r="TPO114" s="865"/>
      <c r="TPP114" s="865"/>
      <c r="TPQ114" s="864"/>
      <c r="TPR114" s="865"/>
      <c r="TPS114" s="865"/>
      <c r="TPT114" s="865"/>
      <c r="TPU114" s="865"/>
      <c r="TPV114" s="865"/>
      <c r="TPW114" s="865"/>
      <c r="TPX114" s="865"/>
      <c r="TPY114" s="864"/>
      <c r="TPZ114" s="865"/>
      <c r="TQA114" s="865"/>
      <c r="TQB114" s="865"/>
      <c r="TQC114" s="865"/>
      <c r="TQD114" s="865"/>
      <c r="TQE114" s="865"/>
      <c r="TQF114" s="865"/>
      <c r="TQG114" s="864"/>
      <c r="TQH114" s="865"/>
      <c r="TQI114" s="865"/>
      <c r="TQJ114" s="865"/>
      <c r="TQK114" s="865"/>
      <c r="TQL114" s="865"/>
      <c r="TQM114" s="865"/>
      <c r="TQN114" s="865"/>
      <c r="TQO114" s="864"/>
      <c r="TQP114" s="865"/>
      <c r="TQQ114" s="865"/>
      <c r="TQR114" s="865"/>
      <c r="TQS114" s="865"/>
      <c r="TQT114" s="865"/>
      <c r="TQU114" s="865"/>
      <c r="TQV114" s="865"/>
      <c r="TQW114" s="864"/>
      <c r="TQX114" s="865"/>
      <c r="TQY114" s="865"/>
      <c r="TQZ114" s="865"/>
      <c r="TRA114" s="865"/>
      <c r="TRB114" s="865"/>
      <c r="TRC114" s="865"/>
      <c r="TRD114" s="865"/>
      <c r="TRE114" s="864"/>
      <c r="TRF114" s="865"/>
      <c r="TRG114" s="865"/>
      <c r="TRH114" s="865"/>
      <c r="TRI114" s="865"/>
      <c r="TRJ114" s="865"/>
      <c r="TRK114" s="865"/>
      <c r="TRL114" s="865"/>
      <c r="TRM114" s="864"/>
      <c r="TRN114" s="865"/>
      <c r="TRO114" s="865"/>
      <c r="TRP114" s="865"/>
      <c r="TRQ114" s="865"/>
      <c r="TRR114" s="865"/>
      <c r="TRS114" s="865"/>
      <c r="TRT114" s="865"/>
      <c r="TRU114" s="864"/>
      <c r="TRV114" s="865"/>
      <c r="TRW114" s="865"/>
      <c r="TRX114" s="865"/>
      <c r="TRY114" s="865"/>
      <c r="TRZ114" s="865"/>
      <c r="TSA114" s="865"/>
      <c r="TSB114" s="865"/>
      <c r="TSC114" s="864"/>
      <c r="TSD114" s="865"/>
      <c r="TSE114" s="865"/>
      <c r="TSF114" s="865"/>
      <c r="TSG114" s="865"/>
      <c r="TSH114" s="865"/>
      <c r="TSI114" s="865"/>
      <c r="TSJ114" s="865"/>
      <c r="TSK114" s="864"/>
      <c r="TSL114" s="865"/>
      <c r="TSM114" s="865"/>
      <c r="TSN114" s="865"/>
      <c r="TSO114" s="865"/>
      <c r="TSP114" s="865"/>
      <c r="TSQ114" s="865"/>
      <c r="TSR114" s="865"/>
      <c r="TSS114" s="864"/>
      <c r="TST114" s="865"/>
      <c r="TSU114" s="865"/>
      <c r="TSV114" s="865"/>
      <c r="TSW114" s="865"/>
      <c r="TSX114" s="865"/>
      <c r="TSY114" s="865"/>
      <c r="TSZ114" s="865"/>
      <c r="TTA114" s="864"/>
      <c r="TTB114" s="865"/>
      <c r="TTC114" s="865"/>
      <c r="TTD114" s="865"/>
      <c r="TTE114" s="865"/>
      <c r="TTF114" s="865"/>
      <c r="TTG114" s="865"/>
      <c r="TTH114" s="865"/>
      <c r="TTI114" s="864"/>
      <c r="TTJ114" s="865"/>
      <c r="TTK114" s="865"/>
      <c r="TTL114" s="865"/>
      <c r="TTM114" s="865"/>
      <c r="TTN114" s="865"/>
      <c r="TTO114" s="865"/>
      <c r="TTP114" s="865"/>
      <c r="TTQ114" s="864"/>
      <c r="TTR114" s="865"/>
      <c r="TTS114" s="865"/>
      <c r="TTT114" s="865"/>
      <c r="TTU114" s="865"/>
      <c r="TTV114" s="865"/>
      <c r="TTW114" s="865"/>
      <c r="TTX114" s="865"/>
      <c r="TTY114" s="864"/>
      <c r="TTZ114" s="865"/>
      <c r="TUA114" s="865"/>
      <c r="TUB114" s="865"/>
      <c r="TUC114" s="865"/>
      <c r="TUD114" s="865"/>
      <c r="TUE114" s="865"/>
      <c r="TUF114" s="865"/>
      <c r="TUG114" s="864"/>
      <c r="TUH114" s="865"/>
      <c r="TUI114" s="865"/>
      <c r="TUJ114" s="865"/>
      <c r="TUK114" s="865"/>
      <c r="TUL114" s="865"/>
      <c r="TUM114" s="865"/>
      <c r="TUN114" s="865"/>
      <c r="TUO114" s="864"/>
      <c r="TUP114" s="865"/>
      <c r="TUQ114" s="865"/>
      <c r="TUR114" s="865"/>
      <c r="TUS114" s="865"/>
      <c r="TUT114" s="865"/>
      <c r="TUU114" s="865"/>
      <c r="TUV114" s="865"/>
      <c r="TUW114" s="864"/>
      <c r="TUX114" s="865"/>
      <c r="TUY114" s="865"/>
      <c r="TUZ114" s="865"/>
      <c r="TVA114" s="865"/>
      <c r="TVB114" s="865"/>
      <c r="TVC114" s="865"/>
      <c r="TVD114" s="865"/>
      <c r="TVE114" s="864"/>
      <c r="TVF114" s="865"/>
      <c r="TVG114" s="865"/>
      <c r="TVH114" s="865"/>
      <c r="TVI114" s="865"/>
      <c r="TVJ114" s="865"/>
      <c r="TVK114" s="865"/>
      <c r="TVL114" s="865"/>
      <c r="TVM114" s="864"/>
      <c r="TVN114" s="865"/>
      <c r="TVO114" s="865"/>
      <c r="TVP114" s="865"/>
      <c r="TVQ114" s="865"/>
      <c r="TVR114" s="865"/>
      <c r="TVS114" s="865"/>
      <c r="TVT114" s="865"/>
      <c r="TVU114" s="864"/>
      <c r="TVV114" s="865"/>
      <c r="TVW114" s="865"/>
      <c r="TVX114" s="865"/>
      <c r="TVY114" s="865"/>
      <c r="TVZ114" s="865"/>
      <c r="TWA114" s="865"/>
      <c r="TWB114" s="865"/>
      <c r="TWC114" s="864"/>
      <c r="TWD114" s="865"/>
      <c r="TWE114" s="865"/>
      <c r="TWF114" s="865"/>
      <c r="TWG114" s="865"/>
      <c r="TWH114" s="865"/>
      <c r="TWI114" s="865"/>
      <c r="TWJ114" s="865"/>
      <c r="TWK114" s="864"/>
      <c r="TWL114" s="865"/>
      <c r="TWM114" s="865"/>
      <c r="TWN114" s="865"/>
      <c r="TWO114" s="865"/>
      <c r="TWP114" s="865"/>
      <c r="TWQ114" s="865"/>
      <c r="TWR114" s="865"/>
      <c r="TWS114" s="864"/>
      <c r="TWT114" s="865"/>
      <c r="TWU114" s="865"/>
      <c r="TWV114" s="865"/>
      <c r="TWW114" s="865"/>
      <c r="TWX114" s="865"/>
      <c r="TWY114" s="865"/>
      <c r="TWZ114" s="865"/>
      <c r="TXA114" s="864"/>
      <c r="TXB114" s="865"/>
      <c r="TXC114" s="865"/>
      <c r="TXD114" s="865"/>
      <c r="TXE114" s="865"/>
      <c r="TXF114" s="865"/>
      <c r="TXG114" s="865"/>
      <c r="TXH114" s="865"/>
      <c r="TXI114" s="864"/>
      <c r="TXJ114" s="865"/>
      <c r="TXK114" s="865"/>
      <c r="TXL114" s="865"/>
      <c r="TXM114" s="865"/>
      <c r="TXN114" s="865"/>
      <c r="TXO114" s="865"/>
      <c r="TXP114" s="865"/>
      <c r="TXQ114" s="864"/>
      <c r="TXR114" s="865"/>
      <c r="TXS114" s="865"/>
      <c r="TXT114" s="865"/>
      <c r="TXU114" s="865"/>
      <c r="TXV114" s="865"/>
      <c r="TXW114" s="865"/>
      <c r="TXX114" s="865"/>
      <c r="TXY114" s="864"/>
      <c r="TXZ114" s="865"/>
      <c r="TYA114" s="865"/>
      <c r="TYB114" s="865"/>
      <c r="TYC114" s="865"/>
      <c r="TYD114" s="865"/>
      <c r="TYE114" s="865"/>
      <c r="TYF114" s="865"/>
      <c r="TYG114" s="864"/>
      <c r="TYH114" s="865"/>
      <c r="TYI114" s="865"/>
      <c r="TYJ114" s="865"/>
      <c r="TYK114" s="865"/>
      <c r="TYL114" s="865"/>
      <c r="TYM114" s="865"/>
      <c r="TYN114" s="865"/>
      <c r="TYO114" s="864"/>
      <c r="TYP114" s="865"/>
      <c r="TYQ114" s="865"/>
      <c r="TYR114" s="865"/>
      <c r="TYS114" s="865"/>
      <c r="TYT114" s="865"/>
      <c r="TYU114" s="865"/>
      <c r="TYV114" s="865"/>
      <c r="TYW114" s="864"/>
      <c r="TYX114" s="865"/>
      <c r="TYY114" s="865"/>
      <c r="TYZ114" s="865"/>
      <c r="TZA114" s="865"/>
      <c r="TZB114" s="865"/>
      <c r="TZC114" s="865"/>
      <c r="TZD114" s="865"/>
      <c r="TZE114" s="864"/>
      <c r="TZF114" s="865"/>
      <c r="TZG114" s="865"/>
      <c r="TZH114" s="865"/>
      <c r="TZI114" s="865"/>
      <c r="TZJ114" s="865"/>
      <c r="TZK114" s="865"/>
      <c r="TZL114" s="865"/>
      <c r="TZM114" s="864"/>
      <c r="TZN114" s="865"/>
      <c r="TZO114" s="865"/>
      <c r="TZP114" s="865"/>
      <c r="TZQ114" s="865"/>
      <c r="TZR114" s="865"/>
      <c r="TZS114" s="865"/>
      <c r="TZT114" s="865"/>
      <c r="TZU114" s="864"/>
      <c r="TZV114" s="865"/>
      <c r="TZW114" s="865"/>
      <c r="TZX114" s="865"/>
      <c r="TZY114" s="865"/>
      <c r="TZZ114" s="865"/>
      <c r="UAA114" s="865"/>
      <c r="UAB114" s="865"/>
      <c r="UAC114" s="864"/>
      <c r="UAD114" s="865"/>
      <c r="UAE114" s="865"/>
      <c r="UAF114" s="865"/>
      <c r="UAG114" s="865"/>
      <c r="UAH114" s="865"/>
      <c r="UAI114" s="865"/>
      <c r="UAJ114" s="865"/>
      <c r="UAK114" s="864"/>
      <c r="UAL114" s="865"/>
      <c r="UAM114" s="865"/>
      <c r="UAN114" s="865"/>
      <c r="UAO114" s="865"/>
      <c r="UAP114" s="865"/>
      <c r="UAQ114" s="865"/>
      <c r="UAR114" s="865"/>
      <c r="UAS114" s="864"/>
      <c r="UAT114" s="865"/>
      <c r="UAU114" s="865"/>
      <c r="UAV114" s="865"/>
      <c r="UAW114" s="865"/>
      <c r="UAX114" s="865"/>
      <c r="UAY114" s="865"/>
      <c r="UAZ114" s="865"/>
      <c r="UBA114" s="864"/>
      <c r="UBB114" s="865"/>
      <c r="UBC114" s="865"/>
      <c r="UBD114" s="865"/>
      <c r="UBE114" s="865"/>
      <c r="UBF114" s="865"/>
      <c r="UBG114" s="865"/>
      <c r="UBH114" s="865"/>
      <c r="UBI114" s="864"/>
      <c r="UBJ114" s="865"/>
      <c r="UBK114" s="865"/>
      <c r="UBL114" s="865"/>
      <c r="UBM114" s="865"/>
      <c r="UBN114" s="865"/>
      <c r="UBO114" s="865"/>
      <c r="UBP114" s="865"/>
      <c r="UBQ114" s="864"/>
      <c r="UBR114" s="865"/>
      <c r="UBS114" s="865"/>
      <c r="UBT114" s="865"/>
      <c r="UBU114" s="865"/>
      <c r="UBV114" s="865"/>
      <c r="UBW114" s="865"/>
      <c r="UBX114" s="865"/>
      <c r="UBY114" s="864"/>
      <c r="UBZ114" s="865"/>
      <c r="UCA114" s="865"/>
      <c r="UCB114" s="865"/>
      <c r="UCC114" s="865"/>
      <c r="UCD114" s="865"/>
      <c r="UCE114" s="865"/>
      <c r="UCF114" s="865"/>
      <c r="UCG114" s="864"/>
      <c r="UCH114" s="865"/>
      <c r="UCI114" s="865"/>
      <c r="UCJ114" s="865"/>
      <c r="UCK114" s="865"/>
      <c r="UCL114" s="865"/>
      <c r="UCM114" s="865"/>
      <c r="UCN114" s="865"/>
      <c r="UCO114" s="864"/>
      <c r="UCP114" s="865"/>
      <c r="UCQ114" s="865"/>
      <c r="UCR114" s="865"/>
      <c r="UCS114" s="865"/>
      <c r="UCT114" s="865"/>
      <c r="UCU114" s="865"/>
      <c r="UCV114" s="865"/>
      <c r="UCW114" s="864"/>
      <c r="UCX114" s="865"/>
      <c r="UCY114" s="865"/>
      <c r="UCZ114" s="865"/>
      <c r="UDA114" s="865"/>
      <c r="UDB114" s="865"/>
      <c r="UDC114" s="865"/>
      <c r="UDD114" s="865"/>
      <c r="UDE114" s="864"/>
      <c r="UDF114" s="865"/>
      <c r="UDG114" s="865"/>
      <c r="UDH114" s="865"/>
      <c r="UDI114" s="865"/>
      <c r="UDJ114" s="865"/>
      <c r="UDK114" s="865"/>
      <c r="UDL114" s="865"/>
      <c r="UDM114" s="864"/>
      <c r="UDN114" s="865"/>
      <c r="UDO114" s="865"/>
      <c r="UDP114" s="865"/>
      <c r="UDQ114" s="865"/>
      <c r="UDR114" s="865"/>
      <c r="UDS114" s="865"/>
      <c r="UDT114" s="865"/>
      <c r="UDU114" s="864"/>
      <c r="UDV114" s="865"/>
      <c r="UDW114" s="865"/>
      <c r="UDX114" s="865"/>
      <c r="UDY114" s="865"/>
      <c r="UDZ114" s="865"/>
      <c r="UEA114" s="865"/>
      <c r="UEB114" s="865"/>
      <c r="UEC114" s="864"/>
      <c r="UED114" s="865"/>
      <c r="UEE114" s="865"/>
      <c r="UEF114" s="865"/>
      <c r="UEG114" s="865"/>
      <c r="UEH114" s="865"/>
      <c r="UEI114" s="865"/>
      <c r="UEJ114" s="865"/>
      <c r="UEK114" s="864"/>
      <c r="UEL114" s="865"/>
      <c r="UEM114" s="865"/>
      <c r="UEN114" s="865"/>
      <c r="UEO114" s="865"/>
      <c r="UEP114" s="865"/>
      <c r="UEQ114" s="865"/>
      <c r="UER114" s="865"/>
      <c r="UES114" s="864"/>
      <c r="UET114" s="865"/>
      <c r="UEU114" s="865"/>
      <c r="UEV114" s="865"/>
      <c r="UEW114" s="865"/>
      <c r="UEX114" s="865"/>
      <c r="UEY114" s="865"/>
      <c r="UEZ114" s="865"/>
      <c r="UFA114" s="864"/>
      <c r="UFB114" s="865"/>
      <c r="UFC114" s="865"/>
      <c r="UFD114" s="865"/>
      <c r="UFE114" s="865"/>
      <c r="UFF114" s="865"/>
      <c r="UFG114" s="865"/>
      <c r="UFH114" s="865"/>
      <c r="UFI114" s="864"/>
      <c r="UFJ114" s="865"/>
      <c r="UFK114" s="865"/>
      <c r="UFL114" s="865"/>
      <c r="UFM114" s="865"/>
      <c r="UFN114" s="865"/>
      <c r="UFO114" s="865"/>
      <c r="UFP114" s="865"/>
      <c r="UFQ114" s="864"/>
      <c r="UFR114" s="865"/>
      <c r="UFS114" s="865"/>
      <c r="UFT114" s="865"/>
      <c r="UFU114" s="865"/>
      <c r="UFV114" s="865"/>
      <c r="UFW114" s="865"/>
      <c r="UFX114" s="865"/>
      <c r="UFY114" s="864"/>
      <c r="UFZ114" s="865"/>
      <c r="UGA114" s="865"/>
      <c r="UGB114" s="865"/>
      <c r="UGC114" s="865"/>
      <c r="UGD114" s="865"/>
      <c r="UGE114" s="865"/>
      <c r="UGF114" s="865"/>
      <c r="UGG114" s="864"/>
      <c r="UGH114" s="865"/>
      <c r="UGI114" s="865"/>
      <c r="UGJ114" s="865"/>
      <c r="UGK114" s="865"/>
      <c r="UGL114" s="865"/>
      <c r="UGM114" s="865"/>
      <c r="UGN114" s="865"/>
      <c r="UGO114" s="864"/>
      <c r="UGP114" s="865"/>
      <c r="UGQ114" s="865"/>
      <c r="UGR114" s="865"/>
      <c r="UGS114" s="865"/>
      <c r="UGT114" s="865"/>
      <c r="UGU114" s="865"/>
      <c r="UGV114" s="865"/>
      <c r="UGW114" s="864"/>
      <c r="UGX114" s="865"/>
      <c r="UGY114" s="865"/>
      <c r="UGZ114" s="865"/>
      <c r="UHA114" s="865"/>
      <c r="UHB114" s="865"/>
      <c r="UHC114" s="865"/>
      <c r="UHD114" s="865"/>
      <c r="UHE114" s="864"/>
      <c r="UHF114" s="865"/>
      <c r="UHG114" s="865"/>
      <c r="UHH114" s="865"/>
      <c r="UHI114" s="865"/>
      <c r="UHJ114" s="865"/>
      <c r="UHK114" s="865"/>
      <c r="UHL114" s="865"/>
      <c r="UHM114" s="864"/>
      <c r="UHN114" s="865"/>
      <c r="UHO114" s="865"/>
      <c r="UHP114" s="865"/>
      <c r="UHQ114" s="865"/>
      <c r="UHR114" s="865"/>
      <c r="UHS114" s="865"/>
      <c r="UHT114" s="865"/>
      <c r="UHU114" s="864"/>
      <c r="UHV114" s="865"/>
      <c r="UHW114" s="865"/>
      <c r="UHX114" s="865"/>
      <c r="UHY114" s="865"/>
      <c r="UHZ114" s="865"/>
      <c r="UIA114" s="865"/>
      <c r="UIB114" s="865"/>
      <c r="UIC114" s="864"/>
      <c r="UID114" s="865"/>
      <c r="UIE114" s="865"/>
      <c r="UIF114" s="865"/>
      <c r="UIG114" s="865"/>
      <c r="UIH114" s="865"/>
      <c r="UII114" s="865"/>
      <c r="UIJ114" s="865"/>
      <c r="UIK114" s="864"/>
      <c r="UIL114" s="865"/>
      <c r="UIM114" s="865"/>
      <c r="UIN114" s="865"/>
      <c r="UIO114" s="865"/>
      <c r="UIP114" s="865"/>
      <c r="UIQ114" s="865"/>
      <c r="UIR114" s="865"/>
      <c r="UIS114" s="864"/>
      <c r="UIT114" s="865"/>
      <c r="UIU114" s="865"/>
      <c r="UIV114" s="865"/>
      <c r="UIW114" s="865"/>
      <c r="UIX114" s="865"/>
      <c r="UIY114" s="865"/>
      <c r="UIZ114" s="865"/>
      <c r="UJA114" s="864"/>
      <c r="UJB114" s="865"/>
      <c r="UJC114" s="865"/>
      <c r="UJD114" s="865"/>
      <c r="UJE114" s="865"/>
      <c r="UJF114" s="865"/>
      <c r="UJG114" s="865"/>
      <c r="UJH114" s="865"/>
      <c r="UJI114" s="864"/>
      <c r="UJJ114" s="865"/>
      <c r="UJK114" s="865"/>
      <c r="UJL114" s="865"/>
      <c r="UJM114" s="865"/>
      <c r="UJN114" s="865"/>
      <c r="UJO114" s="865"/>
      <c r="UJP114" s="865"/>
      <c r="UJQ114" s="864"/>
      <c r="UJR114" s="865"/>
      <c r="UJS114" s="865"/>
      <c r="UJT114" s="865"/>
      <c r="UJU114" s="865"/>
      <c r="UJV114" s="865"/>
      <c r="UJW114" s="865"/>
      <c r="UJX114" s="865"/>
      <c r="UJY114" s="864"/>
      <c r="UJZ114" s="865"/>
      <c r="UKA114" s="865"/>
      <c r="UKB114" s="865"/>
      <c r="UKC114" s="865"/>
      <c r="UKD114" s="865"/>
      <c r="UKE114" s="865"/>
      <c r="UKF114" s="865"/>
      <c r="UKG114" s="864"/>
      <c r="UKH114" s="865"/>
      <c r="UKI114" s="865"/>
      <c r="UKJ114" s="865"/>
      <c r="UKK114" s="865"/>
      <c r="UKL114" s="865"/>
      <c r="UKM114" s="865"/>
      <c r="UKN114" s="865"/>
      <c r="UKO114" s="864"/>
      <c r="UKP114" s="865"/>
      <c r="UKQ114" s="865"/>
      <c r="UKR114" s="865"/>
      <c r="UKS114" s="865"/>
      <c r="UKT114" s="865"/>
      <c r="UKU114" s="865"/>
      <c r="UKV114" s="865"/>
      <c r="UKW114" s="864"/>
      <c r="UKX114" s="865"/>
      <c r="UKY114" s="865"/>
      <c r="UKZ114" s="865"/>
      <c r="ULA114" s="865"/>
      <c r="ULB114" s="865"/>
      <c r="ULC114" s="865"/>
      <c r="ULD114" s="865"/>
      <c r="ULE114" s="864"/>
      <c r="ULF114" s="865"/>
      <c r="ULG114" s="865"/>
      <c r="ULH114" s="865"/>
      <c r="ULI114" s="865"/>
      <c r="ULJ114" s="865"/>
      <c r="ULK114" s="865"/>
      <c r="ULL114" s="865"/>
      <c r="ULM114" s="864"/>
      <c r="ULN114" s="865"/>
      <c r="ULO114" s="865"/>
      <c r="ULP114" s="865"/>
      <c r="ULQ114" s="865"/>
      <c r="ULR114" s="865"/>
      <c r="ULS114" s="865"/>
      <c r="ULT114" s="865"/>
      <c r="ULU114" s="864"/>
      <c r="ULV114" s="865"/>
      <c r="ULW114" s="865"/>
      <c r="ULX114" s="865"/>
      <c r="ULY114" s="865"/>
      <c r="ULZ114" s="865"/>
      <c r="UMA114" s="865"/>
      <c r="UMB114" s="865"/>
      <c r="UMC114" s="864"/>
      <c r="UMD114" s="865"/>
      <c r="UME114" s="865"/>
      <c r="UMF114" s="865"/>
      <c r="UMG114" s="865"/>
      <c r="UMH114" s="865"/>
      <c r="UMI114" s="865"/>
      <c r="UMJ114" s="865"/>
      <c r="UMK114" s="864"/>
      <c r="UML114" s="865"/>
      <c r="UMM114" s="865"/>
      <c r="UMN114" s="865"/>
      <c r="UMO114" s="865"/>
      <c r="UMP114" s="865"/>
      <c r="UMQ114" s="865"/>
      <c r="UMR114" s="865"/>
      <c r="UMS114" s="864"/>
      <c r="UMT114" s="865"/>
      <c r="UMU114" s="865"/>
      <c r="UMV114" s="865"/>
      <c r="UMW114" s="865"/>
      <c r="UMX114" s="865"/>
      <c r="UMY114" s="865"/>
      <c r="UMZ114" s="865"/>
      <c r="UNA114" s="864"/>
      <c r="UNB114" s="865"/>
      <c r="UNC114" s="865"/>
      <c r="UND114" s="865"/>
      <c r="UNE114" s="865"/>
      <c r="UNF114" s="865"/>
      <c r="UNG114" s="865"/>
      <c r="UNH114" s="865"/>
      <c r="UNI114" s="864"/>
      <c r="UNJ114" s="865"/>
      <c r="UNK114" s="865"/>
      <c r="UNL114" s="865"/>
      <c r="UNM114" s="865"/>
      <c r="UNN114" s="865"/>
      <c r="UNO114" s="865"/>
      <c r="UNP114" s="865"/>
      <c r="UNQ114" s="864"/>
      <c r="UNR114" s="865"/>
      <c r="UNS114" s="865"/>
      <c r="UNT114" s="865"/>
      <c r="UNU114" s="865"/>
      <c r="UNV114" s="865"/>
      <c r="UNW114" s="865"/>
      <c r="UNX114" s="865"/>
      <c r="UNY114" s="864"/>
      <c r="UNZ114" s="865"/>
      <c r="UOA114" s="865"/>
      <c r="UOB114" s="865"/>
      <c r="UOC114" s="865"/>
      <c r="UOD114" s="865"/>
      <c r="UOE114" s="865"/>
      <c r="UOF114" s="865"/>
      <c r="UOG114" s="864"/>
      <c r="UOH114" s="865"/>
      <c r="UOI114" s="865"/>
      <c r="UOJ114" s="865"/>
      <c r="UOK114" s="865"/>
      <c r="UOL114" s="865"/>
      <c r="UOM114" s="865"/>
      <c r="UON114" s="865"/>
      <c r="UOO114" s="864"/>
      <c r="UOP114" s="865"/>
      <c r="UOQ114" s="865"/>
      <c r="UOR114" s="865"/>
      <c r="UOS114" s="865"/>
      <c r="UOT114" s="865"/>
      <c r="UOU114" s="865"/>
      <c r="UOV114" s="865"/>
      <c r="UOW114" s="864"/>
      <c r="UOX114" s="865"/>
      <c r="UOY114" s="865"/>
      <c r="UOZ114" s="865"/>
      <c r="UPA114" s="865"/>
      <c r="UPB114" s="865"/>
      <c r="UPC114" s="865"/>
      <c r="UPD114" s="865"/>
      <c r="UPE114" s="864"/>
      <c r="UPF114" s="865"/>
      <c r="UPG114" s="865"/>
      <c r="UPH114" s="865"/>
      <c r="UPI114" s="865"/>
      <c r="UPJ114" s="865"/>
      <c r="UPK114" s="865"/>
      <c r="UPL114" s="865"/>
      <c r="UPM114" s="864"/>
      <c r="UPN114" s="865"/>
      <c r="UPO114" s="865"/>
      <c r="UPP114" s="865"/>
      <c r="UPQ114" s="865"/>
      <c r="UPR114" s="865"/>
      <c r="UPS114" s="865"/>
      <c r="UPT114" s="865"/>
      <c r="UPU114" s="864"/>
      <c r="UPV114" s="865"/>
      <c r="UPW114" s="865"/>
      <c r="UPX114" s="865"/>
      <c r="UPY114" s="865"/>
      <c r="UPZ114" s="865"/>
      <c r="UQA114" s="865"/>
      <c r="UQB114" s="865"/>
      <c r="UQC114" s="864"/>
      <c r="UQD114" s="865"/>
      <c r="UQE114" s="865"/>
      <c r="UQF114" s="865"/>
      <c r="UQG114" s="865"/>
      <c r="UQH114" s="865"/>
      <c r="UQI114" s="865"/>
      <c r="UQJ114" s="865"/>
      <c r="UQK114" s="864"/>
      <c r="UQL114" s="865"/>
      <c r="UQM114" s="865"/>
      <c r="UQN114" s="865"/>
      <c r="UQO114" s="865"/>
      <c r="UQP114" s="865"/>
      <c r="UQQ114" s="865"/>
      <c r="UQR114" s="865"/>
      <c r="UQS114" s="864"/>
      <c r="UQT114" s="865"/>
      <c r="UQU114" s="865"/>
      <c r="UQV114" s="865"/>
      <c r="UQW114" s="865"/>
      <c r="UQX114" s="865"/>
      <c r="UQY114" s="865"/>
      <c r="UQZ114" s="865"/>
      <c r="URA114" s="864"/>
      <c r="URB114" s="865"/>
      <c r="URC114" s="865"/>
      <c r="URD114" s="865"/>
      <c r="URE114" s="865"/>
      <c r="URF114" s="865"/>
      <c r="URG114" s="865"/>
      <c r="URH114" s="865"/>
      <c r="URI114" s="864"/>
      <c r="URJ114" s="865"/>
      <c r="URK114" s="865"/>
      <c r="URL114" s="865"/>
      <c r="URM114" s="865"/>
      <c r="URN114" s="865"/>
      <c r="URO114" s="865"/>
      <c r="URP114" s="865"/>
      <c r="URQ114" s="864"/>
      <c r="URR114" s="865"/>
      <c r="URS114" s="865"/>
      <c r="URT114" s="865"/>
      <c r="URU114" s="865"/>
      <c r="URV114" s="865"/>
      <c r="URW114" s="865"/>
      <c r="URX114" s="865"/>
      <c r="URY114" s="864"/>
      <c r="URZ114" s="865"/>
      <c r="USA114" s="865"/>
      <c r="USB114" s="865"/>
      <c r="USC114" s="865"/>
      <c r="USD114" s="865"/>
      <c r="USE114" s="865"/>
      <c r="USF114" s="865"/>
      <c r="USG114" s="864"/>
      <c r="USH114" s="865"/>
      <c r="USI114" s="865"/>
      <c r="USJ114" s="865"/>
      <c r="USK114" s="865"/>
      <c r="USL114" s="865"/>
      <c r="USM114" s="865"/>
      <c r="USN114" s="865"/>
      <c r="USO114" s="864"/>
      <c r="USP114" s="865"/>
      <c r="USQ114" s="865"/>
      <c r="USR114" s="865"/>
      <c r="USS114" s="865"/>
      <c r="UST114" s="865"/>
      <c r="USU114" s="865"/>
      <c r="USV114" s="865"/>
      <c r="USW114" s="864"/>
      <c r="USX114" s="865"/>
      <c r="USY114" s="865"/>
      <c r="USZ114" s="865"/>
      <c r="UTA114" s="865"/>
      <c r="UTB114" s="865"/>
      <c r="UTC114" s="865"/>
      <c r="UTD114" s="865"/>
      <c r="UTE114" s="864"/>
      <c r="UTF114" s="865"/>
      <c r="UTG114" s="865"/>
      <c r="UTH114" s="865"/>
      <c r="UTI114" s="865"/>
      <c r="UTJ114" s="865"/>
      <c r="UTK114" s="865"/>
      <c r="UTL114" s="865"/>
      <c r="UTM114" s="864"/>
      <c r="UTN114" s="865"/>
      <c r="UTO114" s="865"/>
      <c r="UTP114" s="865"/>
      <c r="UTQ114" s="865"/>
      <c r="UTR114" s="865"/>
      <c r="UTS114" s="865"/>
      <c r="UTT114" s="865"/>
      <c r="UTU114" s="864"/>
      <c r="UTV114" s="865"/>
      <c r="UTW114" s="865"/>
      <c r="UTX114" s="865"/>
      <c r="UTY114" s="865"/>
      <c r="UTZ114" s="865"/>
      <c r="UUA114" s="865"/>
      <c r="UUB114" s="865"/>
      <c r="UUC114" s="864"/>
      <c r="UUD114" s="865"/>
      <c r="UUE114" s="865"/>
      <c r="UUF114" s="865"/>
      <c r="UUG114" s="865"/>
      <c r="UUH114" s="865"/>
      <c r="UUI114" s="865"/>
      <c r="UUJ114" s="865"/>
      <c r="UUK114" s="864"/>
      <c r="UUL114" s="865"/>
      <c r="UUM114" s="865"/>
      <c r="UUN114" s="865"/>
      <c r="UUO114" s="865"/>
      <c r="UUP114" s="865"/>
      <c r="UUQ114" s="865"/>
      <c r="UUR114" s="865"/>
      <c r="UUS114" s="864"/>
      <c r="UUT114" s="865"/>
      <c r="UUU114" s="865"/>
      <c r="UUV114" s="865"/>
      <c r="UUW114" s="865"/>
      <c r="UUX114" s="865"/>
      <c r="UUY114" s="865"/>
      <c r="UUZ114" s="865"/>
      <c r="UVA114" s="864"/>
      <c r="UVB114" s="865"/>
      <c r="UVC114" s="865"/>
      <c r="UVD114" s="865"/>
      <c r="UVE114" s="865"/>
      <c r="UVF114" s="865"/>
      <c r="UVG114" s="865"/>
      <c r="UVH114" s="865"/>
      <c r="UVI114" s="864"/>
      <c r="UVJ114" s="865"/>
      <c r="UVK114" s="865"/>
      <c r="UVL114" s="865"/>
      <c r="UVM114" s="865"/>
      <c r="UVN114" s="865"/>
      <c r="UVO114" s="865"/>
      <c r="UVP114" s="865"/>
      <c r="UVQ114" s="864"/>
      <c r="UVR114" s="865"/>
      <c r="UVS114" s="865"/>
      <c r="UVT114" s="865"/>
      <c r="UVU114" s="865"/>
      <c r="UVV114" s="865"/>
      <c r="UVW114" s="865"/>
      <c r="UVX114" s="865"/>
      <c r="UVY114" s="864"/>
      <c r="UVZ114" s="865"/>
      <c r="UWA114" s="865"/>
      <c r="UWB114" s="865"/>
      <c r="UWC114" s="865"/>
      <c r="UWD114" s="865"/>
      <c r="UWE114" s="865"/>
      <c r="UWF114" s="865"/>
      <c r="UWG114" s="864"/>
      <c r="UWH114" s="865"/>
      <c r="UWI114" s="865"/>
      <c r="UWJ114" s="865"/>
      <c r="UWK114" s="865"/>
      <c r="UWL114" s="865"/>
      <c r="UWM114" s="865"/>
      <c r="UWN114" s="865"/>
      <c r="UWO114" s="864"/>
      <c r="UWP114" s="865"/>
      <c r="UWQ114" s="865"/>
      <c r="UWR114" s="865"/>
      <c r="UWS114" s="865"/>
      <c r="UWT114" s="865"/>
      <c r="UWU114" s="865"/>
      <c r="UWV114" s="865"/>
      <c r="UWW114" s="864"/>
      <c r="UWX114" s="865"/>
      <c r="UWY114" s="865"/>
      <c r="UWZ114" s="865"/>
      <c r="UXA114" s="865"/>
      <c r="UXB114" s="865"/>
      <c r="UXC114" s="865"/>
      <c r="UXD114" s="865"/>
      <c r="UXE114" s="864"/>
      <c r="UXF114" s="865"/>
      <c r="UXG114" s="865"/>
      <c r="UXH114" s="865"/>
      <c r="UXI114" s="865"/>
      <c r="UXJ114" s="865"/>
      <c r="UXK114" s="865"/>
      <c r="UXL114" s="865"/>
      <c r="UXM114" s="864"/>
      <c r="UXN114" s="865"/>
      <c r="UXO114" s="865"/>
      <c r="UXP114" s="865"/>
      <c r="UXQ114" s="865"/>
      <c r="UXR114" s="865"/>
      <c r="UXS114" s="865"/>
      <c r="UXT114" s="865"/>
      <c r="UXU114" s="864"/>
      <c r="UXV114" s="865"/>
      <c r="UXW114" s="865"/>
      <c r="UXX114" s="865"/>
      <c r="UXY114" s="865"/>
      <c r="UXZ114" s="865"/>
      <c r="UYA114" s="865"/>
      <c r="UYB114" s="865"/>
      <c r="UYC114" s="864"/>
      <c r="UYD114" s="865"/>
      <c r="UYE114" s="865"/>
      <c r="UYF114" s="865"/>
      <c r="UYG114" s="865"/>
      <c r="UYH114" s="865"/>
      <c r="UYI114" s="865"/>
      <c r="UYJ114" s="865"/>
      <c r="UYK114" s="864"/>
      <c r="UYL114" s="865"/>
      <c r="UYM114" s="865"/>
      <c r="UYN114" s="865"/>
      <c r="UYO114" s="865"/>
      <c r="UYP114" s="865"/>
      <c r="UYQ114" s="865"/>
      <c r="UYR114" s="865"/>
      <c r="UYS114" s="864"/>
      <c r="UYT114" s="865"/>
      <c r="UYU114" s="865"/>
      <c r="UYV114" s="865"/>
      <c r="UYW114" s="865"/>
      <c r="UYX114" s="865"/>
      <c r="UYY114" s="865"/>
      <c r="UYZ114" s="865"/>
      <c r="UZA114" s="864"/>
      <c r="UZB114" s="865"/>
      <c r="UZC114" s="865"/>
      <c r="UZD114" s="865"/>
      <c r="UZE114" s="865"/>
      <c r="UZF114" s="865"/>
      <c r="UZG114" s="865"/>
      <c r="UZH114" s="865"/>
      <c r="UZI114" s="864"/>
      <c r="UZJ114" s="865"/>
      <c r="UZK114" s="865"/>
      <c r="UZL114" s="865"/>
      <c r="UZM114" s="865"/>
      <c r="UZN114" s="865"/>
      <c r="UZO114" s="865"/>
      <c r="UZP114" s="865"/>
      <c r="UZQ114" s="864"/>
      <c r="UZR114" s="865"/>
      <c r="UZS114" s="865"/>
      <c r="UZT114" s="865"/>
      <c r="UZU114" s="865"/>
      <c r="UZV114" s="865"/>
      <c r="UZW114" s="865"/>
      <c r="UZX114" s="865"/>
      <c r="UZY114" s="864"/>
      <c r="UZZ114" s="865"/>
      <c r="VAA114" s="865"/>
      <c r="VAB114" s="865"/>
      <c r="VAC114" s="865"/>
      <c r="VAD114" s="865"/>
      <c r="VAE114" s="865"/>
      <c r="VAF114" s="865"/>
      <c r="VAG114" s="864"/>
      <c r="VAH114" s="865"/>
      <c r="VAI114" s="865"/>
      <c r="VAJ114" s="865"/>
      <c r="VAK114" s="865"/>
      <c r="VAL114" s="865"/>
      <c r="VAM114" s="865"/>
      <c r="VAN114" s="865"/>
      <c r="VAO114" s="864"/>
      <c r="VAP114" s="865"/>
      <c r="VAQ114" s="865"/>
      <c r="VAR114" s="865"/>
      <c r="VAS114" s="865"/>
      <c r="VAT114" s="865"/>
      <c r="VAU114" s="865"/>
      <c r="VAV114" s="865"/>
      <c r="VAW114" s="864"/>
      <c r="VAX114" s="865"/>
      <c r="VAY114" s="865"/>
      <c r="VAZ114" s="865"/>
      <c r="VBA114" s="865"/>
      <c r="VBB114" s="865"/>
      <c r="VBC114" s="865"/>
      <c r="VBD114" s="865"/>
      <c r="VBE114" s="864"/>
      <c r="VBF114" s="865"/>
      <c r="VBG114" s="865"/>
      <c r="VBH114" s="865"/>
      <c r="VBI114" s="865"/>
      <c r="VBJ114" s="865"/>
      <c r="VBK114" s="865"/>
      <c r="VBL114" s="865"/>
      <c r="VBM114" s="864"/>
      <c r="VBN114" s="865"/>
      <c r="VBO114" s="865"/>
      <c r="VBP114" s="865"/>
      <c r="VBQ114" s="865"/>
      <c r="VBR114" s="865"/>
      <c r="VBS114" s="865"/>
      <c r="VBT114" s="865"/>
      <c r="VBU114" s="864"/>
      <c r="VBV114" s="865"/>
      <c r="VBW114" s="865"/>
      <c r="VBX114" s="865"/>
      <c r="VBY114" s="865"/>
      <c r="VBZ114" s="865"/>
      <c r="VCA114" s="865"/>
      <c r="VCB114" s="865"/>
      <c r="VCC114" s="864"/>
      <c r="VCD114" s="865"/>
      <c r="VCE114" s="865"/>
      <c r="VCF114" s="865"/>
      <c r="VCG114" s="865"/>
      <c r="VCH114" s="865"/>
      <c r="VCI114" s="865"/>
      <c r="VCJ114" s="865"/>
      <c r="VCK114" s="864"/>
      <c r="VCL114" s="865"/>
      <c r="VCM114" s="865"/>
      <c r="VCN114" s="865"/>
      <c r="VCO114" s="865"/>
      <c r="VCP114" s="865"/>
      <c r="VCQ114" s="865"/>
      <c r="VCR114" s="865"/>
      <c r="VCS114" s="864"/>
      <c r="VCT114" s="865"/>
      <c r="VCU114" s="865"/>
      <c r="VCV114" s="865"/>
      <c r="VCW114" s="865"/>
      <c r="VCX114" s="865"/>
      <c r="VCY114" s="865"/>
      <c r="VCZ114" s="865"/>
      <c r="VDA114" s="864"/>
      <c r="VDB114" s="865"/>
      <c r="VDC114" s="865"/>
      <c r="VDD114" s="865"/>
      <c r="VDE114" s="865"/>
      <c r="VDF114" s="865"/>
      <c r="VDG114" s="865"/>
      <c r="VDH114" s="865"/>
      <c r="VDI114" s="864"/>
      <c r="VDJ114" s="865"/>
      <c r="VDK114" s="865"/>
      <c r="VDL114" s="865"/>
      <c r="VDM114" s="865"/>
      <c r="VDN114" s="865"/>
      <c r="VDO114" s="865"/>
      <c r="VDP114" s="865"/>
      <c r="VDQ114" s="864"/>
      <c r="VDR114" s="865"/>
      <c r="VDS114" s="865"/>
      <c r="VDT114" s="865"/>
      <c r="VDU114" s="865"/>
      <c r="VDV114" s="865"/>
      <c r="VDW114" s="865"/>
      <c r="VDX114" s="865"/>
      <c r="VDY114" s="864"/>
      <c r="VDZ114" s="865"/>
      <c r="VEA114" s="865"/>
      <c r="VEB114" s="865"/>
      <c r="VEC114" s="865"/>
      <c r="VED114" s="865"/>
      <c r="VEE114" s="865"/>
      <c r="VEF114" s="865"/>
      <c r="VEG114" s="864"/>
      <c r="VEH114" s="865"/>
      <c r="VEI114" s="865"/>
      <c r="VEJ114" s="865"/>
      <c r="VEK114" s="865"/>
      <c r="VEL114" s="865"/>
      <c r="VEM114" s="865"/>
      <c r="VEN114" s="865"/>
      <c r="VEO114" s="864"/>
      <c r="VEP114" s="865"/>
      <c r="VEQ114" s="865"/>
      <c r="VER114" s="865"/>
      <c r="VES114" s="865"/>
      <c r="VET114" s="865"/>
      <c r="VEU114" s="865"/>
      <c r="VEV114" s="865"/>
      <c r="VEW114" s="864"/>
      <c r="VEX114" s="865"/>
      <c r="VEY114" s="865"/>
      <c r="VEZ114" s="865"/>
      <c r="VFA114" s="865"/>
      <c r="VFB114" s="865"/>
      <c r="VFC114" s="865"/>
      <c r="VFD114" s="865"/>
      <c r="VFE114" s="864"/>
      <c r="VFF114" s="865"/>
      <c r="VFG114" s="865"/>
      <c r="VFH114" s="865"/>
      <c r="VFI114" s="865"/>
      <c r="VFJ114" s="865"/>
      <c r="VFK114" s="865"/>
      <c r="VFL114" s="865"/>
      <c r="VFM114" s="864"/>
      <c r="VFN114" s="865"/>
      <c r="VFO114" s="865"/>
      <c r="VFP114" s="865"/>
      <c r="VFQ114" s="865"/>
      <c r="VFR114" s="865"/>
      <c r="VFS114" s="865"/>
      <c r="VFT114" s="865"/>
      <c r="VFU114" s="864"/>
      <c r="VFV114" s="865"/>
      <c r="VFW114" s="865"/>
      <c r="VFX114" s="865"/>
      <c r="VFY114" s="865"/>
      <c r="VFZ114" s="865"/>
      <c r="VGA114" s="865"/>
      <c r="VGB114" s="865"/>
      <c r="VGC114" s="864"/>
      <c r="VGD114" s="865"/>
      <c r="VGE114" s="865"/>
      <c r="VGF114" s="865"/>
      <c r="VGG114" s="865"/>
      <c r="VGH114" s="865"/>
      <c r="VGI114" s="865"/>
      <c r="VGJ114" s="865"/>
      <c r="VGK114" s="864"/>
      <c r="VGL114" s="865"/>
      <c r="VGM114" s="865"/>
      <c r="VGN114" s="865"/>
      <c r="VGO114" s="865"/>
      <c r="VGP114" s="865"/>
      <c r="VGQ114" s="865"/>
      <c r="VGR114" s="865"/>
      <c r="VGS114" s="864"/>
      <c r="VGT114" s="865"/>
      <c r="VGU114" s="865"/>
      <c r="VGV114" s="865"/>
      <c r="VGW114" s="865"/>
      <c r="VGX114" s="865"/>
      <c r="VGY114" s="865"/>
      <c r="VGZ114" s="865"/>
      <c r="VHA114" s="864"/>
      <c r="VHB114" s="865"/>
      <c r="VHC114" s="865"/>
      <c r="VHD114" s="865"/>
      <c r="VHE114" s="865"/>
      <c r="VHF114" s="865"/>
      <c r="VHG114" s="865"/>
      <c r="VHH114" s="865"/>
      <c r="VHI114" s="864"/>
      <c r="VHJ114" s="865"/>
      <c r="VHK114" s="865"/>
      <c r="VHL114" s="865"/>
      <c r="VHM114" s="865"/>
      <c r="VHN114" s="865"/>
      <c r="VHO114" s="865"/>
      <c r="VHP114" s="865"/>
      <c r="VHQ114" s="864"/>
      <c r="VHR114" s="865"/>
      <c r="VHS114" s="865"/>
      <c r="VHT114" s="865"/>
      <c r="VHU114" s="865"/>
      <c r="VHV114" s="865"/>
      <c r="VHW114" s="865"/>
      <c r="VHX114" s="865"/>
      <c r="VHY114" s="864"/>
      <c r="VHZ114" s="865"/>
      <c r="VIA114" s="865"/>
      <c r="VIB114" s="865"/>
      <c r="VIC114" s="865"/>
      <c r="VID114" s="865"/>
      <c r="VIE114" s="865"/>
      <c r="VIF114" s="865"/>
      <c r="VIG114" s="864"/>
      <c r="VIH114" s="865"/>
      <c r="VII114" s="865"/>
      <c r="VIJ114" s="865"/>
      <c r="VIK114" s="865"/>
      <c r="VIL114" s="865"/>
      <c r="VIM114" s="865"/>
      <c r="VIN114" s="865"/>
      <c r="VIO114" s="864"/>
      <c r="VIP114" s="865"/>
      <c r="VIQ114" s="865"/>
      <c r="VIR114" s="865"/>
      <c r="VIS114" s="865"/>
      <c r="VIT114" s="865"/>
      <c r="VIU114" s="865"/>
      <c r="VIV114" s="865"/>
      <c r="VIW114" s="864"/>
      <c r="VIX114" s="865"/>
      <c r="VIY114" s="865"/>
      <c r="VIZ114" s="865"/>
      <c r="VJA114" s="865"/>
      <c r="VJB114" s="865"/>
      <c r="VJC114" s="865"/>
      <c r="VJD114" s="865"/>
      <c r="VJE114" s="864"/>
      <c r="VJF114" s="865"/>
      <c r="VJG114" s="865"/>
      <c r="VJH114" s="865"/>
      <c r="VJI114" s="865"/>
      <c r="VJJ114" s="865"/>
      <c r="VJK114" s="865"/>
      <c r="VJL114" s="865"/>
      <c r="VJM114" s="864"/>
      <c r="VJN114" s="865"/>
      <c r="VJO114" s="865"/>
      <c r="VJP114" s="865"/>
      <c r="VJQ114" s="865"/>
      <c r="VJR114" s="865"/>
      <c r="VJS114" s="865"/>
      <c r="VJT114" s="865"/>
      <c r="VJU114" s="864"/>
      <c r="VJV114" s="865"/>
      <c r="VJW114" s="865"/>
      <c r="VJX114" s="865"/>
      <c r="VJY114" s="865"/>
      <c r="VJZ114" s="865"/>
      <c r="VKA114" s="865"/>
      <c r="VKB114" s="865"/>
      <c r="VKC114" s="864"/>
      <c r="VKD114" s="865"/>
      <c r="VKE114" s="865"/>
      <c r="VKF114" s="865"/>
      <c r="VKG114" s="865"/>
      <c r="VKH114" s="865"/>
      <c r="VKI114" s="865"/>
      <c r="VKJ114" s="865"/>
      <c r="VKK114" s="864"/>
      <c r="VKL114" s="865"/>
      <c r="VKM114" s="865"/>
      <c r="VKN114" s="865"/>
      <c r="VKO114" s="865"/>
      <c r="VKP114" s="865"/>
      <c r="VKQ114" s="865"/>
      <c r="VKR114" s="865"/>
      <c r="VKS114" s="864"/>
      <c r="VKT114" s="865"/>
      <c r="VKU114" s="865"/>
      <c r="VKV114" s="865"/>
      <c r="VKW114" s="865"/>
      <c r="VKX114" s="865"/>
      <c r="VKY114" s="865"/>
      <c r="VKZ114" s="865"/>
      <c r="VLA114" s="864"/>
      <c r="VLB114" s="865"/>
      <c r="VLC114" s="865"/>
      <c r="VLD114" s="865"/>
      <c r="VLE114" s="865"/>
      <c r="VLF114" s="865"/>
      <c r="VLG114" s="865"/>
      <c r="VLH114" s="865"/>
      <c r="VLI114" s="864"/>
      <c r="VLJ114" s="865"/>
      <c r="VLK114" s="865"/>
      <c r="VLL114" s="865"/>
      <c r="VLM114" s="865"/>
      <c r="VLN114" s="865"/>
      <c r="VLO114" s="865"/>
      <c r="VLP114" s="865"/>
      <c r="VLQ114" s="864"/>
      <c r="VLR114" s="865"/>
      <c r="VLS114" s="865"/>
      <c r="VLT114" s="865"/>
      <c r="VLU114" s="865"/>
      <c r="VLV114" s="865"/>
      <c r="VLW114" s="865"/>
      <c r="VLX114" s="865"/>
      <c r="VLY114" s="864"/>
      <c r="VLZ114" s="865"/>
      <c r="VMA114" s="865"/>
      <c r="VMB114" s="865"/>
      <c r="VMC114" s="865"/>
      <c r="VMD114" s="865"/>
      <c r="VME114" s="865"/>
      <c r="VMF114" s="865"/>
      <c r="VMG114" s="864"/>
      <c r="VMH114" s="865"/>
      <c r="VMI114" s="865"/>
      <c r="VMJ114" s="865"/>
      <c r="VMK114" s="865"/>
      <c r="VML114" s="865"/>
      <c r="VMM114" s="865"/>
      <c r="VMN114" s="865"/>
      <c r="VMO114" s="864"/>
      <c r="VMP114" s="865"/>
      <c r="VMQ114" s="865"/>
      <c r="VMR114" s="865"/>
      <c r="VMS114" s="865"/>
      <c r="VMT114" s="865"/>
      <c r="VMU114" s="865"/>
      <c r="VMV114" s="865"/>
      <c r="VMW114" s="864"/>
      <c r="VMX114" s="865"/>
      <c r="VMY114" s="865"/>
      <c r="VMZ114" s="865"/>
      <c r="VNA114" s="865"/>
      <c r="VNB114" s="865"/>
      <c r="VNC114" s="865"/>
      <c r="VND114" s="865"/>
      <c r="VNE114" s="864"/>
      <c r="VNF114" s="865"/>
      <c r="VNG114" s="865"/>
      <c r="VNH114" s="865"/>
      <c r="VNI114" s="865"/>
      <c r="VNJ114" s="865"/>
      <c r="VNK114" s="865"/>
      <c r="VNL114" s="865"/>
      <c r="VNM114" s="864"/>
      <c r="VNN114" s="865"/>
      <c r="VNO114" s="865"/>
      <c r="VNP114" s="865"/>
      <c r="VNQ114" s="865"/>
      <c r="VNR114" s="865"/>
      <c r="VNS114" s="865"/>
      <c r="VNT114" s="865"/>
      <c r="VNU114" s="864"/>
      <c r="VNV114" s="865"/>
      <c r="VNW114" s="865"/>
      <c r="VNX114" s="865"/>
      <c r="VNY114" s="865"/>
      <c r="VNZ114" s="865"/>
      <c r="VOA114" s="865"/>
      <c r="VOB114" s="865"/>
      <c r="VOC114" s="864"/>
      <c r="VOD114" s="865"/>
      <c r="VOE114" s="865"/>
      <c r="VOF114" s="865"/>
      <c r="VOG114" s="865"/>
      <c r="VOH114" s="865"/>
      <c r="VOI114" s="865"/>
      <c r="VOJ114" s="865"/>
      <c r="VOK114" s="864"/>
      <c r="VOL114" s="865"/>
      <c r="VOM114" s="865"/>
      <c r="VON114" s="865"/>
      <c r="VOO114" s="865"/>
      <c r="VOP114" s="865"/>
      <c r="VOQ114" s="865"/>
      <c r="VOR114" s="865"/>
      <c r="VOS114" s="864"/>
      <c r="VOT114" s="865"/>
      <c r="VOU114" s="865"/>
      <c r="VOV114" s="865"/>
      <c r="VOW114" s="865"/>
      <c r="VOX114" s="865"/>
      <c r="VOY114" s="865"/>
      <c r="VOZ114" s="865"/>
      <c r="VPA114" s="864"/>
      <c r="VPB114" s="865"/>
      <c r="VPC114" s="865"/>
      <c r="VPD114" s="865"/>
      <c r="VPE114" s="865"/>
      <c r="VPF114" s="865"/>
      <c r="VPG114" s="865"/>
      <c r="VPH114" s="865"/>
      <c r="VPI114" s="864"/>
      <c r="VPJ114" s="865"/>
      <c r="VPK114" s="865"/>
      <c r="VPL114" s="865"/>
      <c r="VPM114" s="865"/>
      <c r="VPN114" s="865"/>
      <c r="VPO114" s="865"/>
      <c r="VPP114" s="865"/>
      <c r="VPQ114" s="864"/>
      <c r="VPR114" s="865"/>
      <c r="VPS114" s="865"/>
      <c r="VPT114" s="865"/>
      <c r="VPU114" s="865"/>
      <c r="VPV114" s="865"/>
      <c r="VPW114" s="865"/>
      <c r="VPX114" s="865"/>
      <c r="VPY114" s="864"/>
      <c r="VPZ114" s="865"/>
      <c r="VQA114" s="865"/>
      <c r="VQB114" s="865"/>
      <c r="VQC114" s="865"/>
      <c r="VQD114" s="865"/>
      <c r="VQE114" s="865"/>
      <c r="VQF114" s="865"/>
      <c r="VQG114" s="864"/>
      <c r="VQH114" s="865"/>
      <c r="VQI114" s="865"/>
      <c r="VQJ114" s="865"/>
      <c r="VQK114" s="865"/>
      <c r="VQL114" s="865"/>
      <c r="VQM114" s="865"/>
      <c r="VQN114" s="865"/>
      <c r="VQO114" s="864"/>
      <c r="VQP114" s="865"/>
      <c r="VQQ114" s="865"/>
      <c r="VQR114" s="865"/>
      <c r="VQS114" s="865"/>
      <c r="VQT114" s="865"/>
      <c r="VQU114" s="865"/>
      <c r="VQV114" s="865"/>
      <c r="VQW114" s="864"/>
      <c r="VQX114" s="865"/>
      <c r="VQY114" s="865"/>
      <c r="VQZ114" s="865"/>
      <c r="VRA114" s="865"/>
      <c r="VRB114" s="865"/>
      <c r="VRC114" s="865"/>
      <c r="VRD114" s="865"/>
      <c r="VRE114" s="864"/>
      <c r="VRF114" s="865"/>
      <c r="VRG114" s="865"/>
      <c r="VRH114" s="865"/>
      <c r="VRI114" s="865"/>
      <c r="VRJ114" s="865"/>
      <c r="VRK114" s="865"/>
      <c r="VRL114" s="865"/>
      <c r="VRM114" s="864"/>
      <c r="VRN114" s="865"/>
      <c r="VRO114" s="865"/>
      <c r="VRP114" s="865"/>
      <c r="VRQ114" s="865"/>
      <c r="VRR114" s="865"/>
      <c r="VRS114" s="865"/>
      <c r="VRT114" s="865"/>
      <c r="VRU114" s="864"/>
      <c r="VRV114" s="865"/>
      <c r="VRW114" s="865"/>
      <c r="VRX114" s="865"/>
      <c r="VRY114" s="865"/>
      <c r="VRZ114" s="865"/>
      <c r="VSA114" s="865"/>
      <c r="VSB114" s="865"/>
      <c r="VSC114" s="864"/>
      <c r="VSD114" s="865"/>
      <c r="VSE114" s="865"/>
      <c r="VSF114" s="865"/>
      <c r="VSG114" s="865"/>
      <c r="VSH114" s="865"/>
      <c r="VSI114" s="865"/>
      <c r="VSJ114" s="865"/>
      <c r="VSK114" s="864"/>
      <c r="VSL114" s="865"/>
      <c r="VSM114" s="865"/>
      <c r="VSN114" s="865"/>
      <c r="VSO114" s="865"/>
      <c r="VSP114" s="865"/>
      <c r="VSQ114" s="865"/>
      <c r="VSR114" s="865"/>
      <c r="VSS114" s="864"/>
      <c r="VST114" s="865"/>
      <c r="VSU114" s="865"/>
      <c r="VSV114" s="865"/>
      <c r="VSW114" s="865"/>
      <c r="VSX114" s="865"/>
      <c r="VSY114" s="865"/>
      <c r="VSZ114" s="865"/>
      <c r="VTA114" s="864"/>
      <c r="VTB114" s="865"/>
      <c r="VTC114" s="865"/>
      <c r="VTD114" s="865"/>
      <c r="VTE114" s="865"/>
      <c r="VTF114" s="865"/>
      <c r="VTG114" s="865"/>
      <c r="VTH114" s="865"/>
      <c r="VTI114" s="864"/>
      <c r="VTJ114" s="865"/>
      <c r="VTK114" s="865"/>
      <c r="VTL114" s="865"/>
      <c r="VTM114" s="865"/>
      <c r="VTN114" s="865"/>
      <c r="VTO114" s="865"/>
      <c r="VTP114" s="865"/>
      <c r="VTQ114" s="864"/>
      <c r="VTR114" s="865"/>
      <c r="VTS114" s="865"/>
      <c r="VTT114" s="865"/>
      <c r="VTU114" s="865"/>
      <c r="VTV114" s="865"/>
      <c r="VTW114" s="865"/>
      <c r="VTX114" s="865"/>
      <c r="VTY114" s="864"/>
      <c r="VTZ114" s="865"/>
      <c r="VUA114" s="865"/>
      <c r="VUB114" s="865"/>
      <c r="VUC114" s="865"/>
      <c r="VUD114" s="865"/>
      <c r="VUE114" s="865"/>
      <c r="VUF114" s="865"/>
      <c r="VUG114" s="864"/>
      <c r="VUH114" s="865"/>
      <c r="VUI114" s="865"/>
      <c r="VUJ114" s="865"/>
      <c r="VUK114" s="865"/>
      <c r="VUL114" s="865"/>
      <c r="VUM114" s="865"/>
      <c r="VUN114" s="865"/>
      <c r="VUO114" s="864"/>
      <c r="VUP114" s="865"/>
      <c r="VUQ114" s="865"/>
      <c r="VUR114" s="865"/>
      <c r="VUS114" s="865"/>
      <c r="VUT114" s="865"/>
      <c r="VUU114" s="865"/>
      <c r="VUV114" s="865"/>
      <c r="VUW114" s="864"/>
      <c r="VUX114" s="865"/>
      <c r="VUY114" s="865"/>
      <c r="VUZ114" s="865"/>
      <c r="VVA114" s="865"/>
      <c r="VVB114" s="865"/>
      <c r="VVC114" s="865"/>
      <c r="VVD114" s="865"/>
      <c r="VVE114" s="864"/>
      <c r="VVF114" s="865"/>
      <c r="VVG114" s="865"/>
      <c r="VVH114" s="865"/>
      <c r="VVI114" s="865"/>
      <c r="VVJ114" s="865"/>
      <c r="VVK114" s="865"/>
      <c r="VVL114" s="865"/>
      <c r="VVM114" s="864"/>
      <c r="VVN114" s="865"/>
      <c r="VVO114" s="865"/>
      <c r="VVP114" s="865"/>
      <c r="VVQ114" s="865"/>
      <c r="VVR114" s="865"/>
      <c r="VVS114" s="865"/>
      <c r="VVT114" s="865"/>
      <c r="VVU114" s="864"/>
      <c r="VVV114" s="865"/>
      <c r="VVW114" s="865"/>
      <c r="VVX114" s="865"/>
      <c r="VVY114" s="865"/>
      <c r="VVZ114" s="865"/>
      <c r="VWA114" s="865"/>
      <c r="VWB114" s="865"/>
      <c r="VWC114" s="864"/>
      <c r="VWD114" s="865"/>
      <c r="VWE114" s="865"/>
      <c r="VWF114" s="865"/>
      <c r="VWG114" s="865"/>
      <c r="VWH114" s="865"/>
      <c r="VWI114" s="865"/>
      <c r="VWJ114" s="865"/>
      <c r="VWK114" s="864"/>
      <c r="VWL114" s="865"/>
      <c r="VWM114" s="865"/>
      <c r="VWN114" s="865"/>
      <c r="VWO114" s="865"/>
      <c r="VWP114" s="865"/>
      <c r="VWQ114" s="865"/>
      <c r="VWR114" s="865"/>
      <c r="VWS114" s="864"/>
      <c r="VWT114" s="865"/>
      <c r="VWU114" s="865"/>
      <c r="VWV114" s="865"/>
      <c r="VWW114" s="865"/>
      <c r="VWX114" s="865"/>
      <c r="VWY114" s="865"/>
      <c r="VWZ114" s="865"/>
      <c r="VXA114" s="864"/>
      <c r="VXB114" s="865"/>
      <c r="VXC114" s="865"/>
      <c r="VXD114" s="865"/>
      <c r="VXE114" s="865"/>
      <c r="VXF114" s="865"/>
      <c r="VXG114" s="865"/>
      <c r="VXH114" s="865"/>
      <c r="VXI114" s="864"/>
      <c r="VXJ114" s="865"/>
      <c r="VXK114" s="865"/>
      <c r="VXL114" s="865"/>
      <c r="VXM114" s="865"/>
      <c r="VXN114" s="865"/>
      <c r="VXO114" s="865"/>
      <c r="VXP114" s="865"/>
      <c r="VXQ114" s="864"/>
      <c r="VXR114" s="865"/>
      <c r="VXS114" s="865"/>
      <c r="VXT114" s="865"/>
      <c r="VXU114" s="865"/>
      <c r="VXV114" s="865"/>
      <c r="VXW114" s="865"/>
      <c r="VXX114" s="865"/>
      <c r="VXY114" s="864"/>
      <c r="VXZ114" s="865"/>
      <c r="VYA114" s="865"/>
      <c r="VYB114" s="865"/>
      <c r="VYC114" s="865"/>
      <c r="VYD114" s="865"/>
      <c r="VYE114" s="865"/>
      <c r="VYF114" s="865"/>
      <c r="VYG114" s="864"/>
      <c r="VYH114" s="865"/>
      <c r="VYI114" s="865"/>
      <c r="VYJ114" s="865"/>
      <c r="VYK114" s="865"/>
      <c r="VYL114" s="865"/>
      <c r="VYM114" s="865"/>
      <c r="VYN114" s="865"/>
      <c r="VYO114" s="864"/>
      <c r="VYP114" s="865"/>
      <c r="VYQ114" s="865"/>
      <c r="VYR114" s="865"/>
      <c r="VYS114" s="865"/>
      <c r="VYT114" s="865"/>
      <c r="VYU114" s="865"/>
      <c r="VYV114" s="865"/>
      <c r="VYW114" s="864"/>
      <c r="VYX114" s="865"/>
      <c r="VYY114" s="865"/>
      <c r="VYZ114" s="865"/>
      <c r="VZA114" s="865"/>
      <c r="VZB114" s="865"/>
      <c r="VZC114" s="865"/>
      <c r="VZD114" s="865"/>
      <c r="VZE114" s="864"/>
      <c r="VZF114" s="865"/>
      <c r="VZG114" s="865"/>
      <c r="VZH114" s="865"/>
      <c r="VZI114" s="865"/>
      <c r="VZJ114" s="865"/>
      <c r="VZK114" s="865"/>
      <c r="VZL114" s="865"/>
      <c r="VZM114" s="864"/>
      <c r="VZN114" s="865"/>
      <c r="VZO114" s="865"/>
      <c r="VZP114" s="865"/>
      <c r="VZQ114" s="865"/>
      <c r="VZR114" s="865"/>
      <c r="VZS114" s="865"/>
      <c r="VZT114" s="865"/>
      <c r="VZU114" s="864"/>
      <c r="VZV114" s="865"/>
      <c r="VZW114" s="865"/>
      <c r="VZX114" s="865"/>
      <c r="VZY114" s="865"/>
      <c r="VZZ114" s="865"/>
      <c r="WAA114" s="865"/>
      <c r="WAB114" s="865"/>
      <c r="WAC114" s="864"/>
      <c r="WAD114" s="865"/>
      <c r="WAE114" s="865"/>
      <c r="WAF114" s="865"/>
      <c r="WAG114" s="865"/>
      <c r="WAH114" s="865"/>
      <c r="WAI114" s="865"/>
      <c r="WAJ114" s="865"/>
      <c r="WAK114" s="864"/>
      <c r="WAL114" s="865"/>
      <c r="WAM114" s="865"/>
      <c r="WAN114" s="865"/>
      <c r="WAO114" s="865"/>
      <c r="WAP114" s="865"/>
      <c r="WAQ114" s="865"/>
      <c r="WAR114" s="865"/>
      <c r="WAS114" s="864"/>
      <c r="WAT114" s="865"/>
      <c r="WAU114" s="865"/>
      <c r="WAV114" s="865"/>
      <c r="WAW114" s="865"/>
      <c r="WAX114" s="865"/>
      <c r="WAY114" s="865"/>
      <c r="WAZ114" s="865"/>
      <c r="WBA114" s="864"/>
      <c r="WBB114" s="865"/>
      <c r="WBC114" s="865"/>
      <c r="WBD114" s="865"/>
      <c r="WBE114" s="865"/>
      <c r="WBF114" s="865"/>
      <c r="WBG114" s="865"/>
      <c r="WBH114" s="865"/>
      <c r="WBI114" s="864"/>
      <c r="WBJ114" s="865"/>
      <c r="WBK114" s="865"/>
      <c r="WBL114" s="865"/>
      <c r="WBM114" s="865"/>
      <c r="WBN114" s="865"/>
      <c r="WBO114" s="865"/>
      <c r="WBP114" s="865"/>
      <c r="WBQ114" s="864"/>
      <c r="WBR114" s="865"/>
      <c r="WBS114" s="865"/>
      <c r="WBT114" s="865"/>
      <c r="WBU114" s="865"/>
      <c r="WBV114" s="865"/>
      <c r="WBW114" s="865"/>
      <c r="WBX114" s="865"/>
      <c r="WBY114" s="864"/>
      <c r="WBZ114" s="865"/>
      <c r="WCA114" s="865"/>
      <c r="WCB114" s="865"/>
      <c r="WCC114" s="865"/>
      <c r="WCD114" s="865"/>
      <c r="WCE114" s="865"/>
      <c r="WCF114" s="865"/>
      <c r="WCG114" s="864"/>
      <c r="WCH114" s="865"/>
      <c r="WCI114" s="865"/>
      <c r="WCJ114" s="865"/>
      <c r="WCK114" s="865"/>
      <c r="WCL114" s="865"/>
      <c r="WCM114" s="865"/>
      <c r="WCN114" s="865"/>
      <c r="WCO114" s="864"/>
      <c r="WCP114" s="865"/>
      <c r="WCQ114" s="865"/>
      <c r="WCR114" s="865"/>
      <c r="WCS114" s="865"/>
      <c r="WCT114" s="865"/>
      <c r="WCU114" s="865"/>
      <c r="WCV114" s="865"/>
      <c r="WCW114" s="864"/>
      <c r="WCX114" s="865"/>
      <c r="WCY114" s="865"/>
      <c r="WCZ114" s="865"/>
      <c r="WDA114" s="865"/>
      <c r="WDB114" s="865"/>
      <c r="WDC114" s="865"/>
      <c r="WDD114" s="865"/>
      <c r="WDE114" s="864"/>
      <c r="WDF114" s="865"/>
      <c r="WDG114" s="865"/>
      <c r="WDH114" s="865"/>
      <c r="WDI114" s="865"/>
      <c r="WDJ114" s="865"/>
      <c r="WDK114" s="865"/>
      <c r="WDL114" s="865"/>
      <c r="WDM114" s="864"/>
      <c r="WDN114" s="865"/>
      <c r="WDO114" s="865"/>
      <c r="WDP114" s="865"/>
      <c r="WDQ114" s="865"/>
      <c r="WDR114" s="865"/>
      <c r="WDS114" s="865"/>
      <c r="WDT114" s="865"/>
      <c r="WDU114" s="864"/>
      <c r="WDV114" s="865"/>
      <c r="WDW114" s="865"/>
      <c r="WDX114" s="865"/>
      <c r="WDY114" s="865"/>
      <c r="WDZ114" s="865"/>
      <c r="WEA114" s="865"/>
      <c r="WEB114" s="865"/>
      <c r="WEC114" s="864"/>
      <c r="WED114" s="865"/>
      <c r="WEE114" s="865"/>
      <c r="WEF114" s="865"/>
      <c r="WEG114" s="865"/>
      <c r="WEH114" s="865"/>
      <c r="WEI114" s="865"/>
      <c r="WEJ114" s="865"/>
      <c r="WEK114" s="864"/>
      <c r="WEL114" s="865"/>
      <c r="WEM114" s="865"/>
      <c r="WEN114" s="865"/>
      <c r="WEO114" s="865"/>
      <c r="WEP114" s="865"/>
      <c r="WEQ114" s="865"/>
      <c r="WER114" s="865"/>
      <c r="WES114" s="864"/>
      <c r="WET114" s="865"/>
      <c r="WEU114" s="865"/>
      <c r="WEV114" s="865"/>
      <c r="WEW114" s="865"/>
      <c r="WEX114" s="865"/>
      <c r="WEY114" s="865"/>
      <c r="WEZ114" s="865"/>
      <c r="WFA114" s="864"/>
      <c r="WFB114" s="865"/>
      <c r="WFC114" s="865"/>
      <c r="WFD114" s="865"/>
      <c r="WFE114" s="865"/>
      <c r="WFF114" s="865"/>
      <c r="WFG114" s="865"/>
      <c r="WFH114" s="865"/>
      <c r="WFI114" s="864"/>
      <c r="WFJ114" s="865"/>
      <c r="WFK114" s="865"/>
      <c r="WFL114" s="865"/>
      <c r="WFM114" s="865"/>
      <c r="WFN114" s="865"/>
      <c r="WFO114" s="865"/>
      <c r="WFP114" s="865"/>
      <c r="WFQ114" s="864"/>
      <c r="WFR114" s="865"/>
      <c r="WFS114" s="865"/>
      <c r="WFT114" s="865"/>
      <c r="WFU114" s="865"/>
      <c r="WFV114" s="865"/>
      <c r="WFW114" s="865"/>
      <c r="WFX114" s="865"/>
      <c r="WFY114" s="864"/>
      <c r="WFZ114" s="865"/>
      <c r="WGA114" s="865"/>
      <c r="WGB114" s="865"/>
      <c r="WGC114" s="865"/>
      <c r="WGD114" s="865"/>
      <c r="WGE114" s="865"/>
      <c r="WGF114" s="865"/>
      <c r="WGG114" s="864"/>
      <c r="WGH114" s="865"/>
      <c r="WGI114" s="865"/>
      <c r="WGJ114" s="865"/>
      <c r="WGK114" s="865"/>
      <c r="WGL114" s="865"/>
      <c r="WGM114" s="865"/>
      <c r="WGN114" s="865"/>
      <c r="WGO114" s="864"/>
      <c r="WGP114" s="865"/>
      <c r="WGQ114" s="865"/>
      <c r="WGR114" s="865"/>
      <c r="WGS114" s="865"/>
      <c r="WGT114" s="865"/>
      <c r="WGU114" s="865"/>
      <c r="WGV114" s="865"/>
      <c r="WGW114" s="864"/>
      <c r="WGX114" s="865"/>
      <c r="WGY114" s="865"/>
      <c r="WGZ114" s="865"/>
      <c r="WHA114" s="865"/>
      <c r="WHB114" s="865"/>
      <c r="WHC114" s="865"/>
      <c r="WHD114" s="865"/>
      <c r="WHE114" s="864"/>
      <c r="WHF114" s="865"/>
      <c r="WHG114" s="865"/>
      <c r="WHH114" s="865"/>
      <c r="WHI114" s="865"/>
      <c r="WHJ114" s="865"/>
      <c r="WHK114" s="865"/>
      <c r="WHL114" s="865"/>
      <c r="WHM114" s="864"/>
      <c r="WHN114" s="865"/>
      <c r="WHO114" s="865"/>
      <c r="WHP114" s="865"/>
      <c r="WHQ114" s="865"/>
      <c r="WHR114" s="865"/>
      <c r="WHS114" s="865"/>
      <c r="WHT114" s="865"/>
      <c r="WHU114" s="864"/>
      <c r="WHV114" s="865"/>
      <c r="WHW114" s="865"/>
      <c r="WHX114" s="865"/>
      <c r="WHY114" s="865"/>
      <c r="WHZ114" s="865"/>
      <c r="WIA114" s="865"/>
      <c r="WIB114" s="865"/>
      <c r="WIC114" s="864"/>
      <c r="WID114" s="865"/>
      <c r="WIE114" s="865"/>
      <c r="WIF114" s="865"/>
      <c r="WIG114" s="865"/>
      <c r="WIH114" s="865"/>
      <c r="WII114" s="865"/>
      <c r="WIJ114" s="865"/>
      <c r="WIK114" s="864"/>
      <c r="WIL114" s="865"/>
      <c r="WIM114" s="865"/>
      <c r="WIN114" s="865"/>
      <c r="WIO114" s="865"/>
      <c r="WIP114" s="865"/>
      <c r="WIQ114" s="865"/>
      <c r="WIR114" s="865"/>
      <c r="WIS114" s="864"/>
      <c r="WIT114" s="865"/>
      <c r="WIU114" s="865"/>
      <c r="WIV114" s="865"/>
      <c r="WIW114" s="865"/>
      <c r="WIX114" s="865"/>
      <c r="WIY114" s="865"/>
      <c r="WIZ114" s="865"/>
      <c r="WJA114" s="864"/>
      <c r="WJB114" s="865"/>
      <c r="WJC114" s="865"/>
      <c r="WJD114" s="865"/>
      <c r="WJE114" s="865"/>
      <c r="WJF114" s="865"/>
      <c r="WJG114" s="865"/>
      <c r="WJH114" s="865"/>
      <c r="WJI114" s="864"/>
      <c r="WJJ114" s="865"/>
      <c r="WJK114" s="865"/>
      <c r="WJL114" s="865"/>
      <c r="WJM114" s="865"/>
      <c r="WJN114" s="865"/>
      <c r="WJO114" s="865"/>
      <c r="WJP114" s="865"/>
      <c r="WJQ114" s="864"/>
      <c r="WJR114" s="865"/>
      <c r="WJS114" s="865"/>
      <c r="WJT114" s="865"/>
      <c r="WJU114" s="865"/>
      <c r="WJV114" s="865"/>
      <c r="WJW114" s="865"/>
      <c r="WJX114" s="865"/>
      <c r="WJY114" s="864"/>
      <c r="WJZ114" s="865"/>
      <c r="WKA114" s="865"/>
      <c r="WKB114" s="865"/>
      <c r="WKC114" s="865"/>
      <c r="WKD114" s="865"/>
      <c r="WKE114" s="865"/>
      <c r="WKF114" s="865"/>
      <c r="WKG114" s="864"/>
      <c r="WKH114" s="865"/>
      <c r="WKI114" s="865"/>
      <c r="WKJ114" s="865"/>
      <c r="WKK114" s="865"/>
      <c r="WKL114" s="865"/>
      <c r="WKM114" s="865"/>
      <c r="WKN114" s="865"/>
      <c r="WKO114" s="864"/>
      <c r="WKP114" s="865"/>
      <c r="WKQ114" s="865"/>
      <c r="WKR114" s="865"/>
      <c r="WKS114" s="865"/>
      <c r="WKT114" s="865"/>
      <c r="WKU114" s="865"/>
      <c r="WKV114" s="865"/>
      <c r="WKW114" s="864"/>
      <c r="WKX114" s="865"/>
      <c r="WKY114" s="865"/>
      <c r="WKZ114" s="865"/>
      <c r="WLA114" s="865"/>
      <c r="WLB114" s="865"/>
      <c r="WLC114" s="865"/>
      <c r="WLD114" s="865"/>
      <c r="WLE114" s="864"/>
      <c r="WLF114" s="865"/>
      <c r="WLG114" s="865"/>
      <c r="WLH114" s="865"/>
      <c r="WLI114" s="865"/>
      <c r="WLJ114" s="865"/>
      <c r="WLK114" s="865"/>
      <c r="WLL114" s="865"/>
      <c r="WLM114" s="864"/>
      <c r="WLN114" s="865"/>
      <c r="WLO114" s="865"/>
      <c r="WLP114" s="865"/>
      <c r="WLQ114" s="865"/>
      <c r="WLR114" s="865"/>
      <c r="WLS114" s="865"/>
      <c r="WLT114" s="865"/>
      <c r="WLU114" s="864"/>
      <c r="WLV114" s="865"/>
      <c r="WLW114" s="865"/>
      <c r="WLX114" s="865"/>
      <c r="WLY114" s="865"/>
      <c r="WLZ114" s="865"/>
      <c r="WMA114" s="865"/>
      <c r="WMB114" s="865"/>
      <c r="WMC114" s="864"/>
      <c r="WMD114" s="865"/>
      <c r="WME114" s="865"/>
      <c r="WMF114" s="865"/>
      <c r="WMG114" s="865"/>
      <c r="WMH114" s="865"/>
      <c r="WMI114" s="865"/>
      <c r="WMJ114" s="865"/>
      <c r="WMK114" s="864"/>
      <c r="WML114" s="865"/>
      <c r="WMM114" s="865"/>
      <c r="WMN114" s="865"/>
      <c r="WMO114" s="865"/>
      <c r="WMP114" s="865"/>
      <c r="WMQ114" s="865"/>
      <c r="WMR114" s="865"/>
      <c r="WMS114" s="864"/>
      <c r="WMT114" s="865"/>
      <c r="WMU114" s="865"/>
      <c r="WMV114" s="865"/>
      <c r="WMW114" s="865"/>
      <c r="WMX114" s="865"/>
      <c r="WMY114" s="865"/>
      <c r="WMZ114" s="865"/>
      <c r="WNA114" s="864"/>
      <c r="WNB114" s="865"/>
      <c r="WNC114" s="865"/>
      <c r="WND114" s="865"/>
      <c r="WNE114" s="865"/>
      <c r="WNF114" s="865"/>
      <c r="WNG114" s="865"/>
      <c r="WNH114" s="865"/>
      <c r="WNI114" s="864"/>
      <c r="WNJ114" s="865"/>
      <c r="WNK114" s="865"/>
      <c r="WNL114" s="865"/>
      <c r="WNM114" s="865"/>
      <c r="WNN114" s="865"/>
      <c r="WNO114" s="865"/>
      <c r="WNP114" s="865"/>
      <c r="WNQ114" s="864"/>
      <c r="WNR114" s="865"/>
      <c r="WNS114" s="865"/>
      <c r="WNT114" s="865"/>
      <c r="WNU114" s="865"/>
      <c r="WNV114" s="865"/>
      <c r="WNW114" s="865"/>
      <c r="WNX114" s="865"/>
      <c r="WNY114" s="864"/>
      <c r="WNZ114" s="865"/>
      <c r="WOA114" s="865"/>
      <c r="WOB114" s="865"/>
      <c r="WOC114" s="865"/>
      <c r="WOD114" s="865"/>
      <c r="WOE114" s="865"/>
      <c r="WOF114" s="865"/>
      <c r="WOG114" s="864"/>
      <c r="WOH114" s="865"/>
      <c r="WOI114" s="865"/>
      <c r="WOJ114" s="865"/>
      <c r="WOK114" s="865"/>
      <c r="WOL114" s="865"/>
      <c r="WOM114" s="865"/>
      <c r="WON114" s="865"/>
      <c r="WOO114" s="864"/>
      <c r="WOP114" s="865"/>
      <c r="WOQ114" s="865"/>
      <c r="WOR114" s="865"/>
      <c r="WOS114" s="865"/>
      <c r="WOT114" s="865"/>
      <c r="WOU114" s="865"/>
      <c r="WOV114" s="865"/>
      <c r="WOW114" s="864"/>
      <c r="WOX114" s="865"/>
      <c r="WOY114" s="865"/>
      <c r="WOZ114" s="865"/>
      <c r="WPA114" s="865"/>
      <c r="WPB114" s="865"/>
      <c r="WPC114" s="865"/>
      <c r="WPD114" s="865"/>
      <c r="WPE114" s="864"/>
      <c r="WPF114" s="865"/>
      <c r="WPG114" s="865"/>
      <c r="WPH114" s="865"/>
      <c r="WPI114" s="865"/>
      <c r="WPJ114" s="865"/>
      <c r="WPK114" s="865"/>
      <c r="WPL114" s="865"/>
      <c r="WPM114" s="864"/>
      <c r="WPN114" s="865"/>
      <c r="WPO114" s="865"/>
      <c r="WPP114" s="865"/>
      <c r="WPQ114" s="865"/>
      <c r="WPR114" s="865"/>
      <c r="WPS114" s="865"/>
      <c r="WPT114" s="865"/>
      <c r="WPU114" s="864"/>
      <c r="WPV114" s="865"/>
      <c r="WPW114" s="865"/>
      <c r="WPX114" s="865"/>
      <c r="WPY114" s="865"/>
      <c r="WPZ114" s="865"/>
      <c r="WQA114" s="865"/>
      <c r="WQB114" s="865"/>
      <c r="WQC114" s="864"/>
      <c r="WQD114" s="865"/>
      <c r="WQE114" s="865"/>
      <c r="WQF114" s="865"/>
      <c r="WQG114" s="865"/>
      <c r="WQH114" s="865"/>
      <c r="WQI114" s="865"/>
      <c r="WQJ114" s="865"/>
      <c r="WQK114" s="864"/>
      <c r="WQL114" s="865"/>
      <c r="WQM114" s="865"/>
      <c r="WQN114" s="865"/>
      <c r="WQO114" s="865"/>
      <c r="WQP114" s="865"/>
      <c r="WQQ114" s="865"/>
      <c r="WQR114" s="865"/>
      <c r="WQS114" s="864"/>
      <c r="WQT114" s="865"/>
      <c r="WQU114" s="865"/>
      <c r="WQV114" s="865"/>
      <c r="WQW114" s="865"/>
      <c r="WQX114" s="865"/>
      <c r="WQY114" s="865"/>
      <c r="WQZ114" s="865"/>
      <c r="WRA114" s="864"/>
      <c r="WRB114" s="865"/>
      <c r="WRC114" s="865"/>
      <c r="WRD114" s="865"/>
      <c r="WRE114" s="865"/>
      <c r="WRF114" s="865"/>
      <c r="WRG114" s="865"/>
      <c r="WRH114" s="865"/>
      <c r="WRI114" s="864"/>
      <c r="WRJ114" s="865"/>
      <c r="WRK114" s="865"/>
      <c r="WRL114" s="865"/>
      <c r="WRM114" s="865"/>
      <c r="WRN114" s="865"/>
      <c r="WRO114" s="865"/>
      <c r="WRP114" s="865"/>
      <c r="WRQ114" s="864"/>
      <c r="WRR114" s="865"/>
      <c r="WRS114" s="865"/>
      <c r="WRT114" s="865"/>
      <c r="WRU114" s="865"/>
      <c r="WRV114" s="865"/>
      <c r="WRW114" s="865"/>
      <c r="WRX114" s="865"/>
      <c r="WRY114" s="864"/>
      <c r="WRZ114" s="865"/>
      <c r="WSA114" s="865"/>
      <c r="WSB114" s="865"/>
      <c r="WSC114" s="865"/>
      <c r="WSD114" s="865"/>
      <c r="WSE114" s="865"/>
      <c r="WSF114" s="865"/>
      <c r="WSG114" s="864"/>
      <c r="WSH114" s="865"/>
      <c r="WSI114" s="865"/>
      <c r="WSJ114" s="865"/>
      <c r="WSK114" s="865"/>
      <c r="WSL114" s="865"/>
      <c r="WSM114" s="865"/>
      <c r="WSN114" s="865"/>
      <c r="WSO114" s="864"/>
      <c r="WSP114" s="865"/>
      <c r="WSQ114" s="865"/>
      <c r="WSR114" s="865"/>
      <c r="WSS114" s="865"/>
      <c r="WST114" s="865"/>
      <c r="WSU114" s="865"/>
      <c r="WSV114" s="865"/>
      <c r="WSW114" s="864"/>
      <c r="WSX114" s="865"/>
      <c r="WSY114" s="865"/>
      <c r="WSZ114" s="865"/>
      <c r="WTA114" s="865"/>
      <c r="WTB114" s="865"/>
      <c r="WTC114" s="865"/>
      <c r="WTD114" s="865"/>
      <c r="WTE114" s="864"/>
      <c r="WTF114" s="865"/>
      <c r="WTG114" s="865"/>
      <c r="WTH114" s="865"/>
      <c r="WTI114" s="865"/>
      <c r="WTJ114" s="865"/>
      <c r="WTK114" s="865"/>
      <c r="WTL114" s="865"/>
      <c r="WTM114" s="864"/>
      <c r="WTN114" s="865"/>
      <c r="WTO114" s="865"/>
      <c r="WTP114" s="865"/>
      <c r="WTQ114" s="865"/>
      <c r="WTR114" s="865"/>
      <c r="WTS114" s="865"/>
      <c r="WTT114" s="865"/>
      <c r="WTU114" s="864"/>
      <c r="WTV114" s="865"/>
      <c r="WTW114" s="865"/>
      <c r="WTX114" s="865"/>
      <c r="WTY114" s="865"/>
      <c r="WTZ114" s="865"/>
      <c r="WUA114" s="865"/>
      <c r="WUB114" s="865"/>
      <c r="WUC114" s="864"/>
      <c r="WUD114" s="865"/>
      <c r="WUE114" s="865"/>
      <c r="WUF114" s="865"/>
      <c r="WUG114" s="865"/>
      <c r="WUH114" s="865"/>
      <c r="WUI114" s="865"/>
      <c r="WUJ114" s="865"/>
      <c r="WUK114" s="864"/>
      <c r="WUL114" s="865"/>
      <c r="WUM114" s="865"/>
      <c r="WUN114" s="865"/>
      <c r="WUO114" s="865"/>
      <c r="WUP114" s="865"/>
      <c r="WUQ114" s="865"/>
      <c r="WUR114" s="865"/>
      <c r="WUS114" s="864"/>
      <c r="WUT114" s="865"/>
      <c r="WUU114" s="865"/>
      <c r="WUV114" s="865"/>
      <c r="WUW114" s="865"/>
      <c r="WUX114" s="865"/>
      <c r="WUY114" s="865"/>
      <c r="WUZ114" s="865"/>
      <c r="WVA114" s="864"/>
      <c r="WVB114" s="865"/>
      <c r="WVC114" s="865"/>
      <c r="WVD114" s="865"/>
      <c r="WVE114" s="865"/>
      <c r="WVF114" s="865"/>
      <c r="WVG114" s="865"/>
      <c r="WVH114" s="865"/>
      <c r="WVI114" s="864"/>
      <c r="WVJ114" s="865"/>
      <c r="WVK114" s="865"/>
      <c r="WVL114" s="865"/>
      <c r="WVM114" s="865"/>
      <c r="WVN114" s="865"/>
      <c r="WVO114" s="865"/>
      <c r="WVP114" s="865"/>
      <c r="WVQ114" s="864"/>
      <c r="WVR114" s="865"/>
      <c r="WVS114" s="865"/>
      <c r="WVT114" s="865"/>
      <c r="WVU114" s="865"/>
      <c r="WVV114" s="865"/>
      <c r="WVW114" s="865"/>
      <c r="WVX114" s="865"/>
      <c r="WVY114" s="864"/>
      <c r="WVZ114" s="865"/>
      <c r="WWA114" s="865"/>
      <c r="WWB114" s="865"/>
      <c r="WWC114" s="865"/>
      <c r="WWD114" s="865"/>
      <c r="WWE114" s="865"/>
      <c r="WWF114" s="865"/>
      <c r="WWG114" s="864"/>
      <c r="WWH114" s="865"/>
      <c r="WWI114" s="865"/>
      <c r="WWJ114" s="865"/>
      <c r="WWK114" s="865"/>
      <c r="WWL114" s="865"/>
      <c r="WWM114" s="865"/>
      <c r="WWN114" s="865"/>
      <c r="WWO114" s="864"/>
      <c r="WWP114" s="865"/>
      <c r="WWQ114" s="865"/>
      <c r="WWR114" s="865"/>
      <c r="WWS114" s="865"/>
      <c r="WWT114" s="865"/>
      <c r="WWU114" s="865"/>
      <c r="WWV114" s="865"/>
      <c r="WWW114" s="864"/>
      <c r="WWX114" s="865"/>
      <c r="WWY114" s="865"/>
      <c r="WWZ114" s="865"/>
      <c r="WXA114" s="865"/>
      <c r="WXB114" s="865"/>
      <c r="WXC114" s="865"/>
      <c r="WXD114" s="865"/>
      <c r="WXE114" s="864"/>
      <c r="WXF114" s="865"/>
      <c r="WXG114" s="865"/>
      <c r="WXH114" s="865"/>
      <c r="WXI114" s="865"/>
      <c r="WXJ114" s="865"/>
      <c r="WXK114" s="865"/>
      <c r="WXL114" s="865"/>
      <c r="WXM114" s="864"/>
      <c r="WXN114" s="865"/>
      <c r="WXO114" s="865"/>
      <c r="WXP114" s="865"/>
      <c r="WXQ114" s="865"/>
      <c r="WXR114" s="865"/>
      <c r="WXS114" s="865"/>
      <c r="WXT114" s="865"/>
      <c r="WXU114" s="864"/>
      <c r="WXV114" s="865"/>
      <c r="WXW114" s="865"/>
      <c r="WXX114" s="865"/>
      <c r="WXY114" s="865"/>
      <c r="WXZ114" s="865"/>
      <c r="WYA114" s="865"/>
      <c r="WYB114" s="865"/>
      <c r="WYC114" s="864"/>
      <c r="WYD114" s="865"/>
      <c r="WYE114" s="865"/>
      <c r="WYF114" s="865"/>
      <c r="WYG114" s="865"/>
      <c r="WYH114" s="865"/>
      <c r="WYI114" s="865"/>
      <c r="WYJ114" s="865"/>
      <c r="WYK114" s="864"/>
      <c r="WYL114" s="865"/>
      <c r="WYM114" s="865"/>
      <c r="WYN114" s="865"/>
      <c r="WYO114" s="865"/>
      <c r="WYP114" s="865"/>
      <c r="WYQ114" s="865"/>
      <c r="WYR114" s="865"/>
      <c r="WYS114" s="864"/>
      <c r="WYT114" s="865"/>
      <c r="WYU114" s="865"/>
      <c r="WYV114" s="865"/>
      <c r="WYW114" s="865"/>
      <c r="WYX114" s="865"/>
      <c r="WYY114" s="865"/>
      <c r="WYZ114" s="865"/>
      <c r="WZA114" s="864"/>
      <c r="WZB114" s="865"/>
      <c r="WZC114" s="865"/>
      <c r="WZD114" s="865"/>
      <c r="WZE114" s="865"/>
      <c r="WZF114" s="865"/>
      <c r="WZG114" s="865"/>
      <c r="WZH114" s="865"/>
      <c r="WZI114" s="864"/>
      <c r="WZJ114" s="865"/>
      <c r="WZK114" s="865"/>
      <c r="WZL114" s="865"/>
      <c r="WZM114" s="865"/>
      <c r="WZN114" s="865"/>
      <c r="WZO114" s="865"/>
      <c r="WZP114" s="865"/>
      <c r="WZQ114" s="864"/>
      <c r="WZR114" s="865"/>
      <c r="WZS114" s="865"/>
      <c r="WZT114" s="865"/>
      <c r="WZU114" s="865"/>
      <c r="WZV114" s="865"/>
      <c r="WZW114" s="865"/>
      <c r="WZX114" s="865"/>
      <c r="WZY114" s="864"/>
      <c r="WZZ114" s="865"/>
      <c r="XAA114" s="865"/>
      <c r="XAB114" s="865"/>
      <c r="XAC114" s="865"/>
      <c r="XAD114" s="865"/>
      <c r="XAE114" s="865"/>
      <c r="XAF114" s="865"/>
      <c r="XAG114" s="864"/>
      <c r="XAH114" s="865"/>
      <c r="XAI114" s="865"/>
      <c r="XAJ114" s="865"/>
      <c r="XAK114" s="865"/>
      <c r="XAL114" s="865"/>
      <c r="XAM114" s="865"/>
      <c r="XAN114" s="865"/>
      <c r="XAO114" s="864"/>
      <c r="XAP114" s="865"/>
      <c r="XAQ114" s="865"/>
      <c r="XAR114" s="865"/>
      <c r="XAS114" s="865"/>
      <c r="XAT114" s="865"/>
      <c r="XAU114" s="865"/>
      <c r="XAV114" s="865"/>
      <c r="XAW114" s="864"/>
      <c r="XAX114" s="865"/>
      <c r="XAY114" s="865"/>
      <c r="XAZ114" s="865"/>
      <c r="XBA114" s="865"/>
      <c r="XBB114" s="865"/>
      <c r="XBC114" s="865"/>
      <c r="XBD114" s="865"/>
      <c r="XBE114" s="864"/>
      <c r="XBF114" s="865"/>
      <c r="XBG114" s="865"/>
      <c r="XBH114" s="865"/>
      <c r="XBI114" s="865"/>
      <c r="XBJ114" s="865"/>
      <c r="XBK114" s="865"/>
      <c r="XBL114" s="865"/>
      <c r="XBM114" s="864"/>
      <c r="XBN114" s="865"/>
      <c r="XBO114" s="865"/>
      <c r="XBP114" s="865"/>
      <c r="XBQ114" s="865"/>
      <c r="XBR114" s="865"/>
      <c r="XBS114" s="865"/>
      <c r="XBT114" s="865"/>
      <c r="XBU114" s="864"/>
      <c r="XBV114" s="865"/>
      <c r="XBW114" s="865"/>
      <c r="XBX114" s="865"/>
      <c r="XBY114" s="865"/>
      <c r="XBZ114" s="865"/>
      <c r="XCA114" s="865"/>
      <c r="XCB114" s="865"/>
      <c r="XCC114" s="864"/>
      <c r="XCD114" s="865"/>
      <c r="XCE114" s="865"/>
      <c r="XCF114" s="865"/>
      <c r="XCG114" s="865"/>
      <c r="XCH114" s="865"/>
      <c r="XCI114" s="865"/>
      <c r="XCJ114" s="865"/>
      <c r="XCK114" s="864"/>
      <c r="XCL114" s="865"/>
      <c r="XCM114" s="865"/>
      <c r="XCN114" s="865"/>
      <c r="XCO114" s="865"/>
      <c r="XCP114" s="865"/>
      <c r="XCQ114" s="865"/>
      <c r="XCR114" s="865"/>
      <c r="XCS114" s="864"/>
      <c r="XCT114" s="865"/>
      <c r="XCU114" s="865"/>
      <c r="XCV114" s="865"/>
      <c r="XCW114" s="865"/>
      <c r="XCX114" s="865"/>
      <c r="XCY114" s="865"/>
      <c r="XCZ114" s="865"/>
      <c r="XDA114" s="864"/>
      <c r="XDB114" s="865"/>
      <c r="XDC114" s="865"/>
      <c r="XDD114" s="865"/>
      <c r="XDE114" s="865"/>
      <c r="XDF114" s="865"/>
      <c r="XDG114" s="865"/>
      <c r="XDH114" s="865"/>
      <c r="XDI114" s="864"/>
      <c r="XDJ114" s="865"/>
      <c r="XDK114" s="865"/>
      <c r="XDL114" s="865"/>
      <c r="XDM114" s="865"/>
      <c r="XDN114" s="865"/>
      <c r="XDO114" s="865"/>
      <c r="XDP114" s="865"/>
      <c r="XDQ114" s="864"/>
      <c r="XDR114" s="865"/>
      <c r="XDS114" s="865"/>
      <c r="XDT114" s="865"/>
      <c r="XDU114" s="865"/>
      <c r="XDV114" s="865"/>
      <c r="XDW114" s="865"/>
      <c r="XDX114" s="865"/>
      <c r="XDY114" s="864"/>
      <c r="XDZ114" s="865"/>
      <c r="XEA114" s="865"/>
      <c r="XEB114" s="865"/>
      <c r="XEC114" s="865"/>
      <c r="XED114" s="865"/>
      <c r="XEE114" s="865"/>
      <c r="XEF114" s="865"/>
      <c r="XEG114" s="864"/>
      <c r="XEH114" s="865"/>
      <c r="XEI114" s="865"/>
      <c r="XEJ114" s="865"/>
      <c r="XEK114" s="865"/>
      <c r="XEL114" s="865"/>
      <c r="XEM114" s="865"/>
      <c r="XEN114" s="865"/>
      <c r="XEO114" s="864"/>
      <c r="XEP114" s="865"/>
      <c r="XEQ114" s="865"/>
      <c r="XER114" s="865"/>
      <c r="XES114" s="865"/>
      <c r="XET114" s="865"/>
      <c r="XEU114" s="865"/>
      <c r="XEV114" s="865"/>
      <c r="XEW114" s="864"/>
      <c r="XEX114" s="865"/>
      <c r="XEY114" s="865"/>
      <c r="XEZ114" s="865"/>
      <c r="XFA114" s="865"/>
      <c r="XFB114" s="865"/>
      <c r="XFC114" s="865"/>
      <c r="XFD114" s="865"/>
    </row>
    <row r="115" spans="1:16384" s="4" customFormat="1" x14ac:dyDescent="0.2">
      <c r="A115" s="867" t="s">
        <v>225</v>
      </c>
      <c r="B115" s="867"/>
      <c r="C115" s="867"/>
      <c r="D115" s="867"/>
      <c r="E115" s="867"/>
      <c r="F115" s="867"/>
      <c r="G115" s="867"/>
      <c r="H115" s="867"/>
      <c r="I115" s="1"/>
      <c r="J115" s="2"/>
      <c r="K115" s="2"/>
      <c r="L115" s="5"/>
      <c r="M115" s="5"/>
      <c r="N115" s="5"/>
      <c r="O115" s="5"/>
      <c r="P115" s="5"/>
      <c r="Q115" s="1"/>
      <c r="R115" s="2"/>
      <c r="S115" s="2"/>
      <c r="T115" s="5"/>
      <c r="U115" s="5"/>
      <c r="V115" s="5"/>
      <c r="W115" s="5"/>
      <c r="X115" s="5"/>
      <c r="Y115" s="1"/>
      <c r="Z115" s="2"/>
      <c r="AA115" s="2"/>
      <c r="AB115" s="5"/>
      <c r="AC115" s="5"/>
      <c r="AD115" s="5"/>
      <c r="AE115" s="5"/>
      <c r="AF115" s="5"/>
      <c r="AG115" s="1"/>
      <c r="AH115" s="2"/>
      <c r="AI115" s="2"/>
      <c r="AJ115" s="5"/>
      <c r="AK115" s="5"/>
      <c r="AL115" s="5"/>
      <c r="AM115" s="5"/>
      <c r="AN115" s="5"/>
      <c r="AO115" s="1"/>
      <c r="AP115" s="2"/>
      <c r="AQ115" s="2"/>
      <c r="AR115" s="5"/>
      <c r="AS115" s="5"/>
      <c r="AT115" s="5"/>
      <c r="AU115" s="5"/>
      <c r="AV115" s="5"/>
      <c r="AW115" s="1"/>
      <c r="AX115" s="2"/>
      <c r="AY115" s="2"/>
      <c r="AZ115" s="5"/>
      <c r="BA115" s="5"/>
      <c r="BB115" s="5"/>
      <c r="BC115" s="5"/>
      <c r="BD115" s="5"/>
      <c r="BE115" s="1"/>
      <c r="BF115" s="2"/>
      <c r="BG115" s="2"/>
      <c r="BH115" s="5"/>
      <c r="BI115" s="5"/>
      <c r="BJ115" s="5"/>
      <c r="BK115" s="5"/>
      <c r="BL115" s="5"/>
      <c r="BM115" s="1"/>
      <c r="BN115" s="2"/>
      <c r="BO115" s="2"/>
      <c r="BP115" s="5"/>
      <c r="BQ115" s="5"/>
      <c r="BR115" s="5"/>
      <c r="BS115" s="5"/>
      <c r="BT115" s="5"/>
      <c r="BU115" s="1"/>
      <c r="BV115" s="2"/>
      <c r="BW115" s="2"/>
      <c r="BX115" s="5"/>
      <c r="BY115" s="5"/>
      <c r="BZ115" s="5"/>
      <c r="CA115" s="5"/>
      <c r="CB115" s="5"/>
      <c r="CC115" s="1"/>
      <c r="CD115" s="2"/>
      <c r="CE115" s="2"/>
      <c r="CF115" s="5"/>
      <c r="CG115" s="5"/>
      <c r="CH115" s="5"/>
      <c r="CI115" s="5"/>
      <c r="CJ115" s="5"/>
      <c r="CK115" s="1"/>
      <c r="CL115" s="2"/>
      <c r="CM115" s="2"/>
      <c r="CN115" s="5"/>
      <c r="CO115" s="5"/>
      <c r="CP115" s="5"/>
      <c r="CQ115" s="5"/>
      <c r="CR115" s="5"/>
      <c r="CS115" s="1"/>
      <c r="CT115" s="2"/>
      <c r="CU115" s="2"/>
      <c r="CV115" s="5"/>
      <c r="CW115" s="5"/>
      <c r="CX115" s="5"/>
      <c r="CY115" s="5"/>
      <c r="CZ115" s="5"/>
      <c r="DA115" s="1"/>
      <c r="DB115" s="2"/>
      <c r="DC115" s="2"/>
      <c r="DD115" s="5"/>
      <c r="DE115" s="5"/>
      <c r="DF115" s="5"/>
      <c r="DG115" s="5"/>
      <c r="DH115" s="5"/>
      <c r="DI115" s="1"/>
      <c r="DJ115" s="2"/>
      <c r="DK115" s="2"/>
      <c r="DL115" s="5"/>
      <c r="DM115" s="5"/>
      <c r="DN115" s="5"/>
      <c r="DO115" s="5"/>
      <c r="DP115" s="5"/>
      <c r="DQ115" s="1"/>
      <c r="DR115" s="2"/>
      <c r="DS115" s="2"/>
      <c r="DT115" s="5"/>
      <c r="DU115" s="5"/>
      <c r="DV115" s="5"/>
      <c r="DW115" s="5"/>
      <c r="DX115" s="5"/>
      <c r="DY115" s="1"/>
      <c r="DZ115" s="2"/>
      <c r="EA115" s="2"/>
      <c r="EB115" s="5"/>
      <c r="EC115" s="5"/>
      <c r="ED115" s="5"/>
      <c r="EE115" s="5"/>
      <c r="EF115" s="5"/>
      <c r="EG115" s="1"/>
      <c r="EH115" s="2"/>
      <c r="EI115" s="2"/>
      <c r="EJ115" s="5"/>
      <c r="EK115" s="5"/>
      <c r="EL115" s="5"/>
      <c r="EM115" s="5"/>
      <c r="EN115" s="5"/>
      <c r="EO115" s="1"/>
      <c r="EP115" s="2"/>
      <c r="EQ115" s="2"/>
      <c r="ER115" s="5"/>
      <c r="ES115" s="5"/>
      <c r="ET115" s="5"/>
      <c r="EU115" s="5"/>
      <c r="EV115" s="5"/>
      <c r="EW115" s="1"/>
      <c r="EX115" s="2"/>
      <c r="EY115" s="2"/>
      <c r="EZ115" s="5"/>
      <c r="FA115" s="5"/>
      <c r="FB115" s="5"/>
      <c r="FC115" s="5"/>
      <c r="FD115" s="5"/>
      <c r="FE115" s="1"/>
      <c r="FF115" s="2"/>
      <c r="FG115" s="2"/>
      <c r="FH115" s="5"/>
      <c r="FI115" s="5"/>
      <c r="FJ115" s="5"/>
      <c r="FK115" s="5"/>
      <c r="FL115" s="5"/>
      <c r="FM115" s="1"/>
      <c r="FN115" s="2"/>
      <c r="FO115" s="2"/>
      <c r="FP115" s="5"/>
      <c r="FQ115" s="5"/>
      <c r="FR115" s="5"/>
      <c r="FS115" s="5"/>
      <c r="FT115" s="5"/>
      <c r="FU115" s="1"/>
      <c r="FV115" s="2"/>
      <c r="FW115" s="2"/>
      <c r="FX115" s="5"/>
      <c r="FY115" s="5"/>
      <c r="FZ115" s="5"/>
      <c r="GA115" s="5"/>
      <c r="GB115" s="5"/>
      <c r="GC115" s="1"/>
      <c r="GD115" s="2"/>
      <c r="GE115" s="2"/>
      <c r="GF115" s="5"/>
      <c r="GG115" s="5"/>
      <c r="GH115" s="5"/>
      <c r="GI115" s="5"/>
      <c r="GJ115" s="5"/>
      <c r="GK115" s="1"/>
      <c r="GL115" s="2"/>
      <c r="GM115" s="2"/>
      <c r="GN115" s="5"/>
      <c r="GO115" s="5"/>
      <c r="GP115" s="5"/>
      <c r="GQ115" s="5"/>
      <c r="GR115" s="5"/>
      <c r="GS115" s="1"/>
      <c r="GT115" s="2"/>
      <c r="GU115" s="2"/>
      <c r="GV115" s="5"/>
      <c r="GW115" s="5"/>
      <c r="GX115" s="5"/>
      <c r="GY115" s="5"/>
      <c r="GZ115" s="5"/>
      <c r="HA115" s="1"/>
      <c r="HB115" s="2"/>
      <c r="HC115" s="2"/>
      <c r="HD115" s="5"/>
      <c r="HE115" s="5"/>
      <c r="HF115" s="5"/>
      <c r="HG115" s="5"/>
      <c r="HH115" s="5"/>
      <c r="HI115" s="1"/>
      <c r="HJ115" s="2"/>
      <c r="HK115" s="2"/>
      <c r="HL115" s="5"/>
      <c r="HM115" s="5"/>
      <c r="HN115" s="5"/>
      <c r="HO115" s="5"/>
      <c r="HP115" s="5"/>
      <c r="HQ115" s="1"/>
      <c r="HR115" s="2"/>
      <c r="HS115" s="2"/>
      <c r="HT115" s="5"/>
      <c r="HU115" s="5"/>
      <c r="HV115" s="5"/>
      <c r="HW115" s="5"/>
      <c r="HX115" s="5"/>
      <c r="HY115" s="1"/>
      <c r="HZ115" s="2"/>
      <c r="IA115" s="2"/>
      <c r="IB115" s="5"/>
      <c r="IC115" s="5"/>
      <c r="ID115" s="5"/>
      <c r="IE115" s="5"/>
      <c r="IF115" s="5"/>
      <c r="IG115" s="1"/>
      <c r="IH115" s="2"/>
      <c r="II115" s="2"/>
      <c r="IJ115" s="5"/>
      <c r="IK115" s="5"/>
      <c r="IL115" s="5"/>
      <c r="IM115" s="5"/>
      <c r="IN115" s="5"/>
      <c r="IO115" s="1"/>
      <c r="IP115" s="2"/>
      <c r="IQ115" s="2"/>
      <c r="IR115" s="5"/>
      <c r="IS115" s="5"/>
      <c r="IT115" s="5"/>
      <c r="IU115" s="5"/>
      <c r="IV115" s="5"/>
      <c r="IW115" s="1"/>
      <c r="IX115" s="2"/>
      <c r="IY115" s="2"/>
      <c r="IZ115" s="5"/>
      <c r="JA115" s="5"/>
      <c r="JB115" s="5"/>
      <c r="JC115" s="5"/>
      <c r="JD115" s="5"/>
      <c r="JE115" s="1"/>
      <c r="JF115" s="2"/>
      <c r="JG115" s="2"/>
      <c r="JH115" s="5"/>
      <c r="JI115" s="5"/>
      <c r="JJ115" s="5"/>
      <c r="JK115" s="5"/>
      <c r="JL115" s="5"/>
      <c r="JM115" s="1"/>
      <c r="JN115" s="2"/>
      <c r="JO115" s="2"/>
      <c r="JP115" s="5"/>
      <c r="JQ115" s="5"/>
      <c r="JR115" s="5"/>
      <c r="JS115" s="5"/>
      <c r="JT115" s="5"/>
      <c r="JU115" s="1"/>
      <c r="JV115" s="2"/>
      <c r="JW115" s="2"/>
      <c r="JX115" s="5"/>
      <c r="JY115" s="5"/>
      <c r="JZ115" s="5"/>
      <c r="KA115" s="5"/>
      <c r="KB115" s="5"/>
      <c r="KC115" s="1"/>
      <c r="KD115" s="2"/>
      <c r="KE115" s="2"/>
      <c r="KF115" s="5"/>
      <c r="KG115" s="5"/>
      <c r="KH115" s="5"/>
      <c r="KI115" s="5"/>
      <c r="KJ115" s="5"/>
      <c r="KK115" s="1"/>
      <c r="KL115" s="2"/>
      <c r="KM115" s="2"/>
      <c r="KN115" s="5"/>
      <c r="KO115" s="5"/>
      <c r="KP115" s="5"/>
      <c r="KQ115" s="5"/>
      <c r="KR115" s="5"/>
      <c r="KS115" s="1"/>
      <c r="KT115" s="2"/>
      <c r="KU115" s="2"/>
      <c r="KV115" s="5"/>
      <c r="KW115" s="5"/>
      <c r="KX115" s="5"/>
      <c r="KY115" s="5"/>
      <c r="KZ115" s="5"/>
      <c r="LA115" s="1"/>
      <c r="LB115" s="2"/>
      <c r="LC115" s="2"/>
      <c r="LD115" s="5"/>
      <c r="LE115" s="5"/>
      <c r="LF115" s="5"/>
      <c r="LG115" s="5"/>
      <c r="LH115" s="5"/>
      <c r="LI115" s="1"/>
      <c r="LJ115" s="2"/>
      <c r="LK115" s="2"/>
      <c r="LL115" s="5"/>
      <c r="LM115" s="5"/>
      <c r="LN115" s="5"/>
      <c r="LO115" s="5"/>
      <c r="LP115" s="5"/>
      <c r="LQ115" s="1"/>
      <c r="LR115" s="2"/>
      <c r="LS115" s="2"/>
      <c r="LT115" s="5"/>
      <c r="LU115" s="5"/>
      <c r="LV115" s="5"/>
      <c r="LW115" s="5"/>
      <c r="LX115" s="5"/>
      <c r="LY115" s="1"/>
      <c r="LZ115" s="2"/>
      <c r="MA115" s="2"/>
      <c r="MB115" s="5"/>
      <c r="MC115" s="5"/>
      <c r="MD115" s="5"/>
      <c r="ME115" s="5"/>
      <c r="MF115" s="5"/>
      <c r="MG115" s="1"/>
      <c r="MH115" s="2"/>
      <c r="MI115" s="2"/>
      <c r="MJ115" s="5"/>
      <c r="MK115" s="5"/>
      <c r="ML115" s="5"/>
      <c r="MM115" s="5"/>
      <c r="MN115" s="5"/>
      <c r="MO115" s="1"/>
      <c r="MP115" s="2"/>
      <c r="MQ115" s="2"/>
      <c r="MR115" s="5"/>
      <c r="MS115" s="5"/>
      <c r="MT115" s="5"/>
      <c r="MU115" s="5"/>
      <c r="MV115" s="5"/>
      <c r="MW115" s="1"/>
      <c r="MX115" s="2"/>
      <c r="MY115" s="2"/>
      <c r="MZ115" s="5"/>
      <c r="NA115" s="5"/>
      <c r="NB115" s="5"/>
      <c r="NC115" s="5"/>
      <c r="ND115" s="5"/>
      <c r="NE115" s="1"/>
      <c r="NF115" s="2"/>
      <c r="NG115" s="2"/>
      <c r="NH115" s="5"/>
      <c r="NI115" s="5"/>
      <c r="NJ115" s="5"/>
      <c r="NK115" s="5"/>
      <c r="NL115" s="5"/>
      <c r="NM115" s="1"/>
      <c r="NN115" s="2"/>
      <c r="NO115" s="2"/>
      <c r="NP115" s="5"/>
      <c r="NQ115" s="5"/>
      <c r="NR115" s="5"/>
      <c r="NS115" s="5"/>
      <c r="NT115" s="5"/>
      <c r="NU115" s="1"/>
      <c r="NV115" s="2"/>
      <c r="NW115" s="2"/>
      <c r="NX115" s="5"/>
      <c r="NY115" s="5"/>
      <c r="NZ115" s="5"/>
      <c r="OA115" s="5"/>
      <c r="OB115" s="5"/>
      <c r="OC115" s="1"/>
      <c r="OD115" s="2"/>
      <c r="OE115" s="2"/>
      <c r="OF115" s="5"/>
      <c r="OG115" s="5"/>
      <c r="OH115" s="5"/>
      <c r="OI115" s="5"/>
      <c r="OJ115" s="5"/>
      <c r="OK115" s="1"/>
      <c r="OL115" s="2"/>
      <c r="OM115" s="2"/>
      <c r="ON115" s="5"/>
      <c r="OO115" s="5"/>
      <c r="OP115" s="5"/>
      <c r="OQ115" s="5"/>
      <c r="OR115" s="5"/>
      <c r="OS115" s="1"/>
      <c r="OT115" s="2"/>
      <c r="OU115" s="2"/>
      <c r="OV115" s="5"/>
      <c r="OW115" s="5"/>
      <c r="OX115" s="5"/>
      <c r="OY115" s="5"/>
      <c r="OZ115" s="5"/>
      <c r="PA115" s="1"/>
      <c r="PB115" s="2"/>
      <c r="PC115" s="2"/>
      <c r="PD115" s="5"/>
      <c r="PE115" s="5"/>
      <c r="PF115" s="5"/>
      <c r="PG115" s="5"/>
      <c r="PH115" s="5"/>
      <c r="PI115" s="1"/>
      <c r="PJ115" s="2"/>
      <c r="PK115" s="2"/>
      <c r="PL115" s="5"/>
      <c r="PM115" s="5"/>
      <c r="PN115" s="5"/>
      <c r="PO115" s="5"/>
      <c r="PP115" s="5"/>
      <c r="PQ115" s="1"/>
      <c r="PR115" s="2"/>
      <c r="PS115" s="2"/>
      <c r="PT115" s="5"/>
      <c r="PU115" s="5"/>
      <c r="PV115" s="5"/>
      <c r="PW115" s="5"/>
      <c r="PX115" s="5"/>
      <c r="PY115" s="1"/>
      <c r="PZ115" s="2"/>
      <c r="QA115" s="2"/>
      <c r="QB115" s="5"/>
      <c r="QC115" s="5"/>
      <c r="QD115" s="5"/>
      <c r="QE115" s="5"/>
      <c r="QF115" s="5"/>
      <c r="QG115" s="1"/>
      <c r="QH115" s="2"/>
      <c r="QI115" s="2"/>
      <c r="QJ115" s="5"/>
      <c r="QK115" s="5"/>
      <c r="QL115" s="5"/>
      <c r="QM115" s="5"/>
      <c r="QN115" s="5"/>
      <c r="QO115" s="1"/>
      <c r="QP115" s="2"/>
      <c r="QQ115" s="2"/>
      <c r="QR115" s="5"/>
      <c r="QS115" s="5"/>
      <c r="QT115" s="5"/>
      <c r="QU115" s="5"/>
      <c r="QV115" s="5"/>
      <c r="QW115" s="1"/>
      <c r="QX115" s="2"/>
      <c r="QY115" s="2"/>
      <c r="QZ115" s="5"/>
      <c r="RA115" s="5"/>
      <c r="RB115" s="5"/>
      <c r="RC115" s="5"/>
      <c r="RD115" s="5"/>
      <c r="RE115" s="1"/>
      <c r="RF115" s="2"/>
      <c r="RG115" s="2"/>
      <c r="RH115" s="5"/>
      <c r="RI115" s="5"/>
      <c r="RJ115" s="5"/>
      <c r="RK115" s="5"/>
      <c r="RL115" s="5"/>
      <c r="RM115" s="1"/>
      <c r="RN115" s="2"/>
      <c r="RO115" s="2"/>
      <c r="RP115" s="5"/>
      <c r="RQ115" s="5"/>
      <c r="RR115" s="5"/>
      <c r="RS115" s="5"/>
      <c r="RT115" s="5"/>
      <c r="RU115" s="1"/>
      <c r="RV115" s="2"/>
      <c r="RW115" s="2"/>
      <c r="RX115" s="5"/>
      <c r="RY115" s="5"/>
      <c r="RZ115" s="5"/>
      <c r="SA115" s="5"/>
      <c r="SB115" s="5"/>
      <c r="SC115" s="1"/>
      <c r="SD115" s="2"/>
      <c r="SE115" s="2"/>
      <c r="SF115" s="5"/>
      <c r="SG115" s="5"/>
      <c r="SH115" s="5"/>
      <c r="SI115" s="5"/>
      <c r="SJ115" s="5"/>
      <c r="SK115" s="1"/>
      <c r="SL115" s="2"/>
      <c r="SM115" s="2"/>
      <c r="SN115" s="5"/>
      <c r="SO115" s="5"/>
      <c r="SP115" s="5"/>
      <c r="SQ115" s="5"/>
      <c r="SR115" s="5"/>
      <c r="SS115" s="1"/>
      <c r="ST115" s="2"/>
      <c r="SU115" s="2"/>
      <c r="SV115" s="5"/>
      <c r="SW115" s="5"/>
      <c r="SX115" s="5"/>
      <c r="SY115" s="5"/>
      <c r="SZ115" s="5"/>
      <c r="TA115" s="1"/>
      <c r="TB115" s="2"/>
      <c r="TC115" s="2"/>
      <c r="TD115" s="5"/>
      <c r="TE115" s="5"/>
      <c r="TF115" s="5"/>
      <c r="TG115" s="5"/>
      <c r="TH115" s="5"/>
      <c r="TI115" s="1"/>
      <c r="TJ115" s="2"/>
      <c r="TK115" s="2"/>
      <c r="TL115" s="5"/>
      <c r="TM115" s="5"/>
      <c r="TN115" s="5"/>
      <c r="TO115" s="5"/>
      <c r="TP115" s="5"/>
      <c r="TQ115" s="1"/>
      <c r="TR115" s="2"/>
      <c r="TS115" s="2"/>
      <c r="TT115" s="5"/>
      <c r="TU115" s="5"/>
      <c r="TV115" s="5"/>
      <c r="TW115" s="5"/>
      <c r="TX115" s="5"/>
      <c r="TY115" s="1"/>
      <c r="TZ115" s="2"/>
      <c r="UA115" s="2"/>
      <c r="UB115" s="5"/>
      <c r="UC115" s="5"/>
      <c r="UD115" s="5"/>
      <c r="UE115" s="5"/>
      <c r="UF115" s="5"/>
      <c r="UG115" s="1"/>
      <c r="UH115" s="2"/>
      <c r="UI115" s="2"/>
      <c r="UJ115" s="5"/>
      <c r="UK115" s="5"/>
      <c r="UL115" s="5"/>
      <c r="UM115" s="5"/>
      <c r="UN115" s="5"/>
      <c r="UO115" s="1"/>
      <c r="UP115" s="2"/>
      <c r="UQ115" s="2"/>
      <c r="UR115" s="5"/>
      <c r="US115" s="5"/>
      <c r="UT115" s="5"/>
      <c r="UU115" s="5"/>
      <c r="UV115" s="5"/>
      <c r="UW115" s="1"/>
      <c r="UX115" s="2"/>
      <c r="UY115" s="2"/>
      <c r="UZ115" s="5"/>
      <c r="VA115" s="5"/>
      <c r="VB115" s="5"/>
      <c r="VC115" s="5"/>
      <c r="VD115" s="5"/>
      <c r="VE115" s="1"/>
      <c r="VF115" s="2"/>
      <c r="VG115" s="2"/>
      <c r="VH115" s="5"/>
      <c r="VI115" s="5"/>
      <c r="VJ115" s="5"/>
      <c r="VK115" s="5"/>
      <c r="VL115" s="5"/>
      <c r="VM115" s="1"/>
      <c r="VN115" s="2"/>
      <c r="VO115" s="2"/>
      <c r="VP115" s="5"/>
      <c r="VQ115" s="5"/>
      <c r="VR115" s="5"/>
      <c r="VS115" s="5"/>
      <c r="VT115" s="5"/>
      <c r="VU115" s="1"/>
      <c r="VV115" s="2"/>
      <c r="VW115" s="2"/>
      <c r="VX115" s="5"/>
      <c r="VY115" s="5"/>
      <c r="VZ115" s="5"/>
      <c r="WA115" s="5"/>
      <c r="WB115" s="5"/>
      <c r="WC115" s="1"/>
      <c r="WD115" s="2"/>
      <c r="WE115" s="2"/>
      <c r="WF115" s="5"/>
      <c r="WG115" s="5"/>
      <c r="WH115" s="5"/>
      <c r="WI115" s="5"/>
      <c r="WJ115" s="5"/>
      <c r="WK115" s="1"/>
      <c r="WL115" s="2"/>
      <c r="WM115" s="2"/>
      <c r="WN115" s="5"/>
      <c r="WO115" s="5"/>
      <c r="WP115" s="5"/>
      <c r="WQ115" s="5"/>
      <c r="WR115" s="5"/>
      <c r="WS115" s="1"/>
      <c r="WT115" s="2"/>
      <c r="WU115" s="2"/>
      <c r="WV115" s="5"/>
      <c r="WW115" s="5"/>
      <c r="WX115" s="5"/>
      <c r="WY115" s="5"/>
      <c r="WZ115" s="5"/>
      <c r="XA115" s="1"/>
      <c r="XB115" s="2"/>
      <c r="XC115" s="2"/>
      <c r="XD115" s="5"/>
      <c r="XE115" s="5"/>
      <c r="XF115" s="5"/>
      <c r="XG115" s="5"/>
      <c r="XH115" s="5"/>
      <c r="XI115" s="1"/>
      <c r="XJ115" s="2"/>
      <c r="XK115" s="2"/>
      <c r="XL115" s="5"/>
      <c r="XM115" s="5"/>
      <c r="XN115" s="5"/>
      <c r="XO115" s="5"/>
      <c r="XP115" s="5"/>
      <c r="XQ115" s="1"/>
      <c r="XR115" s="2"/>
      <c r="XS115" s="2"/>
      <c r="XT115" s="5"/>
      <c r="XU115" s="5"/>
      <c r="XV115" s="5"/>
      <c r="XW115" s="5"/>
      <c r="XX115" s="5"/>
      <c r="XY115" s="1"/>
      <c r="XZ115" s="2"/>
      <c r="YA115" s="2"/>
      <c r="YB115" s="5"/>
      <c r="YC115" s="5"/>
      <c r="YD115" s="5"/>
      <c r="YE115" s="5"/>
      <c r="YF115" s="5"/>
      <c r="YG115" s="1"/>
      <c r="YH115" s="2"/>
      <c r="YI115" s="2"/>
      <c r="YJ115" s="5"/>
      <c r="YK115" s="5"/>
      <c r="YL115" s="5"/>
      <c r="YM115" s="5"/>
      <c r="YN115" s="5"/>
      <c r="YO115" s="1"/>
      <c r="YP115" s="2"/>
      <c r="YQ115" s="2"/>
      <c r="YR115" s="5"/>
      <c r="YS115" s="5"/>
      <c r="YT115" s="5"/>
      <c r="YU115" s="5"/>
      <c r="YV115" s="5"/>
      <c r="YW115" s="1"/>
      <c r="YX115" s="2"/>
      <c r="YY115" s="2"/>
      <c r="YZ115" s="5"/>
      <c r="ZA115" s="5"/>
      <c r="ZB115" s="5"/>
      <c r="ZC115" s="5"/>
      <c r="ZD115" s="5"/>
      <c r="ZE115" s="1"/>
      <c r="ZF115" s="2"/>
      <c r="ZG115" s="2"/>
      <c r="ZH115" s="5"/>
      <c r="ZI115" s="5"/>
      <c r="ZJ115" s="5"/>
      <c r="ZK115" s="5"/>
      <c r="ZL115" s="5"/>
      <c r="ZM115" s="1"/>
      <c r="ZN115" s="2"/>
      <c r="ZO115" s="2"/>
      <c r="ZP115" s="5"/>
      <c r="ZQ115" s="5"/>
      <c r="ZR115" s="5"/>
      <c r="ZS115" s="5"/>
      <c r="ZT115" s="5"/>
      <c r="ZU115" s="1"/>
      <c r="ZV115" s="2"/>
      <c r="ZW115" s="2"/>
      <c r="ZX115" s="5"/>
      <c r="ZY115" s="5"/>
      <c r="ZZ115" s="5"/>
      <c r="AAA115" s="5"/>
      <c r="AAB115" s="5"/>
      <c r="AAC115" s="1"/>
      <c r="AAD115" s="2"/>
      <c r="AAE115" s="2"/>
      <c r="AAF115" s="5"/>
      <c r="AAG115" s="5"/>
      <c r="AAH115" s="5"/>
      <c r="AAI115" s="5"/>
      <c r="AAJ115" s="5"/>
      <c r="AAK115" s="1"/>
      <c r="AAL115" s="2"/>
      <c r="AAM115" s="2"/>
      <c r="AAN115" s="5"/>
      <c r="AAO115" s="5"/>
      <c r="AAP115" s="5"/>
      <c r="AAQ115" s="5"/>
      <c r="AAR115" s="5"/>
      <c r="AAS115" s="1"/>
      <c r="AAT115" s="2"/>
      <c r="AAU115" s="2"/>
      <c r="AAV115" s="5"/>
      <c r="AAW115" s="5"/>
      <c r="AAX115" s="5"/>
      <c r="AAY115" s="5"/>
      <c r="AAZ115" s="5"/>
      <c r="ABA115" s="1"/>
      <c r="ABB115" s="2"/>
      <c r="ABC115" s="2"/>
      <c r="ABD115" s="5"/>
      <c r="ABE115" s="5"/>
      <c r="ABF115" s="5"/>
      <c r="ABG115" s="5"/>
      <c r="ABH115" s="5"/>
      <c r="ABI115" s="1"/>
      <c r="ABJ115" s="2"/>
      <c r="ABK115" s="2"/>
      <c r="ABL115" s="5"/>
      <c r="ABM115" s="5"/>
      <c r="ABN115" s="5"/>
      <c r="ABO115" s="5"/>
      <c r="ABP115" s="5"/>
      <c r="ABQ115" s="1"/>
      <c r="ABR115" s="2"/>
      <c r="ABS115" s="2"/>
      <c r="ABT115" s="5"/>
      <c r="ABU115" s="5"/>
      <c r="ABV115" s="5"/>
      <c r="ABW115" s="5"/>
      <c r="ABX115" s="5"/>
      <c r="ABY115" s="1"/>
      <c r="ABZ115" s="2"/>
      <c r="ACA115" s="2"/>
      <c r="ACB115" s="5"/>
      <c r="ACC115" s="5"/>
      <c r="ACD115" s="5"/>
      <c r="ACE115" s="5"/>
      <c r="ACF115" s="5"/>
      <c r="ACG115" s="1"/>
      <c r="ACH115" s="2"/>
      <c r="ACI115" s="2"/>
      <c r="ACJ115" s="5"/>
      <c r="ACK115" s="5"/>
      <c r="ACL115" s="5"/>
      <c r="ACM115" s="5"/>
      <c r="ACN115" s="5"/>
      <c r="ACO115" s="1"/>
      <c r="ACP115" s="2"/>
      <c r="ACQ115" s="2"/>
      <c r="ACR115" s="5"/>
      <c r="ACS115" s="5"/>
      <c r="ACT115" s="5"/>
      <c r="ACU115" s="5"/>
      <c r="ACV115" s="5"/>
      <c r="ACW115" s="1"/>
      <c r="ACX115" s="2"/>
      <c r="ACY115" s="2"/>
      <c r="ACZ115" s="5"/>
      <c r="ADA115" s="5"/>
      <c r="ADB115" s="5"/>
      <c r="ADC115" s="5"/>
      <c r="ADD115" s="5"/>
      <c r="ADE115" s="1"/>
      <c r="ADF115" s="2"/>
      <c r="ADG115" s="2"/>
      <c r="ADH115" s="5"/>
      <c r="ADI115" s="5"/>
      <c r="ADJ115" s="5"/>
      <c r="ADK115" s="5"/>
      <c r="ADL115" s="5"/>
      <c r="ADM115" s="1"/>
      <c r="ADN115" s="2"/>
      <c r="ADO115" s="2"/>
      <c r="ADP115" s="5"/>
      <c r="ADQ115" s="5"/>
      <c r="ADR115" s="5"/>
      <c r="ADS115" s="5"/>
      <c r="ADT115" s="5"/>
      <c r="ADU115" s="1"/>
      <c r="ADV115" s="2"/>
      <c r="ADW115" s="2"/>
      <c r="ADX115" s="5"/>
      <c r="ADY115" s="5"/>
      <c r="ADZ115" s="5"/>
      <c r="AEA115" s="5"/>
      <c r="AEB115" s="5"/>
      <c r="AEC115" s="1"/>
      <c r="AED115" s="2"/>
      <c r="AEE115" s="2"/>
      <c r="AEF115" s="5"/>
      <c r="AEG115" s="5"/>
      <c r="AEH115" s="5"/>
      <c r="AEI115" s="5"/>
      <c r="AEJ115" s="5"/>
      <c r="AEK115" s="1"/>
      <c r="AEL115" s="2"/>
      <c r="AEM115" s="2"/>
      <c r="AEN115" s="5"/>
      <c r="AEO115" s="5"/>
      <c r="AEP115" s="5"/>
      <c r="AEQ115" s="5"/>
      <c r="AER115" s="5"/>
      <c r="AES115" s="1"/>
      <c r="AET115" s="2"/>
      <c r="AEU115" s="2"/>
      <c r="AEV115" s="5"/>
      <c r="AEW115" s="5"/>
      <c r="AEX115" s="5"/>
      <c r="AEY115" s="5"/>
      <c r="AEZ115" s="5"/>
      <c r="AFA115" s="1"/>
      <c r="AFB115" s="2"/>
      <c r="AFC115" s="2"/>
      <c r="AFD115" s="5"/>
      <c r="AFE115" s="5"/>
      <c r="AFF115" s="5"/>
      <c r="AFG115" s="5"/>
      <c r="AFH115" s="5"/>
      <c r="AFI115" s="1"/>
      <c r="AFJ115" s="2"/>
      <c r="AFK115" s="2"/>
      <c r="AFL115" s="5"/>
      <c r="AFM115" s="5"/>
      <c r="AFN115" s="5"/>
      <c r="AFO115" s="5"/>
      <c r="AFP115" s="5"/>
      <c r="AFQ115" s="1"/>
      <c r="AFR115" s="2"/>
      <c r="AFS115" s="2"/>
      <c r="AFT115" s="5"/>
      <c r="AFU115" s="5"/>
      <c r="AFV115" s="5"/>
      <c r="AFW115" s="5"/>
      <c r="AFX115" s="5"/>
      <c r="AFY115" s="1"/>
      <c r="AFZ115" s="2"/>
      <c r="AGA115" s="2"/>
      <c r="AGB115" s="5"/>
      <c r="AGC115" s="5"/>
      <c r="AGD115" s="5"/>
      <c r="AGE115" s="5"/>
      <c r="AGF115" s="5"/>
      <c r="AGG115" s="1"/>
      <c r="AGH115" s="2"/>
      <c r="AGI115" s="2"/>
      <c r="AGJ115" s="5"/>
      <c r="AGK115" s="5"/>
      <c r="AGL115" s="5"/>
      <c r="AGM115" s="5"/>
      <c r="AGN115" s="5"/>
      <c r="AGO115" s="1"/>
      <c r="AGP115" s="2"/>
      <c r="AGQ115" s="2"/>
      <c r="AGR115" s="5"/>
      <c r="AGS115" s="5"/>
      <c r="AGT115" s="5"/>
      <c r="AGU115" s="5"/>
      <c r="AGV115" s="5"/>
      <c r="AGW115" s="1"/>
      <c r="AGX115" s="2"/>
      <c r="AGY115" s="2"/>
      <c r="AGZ115" s="5"/>
      <c r="AHA115" s="5"/>
      <c r="AHB115" s="5"/>
      <c r="AHC115" s="5"/>
      <c r="AHD115" s="5"/>
      <c r="AHE115" s="1"/>
      <c r="AHF115" s="2"/>
      <c r="AHG115" s="2"/>
      <c r="AHH115" s="5"/>
      <c r="AHI115" s="5"/>
      <c r="AHJ115" s="5"/>
      <c r="AHK115" s="5"/>
      <c r="AHL115" s="5"/>
      <c r="AHM115" s="1"/>
      <c r="AHN115" s="2"/>
      <c r="AHO115" s="2"/>
      <c r="AHP115" s="5"/>
      <c r="AHQ115" s="5"/>
      <c r="AHR115" s="5"/>
      <c r="AHS115" s="5"/>
      <c r="AHT115" s="5"/>
      <c r="AHU115" s="1"/>
      <c r="AHV115" s="2"/>
      <c r="AHW115" s="2"/>
      <c r="AHX115" s="5"/>
      <c r="AHY115" s="5"/>
      <c r="AHZ115" s="5"/>
      <c r="AIA115" s="5"/>
      <c r="AIB115" s="5"/>
      <c r="AIC115" s="1"/>
      <c r="AID115" s="2"/>
      <c r="AIE115" s="2"/>
      <c r="AIF115" s="5"/>
      <c r="AIG115" s="5"/>
      <c r="AIH115" s="5"/>
      <c r="AII115" s="5"/>
      <c r="AIJ115" s="5"/>
      <c r="AIK115" s="1"/>
      <c r="AIL115" s="2"/>
      <c r="AIM115" s="2"/>
      <c r="AIN115" s="5"/>
      <c r="AIO115" s="5"/>
      <c r="AIP115" s="5"/>
      <c r="AIQ115" s="5"/>
      <c r="AIR115" s="5"/>
      <c r="AIS115" s="1"/>
      <c r="AIT115" s="2"/>
      <c r="AIU115" s="2"/>
      <c r="AIV115" s="5"/>
      <c r="AIW115" s="5"/>
      <c r="AIX115" s="5"/>
      <c r="AIY115" s="5"/>
      <c r="AIZ115" s="5"/>
      <c r="AJA115" s="1"/>
      <c r="AJB115" s="2"/>
      <c r="AJC115" s="2"/>
      <c r="AJD115" s="5"/>
      <c r="AJE115" s="5"/>
      <c r="AJF115" s="5"/>
      <c r="AJG115" s="5"/>
      <c r="AJH115" s="5"/>
      <c r="AJI115" s="1"/>
      <c r="AJJ115" s="2"/>
      <c r="AJK115" s="2"/>
      <c r="AJL115" s="5"/>
      <c r="AJM115" s="5"/>
      <c r="AJN115" s="5"/>
      <c r="AJO115" s="5"/>
      <c r="AJP115" s="5"/>
      <c r="AJQ115" s="1"/>
      <c r="AJR115" s="2"/>
      <c r="AJS115" s="2"/>
      <c r="AJT115" s="5"/>
      <c r="AJU115" s="5"/>
      <c r="AJV115" s="5"/>
      <c r="AJW115" s="5"/>
      <c r="AJX115" s="5"/>
      <c r="AJY115" s="1"/>
      <c r="AJZ115" s="2"/>
      <c r="AKA115" s="2"/>
      <c r="AKB115" s="5"/>
      <c r="AKC115" s="5"/>
      <c r="AKD115" s="5"/>
      <c r="AKE115" s="5"/>
      <c r="AKF115" s="5"/>
      <c r="AKG115" s="1"/>
      <c r="AKH115" s="2"/>
      <c r="AKI115" s="2"/>
      <c r="AKJ115" s="5"/>
      <c r="AKK115" s="5"/>
      <c r="AKL115" s="5"/>
      <c r="AKM115" s="5"/>
      <c r="AKN115" s="5"/>
      <c r="AKO115" s="1"/>
      <c r="AKP115" s="2"/>
      <c r="AKQ115" s="2"/>
      <c r="AKR115" s="5"/>
      <c r="AKS115" s="5"/>
      <c r="AKT115" s="5"/>
      <c r="AKU115" s="5"/>
      <c r="AKV115" s="5"/>
      <c r="AKW115" s="1"/>
      <c r="AKX115" s="2"/>
      <c r="AKY115" s="2"/>
      <c r="AKZ115" s="5"/>
      <c r="ALA115" s="5"/>
      <c r="ALB115" s="5"/>
      <c r="ALC115" s="5"/>
      <c r="ALD115" s="5"/>
      <c r="ALE115" s="1"/>
      <c r="ALF115" s="2"/>
      <c r="ALG115" s="2"/>
      <c r="ALH115" s="5"/>
      <c r="ALI115" s="5"/>
      <c r="ALJ115" s="5"/>
      <c r="ALK115" s="5"/>
      <c r="ALL115" s="5"/>
      <c r="ALM115" s="1"/>
      <c r="ALN115" s="2"/>
      <c r="ALO115" s="2"/>
      <c r="ALP115" s="5"/>
      <c r="ALQ115" s="5"/>
      <c r="ALR115" s="5"/>
      <c r="ALS115" s="5"/>
      <c r="ALT115" s="5"/>
      <c r="ALU115" s="1"/>
      <c r="ALV115" s="2"/>
      <c r="ALW115" s="2"/>
      <c r="ALX115" s="5"/>
      <c r="ALY115" s="5"/>
      <c r="ALZ115" s="5"/>
      <c r="AMA115" s="5"/>
      <c r="AMB115" s="5"/>
      <c r="AMC115" s="1"/>
      <c r="AMD115" s="2"/>
      <c r="AME115" s="2"/>
      <c r="AMF115" s="5"/>
      <c r="AMG115" s="5"/>
      <c r="AMH115" s="5"/>
      <c r="AMI115" s="5"/>
      <c r="AMJ115" s="5"/>
      <c r="AMK115" s="1"/>
      <c r="AML115" s="2"/>
      <c r="AMM115" s="2"/>
      <c r="AMN115" s="5"/>
      <c r="AMO115" s="5"/>
      <c r="AMP115" s="5"/>
      <c r="AMQ115" s="5"/>
      <c r="AMR115" s="5"/>
      <c r="AMS115" s="1"/>
      <c r="AMT115" s="2"/>
      <c r="AMU115" s="2"/>
      <c r="AMV115" s="5"/>
      <c r="AMW115" s="5"/>
      <c r="AMX115" s="5"/>
      <c r="AMY115" s="5"/>
      <c r="AMZ115" s="5"/>
      <c r="ANA115" s="1"/>
      <c r="ANB115" s="2"/>
      <c r="ANC115" s="2"/>
      <c r="AND115" s="5"/>
      <c r="ANE115" s="5"/>
      <c r="ANF115" s="5"/>
      <c r="ANG115" s="5"/>
      <c r="ANH115" s="5"/>
      <c r="ANI115" s="1"/>
      <c r="ANJ115" s="2"/>
      <c r="ANK115" s="2"/>
      <c r="ANL115" s="5"/>
      <c r="ANM115" s="5"/>
      <c r="ANN115" s="5"/>
      <c r="ANO115" s="5"/>
      <c r="ANP115" s="5"/>
      <c r="ANQ115" s="1"/>
      <c r="ANR115" s="2"/>
      <c r="ANS115" s="2"/>
      <c r="ANT115" s="5"/>
      <c r="ANU115" s="5"/>
      <c r="ANV115" s="5"/>
      <c r="ANW115" s="5"/>
      <c r="ANX115" s="5"/>
      <c r="ANY115" s="1"/>
      <c r="ANZ115" s="2"/>
      <c r="AOA115" s="2"/>
      <c r="AOB115" s="5"/>
      <c r="AOC115" s="5"/>
      <c r="AOD115" s="5"/>
      <c r="AOE115" s="5"/>
      <c r="AOF115" s="5"/>
      <c r="AOG115" s="1"/>
      <c r="AOH115" s="2"/>
      <c r="AOI115" s="2"/>
      <c r="AOJ115" s="5"/>
      <c r="AOK115" s="5"/>
      <c r="AOL115" s="5"/>
      <c r="AOM115" s="5"/>
      <c r="AON115" s="5"/>
      <c r="AOO115" s="1"/>
      <c r="AOP115" s="2"/>
      <c r="AOQ115" s="2"/>
      <c r="AOR115" s="5"/>
      <c r="AOS115" s="5"/>
      <c r="AOT115" s="5"/>
      <c r="AOU115" s="5"/>
      <c r="AOV115" s="5"/>
      <c r="AOW115" s="1"/>
      <c r="AOX115" s="2"/>
      <c r="AOY115" s="2"/>
      <c r="AOZ115" s="5"/>
      <c r="APA115" s="5"/>
      <c r="APB115" s="5"/>
      <c r="APC115" s="5"/>
      <c r="APD115" s="5"/>
      <c r="APE115" s="1"/>
      <c r="APF115" s="2"/>
      <c r="APG115" s="2"/>
      <c r="APH115" s="5"/>
      <c r="API115" s="5"/>
      <c r="APJ115" s="5"/>
      <c r="APK115" s="5"/>
      <c r="APL115" s="5"/>
      <c r="APM115" s="1"/>
      <c r="APN115" s="2"/>
      <c r="APO115" s="2"/>
      <c r="APP115" s="5"/>
      <c r="APQ115" s="5"/>
      <c r="APR115" s="5"/>
      <c r="APS115" s="5"/>
      <c r="APT115" s="5"/>
      <c r="APU115" s="1"/>
      <c r="APV115" s="2"/>
      <c r="APW115" s="2"/>
      <c r="APX115" s="5"/>
      <c r="APY115" s="5"/>
      <c r="APZ115" s="5"/>
      <c r="AQA115" s="5"/>
      <c r="AQB115" s="5"/>
      <c r="AQC115" s="1"/>
      <c r="AQD115" s="2"/>
      <c r="AQE115" s="2"/>
      <c r="AQF115" s="5"/>
      <c r="AQG115" s="5"/>
      <c r="AQH115" s="5"/>
      <c r="AQI115" s="5"/>
      <c r="AQJ115" s="5"/>
      <c r="AQK115" s="1"/>
      <c r="AQL115" s="2"/>
      <c r="AQM115" s="2"/>
      <c r="AQN115" s="5"/>
      <c r="AQO115" s="5"/>
      <c r="AQP115" s="5"/>
      <c r="AQQ115" s="5"/>
      <c r="AQR115" s="5"/>
      <c r="AQS115" s="1"/>
      <c r="AQT115" s="2"/>
      <c r="AQU115" s="2"/>
      <c r="AQV115" s="5"/>
      <c r="AQW115" s="5"/>
      <c r="AQX115" s="5"/>
      <c r="AQY115" s="5"/>
      <c r="AQZ115" s="5"/>
      <c r="ARA115" s="1"/>
      <c r="ARB115" s="2"/>
      <c r="ARC115" s="2"/>
      <c r="ARD115" s="5"/>
      <c r="ARE115" s="5"/>
      <c r="ARF115" s="5"/>
      <c r="ARG115" s="5"/>
      <c r="ARH115" s="5"/>
      <c r="ARI115" s="1"/>
      <c r="ARJ115" s="2"/>
      <c r="ARK115" s="2"/>
      <c r="ARL115" s="5"/>
      <c r="ARM115" s="5"/>
      <c r="ARN115" s="5"/>
      <c r="ARO115" s="5"/>
      <c r="ARP115" s="5"/>
      <c r="ARQ115" s="1"/>
      <c r="ARR115" s="2"/>
      <c r="ARS115" s="2"/>
      <c r="ART115" s="5"/>
      <c r="ARU115" s="5"/>
      <c r="ARV115" s="5"/>
      <c r="ARW115" s="5"/>
      <c r="ARX115" s="5"/>
      <c r="ARY115" s="1"/>
      <c r="ARZ115" s="2"/>
      <c r="ASA115" s="2"/>
      <c r="ASB115" s="5"/>
      <c r="ASC115" s="5"/>
      <c r="ASD115" s="5"/>
      <c r="ASE115" s="5"/>
      <c r="ASF115" s="5"/>
      <c r="ASG115" s="1"/>
      <c r="ASH115" s="2"/>
      <c r="ASI115" s="2"/>
      <c r="ASJ115" s="5"/>
      <c r="ASK115" s="5"/>
      <c r="ASL115" s="5"/>
      <c r="ASM115" s="5"/>
      <c r="ASN115" s="5"/>
      <c r="ASO115" s="1"/>
      <c r="ASP115" s="2"/>
      <c r="ASQ115" s="2"/>
      <c r="ASR115" s="5"/>
      <c r="ASS115" s="5"/>
      <c r="AST115" s="5"/>
      <c r="ASU115" s="5"/>
      <c r="ASV115" s="5"/>
      <c r="ASW115" s="1"/>
      <c r="ASX115" s="2"/>
      <c r="ASY115" s="2"/>
      <c r="ASZ115" s="5"/>
      <c r="ATA115" s="5"/>
      <c r="ATB115" s="5"/>
      <c r="ATC115" s="5"/>
      <c r="ATD115" s="5"/>
      <c r="ATE115" s="1"/>
      <c r="ATF115" s="2"/>
      <c r="ATG115" s="2"/>
      <c r="ATH115" s="5"/>
      <c r="ATI115" s="5"/>
      <c r="ATJ115" s="5"/>
      <c r="ATK115" s="5"/>
      <c r="ATL115" s="5"/>
      <c r="ATM115" s="1"/>
      <c r="ATN115" s="2"/>
      <c r="ATO115" s="2"/>
      <c r="ATP115" s="5"/>
      <c r="ATQ115" s="5"/>
      <c r="ATR115" s="5"/>
      <c r="ATS115" s="5"/>
      <c r="ATT115" s="5"/>
      <c r="ATU115" s="1"/>
      <c r="ATV115" s="2"/>
      <c r="ATW115" s="2"/>
      <c r="ATX115" s="5"/>
      <c r="ATY115" s="5"/>
      <c r="ATZ115" s="5"/>
      <c r="AUA115" s="5"/>
      <c r="AUB115" s="5"/>
      <c r="AUC115" s="1"/>
      <c r="AUD115" s="2"/>
      <c r="AUE115" s="2"/>
      <c r="AUF115" s="5"/>
      <c r="AUG115" s="5"/>
      <c r="AUH115" s="5"/>
      <c r="AUI115" s="5"/>
      <c r="AUJ115" s="5"/>
      <c r="AUK115" s="1"/>
      <c r="AUL115" s="2"/>
      <c r="AUM115" s="2"/>
      <c r="AUN115" s="5"/>
      <c r="AUO115" s="5"/>
      <c r="AUP115" s="5"/>
      <c r="AUQ115" s="5"/>
      <c r="AUR115" s="5"/>
      <c r="AUS115" s="1"/>
      <c r="AUT115" s="2"/>
      <c r="AUU115" s="2"/>
      <c r="AUV115" s="5"/>
      <c r="AUW115" s="5"/>
      <c r="AUX115" s="5"/>
      <c r="AUY115" s="5"/>
      <c r="AUZ115" s="5"/>
      <c r="AVA115" s="1"/>
      <c r="AVB115" s="2"/>
      <c r="AVC115" s="2"/>
      <c r="AVD115" s="5"/>
      <c r="AVE115" s="5"/>
      <c r="AVF115" s="5"/>
      <c r="AVG115" s="5"/>
      <c r="AVH115" s="5"/>
      <c r="AVI115" s="1"/>
      <c r="AVJ115" s="2"/>
      <c r="AVK115" s="2"/>
      <c r="AVL115" s="5"/>
      <c r="AVM115" s="5"/>
      <c r="AVN115" s="5"/>
      <c r="AVO115" s="5"/>
      <c r="AVP115" s="5"/>
      <c r="AVQ115" s="1"/>
      <c r="AVR115" s="2"/>
      <c r="AVS115" s="2"/>
      <c r="AVT115" s="5"/>
      <c r="AVU115" s="5"/>
      <c r="AVV115" s="5"/>
      <c r="AVW115" s="5"/>
      <c r="AVX115" s="5"/>
      <c r="AVY115" s="1"/>
      <c r="AVZ115" s="2"/>
      <c r="AWA115" s="2"/>
      <c r="AWB115" s="5"/>
      <c r="AWC115" s="5"/>
      <c r="AWD115" s="5"/>
      <c r="AWE115" s="5"/>
      <c r="AWF115" s="5"/>
      <c r="AWG115" s="1"/>
      <c r="AWH115" s="2"/>
      <c r="AWI115" s="2"/>
      <c r="AWJ115" s="5"/>
      <c r="AWK115" s="5"/>
      <c r="AWL115" s="5"/>
      <c r="AWM115" s="5"/>
      <c r="AWN115" s="5"/>
      <c r="AWO115" s="1"/>
      <c r="AWP115" s="2"/>
      <c r="AWQ115" s="2"/>
      <c r="AWR115" s="5"/>
      <c r="AWS115" s="5"/>
      <c r="AWT115" s="5"/>
      <c r="AWU115" s="5"/>
      <c r="AWV115" s="5"/>
      <c r="AWW115" s="1"/>
      <c r="AWX115" s="2"/>
      <c r="AWY115" s="2"/>
      <c r="AWZ115" s="5"/>
      <c r="AXA115" s="5"/>
      <c r="AXB115" s="5"/>
      <c r="AXC115" s="5"/>
      <c r="AXD115" s="5"/>
      <c r="AXE115" s="1"/>
      <c r="AXF115" s="2"/>
      <c r="AXG115" s="2"/>
      <c r="AXH115" s="5"/>
      <c r="AXI115" s="5"/>
      <c r="AXJ115" s="5"/>
      <c r="AXK115" s="5"/>
      <c r="AXL115" s="5"/>
      <c r="AXM115" s="1"/>
      <c r="AXN115" s="2"/>
      <c r="AXO115" s="2"/>
      <c r="AXP115" s="5"/>
      <c r="AXQ115" s="5"/>
      <c r="AXR115" s="5"/>
      <c r="AXS115" s="5"/>
      <c r="AXT115" s="5"/>
      <c r="AXU115" s="1"/>
      <c r="AXV115" s="2"/>
      <c r="AXW115" s="2"/>
      <c r="AXX115" s="5"/>
      <c r="AXY115" s="5"/>
      <c r="AXZ115" s="5"/>
      <c r="AYA115" s="5"/>
      <c r="AYB115" s="5"/>
      <c r="AYC115" s="1"/>
      <c r="AYD115" s="2"/>
      <c r="AYE115" s="2"/>
      <c r="AYF115" s="5"/>
      <c r="AYG115" s="5"/>
      <c r="AYH115" s="5"/>
      <c r="AYI115" s="5"/>
      <c r="AYJ115" s="5"/>
      <c r="AYK115" s="1"/>
      <c r="AYL115" s="2"/>
      <c r="AYM115" s="2"/>
      <c r="AYN115" s="5"/>
      <c r="AYO115" s="5"/>
      <c r="AYP115" s="5"/>
      <c r="AYQ115" s="5"/>
      <c r="AYR115" s="5"/>
      <c r="AYS115" s="1"/>
      <c r="AYT115" s="2"/>
      <c r="AYU115" s="2"/>
      <c r="AYV115" s="5"/>
      <c r="AYW115" s="5"/>
      <c r="AYX115" s="5"/>
      <c r="AYY115" s="5"/>
      <c r="AYZ115" s="5"/>
      <c r="AZA115" s="1"/>
      <c r="AZB115" s="2"/>
      <c r="AZC115" s="2"/>
      <c r="AZD115" s="5"/>
      <c r="AZE115" s="5"/>
      <c r="AZF115" s="5"/>
      <c r="AZG115" s="5"/>
      <c r="AZH115" s="5"/>
      <c r="AZI115" s="1"/>
      <c r="AZJ115" s="2"/>
      <c r="AZK115" s="2"/>
      <c r="AZL115" s="5"/>
      <c r="AZM115" s="5"/>
      <c r="AZN115" s="5"/>
      <c r="AZO115" s="5"/>
      <c r="AZP115" s="5"/>
      <c r="AZQ115" s="1"/>
      <c r="AZR115" s="2"/>
      <c r="AZS115" s="2"/>
      <c r="AZT115" s="5"/>
      <c r="AZU115" s="5"/>
      <c r="AZV115" s="5"/>
      <c r="AZW115" s="5"/>
      <c r="AZX115" s="5"/>
      <c r="AZY115" s="1"/>
      <c r="AZZ115" s="2"/>
      <c r="BAA115" s="2"/>
      <c r="BAB115" s="5"/>
      <c r="BAC115" s="5"/>
      <c r="BAD115" s="5"/>
      <c r="BAE115" s="5"/>
      <c r="BAF115" s="5"/>
      <c r="BAG115" s="1"/>
      <c r="BAH115" s="2"/>
      <c r="BAI115" s="2"/>
      <c r="BAJ115" s="5"/>
      <c r="BAK115" s="5"/>
      <c r="BAL115" s="5"/>
      <c r="BAM115" s="5"/>
      <c r="BAN115" s="5"/>
      <c r="BAO115" s="1"/>
      <c r="BAP115" s="2"/>
      <c r="BAQ115" s="2"/>
      <c r="BAR115" s="5"/>
      <c r="BAS115" s="5"/>
      <c r="BAT115" s="5"/>
      <c r="BAU115" s="5"/>
      <c r="BAV115" s="5"/>
      <c r="BAW115" s="1"/>
      <c r="BAX115" s="2"/>
      <c r="BAY115" s="2"/>
      <c r="BAZ115" s="5"/>
      <c r="BBA115" s="5"/>
      <c r="BBB115" s="5"/>
      <c r="BBC115" s="5"/>
      <c r="BBD115" s="5"/>
      <c r="BBE115" s="1"/>
      <c r="BBF115" s="2"/>
      <c r="BBG115" s="2"/>
      <c r="BBH115" s="5"/>
      <c r="BBI115" s="5"/>
      <c r="BBJ115" s="5"/>
      <c r="BBK115" s="5"/>
      <c r="BBL115" s="5"/>
      <c r="BBM115" s="1"/>
      <c r="BBN115" s="2"/>
      <c r="BBO115" s="2"/>
      <c r="BBP115" s="5"/>
      <c r="BBQ115" s="5"/>
      <c r="BBR115" s="5"/>
      <c r="BBS115" s="5"/>
      <c r="BBT115" s="5"/>
      <c r="BBU115" s="1"/>
      <c r="BBV115" s="2"/>
      <c r="BBW115" s="2"/>
      <c r="BBX115" s="5"/>
      <c r="BBY115" s="5"/>
      <c r="BBZ115" s="5"/>
      <c r="BCA115" s="5"/>
      <c r="BCB115" s="5"/>
      <c r="BCC115" s="1"/>
      <c r="BCD115" s="2"/>
      <c r="BCE115" s="2"/>
      <c r="BCF115" s="5"/>
      <c r="BCG115" s="5"/>
      <c r="BCH115" s="5"/>
      <c r="BCI115" s="5"/>
      <c r="BCJ115" s="5"/>
      <c r="BCK115" s="1"/>
      <c r="BCL115" s="2"/>
      <c r="BCM115" s="2"/>
      <c r="BCN115" s="5"/>
      <c r="BCO115" s="5"/>
      <c r="BCP115" s="5"/>
      <c r="BCQ115" s="5"/>
      <c r="BCR115" s="5"/>
      <c r="BCS115" s="1"/>
      <c r="BCT115" s="2"/>
      <c r="BCU115" s="2"/>
      <c r="BCV115" s="5"/>
      <c r="BCW115" s="5"/>
      <c r="BCX115" s="5"/>
      <c r="BCY115" s="5"/>
      <c r="BCZ115" s="5"/>
      <c r="BDA115" s="1"/>
      <c r="BDB115" s="2"/>
      <c r="BDC115" s="2"/>
      <c r="BDD115" s="5"/>
      <c r="BDE115" s="5"/>
      <c r="BDF115" s="5"/>
      <c r="BDG115" s="5"/>
      <c r="BDH115" s="5"/>
      <c r="BDI115" s="1"/>
      <c r="BDJ115" s="2"/>
      <c r="BDK115" s="2"/>
      <c r="BDL115" s="5"/>
      <c r="BDM115" s="5"/>
      <c r="BDN115" s="5"/>
      <c r="BDO115" s="5"/>
      <c r="BDP115" s="5"/>
      <c r="BDQ115" s="1"/>
      <c r="BDR115" s="2"/>
      <c r="BDS115" s="2"/>
      <c r="BDT115" s="5"/>
      <c r="BDU115" s="5"/>
      <c r="BDV115" s="5"/>
      <c r="BDW115" s="5"/>
      <c r="BDX115" s="5"/>
      <c r="BDY115" s="1"/>
      <c r="BDZ115" s="2"/>
      <c r="BEA115" s="2"/>
      <c r="BEB115" s="5"/>
      <c r="BEC115" s="5"/>
      <c r="BED115" s="5"/>
      <c r="BEE115" s="5"/>
      <c r="BEF115" s="5"/>
      <c r="BEG115" s="1"/>
      <c r="BEH115" s="2"/>
      <c r="BEI115" s="2"/>
      <c r="BEJ115" s="5"/>
      <c r="BEK115" s="5"/>
      <c r="BEL115" s="5"/>
      <c r="BEM115" s="5"/>
      <c r="BEN115" s="5"/>
      <c r="BEO115" s="1"/>
      <c r="BEP115" s="2"/>
      <c r="BEQ115" s="2"/>
      <c r="BER115" s="5"/>
      <c r="BES115" s="5"/>
      <c r="BET115" s="5"/>
      <c r="BEU115" s="5"/>
      <c r="BEV115" s="5"/>
      <c r="BEW115" s="1"/>
      <c r="BEX115" s="2"/>
      <c r="BEY115" s="2"/>
      <c r="BEZ115" s="5"/>
      <c r="BFA115" s="5"/>
      <c r="BFB115" s="5"/>
      <c r="BFC115" s="5"/>
      <c r="BFD115" s="5"/>
      <c r="BFE115" s="1"/>
      <c r="BFF115" s="2"/>
      <c r="BFG115" s="2"/>
      <c r="BFH115" s="5"/>
      <c r="BFI115" s="5"/>
      <c r="BFJ115" s="5"/>
      <c r="BFK115" s="5"/>
      <c r="BFL115" s="5"/>
      <c r="BFM115" s="1"/>
      <c r="BFN115" s="2"/>
      <c r="BFO115" s="2"/>
      <c r="BFP115" s="5"/>
      <c r="BFQ115" s="5"/>
      <c r="BFR115" s="5"/>
      <c r="BFS115" s="5"/>
      <c r="BFT115" s="5"/>
      <c r="BFU115" s="1"/>
      <c r="BFV115" s="2"/>
      <c r="BFW115" s="2"/>
      <c r="BFX115" s="5"/>
      <c r="BFY115" s="5"/>
      <c r="BFZ115" s="5"/>
      <c r="BGA115" s="5"/>
      <c r="BGB115" s="5"/>
      <c r="BGC115" s="1"/>
      <c r="BGD115" s="2"/>
      <c r="BGE115" s="2"/>
      <c r="BGF115" s="5"/>
      <c r="BGG115" s="5"/>
      <c r="BGH115" s="5"/>
      <c r="BGI115" s="5"/>
      <c r="BGJ115" s="5"/>
      <c r="BGK115" s="1"/>
      <c r="BGL115" s="2"/>
      <c r="BGM115" s="2"/>
      <c r="BGN115" s="5"/>
      <c r="BGO115" s="5"/>
      <c r="BGP115" s="5"/>
      <c r="BGQ115" s="5"/>
      <c r="BGR115" s="5"/>
      <c r="BGS115" s="1"/>
      <c r="BGT115" s="2"/>
      <c r="BGU115" s="2"/>
      <c r="BGV115" s="5"/>
      <c r="BGW115" s="5"/>
      <c r="BGX115" s="5"/>
      <c r="BGY115" s="5"/>
      <c r="BGZ115" s="5"/>
      <c r="BHA115" s="1"/>
      <c r="BHB115" s="2"/>
      <c r="BHC115" s="2"/>
      <c r="BHD115" s="5"/>
      <c r="BHE115" s="5"/>
      <c r="BHF115" s="5"/>
      <c r="BHG115" s="5"/>
      <c r="BHH115" s="5"/>
      <c r="BHI115" s="1"/>
      <c r="BHJ115" s="2"/>
      <c r="BHK115" s="2"/>
      <c r="BHL115" s="5"/>
      <c r="BHM115" s="5"/>
      <c r="BHN115" s="5"/>
      <c r="BHO115" s="5"/>
      <c r="BHP115" s="5"/>
      <c r="BHQ115" s="1"/>
      <c r="BHR115" s="2"/>
      <c r="BHS115" s="2"/>
      <c r="BHT115" s="5"/>
      <c r="BHU115" s="5"/>
      <c r="BHV115" s="5"/>
      <c r="BHW115" s="5"/>
      <c r="BHX115" s="5"/>
      <c r="BHY115" s="1"/>
      <c r="BHZ115" s="2"/>
      <c r="BIA115" s="2"/>
      <c r="BIB115" s="5"/>
      <c r="BIC115" s="5"/>
      <c r="BID115" s="5"/>
      <c r="BIE115" s="5"/>
      <c r="BIF115" s="5"/>
      <c r="BIG115" s="1"/>
      <c r="BIH115" s="2"/>
      <c r="BII115" s="2"/>
      <c r="BIJ115" s="5"/>
      <c r="BIK115" s="5"/>
      <c r="BIL115" s="5"/>
      <c r="BIM115" s="5"/>
      <c r="BIN115" s="5"/>
      <c r="BIO115" s="1"/>
      <c r="BIP115" s="2"/>
      <c r="BIQ115" s="2"/>
      <c r="BIR115" s="5"/>
      <c r="BIS115" s="5"/>
      <c r="BIT115" s="5"/>
      <c r="BIU115" s="5"/>
      <c r="BIV115" s="5"/>
      <c r="BIW115" s="1"/>
      <c r="BIX115" s="2"/>
      <c r="BIY115" s="2"/>
      <c r="BIZ115" s="5"/>
      <c r="BJA115" s="5"/>
      <c r="BJB115" s="5"/>
      <c r="BJC115" s="5"/>
      <c r="BJD115" s="5"/>
      <c r="BJE115" s="1"/>
      <c r="BJF115" s="2"/>
      <c r="BJG115" s="2"/>
      <c r="BJH115" s="5"/>
      <c r="BJI115" s="5"/>
      <c r="BJJ115" s="5"/>
      <c r="BJK115" s="5"/>
      <c r="BJL115" s="5"/>
      <c r="BJM115" s="1"/>
      <c r="BJN115" s="2"/>
      <c r="BJO115" s="2"/>
      <c r="BJP115" s="5"/>
      <c r="BJQ115" s="5"/>
      <c r="BJR115" s="5"/>
      <c r="BJS115" s="5"/>
      <c r="BJT115" s="5"/>
      <c r="BJU115" s="1"/>
      <c r="BJV115" s="2"/>
      <c r="BJW115" s="2"/>
      <c r="BJX115" s="5"/>
      <c r="BJY115" s="5"/>
      <c r="BJZ115" s="5"/>
      <c r="BKA115" s="5"/>
      <c r="BKB115" s="5"/>
      <c r="BKC115" s="1"/>
      <c r="BKD115" s="2"/>
      <c r="BKE115" s="2"/>
      <c r="BKF115" s="5"/>
      <c r="BKG115" s="5"/>
      <c r="BKH115" s="5"/>
      <c r="BKI115" s="5"/>
      <c r="BKJ115" s="5"/>
      <c r="BKK115" s="1"/>
      <c r="BKL115" s="2"/>
      <c r="BKM115" s="2"/>
      <c r="BKN115" s="5"/>
      <c r="BKO115" s="5"/>
      <c r="BKP115" s="5"/>
      <c r="BKQ115" s="5"/>
      <c r="BKR115" s="5"/>
      <c r="BKS115" s="1"/>
      <c r="BKT115" s="2"/>
      <c r="BKU115" s="2"/>
      <c r="BKV115" s="5"/>
      <c r="BKW115" s="5"/>
      <c r="BKX115" s="5"/>
      <c r="BKY115" s="5"/>
      <c r="BKZ115" s="5"/>
      <c r="BLA115" s="1"/>
      <c r="BLB115" s="2"/>
      <c r="BLC115" s="2"/>
      <c r="BLD115" s="5"/>
      <c r="BLE115" s="5"/>
      <c r="BLF115" s="5"/>
      <c r="BLG115" s="5"/>
      <c r="BLH115" s="5"/>
      <c r="BLI115" s="1"/>
      <c r="BLJ115" s="2"/>
      <c r="BLK115" s="2"/>
      <c r="BLL115" s="5"/>
      <c r="BLM115" s="5"/>
      <c r="BLN115" s="5"/>
      <c r="BLO115" s="5"/>
      <c r="BLP115" s="5"/>
      <c r="BLQ115" s="1"/>
      <c r="BLR115" s="2"/>
      <c r="BLS115" s="2"/>
      <c r="BLT115" s="5"/>
      <c r="BLU115" s="5"/>
      <c r="BLV115" s="5"/>
      <c r="BLW115" s="5"/>
      <c r="BLX115" s="5"/>
      <c r="BLY115" s="1"/>
      <c r="BLZ115" s="2"/>
      <c r="BMA115" s="2"/>
      <c r="BMB115" s="5"/>
      <c r="BMC115" s="5"/>
      <c r="BMD115" s="5"/>
      <c r="BME115" s="5"/>
      <c r="BMF115" s="5"/>
      <c r="BMG115" s="1"/>
      <c r="BMH115" s="2"/>
      <c r="BMI115" s="2"/>
      <c r="BMJ115" s="5"/>
      <c r="BMK115" s="5"/>
      <c r="BML115" s="5"/>
      <c r="BMM115" s="5"/>
      <c r="BMN115" s="5"/>
      <c r="BMO115" s="1"/>
      <c r="BMP115" s="2"/>
      <c r="BMQ115" s="2"/>
      <c r="BMR115" s="5"/>
      <c r="BMS115" s="5"/>
      <c r="BMT115" s="5"/>
      <c r="BMU115" s="5"/>
      <c r="BMV115" s="5"/>
      <c r="BMW115" s="1"/>
      <c r="BMX115" s="2"/>
      <c r="BMY115" s="2"/>
      <c r="BMZ115" s="5"/>
      <c r="BNA115" s="5"/>
      <c r="BNB115" s="5"/>
      <c r="BNC115" s="5"/>
      <c r="BND115" s="5"/>
      <c r="BNE115" s="1"/>
      <c r="BNF115" s="2"/>
      <c r="BNG115" s="2"/>
      <c r="BNH115" s="5"/>
      <c r="BNI115" s="5"/>
      <c r="BNJ115" s="5"/>
      <c r="BNK115" s="5"/>
      <c r="BNL115" s="5"/>
      <c r="BNM115" s="1"/>
      <c r="BNN115" s="2"/>
      <c r="BNO115" s="2"/>
      <c r="BNP115" s="5"/>
      <c r="BNQ115" s="5"/>
      <c r="BNR115" s="5"/>
      <c r="BNS115" s="5"/>
      <c r="BNT115" s="5"/>
      <c r="BNU115" s="1"/>
      <c r="BNV115" s="2"/>
      <c r="BNW115" s="2"/>
      <c r="BNX115" s="5"/>
      <c r="BNY115" s="5"/>
      <c r="BNZ115" s="5"/>
      <c r="BOA115" s="5"/>
      <c r="BOB115" s="5"/>
      <c r="BOC115" s="1"/>
      <c r="BOD115" s="2"/>
      <c r="BOE115" s="2"/>
      <c r="BOF115" s="5"/>
      <c r="BOG115" s="5"/>
      <c r="BOH115" s="5"/>
      <c r="BOI115" s="5"/>
      <c r="BOJ115" s="5"/>
      <c r="BOK115" s="1"/>
      <c r="BOL115" s="2"/>
      <c r="BOM115" s="2"/>
      <c r="BON115" s="5"/>
      <c r="BOO115" s="5"/>
      <c r="BOP115" s="5"/>
      <c r="BOQ115" s="5"/>
      <c r="BOR115" s="5"/>
      <c r="BOS115" s="1"/>
      <c r="BOT115" s="2"/>
      <c r="BOU115" s="2"/>
      <c r="BOV115" s="5"/>
      <c r="BOW115" s="5"/>
      <c r="BOX115" s="5"/>
      <c r="BOY115" s="5"/>
      <c r="BOZ115" s="5"/>
      <c r="BPA115" s="1"/>
      <c r="BPB115" s="2"/>
      <c r="BPC115" s="2"/>
      <c r="BPD115" s="5"/>
      <c r="BPE115" s="5"/>
      <c r="BPF115" s="5"/>
      <c r="BPG115" s="5"/>
      <c r="BPH115" s="5"/>
      <c r="BPI115" s="1"/>
      <c r="BPJ115" s="2"/>
      <c r="BPK115" s="2"/>
      <c r="BPL115" s="5"/>
      <c r="BPM115" s="5"/>
      <c r="BPN115" s="5"/>
      <c r="BPO115" s="5"/>
      <c r="BPP115" s="5"/>
      <c r="BPQ115" s="1"/>
      <c r="BPR115" s="2"/>
      <c r="BPS115" s="2"/>
      <c r="BPT115" s="5"/>
      <c r="BPU115" s="5"/>
      <c r="BPV115" s="5"/>
      <c r="BPW115" s="5"/>
      <c r="BPX115" s="5"/>
      <c r="BPY115" s="1"/>
      <c r="BPZ115" s="2"/>
      <c r="BQA115" s="2"/>
      <c r="BQB115" s="5"/>
      <c r="BQC115" s="5"/>
      <c r="BQD115" s="5"/>
      <c r="BQE115" s="5"/>
      <c r="BQF115" s="5"/>
      <c r="BQG115" s="1"/>
      <c r="BQH115" s="2"/>
      <c r="BQI115" s="2"/>
      <c r="BQJ115" s="5"/>
      <c r="BQK115" s="5"/>
      <c r="BQL115" s="5"/>
      <c r="BQM115" s="5"/>
      <c r="BQN115" s="5"/>
      <c r="BQO115" s="1"/>
      <c r="BQP115" s="2"/>
      <c r="BQQ115" s="2"/>
      <c r="BQR115" s="5"/>
      <c r="BQS115" s="5"/>
      <c r="BQT115" s="5"/>
      <c r="BQU115" s="5"/>
      <c r="BQV115" s="5"/>
      <c r="BQW115" s="1"/>
      <c r="BQX115" s="2"/>
      <c r="BQY115" s="2"/>
      <c r="BQZ115" s="5"/>
      <c r="BRA115" s="5"/>
      <c r="BRB115" s="5"/>
      <c r="BRC115" s="5"/>
      <c r="BRD115" s="5"/>
      <c r="BRE115" s="1"/>
      <c r="BRF115" s="2"/>
      <c r="BRG115" s="2"/>
      <c r="BRH115" s="5"/>
      <c r="BRI115" s="5"/>
      <c r="BRJ115" s="5"/>
      <c r="BRK115" s="5"/>
      <c r="BRL115" s="5"/>
      <c r="BRM115" s="1"/>
      <c r="BRN115" s="2"/>
      <c r="BRO115" s="2"/>
      <c r="BRP115" s="5"/>
      <c r="BRQ115" s="5"/>
      <c r="BRR115" s="5"/>
      <c r="BRS115" s="5"/>
      <c r="BRT115" s="5"/>
      <c r="BRU115" s="1"/>
      <c r="BRV115" s="2"/>
      <c r="BRW115" s="2"/>
      <c r="BRX115" s="5"/>
      <c r="BRY115" s="5"/>
      <c r="BRZ115" s="5"/>
      <c r="BSA115" s="5"/>
      <c r="BSB115" s="5"/>
      <c r="BSC115" s="1"/>
      <c r="BSD115" s="2"/>
      <c r="BSE115" s="2"/>
      <c r="BSF115" s="5"/>
      <c r="BSG115" s="5"/>
      <c r="BSH115" s="5"/>
      <c r="BSI115" s="5"/>
      <c r="BSJ115" s="5"/>
      <c r="BSK115" s="1"/>
      <c r="BSL115" s="2"/>
      <c r="BSM115" s="2"/>
      <c r="BSN115" s="5"/>
      <c r="BSO115" s="5"/>
      <c r="BSP115" s="5"/>
      <c r="BSQ115" s="5"/>
      <c r="BSR115" s="5"/>
      <c r="BSS115" s="1"/>
      <c r="BST115" s="2"/>
      <c r="BSU115" s="2"/>
      <c r="BSV115" s="5"/>
      <c r="BSW115" s="5"/>
      <c r="BSX115" s="5"/>
      <c r="BSY115" s="5"/>
      <c r="BSZ115" s="5"/>
      <c r="BTA115" s="1"/>
      <c r="BTB115" s="2"/>
      <c r="BTC115" s="2"/>
      <c r="BTD115" s="5"/>
      <c r="BTE115" s="5"/>
      <c r="BTF115" s="5"/>
      <c r="BTG115" s="5"/>
      <c r="BTH115" s="5"/>
      <c r="BTI115" s="1"/>
      <c r="BTJ115" s="2"/>
      <c r="BTK115" s="2"/>
      <c r="BTL115" s="5"/>
      <c r="BTM115" s="5"/>
      <c r="BTN115" s="5"/>
      <c r="BTO115" s="5"/>
      <c r="BTP115" s="5"/>
      <c r="BTQ115" s="1"/>
      <c r="BTR115" s="2"/>
      <c r="BTS115" s="2"/>
      <c r="BTT115" s="5"/>
      <c r="BTU115" s="5"/>
      <c r="BTV115" s="5"/>
      <c r="BTW115" s="5"/>
      <c r="BTX115" s="5"/>
      <c r="BTY115" s="1"/>
      <c r="BTZ115" s="2"/>
      <c r="BUA115" s="2"/>
      <c r="BUB115" s="5"/>
      <c r="BUC115" s="5"/>
      <c r="BUD115" s="5"/>
      <c r="BUE115" s="5"/>
      <c r="BUF115" s="5"/>
      <c r="BUG115" s="1"/>
      <c r="BUH115" s="2"/>
      <c r="BUI115" s="2"/>
      <c r="BUJ115" s="5"/>
      <c r="BUK115" s="5"/>
      <c r="BUL115" s="5"/>
      <c r="BUM115" s="5"/>
      <c r="BUN115" s="5"/>
      <c r="BUO115" s="1"/>
      <c r="BUP115" s="2"/>
      <c r="BUQ115" s="2"/>
      <c r="BUR115" s="5"/>
      <c r="BUS115" s="5"/>
      <c r="BUT115" s="5"/>
      <c r="BUU115" s="5"/>
      <c r="BUV115" s="5"/>
      <c r="BUW115" s="1"/>
      <c r="BUX115" s="2"/>
      <c r="BUY115" s="2"/>
      <c r="BUZ115" s="5"/>
      <c r="BVA115" s="5"/>
      <c r="BVB115" s="5"/>
      <c r="BVC115" s="5"/>
      <c r="BVD115" s="5"/>
      <c r="BVE115" s="1"/>
      <c r="BVF115" s="2"/>
      <c r="BVG115" s="2"/>
      <c r="BVH115" s="5"/>
      <c r="BVI115" s="5"/>
      <c r="BVJ115" s="5"/>
      <c r="BVK115" s="5"/>
      <c r="BVL115" s="5"/>
      <c r="BVM115" s="1"/>
      <c r="BVN115" s="2"/>
      <c r="BVO115" s="2"/>
      <c r="BVP115" s="5"/>
      <c r="BVQ115" s="5"/>
      <c r="BVR115" s="5"/>
      <c r="BVS115" s="5"/>
      <c r="BVT115" s="5"/>
      <c r="BVU115" s="1"/>
      <c r="BVV115" s="2"/>
      <c r="BVW115" s="2"/>
      <c r="BVX115" s="5"/>
      <c r="BVY115" s="5"/>
      <c r="BVZ115" s="5"/>
      <c r="BWA115" s="5"/>
      <c r="BWB115" s="5"/>
      <c r="BWC115" s="1"/>
      <c r="BWD115" s="2"/>
      <c r="BWE115" s="2"/>
      <c r="BWF115" s="5"/>
      <c r="BWG115" s="5"/>
      <c r="BWH115" s="5"/>
      <c r="BWI115" s="5"/>
      <c r="BWJ115" s="5"/>
      <c r="BWK115" s="1"/>
      <c r="BWL115" s="2"/>
      <c r="BWM115" s="2"/>
      <c r="BWN115" s="5"/>
      <c r="BWO115" s="5"/>
      <c r="BWP115" s="5"/>
      <c r="BWQ115" s="5"/>
      <c r="BWR115" s="5"/>
      <c r="BWS115" s="1"/>
      <c r="BWT115" s="2"/>
      <c r="BWU115" s="2"/>
      <c r="BWV115" s="5"/>
      <c r="BWW115" s="5"/>
      <c r="BWX115" s="5"/>
      <c r="BWY115" s="5"/>
      <c r="BWZ115" s="5"/>
      <c r="BXA115" s="1"/>
      <c r="BXB115" s="2"/>
      <c r="BXC115" s="2"/>
      <c r="BXD115" s="5"/>
      <c r="BXE115" s="5"/>
      <c r="BXF115" s="5"/>
      <c r="BXG115" s="5"/>
      <c r="BXH115" s="5"/>
      <c r="BXI115" s="1"/>
      <c r="BXJ115" s="2"/>
      <c r="BXK115" s="2"/>
      <c r="BXL115" s="5"/>
      <c r="BXM115" s="5"/>
      <c r="BXN115" s="5"/>
      <c r="BXO115" s="5"/>
      <c r="BXP115" s="5"/>
      <c r="BXQ115" s="1"/>
      <c r="BXR115" s="2"/>
      <c r="BXS115" s="2"/>
      <c r="BXT115" s="5"/>
      <c r="BXU115" s="5"/>
      <c r="BXV115" s="5"/>
      <c r="BXW115" s="5"/>
      <c r="BXX115" s="5"/>
      <c r="BXY115" s="1"/>
      <c r="BXZ115" s="2"/>
      <c r="BYA115" s="2"/>
      <c r="BYB115" s="5"/>
      <c r="BYC115" s="5"/>
      <c r="BYD115" s="5"/>
      <c r="BYE115" s="5"/>
      <c r="BYF115" s="5"/>
      <c r="BYG115" s="1"/>
      <c r="BYH115" s="2"/>
      <c r="BYI115" s="2"/>
      <c r="BYJ115" s="5"/>
      <c r="BYK115" s="5"/>
      <c r="BYL115" s="5"/>
      <c r="BYM115" s="5"/>
      <c r="BYN115" s="5"/>
      <c r="BYO115" s="1"/>
      <c r="BYP115" s="2"/>
      <c r="BYQ115" s="2"/>
      <c r="BYR115" s="5"/>
      <c r="BYS115" s="5"/>
      <c r="BYT115" s="5"/>
      <c r="BYU115" s="5"/>
      <c r="BYV115" s="5"/>
      <c r="BYW115" s="1"/>
      <c r="BYX115" s="2"/>
      <c r="BYY115" s="2"/>
      <c r="BYZ115" s="5"/>
      <c r="BZA115" s="5"/>
      <c r="BZB115" s="5"/>
      <c r="BZC115" s="5"/>
      <c r="BZD115" s="5"/>
      <c r="BZE115" s="1"/>
      <c r="BZF115" s="2"/>
      <c r="BZG115" s="2"/>
      <c r="BZH115" s="5"/>
      <c r="BZI115" s="5"/>
      <c r="BZJ115" s="5"/>
      <c r="BZK115" s="5"/>
      <c r="BZL115" s="5"/>
      <c r="BZM115" s="1"/>
      <c r="BZN115" s="2"/>
      <c r="BZO115" s="2"/>
      <c r="BZP115" s="5"/>
      <c r="BZQ115" s="5"/>
      <c r="BZR115" s="5"/>
      <c r="BZS115" s="5"/>
      <c r="BZT115" s="5"/>
      <c r="BZU115" s="1"/>
      <c r="BZV115" s="2"/>
      <c r="BZW115" s="2"/>
      <c r="BZX115" s="5"/>
      <c r="BZY115" s="5"/>
      <c r="BZZ115" s="5"/>
      <c r="CAA115" s="5"/>
      <c r="CAB115" s="5"/>
      <c r="CAC115" s="1"/>
      <c r="CAD115" s="2"/>
      <c r="CAE115" s="2"/>
      <c r="CAF115" s="5"/>
      <c r="CAG115" s="5"/>
      <c r="CAH115" s="5"/>
      <c r="CAI115" s="5"/>
      <c r="CAJ115" s="5"/>
      <c r="CAK115" s="1"/>
      <c r="CAL115" s="2"/>
      <c r="CAM115" s="2"/>
      <c r="CAN115" s="5"/>
      <c r="CAO115" s="5"/>
      <c r="CAP115" s="5"/>
      <c r="CAQ115" s="5"/>
      <c r="CAR115" s="5"/>
      <c r="CAS115" s="1"/>
      <c r="CAT115" s="2"/>
      <c r="CAU115" s="2"/>
      <c r="CAV115" s="5"/>
      <c r="CAW115" s="5"/>
      <c r="CAX115" s="5"/>
      <c r="CAY115" s="5"/>
      <c r="CAZ115" s="5"/>
      <c r="CBA115" s="1"/>
      <c r="CBB115" s="2"/>
      <c r="CBC115" s="2"/>
      <c r="CBD115" s="5"/>
      <c r="CBE115" s="5"/>
      <c r="CBF115" s="5"/>
      <c r="CBG115" s="5"/>
      <c r="CBH115" s="5"/>
      <c r="CBI115" s="1"/>
      <c r="CBJ115" s="2"/>
      <c r="CBK115" s="2"/>
      <c r="CBL115" s="5"/>
      <c r="CBM115" s="5"/>
      <c r="CBN115" s="5"/>
      <c r="CBO115" s="5"/>
      <c r="CBP115" s="5"/>
      <c r="CBQ115" s="1"/>
      <c r="CBR115" s="2"/>
      <c r="CBS115" s="2"/>
      <c r="CBT115" s="5"/>
      <c r="CBU115" s="5"/>
      <c r="CBV115" s="5"/>
      <c r="CBW115" s="5"/>
      <c r="CBX115" s="5"/>
      <c r="CBY115" s="1"/>
      <c r="CBZ115" s="2"/>
      <c r="CCA115" s="2"/>
      <c r="CCB115" s="5"/>
      <c r="CCC115" s="5"/>
      <c r="CCD115" s="5"/>
      <c r="CCE115" s="5"/>
      <c r="CCF115" s="5"/>
      <c r="CCG115" s="1"/>
      <c r="CCH115" s="2"/>
      <c r="CCI115" s="2"/>
      <c r="CCJ115" s="5"/>
      <c r="CCK115" s="5"/>
      <c r="CCL115" s="5"/>
      <c r="CCM115" s="5"/>
      <c r="CCN115" s="5"/>
      <c r="CCO115" s="1"/>
      <c r="CCP115" s="2"/>
      <c r="CCQ115" s="2"/>
      <c r="CCR115" s="5"/>
      <c r="CCS115" s="5"/>
      <c r="CCT115" s="5"/>
      <c r="CCU115" s="5"/>
      <c r="CCV115" s="5"/>
      <c r="CCW115" s="1"/>
      <c r="CCX115" s="2"/>
      <c r="CCY115" s="2"/>
      <c r="CCZ115" s="5"/>
      <c r="CDA115" s="5"/>
      <c r="CDB115" s="5"/>
      <c r="CDC115" s="5"/>
      <c r="CDD115" s="5"/>
      <c r="CDE115" s="1"/>
      <c r="CDF115" s="2"/>
      <c r="CDG115" s="2"/>
      <c r="CDH115" s="5"/>
      <c r="CDI115" s="5"/>
      <c r="CDJ115" s="5"/>
      <c r="CDK115" s="5"/>
      <c r="CDL115" s="5"/>
      <c r="CDM115" s="1"/>
      <c r="CDN115" s="2"/>
      <c r="CDO115" s="2"/>
      <c r="CDP115" s="5"/>
      <c r="CDQ115" s="5"/>
      <c r="CDR115" s="5"/>
      <c r="CDS115" s="5"/>
      <c r="CDT115" s="5"/>
      <c r="CDU115" s="1"/>
      <c r="CDV115" s="2"/>
      <c r="CDW115" s="2"/>
      <c r="CDX115" s="5"/>
      <c r="CDY115" s="5"/>
      <c r="CDZ115" s="5"/>
      <c r="CEA115" s="5"/>
      <c r="CEB115" s="5"/>
      <c r="CEC115" s="1"/>
      <c r="CED115" s="2"/>
      <c r="CEE115" s="2"/>
      <c r="CEF115" s="5"/>
      <c r="CEG115" s="5"/>
      <c r="CEH115" s="5"/>
      <c r="CEI115" s="5"/>
      <c r="CEJ115" s="5"/>
      <c r="CEK115" s="1"/>
      <c r="CEL115" s="2"/>
      <c r="CEM115" s="2"/>
      <c r="CEN115" s="5"/>
      <c r="CEO115" s="5"/>
      <c r="CEP115" s="5"/>
      <c r="CEQ115" s="5"/>
      <c r="CER115" s="5"/>
      <c r="CES115" s="1"/>
      <c r="CET115" s="2"/>
      <c r="CEU115" s="2"/>
      <c r="CEV115" s="5"/>
      <c r="CEW115" s="5"/>
      <c r="CEX115" s="5"/>
      <c r="CEY115" s="5"/>
      <c r="CEZ115" s="5"/>
      <c r="CFA115" s="1"/>
      <c r="CFB115" s="2"/>
      <c r="CFC115" s="2"/>
      <c r="CFD115" s="5"/>
      <c r="CFE115" s="5"/>
      <c r="CFF115" s="5"/>
      <c r="CFG115" s="5"/>
      <c r="CFH115" s="5"/>
      <c r="CFI115" s="1"/>
      <c r="CFJ115" s="2"/>
      <c r="CFK115" s="2"/>
      <c r="CFL115" s="5"/>
      <c r="CFM115" s="5"/>
      <c r="CFN115" s="5"/>
      <c r="CFO115" s="5"/>
      <c r="CFP115" s="5"/>
      <c r="CFQ115" s="1"/>
      <c r="CFR115" s="2"/>
      <c r="CFS115" s="2"/>
      <c r="CFT115" s="5"/>
      <c r="CFU115" s="5"/>
      <c r="CFV115" s="5"/>
      <c r="CFW115" s="5"/>
      <c r="CFX115" s="5"/>
      <c r="CFY115" s="1"/>
      <c r="CFZ115" s="2"/>
      <c r="CGA115" s="2"/>
      <c r="CGB115" s="5"/>
      <c r="CGC115" s="5"/>
      <c r="CGD115" s="5"/>
      <c r="CGE115" s="5"/>
      <c r="CGF115" s="5"/>
      <c r="CGG115" s="1"/>
      <c r="CGH115" s="2"/>
      <c r="CGI115" s="2"/>
      <c r="CGJ115" s="5"/>
      <c r="CGK115" s="5"/>
      <c r="CGL115" s="5"/>
      <c r="CGM115" s="5"/>
      <c r="CGN115" s="5"/>
      <c r="CGO115" s="1"/>
      <c r="CGP115" s="2"/>
      <c r="CGQ115" s="2"/>
      <c r="CGR115" s="5"/>
      <c r="CGS115" s="5"/>
      <c r="CGT115" s="5"/>
      <c r="CGU115" s="5"/>
      <c r="CGV115" s="5"/>
      <c r="CGW115" s="1"/>
      <c r="CGX115" s="2"/>
      <c r="CGY115" s="2"/>
      <c r="CGZ115" s="5"/>
      <c r="CHA115" s="5"/>
      <c r="CHB115" s="5"/>
      <c r="CHC115" s="5"/>
      <c r="CHD115" s="5"/>
      <c r="CHE115" s="1"/>
      <c r="CHF115" s="2"/>
      <c r="CHG115" s="2"/>
      <c r="CHH115" s="5"/>
      <c r="CHI115" s="5"/>
      <c r="CHJ115" s="5"/>
      <c r="CHK115" s="5"/>
      <c r="CHL115" s="5"/>
      <c r="CHM115" s="1"/>
      <c r="CHN115" s="2"/>
      <c r="CHO115" s="2"/>
      <c r="CHP115" s="5"/>
      <c r="CHQ115" s="5"/>
      <c r="CHR115" s="5"/>
      <c r="CHS115" s="5"/>
      <c r="CHT115" s="5"/>
      <c r="CHU115" s="1"/>
      <c r="CHV115" s="2"/>
      <c r="CHW115" s="2"/>
      <c r="CHX115" s="5"/>
      <c r="CHY115" s="5"/>
      <c r="CHZ115" s="5"/>
      <c r="CIA115" s="5"/>
      <c r="CIB115" s="5"/>
      <c r="CIC115" s="1"/>
      <c r="CID115" s="2"/>
      <c r="CIE115" s="2"/>
      <c r="CIF115" s="5"/>
      <c r="CIG115" s="5"/>
      <c r="CIH115" s="5"/>
      <c r="CII115" s="5"/>
      <c r="CIJ115" s="5"/>
      <c r="CIK115" s="1"/>
      <c r="CIL115" s="2"/>
      <c r="CIM115" s="2"/>
      <c r="CIN115" s="5"/>
      <c r="CIO115" s="5"/>
      <c r="CIP115" s="5"/>
      <c r="CIQ115" s="5"/>
      <c r="CIR115" s="5"/>
      <c r="CIS115" s="1"/>
      <c r="CIT115" s="2"/>
      <c r="CIU115" s="2"/>
      <c r="CIV115" s="5"/>
      <c r="CIW115" s="5"/>
      <c r="CIX115" s="5"/>
      <c r="CIY115" s="5"/>
      <c r="CIZ115" s="5"/>
      <c r="CJA115" s="1"/>
      <c r="CJB115" s="2"/>
      <c r="CJC115" s="2"/>
      <c r="CJD115" s="5"/>
      <c r="CJE115" s="5"/>
      <c r="CJF115" s="5"/>
      <c r="CJG115" s="5"/>
      <c r="CJH115" s="5"/>
      <c r="CJI115" s="1"/>
      <c r="CJJ115" s="2"/>
      <c r="CJK115" s="2"/>
      <c r="CJL115" s="5"/>
      <c r="CJM115" s="5"/>
      <c r="CJN115" s="5"/>
      <c r="CJO115" s="5"/>
      <c r="CJP115" s="5"/>
      <c r="CJQ115" s="1"/>
      <c r="CJR115" s="2"/>
      <c r="CJS115" s="2"/>
      <c r="CJT115" s="5"/>
      <c r="CJU115" s="5"/>
      <c r="CJV115" s="5"/>
      <c r="CJW115" s="5"/>
      <c r="CJX115" s="5"/>
      <c r="CJY115" s="1"/>
      <c r="CJZ115" s="2"/>
      <c r="CKA115" s="2"/>
      <c r="CKB115" s="5"/>
      <c r="CKC115" s="5"/>
      <c r="CKD115" s="5"/>
      <c r="CKE115" s="5"/>
      <c r="CKF115" s="5"/>
      <c r="CKG115" s="1"/>
      <c r="CKH115" s="2"/>
      <c r="CKI115" s="2"/>
      <c r="CKJ115" s="5"/>
      <c r="CKK115" s="5"/>
      <c r="CKL115" s="5"/>
      <c r="CKM115" s="5"/>
      <c r="CKN115" s="5"/>
      <c r="CKO115" s="1"/>
      <c r="CKP115" s="2"/>
      <c r="CKQ115" s="2"/>
      <c r="CKR115" s="5"/>
      <c r="CKS115" s="5"/>
      <c r="CKT115" s="5"/>
      <c r="CKU115" s="5"/>
      <c r="CKV115" s="5"/>
      <c r="CKW115" s="1"/>
      <c r="CKX115" s="2"/>
      <c r="CKY115" s="2"/>
      <c r="CKZ115" s="5"/>
      <c r="CLA115" s="5"/>
      <c r="CLB115" s="5"/>
      <c r="CLC115" s="5"/>
      <c r="CLD115" s="5"/>
      <c r="CLE115" s="1"/>
      <c r="CLF115" s="2"/>
      <c r="CLG115" s="2"/>
      <c r="CLH115" s="5"/>
      <c r="CLI115" s="5"/>
      <c r="CLJ115" s="5"/>
      <c r="CLK115" s="5"/>
      <c r="CLL115" s="5"/>
      <c r="CLM115" s="1"/>
      <c r="CLN115" s="2"/>
      <c r="CLO115" s="2"/>
      <c r="CLP115" s="5"/>
      <c r="CLQ115" s="5"/>
      <c r="CLR115" s="5"/>
      <c r="CLS115" s="5"/>
      <c r="CLT115" s="5"/>
      <c r="CLU115" s="1"/>
      <c r="CLV115" s="2"/>
      <c r="CLW115" s="2"/>
      <c r="CLX115" s="5"/>
      <c r="CLY115" s="5"/>
      <c r="CLZ115" s="5"/>
      <c r="CMA115" s="5"/>
      <c r="CMB115" s="5"/>
      <c r="CMC115" s="1"/>
      <c r="CMD115" s="2"/>
      <c r="CME115" s="2"/>
      <c r="CMF115" s="5"/>
      <c r="CMG115" s="5"/>
      <c r="CMH115" s="5"/>
      <c r="CMI115" s="5"/>
      <c r="CMJ115" s="5"/>
      <c r="CMK115" s="1"/>
      <c r="CML115" s="2"/>
      <c r="CMM115" s="2"/>
      <c r="CMN115" s="5"/>
      <c r="CMO115" s="5"/>
      <c r="CMP115" s="5"/>
      <c r="CMQ115" s="5"/>
      <c r="CMR115" s="5"/>
      <c r="CMS115" s="1"/>
      <c r="CMT115" s="2"/>
      <c r="CMU115" s="2"/>
      <c r="CMV115" s="5"/>
      <c r="CMW115" s="5"/>
      <c r="CMX115" s="5"/>
      <c r="CMY115" s="5"/>
      <c r="CMZ115" s="5"/>
      <c r="CNA115" s="1"/>
      <c r="CNB115" s="2"/>
      <c r="CNC115" s="2"/>
      <c r="CND115" s="5"/>
      <c r="CNE115" s="5"/>
      <c r="CNF115" s="5"/>
      <c r="CNG115" s="5"/>
      <c r="CNH115" s="5"/>
      <c r="CNI115" s="1"/>
      <c r="CNJ115" s="2"/>
      <c r="CNK115" s="2"/>
      <c r="CNL115" s="5"/>
      <c r="CNM115" s="5"/>
      <c r="CNN115" s="5"/>
      <c r="CNO115" s="5"/>
      <c r="CNP115" s="5"/>
      <c r="CNQ115" s="1"/>
      <c r="CNR115" s="2"/>
      <c r="CNS115" s="2"/>
      <c r="CNT115" s="5"/>
      <c r="CNU115" s="5"/>
      <c r="CNV115" s="5"/>
      <c r="CNW115" s="5"/>
      <c r="CNX115" s="5"/>
      <c r="CNY115" s="1"/>
      <c r="CNZ115" s="2"/>
      <c r="COA115" s="2"/>
      <c r="COB115" s="5"/>
      <c r="COC115" s="5"/>
      <c r="COD115" s="5"/>
      <c r="COE115" s="5"/>
      <c r="COF115" s="5"/>
      <c r="COG115" s="1"/>
      <c r="COH115" s="2"/>
      <c r="COI115" s="2"/>
      <c r="COJ115" s="5"/>
      <c r="COK115" s="5"/>
      <c r="COL115" s="5"/>
      <c r="COM115" s="5"/>
      <c r="CON115" s="5"/>
      <c r="COO115" s="1"/>
      <c r="COP115" s="2"/>
      <c r="COQ115" s="2"/>
      <c r="COR115" s="5"/>
      <c r="COS115" s="5"/>
      <c r="COT115" s="5"/>
      <c r="COU115" s="5"/>
      <c r="COV115" s="5"/>
      <c r="COW115" s="1"/>
      <c r="COX115" s="2"/>
      <c r="COY115" s="2"/>
      <c r="COZ115" s="5"/>
      <c r="CPA115" s="5"/>
      <c r="CPB115" s="5"/>
      <c r="CPC115" s="5"/>
      <c r="CPD115" s="5"/>
      <c r="CPE115" s="1"/>
      <c r="CPF115" s="2"/>
      <c r="CPG115" s="2"/>
      <c r="CPH115" s="5"/>
      <c r="CPI115" s="5"/>
      <c r="CPJ115" s="5"/>
      <c r="CPK115" s="5"/>
      <c r="CPL115" s="5"/>
      <c r="CPM115" s="1"/>
      <c r="CPN115" s="2"/>
      <c r="CPO115" s="2"/>
      <c r="CPP115" s="5"/>
      <c r="CPQ115" s="5"/>
      <c r="CPR115" s="5"/>
      <c r="CPS115" s="5"/>
      <c r="CPT115" s="5"/>
      <c r="CPU115" s="1"/>
      <c r="CPV115" s="2"/>
      <c r="CPW115" s="2"/>
      <c r="CPX115" s="5"/>
      <c r="CPY115" s="5"/>
      <c r="CPZ115" s="5"/>
      <c r="CQA115" s="5"/>
      <c r="CQB115" s="5"/>
      <c r="CQC115" s="1"/>
      <c r="CQD115" s="2"/>
      <c r="CQE115" s="2"/>
      <c r="CQF115" s="5"/>
      <c r="CQG115" s="5"/>
      <c r="CQH115" s="5"/>
      <c r="CQI115" s="5"/>
      <c r="CQJ115" s="5"/>
      <c r="CQK115" s="1"/>
      <c r="CQL115" s="2"/>
      <c r="CQM115" s="2"/>
      <c r="CQN115" s="5"/>
      <c r="CQO115" s="5"/>
      <c r="CQP115" s="5"/>
      <c r="CQQ115" s="5"/>
      <c r="CQR115" s="5"/>
      <c r="CQS115" s="1"/>
      <c r="CQT115" s="2"/>
      <c r="CQU115" s="2"/>
      <c r="CQV115" s="5"/>
      <c r="CQW115" s="5"/>
      <c r="CQX115" s="5"/>
      <c r="CQY115" s="5"/>
      <c r="CQZ115" s="5"/>
      <c r="CRA115" s="1"/>
      <c r="CRB115" s="2"/>
      <c r="CRC115" s="2"/>
      <c r="CRD115" s="5"/>
      <c r="CRE115" s="5"/>
      <c r="CRF115" s="5"/>
      <c r="CRG115" s="5"/>
      <c r="CRH115" s="5"/>
      <c r="CRI115" s="1"/>
      <c r="CRJ115" s="2"/>
      <c r="CRK115" s="2"/>
      <c r="CRL115" s="5"/>
      <c r="CRM115" s="5"/>
      <c r="CRN115" s="5"/>
      <c r="CRO115" s="5"/>
      <c r="CRP115" s="5"/>
      <c r="CRQ115" s="1"/>
      <c r="CRR115" s="2"/>
      <c r="CRS115" s="2"/>
      <c r="CRT115" s="5"/>
      <c r="CRU115" s="5"/>
      <c r="CRV115" s="5"/>
      <c r="CRW115" s="5"/>
      <c r="CRX115" s="5"/>
      <c r="CRY115" s="1"/>
      <c r="CRZ115" s="2"/>
      <c r="CSA115" s="2"/>
      <c r="CSB115" s="5"/>
      <c r="CSC115" s="5"/>
      <c r="CSD115" s="5"/>
      <c r="CSE115" s="5"/>
      <c r="CSF115" s="5"/>
      <c r="CSG115" s="1"/>
      <c r="CSH115" s="2"/>
      <c r="CSI115" s="2"/>
      <c r="CSJ115" s="5"/>
      <c r="CSK115" s="5"/>
      <c r="CSL115" s="5"/>
      <c r="CSM115" s="5"/>
      <c r="CSN115" s="5"/>
      <c r="CSO115" s="1"/>
      <c r="CSP115" s="2"/>
      <c r="CSQ115" s="2"/>
      <c r="CSR115" s="5"/>
      <c r="CSS115" s="5"/>
      <c r="CST115" s="5"/>
      <c r="CSU115" s="5"/>
      <c r="CSV115" s="5"/>
      <c r="CSW115" s="1"/>
      <c r="CSX115" s="2"/>
      <c r="CSY115" s="2"/>
      <c r="CSZ115" s="5"/>
      <c r="CTA115" s="5"/>
      <c r="CTB115" s="5"/>
      <c r="CTC115" s="5"/>
      <c r="CTD115" s="5"/>
      <c r="CTE115" s="1"/>
      <c r="CTF115" s="2"/>
      <c r="CTG115" s="2"/>
      <c r="CTH115" s="5"/>
      <c r="CTI115" s="5"/>
      <c r="CTJ115" s="5"/>
      <c r="CTK115" s="5"/>
      <c r="CTL115" s="5"/>
      <c r="CTM115" s="1"/>
      <c r="CTN115" s="2"/>
      <c r="CTO115" s="2"/>
      <c r="CTP115" s="5"/>
      <c r="CTQ115" s="5"/>
      <c r="CTR115" s="5"/>
      <c r="CTS115" s="5"/>
      <c r="CTT115" s="5"/>
      <c r="CTU115" s="1"/>
      <c r="CTV115" s="2"/>
      <c r="CTW115" s="2"/>
      <c r="CTX115" s="5"/>
      <c r="CTY115" s="5"/>
      <c r="CTZ115" s="5"/>
      <c r="CUA115" s="5"/>
      <c r="CUB115" s="5"/>
      <c r="CUC115" s="1"/>
      <c r="CUD115" s="2"/>
      <c r="CUE115" s="2"/>
      <c r="CUF115" s="5"/>
      <c r="CUG115" s="5"/>
      <c r="CUH115" s="5"/>
      <c r="CUI115" s="5"/>
      <c r="CUJ115" s="5"/>
      <c r="CUK115" s="1"/>
      <c r="CUL115" s="2"/>
      <c r="CUM115" s="2"/>
      <c r="CUN115" s="5"/>
      <c r="CUO115" s="5"/>
      <c r="CUP115" s="5"/>
      <c r="CUQ115" s="5"/>
      <c r="CUR115" s="5"/>
      <c r="CUS115" s="1"/>
      <c r="CUT115" s="2"/>
      <c r="CUU115" s="2"/>
      <c r="CUV115" s="5"/>
      <c r="CUW115" s="5"/>
      <c r="CUX115" s="5"/>
      <c r="CUY115" s="5"/>
      <c r="CUZ115" s="5"/>
      <c r="CVA115" s="1"/>
      <c r="CVB115" s="2"/>
      <c r="CVC115" s="2"/>
      <c r="CVD115" s="5"/>
      <c r="CVE115" s="5"/>
      <c r="CVF115" s="5"/>
      <c r="CVG115" s="5"/>
      <c r="CVH115" s="5"/>
      <c r="CVI115" s="1"/>
      <c r="CVJ115" s="2"/>
      <c r="CVK115" s="2"/>
      <c r="CVL115" s="5"/>
      <c r="CVM115" s="5"/>
      <c r="CVN115" s="5"/>
      <c r="CVO115" s="5"/>
      <c r="CVP115" s="5"/>
      <c r="CVQ115" s="1"/>
      <c r="CVR115" s="2"/>
      <c r="CVS115" s="2"/>
      <c r="CVT115" s="5"/>
      <c r="CVU115" s="5"/>
      <c r="CVV115" s="5"/>
      <c r="CVW115" s="5"/>
      <c r="CVX115" s="5"/>
      <c r="CVY115" s="1"/>
      <c r="CVZ115" s="2"/>
      <c r="CWA115" s="2"/>
      <c r="CWB115" s="5"/>
      <c r="CWC115" s="5"/>
      <c r="CWD115" s="5"/>
      <c r="CWE115" s="5"/>
      <c r="CWF115" s="5"/>
      <c r="CWG115" s="1"/>
      <c r="CWH115" s="2"/>
      <c r="CWI115" s="2"/>
      <c r="CWJ115" s="5"/>
      <c r="CWK115" s="5"/>
      <c r="CWL115" s="5"/>
      <c r="CWM115" s="5"/>
      <c r="CWN115" s="5"/>
      <c r="CWO115" s="1"/>
      <c r="CWP115" s="2"/>
      <c r="CWQ115" s="2"/>
      <c r="CWR115" s="5"/>
      <c r="CWS115" s="5"/>
      <c r="CWT115" s="5"/>
      <c r="CWU115" s="5"/>
      <c r="CWV115" s="5"/>
      <c r="CWW115" s="1"/>
      <c r="CWX115" s="2"/>
      <c r="CWY115" s="2"/>
      <c r="CWZ115" s="5"/>
      <c r="CXA115" s="5"/>
      <c r="CXB115" s="5"/>
      <c r="CXC115" s="5"/>
      <c r="CXD115" s="5"/>
      <c r="CXE115" s="1"/>
      <c r="CXF115" s="2"/>
      <c r="CXG115" s="2"/>
      <c r="CXH115" s="5"/>
      <c r="CXI115" s="5"/>
      <c r="CXJ115" s="5"/>
      <c r="CXK115" s="5"/>
      <c r="CXL115" s="5"/>
      <c r="CXM115" s="1"/>
      <c r="CXN115" s="2"/>
      <c r="CXO115" s="2"/>
      <c r="CXP115" s="5"/>
      <c r="CXQ115" s="5"/>
      <c r="CXR115" s="5"/>
      <c r="CXS115" s="5"/>
      <c r="CXT115" s="5"/>
      <c r="CXU115" s="1"/>
      <c r="CXV115" s="2"/>
      <c r="CXW115" s="2"/>
      <c r="CXX115" s="5"/>
      <c r="CXY115" s="5"/>
      <c r="CXZ115" s="5"/>
      <c r="CYA115" s="5"/>
      <c r="CYB115" s="5"/>
      <c r="CYC115" s="1"/>
      <c r="CYD115" s="2"/>
      <c r="CYE115" s="2"/>
      <c r="CYF115" s="5"/>
      <c r="CYG115" s="5"/>
      <c r="CYH115" s="5"/>
      <c r="CYI115" s="5"/>
      <c r="CYJ115" s="5"/>
      <c r="CYK115" s="1"/>
      <c r="CYL115" s="2"/>
      <c r="CYM115" s="2"/>
      <c r="CYN115" s="5"/>
      <c r="CYO115" s="5"/>
      <c r="CYP115" s="5"/>
      <c r="CYQ115" s="5"/>
      <c r="CYR115" s="5"/>
      <c r="CYS115" s="1"/>
      <c r="CYT115" s="2"/>
      <c r="CYU115" s="2"/>
      <c r="CYV115" s="5"/>
      <c r="CYW115" s="5"/>
      <c r="CYX115" s="5"/>
      <c r="CYY115" s="5"/>
      <c r="CYZ115" s="5"/>
      <c r="CZA115" s="1"/>
      <c r="CZB115" s="2"/>
      <c r="CZC115" s="2"/>
      <c r="CZD115" s="5"/>
      <c r="CZE115" s="5"/>
      <c r="CZF115" s="5"/>
      <c r="CZG115" s="5"/>
      <c r="CZH115" s="5"/>
      <c r="CZI115" s="1"/>
      <c r="CZJ115" s="2"/>
      <c r="CZK115" s="2"/>
      <c r="CZL115" s="5"/>
      <c r="CZM115" s="5"/>
      <c r="CZN115" s="5"/>
      <c r="CZO115" s="5"/>
      <c r="CZP115" s="5"/>
      <c r="CZQ115" s="1"/>
      <c r="CZR115" s="2"/>
      <c r="CZS115" s="2"/>
      <c r="CZT115" s="5"/>
      <c r="CZU115" s="5"/>
      <c r="CZV115" s="5"/>
      <c r="CZW115" s="5"/>
      <c r="CZX115" s="5"/>
      <c r="CZY115" s="1"/>
      <c r="CZZ115" s="2"/>
      <c r="DAA115" s="2"/>
      <c r="DAB115" s="5"/>
      <c r="DAC115" s="5"/>
      <c r="DAD115" s="5"/>
      <c r="DAE115" s="5"/>
      <c r="DAF115" s="5"/>
      <c r="DAG115" s="1"/>
      <c r="DAH115" s="2"/>
      <c r="DAI115" s="2"/>
      <c r="DAJ115" s="5"/>
      <c r="DAK115" s="5"/>
      <c r="DAL115" s="5"/>
      <c r="DAM115" s="5"/>
      <c r="DAN115" s="5"/>
      <c r="DAO115" s="1"/>
      <c r="DAP115" s="2"/>
      <c r="DAQ115" s="2"/>
      <c r="DAR115" s="5"/>
      <c r="DAS115" s="5"/>
      <c r="DAT115" s="5"/>
      <c r="DAU115" s="5"/>
      <c r="DAV115" s="5"/>
      <c r="DAW115" s="1"/>
      <c r="DAX115" s="2"/>
      <c r="DAY115" s="2"/>
      <c r="DAZ115" s="5"/>
      <c r="DBA115" s="5"/>
      <c r="DBB115" s="5"/>
      <c r="DBC115" s="5"/>
      <c r="DBD115" s="5"/>
      <c r="DBE115" s="1"/>
      <c r="DBF115" s="2"/>
      <c r="DBG115" s="2"/>
      <c r="DBH115" s="5"/>
      <c r="DBI115" s="5"/>
      <c r="DBJ115" s="5"/>
      <c r="DBK115" s="5"/>
      <c r="DBL115" s="5"/>
      <c r="DBM115" s="1"/>
      <c r="DBN115" s="2"/>
      <c r="DBO115" s="2"/>
      <c r="DBP115" s="5"/>
      <c r="DBQ115" s="5"/>
      <c r="DBR115" s="5"/>
      <c r="DBS115" s="5"/>
      <c r="DBT115" s="5"/>
      <c r="DBU115" s="1"/>
      <c r="DBV115" s="2"/>
      <c r="DBW115" s="2"/>
      <c r="DBX115" s="5"/>
      <c r="DBY115" s="5"/>
      <c r="DBZ115" s="5"/>
      <c r="DCA115" s="5"/>
      <c r="DCB115" s="5"/>
      <c r="DCC115" s="1"/>
      <c r="DCD115" s="2"/>
      <c r="DCE115" s="2"/>
      <c r="DCF115" s="5"/>
      <c r="DCG115" s="5"/>
      <c r="DCH115" s="5"/>
      <c r="DCI115" s="5"/>
      <c r="DCJ115" s="5"/>
      <c r="DCK115" s="1"/>
      <c r="DCL115" s="2"/>
      <c r="DCM115" s="2"/>
      <c r="DCN115" s="5"/>
      <c r="DCO115" s="5"/>
      <c r="DCP115" s="5"/>
      <c r="DCQ115" s="5"/>
      <c r="DCR115" s="5"/>
      <c r="DCS115" s="1"/>
      <c r="DCT115" s="2"/>
      <c r="DCU115" s="2"/>
      <c r="DCV115" s="5"/>
      <c r="DCW115" s="5"/>
      <c r="DCX115" s="5"/>
      <c r="DCY115" s="5"/>
      <c r="DCZ115" s="5"/>
      <c r="DDA115" s="1"/>
      <c r="DDB115" s="2"/>
      <c r="DDC115" s="2"/>
      <c r="DDD115" s="5"/>
      <c r="DDE115" s="5"/>
      <c r="DDF115" s="5"/>
      <c r="DDG115" s="5"/>
      <c r="DDH115" s="5"/>
      <c r="DDI115" s="1"/>
      <c r="DDJ115" s="2"/>
      <c r="DDK115" s="2"/>
      <c r="DDL115" s="5"/>
      <c r="DDM115" s="5"/>
      <c r="DDN115" s="5"/>
      <c r="DDO115" s="5"/>
      <c r="DDP115" s="5"/>
      <c r="DDQ115" s="1"/>
      <c r="DDR115" s="2"/>
      <c r="DDS115" s="2"/>
      <c r="DDT115" s="5"/>
      <c r="DDU115" s="5"/>
      <c r="DDV115" s="5"/>
      <c r="DDW115" s="5"/>
      <c r="DDX115" s="5"/>
      <c r="DDY115" s="1"/>
      <c r="DDZ115" s="2"/>
      <c r="DEA115" s="2"/>
      <c r="DEB115" s="5"/>
      <c r="DEC115" s="5"/>
      <c r="DED115" s="5"/>
      <c r="DEE115" s="5"/>
      <c r="DEF115" s="5"/>
      <c r="DEG115" s="1"/>
      <c r="DEH115" s="2"/>
      <c r="DEI115" s="2"/>
      <c r="DEJ115" s="5"/>
      <c r="DEK115" s="5"/>
      <c r="DEL115" s="5"/>
      <c r="DEM115" s="5"/>
      <c r="DEN115" s="5"/>
      <c r="DEO115" s="1"/>
      <c r="DEP115" s="2"/>
      <c r="DEQ115" s="2"/>
      <c r="DER115" s="5"/>
      <c r="DES115" s="5"/>
      <c r="DET115" s="5"/>
      <c r="DEU115" s="5"/>
      <c r="DEV115" s="5"/>
      <c r="DEW115" s="1"/>
      <c r="DEX115" s="2"/>
      <c r="DEY115" s="2"/>
      <c r="DEZ115" s="5"/>
      <c r="DFA115" s="5"/>
      <c r="DFB115" s="5"/>
      <c r="DFC115" s="5"/>
      <c r="DFD115" s="5"/>
      <c r="DFE115" s="1"/>
      <c r="DFF115" s="2"/>
      <c r="DFG115" s="2"/>
      <c r="DFH115" s="5"/>
      <c r="DFI115" s="5"/>
      <c r="DFJ115" s="5"/>
      <c r="DFK115" s="5"/>
      <c r="DFL115" s="5"/>
      <c r="DFM115" s="1"/>
      <c r="DFN115" s="2"/>
      <c r="DFO115" s="2"/>
      <c r="DFP115" s="5"/>
      <c r="DFQ115" s="5"/>
      <c r="DFR115" s="5"/>
      <c r="DFS115" s="5"/>
      <c r="DFT115" s="5"/>
      <c r="DFU115" s="1"/>
      <c r="DFV115" s="2"/>
      <c r="DFW115" s="2"/>
      <c r="DFX115" s="5"/>
      <c r="DFY115" s="5"/>
      <c r="DFZ115" s="5"/>
      <c r="DGA115" s="5"/>
      <c r="DGB115" s="5"/>
      <c r="DGC115" s="1"/>
      <c r="DGD115" s="2"/>
      <c r="DGE115" s="2"/>
      <c r="DGF115" s="5"/>
      <c r="DGG115" s="5"/>
      <c r="DGH115" s="5"/>
      <c r="DGI115" s="5"/>
      <c r="DGJ115" s="5"/>
      <c r="DGK115" s="1"/>
      <c r="DGL115" s="2"/>
      <c r="DGM115" s="2"/>
      <c r="DGN115" s="5"/>
      <c r="DGO115" s="5"/>
      <c r="DGP115" s="5"/>
      <c r="DGQ115" s="5"/>
      <c r="DGR115" s="5"/>
      <c r="DGS115" s="1"/>
      <c r="DGT115" s="2"/>
      <c r="DGU115" s="2"/>
      <c r="DGV115" s="5"/>
      <c r="DGW115" s="5"/>
      <c r="DGX115" s="5"/>
      <c r="DGY115" s="5"/>
      <c r="DGZ115" s="5"/>
      <c r="DHA115" s="1"/>
      <c r="DHB115" s="2"/>
      <c r="DHC115" s="2"/>
      <c r="DHD115" s="5"/>
      <c r="DHE115" s="5"/>
      <c r="DHF115" s="5"/>
      <c r="DHG115" s="5"/>
      <c r="DHH115" s="5"/>
      <c r="DHI115" s="1"/>
      <c r="DHJ115" s="2"/>
      <c r="DHK115" s="2"/>
      <c r="DHL115" s="5"/>
      <c r="DHM115" s="5"/>
      <c r="DHN115" s="5"/>
      <c r="DHO115" s="5"/>
      <c r="DHP115" s="5"/>
      <c r="DHQ115" s="1"/>
      <c r="DHR115" s="2"/>
      <c r="DHS115" s="2"/>
      <c r="DHT115" s="5"/>
      <c r="DHU115" s="5"/>
      <c r="DHV115" s="5"/>
      <c r="DHW115" s="5"/>
      <c r="DHX115" s="5"/>
      <c r="DHY115" s="1"/>
      <c r="DHZ115" s="2"/>
      <c r="DIA115" s="2"/>
      <c r="DIB115" s="5"/>
      <c r="DIC115" s="5"/>
      <c r="DID115" s="5"/>
      <c r="DIE115" s="5"/>
      <c r="DIF115" s="5"/>
      <c r="DIG115" s="1"/>
      <c r="DIH115" s="2"/>
      <c r="DII115" s="2"/>
      <c r="DIJ115" s="5"/>
      <c r="DIK115" s="5"/>
      <c r="DIL115" s="5"/>
      <c r="DIM115" s="5"/>
      <c r="DIN115" s="5"/>
      <c r="DIO115" s="1"/>
      <c r="DIP115" s="2"/>
      <c r="DIQ115" s="2"/>
      <c r="DIR115" s="5"/>
      <c r="DIS115" s="5"/>
      <c r="DIT115" s="5"/>
      <c r="DIU115" s="5"/>
      <c r="DIV115" s="5"/>
      <c r="DIW115" s="1"/>
      <c r="DIX115" s="2"/>
      <c r="DIY115" s="2"/>
      <c r="DIZ115" s="5"/>
      <c r="DJA115" s="5"/>
      <c r="DJB115" s="5"/>
      <c r="DJC115" s="5"/>
      <c r="DJD115" s="5"/>
      <c r="DJE115" s="1"/>
      <c r="DJF115" s="2"/>
      <c r="DJG115" s="2"/>
      <c r="DJH115" s="5"/>
      <c r="DJI115" s="5"/>
      <c r="DJJ115" s="5"/>
      <c r="DJK115" s="5"/>
      <c r="DJL115" s="5"/>
      <c r="DJM115" s="1"/>
      <c r="DJN115" s="2"/>
      <c r="DJO115" s="2"/>
      <c r="DJP115" s="5"/>
      <c r="DJQ115" s="5"/>
      <c r="DJR115" s="5"/>
      <c r="DJS115" s="5"/>
      <c r="DJT115" s="5"/>
      <c r="DJU115" s="1"/>
      <c r="DJV115" s="2"/>
      <c r="DJW115" s="2"/>
      <c r="DJX115" s="5"/>
      <c r="DJY115" s="5"/>
      <c r="DJZ115" s="5"/>
      <c r="DKA115" s="5"/>
      <c r="DKB115" s="5"/>
      <c r="DKC115" s="1"/>
      <c r="DKD115" s="2"/>
      <c r="DKE115" s="2"/>
      <c r="DKF115" s="5"/>
      <c r="DKG115" s="5"/>
      <c r="DKH115" s="5"/>
      <c r="DKI115" s="5"/>
      <c r="DKJ115" s="5"/>
      <c r="DKK115" s="1"/>
      <c r="DKL115" s="2"/>
      <c r="DKM115" s="2"/>
      <c r="DKN115" s="5"/>
      <c r="DKO115" s="5"/>
      <c r="DKP115" s="5"/>
      <c r="DKQ115" s="5"/>
      <c r="DKR115" s="5"/>
      <c r="DKS115" s="1"/>
      <c r="DKT115" s="2"/>
      <c r="DKU115" s="2"/>
      <c r="DKV115" s="5"/>
      <c r="DKW115" s="5"/>
      <c r="DKX115" s="5"/>
      <c r="DKY115" s="5"/>
      <c r="DKZ115" s="5"/>
      <c r="DLA115" s="1"/>
      <c r="DLB115" s="2"/>
      <c r="DLC115" s="2"/>
      <c r="DLD115" s="5"/>
      <c r="DLE115" s="5"/>
      <c r="DLF115" s="5"/>
      <c r="DLG115" s="5"/>
      <c r="DLH115" s="5"/>
      <c r="DLI115" s="1"/>
      <c r="DLJ115" s="2"/>
      <c r="DLK115" s="2"/>
      <c r="DLL115" s="5"/>
      <c r="DLM115" s="5"/>
      <c r="DLN115" s="5"/>
      <c r="DLO115" s="5"/>
      <c r="DLP115" s="5"/>
      <c r="DLQ115" s="1"/>
      <c r="DLR115" s="2"/>
      <c r="DLS115" s="2"/>
      <c r="DLT115" s="5"/>
      <c r="DLU115" s="5"/>
      <c r="DLV115" s="5"/>
      <c r="DLW115" s="5"/>
      <c r="DLX115" s="5"/>
      <c r="DLY115" s="1"/>
      <c r="DLZ115" s="2"/>
      <c r="DMA115" s="2"/>
      <c r="DMB115" s="5"/>
      <c r="DMC115" s="5"/>
      <c r="DMD115" s="5"/>
      <c r="DME115" s="5"/>
      <c r="DMF115" s="5"/>
      <c r="DMG115" s="1"/>
      <c r="DMH115" s="2"/>
      <c r="DMI115" s="2"/>
      <c r="DMJ115" s="5"/>
      <c r="DMK115" s="5"/>
      <c r="DML115" s="5"/>
      <c r="DMM115" s="5"/>
      <c r="DMN115" s="5"/>
      <c r="DMO115" s="1"/>
      <c r="DMP115" s="2"/>
      <c r="DMQ115" s="2"/>
      <c r="DMR115" s="5"/>
      <c r="DMS115" s="5"/>
      <c r="DMT115" s="5"/>
      <c r="DMU115" s="5"/>
      <c r="DMV115" s="5"/>
      <c r="DMW115" s="1"/>
      <c r="DMX115" s="2"/>
      <c r="DMY115" s="2"/>
      <c r="DMZ115" s="5"/>
      <c r="DNA115" s="5"/>
      <c r="DNB115" s="5"/>
      <c r="DNC115" s="5"/>
      <c r="DND115" s="5"/>
      <c r="DNE115" s="1"/>
      <c r="DNF115" s="2"/>
      <c r="DNG115" s="2"/>
      <c r="DNH115" s="5"/>
      <c r="DNI115" s="5"/>
      <c r="DNJ115" s="5"/>
      <c r="DNK115" s="5"/>
      <c r="DNL115" s="5"/>
      <c r="DNM115" s="1"/>
      <c r="DNN115" s="2"/>
      <c r="DNO115" s="2"/>
      <c r="DNP115" s="5"/>
      <c r="DNQ115" s="5"/>
      <c r="DNR115" s="5"/>
      <c r="DNS115" s="5"/>
      <c r="DNT115" s="5"/>
      <c r="DNU115" s="1"/>
      <c r="DNV115" s="2"/>
      <c r="DNW115" s="2"/>
      <c r="DNX115" s="5"/>
      <c r="DNY115" s="5"/>
      <c r="DNZ115" s="5"/>
      <c r="DOA115" s="5"/>
      <c r="DOB115" s="5"/>
      <c r="DOC115" s="1"/>
      <c r="DOD115" s="2"/>
      <c r="DOE115" s="2"/>
      <c r="DOF115" s="5"/>
      <c r="DOG115" s="5"/>
      <c r="DOH115" s="5"/>
      <c r="DOI115" s="5"/>
      <c r="DOJ115" s="5"/>
      <c r="DOK115" s="1"/>
      <c r="DOL115" s="2"/>
      <c r="DOM115" s="2"/>
      <c r="DON115" s="5"/>
      <c r="DOO115" s="5"/>
      <c r="DOP115" s="5"/>
      <c r="DOQ115" s="5"/>
      <c r="DOR115" s="5"/>
      <c r="DOS115" s="1"/>
      <c r="DOT115" s="2"/>
      <c r="DOU115" s="2"/>
      <c r="DOV115" s="5"/>
      <c r="DOW115" s="5"/>
      <c r="DOX115" s="5"/>
      <c r="DOY115" s="5"/>
      <c r="DOZ115" s="5"/>
      <c r="DPA115" s="1"/>
      <c r="DPB115" s="2"/>
      <c r="DPC115" s="2"/>
      <c r="DPD115" s="5"/>
      <c r="DPE115" s="5"/>
      <c r="DPF115" s="5"/>
      <c r="DPG115" s="5"/>
      <c r="DPH115" s="5"/>
      <c r="DPI115" s="1"/>
      <c r="DPJ115" s="2"/>
      <c r="DPK115" s="2"/>
      <c r="DPL115" s="5"/>
      <c r="DPM115" s="5"/>
      <c r="DPN115" s="5"/>
      <c r="DPO115" s="5"/>
      <c r="DPP115" s="5"/>
      <c r="DPQ115" s="1"/>
      <c r="DPR115" s="2"/>
      <c r="DPS115" s="2"/>
      <c r="DPT115" s="5"/>
      <c r="DPU115" s="5"/>
      <c r="DPV115" s="5"/>
      <c r="DPW115" s="5"/>
      <c r="DPX115" s="5"/>
      <c r="DPY115" s="1"/>
      <c r="DPZ115" s="2"/>
      <c r="DQA115" s="2"/>
      <c r="DQB115" s="5"/>
      <c r="DQC115" s="5"/>
      <c r="DQD115" s="5"/>
      <c r="DQE115" s="5"/>
      <c r="DQF115" s="5"/>
      <c r="DQG115" s="1"/>
      <c r="DQH115" s="2"/>
      <c r="DQI115" s="2"/>
      <c r="DQJ115" s="5"/>
      <c r="DQK115" s="5"/>
      <c r="DQL115" s="5"/>
      <c r="DQM115" s="5"/>
      <c r="DQN115" s="5"/>
      <c r="DQO115" s="1"/>
      <c r="DQP115" s="2"/>
      <c r="DQQ115" s="2"/>
      <c r="DQR115" s="5"/>
      <c r="DQS115" s="5"/>
      <c r="DQT115" s="5"/>
      <c r="DQU115" s="5"/>
      <c r="DQV115" s="5"/>
      <c r="DQW115" s="1"/>
      <c r="DQX115" s="2"/>
      <c r="DQY115" s="2"/>
      <c r="DQZ115" s="5"/>
      <c r="DRA115" s="5"/>
      <c r="DRB115" s="5"/>
      <c r="DRC115" s="5"/>
      <c r="DRD115" s="5"/>
      <c r="DRE115" s="1"/>
      <c r="DRF115" s="2"/>
      <c r="DRG115" s="2"/>
      <c r="DRH115" s="5"/>
      <c r="DRI115" s="5"/>
      <c r="DRJ115" s="5"/>
      <c r="DRK115" s="5"/>
      <c r="DRL115" s="5"/>
      <c r="DRM115" s="1"/>
      <c r="DRN115" s="2"/>
      <c r="DRO115" s="2"/>
      <c r="DRP115" s="5"/>
      <c r="DRQ115" s="5"/>
      <c r="DRR115" s="5"/>
      <c r="DRS115" s="5"/>
      <c r="DRT115" s="5"/>
      <c r="DRU115" s="1"/>
      <c r="DRV115" s="2"/>
      <c r="DRW115" s="2"/>
      <c r="DRX115" s="5"/>
      <c r="DRY115" s="5"/>
      <c r="DRZ115" s="5"/>
      <c r="DSA115" s="5"/>
      <c r="DSB115" s="5"/>
      <c r="DSC115" s="1"/>
      <c r="DSD115" s="2"/>
      <c r="DSE115" s="2"/>
      <c r="DSF115" s="5"/>
      <c r="DSG115" s="5"/>
      <c r="DSH115" s="5"/>
      <c r="DSI115" s="5"/>
      <c r="DSJ115" s="5"/>
      <c r="DSK115" s="1"/>
      <c r="DSL115" s="2"/>
      <c r="DSM115" s="2"/>
      <c r="DSN115" s="5"/>
      <c r="DSO115" s="5"/>
      <c r="DSP115" s="5"/>
      <c r="DSQ115" s="5"/>
      <c r="DSR115" s="5"/>
      <c r="DSS115" s="1"/>
      <c r="DST115" s="2"/>
      <c r="DSU115" s="2"/>
      <c r="DSV115" s="5"/>
      <c r="DSW115" s="5"/>
      <c r="DSX115" s="5"/>
      <c r="DSY115" s="5"/>
      <c r="DSZ115" s="5"/>
      <c r="DTA115" s="1"/>
      <c r="DTB115" s="2"/>
      <c r="DTC115" s="2"/>
      <c r="DTD115" s="5"/>
      <c r="DTE115" s="5"/>
      <c r="DTF115" s="5"/>
      <c r="DTG115" s="5"/>
      <c r="DTH115" s="5"/>
      <c r="DTI115" s="1"/>
      <c r="DTJ115" s="2"/>
      <c r="DTK115" s="2"/>
      <c r="DTL115" s="5"/>
      <c r="DTM115" s="5"/>
      <c r="DTN115" s="5"/>
      <c r="DTO115" s="5"/>
      <c r="DTP115" s="5"/>
      <c r="DTQ115" s="1"/>
      <c r="DTR115" s="2"/>
      <c r="DTS115" s="2"/>
      <c r="DTT115" s="5"/>
      <c r="DTU115" s="5"/>
      <c r="DTV115" s="5"/>
      <c r="DTW115" s="5"/>
      <c r="DTX115" s="5"/>
      <c r="DTY115" s="1"/>
      <c r="DTZ115" s="2"/>
      <c r="DUA115" s="2"/>
      <c r="DUB115" s="5"/>
      <c r="DUC115" s="5"/>
      <c r="DUD115" s="5"/>
      <c r="DUE115" s="5"/>
      <c r="DUF115" s="5"/>
      <c r="DUG115" s="1"/>
      <c r="DUH115" s="2"/>
      <c r="DUI115" s="2"/>
      <c r="DUJ115" s="5"/>
      <c r="DUK115" s="5"/>
      <c r="DUL115" s="5"/>
      <c r="DUM115" s="5"/>
      <c r="DUN115" s="5"/>
      <c r="DUO115" s="1"/>
      <c r="DUP115" s="2"/>
      <c r="DUQ115" s="2"/>
      <c r="DUR115" s="5"/>
      <c r="DUS115" s="5"/>
      <c r="DUT115" s="5"/>
      <c r="DUU115" s="5"/>
      <c r="DUV115" s="5"/>
      <c r="DUW115" s="1"/>
      <c r="DUX115" s="2"/>
      <c r="DUY115" s="2"/>
      <c r="DUZ115" s="5"/>
      <c r="DVA115" s="5"/>
      <c r="DVB115" s="5"/>
      <c r="DVC115" s="5"/>
      <c r="DVD115" s="5"/>
      <c r="DVE115" s="1"/>
      <c r="DVF115" s="2"/>
      <c r="DVG115" s="2"/>
      <c r="DVH115" s="5"/>
      <c r="DVI115" s="5"/>
      <c r="DVJ115" s="5"/>
      <c r="DVK115" s="5"/>
      <c r="DVL115" s="5"/>
      <c r="DVM115" s="1"/>
      <c r="DVN115" s="2"/>
      <c r="DVO115" s="2"/>
      <c r="DVP115" s="5"/>
      <c r="DVQ115" s="5"/>
      <c r="DVR115" s="5"/>
      <c r="DVS115" s="5"/>
      <c r="DVT115" s="5"/>
      <c r="DVU115" s="1"/>
      <c r="DVV115" s="2"/>
      <c r="DVW115" s="2"/>
      <c r="DVX115" s="5"/>
      <c r="DVY115" s="5"/>
      <c r="DVZ115" s="5"/>
      <c r="DWA115" s="5"/>
      <c r="DWB115" s="5"/>
      <c r="DWC115" s="1"/>
      <c r="DWD115" s="2"/>
      <c r="DWE115" s="2"/>
      <c r="DWF115" s="5"/>
      <c r="DWG115" s="5"/>
      <c r="DWH115" s="5"/>
      <c r="DWI115" s="5"/>
      <c r="DWJ115" s="5"/>
      <c r="DWK115" s="1"/>
      <c r="DWL115" s="2"/>
      <c r="DWM115" s="2"/>
      <c r="DWN115" s="5"/>
      <c r="DWO115" s="5"/>
      <c r="DWP115" s="5"/>
      <c r="DWQ115" s="5"/>
      <c r="DWR115" s="5"/>
      <c r="DWS115" s="1"/>
      <c r="DWT115" s="2"/>
      <c r="DWU115" s="2"/>
      <c r="DWV115" s="5"/>
      <c r="DWW115" s="5"/>
      <c r="DWX115" s="5"/>
      <c r="DWY115" s="5"/>
      <c r="DWZ115" s="5"/>
      <c r="DXA115" s="1"/>
      <c r="DXB115" s="2"/>
      <c r="DXC115" s="2"/>
      <c r="DXD115" s="5"/>
      <c r="DXE115" s="5"/>
      <c r="DXF115" s="5"/>
      <c r="DXG115" s="5"/>
      <c r="DXH115" s="5"/>
      <c r="DXI115" s="1"/>
      <c r="DXJ115" s="2"/>
      <c r="DXK115" s="2"/>
      <c r="DXL115" s="5"/>
      <c r="DXM115" s="5"/>
      <c r="DXN115" s="5"/>
      <c r="DXO115" s="5"/>
      <c r="DXP115" s="5"/>
      <c r="DXQ115" s="1"/>
      <c r="DXR115" s="2"/>
      <c r="DXS115" s="2"/>
      <c r="DXT115" s="5"/>
      <c r="DXU115" s="5"/>
      <c r="DXV115" s="5"/>
      <c r="DXW115" s="5"/>
      <c r="DXX115" s="5"/>
      <c r="DXY115" s="1"/>
      <c r="DXZ115" s="2"/>
      <c r="DYA115" s="2"/>
      <c r="DYB115" s="5"/>
      <c r="DYC115" s="5"/>
      <c r="DYD115" s="5"/>
      <c r="DYE115" s="5"/>
      <c r="DYF115" s="5"/>
      <c r="DYG115" s="1"/>
      <c r="DYH115" s="2"/>
      <c r="DYI115" s="2"/>
      <c r="DYJ115" s="5"/>
      <c r="DYK115" s="5"/>
      <c r="DYL115" s="5"/>
      <c r="DYM115" s="5"/>
      <c r="DYN115" s="5"/>
      <c r="DYO115" s="1"/>
      <c r="DYP115" s="2"/>
      <c r="DYQ115" s="2"/>
      <c r="DYR115" s="5"/>
      <c r="DYS115" s="5"/>
      <c r="DYT115" s="5"/>
      <c r="DYU115" s="5"/>
      <c r="DYV115" s="5"/>
      <c r="DYW115" s="1"/>
      <c r="DYX115" s="2"/>
      <c r="DYY115" s="2"/>
      <c r="DYZ115" s="5"/>
      <c r="DZA115" s="5"/>
      <c r="DZB115" s="5"/>
      <c r="DZC115" s="5"/>
      <c r="DZD115" s="5"/>
      <c r="DZE115" s="1"/>
      <c r="DZF115" s="2"/>
      <c r="DZG115" s="2"/>
      <c r="DZH115" s="5"/>
      <c r="DZI115" s="5"/>
      <c r="DZJ115" s="5"/>
      <c r="DZK115" s="5"/>
      <c r="DZL115" s="5"/>
      <c r="DZM115" s="1"/>
      <c r="DZN115" s="2"/>
      <c r="DZO115" s="2"/>
      <c r="DZP115" s="5"/>
      <c r="DZQ115" s="5"/>
      <c r="DZR115" s="5"/>
      <c r="DZS115" s="5"/>
      <c r="DZT115" s="5"/>
      <c r="DZU115" s="1"/>
      <c r="DZV115" s="2"/>
      <c r="DZW115" s="2"/>
      <c r="DZX115" s="5"/>
      <c r="DZY115" s="5"/>
      <c r="DZZ115" s="5"/>
      <c r="EAA115" s="5"/>
      <c r="EAB115" s="5"/>
      <c r="EAC115" s="1"/>
      <c r="EAD115" s="2"/>
      <c r="EAE115" s="2"/>
      <c r="EAF115" s="5"/>
      <c r="EAG115" s="5"/>
      <c r="EAH115" s="5"/>
      <c r="EAI115" s="5"/>
      <c r="EAJ115" s="5"/>
      <c r="EAK115" s="1"/>
      <c r="EAL115" s="2"/>
      <c r="EAM115" s="2"/>
      <c r="EAN115" s="5"/>
      <c r="EAO115" s="5"/>
      <c r="EAP115" s="5"/>
      <c r="EAQ115" s="5"/>
      <c r="EAR115" s="5"/>
      <c r="EAS115" s="1"/>
      <c r="EAT115" s="2"/>
      <c r="EAU115" s="2"/>
      <c r="EAV115" s="5"/>
      <c r="EAW115" s="5"/>
      <c r="EAX115" s="5"/>
      <c r="EAY115" s="5"/>
      <c r="EAZ115" s="5"/>
      <c r="EBA115" s="1"/>
      <c r="EBB115" s="2"/>
      <c r="EBC115" s="2"/>
      <c r="EBD115" s="5"/>
      <c r="EBE115" s="5"/>
      <c r="EBF115" s="5"/>
      <c r="EBG115" s="5"/>
      <c r="EBH115" s="5"/>
      <c r="EBI115" s="1"/>
      <c r="EBJ115" s="2"/>
      <c r="EBK115" s="2"/>
      <c r="EBL115" s="5"/>
      <c r="EBM115" s="5"/>
      <c r="EBN115" s="5"/>
      <c r="EBO115" s="5"/>
      <c r="EBP115" s="5"/>
      <c r="EBQ115" s="1"/>
      <c r="EBR115" s="2"/>
      <c r="EBS115" s="2"/>
      <c r="EBT115" s="5"/>
      <c r="EBU115" s="5"/>
      <c r="EBV115" s="5"/>
      <c r="EBW115" s="5"/>
      <c r="EBX115" s="5"/>
      <c r="EBY115" s="1"/>
      <c r="EBZ115" s="2"/>
      <c r="ECA115" s="2"/>
      <c r="ECB115" s="5"/>
      <c r="ECC115" s="5"/>
      <c r="ECD115" s="5"/>
      <c r="ECE115" s="5"/>
      <c r="ECF115" s="5"/>
      <c r="ECG115" s="1"/>
      <c r="ECH115" s="2"/>
      <c r="ECI115" s="2"/>
      <c r="ECJ115" s="5"/>
      <c r="ECK115" s="5"/>
      <c r="ECL115" s="5"/>
      <c r="ECM115" s="5"/>
      <c r="ECN115" s="5"/>
      <c r="ECO115" s="1"/>
      <c r="ECP115" s="2"/>
      <c r="ECQ115" s="2"/>
      <c r="ECR115" s="5"/>
      <c r="ECS115" s="5"/>
      <c r="ECT115" s="5"/>
      <c r="ECU115" s="5"/>
      <c r="ECV115" s="5"/>
      <c r="ECW115" s="1"/>
      <c r="ECX115" s="2"/>
      <c r="ECY115" s="2"/>
      <c r="ECZ115" s="5"/>
      <c r="EDA115" s="5"/>
      <c r="EDB115" s="5"/>
      <c r="EDC115" s="5"/>
      <c r="EDD115" s="5"/>
      <c r="EDE115" s="1"/>
      <c r="EDF115" s="2"/>
      <c r="EDG115" s="2"/>
      <c r="EDH115" s="5"/>
      <c r="EDI115" s="5"/>
      <c r="EDJ115" s="5"/>
      <c r="EDK115" s="5"/>
      <c r="EDL115" s="5"/>
      <c r="EDM115" s="1"/>
      <c r="EDN115" s="2"/>
      <c r="EDO115" s="2"/>
      <c r="EDP115" s="5"/>
      <c r="EDQ115" s="5"/>
      <c r="EDR115" s="5"/>
      <c r="EDS115" s="5"/>
      <c r="EDT115" s="5"/>
      <c r="EDU115" s="1"/>
      <c r="EDV115" s="2"/>
      <c r="EDW115" s="2"/>
      <c r="EDX115" s="5"/>
      <c r="EDY115" s="5"/>
      <c r="EDZ115" s="5"/>
      <c r="EEA115" s="5"/>
      <c r="EEB115" s="5"/>
      <c r="EEC115" s="1"/>
      <c r="EED115" s="2"/>
      <c r="EEE115" s="2"/>
      <c r="EEF115" s="5"/>
      <c r="EEG115" s="5"/>
      <c r="EEH115" s="5"/>
      <c r="EEI115" s="5"/>
      <c r="EEJ115" s="5"/>
      <c r="EEK115" s="1"/>
      <c r="EEL115" s="2"/>
      <c r="EEM115" s="2"/>
      <c r="EEN115" s="5"/>
      <c r="EEO115" s="5"/>
      <c r="EEP115" s="5"/>
      <c r="EEQ115" s="5"/>
      <c r="EER115" s="5"/>
      <c r="EES115" s="1"/>
      <c r="EET115" s="2"/>
      <c r="EEU115" s="2"/>
      <c r="EEV115" s="5"/>
      <c r="EEW115" s="5"/>
      <c r="EEX115" s="5"/>
      <c r="EEY115" s="5"/>
      <c r="EEZ115" s="5"/>
      <c r="EFA115" s="1"/>
      <c r="EFB115" s="2"/>
      <c r="EFC115" s="2"/>
      <c r="EFD115" s="5"/>
      <c r="EFE115" s="5"/>
      <c r="EFF115" s="5"/>
      <c r="EFG115" s="5"/>
      <c r="EFH115" s="5"/>
      <c r="EFI115" s="1"/>
      <c r="EFJ115" s="2"/>
      <c r="EFK115" s="2"/>
      <c r="EFL115" s="5"/>
      <c r="EFM115" s="5"/>
      <c r="EFN115" s="5"/>
      <c r="EFO115" s="5"/>
      <c r="EFP115" s="5"/>
      <c r="EFQ115" s="1"/>
      <c r="EFR115" s="2"/>
      <c r="EFS115" s="2"/>
      <c r="EFT115" s="5"/>
      <c r="EFU115" s="5"/>
      <c r="EFV115" s="5"/>
      <c r="EFW115" s="5"/>
      <c r="EFX115" s="5"/>
      <c r="EFY115" s="1"/>
      <c r="EFZ115" s="2"/>
      <c r="EGA115" s="2"/>
      <c r="EGB115" s="5"/>
      <c r="EGC115" s="5"/>
      <c r="EGD115" s="5"/>
      <c r="EGE115" s="5"/>
      <c r="EGF115" s="5"/>
      <c r="EGG115" s="1"/>
      <c r="EGH115" s="2"/>
      <c r="EGI115" s="2"/>
      <c r="EGJ115" s="5"/>
      <c r="EGK115" s="5"/>
      <c r="EGL115" s="5"/>
      <c r="EGM115" s="5"/>
      <c r="EGN115" s="5"/>
      <c r="EGO115" s="1"/>
      <c r="EGP115" s="2"/>
      <c r="EGQ115" s="2"/>
      <c r="EGR115" s="5"/>
      <c r="EGS115" s="5"/>
      <c r="EGT115" s="5"/>
      <c r="EGU115" s="5"/>
      <c r="EGV115" s="5"/>
      <c r="EGW115" s="1"/>
      <c r="EGX115" s="2"/>
      <c r="EGY115" s="2"/>
      <c r="EGZ115" s="5"/>
      <c r="EHA115" s="5"/>
      <c r="EHB115" s="5"/>
      <c r="EHC115" s="5"/>
      <c r="EHD115" s="5"/>
      <c r="EHE115" s="1"/>
      <c r="EHF115" s="2"/>
      <c r="EHG115" s="2"/>
      <c r="EHH115" s="5"/>
      <c r="EHI115" s="5"/>
      <c r="EHJ115" s="5"/>
      <c r="EHK115" s="5"/>
      <c r="EHL115" s="5"/>
      <c r="EHM115" s="1"/>
      <c r="EHN115" s="2"/>
      <c r="EHO115" s="2"/>
      <c r="EHP115" s="5"/>
      <c r="EHQ115" s="5"/>
      <c r="EHR115" s="5"/>
      <c r="EHS115" s="5"/>
      <c r="EHT115" s="5"/>
      <c r="EHU115" s="1"/>
      <c r="EHV115" s="2"/>
      <c r="EHW115" s="2"/>
      <c r="EHX115" s="5"/>
      <c r="EHY115" s="5"/>
      <c r="EHZ115" s="5"/>
      <c r="EIA115" s="5"/>
      <c r="EIB115" s="5"/>
      <c r="EIC115" s="1"/>
      <c r="EID115" s="2"/>
      <c r="EIE115" s="2"/>
      <c r="EIF115" s="5"/>
      <c r="EIG115" s="5"/>
      <c r="EIH115" s="5"/>
      <c r="EII115" s="5"/>
      <c r="EIJ115" s="5"/>
      <c r="EIK115" s="1"/>
      <c r="EIL115" s="2"/>
      <c r="EIM115" s="2"/>
      <c r="EIN115" s="5"/>
      <c r="EIO115" s="5"/>
      <c r="EIP115" s="5"/>
      <c r="EIQ115" s="5"/>
      <c r="EIR115" s="5"/>
      <c r="EIS115" s="1"/>
      <c r="EIT115" s="2"/>
      <c r="EIU115" s="2"/>
      <c r="EIV115" s="5"/>
      <c r="EIW115" s="5"/>
      <c r="EIX115" s="5"/>
      <c r="EIY115" s="5"/>
      <c r="EIZ115" s="5"/>
      <c r="EJA115" s="1"/>
      <c r="EJB115" s="2"/>
      <c r="EJC115" s="2"/>
      <c r="EJD115" s="5"/>
      <c r="EJE115" s="5"/>
      <c r="EJF115" s="5"/>
      <c r="EJG115" s="5"/>
      <c r="EJH115" s="5"/>
      <c r="EJI115" s="1"/>
      <c r="EJJ115" s="2"/>
      <c r="EJK115" s="2"/>
      <c r="EJL115" s="5"/>
      <c r="EJM115" s="5"/>
      <c r="EJN115" s="5"/>
      <c r="EJO115" s="5"/>
      <c r="EJP115" s="5"/>
      <c r="EJQ115" s="1"/>
      <c r="EJR115" s="2"/>
      <c r="EJS115" s="2"/>
      <c r="EJT115" s="5"/>
      <c r="EJU115" s="5"/>
      <c r="EJV115" s="5"/>
      <c r="EJW115" s="5"/>
      <c r="EJX115" s="5"/>
      <c r="EJY115" s="1"/>
      <c r="EJZ115" s="2"/>
      <c r="EKA115" s="2"/>
      <c r="EKB115" s="5"/>
      <c r="EKC115" s="5"/>
      <c r="EKD115" s="5"/>
      <c r="EKE115" s="5"/>
      <c r="EKF115" s="5"/>
      <c r="EKG115" s="1"/>
      <c r="EKH115" s="2"/>
      <c r="EKI115" s="2"/>
      <c r="EKJ115" s="5"/>
      <c r="EKK115" s="5"/>
      <c r="EKL115" s="5"/>
      <c r="EKM115" s="5"/>
      <c r="EKN115" s="5"/>
      <c r="EKO115" s="1"/>
      <c r="EKP115" s="2"/>
      <c r="EKQ115" s="2"/>
      <c r="EKR115" s="5"/>
      <c r="EKS115" s="5"/>
      <c r="EKT115" s="5"/>
      <c r="EKU115" s="5"/>
      <c r="EKV115" s="5"/>
      <c r="EKW115" s="1"/>
      <c r="EKX115" s="2"/>
      <c r="EKY115" s="2"/>
      <c r="EKZ115" s="5"/>
      <c r="ELA115" s="5"/>
      <c r="ELB115" s="5"/>
      <c r="ELC115" s="5"/>
      <c r="ELD115" s="5"/>
      <c r="ELE115" s="1"/>
      <c r="ELF115" s="2"/>
      <c r="ELG115" s="2"/>
      <c r="ELH115" s="5"/>
      <c r="ELI115" s="5"/>
      <c r="ELJ115" s="5"/>
      <c r="ELK115" s="5"/>
      <c r="ELL115" s="5"/>
      <c r="ELM115" s="1"/>
      <c r="ELN115" s="2"/>
      <c r="ELO115" s="2"/>
      <c r="ELP115" s="5"/>
      <c r="ELQ115" s="5"/>
      <c r="ELR115" s="5"/>
      <c r="ELS115" s="5"/>
      <c r="ELT115" s="5"/>
      <c r="ELU115" s="1"/>
      <c r="ELV115" s="2"/>
      <c r="ELW115" s="2"/>
      <c r="ELX115" s="5"/>
      <c r="ELY115" s="5"/>
      <c r="ELZ115" s="5"/>
      <c r="EMA115" s="5"/>
      <c r="EMB115" s="5"/>
      <c r="EMC115" s="1"/>
      <c r="EMD115" s="2"/>
      <c r="EME115" s="2"/>
      <c r="EMF115" s="5"/>
      <c r="EMG115" s="5"/>
      <c r="EMH115" s="5"/>
      <c r="EMI115" s="5"/>
      <c r="EMJ115" s="5"/>
      <c r="EMK115" s="1"/>
      <c r="EML115" s="2"/>
      <c r="EMM115" s="2"/>
      <c r="EMN115" s="5"/>
      <c r="EMO115" s="5"/>
      <c r="EMP115" s="5"/>
      <c r="EMQ115" s="5"/>
      <c r="EMR115" s="5"/>
      <c r="EMS115" s="1"/>
      <c r="EMT115" s="2"/>
      <c r="EMU115" s="2"/>
      <c r="EMV115" s="5"/>
      <c r="EMW115" s="5"/>
      <c r="EMX115" s="5"/>
      <c r="EMY115" s="5"/>
      <c r="EMZ115" s="5"/>
      <c r="ENA115" s="1"/>
      <c r="ENB115" s="2"/>
      <c r="ENC115" s="2"/>
      <c r="END115" s="5"/>
      <c r="ENE115" s="5"/>
      <c r="ENF115" s="5"/>
      <c r="ENG115" s="5"/>
      <c r="ENH115" s="5"/>
      <c r="ENI115" s="1"/>
      <c r="ENJ115" s="2"/>
      <c r="ENK115" s="2"/>
      <c r="ENL115" s="5"/>
      <c r="ENM115" s="5"/>
      <c r="ENN115" s="5"/>
      <c r="ENO115" s="5"/>
      <c r="ENP115" s="5"/>
      <c r="ENQ115" s="1"/>
      <c r="ENR115" s="2"/>
      <c r="ENS115" s="2"/>
      <c r="ENT115" s="5"/>
      <c r="ENU115" s="5"/>
      <c r="ENV115" s="5"/>
      <c r="ENW115" s="5"/>
      <c r="ENX115" s="5"/>
      <c r="ENY115" s="1"/>
      <c r="ENZ115" s="2"/>
      <c r="EOA115" s="2"/>
      <c r="EOB115" s="5"/>
      <c r="EOC115" s="5"/>
      <c r="EOD115" s="5"/>
      <c r="EOE115" s="5"/>
      <c r="EOF115" s="5"/>
      <c r="EOG115" s="1"/>
      <c r="EOH115" s="2"/>
      <c r="EOI115" s="2"/>
      <c r="EOJ115" s="5"/>
      <c r="EOK115" s="5"/>
      <c r="EOL115" s="5"/>
      <c r="EOM115" s="5"/>
      <c r="EON115" s="5"/>
      <c r="EOO115" s="1"/>
      <c r="EOP115" s="2"/>
      <c r="EOQ115" s="2"/>
      <c r="EOR115" s="5"/>
      <c r="EOS115" s="5"/>
      <c r="EOT115" s="5"/>
      <c r="EOU115" s="5"/>
      <c r="EOV115" s="5"/>
      <c r="EOW115" s="1"/>
      <c r="EOX115" s="2"/>
      <c r="EOY115" s="2"/>
      <c r="EOZ115" s="5"/>
      <c r="EPA115" s="5"/>
      <c r="EPB115" s="5"/>
      <c r="EPC115" s="5"/>
      <c r="EPD115" s="5"/>
      <c r="EPE115" s="1"/>
      <c r="EPF115" s="2"/>
      <c r="EPG115" s="2"/>
      <c r="EPH115" s="5"/>
      <c r="EPI115" s="5"/>
      <c r="EPJ115" s="5"/>
      <c r="EPK115" s="5"/>
      <c r="EPL115" s="5"/>
      <c r="EPM115" s="1"/>
      <c r="EPN115" s="2"/>
      <c r="EPO115" s="2"/>
      <c r="EPP115" s="5"/>
      <c r="EPQ115" s="5"/>
      <c r="EPR115" s="5"/>
      <c r="EPS115" s="5"/>
      <c r="EPT115" s="5"/>
      <c r="EPU115" s="1"/>
      <c r="EPV115" s="2"/>
      <c r="EPW115" s="2"/>
      <c r="EPX115" s="5"/>
      <c r="EPY115" s="5"/>
      <c r="EPZ115" s="5"/>
      <c r="EQA115" s="5"/>
      <c r="EQB115" s="5"/>
      <c r="EQC115" s="1"/>
      <c r="EQD115" s="2"/>
      <c r="EQE115" s="2"/>
      <c r="EQF115" s="5"/>
      <c r="EQG115" s="5"/>
      <c r="EQH115" s="5"/>
      <c r="EQI115" s="5"/>
      <c r="EQJ115" s="5"/>
      <c r="EQK115" s="1"/>
      <c r="EQL115" s="2"/>
      <c r="EQM115" s="2"/>
      <c r="EQN115" s="5"/>
      <c r="EQO115" s="5"/>
      <c r="EQP115" s="5"/>
      <c r="EQQ115" s="5"/>
      <c r="EQR115" s="5"/>
      <c r="EQS115" s="1"/>
      <c r="EQT115" s="2"/>
      <c r="EQU115" s="2"/>
      <c r="EQV115" s="5"/>
      <c r="EQW115" s="5"/>
      <c r="EQX115" s="5"/>
      <c r="EQY115" s="5"/>
      <c r="EQZ115" s="5"/>
      <c r="ERA115" s="1"/>
      <c r="ERB115" s="2"/>
      <c r="ERC115" s="2"/>
      <c r="ERD115" s="5"/>
      <c r="ERE115" s="5"/>
      <c r="ERF115" s="5"/>
      <c r="ERG115" s="5"/>
      <c r="ERH115" s="5"/>
      <c r="ERI115" s="1"/>
      <c r="ERJ115" s="2"/>
      <c r="ERK115" s="2"/>
      <c r="ERL115" s="5"/>
      <c r="ERM115" s="5"/>
      <c r="ERN115" s="5"/>
      <c r="ERO115" s="5"/>
      <c r="ERP115" s="5"/>
      <c r="ERQ115" s="1"/>
      <c r="ERR115" s="2"/>
      <c r="ERS115" s="2"/>
      <c r="ERT115" s="5"/>
      <c r="ERU115" s="5"/>
      <c r="ERV115" s="5"/>
      <c r="ERW115" s="5"/>
      <c r="ERX115" s="5"/>
      <c r="ERY115" s="1"/>
      <c r="ERZ115" s="2"/>
      <c r="ESA115" s="2"/>
      <c r="ESB115" s="5"/>
      <c r="ESC115" s="5"/>
      <c r="ESD115" s="5"/>
      <c r="ESE115" s="5"/>
      <c r="ESF115" s="5"/>
      <c r="ESG115" s="1"/>
      <c r="ESH115" s="2"/>
      <c r="ESI115" s="2"/>
      <c r="ESJ115" s="5"/>
      <c r="ESK115" s="5"/>
      <c r="ESL115" s="5"/>
      <c r="ESM115" s="5"/>
      <c r="ESN115" s="5"/>
      <c r="ESO115" s="1"/>
      <c r="ESP115" s="2"/>
      <c r="ESQ115" s="2"/>
      <c r="ESR115" s="5"/>
      <c r="ESS115" s="5"/>
      <c r="EST115" s="5"/>
      <c r="ESU115" s="5"/>
      <c r="ESV115" s="5"/>
      <c r="ESW115" s="1"/>
      <c r="ESX115" s="2"/>
      <c r="ESY115" s="2"/>
      <c r="ESZ115" s="5"/>
      <c r="ETA115" s="5"/>
      <c r="ETB115" s="5"/>
      <c r="ETC115" s="5"/>
      <c r="ETD115" s="5"/>
      <c r="ETE115" s="1"/>
      <c r="ETF115" s="2"/>
      <c r="ETG115" s="2"/>
      <c r="ETH115" s="5"/>
      <c r="ETI115" s="5"/>
      <c r="ETJ115" s="5"/>
      <c r="ETK115" s="5"/>
      <c r="ETL115" s="5"/>
      <c r="ETM115" s="1"/>
      <c r="ETN115" s="2"/>
      <c r="ETO115" s="2"/>
      <c r="ETP115" s="5"/>
      <c r="ETQ115" s="5"/>
      <c r="ETR115" s="5"/>
      <c r="ETS115" s="5"/>
      <c r="ETT115" s="5"/>
      <c r="ETU115" s="1"/>
      <c r="ETV115" s="2"/>
      <c r="ETW115" s="2"/>
      <c r="ETX115" s="5"/>
      <c r="ETY115" s="5"/>
      <c r="ETZ115" s="5"/>
      <c r="EUA115" s="5"/>
      <c r="EUB115" s="5"/>
      <c r="EUC115" s="1"/>
      <c r="EUD115" s="2"/>
      <c r="EUE115" s="2"/>
      <c r="EUF115" s="5"/>
      <c r="EUG115" s="5"/>
      <c r="EUH115" s="5"/>
      <c r="EUI115" s="5"/>
      <c r="EUJ115" s="5"/>
      <c r="EUK115" s="1"/>
      <c r="EUL115" s="2"/>
      <c r="EUM115" s="2"/>
      <c r="EUN115" s="5"/>
      <c r="EUO115" s="5"/>
      <c r="EUP115" s="5"/>
      <c r="EUQ115" s="5"/>
      <c r="EUR115" s="5"/>
      <c r="EUS115" s="1"/>
      <c r="EUT115" s="2"/>
      <c r="EUU115" s="2"/>
      <c r="EUV115" s="5"/>
      <c r="EUW115" s="5"/>
      <c r="EUX115" s="5"/>
      <c r="EUY115" s="5"/>
      <c r="EUZ115" s="5"/>
      <c r="EVA115" s="1"/>
      <c r="EVB115" s="2"/>
      <c r="EVC115" s="2"/>
      <c r="EVD115" s="5"/>
      <c r="EVE115" s="5"/>
      <c r="EVF115" s="5"/>
      <c r="EVG115" s="5"/>
      <c r="EVH115" s="5"/>
      <c r="EVI115" s="1"/>
      <c r="EVJ115" s="2"/>
      <c r="EVK115" s="2"/>
      <c r="EVL115" s="5"/>
      <c r="EVM115" s="5"/>
      <c r="EVN115" s="5"/>
      <c r="EVO115" s="5"/>
      <c r="EVP115" s="5"/>
      <c r="EVQ115" s="1"/>
      <c r="EVR115" s="2"/>
      <c r="EVS115" s="2"/>
      <c r="EVT115" s="5"/>
      <c r="EVU115" s="5"/>
      <c r="EVV115" s="5"/>
      <c r="EVW115" s="5"/>
      <c r="EVX115" s="5"/>
      <c r="EVY115" s="1"/>
      <c r="EVZ115" s="2"/>
      <c r="EWA115" s="2"/>
      <c r="EWB115" s="5"/>
      <c r="EWC115" s="5"/>
      <c r="EWD115" s="5"/>
      <c r="EWE115" s="5"/>
      <c r="EWF115" s="5"/>
      <c r="EWG115" s="1"/>
      <c r="EWH115" s="2"/>
      <c r="EWI115" s="2"/>
      <c r="EWJ115" s="5"/>
      <c r="EWK115" s="5"/>
      <c r="EWL115" s="5"/>
      <c r="EWM115" s="5"/>
      <c r="EWN115" s="5"/>
      <c r="EWO115" s="1"/>
      <c r="EWP115" s="2"/>
      <c r="EWQ115" s="2"/>
      <c r="EWR115" s="5"/>
      <c r="EWS115" s="5"/>
      <c r="EWT115" s="5"/>
      <c r="EWU115" s="5"/>
      <c r="EWV115" s="5"/>
      <c r="EWW115" s="1"/>
      <c r="EWX115" s="2"/>
      <c r="EWY115" s="2"/>
      <c r="EWZ115" s="5"/>
      <c r="EXA115" s="5"/>
      <c r="EXB115" s="5"/>
      <c r="EXC115" s="5"/>
      <c r="EXD115" s="5"/>
      <c r="EXE115" s="1"/>
      <c r="EXF115" s="2"/>
      <c r="EXG115" s="2"/>
      <c r="EXH115" s="5"/>
      <c r="EXI115" s="5"/>
      <c r="EXJ115" s="5"/>
      <c r="EXK115" s="5"/>
      <c r="EXL115" s="5"/>
      <c r="EXM115" s="1"/>
      <c r="EXN115" s="2"/>
      <c r="EXO115" s="2"/>
      <c r="EXP115" s="5"/>
      <c r="EXQ115" s="5"/>
      <c r="EXR115" s="5"/>
      <c r="EXS115" s="5"/>
      <c r="EXT115" s="5"/>
      <c r="EXU115" s="1"/>
      <c r="EXV115" s="2"/>
      <c r="EXW115" s="2"/>
      <c r="EXX115" s="5"/>
      <c r="EXY115" s="5"/>
      <c r="EXZ115" s="5"/>
      <c r="EYA115" s="5"/>
      <c r="EYB115" s="5"/>
      <c r="EYC115" s="1"/>
      <c r="EYD115" s="2"/>
      <c r="EYE115" s="2"/>
      <c r="EYF115" s="5"/>
      <c r="EYG115" s="5"/>
      <c r="EYH115" s="5"/>
      <c r="EYI115" s="5"/>
      <c r="EYJ115" s="5"/>
      <c r="EYK115" s="1"/>
      <c r="EYL115" s="2"/>
      <c r="EYM115" s="2"/>
      <c r="EYN115" s="5"/>
      <c r="EYO115" s="5"/>
      <c r="EYP115" s="5"/>
      <c r="EYQ115" s="5"/>
      <c r="EYR115" s="5"/>
      <c r="EYS115" s="1"/>
      <c r="EYT115" s="2"/>
      <c r="EYU115" s="2"/>
      <c r="EYV115" s="5"/>
      <c r="EYW115" s="5"/>
      <c r="EYX115" s="5"/>
      <c r="EYY115" s="5"/>
      <c r="EYZ115" s="5"/>
      <c r="EZA115" s="1"/>
      <c r="EZB115" s="2"/>
      <c r="EZC115" s="2"/>
      <c r="EZD115" s="5"/>
      <c r="EZE115" s="5"/>
      <c r="EZF115" s="5"/>
      <c r="EZG115" s="5"/>
      <c r="EZH115" s="5"/>
      <c r="EZI115" s="1"/>
      <c r="EZJ115" s="2"/>
      <c r="EZK115" s="2"/>
      <c r="EZL115" s="5"/>
      <c r="EZM115" s="5"/>
      <c r="EZN115" s="5"/>
      <c r="EZO115" s="5"/>
      <c r="EZP115" s="5"/>
      <c r="EZQ115" s="1"/>
      <c r="EZR115" s="2"/>
      <c r="EZS115" s="2"/>
      <c r="EZT115" s="5"/>
      <c r="EZU115" s="5"/>
      <c r="EZV115" s="5"/>
      <c r="EZW115" s="5"/>
      <c r="EZX115" s="5"/>
      <c r="EZY115" s="1"/>
      <c r="EZZ115" s="2"/>
      <c r="FAA115" s="2"/>
      <c r="FAB115" s="5"/>
      <c r="FAC115" s="5"/>
      <c r="FAD115" s="5"/>
      <c r="FAE115" s="5"/>
      <c r="FAF115" s="5"/>
      <c r="FAG115" s="1"/>
      <c r="FAH115" s="2"/>
      <c r="FAI115" s="2"/>
      <c r="FAJ115" s="5"/>
      <c r="FAK115" s="5"/>
      <c r="FAL115" s="5"/>
      <c r="FAM115" s="5"/>
      <c r="FAN115" s="5"/>
      <c r="FAO115" s="1"/>
      <c r="FAP115" s="2"/>
      <c r="FAQ115" s="2"/>
      <c r="FAR115" s="5"/>
      <c r="FAS115" s="5"/>
      <c r="FAT115" s="5"/>
      <c r="FAU115" s="5"/>
      <c r="FAV115" s="5"/>
      <c r="FAW115" s="1"/>
      <c r="FAX115" s="2"/>
      <c r="FAY115" s="2"/>
      <c r="FAZ115" s="5"/>
      <c r="FBA115" s="5"/>
      <c r="FBB115" s="5"/>
      <c r="FBC115" s="5"/>
      <c r="FBD115" s="5"/>
      <c r="FBE115" s="1"/>
      <c r="FBF115" s="2"/>
      <c r="FBG115" s="2"/>
      <c r="FBH115" s="5"/>
      <c r="FBI115" s="5"/>
      <c r="FBJ115" s="5"/>
      <c r="FBK115" s="5"/>
      <c r="FBL115" s="5"/>
      <c r="FBM115" s="1"/>
      <c r="FBN115" s="2"/>
      <c r="FBO115" s="2"/>
      <c r="FBP115" s="5"/>
      <c r="FBQ115" s="5"/>
      <c r="FBR115" s="5"/>
      <c r="FBS115" s="5"/>
      <c r="FBT115" s="5"/>
      <c r="FBU115" s="1"/>
      <c r="FBV115" s="2"/>
      <c r="FBW115" s="2"/>
      <c r="FBX115" s="5"/>
      <c r="FBY115" s="5"/>
      <c r="FBZ115" s="5"/>
      <c r="FCA115" s="5"/>
      <c r="FCB115" s="5"/>
      <c r="FCC115" s="1"/>
      <c r="FCD115" s="2"/>
      <c r="FCE115" s="2"/>
      <c r="FCF115" s="5"/>
      <c r="FCG115" s="5"/>
      <c r="FCH115" s="5"/>
      <c r="FCI115" s="5"/>
      <c r="FCJ115" s="5"/>
      <c r="FCK115" s="1"/>
      <c r="FCL115" s="2"/>
      <c r="FCM115" s="2"/>
      <c r="FCN115" s="5"/>
      <c r="FCO115" s="5"/>
      <c r="FCP115" s="5"/>
      <c r="FCQ115" s="5"/>
      <c r="FCR115" s="5"/>
      <c r="FCS115" s="1"/>
      <c r="FCT115" s="2"/>
      <c r="FCU115" s="2"/>
      <c r="FCV115" s="5"/>
      <c r="FCW115" s="5"/>
      <c r="FCX115" s="5"/>
      <c r="FCY115" s="5"/>
      <c r="FCZ115" s="5"/>
      <c r="FDA115" s="1"/>
      <c r="FDB115" s="2"/>
      <c r="FDC115" s="2"/>
      <c r="FDD115" s="5"/>
      <c r="FDE115" s="5"/>
      <c r="FDF115" s="5"/>
      <c r="FDG115" s="5"/>
      <c r="FDH115" s="5"/>
      <c r="FDI115" s="1"/>
      <c r="FDJ115" s="2"/>
      <c r="FDK115" s="2"/>
      <c r="FDL115" s="5"/>
      <c r="FDM115" s="5"/>
      <c r="FDN115" s="5"/>
      <c r="FDO115" s="5"/>
      <c r="FDP115" s="5"/>
      <c r="FDQ115" s="1"/>
      <c r="FDR115" s="2"/>
      <c r="FDS115" s="2"/>
      <c r="FDT115" s="5"/>
      <c r="FDU115" s="5"/>
      <c r="FDV115" s="5"/>
      <c r="FDW115" s="5"/>
      <c r="FDX115" s="5"/>
      <c r="FDY115" s="1"/>
      <c r="FDZ115" s="2"/>
      <c r="FEA115" s="2"/>
      <c r="FEB115" s="5"/>
      <c r="FEC115" s="5"/>
      <c r="FED115" s="5"/>
      <c r="FEE115" s="5"/>
      <c r="FEF115" s="5"/>
      <c r="FEG115" s="1"/>
      <c r="FEH115" s="2"/>
      <c r="FEI115" s="2"/>
      <c r="FEJ115" s="5"/>
      <c r="FEK115" s="5"/>
      <c r="FEL115" s="5"/>
      <c r="FEM115" s="5"/>
      <c r="FEN115" s="5"/>
      <c r="FEO115" s="1"/>
      <c r="FEP115" s="2"/>
      <c r="FEQ115" s="2"/>
      <c r="FER115" s="5"/>
      <c r="FES115" s="5"/>
      <c r="FET115" s="5"/>
      <c r="FEU115" s="5"/>
      <c r="FEV115" s="5"/>
      <c r="FEW115" s="1"/>
      <c r="FEX115" s="2"/>
      <c r="FEY115" s="2"/>
      <c r="FEZ115" s="5"/>
      <c r="FFA115" s="5"/>
      <c r="FFB115" s="5"/>
      <c r="FFC115" s="5"/>
      <c r="FFD115" s="5"/>
      <c r="FFE115" s="1"/>
      <c r="FFF115" s="2"/>
      <c r="FFG115" s="2"/>
      <c r="FFH115" s="5"/>
      <c r="FFI115" s="5"/>
      <c r="FFJ115" s="5"/>
      <c r="FFK115" s="5"/>
      <c r="FFL115" s="5"/>
      <c r="FFM115" s="1"/>
      <c r="FFN115" s="2"/>
      <c r="FFO115" s="2"/>
      <c r="FFP115" s="5"/>
      <c r="FFQ115" s="5"/>
      <c r="FFR115" s="5"/>
      <c r="FFS115" s="5"/>
      <c r="FFT115" s="5"/>
      <c r="FFU115" s="1"/>
      <c r="FFV115" s="2"/>
      <c r="FFW115" s="2"/>
      <c r="FFX115" s="5"/>
      <c r="FFY115" s="5"/>
      <c r="FFZ115" s="5"/>
      <c r="FGA115" s="5"/>
      <c r="FGB115" s="5"/>
      <c r="FGC115" s="1"/>
      <c r="FGD115" s="2"/>
      <c r="FGE115" s="2"/>
      <c r="FGF115" s="5"/>
      <c r="FGG115" s="5"/>
      <c r="FGH115" s="5"/>
      <c r="FGI115" s="5"/>
      <c r="FGJ115" s="5"/>
      <c r="FGK115" s="1"/>
      <c r="FGL115" s="2"/>
      <c r="FGM115" s="2"/>
      <c r="FGN115" s="5"/>
      <c r="FGO115" s="5"/>
      <c r="FGP115" s="5"/>
      <c r="FGQ115" s="5"/>
      <c r="FGR115" s="5"/>
      <c r="FGS115" s="1"/>
      <c r="FGT115" s="2"/>
      <c r="FGU115" s="2"/>
      <c r="FGV115" s="5"/>
      <c r="FGW115" s="5"/>
      <c r="FGX115" s="5"/>
      <c r="FGY115" s="5"/>
      <c r="FGZ115" s="5"/>
      <c r="FHA115" s="1"/>
      <c r="FHB115" s="2"/>
      <c r="FHC115" s="2"/>
      <c r="FHD115" s="5"/>
      <c r="FHE115" s="5"/>
      <c r="FHF115" s="5"/>
      <c r="FHG115" s="5"/>
      <c r="FHH115" s="5"/>
      <c r="FHI115" s="1"/>
      <c r="FHJ115" s="2"/>
      <c r="FHK115" s="2"/>
      <c r="FHL115" s="5"/>
      <c r="FHM115" s="5"/>
      <c r="FHN115" s="5"/>
      <c r="FHO115" s="5"/>
      <c r="FHP115" s="5"/>
      <c r="FHQ115" s="1"/>
      <c r="FHR115" s="2"/>
      <c r="FHS115" s="2"/>
      <c r="FHT115" s="5"/>
      <c r="FHU115" s="5"/>
      <c r="FHV115" s="5"/>
      <c r="FHW115" s="5"/>
      <c r="FHX115" s="5"/>
      <c r="FHY115" s="1"/>
      <c r="FHZ115" s="2"/>
      <c r="FIA115" s="2"/>
      <c r="FIB115" s="5"/>
      <c r="FIC115" s="5"/>
      <c r="FID115" s="5"/>
      <c r="FIE115" s="5"/>
      <c r="FIF115" s="5"/>
      <c r="FIG115" s="1"/>
      <c r="FIH115" s="2"/>
      <c r="FII115" s="2"/>
      <c r="FIJ115" s="5"/>
      <c r="FIK115" s="5"/>
      <c r="FIL115" s="5"/>
      <c r="FIM115" s="5"/>
      <c r="FIN115" s="5"/>
      <c r="FIO115" s="1"/>
      <c r="FIP115" s="2"/>
      <c r="FIQ115" s="2"/>
      <c r="FIR115" s="5"/>
      <c r="FIS115" s="5"/>
      <c r="FIT115" s="5"/>
      <c r="FIU115" s="5"/>
      <c r="FIV115" s="5"/>
      <c r="FIW115" s="1"/>
      <c r="FIX115" s="2"/>
      <c r="FIY115" s="2"/>
      <c r="FIZ115" s="5"/>
      <c r="FJA115" s="5"/>
      <c r="FJB115" s="5"/>
      <c r="FJC115" s="5"/>
      <c r="FJD115" s="5"/>
      <c r="FJE115" s="1"/>
      <c r="FJF115" s="2"/>
      <c r="FJG115" s="2"/>
      <c r="FJH115" s="5"/>
      <c r="FJI115" s="5"/>
      <c r="FJJ115" s="5"/>
      <c r="FJK115" s="5"/>
      <c r="FJL115" s="5"/>
      <c r="FJM115" s="1"/>
      <c r="FJN115" s="2"/>
      <c r="FJO115" s="2"/>
      <c r="FJP115" s="5"/>
      <c r="FJQ115" s="5"/>
      <c r="FJR115" s="5"/>
      <c r="FJS115" s="5"/>
      <c r="FJT115" s="5"/>
      <c r="FJU115" s="1"/>
      <c r="FJV115" s="2"/>
      <c r="FJW115" s="2"/>
      <c r="FJX115" s="5"/>
      <c r="FJY115" s="5"/>
      <c r="FJZ115" s="5"/>
      <c r="FKA115" s="5"/>
      <c r="FKB115" s="5"/>
      <c r="FKC115" s="1"/>
      <c r="FKD115" s="2"/>
      <c r="FKE115" s="2"/>
      <c r="FKF115" s="5"/>
      <c r="FKG115" s="5"/>
      <c r="FKH115" s="5"/>
      <c r="FKI115" s="5"/>
      <c r="FKJ115" s="5"/>
      <c r="FKK115" s="1"/>
      <c r="FKL115" s="2"/>
      <c r="FKM115" s="2"/>
      <c r="FKN115" s="5"/>
      <c r="FKO115" s="5"/>
      <c r="FKP115" s="5"/>
      <c r="FKQ115" s="5"/>
      <c r="FKR115" s="5"/>
      <c r="FKS115" s="1"/>
      <c r="FKT115" s="2"/>
      <c r="FKU115" s="2"/>
      <c r="FKV115" s="5"/>
      <c r="FKW115" s="5"/>
      <c r="FKX115" s="5"/>
      <c r="FKY115" s="5"/>
      <c r="FKZ115" s="5"/>
      <c r="FLA115" s="1"/>
      <c r="FLB115" s="2"/>
      <c r="FLC115" s="2"/>
      <c r="FLD115" s="5"/>
      <c r="FLE115" s="5"/>
      <c r="FLF115" s="5"/>
      <c r="FLG115" s="5"/>
      <c r="FLH115" s="5"/>
      <c r="FLI115" s="1"/>
      <c r="FLJ115" s="2"/>
      <c r="FLK115" s="2"/>
      <c r="FLL115" s="5"/>
      <c r="FLM115" s="5"/>
      <c r="FLN115" s="5"/>
      <c r="FLO115" s="5"/>
      <c r="FLP115" s="5"/>
      <c r="FLQ115" s="1"/>
      <c r="FLR115" s="2"/>
      <c r="FLS115" s="2"/>
      <c r="FLT115" s="5"/>
      <c r="FLU115" s="5"/>
      <c r="FLV115" s="5"/>
      <c r="FLW115" s="5"/>
      <c r="FLX115" s="5"/>
      <c r="FLY115" s="1"/>
      <c r="FLZ115" s="2"/>
      <c r="FMA115" s="2"/>
      <c r="FMB115" s="5"/>
      <c r="FMC115" s="5"/>
      <c r="FMD115" s="5"/>
      <c r="FME115" s="5"/>
      <c r="FMF115" s="5"/>
      <c r="FMG115" s="1"/>
      <c r="FMH115" s="2"/>
      <c r="FMI115" s="2"/>
      <c r="FMJ115" s="5"/>
      <c r="FMK115" s="5"/>
      <c r="FML115" s="5"/>
      <c r="FMM115" s="5"/>
      <c r="FMN115" s="5"/>
      <c r="FMO115" s="1"/>
      <c r="FMP115" s="2"/>
      <c r="FMQ115" s="2"/>
      <c r="FMR115" s="5"/>
      <c r="FMS115" s="5"/>
      <c r="FMT115" s="5"/>
      <c r="FMU115" s="5"/>
      <c r="FMV115" s="5"/>
      <c r="FMW115" s="1"/>
      <c r="FMX115" s="2"/>
      <c r="FMY115" s="2"/>
      <c r="FMZ115" s="5"/>
      <c r="FNA115" s="5"/>
      <c r="FNB115" s="5"/>
      <c r="FNC115" s="5"/>
      <c r="FND115" s="5"/>
      <c r="FNE115" s="1"/>
      <c r="FNF115" s="2"/>
      <c r="FNG115" s="2"/>
      <c r="FNH115" s="5"/>
      <c r="FNI115" s="5"/>
      <c r="FNJ115" s="5"/>
      <c r="FNK115" s="5"/>
      <c r="FNL115" s="5"/>
      <c r="FNM115" s="1"/>
      <c r="FNN115" s="2"/>
      <c r="FNO115" s="2"/>
      <c r="FNP115" s="5"/>
      <c r="FNQ115" s="5"/>
      <c r="FNR115" s="5"/>
      <c r="FNS115" s="5"/>
      <c r="FNT115" s="5"/>
      <c r="FNU115" s="1"/>
      <c r="FNV115" s="2"/>
      <c r="FNW115" s="2"/>
      <c r="FNX115" s="5"/>
      <c r="FNY115" s="5"/>
      <c r="FNZ115" s="5"/>
      <c r="FOA115" s="5"/>
      <c r="FOB115" s="5"/>
      <c r="FOC115" s="1"/>
      <c r="FOD115" s="2"/>
      <c r="FOE115" s="2"/>
      <c r="FOF115" s="5"/>
      <c r="FOG115" s="5"/>
      <c r="FOH115" s="5"/>
      <c r="FOI115" s="5"/>
      <c r="FOJ115" s="5"/>
      <c r="FOK115" s="1"/>
      <c r="FOL115" s="2"/>
      <c r="FOM115" s="2"/>
      <c r="FON115" s="5"/>
      <c r="FOO115" s="5"/>
      <c r="FOP115" s="5"/>
      <c r="FOQ115" s="5"/>
      <c r="FOR115" s="5"/>
      <c r="FOS115" s="1"/>
      <c r="FOT115" s="2"/>
      <c r="FOU115" s="2"/>
      <c r="FOV115" s="5"/>
      <c r="FOW115" s="5"/>
      <c r="FOX115" s="5"/>
      <c r="FOY115" s="5"/>
      <c r="FOZ115" s="5"/>
      <c r="FPA115" s="1"/>
      <c r="FPB115" s="2"/>
      <c r="FPC115" s="2"/>
      <c r="FPD115" s="5"/>
      <c r="FPE115" s="5"/>
      <c r="FPF115" s="5"/>
      <c r="FPG115" s="5"/>
      <c r="FPH115" s="5"/>
      <c r="FPI115" s="1"/>
      <c r="FPJ115" s="2"/>
      <c r="FPK115" s="2"/>
      <c r="FPL115" s="5"/>
      <c r="FPM115" s="5"/>
      <c r="FPN115" s="5"/>
      <c r="FPO115" s="5"/>
      <c r="FPP115" s="5"/>
      <c r="FPQ115" s="1"/>
      <c r="FPR115" s="2"/>
      <c r="FPS115" s="2"/>
      <c r="FPT115" s="5"/>
      <c r="FPU115" s="5"/>
      <c r="FPV115" s="5"/>
      <c r="FPW115" s="5"/>
      <c r="FPX115" s="5"/>
      <c r="FPY115" s="1"/>
      <c r="FPZ115" s="2"/>
      <c r="FQA115" s="2"/>
      <c r="FQB115" s="5"/>
      <c r="FQC115" s="5"/>
      <c r="FQD115" s="5"/>
      <c r="FQE115" s="5"/>
      <c r="FQF115" s="5"/>
      <c r="FQG115" s="1"/>
      <c r="FQH115" s="2"/>
      <c r="FQI115" s="2"/>
      <c r="FQJ115" s="5"/>
      <c r="FQK115" s="5"/>
      <c r="FQL115" s="5"/>
      <c r="FQM115" s="5"/>
      <c r="FQN115" s="5"/>
      <c r="FQO115" s="1"/>
      <c r="FQP115" s="2"/>
      <c r="FQQ115" s="2"/>
      <c r="FQR115" s="5"/>
      <c r="FQS115" s="5"/>
      <c r="FQT115" s="5"/>
      <c r="FQU115" s="5"/>
      <c r="FQV115" s="5"/>
      <c r="FQW115" s="1"/>
      <c r="FQX115" s="2"/>
      <c r="FQY115" s="2"/>
      <c r="FQZ115" s="5"/>
      <c r="FRA115" s="5"/>
      <c r="FRB115" s="5"/>
      <c r="FRC115" s="5"/>
      <c r="FRD115" s="5"/>
      <c r="FRE115" s="1"/>
      <c r="FRF115" s="2"/>
      <c r="FRG115" s="2"/>
      <c r="FRH115" s="5"/>
      <c r="FRI115" s="5"/>
      <c r="FRJ115" s="5"/>
      <c r="FRK115" s="5"/>
      <c r="FRL115" s="5"/>
      <c r="FRM115" s="1"/>
      <c r="FRN115" s="2"/>
      <c r="FRO115" s="2"/>
      <c r="FRP115" s="5"/>
      <c r="FRQ115" s="5"/>
      <c r="FRR115" s="5"/>
      <c r="FRS115" s="5"/>
      <c r="FRT115" s="5"/>
      <c r="FRU115" s="1"/>
      <c r="FRV115" s="2"/>
      <c r="FRW115" s="2"/>
      <c r="FRX115" s="5"/>
      <c r="FRY115" s="5"/>
      <c r="FRZ115" s="5"/>
      <c r="FSA115" s="5"/>
      <c r="FSB115" s="5"/>
      <c r="FSC115" s="1"/>
      <c r="FSD115" s="2"/>
      <c r="FSE115" s="2"/>
      <c r="FSF115" s="5"/>
      <c r="FSG115" s="5"/>
      <c r="FSH115" s="5"/>
      <c r="FSI115" s="5"/>
      <c r="FSJ115" s="5"/>
      <c r="FSK115" s="1"/>
      <c r="FSL115" s="2"/>
      <c r="FSM115" s="2"/>
      <c r="FSN115" s="5"/>
      <c r="FSO115" s="5"/>
      <c r="FSP115" s="5"/>
      <c r="FSQ115" s="5"/>
      <c r="FSR115" s="5"/>
      <c r="FSS115" s="1"/>
      <c r="FST115" s="2"/>
      <c r="FSU115" s="2"/>
      <c r="FSV115" s="5"/>
      <c r="FSW115" s="5"/>
      <c r="FSX115" s="5"/>
      <c r="FSY115" s="5"/>
      <c r="FSZ115" s="5"/>
      <c r="FTA115" s="1"/>
      <c r="FTB115" s="2"/>
      <c r="FTC115" s="2"/>
      <c r="FTD115" s="5"/>
      <c r="FTE115" s="5"/>
      <c r="FTF115" s="5"/>
      <c r="FTG115" s="5"/>
      <c r="FTH115" s="5"/>
      <c r="FTI115" s="1"/>
      <c r="FTJ115" s="2"/>
      <c r="FTK115" s="2"/>
      <c r="FTL115" s="5"/>
      <c r="FTM115" s="5"/>
      <c r="FTN115" s="5"/>
      <c r="FTO115" s="5"/>
      <c r="FTP115" s="5"/>
      <c r="FTQ115" s="1"/>
      <c r="FTR115" s="2"/>
      <c r="FTS115" s="2"/>
      <c r="FTT115" s="5"/>
      <c r="FTU115" s="5"/>
      <c r="FTV115" s="5"/>
      <c r="FTW115" s="5"/>
      <c r="FTX115" s="5"/>
      <c r="FTY115" s="1"/>
      <c r="FTZ115" s="2"/>
      <c r="FUA115" s="2"/>
      <c r="FUB115" s="5"/>
      <c r="FUC115" s="5"/>
      <c r="FUD115" s="5"/>
      <c r="FUE115" s="5"/>
      <c r="FUF115" s="5"/>
      <c r="FUG115" s="1"/>
      <c r="FUH115" s="2"/>
      <c r="FUI115" s="2"/>
      <c r="FUJ115" s="5"/>
      <c r="FUK115" s="5"/>
      <c r="FUL115" s="5"/>
      <c r="FUM115" s="5"/>
      <c r="FUN115" s="5"/>
      <c r="FUO115" s="1"/>
      <c r="FUP115" s="2"/>
      <c r="FUQ115" s="2"/>
      <c r="FUR115" s="5"/>
      <c r="FUS115" s="5"/>
      <c r="FUT115" s="5"/>
      <c r="FUU115" s="5"/>
      <c r="FUV115" s="5"/>
      <c r="FUW115" s="1"/>
      <c r="FUX115" s="2"/>
      <c r="FUY115" s="2"/>
      <c r="FUZ115" s="5"/>
      <c r="FVA115" s="5"/>
      <c r="FVB115" s="5"/>
      <c r="FVC115" s="5"/>
      <c r="FVD115" s="5"/>
      <c r="FVE115" s="1"/>
      <c r="FVF115" s="2"/>
      <c r="FVG115" s="2"/>
      <c r="FVH115" s="5"/>
      <c r="FVI115" s="5"/>
      <c r="FVJ115" s="5"/>
      <c r="FVK115" s="5"/>
      <c r="FVL115" s="5"/>
      <c r="FVM115" s="1"/>
      <c r="FVN115" s="2"/>
      <c r="FVO115" s="2"/>
      <c r="FVP115" s="5"/>
      <c r="FVQ115" s="5"/>
      <c r="FVR115" s="5"/>
      <c r="FVS115" s="5"/>
      <c r="FVT115" s="5"/>
      <c r="FVU115" s="1"/>
      <c r="FVV115" s="2"/>
      <c r="FVW115" s="2"/>
      <c r="FVX115" s="5"/>
      <c r="FVY115" s="5"/>
      <c r="FVZ115" s="5"/>
      <c r="FWA115" s="5"/>
      <c r="FWB115" s="5"/>
      <c r="FWC115" s="1"/>
      <c r="FWD115" s="2"/>
      <c r="FWE115" s="2"/>
      <c r="FWF115" s="5"/>
      <c r="FWG115" s="5"/>
      <c r="FWH115" s="5"/>
      <c r="FWI115" s="5"/>
      <c r="FWJ115" s="5"/>
      <c r="FWK115" s="1"/>
      <c r="FWL115" s="2"/>
      <c r="FWM115" s="2"/>
      <c r="FWN115" s="5"/>
      <c r="FWO115" s="5"/>
      <c r="FWP115" s="5"/>
      <c r="FWQ115" s="5"/>
      <c r="FWR115" s="5"/>
      <c r="FWS115" s="1"/>
      <c r="FWT115" s="2"/>
      <c r="FWU115" s="2"/>
      <c r="FWV115" s="5"/>
      <c r="FWW115" s="5"/>
      <c r="FWX115" s="5"/>
      <c r="FWY115" s="5"/>
      <c r="FWZ115" s="5"/>
      <c r="FXA115" s="1"/>
      <c r="FXB115" s="2"/>
      <c r="FXC115" s="2"/>
      <c r="FXD115" s="5"/>
      <c r="FXE115" s="5"/>
      <c r="FXF115" s="5"/>
      <c r="FXG115" s="5"/>
      <c r="FXH115" s="5"/>
      <c r="FXI115" s="1"/>
      <c r="FXJ115" s="2"/>
      <c r="FXK115" s="2"/>
      <c r="FXL115" s="5"/>
      <c r="FXM115" s="5"/>
      <c r="FXN115" s="5"/>
      <c r="FXO115" s="5"/>
      <c r="FXP115" s="5"/>
      <c r="FXQ115" s="1"/>
      <c r="FXR115" s="2"/>
      <c r="FXS115" s="2"/>
      <c r="FXT115" s="5"/>
      <c r="FXU115" s="5"/>
      <c r="FXV115" s="5"/>
      <c r="FXW115" s="5"/>
      <c r="FXX115" s="5"/>
      <c r="FXY115" s="1"/>
      <c r="FXZ115" s="2"/>
      <c r="FYA115" s="2"/>
      <c r="FYB115" s="5"/>
      <c r="FYC115" s="5"/>
      <c r="FYD115" s="5"/>
      <c r="FYE115" s="5"/>
      <c r="FYF115" s="5"/>
      <c r="FYG115" s="1"/>
      <c r="FYH115" s="2"/>
      <c r="FYI115" s="2"/>
      <c r="FYJ115" s="5"/>
      <c r="FYK115" s="5"/>
      <c r="FYL115" s="5"/>
      <c r="FYM115" s="5"/>
      <c r="FYN115" s="5"/>
      <c r="FYO115" s="1"/>
      <c r="FYP115" s="2"/>
      <c r="FYQ115" s="2"/>
      <c r="FYR115" s="5"/>
      <c r="FYS115" s="5"/>
      <c r="FYT115" s="5"/>
      <c r="FYU115" s="5"/>
      <c r="FYV115" s="5"/>
      <c r="FYW115" s="1"/>
      <c r="FYX115" s="2"/>
      <c r="FYY115" s="2"/>
      <c r="FYZ115" s="5"/>
      <c r="FZA115" s="5"/>
      <c r="FZB115" s="5"/>
      <c r="FZC115" s="5"/>
      <c r="FZD115" s="5"/>
      <c r="FZE115" s="1"/>
      <c r="FZF115" s="2"/>
      <c r="FZG115" s="2"/>
      <c r="FZH115" s="5"/>
      <c r="FZI115" s="5"/>
      <c r="FZJ115" s="5"/>
      <c r="FZK115" s="5"/>
      <c r="FZL115" s="5"/>
      <c r="FZM115" s="1"/>
      <c r="FZN115" s="2"/>
      <c r="FZO115" s="2"/>
      <c r="FZP115" s="5"/>
      <c r="FZQ115" s="5"/>
      <c r="FZR115" s="5"/>
      <c r="FZS115" s="5"/>
      <c r="FZT115" s="5"/>
      <c r="FZU115" s="1"/>
      <c r="FZV115" s="2"/>
      <c r="FZW115" s="2"/>
      <c r="FZX115" s="5"/>
      <c r="FZY115" s="5"/>
      <c r="FZZ115" s="5"/>
      <c r="GAA115" s="5"/>
      <c r="GAB115" s="5"/>
      <c r="GAC115" s="1"/>
      <c r="GAD115" s="2"/>
      <c r="GAE115" s="2"/>
      <c r="GAF115" s="5"/>
      <c r="GAG115" s="5"/>
      <c r="GAH115" s="5"/>
      <c r="GAI115" s="5"/>
      <c r="GAJ115" s="5"/>
      <c r="GAK115" s="1"/>
      <c r="GAL115" s="2"/>
      <c r="GAM115" s="2"/>
      <c r="GAN115" s="5"/>
      <c r="GAO115" s="5"/>
      <c r="GAP115" s="5"/>
      <c r="GAQ115" s="5"/>
      <c r="GAR115" s="5"/>
      <c r="GAS115" s="1"/>
      <c r="GAT115" s="2"/>
      <c r="GAU115" s="2"/>
      <c r="GAV115" s="5"/>
      <c r="GAW115" s="5"/>
      <c r="GAX115" s="5"/>
      <c r="GAY115" s="5"/>
      <c r="GAZ115" s="5"/>
      <c r="GBA115" s="1"/>
      <c r="GBB115" s="2"/>
      <c r="GBC115" s="2"/>
      <c r="GBD115" s="5"/>
      <c r="GBE115" s="5"/>
      <c r="GBF115" s="5"/>
      <c r="GBG115" s="5"/>
      <c r="GBH115" s="5"/>
      <c r="GBI115" s="1"/>
      <c r="GBJ115" s="2"/>
      <c r="GBK115" s="2"/>
      <c r="GBL115" s="5"/>
      <c r="GBM115" s="5"/>
      <c r="GBN115" s="5"/>
      <c r="GBO115" s="5"/>
      <c r="GBP115" s="5"/>
      <c r="GBQ115" s="1"/>
      <c r="GBR115" s="2"/>
      <c r="GBS115" s="2"/>
      <c r="GBT115" s="5"/>
      <c r="GBU115" s="5"/>
      <c r="GBV115" s="5"/>
      <c r="GBW115" s="5"/>
      <c r="GBX115" s="5"/>
      <c r="GBY115" s="1"/>
      <c r="GBZ115" s="2"/>
      <c r="GCA115" s="2"/>
      <c r="GCB115" s="5"/>
      <c r="GCC115" s="5"/>
      <c r="GCD115" s="5"/>
      <c r="GCE115" s="5"/>
      <c r="GCF115" s="5"/>
      <c r="GCG115" s="1"/>
      <c r="GCH115" s="2"/>
      <c r="GCI115" s="2"/>
      <c r="GCJ115" s="5"/>
      <c r="GCK115" s="5"/>
      <c r="GCL115" s="5"/>
      <c r="GCM115" s="5"/>
      <c r="GCN115" s="5"/>
      <c r="GCO115" s="1"/>
      <c r="GCP115" s="2"/>
      <c r="GCQ115" s="2"/>
      <c r="GCR115" s="5"/>
      <c r="GCS115" s="5"/>
      <c r="GCT115" s="5"/>
      <c r="GCU115" s="5"/>
      <c r="GCV115" s="5"/>
      <c r="GCW115" s="1"/>
      <c r="GCX115" s="2"/>
      <c r="GCY115" s="2"/>
      <c r="GCZ115" s="5"/>
      <c r="GDA115" s="5"/>
      <c r="GDB115" s="5"/>
      <c r="GDC115" s="5"/>
      <c r="GDD115" s="5"/>
      <c r="GDE115" s="1"/>
      <c r="GDF115" s="2"/>
      <c r="GDG115" s="2"/>
      <c r="GDH115" s="5"/>
      <c r="GDI115" s="5"/>
      <c r="GDJ115" s="5"/>
      <c r="GDK115" s="5"/>
      <c r="GDL115" s="5"/>
      <c r="GDM115" s="1"/>
      <c r="GDN115" s="2"/>
      <c r="GDO115" s="2"/>
      <c r="GDP115" s="5"/>
      <c r="GDQ115" s="5"/>
      <c r="GDR115" s="5"/>
      <c r="GDS115" s="5"/>
      <c r="GDT115" s="5"/>
      <c r="GDU115" s="1"/>
      <c r="GDV115" s="2"/>
      <c r="GDW115" s="2"/>
      <c r="GDX115" s="5"/>
      <c r="GDY115" s="5"/>
      <c r="GDZ115" s="5"/>
      <c r="GEA115" s="5"/>
      <c r="GEB115" s="5"/>
      <c r="GEC115" s="1"/>
      <c r="GED115" s="2"/>
      <c r="GEE115" s="2"/>
      <c r="GEF115" s="5"/>
      <c r="GEG115" s="5"/>
      <c r="GEH115" s="5"/>
      <c r="GEI115" s="5"/>
      <c r="GEJ115" s="5"/>
      <c r="GEK115" s="1"/>
      <c r="GEL115" s="2"/>
      <c r="GEM115" s="2"/>
      <c r="GEN115" s="5"/>
      <c r="GEO115" s="5"/>
      <c r="GEP115" s="5"/>
      <c r="GEQ115" s="5"/>
      <c r="GER115" s="5"/>
      <c r="GES115" s="1"/>
      <c r="GET115" s="2"/>
      <c r="GEU115" s="2"/>
      <c r="GEV115" s="5"/>
      <c r="GEW115" s="5"/>
      <c r="GEX115" s="5"/>
      <c r="GEY115" s="5"/>
      <c r="GEZ115" s="5"/>
      <c r="GFA115" s="1"/>
      <c r="GFB115" s="2"/>
      <c r="GFC115" s="2"/>
      <c r="GFD115" s="5"/>
      <c r="GFE115" s="5"/>
      <c r="GFF115" s="5"/>
      <c r="GFG115" s="5"/>
      <c r="GFH115" s="5"/>
      <c r="GFI115" s="1"/>
      <c r="GFJ115" s="2"/>
      <c r="GFK115" s="2"/>
      <c r="GFL115" s="5"/>
      <c r="GFM115" s="5"/>
      <c r="GFN115" s="5"/>
      <c r="GFO115" s="5"/>
      <c r="GFP115" s="5"/>
      <c r="GFQ115" s="1"/>
      <c r="GFR115" s="2"/>
      <c r="GFS115" s="2"/>
      <c r="GFT115" s="5"/>
      <c r="GFU115" s="5"/>
      <c r="GFV115" s="5"/>
      <c r="GFW115" s="5"/>
      <c r="GFX115" s="5"/>
      <c r="GFY115" s="1"/>
      <c r="GFZ115" s="2"/>
      <c r="GGA115" s="2"/>
      <c r="GGB115" s="5"/>
      <c r="GGC115" s="5"/>
      <c r="GGD115" s="5"/>
      <c r="GGE115" s="5"/>
      <c r="GGF115" s="5"/>
      <c r="GGG115" s="1"/>
      <c r="GGH115" s="2"/>
      <c r="GGI115" s="2"/>
      <c r="GGJ115" s="5"/>
      <c r="GGK115" s="5"/>
      <c r="GGL115" s="5"/>
      <c r="GGM115" s="5"/>
      <c r="GGN115" s="5"/>
      <c r="GGO115" s="1"/>
      <c r="GGP115" s="2"/>
      <c r="GGQ115" s="2"/>
      <c r="GGR115" s="5"/>
      <c r="GGS115" s="5"/>
      <c r="GGT115" s="5"/>
      <c r="GGU115" s="5"/>
      <c r="GGV115" s="5"/>
      <c r="GGW115" s="1"/>
      <c r="GGX115" s="2"/>
      <c r="GGY115" s="2"/>
      <c r="GGZ115" s="5"/>
      <c r="GHA115" s="5"/>
      <c r="GHB115" s="5"/>
      <c r="GHC115" s="5"/>
      <c r="GHD115" s="5"/>
      <c r="GHE115" s="1"/>
      <c r="GHF115" s="2"/>
      <c r="GHG115" s="2"/>
      <c r="GHH115" s="5"/>
      <c r="GHI115" s="5"/>
      <c r="GHJ115" s="5"/>
      <c r="GHK115" s="5"/>
      <c r="GHL115" s="5"/>
      <c r="GHM115" s="1"/>
      <c r="GHN115" s="2"/>
      <c r="GHO115" s="2"/>
      <c r="GHP115" s="5"/>
      <c r="GHQ115" s="5"/>
      <c r="GHR115" s="5"/>
      <c r="GHS115" s="5"/>
      <c r="GHT115" s="5"/>
      <c r="GHU115" s="1"/>
      <c r="GHV115" s="2"/>
      <c r="GHW115" s="2"/>
      <c r="GHX115" s="5"/>
      <c r="GHY115" s="5"/>
      <c r="GHZ115" s="5"/>
      <c r="GIA115" s="5"/>
      <c r="GIB115" s="5"/>
      <c r="GIC115" s="1"/>
      <c r="GID115" s="2"/>
      <c r="GIE115" s="2"/>
      <c r="GIF115" s="5"/>
      <c r="GIG115" s="5"/>
      <c r="GIH115" s="5"/>
      <c r="GII115" s="5"/>
      <c r="GIJ115" s="5"/>
      <c r="GIK115" s="1"/>
      <c r="GIL115" s="2"/>
      <c r="GIM115" s="2"/>
      <c r="GIN115" s="5"/>
      <c r="GIO115" s="5"/>
      <c r="GIP115" s="5"/>
      <c r="GIQ115" s="5"/>
      <c r="GIR115" s="5"/>
      <c r="GIS115" s="1"/>
      <c r="GIT115" s="2"/>
      <c r="GIU115" s="2"/>
      <c r="GIV115" s="5"/>
      <c r="GIW115" s="5"/>
      <c r="GIX115" s="5"/>
      <c r="GIY115" s="5"/>
      <c r="GIZ115" s="5"/>
      <c r="GJA115" s="1"/>
      <c r="GJB115" s="2"/>
      <c r="GJC115" s="2"/>
      <c r="GJD115" s="5"/>
      <c r="GJE115" s="5"/>
      <c r="GJF115" s="5"/>
      <c r="GJG115" s="5"/>
      <c r="GJH115" s="5"/>
      <c r="GJI115" s="1"/>
      <c r="GJJ115" s="2"/>
      <c r="GJK115" s="2"/>
      <c r="GJL115" s="5"/>
      <c r="GJM115" s="5"/>
      <c r="GJN115" s="5"/>
      <c r="GJO115" s="5"/>
      <c r="GJP115" s="5"/>
      <c r="GJQ115" s="1"/>
      <c r="GJR115" s="2"/>
      <c r="GJS115" s="2"/>
      <c r="GJT115" s="5"/>
      <c r="GJU115" s="5"/>
      <c r="GJV115" s="5"/>
      <c r="GJW115" s="5"/>
      <c r="GJX115" s="5"/>
      <c r="GJY115" s="1"/>
      <c r="GJZ115" s="2"/>
      <c r="GKA115" s="2"/>
      <c r="GKB115" s="5"/>
      <c r="GKC115" s="5"/>
      <c r="GKD115" s="5"/>
      <c r="GKE115" s="5"/>
      <c r="GKF115" s="5"/>
      <c r="GKG115" s="1"/>
      <c r="GKH115" s="2"/>
      <c r="GKI115" s="2"/>
      <c r="GKJ115" s="5"/>
      <c r="GKK115" s="5"/>
      <c r="GKL115" s="5"/>
      <c r="GKM115" s="5"/>
      <c r="GKN115" s="5"/>
      <c r="GKO115" s="1"/>
      <c r="GKP115" s="2"/>
      <c r="GKQ115" s="2"/>
      <c r="GKR115" s="5"/>
      <c r="GKS115" s="5"/>
      <c r="GKT115" s="5"/>
      <c r="GKU115" s="5"/>
      <c r="GKV115" s="5"/>
      <c r="GKW115" s="1"/>
      <c r="GKX115" s="2"/>
      <c r="GKY115" s="2"/>
      <c r="GKZ115" s="5"/>
      <c r="GLA115" s="5"/>
      <c r="GLB115" s="5"/>
      <c r="GLC115" s="5"/>
      <c r="GLD115" s="5"/>
      <c r="GLE115" s="1"/>
      <c r="GLF115" s="2"/>
      <c r="GLG115" s="2"/>
      <c r="GLH115" s="5"/>
      <c r="GLI115" s="5"/>
      <c r="GLJ115" s="5"/>
      <c r="GLK115" s="5"/>
      <c r="GLL115" s="5"/>
      <c r="GLM115" s="1"/>
      <c r="GLN115" s="2"/>
      <c r="GLO115" s="2"/>
      <c r="GLP115" s="5"/>
      <c r="GLQ115" s="5"/>
      <c r="GLR115" s="5"/>
      <c r="GLS115" s="5"/>
      <c r="GLT115" s="5"/>
      <c r="GLU115" s="1"/>
      <c r="GLV115" s="2"/>
      <c r="GLW115" s="2"/>
      <c r="GLX115" s="5"/>
      <c r="GLY115" s="5"/>
      <c r="GLZ115" s="5"/>
      <c r="GMA115" s="5"/>
      <c r="GMB115" s="5"/>
      <c r="GMC115" s="1"/>
      <c r="GMD115" s="2"/>
      <c r="GME115" s="2"/>
      <c r="GMF115" s="5"/>
      <c r="GMG115" s="5"/>
      <c r="GMH115" s="5"/>
      <c r="GMI115" s="5"/>
      <c r="GMJ115" s="5"/>
      <c r="GMK115" s="1"/>
      <c r="GML115" s="2"/>
      <c r="GMM115" s="2"/>
      <c r="GMN115" s="5"/>
      <c r="GMO115" s="5"/>
      <c r="GMP115" s="5"/>
      <c r="GMQ115" s="5"/>
      <c r="GMR115" s="5"/>
      <c r="GMS115" s="1"/>
      <c r="GMT115" s="2"/>
      <c r="GMU115" s="2"/>
      <c r="GMV115" s="5"/>
      <c r="GMW115" s="5"/>
      <c r="GMX115" s="5"/>
      <c r="GMY115" s="5"/>
      <c r="GMZ115" s="5"/>
      <c r="GNA115" s="1"/>
      <c r="GNB115" s="2"/>
      <c r="GNC115" s="2"/>
      <c r="GND115" s="5"/>
      <c r="GNE115" s="5"/>
      <c r="GNF115" s="5"/>
      <c r="GNG115" s="5"/>
      <c r="GNH115" s="5"/>
      <c r="GNI115" s="1"/>
      <c r="GNJ115" s="2"/>
      <c r="GNK115" s="2"/>
      <c r="GNL115" s="5"/>
      <c r="GNM115" s="5"/>
      <c r="GNN115" s="5"/>
      <c r="GNO115" s="5"/>
      <c r="GNP115" s="5"/>
      <c r="GNQ115" s="1"/>
      <c r="GNR115" s="2"/>
      <c r="GNS115" s="2"/>
      <c r="GNT115" s="5"/>
      <c r="GNU115" s="5"/>
      <c r="GNV115" s="5"/>
      <c r="GNW115" s="5"/>
      <c r="GNX115" s="5"/>
      <c r="GNY115" s="1"/>
      <c r="GNZ115" s="2"/>
      <c r="GOA115" s="2"/>
      <c r="GOB115" s="5"/>
      <c r="GOC115" s="5"/>
      <c r="GOD115" s="5"/>
      <c r="GOE115" s="5"/>
      <c r="GOF115" s="5"/>
      <c r="GOG115" s="1"/>
      <c r="GOH115" s="2"/>
      <c r="GOI115" s="2"/>
      <c r="GOJ115" s="5"/>
      <c r="GOK115" s="5"/>
      <c r="GOL115" s="5"/>
      <c r="GOM115" s="5"/>
      <c r="GON115" s="5"/>
      <c r="GOO115" s="1"/>
      <c r="GOP115" s="2"/>
      <c r="GOQ115" s="2"/>
      <c r="GOR115" s="5"/>
      <c r="GOS115" s="5"/>
      <c r="GOT115" s="5"/>
      <c r="GOU115" s="5"/>
      <c r="GOV115" s="5"/>
      <c r="GOW115" s="1"/>
      <c r="GOX115" s="2"/>
      <c r="GOY115" s="2"/>
      <c r="GOZ115" s="5"/>
      <c r="GPA115" s="5"/>
      <c r="GPB115" s="5"/>
      <c r="GPC115" s="5"/>
      <c r="GPD115" s="5"/>
      <c r="GPE115" s="1"/>
      <c r="GPF115" s="2"/>
      <c r="GPG115" s="2"/>
      <c r="GPH115" s="5"/>
      <c r="GPI115" s="5"/>
      <c r="GPJ115" s="5"/>
      <c r="GPK115" s="5"/>
      <c r="GPL115" s="5"/>
      <c r="GPM115" s="1"/>
      <c r="GPN115" s="2"/>
      <c r="GPO115" s="2"/>
      <c r="GPP115" s="5"/>
      <c r="GPQ115" s="5"/>
      <c r="GPR115" s="5"/>
      <c r="GPS115" s="5"/>
      <c r="GPT115" s="5"/>
      <c r="GPU115" s="1"/>
      <c r="GPV115" s="2"/>
      <c r="GPW115" s="2"/>
      <c r="GPX115" s="5"/>
      <c r="GPY115" s="5"/>
      <c r="GPZ115" s="5"/>
      <c r="GQA115" s="5"/>
      <c r="GQB115" s="5"/>
      <c r="GQC115" s="1"/>
      <c r="GQD115" s="2"/>
      <c r="GQE115" s="2"/>
      <c r="GQF115" s="5"/>
      <c r="GQG115" s="5"/>
      <c r="GQH115" s="5"/>
      <c r="GQI115" s="5"/>
      <c r="GQJ115" s="5"/>
      <c r="GQK115" s="1"/>
      <c r="GQL115" s="2"/>
      <c r="GQM115" s="2"/>
      <c r="GQN115" s="5"/>
      <c r="GQO115" s="5"/>
      <c r="GQP115" s="5"/>
      <c r="GQQ115" s="5"/>
      <c r="GQR115" s="5"/>
      <c r="GQS115" s="1"/>
      <c r="GQT115" s="2"/>
      <c r="GQU115" s="2"/>
      <c r="GQV115" s="5"/>
      <c r="GQW115" s="5"/>
      <c r="GQX115" s="5"/>
      <c r="GQY115" s="5"/>
      <c r="GQZ115" s="5"/>
      <c r="GRA115" s="1"/>
      <c r="GRB115" s="2"/>
      <c r="GRC115" s="2"/>
      <c r="GRD115" s="5"/>
      <c r="GRE115" s="5"/>
      <c r="GRF115" s="5"/>
      <c r="GRG115" s="5"/>
      <c r="GRH115" s="5"/>
      <c r="GRI115" s="1"/>
      <c r="GRJ115" s="2"/>
      <c r="GRK115" s="2"/>
      <c r="GRL115" s="5"/>
      <c r="GRM115" s="5"/>
      <c r="GRN115" s="5"/>
      <c r="GRO115" s="5"/>
      <c r="GRP115" s="5"/>
      <c r="GRQ115" s="1"/>
      <c r="GRR115" s="2"/>
      <c r="GRS115" s="2"/>
      <c r="GRT115" s="5"/>
      <c r="GRU115" s="5"/>
      <c r="GRV115" s="5"/>
      <c r="GRW115" s="5"/>
      <c r="GRX115" s="5"/>
      <c r="GRY115" s="1"/>
      <c r="GRZ115" s="2"/>
      <c r="GSA115" s="2"/>
      <c r="GSB115" s="5"/>
      <c r="GSC115" s="5"/>
      <c r="GSD115" s="5"/>
      <c r="GSE115" s="5"/>
      <c r="GSF115" s="5"/>
      <c r="GSG115" s="1"/>
      <c r="GSH115" s="2"/>
      <c r="GSI115" s="2"/>
      <c r="GSJ115" s="5"/>
      <c r="GSK115" s="5"/>
      <c r="GSL115" s="5"/>
      <c r="GSM115" s="5"/>
      <c r="GSN115" s="5"/>
      <c r="GSO115" s="1"/>
      <c r="GSP115" s="2"/>
      <c r="GSQ115" s="2"/>
      <c r="GSR115" s="5"/>
      <c r="GSS115" s="5"/>
      <c r="GST115" s="5"/>
      <c r="GSU115" s="5"/>
      <c r="GSV115" s="5"/>
      <c r="GSW115" s="1"/>
      <c r="GSX115" s="2"/>
      <c r="GSY115" s="2"/>
      <c r="GSZ115" s="5"/>
      <c r="GTA115" s="5"/>
      <c r="GTB115" s="5"/>
      <c r="GTC115" s="5"/>
      <c r="GTD115" s="5"/>
      <c r="GTE115" s="1"/>
      <c r="GTF115" s="2"/>
      <c r="GTG115" s="2"/>
      <c r="GTH115" s="5"/>
      <c r="GTI115" s="5"/>
      <c r="GTJ115" s="5"/>
      <c r="GTK115" s="5"/>
      <c r="GTL115" s="5"/>
      <c r="GTM115" s="1"/>
      <c r="GTN115" s="2"/>
      <c r="GTO115" s="2"/>
      <c r="GTP115" s="5"/>
      <c r="GTQ115" s="5"/>
      <c r="GTR115" s="5"/>
      <c r="GTS115" s="5"/>
      <c r="GTT115" s="5"/>
      <c r="GTU115" s="1"/>
      <c r="GTV115" s="2"/>
      <c r="GTW115" s="2"/>
      <c r="GTX115" s="5"/>
      <c r="GTY115" s="5"/>
      <c r="GTZ115" s="5"/>
      <c r="GUA115" s="5"/>
      <c r="GUB115" s="5"/>
      <c r="GUC115" s="1"/>
      <c r="GUD115" s="2"/>
      <c r="GUE115" s="2"/>
      <c r="GUF115" s="5"/>
      <c r="GUG115" s="5"/>
      <c r="GUH115" s="5"/>
      <c r="GUI115" s="5"/>
      <c r="GUJ115" s="5"/>
      <c r="GUK115" s="1"/>
      <c r="GUL115" s="2"/>
      <c r="GUM115" s="2"/>
      <c r="GUN115" s="5"/>
      <c r="GUO115" s="5"/>
      <c r="GUP115" s="5"/>
      <c r="GUQ115" s="5"/>
      <c r="GUR115" s="5"/>
      <c r="GUS115" s="1"/>
      <c r="GUT115" s="2"/>
      <c r="GUU115" s="2"/>
      <c r="GUV115" s="5"/>
      <c r="GUW115" s="5"/>
      <c r="GUX115" s="5"/>
      <c r="GUY115" s="5"/>
      <c r="GUZ115" s="5"/>
      <c r="GVA115" s="1"/>
      <c r="GVB115" s="2"/>
      <c r="GVC115" s="2"/>
      <c r="GVD115" s="5"/>
      <c r="GVE115" s="5"/>
      <c r="GVF115" s="5"/>
      <c r="GVG115" s="5"/>
      <c r="GVH115" s="5"/>
      <c r="GVI115" s="1"/>
      <c r="GVJ115" s="2"/>
      <c r="GVK115" s="2"/>
      <c r="GVL115" s="5"/>
      <c r="GVM115" s="5"/>
      <c r="GVN115" s="5"/>
      <c r="GVO115" s="5"/>
      <c r="GVP115" s="5"/>
      <c r="GVQ115" s="1"/>
      <c r="GVR115" s="2"/>
      <c r="GVS115" s="2"/>
      <c r="GVT115" s="5"/>
      <c r="GVU115" s="5"/>
      <c r="GVV115" s="5"/>
      <c r="GVW115" s="5"/>
      <c r="GVX115" s="5"/>
      <c r="GVY115" s="1"/>
      <c r="GVZ115" s="2"/>
      <c r="GWA115" s="2"/>
      <c r="GWB115" s="5"/>
      <c r="GWC115" s="5"/>
      <c r="GWD115" s="5"/>
      <c r="GWE115" s="5"/>
      <c r="GWF115" s="5"/>
      <c r="GWG115" s="1"/>
      <c r="GWH115" s="2"/>
      <c r="GWI115" s="2"/>
      <c r="GWJ115" s="5"/>
      <c r="GWK115" s="5"/>
      <c r="GWL115" s="5"/>
      <c r="GWM115" s="5"/>
      <c r="GWN115" s="5"/>
      <c r="GWO115" s="1"/>
      <c r="GWP115" s="2"/>
      <c r="GWQ115" s="2"/>
      <c r="GWR115" s="5"/>
      <c r="GWS115" s="5"/>
      <c r="GWT115" s="5"/>
      <c r="GWU115" s="5"/>
      <c r="GWV115" s="5"/>
      <c r="GWW115" s="1"/>
      <c r="GWX115" s="2"/>
      <c r="GWY115" s="2"/>
      <c r="GWZ115" s="5"/>
      <c r="GXA115" s="5"/>
      <c r="GXB115" s="5"/>
      <c r="GXC115" s="5"/>
      <c r="GXD115" s="5"/>
      <c r="GXE115" s="1"/>
      <c r="GXF115" s="2"/>
      <c r="GXG115" s="2"/>
      <c r="GXH115" s="5"/>
      <c r="GXI115" s="5"/>
      <c r="GXJ115" s="5"/>
      <c r="GXK115" s="5"/>
      <c r="GXL115" s="5"/>
      <c r="GXM115" s="1"/>
      <c r="GXN115" s="2"/>
      <c r="GXO115" s="2"/>
      <c r="GXP115" s="5"/>
      <c r="GXQ115" s="5"/>
      <c r="GXR115" s="5"/>
      <c r="GXS115" s="5"/>
      <c r="GXT115" s="5"/>
      <c r="GXU115" s="1"/>
      <c r="GXV115" s="2"/>
      <c r="GXW115" s="2"/>
      <c r="GXX115" s="5"/>
      <c r="GXY115" s="5"/>
      <c r="GXZ115" s="5"/>
      <c r="GYA115" s="5"/>
      <c r="GYB115" s="5"/>
      <c r="GYC115" s="1"/>
      <c r="GYD115" s="2"/>
      <c r="GYE115" s="2"/>
      <c r="GYF115" s="5"/>
      <c r="GYG115" s="5"/>
      <c r="GYH115" s="5"/>
      <c r="GYI115" s="5"/>
      <c r="GYJ115" s="5"/>
      <c r="GYK115" s="1"/>
      <c r="GYL115" s="2"/>
      <c r="GYM115" s="2"/>
      <c r="GYN115" s="5"/>
      <c r="GYO115" s="5"/>
      <c r="GYP115" s="5"/>
      <c r="GYQ115" s="5"/>
      <c r="GYR115" s="5"/>
      <c r="GYS115" s="1"/>
      <c r="GYT115" s="2"/>
      <c r="GYU115" s="2"/>
      <c r="GYV115" s="5"/>
      <c r="GYW115" s="5"/>
      <c r="GYX115" s="5"/>
      <c r="GYY115" s="5"/>
      <c r="GYZ115" s="5"/>
      <c r="GZA115" s="1"/>
      <c r="GZB115" s="2"/>
      <c r="GZC115" s="2"/>
      <c r="GZD115" s="5"/>
      <c r="GZE115" s="5"/>
      <c r="GZF115" s="5"/>
      <c r="GZG115" s="5"/>
      <c r="GZH115" s="5"/>
      <c r="GZI115" s="1"/>
      <c r="GZJ115" s="2"/>
      <c r="GZK115" s="2"/>
      <c r="GZL115" s="5"/>
      <c r="GZM115" s="5"/>
      <c r="GZN115" s="5"/>
      <c r="GZO115" s="5"/>
      <c r="GZP115" s="5"/>
      <c r="GZQ115" s="1"/>
      <c r="GZR115" s="2"/>
      <c r="GZS115" s="2"/>
      <c r="GZT115" s="5"/>
      <c r="GZU115" s="5"/>
      <c r="GZV115" s="5"/>
      <c r="GZW115" s="5"/>
      <c r="GZX115" s="5"/>
      <c r="GZY115" s="1"/>
      <c r="GZZ115" s="2"/>
      <c r="HAA115" s="2"/>
      <c r="HAB115" s="5"/>
      <c r="HAC115" s="5"/>
      <c r="HAD115" s="5"/>
      <c r="HAE115" s="5"/>
      <c r="HAF115" s="5"/>
      <c r="HAG115" s="1"/>
      <c r="HAH115" s="2"/>
      <c r="HAI115" s="2"/>
      <c r="HAJ115" s="5"/>
      <c r="HAK115" s="5"/>
      <c r="HAL115" s="5"/>
      <c r="HAM115" s="5"/>
      <c r="HAN115" s="5"/>
      <c r="HAO115" s="1"/>
      <c r="HAP115" s="2"/>
      <c r="HAQ115" s="2"/>
      <c r="HAR115" s="5"/>
      <c r="HAS115" s="5"/>
      <c r="HAT115" s="5"/>
      <c r="HAU115" s="5"/>
      <c r="HAV115" s="5"/>
      <c r="HAW115" s="1"/>
      <c r="HAX115" s="2"/>
      <c r="HAY115" s="2"/>
      <c r="HAZ115" s="5"/>
      <c r="HBA115" s="5"/>
      <c r="HBB115" s="5"/>
      <c r="HBC115" s="5"/>
      <c r="HBD115" s="5"/>
      <c r="HBE115" s="1"/>
      <c r="HBF115" s="2"/>
      <c r="HBG115" s="2"/>
      <c r="HBH115" s="5"/>
      <c r="HBI115" s="5"/>
      <c r="HBJ115" s="5"/>
      <c r="HBK115" s="5"/>
      <c r="HBL115" s="5"/>
      <c r="HBM115" s="1"/>
      <c r="HBN115" s="2"/>
      <c r="HBO115" s="2"/>
      <c r="HBP115" s="5"/>
      <c r="HBQ115" s="5"/>
      <c r="HBR115" s="5"/>
      <c r="HBS115" s="5"/>
      <c r="HBT115" s="5"/>
      <c r="HBU115" s="1"/>
      <c r="HBV115" s="2"/>
      <c r="HBW115" s="2"/>
      <c r="HBX115" s="5"/>
      <c r="HBY115" s="5"/>
      <c r="HBZ115" s="5"/>
      <c r="HCA115" s="5"/>
      <c r="HCB115" s="5"/>
      <c r="HCC115" s="1"/>
      <c r="HCD115" s="2"/>
      <c r="HCE115" s="2"/>
      <c r="HCF115" s="5"/>
      <c r="HCG115" s="5"/>
      <c r="HCH115" s="5"/>
      <c r="HCI115" s="5"/>
      <c r="HCJ115" s="5"/>
      <c r="HCK115" s="1"/>
      <c r="HCL115" s="2"/>
      <c r="HCM115" s="2"/>
      <c r="HCN115" s="5"/>
      <c r="HCO115" s="5"/>
      <c r="HCP115" s="5"/>
      <c r="HCQ115" s="5"/>
      <c r="HCR115" s="5"/>
      <c r="HCS115" s="1"/>
      <c r="HCT115" s="2"/>
      <c r="HCU115" s="2"/>
      <c r="HCV115" s="5"/>
      <c r="HCW115" s="5"/>
      <c r="HCX115" s="5"/>
      <c r="HCY115" s="5"/>
      <c r="HCZ115" s="5"/>
      <c r="HDA115" s="1"/>
      <c r="HDB115" s="2"/>
      <c r="HDC115" s="2"/>
      <c r="HDD115" s="5"/>
      <c r="HDE115" s="5"/>
      <c r="HDF115" s="5"/>
      <c r="HDG115" s="5"/>
      <c r="HDH115" s="5"/>
      <c r="HDI115" s="1"/>
      <c r="HDJ115" s="2"/>
      <c r="HDK115" s="2"/>
      <c r="HDL115" s="5"/>
      <c r="HDM115" s="5"/>
      <c r="HDN115" s="5"/>
      <c r="HDO115" s="5"/>
      <c r="HDP115" s="5"/>
      <c r="HDQ115" s="1"/>
      <c r="HDR115" s="2"/>
      <c r="HDS115" s="2"/>
      <c r="HDT115" s="5"/>
      <c r="HDU115" s="5"/>
      <c r="HDV115" s="5"/>
      <c r="HDW115" s="5"/>
      <c r="HDX115" s="5"/>
      <c r="HDY115" s="1"/>
      <c r="HDZ115" s="2"/>
      <c r="HEA115" s="2"/>
      <c r="HEB115" s="5"/>
      <c r="HEC115" s="5"/>
      <c r="HED115" s="5"/>
      <c r="HEE115" s="5"/>
      <c r="HEF115" s="5"/>
      <c r="HEG115" s="1"/>
      <c r="HEH115" s="2"/>
      <c r="HEI115" s="2"/>
      <c r="HEJ115" s="5"/>
      <c r="HEK115" s="5"/>
      <c r="HEL115" s="5"/>
      <c r="HEM115" s="5"/>
      <c r="HEN115" s="5"/>
      <c r="HEO115" s="1"/>
      <c r="HEP115" s="2"/>
      <c r="HEQ115" s="2"/>
      <c r="HER115" s="5"/>
      <c r="HES115" s="5"/>
      <c r="HET115" s="5"/>
      <c r="HEU115" s="5"/>
      <c r="HEV115" s="5"/>
      <c r="HEW115" s="1"/>
      <c r="HEX115" s="2"/>
      <c r="HEY115" s="2"/>
      <c r="HEZ115" s="5"/>
      <c r="HFA115" s="5"/>
      <c r="HFB115" s="5"/>
      <c r="HFC115" s="5"/>
      <c r="HFD115" s="5"/>
      <c r="HFE115" s="1"/>
      <c r="HFF115" s="2"/>
      <c r="HFG115" s="2"/>
      <c r="HFH115" s="5"/>
      <c r="HFI115" s="5"/>
      <c r="HFJ115" s="5"/>
      <c r="HFK115" s="5"/>
      <c r="HFL115" s="5"/>
      <c r="HFM115" s="1"/>
      <c r="HFN115" s="2"/>
      <c r="HFO115" s="2"/>
      <c r="HFP115" s="5"/>
      <c r="HFQ115" s="5"/>
      <c r="HFR115" s="5"/>
      <c r="HFS115" s="5"/>
      <c r="HFT115" s="5"/>
      <c r="HFU115" s="1"/>
      <c r="HFV115" s="2"/>
      <c r="HFW115" s="2"/>
      <c r="HFX115" s="5"/>
      <c r="HFY115" s="5"/>
      <c r="HFZ115" s="5"/>
      <c r="HGA115" s="5"/>
      <c r="HGB115" s="5"/>
      <c r="HGC115" s="1"/>
      <c r="HGD115" s="2"/>
      <c r="HGE115" s="2"/>
      <c r="HGF115" s="5"/>
      <c r="HGG115" s="5"/>
      <c r="HGH115" s="5"/>
      <c r="HGI115" s="5"/>
      <c r="HGJ115" s="5"/>
      <c r="HGK115" s="1"/>
      <c r="HGL115" s="2"/>
      <c r="HGM115" s="2"/>
      <c r="HGN115" s="5"/>
      <c r="HGO115" s="5"/>
      <c r="HGP115" s="5"/>
      <c r="HGQ115" s="5"/>
      <c r="HGR115" s="5"/>
      <c r="HGS115" s="1"/>
      <c r="HGT115" s="2"/>
      <c r="HGU115" s="2"/>
      <c r="HGV115" s="5"/>
      <c r="HGW115" s="5"/>
      <c r="HGX115" s="5"/>
      <c r="HGY115" s="5"/>
      <c r="HGZ115" s="5"/>
      <c r="HHA115" s="1"/>
      <c r="HHB115" s="2"/>
      <c r="HHC115" s="2"/>
      <c r="HHD115" s="5"/>
      <c r="HHE115" s="5"/>
      <c r="HHF115" s="5"/>
      <c r="HHG115" s="5"/>
      <c r="HHH115" s="5"/>
      <c r="HHI115" s="1"/>
      <c r="HHJ115" s="2"/>
      <c r="HHK115" s="2"/>
      <c r="HHL115" s="5"/>
      <c r="HHM115" s="5"/>
      <c r="HHN115" s="5"/>
      <c r="HHO115" s="5"/>
      <c r="HHP115" s="5"/>
      <c r="HHQ115" s="1"/>
      <c r="HHR115" s="2"/>
      <c r="HHS115" s="2"/>
      <c r="HHT115" s="5"/>
      <c r="HHU115" s="5"/>
      <c r="HHV115" s="5"/>
      <c r="HHW115" s="5"/>
      <c r="HHX115" s="5"/>
      <c r="HHY115" s="1"/>
      <c r="HHZ115" s="2"/>
      <c r="HIA115" s="2"/>
      <c r="HIB115" s="5"/>
      <c r="HIC115" s="5"/>
      <c r="HID115" s="5"/>
      <c r="HIE115" s="5"/>
      <c r="HIF115" s="5"/>
      <c r="HIG115" s="1"/>
      <c r="HIH115" s="2"/>
      <c r="HII115" s="2"/>
      <c r="HIJ115" s="5"/>
      <c r="HIK115" s="5"/>
      <c r="HIL115" s="5"/>
      <c r="HIM115" s="5"/>
      <c r="HIN115" s="5"/>
      <c r="HIO115" s="1"/>
      <c r="HIP115" s="2"/>
      <c r="HIQ115" s="2"/>
      <c r="HIR115" s="5"/>
      <c r="HIS115" s="5"/>
      <c r="HIT115" s="5"/>
      <c r="HIU115" s="5"/>
      <c r="HIV115" s="5"/>
      <c r="HIW115" s="1"/>
      <c r="HIX115" s="2"/>
      <c r="HIY115" s="2"/>
      <c r="HIZ115" s="5"/>
      <c r="HJA115" s="5"/>
      <c r="HJB115" s="5"/>
      <c r="HJC115" s="5"/>
      <c r="HJD115" s="5"/>
      <c r="HJE115" s="1"/>
      <c r="HJF115" s="2"/>
      <c r="HJG115" s="2"/>
      <c r="HJH115" s="5"/>
      <c r="HJI115" s="5"/>
      <c r="HJJ115" s="5"/>
      <c r="HJK115" s="5"/>
      <c r="HJL115" s="5"/>
      <c r="HJM115" s="1"/>
      <c r="HJN115" s="2"/>
      <c r="HJO115" s="2"/>
      <c r="HJP115" s="5"/>
      <c r="HJQ115" s="5"/>
      <c r="HJR115" s="5"/>
      <c r="HJS115" s="5"/>
      <c r="HJT115" s="5"/>
      <c r="HJU115" s="1"/>
      <c r="HJV115" s="2"/>
      <c r="HJW115" s="2"/>
      <c r="HJX115" s="5"/>
      <c r="HJY115" s="5"/>
      <c r="HJZ115" s="5"/>
      <c r="HKA115" s="5"/>
      <c r="HKB115" s="5"/>
      <c r="HKC115" s="1"/>
      <c r="HKD115" s="2"/>
      <c r="HKE115" s="2"/>
      <c r="HKF115" s="5"/>
      <c r="HKG115" s="5"/>
      <c r="HKH115" s="5"/>
      <c r="HKI115" s="5"/>
      <c r="HKJ115" s="5"/>
      <c r="HKK115" s="1"/>
      <c r="HKL115" s="2"/>
      <c r="HKM115" s="2"/>
      <c r="HKN115" s="5"/>
      <c r="HKO115" s="5"/>
      <c r="HKP115" s="5"/>
      <c r="HKQ115" s="5"/>
      <c r="HKR115" s="5"/>
      <c r="HKS115" s="1"/>
      <c r="HKT115" s="2"/>
      <c r="HKU115" s="2"/>
      <c r="HKV115" s="5"/>
      <c r="HKW115" s="5"/>
      <c r="HKX115" s="5"/>
      <c r="HKY115" s="5"/>
      <c r="HKZ115" s="5"/>
      <c r="HLA115" s="1"/>
      <c r="HLB115" s="2"/>
      <c r="HLC115" s="2"/>
      <c r="HLD115" s="5"/>
      <c r="HLE115" s="5"/>
      <c r="HLF115" s="5"/>
      <c r="HLG115" s="5"/>
      <c r="HLH115" s="5"/>
      <c r="HLI115" s="1"/>
      <c r="HLJ115" s="2"/>
      <c r="HLK115" s="2"/>
      <c r="HLL115" s="5"/>
      <c r="HLM115" s="5"/>
      <c r="HLN115" s="5"/>
      <c r="HLO115" s="5"/>
      <c r="HLP115" s="5"/>
      <c r="HLQ115" s="1"/>
      <c r="HLR115" s="2"/>
      <c r="HLS115" s="2"/>
      <c r="HLT115" s="5"/>
      <c r="HLU115" s="5"/>
      <c r="HLV115" s="5"/>
      <c r="HLW115" s="5"/>
      <c r="HLX115" s="5"/>
      <c r="HLY115" s="1"/>
      <c r="HLZ115" s="2"/>
      <c r="HMA115" s="2"/>
      <c r="HMB115" s="5"/>
      <c r="HMC115" s="5"/>
      <c r="HMD115" s="5"/>
      <c r="HME115" s="5"/>
      <c r="HMF115" s="5"/>
      <c r="HMG115" s="1"/>
      <c r="HMH115" s="2"/>
      <c r="HMI115" s="2"/>
      <c r="HMJ115" s="5"/>
      <c r="HMK115" s="5"/>
      <c r="HML115" s="5"/>
      <c r="HMM115" s="5"/>
      <c r="HMN115" s="5"/>
      <c r="HMO115" s="1"/>
      <c r="HMP115" s="2"/>
      <c r="HMQ115" s="2"/>
      <c r="HMR115" s="5"/>
      <c r="HMS115" s="5"/>
      <c r="HMT115" s="5"/>
      <c r="HMU115" s="5"/>
      <c r="HMV115" s="5"/>
      <c r="HMW115" s="1"/>
      <c r="HMX115" s="2"/>
      <c r="HMY115" s="2"/>
      <c r="HMZ115" s="5"/>
      <c r="HNA115" s="5"/>
      <c r="HNB115" s="5"/>
      <c r="HNC115" s="5"/>
      <c r="HND115" s="5"/>
      <c r="HNE115" s="1"/>
      <c r="HNF115" s="2"/>
      <c r="HNG115" s="2"/>
      <c r="HNH115" s="5"/>
      <c r="HNI115" s="5"/>
      <c r="HNJ115" s="5"/>
      <c r="HNK115" s="5"/>
      <c r="HNL115" s="5"/>
      <c r="HNM115" s="1"/>
      <c r="HNN115" s="2"/>
      <c r="HNO115" s="2"/>
      <c r="HNP115" s="5"/>
      <c r="HNQ115" s="5"/>
      <c r="HNR115" s="5"/>
      <c r="HNS115" s="5"/>
      <c r="HNT115" s="5"/>
      <c r="HNU115" s="1"/>
      <c r="HNV115" s="2"/>
      <c r="HNW115" s="2"/>
      <c r="HNX115" s="5"/>
      <c r="HNY115" s="5"/>
      <c r="HNZ115" s="5"/>
      <c r="HOA115" s="5"/>
      <c r="HOB115" s="5"/>
      <c r="HOC115" s="1"/>
      <c r="HOD115" s="2"/>
      <c r="HOE115" s="2"/>
      <c r="HOF115" s="5"/>
      <c r="HOG115" s="5"/>
      <c r="HOH115" s="5"/>
      <c r="HOI115" s="5"/>
      <c r="HOJ115" s="5"/>
      <c r="HOK115" s="1"/>
      <c r="HOL115" s="2"/>
      <c r="HOM115" s="2"/>
      <c r="HON115" s="5"/>
      <c r="HOO115" s="5"/>
      <c r="HOP115" s="5"/>
      <c r="HOQ115" s="5"/>
      <c r="HOR115" s="5"/>
      <c r="HOS115" s="1"/>
      <c r="HOT115" s="2"/>
      <c r="HOU115" s="2"/>
      <c r="HOV115" s="5"/>
      <c r="HOW115" s="5"/>
      <c r="HOX115" s="5"/>
      <c r="HOY115" s="5"/>
      <c r="HOZ115" s="5"/>
      <c r="HPA115" s="1"/>
      <c r="HPB115" s="2"/>
      <c r="HPC115" s="2"/>
      <c r="HPD115" s="5"/>
      <c r="HPE115" s="5"/>
      <c r="HPF115" s="5"/>
      <c r="HPG115" s="5"/>
      <c r="HPH115" s="5"/>
      <c r="HPI115" s="1"/>
      <c r="HPJ115" s="2"/>
      <c r="HPK115" s="2"/>
      <c r="HPL115" s="5"/>
      <c r="HPM115" s="5"/>
      <c r="HPN115" s="5"/>
      <c r="HPO115" s="5"/>
      <c r="HPP115" s="5"/>
      <c r="HPQ115" s="1"/>
      <c r="HPR115" s="2"/>
      <c r="HPS115" s="2"/>
      <c r="HPT115" s="5"/>
      <c r="HPU115" s="5"/>
      <c r="HPV115" s="5"/>
      <c r="HPW115" s="5"/>
      <c r="HPX115" s="5"/>
      <c r="HPY115" s="1"/>
      <c r="HPZ115" s="2"/>
      <c r="HQA115" s="2"/>
      <c r="HQB115" s="5"/>
      <c r="HQC115" s="5"/>
      <c r="HQD115" s="5"/>
      <c r="HQE115" s="5"/>
      <c r="HQF115" s="5"/>
      <c r="HQG115" s="1"/>
      <c r="HQH115" s="2"/>
      <c r="HQI115" s="2"/>
      <c r="HQJ115" s="5"/>
      <c r="HQK115" s="5"/>
      <c r="HQL115" s="5"/>
      <c r="HQM115" s="5"/>
      <c r="HQN115" s="5"/>
      <c r="HQO115" s="1"/>
      <c r="HQP115" s="2"/>
      <c r="HQQ115" s="2"/>
      <c r="HQR115" s="5"/>
      <c r="HQS115" s="5"/>
      <c r="HQT115" s="5"/>
      <c r="HQU115" s="5"/>
      <c r="HQV115" s="5"/>
      <c r="HQW115" s="1"/>
      <c r="HQX115" s="2"/>
      <c r="HQY115" s="2"/>
      <c r="HQZ115" s="5"/>
      <c r="HRA115" s="5"/>
      <c r="HRB115" s="5"/>
      <c r="HRC115" s="5"/>
      <c r="HRD115" s="5"/>
      <c r="HRE115" s="1"/>
      <c r="HRF115" s="2"/>
      <c r="HRG115" s="2"/>
      <c r="HRH115" s="5"/>
      <c r="HRI115" s="5"/>
      <c r="HRJ115" s="5"/>
      <c r="HRK115" s="5"/>
      <c r="HRL115" s="5"/>
      <c r="HRM115" s="1"/>
      <c r="HRN115" s="2"/>
      <c r="HRO115" s="2"/>
      <c r="HRP115" s="5"/>
      <c r="HRQ115" s="5"/>
      <c r="HRR115" s="5"/>
      <c r="HRS115" s="5"/>
      <c r="HRT115" s="5"/>
      <c r="HRU115" s="1"/>
      <c r="HRV115" s="2"/>
      <c r="HRW115" s="2"/>
      <c r="HRX115" s="5"/>
      <c r="HRY115" s="5"/>
      <c r="HRZ115" s="5"/>
      <c r="HSA115" s="5"/>
      <c r="HSB115" s="5"/>
      <c r="HSC115" s="1"/>
      <c r="HSD115" s="2"/>
      <c r="HSE115" s="2"/>
      <c r="HSF115" s="5"/>
      <c r="HSG115" s="5"/>
      <c r="HSH115" s="5"/>
      <c r="HSI115" s="5"/>
      <c r="HSJ115" s="5"/>
      <c r="HSK115" s="1"/>
      <c r="HSL115" s="2"/>
      <c r="HSM115" s="2"/>
      <c r="HSN115" s="5"/>
      <c r="HSO115" s="5"/>
      <c r="HSP115" s="5"/>
      <c r="HSQ115" s="5"/>
      <c r="HSR115" s="5"/>
      <c r="HSS115" s="1"/>
      <c r="HST115" s="2"/>
      <c r="HSU115" s="2"/>
      <c r="HSV115" s="5"/>
      <c r="HSW115" s="5"/>
      <c r="HSX115" s="5"/>
      <c r="HSY115" s="5"/>
      <c r="HSZ115" s="5"/>
      <c r="HTA115" s="1"/>
      <c r="HTB115" s="2"/>
      <c r="HTC115" s="2"/>
      <c r="HTD115" s="5"/>
      <c r="HTE115" s="5"/>
      <c r="HTF115" s="5"/>
      <c r="HTG115" s="5"/>
      <c r="HTH115" s="5"/>
      <c r="HTI115" s="1"/>
      <c r="HTJ115" s="2"/>
      <c r="HTK115" s="2"/>
      <c r="HTL115" s="5"/>
      <c r="HTM115" s="5"/>
      <c r="HTN115" s="5"/>
      <c r="HTO115" s="5"/>
      <c r="HTP115" s="5"/>
      <c r="HTQ115" s="1"/>
      <c r="HTR115" s="2"/>
      <c r="HTS115" s="2"/>
      <c r="HTT115" s="5"/>
      <c r="HTU115" s="5"/>
      <c r="HTV115" s="5"/>
      <c r="HTW115" s="5"/>
      <c r="HTX115" s="5"/>
      <c r="HTY115" s="1"/>
      <c r="HTZ115" s="2"/>
      <c r="HUA115" s="2"/>
      <c r="HUB115" s="5"/>
      <c r="HUC115" s="5"/>
      <c r="HUD115" s="5"/>
      <c r="HUE115" s="5"/>
      <c r="HUF115" s="5"/>
      <c r="HUG115" s="1"/>
      <c r="HUH115" s="2"/>
      <c r="HUI115" s="2"/>
      <c r="HUJ115" s="5"/>
      <c r="HUK115" s="5"/>
      <c r="HUL115" s="5"/>
      <c r="HUM115" s="5"/>
      <c r="HUN115" s="5"/>
      <c r="HUO115" s="1"/>
      <c r="HUP115" s="2"/>
      <c r="HUQ115" s="2"/>
      <c r="HUR115" s="5"/>
      <c r="HUS115" s="5"/>
      <c r="HUT115" s="5"/>
      <c r="HUU115" s="5"/>
      <c r="HUV115" s="5"/>
      <c r="HUW115" s="1"/>
      <c r="HUX115" s="2"/>
      <c r="HUY115" s="2"/>
      <c r="HUZ115" s="5"/>
      <c r="HVA115" s="5"/>
      <c r="HVB115" s="5"/>
      <c r="HVC115" s="5"/>
      <c r="HVD115" s="5"/>
      <c r="HVE115" s="1"/>
      <c r="HVF115" s="2"/>
      <c r="HVG115" s="2"/>
      <c r="HVH115" s="5"/>
      <c r="HVI115" s="5"/>
      <c r="HVJ115" s="5"/>
      <c r="HVK115" s="5"/>
      <c r="HVL115" s="5"/>
      <c r="HVM115" s="1"/>
      <c r="HVN115" s="2"/>
      <c r="HVO115" s="2"/>
      <c r="HVP115" s="5"/>
      <c r="HVQ115" s="5"/>
      <c r="HVR115" s="5"/>
      <c r="HVS115" s="5"/>
      <c r="HVT115" s="5"/>
      <c r="HVU115" s="1"/>
      <c r="HVV115" s="2"/>
      <c r="HVW115" s="2"/>
      <c r="HVX115" s="5"/>
      <c r="HVY115" s="5"/>
      <c r="HVZ115" s="5"/>
      <c r="HWA115" s="5"/>
      <c r="HWB115" s="5"/>
      <c r="HWC115" s="1"/>
      <c r="HWD115" s="2"/>
      <c r="HWE115" s="2"/>
      <c r="HWF115" s="5"/>
      <c r="HWG115" s="5"/>
      <c r="HWH115" s="5"/>
      <c r="HWI115" s="5"/>
      <c r="HWJ115" s="5"/>
      <c r="HWK115" s="1"/>
      <c r="HWL115" s="2"/>
      <c r="HWM115" s="2"/>
      <c r="HWN115" s="5"/>
      <c r="HWO115" s="5"/>
      <c r="HWP115" s="5"/>
      <c r="HWQ115" s="5"/>
      <c r="HWR115" s="5"/>
      <c r="HWS115" s="1"/>
      <c r="HWT115" s="2"/>
      <c r="HWU115" s="2"/>
      <c r="HWV115" s="5"/>
      <c r="HWW115" s="5"/>
      <c r="HWX115" s="5"/>
      <c r="HWY115" s="5"/>
      <c r="HWZ115" s="5"/>
      <c r="HXA115" s="1"/>
      <c r="HXB115" s="2"/>
      <c r="HXC115" s="2"/>
      <c r="HXD115" s="5"/>
      <c r="HXE115" s="5"/>
      <c r="HXF115" s="5"/>
      <c r="HXG115" s="5"/>
      <c r="HXH115" s="5"/>
      <c r="HXI115" s="1"/>
      <c r="HXJ115" s="2"/>
      <c r="HXK115" s="2"/>
      <c r="HXL115" s="5"/>
      <c r="HXM115" s="5"/>
      <c r="HXN115" s="5"/>
      <c r="HXO115" s="5"/>
      <c r="HXP115" s="5"/>
      <c r="HXQ115" s="1"/>
      <c r="HXR115" s="2"/>
      <c r="HXS115" s="2"/>
      <c r="HXT115" s="5"/>
      <c r="HXU115" s="5"/>
      <c r="HXV115" s="5"/>
      <c r="HXW115" s="5"/>
      <c r="HXX115" s="5"/>
      <c r="HXY115" s="1"/>
      <c r="HXZ115" s="2"/>
      <c r="HYA115" s="2"/>
      <c r="HYB115" s="5"/>
      <c r="HYC115" s="5"/>
      <c r="HYD115" s="5"/>
      <c r="HYE115" s="5"/>
      <c r="HYF115" s="5"/>
      <c r="HYG115" s="1"/>
      <c r="HYH115" s="2"/>
      <c r="HYI115" s="2"/>
      <c r="HYJ115" s="5"/>
      <c r="HYK115" s="5"/>
      <c r="HYL115" s="5"/>
      <c r="HYM115" s="5"/>
      <c r="HYN115" s="5"/>
      <c r="HYO115" s="1"/>
      <c r="HYP115" s="2"/>
      <c r="HYQ115" s="2"/>
      <c r="HYR115" s="5"/>
      <c r="HYS115" s="5"/>
      <c r="HYT115" s="5"/>
      <c r="HYU115" s="5"/>
      <c r="HYV115" s="5"/>
      <c r="HYW115" s="1"/>
      <c r="HYX115" s="2"/>
      <c r="HYY115" s="2"/>
      <c r="HYZ115" s="5"/>
      <c r="HZA115" s="5"/>
      <c r="HZB115" s="5"/>
      <c r="HZC115" s="5"/>
      <c r="HZD115" s="5"/>
      <c r="HZE115" s="1"/>
      <c r="HZF115" s="2"/>
      <c r="HZG115" s="2"/>
      <c r="HZH115" s="5"/>
      <c r="HZI115" s="5"/>
      <c r="HZJ115" s="5"/>
      <c r="HZK115" s="5"/>
      <c r="HZL115" s="5"/>
      <c r="HZM115" s="1"/>
      <c r="HZN115" s="2"/>
      <c r="HZO115" s="2"/>
      <c r="HZP115" s="5"/>
      <c r="HZQ115" s="5"/>
      <c r="HZR115" s="5"/>
      <c r="HZS115" s="5"/>
      <c r="HZT115" s="5"/>
      <c r="HZU115" s="1"/>
      <c r="HZV115" s="2"/>
      <c r="HZW115" s="2"/>
      <c r="HZX115" s="5"/>
      <c r="HZY115" s="5"/>
      <c r="HZZ115" s="5"/>
      <c r="IAA115" s="5"/>
      <c r="IAB115" s="5"/>
      <c r="IAC115" s="1"/>
      <c r="IAD115" s="2"/>
      <c r="IAE115" s="2"/>
      <c r="IAF115" s="5"/>
      <c r="IAG115" s="5"/>
      <c r="IAH115" s="5"/>
      <c r="IAI115" s="5"/>
      <c r="IAJ115" s="5"/>
      <c r="IAK115" s="1"/>
      <c r="IAL115" s="2"/>
      <c r="IAM115" s="2"/>
      <c r="IAN115" s="5"/>
      <c r="IAO115" s="5"/>
      <c r="IAP115" s="5"/>
      <c r="IAQ115" s="5"/>
      <c r="IAR115" s="5"/>
      <c r="IAS115" s="1"/>
      <c r="IAT115" s="2"/>
      <c r="IAU115" s="2"/>
      <c r="IAV115" s="5"/>
      <c r="IAW115" s="5"/>
      <c r="IAX115" s="5"/>
      <c r="IAY115" s="5"/>
      <c r="IAZ115" s="5"/>
      <c r="IBA115" s="1"/>
      <c r="IBB115" s="2"/>
      <c r="IBC115" s="2"/>
      <c r="IBD115" s="5"/>
      <c r="IBE115" s="5"/>
      <c r="IBF115" s="5"/>
      <c r="IBG115" s="5"/>
      <c r="IBH115" s="5"/>
      <c r="IBI115" s="1"/>
      <c r="IBJ115" s="2"/>
      <c r="IBK115" s="2"/>
      <c r="IBL115" s="5"/>
      <c r="IBM115" s="5"/>
      <c r="IBN115" s="5"/>
      <c r="IBO115" s="5"/>
      <c r="IBP115" s="5"/>
      <c r="IBQ115" s="1"/>
      <c r="IBR115" s="2"/>
      <c r="IBS115" s="2"/>
      <c r="IBT115" s="5"/>
      <c r="IBU115" s="5"/>
      <c r="IBV115" s="5"/>
      <c r="IBW115" s="5"/>
      <c r="IBX115" s="5"/>
      <c r="IBY115" s="1"/>
      <c r="IBZ115" s="2"/>
      <c r="ICA115" s="2"/>
      <c r="ICB115" s="5"/>
      <c r="ICC115" s="5"/>
      <c r="ICD115" s="5"/>
      <c r="ICE115" s="5"/>
      <c r="ICF115" s="5"/>
      <c r="ICG115" s="1"/>
      <c r="ICH115" s="2"/>
      <c r="ICI115" s="2"/>
      <c r="ICJ115" s="5"/>
      <c r="ICK115" s="5"/>
      <c r="ICL115" s="5"/>
      <c r="ICM115" s="5"/>
      <c r="ICN115" s="5"/>
      <c r="ICO115" s="1"/>
      <c r="ICP115" s="2"/>
      <c r="ICQ115" s="2"/>
      <c r="ICR115" s="5"/>
      <c r="ICS115" s="5"/>
      <c r="ICT115" s="5"/>
      <c r="ICU115" s="5"/>
      <c r="ICV115" s="5"/>
      <c r="ICW115" s="1"/>
      <c r="ICX115" s="2"/>
      <c r="ICY115" s="2"/>
      <c r="ICZ115" s="5"/>
      <c r="IDA115" s="5"/>
      <c r="IDB115" s="5"/>
      <c r="IDC115" s="5"/>
      <c r="IDD115" s="5"/>
      <c r="IDE115" s="1"/>
      <c r="IDF115" s="2"/>
      <c r="IDG115" s="2"/>
      <c r="IDH115" s="5"/>
      <c r="IDI115" s="5"/>
      <c r="IDJ115" s="5"/>
      <c r="IDK115" s="5"/>
      <c r="IDL115" s="5"/>
      <c r="IDM115" s="1"/>
      <c r="IDN115" s="2"/>
      <c r="IDO115" s="2"/>
      <c r="IDP115" s="5"/>
      <c r="IDQ115" s="5"/>
      <c r="IDR115" s="5"/>
      <c r="IDS115" s="5"/>
      <c r="IDT115" s="5"/>
      <c r="IDU115" s="1"/>
      <c r="IDV115" s="2"/>
      <c r="IDW115" s="2"/>
      <c r="IDX115" s="5"/>
      <c r="IDY115" s="5"/>
      <c r="IDZ115" s="5"/>
      <c r="IEA115" s="5"/>
      <c r="IEB115" s="5"/>
      <c r="IEC115" s="1"/>
      <c r="IED115" s="2"/>
      <c r="IEE115" s="2"/>
      <c r="IEF115" s="5"/>
      <c r="IEG115" s="5"/>
      <c r="IEH115" s="5"/>
      <c r="IEI115" s="5"/>
      <c r="IEJ115" s="5"/>
      <c r="IEK115" s="1"/>
      <c r="IEL115" s="2"/>
      <c r="IEM115" s="2"/>
      <c r="IEN115" s="5"/>
      <c r="IEO115" s="5"/>
      <c r="IEP115" s="5"/>
      <c r="IEQ115" s="5"/>
      <c r="IER115" s="5"/>
      <c r="IES115" s="1"/>
      <c r="IET115" s="2"/>
      <c r="IEU115" s="2"/>
      <c r="IEV115" s="5"/>
      <c r="IEW115" s="5"/>
      <c r="IEX115" s="5"/>
      <c r="IEY115" s="5"/>
      <c r="IEZ115" s="5"/>
      <c r="IFA115" s="1"/>
      <c r="IFB115" s="2"/>
      <c r="IFC115" s="2"/>
      <c r="IFD115" s="5"/>
      <c r="IFE115" s="5"/>
      <c r="IFF115" s="5"/>
      <c r="IFG115" s="5"/>
      <c r="IFH115" s="5"/>
      <c r="IFI115" s="1"/>
      <c r="IFJ115" s="2"/>
      <c r="IFK115" s="2"/>
      <c r="IFL115" s="5"/>
      <c r="IFM115" s="5"/>
      <c r="IFN115" s="5"/>
      <c r="IFO115" s="5"/>
      <c r="IFP115" s="5"/>
      <c r="IFQ115" s="1"/>
      <c r="IFR115" s="2"/>
      <c r="IFS115" s="2"/>
      <c r="IFT115" s="5"/>
      <c r="IFU115" s="5"/>
      <c r="IFV115" s="5"/>
      <c r="IFW115" s="5"/>
      <c r="IFX115" s="5"/>
      <c r="IFY115" s="1"/>
      <c r="IFZ115" s="2"/>
      <c r="IGA115" s="2"/>
      <c r="IGB115" s="5"/>
      <c r="IGC115" s="5"/>
      <c r="IGD115" s="5"/>
      <c r="IGE115" s="5"/>
      <c r="IGF115" s="5"/>
      <c r="IGG115" s="1"/>
      <c r="IGH115" s="2"/>
      <c r="IGI115" s="2"/>
      <c r="IGJ115" s="5"/>
      <c r="IGK115" s="5"/>
      <c r="IGL115" s="5"/>
      <c r="IGM115" s="5"/>
      <c r="IGN115" s="5"/>
      <c r="IGO115" s="1"/>
      <c r="IGP115" s="2"/>
      <c r="IGQ115" s="2"/>
      <c r="IGR115" s="5"/>
      <c r="IGS115" s="5"/>
      <c r="IGT115" s="5"/>
      <c r="IGU115" s="5"/>
      <c r="IGV115" s="5"/>
      <c r="IGW115" s="1"/>
      <c r="IGX115" s="2"/>
      <c r="IGY115" s="2"/>
      <c r="IGZ115" s="5"/>
      <c r="IHA115" s="5"/>
      <c r="IHB115" s="5"/>
      <c r="IHC115" s="5"/>
      <c r="IHD115" s="5"/>
      <c r="IHE115" s="1"/>
      <c r="IHF115" s="2"/>
      <c r="IHG115" s="2"/>
      <c r="IHH115" s="5"/>
      <c r="IHI115" s="5"/>
      <c r="IHJ115" s="5"/>
      <c r="IHK115" s="5"/>
      <c r="IHL115" s="5"/>
      <c r="IHM115" s="1"/>
      <c r="IHN115" s="2"/>
      <c r="IHO115" s="2"/>
      <c r="IHP115" s="5"/>
      <c r="IHQ115" s="5"/>
      <c r="IHR115" s="5"/>
      <c r="IHS115" s="5"/>
      <c r="IHT115" s="5"/>
      <c r="IHU115" s="1"/>
      <c r="IHV115" s="2"/>
      <c r="IHW115" s="2"/>
      <c r="IHX115" s="5"/>
      <c r="IHY115" s="5"/>
      <c r="IHZ115" s="5"/>
      <c r="IIA115" s="5"/>
      <c r="IIB115" s="5"/>
      <c r="IIC115" s="1"/>
      <c r="IID115" s="2"/>
      <c r="IIE115" s="2"/>
      <c r="IIF115" s="5"/>
      <c r="IIG115" s="5"/>
      <c r="IIH115" s="5"/>
      <c r="III115" s="5"/>
      <c r="IIJ115" s="5"/>
      <c r="IIK115" s="1"/>
      <c r="IIL115" s="2"/>
      <c r="IIM115" s="2"/>
      <c r="IIN115" s="5"/>
      <c r="IIO115" s="5"/>
      <c r="IIP115" s="5"/>
      <c r="IIQ115" s="5"/>
      <c r="IIR115" s="5"/>
      <c r="IIS115" s="1"/>
      <c r="IIT115" s="2"/>
      <c r="IIU115" s="2"/>
      <c r="IIV115" s="5"/>
      <c r="IIW115" s="5"/>
      <c r="IIX115" s="5"/>
      <c r="IIY115" s="5"/>
      <c r="IIZ115" s="5"/>
      <c r="IJA115" s="1"/>
      <c r="IJB115" s="2"/>
      <c r="IJC115" s="2"/>
      <c r="IJD115" s="5"/>
      <c r="IJE115" s="5"/>
      <c r="IJF115" s="5"/>
      <c r="IJG115" s="5"/>
      <c r="IJH115" s="5"/>
      <c r="IJI115" s="1"/>
      <c r="IJJ115" s="2"/>
      <c r="IJK115" s="2"/>
      <c r="IJL115" s="5"/>
      <c r="IJM115" s="5"/>
      <c r="IJN115" s="5"/>
      <c r="IJO115" s="5"/>
      <c r="IJP115" s="5"/>
      <c r="IJQ115" s="1"/>
      <c r="IJR115" s="2"/>
      <c r="IJS115" s="2"/>
      <c r="IJT115" s="5"/>
      <c r="IJU115" s="5"/>
      <c r="IJV115" s="5"/>
      <c r="IJW115" s="5"/>
      <c r="IJX115" s="5"/>
      <c r="IJY115" s="1"/>
      <c r="IJZ115" s="2"/>
      <c r="IKA115" s="2"/>
      <c r="IKB115" s="5"/>
      <c r="IKC115" s="5"/>
      <c r="IKD115" s="5"/>
      <c r="IKE115" s="5"/>
      <c r="IKF115" s="5"/>
      <c r="IKG115" s="1"/>
      <c r="IKH115" s="2"/>
      <c r="IKI115" s="2"/>
      <c r="IKJ115" s="5"/>
      <c r="IKK115" s="5"/>
      <c r="IKL115" s="5"/>
      <c r="IKM115" s="5"/>
      <c r="IKN115" s="5"/>
      <c r="IKO115" s="1"/>
      <c r="IKP115" s="2"/>
      <c r="IKQ115" s="2"/>
      <c r="IKR115" s="5"/>
      <c r="IKS115" s="5"/>
      <c r="IKT115" s="5"/>
      <c r="IKU115" s="5"/>
      <c r="IKV115" s="5"/>
      <c r="IKW115" s="1"/>
      <c r="IKX115" s="2"/>
      <c r="IKY115" s="2"/>
      <c r="IKZ115" s="5"/>
      <c r="ILA115" s="5"/>
      <c r="ILB115" s="5"/>
      <c r="ILC115" s="5"/>
      <c r="ILD115" s="5"/>
      <c r="ILE115" s="1"/>
      <c r="ILF115" s="2"/>
      <c r="ILG115" s="2"/>
      <c r="ILH115" s="5"/>
      <c r="ILI115" s="5"/>
      <c r="ILJ115" s="5"/>
      <c r="ILK115" s="5"/>
      <c r="ILL115" s="5"/>
      <c r="ILM115" s="1"/>
      <c r="ILN115" s="2"/>
      <c r="ILO115" s="2"/>
      <c r="ILP115" s="5"/>
      <c r="ILQ115" s="5"/>
      <c r="ILR115" s="5"/>
      <c r="ILS115" s="5"/>
      <c r="ILT115" s="5"/>
      <c r="ILU115" s="1"/>
      <c r="ILV115" s="2"/>
      <c r="ILW115" s="2"/>
      <c r="ILX115" s="5"/>
      <c r="ILY115" s="5"/>
      <c r="ILZ115" s="5"/>
      <c r="IMA115" s="5"/>
      <c r="IMB115" s="5"/>
      <c r="IMC115" s="1"/>
      <c r="IMD115" s="2"/>
      <c r="IME115" s="2"/>
      <c r="IMF115" s="5"/>
      <c r="IMG115" s="5"/>
      <c r="IMH115" s="5"/>
      <c r="IMI115" s="5"/>
      <c r="IMJ115" s="5"/>
      <c r="IMK115" s="1"/>
      <c r="IML115" s="2"/>
      <c r="IMM115" s="2"/>
      <c r="IMN115" s="5"/>
      <c r="IMO115" s="5"/>
      <c r="IMP115" s="5"/>
      <c r="IMQ115" s="5"/>
      <c r="IMR115" s="5"/>
      <c r="IMS115" s="1"/>
      <c r="IMT115" s="2"/>
      <c r="IMU115" s="2"/>
      <c r="IMV115" s="5"/>
      <c r="IMW115" s="5"/>
      <c r="IMX115" s="5"/>
      <c r="IMY115" s="5"/>
      <c r="IMZ115" s="5"/>
      <c r="INA115" s="1"/>
      <c r="INB115" s="2"/>
      <c r="INC115" s="2"/>
      <c r="IND115" s="5"/>
      <c r="INE115" s="5"/>
      <c r="INF115" s="5"/>
      <c r="ING115" s="5"/>
      <c r="INH115" s="5"/>
      <c r="INI115" s="1"/>
      <c r="INJ115" s="2"/>
      <c r="INK115" s="2"/>
      <c r="INL115" s="5"/>
      <c r="INM115" s="5"/>
      <c r="INN115" s="5"/>
      <c r="INO115" s="5"/>
      <c r="INP115" s="5"/>
      <c r="INQ115" s="1"/>
      <c r="INR115" s="2"/>
      <c r="INS115" s="2"/>
      <c r="INT115" s="5"/>
      <c r="INU115" s="5"/>
      <c r="INV115" s="5"/>
      <c r="INW115" s="5"/>
      <c r="INX115" s="5"/>
      <c r="INY115" s="1"/>
      <c r="INZ115" s="2"/>
      <c r="IOA115" s="2"/>
      <c r="IOB115" s="5"/>
      <c r="IOC115" s="5"/>
      <c r="IOD115" s="5"/>
      <c r="IOE115" s="5"/>
      <c r="IOF115" s="5"/>
      <c r="IOG115" s="1"/>
      <c r="IOH115" s="2"/>
      <c r="IOI115" s="2"/>
      <c r="IOJ115" s="5"/>
      <c r="IOK115" s="5"/>
      <c r="IOL115" s="5"/>
      <c r="IOM115" s="5"/>
      <c r="ION115" s="5"/>
      <c r="IOO115" s="1"/>
      <c r="IOP115" s="2"/>
      <c r="IOQ115" s="2"/>
      <c r="IOR115" s="5"/>
      <c r="IOS115" s="5"/>
      <c r="IOT115" s="5"/>
      <c r="IOU115" s="5"/>
      <c r="IOV115" s="5"/>
      <c r="IOW115" s="1"/>
      <c r="IOX115" s="2"/>
      <c r="IOY115" s="2"/>
      <c r="IOZ115" s="5"/>
      <c r="IPA115" s="5"/>
      <c r="IPB115" s="5"/>
      <c r="IPC115" s="5"/>
      <c r="IPD115" s="5"/>
      <c r="IPE115" s="1"/>
      <c r="IPF115" s="2"/>
      <c r="IPG115" s="2"/>
      <c r="IPH115" s="5"/>
      <c r="IPI115" s="5"/>
      <c r="IPJ115" s="5"/>
      <c r="IPK115" s="5"/>
      <c r="IPL115" s="5"/>
      <c r="IPM115" s="1"/>
      <c r="IPN115" s="2"/>
      <c r="IPO115" s="2"/>
      <c r="IPP115" s="5"/>
      <c r="IPQ115" s="5"/>
      <c r="IPR115" s="5"/>
      <c r="IPS115" s="5"/>
      <c r="IPT115" s="5"/>
      <c r="IPU115" s="1"/>
      <c r="IPV115" s="2"/>
      <c r="IPW115" s="2"/>
      <c r="IPX115" s="5"/>
      <c r="IPY115" s="5"/>
      <c r="IPZ115" s="5"/>
      <c r="IQA115" s="5"/>
      <c r="IQB115" s="5"/>
      <c r="IQC115" s="1"/>
      <c r="IQD115" s="2"/>
      <c r="IQE115" s="2"/>
      <c r="IQF115" s="5"/>
      <c r="IQG115" s="5"/>
      <c r="IQH115" s="5"/>
      <c r="IQI115" s="5"/>
      <c r="IQJ115" s="5"/>
      <c r="IQK115" s="1"/>
      <c r="IQL115" s="2"/>
      <c r="IQM115" s="2"/>
      <c r="IQN115" s="5"/>
      <c r="IQO115" s="5"/>
      <c r="IQP115" s="5"/>
      <c r="IQQ115" s="5"/>
      <c r="IQR115" s="5"/>
      <c r="IQS115" s="1"/>
      <c r="IQT115" s="2"/>
      <c r="IQU115" s="2"/>
      <c r="IQV115" s="5"/>
      <c r="IQW115" s="5"/>
      <c r="IQX115" s="5"/>
      <c r="IQY115" s="5"/>
      <c r="IQZ115" s="5"/>
      <c r="IRA115" s="1"/>
      <c r="IRB115" s="2"/>
      <c r="IRC115" s="2"/>
      <c r="IRD115" s="5"/>
      <c r="IRE115" s="5"/>
      <c r="IRF115" s="5"/>
      <c r="IRG115" s="5"/>
      <c r="IRH115" s="5"/>
      <c r="IRI115" s="1"/>
      <c r="IRJ115" s="2"/>
      <c r="IRK115" s="2"/>
      <c r="IRL115" s="5"/>
      <c r="IRM115" s="5"/>
      <c r="IRN115" s="5"/>
      <c r="IRO115" s="5"/>
      <c r="IRP115" s="5"/>
      <c r="IRQ115" s="1"/>
      <c r="IRR115" s="2"/>
      <c r="IRS115" s="2"/>
      <c r="IRT115" s="5"/>
      <c r="IRU115" s="5"/>
      <c r="IRV115" s="5"/>
      <c r="IRW115" s="5"/>
      <c r="IRX115" s="5"/>
      <c r="IRY115" s="1"/>
      <c r="IRZ115" s="2"/>
      <c r="ISA115" s="2"/>
      <c r="ISB115" s="5"/>
      <c r="ISC115" s="5"/>
      <c r="ISD115" s="5"/>
      <c r="ISE115" s="5"/>
      <c r="ISF115" s="5"/>
      <c r="ISG115" s="1"/>
      <c r="ISH115" s="2"/>
      <c r="ISI115" s="2"/>
      <c r="ISJ115" s="5"/>
      <c r="ISK115" s="5"/>
      <c r="ISL115" s="5"/>
      <c r="ISM115" s="5"/>
      <c r="ISN115" s="5"/>
      <c r="ISO115" s="1"/>
      <c r="ISP115" s="2"/>
      <c r="ISQ115" s="2"/>
      <c r="ISR115" s="5"/>
      <c r="ISS115" s="5"/>
      <c r="IST115" s="5"/>
      <c r="ISU115" s="5"/>
      <c r="ISV115" s="5"/>
      <c r="ISW115" s="1"/>
      <c r="ISX115" s="2"/>
      <c r="ISY115" s="2"/>
      <c r="ISZ115" s="5"/>
      <c r="ITA115" s="5"/>
      <c r="ITB115" s="5"/>
      <c r="ITC115" s="5"/>
      <c r="ITD115" s="5"/>
      <c r="ITE115" s="1"/>
      <c r="ITF115" s="2"/>
      <c r="ITG115" s="2"/>
      <c r="ITH115" s="5"/>
      <c r="ITI115" s="5"/>
      <c r="ITJ115" s="5"/>
      <c r="ITK115" s="5"/>
      <c r="ITL115" s="5"/>
      <c r="ITM115" s="1"/>
      <c r="ITN115" s="2"/>
      <c r="ITO115" s="2"/>
      <c r="ITP115" s="5"/>
      <c r="ITQ115" s="5"/>
      <c r="ITR115" s="5"/>
      <c r="ITS115" s="5"/>
      <c r="ITT115" s="5"/>
      <c r="ITU115" s="1"/>
      <c r="ITV115" s="2"/>
      <c r="ITW115" s="2"/>
      <c r="ITX115" s="5"/>
      <c r="ITY115" s="5"/>
      <c r="ITZ115" s="5"/>
      <c r="IUA115" s="5"/>
      <c r="IUB115" s="5"/>
      <c r="IUC115" s="1"/>
      <c r="IUD115" s="2"/>
      <c r="IUE115" s="2"/>
      <c r="IUF115" s="5"/>
      <c r="IUG115" s="5"/>
      <c r="IUH115" s="5"/>
      <c r="IUI115" s="5"/>
      <c r="IUJ115" s="5"/>
      <c r="IUK115" s="1"/>
      <c r="IUL115" s="2"/>
      <c r="IUM115" s="2"/>
      <c r="IUN115" s="5"/>
      <c r="IUO115" s="5"/>
      <c r="IUP115" s="5"/>
      <c r="IUQ115" s="5"/>
      <c r="IUR115" s="5"/>
      <c r="IUS115" s="1"/>
      <c r="IUT115" s="2"/>
      <c r="IUU115" s="2"/>
      <c r="IUV115" s="5"/>
      <c r="IUW115" s="5"/>
      <c r="IUX115" s="5"/>
      <c r="IUY115" s="5"/>
      <c r="IUZ115" s="5"/>
      <c r="IVA115" s="1"/>
      <c r="IVB115" s="2"/>
      <c r="IVC115" s="2"/>
      <c r="IVD115" s="5"/>
      <c r="IVE115" s="5"/>
      <c r="IVF115" s="5"/>
      <c r="IVG115" s="5"/>
      <c r="IVH115" s="5"/>
      <c r="IVI115" s="1"/>
      <c r="IVJ115" s="2"/>
      <c r="IVK115" s="2"/>
      <c r="IVL115" s="5"/>
      <c r="IVM115" s="5"/>
      <c r="IVN115" s="5"/>
      <c r="IVO115" s="5"/>
      <c r="IVP115" s="5"/>
      <c r="IVQ115" s="1"/>
      <c r="IVR115" s="2"/>
      <c r="IVS115" s="2"/>
      <c r="IVT115" s="5"/>
      <c r="IVU115" s="5"/>
      <c r="IVV115" s="5"/>
      <c r="IVW115" s="5"/>
      <c r="IVX115" s="5"/>
      <c r="IVY115" s="1"/>
      <c r="IVZ115" s="2"/>
      <c r="IWA115" s="2"/>
      <c r="IWB115" s="5"/>
      <c r="IWC115" s="5"/>
      <c r="IWD115" s="5"/>
      <c r="IWE115" s="5"/>
      <c r="IWF115" s="5"/>
      <c r="IWG115" s="1"/>
      <c r="IWH115" s="2"/>
      <c r="IWI115" s="2"/>
      <c r="IWJ115" s="5"/>
      <c r="IWK115" s="5"/>
      <c r="IWL115" s="5"/>
      <c r="IWM115" s="5"/>
      <c r="IWN115" s="5"/>
      <c r="IWO115" s="1"/>
      <c r="IWP115" s="2"/>
      <c r="IWQ115" s="2"/>
      <c r="IWR115" s="5"/>
      <c r="IWS115" s="5"/>
      <c r="IWT115" s="5"/>
      <c r="IWU115" s="5"/>
      <c r="IWV115" s="5"/>
      <c r="IWW115" s="1"/>
      <c r="IWX115" s="2"/>
      <c r="IWY115" s="2"/>
      <c r="IWZ115" s="5"/>
      <c r="IXA115" s="5"/>
      <c r="IXB115" s="5"/>
      <c r="IXC115" s="5"/>
      <c r="IXD115" s="5"/>
      <c r="IXE115" s="1"/>
      <c r="IXF115" s="2"/>
      <c r="IXG115" s="2"/>
      <c r="IXH115" s="5"/>
      <c r="IXI115" s="5"/>
      <c r="IXJ115" s="5"/>
      <c r="IXK115" s="5"/>
      <c r="IXL115" s="5"/>
      <c r="IXM115" s="1"/>
      <c r="IXN115" s="2"/>
      <c r="IXO115" s="2"/>
      <c r="IXP115" s="5"/>
      <c r="IXQ115" s="5"/>
      <c r="IXR115" s="5"/>
      <c r="IXS115" s="5"/>
      <c r="IXT115" s="5"/>
      <c r="IXU115" s="1"/>
      <c r="IXV115" s="2"/>
      <c r="IXW115" s="2"/>
      <c r="IXX115" s="5"/>
      <c r="IXY115" s="5"/>
      <c r="IXZ115" s="5"/>
      <c r="IYA115" s="5"/>
      <c r="IYB115" s="5"/>
      <c r="IYC115" s="1"/>
      <c r="IYD115" s="2"/>
      <c r="IYE115" s="2"/>
      <c r="IYF115" s="5"/>
      <c r="IYG115" s="5"/>
      <c r="IYH115" s="5"/>
      <c r="IYI115" s="5"/>
      <c r="IYJ115" s="5"/>
      <c r="IYK115" s="1"/>
      <c r="IYL115" s="2"/>
      <c r="IYM115" s="2"/>
      <c r="IYN115" s="5"/>
      <c r="IYO115" s="5"/>
      <c r="IYP115" s="5"/>
      <c r="IYQ115" s="5"/>
      <c r="IYR115" s="5"/>
      <c r="IYS115" s="1"/>
      <c r="IYT115" s="2"/>
      <c r="IYU115" s="2"/>
      <c r="IYV115" s="5"/>
      <c r="IYW115" s="5"/>
      <c r="IYX115" s="5"/>
      <c r="IYY115" s="5"/>
      <c r="IYZ115" s="5"/>
      <c r="IZA115" s="1"/>
      <c r="IZB115" s="2"/>
      <c r="IZC115" s="2"/>
      <c r="IZD115" s="5"/>
      <c r="IZE115" s="5"/>
      <c r="IZF115" s="5"/>
      <c r="IZG115" s="5"/>
      <c r="IZH115" s="5"/>
      <c r="IZI115" s="1"/>
      <c r="IZJ115" s="2"/>
      <c r="IZK115" s="2"/>
      <c r="IZL115" s="5"/>
      <c r="IZM115" s="5"/>
      <c r="IZN115" s="5"/>
      <c r="IZO115" s="5"/>
      <c r="IZP115" s="5"/>
      <c r="IZQ115" s="1"/>
      <c r="IZR115" s="2"/>
      <c r="IZS115" s="2"/>
      <c r="IZT115" s="5"/>
      <c r="IZU115" s="5"/>
      <c r="IZV115" s="5"/>
      <c r="IZW115" s="5"/>
      <c r="IZX115" s="5"/>
      <c r="IZY115" s="1"/>
      <c r="IZZ115" s="2"/>
      <c r="JAA115" s="2"/>
      <c r="JAB115" s="5"/>
      <c r="JAC115" s="5"/>
      <c r="JAD115" s="5"/>
      <c r="JAE115" s="5"/>
      <c r="JAF115" s="5"/>
      <c r="JAG115" s="1"/>
      <c r="JAH115" s="2"/>
      <c r="JAI115" s="2"/>
      <c r="JAJ115" s="5"/>
      <c r="JAK115" s="5"/>
      <c r="JAL115" s="5"/>
      <c r="JAM115" s="5"/>
      <c r="JAN115" s="5"/>
      <c r="JAO115" s="1"/>
      <c r="JAP115" s="2"/>
      <c r="JAQ115" s="2"/>
      <c r="JAR115" s="5"/>
      <c r="JAS115" s="5"/>
      <c r="JAT115" s="5"/>
      <c r="JAU115" s="5"/>
      <c r="JAV115" s="5"/>
      <c r="JAW115" s="1"/>
      <c r="JAX115" s="2"/>
      <c r="JAY115" s="2"/>
      <c r="JAZ115" s="5"/>
      <c r="JBA115" s="5"/>
      <c r="JBB115" s="5"/>
      <c r="JBC115" s="5"/>
      <c r="JBD115" s="5"/>
      <c r="JBE115" s="1"/>
      <c r="JBF115" s="2"/>
      <c r="JBG115" s="2"/>
      <c r="JBH115" s="5"/>
      <c r="JBI115" s="5"/>
      <c r="JBJ115" s="5"/>
      <c r="JBK115" s="5"/>
      <c r="JBL115" s="5"/>
      <c r="JBM115" s="1"/>
      <c r="JBN115" s="2"/>
      <c r="JBO115" s="2"/>
      <c r="JBP115" s="5"/>
      <c r="JBQ115" s="5"/>
      <c r="JBR115" s="5"/>
      <c r="JBS115" s="5"/>
      <c r="JBT115" s="5"/>
      <c r="JBU115" s="1"/>
      <c r="JBV115" s="2"/>
      <c r="JBW115" s="2"/>
      <c r="JBX115" s="5"/>
      <c r="JBY115" s="5"/>
      <c r="JBZ115" s="5"/>
      <c r="JCA115" s="5"/>
      <c r="JCB115" s="5"/>
      <c r="JCC115" s="1"/>
      <c r="JCD115" s="2"/>
      <c r="JCE115" s="2"/>
      <c r="JCF115" s="5"/>
      <c r="JCG115" s="5"/>
      <c r="JCH115" s="5"/>
      <c r="JCI115" s="5"/>
      <c r="JCJ115" s="5"/>
      <c r="JCK115" s="1"/>
      <c r="JCL115" s="2"/>
      <c r="JCM115" s="2"/>
      <c r="JCN115" s="5"/>
      <c r="JCO115" s="5"/>
      <c r="JCP115" s="5"/>
      <c r="JCQ115" s="5"/>
      <c r="JCR115" s="5"/>
      <c r="JCS115" s="1"/>
      <c r="JCT115" s="2"/>
      <c r="JCU115" s="2"/>
      <c r="JCV115" s="5"/>
      <c r="JCW115" s="5"/>
      <c r="JCX115" s="5"/>
      <c r="JCY115" s="5"/>
      <c r="JCZ115" s="5"/>
      <c r="JDA115" s="1"/>
      <c r="JDB115" s="2"/>
      <c r="JDC115" s="2"/>
      <c r="JDD115" s="5"/>
      <c r="JDE115" s="5"/>
      <c r="JDF115" s="5"/>
      <c r="JDG115" s="5"/>
      <c r="JDH115" s="5"/>
      <c r="JDI115" s="1"/>
      <c r="JDJ115" s="2"/>
      <c r="JDK115" s="2"/>
      <c r="JDL115" s="5"/>
      <c r="JDM115" s="5"/>
      <c r="JDN115" s="5"/>
      <c r="JDO115" s="5"/>
      <c r="JDP115" s="5"/>
      <c r="JDQ115" s="1"/>
      <c r="JDR115" s="2"/>
      <c r="JDS115" s="2"/>
      <c r="JDT115" s="5"/>
      <c r="JDU115" s="5"/>
      <c r="JDV115" s="5"/>
      <c r="JDW115" s="5"/>
      <c r="JDX115" s="5"/>
      <c r="JDY115" s="1"/>
      <c r="JDZ115" s="2"/>
      <c r="JEA115" s="2"/>
      <c r="JEB115" s="5"/>
      <c r="JEC115" s="5"/>
      <c r="JED115" s="5"/>
      <c r="JEE115" s="5"/>
      <c r="JEF115" s="5"/>
      <c r="JEG115" s="1"/>
      <c r="JEH115" s="2"/>
      <c r="JEI115" s="2"/>
      <c r="JEJ115" s="5"/>
      <c r="JEK115" s="5"/>
      <c r="JEL115" s="5"/>
      <c r="JEM115" s="5"/>
      <c r="JEN115" s="5"/>
      <c r="JEO115" s="1"/>
      <c r="JEP115" s="2"/>
      <c r="JEQ115" s="2"/>
      <c r="JER115" s="5"/>
      <c r="JES115" s="5"/>
      <c r="JET115" s="5"/>
      <c r="JEU115" s="5"/>
      <c r="JEV115" s="5"/>
      <c r="JEW115" s="1"/>
      <c r="JEX115" s="2"/>
      <c r="JEY115" s="2"/>
      <c r="JEZ115" s="5"/>
      <c r="JFA115" s="5"/>
      <c r="JFB115" s="5"/>
      <c r="JFC115" s="5"/>
      <c r="JFD115" s="5"/>
      <c r="JFE115" s="1"/>
      <c r="JFF115" s="2"/>
      <c r="JFG115" s="2"/>
      <c r="JFH115" s="5"/>
      <c r="JFI115" s="5"/>
      <c r="JFJ115" s="5"/>
      <c r="JFK115" s="5"/>
      <c r="JFL115" s="5"/>
      <c r="JFM115" s="1"/>
      <c r="JFN115" s="2"/>
      <c r="JFO115" s="2"/>
      <c r="JFP115" s="5"/>
      <c r="JFQ115" s="5"/>
      <c r="JFR115" s="5"/>
      <c r="JFS115" s="5"/>
      <c r="JFT115" s="5"/>
      <c r="JFU115" s="1"/>
      <c r="JFV115" s="2"/>
      <c r="JFW115" s="2"/>
      <c r="JFX115" s="5"/>
      <c r="JFY115" s="5"/>
      <c r="JFZ115" s="5"/>
      <c r="JGA115" s="5"/>
      <c r="JGB115" s="5"/>
      <c r="JGC115" s="1"/>
      <c r="JGD115" s="2"/>
      <c r="JGE115" s="2"/>
      <c r="JGF115" s="5"/>
      <c r="JGG115" s="5"/>
      <c r="JGH115" s="5"/>
      <c r="JGI115" s="5"/>
      <c r="JGJ115" s="5"/>
      <c r="JGK115" s="1"/>
      <c r="JGL115" s="2"/>
      <c r="JGM115" s="2"/>
      <c r="JGN115" s="5"/>
      <c r="JGO115" s="5"/>
      <c r="JGP115" s="5"/>
      <c r="JGQ115" s="5"/>
      <c r="JGR115" s="5"/>
      <c r="JGS115" s="1"/>
      <c r="JGT115" s="2"/>
      <c r="JGU115" s="2"/>
      <c r="JGV115" s="5"/>
      <c r="JGW115" s="5"/>
      <c r="JGX115" s="5"/>
      <c r="JGY115" s="5"/>
      <c r="JGZ115" s="5"/>
      <c r="JHA115" s="1"/>
      <c r="JHB115" s="2"/>
      <c r="JHC115" s="2"/>
      <c r="JHD115" s="5"/>
      <c r="JHE115" s="5"/>
      <c r="JHF115" s="5"/>
      <c r="JHG115" s="5"/>
      <c r="JHH115" s="5"/>
      <c r="JHI115" s="1"/>
      <c r="JHJ115" s="2"/>
      <c r="JHK115" s="2"/>
      <c r="JHL115" s="5"/>
      <c r="JHM115" s="5"/>
      <c r="JHN115" s="5"/>
      <c r="JHO115" s="5"/>
      <c r="JHP115" s="5"/>
      <c r="JHQ115" s="1"/>
      <c r="JHR115" s="2"/>
      <c r="JHS115" s="2"/>
      <c r="JHT115" s="5"/>
      <c r="JHU115" s="5"/>
      <c r="JHV115" s="5"/>
      <c r="JHW115" s="5"/>
      <c r="JHX115" s="5"/>
      <c r="JHY115" s="1"/>
      <c r="JHZ115" s="2"/>
      <c r="JIA115" s="2"/>
      <c r="JIB115" s="5"/>
      <c r="JIC115" s="5"/>
      <c r="JID115" s="5"/>
      <c r="JIE115" s="5"/>
      <c r="JIF115" s="5"/>
      <c r="JIG115" s="1"/>
      <c r="JIH115" s="2"/>
      <c r="JII115" s="2"/>
      <c r="JIJ115" s="5"/>
      <c r="JIK115" s="5"/>
      <c r="JIL115" s="5"/>
      <c r="JIM115" s="5"/>
      <c r="JIN115" s="5"/>
      <c r="JIO115" s="1"/>
      <c r="JIP115" s="2"/>
      <c r="JIQ115" s="2"/>
      <c r="JIR115" s="5"/>
      <c r="JIS115" s="5"/>
      <c r="JIT115" s="5"/>
      <c r="JIU115" s="5"/>
      <c r="JIV115" s="5"/>
      <c r="JIW115" s="1"/>
      <c r="JIX115" s="2"/>
      <c r="JIY115" s="2"/>
      <c r="JIZ115" s="5"/>
      <c r="JJA115" s="5"/>
      <c r="JJB115" s="5"/>
      <c r="JJC115" s="5"/>
      <c r="JJD115" s="5"/>
      <c r="JJE115" s="1"/>
      <c r="JJF115" s="2"/>
      <c r="JJG115" s="2"/>
      <c r="JJH115" s="5"/>
      <c r="JJI115" s="5"/>
      <c r="JJJ115" s="5"/>
      <c r="JJK115" s="5"/>
      <c r="JJL115" s="5"/>
      <c r="JJM115" s="1"/>
      <c r="JJN115" s="2"/>
      <c r="JJO115" s="2"/>
      <c r="JJP115" s="5"/>
      <c r="JJQ115" s="5"/>
      <c r="JJR115" s="5"/>
      <c r="JJS115" s="5"/>
      <c r="JJT115" s="5"/>
      <c r="JJU115" s="1"/>
      <c r="JJV115" s="2"/>
      <c r="JJW115" s="2"/>
      <c r="JJX115" s="5"/>
      <c r="JJY115" s="5"/>
      <c r="JJZ115" s="5"/>
      <c r="JKA115" s="5"/>
      <c r="JKB115" s="5"/>
      <c r="JKC115" s="1"/>
      <c r="JKD115" s="2"/>
      <c r="JKE115" s="2"/>
      <c r="JKF115" s="5"/>
      <c r="JKG115" s="5"/>
      <c r="JKH115" s="5"/>
      <c r="JKI115" s="5"/>
      <c r="JKJ115" s="5"/>
      <c r="JKK115" s="1"/>
      <c r="JKL115" s="2"/>
      <c r="JKM115" s="2"/>
      <c r="JKN115" s="5"/>
      <c r="JKO115" s="5"/>
      <c r="JKP115" s="5"/>
      <c r="JKQ115" s="5"/>
      <c r="JKR115" s="5"/>
      <c r="JKS115" s="1"/>
      <c r="JKT115" s="2"/>
      <c r="JKU115" s="2"/>
      <c r="JKV115" s="5"/>
      <c r="JKW115" s="5"/>
      <c r="JKX115" s="5"/>
      <c r="JKY115" s="5"/>
      <c r="JKZ115" s="5"/>
      <c r="JLA115" s="1"/>
      <c r="JLB115" s="2"/>
      <c r="JLC115" s="2"/>
      <c r="JLD115" s="5"/>
      <c r="JLE115" s="5"/>
      <c r="JLF115" s="5"/>
      <c r="JLG115" s="5"/>
      <c r="JLH115" s="5"/>
      <c r="JLI115" s="1"/>
      <c r="JLJ115" s="2"/>
      <c r="JLK115" s="2"/>
      <c r="JLL115" s="5"/>
      <c r="JLM115" s="5"/>
      <c r="JLN115" s="5"/>
      <c r="JLO115" s="5"/>
      <c r="JLP115" s="5"/>
      <c r="JLQ115" s="1"/>
      <c r="JLR115" s="2"/>
      <c r="JLS115" s="2"/>
      <c r="JLT115" s="5"/>
      <c r="JLU115" s="5"/>
      <c r="JLV115" s="5"/>
      <c r="JLW115" s="5"/>
      <c r="JLX115" s="5"/>
      <c r="JLY115" s="1"/>
      <c r="JLZ115" s="2"/>
      <c r="JMA115" s="2"/>
      <c r="JMB115" s="5"/>
      <c r="JMC115" s="5"/>
      <c r="JMD115" s="5"/>
      <c r="JME115" s="5"/>
      <c r="JMF115" s="5"/>
      <c r="JMG115" s="1"/>
      <c r="JMH115" s="2"/>
      <c r="JMI115" s="2"/>
      <c r="JMJ115" s="5"/>
      <c r="JMK115" s="5"/>
      <c r="JML115" s="5"/>
      <c r="JMM115" s="5"/>
      <c r="JMN115" s="5"/>
      <c r="JMO115" s="1"/>
      <c r="JMP115" s="2"/>
      <c r="JMQ115" s="2"/>
      <c r="JMR115" s="5"/>
      <c r="JMS115" s="5"/>
      <c r="JMT115" s="5"/>
      <c r="JMU115" s="5"/>
      <c r="JMV115" s="5"/>
      <c r="JMW115" s="1"/>
      <c r="JMX115" s="2"/>
      <c r="JMY115" s="2"/>
      <c r="JMZ115" s="5"/>
      <c r="JNA115" s="5"/>
      <c r="JNB115" s="5"/>
      <c r="JNC115" s="5"/>
      <c r="JND115" s="5"/>
      <c r="JNE115" s="1"/>
      <c r="JNF115" s="2"/>
      <c r="JNG115" s="2"/>
      <c r="JNH115" s="5"/>
      <c r="JNI115" s="5"/>
      <c r="JNJ115" s="5"/>
      <c r="JNK115" s="5"/>
      <c r="JNL115" s="5"/>
      <c r="JNM115" s="1"/>
      <c r="JNN115" s="2"/>
      <c r="JNO115" s="2"/>
      <c r="JNP115" s="5"/>
      <c r="JNQ115" s="5"/>
      <c r="JNR115" s="5"/>
      <c r="JNS115" s="5"/>
      <c r="JNT115" s="5"/>
      <c r="JNU115" s="1"/>
      <c r="JNV115" s="2"/>
      <c r="JNW115" s="2"/>
      <c r="JNX115" s="5"/>
      <c r="JNY115" s="5"/>
      <c r="JNZ115" s="5"/>
      <c r="JOA115" s="5"/>
      <c r="JOB115" s="5"/>
      <c r="JOC115" s="1"/>
      <c r="JOD115" s="2"/>
      <c r="JOE115" s="2"/>
      <c r="JOF115" s="5"/>
      <c r="JOG115" s="5"/>
      <c r="JOH115" s="5"/>
      <c r="JOI115" s="5"/>
      <c r="JOJ115" s="5"/>
      <c r="JOK115" s="1"/>
      <c r="JOL115" s="2"/>
      <c r="JOM115" s="2"/>
      <c r="JON115" s="5"/>
      <c r="JOO115" s="5"/>
      <c r="JOP115" s="5"/>
      <c r="JOQ115" s="5"/>
      <c r="JOR115" s="5"/>
      <c r="JOS115" s="1"/>
      <c r="JOT115" s="2"/>
      <c r="JOU115" s="2"/>
      <c r="JOV115" s="5"/>
      <c r="JOW115" s="5"/>
      <c r="JOX115" s="5"/>
      <c r="JOY115" s="5"/>
      <c r="JOZ115" s="5"/>
      <c r="JPA115" s="1"/>
      <c r="JPB115" s="2"/>
      <c r="JPC115" s="2"/>
      <c r="JPD115" s="5"/>
      <c r="JPE115" s="5"/>
      <c r="JPF115" s="5"/>
      <c r="JPG115" s="5"/>
      <c r="JPH115" s="5"/>
      <c r="JPI115" s="1"/>
      <c r="JPJ115" s="2"/>
      <c r="JPK115" s="2"/>
      <c r="JPL115" s="5"/>
      <c r="JPM115" s="5"/>
      <c r="JPN115" s="5"/>
      <c r="JPO115" s="5"/>
      <c r="JPP115" s="5"/>
      <c r="JPQ115" s="1"/>
      <c r="JPR115" s="2"/>
      <c r="JPS115" s="2"/>
      <c r="JPT115" s="5"/>
      <c r="JPU115" s="5"/>
      <c r="JPV115" s="5"/>
      <c r="JPW115" s="5"/>
      <c r="JPX115" s="5"/>
      <c r="JPY115" s="1"/>
      <c r="JPZ115" s="2"/>
      <c r="JQA115" s="2"/>
      <c r="JQB115" s="5"/>
      <c r="JQC115" s="5"/>
      <c r="JQD115" s="5"/>
      <c r="JQE115" s="5"/>
      <c r="JQF115" s="5"/>
      <c r="JQG115" s="1"/>
      <c r="JQH115" s="2"/>
      <c r="JQI115" s="2"/>
      <c r="JQJ115" s="5"/>
      <c r="JQK115" s="5"/>
      <c r="JQL115" s="5"/>
      <c r="JQM115" s="5"/>
      <c r="JQN115" s="5"/>
      <c r="JQO115" s="1"/>
      <c r="JQP115" s="2"/>
      <c r="JQQ115" s="2"/>
      <c r="JQR115" s="5"/>
      <c r="JQS115" s="5"/>
      <c r="JQT115" s="5"/>
      <c r="JQU115" s="5"/>
      <c r="JQV115" s="5"/>
      <c r="JQW115" s="1"/>
      <c r="JQX115" s="2"/>
      <c r="JQY115" s="2"/>
      <c r="JQZ115" s="5"/>
      <c r="JRA115" s="5"/>
      <c r="JRB115" s="5"/>
      <c r="JRC115" s="5"/>
      <c r="JRD115" s="5"/>
      <c r="JRE115" s="1"/>
      <c r="JRF115" s="2"/>
      <c r="JRG115" s="2"/>
      <c r="JRH115" s="5"/>
      <c r="JRI115" s="5"/>
      <c r="JRJ115" s="5"/>
      <c r="JRK115" s="5"/>
      <c r="JRL115" s="5"/>
      <c r="JRM115" s="1"/>
      <c r="JRN115" s="2"/>
      <c r="JRO115" s="2"/>
      <c r="JRP115" s="5"/>
      <c r="JRQ115" s="5"/>
      <c r="JRR115" s="5"/>
      <c r="JRS115" s="5"/>
      <c r="JRT115" s="5"/>
      <c r="JRU115" s="1"/>
      <c r="JRV115" s="2"/>
      <c r="JRW115" s="2"/>
      <c r="JRX115" s="5"/>
      <c r="JRY115" s="5"/>
      <c r="JRZ115" s="5"/>
      <c r="JSA115" s="5"/>
      <c r="JSB115" s="5"/>
      <c r="JSC115" s="1"/>
      <c r="JSD115" s="2"/>
      <c r="JSE115" s="2"/>
      <c r="JSF115" s="5"/>
      <c r="JSG115" s="5"/>
      <c r="JSH115" s="5"/>
      <c r="JSI115" s="5"/>
      <c r="JSJ115" s="5"/>
      <c r="JSK115" s="1"/>
      <c r="JSL115" s="2"/>
      <c r="JSM115" s="2"/>
      <c r="JSN115" s="5"/>
      <c r="JSO115" s="5"/>
      <c r="JSP115" s="5"/>
      <c r="JSQ115" s="5"/>
      <c r="JSR115" s="5"/>
      <c r="JSS115" s="1"/>
      <c r="JST115" s="2"/>
      <c r="JSU115" s="2"/>
      <c r="JSV115" s="5"/>
      <c r="JSW115" s="5"/>
      <c r="JSX115" s="5"/>
      <c r="JSY115" s="5"/>
      <c r="JSZ115" s="5"/>
      <c r="JTA115" s="1"/>
      <c r="JTB115" s="2"/>
      <c r="JTC115" s="2"/>
      <c r="JTD115" s="5"/>
      <c r="JTE115" s="5"/>
      <c r="JTF115" s="5"/>
      <c r="JTG115" s="5"/>
      <c r="JTH115" s="5"/>
      <c r="JTI115" s="1"/>
      <c r="JTJ115" s="2"/>
      <c r="JTK115" s="2"/>
      <c r="JTL115" s="5"/>
      <c r="JTM115" s="5"/>
      <c r="JTN115" s="5"/>
      <c r="JTO115" s="5"/>
      <c r="JTP115" s="5"/>
      <c r="JTQ115" s="1"/>
      <c r="JTR115" s="2"/>
      <c r="JTS115" s="2"/>
      <c r="JTT115" s="5"/>
      <c r="JTU115" s="5"/>
      <c r="JTV115" s="5"/>
      <c r="JTW115" s="5"/>
      <c r="JTX115" s="5"/>
      <c r="JTY115" s="1"/>
      <c r="JTZ115" s="2"/>
      <c r="JUA115" s="2"/>
      <c r="JUB115" s="5"/>
      <c r="JUC115" s="5"/>
      <c r="JUD115" s="5"/>
      <c r="JUE115" s="5"/>
      <c r="JUF115" s="5"/>
      <c r="JUG115" s="1"/>
      <c r="JUH115" s="2"/>
      <c r="JUI115" s="2"/>
      <c r="JUJ115" s="5"/>
      <c r="JUK115" s="5"/>
      <c r="JUL115" s="5"/>
      <c r="JUM115" s="5"/>
      <c r="JUN115" s="5"/>
      <c r="JUO115" s="1"/>
      <c r="JUP115" s="2"/>
      <c r="JUQ115" s="2"/>
      <c r="JUR115" s="5"/>
      <c r="JUS115" s="5"/>
      <c r="JUT115" s="5"/>
      <c r="JUU115" s="5"/>
      <c r="JUV115" s="5"/>
      <c r="JUW115" s="1"/>
      <c r="JUX115" s="2"/>
      <c r="JUY115" s="2"/>
      <c r="JUZ115" s="5"/>
      <c r="JVA115" s="5"/>
      <c r="JVB115" s="5"/>
      <c r="JVC115" s="5"/>
      <c r="JVD115" s="5"/>
      <c r="JVE115" s="1"/>
      <c r="JVF115" s="2"/>
      <c r="JVG115" s="2"/>
      <c r="JVH115" s="5"/>
      <c r="JVI115" s="5"/>
      <c r="JVJ115" s="5"/>
      <c r="JVK115" s="5"/>
      <c r="JVL115" s="5"/>
      <c r="JVM115" s="1"/>
      <c r="JVN115" s="2"/>
      <c r="JVO115" s="2"/>
      <c r="JVP115" s="5"/>
      <c r="JVQ115" s="5"/>
      <c r="JVR115" s="5"/>
      <c r="JVS115" s="5"/>
      <c r="JVT115" s="5"/>
      <c r="JVU115" s="1"/>
      <c r="JVV115" s="2"/>
      <c r="JVW115" s="2"/>
      <c r="JVX115" s="5"/>
      <c r="JVY115" s="5"/>
      <c r="JVZ115" s="5"/>
      <c r="JWA115" s="5"/>
      <c r="JWB115" s="5"/>
      <c r="JWC115" s="1"/>
      <c r="JWD115" s="2"/>
      <c r="JWE115" s="2"/>
      <c r="JWF115" s="5"/>
      <c r="JWG115" s="5"/>
      <c r="JWH115" s="5"/>
      <c r="JWI115" s="5"/>
      <c r="JWJ115" s="5"/>
      <c r="JWK115" s="1"/>
      <c r="JWL115" s="2"/>
      <c r="JWM115" s="2"/>
      <c r="JWN115" s="5"/>
      <c r="JWO115" s="5"/>
      <c r="JWP115" s="5"/>
      <c r="JWQ115" s="5"/>
      <c r="JWR115" s="5"/>
      <c r="JWS115" s="1"/>
      <c r="JWT115" s="2"/>
      <c r="JWU115" s="2"/>
      <c r="JWV115" s="5"/>
      <c r="JWW115" s="5"/>
      <c r="JWX115" s="5"/>
      <c r="JWY115" s="5"/>
      <c r="JWZ115" s="5"/>
      <c r="JXA115" s="1"/>
      <c r="JXB115" s="2"/>
      <c r="JXC115" s="2"/>
      <c r="JXD115" s="5"/>
      <c r="JXE115" s="5"/>
      <c r="JXF115" s="5"/>
      <c r="JXG115" s="5"/>
      <c r="JXH115" s="5"/>
      <c r="JXI115" s="1"/>
      <c r="JXJ115" s="2"/>
      <c r="JXK115" s="2"/>
      <c r="JXL115" s="5"/>
      <c r="JXM115" s="5"/>
      <c r="JXN115" s="5"/>
      <c r="JXO115" s="5"/>
      <c r="JXP115" s="5"/>
      <c r="JXQ115" s="1"/>
      <c r="JXR115" s="2"/>
      <c r="JXS115" s="2"/>
      <c r="JXT115" s="5"/>
      <c r="JXU115" s="5"/>
      <c r="JXV115" s="5"/>
      <c r="JXW115" s="5"/>
      <c r="JXX115" s="5"/>
      <c r="JXY115" s="1"/>
      <c r="JXZ115" s="2"/>
      <c r="JYA115" s="2"/>
      <c r="JYB115" s="5"/>
      <c r="JYC115" s="5"/>
      <c r="JYD115" s="5"/>
      <c r="JYE115" s="5"/>
      <c r="JYF115" s="5"/>
      <c r="JYG115" s="1"/>
      <c r="JYH115" s="2"/>
      <c r="JYI115" s="2"/>
      <c r="JYJ115" s="5"/>
      <c r="JYK115" s="5"/>
      <c r="JYL115" s="5"/>
      <c r="JYM115" s="5"/>
      <c r="JYN115" s="5"/>
      <c r="JYO115" s="1"/>
      <c r="JYP115" s="2"/>
      <c r="JYQ115" s="2"/>
      <c r="JYR115" s="5"/>
      <c r="JYS115" s="5"/>
      <c r="JYT115" s="5"/>
      <c r="JYU115" s="5"/>
      <c r="JYV115" s="5"/>
      <c r="JYW115" s="1"/>
      <c r="JYX115" s="2"/>
      <c r="JYY115" s="2"/>
      <c r="JYZ115" s="5"/>
      <c r="JZA115" s="5"/>
      <c r="JZB115" s="5"/>
      <c r="JZC115" s="5"/>
      <c r="JZD115" s="5"/>
      <c r="JZE115" s="1"/>
      <c r="JZF115" s="2"/>
      <c r="JZG115" s="2"/>
      <c r="JZH115" s="5"/>
      <c r="JZI115" s="5"/>
      <c r="JZJ115" s="5"/>
      <c r="JZK115" s="5"/>
      <c r="JZL115" s="5"/>
      <c r="JZM115" s="1"/>
      <c r="JZN115" s="2"/>
      <c r="JZO115" s="2"/>
      <c r="JZP115" s="5"/>
      <c r="JZQ115" s="5"/>
      <c r="JZR115" s="5"/>
      <c r="JZS115" s="5"/>
      <c r="JZT115" s="5"/>
      <c r="JZU115" s="1"/>
      <c r="JZV115" s="2"/>
      <c r="JZW115" s="2"/>
      <c r="JZX115" s="5"/>
      <c r="JZY115" s="5"/>
      <c r="JZZ115" s="5"/>
      <c r="KAA115" s="5"/>
      <c r="KAB115" s="5"/>
      <c r="KAC115" s="1"/>
      <c r="KAD115" s="2"/>
      <c r="KAE115" s="2"/>
      <c r="KAF115" s="5"/>
      <c r="KAG115" s="5"/>
      <c r="KAH115" s="5"/>
      <c r="KAI115" s="5"/>
      <c r="KAJ115" s="5"/>
      <c r="KAK115" s="1"/>
      <c r="KAL115" s="2"/>
      <c r="KAM115" s="2"/>
      <c r="KAN115" s="5"/>
      <c r="KAO115" s="5"/>
      <c r="KAP115" s="5"/>
      <c r="KAQ115" s="5"/>
      <c r="KAR115" s="5"/>
      <c r="KAS115" s="1"/>
      <c r="KAT115" s="2"/>
      <c r="KAU115" s="2"/>
      <c r="KAV115" s="5"/>
      <c r="KAW115" s="5"/>
      <c r="KAX115" s="5"/>
      <c r="KAY115" s="5"/>
      <c r="KAZ115" s="5"/>
      <c r="KBA115" s="1"/>
      <c r="KBB115" s="2"/>
      <c r="KBC115" s="2"/>
      <c r="KBD115" s="5"/>
      <c r="KBE115" s="5"/>
      <c r="KBF115" s="5"/>
      <c r="KBG115" s="5"/>
      <c r="KBH115" s="5"/>
      <c r="KBI115" s="1"/>
      <c r="KBJ115" s="2"/>
      <c r="KBK115" s="2"/>
      <c r="KBL115" s="5"/>
      <c r="KBM115" s="5"/>
      <c r="KBN115" s="5"/>
      <c r="KBO115" s="5"/>
      <c r="KBP115" s="5"/>
      <c r="KBQ115" s="1"/>
      <c r="KBR115" s="2"/>
      <c r="KBS115" s="2"/>
      <c r="KBT115" s="5"/>
      <c r="KBU115" s="5"/>
      <c r="KBV115" s="5"/>
      <c r="KBW115" s="5"/>
      <c r="KBX115" s="5"/>
      <c r="KBY115" s="1"/>
      <c r="KBZ115" s="2"/>
      <c r="KCA115" s="2"/>
      <c r="KCB115" s="5"/>
      <c r="KCC115" s="5"/>
      <c r="KCD115" s="5"/>
      <c r="KCE115" s="5"/>
      <c r="KCF115" s="5"/>
      <c r="KCG115" s="1"/>
      <c r="KCH115" s="2"/>
      <c r="KCI115" s="2"/>
      <c r="KCJ115" s="5"/>
      <c r="KCK115" s="5"/>
      <c r="KCL115" s="5"/>
      <c r="KCM115" s="5"/>
      <c r="KCN115" s="5"/>
      <c r="KCO115" s="1"/>
      <c r="KCP115" s="2"/>
      <c r="KCQ115" s="2"/>
      <c r="KCR115" s="5"/>
      <c r="KCS115" s="5"/>
      <c r="KCT115" s="5"/>
      <c r="KCU115" s="5"/>
      <c r="KCV115" s="5"/>
      <c r="KCW115" s="1"/>
      <c r="KCX115" s="2"/>
      <c r="KCY115" s="2"/>
      <c r="KCZ115" s="5"/>
      <c r="KDA115" s="5"/>
      <c r="KDB115" s="5"/>
      <c r="KDC115" s="5"/>
      <c r="KDD115" s="5"/>
      <c r="KDE115" s="1"/>
      <c r="KDF115" s="2"/>
      <c r="KDG115" s="2"/>
      <c r="KDH115" s="5"/>
      <c r="KDI115" s="5"/>
      <c r="KDJ115" s="5"/>
      <c r="KDK115" s="5"/>
      <c r="KDL115" s="5"/>
      <c r="KDM115" s="1"/>
      <c r="KDN115" s="2"/>
      <c r="KDO115" s="2"/>
      <c r="KDP115" s="5"/>
      <c r="KDQ115" s="5"/>
      <c r="KDR115" s="5"/>
      <c r="KDS115" s="5"/>
      <c r="KDT115" s="5"/>
      <c r="KDU115" s="1"/>
      <c r="KDV115" s="2"/>
      <c r="KDW115" s="2"/>
      <c r="KDX115" s="5"/>
      <c r="KDY115" s="5"/>
      <c r="KDZ115" s="5"/>
      <c r="KEA115" s="5"/>
      <c r="KEB115" s="5"/>
      <c r="KEC115" s="1"/>
      <c r="KED115" s="2"/>
      <c r="KEE115" s="2"/>
      <c r="KEF115" s="5"/>
      <c r="KEG115" s="5"/>
      <c r="KEH115" s="5"/>
      <c r="KEI115" s="5"/>
      <c r="KEJ115" s="5"/>
      <c r="KEK115" s="1"/>
      <c r="KEL115" s="2"/>
      <c r="KEM115" s="2"/>
      <c r="KEN115" s="5"/>
      <c r="KEO115" s="5"/>
      <c r="KEP115" s="5"/>
      <c r="KEQ115" s="5"/>
      <c r="KER115" s="5"/>
      <c r="KES115" s="1"/>
      <c r="KET115" s="2"/>
      <c r="KEU115" s="2"/>
      <c r="KEV115" s="5"/>
      <c r="KEW115" s="5"/>
      <c r="KEX115" s="5"/>
      <c r="KEY115" s="5"/>
      <c r="KEZ115" s="5"/>
      <c r="KFA115" s="1"/>
      <c r="KFB115" s="2"/>
      <c r="KFC115" s="2"/>
      <c r="KFD115" s="5"/>
      <c r="KFE115" s="5"/>
      <c r="KFF115" s="5"/>
      <c r="KFG115" s="5"/>
      <c r="KFH115" s="5"/>
      <c r="KFI115" s="1"/>
      <c r="KFJ115" s="2"/>
      <c r="KFK115" s="2"/>
      <c r="KFL115" s="5"/>
      <c r="KFM115" s="5"/>
      <c r="KFN115" s="5"/>
      <c r="KFO115" s="5"/>
      <c r="KFP115" s="5"/>
      <c r="KFQ115" s="1"/>
      <c r="KFR115" s="2"/>
      <c r="KFS115" s="2"/>
      <c r="KFT115" s="5"/>
      <c r="KFU115" s="5"/>
      <c r="KFV115" s="5"/>
      <c r="KFW115" s="5"/>
      <c r="KFX115" s="5"/>
      <c r="KFY115" s="1"/>
      <c r="KFZ115" s="2"/>
      <c r="KGA115" s="2"/>
      <c r="KGB115" s="5"/>
      <c r="KGC115" s="5"/>
      <c r="KGD115" s="5"/>
      <c r="KGE115" s="5"/>
      <c r="KGF115" s="5"/>
      <c r="KGG115" s="1"/>
      <c r="KGH115" s="2"/>
      <c r="KGI115" s="2"/>
      <c r="KGJ115" s="5"/>
      <c r="KGK115" s="5"/>
      <c r="KGL115" s="5"/>
      <c r="KGM115" s="5"/>
      <c r="KGN115" s="5"/>
      <c r="KGO115" s="1"/>
      <c r="KGP115" s="2"/>
      <c r="KGQ115" s="2"/>
      <c r="KGR115" s="5"/>
      <c r="KGS115" s="5"/>
      <c r="KGT115" s="5"/>
      <c r="KGU115" s="5"/>
      <c r="KGV115" s="5"/>
      <c r="KGW115" s="1"/>
      <c r="KGX115" s="2"/>
      <c r="KGY115" s="2"/>
      <c r="KGZ115" s="5"/>
      <c r="KHA115" s="5"/>
      <c r="KHB115" s="5"/>
      <c r="KHC115" s="5"/>
      <c r="KHD115" s="5"/>
      <c r="KHE115" s="1"/>
      <c r="KHF115" s="2"/>
      <c r="KHG115" s="2"/>
      <c r="KHH115" s="5"/>
      <c r="KHI115" s="5"/>
      <c r="KHJ115" s="5"/>
      <c r="KHK115" s="5"/>
      <c r="KHL115" s="5"/>
      <c r="KHM115" s="1"/>
      <c r="KHN115" s="2"/>
      <c r="KHO115" s="2"/>
      <c r="KHP115" s="5"/>
      <c r="KHQ115" s="5"/>
      <c r="KHR115" s="5"/>
      <c r="KHS115" s="5"/>
      <c r="KHT115" s="5"/>
      <c r="KHU115" s="1"/>
      <c r="KHV115" s="2"/>
      <c r="KHW115" s="2"/>
      <c r="KHX115" s="5"/>
      <c r="KHY115" s="5"/>
      <c r="KHZ115" s="5"/>
      <c r="KIA115" s="5"/>
      <c r="KIB115" s="5"/>
      <c r="KIC115" s="1"/>
      <c r="KID115" s="2"/>
      <c r="KIE115" s="2"/>
      <c r="KIF115" s="5"/>
      <c r="KIG115" s="5"/>
      <c r="KIH115" s="5"/>
      <c r="KII115" s="5"/>
      <c r="KIJ115" s="5"/>
      <c r="KIK115" s="1"/>
      <c r="KIL115" s="2"/>
      <c r="KIM115" s="2"/>
      <c r="KIN115" s="5"/>
      <c r="KIO115" s="5"/>
      <c r="KIP115" s="5"/>
      <c r="KIQ115" s="5"/>
      <c r="KIR115" s="5"/>
      <c r="KIS115" s="1"/>
      <c r="KIT115" s="2"/>
      <c r="KIU115" s="2"/>
      <c r="KIV115" s="5"/>
      <c r="KIW115" s="5"/>
      <c r="KIX115" s="5"/>
      <c r="KIY115" s="5"/>
      <c r="KIZ115" s="5"/>
      <c r="KJA115" s="1"/>
      <c r="KJB115" s="2"/>
      <c r="KJC115" s="2"/>
      <c r="KJD115" s="5"/>
      <c r="KJE115" s="5"/>
      <c r="KJF115" s="5"/>
      <c r="KJG115" s="5"/>
      <c r="KJH115" s="5"/>
      <c r="KJI115" s="1"/>
      <c r="KJJ115" s="2"/>
      <c r="KJK115" s="2"/>
      <c r="KJL115" s="5"/>
      <c r="KJM115" s="5"/>
      <c r="KJN115" s="5"/>
      <c r="KJO115" s="5"/>
      <c r="KJP115" s="5"/>
      <c r="KJQ115" s="1"/>
      <c r="KJR115" s="2"/>
      <c r="KJS115" s="2"/>
      <c r="KJT115" s="5"/>
      <c r="KJU115" s="5"/>
      <c r="KJV115" s="5"/>
      <c r="KJW115" s="5"/>
      <c r="KJX115" s="5"/>
      <c r="KJY115" s="1"/>
      <c r="KJZ115" s="2"/>
      <c r="KKA115" s="2"/>
      <c r="KKB115" s="5"/>
      <c r="KKC115" s="5"/>
      <c r="KKD115" s="5"/>
      <c r="KKE115" s="5"/>
      <c r="KKF115" s="5"/>
      <c r="KKG115" s="1"/>
      <c r="KKH115" s="2"/>
      <c r="KKI115" s="2"/>
      <c r="KKJ115" s="5"/>
      <c r="KKK115" s="5"/>
      <c r="KKL115" s="5"/>
      <c r="KKM115" s="5"/>
      <c r="KKN115" s="5"/>
      <c r="KKO115" s="1"/>
      <c r="KKP115" s="2"/>
      <c r="KKQ115" s="2"/>
      <c r="KKR115" s="5"/>
      <c r="KKS115" s="5"/>
      <c r="KKT115" s="5"/>
      <c r="KKU115" s="5"/>
      <c r="KKV115" s="5"/>
      <c r="KKW115" s="1"/>
      <c r="KKX115" s="2"/>
      <c r="KKY115" s="2"/>
      <c r="KKZ115" s="5"/>
      <c r="KLA115" s="5"/>
      <c r="KLB115" s="5"/>
      <c r="KLC115" s="5"/>
      <c r="KLD115" s="5"/>
      <c r="KLE115" s="1"/>
      <c r="KLF115" s="2"/>
      <c r="KLG115" s="2"/>
      <c r="KLH115" s="5"/>
      <c r="KLI115" s="5"/>
      <c r="KLJ115" s="5"/>
      <c r="KLK115" s="5"/>
      <c r="KLL115" s="5"/>
      <c r="KLM115" s="1"/>
      <c r="KLN115" s="2"/>
      <c r="KLO115" s="2"/>
      <c r="KLP115" s="5"/>
      <c r="KLQ115" s="5"/>
      <c r="KLR115" s="5"/>
      <c r="KLS115" s="5"/>
      <c r="KLT115" s="5"/>
      <c r="KLU115" s="1"/>
      <c r="KLV115" s="2"/>
      <c r="KLW115" s="2"/>
      <c r="KLX115" s="5"/>
      <c r="KLY115" s="5"/>
      <c r="KLZ115" s="5"/>
      <c r="KMA115" s="5"/>
      <c r="KMB115" s="5"/>
      <c r="KMC115" s="1"/>
      <c r="KMD115" s="2"/>
      <c r="KME115" s="2"/>
      <c r="KMF115" s="5"/>
      <c r="KMG115" s="5"/>
      <c r="KMH115" s="5"/>
      <c r="KMI115" s="5"/>
      <c r="KMJ115" s="5"/>
      <c r="KMK115" s="1"/>
      <c r="KML115" s="2"/>
      <c r="KMM115" s="2"/>
      <c r="KMN115" s="5"/>
      <c r="KMO115" s="5"/>
      <c r="KMP115" s="5"/>
      <c r="KMQ115" s="5"/>
      <c r="KMR115" s="5"/>
      <c r="KMS115" s="1"/>
      <c r="KMT115" s="2"/>
      <c r="KMU115" s="2"/>
      <c r="KMV115" s="5"/>
      <c r="KMW115" s="5"/>
      <c r="KMX115" s="5"/>
      <c r="KMY115" s="5"/>
      <c r="KMZ115" s="5"/>
      <c r="KNA115" s="1"/>
      <c r="KNB115" s="2"/>
      <c r="KNC115" s="2"/>
      <c r="KND115" s="5"/>
      <c r="KNE115" s="5"/>
      <c r="KNF115" s="5"/>
      <c r="KNG115" s="5"/>
      <c r="KNH115" s="5"/>
      <c r="KNI115" s="1"/>
      <c r="KNJ115" s="2"/>
      <c r="KNK115" s="2"/>
      <c r="KNL115" s="5"/>
      <c r="KNM115" s="5"/>
      <c r="KNN115" s="5"/>
      <c r="KNO115" s="5"/>
      <c r="KNP115" s="5"/>
      <c r="KNQ115" s="1"/>
      <c r="KNR115" s="2"/>
      <c r="KNS115" s="2"/>
      <c r="KNT115" s="5"/>
      <c r="KNU115" s="5"/>
      <c r="KNV115" s="5"/>
      <c r="KNW115" s="5"/>
      <c r="KNX115" s="5"/>
      <c r="KNY115" s="1"/>
      <c r="KNZ115" s="2"/>
      <c r="KOA115" s="2"/>
      <c r="KOB115" s="5"/>
      <c r="KOC115" s="5"/>
      <c r="KOD115" s="5"/>
      <c r="KOE115" s="5"/>
      <c r="KOF115" s="5"/>
      <c r="KOG115" s="1"/>
      <c r="KOH115" s="2"/>
      <c r="KOI115" s="2"/>
      <c r="KOJ115" s="5"/>
      <c r="KOK115" s="5"/>
      <c r="KOL115" s="5"/>
      <c r="KOM115" s="5"/>
      <c r="KON115" s="5"/>
      <c r="KOO115" s="1"/>
      <c r="KOP115" s="2"/>
      <c r="KOQ115" s="2"/>
      <c r="KOR115" s="5"/>
      <c r="KOS115" s="5"/>
      <c r="KOT115" s="5"/>
      <c r="KOU115" s="5"/>
      <c r="KOV115" s="5"/>
      <c r="KOW115" s="1"/>
      <c r="KOX115" s="2"/>
      <c r="KOY115" s="2"/>
      <c r="KOZ115" s="5"/>
      <c r="KPA115" s="5"/>
      <c r="KPB115" s="5"/>
      <c r="KPC115" s="5"/>
      <c r="KPD115" s="5"/>
      <c r="KPE115" s="1"/>
      <c r="KPF115" s="2"/>
      <c r="KPG115" s="2"/>
      <c r="KPH115" s="5"/>
      <c r="KPI115" s="5"/>
      <c r="KPJ115" s="5"/>
      <c r="KPK115" s="5"/>
      <c r="KPL115" s="5"/>
      <c r="KPM115" s="1"/>
      <c r="KPN115" s="2"/>
      <c r="KPO115" s="2"/>
      <c r="KPP115" s="5"/>
      <c r="KPQ115" s="5"/>
      <c r="KPR115" s="5"/>
      <c r="KPS115" s="5"/>
      <c r="KPT115" s="5"/>
      <c r="KPU115" s="1"/>
      <c r="KPV115" s="2"/>
      <c r="KPW115" s="2"/>
      <c r="KPX115" s="5"/>
      <c r="KPY115" s="5"/>
      <c r="KPZ115" s="5"/>
      <c r="KQA115" s="5"/>
      <c r="KQB115" s="5"/>
      <c r="KQC115" s="1"/>
      <c r="KQD115" s="2"/>
      <c r="KQE115" s="2"/>
      <c r="KQF115" s="5"/>
      <c r="KQG115" s="5"/>
      <c r="KQH115" s="5"/>
      <c r="KQI115" s="5"/>
      <c r="KQJ115" s="5"/>
      <c r="KQK115" s="1"/>
      <c r="KQL115" s="2"/>
      <c r="KQM115" s="2"/>
      <c r="KQN115" s="5"/>
      <c r="KQO115" s="5"/>
      <c r="KQP115" s="5"/>
      <c r="KQQ115" s="5"/>
      <c r="KQR115" s="5"/>
      <c r="KQS115" s="1"/>
      <c r="KQT115" s="2"/>
      <c r="KQU115" s="2"/>
      <c r="KQV115" s="5"/>
      <c r="KQW115" s="5"/>
      <c r="KQX115" s="5"/>
      <c r="KQY115" s="5"/>
      <c r="KQZ115" s="5"/>
      <c r="KRA115" s="1"/>
      <c r="KRB115" s="2"/>
      <c r="KRC115" s="2"/>
      <c r="KRD115" s="5"/>
      <c r="KRE115" s="5"/>
      <c r="KRF115" s="5"/>
      <c r="KRG115" s="5"/>
      <c r="KRH115" s="5"/>
      <c r="KRI115" s="1"/>
      <c r="KRJ115" s="2"/>
      <c r="KRK115" s="2"/>
      <c r="KRL115" s="5"/>
      <c r="KRM115" s="5"/>
      <c r="KRN115" s="5"/>
      <c r="KRO115" s="5"/>
      <c r="KRP115" s="5"/>
      <c r="KRQ115" s="1"/>
      <c r="KRR115" s="2"/>
      <c r="KRS115" s="2"/>
      <c r="KRT115" s="5"/>
      <c r="KRU115" s="5"/>
      <c r="KRV115" s="5"/>
      <c r="KRW115" s="5"/>
      <c r="KRX115" s="5"/>
      <c r="KRY115" s="1"/>
      <c r="KRZ115" s="2"/>
      <c r="KSA115" s="2"/>
      <c r="KSB115" s="5"/>
      <c r="KSC115" s="5"/>
      <c r="KSD115" s="5"/>
      <c r="KSE115" s="5"/>
      <c r="KSF115" s="5"/>
      <c r="KSG115" s="1"/>
      <c r="KSH115" s="2"/>
      <c r="KSI115" s="2"/>
      <c r="KSJ115" s="5"/>
      <c r="KSK115" s="5"/>
      <c r="KSL115" s="5"/>
      <c r="KSM115" s="5"/>
      <c r="KSN115" s="5"/>
      <c r="KSO115" s="1"/>
      <c r="KSP115" s="2"/>
      <c r="KSQ115" s="2"/>
      <c r="KSR115" s="5"/>
      <c r="KSS115" s="5"/>
      <c r="KST115" s="5"/>
      <c r="KSU115" s="5"/>
      <c r="KSV115" s="5"/>
      <c r="KSW115" s="1"/>
      <c r="KSX115" s="2"/>
      <c r="KSY115" s="2"/>
      <c r="KSZ115" s="5"/>
      <c r="KTA115" s="5"/>
      <c r="KTB115" s="5"/>
      <c r="KTC115" s="5"/>
      <c r="KTD115" s="5"/>
      <c r="KTE115" s="1"/>
      <c r="KTF115" s="2"/>
      <c r="KTG115" s="2"/>
      <c r="KTH115" s="5"/>
      <c r="KTI115" s="5"/>
      <c r="KTJ115" s="5"/>
      <c r="KTK115" s="5"/>
      <c r="KTL115" s="5"/>
      <c r="KTM115" s="1"/>
      <c r="KTN115" s="2"/>
      <c r="KTO115" s="2"/>
      <c r="KTP115" s="5"/>
      <c r="KTQ115" s="5"/>
      <c r="KTR115" s="5"/>
      <c r="KTS115" s="5"/>
      <c r="KTT115" s="5"/>
      <c r="KTU115" s="1"/>
      <c r="KTV115" s="2"/>
      <c r="KTW115" s="2"/>
      <c r="KTX115" s="5"/>
      <c r="KTY115" s="5"/>
      <c r="KTZ115" s="5"/>
      <c r="KUA115" s="5"/>
      <c r="KUB115" s="5"/>
      <c r="KUC115" s="1"/>
      <c r="KUD115" s="2"/>
      <c r="KUE115" s="2"/>
      <c r="KUF115" s="5"/>
      <c r="KUG115" s="5"/>
      <c r="KUH115" s="5"/>
      <c r="KUI115" s="5"/>
      <c r="KUJ115" s="5"/>
      <c r="KUK115" s="1"/>
      <c r="KUL115" s="2"/>
      <c r="KUM115" s="2"/>
      <c r="KUN115" s="5"/>
      <c r="KUO115" s="5"/>
      <c r="KUP115" s="5"/>
      <c r="KUQ115" s="5"/>
      <c r="KUR115" s="5"/>
      <c r="KUS115" s="1"/>
      <c r="KUT115" s="2"/>
      <c r="KUU115" s="2"/>
      <c r="KUV115" s="5"/>
      <c r="KUW115" s="5"/>
      <c r="KUX115" s="5"/>
      <c r="KUY115" s="5"/>
      <c r="KUZ115" s="5"/>
      <c r="KVA115" s="1"/>
      <c r="KVB115" s="2"/>
      <c r="KVC115" s="2"/>
      <c r="KVD115" s="5"/>
      <c r="KVE115" s="5"/>
      <c r="KVF115" s="5"/>
      <c r="KVG115" s="5"/>
      <c r="KVH115" s="5"/>
      <c r="KVI115" s="1"/>
      <c r="KVJ115" s="2"/>
      <c r="KVK115" s="2"/>
      <c r="KVL115" s="5"/>
      <c r="KVM115" s="5"/>
      <c r="KVN115" s="5"/>
      <c r="KVO115" s="5"/>
      <c r="KVP115" s="5"/>
      <c r="KVQ115" s="1"/>
      <c r="KVR115" s="2"/>
      <c r="KVS115" s="2"/>
      <c r="KVT115" s="5"/>
      <c r="KVU115" s="5"/>
      <c r="KVV115" s="5"/>
      <c r="KVW115" s="5"/>
      <c r="KVX115" s="5"/>
      <c r="KVY115" s="1"/>
      <c r="KVZ115" s="2"/>
      <c r="KWA115" s="2"/>
      <c r="KWB115" s="5"/>
      <c r="KWC115" s="5"/>
      <c r="KWD115" s="5"/>
      <c r="KWE115" s="5"/>
      <c r="KWF115" s="5"/>
      <c r="KWG115" s="1"/>
      <c r="KWH115" s="2"/>
      <c r="KWI115" s="2"/>
      <c r="KWJ115" s="5"/>
      <c r="KWK115" s="5"/>
      <c r="KWL115" s="5"/>
      <c r="KWM115" s="5"/>
      <c r="KWN115" s="5"/>
      <c r="KWO115" s="1"/>
      <c r="KWP115" s="2"/>
      <c r="KWQ115" s="2"/>
      <c r="KWR115" s="5"/>
      <c r="KWS115" s="5"/>
      <c r="KWT115" s="5"/>
      <c r="KWU115" s="5"/>
      <c r="KWV115" s="5"/>
      <c r="KWW115" s="1"/>
      <c r="KWX115" s="2"/>
      <c r="KWY115" s="2"/>
      <c r="KWZ115" s="5"/>
      <c r="KXA115" s="5"/>
      <c r="KXB115" s="5"/>
      <c r="KXC115" s="5"/>
      <c r="KXD115" s="5"/>
      <c r="KXE115" s="1"/>
      <c r="KXF115" s="2"/>
      <c r="KXG115" s="2"/>
      <c r="KXH115" s="5"/>
      <c r="KXI115" s="5"/>
      <c r="KXJ115" s="5"/>
      <c r="KXK115" s="5"/>
      <c r="KXL115" s="5"/>
      <c r="KXM115" s="1"/>
      <c r="KXN115" s="2"/>
      <c r="KXO115" s="2"/>
      <c r="KXP115" s="5"/>
      <c r="KXQ115" s="5"/>
      <c r="KXR115" s="5"/>
      <c r="KXS115" s="5"/>
      <c r="KXT115" s="5"/>
      <c r="KXU115" s="1"/>
      <c r="KXV115" s="2"/>
      <c r="KXW115" s="2"/>
      <c r="KXX115" s="5"/>
      <c r="KXY115" s="5"/>
      <c r="KXZ115" s="5"/>
      <c r="KYA115" s="5"/>
      <c r="KYB115" s="5"/>
      <c r="KYC115" s="1"/>
      <c r="KYD115" s="2"/>
      <c r="KYE115" s="2"/>
      <c r="KYF115" s="5"/>
      <c r="KYG115" s="5"/>
      <c r="KYH115" s="5"/>
      <c r="KYI115" s="5"/>
      <c r="KYJ115" s="5"/>
      <c r="KYK115" s="1"/>
      <c r="KYL115" s="2"/>
      <c r="KYM115" s="2"/>
      <c r="KYN115" s="5"/>
      <c r="KYO115" s="5"/>
      <c r="KYP115" s="5"/>
      <c r="KYQ115" s="5"/>
      <c r="KYR115" s="5"/>
      <c r="KYS115" s="1"/>
      <c r="KYT115" s="2"/>
      <c r="KYU115" s="2"/>
      <c r="KYV115" s="5"/>
      <c r="KYW115" s="5"/>
      <c r="KYX115" s="5"/>
      <c r="KYY115" s="5"/>
      <c r="KYZ115" s="5"/>
      <c r="KZA115" s="1"/>
      <c r="KZB115" s="2"/>
      <c r="KZC115" s="2"/>
      <c r="KZD115" s="5"/>
      <c r="KZE115" s="5"/>
      <c r="KZF115" s="5"/>
      <c r="KZG115" s="5"/>
      <c r="KZH115" s="5"/>
      <c r="KZI115" s="1"/>
      <c r="KZJ115" s="2"/>
      <c r="KZK115" s="2"/>
      <c r="KZL115" s="5"/>
      <c r="KZM115" s="5"/>
      <c r="KZN115" s="5"/>
      <c r="KZO115" s="5"/>
      <c r="KZP115" s="5"/>
      <c r="KZQ115" s="1"/>
      <c r="KZR115" s="2"/>
      <c r="KZS115" s="2"/>
      <c r="KZT115" s="5"/>
      <c r="KZU115" s="5"/>
      <c r="KZV115" s="5"/>
      <c r="KZW115" s="5"/>
      <c r="KZX115" s="5"/>
      <c r="KZY115" s="1"/>
      <c r="KZZ115" s="2"/>
      <c r="LAA115" s="2"/>
      <c r="LAB115" s="5"/>
      <c r="LAC115" s="5"/>
      <c r="LAD115" s="5"/>
      <c r="LAE115" s="5"/>
      <c r="LAF115" s="5"/>
      <c r="LAG115" s="1"/>
      <c r="LAH115" s="2"/>
      <c r="LAI115" s="2"/>
      <c r="LAJ115" s="5"/>
      <c r="LAK115" s="5"/>
      <c r="LAL115" s="5"/>
      <c r="LAM115" s="5"/>
      <c r="LAN115" s="5"/>
      <c r="LAO115" s="1"/>
      <c r="LAP115" s="2"/>
      <c r="LAQ115" s="2"/>
      <c r="LAR115" s="5"/>
      <c r="LAS115" s="5"/>
      <c r="LAT115" s="5"/>
      <c r="LAU115" s="5"/>
      <c r="LAV115" s="5"/>
      <c r="LAW115" s="1"/>
      <c r="LAX115" s="2"/>
      <c r="LAY115" s="2"/>
      <c r="LAZ115" s="5"/>
      <c r="LBA115" s="5"/>
      <c r="LBB115" s="5"/>
      <c r="LBC115" s="5"/>
      <c r="LBD115" s="5"/>
      <c r="LBE115" s="1"/>
      <c r="LBF115" s="2"/>
      <c r="LBG115" s="2"/>
      <c r="LBH115" s="5"/>
      <c r="LBI115" s="5"/>
      <c r="LBJ115" s="5"/>
      <c r="LBK115" s="5"/>
      <c r="LBL115" s="5"/>
      <c r="LBM115" s="1"/>
      <c r="LBN115" s="2"/>
      <c r="LBO115" s="2"/>
      <c r="LBP115" s="5"/>
      <c r="LBQ115" s="5"/>
      <c r="LBR115" s="5"/>
      <c r="LBS115" s="5"/>
      <c r="LBT115" s="5"/>
      <c r="LBU115" s="1"/>
      <c r="LBV115" s="2"/>
      <c r="LBW115" s="2"/>
      <c r="LBX115" s="5"/>
      <c r="LBY115" s="5"/>
      <c r="LBZ115" s="5"/>
      <c r="LCA115" s="5"/>
      <c r="LCB115" s="5"/>
      <c r="LCC115" s="1"/>
      <c r="LCD115" s="2"/>
      <c r="LCE115" s="2"/>
      <c r="LCF115" s="5"/>
      <c r="LCG115" s="5"/>
      <c r="LCH115" s="5"/>
      <c r="LCI115" s="5"/>
      <c r="LCJ115" s="5"/>
      <c r="LCK115" s="1"/>
      <c r="LCL115" s="2"/>
      <c r="LCM115" s="2"/>
      <c r="LCN115" s="5"/>
      <c r="LCO115" s="5"/>
      <c r="LCP115" s="5"/>
      <c r="LCQ115" s="5"/>
      <c r="LCR115" s="5"/>
      <c r="LCS115" s="1"/>
      <c r="LCT115" s="2"/>
      <c r="LCU115" s="2"/>
      <c r="LCV115" s="5"/>
      <c r="LCW115" s="5"/>
      <c r="LCX115" s="5"/>
      <c r="LCY115" s="5"/>
      <c r="LCZ115" s="5"/>
      <c r="LDA115" s="1"/>
      <c r="LDB115" s="2"/>
      <c r="LDC115" s="2"/>
      <c r="LDD115" s="5"/>
      <c r="LDE115" s="5"/>
      <c r="LDF115" s="5"/>
      <c r="LDG115" s="5"/>
      <c r="LDH115" s="5"/>
      <c r="LDI115" s="1"/>
      <c r="LDJ115" s="2"/>
      <c r="LDK115" s="2"/>
      <c r="LDL115" s="5"/>
      <c r="LDM115" s="5"/>
      <c r="LDN115" s="5"/>
      <c r="LDO115" s="5"/>
      <c r="LDP115" s="5"/>
      <c r="LDQ115" s="1"/>
      <c r="LDR115" s="2"/>
      <c r="LDS115" s="2"/>
      <c r="LDT115" s="5"/>
      <c r="LDU115" s="5"/>
      <c r="LDV115" s="5"/>
      <c r="LDW115" s="5"/>
      <c r="LDX115" s="5"/>
      <c r="LDY115" s="1"/>
      <c r="LDZ115" s="2"/>
      <c r="LEA115" s="2"/>
      <c r="LEB115" s="5"/>
      <c r="LEC115" s="5"/>
      <c r="LED115" s="5"/>
      <c r="LEE115" s="5"/>
      <c r="LEF115" s="5"/>
      <c r="LEG115" s="1"/>
      <c r="LEH115" s="2"/>
      <c r="LEI115" s="2"/>
      <c r="LEJ115" s="5"/>
      <c r="LEK115" s="5"/>
      <c r="LEL115" s="5"/>
      <c r="LEM115" s="5"/>
      <c r="LEN115" s="5"/>
      <c r="LEO115" s="1"/>
      <c r="LEP115" s="2"/>
      <c r="LEQ115" s="2"/>
      <c r="LER115" s="5"/>
      <c r="LES115" s="5"/>
      <c r="LET115" s="5"/>
      <c r="LEU115" s="5"/>
      <c r="LEV115" s="5"/>
      <c r="LEW115" s="1"/>
      <c r="LEX115" s="2"/>
      <c r="LEY115" s="2"/>
      <c r="LEZ115" s="5"/>
      <c r="LFA115" s="5"/>
      <c r="LFB115" s="5"/>
      <c r="LFC115" s="5"/>
      <c r="LFD115" s="5"/>
      <c r="LFE115" s="1"/>
      <c r="LFF115" s="2"/>
      <c r="LFG115" s="2"/>
      <c r="LFH115" s="5"/>
      <c r="LFI115" s="5"/>
      <c r="LFJ115" s="5"/>
      <c r="LFK115" s="5"/>
      <c r="LFL115" s="5"/>
      <c r="LFM115" s="1"/>
      <c r="LFN115" s="2"/>
      <c r="LFO115" s="2"/>
      <c r="LFP115" s="5"/>
      <c r="LFQ115" s="5"/>
      <c r="LFR115" s="5"/>
      <c r="LFS115" s="5"/>
      <c r="LFT115" s="5"/>
      <c r="LFU115" s="1"/>
      <c r="LFV115" s="2"/>
      <c r="LFW115" s="2"/>
      <c r="LFX115" s="5"/>
      <c r="LFY115" s="5"/>
      <c r="LFZ115" s="5"/>
      <c r="LGA115" s="5"/>
      <c r="LGB115" s="5"/>
      <c r="LGC115" s="1"/>
      <c r="LGD115" s="2"/>
      <c r="LGE115" s="2"/>
      <c r="LGF115" s="5"/>
      <c r="LGG115" s="5"/>
      <c r="LGH115" s="5"/>
      <c r="LGI115" s="5"/>
      <c r="LGJ115" s="5"/>
      <c r="LGK115" s="1"/>
      <c r="LGL115" s="2"/>
      <c r="LGM115" s="2"/>
      <c r="LGN115" s="5"/>
      <c r="LGO115" s="5"/>
      <c r="LGP115" s="5"/>
      <c r="LGQ115" s="5"/>
      <c r="LGR115" s="5"/>
      <c r="LGS115" s="1"/>
      <c r="LGT115" s="2"/>
      <c r="LGU115" s="2"/>
      <c r="LGV115" s="5"/>
      <c r="LGW115" s="5"/>
      <c r="LGX115" s="5"/>
      <c r="LGY115" s="5"/>
      <c r="LGZ115" s="5"/>
      <c r="LHA115" s="1"/>
      <c r="LHB115" s="2"/>
      <c r="LHC115" s="2"/>
      <c r="LHD115" s="5"/>
      <c r="LHE115" s="5"/>
      <c r="LHF115" s="5"/>
      <c r="LHG115" s="5"/>
      <c r="LHH115" s="5"/>
      <c r="LHI115" s="1"/>
      <c r="LHJ115" s="2"/>
      <c r="LHK115" s="2"/>
      <c r="LHL115" s="5"/>
      <c r="LHM115" s="5"/>
      <c r="LHN115" s="5"/>
      <c r="LHO115" s="5"/>
      <c r="LHP115" s="5"/>
      <c r="LHQ115" s="1"/>
      <c r="LHR115" s="2"/>
      <c r="LHS115" s="2"/>
      <c r="LHT115" s="5"/>
      <c r="LHU115" s="5"/>
      <c r="LHV115" s="5"/>
      <c r="LHW115" s="5"/>
      <c r="LHX115" s="5"/>
      <c r="LHY115" s="1"/>
      <c r="LHZ115" s="2"/>
      <c r="LIA115" s="2"/>
      <c r="LIB115" s="5"/>
      <c r="LIC115" s="5"/>
      <c r="LID115" s="5"/>
      <c r="LIE115" s="5"/>
      <c r="LIF115" s="5"/>
      <c r="LIG115" s="1"/>
      <c r="LIH115" s="2"/>
      <c r="LII115" s="2"/>
      <c r="LIJ115" s="5"/>
      <c r="LIK115" s="5"/>
      <c r="LIL115" s="5"/>
      <c r="LIM115" s="5"/>
      <c r="LIN115" s="5"/>
      <c r="LIO115" s="1"/>
      <c r="LIP115" s="2"/>
      <c r="LIQ115" s="2"/>
      <c r="LIR115" s="5"/>
      <c r="LIS115" s="5"/>
      <c r="LIT115" s="5"/>
      <c r="LIU115" s="5"/>
      <c r="LIV115" s="5"/>
      <c r="LIW115" s="1"/>
      <c r="LIX115" s="2"/>
      <c r="LIY115" s="2"/>
      <c r="LIZ115" s="5"/>
      <c r="LJA115" s="5"/>
      <c r="LJB115" s="5"/>
      <c r="LJC115" s="5"/>
      <c r="LJD115" s="5"/>
      <c r="LJE115" s="1"/>
      <c r="LJF115" s="2"/>
      <c r="LJG115" s="2"/>
      <c r="LJH115" s="5"/>
      <c r="LJI115" s="5"/>
      <c r="LJJ115" s="5"/>
      <c r="LJK115" s="5"/>
      <c r="LJL115" s="5"/>
      <c r="LJM115" s="1"/>
      <c r="LJN115" s="2"/>
      <c r="LJO115" s="2"/>
      <c r="LJP115" s="5"/>
      <c r="LJQ115" s="5"/>
      <c r="LJR115" s="5"/>
      <c r="LJS115" s="5"/>
      <c r="LJT115" s="5"/>
      <c r="LJU115" s="1"/>
      <c r="LJV115" s="2"/>
      <c r="LJW115" s="2"/>
      <c r="LJX115" s="5"/>
      <c r="LJY115" s="5"/>
      <c r="LJZ115" s="5"/>
      <c r="LKA115" s="5"/>
      <c r="LKB115" s="5"/>
      <c r="LKC115" s="1"/>
      <c r="LKD115" s="2"/>
      <c r="LKE115" s="2"/>
      <c r="LKF115" s="5"/>
      <c r="LKG115" s="5"/>
      <c r="LKH115" s="5"/>
      <c r="LKI115" s="5"/>
      <c r="LKJ115" s="5"/>
      <c r="LKK115" s="1"/>
      <c r="LKL115" s="2"/>
      <c r="LKM115" s="2"/>
      <c r="LKN115" s="5"/>
      <c r="LKO115" s="5"/>
      <c r="LKP115" s="5"/>
      <c r="LKQ115" s="5"/>
      <c r="LKR115" s="5"/>
      <c r="LKS115" s="1"/>
      <c r="LKT115" s="2"/>
      <c r="LKU115" s="2"/>
      <c r="LKV115" s="5"/>
      <c r="LKW115" s="5"/>
      <c r="LKX115" s="5"/>
      <c r="LKY115" s="5"/>
      <c r="LKZ115" s="5"/>
      <c r="LLA115" s="1"/>
      <c r="LLB115" s="2"/>
      <c r="LLC115" s="2"/>
      <c r="LLD115" s="5"/>
      <c r="LLE115" s="5"/>
      <c r="LLF115" s="5"/>
      <c r="LLG115" s="5"/>
      <c r="LLH115" s="5"/>
      <c r="LLI115" s="1"/>
      <c r="LLJ115" s="2"/>
      <c r="LLK115" s="2"/>
      <c r="LLL115" s="5"/>
      <c r="LLM115" s="5"/>
      <c r="LLN115" s="5"/>
      <c r="LLO115" s="5"/>
      <c r="LLP115" s="5"/>
      <c r="LLQ115" s="1"/>
      <c r="LLR115" s="2"/>
      <c r="LLS115" s="2"/>
      <c r="LLT115" s="5"/>
      <c r="LLU115" s="5"/>
      <c r="LLV115" s="5"/>
      <c r="LLW115" s="5"/>
      <c r="LLX115" s="5"/>
      <c r="LLY115" s="1"/>
      <c r="LLZ115" s="2"/>
      <c r="LMA115" s="2"/>
      <c r="LMB115" s="5"/>
      <c r="LMC115" s="5"/>
      <c r="LMD115" s="5"/>
      <c r="LME115" s="5"/>
      <c r="LMF115" s="5"/>
      <c r="LMG115" s="1"/>
      <c r="LMH115" s="2"/>
      <c r="LMI115" s="2"/>
      <c r="LMJ115" s="5"/>
      <c r="LMK115" s="5"/>
      <c r="LML115" s="5"/>
      <c r="LMM115" s="5"/>
      <c r="LMN115" s="5"/>
      <c r="LMO115" s="1"/>
      <c r="LMP115" s="2"/>
      <c r="LMQ115" s="2"/>
      <c r="LMR115" s="5"/>
      <c r="LMS115" s="5"/>
      <c r="LMT115" s="5"/>
      <c r="LMU115" s="5"/>
      <c r="LMV115" s="5"/>
      <c r="LMW115" s="1"/>
      <c r="LMX115" s="2"/>
      <c r="LMY115" s="2"/>
      <c r="LMZ115" s="5"/>
      <c r="LNA115" s="5"/>
      <c r="LNB115" s="5"/>
      <c r="LNC115" s="5"/>
      <c r="LND115" s="5"/>
      <c r="LNE115" s="1"/>
      <c r="LNF115" s="2"/>
      <c r="LNG115" s="2"/>
      <c r="LNH115" s="5"/>
      <c r="LNI115" s="5"/>
      <c r="LNJ115" s="5"/>
      <c r="LNK115" s="5"/>
      <c r="LNL115" s="5"/>
      <c r="LNM115" s="1"/>
      <c r="LNN115" s="2"/>
      <c r="LNO115" s="2"/>
      <c r="LNP115" s="5"/>
      <c r="LNQ115" s="5"/>
      <c r="LNR115" s="5"/>
      <c r="LNS115" s="5"/>
      <c r="LNT115" s="5"/>
      <c r="LNU115" s="1"/>
      <c r="LNV115" s="2"/>
      <c r="LNW115" s="2"/>
      <c r="LNX115" s="5"/>
      <c r="LNY115" s="5"/>
      <c r="LNZ115" s="5"/>
      <c r="LOA115" s="5"/>
      <c r="LOB115" s="5"/>
      <c r="LOC115" s="1"/>
      <c r="LOD115" s="2"/>
      <c r="LOE115" s="2"/>
      <c r="LOF115" s="5"/>
      <c r="LOG115" s="5"/>
      <c r="LOH115" s="5"/>
      <c r="LOI115" s="5"/>
      <c r="LOJ115" s="5"/>
      <c r="LOK115" s="1"/>
      <c r="LOL115" s="2"/>
      <c r="LOM115" s="2"/>
      <c r="LON115" s="5"/>
      <c r="LOO115" s="5"/>
      <c r="LOP115" s="5"/>
      <c r="LOQ115" s="5"/>
      <c r="LOR115" s="5"/>
      <c r="LOS115" s="1"/>
      <c r="LOT115" s="2"/>
      <c r="LOU115" s="2"/>
      <c r="LOV115" s="5"/>
      <c r="LOW115" s="5"/>
      <c r="LOX115" s="5"/>
      <c r="LOY115" s="5"/>
      <c r="LOZ115" s="5"/>
      <c r="LPA115" s="1"/>
      <c r="LPB115" s="2"/>
      <c r="LPC115" s="2"/>
      <c r="LPD115" s="5"/>
      <c r="LPE115" s="5"/>
      <c r="LPF115" s="5"/>
      <c r="LPG115" s="5"/>
      <c r="LPH115" s="5"/>
      <c r="LPI115" s="1"/>
      <c r="LPJ115" s="2"/>
      <c r="LPK115" s="2"/>
      <c r="LPL115" s="5"/>
      <c r="LPM115" s="5"/>
      <c r="LPN115" s="5"/>
      <c r="LPO115" s="5"/>
      <c r="LPP115" s="5"/>
      <c r="LPQ115" s="1"/>
      <c r="LPR115" s="2"/>
      <c r="LPS115" s="2"/>
      <c r="LPT115" s="5"/>
      <c r="LPU115" s="5"/>
      <c r="LPV115" s="5"/>
      <c r="LPW115" s="5"/>
      <c r="LPX115" s="5"/>
      <c r="LPY115" s="1"/>
      <c r="LPZ115" s="2"/>
      <c r="LQA115" s="2"/>
      <c r="LQB115" s="5"/>
      <c r="LQC115" s="5"/>
      <c r="LQD115" s="5"/>
      <c r="LQE115" s="5"/>
      <c r="LQF115" s="5"/>
      <c r="LQG115" s="1"/>
      <c r="LQH115" s="2"/>
      <c r="LQI115" s="2"/>
      <c r="LQJ115" s="5"/>
      <c r="LQK115" s="5"/>
      <c r="LQL115" s="5"/>
      <c r="LQM115" s="5"/>
      <c r="LQN115" s="5"/>
      <c r="LQO115" s="1"/>
      <c r="LQP115" s="2"/>
      <c r="LQQ115" s="2"/>
      <c r="LQR115" s="5"/>
      <c r="LQS115" s="5"/>
      <c r="LQT115" s="5"/>
      <c r="LQU115" s="5"/>
      <c r="LQV115" s="5"/>
      <c r="LQW115" s="1"/>
      <c r="LQX115" s="2"/>
      <c r="LQY115" s="2"/>
      <c r="LQZ115" s="5"/>
      <c r="LRA115" s="5"/>
      <c r="LRB115" s="5"/>
      <c r="LRC115" s="5"/>
      <c r="LRD115" s="5"/>
      <c r="LRE115" s="1"/>
      <c r="LRF115" s="2"/>
      <c r="LRG115" s="2"/>
      <c r="LRH115" s="5"/>
      <c r="LRI115" s="5"/>
      <c r="LRJ115" s="5"/>
      <c r="LRK115" s="5"/>
      <c r="LRL115" s="5"/>
      <c r="LRM115" s="1"/>
      <c r="LRN115" s="2"/>
      <c r="LRO115" s="2"/>
      <c r="LRP115" s="5"/>
      <c r="LRQ115" s="5"/>
      <c r="LRR115" s="5"/>
      <c r="LRS115" s="5"/>
      <c r="LRT115" s="5"/>
      <c r="LRU115" s="1"/>
      <c r="LRV115" s="2"/>
      <c r="LRW115" s="2"/>
      <c r="LRX115" s="5"/>
      <c r="LRY115" s="5"/>
      <c r="LRZ115" s="5"/>
      <c r="LSA115" s="5"/>
      <c r="LSB115" s="5"/>
      <c r="LSC115" s="1"/>
      <c r="LSD115" s="2"/>
      <c r="LSE115" s="2"/>
      <c r="LSF115" s="5"/>
      <c r="LSG115" s="5"/>
      <c r="LSH115" s="5"/>
      <c r="LSI115" s="5"/>
      <c r="LSJ115" s="5"/>
      <c r="LSK115" s="1"/>
      <c r="LSL115" s="2"/>
      <c r="LSM115" s="2"/>
      <c r="LSN115" s="5"/>
      <c r="LSO115" s="5"/>
      <c r="LSP115" s="5"/>
      <c r="LSQ115" s="5"/>
      <c r="LSR115" s="5"/>
      <c r="LSS115" s="1"/>
      <c r="LST115" s="2"/>
      <c r="LSU115" s="2"/>
      <c r="LSV115" s="5"/>
      <c r="LSW115" s="5"/>
      <c r="LSX115" s="5"/>
      <c r="LSY115" s="5"/>
      <c r="LSZ115" s="5"/>
      <c r="LTA115" s="1"/>
      <c r="LTB115" s="2"/>
      <c r="LTC115" s="2"/>
      <c r="LTD115" s="5"/>
      <c r="LTE115" s="5"/>
      <c r="LTF115" s="5"/>
      <c r="LTG115" s="5"/>
      <c r="LTH115" s="5"/>
      <c r="LTI115" s="1"/>
      <c r="LTJ115" s="2"/>
      <c r="LTK115" s="2"/>
      <c r="LTL115" s="5"/>
      <c r="LTM115" s="5"/>
      <c r="LTN115" s="5"/>
      <c r="LTO115" s="5"/>
      <c r="LTP115" s="5"/>
      <c r="LTQ115" s="1"/>
      <c r="LTR115" s="2"/>
      <c r="LTS115" s="2"/>
      <c r="LTT115" s="5"/>
      <c r="LTU115" s="5"/>
      <c r="LTV115" s="5"/>
      <c r="LTW115" s="5"/>
      <c r="LTX115" s="5"/>
      <c r="LTY115" s="1"/>
      <c r="LTZ115" s="2"/>
      <c r="LUA115" s="2"/>
      <c r="LUB115" s="5"/>
      <c r="LUC115" s="5"/>
      <c r="LUD115" s="5"/>
      <c r="LUE115" s="5"/>
      <c r="LUF115" s="5"/>
      <c r="LUG115" s="1"/>
      <c r="LUH115" s="2"/>
      <c r="LUI115" s="2"/>
      <c r="LUJ115" s="5"/>
      <c r="LUK115" s="5"/>
      <c r="LUL115" s="5"/>
      <c r="LUM115" s="5"/>
      <c r="LUN115" s="5"/>
      <c r="LUO115" s="1"/>
      <c r="LUP115" s="2"/>
      <c r="LUQ115" s="2"/>
      <c r="LUR115" s="5"/>
      <c r="LUS115" s="5"/>
      <c r="LUT115" s="5"/>
      <c r="LUU115" s="5"/>
      <c r="LUV115" s="5"/>
      <c r="LUW115" s="1"/>
      <c r="LUX115" s="2"/>
      <c r="LUY115" s="2"/>
      <c r="LUZ115" s="5"/>
      <c r="LVA115" s="5"/>
      <c r="LVB115" s="5"/>
      <c r="LVC115" s="5"/>
      <c r="LVD115" s="5"/>
      <c r="LVE115" s="1"/>
      <c r="LVF115" s="2"/>
      <c r="LVG115" s="2"/>
      <c r="LVH115" s="5"/>
      <c r="LVI115" s="5"/>
      <c r="LVJ115" s="5"/>
      <c r="LVK115" s="5"/>
      <c r="LVL115" s="5"/>
      <c r="LVM115" s="1"/>
      <c r="LVN115" s="2"/>
      <c r="LVO115" s="2"/>
      <c r="LVP115" s="5"/>
      <c r="LVQ115" s="5"/>
      <c r="LVR115" s="5"/>
      <c r="LVS115" s="5"/>
      <c r="LVT115" s="5"/>
      <c r="LVU115" s="1"/>
      <c r="LVV115" s="2"/>
      <c r="LVW115" s="2"/>
      <c r="LVX115" s="5"/>
      <c r="LVY115" s="5"/>
      <c r="LVZ115" s="5"/>
      <c r="LWA115" s="5"/>
      <c r="LWB115" s="5"/>
      <c r="LWC115" s="1"/>
      <c r="LWD115" s="2"/>
      <c r="LWE115" s="2"/>
      <c r="LWF115" s="5"/>
      <c r="LWG115" s="5"/>
      <c r="LWH115" s="5"/>
      <c r="LWI115" s="5"/>
      <c r="LWJ115" s="5"/>
      <c r="LWK115" s="1"/>
      <c r="LWL115" s="2"/>
      <c r="LWM115" s="2"/>
      <c r="LWN115" s="5"/>
      <c r="LWO115" s="5"/>
      <c r="LWP115" s="5"/>
      <c r="LWQ115" s="5"/>
      <c r="LWR115" s="5"/>
      <c r="LWS115" s="1"/>
      <c r="LWT115" s="2"/>
      <c r="LWU115" s="2"/>
      <c r="LWV115" s="5"/>
      <c r="LWW115" s="5"/>
      <c r="LWX115" s="5"/>
      <c r="LWY115" s="5"/>
      <c r="LWZ115" s="5"/>
      <c r="LXA115" s="1"/>
      <c r="LXB115" s="2"/>
      <c r="LXC115" s="2"/>
      <c r="LXD115" s="5"/>
      <c r="LXE115" s="5"/>
      <c r="LXF115" s="5"/>
      <c r="LXG115" s="5"/>
      <c r="LXH115" s="5"/>
      <c r="LXI115" s="1"/>
      <c r="LXJ115" s="2"/>
      <c r="LXK115" s="2"/>
      <c r="LXL115" s="5"/>
      <c r="LXM115" s="5"/>
      <c r="LXN115" s="5"/>
      <c r="LXO115" s="5"/>
      <c r="LXP115" s="5"/>
      <c r="LXQ115" s="1"/>
      <c r="LXR115" s="2"/>
      <c r="LXS115" s="2"/>
      <c r="LXT115" s="5"/>
      <c r="LXU115" s="5"/>
      <c r="LXV115" s="5"/>
      <c r="LXW115" s="5"/>
      <c r="LXX115" s="5"/>
      <c r="LXY115" s="1"/>
      <c r="LXZ115" s="2"/>
      <c r="LYA115" s="2"/>
      <c r="LYB115" s="5"/>
      <c r="LYC115" s="5"/>
      <c r="LYD115" s="5"/>
      <c r="LYE115" s="5"/>
      <c r="LYF115" s="5"/>
      <c r="LYG115" s="1"/>
      <c r="LYH115" s="2"/>
      <c r="LYI115" s="2"/>
      <c r="LYJ115" s="5"/>
      <c r="LYK115" s="5"/>
      <c r="LYL115" s="5"/>
      <c r="LYM115" s="5"/>
      <c r="LYN115" s="5"/>
      <c r="LYO115" s="1"/>
      <c r="LYP115" s="2"/>
      <c r="LYQ115" s="2"/>
      <c r="LYR115" s="5"/>
      <c r="LYS115" s="5"/>
      <c r="LYT115" s="5"/>
      <c r="LYU115" s="5"/>
      <c r="LYV115" s="5"/>
      <c r="LYW115" s="1"/>
      <c r="LYX115" s="2"/>
      <c r="LYY115" s="2"/>
      <c r="LYZ115" s="5"/>
      <c r="LZA115" s="5"/>
      <c r="LZB115" s="5"/>
      <c r="LZC115" s="5"/>
      <c r="LZD115" s="5"/>
      <c r="LZE115" s="1"/>
      <c r="LZF115" s="2"/>
      <c r="LZG115" s="2"/>
      <c r="LZH115" s="5"/>
      <c r="LZI115" s="5"/>
      <c r="LZJ115" s="5"/>
      <c r="LZK115" s="5"/>
      <c r="LZL115" s="5"/>
      <c r="LZM115" s="1"/>
      <c r="LZN115" s="2"/>
      <c r="LZO115" s="2"/>
      <c r="LZP115" s="5"/>
      <c r="LZQ115" s="5"/>
      <c r="LZR115" s="5"/>
      <c r="LZS115" s="5"/>
      <c r="LZT115" s="5"/>
      <c r="LZU115" s="1"/>
      <c r="LZV115" s="2"/>
      <c r="LZW115" s="2"/>
      <c r="LZX115" s="5"/>
      <c r="LZY115" s="5"/>
      <c r="LZZ115" s="5"/>
      <c r="MAA115" s="5"/>
      <c r="MAB115" s="5"/>
      <c r="MAC115" s="1"/>
      <c r="MAD115" s="2"/>
      <c r="MAE115" s="2"/>
      <c r="MAF115" s="5"/>
      <c r="MAG115" s="5"/>
      <c r="MAH115" s="5"/>
      <c r="MAI115" s="5"/>
      <c r="MAJ115" s="5"/>
      <c r="MAK115" s="1"/>
      <c r="MAL115" s="2"/>
      <c r="MAM115" s="2"/>
      <c r="MAN115" s="5"/>
      <c r="MAO115" s="5"/>
      <c r="MAP115" s="5"/>
      <c r="MAQ115" s="5"/>
      <c r="MAR115" s="5"/>
      <c r="MAS115" s="1"/>
      <c r="MAT115" s="2"/>
      <c r="MAU115" s="2"/>
      <c r="MAV115" s="5"/>
      <c r="MAW115" s="5"/>
      <c r="MAX115" s="5"/>
      <c r="MAY115" s="5"/>
      <c r="MAZ115" s="5"/>
      <c r="MBA115" s="1"/>
      <c r="MBB115" s="2"/>
      <c r="MBC115" s="2"/>
      <c r="MBD115" s="5"/>
      <c r="MBE115" s="5"/>
      <c r="MBF115" s="5"/>
      <c r="MBG115" s="5"/>
      <c r="MBH115" s="5"/>
      <c r="MBI115" s="1"/>
      <c r="MBJ115" s="2"/>
      <c r="MBK115" s="2"/>
      <c r="MBL115" s="5"/>
      <c r="MBM115" s="5"/>
      <c r="MBN115" s="5"/>
      <c r="MBO115" s="5"/>
      <c r="MBP115" s="5"/>
      <c r="MBQ115" s="1"/>
      <c r="MBR115" s="2"/>
      <c r="MBS115" s="2"/>
      <c r="MBT115" s="5"/>
      <c r="MBU115" s="5"/>
      <c r="MBV115" s="5"/>
      <c r="MBW115" s="5"/>
      <c r="MBX115" s="5"/>
      <c r="MBY115" s="1"/>
      <c r="MBZ115" s="2"/>
      <c r="MCA115" s="2"/>
      <c r="MCB115" s="5"/>
      <c r="MCC115" s="5"/>
      <c r="MCD115" s="5"/>
      <c r="MCE115" s="5"/>
      <c r="MCF115" s="5"/>
      <c r="MCG115" s="1"/>
      <c r="MCH115" s="2"/>
      <c r="MCI115" s="2"/>
      <c r="MCJ115" s="5"/>
      <c r="MCK115" s="5"/>
      <c r="MCL115" s="5"/>
      <c r="MCM115" s="5"/>
      <c r="MCN115" s="5"/>
      <c r="MCO115" s="1"/>
      <c r="MCP115" s="2"/>
      <c r="MCQ115" s="2"/>
      <c r="MCR115" s="5"/>
      <c r="MCS115" s="5"/>
      <c r="MCT115" s="5"/>
      <c r="MCU115" s="5"/>
      <c r="MCV115" s="5"/>
      <c r="MCW115" s="1"/>
      <c r="MCX115" s="2"/>
      <c r="MCY115" s="2"/>
      <c r="MCZ115" s="5"/>
      <c r="MDA115" s="5"/>
      <c r="MDB115" s="5"/>
      <c r="MDC115" s="5"/>
      <c r="MDD115" s="5"/>
      <c r="MDE115" s="1"/>
      <c r="MDF115" s="2"/>
      <c r="MDG115" s="2"/>
      <c r="MDH115" s="5"/>
      <c r="MDI115" s="5"/>
      <c r="MDJ115" s="5"/>
      <c r="MDK115" s="5"/>
      <c r="MDL115" s="5"/>
      <c r="MDM115" s="1"/>
      <c r="MDN115" s="2"/>
      <c r="MDO115" s="2"/>
      <c r="MDP115" s="5"/>
      <c r="MDQ115" s="5"/>
      <c r="MDR115" s="5"/>
      <c r="MDS115" s="5"/>
      <c r="MDT115" s="5"/>
      <c r="MDU115" s="1"/>
      <c r="MDV115" s="2"/>
      <c r="MDW115" s="2"/>
      <c r="MDX115" s="5"/>
      <c r="MDY115" s="5"/>
      <c r="MDZ115" s="5"/>
      <c r="MEA115" s="5"/>
      <c r="MEB115" s="5"/>
      <c r="MEC115" s="1"/>
      <c r="MED115" s="2"/>
      <c r="MEE115" s="2"/>
      <c r="MEF115" s="5"/>
      <c r="MEG115" s="5"/>
      <c r="MEH115" s="5"/>
      <c r="MEI115" s="5"/>
      <c r="MEJ115" s="5"/>
      <c r="MEK115" s="1"/>
      <c r="MEL115" s="2"/>
      <c r="MEM115" s="2"/>
      <c r="MEN115" s="5"/>
      <c r="MEO115" s="5"/>
      <c r="MEP115" s="5"/>
      <c r="MEQ115" s="5"/>
      <c r="MER115" s="5"/>
      <c r="MES115" s="1"/>
      <c r="MET115" s="2"/>
      <c r="MEU115" s="2"/>
      <c r="MEV115" s="5"/>
      <c r="MEW115" s="5"/>
      <c r="MEX115" s="5"/>
      <c r="MEY115" s="5"/>
      <c r="MEZ115" s="5"/>
      <c r="MFA115" s="1"/>
      <c r="MFB115" s="2"/>
      <c r="MFC115" s="2"/>
      <c r="MFD115" s="5"/>
      <c r="MFE115" s="5"/>
      <c r="MFF115" s="5"/>
      <c r="MFG115" s="5"/>
      <c r="MFH115" s="5"/>
      <c r="MFI115" s="1"/>
      <c r="MFJ115" s="2"/>
      <c r="MFK115" s="2"/>
      <c r="MFL115" s="5"/>
      <c r="MFM115" s="5"/>
      <c r="MFN115" s="5"/>
      <c r="MFO115" s="5"/>
      <c r="MFP115" s="5"/>
      <c r="MFQ115" s="1"/>
      <c r="MFR115" s="2"/>
      <c r="MFS115" s="2"/>
      <c r="MFT115" s="5"/>
      <c r="MFU115" s="5"/>
      <c r="MFV115" s="5"/>
      <c r="MFW115" s="5"/>
      <c r="MFX115" s="5"/>
      <c r="MFY115" s="1"/>
      <c r="MFZ115" s="2"/>
      <c r="MGA115" s="2"/>
      <c r="MGB115" s="5"/>
      <c r="MGC115" s="5"/>
      <c r="MGD115" s="5"/>
      <c r="MGE115" s="5"/>
      <c r="MGF115" s="5"/>
      <c r="MGG115" s="1"/>
      <c r="MGH115" s="2"/>
      <c r="MGI115" s="2"/>
      <c r="MGJ115" s="5"/>
      <c r="MGK115" s="5"/>
      <c r="MGL115" s="5"/>
      <c r="MGM115" s="5"/>
      <c r="MGN115" s="5"/>
      <c r="MGO115" s="1"/>
      <c r="MGP115" s="2"/>
      <c r="MGQ115" s="2"/>
      <c r="MGR115" s="5"/>
      <c r="MGS115" s="5"/>
      <c r="MGT115" s="5"/>
      <c r="MGU115" s="5"/>
      <c r="MGV115" s="5"/>
      <c r="MGW115" s="1"/>
      <c r="MGX115" s="2"/>
      <c r="MGY115" s="2"/>
      <c r="MGZ115" s="5"/>
      <c r="MHA115" s="5"/>
      <c r="MHB115" s="5"/>
      <c r="MHC115" s="5"/>
      <c r="MHD115" s="5"/>
      <c r="MHE115" s="1"/>
      <c r="MHF115" s="2"/>
      <c r="MHG115" s="2"/>
      <c r="MHH115" s="5"/>
      <c r="MHI115" s="5"/>
      <c r="MHJ115" s="5"/>
      <c r="MHK115" s="5"/>
      <c r="MHL115" s="5"/>
      <c r="MHM115" s="1"/>
      <c r="MHN115" s="2"/>
      <c r="MHO115" s="2"/>
      <c r="MHP115" s="5"/>
      <c r="MHQ115" s="5"/>
      <c r="MHR115" s="5"/>
      <c r="MHS115" s="5"/>
      <c r="MHT115" s="5"/>
      <c r="MHU115" s="1"/>
      <c r="MHV115" s="2"/>
      <c r="MHW115" s="2"/>
      <c r="MHX115" s="5"/>
      <c r="MHY115" s="5"/>
      <c r="MHZ115" s="5"/>
      <c r="MIA115" s="5"/>
      <c r="MIB115" s="5"/>
      <c r="MIC115" s="1"/>
      <c r="MID115" s="2"/>
      <c r="MIE115" s="2"/>
      <c r="MIF115" s="5"/>
      <c r="MIG115" s="5"/>
      <c r="MIH115" s="5"/>
      <c r="MII115" s="5"/>
      <c r="MIJ115" s="5"/>
      <c r="MIK115" s="1"/>
      <c r="MIL115" s="2"/>
      <c r="MIM115" s="2"/>
      <c r="MIN115" s="5"/>
      <c r="MIO115" s="5"/>
      <c r="MIP115" s="5"/>
      <c r="MIQ115" s="5"/>
      <c r="MIR115" s="5"/>
      <c r="MIS115" s="1"/>
      <c r="MIT115" s="2"/>
      <c r="MIU115" s="2"/>
      <c r="MIV115" s="5"/>
      <c r="MIW115" s="5"/>
      <c r="MIX115" s="5"/>
      <c r="MIY115" s="5"/>
      <c r="MIZ115" s="5"/>
      <c r="MJA115" s="1"/>
      <c r="MJB115" s="2"/>
      <c r="MJC115" s="2"/>
      <c r="MJD115" s="5"/>
      <c r="MJE115" s="5"/>
      <c r="MJF115" s="5"/>
      <c r="MJG115" s="5"/>
      <c r="MJH115" s="5"/>
      <c r="MJI115" s="1"/>
      <c r="MJJ115" s="2"/>
      <c r="MJK115" s="2"/>
      <c r="MJL115" s="5"/>
      <c r="MJM115" s="5"/>
      <c r="MJN115" s="5"/>
      <c r="MJO115" s="5"/>
      <c r="MJP115" s="5"/>
      <c r="MJQ115" s="1"/>
      <c r="MJR115" s="2"/>
      <c r="MJS115" s="2"/>
      <c r="MJT115" s="5"/>
      <c r="MJU115" s="5"/>
      <c r="MJV115" s="5"/>
      <c r="MJW115" s="5"/>
      <c r="MJX115" s="5"/>
      <c r="MJY115" s="1"/>
      <c r="MJZ115" s="2"/>
      <c r="MKA115" s="2"/>
      <c r="MKB115" s="5"/>
      <c r="MKC115" s="5"/>
      <c r="MKD115" s="5"/>
      <c r="MKE115" s="5"/>
      <c r="MKF115" s="5"/>
      <c r="MKG115" s="1"/>
      <c r="MKH115" s="2"/>
      <c r="MKI115" s="2"/>
      <c r="MKJ115" s="5"/>
      <c r="MKK115" s="5"/>
      <c r="MKL115" s="5"/>
      <c r="MKM115" s="5"/>
      <c r="MKN115" s="5"/>
      <c r="MKO115" s="1"/>
      <c r="MKP115" s="2"/>
      <c r="MKQ115" s="2"/>
      <c r="MKR115" s="5"/>
      <c r="MKS115" s="5"/>
      <c r="MKT115" s="5"/>
      <c r="MKU115" s="5"/>
      <c r="MKV115" s="5"/>
      <c r="MKW115" s="1"/>
      <c r="MKX115" s="2"/>
      <c r="MKY115" s="2"/>
      <c r="MKZ115" s="5"/>
      <c r="MLA115" s="5"/>
      <c r="MLB115" s="5"/>
      <c r="MLC115" s="5"/>
      <c r="MLD115" s="5"/>
      <c r="MLE115" s="1"/>
      <c r="MLF115" s="2"/>
      <c r="MLG115" s="2"/>
      <c r="MLH115" s="5"/>
      <c r="MLI115" s="5"/>
      <c r="MLJ115" s="5"/>
      <c r="MLK115" s="5"/>
      <c r="MLL115" s="5"/>
      <c r="MLM115" s="1"/>
      <c r="MLN115" s="2"/>
      <c r="MLO115" s="2"/>
      <c r="MLP115" s="5"/>
      <c r="MLQ115" s="5"/>
      <c r="MLR115" s="5"/>
      <c r="MLS115" s="5"/>
      <c r="MLT115" s="5"/>
      <c r="MLU115" s="1"/>
      <c r="MLV115" s="2"/>
      <c r="MLW115" s="2"/>
      <c r="MLX115" s="5"/>
      <c r="MLY115" s="5"/>
      <c r="MLZ115" s="5"/>
      <c r="MMA115" s="5"/>
      <c r="MMB115" s="5"/>
      <c r="MMC115" s="1"/>
      <c r="MMD115" s="2"/>
      <c r="MME115" s="2"/>
      <c r="MMF115" s="5"/>
      <c r="MMG115" s="5"/>
      <c r="MMH115" s="5"/>
      <c r="MMI115" s="5"/>
      <c r="MMJ115" s="5"/>
      <c r="MMK115" s="1"/>
      <c r="MML115" s="2"/>
      <c r="MMM115" s="2"/>
      <c r="MMN115" s="5"/>
      <c r="MMO115" s="5"/>
      <c r="MMP115" s="5"/>
      <c r="MMQ115" s="5"/>
      <c r="MMR115" s="5"/>
      <c r="MMS115" s="1"/>
      <c r="MMT115" s="2"/>
      <c r="MMU115" s="2"/>
      <c r="MMV115" s="5"/>
      <c r="MMW115" s="5"/>
      <c r="MMX115" s="5"/>
      <c r="MMY115" s="5"/>
      <c r="MMZ115" s="5"/>
      <c r="MNA115" s="1"/>
      <c r="MNB115" s="2"/>
      <c r="MNC115" s="2"/>
      <c r="MND115" s="5"/>
      <c r="MNE115" s="5"/>
      <c r="MNF115" s="5"/>
      <c r="MNG115" s="5"/>
      <c r="MNH115" s="5"/>
      <c r="MNI115" s="1"/>
      <c r="MNJ115" s="2"/>
      <c r="MNK115" s="2"/>
      <c r="MNL115" s="5"/>
      <c r="MNM115" s="5"/>
      <c r="MNN115" s="5"/>
      <c r="MNO115" s="5"/>
      <c r="MNP115" s="5"/>
      <c r="MNQ115" s="1"/>
      <c r="MNR115" s="2"/>
      <c r="MNS115" s="2"/>
      <c r="MNT115" s="5"/>
      <c r="MNU115" s="5"/>
      <c r="MNV115" s="5"/>
      <c r="MNW115" s="5"/>
      <c r="MNX115" s="5"/>
      <c r="MNY115" s="1"/>
      <c r="MNZ115" s="2"/>
      <c r="MOA115" s="2"/>
      <c r="MOB115" s="5"/>
      <c r="MOC115" s="5"/>
      <c r="MOD115" s="5"/>
      <c r="MOE115" s="5"/>
      <c r="MOF115" s="5"/>
      <c r="MOG115" s="1"/>
      <c r="MOH115" s="2"/>
      <c r="MOI115" s="2"/>
      <c r="MOJ115" s="5"/>
      <c r="MOK115" s="5"/>
      <c r="MOL115" s="5"/>
      <c r="MOM115" s="5"/>
      <c r="MON115" s="5"/>
      <c r="MOO115" s="1"/>
      <c r="MOP115" s="2"/>
      <c r="MOQ115" s="2"/>
      <c r="MOR115" s="5"/>
      <c r="MOS115" s="5"/>
      <c r="MOT115" s="5"/>
      <c r="MOU115" s="5"/>
      <c r="MOV115" s="5"/>
      <c r="MOW115" s="1"/>
      <c r="MOX115" s="2"/>
      <c r="MOY115" s="2"/>
      <c r="MOZ115" s="5"/>
      <c r="MPA115" s="5"/>
      <c r="MPB115" s="5"/>
      <c r="MPC115" s="5"/>
      <c r="MPD115" s="5"/>
      <c r="MPE115" s="1"/>
      <c r="MPF115" s="2"/>
      <c r="MPG115" s="2"/>
      <c r="MPH115" s="5"/>
      <c r="MPI115" s="5"/>
      <c r="MPJ115" s="5"/>
      <c r="MPK115" s="5"/>
      <c r="MPL115" s="5"/>
      <c r="MPM115" s="1"/>
      <c r="MPN115" s="2"/>
      <c r="MPO115" s="2"/>
      <c r="MPP115" s="5"/>
      <c r="MPQ115" s="5"/>
      <c r="MPR115" s="5"/>
      <c r="MPS115" s="5"/>
      <c r="MPT115" s="5"/>
      <c r="MPU115" s="1"/>
      <c r="MPV115" s="2"/>
      <c r="MPW115" s="2"/>
      <c r="MPX115" s="5"/>
      <c r="MPY115" s="5"/>
      <c r="MPZ115" s="5"/>
      <c r="MQA115" s="5"/>
      <c r="MQB115" s="5"/>
      <c r="MQC115" s="1"/>
      <c r="MQD115" s="2"/>
      <c r="MQE115" s="2"/>
      <c r="MQF115" s="5"/>
      <c r="MQG115" s="5"/>
      <c r="MQH115" s="5"/>
      <c r="MQI115" s="5"/>
      <c r="MQJ115" s="5"/>
      <c r="MQK115" s="1"/>
      <c r="MQL115" s="2"/>
      <c r="MQM115" s="2"/>
      <c r="MQN115" s="5"/>
      <c r="MQO115" s="5"/>
      <c r="MQP115" s="5"/>
      <c r="MQQ115" s="5"/>
      <c r="MQR115" s="5"/>
      <c r="MQS115" s="1"/>
      <c r="MQT115" s="2"/>
      <c r="MQU115" s="2"/>
      <c r="MQV115" s="5"/>
      <c r="MQW115" s="5"/>
      <c r="MQX115" s="5"/>
      <c r="MQY115" s="5"/>
      <c r="MQZ115" s="5"/>
      <c r="MRA115" s="1"/>
      <c r="MRB115" s="2"/>
      <c r="MRC115" s="2"/>
      <c r="MRD115" s="5"/>
      <c r="MRE115" s="5"/>
      <c r="MRF115" s="5"/>
      <c r="MRG115" s="5"/>
      <c r="MRH115" s="5"/>
      <c r="MRI115" s="1"/>
      <c r="MRJ115" s="2"/>
      <c r="MRK115" s="2"/>
      <c r="MRL115" s="5"/>
      <c r="MRM115" s="5"/>
      <c r="MRN115" s="5"/>
      <c r="MRO115" s="5"/>
      <c r="MRP115" s="5"/>
      <c r="MRQ115" s="1"/>
      <c r="MRR115" s="2"/>
      <c r="MRS115" s="2"/>
      <c r="MRT115" s="5"/>
      <c r="MRU115" s="5"/>
      <c r="MRV115" s="5"/>
      <c r="MRW115" s="5"/>
      <c r="MRX115" s="5"/>
      <c r="MRY115" s="1"/>
      <c r="MRZ115" s="2"/>
      <c r="MSA115" s="2"/>
      <c r="MSB115" s="5"/>
      <c r="MSC115" s="5"/>
      <c r="MSD115" s="5"/>
      <c r="MSE115" s="5"/>
      <c r="MSF115" s="5"/>
      <c r="MSG115" s="1"/>
      <c r="MSH115" s="2"/>
      <c r="MSI115" s="2"/>
      <c r="MSJ115" s="5"/>
      <c r="MSK115" s="5"/>
      <c r="MSL115" s="5"/>
      <c r="MSM115" s="5"/>
      <c r="MSN115" s="5"/>
      <c r="MSO115" s="1"/>
      <c r="MSP115" s="2"/>
      <c r="MSQ115" s="2"/>
      <c r="MSR115" s="5"/>
      <c r="MSS115" s="5"/>
      <c r="MST115" s="5"/>
      <c r="MSU115" s="5"/>
      <c r="MSV115" s="5"/>
      <c r="MSW115" s="1"/>
      <c r="MSX115" s="2"/>
      <c r="MSY115" s="2"/>
      <c r="MSZ115" s="5"/>
      <c r="MTA115" s="5"/>
      <c r="MTB115" s="5"/>
      <c r="MTC115" s="5"/>
      <c r="MTD115" s="5"/>
      <c r="MTE115" s="1"/>
      <c r="MTF115" s="2"/>
      <c r="MTG115" s="2"/>
      <c r="MTH115" s="5"/>
      <c r="MTI115" s="5"/>
      <c r="MTJ115" s="5"/>
      <c r="MTK115" s="5"/>
      <c r="MTL115" s="5"/>
      <c r="MTM115" s="1"/>
      <c r="MTN115" s="2"/>
      <c r="MTO115" s="2"/>
      <c r="MTP115" s="5"/>
      <c r="MTQ115" s="5"/>
      <c r="MTR115" s="5"/>
      <c r="MTS115" s="5"/>
      <c r="MTT115" s="5"/>
      <c r="MTU115" s="1"/>
      <c r="MTV115" s="2"/>
      <c r="MTW115" s="2"/>
      <c r="MTX115" s="5"/>
      <c r="MTY115" s="5"/>
      <c r="MTZ115" s="5"/>
      <c r="MUA115" s="5"/>
      <c r="MUB115" s="5"/>
      <c r="MUC115" s="1"/>
      <c r="MUD115" s="2"/>
      <c r="MUE115" s="2"/>
      <c r="MUF115" s="5"/>
      <c r="MUG115" s="5"/>
      <c r="MUH115" s="5"/>
      <c r="MUI115" s="5"/>
      <c r="MUJ115" s="5"/>
      <c r="MUK115" s="1"/>
      <c r="MUL115" s="2"/>
      <c r="MUM115" s="2"/>
      <c r="MUN115" s="5"/>
      <c r="MUO115" s="5"/>
      <c r="MUP115" s="5"/>
      <c r="MUQ115" s="5"/>
      <c r="MUR115" s="5"/>
      <c r="MUS115" s="1"/>
      <c r="MUT115" s="2"/>
      <c r="MUU115" s="2"/>
      <c r="MUV115" s="5"/>
      <c r="MUW115" s="5"/>
      <c r="MUX115" s="5"/>
      <c r="MUY115" s="5"/>
      <c r="MUZ115" s="5"/>
      <c r="MVA115" s="1"/>
      <c r="MVB115" s="2"/>
      <c r="MVC115" s="2"/>
      <c r="MVD115" s="5"/>
      <c r="MVE115" s="5"/>
      <c r="MVF115" s="5"/>
      <c r="MVG115" s="5"/>
      <c r="MVH115" s="5"/>
      <c r="MVI115" s="1"/>
      <c r="MVJ115" s="2"/>
      <c r="MVK115" s="2"/>
      <c r="MVL115" s="5"/>
      <c r="MVM115" s="5"/>
      <c r="MVN115" s="5"/>
      <c r="MVO115" s="5"/>
      <c r="MVP115" s="5"/>
      <c r="MVQ115" s="1"/>
      <c r="MVR115" s="2"/>
      <c r="MVS115" s="2"/>
      <c r="MVT115" s="5"/>
      <c r="MVU115" s="5"/>
      <c r="MVV115" s="5"/>
      <c r="MVW115" s="5"/>
      <c r="MVX115" s="5"/>
      <c r="MVY115" s="1"/>
      <c r="MVZ115" s="2"/>
      <c r="MWA115" s="2"/>
      <c r="MWB115" s="5"/>
      <c r="MWC115" s="5"/>
      <c r="MWD115" s="5"/>
      <c r="MWE115" s="5"/>
      <c r="MWF115" s="5"/>
      <c r="MWG115" s="1"/>
      <c r="MWH115" s="2"/>
      <c r="MWI115" s="2"/>
      <c r="MWJ115" s="5"/>
      <c r="MWK115" s="5"/>
      <c r="MWL115" s="5"/>
      <c r="MWM115" s="5"/>
      <c r="MWN115" s="5"/>
      <c r="MWO115" s="1"/>
      <c r="MWP115" s="2"/>
      <c r="MWQ115" s="2"/>
      <c r="MWR115" s="5"/>
      <c r="MWS115" s="5"/>
      <c r="MWT115" s="5"/>
      <c r="MWU115" s="5"/>
      <c r="MWV115" s="5"/>
      <c r="MWW115" s="1"/>
      <c r="MWX115" s="2"/>
      <c r="MWY115" s="2"/>
      <c r="MWZ115" s="5"/>
      <c r="MXA115" s="5"/>
      <c r="MXB115" s="5"/>
      <c r="MXC115" s="5"/>
      <c r="MXD115" s="5"/>
      <c r="MXE115" s="1"/>
      <c r="MXF115" s="2"/>
      <c r="MXG115" s="2"/>
      <c r="MXH115" s="5"/>
      <c r="MXI115" s="5"/>
      <c r="MXJ115" s="5"/>
      <c r="MXK115" s="5"/>
      <c r="MXL115" s="5"/>
      <c r="MXM115" s="1"/>
      <c r="MXN115" s="2"/>
      <c r="MXO115" s="2"/>
      <c r="MXP115" s="5"/>
      <c r="MXQ115" s="5"/>
      <c r="MXR115" s="5"/>
      <c r="MXS115" s="5"/>
      <c r="MXT115" s="5"/>
      <c r="MXU115" s="1"/>
      <c r="MXV115" s="2"/>
      <c r="MXW115" s="2"/>
      <c r="MXX115" s="5"/>
      <c r="MXY115" s="5"/>
      <c r="MXZ115" s="5"/>
      <c r="MYA115" s="5"/>
      <c r="MYB115" s="5"/>
      <c r="MYC115" s="1"/>
      <c r="MYD115" s="2"/>
      <c r="MYE115" s="2"/>
      <c r="MYF115" s="5"/>
      <c r="MYG115" s="5"/>
      <c r="MYH115" s="5"/>
      <c r="MYI115" s="5"/>
      <c r="MYJ115" s="5"/>
      <c r="MYK115" s="1"/>
      <c r="MYL115" s="2"/>
      <c r="MYM115" s="2"/>
      <c r="MYN115" s="5"/>
      <c r="MYO115" s="5"/>
      <c r="MYP115" s="5"/>
      <c r="MYQ115" s="5"/>
      <c r="MYR115" s="5"/>
      <c r="MYS115" s="1"/>
      <c r="MYT115" s="2"/>
      <c r="MYU115" s="2"/>
      <c r="MYV115" s="5"/>
      <c r="MYW115" s="5"/>
      <c r="MYX115" s="5"/>
      <c r="MYY115" s="5"/>
      <c r="MYZ115" s="5"/>
      <c r="MZA115" s="1"/>
      <c r="MZB115" s="2"/>
      <c r="MZC115" s="2"/>
      <c r="MZD115" s="5"/>
      <c r="MZE115" s="5"/>
      <c r="MZF115" s="5"/>
      <c r="MZG115" s="5"/>
      <c r="MZH115" s="5"/>
      <c r="MZI115" s="1"/>
      <c r="MZJ115" s="2"/>
      <c r="MZK115" s="2"/>
      <c r="MZL115" s="5"/>
      <c r="MZM115" s="5"/>
      <c r="MZN115" s="5"/>
      <c r="MZO115" s="5"/>
      <c r="MZP115" s="5"/>
      <c r="MZQ115" s="1"/>
      <c r="MZR115" s="2"/>
      <c r="MZS115" s="2"/>
      <c r="MZT115" s="5"/>
      <c r="MZU115" s="5"/>
      <c r="MZV115" s="5"/>
      <c r="MZW115" s="5"/>
      <c r="MZX115" s="5"/>
      <c r="MZY115" s="1"/>
      <c r="MZZ115" s="2"/>
      <c r="NAA115" s="2"/>
      <c r="NAB115" s="5"/>
      <c r="NAC115" s="5"/>
      <c r="NAD115" s="5"/>
      <c r="NAE115" s="5"/>
      <c r="NAF115" s="5"/>
      <c r="NAG115" s="1"/>
      <c r="NAH115" s="2"/>
      <c r="NAI115" s="2"/>
      <c r="NAJ115" s="5"/>
      <c r="NAK115" s="5"/>
      <c r="NAL115" s="5"/>
      <c r="NAM115" s="5"/>
      <c r="NAN115" s="5"/>
      <c r="NAO115" s="1"/>
      <c r="NAP115" s="2"/>
      <c r="NAQ115" s="2"/>
      <c r="NAR115" s="5"/>
      <c r="NAS115" s="5"/>
      <c r="NAT115" s="5"/>
      <c r="NAU115" s="5"/>
      <c r="NAV115" s="5"/>
      <c r="NAW115" s="1"/>
      <c r="NAX115" s="2"/>
      <c r="NAY115" s="2"/>
      <c r="NAZ115" s="5"/>
      <c r="NBA115" s="5"/>
      <c r="NBB115" s="5"/>
      <c r="NBC115" s="5"/>
      <c r="NBD115" s="5"/>
      <c r="NBE115" s="1"/>
      <c r="NBF115" s="2"/>
      <c r="NBG115" s="2"/>
      <c r="NBH115" s="5"/>
      <c r="NBI115" s="5"/>
      <c r="NBJ115" s="5"/>
      <c r="NBK115" s="5"/>
      <c r="NBL115" s="5"/>
      <c r="NBM115" s="1"/>
      <c r="NBN115" s="2"/>
      <c r="NBO115" s="2"/>
      <c r="NBP115" s="5"/>
      <c r="NBQ115" s="5"/>
      <c r="NBR115" s="5"/>
      <c r="NBS115" s="5"/>
      <c r="NBT115" s="5"/>
      <c r="NBU115" s="1"/>
      <c r="NBV115" s="2"/>
      <c r="NBW115" s="2"/>
      <c r="NBX115" s="5"/>
      <c r="NBY115" s="5"/>
      <c r="NBZ115" s="5"/>
      <c r="NCA115" s="5"/>
      <c r="NCB115" s="5"/>
      <c r="NCC115" s="1"/>
      <c r="NCD115" s="2"/>
      <c r="NCE115" s="2"/>
      <c r="NCF115" s="5"/>
      <c r="NCG115" s="5"/>
      <c r="NCH115" s="5"/>
      <c r="NCI115" s="5"/>
      <c r="NCJ115" s="5"/>
      <c r="NCK115" s="1"/>
      <c r="NCL115" s="2"/>
      <c r="NCM115" s="2"/>
      <c r="NCN115" s="5"/>
      <c r="NCO115" s="5"/>
      <c r="NCP115" s="5"/>
      <c r="NCQ115" s="5"/>
      <c r="NCR115" s="5"/>
      <c r="NCS115" s="1"/>
      <c r="NCT115" s="2"/>
      <c r="NCU115" s="2"/>
      <c r="NCV115" s="5"/>
      <c r="NCW115" s="5"/>
      <c r="NCX115" s="5"/>
      <c r="NCY115" s="5"/>
      <c r="NCZ115" s="5"/>
      <c r="NDA115" s="1"/>
      <c r="NDB115" s="2"/>
      <c r="NDC115" s="2"/>
      <c r="NDD115" s="5"/>
      <c r="NDE115" s="5"/>
      <c r="NDF115" s="5"/>
      <c r="NDG115" s="5"/>
      <c r="NDH115" s="5"/>
      <c r="NDI115" s="1"/>
      <c r="NDJ115" s="2"/>
      <c r="NDK115" s="2"/>
      <c r="NDL115" s="5"/>
      <c r="NDM115" s="5"/>
      <c r="NDN115" s="5"/>
      <c r="NDO115" s="5"/>
      <c r="NDP115" s="5"/>
      <c r="NDQ115" s="1"/>
      <c r="NDR115" s="2"/>
      <c r="NDS115" s="2"/>
      <c r="NDT115" s="5"/>
      <c r="NDU115" s="5"/>
      <c r="NDV115" s="5"/>
      <c r="NDW115" s="5"/>
      <c r="NDX115" s="5"/>
      <c r="NDY115" s="1"/>
      <c r="NDZ115" s="2"/>
      <c r="NEA115" s="2"/>
      <c r="NEB115" s="5"/>
      <c r="NEC115" s="5"/>
      <c r="NED115" s="5"/>
      <c r="NEE115" s="5"/>
      <c r="NEF115" s="5"/>
      <c r="NEG115" s="1"/>
      <c r="NEH115" s="2"/>
      <c r="NEI115" s="2"/>
      <c r="NEJ115" s="5"/>
      <c r="NEK115" s="5"/>
      <c r="NEL115" s="5"/>
      <c r="NEM115" s="5"/>
      <c r="NEN115" s="5"/>
      <c r="NEO115" s="1"/>
      <c r="NEP115" s="2"/>
      <c r="NEQ115" s="2"/>
      <c r="NER115" s="5"/>
      <c r="NES115" s="5"/>
      <c r="NET115" s="5"/>
      <c r="NEU115" s="5"/>
      <c r="NEV115" s="5"/>
      <c r="NEW115" s="1"/>
      <c r="NEX115" s="2"/>
      <c r="NEY115" s="2"/>
      <c r="NEZ115" s="5"/>
      <c r="NFA115" s="5"/>
      <c r="NFB115" s="5"/>
      <c r="NFC115" s="5"/>
      <c r="NFD115" s="5"/>
      <c r="NFE115" s="1"/>
      <c r="NFF115" s="2"/>
      <c r="NFG115" s="2"/>
      <c r="NFH115" s="5"/>
      <c r="NFI115" s="5"/>
      <c r="NFJ115" s="5"/>
      <c r="NFK115" s="5"/>
      <c r="NFL115" s="5"/>
      <c r="NFM115" s="1"/>
      <c r="NFN115" s="2"/>
      <c r="NFO115" s="2"/>
      <c r="NFP115" s="5"/>
      <c r="NFQ115" s="5"/>
      <c r="NFR115" s="5"/>
      <c r="NFS115" s="5"/>
      <c r="NFT115" s="5"/>
      <c r="NFU115" s="1"/>
      <c r="NFV115" s="2"/>
      <c r="NFW115" s="2"/>
      <c r="NFX115" s="5"/>
      <c r="NFY115" s="5"/>
      <c r="NFZ115" s="5"/>
      <c r="NGA115" s="5"/>
      <c r="NGB115" s="5"/>
      <c r="NGC115" s="1"/>
      <c r="NGD115" s="2"/>
      <c r="NGE115" s="2"/>
      <c r="NGF115" s="5"/>
      <c r="NGG115" s="5"/>
      <c r="NGH115" s="5"/>
      <c r="NGI115" s="5"/>
      <c r="NGJ115" s="5"/>
      <c r="NGK115" s="1"/>
      <c r="NGL115" s="2"/>
      <c r="NGM115" s="2"/>
      <c r="NGN115" s="5"/>
      <c r="NGO115" s="5"/>
      <c r="NGP115" s="5"/>
      <c r="NGQ115" s="5"/>
      <c r="NGR115" s="5"/>
      <c r="NGS115" s="1"/>
      <c r="NGT115" s="2"/>
      <c r="NGU115" s="2"/>
      <c r="NGV115" s="5"/>
      <c r="NGW115" s="5"/>
      <c r="NGX115" s="5"/>
      <c r="NGY115" s="5"/>
      <c r="NGZ115" s="5"/>
      <c r="NHA115" s="1"/>
      <c r="NHB115" s="2"/>
      <c r="NHC115" s="2"/>
      <c r="NHD115" s="5"/>
      <c r="NHE115" s="5"/>
      <c r="NHF115" s="5"/>
      <c r="NHG115" s="5"/>
      <c r="NHH115" s="5"/>
      <c r="NHI115" s="1"/>
      <c r="NHJ115" s="2"/>
      <c r="NHK115" s="2"/>
      <c r="NHL115" s="5"/>
      <c r="NHM115" s="5"/>
      <c r="NHN115" s="5"/>
      <c r="NHO115" s="5"/>
      <c r="NHP115" s="5"/>
      <c r="NHQ115" s="1"/>
      <c r="NHR115" s="2"/>
      <c r="NHS115" s="2"/>
      <c r="NHT115" s="5"/>
      <c r="NHU115" s="5"/>
      <c r="NHV115" s="5"/>
      <c r="NHW115" s="5"/>
      <c r="NHX115" s="5"/>
      <c r="NHY115" s="1"/>
      <c r="NHZ115" s="2"/>
      <c r="NIA115" s="2"/>
      <c r="NIB115" s="5"/>
      <c r="NIC115" s="5"/>
      <c r="NID115" s="5"/>
      <c r="NIE115" s="5"/>
      <c r="NIF115" s="5"/>
      <c r="NIG115" s="1"/>
      <c r="NIH115" s="2"/>
      <c r="NII115" s="2"/>
      <c r="NIJ115" s="5"/>
      <c r="NIK115" s="5"/>
      <c r="NIL115" s="5"/>
      <c r="NIM115" s="5"/>
      <c r="NIN115" s="5"/>
      <c r="NIO115" s="1"/>
      <c r="NIP115" s="2"/>
      <c r="NIQ115" s="2"/>
      <c r="NIR115" s="5"/>
      <c r="NIS115" s="5"/>
      <c r="NIT115" s="5"/>
      <c r="NIU115" s="5"/>
      <c r="NIV115" s="5"/>
      <c r="NIW115" s="1"/>
      <c r="NIX115" s="2"/>
      <c r="NIY115" s="2"/>
      <c r="NIZ115" s="5"/>
      <c r="NJA115" s="5"/>
      <c r="NJB115" s="5"/>
      <c r="NJC115" s="5"/>
      <c r="NJD115" s="5"/>
      <c r="NJE115" s="1"/>
      <c r="NJF115" s="2"/>
      <c r="NJG115" s="2"/>
      <c r="NJH115" s="5"/>
      <c r="NJI115" s="5"/>
      <c r="NJJ115" s="5"/>
      <c r="NJK115" s="5"/>
      <c r="NJL115" s="5"/>
      <c r="NJM115" s="1"/>
      <c r="NJN115" s="2"/>
      <c r="NJO115" s="2"/>
      <c r="NJP115" s="5"/>
      <c r="NJQ115" s="5"/>
      <c r="NJR115" s="5"/>
      <c r="NJS115" s="5"/>
      <c r="NJT115" s="5"/>
      <c r="NJU115" s="1"/>
      <c r="NJV115" s="2"/>
      <c r="NJW115" s="2"/>
      <c r="NJX115" s="5"/>
      <c r="NJY115" s="5"/>
      <c r="NJZ115" s="5"/>
      <c r="NKA115" s="5"/>
      <c r="NKB115" s="5"/>
      <c r="NKC115" s="1"/>
      <c r="NKD115" s="2"/>
      <c r="NKE115" s="2"/>
      <c r="NKF115" s="5"/>
      <c r="NKG115" s="5"/>
      <c r="NKH115" s="5"/>
      <c r="NKI115" s="5"/>
      <c r="NKJ115" s="5"/>
      <c r="NKK115" s="1"/>
      <c r="NKL115" s="2"/>
      <c r="NKM115" s="2"/>
      <c r="NKN115" s="5"/>
      <c r="NKO115" s="5"/>
      <c r="NKP115" s="5"/>
      <c r="NKQ115" s="5"/>
      <c r="NKR115" s="5"/>
      <c r="NKS115" s="1"/>
      <c r="NKT115" s="2"/>
      <c r="NKU115" s="2"/>
      <c r="NKV115" s="5"/>
      <c r="NKW115" s="5"/>
      <c r="NKX115" s="5"/>
      <c r="NKY115" s="5"/>
      <c r="NKZ115" s="5"/>
      <c r="NLA115" s="1"/>
      <c r="NLB115" s="2"/>
      <c r="NLC115" s="2"/>
      <c r="NLD115" s="5"/>
      <c r="NLE115" s="5"/>
      <c r="NLF115" s="5"/>
      <c r="NLG115" s="5"/>
      <c r="NLH115" s="5"/>
      <c r="NLI115" s="1"/>
      <c r="NLJ115" s="2"/>
      <c r="NLK115" s="2"/>
      <c r="NLL115" s="5"/>
      <c r="NLM115" s="5"/>
      <c r="NLN115" s="5"/>
      <c r="NLO115" s="5"/>
      <c r="NLP115" s="5"/>
      <c r="NLQ115" s="1"/>
      <c r="NLR115" s="2"/>
      <c r="NLS115" s="2"/>
      <c r="NLT115" s="5"/>
      <c r="NLU115" s="5"/>
      <c r="NLV115" s="5"/>
      <c r="NLW115" s="5"/>
      <c r="NLX115" s="5"/>
      <c r="NLY115" s="1"/>
      <c r="NLZ115" s="2"/>
      <c r="NMA115" s="2"/>
      <c r="NMB115" s="5"/>
      <c r="NMC115" s="5"/>
      <c r="NMD115" s="5"/>
      <c r="NME115" s="5"/>
      <c r="NMF115" s="5"/>
      <c r="NMG115" s="1"/>
      <c r="NMH115" s="2"/>
      <c r="NMI115" s="2"/>
      <c r="NMJ115" s="5"/>
      <c r="NMK115" s="5"/>
      <c r="NML115" s="5"/>
      <c r="NMM115" s="5"/>
      <c r="NMN115" s="5"/>
      <c r="NMO115" s="1"/>
      <c r="NMP115" s="2"/>
      <c r="NMQ115" s="2"/>
      <c r="NMR115" s="5"/>
      <c r="NMS115" s="5"/>
      <c r="NMT115" s="5"/>
      <c r="NMU115" s="5"/>
      <c r="NMV115" s="5"/>
      <c r="NMW115" s="1"/>
      <c r="NMX115" s="2"/>
      <c r="NMY115" s="2"/>
      <c r="NMZ115" s="5"/>
      <c r="NNA115" s="5"/>
      <c r="NNB115" s="5"/>
      <c r="NNC115" s="5"/>
      <c r="NND115" s="5"/>
      <c r="NNE115" s="1"/>
      <c r="NNF115" s="2"/>
      <c r="NNG115" s="2"/>
      <c r="NNH115" s="5"/>
      <c r="NNI115" s="5"/>
      <c r="NNJ115" s="5"/>
      <c r="NNK115" s="5"/>
      <c r="NNL115" s="5"/>
      <c r="NNM115" s="1"/>
      <c r="NNN115" s="2"/>
      <c r="NNO115" s="2"/>
      <c r="NNP115" s="5"/>
      <c r="NNQ115" s="5"/>
      <c r="NNR115" s="5"/>
      <c r="NNS115" s="5"/>
      <c r="NNT115" s="5"/>
      <c r="NNU115" s="1"/>
      <c r="NNV115" s="2"/>
      <c r="NNW115" s="2"/>
      <c r="NNX115" s="5"/>
      <c r="NNY115" s="5"/>
      <c r="NNZ115" s="5"/>
      <c r="NOA115" s="5"/>
      <c r="NOB115" s="5"/>
      <c r="NOC115" s="1"/>
      <c r="NOD115" s="2"/>
      <c r="NOE115" s="2"/>
      <c r="NOF115" s="5"/>
      <c r="NOG115" s="5"/>
      <c r="NOH115" s="5"/>
      <c r="NOI115" s="5"/>
      <c r="NOJ115" s="5"/>
      <c r="NOK115" s="1"/>
      <c r="NOL115" s="2"/>
      <c r="NOM115" s="2"/>
      <c r="NON115" s="5"/>
      <c r="NOO115" s="5"/>
      <c r="NOP115" s="5"/>
      <c r="NOQ115" s="5"/>
      <c r="NOR115" s="5"/>
      <c r="NOS115" s="1"/>
      <c r="NOT115" s="2"/>
      <c r="NOU115" s="2"/>
      <c r="NOV115" s="5"/>
      <c r="NOW115" s="5"/>
      <c r="NOX115" s="5"/>
      <c r="NOY115" s="5"/>
      <c r="NOZ115" s="5"/>
      <c r="NPA115" s="1"/>
      <c r="NPB115" s="2"/>
      <c r="NPC115" s="2"/>
      <c r="NPD115" s="5"/>
      <c r="NPE115" s="5"/>
      <c r="NPF115" s="5"/>
      <c r="NPG115" s="5"/>
      <c r="NPH115" s="5"/>
      <c r="NPI115" s="1"/>
      <c r="NPJ115" s="2"/>
      <c r="NPK115" s="2"/>
      <c r="NPL115" s="5"/>
      <c r="NPM115" s="5"/>
      <c r="NPN115" s="5"/>
      <c r="NPO115" s="5"/>
      <c r="NPP115" s="5"/>
      <c r="NPQ115" s="1"/>
      <c r="NPR115" s="2"/>
      <c r="NPS115" s="2"/>
      <c r="NPT115" s="5"/>
      <c r="NPU115" s="5"/>
      <c r="NPV115" s="5"/>
      <c r="NPW115" s="5"/>
      <c r="NPX115" s="5"/>
      <c r="NPY115" s="1"/>
      <c r="NPZ115" s="2"/>
      <c r="NQA115" s="2"/>
      <c r="NQB115" s="5"/>
      <c r="NQC115" s="5"/>
      <c r="NQD115" s="5"/>
      <c r="NQE115" s="5"/>
      <c r="NQF115" s="5"/>
      <c r="NQG115" s="1"/>
      <c r="NQH115" s="2"/>
      <c r="NQI115" s="2"/>
      <c r="NQJ115" s="5"/>
      <c r="NQK115" s="5"/>
      <c r="NQL115" s="5"/>
      <c r="NQM115" s="5"/>
      <c r="NQN115" s="5"/>
      <c r="NQO115" s="1"/>
      <c r="NQP115" s="2"/>
      <c r="NQQ115" s="2"/>
      <c r="NQR115" s="5"/>
      <c r="NQS115" s="5"/>
      <c r="NQT115" s="5"/>
      <c r="NQU115" s="5"/>
      <c r="NQV115" s="5"/>
      <c r="NQW115" s="1"/>
      <c r="NQX115" s="2"/>
      <c r="NQY115" s="2"/>
      <c r="NQZ115" s="5"/>
      <c r="NRA115" s="5"/>
      <c r="NRB115" s="5"/>
      <c r="NRC115" s="5"/>
      <c r="NRD115" s="5"/>
      <c r="NRE115" s="1"/>
      <c r="NRF115" s="2"/>
      <c r="NRG115" s="2"/>
      <c r="NRH115" s="5"/>
      <c r="NRI115" s="5"/>
      <c r="NRJ115" s="5"/>
      <c r="NRK115" s="5"/>
      <c r="NRL115" s="5"/>
      <c r="NRM115" s="1"/>
      <c r="NRN115" s="2"/>
      <c r="NRO115" s="2"/>
      <c r="NRP115" s="5"/>
      <c r="NRQ115" s="5"/>
      <c r="NRR115" s="5"/>
      <c r="NRS115" s="5"/>
      <c r="NRT115" s="5"/>
      <c r="NRU115" s="1"/>
      <c r="NRV115" s="2"/>
      <c r="NRW115" s="2"/>
      <c r="NRX115" s="5"/>
      <c r="NRY115" s="5"/>
      <c r="NRZ115" s="5"/>
      <c r="NSA115" s="5"/>
      <c r="NSB115" s="5"/>
      <c r="NSC115" s="1"/>
      <c r="NSD115" s="2"/>
      <c r="NSE115" s="2"/>
      <c r="NSF115" s="5"/>
      <c r="NSG115" s="5"/>
      <c r="NSH115" s="5"/>
      <c r="NSI115" s="5"/>
      <c r="NSJ115" s="5"/>
      <c r="NSK115" s="1"/>
      <c r="NSL115" s="2"/>
      <c r="NSM115" s="2"/>
      <c r="NSN115" s="5"/>
      <c r="NSO115" s="5"/>
      <c r="NSP115" s="5"/>
      <c r="NSQ115" s="5"/>
      <c r="NSR115" s="5"/>
      <c r="NSS115" s="1"/>
      <c r="NST115" s="2"/>
      <c r="NSU115" s="2"/>
      <c r="NSV115" s="5"/>
      <c r="NSW115" s="5"/>
      <c r="NSX115" s="5"/>
      <c r="NSY115" s="5"/>
      <c r="NSZ115" s="5"/>
      <c r="NTA115" s="1"/>
      <c r="NTB115" s="2"/>
      <c r="NTC115" s="2"/>
      <c r="NTD115" s="5"/>
      <c r="NTE115" s="5"/>
      <c r="NTF115" s="5"/>
      <c r="NTG115" s="5"/>
      <c r="NTH115" s="5"/>
      <c r="NTI115" s="1"/>
      <c r="NTJ115" s="2"/>
      <c r="NTK115" s="2"/>
      <c r="NTL115" s="5"/>
      <c r="NTM115" s="5"/>
      <c r="NTN115" s="5"/>
      <c r="NTO115" s="5"/>
      <c r="NTP115" s="5"/>
      <c r="NTQ115" s="1"/>
      <c r="NTR115" s="2"/>
      <c r="NTS115" s="2"/>
      <c r="NTT115" s="5"/>
      <c r="NTU115" s="5"/>
      <c r="NTV115" s="5"/>
      <c r="NTW115" s="5"/>
      <c r="NTX115" s="5"/>
      <c r="NTY115" s="1"/>
      <c r="NTZ115" s="2"/>
      <c r="NUA115" s="2"/>
      <c r="NUB115" s="5"/>
      <c r="NUC115" s="5"/>
      <c r="NUD115" s="5"/>
      <c r="NUE115" s="5"/>
      <c r="NUF115" s="5"/>
      <c r="NUG115" s="1"/>
      <c r="NUH115" s="2"/>
      <c r="NUI115" s="2"/>
      <c r="NUJ115" s="5"/>
      <c r="NUK115" s="5"/>
      <c r="NUL115" s="5"/>
      <c r="NUM115" s="5"/>
      <c r="NUN115" s="5"/>
      <c r="NUO115" s="1"/>
      <c r="NUP115" s="2"/>
      <c r="NUQ115" s="2"/>
      <c r="NUR115" s="5"/>
      <c r="NUS115" s="5"/>
      <c r="NUT115" s="5"/>
      <c r="NUU115" s="5"/>
      <c r="NUV115" s="5"/>
      <c r="NUW115" s="1"/>
      <c r="NUX115" s="2"/>
      <c r="NUY115" s="2"/>
      <c r="NUZ115" s="5"/>
      <c r="NVA115" s="5"/>
      <c r="NVB115" s="5"/>
      <c r="NVC115" s="5"/>
      <c r="NVD115" s="5"/>
      <c r="NVE115" s="1"/>
      <c r="NVF115" s="2"/>
      <c r="NVG115" s="2"/>
      <c r="NVH115" s="5"/>
      <c r="NVI115" s="5"/>
      <c r="NVJ115" s="5"/>
      <c r="NVK115" s="5"/>
      <c r="NVL115" s="5"/>
      <c r="NVM115" s="1"/>
      <c r="NVN115" s="2"/>
      <c r="NVO115" s="2"/>
      <c r="NVP115" s="5"/>
      <c r="NVQ115" s="5"/>
      <c r="NVR115" s="5"/>
      <c r="NVS115" s="5"/>
      <c r="NVT115" s="5"/>
      <c r="NVU115" s="1"/>
      <c r="NVV115" s="2"/>
      <c r="NVW115" s="2"/>
      <c r="NVX115" s="5"/>
      <c r="NVY115" s="5"/>
      <c r="NVZ115" s="5"/>
      <c r="NWA115" s="5"/>
      <c r="NWB115" s="5"/>
      <c r="NWC115" s="1"/>
      <c r="NWD115" s="2"/>
      <c r="NWE115" s="2"/>
      <c r="NWF115" s="5"/>
      <c r="NWG115" s="5"/>
      <c r="NWH115" s="5"/>
      <c r="NWI115" s="5"/>
      <c r="NWJ115" s="5"/>
      <c r="NWK115" s="1"/>
      <c r="NWL115" s="2"/>
      <c r="NWM115" s="2"/>
      <c r="NWN115" s="5"/>
      <c r="NWO115" s="5"/>
      <c r="NWP115" s="5"/>
      <c r="NWQ115" s="5"/>
      <c r="NWR115" s="5"/>
      <c r="NWS115" s="1"/>
      <c r="NWT115" s="2"/>
      <c r="NWU115" s="2"/>
      <c r="NWV115" s="5"/>
      <c r="NWW115" s="5"/>
      <c r="NWX115" s="5"/>
      <c r="NWY115" s="5"/>
      <c r="NWZ115" s="5"/>
      <c r="NXA115" s="1"/>
      <c r="NXB115" s="2"/>
      <c r="NXC115" s="2"/>
      <c r="NXD115" s="5"/>
      <c r="NXE115" s="5"/>
      <c r="NXF115" s="5"/>
      <c r="NXG115" s="5"/>
      <c r="NXH115" s="5"/>
      <c r="NXI115" s="1"/>
      <c r="NXJ115" s="2"/>
      <c r="NXK115" s="2"/>
      <c r="NXL115" s="5"/>
      <c r="NXM115" s="5"/>
      <c r="NXN115" s="5"/>
      <c r="NXO115" s="5"/>
      <c r="NXP115" s="5"/>
      <c r="NXQ115" s="1"/>
      <c r="NXR115" s="2"/>
      <c r="NXS115" s="2"/>
      <c r="NXT115" s="5"/>
      <c r="NXU115" s="5"/>
      <c r="NXV115" s="5"/>
      <c r="NXW115" s="5"/>
      <c r="NXX115" s="5"/>
      <c r="NXY115" s="1"/>
      <c r="NXZ115" s="2"/>
      <c r="NYA115" s="2"/>
      <c r="NYB115" s="5"/>
      <c r="NYC115" s="5"/>
      <c r="NYD115" s="5"/>
      <c r="NYE115" s="5"/>
      <c r="NYF115" s="5"/>
      <c r="NYG115" s="1"/>
      <c r="NYH115" s="2"/>
      <c r="NYI115" s="2"/>
      <c r="NYJ115" s="5"/>
      <c r="NYK115" s="5"/>
      <c r="NYL115" s="5"/>
      <c r="NYM115" s="5"/>
      <c r="NYN115" s="5"/>
      <c r="NYO115" s="1"/>
      <c r="NYP115" s="2"/>
      <c r="NYQ115" s="2"/>
      <c r="NYR115" s="5"/>
      <c r="NYS115" s="5"/>
      <c r="NYT115" s="5"/>
      <c r="NYU115" s="5"/>
      <c r="NYV115" s="5"/>
      <c r="NYW115" s="1"/>
      <c r="NYX115" s="2"/>
      <c r="NYY115" s="2"/>
      <c r="NYZ115" s="5"/>
      <c r="NZA115" s="5"/>
      <c r="NZB115" s="5"/>
      <c r="NZC115" s="5"/>
      <c r="NZD115" s="5"/>
      <c r="NZE115" s="1"/>
      <c r="NZF115" s="2"/>
      <c r="NZG115" s="2"/>
      <c r="NZH115" s="5"/>
      <c r="NZI115" s="5"/>
      <c r="NZJ115" s="5"/>
      <c r="NZK115" s="5"/>
      <c r="NZL115" s="5"/>
      <c r="NZM115" s="1"/>
      <c r="NZN115" s="2"/>
      <c r="NZO115" s="2"/>
      <c r="NZP115" s="5"/>
      <c r="NZQ115" s="5"/>
      <c r="NZR115" s="5"/>
      <c r="NZS115" s="5"/>
      <c r="NZT115" s="5"/>
      <c r="NZU115" s="1"/>
      <c r="NZV115" s="2"/>
      <c r="NZW115" s="2"/>
      <c r="NZX115" s="5"/>
      <c r="NZY115" s="5"/>
      <c r="NZZ115" s="5"/>
      <c r="OAA115" s="5"/>
      <c r="OAB115" s="5"/>
      <c r="OAC115" s="1"/>
      <c r="OAD115" s="2"/>
      <c r="OAE115" s="2"/>
      <c r="OAF115" s="5"/>
      <c r="OAG115" s="5"/>
      <c r="OAH115" s="5"/>
      <c r="OAI115" s="5"/>
      <c r="OAJ115" s="5"/>
      <c r="OAK115" s="1"/>
      <c r="OAL115" s="2"/>
      <c r="OAM115" s="2"/>
      <c r="OAN115" s="5"/>
      <c r="OAO115" s="5"/>
      <c r="OAP115" s="5"/>
      <c r="OAQ115" s="5"/>
      <c r="OAR115" s="5"/>
      <c r="OAS115" s="1"/>
      <c r="OAT115" s="2"/>
      <c r="OAU115" s="2"/>
      <c r="OAV115" s="5"/>
      <c r="OAW115" s="5"/>
      <c r="OAX115" s="5"/>
      <c r="OAY115" s="5"/>
      <c r="OAZ115" s="5"/>
      <c r="OBA115" s="1"/>
      <c r="OBB115" s="2"/>
      <c r="OBC115" s="2"/>
      <c r="OBD115" s="5"/>
      <c r="OBE115" s="5"/>
      <c r="OBF115" s="5"/>
      <c r="OBG115" s="5"/>
      <c r="OBH115" s="5"/>
      <c r="OBI115" s="1"/>
      <c r="OBJ115" s="2"/>
      <c r="OBK115" s="2"/>
      <c r="OBL115" s="5"/>
      <c r="OBM115" s="5"/>
      <c r="OBN115" s="5"/>
      <c r="OBO115" s="5"/>
      <c r="OBP115" s="5"/>
      <c r="OBQ115" s="1"/>
      <c r="OBR115" s="2"/>
      <c r="OBS115" s="2"/>
      <c r="OBT115" s="5"/>
      <c r="OBU115" s="5"/>
      <c r="OBV115" s="5"/>
      <c r="OBW115" s="5"/>
      <c r="OBX115" s="5"/>
      <c r="OBY115" s="1"/>
      <c r="OBZ115" s="2"/>
      <c r="OCA115" s="2"/>
      <c r="OCB115" s="5"/>
      <c r="OCC115" s="5"/>
      <c r="OCD115" s="5"/>
      <c r="OCE115" s="5"/>
      <c r="OCF115" s="5"/>
      <c r="OCG115" s="1"/>
      <c r="OCH115" s="2"/>
      <c r="OCI115" s="2"/>
      <c r="OCJ115" s="5"/>
      <c r="OCK115" s="5"/>
      <c r="OCL115" s="5"/>
      <c r="OCM115" s="5"/>
      <c r="OCN115" s="5"/>
      <c r="OCO115" s="1"/>
      <c r="OCP115" s="2"/>
      <c r="OCQ115" s="2"/>
      <c r="OCR115" s="5"/>
      <c r="OCS115" s="5"/>
      <c r="OCT115" s="5"/>
      <c r="OCU115" s="5"/>
      <c r="OCV115" s="5"/>
      <c r="OCW115" s="1"/>
      <c r="OCX115" s="2"/>
      <c r="OCY115" s="2"/>
      <c r="OCZ115" s="5"/>
      <c r="ODA115" s="5"/>
      <c r="ODB115" s="5"/>
      <c r="ODC115" s="5"/>
      <c r="ODD115" s="5"/>
      <c r="ODE115" s="1"/>
      <c r="ODF115" s="2"/>
      <c r="ODG115" s="2"/>
      <c r="ODH115" s="5"/>
      <c r="ODI115" s="5"/>
      <c r="ODJ115" s="5"/>
      <c r="ODK115" s="5"/>
      <c r="ODL115" s="5"/>
      <c r="ODM115" s="1"/>
      <c r="ODN115" s="2"/>
      <c r="ODO115" s="2"/>
      <c r="ODP115" s="5"/>
      <c r="ODQ115" s="5"/>
      <c r="ODR115" s="5"/>
      <c r="ODS115" s="5"/>
      <c r="ODT115" s="5"/>
      <c r="ODU115" s="1"/>
      <c r="ODV115" s="2"/>
      <c r="ODW115" s="2"/>
      <c r="ODX115" s="5"/>
      <c r="ODY115" s="5"/>
      <c r="ODZ115" s="5"/>
      <c r="OEA115" s="5"/>
      <c r="OEB115" s="5"/>
      <c r="OEC115" s="1"/>
      <c r="OED115" s="2"/>
      <c r="OEE115" s="2"/>
      <c r="OEF115" s="5"/>
      <c r="OEG115" s="5"/>
      <c r="OEH115" s="5"/>
      <c r="OEI115" s="5"/>
      <c r="OEJ115" s="5"/>
      <c r="OEK115" s="1"/>
      <c r="OEL115" s="2"/>
      <c r="OEM115" s="2"/>
      <c r="OEN115" s="5"/>
      <c r="OEO115" s="5"/>
      <c r="OEP115" s="5"/>
      <c r="OEQ115" s="5"/>
      <c r="OER115" s="5"/>
      <c r="OES115" s="1"/>
      <c r="OET115" s="2"/>
      <c r="OEU115" s="2"/>
      <c r="OEV115" s="5"/>
      <c r="OEW115" s="5"/>
      <c r="OEX115" s="5"/>
      <c r="OEY115" s="5"/>
      <c r="OEZ115" s="5"/>
      <c r="OFA115" s="1"/>
      <c r="OFB115" s="2"/>
      <c r="OFC115" s="2"/>
      <c r="OFD115" s="5"/>
      <c r="OFE115" s="5"/>
      <c r="OFF115" s="5"/>
      <c r="OFG115" s="5"/>
      <c r="OFH115" s="5"/>
      <c r="OFI115" s="1"/>
      <c r="OFJ115" s="2"/>
      <c r="OFK115" s="2"/>
      <c r="OFL115" s="5"/>
      <c r="OFM115" s="5"/>
      <c r="OFN115" s="5"/>
      <c r="OFO115" s="5"/>
      <c r="OFP115" s="5"/>
      <c r="OFQ115" s="1"/>
      <c r="OFR115" s="2"/>
      <c r="OFS115" s="2"/>
      <c r="OFT115" s="5"/>
      <c r="OFU115" s="5"/>
      <c r="OFV115" s="5"/>
      <c r="OFW115" s="5"/>
      <c r="OFX115" s="5"/>
      <c r="OFY115" s="1"/>
      <c r="OFZ115" s="2"/>
      <c r="OGA115" s="2"/>
      <c r="OGB115" s="5"/>
      <c r="OGC115" s="5"/>
      <c r="OGD115" s="5"/>
      <c r="OGE115" s="5"/>
      <c r="OGF115" s="5"/>
      <c r="OGG115" s="1"/>
      <c r="OGH115" s="2"/>
      <c r="OGI115" s="2"/>
      <c r="OGJ115" s="5"/>
      <c r="OGK115" s="5"/>
      <c r="OGL115" s="5"/>
      <c r="OGM115" s="5"/>
      <c r="OGN115" s="5"/>
      <c r="OGO115" s="1"/>
      <c r="OGP115" s="2"/>
      <c r="OGQ115" s="2"/>
      <c r="OGR115" s="5"/>
      <c r="OGS115" s="5"/>
      <c r="OGT115" s="5"/>
      <c r="OGU115" s="5"/>
      <c r="OGV115" s="5"/>
      <c r="OGW115" s="1"/>
      <c r="OGX115" s="2"/>
      <c r="OGY115" s="2"/>
      <c r="OGZ115" s="5"/>
      <c r="OHA115" s="5"/>
      <c r="OHB115" s="5"/>
      <c r="OHC115" s="5"/>
      <c r="OHD115" s="5"/>
      <c r="OHE115" s="1"/>
      <c r="OHF115" s="2"/>
      <c r="OHG115" s="2"/>
      <c r="OHH115" s="5"/>
      <c r="OHI115" s="5"/>
      <c r="OHJ115" s="5"/>
      <c r="OHK115" s="5"/>
      <c r="OHL115" s="5"/>
      <c r="OHM115" s="1"/>
      <c r="OHN115" s="2"/>
      <c r="OHO115" s="2"/>
      <c r="OHP115" s="5"/>
      <c r="OHQ115" s="5"/>
      <c r="OHR115" s="5"/>
      <c r="OHS115" s="5"/>
      <c r="OHT115" s="5"/>
      <c r="OHU115" s="1"/>
      <c r="OHV115" s="2"/>
      <c r="OHW115" s="2"/>
      <c r="OHX115" s="5"/>
      <c r="OHY115" s="5"/>
      <c r="OHZ115" s="5"/>
      <c r="OIA115" s="5"/>
      <c r="OIB115" s="5"/>
      <c r="OIC115" s="1"/>
      <c r="OID115" s="2"/>
      <c r="OIE115" s="2"/>
      <c r="OIF115" s="5"/>
      <c r="OIG115" s="5"/>
      <c r="OIH115" s="5"/>
      <c r="OII115" s="5"/>
      <c r="OIJ115" s="5"/>
      <c r="OIK115" s="1"/>
      <c r="OIL115" s="2"/>
      <c r="OIM115" s="2"/>
      <c r="OIN115" s="5"/>
      <c r="OIO115" s="5"/>
      <c r="OIP115" s="5"/>
      <c r="OIQ115" s="5"/>
      <c r="OIR115" s="5"/>
      <c r="OIS115" s="1"/>
      <c r="OIT115" s="2"/>
      <c r="OIU115" s="2"/>
      <c r="OIV115" s="5"/>
      <c r="OIW115" s="5"/>
      <c r="OIX115" s="5"/>
      <c r="OIY115" s="5"/>
      <c r="OIZ115" s="5"/>
      <c r="OJA115" s="1"/>
      <c r="OJB115" s="2"/>
      <c r="OJC115" s="2"/>
      <c r="OJD115" s="5"/>
      <c r="OJE115" s="5"/>
      <c r="OJF115" s="5"/>
      <c r="OJG115" s="5"/>
      <c r="OJH115" s="5"/>
      <c r="OJI115" s="1"/>
      <c r="OJJ115" s="2"/>
      <c r="OJK115" s="2"/>
      <c r="OJL115" s="5"/>
      <c r="OJM115" s="5"/>
      <c r="OJN115" s="5"/>
      <c r="OJO115" s="5"/>
      <c r="OJP115" s="5"/>
      <c r="OJQ115" s="1"/>
      <c r="OJR115" s="2"/>
      <c r="OJS115" s="2"/>
      <c r="OJT115" s="5"/>
      <c r="OJU115" s="5"/>
      <c r="OJV115" s="5"/>
      <c r="OJW115" s="5"/>
      <c r="OJX115" s="5"/>
      <c r="OJY115" s="1"/>
      <c r="OJZ115" s="2"/>
      <c r="OKA115" s="2"/>
      <c r="OKB115" s="5"/>
      <c r="OKC115" s="5"/>
      <c r="OKD115" s="5"/>
      <c r="OKE115" s="5"/>
      <c r="OKF115" s="5"/>
      <c r="OKG115" s="1"/>
      <c r="OKH115" s="2"/>
      <c r="OKI115" s="2"/>
      <c r="OKJ115" s="5"/>
      <c r="OKK115" s="5"/>
      <c r="OKL115" s="5"/>
      <c r="OKM115" s="5"/>
      <c r="OKN115" s="5"/>
      <c r="OKO115" s="1"/>
      <c r="OKP115" s="2"/>
      <c r="OKQ115" s="2"/>
      <c r="OKR115" s="5"/>
      <c r="OKS115" s="5"/>
      <c r="OKT115" s="5"/>
      <c r="OKU115" s="5"/>
      <c r="OKV115" s="5"/>
      <c r="OKW115" s="1"/>
      <c r="OKX115" s="2"/>
      <c r="OKY115" s="2"/>
      <c r="OKZ115" s="5"/>
      <c r="OLA115" s="5"/>
      <c r="OLB115" s="5"/>
      <c r="OLC115" s="5"/>
      <c r="OLD115" s="5"/>
      <c r="OLE115" s="1"/>
      <c r="OLF115" s="2"/>
      <c r="OLG115" s="2"/>
      <c r="OLH115" s="5"/>
      <c r="OLI115" s="5"/>
      <c r="OLJ115" s="5"/>
      <c r="OLK115" s="5"/>
      <c r="OLL115" s="5"/>
      <c r="OLM115" s="1"/>
      <c r="OLN115" s="2"/>
      <c r="OLO115" s="2"/>
      <c r="OLP115" s="5"/>
      <c r="OLQ115" s="5"/>
      <c r="OLR115" s="5"/>
      <c r="OLS115" s="5"/>
      <c r="OLT115" s="5"/>
      <c r="OLU115" s="1"/>
      <c r="OLV115" s="2"/>
      <c r="OLW115" s="2"/>
      <c r="OLX115" s="5"/>
      <c r="OLY115" s="5"/>
      <c r="OLZ115" s="5"/>
      <c r="OMA115" s="5"/>
      <c r="OMB115" s="5"/>
      <c r="OMC115" s="1"/>
      <c r="OMD115" s="2"/>
      <c r="OME115" s="2"/>
      <c r="OMF115" s="5"/>
      <c r="OMG115" s="5"/>
      <c r="OMH115" s="5"/>
      <c r="OMI115" s="5"/>
      <c r="OMJ115" s="5"/>
      <c r="OMK115" s="1"/>
      <c r="OML115" s="2"/>
      <c r="OMM115" s="2"/>
      <c r="OMN115" s="5"/>
      <c r="OMO115" s="5"/>
      <c r="OMP115" s="5"/>
      <c r="OMQ115" s="5"/>
      <c r="OMR115" s="5"/>
      <c r="OMS115" s="1"/>
      <c r="OMT115" s="2"/>
      <c r="OMU115" s="2"/>
      <c r="OMV115" s="5"/>
      <c r="OMW115" s="5"/>
      <c r="OMX115" s="5"/>
      <c r="OMY115" s="5"/>
      <c r="OMZ115" s="5"/>
      <c r="ONA115" s="1"/>
      <c r="ONB115" s="2"/>
      <c r="ONC115" s="2"/>
      <c r="OND115" s="5"/>
      <c r="ONE115" s="5"/>
      <c r="ONF115" s="5"/>
      <c r="ONG115" s="5"/>
      <c r="ONH115" s="5"/>
      <c r="ONI115" s="1"/>
      <c r="ONJ115" s="2"/>
      <c r="ONK115" s="2"/>
      <c r="ONL115" s="5"/>
      <c r="ONM115" s="5"/>
      <c r="ONN115" s="5"/>
      <c r="ONO115" s="5"/>
      <c r="ONP115" s="5"/>
      <c r="ONQ115" s="1"/>
      <c r="ONR115" s="2"/>
      <c r="ONS115" s="2"/>
      <c r="ONT115" s="5"/>
      <c r="ONU115" s="5"/>
      <c r="ONV115" s="5"/>
      <c r="ONW115" s="5"/>
      <c r="ONX115" s="5"/>
      <c r="ONY115" s="1"/>
      <c r="ONZ115" s="2"/>
      <c r="OOA115" s="2"/>
      <c r="OOB115" s="5"/>
      <c r="OOC115" s="5"/>
      <c r="OOD115" s="5"/>
      <c r="OOE115" s="5"/>
      <c r="OOF115" s="5"/>
      <c r="OOG115" s="1"/>
      <c r="OOH115" s="2"/>
      <c r="OOI115" s="2"/>
      <c r="OOJ115" s="5"/>
      <c r="OOK115" s="5"/>
      <c r="OOL115" s="5"/>
      <c r="OOM115" s="5"/>
      <c r="OON115" s="5"/>
      <c r="OOO115" s="1"/>
      <c r="OOP115" s="2"/>
      <c r="OOQ115" s="2"/>
      <c r="OOR115" s="5"/>
      <c r="OOS115" s="5"/>
      <c r="OOT115" s="5"/>
      <c r="OOU115" s="5"/>
      <c r="OOV115" s="5"/>
      <c r="OOW115" s="1"/>
      <c r="OOX115" s="2"/>
      <c r="OOY115" s="2"/>
      <c r="OOZ115" s="5"/>
      <c r="OPA115" s="5"/>
      <c r="OPB115" s="5"/>
      <c r="OPC115" s="5"/>
      <c r="OPD115" s="5"/>
      <c r="OPE115" s="1"/>
      <c r="OPF115" s="2"/>
      <c r="OPG115" s="2"/>
      <c r="OPH115" s="5"/>
      <c r="OPI115" s="5"/>
      <c r="OPJ115" s="5"/>
      <c r="OPK115" s="5"/>
      <c r="OPL115" s="5"/>
      <c r="OPM115" s="1"/>
      <c r="OPN115" s="2"/>
      <c r="OPO115" s="2"/>
      <c r="OPP115" s="5"/>
      <c r="OPQ115" s="5"/>
      <c r="OPR115" s="5"/>
      <c r="OPS115" s="5"/>
      <c r="OPT115" s="5"/>
      <c r="OPU115" s="1"/>
      <c r="OPV115" s="2"/>
      <c r="OPW115" s="2"/>
      <c r="OPX115" s="5"/>
      <c r="OPY115" s="5"/>
      <c r="OPZ115" s="5"/>
      <c r="OQA115" s="5"/>
      <c r="OQB115" s="5"/>
      <c r="OQC115" s="1"/>
      <c r="OQD115" s="2"/>
      <c r="OQE115" s="2"/>
      <c r="OQF115" s="5"/>
      <c r="OQG115" s="5"/>
      <c r="OQH115" s="5"/>
      <c r="OQI115" s="5"/>
      <c r="OQJ115" s="5"/>
      <c r="OQK115" s="1"/>
      <c r="OQL115" s="2"/>
      <c r="OQM115" s="2"/>
      <c r="OQN115" s="5"/>
      <c r="OQO115" s="5"/>
      <c r="OQP115" s="5"/>
      <c r="OQQ115" s="5"/>
      <c r="OQR115" s="5"/>
      <c r="OQS115" s="1"/>
      <c r="OQT115" s="2"/>
      <c r="OQU115" s="2"/>
      <c r="OQV115" s="5"/>
      <c r="OQW115" s="5"/>
      <c r="OQX115" s="5"/>
      <c r="OQY115" s="5"/>
      <c r="OQZ115" s="5"/>
      <c r="ORA115" s="1"/>
      <c r="ORB115" s="2"/>
      <c r="ORC115" s="2"/>
      <c r="ORD115" s="5"/>
      <c r="ORE115" s="5"/>
      <c r="ORF115" s="5"/>
      <c r="ORG115" s="5"/>
      <c r="ORH115" s="5"/>
      <c r="ORI115" s="1"/>
      <c r="ORJ115" s="2"/>
      <c r="ORK115" s="2"/>
      <c r="ORL115" s="5"/>
      <c r="ORM115" s="5"/>
      <c r="ORN115" s="5"/>
      <c r="ORO115" s="5"/>
      <c r="ORP115" s="5"/>
      <c r="ORQ115" s="1"/>
      <c r="ORR115" s="2"/>
      <c r="ORS115" s="2"/>
      <c r="ORT115" s="5"/>
      <c r="ORU115" s="5"/>
      <c r="ORV115" s="5"/>
      <c r="ORW115" s="5"/>
      <c r="ORX115" s="5"/>
      <c r="ORY115" s="1"/>
      <c r="ORZ115" s="2"/>
      <c r="OSA115" s="2"/>
      <c r="OSB115" s="5"/>
      <c r="OSC115" s="5"/>
      <c r="OSD115" s="5"/>
      <c r="OSE115" s="5"/>
      <c r="OSF115" s="5"/>
      <c r="OSG115" s="1"/>
      <c r="OSH115" s="2"/>
      <c r="OSI115" s="2"/>
      <c r="OSJ115" s="5"/>
      <c r="OSK115" s="5"/>
      <c r="OSL115" s="5"/>
      <c r="OSM115" s="5"/>
      <c r="OSN115" s="5"/>
      <c r="OSO115" s="1"/>
      <c r="OSP115" s="2"/>
      <c r="OSQ115" s="2"/>
      <c r="OSR115" s="5"/>
      <c r="OSS115" s="5"/>
      <c r="OST115" s="5"/>
      <c r="OSU115" s="5"/>
      <c r="OSV115" s="5"/>
      <c r="OSW115" s="1"/>
      <c r="OSX115" s="2"/>
      <c r="OSY115" s="2"/>
      <c r="OSZ115" s="5"/>
      <c r="OTA115" s="5"/>
      <c r="OTB115" s="5"/>
      <c r="OTC115" s="5"/>
      <c r="OTD115" s="5"/>
      <c r="OTE115" s="1"/>
      <c r="OTF115" s="2"/>
      <c r="OTG115" s="2"/>
      <c r="OTH115" s="5"/>
      <c r="OTI115" s="5"/>
      <c r="OTJ115" s="5"/>
      <c r="OTK115" s="5"/>
      <c r="OTL115" s="5"/>
      <c r="OTM115" s="1"/>
      <c r="OTN115" s="2"/>
      <c r="OTO115" s="2"/>
      <c r="OTP115" s="5"/>
      <c r="OTQ115" s="5"/>
      <c r="OTR115" s="5"/>
      <c r="OTS115" s="5"/>
      <c r="OTT115" s="5"/>
      <c r="OTU115" s="1"/>
      <c r="OTV115" s="2"/>
      <c r="OTW115" s="2"/>
      <c r="OTX115" s="5"/>
      <c r="OTY115" s="5"/>
      <c r="OTZ115" s="5"/>
      <c r="OUA115" s="5"/>
      <c r="OUB115" s="5"/>
      <c r="OUC115" s="1"/>
      <c r="OUD115" s="2"/>
      <c r="OUE115" s="2"/>
      <c r="OUF115" s="5"/>
      <c r="OUG115" s="5"/>
      <c r="OUH115" s="5"/>
      <c r="OUI115" s="5"/>
      <c r="OUJ115" s="5"/>
      <c r="OUK115" s="1"/>
      <c r="OUL115" s="2"/>
      <c r="OUM115" s="2"/>
      <c r="OUN115" s="5"/>
      <c r="OUO115" s="5"/>
      <c r="OUP115" s="5"/>
      <c r="OUQ115" s="5"/>
      <c r="OUR115" s="5"/>
      <c r="OUS115" s="1"/>
      <c r="OUT115" s="2"/>
      <c r="OUU115" s="2"/>
      <c r="OUV115" s="5"/>
      <c r="OUW115" s="5"/>
      <c r="OUX115" s="5"/>
      <c r="OUY115" s="5"/>
      <c r="OUZ115" s="5"/>
      <c r="OVA115" s="1"/>
      <c r="OVB115" s="2"/>
      <c r="OVC115" s="2"/>
      <c r="OVD115" s="5"/>
      <c r="OVE115" s="5"/>
      <c r="OVF115" s="5"/>
      <c r="OVG115" s="5"/>
      <c r="OVH115" s="5"/>
      <c r="OVI115" s="1"/>
      <c r="OVJ115" s="2"/>
      <c r="OVK115" s="2"/>
      <c r="OVL115" s="5"/>
      <c r="OVM115" s="5"/>
      <c r="OVN115" s="5"/>
      <c r="OVO115" s="5"/>
      <c r="OVP115" s="5"/>
      <c r="OVQ115" s="1"/>
      <c r="OVR115" s="2"/>
      <c r="OVS115" s="2"/>
      <c r="OVT115" s="5"/>
      <c r="OVU115" s="5"/>
      <c r="OVV115" s="5"/>
      <c r="OVW115" s="5"/>
      <c r="OVX115" s="5"/>
      <c r="OVY115" s="1"/>
      <c r="OVZ115" s="2"/>
      <c r="OWA115" s="2"/>
      <c r="OWB115" s="5"/>
      <c r="OWC115" s="5"/>
      <c r="OWD115" s="5"/>
      <c r="OWE115" s="5"/>
      <c r="OWF115" s="5"/>
      <c r="OWG115" s="1"/>
      <c r="OWH115" s="2"/>
      <c r="OWI115" s="2"/>
      <c r="OWJ115" s="5"/>
      <c r="OWK115" s="5"/>
      <c r="OWL115" s="5"/>
      <c r="OWM115" s="5"/>
      <c r="OWN115" s="5"/>
      <c r="OWO115" s="1"/>
      <c r="OWP115" s="2"/>
      <c r="OWQ115" s="2"/>
      <c r="OWR115" s="5"/>
      <c r="OWS115" s="5"/>
      <c r="OWT115" s="5"/>
      <c r="OWU115" s="5"/>
      <c r="OWV115" s="5"/>
      <c r="OWW115" s="1"/>
      <c r="OWX115" s="2"/>
      <c r="OWY115" s="2"/>
      <c r="OWZ115" s="5"/>
      <c r="OXA115" s="5"/>
      <c r="OXB115" s="5"/>
      <c r="OXC115" s="5"/>
      <c r="OXD115" s="5"/>
      <c r="OXE115" s="1"/>
      <c r="OXF115" s="2"/>
      <c r="OXG115" s="2"/>
      <c r="OXH115" s="5"/>
      <c r="OXI115" s="5"/>
      <c r="OXJ115" s="5"/>
      <c r="OXK115" s="5"/>
      <c r="OXL115" s="5"/>
      <c r="OXM115" s="1"/>
      <c r="OXN115" s="2"/>
      <c r="OXO115" s="2"/>
      <c r="OXP115" s="5"/>
      <c r="OXQ115" s="5"/>
      <c r="OXR115" s="5"/>
      <c r="OXS115" s="5"/>
      <c r="OXT115" s="5"/>
      <c r="OXU115" s="1"/>
      <c r="OXV115" s="2"/>
      <c r="OXW115" s="2"/>
      <c r="OXX115" s="5"/>
      <c r="OXY115" s="5"/>
      <c r="OXZ115" s="5"/>
      <c r="OYA115" s="5"/>
      <c r="OYB115" s="5"/>
      <c r="OYC115" s="1"/>
      <c r="OYD115" s="2"/>
      <c r="OYE115" s="2"/>
      <c r="OYF115" s="5"/>
      <c r="OYG115" s="5"/>
      <c r="OYH115" s="5"/>
      <c r="OYI115" s="5"/>
      <c r="OYJ115" s="5"/>
      <c r="OYK115" s="1"/>
      <c r="OYL115" s="2"/>
      <c r="OYM115" s="2"/>
      <c r="OYN115" s="5"/>
      <c r="OYO115" s="5"/>
      <c r="OYP115" s="5"/>
      <c r="OYQ115" s="5"/>
      <c r="OYR115" s="5"/>
      <c r="OYS115" s="1"/>
      <c r="OYT115" s="2"/>
      <c r="OYU115" s="2"/>
      <c r="OYV115" s="5"/>
      <c r="OYW115" s="5"/>
      <c r="OYX115" s="5"/>
      <c r="OYY115" s="5"/>
      <c r="OYZ115" s="5"/>
      <c r="OZA115" s="1"/>
      <c r="OZB115" s="2"/>
      <c r="OZC115" s="2"/>
      <c r="OZD115" s="5"/>
      <c r="OZE115" s="5"/>
      <c r="OZF115" s="5"/>
      <c r="OZG115" s="5"/>
      <c r="OZH115" s="5"/>
      <c r="OZI115" s="1"/>
      <c r="OZJ115" s="2"/>
      <c r="OZK115" s="2"/>
      <c r="OZL115" s="5"/>
      <c r="OZM115" s="5"/>
      <c r="OZN115" s="5"/>
      <c r="OZO115" s="5"/>
      <c r="OZP115" s="5"/>
      <c r="OZQ115" s="1"/>
      <c r="OZR115" s="2"/>
      <c r="OZS115" s="2"/>
      <c r="OZT115" s="5"/>
      <c r="OZU115" s="5"/>
      <c r="OZV115" s="5"/>
      <c r="OZW115" s="5"/>
      <c r="OZX115" s="5"/>
      <c r="OZY115" s="1"/>
      <c r="OZZ115" s="2"/>
      <c r="PAA115" s="2"/>
      <c r="PAB115" s="5"/>
      <c r="PAC115" s="5"/>
      <c r="PAD115" s="5"/>
      <c r="PAE115" s="5"/>
      <c r="PAF115" s="5"/>
      <c r="PAG115" s="1"/>
      <c r="PAH115" s="2"/>
      <c r="PAI115" s="2"/>
      <c r="PAJ115" s="5"/>
      <c r="PAK115" s="5"/>
      <c r="PAL115" s="5"/>
      <c r="PAM115" s="5"/>
      <c r="PAN115" s="5"/>
      <c r="PAO115" s="1"/>
      <c r="PAP115" s="2"/>
      <c r="PAQ115" s="2"/>
      <c r="PAR115" s="5"/>
      <c r="PAS115" s="5"/>
      <c r="PAT115" s="5"/>
      <c r="PAU115" s="5"/>
      <c r="PAV115" s="5"/>
      <c r="PAW115" s="1"/>
      <c r="PAX115" s="2"/>
      <c r="PAY115" s="2"/>
      <c r="PAZ115" s="5"/>
      <c r="PBA115" s="5"/>
      <c r="PBB115" s="5"/>
      <c r="PBC115" s="5"/>
      <c r="PBD115" s="5"/>
      <c r="PBE115" s="1"/>
      <c r="PBF115" s="2"/>
      <c r="PBG115" s="2"/>
      <c r="PBH115" s="5"/>
      <c r="PBI115" s="5"/>
      <c r="PBJ115" s="5"/>
      <c r="PBK115" s="5"/>
      <c r="PBL115" s="5"/>
      <c r="PBM115" s="1"/>
      <c r="PBN115" s="2"/>
      <c r="PBO115" s="2"/>
      <c r="PBP115" s="5"/>
      <c r="PBQ115" s="5"/>
      <c r="PBR115" s="5"/>
      <c r="PBS115" s="5"/>
      <c r="PBT115" s="5"/>
      <c r="PBU115" s="1"/>
      <c r="PBV115" s="2"/>
      <c r="PBW115" s="2"/>
      <c r="PBX115" s="5"/>
      <c r="PBY115" s="5"/>
      <c r="PBZ115" s="5"/>
      <c r="PCA115" s="5"/>
      <c r="PCB115" s="5"/>
      <c r="PCC115" s="1"/>
      <c r="PCD115" s="2"/>
      <c r="PCE115" s="2"/>
      <c r="PCF115" s="5"/>
      <c r="PCG115" s="5"/>
      <c r="PCH115" s="5"/>
      <c r="PCI115" s="5"/>
      <c r="PCJ115" s="5"/>
      <c r="PCK115" s="1"/>
      <c r="PCL115" s="2"/>
      <c r="PCM115" s="2"/>
      <c r="PCN115" s="5"/>
      <c r="PCO115" s="5"/>
      <c r="PCP115" s="5"/>
      <c r="PCQ115" s="5"/>
      <c r="PCR115" s="5"/>
      <c r="PCS115" s="1"/>
      <c r="PCT115" s="2"/>
      <c r="PCU115" s="2"/>
      <c r="PCV115" s="5"/>
      <c r="PCW115" s="5"/>
      <c r="PCX115" s="5"/>
      <c r="PCY115" s="5"/>
      <c r="PCZ115" s="5"/>
      <c r="PDA115" s="1"/>
      <c r="PDB115" s="2"/>
      <c r="PDC115" s="2"/>
      <c r="PDD115" s="5"/>
      <c r="PDE115" s="5"/>
      <c r="PDF115" s="5"/>
      <c r="PDG115" s="5"/>
      <c r="PDH115" s="5"/>
      <c r="PDI115" s="1"/>
      <c r="PDJ115" s="2"/>
      <c r="PDK115" s="2"/>
      <c r="PDL115" s="5"/>
      <c r="PDM115" s="5"/>
      <c r="PDN115" s="5"/>
      <c r="PDO115" s="5"/>
      <c r="PDP115" s="5"/>
      <c r="PDQ115" s="1"/>
      <c r="PDR115" s="2"/>
      <c r="PDS115" s="2"/>
      <c r="PDT115" s="5"/>
      <c r="PDU115" s="5"/>
      <c r="PDV115" s="5"/>
      <c r="PDW115" s="5"/>
      <c r="PDX115" s="5"/>
      <c r="PDY115" s="1"/>
      <c r="PDZ115" s="2"/>
      <c r="PEA115" s="2"/>
      <c r="PEB115" s="5"/>
      <c r="PEC115" s="5"/>
      <c r="PED115" s="5"/>
      <c r="PEE115" s="5"/>
      <c r="PEF115" s="5"/>
      <c r="PEG115" s="1"/>
      <c r="PEH115" s="2"/>
      <c r="PEI115" s="2"/>
      <c r="PEJ115" s="5"/>
      <c r="PEK115" s="5"/>
      <c r="PEL115" s="5"/>
      <c r="PEM115" s="5"/>
      <c r="PEN115" s="5"/>
      <c r="PEO115" s="1"/>
      <c r="PEP115" s="2"/>
      <c r="PEQ115" s="2"/>
      <c r="PER115" s="5"/>
      <c r="PES115" s="5"/>
      <c r="PET115" s="5"/>
      <c r="PEU115" s="5"/>
      <c r="PEV115" s="5"/>
      <c r="PEW115" s="1"/>
      <c r="PEX115" s="2"/>
      <c r="PEY115" s="2"/>
      <c r="PEZ115" s="5"/>
      <c r="PFA115" s="5"/>
      <c r="PFB115" s="5"/>
      <c r="PFC115" s="5"/>
      <c r="PFD115" s="5"/>
      <c r="PFE115" s="1"/>
      <c r="PFF115" s="2"/>
      <c r="PFG115" s="2"/>
      <c r="PFH115" s="5"/>
      <c r="PFI115" s="5"/>
      <c r="PFJ115" s="5"/>
      <c r="PFK115" s="5"/>
      <c r="PFL115" s="5"/>
      <c r="PFM115" s="1"/>
      <c r="PFN115" s="2"/>
      <c r="PFO115" s="2"/>
      <c r="PFP115" s="5"/>
      <c r="PFQ115" s="5"/>
      <c r="PFR115" s="5"/>
      <c r="PFS115" s="5"/>
      <c r="PFT115" s="5"/>
      <c r="PFU115" s="1"/>
      <c r="PFV115" s="2"/>
      <c r="PFW115" s="2"/>
      <c r="PFX115" s="5"/>
      <c r="PFY115" s="5"/>
      <c r="PFZ115" s="5"/>
      <c r="PGA115" s="5"/>
      <c r="PGB115" s="5"/>
      <c r="PGC115" s="1"/>
      <c r="PGD115" s="2"/>
      <c r="PGE115" s="2"/>
      <c r="PGF115" s="5"/>
      <c r="PGG115" s="5"/>
      <c r="PGH115" s="5"/>
      <c r="PGI115" s="5"/>
      <c r="PGJ115" s="5"/>
      <c r="PGK115" s="1"/>
      <c r="PGL115" s="2"/>
      <c r="PGM115" s="2"/>
      <c r="PGN115" s="5"/>
      <c r="PGO115" s="5"/>
      <c r="PGP115" s="5"/>
      <c r="PGQ115" s="5"/>
      <c r="PGR115" s="5"/>
      <c r="PGS115" s="1"/>
      <c r="PGT115" s="2"/>
      <c r="PGU115" s="2"/>
      <c r="PGV115" s="5"/>
      <c r="PGW115" s="5"/>
      <c r="PGX115" s="5"/>
      <c r="PGY115" s="5"/>
      <c r="PGZ115" s="5"/>
      <c r="PHA115" s="1"/>
      <c r="PHB115" s="2"/>
      <c r="PHC115" s="2"/>
      <c r="PHD115" s="5"/>
      <c r="PHE115" s="5"/>
      <c r="PHF115" s="5"/>
      <c r="PHG115" s="5"/>
      <c r="PHH115" s="5"/>
      <c r="PHI115" s="1"/>
      <c r="PHJ115" s="2"/>
      <c r="PHK115" s="2"/>
      <c r="PHL115" s="5"/>
      <c r="PHM115" s="5"/>
      <c r="PHN115" s="5"/>
      <c r="PHO115" s="5"/>
      <c r="PHP115" s="5"/>
      <c r="PHQ115" s="1"/>
      <c r="PHR115" s="2"/>
      <c r="PHS115" s="2"/>
      <c r="PHT115" s="5"/>
      <c r="PHU115" s="5"/>
      <c r="PHV115" s="5"/>
      <c r="PHW115" s="5"/>
      <c r="PHX115" s="5"/>
      <c r="PHY115" s="1"/>
      <c r="PHZ115" s="2"/>
      <c r="PIA115" s="2"/>
      <c r="PIB115" s="5"/>
      <c r="PIC115" s="5"/>
      <c r="PID115" s="5"/>
      <c r="PIE115" s="5"/>
      <c r="PIF115" s="5"/>
      <c r="PIG115" s="1"/>
      <c r="PIH115" s="2"/>
      <c r="PII115" s="2"/>
      <c r="PIJ115" s="5"/>
      <c r="PIK115" s="5"/>
      <c r="PIL115" s="5"/>
      <c r="PIM115" s="5"/>
      <c r="PIN115" s="5"/>
      <c r="PIO115" s="1"/>
      <c r="PIP115" s="2"/>
      <c r="PIQ115" s="2"/>
      <c r="PIR115" s="5"/>
      <c r="PIS115" s="5"/>
      <c r="PIT115" s="5"/>
      <c r="PIU115" s="5"/>
      <c r="PIV115" s="5"/>
      <c r="PIW115" s="1"/>
      <c r="PIX115" s="2"/>
      <c r="PIY115" s="2"/>
      <c r="PIZ115" s="5"/>
      <c r="PJA115" s="5"/>
      <c r="PJB115" s="5"/>
      <c r="PJC115" s="5"/>
      <c r="PJD115" s="5"/>
      <c r="PJE115" s="1"/>
      <c r="PJF115" s="2"/>
      <c r="PJG115" s="2"/>
      <c r="PJH115" s="5"/>
      <c r="PJI115" s="5"/>
      <c r="PJJ115" s="5"/>
      <c r="PJK115" s="5"/>
      <c r="PJL115" s="5"/>
      <c r="PJM115" s="1"/>
      <c r="PJN115" s="2"/>
      <c r="PJO115" s="2"/>
      <c r="PJP115" s="5"/>
      <c r="PJQ115" s="5"/>
      <c r="PJR115" s="5"/>
      <c r="PJS115" s="5"/>
      <c r="PJT115" s="5"/>
      <c r="PJU115" s="1"/>
      <c r="PJV115" s="2"/>
      <c r="PJW115" s="2"/>
      <c r="PJX115" s="5"/>
      <c r="PJY115" s="5"/>
      <c r="PJZ115" s="5"/>
      <c r="PKA115" s="5"/>
      <c r="PKB115" s="5"/>
      <c r="PKC115" s="1"/>
      <c r="PKD115" s="2"/>
      <c r="PKE115" s="2"/>
      <c r="PKF115" s="5"/>
      <c r="PKG115" s="5"/>
      <c r="PKH115" s="5"/>
      <c r="PKI115" s="5"/>
      <c r="PKJ115" s="5"/>
      <c r="PKK115" s="1"/>
      <c r="PKL115" s="2"/>
      <c r="PKM115" s="2"/>
      <c r="PKN115" s="5"/>
      <c r="PKO115" s="5"/>
      <c r="PKP115" s="5"/>
      <c r="PKQ115" s="5"/>
      <c r="PKR115" s="5"/>
      <c r="PKS115" s="1"/>
      <c r="PKT115" s="2"/>
      <c r="PKU115" s="2"/>
      <c r="PKV115" s="5"/>
      <c r="PKW115" s="5"/>
      <c r="PKX115" s="5"/>
      <c r="PKY115" s="5"/>
      <c r="PKZ115" s="5"/>
      <c r="PLA115" s="1"/>
      <c r="PLB115" s="2"/>
      <c r="PLC115" s="2"/>
      <c r="PLD115" s="5"/>
      <c r="PLE115" s="5"/>
      <c r="PLF115" s="5"/>
      <c r="PLG115" s="5"/>
      <c r="PLH115" s="5"/>
      <c r="PLI115" s="1"/>
      <c r="PLJ115" s="2"/>
      <c r="PLK115" s="2"/>
      <c r="PLL115" s="5"/>
      <c r="PLM115" s="5"/>
      <c r="PLN115" s="5"/>
      <c r="PLO115" s="5"/>
      <c r="PLP115" s="5"/>
      <c r="PLQ115" s="1"/>
      <c r="PLR115" s="2"/>
      <c r="PLS115" s="2"/>
      <c r="PLT115" s="5"/>
      <c r="PLU115" s="5"/>
      <c r="PLV115" s="5"/>
      <c r="PLW115" s="5"/>
      <c r="PLX115" s="5"/>
      <c r="PLY115" s="1"/>
      <c r="PLZ115" s="2"/>
      <c r="PMA115" s="2"/>
      <c r="PMB115" s="5"/>
      <c r="PMC115" s="5"/>
      <c r="PMD115" s="5"/>
      <c r="PME115" s="5"/>
      <c r="PMF115" s="5"/>
      <c r="PMG115" s="1"/>
      <c r="PMH115" s="2"/>
      <c r="PMI115" s="2"/>
      <c r="PMJ115" s="5"/>
      <c r="PMK115" s="5"/>
      <c r="PML115" s="5"/>
      <c r="PMM115" s="5"/>
      <c r="PMN115" s="5"/>
      <c r="PMO115" s="1"/>
      <c r="PMP115" s="2"/>
      <c r="PMQ115" s="2"/>
      <c r="PMR115" s="5"/>
      <c r="PMS115" s="5"/>
      <c r="PMT115" s="5"/>
      <c r="PMU115" s="5"/>
      <c r="PMV115" s="5"/>
      <c r="PMW115" s="1"/>
      <c r="PMX115" s="2"/>
      <c r="PMY115" s="2"/>
      <c r="PMZ115" s="5"/>
      <c r="PNA115" s="5"/>
      <c r="PNB115" s="5"/>
      <c r="PNC115" s="5"/>
      <c r="PND115" s="5"/>
      <c r="PNE115" s="1"/>
      <c r="PNF115" s="2"/>
      <c r="PNG115" s="2"/>
      <c r="PNH115" s="5"/>
      <c r="PNI115" s="5"/>
      <c r="PNJ115" s="5"/>
      <c r="PNK115" s="5"/>
      <c r="PNL115" s="5"/>
      <c r="PNM115" s="1"/>
      <c r="PNN115" s="2"/>
      <c r="PNO115" s="2"/>
      <c r="PNP115" s="5"/>
      <c r="PNQ115" s="5"/>
      <c r="PNR115" s="5"/>
      <c r="PNS115" s="5"/>
      <c r="PNT115" s="5"/>
      <c r="PNU115" s="1"/>
      <c r="PNV115" s="2"/>
      <c r="PNW115" s="2"/>
      <c r="PNX115" s="5"/>
      <c r="PNY115" s="5"/>
      <c r="PNZ115" s="5"/>
      <c r="POA115" s="5"/>
      <c r="POB115" s="5"/>
      <c r="POC115" s="1"/>
      <c r="POD115" s="2"/>
      <c r="POE115" s="2"/>
      <c r="POF115" s="5"/>
      <c r="POG115" s="5"/>
      <c r="POH115" s="5"/>
      <c r="POI115" s="5"/>
      <c r="POJ115" s="5"/>
      <c r="POK115" s="1"/>
      <c r="POL115" s="2"/>
      <c r="POM115" s="2"/>
      <c r="PON115" s="5"/>
      <c r="POO115" s="5"/>
      <c r="POP115" s="5"/>
      <c r="POQ115" s="5"/>
      <c r="POR115" s="5"/>
      <c r="POS115" s="1"/>
      <c r="POT115" s="2"/>
      <c r="POU115" s="2"/>
      <c r="POV115" s="5"/>
      <c r="POW115" s="5"/>
      <c r="POX115" s="5"/>
      <c r="POY115" s="5"/>
      <c r="POZ115" s="5"/>
      <c r="PPA115" s="1"/>
      <c r="PPB115" s="2"/>
      <c r="PPC115" s="2"/>
      <c r="PPD115" s="5"/>
      <c r="PPE115" s="5"/>
      <c r="PPF115" s="5"/>
      <c r="PPG115" s="5"/>
      <c r="PPH115" s="5"/>
      <c r="PPI115" s="1"/>
      <c r="PPJ115" s="2"/>
      <c r="PPK115" s="2"/>
      <c r="PPL115" s="5"/>
      <c r="PPM115" s="5"/>
      <c r="PPN115" s="5"/>
      <c r="PPO115" s="5"/>
      <c r="PPP115" s="5"/>
      <c r="PPQ115" s="1"/>
      <c r="PPR115" s="2"/>
      <c r="PPS115" s="2"/>
      <c r="PPT115" s="5"/>
      <c r="PPU115" s="5"/>
      <c r="PPV115" s="5"/>
      <c r="PPW115" s="5"/>
      <c r="PPX115" s="5"/>
      <c r="PPY115" s="1"/>
      <c r="PPZ115" s="2"/>
      <c r="PQA115" s="2"/>
      <c r="PQB115" s="5"/>
      <c r="PQC115" s="5"/>
      <c r="PQD115" s="5"/>
      <c r="PQE115" s="5"/>
      <c r="PQF115" s="5"/>
      <c r="PQG115" s="1"/>
      <c r="PQH115" s="2"/>
      <c r="PQI115" s="2"/>
      <c r="PQJ115" s="5"/>
      <c r="PQK115" s="5"/>
      <c r="PQL115" s="5"/>
      <c r="PQM115" s="5"/>
      <c r="PQN115" s="5"/>
      <c r="PQO115" s="1"/>
      <c r="PQP115" s="2"/>
      <c r="PQQ115" s="2"/>
      <c r="PQR115" s="5"/>
      <c r="PQS115" s="5"/>
      <c r="PQT115" s="5"/>
      <c r="PQU115" s="5"/>
      <c r="PQV115" s="5"/>
      <c r="PQW115" s="1"/>
      <c r="PQX115" s="2"/>
      <c r="PQY115" s="2"/>
      <c r="PQZ115" s="5"/>
      <c r="PRA115" s="5"/>
      <c r="PRB115" s="5"/>
      <c r="PRC115" s="5"/>
      <c r="PRD115" s="5"/>
      <c r="PRE115" s="1"/>
      <c r="PRF115" s="2"/>
      <c r="PRG115" s="2"/>
      <c r="PRH115" s="5"/>
      <c r="PRI115" s="5"/>
      <c r="PRJ115" s="5"/>
      <c r="PRK115" s="5"/>
      <c r="PRL115" s="5"/>
      <c r="PRM115" s="1"/>
      <c r="PRN115" s="2"/>
      <c r="PRO115" s="2"/>
      <c r="PRP115" s="5"/>
      <c r="PRQ115" s="5"/>
      <c r="PRR115" s="5"/>
      <c r="PRS115" s="5"/>
      <c r="PRT115" s="5"/>
      <c r="PRU115" s="1"/>
      <c r="PRV115" s="2"/>
      <c r="PRW115" s="2"/>
      <c r="PRX115" s="5"/>
      <c r="PRY115" s="5"/>
      <c r="PRZ115" s="5"/>
      <c r="PSA115" s="5"/>
      <c r="PSB115" s="5"/>
      <c r="PSC115" s="1"/>
      <c r="PSD115" s="2"/>
      <c r="PSE115" s="2"/>
      <c r="PSF115" s="5"/>
      <c r="PSG115" s="5"/>
      <c r="PSH115" s="5"/>
      <c r="PSI115" s="5"/>
      <c r="PSJ115" s="5"/>
      <c r="PSK115" s="1"/>
      <c r="PSL115" s="2"/>
      <c r="PSM115" s="2"/>
      <c r="PSN115" s="5"/>
      <c r="PSO115" s="5"/>
      <c r="PSP115" s="5"/>
      <c r="PSQ115" s="5"/>
      <c r="PSR115" s="5"/>
      <c r="PSS115" s="1"/>
      <c r="PST115" s="2"/>
      <c r="PSU115" s="2"/>
      <c r="PSV115" s="5"/>
      <c r="PSW115" s="5"/>
      <c r="PSX115" s="5"/>
      <c r="PSY115" s="5"/>
      <c r="PSZ115" s="5"/>
      <c r="PTA115" s="1"/>
      <c r="PTB115" s="2"/>
      <c r="PTC115" s="2"/>
      <c r="PTD115" s="5"/>
      <c r="PTE115" s="5"/>
      <c r="PTF115" s="5"/>
      <c r="PTG115" s="5"/>
      <c r="PTH115" s="5"/>
      <c r="PTI115" s="1"/>
      <c r="PTJ115" s="2"/>
      <c r="PTK115" s="2"/>
      <c r="PTL115" s="5"/>
      <c r="PTM115" s="5"/>
      <c r="PTN115" s="5"/>
      <c r="PTO115" s="5"/>
      <c r="PTP115" s="5"/>
      <c r="PTQ115" s="1"/>
      <c r="PTR115" s="2"/>
      <c r="PTS115" s="2"/>
      <c r="PTT115" s="5"/>
      <c r="PTU115" s="5"/>
      <c r="PTV115" s="5"/>
      <c r="PTW115" s="5"/>
      <c r="PTX115" s="5"/>
      <c r="PTY115" s="1"/>
      <c r="PTZ115" s="2"/>
      <c r="PUA115" s="2"/>
      <c r="PUB115" s="5"/>
      <c r="PUC115" s="5"/>
      <c r="PUD115" s="5"/>
      <c r="PUE115" s="5"/>
      <c r="PUF115" s="5"/>
      <c r="PUG115" s="1"/>
      <c r="PUH115" s="2"/>
      <c r="PUI115" s="2"/>
      <c r="PUJ115" s="5"/>
      <c r="PUK115" s="5"/>
      <c r="PUL115" s="5"/>
      <c r="PUM115" s="5"/>
      <c r="PUN115" s="5"/>
      <c r="PUO115" s="1"/>
      <c r="PUP115" s="2"/>
      <c r="PUQ115" s="2"/>
      <c r="PUR115" s="5"/>
      <c r="PUS115" s="5"/>
      <c r="PUT115" s="5"/>
      <c r="PUU115" s="5"/>
      <c r="PUV115" s="5"/>
      <c r="PUW115" s="1"/>
      <c r="PUX115" s="2"/>
      <c r="PUY115" s="2"/>
      <c r="PUZ115" s="5"/>
      <c r="PVA115" s="5"/>
      <c r="PVB115" s="5"/>
      <c r="PVC115" s="5"/>
      <c r="PVD115" s="5"/>
      <c r="PVE115" s="1"/>
      <c r="PVF115" s="2"/>
      <c r="PVG115" s="2"/>
      <c r="PVH115" s="5"/>
      <c r="PVI115" s="5"/>
      <c r="PVJ115" s="5"/>
      <c r="PVK115" s="5"/>
      <c r="PVL115" s="5"/>
      <c r="PVM115" s="1"/>
      <c r="PVN115" s="2"/>
      <c r="PVO115" s="2"/>
      <c r="PVP115" s="5"/>
      <c r="PVQ115" s="5"/>
      <c r="PVR115" s="5"/>
      <c r="PVS115" s="5"/>
      <c r="PVT115" s="5"/>
      <c r="PVU115" s="1"/>
      <c r="PVV115" s="2"/>
      <c r="PVW115" s="2"/>
      <c r="PVX115" s="5"/>
      <c r="PVY115" s="5"/>
      <c r="PVZ115" s="5"/>
      <c r="PWA115" s="5"/>
      <c r="PWB115" s="5"/>
      <c r="PWC115" s="1"/>
      <c r="PWD115" s="2"/>
      <c r="PWE115" s="2"/>
      <c r="PWF115" s="5"/>
      <c r="PWG115" s="5"/>
      <c r="PWH115" s="5"/>
      <c r="PWI115" s="5"/>
      <c r="PWJ115" s="5"/>
      <c r="PWK115" s="1"/>
      <c r="PWL115" s="2"/>
      <c r="PWM115" s="2"/>
      <c r="PWN115" s="5"/>
      <c r="PWO115" s="5"/>
      <c r="PWP115" s="5"/>
      <c r="PWQ115" s="5"/>
      <c r="PWR115" s="5"/>
      <c r="PWS115" s="1"/>
      <c r="PWT115" s="2"/>
      <c r="PWU115" s="2"/>
      <c r="PWV115" s="5"/>
      <c r="PWW115" s="5"/>
      <c r="PWX115" s="5"/>
      <c r="PWY115" s="5"/>
      <c r="PWZ115" s="5"/>
      <c r="PXA115" s="1"/>
      <c r="PXB115" s="2"/>
      <c r="PXC115" s="2"/>
      <c r="PXD115" s="5"/>
      <c r="PXE115" s="5"/>
      <c r="PXF115" s="5"/>
      <c r="PXG115" s="5"/>
      <c r="PXH115" s="5"/>
      <c r="PXI115" s="1"/>
      <c r="PXJ115" s="2"/>
      <c r="PXK115" s="2"/>
      <c r="PXL115" s="5"/>
      <c r="PXM115" s="5"/>
      <c r="PXN115" s="5"/>
      <c r="PXO115" s="5"/>
      <c r="PXP115" s="5"/>
      <c r="PXQ115" s="1"/>
      <c r="PXR115" s="2"/>
      <c r="PXS115" s="2"/>
      <c r="PXT115" s="5"/>
      <c r="PXU115" s="5"/>
      <c r="PXV115" s="5"/>
      <c r="PXW115" s="5"/>
      <c r="PXX115" s="5"/>
      <c r="PXY115" s="1"/>
      <c r="PXZ115" s="2"/>
      <c r="PYA115" s="2"/>
      <c r="PYB115" s="5"/>
      <c r="PYC115" s="5"/>
      <c r="PYD115" s="5"/>
      <c r="PYE115" s="5"/>
      <c r="PYF115" s="5"/>
      <c r="PYG115" s="1"/>
      <c r="PYH115" s="2"/>
      <c r="PYI115" s="2"/>
      <c r="PYJ115" s="5"/>
      <c r="PYK115" s="5"/>
      <c r="PYL115" s="5"/>
      <c r="PYM115" s="5"/>
      <c r="PYN115" s="5"/>
      <c r="PYO115" s="1"/>
      <c r="PYP115" s="2"/>
      <c r="PYQ115" s="2"/>
      <c r="PYR115" s="5"/>
      <c r="PYS115" s="5"/>
      <c r="PYT115" s="5"/>
      <c r="PYU115" s="5"/>
      <c r="PYV115" s="5"/>
      <c r="PYW115" s="1"/>
      <c r="PYX115" s="2"/>
      <c r="PYY115" s="2"/>
      <c r="PYZ115" s="5"/>
      <c r="PZA115" s="5"/>
      <c r="PZB115" s="5"/>
      <c r="PZC115" s="5"/>
      <c r="PZD115" s="5"/>
      <c r="PZE115" s="1"/>
      <c r="PZF115" s="2"/>
      <c r="PZG115" s="2"/>
      <c r="PZH115" s="5"/>
      <c r="PZI115" s="5"/>
      <c r="PZJ115" s="5"/>
      <c r="PZK115" s="5"/>
      <c r="PZL115" s="5"/>
      <c r="PZM115" s="1"/>
      <c r="PZN115" s="2"/>
      <c r="PZO115" s="2"/>
      <c r="PZP115" s="5"/>
      <c r="PZQ115" s="5"/>
      <c r="PZR115" s="5"/>
      <c r="PZS115" s="5"/>
      <c r="PZT115" s="5"/>
      <c r="PZU115" s="1"/>
      <c r="PZV115" s="2"/>
      <c r="PZW115" s="2"/>
      <c r="PZX115" s="5"/>
      <c r="PZY115" s="5"/>
      <c r="PZZ115" s="5"/>
      <c r="QAA115" s="5"/>
      <c r="QAB115" s="5"/>
      <c r="QAC115" s="1"/>
      <c r="QAD115" s="2"/>
      <c r="QAE115" s="2"/>
      <c r="QAF115" s="5"/>
      <c r="QAG115" s="5"/>
      <c r="QAH115" s="5"/>
      <c r="QAI115" s="5"/>
      <c r="QAJ115" s="5"/>
      <c r="QAK115" s="1"/>
      <c r="QAL115" s="2"/>
      <c r="QAM115" s="2"/>
      <c r="QAN115" s="5"/>
      <c r="QAO115" s="5"/>
      <c r="QAP115" s="5"/>
      <c r="QAQ115" s="5"/>
      <c r="QAR115" s="5"/>
      <c r="QAS115" s="1"/>
      <c r="QAT115" s="2"/>
      <c r="QAU115" s="2"/>
      <c r="QAV115" s="5"/>
      <c r="QAW115" s="5"/>
      <c r="QAX115" s="5"/>
      <c r="QAY115" s="5"/>
      <c r="QAZ115" s="5"/>
      <c r="QBA115" s="1"/>
      <c r="QBB115" s="2"/>
      <c r="QBC115" s="2"/>
      <c r="QBD115" s="5"/>
      <c r="QBE115" s="5"/>
      <c r="QBF115" s="5"/>
      <c r="QBG115" s="5"/>
      <c r="QBH115" s="5"/>
      <c r="QBI115" s="1"/>
      <c r="QBJ115" s="2"/>
      <c r="QBK115" s="2"/>
      <c r="QBL115" s="5"/>
      <c r="QBM115" s="5"/>
      <c r="QBN115" s="5"/>
      <c r="QBO115" s="5"/>
      <c r="QBP115" s="5"/>
      <c r="QBQ115" s="1"/>
      <c r="QBR115" s="2"/>
      <c r="QBS115" s="2"/>
      <c r="QBT115" s="5"/>
      <c r="QBU115" s="5"/>
      <c r="QBV115" s="5"/>
      <c r="QBW115" s="5"/>
      <c r="QBX115" s="5"/>
      <c r="QBY115" s="1"/>
      <c r="QBZ115" s="2"/>
      <c r="QCA115" s="2"/>
      <c r="QCB115" s="5"/>
      <c r="QCC115" s="5"/>
      <c r="QCD115" s="5"/>
      <c r="QCE115" s="5"/>
      <c r="QCF115" s="5"/>
      <c r="QCG115" s="1"/>
      <c r="QCH115" s="2"/>
      <c r="QCI115" s="2"/>
      <c r="QCJ115" s="5"/>
      <c r="QCK115" s="5"/>
      <c r="QCL115" s="5"/>
      <c r="QCM115" s="5"/>
      <c r="QCN115" s="5"/>
      <c r="QCO115" s="1"/>
      <c r="QCP115" s="2"/>
      <c r="QCQ115" s="2"/>
      <c r="QCR115" s="5"/>
      <c r="QCS115" s="5"/>
      <c r="QCT115" s="5"/>
      <c r="QCU115" s="5"/>
      <c r="QCV115" s="5"/>
      <c r="QCW115" s="1"/>
      <c r="QCX115" s="2"/>
      <c r="QCY115" s="2"/>
      <c r="QCZ115" s="5"/>
      <c r="QDA115" s="5"/>
      <c r="QDB115" s="5"/>
      <c r="QDC115" s="5"/>
      <c r="QDD115" s="5"/>
      <c r="QDE115" s="1"/>
      <c r="QDF115" s="2"/>
      <c r="QDG115" s="2"/>
      <c r="QDH115" s="5"/>
      <c r="QDI115" s="5"/>
      <c r="QDJ115" s="5"/>
      <c r="QDK115" s="5"/>
      <c r="QDL115" s="5"/>
      <c r="QDM115" s="1"/>
      <c r="QDN115" s="2"/>
      <c r="QDO115" s="2"/>
      <c r="QDP115" s="5"/>
      <c r="QDQ115" s="5"/>
      <c r="QDR115" s="5"/>
      <c r="QDS115" s="5"/>
      <c r="QDT115" s="5"/>
      <c r="QDU115" s="1"/>
      <c r="QDV115" s="2"/>
      <c r="QDW115" s="2"/>
      <c r="QDX115" s="5"/>
      <c r="QDY115" s="5"/>
      <c r="QDZ115" s="5"/>
      <c r="QEA115" s="5"/>
      <c r="QEB115" s="5"/>
      <c r="QEC115" s="1"/>
      <c r="QED115" s="2"/>
      <c r="QEE115" s="2"/>
      <c r="QEF115" s="5"/>
      <c r="QEG115" s="5"/>
      <c r="QEH115" s="5"/>
      <c r="QEI115" s="5"/>
      <c r="QEJ115" s="5"/>
      <c r="QEK115" s="1"/>
      <c r="QEL115" s="2"/>
      <c r="QEM115" s="2"/>
      <c r="QEN115" s="5"/>
      <c r="QEO115" s="5"/>
      <c r="QEP115" s="5"/>
      <c r="QEQ115" s="5"/>
      <c r="QER115" s="5"/>
      <c r="QES115" s="1"/>
      <c r="QET115" s="2"/>
      <c r="QEU115" s="2"/>
      <c r="QEV115" s="5"/>
      <c r="QEW115" s="5"/>
      <c r="QEX115" s="5"/>
      <c r="QEY115" s="5"/>
      <c r="QEZ115" s="5"/>
      <c r="QFA115" s="1"/>
      <c r="QFB115" s="2"/>
      <c r="QFC115" s="2"/>
      <c r="QFD115" s="5"/>
      <c r="QFE115" s="5"/>
      <c r="QFF115" s="5"/>
      <c r="QFG115" s="5"/>
      <c r="QFH115" s="5"/>
      <c r="QFI115" s="1"/>
      <c r="QFJ115" s="2"/>
      <c r="QFK115" s="2"/>
      <c r="QFL115" s="5"/>
      <c r="QFM115" s="5"/>
      <c r="QFN115" s="5"/>
      <c r="QFO115" s="5"/>
      <c r="QFP115" s="5"/>
      <c r="QFQ115" s="1"/>
      <c r="QFR115" s="2"/>
      <c r="QFS115" s="2"/>
      <c r="QFT115" s="5"/>
      <c r="QFU115" s="5"/>
      <c r="QFV115" s="5"/>
      <c r="QFW115" s="5"/>
      <c r="QFX115" s="5"/>
      <c r="QFY115" s="1"/>
      <c r="QFZ115" s="2"/>
      <c r="QGA115" s="2"/>
      <c r="QGB115" s="5"/>
      <c r="QGC115" s="5"/>
      <c r="QGD115" s="5"/>
      <c r="QGE115" s="5"/>
      <c r="QGF115" s="5"/>
      <c r="QGG115" s="1"/>
      <c r="QGH115" s="2"/>
      <c r="QGI115" s="2"/>
      <c r="QGJ115" s="5"/>
      <c r="QGK115" s="5"/>
      <c r="QGL115" s="5"/>
      <c r="QGM115" s="5"/>
      <c r="QGN115" s="5"/>
      <c r="QGO115" s="1"/>
      <c r="QGP115" s="2"/>
      <c r="QGQ115" s="2"/>
      <c r="QGR115" s="5"/>
      <c r="QGS115" s="5"/>
      <c r="QGT115" s="5"/>
      <c r="QGU115" s="5"/>
      <c r="QGV115" s="5"/>
      <c r="QGW115" s="1"/>
      <c r="QGX115" s="2"/>
      <c r="QGY115" s="2"/>
      <c r="QGZ115" s="5"/>
      <c r="QHA115" s="5"/>
      <c r="QHB115" s="5"/>
      <c r="QHC115" s="5"/>
      <c r="QHD115" s="5"/>
      <c r="QHE115" s="1"/>
      <c r="QHF115" s="2"/>
      <c r="QHG115" s="2"/>
      <c r="QHH115" s="5"/>
      <c r="QHI115" s="5"/>
      <c r="QHJ115" s="5"/>
      <c r="QHK115" s="5"/>
      <c r="QHL115" s="5"/>
      <c r="QHM115" s="1"/>
      <c r="QHN115" s="2"/>
      <c r="QHO115" s="2"/>
      <c r="QHP115" s="5"/>
      <c r="QHQ115" s="5"/>
      <c r="QHR115" s="5"/>
      <c r="QHS115" s="5"/>
      <c r="QHT115" s="5"/>
      <c r="QHU115" s="1"/>
      <c r="QHV115" s="2"/>
      <c r="QHW115" s="2"/>
      <c r="QHX115" s="5"/>
      <c r="QHY115" s="5"/>
      <c r="QHZ115" s="5"/>
      <c r="QIA115" s="5"/>
      <c r="QIB115" s="5"/>
      <c r="QIC115" s="1"/>
      <c r="QID115" s="2"/>
      <c r="QIE115" s="2"/>
      <c r="QIF115" s="5"/>
      <c r="QIG115" s="5"/>
      <c r="QIH115" s="5"/>
      <c r="QII115" s="5"/>
      <c r="QIJ115" s="5"/>
      <c r="QIK115" s="1"/>
      <c r="QIL115" s="2"/>
      <c r="QIM115" s="2"/>
      <c r="QIN115" s="5"/>
      <c r="QIO115" s="5"/>
      <c r="QIP115" s="5"/>
      <c r="QIQ115" s="5"/>
      <c r="QIR115" s="5"/>
      <c r="QIS115" s="1"/>
      <c r="QIT115" s="2"/>
      <c r="QIU115" s="2"/>
      <c r="QIV115" s="5"/>
      <c r="QIW115" s="5"/>
      <c r="QIX115" s="5"/>
      <c r="QIY115" s="5"/>
      <c r="QIZ115" s="5"/>
      <c r="QJA115" s="1"/>
      <c r="QJB115" s="2"/>
      <c r="QJC115" s="2"/>
      <c r="QJD115" s="5"/>
      <c r="QJE115" s="5"/>
      <c r="QJF115" s="5"/>
      <c r="QJG115" s="5"/>
      <c r="QJH115" s="5"/>
      <c r="QJI115" s="1"/>
      <c r="QJJ115" s="2"/>
      <c r="QJK115" s="2"/>
      <c r="QJL115" s="5"/>
      <c r="QJM115" s="5"/>
      <c r="QJN115" s="5"/>
      <c r="QJO115" s="5"/>
      <c r="QJP115" s="5"/>
      <c r="QJQ115" s="1"/>
      <c r="QJR115" s="2"/>
      <c r="QJS115" s="2"/>
      <c r="QJT115" s="5"/>
      <c r="QJU115" s="5"/>
      <c r="QJV115" s="5"/>
      <c r="QJW115" s="5"/>
      <c r="QJX115" s="5"/>
      <c r="QJY115" s="1"/>
      <c r="QJZ115" s="2"/>
      <c r="QKA115" s="2"/>
      <c r="QKB115" s="5"/>
      <c r="QKC115" s="5"/>
      <c r="QKD115" s="5"/>
      <c r="QKE115" s="5"/>
      <c r="QKF115" s="5"/>
      <c r="QKG115" s="1"/>
      <c r="QKH115" s="2"/>
      <c r="QKI115" s="2"/>
      <c r="QKJ115" s="5"/>
      <c r="QKK115" s="5"/>
      <c r="QKL115" s="5"/>
      <c r="QKM115" s="5"/>
      <c r="QKN115" s="5"/>
      <c r="QKO115" s="1"/>
      <c r="QKP115" s="2"/>
      <c r="QKQ115" s="2"/>
      <c r="QKR115" s="5"/>
      <c r="QKS115" s="5"/>
      <c r="QKT115" s="5"/>
      <c r="QKU115" s="5"/>
      <c r="QKV115" s="5"/>
      <c r="QKW115" s="1"/>
      <c r="QKX115" s="2"/>
      <c r="QKY115" s="2"/>
      <c r="QKZ115" s="5"/>
      <c r="QLA115" s="5"/>
      <c r="QLB115" s="5"/>
      <c r="QLC115" s="5"/>
      <c r="QLD115" s="5"/>
      <c r="QLE115" s="1"/>
      <c r="QLF115" s="2"/>
      <c r="QLG115" s="2"/>
      <c r="QLH115" s="5"/>
      <c r="QLI115" s="5"/>
      <c r="QLJ115" s="5"/>
      <c r="QLK115" s="5"/>
      <c r="QLL115" s="5"/>
      <c r="QLM115" s="1"/>
      <c r="QLN115" s="2"/>
      <c r="QLO115" s="2"/>
      <c r="QLP115" s="5"/>
      <c r="QLQ115" s="5"/>
      <c r="QLR115" s="5"/>
      <c r="QLS115" s="5"/>
      <c r="QLT115" s="5"/>
      <c r="QLU115" s="1"/>
      <c r="QLV115" s="2"/>
      <c r="QLW115" s="2"/>
      <c r="QLX115" s="5"/>
      <c r="QLY115" s="5"/>
      <c r="QLZ115" s="5"/>
      <c r="QMA115" s="5"/>
      <c r="QMB115" s="5"/>
      <c r="QMC115" s="1"/>
      <c r="QMD115" s="2"/>
      <c r="QME115" s="2"/>
      <c r="QMF115" s="5"/>
      <c r="QMG115" s="5"/>
      <c r="QMH115" s="5"/>
      <c r="QMI115" s="5"/>
      <c r="QMJ115" s="5"/>
      <c r="QMK115" s="1"/>
      <c r="QML115" s="2"/>
      <c r="QMM115" s="2"/>
      <c r="QMN115" s="5"/>
      <c r="QMO115" s="5"/>
      <c r="QMP115" s="5"/>
      <c r="QMQ115" s="5"/>
      <c r="QMR115" s="5"/>
      <c r="QMS115" s="1"/>
      <c r="QMT115" s="2"/>
      <c r="QMU115" s="2"/>
      <c r="QMV115" s="5"/>
      <c r="QMW115" s="5"/>
      <c r="QMX115" s="5"/>
      <c r="QMY115" s="5"/>
      <c r="QMZ115" s="5"/>
      <c r="QNA115" s="1"/>
      <c r="QNB115" s="2"/>
      <c r="QNC115" s="2"/>
      <c r="QND115" s="5"/>
      <c r="QNE115" s="5"/>
      <c r="QNF115" s="5"/>
      <c r="QNG115" s="5"/>
      <c r="QNH115" s="5"/>
      <c r="QNI115" s="1"/>
      <c r="QNJ115" s="2"/>
      <c r="QNK115" s="2"/>
      <c r="QNL115" s="5"/>
      <c r="QNM115" s="5"/>
      <c r="QNN115" s="5"/>
      <c r="QNO115" s="5"/>
      <c r="QNP115" s="5"/>
      <c r="QNQ115" s="1"/>
      <c r="QNR115" s="2"/>
      <c r="QNS115" s="2"/>
      <c r="QNT115" s="5"/>
      <c r="QNU115" s="5"/>
      <c r="QNV115" s="5"/>
      <c r="QNW115" s="5"/>
      <c r="QNX115" s="5"/>
      <c r="QNY115" s="1"/>
      <c r="QNZ115" s="2"/>
      <c r="QOA115" s="2"/>
      <c r="QOB115" s="5"/>
      <c r="QOC115" s="5"/>
      <c r="QOD115" s="5"/>
      <c r="QOE115" s="5"/>
      <c r="QOF115" s="5"/>
      <c r="QOG115" s="1"/>
      <c r="QOH115" s="2"/>
      <c r="QOI115" s="2"/>
      <c r="QOJ115" s="5"/>
      <c r="QOK115" s="5"/>
      <c r="QOL115" s="5"/>
      <c r="QOM115" s="5"/>
      <c r="QON115" s="5"/>
      <c r="QOO115" s="1"/>
      <c r="QOP115" s="2"/>
      <c r="QOQ115" s="2"/>
      <c r="QOR115" s="5"/>
      <c r="QOS115" s="5"/>
      <c r="QOT115" s="5"/>
      <c r="QOU115" s="5"/>
      <c r="QOV115" s="5"/>
      <c r="QOW115" s="1"/>
      <c r="QOX115" s="2"/>
      <c r="QOY115" s="2"/>
      <c r="QOZ115" s="5"/>
      <c r="QPA115" s="5"/>
      <c r="QPB115" s="5"/>
      <c r="QPC115" s="5"/>
      <c r="QPD115" s="5"/>
      <c r="QPE115" s="1"/>
      <c r="QPF115" s="2"/>
      <c r="QPG115" s="2"/>
      <c r="QPH115" s="5"/>
      <c r="QPI115" s="5"/>
      <c r="QPJ115" s="5"/>
      <c r="QPK115" s="5"/>
      <c r="QPL115" s="5"/>
      <c r="QPM115" s="1"/>
      <c r="QPN115" s="2"/>
      <c r="QPO115" s="2"/>
      <c r="QPP115" s="5"/>
      <c r="QPQ115" s="5"/>
      <c r="QPR115" s="5"/>
      <c r="QPS115" s="5"/>
      <c r="QPT115" s="5"/>
      <c r="QPU115" s="1"/>
      <c r="QPV115" s="2"/>
      <c r="QPW115" s="2"/>
      <c r="QPX115" s="5"/>
      <c r="QPY115" s="5"/>
      <c r="QPZ115" s="5"/>
      <c r="QQA115" s="5"/>
      <c r="QQB115" s="5"/>
      <c r="QQC115" s="1"/>
      <c r="QQD115" s="2"/>
      <c r="QQE115" s="2"/>
      <c r="QQF115" s="5"/>
      <c r="QQG115" s="5"/>
      <c r="QQH115" s="5"/>
      <c r="QQI115" s="5"/>
      <c r="QQJ115" s="5"/>
      <c r="QQK115" s="1"/>
      <c r="QQL115" s="2"/>
      <c r="QQM115" s="2"/>
      <c r="QQN115" s="5"/>
      <c r="QQO115" s="5"/>
      <c r="QQP115" s="5"/>
      <c r="QQQ115" s="5"/>
      <c r="QQR115" s="5"/>
      <c r="QQS115" s="1"/>
      <c r="QQT115" s="2"/>
      <c r="QQU115" s="2"/>
      <c r="QQV115" s="5"/>
      <c r="QQW115" s="5"/>
      <c r="QQX115" s="5"/>
      <c r="QQY115" s="5"/>
      <c r="QQZ115" s="5"/>
      <c r="QRA115" s="1"/>
      <c r="QRB115" s="2"/>
      <c r="QRC115" s="2"/>
      <c r="QRD115" s="5"/>
      <c r="QRE115" s="5"/>
      <c r="QRF115" s="5"/>
      <c r="QRG115" s="5"/>
      <c r="QRH115" s="5"/>
      <c r="QRI115" s="1"/>
      <c r="QRJ115" s="2"/>
      <c r="QRK115" s="2"/>
      <c r="QRL115" s="5"/>
      <c r="QRM115" s="5"/>
      <c r="QRN115" s="5"/>
      <c r="QRO115" s="5"/>
      <c r="QRP115" s="5"/>
      <c r="QRQ115" s="1"/>
      <c r="QRR115" s="2"/>
      <c r="QRS115" s="2"/>
      <c r="QRT115" s="5"/>
      <c r="QRU115" s="5"/>
      <c r="QRV115" s="5"/>
      <c r="QRW115" s="5"/>
      <c r="QRX115" s="5"/>
      <c r="QRY115" s="1"/>
      <c r="QRZ115" s="2"/>
      <c r="QSA115" s="2"/>
      <c r="QSB115" s="5"/>
      <c r="QSC115" s="5"/>
      <c r="QSD115" s="5"/>
      <c r="QSE115" s="5"/>
      <c r="QSF115" s="5"/>
      <c r="QSG115" s="1"/>
      <c r="QSH115" s="2"/>
      <c r="QSI115" s="2"/>
      <c r="QSJ115" s="5"/>
      <c r="QSK115" s="5"/>
      <c r="QSL115" s="5"/>
      <c r="QSM115" s="5"/>
      <c r="QSN115" s="5"/>
      <c r="QSO115" s="1"/>
      <c r="QSP115" s="2"/>
      <c r="QSQ115" s="2"/>
      <c r="QSR115" s="5"/>
      <c r="QSS115" s="5"/>
      <c r="QST115" s="5"/>
      <c r="QSU115" s="5"/>
      <c r="QSV115" s="5"/>
      <c r="QSW115" s="1"/>
      <c r="QSX115" s="2"/>
      <c r="QSY115" s="2"/>
      <c r="QSZ115" s="5"/>
      <c r="QTA115" s="5"/>
      <c r="QTB115" s="5"/>
      <c r="QTC115" s="5"/>
      <c r="QTD115" s="5"/>
      <c r="QTE115" s="1"/>
      <c r="QTF115" s="2"/>
      <c r="QTG115" s="2"/>
      <c r="QTH115" s="5"/>
      <c r="QTI115" s="5"/>
      <c r="QTJ115" s="5"/>
      <c r="QTK115" s="5"/>
      <c r="QTL115" s="5"/>
      <c r="QTM115" s="1"/>
      <c r="QTN115" s="2"/>
      <c r="QTO115" s="2"/>
      <c r="QTP115" s="5"/>
      <c r="QTQ115" s="5"/>
      <c r="QTR115" s="5"/>
      <c r="QTS115" s="5"/>
      <c r="QTT115" s="5"/>
      <c r="QTU115" s="1"/>
      <c r="QTV115" s="2"/>
      <c r="QTW115" s="2"/>
      <c r="QTX115" s="5"/>
      <c r="QTY115" s="5"/>
      <c r="QTZ115" s="5"/>
      <c r="QUA115" s="5"/>
      <c r="QUB115" s="5"/>
      <c r="QUC115" s="1"/>
      <c r="QUD115" s="2"/>
      <c r="QUE115" s="2"/>
      <c r="QUF115" s="5"/>
      <c r="QUG115" s="5"/>
      <c r="QUH115" s="5"/>
      <c r="QUI115" s="5"/>
      <c r="QUJ115" s="5"/>
      <c r="QUK115" s="1"/>
      <c r="QUL115" s="2"/>
      <c r="QUM115" s="2"/>
      <c r="QUN115" s="5"/>
      <c r="QUO115" s="5"/>
      <c r="QUP115" s="5"/>
      <c r="QUQ115" s="5"/>
      <c r="QUR115" s="5"/>
      <c r="QUS115" s="1"/>
      <c r="QUT115" s="2"/>
      <c r="QUU115" s="2"/>
      <c r="QUV115" s="5"/>
      <c r="QUW115" s="5"/>
      <c r="QUX115" s="5"/>
      <c r="QUY115" s="5"/>
      <c r="QUZ115" s="5"/>
      <c r="QVA115" s="1"/>
      <c r="QVB115" s="2"/>
      <c r="QVC115" s="2"/>
      <c r="QVD115" s="5"/>
      <c r="QVE115" s="5"/>
      <c r="QVF115" s="5"/>
      <c r="QVG115" s="5"/>
      <c r="QVH115" s="5"/>
      <c r="QVI115" s="1"/>
      <c r="QVJ115" s="2"/>
      <c r="QVK115" s="2"/>
      <c r="QVL115" s="5"/>
      <c r="QVM115" s="5"/>
      <c r="QVN115" s="5"/>
      <c r="QVO115" s="5"/>
      <c r="QVP115" s="5"/>
      <c r="QVQ115" s="1"/>
      <c r="QVR115" s="2"/>
      <c r="QVS115" s="2"/>
      <c r="QVT115" s="5"/>
      <c r="QVU115" s="5"/>
      <c r="QVV115" s="5"/>
      <c r="QVW115" s="5"/>
      <c r="QVX115" s="5"/>
      <c r="QVY115" s="1"/>
      <c r="QVZ115" s="2"/>
      <c r="QWA115" s="2"/>
      <c r="QWB115" s="5"/>
      <c r="QWC115" s="5"/>
      <c r="QWD115" s="5"/>
      <c r="QWE115" s="5"/>
      <c r="QWF115" s="5"/>
      <c r="QWG115" s="1"/>
      <c r="QWH115" s="2"/>
      <c r="QWI115" s="2"/>
      <c r="QWJ115" s="5"/>
      <c r="QWK115" s="5"/>
      <c r="QWL115" s="5"/>
      <c r="QWM115" s="5"/>
      <c r="QWN115" s="5"/>
      <c r="QWO115" s="1"/>
      <c r="QWP115" s="2"/>
      <c r="QWQ115" s="2"/>
      <c r="QWR115" s="5"/>
      <c r="QWS115" s="5"/>
      <c r="QWT115" s="5"/>
      <c r="QWU115" s="5"/>
      <c r="QWV115" s="5"/>
      <c r="QWW115" s="1"/>
      <c r="QWX115" s="2"/>
      <c r="QWY115" s="2"/>
      <c r="QWZ115" s="5"/>
      <c r="QXA115" s="5"/>
      <c r="QXB115" s="5"/>
      <c r="QXC115" s="5"/>
      <c r="QXD115" s="5"/>
      <c r="QXE115" s="1"/>
      <c r="QXF115" s="2"/>
      <c r="QXG115" s="2"/>
      <c r="QXH115" s="5"/>
      <c r="QXI115" s="5"/>
      <c r="QXJ115" s="5"/>
      <c r="QXK115" s="5"/>
      <c r="QXL115" s="5"/>
      <c r="QXM115" s="1"/>
      <c r="QXN115" s="2"/>
      <c r="QXO115" s="2"/>
      <c r="QXP115" s="5"/>
      <c r="QXQ115" s="5"/>
      <c r="QXR115" s="5"/>
      <c r="QXS115" s="5"/>
      <c r="QXT115" s="5"/>
      <c r="QXU115" s="1"/>
      <c r="QXV115" s="2"/>
      <c r="QXW115" s="2"/>
      <c r="QXX115" s="5"/>
      <c r="QXY115" s="5"/>
      <c r="QXZ115" s="5"/>
      <c r="QYA115" s="5"/>
      <c r="QYB115" s="5"/>
      <c r="QYC115" s="1"/>
      <c r="QYD115" s="2"/>
      <c r="QYE115" s="2"/>
      <c r="QYF115" s="5"/>
      <c r="QYG115" s="5"/>
      <c r="QYH115" s="5"/>
      <c r="QYI115" s="5"/>
      <c r="QYJ115" s="5"/>
      <c r="QYK115" s="1"/>
      <c r="QYL115" s="2"/>
      <c r="QYM115" s="2"/>
      <c r="QYN115" s="5"/>
      <c r="QYO115" s="5"/>
      <c r="QYP115" s="5"/>
      <c r="QYQ115" s="5"/>
      <c r="QYR115" s="5"/>
      <c r="QYS115" s="1"/>
      <c r="QYT115" s="2"/>
      <c r="QYU115" s="2"/>
      <c r="QYV115" s="5"/>
      <c r="QYW115" s="5"/>
      <c r="QYX115" s="5"/>
      <c r="QYY115" s="5"/>
      <c r="QYZ115" s="5"/>
      <c r="QZA115" s="1"/>
      <c r="QZB115" s="2"/>
      <c r="QZC115" s="2"/>
      <c r="QZD115" s="5"/>
      <c r="QZE115" s="5"/>
      <c r="QZF115" s="5"/>
      <c r="QZG115" s="5"/>
      <c r="QZH115" s="5"/>
      <c r="QZI115" s="1"/>
      <c r="QZJ115" s="2"/>
      <c r="QZK115" s="2"/>
      <c r="QZL115" s="5"/>
      <c r="QZM115" s="5"/>
      <c r="QZN115" s="5"/>
      <c r="QZO115" s="5"/>
      <c r="QZP115" s="5"/>
      <c r="QZQ115" s="1"/>
      <c r="QZR115" s="2"/>
      <c r="QZS115" s="2"/>
      <c r="QZT115" s="5"/>
      <c r="QZU115" s="5"/>
      <c r="QZV115" s="5"/>
      <c r="QZW115" s="5"/>
      <c r="QZX115" s="5"/>
      <c r="QZY115" s="1"/>
      <c r="QZZ115" s="2"/>
      <c r="RAA115" s="2"/>
      <c r="RAB115" s="5"/>
      <c r="RAC115" s="5"/>
      <c r="RAD115" s="5"/>
      <c r="RAE115" s="5"/>
      <c r="RAF115" s="5"/>
      <c r="RAG115" s="1"/>
      <c r="RAH115" s="2"/>
      <c r="RAI115" s="2"/>
      <c r="RAJ115" s="5"/>
      <c r="RAK115" s="5"/>
      <c r="RAL115" s="5"/>
      <c r="RAM115" s="5"/>
      <c r="RAN115" s="5"/>
      <c r="RAO115" s="1"/>
      <c r="RAP115" s="2"/>
      <c r="RAQ115" s="2"/>
      <c r="RAR115" s="5"/>
      <c r="RAS115" s="5"/>
      <c r="RAT115" s="5"/>
      <c r="RAU115" s="5"/>
      <c r="RAV115" s="5"/>
      <c r="RAW115" s="1"/>
      <c r="RAX115" s="2"/>
      <c r="RAY115" s="2"/>
      <c r="RAZ115" s="5"/>
      <c r="RBA115" s="5"/>
      <c r="RBB115" s="5"/>
      <c r="RBC115" s="5"/>
      <c r="RBD115" s="5"/>
      <c r="RBE115" s="1"/>
      <c r="RBF115" s="2"/>
      <c r="RBG115" s="2"/>
      <c r="RBH115" s="5"/>
      <c r="RBI115" s="5"/>
      <c r="RBJ115" s="5"/>
      <c r="RBK115" s="5"/>
      <c r="RBL115" s="5"/>
      <c r="RBM115" s="1"/>
      <c r="RBN115" s="2"/>
      <c r="RBO115" s="2"/>
      <c r="RBP115" s="5"/>
      <c r="RBQ115" s="5"/>
      <c r="RBR115" s="5"/>
      <c r="RBS115" s="5"/>
      <c r="RBT115" s="5"/>
      <c r="RBU115" s="1"/>
      <c r="RBV115" s="2"/>
      <c r="RBW115" s="2"/>
      <c r="RBX115" s="5"/>
      <c r="RBY115" s="5"/>
      <c r="RBZ115" s="5"/>
      <c r="RCA115" s="5"/>
      <c r="RCB115" s="5"/>
      <c r="RCC115" s="1"/>
      <c r="RCD115" s="2"/>
      <c r="RCE115" s="2"/>
      <c r="RCF115" s="5"/>
      <c r="RCG115" s="5"/>
      <c r="RCH115" s="5"/>
      <c r="RCI115" s="5"/>
      <c r="RCJ115" s="5"/>
      <c r="RCK115" s="1"/>
      <c r="RCL115" s="2"/>
      <c r="RCM115" s="2"/>
      <c r="RCN115" s="5"/>
      <c r="RCO115" s="5"/>
      <c r="RCP115" s="5"/>
      <c r="RCQ115" s="5"/>
      <c r="RCR115" s="5"/>
      <c r="RCS115" s="1"/>
      <c r="RCT115" s="2"/>
      <c r="RCU115" s="2"/>
      <c r="RCV115" s="5"/>
      <c r="RCW115" s="5"/>
      <c r="RCX115" s="5"/>
      <c r="RCY115" s="5"/>
      <c r="RCZ115" s="5"/>
      <c r="RDA115" s="1"/>
      <c r="RDB115" s="2"/>
      <c r="RDC115" s="2"/>
      <c r="RDD115" s="5"/>
      <c r="RDE115" s="5"/>
      <c r="RDF115" s="5"/>
      <c r="RDG115" s="5"/>
      <c r="RDH115" s="5"/>
      <c r="RDI115" s="1"/>
      <c r="RDJ115" s="2"/>
      <c r="RDK115" s="2"/>
      <c r="RDL115" s="5"/>
      <c r="RDM115" s="5"/>
      <c r="RDN115" s="5"/>
      <c r="RDO115" s="5"/>
      <c r="RDP115" s="5"/>
      <c r="RDQ115" s="1"/>
      <c r="RDR115" s="2"/>
      <c r="RDS115" s="2"/>
      <c r="RDT115" s="5"/>
      <c r="RDU115" s="5"/>
      <c r="RDV115" s="5"/>
      <c r="RDW115" s="5"/>
      <c r="RDX115" s="5"/>
      <c r="RDY115" s="1"/>
      <c r="RDZ115" s="2"/>
      <c r="REA115" s="2"/>
      <c r="REB115" s="5"/>
      <c r="REC115" s="5"/>
      <c r="RED115" s="5"/>
      <c r="REE115" s="5"/>
      <c r="REF115" s="5"/>
      <c r="REG115" s="1"/>
      <c r="REH115" s="2"/>
      <c r="REI115" s="2"/>
      <c r="REJ115" s="5"/>
      <c r="REK115" s="5"/>
      <c r="REL115" s="5"/>
      <c r="REM115" s="5"/>
      <c r="REN115" s="5"/>
      <c r="REO115" s="1"/>
      <c r="REP115" s="2"/>
      <c r="REQ115" s="2"/>
      <c r="RER115" s="5"/>
      <c r="RES115" s="5"/>
      <c r="RET115" s="5"/>
      <c r="REU115" s="5"/>
      <c r="REV115" s="5"/>
      <c r="REW115" s="1"/>
      <c r="REX115" s="2"/>
      <c r="REY115" s="2"/>
      <c r="REZ115" s="5"/>
      <c r="RFA115" s="5"/>
      <c r="RFB115" s="5"/>
      <c r="RFC115" s="5"/>
      <c r="RFD115" s="5"/>
      <c r="RFE115" s="1"/>
      <c r="RFF115" s="2"/>
      <c r="RFG115" s="2"/>
      <c r="RFH115" s="5"/>
      <c r="RFI115" s="5"/>
      <c r="RFJ115" s="5"/>
      <c r="RFK115" s="5"/>
      <c r="RFL115" s="5"/>
      <c r="RFM115" s="1"/>
      <c r="RFN115" s="2"/>
      <c r="RFO115" s="2"/>
      <c r="RFP115" s="5"/>
      <c r="RFQ115" s="5"/>
      <c r="RFR115" s="5"/>
      <c r="RFS115" s="5"/>
      <c r="RFT115" s="5"/>
      <c r="RFU115" s="1"/>
      <c r="RFV115" s="2"/>
      <c r="RFW115" s="2"/>
      <c r="RFX115" s="5"/>
      <c r="RFY115" s="5"/>
      <c r="RFZ115" s="5"/>
      <c r="RGA115" s="5"/>
      <c r="RGB115" s="5"/>
      <c r="RGC115" s="1"/>
      <c r="RGD115" s="2"/>
      <c r="RGE115" s="2"/>
      <c r="RGF115" s="5"/>
      <c r="RGG115" s="5"/>
      <c r="RGH115" s="5"/>
      <c r="RGI115" s="5"/>
      <c r="RGJ115" s="5"/>
      <c r="RGK115" s="1"/>
      <c r="RGL115" s="2"/>
      <c r="RGM115" s="2"/>
      <c r="RGN115" s="5"/>
      <c r="RGO115" s="5"/>
      <c r="RGP115" s="5"/>
      <c r="RGQ115" s="5"/>
      <c r="RGR115" s="5"/>
      <c r="RGS115" s="1"/>
      <c r="RGT115" s="2"/>
      <c r="RGU115" s="2"/>
      <c r="RGV115" s="5"/>
      <c r="RGW115" s="5"/>
      <c r="RGX115" s="5"/>
      <c r="RGY115" s="5"/>
      <c r="RGZ115" s="5"/>
      <c r="RHA115" s="1"/>
      <c r="RHB115" s="2"/>
      <c r="RHC115" s="2"/>
      <c r="RHD115" s="5"/>
      <c r="RHE115" s="5"/>
      <c r="RHF115" s="5"/>
      <c r="RHG115" s="5"/>
      <c r="RHH115" s="5"/>
      <c r="RHI115" s="1"/>
      <c r="RHJ115" s="2"/>
      <c r="RHK115" s="2"/>
      <c r="RHL115" s="5"/>
      <c r="RHM115" s="5"/>
      <c r="RHN115" s="5"/>
      <c r="RHO115" s="5"/>
      <c r="RHP115" s="5"/>
      <c r="RHQ115" s="1"/>
      <c r="RHR115" s="2"/>
      <c r="RHS115" s="2"/>
      <c r="RHT115" s="5"/>
      <c r="RHU115" s="5"/>
      <c r="RHV115" s="5"/>
      <c r="RHW115" s="5"/>
      <c r="RHX115" s="5"/>
      <c r="RHY115" s="1"/>
      <c r="RHZ115" s="2"/>
      <c r="RIA115" s="2"/>
      <c r="RIB115" s="5"/>
      <c r="RIC115" s="5"/>
      <c r="RID115" s="5"/>
      <c r="RIE115" s="5"/>
      <c r="RIF115" s="5"/>
      <c r="RIG115" s="1"/>
      <c r="RIH115" s="2"/>
      <c r="RII115" s="2"/>
      <c r="RIJ115" s="5"/>
      <c r="RIK115" s="5"/>
      <c r="RIL115" s="5"/>
      <c r="RIM115" s="5"/>
      <c r="RIN115" s="5"/>
      <c r="RIO115" s="1"/>
      <c r="RIP115" s="2"/>
      <c r="RIQ115" s="2"/>
      <c r="RIR115" s="5"/>
      <c r="RIS115" s="5"/>
      <c r="RIT115" s="5"/>
      <c r="RIU115" s="5"/>
      <c r="RIV115" s="5"/>
      <c r="RIW115" s="1"/>
      <c r="RIX115" s="2"/>
      <c r="RIY115" s="2"/>
      <c r="RIZ115" s="5"/>
      <c r="RJA115" s="5"/>
      <c r="RJB115" s="5"/>
      <c r="RJC115" s="5"/>
      <c r="RJD115" s="5"/>
      <c r="RJE115" s="1"/>
      <c r="RJF115" s="2"/>
      <c r="RJG115" s="2"/>
      <c r="RJH115" s="5"/>
      <c r="RJI115" s="5"/>
      <c r="RJJ115" s="5"/>
      <c r="RJK115" s="5"/>
      <c r="RJL115" s="5"/>
      <c r="RJM115" s="1"/>
      <c r="RJN115" s="2"/>
      <c r="RJO115" s="2"/>
      <c r="RJP115" s="5"/>
      <c r="RJQ115" s="5"/>
      <c r="RJR115" s="5"/>
      <c r="RJS115" s="5"/>
      <c r="RJT115" s="5"/>
      <c r="RJU115" s="1"/>
      <c r="RJV115" s="2"/>
      <c r="RJW115" s="2"/>
      <c r="RJX115" s="5"/>
      <c r="RJY115" s="5"/>
      <c r="RJZ115" s="5"/>
      <c r="RKA115" s="5"/>
      <c r="RKB115" s="5"/>
      <c r="RKC115" s="1"/>
      <c r="RKD115" s="2"/>
      <c r="RKE115" s="2"/>
      <c r="RKF115" s="5"/>
      <c r="RKG115" s="5"/>
      <c r="RKH115" s="5"/>
      <c r="RKI115" s="5"/>
      <c r="RKJ115" s="5"/>
      <c r="RKK115" s="1"/>
      <c r="RKL115" s="2"/>
      <c r="RKM115" s="2"/>
      <c r="RKN115" s="5"/>
      <c r="RKO115" s="5"/>
      <c r="RKP115" s="5"/>
      <c r="RKQ115" s="5"/>
      <c r="RKR115" s="5"/>
      <c r="RKS115" s="1"/>
      <c r="RKT115" s="2"/>
      <c r="RKU115" s="2"/>
      <c r="RKV115" s="5"/>
      <c r="RKW115" s="5"/>
      <c r="RKX115" s="5"/>
      <c r="RKY115" s="5"/>
      <c r="RKZ115" s="5"/>
      <c r="RLA115" s="1"/>
      <c r="RLB115" s="2"/>
      <c r="RLC115" s="2"/>
      <c r="RLD115" s="5"/>
      <c r="RLE115" s="5"/>
      <c r="RLF115" s="5"/>
      <c r="RLG115" s="5"/>
      <c r="RLH115" s="5"/>
      <c r="RLI115" s="1"/>
      <c r="RLJ115" s="2"/>
      <c r="RLK115" s="2"/>
      <c r="RLL115" s="5"/>
      <c r="RLM115" s="5"/>
      <c r="RLN115" s="5"/>
      <c r="RLO115" s="5"/>
      <c r="RLP115" s="5"/>
      <c r="RLQ115" s="1"/>
      <c r="RLR115" s="2"/>
      <c r="RLS115" s="2"/>
      <c r="RLT115" s="5"/>
      <c r="RLU115" s="5"/>
      <c r="RLV115" s="5"/>
      <c r="RLW115" s="5"/>
      <c r="RLX115" s="5"/>
      <c r="RLY115" s="1"/>
      <c r="RLZ115" s="2"/>
      <c r="RMA115" s="2"/>
      <c r="RMB115" s="5"/>
      <c r="RMC115" s="5"/>
      <c r="RMD115" s="5"/>
      <c r="RME115" s="5"/>
      <c r="RMF115" s="5"/>
      <c r="RMG115" s="1"/>
      <c r="RMH115" s="2"/>
      <c r="RMI115" s="2"/>
      <c r="RMJ115" s="5"/>
      <c r="RMK115" s="5"/>
      <c r="RML115" s="5"/>
      <c r="RMM115" s="5"/>
      <c r="RMN115" s="5"/>
      <c r="RMO115" s="1"/>
      <c r="RMP115" s="2"/>
      <c r="RMQ115" s="2"/>
      <c r="RMR115" s="5"/>
      <c r="RMS115" s="5"/>
      <c r="RMT115" s="5"/>
      <c r="RMU115" s="5"/>
      <c r="RMV115" s="5"/>
      <c r="RMW115" s="1"/>
      <c r="RMX115" s="2"/>
      <c r="RMY115" s="2"/>
      <c r="RMZ115" s="5"/>
      <c r="RNA115" s="5"/>
      <c r="RNB115" s="5"/>
      <c r="RNC115" s="5"/>
      <c r="RND115" s="5"/>
      <c r="RNE115" s="1"/>
      <c r="RNF115" s="2"/>
      <c r="RNG115" s="2"/>
      <c r="RNH115" s="5"/>
      <c r="RNI115" s="5"/>
      <c r="RNJ115" s="5"/>
      <c r="RNK115" s="5"/>
      <c r="RNL115" s="5"/>
      <c r="RNM115" s="1"/>
      <c r="RNN115" s="2"/>
      <c r="RNO115" s="2"/>
      <c r="RNP115" s="5"/>
      <c r="RNQ115" s="5"/>
      <c r="RNR115" s="5"/>
      <c r="RNS115" s="5"/>
      <c r="RNT115" s="5"/>
      <c r="RNU115" s="1"/>
      <c r="RNV115" s="2"/>
      <c r="RNW115" s="2"/>
      <c r="RNX115" s="5"/>
      <c r="RNY115" s="5"/>
      <c r="RNZ115" s="5"/>
      <c r="ROA115" s="5"/>
      <c r="ROB115" s="5"/>
      <c r="ROC115" s="1"/>
      <c r="ROD115" s="2"/>
      <c r="ROE115" s="2"/>
      <c r="ROF115" s="5"/>
      <c r="ROG115" s="5"/>
      <c r="ROH115" s="5"/>
      <c r="ROI115" s="5"/>
      <c r="ROJ115" s="5"/>
      <c r="ROK115" s="1"/>
      <c r="ROL115" s="2"/>
      <c r="ROM115" s="2"/>
      <c r="RON115" s="5"/>
      <c r="ROO115" s="5"/>
      <c r="ROP115" s="5"/>
      <c r="ROQ115" s="5"/>
      <c r="ROR115" s="5"/>
      <c r="ROS115" s="1"/>
      <c r="ROT115" s="2"/>
      <c r="ROU115" s="2"/>
      <c r="ROV115" s="5"/>
      <c r="ROW115" s="5"/>
      <c r="ROX115" s="5"/>
      <c r="ROY115" s="5"/>
      <c r="ROZ115" s="5"/>
      <c r="RPA115" s="1"/>
      <c r="RPB115" s="2"/>
      <c r="RPC115" s="2"/>
      <c r="RPD115" s="5"/>
      <c r="RPE115" s="5"/>
      <c r="RPF115" s="5"/>
      <c r="RPG115" s="5"/>
      <c r="RPH115" s="5"/>
      <c r="RPI115" s="1"/>
      <c r="RPJ115" s="2"/>
      <c r="RPK115" s="2"/>
      <c r="RPL115" s="5"/>
      <c r="RPM115" s="5"/>
      <c r="RPN115" s="5"/>
      <c r="RPO115" s="5"/>
      <c r="RPP115" s="5"/>
      <c r="RPQ115" s="1"/>
      <c r="RPR115" s="2"/>
      <c r="RPS115" s="2"/>
      <c r="RPT115" s="5"/>
      <c r="RPU115" s="5"/>
      <c r="RPV115" s="5"/>
      <c r="RPW115" s="5"/>
      <c r="RPX115" s="5"/>
      <c r="RPY115" s="1"/>
      <c r="RPZ115" s="2"/>
      <c r="RQA115" s="2"/>
      <c r="RQB115" s="5"/>
      <c r="RQC115" s="5"/>
      <c r="RQD115" s="5"/>
      <c r="RQE115" s="5"/>
      <c r="RQF115" s="5"/>
      <c r="RQG115" s="1"/>
      <c r="RQH115" s="2"/>
      <c r="RQI115" s="2"/>
      <c r="RQJ115" s="5"/>
      <c r="RQK115" s="5"/>
      <c r="RQL115" s="5"/>
      <c r="RQM115" s="5"/>
      <c r="RQN115" s="5"/>
      <c r="RQO115" s="1"/>
      <c r="RQP115" s="2"/>
      <c r="RQQ115" s="2"/>
      <c r="RQR115" s="5"/>
      <c r="RQS115" s="5"/>
      <c r="RQT115" s="5"/>
      <c r="RQU115" s="5"/>
      <c r="RQV115" s="5"/>
      <c r="RQW115" s="1"/>
      <c r="RQX115" s="2"/>
      <c r="RQY115" s="2"/>
      <c r="RQZ115" s="5"/>
      <c r="RRA115" s="5"/>
      <c r="RRB115" s="5"/>
      <c r="RRC115" s="5"/>
      <c r="RRD115" s="5"/>
      <c r="RRE115" s="1"/>
      <c r="RRF115" s="2"/>
      <c r="RRG115" s="2"/>
      <c r="RRH115" s="5"/>
      <c r="RRI115" s="5"/>
      <c r="RRJ115" s="5"/>
      <c r="RRK115" s="5"/>
      <c r="RRL115" s="5"/>
      <c r="RRM115" s="1"/>
      <c r="RRN115" s="2"/>
      <c r="RRO115" s="2"/>
      <c r="RRP115" s="5"/>
      <c r="RRQ115" s="5"/>
      <c r="RRR115" s="5"/>
      <c r="RRS115" s="5"/>
      <c r="RRT115" s="5"/>
      <c r="RRU115" s="1"/>
      <c r="RRV115" s="2"/>
      <c r="RRW115" s="2"/>
      <c r="RRX115" s="5"/>
      <c r="RRY115" s="5"/>
      <c r="RRZ115" s="5"/>
      <c r="RSA115" s="5"/>
      <c r="RSB115" s="5"/>
      <c r="RSC115" s="1"/>
      <c r="RSD115" s="2"/>
      <c r="RSE115" s="2"/>
      <c r="RSF115" s="5"/>
      <c r="RSG115" s="5"/>
      <c r="RSH115" s="5"/>
      <c r="RSI115" s="5"/>
      <c r="RSJ115" s="5"/>
      <c r="RSK115" s="1"/>
      <c r="RSL115" s="2"/>
      <c r="RSM115" s="2"/>
      <c r="RSN115" s="5"/>
      <c r="RSO115" s="5"/>
      <c r="RSP115" s="5"/>
      <c r="RSQ115" s="5"/>
      <c r="RSR115" s="5"/>
      <c r="RSS115" s="1"/>
      <c r="RST115" s="2"/>
      <c r="RSU115" s="2"/>
      <c r="RSV115" s="5"/>
      <c r="RSW115" s="5"/>
      <c r="RSX115" s="5"/>
      <c r="RSY115" s="5"/>
      <c r="RSZ115" s="5"/>
      <c r="RTA115" s="1"/>
      <c r="RTB115" s="2"/>
      <c r="RTC115" s="2"/>
      <c r="RTD115" s="5"/>
      <c r="RTE115" s="5"/>
      <c r="RTF115" s="5"/>
      <c r="RTG115" s="5"/>
      <c r="RTH115" s="5"/>
      <c r="RTI115" s="1"/>
      <c r="RTJ115" s="2"/>
      <c r="RTK115" s="2"/>
      <c r="RTL115" s="5"/>
      <c r="RTM115" s="5"/>
      <c r="RTN115" s="5"/>
      <c r="RTO115" s="5"/>
      <c r="RTP115" s="5"/>
      <c r="RTQ115" s="1"/>
      <c r="RTR115" s="2"/>
      <c r="RTS115" s="2"/>
      <c r="RTT115" s="5"/>
      <c r="RTU115" s="5"/>
      <c r="RTV115" s="5"/>
      <c r="RTW115" s="5"/>
      <c r="RTX115" s="5"/>
      <c r="RTY115" s="1"/>
      <c r="RTZ115" s="2"/>
      <c r="RUA115" s="2"/>
      <c r="RUB115" s="5"/>
      <c r="RUC115" s="5"/>
      <c r="RUD115" s="5"/>
      <c r="RUE115" s="5"/>
      <c r="RUF115" s="5"/>
      <c r="RUG115" s="1"/>
      <c r="RUH115" s="2"/>
      <c r="RUI115" s="2"/>
      <c r="RUJ115" s="5"/>
      <c r="RUK115" s="5"/>
      <c r="RUL115" s="5"/>
      <c r="RUM115" s="5"/>
      <c r="RUN115" s="5"/>
      <c r="RUO115" s="1"/>
      <c r="RUP115" s="2"/>
      <c r="RUQ115" s="2"/>
      <c r="RUR115" s="5"/>
      <c r="RUS115" s="5"/>
      <c r="RUT115" s="5"/>
      <c r="RUU115" s="5"/>
      <c r="RUV115" s="5"/>
      <c r="RUW115" s="1"/>
      <c r="RUX115" s="2"/>
      <c r="RUY115" s="2"/>
      <c r="RUZ115" s="5"/>
      <c r="RVA115" s="5"/>
      <c r="RVB115" s="5"/>
      <c r="RVC115" s="5"/>
      <c r="RVD115" s="5"/>
      <c r="RVE115" s="1"/>
      <c r="RVF115" s="2"/>
      <c r="RVG115" s="2"/>
      <c r="RVH115" s="5"/>
      <c r="RVI115" s="5"/>
      <c r="RVJ115" s="5"/>
      <c r="RVK115" s="5"/>
      <c r="RVL115" s="5"/>
      <c r="RVM115" s="1"/>
      <c r="RVN115" s="2"/>
      <c r="RVO115" s="2"/>
      <c r="RVP115" s="5"/>
      <c r="RVQ115" s="5"/>
      <c r="RVR115" s="5"/>
      <c r="RVS115" s="5"/>
      <c r="RVT115" s="5"/>
      <c r="RVU115" s="1"/>
      <c r="RVV115" s="2"/>
      <c r="RVW115" s="2"/>
      <c r="RVX115" s="5"/>
      <c r="RVY115" s="5"/>
      <c r="RVZ115" s="5"/>
      <c r="RWA115" s="5"/>
      <c r="RWB115" s="5"/>
      <c r="RWC115" s="1"/>
      <c r="RWD115" s="2"/>
      <c r="RWE115" s="2"/>
      <c r="RWF115" s="5"/>
      <c r="RWG115" s="5"/>
      <c r="RWH115" s="5"/>
      <c r="RWI115" s="5"/>
      <c r="RWJ115" s="5"/>
      <c r="RWK115" s="1"/>
      <c r="RWL115" s="2"/>
      <c r="RWM115" s="2"/>
      <c r="RWN115" s="5"/>
      <c r="RWO115" s="5"/>
      <c r="RWP115" s="5"/>
      <c r="RWQ115" s="5"/>
      <c r="RWR115" s="5"/>
      <c r="RWS115" s="1"/>
      <c r="RWT115" s="2"/>
      <c r="RWU115" s="2"/>
      <c r="RWV115" s="5"/>
      <c r="RWW115" s="5"/>
      <c r="RWX115" s="5"/>
      <c r="RWY115" s="5"/>
      <c r="RWZ115" s="5"/>
      <c r="RXA115" s="1"/>
      <c r="RXB115" s="2"/>
      <c r="RXC115" s="2"/>
      <c r="RXD115" s="5"/>
      <c r="RXE115" s="5"/>
      <c r="RXF115" s="5"/>
      <c r="RXG115" s="5"/>
      <c r="RXH115" s="5"/>
      <c r="RXI115" s="1"/>
      <c r="RXJ115" s="2"/>
      <c r="RXK115" s="2"/>
      <c r="RXL115" s="5"/>
      <c r="RXM115" s="5"/>
      <c r="RXN115" s="5"/>
      <c r="RXO115" s="5"/>
      <c r="RXP115" s="5"/>
      <c r="RXQ115" s="1"/>
      <c r="RXR115" s="2"/>
      <c r="RXS115" s="2"/>
      <c r="RXT115" s="5"/>
      <c r="RXU115" s="5"/>
      <c r="RXV115" s="5"/>
      <c r="RXW115" s="5"/>
      <c r="RXX115" s="5"/>
      <c r="RXY115" s="1"/>
      <c r="RXZ115" s="2"/>
      <c r="RYA115" s="2"/>
      <c r="RYB115" s="5"/>
      <c r="RYC115" s="5"/>
      <c r="RYD115" s="5"/>
      <c r="RYE115" s="5"/>
      <c r="RYF115" s="5"/>
      <c r="RYG115" s="1"/>
      <c r="RYH115" s="2"/>
      <c r="RYI115" s="2"/>
      <c r="RYJ115" s="5"/>
      <c r="RYK115" s="5"/>
      <c r="RYL115" s="5"/>
      <c r="RYM115" s="5"/>
      <c r="RYN115" s="5"/>
      <c r="RYO115" s="1"/>
      <c r="RYP115" s="2"/>
      <c r="RYQ115" s="2"/>
      <c r="RYR115" s="5"/>
      <c r="RYS115" s="5"/>
      <c r="RYT115" s="5"/>
      <c r="RYU115" s="5"/>
      <c r="RYV115" s="5"/>
      <c r="RYW115" s="1"/>
      <c r="RYX115" s="2"/>
      <c r="RYY115" s="2"/>
      <c r="RYZ115" s="5"/>
      <c r="RZA115" s="5"/>
      <c r="RZB115" s="5"/>
      <c r="RZC115" s="5"/>
      <c r="RZD115" s="5"/>
      <c r="RZE115" s="1"/>
      <c r="RZF115" s="2"/>
      <c r="RZG115" s="2"/>
      <c r="RZH115" s="5"/>
      <c r="RZI115" s="5"/>
      <c r="RZJ115" s="5"/>
      <c r="RZK115" s="5"/>
      <c r="RZL115" s="5"/>
      <c r="RZM115" s="1"/>
      <c r="RZN115" s="2"/>
      <c r="RZO115" s="2"/>
      <c r="RZP115" s="5"/>
      <c r="RZQ115" s="5"/>
      <c r="RZR115" s="5"/>
      <c r="RZS115" s="5"/>
      <c r="RZT115" s="5"/>
      <c r="RZU115" s="1"/>
      <c r="RZV115" s="2"/>
      <c r="RZW115" s="2"/>
      <c r="RZX115" s="5"/>
      <c r="RZY115" s="5"/>
      <c r="RZZ115" s="5"/>
      <c r="SAA115" s="5"/>
      <c r="SAB115" s="5"/>
      <c r="SAC115" s="1"/>
      <c r="SAD115" s="2"/>
      <c r="SAE115" s="2"/>
      <c r="SAF115" s="5"/>
      <c r="SAG115" s="5"/>
      <c r="SAH115" s="5"/>
      <c r="SAI115" s="5"/>
      <c r="SAJ115" s="5"/>
      <c r="SAK115" s="1"/>
      <c r="SAL115" s="2"/>
      <c r="SAM115" s="2"/>
      <c r="SAN115" s="5"/>
      <c r="SAO115" s="5"/>
      <c r="SAP115" s="5"/>
      <c r="SAQ115" s="5"/>
      <c r="SAR115" s="5"/>
      <c r="SAS115" s="1"/>
      <c r="SAT115" s="2"/>
      <c r="SAU115" s="2"/>
      <c r="SAV115" s="5"/>
      <c r="SAW115" s="5"/>
      <c r="SAX115" s="5"/>
      <c r="SAY115" s="5"/>
      <c r="SAZ115" s="5"/>
      <c r="SBA115" s="1"/>
      <c r="SBB115" s="2"/>
      <c r="SBC115" s="2"/>
      <c r="SBD115" s="5"/>
      <c r="SBE115" s="5"/>
      <c r="SBF115" s="5"/>
      <c r="SBG115" s="5"/>
      <c r="SBH115" s="5"/>
      <c r="SBI115" s="1"/>
      <c r="SBJ115" s="2"/>
      <c r="SBK115" s="2"/>
      <c r="SBL115" s="5"/>
      <c r="SBM115" s="5"/>
      <c r="SBN115" s="5"/>
      <c r="SBO115" s="5"/>
      <c r="SBP115" s="5"/>
      <c r="SBQ115" s="1"/>
      <c r="SBR115" s="2"/>
      <c r="SBS115" s="2"/>
      <c r="SBT115" s="5"/>
      <c r="SBU115" s="5"/>
      <c r="SBV115" s="5"/>
      <c r="SBW115" s="5"/>
      <c r="SBX115" s="5"/>
      <c r="SBY115" s="1"/>
      <c r="SBZ115" s="2"/>
      <c r="SCA115" s="2"/>
      <c r="SCB115" s="5"/>
      <c r="SCC115" s="5"/>
      <c r="SCD115" s="5"/>
      <c r="SCE115" s="5"/>
      <c r="SCF115" s="5"/>
      <c r="SCG115" s="1"/>
      <c r="SCH115" s="2"/>
      <c r="SCI115" s="2"/>
      <c r="SCJ115" s="5"/>
      <c r="SCK115" s="5"/>
      <c r="SCL115" s="5"/>
      <c r="SCM115" s="5"/>
      <c r="SCN115" s="5"/>
      <c r="SCO115" s="1"/>
      <c r="SCP115" s="2"/>
      <c r="SCQ115" s="2"/>
      <c r="SCR115" s="5"/>
      <c r="SCS115" s="5"/>
      <c r="SCT115" s="5"/>
      <c r="SCU115" s="5"/>
      <c r="SCV115" s="5"/>
      <c r="SCW115" s="1"/>
      <c r="SCX115" s="2"/>
      <c r="SCY115" s="2"/>
      <c r="SCZ115" s="5"/>
      <c r="SDA115" s="5"/>
      <c r="SDB115" s="5"/>
      <c r="SDC115" s="5"/>
      <c r="SDD115" s="5"/>
      <c r="SDE115" s="1"/>
      <c r="SDF115" s="2"/>
      <c r="SDG115" s="2"/>
      <c r="SDH115" s="5"/>
      <c r="SDI115" s="5"/>
      <c r="SDJ115" s="5"/>
      <c r="SDK115" s="5"/>
      <c r="SDL115" s="5"/>
      <c r="SDM115" s="1"/>
      <c r="SDN115" s="2"/>
      <c r="SDO115" s="2"/>
      <c r="SDP115" s="5"/>
      <c r="SDQ115" s="5"/>
      <c r="SDR115" s="5"/>
      <c r="SDS115" s="5"/>
      <c r="SDT115" s="5"/>
      <c r="SDU115" s="1"/>
      <c r="SDV115" s="2"/>
      <c r="SDW115" s="2"/>
      <c r="SDX115" s="5"/>
      <c r="SDY115" s="5"/>
      <c r="SDZ115" s="5"/>
      <c r="SEA115" s="5"/>
      <c r="SEB115" s="5"/>
      <c r="SEC115" s="1"/>
      <c r="SED115" s="2"/>
      <c r="SEE115" s="2"/>
      <c r="SEF115" s="5"/>
      <c r="SEG115" s="5"/>
      <c r="SEH115" s="5"/>
      <c r="SEI115" s="5"/>
      <c r="SEJ115" s="5"/>
      <c r="SEK115" s="1"/>
      <c r="SEL115" s="2"/>
      <c r="SEM115" s="2"/>
      <c r="SEN115" s="5"/>
      <c r="SEO115" s="5"/>
      <c r="SEP115" s="5"/>
      <c r="SEQ115" s="5"/>
      <c r="SER115" s="5"/>
      <c r="SES115" s="1"/>
      <c r="SET115" s="2"/>
      <c r="SEU115" s="2"/>
      <c r="SEV115" s="5"/>
      <c r="SEW115" s="5"/>
      <c r="SEX115" s="5"/>
      <c r="SEY115" s="5"/>
      <c r="SEZ115" s="5"/>
      <c r="SFA115" s="1"/>
      <c r="SFB115" s="2"/>
      <c r="SFC115" s="2"/>
      <c r="SFD115" s="5"/>
      <c r="SFE115" s="5"/>
      <c r="SFF115" s="5"/>
      <c r="SFG115" s="5"/>
      <c r="SFH115" s="5"/>
      <c r="SFI115" s="1"/>
      <c r="SFJ115" s="2"/>
      <c r="SFK115" s="2"/>
      <c r="SFL115" s="5"/>
      <c r="SFM115" s="5"/>
      <c r="SFN115" s="5"/>
      <c r="SFO115" s="5"/>
      <c r="SFP115" s="5"/>
      <c r="SFQ115" s="1"/>
      <c r="SFR115" s="2"/>
      <c r="SFS115" s="2"/>
      <c r="SFT115" s="5"/>
      <c r="SFU115" s="5"/>
      <c r="SFV115" s="5"/>
      <c r="SFW115" s="5"/>
      <c r="SFX115" s="5"/>
      <c r="SFY115" s="1"/>
      <c r="SFZ115" s="2"/>
      <c r="SGA115" s="2"/>
      <c r="SGB115" s="5"/>
      <c r="SGC115" s="5"/>
      <c r="SGD115" s="5"/>
      <c r="SGE115" s="5"/>
      <c r="SGF115" s="5"/>
      <c r="SGG115" s="1"/>
      <c r="SGH115" s="2"/>
      <c r="SGI115" s="2"/>
      <c r="SGJ115" s="5"/>
      <c r="SGK115" s="5"/>
      <c r="SGL115" s="5"/>
      <c r="SGM115" s="5"/>
      <c r="SGN115" s="5"/>
      <c r="SGO115" s="1"/>
      <c r="SGP115" s="2"/>
      <c r="SGQ115" s="2"/>
      <c r="SGR115" s="5"/>
      <c r="SGS115" s="5"/>
      <c r="SGT115" s="5"/>
      <c r="SGU115" s="5"/>
      <c r="SGV115" s="5"/>
      <c r="SGW115" s="1"/>
      <c r="SGX115" s="2"/>
      <c r="SGY115" s="2"/>
      <c r="SGZ115" s="5"/>
      <c r="SHA115" s="5"/>
      <c r="SHB115" s="5"/>
      <c r="SHC115" s="5"/>
      <c r="SHD115" s="5"/>
      <c r="SHE115" s="1"/>
      <c r="SHF115" s="2"/>
      <c r="SHG115" s="2"/>
      <c r="SHH115" s="5"/>
      <c r="SHI115" s="5"/>
      <c r="SHJ115" s="5"/>
      <c r="SHK115" s="5"/>
      <c r="SHL115" s="5"/>
      <c r="SHM115" s="1"/>
      <c r="SHN115" s="2"/>
      <c r="SHO115" s="2"/>
      <c r="SHP115" s="5"/>
      <c r="SHQ115" s="5"/>
      <c r="SHR115" s="5"/>
      <c r="SHS115" s="5"/>
      <c r="SHT115" s="5"/>
      <c r="SHU115" s="1"/>
      <c r="SHV115" s="2"/>
      <c r="SHW115" s="2"/>
      <c r="SHX115" s="5"/>
      <c r="SHY115" s="5"/>
      <c r="SHZ115" s="5"/>
      <c r="SIA115" s="5"/>
      <c r="SIB115" s="5"/>
      <c r="SIC115" s="1"/>
      <c r="SID115" s="2"/>
      <c r="SIE115" s="2"/>
      <c r="SIF115" s="5"/>
      <c r="SIG115" s="5"/>
      <c r="SIH115" s="5"/>
      <c r="SII115" s="5"/>
      <c r="SIJ115" s="5"/>
      <c r="SIK115" s="1"/>
      <c r="SIL115" s="2"/>
      <c r="SIM115" s="2"/>
      <c r="SIN115" s="5"/>
      <c r="SIO115" s="5"/>
      <c r="SIP115" s="5"/>
      <c r="SIQ115" s="5"/>
      <c r="SIR115" s="5"/>
      <c r="SIS115" s="1"/>
      <c r="SIT115" s="2"/>
      <c r="SIU115" s="2"/>
      <c r="SIV115" s="5"/>
      <c r="SIW115" s="5"/>
      <c r="SIX115" s="5"/>
      <c r="SIY115" s="5"/>
      <c r="SIZ115" s="5"/>
      <c r="SJA115" s="1"/>
      <c r="SJB115" s="2"/>
      <c r="SJC115" s="2"/>
      <c r="SJD115" s="5"/>
      <c r="SJE115" s="5"/>
      <c r="SJF115" s="5"/>
      <c r="SJG115" s="5"/>
      <c r="SJH115" s="5"/>
      <c r="SJI115" s="1"/>
      <c r="SJJ115" s="2"/>
      <c r="SJK115" s="2"/>
      <c r="SJL115" s="5"/>
      <c r="SJM115" s="5"/>
      <c r="SJN115" s="5"/>
      <c r="SJO115" s="5"/>
      <c r="SJP115" s="5"/>
      <c r="SJQ115" s="1"/>
      <c r="SJR115" s="2"/>
      <c r="SJS115" s="2"/>
      <c r="SJT115" s="5"/>
      <c r="SJU115" s="5"/>
      <c r="SJV115" s="5"/>
      <c r="SJW115" s="5"/>
      <c r="SJX115" s="5"/>
      <c r="SJY115" s="1"/>
      <c r="SJZ115" s="2"/>
      <c r="SKA115" s="2"/>
      <c r="SKB115" s="5"/>
      <c r="SKC115" s="5"/>
      <c r="SKD115" s="5"/>
      <c r="SKE115" s="5"/>
      <c r="SKF115" s="5"/>
      <c r="SKG115" s="1"/>
      <c r="SKH115" s="2"/>
      <c r="SKI115" s="2"/>
      <c r="SKJ115" s="5"/>
      <c r="SKK115" s="5"/>
      <c r="SKL115" s="5"/>
      <c r="SKM115" s="5"/>
      <c r="SKN115" s="5"/>
      <c r="SKO115" s="1"/>
      <c r="SKP115" s="2"/>
      <c r="SKQ115" s="2"/>
      <c r="SKR115" s="5"/>
      <c r="SKS115" s="5"/>
      <c r="SKT115" s="5"/>
      <c r="SKU115" s="5"/>
      <c r="SKV115" s="5"/>
      <c r="SKW115" s="1"/>
      <c r="SKX115" s="2"/>
      <c r="SKY115" s="2"/>
      <c r="SKZ115" s="5"/>
      <c r="SLA115" s="5"/>
      <c r="SLB115" s="5"/>
      <c r="SLC115" s="5"/>
      <c r="SLD115" s="5"/>
      <c r="SLE115" s="1"/>
      <c r="SLF115" s="2"/>
      <c r="SLG115" s="2"/>
      <c r="SLH115" s="5"/>
      <c r="SLI115" s="5"/>
      <c r="SLJ115" s="5"/>
      <c r="SLK115" s="5"/>
      <c r="SLL115" s="5"/>
      <c r="SLM115" s="1"/>
      <c r="SLN115" s="2"/>
      <c r="SLO115" s="2"/>
      <c r="SLP115" s="5"/>
      <c r="SLQ115" s="5"/>
      <c r="SLR115" s="5"/>
      <c r="SLS115" s="5"/>
      <c r="SLT115" s="5"/>
      <c r="SLU115" s="1"/>
      <c r="SLV115" s="2"/>
      <c r="SLW115" s="2"/>
      <c r="SLX115" s="5"/>
      <c r="SLY115" s="5"/>
      <c r="SLZ115" s="5"/>
      <c r="SMA115" s="5"/>
      <c r="SMB115" s="5"/>
      <c r="SMC115" s="1"/>
      <c r="SMD115" s="2"/>
      <c r="SME115" s="2"/>
      <c r="SMF115" s="5"/>
      <c r="SMG115" s="5"/>
      <c r="SMH115" s="5"/>
      <c r="SMI115" s="5"/>
      <c r="SMJ115" s="5"/>
      <c r="SMK115" s="1"/>
      <c r="SML115" s="2"/>
      <c r="SMM115" s="2"/>
      <c r="SMN115" s="5"/>
      <c r="SMO115" s="5"/>
      <c r="SMP115" s="5"/>
      <c r="SMQ115" s="5"/>
      <c r="SMR115" s="5"/>
      <c r="SMS115" s="1"/>
      <c r="SMT115" s="2"/>
      <c r="SMU115" s="2"/>
      <c r="SMV115" s="5"/>
      <c r="SMW115" s="5"/>
      <c r="SMX115" s="5"/>
      <c r="SMY115" s="5"/>
      <c r="SMZ115" s="5"/>
      <c r="SNA115" s="1"/>
      <c r="SNB115" s="2"/>
      <c r="SNC115" s="2"/>
      <c r="SND115" s="5"/>
      <c r="SNE115" s="5"/>
      <c r="SNF115" s="5"/>
      <c r="SNG115" s="5"/>
      <c r="SNH115" s="5"/>
      <c r="SNI115" s="1"/>
      <c r="SNJ115" s="2"/>
      <c r="SNK115" s="2"/>
      <c r="SNL115" s="5"/>
      <c r="SNM115" s="5"/>
      <c r="SNN115" s="5"/>
      <c r="SNO115" s="5"/>
      <c r="SNP115" s="5"/>
      <c r="SNQ115" s="1"/>
      <c r="SNR115" s="2"/>
      <c r="SNS115" s="2"/>
      <c r="SNT115" s="5"/>
      <c r="SNU115" s="5"/>
      <c r="SNV115" s="5"/>
      <c r="SNW115" s="5"/>
      <c r="SNX115" s="5"/>
      <c r="SNY115" s="1"/>
      <c r="SNZ115" s="2"/>
      <c r="SOA115" s="2"/>
      <c r="SOB115" s="5"/>
      <c r="SOC115" s="5"/>
      <c r="SOD115" s="5"/>
      <c r="SOE115" s="5"/>
      <c r="SOF115" s="5"/>
      <c r="SOG115" s="1"/>
      <c r="SOH115" s="2"/>
      <c r="SOI115" s="2"/>
      <c r="SOJ115" s="5"/>
      <c r="SOK115" s="5"/>
      <c r="SOL115" s="5"/>
      <c r="SOM115" s="5"/>
      <c r="SON115" s="5"/>
      <c r="SOO115" s="1"/>
      <c r="SOP115" s="2"/>
      <c r="SOQ115" s="2"/>
      <c r="SOR115" s="5"/>
      <c r="SOS115" s="5"/>
      <c r="SOT115" s="5"/>
      <c r="SOU115" s="5"/>
      <c r="SOV115" s="5"/>
      <c r="SOW115" s="1"/>
      <c r="SOX115" s="2"/>
      <c r="SOY115" s="2"/>
      <c r="SOZ115" s="5"/>
      <c r="SPA115" s="5"/>
      <c r="SPB115" s="5"/>
      <c r="SPC115" s="5"/>
      <c r="SPD115" s="5"/>
      <c r="SPE115" s="1"/>
      <c r="SPF115" s="2"/>
      <c r="SPG115" s="2"/>
      <c r="SPH115" s="5"/>
      <c r="SPI115" s="5"/>
      <c r="SPJ115" s="5"/>
      <c r="SPK115" s="5"/>
      <c r="SPL115" s="5"/>
      <c r="SPM115" s="1"/>
      <c r="SPN115" s="2"/>
      <c r="SPO115" s="2"/>
      <c r="SPP115" s="5"/>
      <c r="SPQ115" s="5"/>
      <c r="SPR115" s="5"/>
      <c r="SPS115" s="5"/>
      <c r="SPT115" s="5"/>
      <c r="SPU115" s="1"/>
      <c r="SPV115" s="2"/>
      <c r="SPW115" s="2"/>
      <c r="SPX115" s="5"/>
      <c r="SPY115" s="5"/>
      <c r="SPZ115" s="5"/>
      <c r="SQA115" s="5"/>
      <c r="SQB115" s="5"/>
      <c r="SQC115" s="1"/>
      <c r="SQD115" s="2"/>
      <c r="SQE115" s="2"/>
      <c r="SQF115" s="5"/>
      <c r="SQG115" s="5"/>
      <c r="SQH115" s="5"/>
      <c r="SQI115" s="5"/>
      <c r="SQJ115" s="5"/>
      <c r="SQK115" s="1"/>
      <c r="SQL115" s="2"/>
      <c r="SQM115" s="2"/>
      <c r="SQN115" s="5"/>
      <c r="SQO115" s="5"/>
      <c r="SQP115" s="5"/>
      <c r="SQQ115" s="5"/>
      <c r="SQR115" s="5"/>
      <c r="SQS115" s="1"/>
      <c r="SQT115" s="2"/>
      <c r="SQU115" s="2"/>
      <c r="SQV115" s="5"/>
      <c r="SQW115" s="5"/>
      <c r="SQX115" s="5"/>
      <c r="SQY115" s="5"/>
      <c r="SQZ115" s="5"/>
      <c r="SRA115" s="1"/>
      <c r="SRB115" s="2"/>
      <c r="SRC115" s="2"/>
      <c r="SRD115" s="5"/>
      <c r="SRE115" s="5"/>
      <c r="SRF115" s="5"/>
      <c r="SRG115" s="5"/>
      <c r="SRH115" s="5"/>
      <c r="SRI115" s="1"/>
      <c r="SRJ115" s="2"/>
      <c r="SRK115" s="2"/>
      <c r="SRL115" s="5"/>
      <c r="SRM115" s="5"/>
      <c r="SRN115" s="5"/>
      <c r="SRO115" s="5"/>
      <c r="SRP115" s="5"/>
      <c r="SRQ115" s="1"/>
      <c r="SRR115" s="2"/>
      <c r="SRS115" s="2"/>
      <c r="SRT115" s="5"/>
      <c r="SRU115" s="5"/>
      <c r="SRV115" s="5"/>
      <c r="SRW115" s="5"/>
      <c r="SRX115" s="5"/>
      <c r="SRY115" s="1"/>
      <c r="SRZ115" s="2"/>
      <c r="SSA115" s="2"/>
      <c r="SSB115" s="5"/>
      <c r="SSC115" s="5"/>
      <c r="SSD115" s="5"/>
      <c r="SSE115" s="5"/>
      <c r="SSF115" s="5"/>
      <c r="SSG115" s="1"/>
      <c r="SSH115" s="2"/>
      <c r="SSI115" s="2"/>
      <c r="SSJ115" s="5"/>
      <c r="SSK115" s="5"/>
      <c r="SSL115" s="5"/>
      <c r="SSM115" s="5"/>
      <c r="SSN115" s="5"/>
      <c r="SSO115" s="1"/>
      <c r="SSP115" s="2"/>
      <c r="SSQ115" s="2"/>
      <c r="SSR115" s="5"/>
      <c r="SSS115" s="5"/>
      <c r="SST115" s="5"/>
      <c r="SSU115" s="5"/>
      <c r="SSV115" s="5"/>
      <c r="SSW115" s="1"/>
      <c r="SSX115" s="2"/>
      <c r="SSY115" s="2"/>
      <c r="SSZ115" s="5"/>
      <c r="STA115" s="5"/>
      <c r="STB115" s="5"/>
      <c r="STC115" s="5"/>
      <c r="STD115" s="5"/>
      <c r="STE115" s="1"/>
      <c r="STF115" s="2"/>
      <c r="STG115" s="2"/>
      <c r="STH115" s="5"/>
      <c r="STI115" s="5"/>
      <c r="STJ115" s="5"/>
      <c r="STK115" s="5"/>
      <c r="STL115" s="5"/>
      <c r="STM115" s="1"/>
      <c r="STN115" s="2"/>
      <c r="STO115" s="2"/>
      <c r="STP115" s="5"/>
      <c r="STQ115" s="5"/>
      <c r="STR115" s="5"/>
      <c r="STS115" s="5"/>
      <c r="STT115" s="5"/>
      <c r="STU115" s="1"/>
      <c r="STV115" s="2"/>
      <c r="STW115" s="2"/>
      <c r="STX115" s="5"/>
      <c r="STY115" s="5"/>
      <c r="STZ115" s="5"/>
      <c r="SUA115" s="5"/>
      <c r="SUB115" s="5"/>
      <c r="SUC115" s="1"/>
      <c r="SUD115" s="2"/>
      <c r="SUE115" s="2"/>
      <c r="SUF115" s="5"/>
      <c r="SUG115" s="5"/>
      <c r="SUH115" s="5"/>
      <c r="SUI115" s="5"/>
      <c r="SUJ115" s="5"/>
      <c r="SUK115" s="1"/>
      <c r="SUL115" s="2"/>
      <c r="SUM115" s="2"/>
      <c r="SUN115" s="5"/>
      <c r="SUO115" s="5"/>
      <c r="SUP115" s="5"/>
      <c r="SUQ115" s="5"/>
      <c r="SUR115" s="5"/>
      <c r="SUS115" s="1"/>
      <c r="SUT115" s="2"/>
      <c r="SUU115" s="2"/>
      <c r="SUV115" s="5"/>
      <c r="SUW115" s="5"/>
      <c r="SUX115" s="5"/>
      <c r="SUY115" s="5"/>
      <c r="SUZ115" s="5"/>
      <c r="SVA115" s="1"/>
      <c r="SVB115" s="2"/>
      <c r="SVC115" s="2"/>
      <c r="SVD115" s="5"/>
      <c r="SVE115" s="5"/>
      <c r="SVF115" s="5"/>
      <c r="SVG115" s="5"/>
      <c r="SVH115" s="5"/>
      <c r="SVI115" s="1"/>
      <c r="SVJ115" s="2"/>
      <c r="SVK115" s="2"/>
      <c r="SVL115" s="5"/>
      <c r="SVM115" s="5"/>
      <c r="SVN115" s="5"/>
      <c r="SVO115" s="5"/>
      <c r="SVP115" s="5"/>
      <c r="SVQ115" s="1"/>
      <c r="SVR115" s="2"/>
      <c r="SVS115" s="2"/>
      <c r="SVT115" s="5"/>
      <c r="SVU115" s="5"/>
      <c r="SVV115" s="5"/>
      <c r="SVW115" s="5"/>
      <c r="SVX115" s="5"/>
      <c r="SVY115" s="1"/>
      <c r="SVZ115" s="2"/>
      <c r="SWA115" s="2"/>
      <c r="SWB115" s="5"/>
      <c r="SWC115" s="5"/>
      <c r="SWD115" s="5"/>
      <c r="SWE115" s="5"/>
      <c r="SWF115" s="5"/>
      <c r="SWG115" s="1"/>
      <c r="SWH115" s="2"/>
      <c r="SWI115" s="2"/>
      <c r="SWJ115" s="5"/>
      <c r="SWK115" s="5"/>
      <c r="SWL115" s="5"/>
      <c r="SWM115" s="5"/>
      <c r="SWN115" s="5"/>
      <c r="SWO115" s="1"/>
      <c r="SWP115" s="2"/>
      <c r="SWQ115" s="2"/>
      <c r="SWR115" s="5"/>
      <c r="SWS115" s="5"/>
      <c r="SWT115" s="5"/>
      <c r="SWU115" s="5"/>
      <c r="SWV115" s="5"/>
      <c r="SWW115" s="1"/>
      <c r="SWX115" s="2"/>
      <c r="SWY115" s="2"/>
      <c r="SWZ115" s="5"/>
      <c r="SXA115" s="5"/>
      <c r="SXB115" s="5"/>
      <c r="SXC115" s="5"/>
      <c r="SXD115" s="5"/>
      <c r="SXE115" s="1"/>
      <c r="SXF115" s="2"/>
      <c r="SXG115" s="2"/>
      <c r="SXH115" s="5"/>
      <c r="SXI115" s="5"/>
      <c r="SXJ115" s="5"/>
      <c r="SXK115" s="5"/>
      <c r="SXL115" s="5"/>
      <c r="SXM115" s="1"/>
      <c r="SXN115" s="2"/>
      <c r="SXO115" s="2"/>
      <c r="SXP115" s="5"/>
      <c r="SXQ115" s="5"/>
      <c r="SXR115" s="5"/>
      <c r="SXS115" s="5"/>
      <c r="SXT115" s="5"/>
      <c r="SXU115" s="1"/>
      <c r="SXV115" s="2"/>
      <c r="SXW115" s="2"/>
      <c r="SXX115" s="5"/>
      <c r="SXY115" s="5"/>
      <c r="SXZ115" s="5"/>
      <c r="SYA115" s="5"/>
      <c r="SYB115" s="5"/>
      <c r="SYC115" s="1"/>
      <c r="SYD115" s="2"/>
      <c r="SYE115" s="2"/>
      <c r="SYF115" s="5"/>
      <c r="SYG115" s="5"/>
      <c r="SYH115" s="5"/>
      <c r="SYI115" s="5"/>
      <c r="SYJ115" s="5"/>
      <c r="SYK115" s="1"/>
      <c r="SYL115" s="2"/>
      <c r="SYM115" s="2"/>
      <c r="SYN115" s="5"/>
      <c r="SYO115" s="5"/>
      <c r="SYP115" s="5"/>
      <c r="SYQ115" s="5"/>
      <c r="SYR115" s="5"/>
      <c r="SYS115" s="1"/>
      <c r="SYT115" s="2"/>
      <c r="SYU115" s="2"/>
      <c r="SYV115" s="5"/>
      <c r="SYW115" s="5"/>
      <c r="SYX115" s="5"/>
      <c r="SYY115" s="5"/>
      <c r="SYZ115" s="5"/>
      <c r="SZA115" s="1"/>
      <c r="SZB115" s="2"/>
      <c r="SZC115" s="2"/>
      <c r="SZD115" s="5"/>
      <c r="SZE115" s="5"/>
      <c r="SZF115" s="5"/>
      <c r="SZG115" s="5"/>
      <c r="SZH115" s="5"/>
      <c r="SZI115" s="1"/>
      <c r="SZJ115" s="2"/>
      <c r="SZK115" s="2"/>
      <c r="SZL115" s="5"/>
      <c r="SZM115" s="5"/>
      <c r="SZN115" s="5"/>
      <c r="SZO115" s="5"/>
      <c r="SZP115" s="5"/>
      <c r="SZQ115" s="1"/>
      <c r="SZR115" s="2"/>
      <c r="SZS115" s="2"/>
      <c r="SZT115" s="5"/>
      <c r="SZU115" s="5"/>
      <c r="SZV115" s="5"/>
      <c r="SZW115" s="5"/>
      <c r="SZX115" s="5"/>
      <c r="SZY115" s="1"/>
      <c r="SZZ115" s="2"/>
      <c r="TAA115" s="2"/>
      <c r="TAB115" s="5"/>
      <c r="TAC115" s="5"/>
      <c r="TAD115" s="5"/>
      <c r="TAE115" s="5"/>
      <c r="TAF115" s="5"/>
      <c r="TAG115" s="1"/>
      <c r="TAH115" s="2"/>
      <c r="TAI115" s="2"/>
      <c r="TAJ115" s="5"/>
      <c r="TAK115" s="5"/>
      <c r="TAL115" s="5"/>
      <c r="TAM115" s="5"/>
      <c r="TAN115" s="5"/>
      <c r="TAO115" s="1"/>
      <c r="TAP115" s="2"/>
      <c r="TAQ115" s="2"/>
      <c r="TAR115" s="5"/>
      <c r="TAS115" s="5"/>
      <c r="TAT115" s="5"/>
      <c r="TAU115" s="5"/>
      <c r="TAV115" s="5"/>
      <c r="TAW115" s="1"/>
      <c r="TAX115" s="2"/>
      <c r="TAY115" s="2"/>
      <c r="TAZ115" s="5"/>
      <c r="TBA115" s="5"/>
      <c r="TBB115" s="5"/>
      <c r="TBC115" s="5"/>
      <c r="TBD115" s="5"/>
      <c r="TBE115" s="1"/>
      <c r="TBF115" s="2"/>
      <c r="TBG115" s="2"/>
      <c r="TBH115" s="5"/>
      <c r="TBI115" s="5"/>
      <c r="TBJ115" s="5"/>
      <c r="TBK115" s="5"/>
      <c r="TBL115" s="5"/>
      <c r="TBM115" s="1"/>
      <c r="TBN115" s="2"/>
      <c r="TBO115" s="2"/>
      <c r="TBP115" s="5"/>
      <c r="TBQ115" s="5"/>
      <c r="TBR115" s="5"/>
      <c r="TBS115" s="5"/>
      <c r="TBT115" s="5"/>
      <c r="TBU115" s="1"/>
      <c r="TBV115" s="2"/>
      <c r="TBW115" s="2"/>
      <c r="TBX115" s="5"/>
      <c r="TBY115" s="5"/>
      <c r="TBZ115" s="5"/>
      <c r="TCA115" s="5"/>
      <c r="TCB115" s="5"/>
      <c r="TCC115" s="1"/>
      <c r="TCD115" s="2"/>
      <c r="TCE115" s="2"/>
      <c r="TCF115" s="5"/>
      <c r="TCG115" s="5"/>
      <c r="TCH115" s="5"/>
      <c r="TCI115" s="5"/>
      <c r="TCJ115" s="5"/>
      <c r="TCK115" s="1"/>
      <c r="TCL115" s="2"/>
      <c r="TCM115" s="2"/>
      <c r="TCN115" s="5"/>
      <c r="TCO115" s="5"/>
      <c r="TCP115" s="5"/>
      <c r="TCQ115" s="5"/>
      <c r="TCR115" s="5"/>
      <c r="TCS115" s="1"/>
      <c r="TCT115" s="2"/>
      <c r="TCU115" s="2"/>
      <c r="TCV115" s="5"/>
      <c r="TCW115" s="5"/>
      <c r="TCX115" s="5"/>
      <c r="TCY115" s="5"/>
      <c r="TCZ115" s="5"/>
      <c r="TDA115" s="1"/>
      <c r="TDB115" s="2"/>
      <c r="TDC115" s="2"/>
      <c r="TDD115" s="5"/>
      <c r="TDE115" s="5"/>
      <c r="TDF115" s="5"/>
      <c r="TDG115" s="5"/>
      <c r="TDH115" s="5"/>
      <c r="TDI115" s="1"/>
      <c r="TDJ115" s="2"/>
      <c r="TDK115" s="2"/>
      <c r="TDL115" s="5"/>
      <c r="TDM115" s="5"/>
      <c r="TDN115" s="5"/>
      <c r="TDO115" s="5"/>
      <c r="TDP115" s="5"/>
      <c r="TDQ115" s="1"/>
      <c r="TDR115" s="2"/>
      <c r="TDS115" s="2"/>
      <c r="TDT115" s="5"/>
      <c r="TDU115" s="5"/>
      <c r="TDV115" s="5"/>
      <c r="TDW115" s="5"/>
      <c r="TDX115" s="5"/>
      <c r="TDY115" s="1"/>
      <c r="TDZ115" s="2"/>
      <c r="TEA115" s="2"/>
      <c r="TEB115" s="5"/>
      <c r="TEC115" s="5"/>
      <c r="TED115" s="5"/>
      <c r="TEE115" s="5"/>
      <c r="TEF115" s="5"/>
      <c r="TEG115" s="1"/>
      <c r="TEH115" s="2"/>
      <c r="TEI115" s="2"/>
      <c r="TEJ115" s="5"/>
      <c r="TEK115" s="5"/>
      <c r="TEL115" s="5"/>
      <c r="TEM115" s="5"/>
      <c r="TEN115" s="5"/>
      <c r="TEO115" s="1"/>
      <c r="TEP115" s="2"/>
      <c r="TEQ115" s="2"/>
      <c r="TER115" s="5"/>
      <c r="TES115" s="5"/>
      <c r="TET115" s="5"/>
      <c r="TEU115" s="5"/>
      <c r="TEV115" s="5"/>
      <c r="TEW115" s="1"/>
      <c r="TEX115" s="2"/>
      <c r="TEY115" s="2"/>
      <c r="TEZ115" s="5"/>
      <c r="TFA115" s="5"/>
      <c r="TFB115" s="5"/>
      <c r="TFC115" s="5"/>
      <c r="TFD115" s="5"/>
      <c r="TFE115" s="1"/>
      <c r="TFF115" s="2"/>
      <c r="TFG115" s="2"/>
      <c r="TFH115" s="5"/>
      <c r="TFI115" s="5"/>
      <c r="TFJ115" s="5"/>
      <c r="TFK115" s="5"/>
      <c r="TFL115" s="5"/>
      <c r="TFM115" s="1"/>
      <c r="TFN115" s="2"/>
      <c r="TFO115" s="2"/>
      <c r="TFP115" s="5"/>
      <c r="TFQ115" s="5"/>
      <c r="TFR115" s="5"/>
      <c r="TFS115" s="5"/>
      <c r="TFT115" s="5"/>
      <c r="TFU115" s="1"/>
      <c r="TFV115" s="2"/>
      <c r="TFW115" s="2"/>
      <c r="TFX115" s="5"/>
      <c r="TFY115" s="5"/>
      <c r="TFZ115" s="5"/>
      <c r="TGA115" s="5"/>
      <c r="TGB115" s="5"/>
      <c r="TGC115" s="1"/>
      <c r="TGD115" s="2"/>
      <c r="TGE115" s="2"/>
      <c r="TGF115" s="5"/>
      <c r="TGG115" s="5"/>
      <c r="TGH115" s="5"/>
      <c r="TGI115" s="5"/>
      <c r="TGJ115" s="5"/>
      <c r="TGK115" s="1"/>
      <c r="TGL115" s="2"/>
      <c r="TGM115" s="2"/>
      <c r="TGN115" s="5"/>
      <c r="TGO115" s="5"/>
      <c r="TGP115" s="5"/>
      <c r="TGQ115" s="5"/>
      <c r="TGR115" s="5"/>
      <c r="TGS115" s="1"/>
      <c r="TGT115" s="2"/>
      <c r="TGU115" s="2"/>
      <c r="TGV115" s="5"/>
      <c r="TGW115" s="5"/>
      <c r="TGX115" s="5"/>
      <c r="TGY115" s="5"/>
      <c r="TGZ115" s="5"/>
      <c r="THA115" s="1"/>
      <c r="THB115" s="2"/>
      <c r="THC115" s="2"/>
      <c r="THD115" s="5"/>
      <c r="THE115" s="5"/>
      <c r="THF115" s="5"/>
      <c r="THG115" s="5"/>
      <c r="THH115" s="5"/>
      <c r="THI115" s="1"/>
      <c r="THJ115" s="2"/>
      <c r="THK115" s="2"/>
      <c r="THL115" s="5"/>
      <c r="THM115" s="5"/>
      <c r="THN115" s="5"/>
      <c r="THO115" s="5"/>
      <c r="THP115" s="5"/>
      <c r="THQ115" s="1"/>
      <c r="THR115" s="2"/>
      <c r="THS115" s="2"/>
      <c r="THT115" s="5"/>
      <c r="THU115" s="5"/>
      <c r="THV115" s="5"/>
      <c r="THW115" s="5"/>
      <c r="THX115" s="5"/>
      <c r="THY115" s="1"/>
      <c r="THZ115" s="2"/>
      <c r="TIA115" s="2"/>
      <c r="TIB115" s="5"/>
      <c r="TIC115" s="5"/>
      <c r="TID115" s="5"/>
      <c r="TIE115" s="5"/>
      <c r="TIF115" s="5"/>
      <c r="TIG115" s="1"/>
      <c r="TIH115" s="2"/>
      <c r="TII115" s="2"/>
      <c r="TIJ115" s="5"/>
      <c r="TIK115" s="5"/>
      <c r="TIL115" s="5"/>
      <c r="TIM115" s="5"/>
      <c r="TIN115" s="5"/>
      <c r="TIO115" s="1"/>
      <c r="TIP115" s="2"/>
      <c r="TIQ115" s="2"/>
      <c r="TIR115" s="5"/>
      <c r="TIS115" s="5"/>
      <c r="TIT115" s="5"/>
      <c r="TIU115" s="5"/>
      <c r="TIV115" s="5"/>
      <c r="TIW115" s="1"/>
      <c r="TIX115" s="2"/>
      <c r="TIY115" s="2"/>
      <c r="TIZ115" s="5"/>
      <c r="TJA115" s="5"/>
      <c r="TJB115" s="5"/>
      <c r="TJC115" s="5"/>
      <c r="TJD115" s="5"/>
      <c r="TJE115" s="1"/>
      <c r="TJF115" s="2"/>
      <c r="TJG115" s="2"/>
      <c r="TJH115" s="5"/>
      <c r="TJI115" s="5"/>
      <c r="TJJ115" s="5"/>
      <c r="TJK115" s="5"/>
      <c r="TJL115" s="5"/>
      <c r="TJM115" s="1"/>
      <c r="TJN115" s="2"/>
      <c r="TJO115" s="2"/>
      <c r="TJP115" s="5"/>
      <c r="TJQ115" s="5"/>
      <c r="TJR115" s="5"/>
      <c r="TJS115" s="5"/>
      <c r="TJT115" s="5"/>
      <c r="TJU115" s="1"/>
      <c r="TJV115" s="2"/>
      <c r="TJW115" s="2"/>
      <c r="TJX115" s="5"/>
      <c r="TJY115" s="5"/>
      <c r="TJZ115" s="5"/>
      <c r="TKA115" s="5"/>
      <c r="TKB115" s="5"/>
      <c r="TKC115" s="1"/>
      <c r="TKD115" s="2"/>
      <c r="TKE115" s="2"/>
      <c r="TKF115" s="5"/>
      <c r="TKG115" s="5"/>
      <c r="TKH115" s="5"/>
      <c r="TKI115" s="5"/>
      <c r="TKJ115" s="5"/>
      <c r="TKK115" s="1"/>
      <c r="TKL115" s="2"/>
      <c r="TKM115" s="2"/>
      <c r="TKN115" s="5"/>
      <c r="TKO115" s="5"/>
      <c r="TKP115" s="5"/>
      <c r="TKQ115" s="5"/>
      <c r="TKR115" s="5"/>
      <c r="TKS115" s="1"/>
      <c r="TKT115" s="2"/>
      <c r="TKU115" s="2"/>
      <c r="TKV115" s="5"/>
      <c r="TKW115" s="5"/>
      <c r="TKX115" s="5"/>
      <c r="TKY115" s="5"/>
      <c r="TKZ115" s="5"/>
      <c r="TLA115" s="1"/>
      <c r="TLB115" s="2"/>
      <c r="TLC115" s="2"/>
      <c r="TLD115" s="5"/>
      <c r="TLE115" s="5"/>
      <c r="TLF115" s="5"/>
      <c r="TLG115" s="5"/>
      <c r="TLH115" s="5"/>
      <c r="TLI115" s="1"/>
      <c r="TLJ115" s="2"/>
      <c r="TLK115" s="2"/>
      <c r="TLL115" s="5"/>
      <c r="TLM115" s="5"/>
      <c r="TLN115" s="5"/>
      <c r="TLO115" s="5"/>
      <c r="TLP115" s="5"/>
      <c r="TLQ115" s="1"/>
      <c r="TLR115" s="2"/>
      <c r="TLS115" s="2"/>
      <c r="TLT115" s="5"/>
      <c r="TLU115" s="5"/>
      <c r="TLV115" s="5"/>
      <c r="TLW115" s="5"/>
      <c r="TLX115" s="5"/>
      <c r="TLY115" s="1"/>
      <c r="TLZ115" s="2"/>
      <c r="TMA115" s="2"/>
      <c r="TMB115" s="5"/>
      <c r="TMC115" s="5"/>
      <c r="TMD115" s="5"/>
      <c r="TME115" s="5"/>
      <c r="TMF115" s="5"/>
      <c r="TMG115" s="1"/>
      <c r="TMH115" s="2"/>
      <c r="TMI115" s="2"/>
      <c r="TMJ115" s="5"/>
      <c r="TMK115" s="5"/>
      <c r="TML115" s="5"/>
      <c r="TMM115" s="5"/>
      <c r="TMN115" s="5"/>
      <c r="TMO115" s="1"/>
      <c r="TMP115" s="2"/>
      <c r="TMQ115" s="2"/>
      <c r="TMR115" s="5"/>
      <c r="TMS115" s="5"/>
      <c r="TMT115" s="5"/>
      <c r="TMU115" s="5"/>
      <c r="TMV115" s="5"/>
      <c r="TMW115" s="1"/>
      <c r="TMX115" s="2"/>
      <c r="TMY115" s="2"/>
      <c r="TMZ115" s="5"/>
      <c r="TNA115" s="5"/>
      <c r="TNB115" s="5"/>
      <c r="TNC115" s="5"/>
      <c r="TND115" s="5"/>
      <c r="TNE115" s="1"/>
      <c r="TNF115" s="2"/>
      <c r="TNG115" s="2"/>
      <c r="TNH115" s="5"/>
      <c r="TNI115" s="5"/>
      <c r="TNJ115" s="5"/>
      <c r="TNK115" s="5"/>
      <c r="TNL115" s="5"/>
      <c r="TNM115" s="1"/>
      <c r="TNN115" s="2"/>
      <c r="TNO115" s="2"/>
      <c r="TNP115" s="5"/>
      <c r="TNQ115" s="5"/>
      <c r="TNR115" s="5"/>
      <c r="TNS115" s="5"/>
      <c r="TNT115" s="5"/>
      <c r="TNU115" s="1"/>
      <c r="TNV115" s="2"/>
      <c r="TNW115" s="2"/>
      <c r="TNX115" s="5"/>
      <c r="TNY115" s="5"/>
      <c r="TNZ115" s="5"/>
      <c r="TOA115" s="5"/>
      <c r="TOB115" s="5"/>
      <c r="TOC115" s="1"/>
      <c r="TOD115" s="2"/>
      <c r="TOE115" s="2"/>
      <c r="TOF115" s="5"/>
      <c r="TOG115" s="5"/>
      <c r="TOH115" s="5"/>
      <c r="TOI115" s="5"/>
      <c r="TOJ115" s="5"/>
      <c r="TOK115" s="1"/>
      <c r="TOL115" s="2"/>
      <c r="TOM115" s="2"/>
      <c r="TON115" s="5"/>
      <c r="TOO115" s="5"/>
      <c r="TOP115" s="5"/>
      <c r="TOQ115" s="5"/>
      <c r="TOR115" s="5"/>
      <c r="TOS115" s="1"/>
      <c r="TOT115" s="2"/>
      <c r="TOU115" s="2"/>
      <c r="TOV115" s="5"/>
      <c r="TOW115" s="5"/>
      <c r="TOX115" s="5"/>
      <c r="TOY115" s="5"/>
      <c r="TOZ115" s="5"/>
      <c r="TPA115" s="1"/>
      <c r="TPB115" s="2"/>
      <c r="TPC115" s="2"/>
      <c r="TPD115" s="5"/>
      <c r="TPE115" s="5"/>
      <c r="TPF115" s="5"/>
      <c r="TPG115" s="5"/>
      <c r="TPH115" s="5"/>
      <c r="TPI115" s="1"/>
      <c r="TPJ115" s="2"/>
      <c r="TPK115" s="2"/>
      <c r="TPL115" s="5"/>
      <c r="TPM115" s="5"/>
      <c r="TPN115" s="5"/>
      <c r="TPO115" s="5"/>
      <c r="TPP115" s="5"/>
      <c r="TPQ115" s="1"/>
      <c r="TPR115" s="2"/>
      <c r="TPS115" s="2"/>
      <c r="TPT115" s="5"/>
      <c r="TPU115" s="5"/>
      <c r="TPV115" s="5"/>
      <c r="TPW115" s="5"/>
      <c r="TPX115" s="5"/>
      <c r="TPY115" s="1"/>
      <c r="TPZ115" s="2"/>
      <c r="TQA115" s="2"/>
      <c r="TQB115" s="5"/>
      <c r="TQC115" s="5"/>
      <c r="TQD115" s="5"/>
      <c r="TQE115" s="5"/>
      <c r="TQF115" s="5"/>
      <c r="TQG115" s="1"/>
      <c r="TQH115" s="2"/>
      <c r="TQI115" s="2"/>
      <c r="TQJ115" s="5"/>
      <c r="TQK115" s="5"/>
      <c r="TQL115" s="5"/>
      <c r="TQM115" s="5"/>
      <c r="TQN115" s="5"/>
      <c r="TQO115" s="1"/>
      <c r="TQP115" s="2"/>
      <c r="TQQ115" s="2"/>
      <c r="TQR115" s="5"/>
      <c r="TQS115" s="5"/>
      <c r="TQT115" s="5"/>
      <c r="TQU115" s="5"/>
      <c r="TQV115" s="5"/>
      <c r="TQW115" s="1"/>
      <c r="TQX115" s="2"/>
      <c r="TQY115" s="2"/>
      <c r="TQZ115" s="5"/>
      <c r="TRA115" s="5"/>
      <c r="TRB115" s="5"/>
      <c r="TRC115" s="5"/>
      <c r="TRD115" s="5"/>
      <c r="TRE115" s="1"/>
      <c r="TRF115" s="2"/>
      <c r="TRG115" s="2"/>
      <c r="TRH115" s="5"/>
      <c r="TRI115" s="5"/>
      <c r="TRJ115" s="5"/>
      <c r="TRK115" s="5"/>
      <c r="TRL115" s="5"/>
      <c r="TRM115" s="1"/>
      <c r="TRN115" s="2"/>
      <c r="TRO115" s="2"/>
      <c r="TRP115" s="5"/>
      <c r="TRQ115" s="5"/>
      <c r="TRR115" s="5"/>
      <c r="TRS115" s="5"/>
      <c r="TRT115" s="5"/>
      <c r="TRU115" s="1"/>
      <c r="TRV115" s="2"/>
      <c r="TRW115" s="2"/>
      <c r="TRX115" s="5"/>
      <c r="TRY115" s="5"/>
      <c r="TRZ115" s="5"/>
      <c r="TSA115" s="5"/>
      <c r="TSB115" s="5"/>
      <c r="TSC115" s="1"/>
      <c r="TSD115" s="2"/>
      <c r="TSE115" s="2"/>
      <c r="TSF115" s="5"/>
      <c r="TSG115" s="5"/>
      <c r="TSH115" s="5"/>
      <c r="TSI115" s="5"/>
      <c r="TSJ115" s="5"/>
      <c r="TSK115" s="1"/>
      <c r="TSL115" s="2"/>
      <c r="TSM115" s="2"/>
      <c r="TSN115" s="5"/>
      <c r="TSO115" s="5"/>
      <c r="TSP115" s="5"/>
      <c r="TSQ115" s="5"/>
      <c r="TSR115" s="5"/>
      <c r="TSS115" s="1"/>
      <c r="TST115" s="2"/>
      <c r="TSU115" s="2"/>
      <c r="TSV115" s="5"/>
      <c r="TSW115" s="5"/>
      <c r="TSX115" s="5"/>
      <c r="TSY115" s="5"/>
      <c r="TSZ115" s="5"/>
      <c r="TTA115" s="1"/>
      <c r="TTB115" s="2"/>
      <c r="TTC115" s="2"/>
      <c r="TTD115" s="5"/>
      <c r="TTE115" s="5"/>
      <c r="TTF115" s="5"/>
      <c r="TTG115" s="5"/>
      <c r="TTH115" s="5"/>
      <c r="TTI115" s="1"/>
      <c r="TTJ115" s="2"/>
      <c r="TTK115" s="2"/>
      <c r="TTL115" s="5"/>
      <c r="TTM115" s="5"/>
      <c r="TTN115" s="5"/>
      <c r="TTO115" s="5"/>
      <c r="TTP115" s="5"/>
      <c r="TTQ115" s="1"/>
      <c r="TTR115" s="2"/>
      <c r="TTS115" s="2"/>
      <c r="TTT115" s="5"/>
      <c r="TTU115" s="5"/>
      <c r="TTV115" s="5"/>
      <c r="TTW115" s="5"/>
      <c r="TTX115" s="5"/>
      <c r="TTY115" s="1"/>
      <c r="TTZ115" s="2"/>
      <c r="TUA115" s="2"/>
      <c r="TUB115" s="5"/>
      <c r="TUC115" s="5"/>
      <c r="TUD115" s="5"/>
      <c r="TUE115" s="5"/>
      <c r="TUF115" s="5"/>
      <c r="TUG115" s="1"/>
      <c r="TUH115" s="2"/>
      <c r="TUI115" s="2"/>
      <c r="TUJ115" s="5"/>
      <c r="TUK115" s="5"/>
      <c r="TUL115" s="5"/>
      <c r="TUM115" s="5"/>
      <c r="TUN115" s="5"/>
      <c r="TUO115" s="1"/>
      <c r="TUP115" s="2"/>
      <c r="TUQ115" s="2"/>
      <c r="TUR115" s="5"/>
      <c r="TUS115" s="5"/>
      <c r="TUT115" s="5"/>
      <c r="TUU115" s="5"/>
      <c r="TUV115" s="5"/>
      <c r="TUW115" s="1"/>
      <c r="TUX115" s="2"/>
      <c r="TUY115" s="2"/>
      <c r="TUZ115" s="5"/>
      <c r="TVA115" s="5"/>
      <c r="TVB115" s="5"/>
      <c r="TVC115" s="5"/>
      <c r="TVD115" s="5"/>
      <c r="TVE115" s="1"/>
      <c r="TVF115" s="2"/>
      <c r="TVG115" s="2"/>
      <c r="TVH115" s="5"/>
      <c r="TVI115" s="5"/>
      <c r="TVJ115" s="5"/>
      <c r="TVK115" s="5"/>
      <c r="TVL115" s="5"/>
      <c r="TVM115" s="1"/>
      <c r="TVN115" s="2"/>
      <c r="TVO115" s="2"/>
      <c r="TVP115" s="5"/>
      <c r="TVQ115" s="5"/>
      <c r="TVR115" s="5"/>
      <c r="TVS115" s="5"/>
      <c r="TVT115" s="5"/>
      <c r="TVU115" s="1"/>
      <c r="TVV115" s="2"/>
      <c r="TVW115" s="2"/>
      <c r="TVX115" s="5"/>
      <c r="TVY115" s="5"/>
      <c r="TVZ115" s="5"/>
      <c r="TWA115" s="5"/>
      <c r="TWB115" s="5"/>
      <c r="TWC115" s="1"/>
      <c r="TWD115" s="2"/>
      <c r="TWE115" s="2"/>
      <c r="TWF115" s="5"/>
      <c r="TWG115" s="5"/>
      <c r="TWH115" s="5"/>
      <c r="TWI115" s="5"/>
      <c r="TWJ115" s="5"/>
      <c r="TWK115" s="1"/>
      <c r="TWL115" s="2"/>
      <c r="TWM115" s="2"/>
      <c r="TWN115" s="5"/>
      <c r="TWO115" s="5"/>
      <c r="TWP115" s="5"/>
      <c r="TWQ115" s="5"/>
      <c r="TWR115" s="5"/>
      <c r="TWS115" s="1"/>
      <c r="TWT115" s="2"/>
      <c r="TWU115" s="2"/>
      <c r="TWV115" s="5"/>
      <c r="TWW115" s="5"/>
      <c r="TWX115" s="5"/>
      <c r="TWY115" s="5"/>
      <c r="TWZ115" s="5"/>
      <c r="TXA115" s="1"/>
      <c r="TXB115" s="2"/>
      <c r="TXC115" s="2"/>
      <c r="TXD115" s="5"/>
      <c r="TXE115" s="5"/>
      <c r="TXF115" s="5"/>
      <c r="TXG115" s="5"/>
      <c r="TXH115" s="5"/>
      <c r="TXI115" s="1"/>
      <c r="TXJ115" s="2"/>
      <c r="TXK115" s="2"/>
      <c r="TXL115" s="5"/>
      <c r="TXM115" s="5"/>
      <c r="TXN115" s="5"/>
      <c r="TXO115" s="5"/>
      <c r="TXP115" s="5"/>
      <c r="TXQ115" s="1"/>
      <c r="TXR115" s="2"/>
      <c r="TXS115" s="2"/>
      <c r="TXT115" s="5"/>
      <c r="TXU115" s="5"/>
      <c r="TXV115" s="5"/>
      <c r="TXW115" s="5"/>
      <c r="TXX115" s="5"/>
      <c r="TXY115" s="1"/>
      <c r="TXZ115" s="2"/>
      <c r="TYA115" s="2"/>
      <c r="TYB115" s="5"/>
      <c r="TYC115" s="5"/>
      <c r="TYD115" s="5"/>
      <c r="TYE115" s="5"/>
      <c r="TYF115" s="5"/>
      <c r="TYG115" s="1"/>
      <c r="TYH115" s="2"/>
      <c r="TYI115" s="2"/>
      <c r="TYJ115" s="5"/>
      <c r="TYK115" s="5"/>
      <c r="TYL115" s="5"/>
      <c r="TYM115" s="5"/>
      <c r="TYN115" s="5"/>
      <c r="TYO115" s="1"/>
      <c r="TYP115" s="2"/>
      <c r="TYQ115" s="2"/>
      <c r="TYR115" s="5"/>
      <c r="TYS115" s="5"/>
      <c r="TYT115" s="5"/>
      <c r="TYU115" s="5"/>
      <c r="TYV115" s="5"/>
      <c r="TYW115" s="1"/>
      <c r="TYX115" s="2"/>
      <c r="TYY115" s="2"/>
      <c r="TYZ115" s="5"/>
      <c r="TZA115" s="5"/>
      <c r="TZB115" s="5"/>
      <c r="TZC115" s="5"/>
      <c r="TZD115" s="5"/>
      <c r="TZE115" s="1"/>
      <c r="TZF115" s="2"/>
      <c r="TZG115" s="2"/>
      <c r="TZH115" s="5"/>
      <c r="TZI115" s="5"/>
      <c r="TZJ115" s="5"/>
      <c r="TZK115" s="5"/>
      <c r="TZL115" s="5"/>
      <c r="TZM115" s="1"/>
      <c r="TZN115" s="2"/>
      <c r="TZO115" s="2"/>
      <c r="TZP115" s="5"/>
      <c r="TZQ115" s="5"/>
      <c r="TZR115" s="5"/>
      <c r="TZS115" s="5"/>
      <c r="TZT115" s="5"/>
      <c r="TZU115" s="1"/>
      <c r="TZV115" s="2"/>
      <c r="TZW115" s="2"/>
      <c r="TZX115" s="5"/>
      <c r="TZY115" s="5"/>
      <c r="TZZ115" s="5"/>
      <c r="UAA115" s="5"/>
      <c r="UAB115" s="5"/>
      <c r="UAC115" s="1"/>
      <c r="UAD115" s="2"/>
      <c r="UAE115" s="2"/>
      <c r="UAF115" s="5"/>
      <c r="UAG115" s="5"/>
      <c r="UAH115" s="5"/>
      <c r="UAI115" s="5"/>
      <c r="UAJ115" s="5"/>
      <c r="UAK115" s="1"/>
      <c r="UAL115" s="2"/>
      <c r="UAM115" s="2"/>
      <c r="UAN115" s="5"/>
      <c r="UAO115" s="5"/>
      <c r="UAP115" s="5"/>
      <c r="UAQ115" s="5"/>
      <c r="UAR115" s="5"/>
      <c r="UAS115" s="1"/>
      <c r="UAT115" s="2"/>
      <c r="UAU115" s="2"/>
      <c r="UAV115" s="5"/>
      <c r="UAW115" s="5"/>
      <c r="UAX115" s="5"/>
      <c r="UAY115" s="5"/>
      <c r="UAZ115" s="5"/>
      <c r="UBA115" s="1"/>
      <c r="UBB115" s="2"/>
      <c r="UBC115" s="2"/>
      <c r="UBD115" s="5"/>
      <c r="UBE115" s="5"/>
      <c r="UBF115" s="5"/>
      <c r="UBG115" s="5"/>
      <c r="UBH115" s="5"/>
      <c r="UBI115" s="1"/>
      <c r="UBJ115" s="2"/>
      <c r="UBK115" s="2"/>
      <c r="UBL115" s="5"/>
      <c r="UBM115" s="5"/>
      <c r="UBN115" s="5"/>
      <c r="UBO115" s="5"/>
      <c r="UBP115" s="5"/>
      <c r="UBQ115" s="1"/>
      <c r="UBR115" s="2"/>
      <c r="UBS115" s="2"/>
      <c r="UBT115" s="5"/>
      <c r="UBU115" s="5"/>
      <c r="UBV115" s="5"/>
      <c r="UBW115" s="5"/>
      <c r="UBX115" s="5"/>
      <c r="UBY115" s="1"/>
      <c r="UBZ115" s="2"/>
      <c r="UCA115" s="2"/>
      <c r="UCB115" s="5"/>
      <c r="UCC115" s="5"/>
      <c r="UCD115" s="5"/>
      <c r="UCE115" s="5"/>
      <c r="UCF115" s="5"/>
      <c r="UCG115" s="1"/>
      <c r="UCH115" s="2"/>
      <c r="UCI115" s="2"/>
      <c r="UCJ115" s="5"/>
      <c r="UCK115" s="5"/>
      <c r="UCL115" s="5"/>
      <c r="UCM115" s="5"/>
      <c r="UCN115" s="5"/>
      <c r="UCO115" s="1"/>
      <c r="UCP115" s="2"/>
      <c r="UCQ115" s="2"/>
      <c r="UCR115" s="5"/>
      <c r="UCS115" s="5"/>
      <c r="UCT115" s="5"/>
      <c r="UCU115" s="5"/>
      <c r="UCV115" s="5"/>
      <c r="UCW115" s="1"/>
      <c r="UCX115" s="2"/>
      <c r="UCY115" s="2"/>
      <c r="UCZ115" s="5"/>
      <c r="UDA115" s="5"/>
      <c r="UDB115" s="5"/>
      <c r="UDC115" s="5"/>
      <c r="UDD115" s="5"/>
      <c r="UDE115" s="1"/>
      <c r="UDF115" s="2"/>
      <c r="UDG115" s="2"/>
      <c r="UDH115" s="5"/>
      <c r="UDI115" s="5"/>
      <c r="UDJ115" s="5"/>
      <c r="UDK115" s="5"/>
      <c r="UDL115" s="5"/>
      <c r="UDM115" s="1"/>
      <c r="UDN115" s="2"/>
      <c r="UDO115" s="2"/>
      <c r="UDP115" s="5"/>
      <c r="UDQ115" s="5"/>
      <c r="UDR115" s="5"/>
      <c r="UDS115" s="5"/>
      <c r="UDT115" s="5"/>
      <c r="UDU115" s="1"/>
      <c r="UDV115" s="2"/>
      <c r="UDW115" s="2"/>
      <c r="UDX115" s="5"/>
      <c r="UDY115" s="5"/>
      <c r="UDZ115" s="5"/>
      <c r="UEA115" s="5"/>
      <c r="UEB115" s="5"/>
      <c r="UEC115" s="1"/>
      <c r="UED115" s="2"/>
      <c r="UEE115" s="2"/>
      <c r="UEF115" s="5"/>
      <c r="UEG115" s="5"/>
      <c r="UEH115" s="5"/>
      <c r="UEI115" s="5"/>
      <c r="UEJ115" s="5"/>
      <c r="UEK115" s="1"/>
      <c r="UEL115" s="2"/>
      <c r="UEM115" s="2"/>
      <c r="UEN115" s="5"/>
      <c r="UEO115" s="5"/>
      <c r="UEP115" s="5"/>
      <c r="UEQ115" s="5"/>
      <c r="UER115" s="5"/>
      <c r="UES115" s="1"/>
      <c r="UET115" s="2"/>
      <c r="UEU115" s="2"/>
      <c r="UEV115" s="5"/>
      <c r="UEW115" s="5"/>
      <c r="UEX115" s="5"/>
      <c r="UEY115" s="5"/>
      <c r="UEZ115" s="5"/>
      <c r="UFA115" s="1"/>
      <c r="UFB115" s="2"/>
      <c r="UFC115" s="2"/>
      <c r="UFD115" s="5"/>
      <c r="UFE115" s="5"/>
      <c r="UFF115" s="5"/>
      <c r="UFG115" s="5"/>
      <c r="UFH115" s="5"/>
      <c r="UFI115" s="1"/>
      <c r="UFJ115" s="2"/>
      <c r="UFK115" s="2"/>
      <c r="UFL115" s="5"/>
      <c r="UFM115" s="5"/>
      <c r="UFN115" s="5"/>
      <c r="UFO115" s="5"/>
      <c r="UFP115" s="5"/>
      <c r="UFQ115" s="1"/>
      <c r="UFR115" s="2"/>
      <c r="UFS115" s="2"/>
      <c r="UFT115" s="5"/>
      <c r="UFU115" s="5"/>
      <c r="UFV115" s="5"/>
      <c r="UFW115" s="5"/>
      <c r="UFX115" s="5"/>
      <c r="UFY115" s="1"/>
      <c r="UFZ115" s="2"/>
      <c r="UGA115" s="2"/>
      <c r="UGB115" s="5"/>
      <c r="UGC115" s="5"/>
      <c r="UGD115" s="5"/>
      <c r="UGE115" s="5"/>
      <c r="UGF115" s="5"/>
      <c r="UGG115" s="1"/>
      <c r="UGH115" s="2"/>
      <c r="UGI115" s="2"/>
      <c r="UGJ115" s="5"/>
      <c r="UGK115" s="5"/>
      <c r="UGL115" s="5"/>
      <c r="UGM115" s="5"/>
      <c r="UGN115" s="5"/>
      <c r="UGO115" s="1"/>
      <c r="UGP115" s="2"/>
      <c r="UGQ115" s="2"/>
      <c r="UGR115" s="5"/>
      <c r="UGS115" s="5"/>
      <c r="UGT115" s="5"/>
      <c r="UGU115" s="5"/>
      <c r="UGV115" s="5"/>
      <c r="UGW115" s="1"/>
      <c r="UGX115" s="2"/>
      <c r="UGY115" s="2"/>
      <c r="UGZ115" s="5"/>
      <c r="UHA115" s="5"/>
      <c r="UHB115" s="5"/>
      <c r="UHC115" s="5"/>
      <c r="UHD115" s="5"/>
      <c r="UHE115" s="1"/>
      <c r="UHF115" s="2"/>
      <c r="UHG115" s="2"/>
      <c r="UHH115" s="5"/>
      <c r="UHI115" s="5"/>
      <c r="UHJ115" s="5"/>
      <c r="UHK115" s="5"/>
      <c r="UHL115" s="5"/>
      <c r="UHM115" s="1"/>
      <c r="UHN115" s="2"/>
      <c r="UHO115" s="2"/>
      <c r="UHP115" s="5"/>
      <c r="UHQ115" s="5"/>
      <c r="UHR115" s="5"/>
      <c r="UHS115" s="5"/>
      <c r="UHT115" s="5"/>
      <c r="UHU115" s="1"/>
      <c r="UHV115" s="2"/>
      <c r="UHW115" s="2"/>
      <c r="UHX115" s="5"/>
      <c r="UHY115" s="5"/>
      <c r="UHZ115" s="5"/>
      <c r="UIA115" s="5"/>
      <c r="UIB115" s="5"/>
      <c r="UIC115" s="1"/>
      <c r="UID115" s="2"/>
      <c r="UIE115" s="2"/>
      <c r="UIF115" s="5"/>
      <c r="UIG115" s="5"/>
      <c r="UIH115" s="5"/>
      <c r="UII115" s="5"/>
      <c r="UIJ115" s="5"/>
      <c r="UIK115" s="1"/>
      <c r="UIL115" s="2"/>
      <c r="UIM115" s="2"/>
      <c r="UIN115" s="5"/>
      <c r="UIO115" s="5"/>
      <c r="UIP115" s="5"/>
      <c r="UIQ115" s="5"/>
      <c r="UIR115" s="5"/>
      <c r="UIS115" s="1"/>
      <c r="UIT115" s="2"/>
      <c r="UIU115" s="2"/>
      <c r="UIV115" s="5"/>
      <c r="UIW115" s="5"/>
      <c r="UIX115" s="5"/>
      <c r="UIY115" s="5"/>
      <c r="UIZ115" s="5"/>
      <c r="UJA115" s="1"/>
      <c r="UJB115" s="2"/>
      <c r="UJC115" s="2"/>
      <c r="UJD115" s="5"/>
      <c r="UJE115" s="5"/>
      <c r="UJF115" s="5"/>
      <c r="UJG115" s="5"/>
      <c r="UJH115" s="5"/>
      <c r="UJI115" s="1"/>
      <c r="UJJ115" s="2"/>
      <c r="UJK115" s="2"/>
      <c r="UJL115" s="5"/>
      <c r="UJM115" s="5"/>
      <c r="UJN115" s="5"/>
      <c r="UJO115" s="5"/>
      <c r="UJP115" s="5"/>
      <c r="UJQ115" s="1"/>
      <c r="UJR115" s="2"/>
      <c r="UJS115" s="2"/>
      <c r="UJT115" s="5"/>
      <c r="UJU115" s="5"/>
      <c r="UJV115" s="5"/>
      <c r="UJW115" s="5"/>
      <c r="UJX115" s="5"/>
      <c r="UJY115" s="1"/>
      <c r="UJZ115" s="2"/>
      <c r="UKA115" s="2"/>
      <c r="UKB115" s="5"/>
      <c r="UKC115" s="5"/>
      <c r="UKD115" s="5"/>
      <c r="UKE115" s="5"/>
      <c r="UKF115" s="5"/>
      <c r="UKG115" s="1"/>
      <c r="UKH115" s="2"/>
      <c r="UKI115" s="2"/>
      <c r="UKJ115" s="5"/>
      <c r="UKK115" s="5"/>
      <c r="UKL115" s="5"/>
      <c r="UKM115" s="5"/>
      <c r="UKN115" s="5"/>
      <c r="UKO115" s="1"/>
      <c r="UKP115" s="2"/>
      <c r="UKQ115" s="2"/>
      <c r="UKR115" s="5"/>
      <c r="UKS115" s="5"/>
      <c r="UKT115" s="5"/>
      <c r="UKU115" s="5"/>
      <c r="UKV115" s="5"/>
      <c r="UKW115" s="1"/>
      <c r="UKX115" s="2"/>
      <c r="UKY115" s="2"/>
      <c r="UKZ115" s="5"/>
      <c r="ULA115" s="5"/>
      <c r="ULB115" s="5"/>
      <c r="ULC115" s="5"/>
      <c r="ULD115" s="5"/>
      <c r="ULE115" s="1"/>
      <c r="ULF115" s="2"/>
      <c r="ULG115" s="2"/>
      <c r="ULH115" s="5"/>
      <c r="ULI115" s="5"/>
      <c r="ULJ115" s="5"/>
      <c r="ULK115" s="5"/>
      <c r="ULL115" s="5"/>
      <c r="ULM115" s="1"/>
      <c r="ULN115" s="2"/>
      <c r="ULO115" s="2"/>
      <c r="ULP115" s="5"/>
      <c r="ULQ115" s="5"/>
      <c r="ULR115" s="5"/>
      <c r="ULS115" s="5"/>
      <c r="ULT115" s="5"/>
      <c r="ULU115" s="1"/>
      <c r="ULV115" s="2"/>
      <c r="ULW115" s="2"/>
      <c r="ULX115" s="5"/>
      <c r="ULY115" s="5"/>
      <c r="ULZ115" s="5"/>
      <c r="UMA115" s="5"/>
      <c r="UMB115" s="5"/>
      <c r="UMC115" s="1"/>
      <c r="UMD115" s="2"/>
      <c r="UME115" s="2"/>
      <c r="UMF115" s="5"/>
      <c r="UMG115" s="5"/>
      <c r="UMH115" s="5"/>
      <c r="UMI115" s="5"/>
      <c r="UMJ115" s="5"/>
      <c r="UMK115" s="1"/>
      <c r="UML115" s="2"/>
      <c r="UMM115" s="2"/>
      <c r="UMN115" s="5"/>
      <c r="UMO115" s="5"/>
      <c r="UMP115" s="5"/>
      <c r="UMQ115" s="5"/>
      <c r="UMR115" s="5"/>
      <c r="UMS115" s="1"/>
      <c r="UMT115" s="2"/>
      <c r="UMU115" s="2"/>
      <c r="UMV115" s="5"/>
      <c r="UMW115" s="5"/>
      <c r="UMX115" s="5"/>
      <c r="UMY115" s="5"/>
      <c r="UMZ115" s="5"/>
      <c r="UNA115" s="1"/>
      <c r="UNB115" s="2"/>
      <c r="UNC115" s="2"/>
      <c r="UND115" s="5"/>
      <c r="UNE115" s="5"/>
      <c r="UNF115" s="5"/>
      <c r="UNG115" s="5"/>
      <c r="UNH115" s="5"/>
      <c r="UNI115" s="1"/>
      <c r="UNJ115" s="2"/>
      <c r="UNK115" s="2"/>
      <c r="UNL115" s="5"/>
      <c r="UNM115" s="5"/>
      <c r="UNN115" s="5"/>
      <c r="UNO115" s="5"/>
      <c r="UNP115" s="5"/>
      <c r="UNQ115" s="1"/>
      <c r="UNR115" s="2"/>
      <c r="UNS115" s="2"/>
      <c r="UNT115" s="5"/>
      <c r="UNU115" s="5"/>
      <c r="UNV115" s="5"/>
      <c r="UNW115" s="5"/>
      <c r="UNX115" s="5"/>
      <c r="UNY115" s="1"/>
      <c r="UNZ115" s="2"/>
      <c r="UOA115" s="2"/>
      <c r="UOB115" s="5"/>
      <c r="UOC115" s="5"/>
      <c r="UOD115" s="5"/>
      <c r="UOE115" s="5"/>
      <c r="UOF115" s="5"/>
      <c r="UOG115" s="1"/>
      <c r="UOH115" s="2"/>
      <c r="UOI115" s="2"/>
      <c r="UOJ115" s="5"/>
      <c r="UOK115" s="5"/>
      <c r="UOL115" s="5"/>
      <c r="UOM115" s="5"/>
      <c r="UON115" s="5"/>
      <c r="UOO115" s="1"/>
      <c r="UOP115" s="2"/>
      <c r="UOQ115" s="2"/>
      <c r="UOR115" s="5"/>
      <c r="UOS115" s="5"/>
      <c r="UOT115" s="5"/>
      <c r="UOU115" s="5"/>
      <c r="UOV115" s="5"/>
      <c r="UOW115" s="1"/>
      <c r="UOX115" s="2"/>
      <c r="UOY115" s="2"/>
      <c r="UOZ115" s="5"/>
      <c r="UPA115" s="5"/>
      <c r="UPB115" s="5"/>
      <c r="UPC115" s="5"/>
      <c r="UPD115" s="5"/>
      <c r="UPE115" s="1"/>
      <c r="UPF115" s="2"/>
      <c r="UPG115" s="2"/>
      <c r="UPH115" s="5"/>
      <c r="UPI115" s="5"/>
      <c r="UPJ115" s="5"/>
      <c r="UPK115" s="5"/>
      <c r="UPL115" s="5"/>
      <c r="UPM115" s="1"/>
      <c r="UPN115" s="2"/>
      <c r="UPO115" s="2"/>
      <c r="UPP115" s="5"/>
      <c r="UPQ115" s="5"/>
      <c r="UPR115" s="5"/>
      <c r="UPS115" s="5"/>
      <c r="UPT115" s="5"/>
      <c r="UPU115" s="1"/>
      <c r="UPV115" s="2"/>
      <c r="UPW115" s="2"/>
      <c r="UPX115" s="5"/>
      <c r="UPY115" s="5"/>
      <c r="UPZ115" s="5"/>
      <c r="UQA115" s="5"/>
      <c r="UQB115" s="5"/>
      <c r="UQC115" s="1"/>
      <c r="UQD115" s="2"/>
      <c r="UQE115" s="2"/>
      <c r="UQF115" s="5"/>
      <c r="UQG115" s="5"/>
      <c r="UQH115" s="5"/>
      <c r="UQI115" s="5"/>
      <c r="UQJ115" s="5"/>
      <c r="UQK115" s="1"/>
      <c r="UQL115" s="2"/>
      <c r="UQM115" s="2"/>
      <c r="UQN115" s="5"/>
      <c r="UQO115" s="5"/>
      <c r="UQP115" s="5"/>
      <c r="UQQ115" s="5"/>
      <c r="UQR115" s="5"/>
      <c r="UQS115" s="1"/>
      <c r="UQT115" s="2"/>
      <c r="UQU115" s="2"/>
      <c r="UQV115" s="5"/>
      <c r="UQW115" s="5"/>
      <c r="UQX115" s="5"/>
      <c r="UQY115" s="5"/>
      <c r="UQZ115" s="5"/>
      <c r="URA115" s="1"/>
      <c r="URB115" s="2"/>
      <c r="URC115" s="2"/>
      <c r="URD115" s="5"/>
      <c r="URE115" s="5"/>
      <c r="URF115" s="5"/>
      <c r="URG115" s="5"/>
      <c r="URH115" s="5"/>
      <c r="URI115" s="1"/>
      <c r="URJ115" s="2"/>
      <c r="URK115" s="2"/>
      <c r="URL115" s="5"/>
      <c r="URM115" s="5"/>
      <c r="URN115" s="5"/>
      <c r="URO115" s="5"/>
      <c r="URP115" s="5"/>
      <c r="URQ115" s="1"/>
      <c r="URR115" s="2"/>
      <c r="URS115" s="2"/>
      <c r="URT115" s="5"/>
      <c r="URU115" s="5"/>
      <c r="URV115" s="5"/>
      <c r="URW115" s="5"/>
      <c r="URX115" s="5"/>
      <c r="URY115" s="1"/>
      <c r="URZ115" s="2"/>
      <c r="USA115" s="2"/>
      <c r="USB115" s="5"/>
      <c r="USC115" s="5"/>
      <c r="USD115" s="5"/>
      <c r="USE115" s="5"/>
      <c r="USF115" s="5"/>
      <c r="USG115" s="1"/>
      <c r="USH115" s="2"/>
      <c r="USI115" s="2"/>
      <c r="USJ115" s="5"/>
      <c r="USK115" s="5"/>
      <c r="USL115" s="5"/>
      <c r="USM115" s="5"/>
      <c r="USN115" s="5"/>
      <c r="USO115" s="1"/>
      <c r="USP115" s="2"/>
      <c r="USQ115" s="2"/>
      <c r="USR115" s="5"/>
      <c r="USS115" s="5"/>
      <c r="UST115" s="5"/>
      <c r="USU115" s="5"/>
      <c r="USV115" s="5"/>
      <c r="USW115" s="1"/>
      <c r="USX115" s="2"/>
      <c r="USY115" s="2"/>
      <c r="USZ115" s="5"/>
      <c r="UTA115" s="5"/>
      <c r="UTB115" s="5"/>
      <c r="UTC115" s="5"/>
      <c r="UTD115" s="5"/>
      <c r="UTE115" s="1"/>
      <c r="UTF115" s="2"/>
      <c r="UTG115" s="2"/>
      <c r="UTH115" s="5"/>
      <c r="UTI115" s="5"/>
      <c r="UTJ115" s="5"/>
      <c r="UTK115" s="5"/>
      <c r="UTL115" s="5"/>
      <c r="UTM115" s="1"/>
      <c r="UTN115" s="2"/>
      <c r="UTO115" s="2"/>
      <c r="UTP115" s="5"/>
      <c r="UTQ115" s="5"/>
      <c r="UTR115" s="5"/>
      <c r="UTS115" s="5"/>
      <c r="UTT115" s="5"/>
      <c r="UTU115" s="1"/>
      <c r="UTV115" s="2"/>
      <c r="UTW115" s="2"/>
      <c r="UTX115" s="5"/>
      <c r="UTY115" s="5"/>
      <c r="UTZ115" s="5"/>
      <c r="UUA115" s="5"/>
      <c r="UUB115" s="5"/>
      <c r="UUC115" s="1"/>
      <c r="UUD115" s="2"/>
      <c r="UUE115" s="2"/>
      <c r="UUF115" s="5"/>
      <c r="UUG115" s="5"/>
      <c r="UUH115" s="5"/>
      <c r="UUI115" s="5"/>
      <c r="UUJ115" s="5"/>
      <c r="UUK115" s="1"/>
      <c r="UUL115" s="2"/>
      <c r="UUM115" s="2"/>
      <c r="UUN115" s="5"/>
      <c r="UUO115" s="5"/>
      <c r="UUP115" s="5"/>
      <c r="UUQ115" s="5"/>
      <c r="UUR115" s="5"/>
      <c r="UUS115" s="1"/>
      <c r="UUT115" s="2"/>
      <c r="UUU115" s="2"/>
      <c r="UUV115" s="5"/>
      <c r="UUW115" s="5"/>
      <c r="UUX115" s="5"/>
      <c r="UUY115" s="5"/>
      <c r="UUZ115" s="5"/>
      <c r="UVA115" s="1"/>
      <c r="UVB115" s="2"/>
      <c r="UVC115" s="2"/>
      <c r="UVD115" s="5"/>
      <c r="UVE115" s="5"/>
      <c r="UVF115" s="5"/>
      <c r="UVG115" s="5"/>
      <c r="UVH115" s="5"/>
      <c r="UVI115" s="1"/>
      <c r="UVJ115" s="2"/>
      <c r="UVK115" s="2"/>
      <c r="UVL115" s="5"/>
      <c r="UVM115" s="5"/>
      <c r="UVN115" s="5"/>
      <c r="UVO115" s="5"/>
      <c r="UVP115" s="5"/>
      <c r="UVQ115" s="1"/>
      <c r="UVR115" s="2"/>
      <c r="UVS115" s="2"/>
      <c r="UVT115" s="5"/>
      <c r="UVU115" s="5"/>
      <c r="UVV115" s="5"/>
      <c r="UVW115" s="5"/>
      <c r="UVX115" s="5"/>
      <c r="UVY115" s="1"/>
      <c r="UVZ115" s="2"/>
      <c r="UWA115" s="2"/>
      <c r="UWB115" s="5"/>
      <c r="UWC115" s="5"/>
      <c r="UWD115" s="5"/>
      <c r="UWE115" s="5"/>
      <c r="UWF115" s="5"/>
      <c r="UWG115" s="1"/>
      <c r="UWH115" s="2"/>
      <c r="UWI115" s="2"/>
      <c r="UWJ115" s="5"/>
      <c r="UWK115" s="5"/>
      <c r="UWL115" s="5"/>
      <c r="UWM115" s="5"/>
      <c r="UWN115" s="5"/>
      <c r="UWO115" s="1"/>
      <c r="UWP115" s="2"/>
      <c r="UWQ115" s="2"/>
      <c r="UWR115" s="5"/>
      <c r="UWS115" s="5"/>
      <c r="UWT115" s="5"/>
      <c r="UWU115" s="5"/>
      <c r="UWV115" s="5"/>
      <c r="UWW115" s="1"/>
      <c r="UWX115" s="2"/>
      <c r="UWY115" s="2"/>
      <c r="UWZ115" s="5"/>
      <c r="UXA115" s="5"/>
      <c r="UXB115" s="5"/>
      <c r="UXC115" s="5"/>
      <c r="UXD115" s="5"/>
      <c r="UXE115" s="1"/>
      <c r="UXF115" s="2"/>
      <c r="UXG115" s="2"/>
      <c r="UXH115" s="5"/>
      <c r="UXI115" s="5"/>
      <c r="UXJ115" s="5"/>
      <c r="UXK115" s="5"/>
      <c r="UXL115" s="5"/>
      <c r="UXM115" s="1"/>
      <c r="UXN115" s="2"/>
      <c r="UXO115" s="2"/>
      <c r="UXP115" s="5"/>
      <c r="UXQ115" s="5"/>
      <c r="UXR115" s="5"/>
      <c r="UXS115" s="5"/>
      <c r="UXT115" s="5"/>
      <c r="UXU115" s="1"/>
      <c r="UXV115" s="2"/>
      <c r="UXW115" s="2"/>
      <c r="UXX115" s="5"/>
      <c r="UXY115" s="5"/>
      <c r="UXZ115" s="5"/>
      <c r="UYA115" s="5"/>
      <c r="UYB115" s="5"/>
      <c r="UYC115" s="1"/>
      <c r="UYD115" s="2"/>
      <c r="UYE115" s="2"/>
      <c r="UYF115" s="5"/>
      <c r="UYG115" s="5"/>
      <c r="UYH115" s="5"/>
      <c r="UYI115" s="5"/>
      <c r="UYJ115" s="5"/>
      <c r="UYK115" s="1"/>
      <c r="UYL115" s="2"/>
      <c r="UYM115" s="2"/>
      <c r="UYN115" s="5"/>
      <c r="UYO115" s="5"/>
      <c r="UYP115" s="5"/>
      <c r="UYQ115" s="5"/>
      <c r="UYR115" s="5"/>
      <c r="UYS115" s="1"/>
      <c r="UYT115" s="2"/>
      <c r="UYU115" s="2"/>
      <c r="UYV115" s="5"/>
      <c r="UYW115" s="5"/>
      <c r="UYX115" s="5"/>
      <c r="UYY115" s="5"/>
      <c r="UYZ115" s="5"/>
      <c r="UZA115" s="1"/>
      <c r="UZB115" s="2"/>
      <c r="UZC115" s="2"/>
      <c r="UZD115" s="5"/>
      <c r="UZE115" s="5"/>
      <c r="UZF115" s="5"/>
      <c r="UZG115" s="5"/>
      <c r="UZH115" s="5"/>
      <c r="UZI115" s="1"/>
      <c r="UZJ115" s="2"/>
      <c r="UZK115" s="2"/>
      <c r="UZL115" s="5"/>
      <c r="UZM115" s="5"/>
      <c r="UZN115" s="5"/>
      <c r="UZO115" s="5"/>
      <c r="UZP115" s="5"/>
      <c r="UZQ115" s="1"/>
      <c r="UZR115" s="2"/>
      <c r="UZS115" s="2"/>
      <c r="UZT115" s="5"/>
      <c r="UZU115" s="5"/>
      <c r="UZV115" s="5"/>
      <c r="UZW115" s="5"/>
      <c r="UZX115" s="5"/>
      <c r="UZY115" s="1"/>
      <c r="UZZ115" s="2"/>
      <c r="VAA115" s="2"/>
      <c r="VAB115" s="5"/>
      <c r="VAC115" s="5"/>
      <c r="VAD115" s="5"/>
      <c r="VAE115" s="5"/>
      <c r="VAF115" s="5"/>
      <c r="VAG115" s="1"/>
      <c r="VAH115" s="2"/>
      <c r="VAI115" s="2"/>
      <c r="VAJ115" s="5"/>
      <c r="VAK115" s="5"/>
      <c r="VAL115" s="5"/>
      <c r="VAM115" s="5"/>
      <c r="VAN115" s="5"/>
      <c r="VAO115" s="1"/>
      <c r="VAP115" s="2"/>
      <c r="VAQ115" s="2"/>
      <c r="VAR115" s="5"/>
      <c r="VAS115" s="5"/>
      <c r="VAT115" s="5"/>
      <c r="VAU115" s="5"/>
      <c r="VAV115" s="5"/>
      <c r="VAW115" s="1"/>
      <c r="VAX115" s="2"/>
      <c r="VAY115" s="2"/>
      <c r="VAZ115" s="5"/>
      <c r="VBA115" s="5"/>
      <c r="VBB115" s="5"/>
      <c r="VBC115" s="5"/>
      <c r="VBD115" s="5"/>
      <c r="VBE115" s="1"/>
      <c r="VBF115" s="2"/>
      <c r="VBG115" s="2"/>
      <c r="VBH115" s="5"/>
      <c r="VBI115" s="5"/>
      <c r="VBJ115" s="5"/>
      <c r="VBK115" s="5"/>
      <c r="VBL115" s="5"/>
      <c r="VBM115" s="1"/>
      <c r="VBN115" s="2"/>
      <c r="VBO115" s="2"/>
      <c r="VBP115" s="5"/>
      <c r="VBQ115" s="5"/>
      <c r="VBR115" s="5"/>
      <c r="VBS115" s="5"/>
      <c r="VBT115" s="5"/>
      <c r="VBU115" s="1"/>
      <c r="VBV115" s="2"/>
      <c r="VBW115" s="2"/>
      <c r="VBX115" s="5"/>
      <c r="VBY115" s="5"/>
      <c r="VBZ115" s="5"/>
      <c r="VCA115" s="5"/>
      <c r="VCB115" s="5"/>
      <c r="VCC115" s="1"/>
      <c r="VCD115" s="2"/>
      <c r="VCE115" s="2"/>
      <c r="VCF115" s="5"/>
      <c r="VCG115" s="5"/>
      <c r="VCH115" s="5"/>
      <c r="VCI115" s="5"/>
      <c r="VCJ115" s="5"/>
      <c r="VCK115" s="1"/>
      <c r="VCL115" s="2"/>
      <c r="VCM115" s="2"/>
      <c r="VCN115" s="5"/>
      <c r="VCO115" s="5"/>
      <c r="VCP115" s="5"/>
      <c r="VCQ115" s="5"/>
      <c r="VCR115" s="5"/>
      <c r="VCS115" s="1"/>
      <c r="VCT115" s="2"/>
      <c r="VCU115" s="2"/>
      <c r="VCV115" s="5"/>
      <c r="VCW115" s="5"/>
      <c r="VCX115" s="5"/>
      <c r="VCY115" s="5"/>
      <c r="VCZ115" s="5"/>
      <c r="VDA115" s="1"/>
      <c r="VDB115" s="2"/>
      <c r="VDC115" s="2"/>
      <c r="VDD115" s="5"/>
      <c r="VDE115" s="5"/>
      <c r="VDF115" s="5"/>
      <c r="VDG115" s="5"/>
      <c r="VDH115" s="5"/>
      <c r="VDI115" s="1"/>
      <c r="VDJ115" s="2"/>
      <c r="VDK115" s="2"/>
      <c r="VDL115" s="5"/>
      <c r="VDM115" s="5"/>
      <c r="VDN115" s="5"/>
      <c r="VDO115" s="5"/>
      <c r="VDP115" s="5"/>
      <c r="VDQ115" s="1"/>
      <c r="VDR115" s="2"/>
      <c r="VDS115" s="2"/>
      <c r="VDT115" s="5"/>
      <c r="VDU115" s="5"/>
      <c r="VDV115" s="5"/>
      <c r="VDW115" s="5"/>
      <c r="VDX115" s="5"/>
      <c r="VDY115" s="1"/>
      <c r="VDZ115" s="2"/>
      <c r="VEA115" s="2"/>
      <c r="VEB115" s="5"/>
      <c r="VEC115" s="5"/>
      <c r="VED115" s="5"/>
      <c r="VEE115" s="5"/>
      <c r="VEF115" s="5"/>
      <c r="VEG115" s="1"/>
      <c r="VEH115" s="2"/>
      <c r="VEI115" s="2"/>
      <c r="VEJ115" s="5"/>
      <c r="VEK115" s="5"/>
      <c r="VEL115" s="5"/>
      <c r="VEM115" s="5"/>
      <c r="VEN115" s="5"/>
      <c r="VEO115" s="1"/>
      <c r="VEP115" s="2"/>
      <c r="VEQ115" s="2"/>
      <c r="VER115" s="5"/>
      <c r="VES115" s="5"/>
      <c r="VET115" s="5"/>
      <c r="VEU115" s="5"/>
      <c r="VEV115" s="5"/>
      <c r="VEW115" s="1"/>
      <c r="VEX115" s="2"/>
      <c r="VEY115" s="2"/>
      <c r="VEZ115" s="5"/>
      <c r="VFA115" s="5"/>
      <c r="VFB115" s="5"/>
      <c r="VFC115" s="5"/>
      <c r="VFD115" s="5"/>
      <c r="VFE115" s="1"/>
      <c r="VFF115" s="2"/>
      <c r="VFG115" s="2"/>
      <c r="VFH115" s="5"/>
      <c r="VFI115" s="5"/>
      <c r="VFJ115" s="5"/>
      <c r="VFK115" s="5"/>
      <c r="VFL115" s="5"/>
      <c r="VFM115" s="1"/>
      <c r="VFN115" s="2"/>
      <c r="VFO115" s="2"/>
      <c r="VFP115" s="5"/>
      <c r="VFQ115" s="5"/>
      <c r="VFR115" s="5"/>
      <c r="VFS115" s="5"/>
      <c r="VFT115" s="5"/>
      <c r="VFU115" s="1"/>
      <c r="VFV115" s="2"/>
      <c r="VFW115" s="2"/>
      <c r="VFX115" s="5"/>
      <c r="VFY115" s="5"/>
      <c r="VFZ115" s="5"/>
      <c r="VGA115" s="5"/>
      <c r="VGB115" s="5"/>
      <c r="VGC115" s="1"/>
      <c r="VGD115" s="2"/>
      <c r="VGE115" s="2"/>
      <c r="VGF115" s="5"/>
      <c r="VGG115" s="5"/>
      <c r="VGH115" s="5"/>
      <c r="VGI115" s="5"/>
      <c r="VGJ115" s="5"/>
      <c r="VGK115" s="1"/>
      <c r="VGL115" s="2"/>
      <c r="VGM115" s="2"/>
      <c r="VGN115" s="5"/>
      <c r="VGO115" s="5"/>
      <c r="VGP115" s="5"/>
      <c r="VGQ115" s="5"/>
      <c r="VGR115" s="5"/>
      <c r="VGS115" s="1"/>
      <c r="VGT115" s="2"/>
      <c r="VGU115" s="2"/>
      <c r="VGV115" s="5"/>
      <c r="VGW115" s="5"/>
      <c r="VGX115" s="5"/>
      <c r="VGY115" s="5"/>
      <c r="VGZ115" s="5"/>
      <c r="VHA115" s="1"/>
      <c r="VHB115" s="2"/>
      <c r="VHC115" s="2"/>
      <c r="VHD115" s="5"/>
      <c r="VHE115" s="5"/>
      <c r="VHF115" s="5"/>
      <c r="VHG115" s="5"/>
      <c r="VHH115" s="5"/>
      <c r="VHI115" s="1"/>
      <c r="VHJ115" s="2"/>
      <c r="VHK115" s="2"/>
      <c r="VHL115" s="5"/>
      <c r="VHM115" s="5"/>
      <c r="VHN115" s="5"/>
      <c r="VHO115" s="5"/>
      <c r="VHP115" s="5"/>
      <c r="VHQ115" s="1"/>
      <c r="VHR115" s="2"/>
      <c r="VHS115" s="2"/>
      <c r="VHT115" s="5"/>
      <c r="VHU115" s="5"/>
      <c r="VHV115" s="5"/>
      <c r="VHW115" s="5"/>
      <c r="VHX115" s="5"/>
      <c r="VHY115" s="1"/>
      <c r="VHZ115" s="2"/>
      <c r="VIA115" s="2"/>
      <c r="VIB115" s="5"/>
      <c r="VIC115" s="5"/>
      <c r="VID115" s="5"/>
      <c r="VIE115" s="5"/>
      <c r="VIF115" s="5"/>
      <c r="VIG115" s="1"/>
      <c r="VIH115" s="2"/>
      <c r="VII115" s="2"/>
      <c r="VIJ115" s="5"/>
      <c r="VIK115" s="5"/>
      <c r="VIL115" s="5"/>
      <c r="VIM115" s="5"/>
      <c r="VIN115" s="5"/>
      <c r="VIO115" s="1"/>
      <c r="VIP115" s="2"/>
      <c r="VIQ115" s="2"/>
      <c r="VIR115" s="5"/>
      <c r="VIS115" s="5"/>
      <c r="VIT115" s="5"/>
      <c r="VIU115" s="5"/>
      <c r="VIV115" s="5"/>
      <c r="VIW115" s="1"/>
      <c r="VIX115" s="2"/>
      <c r="VIY115" s="2"/>
      <c r="VIZ115" s="5"/>
      <c r="VJA115" s="5"/>
      <c r="VJB115" s="5"/>
      <c r="VJC115" s="5"/>
      <c r="VJD115" s="5"/>
      <c r="VJE115" s="1"/>
      <c r="VJF115" s="2"/>
      <c r="VJG115" s="2"/>
      <c r="VJH115" s="5"/>
      <c r="VJI115" s="5"/>
      <c r="VJJ115" s="5"/>
      <c r="VJK115" s="5"/>
      <c r="VJL115" s="5"/>
      <c r="VJM115" s="1"/>
      <c r="VJN115" s="2"/>
      <c r="VJO115" s="2"/>
      <c r="VJP115" s="5"/>
      <c r="VJQ115" s="5"/>
      <c r="VJR115" s="5"/>
      <c r="VJS115" s="5"/>
      <c r="VJT115" s="5"/>
      <c r="VJU115" s="1"/>
      <c r="VJV115" s="2"/>
      <c r="VJW115" s="2"/>
      <c r="VJX115" s="5"/>
      <c r="VJY115" s="5"/>
      <c r="VJZ115" s="5"/>
      <c r="VKA115" s="5"/>
      <c r="VKB115" s="5"/>
      <c r="VKC115" s="1"/>
      <c r="VKD115" s="2"/>
      <c r="VKE115" s="2"/>
      <c r="VKF115" s="5"/>
      <c r="VKG115" s="5"/>
      <c r="VKH115" s="5"/>
      <c r="VKI115" s="5"/>
      <c r="VKJ115" s="5"/>
      <c r="VKK115" s="1"/>
      <c r="VKL115" s="2"/>
      <c r="VKM115" s="2"/>
      <c r="VKN115" s="5"/>
      <c r="VKO115" s="5"/>
      <c r="VKP115" s="5"/>
      <c r="VKQ115" s="5"/>
      <c r="VKR115" s="5"/>
      <c r="VKS115" s="1"/>
      <c r="VKT115" s="2"/>
      <c r="VKU115" s="2"/>
      <c r="VKV115" s="5"/>
      <c r="VKW115" s="5"/>
      <c r="VKX115" s="5"/>
      <c r="VKY115" s="5"/>
      <c r="VKZ115" s="5"/>
      <c r="VLA115" s="1"/>
      <c r="VLB115" s="2"/>
      <c r="VLC115" s="2"/>
      <c r="VLD115" s="5"/>
      <c r="VLE115" s="5"/>
      <c r="VLF115" s="5"/>
      <c r="VLG115" s="5"/>
      <c r="VLH115" s="5"/>
      <c r="VLI115" s="1"/>
      <c r="VLJ115" s="2"/>
      <c r="VLK115" s="2"/>
      <c r="VLL115" s="5"/>
      <c r="VLM115" s="5"/>
      <c r="VLN115" s="5"/>
      <c r="VLO115" s="5"/>
      <c r="VLP115" s="5"/>
      <c r="VLQ115" s="1"/>
      <c r="VLR115" s="2"/>
      <c r="VLS115" s="2"/>
      <c r="VLT115" s="5"/>
      <c r="VLU115" s="5"/>
      <c r="VLV115" s="5"/>
      <c r="VLW115" s="5"/>
      <c r="VLX115" s="5"/>
      <c r="VLY115" s="1"/>
      <c r="VLZ115" s="2"/>
      <c r="VMA115" s="2"/>
      <c r="VMB115" s="5"/>
      <c r="VMC115" s="5"/>
      <c r="VMD115" s="5"/>
      <c r="VME115" s="5"/>
      <c r="VMF115" s="5"/>
      <c r="VMG115" s="1"/>
      <c r="VMH115" s="2"/>
      <c r="VMI115" s="2"/>
      <c r="VMJ115" s="5"/>
      <c r="VMK115" s="5"/>
      <c r="VML115" s="5"/>
      <c r="VMM115" s="5"/>
      <c r="VMN115" s="5"/>
      <c r="VMO115" s="1"/>
      <c r="VMP115" s="2"/>
      <c r="VMQ115" s="2"/>
      <c r="VMR115" s="5"/>
      <c r="VMS115" s="5"/>
      <c r="VMT115" s="5"/>
      <c r="VMU115" s="5"/>
      <c r="VMV115" s="5"/>
      <c r="VMW115" s="1"/>
      <c r="VMX115" s="2"/>
      <c r="VMY115" s="2"/>
      <c r="VMZ115" s="5"/>
      <c r="VNA115" s="5"/>
      <c r="VNB115" s="5"/>
      <c r="VNC115" s="5"/>
      <c r="VND115" s="5"/>
      <c r="VNE115" s="1"/>
      <c r="VNF115" s="2"/>
      <c r="VNG115" s="2"/>
      <c r="VNH115" s="5"/>
      <c r="VNI115" s="5"/>
      <c r="VNJ115" s="5"/>
      <c r="VNK115" s="5"/>
      <c r="VNL115" s="5"/>
      <c r="VNM115" s="1"/>
      <c r="VNN115" s="2"/>
      <c r="VNO115" s="2"/>
      <c r="VNP115" s="5"/>
      <c r="VNQ115" s="5"/>
      <c r="VNR115" s="5"/>
      <c r="VNS115" s="5"/>
      <c r="VNT115" s="5"/>
      <c r="VNU115" s="1"/>
      <c r="VNV115" s="2"/>
      <c r="VNW115" s="2"/>
      <c r="VNX115" s="5"/>
      <c r="VNY115" s="5"/>
      <c r="VNZ115" s="5"/>
      <c r="VOA115" s="5"/>
      <c r="VOB115" s="5"/>
      <c r="VOC115" s="1"/>
      <c r="VOD115" s="2"/>
      <c r="VOE115" s="2"/>
      <c r="VOF115" s="5"/>
      <c r="VOG115" s="5"/>
      <c r="VOH115" s="5"/>
      <c r="VOI115" s="5"/>
      <c r="VOJ115" s="5"/>
      <c r="VOK115" s="1"/>
      <c r="VOL115" s="2"/>
      <c r="VOM115" s="2"/>
      <c r="VON115" s="5"/>
      <c r="VOO115" s="5"/>
      <c r="VOP115" s="5"/>
      <c r="VOQ115" s="5"/>
      <c r="VOR115" s="5"/>
      <c r="VOS115" s="1"/>
      <c r="VOT115" s="2"/>
      <c r="VOU115" s="2"/>
      <c r="VOV115" s="5"/>
      <c r="VOW115" s="5"/>
      <c r="VOX115" s="5"/>
      <c r="VOY115" s="5"/>
      <c r="VOZ115" s="5"/>
      <c r="VPA115" s="1"/>
      <c r="VPB115" s="2"/>
      <c r="VPC115" s="2"/>
      <c r="VPD115" s="5"/>
      <c r="VPE115" s="5"/>
      <c r="VPF115" s="5"/>
      <c r="VPG115" s="5"/>
      <c r="VPH115" s="5"/>
      <c r="VPI115" s="1"/>
      <c r="VPJ115" s="2"/>
      <c r="VPK115" s="2"/>
      <c r="VPL115" s="5"/>
      <c r="VPM115" s="5"/>
      <c r="VPN115" s="5"/>
      <c r="VPO115" s="5"/>
      <c r="VPP115" s="5"/>
      <c r="VPQ115" s="1"/>
      <c r="VPR115" s="2"/>
      <c r="VPS115" s="2"/>
      <c r="VPT115" s="5"/>
      <c r="VPU115" s="5"/>
      <c r="VPV115" s="5"/>
      <c r="VPW115" s="5"/>
      <c r="VPX115" s="5"/>
      <c r="VPY115" s="1"/>
      <c r="VPZ115" s="2"/>
      <c r="VQA115" s="2"/>
      <c r="VQB115" s="5"/>
      <c r="VQC115" s="5"/>
      <c r="VQD115" s="5"/>
      <c r="VQE115" s="5"/>
      <c r="VQF115" s="5"/>
      <c r="VQG115" s="1"/>
      <c r="VQH115" s="2"/>
      <c r="VQI115" s="2"/>
      <c r="VQJ115" s="5"/>
      <c r="VQK115" s="5"/>
      <c r="VQL115" s="5"/>
      <c r="VQM115" s="5"/>
      <c r="VQN115" s="5"/>
      <c r="VQO115" s="1"/>
      <c r="VQP115" s="2"/>
      <c r="VQQ115" s="2"/>
      <c r="VQR115" s="5"/>
      <c r="VQS115" s="5"/>
      <c r="VQT115" s="5"/>
      <c r="VQU115" s="5"/>
      <c r="VQV115" s="5"/>
      <c r="VQW115" s="1"/>
      <c r="VQX115" s="2"/>
      <c r="VQY115" s="2"/>
      <c r="VQZ115" s="5"/>
      <c r="VRA115" s="5"/>
      <c r="VRB115" s="5"/>
      <c r="VRC115" s="5"/>
      <c r="VRD115" s="5"/>
      <c r="VRE115" s="1"/>
      <c r="VRF115" s="2"/>
      <c r="VRG115" s="2"/>
      <c r="VRH115" s="5"/>
      <c r="VRI115" s="5"/>
      <c r="VRJ115" s="5"/>
      <c r="VRK115" s="5"/>
      <c r="VRL115" s="5"/>
      <c r="VRM115" s="1"/>
      <c r="VRN115" s="2"/>
      <c r="VRO115" s="2"/>
      <c r="VRP115" s="5"/>
      <c r="VRQ115" s="5"/>
      <c r="VRR115" s="5"/>
      <c r="VRS115" s="5"/>
      <c r="VRT115" s="5"/>
      <c r="VRU115" s="1"/>
      <c r="VRV115" s="2"/>
      <c r="VRW115" s="2"/>
      <c r="VRX115" s="5"/>
      <c r="VRY115" s="5"/>
      <c r="VRZ115" s="5"/>
      <c r="VSA115" s="5"/>
      <c r="VSB115" s="5"/>
      <c r="VSC115" s="1"/>
      <c r="VSD115" s="2"/>
      <c r="VSE115" s="2"/>
      <c r="VSF115" s="5"/>
      <c r="VSG115" s="5"/>
      <c r="VSH115" s="5"/>
      <c r="VSI115" s="5"/>
      <c r="VSJ115" s="5"/>
      <c r="VSK115" s="1"/>
      <c r="VSL115" s="2"/>
      <c r="VSM115" s="2"/>
      <c r="VSN115" s="5"/>
      <c r="VSO115" s="5"/>
      <c r="VSP115" s="5"/>
      <c r="VSQ115" s="5"/>
      <c r="VSR115" s="5"/>
      <c r="VSS115" s="1"/>
      <c r="VST115" s="2"/>
      <c r="VSU115" s="2"/>
      <c r="VSV115" s="5"/>
      <c r="VSW115" s="5"/>
      <c r="VSX115" s="5"/>
      <c r="VSY115" s="5"/>
      <c r="VSZ115" s="5"/>
      <c r="VTA115" s="1"/>
      <c r="VTB115" s="2"/>
      <c r="VTC115" s="2"/>
      <c r="VTD115" s="5"/>
      <c r="VTE115" s="5"/>
      <c r="VTF115" s="5"/>
      <c r="VTG115" s="5"/>
      <c r="VTH115" s="5"/>
      <c r="VTI115" s="1"/>
      <c r="VTJ115" s="2"/>
      <c r="VTK115" s="2"/>
      <c r="VTL115" s="5"/>
      <c r="VTM115" s="5"/>
      <c r="VTN115" s="5"/>
      <c r="VTO115" s="5"/>
      <c r="VTP115" s="5"/>
      <c r="VTQ115" s="1"/>
      <c r="VTR115" s="2"/>
      <c r="VTS115" s="2"/>
      <c r="VTT115" s="5"/>
      <c r="VTU115" s="5"/>
      <c r="VTV115" s="5"/>
      <c r="VTW115" s="5"/>
      <c r="VTX115" s="5"/>
      <c r="VTY115" s="1"/>
      <c r="VTZ115" s="2"/>
      <c r="VUA115" s="2"/>
      <c r="VUB115" s="5"/>
      <c r="VUC115" s="5"/>
      <c r="VUD115" s="5"/>
      <c r="VUE115" s="5"/>
      <c r="VUF115" s="5"/>
      <c r="VUG115" s="1"/>
      <c r="VUH115" s="2"/>
      <c r="VUI115" s="2"/>
      <c r="VUJ115" s="5"/>
      <c r="VUK115" s="5"/>
      <c r="VUL115" s="5"/>
      <c r="VUM115" s="5"/>
      <c r="VUN115" s="5"/>
      <c r="VUO115" s="1"/>
      <c r="VUP115" s="2"/>
      <c r="VUQ115" s="2"/>
      <c r="VUR115" s="5"/>
      <c r="VUS115" s="5"/>
      <c r="VUT115" s="5"/>
      <c r="VUU115" s="5"/>
      <c r="VUV115" s="5"/>
      <c r="VUW115" s="1"/>
      <c r="VUX115" s="2"/>
      <c r="VUY115" s="2"/>
      <c r="VUZ115" s="5"/>
      <c r="VVA115" s="5"/>
      <c r="VVB115" s="5"/>
      <c r="VVC115" s="5"/>
      <c r="VVD115" s="5"/>
      <c r="VVE115" s="1"/>
      <c r="VVF115" s="2"/>
      <c r="VVG115" s="2"/>
      <c r="VVH115" s="5"/>
      <c r="VVI115" s="5"/>
      <c r="VVJ115" s="5"/>
      <c r="VVK115" s="5"/>
      <c r="VVL115" s="5"/>
      <c r="VVM115" s="1"/>
      <c r="VVN115" s="2"/>
      <c r="VVO115" s="2"/>
      <c r="VVP115" s="5"/>
      <c r="VVQ115" s="5"/>
      <c r="VVR115" s="5"/>
      <c r="VVS115" s="5"/>
      <c r="VVT115" s="5"/>
      <c r="VVU115" s="1"/>
      <c r="VVV115" s="2"/>
      <c r="VVW115" s="2"/>
      <c r="VVX115" s="5"/>
      <c r="VVY115" s="5"/>
      <c r="VVZ115" s="5"/>
      <c r="VWA115" s="5"/>
      <c r="VWB115" s="5"/>
      <c r="VWC115" s="1"/>
      <c r="VWD115" s="2"/>
      <c r="VWE115" s="2"/>
      <c r="VWF115" s="5"/>
      <c r="VWG115" s="5"/>
      <c r="VWH115" s="5"/>
      <c r="VWI115" s="5"/>
      <c r="VWJ115" s="5"/>
      <c r="VWK115" s="1"/>
      <c r="VWL115" s="2"/>
      <c r="VWM115" s="2"/>
      <c r="VWN115" s="5"/>
      <c r="VWO115" s="5"/>
      <c r="VWP115" s="5"/>
      <c r="VWQ115" s="5"/>
      <c r="VWR115" s="5"/>
      <c r="VWS115" s="1"/>
      <c r="VWT115" s="2"/>
      <c r="VWU115" s="2"/>
      <c r="VWV115" s="5"/>
      <c r="VWW115" s="5"/>
      <c r="VWX115" s="5"/>
      <c r="VWY115" s="5"/>
      <c r="VWZ115" s="5"/>
      <c r="VXA115" s="1"/>
      <c r="VXB115" s="2"/>
      <c r="VXC115" s="2"/>
      <c r="VXD115" s="5"/>
      <c r="VXE115" s="5"/>
      <c r="VXF115" s="5"/>
      <c r="VXG115" s="5"/>
      <c r="VXH115" s="5"/>
      <c r="VXI115" s="1"/>
      <c r="VXJ115" s="2"/>
      <c r="VXK115" s="2"/>
      <c r="VXL115" s="5"/>
      <c r="VXM115" s="5"/>
      <c r="VXN115" s="5"/>
      <c r="VXO115" s="5"/>
      <c r="VXP115" s="5"/>
      <c r="VXQ115" s="1"/>
      <c r="VXR115" s="2"/>
      <c r="VXS115" s="2"/>
      <c r="VXT115" s="5"/>
      <c r="VXU115" s="5"/>
      <c r="VXV115" s="5"/>
      <c r="VXW115" s="5"/>
      <c r="VXX115" s="5"/>
      <c r="VXY115" s="1"/>
      <c r="VXZ115" s="2"/>
      <c r="VYA115" s="2"/>
      <c r="VYB115" s="5"/>
      <c r="VYC115" s="5"/>
      <c r="VYD115" s="5"/>
      <c r="VYE115" s="5"/>
      <c r="VYF115" s="5"/>
      <c r="VYG115" s="1"/>
      <c r="VYH115" s="2"/>
      <c r="VYI115" s="2"/>
      <c r="VYJ115" s="5"/>
      <c r="VYK115" s="5"/>
      <c r="VYL115" s="5"/>
      <c r="VYM115" s="5"/>
      <c r="VYN115" s="5"/>
      <c r="VYO115" s="1"/>
      <c r="VYP115" s="2"/>
      <c r="VYQ115" s="2"/>
      <c r="VYR115" s="5"/>
      <c r="VYS115" s="5"/>
      <c r="VYT115" s="5"/>
      <c r="VYU115" s="5"/>
      <c r="VYV115" s="5"/>
      <c r="VYW115" s="1"/>
      <c r="VYX115" s="2"/>
      <c r="VYY115" s="2"/>
      <c r="VYZ115" s="5"/>
      <c r="VZA115" s="5"/>
      <c r="VZB115" s="5"/>
      <c r="VZC115" s="5"/>
      <c r="VZD115" s="5"/>
      <c r="VZE115" s="1"/>
      <c r="VZF115" s="2"/>
      <c r="VZG115" s="2"/>
      <c r="VZH115" s="5"/>
      <c r="VZI115" s="5"/>
      <c r="VZJ115" s="5"/>
      <c r="VZK115" s="5"/>
      <c r="VZL115" s="5"/>
      <c r="VZM115" s="1"/>
      <c r="VZN115" s="2"/>
      <c r="VZO115" s="2"/>
      <c r="VZP115" s="5"/>
      <c r="VZQ115" s="5"/>
      <c r="VZR115" s="5"/>
      <c r="VZS115" s="5"/>
      <c r="VZT115" s="5"/>
      <c r="VZU115" s="1"/>
      <c r="VZV115" s="2"/>
      <c r="VZW115" s="2"/>
      <c r="VZX115" s="5"/>
      <c r="VZY115" s="5"/>
      <c r="VZZ115" s="5"/>
      <c r="WAA115" s="5"/>
      <c r="WAB115" s="5"/>
      <c r="WAC115" s="1"/>
      <c r="WAD115" s="2"/>
      <c r="WAE115" s="2"/>
      <c r="WAF115" s="5"/>
      <c r="WAG115" s="5"/>
      <c r="WAH115" s="5"/>
      <c r="WAI115" s="5"/>
      <c r="WAJ115" s="5"/>
      <c r="WAK115" s="1"/>
      <c r="WAL115" s="2"/>
      <c r="WAM115" s="2"/>
      <c r="WAN115" s="5"/>
      <c r="WAO115" s="5"/>
      <c r="WAP115" s="5"/>
      <c r="WAQ115" s="5"/>
      <c r="WAR115" s="5"/>
      <c r="WAS115" s="1"/>
      <c r="WAT115" s="2"/>
      <c r="WAU115" s="2"/>
      <c r="WAV115" s="5"/>
      <c r="WAW115" s="5"/>
      <c r="WAX115" s="5"/>
      <c r="WAY115" s="5"/>
      <c r="WAZ115" s="5"/>
      <c r="WBA115" s="1"/>
      <c r="WBB115" s="2"/>
      <c r="WBC115" s="2"/>
      <c r="WBD115" s="5"/>
      <c r="WBE115" s="5"/>
      <c r="WBF115" s="5"/>
      <c r="WBG115" s="5"/>
      <c r="WBH115" s="5"/>
      <c r="WBI115" s="1"/>
      <c r="WBJ115" s="2"/>
      <c r="WBK115" s="2"/>
      <c r="WBL115" s="5"/>
      <c r="WBM115" s="5"/>
      <c r="WBN115" s="5"/>
      <c r="WBO115" s="5"/>
      <c r="WBP115" s="5"/>
      <c r="WBQ115" s="1"/>
      <c r="WBR115" s="2"/>
      <c r="WBS115" s="2"/>
      <c r="WBT115" s="5"/>
      <c r="WBU115" s="5"/>
      <c r="WBV115" s="5"/>
      <c r="WBW115" s="5"/>
      <c r="WBX115" s="5"/>
      <c r="WBY115" s="1"/>
      <c r="WBZ115" s="2"/>
      <c r="WCA115" s="2"/>
      <c r="WCB115" s="5"/>
      <c r="WCC115" s="5"/>
      <c r="WCD115" s="5"/>
      <c r="WCE115" s="5"/>
      <c r="WCF115" s="5"/>
      <c r="WCG115" s="1"/>
      <c r="WCH115" s="2"/>
      <c r="WCI115" s="2"/>
      <c r="WCJ115" s="5"/>
      <c r="WCK115" s="5"/>
      <c r="WCL115" s="5"/>
      <c r="WCM115" s="5"/>
      <c r="WCN115" s="5"/>
      <c r="WCO115" s="1"/>
      <c r="WCP115" s="2"/>
      <c r="WCQ115" s="2"/>
      <c r="WCR115" s="5"/>
      <c r="WCS115" s="5"/>
      <c r="WCT115" s="5"/>
      <c r="WCU115" s="5"/>
      <c r="WCV115" s="5"/>
      <c r="WCW115" s="1"/>
      <c r="WCX115" s="2"/>
      <c r="WCY115" s="2"/>
      <c r="WCZ115" s="5"/>
      <c r="WDA115" s="5"/>
      <c r="WDB115" s="5"/>
      <c r="WDC115" s="5"/>
      <c r="WDD115" s="5"/>
      <c r="WDE115" s="1"/>
      <c r="WDF115" s="2"/>
      <c r="WDG115" s="2"/>
      <c r="WDH115" s="5"/>
      <c r="WDI115" s="5"/>
      <c r="WDJ115" s="5"/>
      <c r="WDK115" s="5"/>
      <c r="WDL115" s="5"/>
      <c r="WDM115" s="1"/>
      <c r="WDN115" s="2"/>
      <c r="WDO115" s="2"/>
      <c r="WDP115" s="5"/>
      <c r="WDQ115" s="5"/>
      <c r="WDR115" s="5"/>
      <c r="WDS115" s="5"/>
      <c r="WDT115" s="5"/>
      <c r="WDU115" s="1"/>
      <c r="WDV115" s="2"/>
      <c r="WDW115" s="2"/>
      <c r="WDX115" s="5"/>
      <c r="WDY115" s="5"/>
      <c r="WDZ115" s="5"/>
      <c r="WEA115" s="5"/>
      <c r="WEB115" s="5"/>
      <c r="WEC115" s="1"/>
      <c r="WED115" s="2"/>
      <c r="WEE115" s="2"/>
      <c r="WEF115" s="5"/>
      <c r="WEG115" s="5"/>
      <c r="WEH115" s="5"/>
      <c r="WEI115" s="5"/>
      <c r="WEJ115" s="5"/>
      <c r="WEK115" s="1"/>
      <c r="WEL115" s="2"/>
      <c r="WEM115" s="2"/>
      <c r="WEN115" s="5"/>
      <c r="WEO115" s="5"/>
      <c r="WEP115" s="5"/>
      <c r="WEQ115" s="5"/>
      <c r="WER115" s="5"/>
      <c r="WES115" s="1"/>
      <c r="WET115" s="2"/>
      <c r="WEU115" s="2"/>
      <c r="WEV115" s="5"/>
      <c r="WEW115" s="5"/>
      <c r="WEX115" s="5"/>
      <c r="WEY115" s="5"/>
      <c r="WEZ115" s="5"/>
      <c r="WFA115" s="1"/>
      <c r="WFB115" s="2"/>
      <c r="WFC115" s="2"/>
      <c r="WFD115" s="5"/>
      <c r="WFE115" s="5"/>
      <c r="WFF115" s="5"/>
      <c r="WFG115" s="5"/>
      <c r="WFH115" s="5"/>
      <c r="WFI115" s="1"/>
      <c r="WFJ115" s="2"/>
      <c r="WFK115" s="2"/>
      <c r="WFL115" s="5"/>
      <c r="WFM115" s="5"/>
      <c r="WFN115" s="5"/>
      <c r="WFO115" s="5"/>
      <c r="WFP115" s="5"/>
      <c r="WFQ115" s="1"/>
      <c r="WFR115" s="2"/>
      <c r="WFS115" s="2"/>
      <c r="WFT115" s="5"/>
      <c r="WFU115" s="5"/>
      <c r="WFV115" s="5"/>
      <c r="WFW115" s="5"/>
      <c r="WFX115" s="5"/>
      <c r="WFY115" s="1"/>
      <c r="WFZ115" s="2"/>
      <c r="WGA115" s="2"/>
      <c r="WGB115" s="5"/>
      <c r="WGC115" s="5"/>
      <c r="WGD115" s="5"/>
      <c r="WGE115" s="5"/>
      <c r="WGF115" s="5"/>
      <c r="WGG115" s="1"/>
      <c r="WGH115" s="2"/>
      <c r="WGI115" s="2"/>
      <c r="WGJ115" s="5"/>
      <c r="WGK115" s="5"/>
      <c r="WGL115" s="5"/>
      <c r="WGM115" s="5"/>
      <c r="WGN115" s="5"/>
      <c r="WGO115" s="1"/>
      <c r="WGP115" s="2"/>
      <c r="WGQ115" s="2"/>
      <c r="WGR115" s="5"/>
      <c r="WGS115" s="5"/>
      <c r="WGT115" s="5"/>
      <c r="WGU115" s="5"/>
      <c r="WGV115" s="5"/>
      <c r="WGW115" s="1"/>
      <c r="WGX115" s="2"/>
      <c r="WGY115" s="2"/>
      <c r="WGZ115" s="5"/>
      <c r="WHA115" s="5"/>
      <c r="WHB115" s="5"/>
      <c r="WHC115" s="5"/>
      <c r="WHD115" s="5"/>
      <c r="WHE115" s="1"/>
      <c r="WHF115" s="2"/>
      <c r="WHG115" s="2"/>
      <c r="WHH115" s="5"/>
      <c r="WHI115" s="5"/>
      <c r="WHJ115" s="5"/>
      <c r="WHK115" s="5"/>
      <c r="WHL115" s="5"/>
      <c r="WHM115" s="1"/>
      <c r="WHN115" s="2"/>
      <c r="WHO115" s="2"/>
      <c r="WHP115" s="5"/>
      <c r="WHQ115" s="5"/>
      <c r="WHR115" s="5"/>
      <c r="WHS115" s="5"/>
      <c r="WHT115" s="5"/>
      <c r="WHU115" s="1"/>
      <c r="WHV115" s="2"/>
      <c r="WHW115" s="2"/>
      <c r="WHX115" s="5"/>
      <c r="WHY115" s="5"/>
      <c r="WHZ115" s="5"/>
      <c r="WIA115" s="5"/>
      <c r="WIB115" s="5"/>
      <c r="WIC115" s="1"/>
      <c r="WID115" s="2"/>
      <c r="WIE115" s="2"/>
      <c r="WIF115" s="5"/>
      <c r="WIG115" s="5"/>
      <c r="WIH115" s="5"/>
      <c r="WII115" s="5"/>
      <c r="WIJ115" s="5"/>
      <c r="WIK115" s="1"/>
      <c r="WIL115" s="2"/>
      <c r="WIM115" s="2"/>
      <c r="WIN115" s="5"/>
      <c r="WIO115" s="5"/>
      <c r="WIP115" s="5"/>
      <c r="WIQ115" s="5"/>
      <c r="WIR115" s="5"/>
      <c r="WIS115" s="1"/>
      <c r="WIT115" s="2"/>
      <c r="WIU115" s="2"/>
      <c r="WIV115" s="5"/>
      <c r="WIW115" s="5"/>
      <c r="WIX115" s="5"/>
      <c r="WIY115" s="5"/>
      <c r="WIZ115" s="5"/>
      <c r="WJA115" s="1"/>
      <c r="WJB115" s="2"/>
      <c r="WJC115" s="2"/>
      <c r="WJD115" s="5"/>
      <c r="WJE115" s="5"/>
      <c r="WJF115" s="5"/>
      <c r="WJG115" s="5"/>
      <c r="WJH115" s="5"/>
      <c r="WJI115" s="1"/>
      <c r="WJJ115" s="2"/>
      <c r="WJK115" s="2"/>
      <c r="WJL115" s="5"/>
      <c r="WJM115" s="5"/>
      <c r="WJN115" s="5"/>
      <c r="WJO115" s="5"/>
      <c r="WJP115" s="5"/>
      <c r="WJQ115" s="1"/>
      <c r="WJR115" s="2"/>
      <c r="WJS115" s="2"/>
      <c r="WJT115" s="5"/>
      <c r="WJU115" s="5"/>
      <c r="WJV115" s="5"/>
      <c r="WJW115" s="5"/>
      <c r="WJX115" s="5"/>
      <c r="WJY115" s="1"/>
      <c r="WJZ115" s="2"/>
      <c r="WKA115" s="2"/>
      <c r="WKB115" s="5"/>
      <c r="WKC115" s="5"/>
      <c r="WKD115" s="5"/>
      <c r="WKE115" s="5"/>
      <c r="WKF115" s="5"/>
      <c r="WKG115" s="1"/>
      <c r="WKH115" s="2"/>
      <c r="WKI115" s="2"/>
      <c r="WKJ115" s="5"/>
      <c r="WKK115" s="5"/>
      <c r="WKL115" s="5"/>
      <c r="WKM115" s="5"/>
      <c r="WKN115" s="5"/>
      <c r="WKO115" s="1"/>
      <c r="WKP115" s="2"/>
      <c r="WKQ115" s="2"/>
      <c r="WKR115" s="5"/>
      <c r="WKS115" s="5"/>
      <c r="WKT115" s="5"/>
      <c r="WKU115" s="5"/>
      <c r="WKV115" s="5"/>
      <c r="WKW115" s="1"/>
      <c r="WKX115" s="2"/>
      <c r="WKY115" s="2"/>
      <c r="WKZ115" s="5"/>
      <c r="WLA115" s="5"/>
      <c r="WLB115" s="5"/>
      <c r="WLC115" s="5"/>
      <c r="WLD115" s="5"/>
      <c r="WLE115" s="1"/>
      <c r="WLF115" s="2"/>
      <c r="WLG115" s="2"/>
      <c r="WLH115" s="5"/>
      <c r="WLI115" s="5"/>
      <c r="WLJ115" s="5"/>
      <c r="WLK115" s="5"/>
      <c r="WLL115" s="5"/>
      <c r="WLM115" s="1"/>
      <c r="WLN115" s="2"/>
      <c r="WLO115" s="2"/>
      <c r="WLP115" s="5"/>
      <c r="WLQ115" s="5"/>
      <c r="WLR115" s="5"/>
      <c r="WLS115" s="5"/>
      <c r="WLT115" s="5"/>
      <c r="WLU115" s="1"/>
      <c r="WLV115" s="2"/>
      <c r="WLW115" s="2"/>
      <c r="WLX115" s="5"/>
      <c r="WLY115" s="5"/>
      <c r="WLZ115" s="5"/>
      <c r="WMA115" s="5"/>
      <c r="WMB115" s="5"/>
      <c r="WMC115" s="1"/>
      <c r="WMD115" s="2"/>
      <c r="WME115" s="2"/>
      <c r="WMF115" s="5"/>
      <c r="WMG115" s="5"/>
      <c r="WMH115" s="5"/>
      <c r="WMI115" s="5"/>
      <c r="WMJ115" s="5"/>
      <c r="WMK115" s="1"/>
      <c r="WML115" s="2"/>
      <c r="WMM115" s="2"/>
      <c r="WMN115" s="5"/>
      <c r="WMO115" s="5"/>
      <c r="WMP115" s="5"/>
      <c r="WMQ115" s="5"/>
      <c r="WMR115" s="5"/>
      <c r="WMS115" s="1"/>
      <c r="WMT115" s="2"/>
      <c r="WMU115" s="2"/>
      <c r="WMV115" s="5"/>
      <c r="WMW115" s="5"/>
      <c r="WMX115" s="5"/>
      <c r="WMY115" s="5"/>
      <c r="WMZ115" s="5"/>
      <c r="WNA115" s="1"/>
      <c r="WNB115" s="2"/>
      <c r="WNC115" s="2"/>
      <c r="WND115" s="5"/>
      <c r="WNE115" s="5"/>
      <c r="WNF115" s="5"/>
      <c r="WNG115" s="5"/>
      <c r="WNH115" s="5"/>
      <c r="WNI115" s="1"/>
      <c r="WNJ115" s="2"/>
      <c r="WNK115" s="2"/>
      <c r="WNL115" s="5"/>
      <c r="WNM115" s="5"/>
      <c r="WNN115" s="5"/>
      <c r="WNO115" s="5"/>
      <c r="WNP115" s="5"/>
      <c r="WNQ115" s="1"/>
      <c r="WNR115" s="2"/>
      <c r="WNS115" s="2"/>
      <c r="WNT115" s="5"/>
      <c r="WNU115" s="5"/>
      <c r="WNV115" s="5"/>
      <c r="WNW115" s="5"/>
      <c r="WNX115" s="5"/>
      <c r="WNY115" s="1"/>
      <c r="WNZ115" s="2"/>
      <c r="WOA115" s="2"/>
      <c r="WOB115" s="5"/>
      <c r="WOC115" s="5"/>
      <c r="WOD115" s="5"/>
      <c r="WOE115" s="5"/>
      <c r="WOF115" s="5"/>
      <c r="WOG115" s="1"/>
      <c r="WOH115" s="2"/>
      <c r="WOI115" s="2"/>
      <c r="WOJ115" s="5"/>
      <c r="WOK115" s="5"/>
      <c r="WOL115" s="5"/>
      <c r="WOM115" s="5"/>
      <c r="WON115" s="5"/>
      <c r="WOO115" s="1"/>
      <c r="WOP115" s="2"/>
      <c r="WOQ115" s="2"/>
      <c r="WOR115" s="5"/>
      <c r="WOS115" s="5"/>
      <c r="WOT115" s="5"/>
      <c r="WOU115" s="5"/>
      <c r="WOV115" s="5"/>
      <c r="WOW115" s="1"/>
      <c r="WOX115" s="2"/>
      <c r="WOY115" s="2"/>
      <c r="WOZ115" s="5"/>
      <c r="WPA115" s="5"/>
      <c r="WPB115" s="5"/>
      <c r="WPC115" s="5"/>
      <c r="WPD115" s="5"/>
      <c r="WPE115" s="1"/>
      <c r="WPF115" s="2"/>
      <c r="WPG115" s="2"/>
      <c r="WPH115" s="5"/>
      <c r="WPI115" s="5"/>
      <c r="WPJ115" s="5"/>
      <c r="WPK115" s="5"/>
      <c r="WPL115" s="5"/>
      <c r="WPM115" s="1"/>
      <c r="WPN115" s="2"/>
      <c r="WPO115" s="2"/>
      <c r="WPP115" s="5"/>
      <c r="WPQ115" s="5"/>
      <c r="WPR115" s="5"/>
      <c r="WPS115" s="5"/>
      <c r="WPT115" s="5"/>
      <c r="WPU115" s="1"/>
      <c r="WPV115" s="2"/>
      <c r="WPW115" s="2"/>
      <c r="WPX115" s="5"/>
      <c r="WPY115" s="5"/>
      <c r="WPZ115" s="5"/>
      <c r="WQA115" s="5"/>
      <c r="WQB115" s="5"/>
      <c r="WQC115" s="1"/>
      <c r="WQD115" s="2"/>
      <c r="WQE115" s="2"/>
      <c r="WQF115" s="5"/>
      <c r="WQG115" s="5"/>
      <c r="WQH115" s="5"/>
      <c r="WQI115" s="5"/>
      <c r="WQJ115" s="5"/>
      <c r="WQK115" s="1"/>
      <c r="WQL115" s="2"/>
      <c r="WQM115" s="2"/>
      <c r="WQN115" s="5"/>
      <c r="WQO115" s="5"/>
      <c r="WQP115" s="5"/>
      <c r="WQQ115" s="5"/>
      <c r="WQR115" s="5"/>
      <c r="WQS115" s="1"/>
      <c r="WQT115" s="2"/>
      <c r="WQU115" s="2"/>
      <c r="WQV115" s="5"/>
      <c r="WQW115" s="5"/>
      <c r="WQX115" s="5"/>
      <c r="WQY115" s="5"/>
      <c r="WQZ115" s="5"/>
      <c r="WRA115" s="1"/>
      <c r="WRB115" s="2"/>
      <c r="WRC115" s="2"/>
      <c r="WRD115" s="5"/>
      <c r="WRE115" s="5"/>
      <c r="WRF115" s="5"/>
      <c r="WRG115" s="5"/>
      <c r="WRH115" s="5"/>
      <c r="WRI115" s="1"/>
      <c r="WRJ115" s="2"/>
      <c r="WRK115" s="2"/>
      <c r="WRL115" s="5"/>
      <c r="WRM115" s="5"/>
      <c r="WRN115" s="5"/>
      <c r="WRO115" s="5"/>
      <c r="WRP115" s="5"/>
      <c r="WRQ115" s="1"/>
      <c r="WRR115" s="2"/>
      <c r="WRS115" s="2"/>
      <c r="WRT115" s="5"/>
      <c r="WRU115" s="5"/>
      <c r="WRV115" s="5"/>
      <c r="WRW115" s="5"/>
      <c r="WRX115" s="5"/>
      <c r="WRY115" s="1"/>
      <c r="WRZ115" s="2"/>
      <c r="WSA115" s="2"/>
      <c r="WSB115" s="5"/>
      <c r="WSC115" s="5"/>
      <c r="WSD115" s="5"/>
      <c r="WSE115" s="5"/>
      <c r="WSF115" s="5"/>
      <c r="WSG115" s="1"/>
      <c r="WSH115" s="2"/>
      <c r="WSI115" s="2"/>
      <c r="WSJ115" s="5"/>
      <c r="WSK115" s="5"/>
      <c r="WSL115" s="5"/>
      <c r="WSM115" s="5"/>
      <c r="WSN115" s="5"/>
      <c r="WSO115" s="1"/>
      <c r="WSP115" s="2"/>
      <c r="WSQ115" s="2"/>
      <c r="WSR115" s="5"/>
      <c r="WSS115" s="5"/>
      <c r="WST115" s="5"/>
      <c r="WSU115" s="5"/>
      <c r="WSV115" s="5"/>
      <c r="WSW115" s="1"/>
      <c r="WSX115" s="2"/>
      <c r="WSY115" s="2"/>
      <c r="WSZ115" s="5"/>
      <c r="WTA115" s="5"/>
      <c r="WTB115" s="5"/>
      <c r="WTC115" s="5"/>
      <c r="WTD115" s="5"/>
      <c r="WTE115" s="1"/>
      <c r="WTF115" s="2"/>
      <c r="WTG115" s="2"/>
      <c r="WTH115" s="5"/>
      <c r="WTI115" s="5"/>
      <c r="WTJ115" s="5"/>
      <c r="WTK115" s="5"/>
      <c r="WTL115" s="5"/>
      <c r="WTM115" s="1"/>
      <c r="WTN115" s="2"/>
      <c r="WTO115" s="2"/>
      <c r="WTP115" s="5"/>
      <c r="WTQ115" s="5"/>
      <c r="WTR115" s="5"/>
      <c r="WTS115" s="5"/>
      <c r="WTT115" s="5"/>
      <c r="WTU115" s="1"/>
      <c r="WTV115" s="2"/>
      <c r="WTW115" s="2"/>
      <c r="WTX115" s="5"/>
      <c r="WTY115" s="5"/>
      <c r="WTZ115" s="5"/>
      <c r="WUA115" s="5"/>
      <c r="WUB115" s="5"/>
      <c r="WUC115" s="1"/>
      <c r="WUD115" s="2"/>
      <c r="WUE115" s="2"/>
      <c r="WUF115" s="5"/>
      <c r="WUG115" s="5"/>
      <c r="WUH115" s="5"/>
      <c r="WUI115" s="5"/>
      <c r="WUJ115" s="5"/>
      <c r="WUK115" s="1"/>
      <c r="WUL115" s="2"/>
      <c r="WUM115" s="2"/>
      <c r="WUN115" s="5"/>
      <c r="WUO115" s="5"/>
      <c r="WUP115" s="5"/>
      <c r="WUQ115" s="5"/>
      <c r="WUR115" s="5"/>
      <c r="WUS115" s="1"/>
      <c r="WUT115" s="2"/>
      <c r="WUU115" s="2"/>
      <c r="WUV115" s="5"/>
      <c r="WUW115" s="5"/>
      <c r="WUX115" s="5"/>
      <c r="WUY115" s="5"/>
      <c r="WUZ115" s="5"/>
      <c r="WVA115" s="1"/>
      <c r="WVB115" s="2"/>
      <c r="WVC115" s="2"/>
      <c r="WVD115" s="5"/>
      <c r="WVE115" s="5"/>
      <c r="WVF115" s="5"/>
      <c r="WVG115" s="5"/>
      <c r="WVH115" s="5"/>
      <c r="WVI115" s="1"/>
      <c r="WVJ115" s="2"/>
      <c r="WVK115" s="2"/>
      <c r="WVL115" s="5"/>
      <c r="WVM115" s="5"/>
      <c r="WVN115" s="5"/>
      <c r="WVO115" s="5"/>
      <c r="WVP115" s="5"/>
      <c r="WVQ115" s="1"/>
      <c r="WVR115" s="2"/>
      <c r="WVS115" s="2"/>
      <c r="WVT115" s="5"/>
      <c r="WVU115" s="5"/>
      <c r="WVV115" s="5"/>
      <c r="WVW115" s="5"/>
      <c r="WVX115" s="5"/>
      <c r="WVY115" s="1"/>
      <c r="WVZ115" s="2"/>
      <c r="WWA115" s="2"/>
      <c r="WWB115" s="5"/>
      <c r="WWC115" s="5"/>
      <c r="WWD115" s="5"/>
      <c r="WWE115" s="5"/>
      <c r="WWF115" s="5"/>
      <c r="WWG115" s="1"/>
      <c r="WWH115" s="2"/>
      <c r="WWI115" s="2"/>
      <c r="WWJ115" s="5"/>
      <c r="WWK115" s="5"/>
      <c r="WWL115" s="5"/>
      <c r="WWM115" s="5"/>
      <c r="WWN115" s="5"/>
      <c r="WWO115" s="1"/>
      <c r="WWP115" s="2"/>
      <c r="WWQ115" s="2"/>
      <c r="WWR115" s="5"/>
      <c r="WWS115" s="5"/>
      <c r="WWT115" s="5"/>
      <c r="WWU115" s="5"/>
      <c r="WWV115" s="5"/>
      <c r="WWW115" s="1"/>
      <c r="WWX115" s="2"/>
      <c r="WWY115" s="2"/>
      <c r="WWZ115" s="5"/>
      <c r="WXA115" s="5"/>
      <c r="WXB115" s="5"/>
      <c r="WXC115" s="5"/>
      <c r="WXD115" s="5"/>
      <c r="WXE115" s="1"/>
      <c r="WXF115" s="2"/>
      <c r="WXG115" s="2"/>
      <c r="WXH115" s="5"/>
      <c r="WXI115" s="5"/>
      <c r="WXJ115" s="5"/>
      <c r="WXK115" s="5"/>
      <c r="WXL115" s="5"/>
      <c r="WXM115" s="1"/>
      <c r="WXN115" s="2"/>
      <c r="WXO115" s="2"/>
      <c r="WXP115" s="5"/>
      <c r="WXQ115" s="5"/>
      <c r="WXR115" s="5"/>
      <c r="WXS115" s="5"/>
      <c r="WXT115" s="5"/>
      <c r="WXU115" s="1"/>
      <c r="WXV115" s="2"/>
      <c r="WXW115" s="2"/>
      <c r="WXX115" s="5"/>
      <c r="WXY115" s="5"/>
      <c r="WXZ115" s="5"/>
      <c r="WYA115" s="5"/>
      <c r="WYB115" s="5"/>
      <c r="WYC115" s="1"/>
      <c r="WYD115" s="2"/>
      <c r="WYE115" s="2"/>
      <c r="WYF115" s="5"/>
      <c r="WYG115" s="5"/>
      <c r="WYH115" s="5"/>
      <c r="WYI115" s="5"/>
      <c r="WYJ115" s="5"/>
      <c r="WYK115" s="1"/>
      <c r="WYL115" s="2"/>
      <c r="WYM115" s="2"/>
      <c r="WYN115" s="5"/>
      <c r="WYO115" s="5"/>
      <c r="WYP115" s="5"/>
      <c r="WYQ115" s="5"/>
      <c r="WYR115" s="5"/>
      <c r="WYS115" s="1"/>
      <c r="WYT115" s="2"/>
      <c r="WYU115" s="2"/>
      <c r="WYV115" s="5"/>
      <c r="WYW115" s="5"/>
      <c r="WYX115" s="5"/>
      <c r="WYY115" s="5"/>
      <c r="WYZ115" s="5"/>
      <c r="WZA115" s="1"/>
      <c r="WZB115" s="2"/>
      <c r="WZC115" s="2"/>
      <c r="WZD115" s="5"/>
      <c r="WZE115" s="5"/>
      <c r="WZF115" s="5"/>
      <c r="WZG115" s="5"/>
      <c r="WZH115" s="5"/>
      <c r="WZI115" s="1"/>
      <c r="WZJ115" s="2"/>
      <c r="WZK115" s="2"/>
      <c r="WZL115" s="5"/>
      <c r="WZM115" s="5"/>
      <c r="WZN115" s="5"/>
      <c r="WZO115" s="5"/>
      <c r="WZP115" s="5"/>
      <c r="WZQ115" s="1"/>
      <c r="WZR115" s="2"/>
      <c r="WZS115" s="2"/>
      <c r="WZT115" s="5"/>
      <c r="WZU115" s="5"/>
      <c r="WZV115" s="5"/>
      <c r="WZW115" s="5"/>
      <c r="WZX115" s="5"/>
      <c r="WZY115" s="1"/>
      <c r="WZZ115" s="2"/>
      <c r="XAA115" s="2"/>
      <c r="XAB115" s="5"/>
      <c r="XAC115" s="5"/>
      <c r="XAD115" s="5"/>
      <c r="XAE115" s="5"/>
      <c r="XAF115" s="5"/>
      <c r="XAG115" s="1"/>
      <c r="XAH115" s="2"/>
      <c r="XAI115" s="2"/>
      <c r="XAJ115" s="5"/>
      <c r="XAK115" s="5"/>
      <c r="XAL115" s="5"/>
      <c r="XAM115" s="5"/>
      <c r="XAN115" s="5"/>
      <c r="XAO115" s="1"/>
      <c r="XAP115" s="2"/>
      <c r="XAQ115" s="2"/>
      <c r="XAR115" s="5"/>
      <c r="XAS115" s="5"/>
      <c r="XAT115" s="5"/>
      <c r="XAU115" s="5"/>
      <c r="XAV115" s="5"/>
      <c r="XAW115" s="1"/>
      <c r="XAX115" s="2"/>
      <c r="XAY115" s="2"/>
      <c r="XAZ115" s="5"/>
      <c r="XBA115" s="5"/>
      <c r="XBB115" s="5"/>
      <c r="XBC115" s="5"/>
      <c r="XBD115" s="5"/>
      <c r="XBE115" s="1"/>
      <c r="XBF115" s="2"/>
      <c r="XBG115" s="2"/>
      <c r="XBH115" s="5"/>
      <c r="XBI115" s="5"/>
      <c r="XBJ115" s="5"/>
      <c r="XBK115" s="5"/>
      <c r="XBL115" s="5"/>
      <c r="XBM115" s="1"/>
      <c r="XBN115" s="2"/>
      <c r="XBO115" s="2"/>
      <c r="XBP115" s="5"/>
      <c r="XBQ115" s="5"/>
      <c r="XBR115" s="5"/>
      <c r="XBS115" s="5"/>
      <c r="XBT115" s="5"/>
      <c r="XBU115" s="1"/>
      <c r="XBV115" s="2"/>
      <c r="XBW115" s="2"/>
      <c r="XBX115" s="5"/>
      <c r="XBY115" s="5"/>
      <c r="XBZ115" s="5"/>
      <c r="XCA115" s="5"/>
      <c r="XCB115" s="5"/>
      <c r="XCC115" s="1"/>
      <c r="XCD115" s="2"/>
      <c r="XCE115" s="2"/>
      <c r="XCF115" s="5"/>
      <c r="XCG115" s="5"/>
      <c r="XCH115" s="5"/>
      <c r="XCI115" s="5"/>
      <c r="XCJ115" s="5"/>
      <c r="XCK115" s="1"/>
      <c r="XCL115" s="2"/>
      <c r="XCM115" s="2"/>
      <c r="XCN115" s="5"/>
      <c r="XCO115" s="5"/>
      <c r="XCP115" s="5"/>
      <c r="XCQ115" s="5"/>
      <c r="XCR115" s="5"/>
      <c r="XCS115" s="1"/>
      <c r="XCT115" s="2"/>
      <c r="XCU115" s="2"/>
      <c r="XCV115" s="5"/>
      <c r="XCW115" s="5"/>
      <c r="XCX115" s="5"/>
      <c r="XCY115" s="5"/>
      <c r="XCZ115" s="5"/>
      <c r="XDA115" s="1"/>
      <c r="XDB115" s="2"/>
      <c r="XDC115" s="2"/>
      <c r="XDD115" s="5"/>
      <c r="XDE115" s="5"/>
      <c r="XDF115" s="5"/>
      <c r="XDG115" s="5"/>
      <c r="XDH115" s="5"/>
      <c r="XDI115" s="1"/>
      <c r="XDJ115" s="2"/>
      <c r="XDK115" s="2"/>
      <c r="XDL115" s="5"/>
      <c r="XDM115" s="5"/>
      <c r="XDN115" s="5"/>
      <c r="XDO115" s="5"/>
      <c r="XDP115" s="5"/>
      <c r="XDQ115" s="1"/>
      <c r="XDR115" s="2"/>
      <c r="XDS115" s="2"/>
      <c r="XDT115" s="5"/>
      <c r="XDU115" s="5"/>
      <c r="XDV115" s="5"/>
      <c r="XDW115" s="5"/>
      <c r="XDX115" s="5"/>
      <c r="XDY115" s="1"/>
      <c r="XDZ115" s="2"/>
      <c r="XEA115" s="2"/>
      <c r="XEB115" s="5"/>
      <c r="XEC115" s="5"/>
      <c r="XED115" s="5"/>
      <c r="XEE115" s="5"/>
      <c r="XEF115" s="5"/>
      <c r="XEG115" s="1"/>
      <c r="XEH115" s="2"/>
      <c r="XEI115" s="2"/>
      <c r="XEJ115" s="5"/>
      <c r="XEK115" s="5"/>
      <c r="XEL115" s="5"/>
      <c r="XEM115" s="5"/>
      <c r="XEN115" s="5"/>
      <c r="XEO115" s="1"/>
      <c r="XEP115" s="2"/>
      <c r="XEQ115" s="2"/>
      <c r="XER115" s="5"/>
      <c r="XES115" s="5"/>
      <c r="XET115" s="5"/>
      <c r="XEU115" s="5"/>
      <c r="XEV115" s="5"/>
      <c r="XEW115" s="1"/>
      <c r="XEX115" s="2"/>
      <c r="XEY115" s="2"/>
      <c r="XEZ115" s="5"/>
      <c r="XFA115" s="5"/>
      <c r="XFB115" s="5"/>
      <c r="XFC115" s="5"/>
      <c r="XFD115" s="5"/>
    </row>
    <row r="116" spans="1:16384" s="4" customFormat="1" ht="12.75" customHeight="1" x14ac:dyDescent="0.2">
      <c r="A116" s="867" t="s">
        <v>222</v>
      </c>
      <c r="B116" s="867"/>
      <c r="C116" s="867"/>
      <c r="D116" s="867"/>
      <c r="E116" s="867"/>
      <c r="F116" s="867"/>
      <c r="G116" s="867"/>
      <c r="H116" s="867"/>
      <c r="I116" s="861"/>
      <c r="J116" s="862"/>
      <c r="K116" s="862"/>
      <c r="L116" s="863"/>
      <c r="M116" s="863"/>
      <c r="N116" s="863"/>
      <c r="O116" s="863"/>
      <c r="P116" s="863"/>
      <c r="Q116" s="861"/>
      <c r="R116" s="862"/>
      <c r="S116" s="862"/>
      <c r="T116" s="863"/>
      <c r="U116" s="863"/>
      <c r="V116" s="863"/>
      <c r="W116" s="863"/>
      <c r="X116" s="863"/>
      <c r="Y116" s="861"/>
      <c r="Z116" s="862"/>
      <c r="AA116" s="862"/>
      <c r="AB116" s="863"/>
      <c r="AC116" s="863"/>
      <c r="AD116" s="863"/>
      <c r="AE116" s="863"/>
      <c r="AF116" s="863"/>
      <c r="AG116" s="861"/>
      <c r="AH116" s="862"/>
      <c r="AI116" s="862"/>
      <c r="AJ116" s="863"/>
      <c r="AK116" s="863"/>
      <c r="AL116" s="863"/>
      <c r="AM116" s="863"/>
      <c r="AN116" s="863"/>
      <c r="AO116" s="861"/>
      <c r="AP116" s="862"/>
      <c r="AQ116" s="862"/>
      <c r="AR116" s="863"/>
      <c r="AS116" s="863"/>
      <c r="AT116" s="863"/>
      <c r="AU116" s="863"/>
      <c r="AV116" s="863"/>
      <c r="AW116" s="861"/>
      <c r="AX116" s="862"/>
      <c r="AY116" s="862"/>
      <c r="AZ116" s="863"/>
      <c r="BA116" s="863"/>
      <c r="BB116" s="863"/>
      <c r="BC116" s="863"/>
      <c r="BD116" s="863"/>
      <c r="BE116" s="861"/>
      <c r="BF116" s="862"/>
      <c r="BG116" s="862"/>
      <c r="BH116" s="863"/>
      <c r="BI116" s="863"/>
      <c r="BJ116" s="863"/>
      <c r="BK116" s="863"/>
      <c r="BL116" s="863"/>
      <c r="BM116" s="861"/>
      <c r="BN116" s="862"/>
      <c r="BO116" s="862"/>
      <c r="BP116" s="863"/>
      <c r="BQ116" s="863"/>
      <c r="BR116" s="863"/>
      <c r="BS116" s="863"/>
      <c r="BT116" s="863"/>
      <c r="BU116" s="861"/>
      <c r="BV116" s="862"/>
      <c r="BW116" s="862"/>
      <c r="BX116" s="863"/>
      <c r="BY116" s="863"/>
      <c r="BZ116" s="863"/>
      <c r="CA116" s="863"/>
      <c r="CB116" s="863"/>
      <c r="CC116" s="861"/>
      <c r="CD116" s="862"/>
      <c r="CE116" s="862"/>
      <c r="CF116" s="863"/>
      <c r="CG116" s="863"/>
      <c r="CH116" s="863"/>
      <c r="CI116" s="863"/>
      <c r="CJ116" s="863"/>
      <c r="CK116" s="861"/>
      <c r="CL116" s="862"/>
      <c r="CM116" s="862"/>
      <c r="CN116" s="863"/>
      <c r="CO116" s="863"/>
      <c r="CP116" s="863"/>
      <c r="CQ116" s="863"/>
      <c r="CR116" s="863"/>
      <c r="CS116" s="861"/>
      <c r="CT116" s="862"/>
      <c r="CU116" s="862"/>
      <c r="CV116" s="863"/>
      <c r="CW116" s="863"/>
      <c r="CX116" s="863"/>
      <c r="CY116" s="863"/>
      <c r="CZ116" s="863"/>
      <c r="DA116" s="861"/>
      <c r="DB116" s="862"/>
      <c r="DC116" s="862"/>
      <c r="DD116" s="863"/>
      <c r="DE116" s="863"/>
      <c r="DF116" s="863"/>
      <c r="DG116" s="863"/>
      <c r="DH116" s="863"/>
      <c r="DI116" s="861"/>
      <c r="DJ116" s="862"/>
      <c r="DK116" s="862"/>
      <c r="DL116" s="863"/>
      <c r="DM116" s="863"/>
      <c r="DN116" s="863"/>
      <c r="DO116" s="863"/>
      <c r="DP116" s="863"/>
      <c r="DQ116" s="861"/>
      <c r="DR116" s="862"/>
      <c r="DS116" s="862"/>
      <c r="DT116" s="863"/>
      <c r="DU116" s="863"/>
      <c r="DV116" s="863"/>
      <c r="DW116" s="863"/>
      <c r="DX116" s="863"/>
      <c r="DY116" s="861"/>
      <c r="DZ116" s="862"/>
      <c r="EA116" s="862"/>
      <c r="EB116" s="863"/>
      <c r="EC116" s="863"/>
      <c r="ED116" s="863"/>
      <c r="EE116" s="863"/>
      <c r="EF116" s="863"/>
      <c r="EG116" s="861"/>
      <c r="EH116" s="862"/>
      <c r="EI116" s="862"/>
      <c r="EJ116" s="863"/>
      <c r="EK116" s="863"/>
      <c r="EL116" s="863"/>
      <c r="EM116" s="863"/>
      <c r="EN116" s="863"/>
      <c r="EO116" s="861"/>
      <c r="EP116" s="862"/>
      <c r="EQ116" s="862"/>
      <c r="ER116" s="863"/>
      <c r="ES116" s="863"/>
      <c r="ET116" s="863"/>
      <c r="EU116" s="863"/>
      <c r="EV116" s="863"/>
      <c r="EW116" s="861"/>
      <c r="EX116" s="862"/>
      <c r="EY116" s="862"/>
      <c r="EZ116" s="863"/>
      <c r="FA116" s="863"/>
      <c r="FB116" s="863"/>
      <c r="FC116" s="863"/>
      <c r="FD116" s="863"/>
      <c r="FE116" s="861"/>
      <c r="FF116" s="862"/>
      <c r="FG116" s="862"/>
      <c r="FH116" s="863"/>
      <c r="FI116" s="863"/>
      <c r="FJ116" s="863"/>
      <c r="FK116" s="863"/>
      <c r="FL116" s="863"/>
      <c r="FM116" s="861"/>
      <c r="FN116" s="862"/>
      <c r="FO116" s="862"/>
      <c r="FP116" s="863"/>
      <c r="FQ116" s="863"/>
      <c r="FR116" s="863"/>
      <c r="FS116" s="863"/>
      <c r="FT116" s="863"/>
      <c r="FU116" s="861"/>
      <c r="FV116" s="862"/>
      <c r="FW116" s="862"/>
      <c r="FX116" s="863"/>
      <c r="FY116" s="863"/>
      <c r="FZ116" s="863"/>
      <c r="GA116" s="863"/>
      <c r="GB116" s="863"/>
      <c r="GC116" s="861"/>
      <c r="GD116" s="862"/>
      <c r="GE116" s="862"/>
      <c r="GF116" s="863"/>
      <c r="GG116" s="863"/>
      <c r="GH116" s="863"/>
      <c r="GI116" s="863"/>
      <c r="GJ116" s="863"/>
      <c r="GK116" s="861"/>
      <c r="GL116" s="862"/>
      <c r="GM116" s="862"/>
      <c r="GN116" s="863"/>
      <c r="GO116" s="863"/>
      <c r="GP116" s="863"/>
      <c r="GQ116" s="863"/>
      <c r="GR116" s="863"/>
      <c r="GS116" s="861"/>
      <c r="GT116" s="862"/>
      <c r="GU116" s="862"/>
      <c r="GV116" s="863"/>
      <c r="GW116" s="863"/>
      <c r="GX116" s="863"/>
      <c r="GY116" s="863"/>
      <c r="GZ116" s="863"/>
      <c r="HA116" s="861"/>
      <c r="HB116" s="862"/>
      <c r="HC116" s="862"/>
      <c r="HD116" s="863"/>
      <c r="HE116" s="863"/>
      <c r="HF116" s="863"/>
      <c r="HG116" s="863"/>
      <c r="HH116" s="863"/>
      <c r="HI116" s="861"/>
      <c r="HJ116" s="862"/>
      <c r="HK116" s="862"/>
      <c r="HL116" s="863"/>
      <c r="HM116" s="863"/>
      <c r="HN116" s="863"/>
      <c r="HO116" s="863"/>
      <c r="HP116" s="863"/>
      <c r="HQ116" s="861"/>
      <c r="HR116" s="862"/>
      <c r="HS116" s="862"/>
      <c r="HT116" s="863"/>
      <c r="HU116" s="863"/>
      <c r="HV116" s="863"/>
      <c r="HW116" s="863"/>
      <c r="HX116" s="863"/>
      <c r="HY116" s="861"/>
      <c r="HZ116" s="862"/>
      <c r="IA116" s="862"/>
      <c r="IB116" s="863"/>
      <c r="IC116" s="863"/>
      <c r="ID116" s="863"/>
      <c r="IE116" s="863"/>
      <c r="IF116" s="863"/>
      <c r="IG116" s="861"/>
      <c r="IH116" s="862"/>
      <c r="II116" s="862"/>
      <c r="IJ116" s="863"/>
      <c r="IK116" s="863"/>
      <c r="IL116" s="863"/>
      <c r="IM116" s="863"/>
      <c r="IN116" s="863"/>
      <c r="IO116" s="861"/>
      <c r="IP116" s="862"/>
      <c r="IQ116" s="862"/>
      <c r="IR116" s="863"/>
      <c r="IS116" s="863"/>
      <c r="IT116" s="863"/>
      <c r="IU116" s="863"/>
      <c r="IV116" s="863"/>
      <c r="IW116" s="861"/>
      <c r="IX116" s="862"/>
      <c r="IY116" s="862"/>
      <c r="IZ116" s="863"/>
      <c r="JA116" s="863"/>
      <c r="JB116" s="863"/>
      <c r="JC116" s="863"/>
      <c r="JD116" s="863"/>
      <c r="JE116" s="861"/>
      <c r="JF116" s="862"/>
      <c r="JG116" s="862"/>
      <c r="JH116" s="863"/>
      <c r="JI116" s="863"/>
      <c r="JJ116" s="863"/>
      <c r="JK116" s="863"/>
      <c r="JL116" s="863"/>
      <c r="JM116" s="861"/>
      <c r="JN116" s="862"/>
      <c r="JO116" s="862"/>
      <c r="JP116" s="863"/>
      <c r="JQ116" s="863"/>
      <c r="JR116" s="863"/>
      <c r="JS116" s="863"/>
      <c r="JT116" s="863"/>
      <c r="JU116" s="861"/>
      <c r="JV116" s="862"/>
      <c r="JW116" s="862"/>
      <c r="JX116" s="863"/>
      <c r="JY116" s="863"/>
      <c r="JZ116" s="863"/>
      <c r="KA116" s="863"/>
      <c r="KB116" s="863"/>
      <c r="KC116" s="861"/>
      <c r="KD116" s="862"/>
      <c r="KE116" s="862"/>
      <c r="KF116" s="863"/>
      <c r="KG116" s="863"/>
      <c r="KH116" s="863"/>
      <c r="KI116" s="863"/>
      <c r="KJ116" s="863"/>
      <c r="KK116" s="861"/>
      <c r="KL116" s="862"/>
      <c r="KM116" s="862"/>
      <c r="KN116" s="863"/>
      <c r="KO116" s="863"/>
      <c r="KP116" s="863"/>
      <c r="KQ116" s="863"/>
      <c r="KR116" s="863"/>
      <c r="KS116" s="861"/>
      <c r="KT116" s="862"/>
      <c r="KU116" s="862"/>
      <c r="KV116" s="863"/>
      <c r="KW116" s="863"/>
      <c r="KX116" s="863"/>
      <c r="KY116" s="863"/>
      <c r="KZ116" s="863"/>
      <c r="LA116" s="861"/>
      <c r="LB116" s="862"/>
      <c r="LC116" s="862"/>
      <c r="LD116" s="863"/>
      <c r="LE116" s="863"/>
      <c r="LF116" s="863"/>
      <c r="LG116" s="863"/>
      <c r="LH116" s="863"/>
      <c r="LI116" s="861"/>
      <c r="LJ116" s="862"/>
      <c r="LK116" s="862"/>
      <c r="LL116" s="863"/>
      <c r="LM116" s="863"/>
      <c r="LN116" s="863"/>
      <c r="LO116" s="863"/>
      <c r="LP116" s="863"/>
      <c r="LQ116" s="861"/>
      <c r="LR116" s="862"/>
      <c r="LS116" s="862"/>
      <c r="LT116" s="863"/>
      <c r="LU116" s="863"/>
      <c r="LV116" s="863"/>
      <c r="LW116" s="863"/>
      <c r="LX116" s="863"/>
      <c r="LY116" s="861"/>
      <c r="LZ116" s="862"/>
      <c r="MA116" s="862"/>
      <c r="MB116" s="863"/>
      <c r="MC116" s="863"/>
      <c r="MD116" s="863"/>
      <c r="ME116" s="863"/>
      <c r="MF116" s="863"/>
      <c r="MG116" s="861"/>
      <c r="MH116" s="862"/>
      <c r="MI116" s="862"/>
      <c r="MJ116" s="863"/>
      <c r="MK116" s="863"/>
      <c r="ML116" s="863"/>
      <c r="MM116" s="863"/>
      <c r="MN116" s="863"/>
      <c r="MO116" s="861"/>
      <c r="MP116" s="862"/>
      <c r="MQ116" s="862"/>
      <c r="MR116" s="863"/>
      <c r="MS116" s="863"/>
      <c r="MT116" s="863"/>
      <c r="MU116" s="863"/>
      <c r="MV116" s="863"/>
      <c r="MW116" s="861"/>
      <c r="MX116" s="862"/>
      <c r="MY116" s="862"/>
      <c r="MZ116" s="863"/>
      <c r="NA116" s="863"/>
      <c r="NB116" s="863"/>
      <c r="NC116" s="863"/>
      <c r="ND116" s="863"/>
      <c r="NE116" s="861"/>
      <c r="NF116" s="862"/>
      <c r="NG116" s="862"/>
      <c r="NH116" s="863"/>
      <c r="NI116" s="863"/>
      <c r="NJ116" s="863"/>
      <c r="NK116" s="863"/>
      <c r="NL116" s="863"/>
      <c r="NM116" s="861"/>
      <c r="NN116" s="862"/>
      <c r="NO116" s="862"/>
      <c r="NP116" s="863"/>
      <c r="NQ116" s="863"/>
      <c r="NR116" s="863"/>
      <c r="NS116" s="863"/>
      <c r="NT116" s="863"/>
      <c r="NU116" s="861"/>
      <c r="NV116" s="862"/>
      <c r="NW116" s="862"/>
      <c r="NX116" s="863"/>
      <c r="NY116" s="863"/>
      <c r="NZ116" s="863"/>
      <c r="OA116" s="863"/>
      <c r="OB116" s="863"/>
      <c r="OC116" s="861"/>
      <c r="OD116" s="862"/>
      <c r="OE116" s="862"/>
      <c r="OF116" s="863"/>
      <c r="OG116" s="863"/>
      <c r="OH116" s="863"/>
      <c r="OI116" s="863"/>
      <c r="OJ116" s="863"/>
      <c r="OK116" s="861"/>
      <c r="OL116" s="862"/>
      <c r="OM116" s="862"/>
      <c r="ON116" s="863"/>
      <c r="OO116" s="863"/>
      <c r="OP116" s="863"/>
      <c r="OQ116" s="863"/>
      <c r="OR116" s="863"/>
      <c r="OS116" s="861"/>
      <c r="OT116" s="862"/>
      <c r="OU116" s="862"/>
      <c r="OV116" s="863"/>
      <c r="OW116" s="863"/>
      <c r="OX116" s="863"/>
      <c r="OY116" s="863"/>
      <c r="OZ116" s="863"/>
      <c r="PA116" s="861"/>
      <c r="PB116" s="862"/>
      <c r="PC116" s="862"/>
      <c r="PD116" s="863"/>
      <c r="PE116" s="863"/>
      <c r="PF116" s="863"/>
      <c r="PG116" s="863"/>
      <c r="PH116" s="863"/>
      <c r="PI116" s="861"/>
      <c r="PJ116" s="862"/>
      <c r="PK116" s="862"/>
      <c r="PL116" s="863"/>
      <c r="PM116" s="863"/>
      <c r="PN116" s="863"/>
      <c r="PO116" s="863"/>
      <c r="PP116" s="863"/>
      <c r="PQ116" s="861"/>
      <c r="PR116" s="862"/>
      <c r="PS116" s="862"/>
      <c r="PT116" s="863"/>
      <c r="PU116" s="863"/>
      <c r="PV116" s="863"/>
      <c r="PW116" s="863"/>
      <c r="PX116" s="863"/>
      <c r="PY116" s="861"/>
      <c r="PZ116" s="862"/>
      <c r="QA116" s="862"/>
      <c r="QB116" s="863"/>
      <c r="QC116" s="863"/>
      <c r="QD116" s="863"/>
      <c r="QE116" s="863"/>
      <c r="QF116" s="863"/>
      <c r="QG116" s="861"/>
      <c r="QH116" s="862"/>
      <c r="QI116" s="862"/>
      <c r="QJ116" s="863"/>
      <c r="QK116" s="863"/>
      <c r="QL116" s="863"/>
      <c r="QM116" s="863"/>
      <c r="QN116" s="863"/>
      <c r="QO116" s="861"/>
      <c r="QP116" s="862"/>
      <c r="QQ116" s="862"/>
      <c r="QR116" s="863"/>
      <c r="QS116" s="863"/>
      <c r="QT116" s="863"/>
      <c r="QU116" s="863"/>
      <c r="QV116" s="863"/>
      <c r="QW116" s="861"/>
      <c r="QX116" s="862"/>
      <c r="QY116" s="862"/>
      <c r="QZ116" s="863"/>
      <c r="RA116" s="863"/>
      <c r="RB116" s="863"/>
      <c r="RC116" s="863"/>
      <c r="RD116" s="863"/>
      <c r="RE116" s="861"/>
      <c r="RF116" s="862"/>
      <c r="RG116" s="862"/>
      <c r="RH116" s="863"/>
      <c r="RI116" s="863"/>
      <c r="RJ116" s="863"/>
      <c r="RK116" s="863"/>
      <c r="RL116" s="863"/>
      <c r="RM116" s="861"/>
      <c r="RN116" s="862"/>
      <c r="RO116" s="862"/>
      <c r="RP116" s="863"/>
      <c r="RQ116" s="863"/>
      <c r="RR116" s="863"/>
      <c r="RS116" s="863"/>
      <c r="RT116" s="863"/>
      <c r="RU116" s="861"/>
      <c r="RV116" s="862"/>
      <c r="RW116" s="862"/>
      <c r="RX116" s="863"/>
      <c r="RY116" s="863"/>
      <c r="RZ116" s="863"/>
      <c r="SA116" s="863"/>
      <c r="SB116" s="863"/>
      <c r="SC116" s="861"/>
      <c r="SD116" s="862"/>
      <c r="SE116" s="862"/>
      <c r="SF116" s="863"/>
      <c r="SG116" s="863"/>
      <c r="SH116" s="863"/>
      <c r="SI116" s="863"/>
      <c r="SJ116" s="863"/>
      <c r="SK116" s="861"/>
      <c r="SL116" s="862"/>
      <c r="SM116" s="862"/>
      <c r="SN116" s="863"/>
      <c r="SO116" s="863"/>
      <c r="SP116" s="863"/>
      <c r="SQ116" s="863"/>
      <c r="SR116" s="863"/>
      <c r="SS116" s="861"/>
      <c r="ST116" s="862"/>
      <c r="SU116" s="862"/>
      <c r="SV116" s="863"/>
      <c r="SW116" s="863"/>
      <c r="SX116" s="863"/>
      <c r="SY116" s="863"/>
      <c r="SZ116" s="863"/>
      <c r="TA116" s="861"/>
      <c r="TB116" s="862"/>
      <c r="TC116" s="862"/>
      <c r="TD116" s="863"/>
      <c r="TE116" s="863"/>
      <c r="TF116" s="863"/>
      <c r="TG116" s="863"/>
      <c r="TH116" s="863"/>
      <c r="TI116" s="861"/>
      <c r="TJ116" s="862"/>
      <c r="TK116" s="862"/>
      <c r="TL116" s="863"/>
      <c r="TM116" s="863"/>
      <c r="TN116" s="863"/>
      <c r="TO116" s="863"/>
      <c r="TP116" s="863"/>
      <c r="TQ116" s="861"/>
      <c r="TR116" s="862"/>
      <c r="TS116" s="862"/>
      <c r="TT116" s="863"/>
      <c r="TU116" s="863"/>
      <c r="TV116" s="863"/>
      <c r="TW116" s="863"/>
      <c r="TX116" s="863"/>
      <c r="TY116" s="861"/>
      <c r="TZ116" s="862"/>
      <c r="UA116" s="862"/>
      <c r="UB116" s="863"/>
      <c r="UC116" s="863"/>
      <c r="UD116" s="863"/>
      <c r="UE116" s="863"/>
      <c r="UF116" s="863"/>
      <c r="UG116" s="861"/>
      <c r="UH116" s="862"/>
      <c r="UI116" s="862"/>
      <c r="UJ116" s="863"/>
      <c r="UK116" s="863"/>
      <c r="UL116" s="863"/>
      <c r="UM116" s="863"/>
      <c r="UN116" s="863"/>
      <c r="UO116" s="861"/>
      <c r="UP116" s="862"/>
      <c r="UQ116" s="862"/>
      <c r="UR116" s="863"/>
      <c r="US116" s="863"/>
      <c r="UT116" s="863"/>
      <c r="UU116" s="863"/>
      <c r="UV116" s="863"/>
      <c r="UW116" s="861"/>
      <c r="UX116" s="862"/>
      <c r="UY116" s="862"/>
      <c r="UZ116" s="863"/>
      <c r="VA116" s="863"/>
      <c r="VB116" s="863"/>
      <c r="VC116" s="863"/>
      <c r="VD116" s="863"/>
      <c r="VE116" s="861"/>
      <c r="VF116" s="862"/>
      <c r="VG116" s="862"/>
      <c r="VH116" s="863"/>
      <c r="VI116" s="863"/>
      <c r="VJ116" s="863"/>
      <c r="VK116" s="863"/>
      <c r="VL116" s="863"/>
      <c r="VM116" s="861"/>
      <c r="VN116" s="862"/>
      <c r="VO116" s="862"/>
      <c r="VP116" s="863"/>
      <c r="VQ116" s="863"/>
      <c r="VR116" s="863"/>
      <c r="VS116" s="863"/>
      <c r="VT116" s="863"/>
      <c r="VU116" s="861"/>
      <c r="VV116" s="862"/>
      <c r="VW116" s="862"/>
      <c r="VX116" s="863"/>
      <c r="VY116" s="863"/>
      <c r="VZ116" s="863"/>
      <c r="WA116" s="863"/>
      <c r="WB116" s="863"/>
      <c r="WC116" s="861"/>
      <c r="WD116" s="862"/>
      <c r="WE116" s="862"/>
      <c r="WF116" s="863"/>
      <c r="WG116" s="863"/>
      <c r="WH116" s="863"/>
      <c r="WI116" s="863"/>
      <c r="WJ116" s="863"/>
      <c r="WK116" s="861"/>
      <c r="WL116" s="862"/>
      <c r="WM116" s="862"/>
      <c r="WN116" s="863"/>
      <c r="WO116" s="863"/>
      <c r="WP116" s="863"/>
      <c r="WQ116" s="863"/>
      <c r="WR116" s="863"/>
      <c r="WS116" s="861"/>
      <c r="WT116" s="862"/>
      <c r="WU116" s="862"/>
      <c r="WV116" s="863"/>
      <c r="WW116" s="863"/>
      <c r="WX116" s="863"/>
      <c r="WY116" s="863"/>
      <c r="WZ116" s="863"/>
      <c r="XA116" s="861"/>
      <c r="XB116" s="862"/>
      <c r="XC116" s="862"/>
      <c r="XD116" s="863"/>
      <c r="XE116" s="863"/>
      <c r="XF116" s="863"/>
      <c r="XG116" s="863"/>
      <c r="XH116" s="863"/>
      <c r="XI116" s="861"/>
      <c r="XJ116" s="862"/>
      <c r="XK116" s="862"/>
      <c r="XL116" s="863"/>
      <c r="XM116" s="863"/>
      <c r="XN116" s="863"/>
      <c r="XO116" s="863"/>
      <c r="XP116" s="863"/>
      <c r="XQ116" s="861"/>
      <c r="XR116" s="862"/>
      <c r="XS116" s="862"/>
      <c r="XT116" s="863"/>
      <c r="XU116" s="863"/>
      <c r="XV116" s="863"/>
      <c r="XW116" s="863"/>
      <c r="XX116" s="863"/>
      <c r="XY116" s="861"/>
      <c r="XZ116" s="862"/>
      <c r="YA116" s="862"/>
      <c r="YB116" s="863"/>
      <c r="YC116" s="863"/>
      <c r="YD116" s="863"/>
      <c r="YE116" s="863"/>
      <c r="YF116" s="863"/>
      <c r="YG116" s="861"/>
      <c r="YH116" s="862"/>
      <c r="YI116" s="862"/>
      <c r="YJ116" s="863"/>
      <c r="YK116" s="863"/>
      <c r="YL116" s="863"/>
      <c r="YM116" s="863"/>
      <c r="YN116" s="863"/>
      <c r="YO116" s="861"/>
      <c r="YP116" s="862"/>
      <c r="YQ116" s="862"/>
      <c r="YR116" s="863"/>
      <c r="YS116" s="863"/>
      <c r="YT116" s="863"/>
      <c r="YU116" s="863"/>
      <c r="YV116" s="863"/>
      <c r="YW116" s="861"/>
      <c r="YX116" s="862"/>
      <c r="YY116" s="862"/>
      <c r="YZ116" s="863"/>
      <c r="ZA116" s="863"/>
      <c r="ZB116" s="863"/>
      <c r="ZC116" s="863"/>
      <c r="ZD116" s="863"/>
      <c r="ZE116" s="861"/>
      <c r="ZF116" s="862"/>
      <c r="ZG116" s="862"/>
      <c r="ZH116" s="863"/>
      <c r="ZI116" s="863"/>
      <c r="ZJ116" s="863"/>
      <c r="ZK116" s="863"/>
      <c r="ZL116" s="863"/>
      <c r="ZM116" s="861"/>
      <c r="ZN116" s="862"/>
      <c r="ZO116" s="862"/>
      <c r="ZP116" s="863"/>
      <c r="ZQ116" s="863"/>
      <c r="ZR116" s="863"/>
      <c r="ZS116" s="863"/>
      <c r="ZT116" s="863"/>
      <c r="ZU116" s="861"/>
      <c r="ZV116" s="862"/>
      <c r="ZW116" s="862"/>
      <c r="ZX116" s="863"/>
      <c r="ZY116" s="863"/>
      <c r="ZZ116" s="863"/>
      <c r="AAA116" s="863"/>
      <c r="AAB116" s="863"/>
      <c r="AAC116" s="861"/>
      <c r="AAD116" s="862"/>
      <c r="AAE116" s="862"/>
      <c r="AAF116" s="863"/>
      <c r="AAG116" s="863"/>
      <c r="AAH116" s="863"/>
      <c r="AAI116" s="863"/>
      <c r="AAJ116" s="863"/>
      <c r="AAK116" s="861"/>
      <c r="AAL116" s="862"/>
      <c r="AAM116" s="862"/>
      <c r="AAN116" s="863"/>
      <c r="AAO116" s="863"/>
      <c r="AAP116" s="863"/>
      <c r="AAQ116" s="863"/>
      <c r="AAR116" s="863"/>
      <c r="AAS116" s="861"/>
      <c r="AAT116" s="862"/>
      <c r="AAU116" s="862"/>
      <c r="AAV116" s="863"/>
      <c r="AAW116" s="863"/>
      <c r="AAX116" s="863"/>
      <c r="AAY116" s="863"/>
      <c r="AAZ116" s="863"/>
      <c r="ABA116" s="861"/>
      <c r="ABB116" s="862"/>
      <c r="ABC116" s="862"/>
      <c r="ABD116" s="863"/>
      <c r="ABE116" s="863"/>
      <c r="ABF116" s="863"/>
      <c r="ABG116" s="863"/>
      <c r="ABH116" s="863"/>
      <c r="ABI116" s="861"/>
      <c r="ABJ116" s="862"/>
      <c r="ABK116" s="862"/>
      <c r="ABL116" s="863"/>
      <c r="ABM116" s="863"/>
      <c r="ABN116" s="863"/>
      <c r="ABO116" s="863"/>
      <c r="ABP116" s="863"/>
      <c r="ABQ116" s="861"/>
      <c r="ABR116" s="862"/>
      <c r="ABS116" s="862"/>
      <c r="ABT116" s="863"/>
      <c r="ABU116" s="863"/>
      <c r="ABV116" s="863"/>
      <c r="ABW116" s="863"/>
      <c r="ABX116" s="863"/>
      <c r="ABY116" s="861"/>
      <c r="ABZ116" s="862"/>
      <c r="ACA116" s="862"/>
      <c r="ACB116" s="863"/>
      <c r="ACC116" s="863"/>
      <c r="ACD116" s="863"/>
      <c r="ACE116" s="863"/>
      <c r="ACF116" s="863"/>
      <c r="ACG116" s="861"/>
      <c r="ACH116" s="862"/>
      <c r="ACI116" s="862"/>
      <c r="ACJ116" s="863"/>
      <c r="ACK116" s="863"/>
      <c r="ACL116" s="863"/>
      <c r="ACM116" s="863"/>
      <c r="ACN116" s="863"/>
      <c r="ACO116" s="861"/>
      <c r="ACP116" s="862"/>
      <c r="ACQ116" s="862"/>
      <c r="ACR116" s="863"/>
      <c r="ACS116" s="863"/>
      <c r="ACT116" s="863"/>
      <c r="ACU116" s="863"/>
      <c r="ACV116" s="863"/>
      <c r="ACW116" s="861"/>
      <c r="ACX116" s="862"/>
      <c r="ACY116" s="862"/>
      <c r="ACZ116" s="863"/>
      <c r="ADA116" s="863"/>
      <c r="ADB116" s="863"/>
      <c r="ADC116" s="863"/>
      <c r="ADD116" s="863"/>
      <c r="ADE116" s="861"/>
      <c r="ADF116" s="862"/>
      <c r="ADG116" s="862"/>
      <c r="ADH116" s="863"/>
      <c r="ADI116" s="863"/>
      <c r="ADJ116" s="863"/>
      <c r="ADK116" s="863"/>
      <c r="ADL116" s="863"/>
      <c r="ADM116" s="861"/>
      <c r="ADN116" s="862"/>
      <c r="ADO116" s="862"/>
      <c r="ADP116" s="863"/>
      <c r="ADQ116" s="863"/>
      <c r="ADR116" s="863"/>
      <c r="ADS116" s="863"/>
      <c r="ADT116" s="863"/>
      <c r="ADU116" s="861"/>
      <c r="ADV116" s="862"/>
      <c r="ADW116" s="862"/>
      <c r="ADX116" s="863"/>
      <c r="ADY116" s="863"/>
      <c r="ADZ116" s="863"/>
      <c r="AEA116" s="863"/>
      <c r="AEB116" s="863"/>
      <c r="AEC116" s="861"/>
      <c r="AED116" s="862"/>
      <c r="AEE116" s="862"/>
      <c r="AEF116" s="863"/>
      <c r="AEG116" s="863"/>
      <c r="AEH116" s="863"/>
      <c r="AEI116" s="863"/>
      <c r="AEJ116" s="863"/>
      <c r="AEK116" s="861"/>
      <c r="AEL116" s="862"/>
      <c r="AEM116" s="862"/>
      <c r="AEN116" s="863"/>
      <c r="AEO116" s="863"/>
      <c r="AEP116" s="863"/>
      <c r="AEQ116" s="863"/>
      <c r="AER116" s="863"/>
      <c r="AES116" s="861"/>
      <c r="AET116" s="862"/>
      <c r="AEU116" s="862"/>
      <c r="AEV116" s="863"/>
      <c r="AEW116" s="863"/>
      <c r="AEX116" s="863"/>
      <c r="AEY116" s="863"/>
      <c r="AEZ116" s="863"/>
      <c r="AFA116" s="861"/>
      <c r="AFB116" s="862"/>
      <c r="AFC116" s="862"/>
      <c r="AFD116" s="863"/>
      <c r="AFE116" s="863"/>
      <c r="AFF116" s="863"/>
      <c r="AFG116" s="863"/>
      <c r="AFH116" s="863"/>
      <c r="AFI116" s="861"/>
      <c r="AFJ116" s="862"/>
      <c r="AFK116" s="862"/>
      <c r="AFL116" s="863"/>
      <c r="AFM116" s="863"/>
      <c r="AFN116" s="863"/>
      <c r="AFO116" s="863"/>
      <c r="AFP116" s="863"/>
      <c r="AFQ116" s="861"/>
      <c r="AFR116" s="862"/>
      <c r="AFS116" s="862"/>
      <c r="AFT116" s="863"/>
      <c r="AFU116" s="863"/>
      <c r="AFV116" s="863"/>
      <c r="AFW116" s="863"/>
      <c r="AFX116" s="863"/>
      <c r="AFY116" s="861"/>
      <c r="AFZ116" s="862"/>
      <c r="AGA116" s="862"/>
      <c r="AGB116" s="863"/>
      <c r="AGC116" s="863"/>
      <c r="AGD116" s="863"/>
      <c r="AGE116" s="863"/>
      <c r="AGF116" s="863"/>
      <c r="AGG116" s="861"/>
      <c r="AGH116" s="862"/>
      <c r="AGI116" s="862"/>
      <c r="AGJ116" s="863"/>
      <c r="AGK116" s="863"/>
      <c r="AGL116" s="863"/>
      <c r="AGM116" s="863"/>
      <c r="AGN116" s="863"/>
      <c r="AGO116" s="861"/>
      <c r="AGP116" s="862"/>
      <c r="AGQ116" s="862"/>
      <c r="AGR116" s="863"/>
      <c r="AGS116" s="863"/>
      <c r="AGT116" s="863"/>
      <c r="AGU116" s="863"/>
      <c r="AGV116" s="863"/>
      <c r="AGW116" s="861"/>
      <c r="AGX116" s="862"/>
      <c r="AGY116" s="862"/>
      <c r="AGZ116" s="863"/>
      <c r="AHA116" s="863"/>
      <c r="AHB116" s="863"/>
      <c r="AHC116" s="863"/>
      <c r="AHD116" s="863"/>
      <c r="AHE116" s="861"/>
      <c r="AHF116" s="862"/>
      <c r="AHG116" s="862"/>
      <c r="AHH116" s="863"/>
      <c r="AHI116" s="863"/>
      <c r="AHJ116" s="863"/>
      <c r="AHK116" s="863"/>
      <c r="AHL116" s="863"/>
      <c r="AHM116" s="861"/>
      <c r="AHN116" s="862"/>
      <c r="AHO116" s="862"/>
      <c r="AHP116" s="863"/>
      <c r="AHQ116" s="863"/>
      <c r="AHR116" s="863"/>
      <c r="AHS116" s="863"/>
      <c r="AHT116" s="863"/>
      <c r="AHU116" s="861"/>
      <c r="AHV116" s="862"/>
      <c r="AHW116" s="862"/>
      <c r="AHX116" s="863"/>
      <c r="AHY116" s="863"/>
      <c r="AHZ116" s="863"/>
      <c r="AIA116" s="863"/>
      <c r="AIB116" s="863"/>
      <c r="AIC116" s="861"/>
      <c r="AID116" s="862"/>
      <c r="AIE116" s="862"/>
      <c r="AIF116" s="863"/>
      <c r="AIG116" s="863"/>
      <c r="AIH116" s="863"/>
      <c r="AII116" s="863"/>
      <c r="AIJ116" s="863"/>
      <c r="AIK116" s="861"/>
      <c r="AIL116" s="862"/>
      <c r="AIM116" s="862"/>
      <c r="AIN116" s="863"/>
      <c r="AIO116" s="863"/>
      <c r="AIP116" s="863"/>
      <c r="AIQ116" s="863"/>
      <c r="AIR116" s="863"/>
      <c r="AIS116" s="861"/>
      <c r="AIT116" s="862"/>
      <c r="AIU116" s="862"/>
      <c r="AIV116" s="863"/>
      <c r="AIW116" s="863"/>
      <c r="AIX116" s="863"/>
      <c r="AIY116" s="863"/>
      <c r="AIZ116" s="863"/>
      <c r="AJA116" s="861"/>
      <c r="AJB116" s="862"/>
      <c r="AJC116" s="862"/>
      <c r="AJD116" s="863"/>
      <c r="AJE116" s="863"/>
      <c r="AJF116" s="863"/>
      <c r="AJG116" s="863"/>
      <c r="AJH116" s="863"/>
      <c r="AJI116" s="861"/>
      <c r="AJJ116" s="862"/>
      <c r="AJK116" s="862"/>
      <c r="AJL116" s="863"/>
      <c r="AJM116" s="863"/>
      <c r="AJN116" s="863"/>
      <c r="AJO116" s="863"/>
      <c r="AJP116" s="863"/>
      <c r="AJQ116" s="861"/>
      <c r="AJR116" s="862"/>
      <c r="AJS116" s="862"/>
      <c r="AJT116" s="863"/>
      <c r="AJU116" s="863"/>
      <c r="AJV116" s="863"/>
      <c r="AJW116" s="863"/>
      <c r="AJX116" s="863"/>
      <c r="AJY116" s="861"/>
      <c r="AJZ116" s="862"/>
      <c r="AKA116" s="862"/>
      <c r="AKB116" s="863"/>
      <c r="AKC116" s="863"/>
      <c r="AKD116" s="863"/>
      <c r="AKE116" s="863"/>
      <c r="AKF116" s="863"/>
      <c r="AKG116" s="861"/>
      <c r="AKH116" s="862"/>
      <c r="AKI116" s="862"/>
      <c r="AKJ116" s="863"/>
      <c r="AKK116" s="863"/>
      <c r="AKL116" s="863"/>
      <c r="AKM116" s="863"/>
      <c r="AKN116" s="863"/>
      <c r="AKO116" s="861"/>
      <c r="AKP116" s="862"/>
      <c r="AKQ116" s="862"/>
      <c r="AKR116" s="863"/>
      <c r="AKS116" s="863"/>
      <c r="AKT116" s="863"/>
      <c r="AKU116" s="863"/>
      <c r="AKV116" s="863"/>
      <c r="AKW116" s="861"/>
      <c r="AKX116" s="862"/>
      <c r="AKY116" s="862"/>
      <c r="AKZ116" s="863"/>
      <c r="ALA116" s="863"/>
      <c r="ALB116" s="863"/>
      <c r="ALC116" s="863"/>
      <c r="ALD116" s="863"/>
      <c r="ALE116" s="861"/>
      <c r="ALF116" s="862"/>
      <c r="ALG116" s="862"/>
      <c r="ALH116" s="863"/>
      <c r="ALI116" s="863"/>
      <c r="ALJ116" s="863"/>
      <c r="ALK116" s="863"/>
      <c r="ALL116" s="863"/>
      <c r="ALM116" s="861"/>
      <c r="ALN116" s="862"/>
      <c r="ALO116" s="862"/>
      <c r="ALP116" s="863"/>
      <c r="ALQ116" s="863"/>
      <c r="ALR116" s="863"/>
      <c r="ALS116" s="863"/>
      <c r="ALT116" s="863"/>
      <c r="ALU116" s="861"/>
      <c r="ALV116" s="862"/>
      <c r="ALW116" s="862"/>
      <c r="ALX116" s="863"/>
      <c r="ALY116" s="863"/>
      <c r="ALZ116" s="863"/>
      <c r="AMA116" s="863"/>
      <c r="AMB116" s="863"/>
      <c r="AMC116" s="861"/>
      <c r="AMD116" s="862"/>
      <c r="AME116" s="862"/>
      <c r="AMF116" s="863"/>
      <c r="AMG116" s="863"/>
      <c r="AMH116" s="863"/>
      <c r="AMI116" s="863"/>
      <c r="AMJ116" s="863"/>
      <c r="AMK116" s="861"/>
      <c r="AML116" s="862"/>
      <c r="AMM116" s="862"/>
      <c r="AMN116" s="863"/>
      <c r="AMO116" s="863"/>
      <c r="AMP116" s="863"/>
      <c r="AMQ116" s="863"/>
      <c r="AMR116" s="863"/>
      <c r="AMS116" s="861"/>
      <c r="AMT116" s="862"/>
      <c r="AMU116" s="862"/>
      <c r="AMV116" s="863"/>
      <c r="AMW116" s="863"/>
      <c r="AMX116" s="863"/>
      <c r="AMY116" s="863"/>
      <c r="AMZ116" s="863"/>
      <c r="ANA116" s="861"/>
      <c r="ANB116" s="862"/>
      <c r="ANC116" s="862"/>
      <c r="AND116" s="863"/>
      <c r="ANE116" s="863"/>
      <c r="ANF116" s="863"/>
      <c r="ANG116" s="863"/>
      <c r="ANH116" s="863"/>
      <c r="ANI116" s="861"/>
      <c r="ANJ116" s="862"/>
      <c r="ANK116" s="862"/>
      <c r="ANL116" s="863"/>
      <c r="ANM116" s="863"/>
      <c r="ANN116" s="863"/>
      <c r="ANO116" s="863"/>
      <c r="ANP116" s="863"/>
      <c r="ANQ116" s="861"/>
      <c r="ANR116" s="862"/>
      <c r="ANS116" s="862"/>
      <c r="ANT116" s="863"/>
      <c r="ANU116" s="863"/>
      <c r="ANV116" s="863"/>
      <c r="ANW116" s="863"/>
      <c r="ANX116" s="863"/>
      <c r="ANY116" s="861"/>
      <c r="ANZ116" s="862"/>
      <c r="AOA116" s="862"/>
      <c r="AOB116" s="863"/>
      <c r="AOC116" s="863"/>
      <c r="AOD116" s="863"/>
      <c r="AOE116" s="863"/>
      <c r="AOF116" s="863"/>
      <c r="AOG116" s="861"/>
      <c r="AOH116" s="862"/>
      <c r="AOI116" s="862"/>
      <c r="AOJ116" s="863"/>
      <c r="AOK116" s="863"/>
      <c r="AOL116" s="863"/>
      <c r="AOM116" s="863"/>
      <c r="AON116" s="863"/>
      <c r="AOO116" s="861"/>
      <c r="AOP116" s="862"/>
      <c r="AOQ116" s="862"/>
      <c r="AOR116" s="863"/>
      <c r="AOS116" s="863"/>
      <c r="AOT116" s="863"/>
      <c r="AOU116" s="863"/>
      <c r="AOV116" s="863"/>
      <c r="AOW116" s="861"/>
      <c r="AOX116" s="862"/>
      <c r="AOY116" s="862"/>
      <c r="AOZ116" s="863"/>
      <c r="APA116" s="863"/>
      <c r="APB116" s="863"/>
      <c r="APC116" s="863"/>
      <c r="APD116" s="863"/>
      <c r="APE116" s="861"/>
      <c r="APF116" s="862"/>
      <c r="APG116" s="862"/>
      <c r="APH116" s="863"/>
      <c r="API116" s="863"/>
      <c r="APJ116" s="863"/>
      <c r="APK116" s="863"/>
      <c r="APL116" s="863"/>
      <c r="APM116" s="861"/>
      <c r="APN116" s="862"/>
      <c r="APO116" s="862"/>
      <c r="APP116" s="863"/>
      <c r="APQ116" s="863"/>
      <c r="APR116" s="863"/>
      <c r="APS116" s="863"/>
      <c r="APT116" s="863"/>
      <c r="APU116" s="861"/>
      <c r="APV116" s="862"/>
      <c r="APW116" s="862"/>
      <c r="APX116" s="863"/>
      <c r="APY116" s="863"/>
      <c r="APZ116" s="863"/>
      <c r="AQA116" s="863"/>
      <c r="AQB116" s="863"/>
      <c r="AQC116" s="861"/>
      <c r="AQD116" s="862"/>
      <c r="AQE116" s="862"/>
      <c r="AQF116" s="863"/>
      <c r="AQG116" s="863"/>
      <c r="AQH116" s="863"/>
      <c r="AQI116" s="863"/>
      <c r="AQJ116" s="863"/>
      <c r="AQK116" s="861"/>
      <c r="AQL116" s="862"/>
      <c r="AQM116" s="862"/>
      <c r="AQN116" s="863"/>
      <c r="AQO116" s="863"/>
      <c r="AQP116" s="863"/>
      <c r="AQQ116" s="863"/>
      <c r="AQR116" s="863"/>
      <c r="AQS116" s="861"/>
      <c r="AQT116" s="862"/>
      <c r="AQU116" s="862"/>
      <c r="AQV116" s="863"/>
      <c r="AQW116" s="863"/>
      <c r="AQX116" s="863"/>
      <c r="AQY116" s="863"/>
      <c r="AQZ116" s="863"/>
      <c r="ARA116" s="861"/>
      <c r="ARB116" s="862"/>
      <c r="ARC116" s="862"/>
      <c r="ARD116" s="863"/>
      <c r="ARE116" s="863"/>
      <c r="ARF116" s="863"/>
      <c r="ARG116" s="863"/>
      <c r="ARH116" s="863"/>
      <c r="ARI116" s="861"/>
      <c r="ARJ116" s="862"/>
      <c r="ARK116" s="862"/>
      <c r="ARL116" s="863"/>
      <c r="ARM116" s="863"/>
      <c r="ARN116" s="863"/>
      <c r="ARO116" s="863"/>
      <c r="ARP116" s="863"/>
      <c r="ARQ116" s="861"/>
      <c r="ARR116" s="862"/>
      <c r="ARS116" s="862"/>
      <c r="ART116" s="863"/>
      <c r="ARU116" s="863"/>
      <c r="ARV116" s="863"/>
      <c r="ARW116" s="863"/>
      <c r="ARX116" s="863"/>
      <c r="ARY116" s="861"/>
      <c r="ARZ116" s="862"/>
      <c r="ASA116" s="862"/>
      <c r="ASB116" s="863"/>
      <c r="ASC116" s="863"/>
      <c r="ASD116" s="863"/>
      <c r="ASE116" s="863"/>
      <c r="ASF116" s="863"/>
      <c r="ASG116" s="861"/>
      <c r="ASH116" s="862"/>
      <c r="ASI116" s="862"/>
      <c r="ASJ116" s="863"/>
      <c r="ASK116" s="863"/>
      <c r="ASL116" s="863"/>
      <c r="ASM116" s="863"/>
      <c r="ASN116" s="863"/>
      <c r="ASO116" s="861"/>
      <c r="ASP116" s="862"/>
      <c r="ASQ116" s="862"/>
      <c r="ASR116" s="863"/>
      <c r="ASS116" s="863"/>
      <c r="AST116" s="863"/>
      <c r="ASU116" s="863"/>
      <c r="ASV116" s="863"/>
      <c r="ASW116" s="861"/>
      <c r="ASX116" s="862"/>
      <c r="ASY116" s="862"/>
      <c r="ASZ116" s="863"/>
      <c r="ATA116" s="863"/>
      <c r="ATB116" s="863"/>
      <c r="ATC116" s="863"/>
      <c r="ATD116" s="863"/>
      <c r="ATE116" s="861"/>
      <c r="ATF116" s="862"/>
      <c r="ATG116" s="862"/>
      <c r="ATH116" s="863"/>
      <c r="ATI116" s="863"/>
      <c r="ATJ116" s="863"/>
      <c r="ATK116" s="863"/>
      <c r="ATL116" s="863"/>
      <c r="ATM116" s="861"/>
      <c r="ATN116" s="862"/>
      <c r="ATO116" s="862"/>
      <c r="ATP116" s="863"/>
      <c r="ATQ116" s="863"/>
      <c r="ATR116" s="863"/>
      <c r="ATS116" s="863"/>
      <c r="ATT116" s="863"/>
      <c r="ATU116" s="861"/>
      <c r="ATV116" s="862"/>
      <c r="ATW116" s="862"/>
      <c r="ATX116" s="863"/>
      <c r="ATY116" s="863"/>
      <c r="ATZ116" s="863"/>
      <c r="AUA116" s="863"/>
      <c r="AUB116" s="863"/>
      <c r="AUC116" s="861"/>
      <c r="AUD116" s="862"/>
      <c r="AUE116" s="862"/>
      <c r="AUF116" s="863"/>
      <c r="AUG116" s="863"/>
      <c r="AUH116" s="863"/>
      <c r="AUI116" s="863"/>
      <c r="AUJ116" s="863"/>
      <c r="AUK116" s="861"/>
      <c r="AUL116" s="862"/>
      <c r="AUM116" s="862"/>
      <c r="AUN116" s="863"/>
      <c r="AUO116" s="863"/>
      <c r="AUP116" s="863"/>
      <c r="AUQ116" s="863"/>
      <c r="AUR116" s="863"/>
      <c r="AUS116" s="861"/>
      <c r="AUT116" s="862"/>
      <c r="AUU116" s="862"/>
      <c r="AUV116" s="863"/>
      <c r="AUW116" s="863"/>
      <c r="AUX116" s="863"/>
      <c r="AUY116" s="863"/>
      <c r="AUZ116" s="863"/>
      <c r="AVA116" s="861"/>
      <c r="AVB116" s="862"/>
      <c r="AVC116" s="862"/>
      <c r="AVD116" s="863"/>
      <c r="AVE116" s="863"/>
      <c r="AVF116" s="863"/>
      <c r="AVG116" s="863"/>
      <c r="AVH116" s="863"/>
      <c r="AVI116" s="861"/>
      <c r="AVJ116" s="862"/>
      <c r="AVK116" s="862"/>
      <c r="AVL116" s="863"/>
      <c r="AVM116" s="863"/>
      <c r="AVN116" s="863"/>
      <c r="AVO116" s="863"/>
      <c r="AVP116" s="863"/>
      <c r="AVQ116" s="861"/>
      <c r="AVR116" s="862"/>
      <c r="AVS116" s="862"/>
      <c r="AVT116" s="863"/>
      <c r="AVU116" s="863"/>
      <c r="AVV116" s="863"/>
      <c r="AVW116" s="863"/>
      <c r="AVX116" s="863"/>
      <c r="AVY116" s="861"/>
      <c r="AVZ116" s="862"/>
      <c r="AWA116" s="862"/>
      <c r="AWB116" s="863"/>
      <c r="AWC116" s="863"/>
      <c r="AWD116" s="863"/>
      <c r="AWE116" s="863"/>
      <c r="AWF116" s="863"/>
      <c r="AWG116" s="861"/>
      <c r="AWH116" s="862"/>
      <c r="AWI116" s="862"/>
      <c r="AWJ116" s="863"/>
      <c r="AWK116" s="863"/>
      <c r="AWL116" s="863"/>
      <c r="AWM116" s="863"/>
      <c r="AWN116" s="863"/>
      <c r="AWO116" s="861"/>
      <c r="AWP116" s="862"/>
      <c r="AWQ116" s="862"/>
      <c r="AWR116" s="863"/>
      <c r="AWS116" s="863"/>
      <c r="AWT116" s="863"/>
      <c r="AWU116" s="863"/>
      <c r="AWV116" s="863"/>
      <c r="AWW116" s="861"/>
      <c r="AWX116" s="862"/>
      <c r="AWY116" s="862"/>
      <c r="AWZ116" s="863"/>
      <c r="AXA116" s="863"/>
      <c r="AXB116" s="863"/>
      <c r="AXC116" s="863"/>
      <c r="AXD116" s="863"/>
      <c r="AXE116" s="861"/>
      <c r="AXF116" s="862"/>
      <c r="AXG116" s="862"/>
      <c r="AXH116" s="863"/>
      <c r="AXI116" s="863"/>
      <c r="AXJ116" s="863"/>
      <c r="AXK116" s="863"/>
      <c r="AXL116" s="863"/>
      <c r="AXM116" s="861"/>
      <c r="AXN116" s="862"/>
      <c r="AXO116" s="862"/>
      <c r="AXP116" s="863"/>
      <c r="AXQ116" s="863"/>
      <c r="AXR116" s="863"/>
      <c r="AXS116" s="863"/>
      <c r="AXT116" s="863"/>
      <c r="AXU116" s="861"/>
      <c r="AXV116" s="862"/>
      <c r="AXW116" s="862"/>
      <c r="AXX116" s="863"/>
      <c r="AXY116" s="863"/>
      <c r="AXZ116" s="863"/>
      <c r="AYA116" s="863"/>
      <c r="AYB116" s="863"/>
      <c r="AYC116" s="861"/>
      <c r="AYD116" s="862"/>
      <c r="AYE116" s="862"/>
      <c r="AYF116" s="863"/>
      <c r="AYG116" s="863"/>
      <c r="AYH116" s="863"/>
      <c r="AYI116" s="863"/>
      <c r="AYJ116" s="863"/>
      <c r="AYK116" s="861"/>
      <c r="AYL116" s="862"/>
      <c r="AYM116" s="862"/>
      <c r="AYN116" s="863"/>
      <c r="AYO116" s="863"/>
      <c r="AYP116" s="863"/>
      <c r="AYQ116" s="863"/>
      <c r="AYR116" s="863"/>
      <c r="AYS116" s="861"/>
      <c r="AYT116" s="862"/>
      <c r="AYU116" s="862"/>
      <c r="AYV116" s="863"/>
      <c r="AYW116" s="863"/>
      <c r="AYX116" s="863"/>
      <c r="AYY116" s="863"/>
      <c r="AYZ116" s="863"/>
      <c r="AZA116" s="861"/>
      <c r="AZB116" s="862"/>
      <c r="AZC116" s="862"/>
      <c r="AZD116" s="863"/>
      <c r="AZE116" s="863"/>
      <c r="AZF116" s="863"/>
      <c r="AZG116" s="863"/>
      <c r="AZH116" s="863"/>
      <c r="AZI116" s="861"/>
      <c r="AZJ116" s="862"/>
      <c r="AZK116" s="862"/>
      <c r="AZL116" s="863"/>
      <c r="AZM116" s="863"/>
      <c r="AZN116" s="863"/>
      <c r="AZO116" s="863"/>
      <c r="AZP116" s="863"/>
      <c r="AZQ116" s="861"/>
      <c r="AZR116" s="862"/>
      <c r="AZS116" s="862"/>
      <c r="AZT116" s="863"/>
      <c r="AZU116" s="863"/>
      <c r="AZV116" s="863"/>
      <c r="AZW116" s="863"/>
      <c r="AZX116" s="863"/>
      <c r="AZY116" s="861"/>
      <c r="AZZ116" s="862"/>
      <c r="BAA116" s="862"/>
      <c r="BAB116" s="863"/>
      <c r="BAC116" s="863"/>
      <c r="BAD116" s="863"/>
      <c r="BAE116" s="863"/>
      <c r="BAF116" s="863"/>
      <c r="BAG116" s="861"/>
      <c r="BAH116" s="862"/>
      <c r="BAI116" s="862"/>
      <c r="BAJ116" s="863"/>
      <c r="BAK116" s="863"/>
      <c r="BAL116" s="863"/>
      <c r="BAM116" s="863"/>
      <c r="BAN116" s="863"/>
      <c r="BAO116" s="861"/>
      <c r="BAP116" s="862"/>
      <c r="BAQ116" s="862"/>
      <c r="BAR116" s="863"/>
      <c r="BAS116" s="863"/>
      <c r="BAT116" s="863"/>
      <c r="BAU116" s="863"/>
      <c r="BAV116" s="863"/>
      <c r="BAW116" s="861"/>
      <c r="BAX116" s="862"/>
      <c r="BAY116" s="862"/>
      <c r="BAZ116" s="863"/>
      <c r="BBA116" s="863"/>
      <c r="BBB116" s="863"/>
      <c r="BBC116" s="863"/>
      <c r="BBD116" s="863"/>
      <c r="BBE116" s="861"/>
      <c r="BBF116" s="862"/>
      <c r="BBG116" s="862"/>
      <c r="BBH116" s="863"/>
      <c r="BBI116" s="863"/>
      <c r="BBJ116" s="863"/>
      <c r="BBK116" s="863"/>
      <c r="BBL116" s="863"/>
      <c r="BBM116" s="861"/>
      <c r="BBN116" s="862"/>
      <c r="BBO116" s="862"/>
      <c r="BBP116" s="863"/>
      <c r="BBQ116" s="863"/>
      <c r="BBR116" s="863"/>
      <c r="BBS116" s="863"/>
      <c r="BBT116" s="863"/>
      <c r="BBU116" s="861"/>
      <c r="BBV116" s="862"/>
      <c r="BBW116" s="862"/>
      <c r="BBX116" s="863"/>
      <c r="BBY116" s="863"/>
      <c r="BBZ116" s="863"/>
      <c r="BCA116" s="863"/>
      <c r="BCB116" s="863"/>
      <c r="BCC116" s="861"/>
      <c r="BCD116" s="862"/>
      <c r="BCE116" s="862"/>
      <c r="BCF116" s="863"/>
      <c r="BCG116" s="863"/>
      <c r="BCH116" s="863"/>
      <c r="BCI116" s="863"/>
      <c r="BCJ116" s="863"/>
      <c r="BCK116" s="861"/>
      <c r="BCL116" s="862"/>
      <c r="BCM116" s="862"/>
      <c r="BCN116" s="863"/>
      <c r="BCO116" s="863"/>
      <c r="BCP116" s="863"/>
      <c r="BCQ116" s="863"/>
      <c r="BCR116" s="863"/>
      <c r="BCS116" s="861"/>
      <c r="BCT116" s="862"/>
      <c r="BCU116" s="862"/>
      <c r="BCV116" s="863"/>
      <c r="BCW116" s="863"/>
      <c r="BCX116" s="863"/>
      <c r="BCY116" s="863"/>
      <c r="BCZ116" s="863"/>
      <c r="BDA116" s="861"/>
      <c r="BDB116" s="862"/>
      <c r="BDC116" s="862"/>
      <c r="BDD116" s="863"/>
      <c r="BDE116" s="863"/>
      <c r="BDF116" s="863"/>
      <c r="BDG116" s="863"/>
      <c r="BDH116" s="863"/>
      <c r="BDI116" s="861"/>
      <c r="BDJ116" s="862"/>
      <c r="BDK116" s="862"/>
      <c r="BDL116" s="863"/>
      <c r="BDM116" s="863"/>
      <c r="BDN116" s="863"/>
      <c r="BDO116" s="863"/>
      <c r="BDP116" s="863"/>
      <c r="BDQ116" s="861"/>
      <c r="BDR116" s="862"/>
      <c r="BDS116" s="862"/>
      <c r="BDT116" s="863"/>
      <c r="BDU116" s="863"/>
      <c r="BDV116" s="863"/>
      <c r="BDW116" s="863"/>
      <c r="BDX116" s="863"/>
      <c r="BDY116" s="861"/>
      <c r="BDZ116" s="862"/>
      <c r="BEA116" s="862"/>
      <c r="BEB116" s="863"/>
      <c r="BEC116" s="863"/>
      <c r="BED116" s="863"/>
      <c r="BEE116" s="863"/>
      <c r="BEF116" s="863"/>
      <c r="BEG116" s="861"/>
      <c r="BEH116" s="862"/>
      <c r="BEI116" s="862"/>
      <c r="BEJ116" s="863"/>
      <c r="BEK116" s="863"/>
      <c r="BEL116" s="863"/>
      <c r="BEM116" s="863"/>
      <c r="BEN116" s="863"/>
      <c r="BEO116" s="861"/>
      <c r="BEP116" s="862"/>
      <c r="BEQ116" s="862"/>
      <c r="BER116" s="863"/>
      <c r="BES116" s="863"/>
      <c r="BET116" s="863"/>
      <c r="BEU116" s="863"/>
      <c r="BEV116" s="863"/>
      <c r="BEW116" s="861"/>
      <c r="BEX116" s="862"/>
      <c r="BEY116" s="862"/>
      <c r="BEZ116" s="863"/>
      <c r="BFA116" s="863"/>
      <c r="BFB116" s="863"/>
      <c r="BFC116" s="863"/>
      <c r="BFD116" s="863"/>
      <c r="BFE116" s="861"/>
      <c r="BFF116" s="862"/>
      <c r="BFG116" s="862"/>
      <c r="BFH116" s="863"/>
      <c r="BFI116" s="863"/>
      <c r="BFJ116" s="863"/>
      <c r="BFK116" s="863"/>
      <c r="BFL116" s="863"/>
      <c r="BFM116" s="861"/>
      <c r="BFN116" s="862"/>
      <c r="BFO116" s="862"/>
      <c r="BFP116" s="863"/>
      <c r="BFQ116" s="863"/>
      <c r="BFR116" s="863"/>
      <c r="BFS116" s="863"/>
      <c r="BFT116" s="863"/>
      <c r="BFU116" s="861"/>
      <c r="BFV116" s="862"/>
      <c r="BFW116" s="862"/>
      <c r="BFX116" s="863"/>
      <c r="BFY116" s="863"/>
      <c r="BFZ116" s="863"/>
      <c r="BGA116" s="863"/>
      <c r="BGB116" s="863"/>
      <c r="BGC116" s="861"/>
      <c r="BGD116" s="862"/>
      <c r="BGE116" s="862"/>
      <c r="BGF116" s="863"/>
      <c r="BGG116" s="863"/>
      <c r="BGH116" s="863"/>
      <c r="BGI116" s="863"/>
      <c r="BGJ116" s="863"/>
      <c r="BGK116" s="861"/>
      <c r="BGL116" s="862"/>
      <c r="BGM116" s="862"/>
      <c r="BGN116" s="863"/>
      <c r="BGO116" s="863"/>
      <c r="BGP116" s="863"/>
      <c r="BGQ116" s="863"/>
      <c r="BGR116" s="863"/>
      <c r="BGS116" s="861"/>
      <c r="BGT116" s="862"/>
      <c r="BGU116" s="862"/>
      <c r="BGV116" s="863"/>
      <c r="BGW116" s="863"/>
      <c r="BGX116" s="863"/>
      <c r="BGY116" s="863"/>
      <c r="BGZ116" s="863"/>
      <c r="BHA116" s="861"/>
      <c r="BHB116" s="862"/>
      <c r="BHC116" s="862"/>
      <c r="BHD116" s="863"/>
      <c r="BHE116" s="863"/>
      <c r="BHF116" s="863"/>
      <c r="BHG116" s="863"/>
      <c r="BHH116" s="863"/>
      <c r="BHI116" s="861"/>
      <c r="BHJ116" s="862"/>
      <c r="BHK116" s="862"/>
      <c r="BHL116" s="863"/>
      <c r="BHM116" s="863"/>
      <c r="BHN116" s="863"/>
      <c r="BHO116" s="863"/>
      <c r="BHP116" s="863"/>
      <c r="BHQ116" s="861"/>
      <c r="BHR116" s="862"/>
      <c r="BHS116" s="862"/>
      <c r="BHT116" s="863"/>
      <c r="BHU116" s="863"/>
      <c r="BHV116" s="863"/>
      <c r="BHW116" s="863"/>
      <c r="BHX116" s="863"/>
      <c r="BHY116" s="861"/>
      <c r="BHZ116" s="862"/>
      <c r="BIA116" s="862"/>
      <c r="BIB116" s="863"/>
      <c r="BIC116" s="863"/>
      <c r="BID116" s="863"/>
      <c r="BIE116" s="863"/>
      <c r="BIF116" s="863"/>
      <c r="BIG116" s="861"/>
      <c r="BIH116" s="862"/>
      <c r="BII116" s="862"/>
      <c r="BIJ116" s="863"/>
      <c r="BIK116" s="863"/>
      <c r="BIL116" s="863"/>
      <c r="BIM116" s="863"/>
      <c r="BIN116" s="863"/>
      <c r="BIO116" s="861"/>
      <c r="BIP116" s="862"/>
      <c r="BIQ116" s="862"/>
      <c r="BIR116" s="863"/>
      <c r="BIS116" s="863"/>
      <c r="BIT116" s="863"/>
      <c r="BIU116" s="863"/>
      <c r="BIV116" s="863"/>
      <c r="BIW116" s="861"/>
      <c r="BIX116" s="862"/>
      <c r="BIY116" s="862"/>
      <c r="BIZ116" s="863"/>
      <c r="BJA116" s="863"/>
      <c r="BJB116" s="863"/>
      <c r="BJC116" s="863"/>
      <c r="BJD116" s="863"/>
      <c r="BJE116" s="861"/>
      <c r="BJF116" s="862"/>
      <c r="BJG116" s="862"/>
      <c r="BJH116" s="863"/>
      <c r="BJI116" s="863"/>
      <c r="BJJ116" s="863"/>
      <c r="BJK116" s="863"/>
      <c r="BJL116" s="863"/>
      <c r="BJM116" s="861"/>
      <c r="BJN116" s="862"/>
      <c r="BJO116" s="862"/>
      <c r="BJP116" s="863"/>
      <c r="BJQ116" s="863"/>
      <c r="BJR116" s="863"/>
      <c r="BJS116" s="863"/>
      <c r="BJT116" s="863"/>
      <c r="BJU116" s="861"/>
      <c r="BJV116" s="862"/>
      <c r="BJW116" s="862"/>
      <c r="BJX116" s="863"/>
      <c r="BJY116" s="863"/>
      <c r="BJZ116" s="863"/>
      <c r="BKA116" s="863"/>
      <c r="BKB116" s="863"/>
      <c r="BKC116" s="861"/>
      <c r="BKD116" s="862"/>
      <c r="BKE116" s="862"/>
      <c r="BKF116" s="863"/>
      <c r="BKG116" s="863"/>
      <c r="BKH116" s="863"/>
      <c r="BKI116" s="863"/>
      <c r="BKJ116" s="863"/>
      <c r="BKK116" s="861"/>
      <c r="BKL116" s="862"/>
      <c r="BKM116" s="862"/>
      <c r="BKN116" s="863"/>
      <c r="BKO116" s="863"/>
      <c r="BKP116" s="863"/>
      <c r="BKQ116" s="863"/>
      <c r="BKR116" s="863"/>
      <c r="BKS116" s="861"/>
      <c r="BKT116" s="862"/>
      <c r="BKU116" s="862"/>
      <c r="BKV116" s="863"/>
      <c r="BKW116" s="863"/>
      <c r="BKX116" s="863"/>
      <c r="BKY116" s="863"/>
      <c r="BKZ116" s="863"/>
      <c r="BLA116" s="861"/>
      <c r="BLB116" s="862"/>
      <c r="BLC116" s="862"/>
      <c r="BLD116" s="863"/>
      <c r="BLE116" s="863"/>
      <c r="BLF116" s="863"/>
      <c r="BLG116" s="863"/>
      <c r="BLH116" s="863"/>
      <c r="BLI116" s="861"/>
      <c r="BLJ116" s="862"/>
      <c r="BLK116" s="862"/>
      <c r="BLL116" s="863"/>
      <c r="BLM116" s="863"/>
      <c r="BLN116" s="863"/>
      <c r="BLO116" s="863"/>
      <c r="BLP116" s="863"/>
      <c r="BLQ116" s="861"/>
      <c r="BLR116" s="862"/>
      <c r="BLS116" s="862"/>
      <c r="BLT116" s="863"/>
      <c r="BLU116" s="863"/>
      <c r="BLV116" s="863"/>
      <c r="BLW116" s="863"/>
      <c r="BLX116" s="863"/>
      <c r="BLY116" s="861"/>
      <c r="BLZ116" s="862"/>
      <c r="BMA116" s="862"/>
      <c r="BMB116" s="863"/>
      <c r="BMC116" s="863"/>
      <c r="BMD116" s="863"/>
      <c r="BME116" s="863"/>
      <c r="BMF116" s="863"/>
      <c r="BMG116" s="861"/>
      <c r="BMH116" s="862"/>
      <c r="BMI116" s="862"/>
      <c r="BMJ116" s="863"/>
      <c r="BMK116" s="863"/>
      <c r="BML116" s="863"/>
      <c r="BMM116" s="863"/>
      <c r="BMN116" s="863"/>
      <c r="BMO116" s="861"/>
      <c r="BMP116" s="862"/>
      <c r="BMQ116" s="862"/>
      <c r="BMR116" s="863"/>
      <c r="BMS116" s="863"/>
      <c r="BMT116" s="863"/>
      <c r="BMU116" s="863"/>
      <c r="BMV116" s="863"/>
      <c r="BMW116" s="861"/>
      <c r="BMX116" s="862"/>
      <c r="BMY116" s="862"/>
      <c r="BMZ116" s="863"/>
      <c r="BNA116" s="863"/>
      <c r="BNB116" s="863"/>
      <c r="BNC116" s="863"/>
      <c r="BND116" s="863"/>
      <c r="BNE116" s="861"/>
      <c r="BNF116" s="862"/>
      <c r="BNG116" s="862"/>
      <c r="BNH116" s="863"/>
      <c r="BNI116" s="863"/>
      <c r="BNJ116" s="863"/>
      <c r="BNK116" s="863"/>
      <c r="BNL116" s="863"/>
      <c r="BNM116" s="861"/>
      <c r="BNN116" s="862"/>
      <c r="BNO116" s="862"/>
      <c r="BNP116" s="863"/>
      <c r="BNQ116" s="863"/>
      <c r="BNR116" s="863"/>
      <c r="BNS116" s="863"/>
      <c r="BNT116" s="863"/>
      <c r="BNU116" s="861"/>
      <c r="BNV116" s="862"/>
      <c r="BNW116" s="862"/>
      <c r="BNX116" s="863"/>
      <c r="BNY116" s="863"/>
      <c r="BNZ116" s="863"/>
      <c r="BOA116" s="863"/>
      <c r="BOB116" s="863"/>
      <c r="BOC116" s="861"/>
      <c r="BOD116" s="862"/>
      <c r="BOE116" s="862"/>
      <c r="BOF116" s="863"/>
      <c r="BOG116" s="863"/>
      <c r="BOH116" s="863"/>
      <c r="BOI116" s="863"/>
      <c r="BOJ116" s="863"/>
      <c r="BOK116" s="861"/>
      <c r="BOL116" s="862"/>
      <c r="BOM116" s="862"/>
      <c r="BON116" s="863"/>
      <c r="BOO116" s="863"/>
      <c r="BOP116" s="863"/>
      <c r="BOQ116" s="863"/>
      <c r="BOR116" s="863"/>
      <c r="BOS116" s="861"/>
      <c r="BOT116" s="862"/>
      <c r="BOU116" s="862"/>
      <c r="BOV116" s="863"/>
      <c r="BOW116" s="863"/>
      <c r="BOX116" s="863"/>
      <c r="BOY116" s="863"/>
      <c r="BOZ116" s="863"/>
      <c r="BPA116" s="861"/>
      <c r="BPB116" s="862"/>
      <c r="BPC116" s="862"/>
      <c r="BPD116" s="863"/>
      <c r="BPE116" s="863"/>
      <c r="BPF116" s="863"/>
      <c r="BPG116" s="863"/>
      <c r="BPH116" s="863"/>
      <c r="BPI116" s="861"/>
      <c r="BPJ116" s="862"/>
      <c r="BPK116" s="862"/>
      <c r="BPL116" s="863"/>
      <c r="BPM116" s="863"/>
      <c r="BPN116" s="863"/>
      <c r="BPO116" s="863"/>
      <c r="BPP116" s="863"/>
      <c r="BPQ116" s="861"/>
      <c r="BPR116" s="862"/>
      <c r="BPS116" s="862"/>
      <c r="BPT116" s="863"/>
      <c r="BPU116" s="863"/>
      <c r="BPV116" s="863"/>
      <c r="BPW116" s="863"/>
      <c r="BPX116" s="863"/>
      <c r="BPY116" s="861"/>
      <c r="BPZ116" s="862"/>
      <c r="BQA116" s="862"/>
      <c r="BQB116" s="863"/>
      <c r="BQC116" s="863"/>
      <c r="BQD116" s="863"/>
      <c r="BQE116" s="863"/>
      <c r="BQF116" s="863"/>
      <c r="BQG116" s="861"/>
      <c r="BQH116" s="862"/>
      <c r="BQI116" s="862"/>
      <c r="BQJ116" s="863"/>
      <c r="BQK116" s="863"/>
      <c r="BQL116" s="863"/>
      <c r="BQM116" s="863"/>
      <c r="BQN116" s="863"/>
      <c r="BQO116" s="861"/>
      <c r="BQP116" s="862"/>
      <c r="BQQ116" s="862"/>
      <c r="BQR116" s="863"/>
      <c r="BQS116" s="863"/>
      <c r="BQT116" s="863"/>
      <c r="BQU116" s="863"/>
      <c r="BQV116" s="863"/>
      <c r="BQW116" s="861"/>
      <c r="BQX116" s="862"/>
      <c r="BQY116" s="862"/>
      <c r="BQZ116" s="863"/>
      <c r="BRA116" s="863"/>
      <c r="BRB116" s="863"/>
      <c r="BRC116" s="863"/>
      <c r="BRD116" s="863"/>
      <c r="BRE116" s="861"/>
      <c r="BRF116" s="862"/>
      <c r="BRG116" s="862"/>
      <c r="BRH116" s="863"/>
      <c r="BRI116" s="863"/>
      <c r="BRJ116" s="863"/>
      <c r="BRK116" s="863"/>
      <c r="BRL116" s="863"/>
      <c r="BRM116" s="861"/>
      <c r="BRN116" s="862"/>
      <c r="BRO116" s="862"/>
      <c r="BRP116" s="863"/>
      <c r="BRQ116" s="863"/>
      <c r="BRR116" s="863"/>
      <c r="BRS116" s="863"/>
      <c r="BRT116" s="863"/>
      <c r="BRU116" s="861"/>
      <c r="BRV116" s="862"/>
      <c r="BRW116" s="862"/>
      <c r="BRX116" s="863"/>
      <c r="BRY116" s="863"/>
      <c r="BRZ116" s="863"/>
      <c r="BSA116" s="863"/>
      <c r="BSB116" s="863"/>
      <c r="BSC116" s="861"/>
      <c r="BSD116" s="862"/>
      <c r="BSE116" s="862"/>
      <c r="BSF116" s="863"/>
      <c r="BSG116" s="863"/>
      <c r="BSH116" s="863"/>
      <c r="BSI116" s="863"/>
      <c r="BSJ116" s="863"/>
      <c r="BSK116" s="861"/>
      <c r="BSL116" s="862"/>
      <c r="BSM116" s="862"/>
      <c r="BSN116" s="863"/>
      <c r="BSO116" s="863"/>
      <c r="BSP116" s="863"/>
      <c r="BSQ116" s="863"/>
      <c r="BSR116" s="863"/>
      <c r="BSS116" s="861"/>
      <c r="BST116" s="862"/>
      <c r="BSU116" s="862"/>
      <c r="BSV116" s="863"/>
      <c r="BSW116" s="863"/>
      <c r="BSX116" s="863"/>
      <c r="BSY116" s="863"/>
      <c r="BSZ116" s="863"/>
      <c r="BTA116" s="861"/>
      <c r="BTB116" s="862"/>
      <c r="BTC116" s="862"/>
      <c r="BTD116" s="863"/>
      <c r="BTE116" s="863"/>
      <c r="BTF116" s="863"/>
      <c r="BTG116" s="863"/>
      <c r="BTH116" s="863"/>
      <c r="BTI116" s="861"/>
      <c r="BTJ116" s="862"/>
      <c r="BTK116" s="862"/>
      <c r="BTL116" s="863"/>
      <c r="BTM116" s="863"/>
      <c r="BTN116" s="863"/>
      <c r="BTO116" s="863"/>
      <c r="BTP116" s="863"/>
      <c r="BTQ116" s="861"/>
      <c r="BTR116" s="862"/>
      <c r="BTS116" s="862"/>
      <c r="BTT116" s="863"/>
      <c r="BTU116" s="863"/>
      <c r="BTV116" s="863"/>
      <c r="BTW116" s="863"/>
      <c r="BTX116" s="863"/>
      <c r="BTY116" s="861"/>
      <c r="BTZ116" s="862"/>
      <c r="BUA116" s="862"/>
      <c r="BUB116" s="863"/>
      <c r="BUC116" s="863"/>
      <c r="BUD116" s="863"/>
      <c r="BUE116" s="863"/>
      <c r="BUF116" s="863"/>
      <c r="BUG116" s="861"/>
      <c r="BUH116" s="862"/>
      <c r="BUI116" s="862"/>
      <c r="BUJ116" s="863"/>
      <c r="BUK116" s="863"/>
      <c r="BUL116" s="863"/>
      <c r="BUM116" s="863"/>
      <c r="BUN116" s="863"/>
      <c r="BUO116" s="861"/>
      <c r="BUP116" s="862"/>
      <c r="BUQ116" s="862"/>
      <c r="BUR116" s="863"/>
      <c r="BUS116" s="863"/>
      <c r="BUT116" s="863"/>
      <c r="BUU116" s="863"/>
      <c r="BUV116" s="863"/>
      <c r="BUW116" s="861"/>
      <c r="BUX116" s="862"/>
      <c r="BUY116" s="862"/>
      <c r="BUZ116" s="863"/>
      <c r="BVA116" s="863"/>
      <c r="BVB116" s="863"/>
      <c r="BVC116" s="863"/>
      <c r="BVD116" s="863"/>
      <c r="BVE116" s="861"/>
      <c r="BVF116" s="862"/>
      <c r="BVG116" s="862"/>
      <c r="BVH116" s="863"/>
      <c r="BVI116" s="863"/>
      <c r="BVJ116" s="863"/>
      <c r="BVK116" s="863"/>
      <c r="BVL116" s="863"/>
      <c r="BVM116" s="861"/>
      <c r="BVN116" s="862"/>
      <c r="BVO116" s="862"/>
      <c r="BVP116" s="863"/>
      <c r="BVQ116" s="863"/>
      <c r="BVR116" s="863"/>
      <c r="BVS116" s="863"/>
      <c r="BVT116" s="863"/>
      <c r="BVU116" s="861"/>
      <c r="BVV116" s="862"/>
      <c r="BVW116" s="862"/>
      <c r="BVX116" s="863"/>
      <c r="BVY116" s="863"/>
      <c r="BVZ116" s="863"/>
      <c r="BWA116" s="863"/>
      <c r="BWB116" s="863"/>
      <c r="BWC116" s="861"/>
      <c r="BWD116" s="862"/>
      <c r="BWE116" s="862"/>
      <c r="BWF116" s="863"/>
      <c r="BWG116" s="863"/>
      <c r="BWH116" s="863"/>
      <c r="BWI116" s="863"/>
      <c r="BWJ116" s="863"/>
      <c r="BWK116" s="861"/>
      <c r="BWL116" s="862"/>
      <c r="BWM116" s="862"/>
      <c r="BWN116" s="863"/>
      <c r="BWO116" s="863"/>
      <c r="BWP116" s="863"/>
      <c r="BWQ116" s="863"/>
      <c r="BWR116" s="863"/>
      <c r="BWS116" s="861"/>
      <c r="BWT116" s="862"/>
      <c r="BWU116" s="862"/>
      <c r="BWV116" s="863"/>
      <c r="BWW116" s="863"/>
      <c r="BWX116" s="863"/>
      <c r="BWY116" s="863"/>
      <c r="BWZ116" s="863"/>
      <c r="BXA116" s="861"/>
      <c r="BXB116" s="862"/>
      <c r="BXC116" s="862"/>
      <c r="BXD116" s="863"/>
      <c r="BXE116" s="863"/>
      <c r="BXF116" s="863"/>
      <c r="BXG116" s="863"/>
      <c r="BXH116" s="863"/>
      <c r="BXI116" s="861"/>
      <c r="BXJ116" s="862"/>
      <c r="BXK116" s="862"/>
      <c r="BXL116" s="863"/>
      <c r="BXM116" s="863"/>
      <c r="BXN116" s="863"/>
      <c r="BXO116" s="863"/>
      <c r="BXP116" s="863"/>
      <c r="BXQ116" s="861"/>
      <c r="BXR116" s="862"/>
      <c r="BXS116" s="862"/>
      <c r="BXT116" s="863"/>
      <c r="BXU116" s="863"/>
      <c r="BXV116" s="863"/>
      <c r="BXW116" s="863"/>
      <c r="BXX116" s="863"/>
      <c r="BXY116" s="861"/>
      <c r="BXZ116" s="862"/>
      <c r="BYA116" s="862"/>
      <c r="BYB116" s="863"/>
      <c r="BYC116" s="863"/>
      <c r="BYD116" s="863"/>
      <c r="BYE116" s="863"/>
      <c r="BYF116" s="863"/>
      <c r="BYG116" s="861"/>
      <c r="BYH116" s="862"/>
      <c r="BYI116" s="862"/>
      <c r="BYJ116" s="863"/>
      <c r="BYK116" s="863"/>
      <c r="BYL116" s="863"/>
      <c r="BYM116" s="863"/>
      <c r="BYN116" s="863"/>
      <c r="BYO116" s="861"/>
      <c r="BYP116" s="862"/>
      <c r="BYQ116" s="862"/>
      <c r="BYR116" s="863"/>
      <c r="BYS116" s="863"/>
      <c r="BYT116" s="863"/>
      <c r="BYU116" s="863"/>
      <c r="BYV116" s="863"/>
      <c r="BYW116" s="861"/>
      <c r="BYX116" s="862"/>
      <c r="BYY116" s="862"/>
      <c r="BYZ116" s="863"/>
      <c r="BZA116" s="863"/>
      <c r="BZB116" s="863"/>
      <c r="BZC116" s="863"/>
      <c r="BZD116" s="863"/>
      <c r="BZE116" s="861"/>
      <c r="BZF116" s="862"/>
      <c r="BZG116" s="862"/>
      <c r="BZH116" s="863"/>
      <c r="BZI116" s="863"/>
      <c r="BZJ116" s="863"/>
      <c r="BZK116" s="863"/>
      <c r="BZL116" s="863"/>
      <c r="BZM116" s="861"/>
      <c r="BZN116" s="862"/>
      <c r="BZO116" s="862"/>
      <c r="BZP116" s="863"/>
      <c r="BZQ116" s="863"/>
      <c r="BZR116" s="863"/>
      <c r="BZS116" s="863"/>
      <c r="BZT116" s="863"/>
      <c r="BZU116" s="861"/>
      <c r="BZV116" s="862"/>
      <c r="BZW116" s="862"/>
      <c r="BZX116" s="863"/>
      <c r="BZY116" s="863"/>
      <c r="BZZ116" s="863"/>
      <c r="CAA116" s="863"/>
      <c r="CAB116" s="863"/>
      <c r="CAC116" s="861"/>
      <c r="CAD116" s="862"/>
      <c r="CAE116" s="862"/>
      <c r="CAF116" s="863"/>
      <c r="CAG116" s="863"/>
      <c r="CAH116" s="863"/>
      <c r="CAI116" s="863"/>
      <c r="CAJ116" s="863"/>
      <c r="CAK116" s="861"/>
      <c r="CAL116" s="862"/>
      <c r="CAM116" s="862"/>
      <c r="CAN116" s="863"/>
      <c r="CAO116" s="863"/>
      <c r="CAP116" s="863"/>
      <c r="CAQ116" s="863"/>
      <c r="CAR116" s="863"/>
      <c r="CAS116" s="861"/>
      <c r="CAT116" s="862"/>
      <c r="CAU116" s="862"/>
      <c r="CAV116" s="863"/>
      <c r="CAW116" s="863"/>
      <c r="CAX116" s="863"/>
      <c r="CAY116" s="863"/>
      <c r="CAZ116" s="863"/>
      <c r="CBA116" s="861"/>
      <c r="CBB116" s="862"/>
      <c r="CBC116" s="862"/>
      <c r="CBD116" s="863"/>
      <c r="CBE116" s="863"/>
      <c r="CBF116" s="863"/>
      <c r="CBG116" s="863"/>
      <c r="CBH116" s="863"/>
      <c r="CBI116" s="861"/>
      <c r="CBJ116" s="862"/>
      <c r="CBK116" s="862"/>
      <c r="CBL116" s="863"/>
      <c r="CBM116" s="863"/>
      <c r="CBN116" s="863"/>
      <c r="CBO116" s="863"/>
      <c r="CBP116" s="863"/>
      <c r="CBQ116" s="861"/>
      <c r="CBR116" s="862"/>
      <c r="CBS116" s="862"/>
      <c r="CBT116" s="863"/>
      <c r="CBU116" s="863"/>
      <c r="CBV116" s="863"/>
      <c r="CBW116" s="863"/>
      <c r="CBX116" s="863"/>
      <c r="CBY116" s="861"/>
      <c r="CBZ116" s="862"/>
      <c r="CCA116" s="862"/>
      <c r="CCB116" s="863"/>
      <c r="CCC116" s="863"/>
      <c r="CCD116" s="863"/>
      <c r="CCE116" s="863"/>
      <c r="CCF116" s="863"/>
      <c r="CCG116" s="861"/>
      <c r="CCH116" s="862"/>
      <c r="CCI116" s="862"/>
      <c r="CCJ116" s="863"/>
      <c r="CCK116" s="863"/>
      <c r="CCL116" s="863"/>
      <c r="CCM116" s="863"/>
      <c r="CCN116" s="863"/>
      <c r="CCO116" s="861"/>
      <c r="CCP116" s="862"/>
      <c r="CCQ116" s="862"/>
      <c r="CCR116" s="863"/>
      <c r="CCS116" s="863"/>
      <c r="CCT116" s="863"/>
      <c r="CCU116" s="863"/>
      <c r="CCV116" s="863"/>
      <c r="CCW116" s="861"/>
      <c r="CCX116" s="862"/>
      <c r="CCY116" s="862"/>
      <c r="CCZ116" s="863"/>
      <c r="CDA116" s="863"/>
      <c r="CDB116" s="863"/>
      <c r="CDC116" s="863"/>
      <c r="CDD116" s="863"/>
      <c r="CDE116" s="861"/>
      <c r="CDF116" s="862"/>
      <c r="CDG116" s="862"/>
      <c r="CDH116" s="863"/>
      <c r="CDI116" s="863"/>
      <c r="CDJ116" s="863"/>
      <c r="CDK116" s="863"/>
      <c r="CDL116" s="863"/>
      <c r="CDM116" s="861"/>
      <c r="CDN116" s="862"/>
      <c r="CDO116" s="862"/>
      <c r="CDP116" s="863"/>
      <c r="CDQ116" s="863"/>
      <c r="CDR116" s="863"/>
      <c r="CDS116" s="863"/>
      <c r="CDT116" s="863"/>
      <c r="CDU116" s="861"/>
      <c r="CDV116" s="862"/>
      <c r="CDW116" s="862"/>
      <c r="CDX116" s="863"/>
      <c r="CDY116" s="863"/>
      <c r="CDZ116" s="863"/>
      <c r="CEA116" s="863"/>
      <c r="CEB116" s="863"/>
      <c r="CEC116" s="861"/>
      <c r="CED116" s="862"/>
      <c r="CEE116" s="862"/>
      <c r="CEF116" s="863"/>
      <c r="CEG116" s="863"/>
      <c r="CEH116" s="863"/>
      <c r="CEI116" s="863"/>
      <c r="CEJ116" s="863"/>
      <c r="CEK116" s="861"/>
      <c r="CEL116" s="862"/>
      <c r="CEM116" s="862"/>
      <c r="CEN116" s="863"/>
      <c r="CEO116" s="863"/>
      <c r="CEP116" s="863"/>
      <c r="CEQ116" s="863"/>
      <c r="CER116" s="863"/>
      <c r="CES116" s="861"/>
      <c r="CET116" s="862"/>
      <c r="CEU116" s="862"/>
      <c r="CEV116" s="863"/>
      <c r="CEW116" s="863"/>
      <c r="CEX116" s="863"/>
      <c r="CEY116" s="863"/>
      <c r="CEZ116" s="863"/>
      <c r="CFA116" s="861"/>
      <c r="CFB116" s="862"/>
      <c r="CFC116" s="862"/>
      <c r="CFD116" s="863"/>
      <c r="CFE116" s="863"/>
      <c r="CFF116" s="863"/>
      <c r="CFG116" s="863"/>
      <c r="CFH116" s="863"/>
      <c r="CFI116" s="861"/>
      <c r="CFJ116" s="862"/>
      <c r="CFK116" s="862"/>
      <c r="CFL116" s="863"/>
      <c r="CFM116" s="863"/>
      <c r="CFN116" s="863"/>
      <c r="CFO116" s="863"/>
      <c r="CFP116" s="863"/>
      <c r="CFQ116" s="861"/>
      <c r="CFR116" s="862"/>
      <c r="CFS116" s="862"/>
      <c r="CFT116" s="863"/>
      <c r="CFU116" s="863"/>
      <c r="CFV116" s="863"/>
      <c r="CFW116" s="863"/>
      <c r="CFX116" s="863"/>
      <c r="CFY116" s="861"/>
      <c r="CFZ116" s="862"/>
      <c r="CGA116" s="862"/>
      <c r="CGB116" s="863"/>
      <c r="CGC116" s="863"/>
      <c r="CGD116" s="863"/>
      <c r="CGE116" s="863"/>
      <c r="CGF116" s="863"/>
      <c r="CGG116" s="861"/>
      <c r="CGH116" s="862"/>
      <c r="CGI116" s="862"/>
      <c r="CGJ116" s="863"/>
      <c r="CGK116" s="863"/>
      <c r="CGL116" s="863"/>
      <c r="CGM116" s="863"/>
      <c r="CGN116" s="863"/>
      <c r="CGO116" s="861"/>
      <c r="CGP116" s="862"/>
      <c r="CGQ116" s="862"/>
      <c r="CGR116" s="863"/>
      <c r="CGS116" s="863"/>
      <c r="CGT116" s="863"/>
      <c r="CGU116" s="863"/>
      <c r="CGV116" s="863"/>
      <c r="CGW116" s="861"/>
      <c r="CGX116" s="862"/>
      <c r="CGY116" s="862"/>
      <c r="CGZ116" s="863"/>
      <c r="CHA116" s="863"/>
      <c r="CHB116" s="863"/>
      <c r="CHC116" s="863"/>
      <c r="CHD116" s="863"/>
      <c r="CHE116" s="861"/>
      <c r="CHF116" s="862"/>
      <c r="CHG116" s="862"/>
      <c r="CHH116" s="863"/>
      <c r="CHI116" s="863"/>
      <c r="CHJ116" s="863"/>
      <c r="CHK116" s="863"/>
      <c r="CHL116" s="863"/>
      <c r="CHM116" s="861"/>
      <c r="CHN116" s="862"/>
      <c r="CHO116" s="862"/>
      <c r="CHP116" s="863"/>
      <c r="CHQ116" s="863"/>
      <c r="CHR116" s="863"/>
      <c r="CHS116" s="863"/>
      <c r="CHT116" s="863"/>
      <c r="CHU116" s="861"/>
      <c r="CHV116" s="862"/>
      <c r="CHW116" s="862"/>
      <c r="CHX116" s="863"/>
      <c r="CHY116" s="863"/>
      <c r="CHZ116" s="863"/>
      <c r="CIA116" s="863"/>
      <c r="CIB116" s="863"/>
      <c r="CIC116" s="861"/>
      <c r="CID116" s="862"/>
      <c r="CIE116" s="862"/>
      <c r="CIF116" s="863"/>
      <c r="CIG116" s="863"/>
      <c r="CIH116" s="863"/>
      <c r="CII116" s="863"/>
      <c r="CIJ116" s="863"/>
      <c r="CIK116" s="861"/>
      <c r="CIL116" s="862"/>
      <c r="CIM116" s="862"/>
      <c r="CIN116" s="863"/>
      <c r="CIO116" s="863"/>
      <c r="CIP116" s="863"/>
      <c r="CIQ116" s="863"/>
      <c r="CIR116" s="863"/>
      <c r="CIS116" s="861"/>
      <c r="CIT116" s="862"/>
      <c r="CIU116" s="862"/>
      <c r="CIV116" s="863"/>
      <c r="CIW116" s="863"/>
      <c r="CIX116" s="863"/>
      <c r="CIY116" s="863"/>
      <c r="CIZ116" s="863"/>
      <c r="CJA116" s="861"/>
      <c r="CJB116" s="862"/>
      <c r="CJC116" s="862"/>
      <c r="CJD116" s="863"/>
      <c r="CJE116" s="863"/>
      <c r="CJF116" s="863"/>
      <c r="CJG116" s="863"/>
      <c r="CJH116" s="863"/>
      <c r="CJI116" s="861"/>
      <c r="CJJ116" s="862"/>
      <c r="CJK116" s="862"/>
      <c r="CJL116" s="863"/>
      <c r="CJM116" s="863"/>
      <c r="CJN116" s="863"/>
      <c r="CJO116" s="863"/>
      <c r="CJP116" s="863"/>
      <c r="CJQ116" s="861"/>
      <c r="CJR116" s="862"/>
      <c r="CJS116" s="862"/>
      <c r="CJT116" s="863"/>
      <c r="CJU116" s="863"/>
      <c r="CJV116" s="863"/>
      <c r="CJW116" s="863"/>
      <c r="CJX116" s="863"/>
      <c r="CJY116" s="861"/>
      <c r="CJZ116" s="862"/>
      <c r="CKA116" s="862"/>
      <c r="CKB116" s="863"/>
      <c r="CKC116" s="863"/>
      <c r="CKD116" s="863"/>
      <c r="CKE116" s="863"/>
      <c r="CKF116" s="863"/>
      <c r="CKG116" s="861"/>
      <c r="CKH116" s="862"/>
      <c r="CKI116" s="862"/>
      <c r="CKJ116" s="863"/>
      <c r="CKK116" s="863"/>
      <c r="CKL116" s="863"/>
      <c r="CKM116" s="863"/>
      <c r="CKN116" s="863"/>
      <c r="CKO116" s="861"/>
      <c r="CKP116" s="862"/>
      <c r="CKQ116" s="862"/>
      <c r="CKR116" s="863"/>
      <c r="CKS116" s="863"/>
      <c r="CKT116" s="863"/>
      <c r="CKU116" s="863"/>
      <c r="CKV116" s="863"/>
      <c r="CKW116" s="861"/>
      <c r="CKX116" s="862"/>
      <c r="CKY116" s="862"/>
      <c r="CKZ116" s="863"/>
      <c r="CLA116" s="863"/>
      <c r="CLB116" s="863"/>
      <c r="CLC116" s="863"/>
      <c r="CLD116" s="863"/>
      <c r="CLE116" s="861"/>
      <c r="CLF116" s="862"/>
      <c r="CLG116" s="862"/>
      <c r="CLH116" s="863"/>
      <c r="CLI116" s="863"/>
      <c r="CLJ116" s="863"/>
      <c r="CLK116" s="863"/>
      <c r="CLL116" s="863"/>
      <c r="CLM116" s="861"/>
      <c r="CLN116" s="862"/>
      <c r="CLO116" s="862"/>
      <c r="CLP116" s="863"/>
      <c r="CLQ116" s="863"/>
      <c r="CLR116" s="863"/>
      <c r="CLS116" s="863"/>
      <c r="CLT116" s="863"/>
      <c r="CLU116" s="861"/>
      <c r="CLV116" s="862"/>
      <c r="CLW116" s="862"/>
      <c r="CLX116" s="863"/>
      <c r="CLY116" s="863"/>
      <c r="CLZ116" s="863"/>
      <c r="CMA116" s="863"/>
      <c r="CMB116" s="863"/>
      <c r="CMC116" s="861"/>
      <c r="CMD116" s="862"/>
      <c r="CME116" s="862"/>
      <c r="CMF116" s="863"/>
      <c r="CMG116" s="863"/>
      <c r="CMH116" s="863"/>
      <c r="CMI116" s="863"/>
      <c r="CMJ116" s="863"/>
      <c r="CMK116" s="861"/>
      <c r="CML116" s="862"/>
      <c r="CMM116" s="862"/>
      <c r="CMN116" s="863"/>
      <c r="CMO116" s="863"/>
      <c r="CMP116" s="863"/>
      <c r="CMQ116" s="863"/>
      <c r="CMR116" s="863"/>
      <c r="CMS116" s="861"/>
      <c r="CMT116" s="862"/>
      <c r="CMU116" s="862"/>
      <c r="CMV116" s="863"/>
      <c r="CMW116" s="863"/>
      <c r="CMX116" s="863"/>
      <c r="CMY116" s="863"/>
      <c r="CMZ116" s="863"/>
      <c r="CNA116" s="861"/>
      <c r="CNB116" s="862"/>
      <c r="CNC116" s="862"/>
      <c r="CND116" s="863"/>
      <c r="CNE116" s="863"/>
      <c r="CNF116" s="863"/>
      <c r="CNG116" s="863"/>
      <c r="CNH116" s="863"/>
      <c r="CNI116" s="861"/>
      <c r="CNJ116" s="862"/>
      <c r="CNK116" s="862"/>
      <c r="CNL116" s="863"/>
      <c r="CNM116" s="863"/>
      <c r="CNN116" s="863"/>
      <c r="CNO116" s="863"/>
      <c r="CNP116" s="863"/>
      <c r="CNQ116" s="861"/>
      <c r="CNR116" s="862"/>
      <c r="CNS116" s="862"/>
      <c r="CNT116" s="863"/>
      <c r="CNU116" s="863"/>
      <c r="CNV116" s="863"/>
      <c r="CNW116" s="863"/>
      <c r="CNX116" s="863"/>
      <c r="CNY116" s="861"/>
      <c r="CNZ116" s="862"/>
      <c r="COA116" s="862"/>
      <c r="COB116" s="863"/>
      <c r="COC116" s="863"/>
      <c r="COD116" s="863"/>
      <c r="COE116" s="863"/>
      <c r="COF116" s="863"/>
      <c r="COG116" s="861"/>
      <c r="COH116" s="862"/>
      <c r="COI116" s="862"/>
      <c r="COJ116" s="863"/>
      <c r="COK116" s="863"/>
      <c r="COL116" s="863"/>
      <c r="COM116" s="863"/>
      <c r="CON116" s="863"/>
      <c r="COO116" s="861"/>
      <c r="COP116" s="862"/>
      <c r="COQ116" s="862"/>
      <c r="COR116" s="863"/>
      <c r="COS116" s="863"/>
      <c r="COT116" s="863"/>
      <c r="COU116" s="863"/>
      <c r="COV116" s="863"/>
      <c r="COW116" s="861"/>
      <c r="COX116" s="862"/>
      <c r="COY116" s="862"/>
      <c r="COZ116" s="863"/>
      <c r="CPA116" s="863"/>
      <c r="CPB116" s="863"/>
      <c r="CPC116" s="863"/>
      <c r="CPD116" s="863"/>
      <c r="CPE116" s="861"/>
      <c r="CPF116" s="862"/>
      <c r="CPG116" s="862"/>
      <c r="CPH116" s="863"/>
      <c r="CPI116" s="863"/>
      <c r="CPJ116" s="863"/>
      <c r="CPK116" s="863"/>
      <c r="CPL116" s="863"/>
      <c r="CPM116" s="861"/>
      <c r="CPN116" s="862"/>
      <c r="CPO116" s="862"/>
      <c r="CPP116" s="863"/>
      <c r="CPQ116" s="863"/>
      <c r="CPR116" s="863"/>
      <c r="CPS116" s="863"/>
      <c r="CPT116" s="863"/>
      <c r="CPU116" s="861"/>
      <c r="CPV116" s="862"/>
      <c r="CPW116" s="862"/>
      <c r="CPX116" s="863"/>
      <c r="CPY116" s="863"/>
      <c r="CPZ116" s="863"/>
      <c r="CQA116" s="863"/>
      <c r="CQB116" s="863"/>
      <c r="CQC116" s="861"/>
      <c r="CQD116" s="862"/>
      <c r="CQE116" s="862"/>
      <c r="CQF116" s="863"/>
      <c r="CQG116" s="863"/>
      <c r="CQH116" s="863"/>
      <c r="CQI116" s="863"/>
      <c r="CQJ116" s="863"/>
      <c r="CQK116" s="861"/>
      <c r="CQL116" s="862"/>
      <c r="CQM116" s="862"/>
      <c r="CQN116" s="863"/>
      <c r="CQO116" s="863"/>
      <c r="CQP116" s="863"/>
      <c r="CQQ116" s="863"/>
      <c r="CQR116" s="863"/>
      <c r="CQS116" s="861"/>
      <c r="CQT116" s="862"/>
      <c r="CQU116" s="862"/>
      <c r="CQV116" s="863"/>
      <c r="CQW116" s="863"/>
      <c r="CQX116" s="863"/>
      <c r="CQY116" s="863"/>
      <c r="CQZ116" s="863"/>
      <c r="CRA116" s="861"/>
      <c r="CRB116" s="862"/>
      <c r="CRC116" s="862"/>
      <c r="CRD116" s="863"/>
      <c r="CRE116" s="863"/>
      <c r="CRF116" s="863"/>
      <c r="CRG116" s="863"/>
      <c r="CRH116" s="863"/>
      <c r="CRI116" s="861"/>
      <c r="CRJ116" s="862"/>
      <c r="CRK116" s="862"/>
      <c r="CRL116" s="863"/>
      <c r="CRM116" s="863"/>
      <c r="CRN116" s="863"/>
      <c r="CRO116" s="863"/>
      <c r="CRP116" s="863"/>
      <c r="CRQ116" s="861"/>
      <c r="CRR116" s="862"/>
      <c r="CRS116" s="862"/>
      <c r="CRT116" s="863"/>
      <c r="CRU116" s="863"/>
      <c r="CRV116" s="863"/>
      <c r="CRW116" s="863"/>
      <c r="CRX116" s="863"/>
      <c r="CRY116" s="861"/>
      <c r="CRZ116" s="862"/>
      <c r="CSA116" s="862"/>
      <c r="CSB116" s="863"/>
      <c r="CSC116" s="863"/>
      <c r="CSD116" s="863"/>
      <c r="CSE116" s="863"/>
      <c r="CSF116" s="863"/>
      <c r="CSG116" s="861"/>
      <c r="CSH116" s="862"/>
      <c r="CSI116" s="862"/>
      <c r="CSJ116" s="863"/>
      <c r="CSK116" s="863"/>
      <c r="CSL116" s="863"/>
      <c r="CSM116" s="863"/>
      <c r="CSN116" s="863"/>
      <c r="CSO116" s="861"/>
      <c r="CSP116" s="862"/>
      <c r="CSQ116" s="862"/>
      <c r="CSR116" s="863"/>
      <c r="CSS116" s="863"/>
      <c r="CST116" s="863"/>
      <c r="CSU116" s="863"/>
      <c r="CSV116" s="863"/>
      <c r="CSW116" s="861"/>
      <c r="CSX116" s="862"/>
      <c r="CSY116" s="862"/>
      <c r="CSZ116" s="863"/>
      <c r="CTA116" s="863"/>
      <c r="CTB116" s="863"/>
      <c r="CTC116" s="863"/>
      <c r="CTD116" s="863"/>
      <c r="CTE116" s="861"/>
      <c r="CTF116" s="862"/>
      <c r="CTG116" s="862"/>
      <c r="CTH116" s="863"/>
      <c r="CTI116" s="863"/>
      <c r="CTJ116" s="863"/>
      <c r="CTK116" s="863"/>
      <c r="CTL116" s="863"/>
      <c r="CTM116" s="861"/>
      <c r="CTN116" s="862"/>
      <c r="CTO116" s="862"/>
      <c r="CTP116" s="863"/>
      <c r="CTQ116" s="863"/>
      <c r="CTR116" s="863"/>
      <c r="CTS116" s="863"/>
      <c r="CTT116" s="863"/>
      <c r="CTU116" s="861"/>
      <c r="CTV116" s="862"/>
      <c r="CTW116" s="862"/>
      <c r="CTX116" s="863"/>
      <c r="CTY116" s="863"/>
      <c r="CTZ116" s="863"/>
      <c r="CUA116" s="863"/>
      <c r="CUB116" s="863"/>
      <c r="CUC116" s="861"/>
      <c r="CUD116" s="862"/>
      <c r="CUE116" s="862"/>
      <c r="CUF116" s="863"/>
      <c r="CUG116" s="863"/>
      <c r="CUH116" s="863"/>
      <c r="CUI116" s="863"/>
      <c r="CUJ116" s="863"/>
      <c r="CUK116" s="861"/>
      <c r="CUL116" s="862"/>
      <c r="CUM116" s="862"/>
      <c r="CUN116" s="863"/>
      <c r="CUO116" s="863"/>
      <c r="CUP116" s="863"/>
      <c r="CUQ116" s="863"/>
      <c r="CUR116" s="863"/>
      <c r="CUS116" s="861"/>
      <c r="CUT116" s="862"/>
      <c r="CUU116" s="862"/>
      <c r="CUV116" s="863"/>
      <c r="CUW116" s="863"/>
      <c r="CUX116" s="863"/>
      <c r="CUY116" s="863"/>
      <c r="CUZ116" s="863"/>
      <c r="CVA116" s="861"/>
      <c r="CVB116" s="862"/>
      <c r="CVC116" s="862"/>
      <c r="CVD116" s="863"/>
      <c r="CVE116" s="863"/>
      <c r="CVF116" s="863"/>
      <c r="CVG116" s="863"/>
      <c r="CVH116" s="863"/>
      <c r="CVI116" s="861"/>
      <c r="CVJ116" s="862"/>
      <c r="CVK116" s="862"/>
      <c r="CVL116" s="863"/>
      <c r="CVM116" s="863"/>
      <c r="CVN116" s="863"/>
      <c r="CVO116" s="863"/>
      <c r="CVP116" s="863"/>
      <c r="CVQ116" s="861"/>
      <c r="CVR116" s="862"/>
      <c r="CVS116" s="862"/>
      <c r="CVT116" s="863"/>
      <c r="CVU116" s="863"/>
      <c r="CVV116" s="863"/>
      <c r="CVW116" s="863"/>
      <c r="CVX116" s="863"/>
      <c r="CVY116" s="861"/>
      <c r="CVZ116" s="862"/>
      <c r="CWA116" s="862"/>
      <c r="CWB116" s="863"/>
      <c r="CWC116" s="863"/>
      <c r="CWD116" s="863"/>
      <c r="CWE116" s="863"/>
      <c r="CWF116" s="863"/>
      <c r="CWG116" s="861"/>
      <c r="CWH116" s="862"/>
      <c r="CWI116" s="862"/>
      <c r="CWJ116" s="863"/>
      <c r="CWK116" s="863"/>
      <c r="CWL116" s="863"/>
      <c r="CWM116" s="863"/>
      <c r="CWN116" s="863"/>
      <c r="CWO116" s="861"/>
      <c r="CWP116" s="862"/>
      <c r="CWQ116" s="862"/>
      <c r="CWR116" s="863"/>
      <c r="CWS116" s="863"/>
      <c r="CWT116" s="863"/>
      <c r="CWU116" s="863"/>
      <c r="CWV116" s="863"/>
      <c r="CWW116" s="861"/>
      <c r="CWX116" s="862"/>
      <c r="CWY116" s="862"/>
      <c r="CWZ116" s="863"/>
      <c r="CXA116" s="863"/>
      <c r="CXB116" s="863"/>
      <c r="CXC116" s="863"/>
      <c r="CXD116" s="863"/>
      <c r="CXE116" s="861"/>
      <c r="CXF116" s="862"/>
      <c r="CXG116" s="862"/>
      <c r="CXH116" s="863"/>
      <c r="CXI116" s="863"/>
      <c r="CXJ116" s="863"/>
      <c r="CXK116" s="863"/>
      <c r="CXL116" s="863"/>
      <c r="CXM116" s="861"/>
      <c r="CXN116" s="862"/>
      <c r="CXO116" s="862"/>
      <c r="CXP116" s="863"/>
      <c r="CXQ116" s="863"/>
      <c r="CXR116" s="863"/>
      <c r="CXS116" s="863"/>
      <c r="CXT116" s="863"/>
      <c r="CXU116" s="861"/>
      <c r="CXV116" s="862"/>
      <c r="CXW116" s="862"/>
      <c r="CXX116" s="863"/>
      <c r="CXY116" s="863"/>
      <c r="CXZ116" s="863"/>
      <c r="CYA116" s="863"/>
      <c r="CYB116" s="863"/>
      <c r="CYC116" s="861"/>
      <c r="CYD116" s="862"/>
      <c r="CYE116" s="862"/>
      <c r="CYF116" s="863"/>
      <c r="CYG116" s="863"/>
      <c r="CYH116" s="863"/>
      <c r="CYI116" s="863"/>
      <c r="CYJ116" s="863"/>
      <c r="CYK116" s="861"/>
      <c r="CYL116" s="862"/>
      <c r="CYM116" s="862"/>
      <c r="CYN116" s="863"/>
      <c r="CYO116" s="863"/>
      <c r="CYP116" s="863"/>
      <c r="CYQ116" s="863"/>
      <c r="CYR116" s="863"/>
      <c r="CYS116" s="861"/>
      <c r="CYT116" s="862"/>
      <c r="CYU116" s="862"/>
      <c r="CYV116" s="863"/>
      <c r="CYW116" s="863"/>
      <c r="CYX116" s="863"/>
      <c r="CYY116" s="863"/>
      <c r="CYZ116" s="863"/>
      <c r="CZA116" s="861"/>
      <c r="CZB116" s="862"/>
      <c r="CZC116" s="862"/>
      <c r="CZD116" s="863"/>
      <c r="CZE116" s="863"/>
      <c r="CZF116" s="863"/>
      <c r="CZG116" s="863"/>
      <c r="CZH116" s="863"/>
      <c r="CZI116" s="861"/>
      <c r="CZJ116" s="862"/>
      <c r="CZK116" s="862"/>
      <c r="CZL116" s="863"/>
      <c r="CZM116" s="863"/>
      <c r="CZN116" s="863"/>
      <c r="CZO116" s="863"/>
      <c r="CZP116" s="863"/>
      <c r="CZQ116" s="861"/>
      <c r="CZR116" s="862"/>
      <c r="CZS116" s="862"/>
      <c r="CZT116" s="863"/>
      <c r="CZU116" s="863"/>
      <c r="CZV116" s="863"/>
      <c r="CZW116" s="863"/>
      <c r="CZX116" s="863"/>
      <c r="CZY116" s="861"/>
      <c r="CZZ116" s="862"/>
      <c r="DAA116" s="862"/>
      <c r="DAB116" s="863"/>
      <c r="DAC116" s="863"/>
      <c r="DAD116" s="863"/>
      <c r="DAE116" s="863"/>
      <c r="DAF116" s="863"/>
      <c r="DAG116" s="861"/>
      <c r="DAH116" s="862"/>
      <c r="DAI116" s="862"/>
      <c r="DAJ116" s="863"/>
      <c r="DAK116" s="863"/>
      <c r="DAL116" s="863"/>
      <c r="DAM116" s="863"/>
      <c r="DAN116" s="863"/>
      <c r="DAO116" s="861"/>
      <c r="DAP116" s="862"/>
      <c r="DAQ116" s="862"/>
      <c r="DAR116" s="863"/>
      <c r="DAS116" s="863"/>
      <c r="DAT116" s="863"/>
      <c r="DAU116" s="863"/>
      <c r="DAV116" s="863"/>
      <c r="DAW116" s="861"/>
      <c r="DAX116" s="862"/>
      <c r="DAY116" s="862"/>
      <c r="DAZ116" s="863"/>
      <c r="DBA116" s="863"/>
      <c r="DBB116" s="863"/>
      <c r="DBC116" s="863"/>
      <c r="DBD116" s="863"/>
      <c r="DBE116" s="861"/>
      <c r="DBF116" s="862"/>
      <c r="DBG116" s="862"/>
      <c r="DBH116" s="863"/>
      <c r="DBI116" s="863"/>
      <c r="DBJ116" s="863"/>
      <c r="DBK116" s="863"/>
      <c r="DBL116" s="863"/>
      <c r="DBM116" s="861"/>
      <c r="DBN116" s="862"/>
      <c r="DBO116" s="862"/>
      <c r="DBP116" s="863"/>
      <c r="DBQ116" s="863"/>
      <c r="DBR116" s="863"/>
      <c r="DBS116" s="863"/>
      <c r="DBT116" s="863"/>
      <c r="DBU116" s="861"/>
      <c r="DBV116" s="862"/>
      <c r="DBW116" s="862"/>
      <c r="DBX116" s="863"/>
      <c r="DBY116" s="863"/>
      <c r="DBZ116" s="863"/>
      <c r="DCA116" s="863"/>
      <c r="DCB116" s="863"/>
      <c r="DCC116" s="861"/>
      <c r="DCD116" s="862"/>
      <c r="DCE116" s="862"/>
      <c r="DCF116" s="863"/>
      <c r="DCG116" s="863"/>
      <c r="DCH116" s="863"/>
      <c r="DCI116" s="863"/>
      <c r="DCJ116" s="863"/>
      <c r="DCK116" s="861"/>
      <c r="DCL116" s="862"/>
      <c r="DCM116" s="862"/>
      <c r="DCN116" s="863"/>
      <c r="DCO116" s="863"/>
      <c r="DCP116" s="863"/>
      <c r="DCQ116" s="863"/>
      <c r="DCR116" s="863"/>
      <c r="DCS116" s="861"/>
      <c r="DCT116" s="862"/>
      <c r="DCU116" s="862"/>
      <c r="DCV116" s="863"/>
      <c r="DCW116" s="863"/>
      <c r="DCX116" s="863"/>
      <c r="DCY116" s="863"/>
      <c r="DCZ116" s="863"/>
      <c r="DDA116" s="861"/>
      <c r="DDB116" s="862"/>
      <c r="DDC116" s="862"/>
      <c r="DDD116" s="863"/>
      <c r="DDE116" s="863"/>
      <c r="DDF116" s="863"/>
      <c r="DDG116" s="863"/>
      <c r="DDH116" s="863"/>
      <c r="DDI116" s="861"/>
      <c r="DDJ116" s="862"/>
      <c r="DDK116" s="862"/>
      <c r="DDL116" s="863"/>
      <c r="DDM116" s="863"/>
      <c r="DDN116" s="863"/>
      <c r="DDO116" s="863"/>
      <c r="DDP116" s="863"/>
      <c r="DDQ116" s="861"/>
      <c r="DDR116" s="862"/>
      <c r="DDS116" s="862"/>
      <c r="DDT116" s="863"/>
      <c r="DDU116" s="863"/>
      <c r="DDV116" s="863"/>
      <c r="DDW116" s="863"/>
      <c r="DDX116" s="863"/>
      <c r="DDY116" s="861"/>
      <c r="DDZ116" s="862"/>
      <c r="DEA116" s="862"/>
      <c r="DEB116" s="863"/>
      <c r="DEC116" s="863"/>
      <c r="DED116" s="863"/>
      <c r="DEE116" s="863"/>
      <c r="DEF116" s="863"/>
      <c r="DEG116" s="861"/>
      <c r="DEH116" s="862"/>
      <c r="DEI116" s="862"/>
      <c r="DEJ116" s="863"/>
      <c r="DEK116" s="863"/>
      <c r="DEL116" s="863"/>
      <c r="DEM116" s="863"/>
      <c r="DEN116" s="863"/>
      <c r="DEO116" s="861"/>
      <c r="DEP116" s="862"/>
      <c r="DEQ116" s="862"/>
      <c r="DER116" s="863"/>
      <c r="DES116" s="863"/>
      <c r="DET116" s="863"/>
      <c r="DEU116" s="863"/>
      <c r="DEV116" s="863"/>
      <c r="DEW116" s="861"/>
      <c r="DEX116" s="862"/>
      <c r="DEY116" s="862"/>
      <c r="DEZ116" s="863"/>
      <c r="DFA116" s="863"/>
      <c r="DFB116" s="863"/>
      <c r="DFC116" s="863"/>
      <c r="DFD116" s="863"/>
      <c r="DFE116" s="861"/>
      <c r="DFF116" s="862"/>
      <c r="DFG116" s="862"/>
      <c r="DFH116" s="863"/>
      <c r="DFI116" s="863"/>
      <c r="DFJ116" s="863"/>
      <c r="DFK116" s="863"/>
      <c r="DFL116" s="863"/>
      <c r="DFM116" s="861"/>
      <c r="DFN116" s="862"/>
      <c r="DFO116" s="862"/>
      <c r="DFP116" s="863"/>
      <c r="DFQ116" s="863"/>
      <c r="DFR116" s="863"/>
      <c r="DFS116" s="863"/>
      <c r="DFT116" s="863"/>
      <c r="DFU116" s="861"/>
      <c r="DFV116" s="862"/>
      <c r="DFW116" s="862"/>
      <c r="DFX116" s="863"/>
      <c r="DFY116" s="863"/>
      <c r="DFZ116" s="863"/>
      <c r="DGA116" s="863"/>
      <c r="DGB116" s="863"/>
      <c r="DGC116" s="861"/>
      <c r="DGD116" s="862"/>
      <c r="DGE116" s="862"/>
      <c r="DGF116" s="863"/>
      <c r="DGG116" s="863"/>
      <c r="DGH116" s="863"/>
      <c r="DGI116" s="863"/>
      <c r="DGJ116" s="863"/>
      <c r="DGK116" s="861"/>
      <c r="DGL116" s="862"/>
      <c r="DGM116" s="862"/>
      <c r="DGN116" s="863"/>
      <c r="DGO116" s="863"/>
      <c r="DGP116" s="863"/>
      <c r="DGQ116" s="863"/>
      <c r="DGR116" s="863"/>
      <c r="DGS116" s="861"/>
      <c r="DGT116" s="862"/>
      <c r="DGU116" s="862"/>
      <c r="DGV116" s="863"/>
      <c r="DGW116" s="863"/>
      <c r="DGX116" s="863"/>
      <c r="DGY116" s="863"/>
      <c r="DGZ116" s="863"/>
      <c r="DHA116" s="861"/>
      <c r="DHB116" s="862"/>
      <c r="DHC116" s="862"/>
      <c r="DHD116" s="863"/>
      <c r="DHE116" s="863"/>
      <c r="DHF116" s="863"/>
      <c r="DHG116" s="863"/>
      <c r="DHH116" s="863"/>
      <c r="DHI116" s="861"/>
      <c r="DHJ116" s="862"/>
      <c r="DHK116" s="862"/>
      <c r="DHL116" s="863"/>
      <c r="DHM116" s="863"/>
      <c r="DHN116" s="863"/>
      <c r="DHO116" s="863"/>
      <c r="DHP116" s="863"/>
      <c r="DHQ116" s="861"/>
      <c r="DHR116" s="862"/>
      <c r="DHS116" s="862"/>
      <c r="DHT116" s="863"/>
      <c r="DHU116" s="863"/>
      <c r="DHV116" s="863"/>
      <c r="DHW116" s="863"/>
      <c r="DHX116" s="863"/>
      <c r="DHY116" s="861"/>
      <c r="DHZ116" s="862"/>
      <c r="DIA116" s="862"/>
      <c r="DIB116" s="863"/>
      <c r="DIC116" s="863"/>
      <c r="DID116" s="863"/>
      <c r="DIE116" s="863"/>
      <c r="DIF116" s="863"/>
      <c r="DIG116" s="861"/>
      <c r="DIH116" s="862"/>
      <c r="DII116" s="862"/>
      <c r="DIJ116" s="863"/>
      <c r="DIK116" s="863"/>
      <c r="DIL116" s="863"/>
      <c r="DIM116" s="863"/>
      <c r="DIN116" s="863"/>
      <c r="DIO116" s="861"/>
      <c r="DIP116" s="862"/>
      <c r="DIQ116" s="862"/>
      <c r="DIR116" s="863"/>
      <c r="DIS116" s="863"/>
      <c r="DIT116" s="863"/>
      <c r="DIU116" s="863"/>
      <c r="DIV116" s="863"/>
      <c r="DIW116" s="861"/>
      <c r="DIX116" s="862"/>
      <c r="DIY116" s="862"/>
      <c r="DIZ116" s="863"/>
      <c r="DJA116" s="863"/>
      <c r="DJB116" s="863"/>
      <c r="DJC116" s="863"/>
      <c r="DJD116" s="863"/>
      <c r="DJE116" s="861"/>
      <c r="DJF116" s="862"/>
      <c r="DJG116" s="862"/>
      <c r="DJH116" s="863"/>
      <c r="DJI116" s="863"/>
      <c r="DJJ116" s="863"/>
      <c r="DJK116" s="863"/>
      <c r="DJL116" s="863"/>
      <c r="DJM116" s="861"/>
      <c r="DJN116" s="862"/>
      <c r="DJO116" s="862"/>
      <c r="DJP116" s="863"/>
      <c r="DJQ116" s="863"/>
      <c r="DJR116" s="863"/>
      <c r="DJS116" s="863"/>
      <c r="DJT116" s="863"/>
      <c r="DJU116" s="861"/>
      <c r="DJV116" s="862"/>
      <c r="DJW116" s="862"/>
      <c r="DJX116" s="863"/>
      <c r="DJY116" s="863"/>
      <c r="DJZ116" s="863"/>
      <c r="DKA116" s="863"/>
      <c r="DKB116" s="863"/>
      <c r="DKC116" s="861"/>
      <c r="DKD116" s="862"/>
      <c r="DKE116" s="862"/>
      <c r="DKF116" s="863"/>
      <c r="DKG116" s="863"/>
      <c r="DKH116" s="863"/>
      <c r="DKI116" s="863"/>
      <c r="DKJ116" s="863"/>
      <c r="DKK116" s="861"/>
      <c r="DKL116" s="862"/>
      <c r="DKM116" s="862"/>
      <c r="DKN116" s="863"/>
      <c r="DKO116" s="863"/>
      <c r="DKP116" s="863"/>
      <c r="DKQ116" s="863"/>
      <c r="DKR116" s="863"/>
      <c r="DKS116" s="861"/>
      <c r="DKT116" s="862"/>
      <c r="DKU116" s="862"/>
      <c r="DKV116" s="863"/>
      <c r="DKW116" s="863"/>
      <c r="DKX116" s="863"/>
      <c r="DKY116" s="863"/>
      <c r="DKZ116" s="863"/>
      <c r="DLA116" s="861"/>
      <c r="DLB116" s="862"/>
      <c r="DLC116" s="862"/>
      <c r="DLD116" s="863"/>
      <c r="DLE116" s="863"/>
      <c r="DLF116" s="863"/>
      <c r="DLG116" s="863"/>
      <c r="DLH116" s="863"/>
      <c r="DLI116" s="861"/>
      <c r="DLJ116" s="862"/>
      <c r="DLK116" s="862"/>
      <c r="DLL116" s="863"/>
      <c r="DLM116" s="863"/>
      <c r="DLN116" s="863"/>
      <c r="DLO116" s="863"/>
      <c r="DLP116" s="863"/>
      <c r="DLQ116" s="861"/>
      <c r="DLR116" s="862"/>
      <c r="DLS116" s="862"/>
      <c r="DLT116" s="863"/>
      <c r="DLU116" s="863"/>
      <c r="DLV116" s="863"/>
      <c r="DLW116" s="863"/>
      <c r="DLX116" s="863"/>
      <c r="DLY116" s="861"/>
      <c r="DLZ116" s="862"/>
      <c r="DMA116" s="862"/>
      <c r="DMB116" s="863"/>
      <c r="DMC116" s="863"/>
      <c r="DMD116" s="863"/>
      <c r="DME116" s="863"/>
      <c r="DMF116" s="863"/>
      <c r="DMG116" s="861"/>
      <c r="DMH116" s="862"/>
      <c r="DMI116" s="862"/>
      <c r="DMJ116" s="863"/>
      <c r="DMK116" s="863"/>
      <c r="DML116" s="863"/>
      <c r="DMM116" s="863"/>
      <c r="DMN116" s="863"/>
      <c r="DMO116" s="861"/>
      <c r="DMP116" s="862"/>
      <c r="DMQ116" s="862"/>
      <c r="DMR116" s="863"/>
      <c r="DMS116" s="863"/>
      <c r="DMT116" s="863"/>
      <c r="DMU116" s="863"/>
      <c r="DMV116" s="863"/>
      <c r="DMW116" s="861"/>
      <c r="DMX116" s="862"/>
      <c r="DMY116" s="862"/>
      <c r="DMZ116" s="863"/>
      <c r="DNA116" s="863"/>
      <c r="DNB116" s="863"/>
      <c r="DNC116" s="863"/>
      <c r="DND116" s="863"/>
      <c r="DNE116" s="861"/>
      <c r="DNF116" s="862"/>
      <c r="DNG116" s="862"/>
      <c r="DNH116" s="863"/>
      <c r="DNI116" s="863"/>
      <c r="DNJ116" s="863"/>
      <c r="DNK116" s="863"/>
      <c r="DNL116" s="863"/>
      <c r="DNM116" s="861"/>
      <c r="DNN116" s="862"/>
      <c r="DNO116" s="862"/>
      <c r="DNP116" s="863"/>
      <c r="DNQ116" s="863"/>
      <c r="DNR116" s="863"/>
      <c r="DNS116" s="863"/>
      <c r="DNT116" s="863"/>
      <c r="DNU116" s="861"/>
      <c r="DNV116" s="862"/>
      <c r="DNW116" s="862"/>
      <c r="DNX116" s="863"/>
      <c r="DNY116" s="863"/>
      <c r="DNZ116" s="863"/>
      <c r="DOA116" s="863"/>
      <c r="DOB116" s="863"/>
      <c r="DOC116" s="861"/>
      <c r="DOD116" s="862"/>
      <c r="DOE116" s="862"/>
      <c r="DOF116" s="863"/>
      <c r="DOG116" s="863"/>
      <c r="DOH116" s="863"/>
      <c r="DOI116" s="863"/>
      <c r="DOJ116" s="863"/>
      <c r="DOK116" s="861"/>
      <c r="DOL116" s="862"/>
      <c r="DOM116" s="862"/>
      <c r="DON116" s="863"/>
      <c r="DOO116" s="863"/>
      <c r="DOP116" s="863"/>
      <c r="DOQ116" s="863"/>
      <c r="DOR116" s="863"/>
      <c r="DOS116" s="861"/>
      <c r="DOT116" s="862"/>
      <c r="DOU116" s="862"/>
      <c r="DOV116" s="863"/>
      <c r="DOW116" s="863"/>
      <c r="DOX116" s="863"/>
      <c r="DOY116" s="863"/>
      <c r="DOZ116" s="863"/>
      <c r="DPA116" s="861"/>
      <c r="DPB116" s="862"/>
      <c r="DPC116" s="862"/>
      <c r="DPD116" s="863"/>
      <c r="DPE116" s="863"/>
      <c r="DPF116" s="863"/>
      <c r="DPG116" s="863"/>
      <c r="DPH116" s="863"/>
      <c r="DPI116" s="861"/>
      <c r="DPJ116" s="862"/>
      <c r="DPK116" s="862"/>
      <c r="DPL116" s="863"/>
      <c r="DPM116" s="863"/>
      <c r="DPN116" s="863"/>
      <c r="DPO116" s="863"/>
      <c r="DPP116" s="863"/>
      <c r="DPQ116" s="861"/>
      <c r="DPR116" s="862"/>
      <c r="DPS116" s="862"/>
      <c r="DPT116" s="863"/>
      <c r="DPU116" s="863"/>
      <c r="DPV116" s="863"/>
      <c r="DPW116" s="863"/>
      <c r="DPX116" s="863"/>
      <c r="DPY116" s="861"/>
      <c r="DPZ116" s="862"/>
      <c r="DQA116" s="862"/>
      <c r="DQB116" s="863"/>
      <c r="DQC116" s="863"/>
      <c r="DQD116" s="863"/>
      <c r="DQE116" s="863"/>
      <c r="DQF116" s="863"/>
      <c r="DQG116" s="861"/>
      <c r="DQH116" s="862"/>
      <c r="DQI116" s="862"/>
      <c r="DQJ116" s="863"/>
      <c r="DQK116" s="863"/>
      <c r="DQL116" s="863"/>
      <c r="DQM116" s="863"/>
      <c r="DQN116" s="863"/>
      <c r="DQO116" s="861"/>
      <c r="DQP116" s="862"/>
      <c r="DQQ116" s="862"/>
      <c r="DQR116" s="863"/>
      <c r="DQS116" s="863"/>
      <c r="DQT116" s="863"/>
      <c r="DQU116" s="863"/>
      <c r="DQV116" s="863"/>
      <c r="DQW116" s="861"/>
      <c r="DQX116" s="862"/>
      <c r="DQY116" s="862"/>
      <c r="DQZ116" s="863"/>
      <c r="DRA116" s="863"/>
      <c r="DRB116" s="863"/>
      <c r="DRC116" s="863"/>
      <c r="DRD116" s="863"/>
      <c r="DRE116" s="861"/>
      <c r="DRF116" s="862"/>
      <c r="DRG116" s="862"/>
      <c r="DRH116" s="863"/>
      <c r="DRI116" s="863"/>
      <c r="DRJ116" s="863"/>
      <c r="DRK116" s="863"/>
      <c r="DRL116" s="863"/>
      <c r="DRM116" s="861"/>
      <c r="DRN116" s="862"/>
      <c r="DRO116" s="862"/>
      <c r="DRP116" s="863"/>
      <c r="DRQ116" s="863"/>
      <c r="DRR116" s="863"/>
      <c r="DRS116" s="863"/>
      <c r="DRT116" s="863"/>
      <c r="DRU116" s="861"/>
      <c r="DRV116" s="862"/>
      <c r="DRW116" s="862"/>
      <c r="DRX116" s="863"/>
      <c r="DRY116" s="863"/>
      <c r="DRZ116" s="863"/>
      <c r="DSA116" s="863"/>
      <c r="DSB116" s="863"/>
      <c r="DSC116" s="861"/>
      <c r="DSD116" s="862"/>
      <c r="DSE116" s="862"/>
      <c r="DSF116" s="863"/>
      <c r="DSG116" s="863"/>
      <c r="DSH116" s="863"/>
      <c r="DSI116" s="863"/>
      <c r="DSJ116" s="863"/>
      <c r="DSK116" s="861"/>
      <c r="DSL116" s="862"/>
      <c r="DSM116" s="862"/>
      <c r="DSN116" s="863"/>
      <c r="DSO116" s="863"/>
      <c r="DSP116" s="863"/>
      <c r="DSQ116" s="863"/>
      <c r="DSR116" s="863"/>
      <c r="DSS116" s="861"/>
      <c r="DST116" s="862"/>
      <c r="DSU116" s="862"/>
      <c r="DSV116" s="863"/>
      <c r="DSW116" s="863"/>
      <c r="DSX116" s="863"/>
      <c r="DSY116" s="863"/>
      <c r="DSZ116" s="863"/>
      <c r="DTA116" s="861"/>
      <c r="DTB116" s="862"/>
      <c r="DTC116" s="862"/>
      <c r="DTD116" s="863"/>
      <c r="DTE116" s="863"/>
      <c r="DTF116" s="863"/>
      <c r="DTG116" s="863"/>
      <c r="DTH116" s="863"/>
      <c r="DTI116" s="861"/>
      <c r="DTJ116" s="862"/>
      <c r="DTK116" s="862"/>
      <c r="DTL116" s="863"/>
      <c r="DTM116" s="863"/>
      <c r="DTN116" s="863"/>
      <c r="DTO116" s="863"/>
      <c r="DTP116" s="863"/>
      <c r="DTQ116" s="861"/>
      <c r="DTR116" s="862"/>
      <c r="DTS116" s="862"/>
      <c r="DTT116" s="863"/>
      <c r="DTU116" s="863"/>
      <c r="DTV116" s="863"/>
      <c r="DTW116" s="863"/>
      <c r="DTX116" s="863"/>
      <c r="DTY116" s="861"/>
      <c r="DTZ116" s="862"/>
      <c r="DUA116" s="862"/>
      <c r="DUB116" s="863"/>
      <c r="DUC116" s="863"/>
      <c r="DUD116" s="863"/>
      <c r="DUE116" s="863"/>
      <c r="DUF116" s="863"/>
      <c r="DUG116" s="861"/>
      <c r="DUH116" s="862"/>
      <c r="DUI116" s="862"/>
      <c r="DUJ116" s="863"/>
      <c r="DUK116" s="863"/>
      <c r="DUL116" s="863"/>
      <c r="DUM116" s="863"/>
      <c r="DUN116" s="863"/>
      <c r="DUO116" s="861"/>
      <c r="DUP116" s="862"/>
      <c r="DUQ116" s="862"/>
      <c r="DUR116" s="863"/>
      <c r="DUS116" s="863"/>
      <c r="DUT116" s="863"/>
      <c r="DUU116" s="863"/>
      <c r="DUV116" s="863"/>
      <c r="DUW116" s="861"/>
      <c r="DUX116" s="862"/>
      <c r="DUY116" s="862"/>
      <c r="DUZ116" s="863"/>
      <c r="DVA116" s="863"/>
      <c r="DVB116" s="863"/>
      <c r="DVC116" s="863"/>
      <c r="DVD116" s="863"/>
      <c r="DVE116" s="861"/>
      <c r="DVF116" s="862"/>
      <c r="DVG116" s="862"/>
      <c r="DVH116" s="863"/>
      <c r="DVI116" s="863"/>
      <c r="DVJ116" s="863"/>
      <c r="DVK116" s="863"/>
      <c r="DVL116" s="863"/>
      <c r="DVM116" s="861"/>
      <c r="DVN116" s="862"/>
      <c r="DVO116" s="862"/>
      <c r="DVP116" s="863"/>
      <c r="DVQ116" s="863"/>
      <c r="DVR116" s="863"/>
      <c r="DVS116" s="863"/>
      <c r="DVT116" s="863"/>
      <c r="DVU116" s="861"/>
      <c r="DVV116" s="862"/>
      <c r="DVW116" s="862"/>
      <c r="DVX116" s="863"/>
      <c r="DVY116" s="863"/>
      <c r="DVZ116" s="863"/>
      <c r="DWA116" s="863"/>
      <c r="DWB116" s="863"/>
      <c r="DWC116" s="861"/>
      <c r="DWD116" s="862"/>
      <c r="DWE116" s="862"/>
      <c r="DWF116" s="863"/>
      <c r="DWG116" s="863"/>
      <c r="DWH116" s="863"/>
      <c r="DWI116" s="863"/>
      <c r="DWJ116" s="863"/>
      <c r="DWK116" s="861"/>
      <c r="DWL116" s="862"/>
      <c r="DWM116" s="862"/>
      <c r="DWN116" s="863"/>
      <c r="DWO116" s="863"/>
      <c r="DWP116" s="863"/>
      <c r="DWQ116" s="863"/>
      <c r="DWR116" s="863"/>
      <c r="DWS116" s="861"/>
      <c r="DWT116" s="862"/>
      <c r="DWU116" s="862"/>
      <c r="DWV116" s="863"/>
      <c r="DWW116" s="863"/>
      <c r="DWX116" s="863"/>
      <c r="DWY116" s="863"/>
      <c r="DWZ116" s="863"/>
      <c r="DXA116" s="861"/>
      <c r="DXB116" s="862"/>
      <c r="DXC116" s="862"/>
      <c r="DXD116" s="863"/>
      <c r="DXE116" s="863"/>
      <c r="DXF116" s="863"/>
      <c r="DXG116" s="863"/>
      <c r="DXH116" s="863"/>
      <c r="DXI116" s="861"/>
      <c r="DXJ116" s="862"/>
      <c r="DXK116" s="862"/>
      <c r="DXL116" s="863"/>
      <c r="DXM116" s="863"/>
      <c r="DXN116" s="863"/>
      <c r="DXO116" s="863"/>
      <c r="DXP116" s="863"/>
      <c r="DXQ116" s="861"/>
      <c r="DXR116" s="862"/>
      <c r="DXS116" s="862"/>
      <c r="DXT116" s="863"/>
      <c r="DXU116" s="863"/>
      <c r="DXV116" s="863"/>
      <c r="DXW116" s="863"/>
      <c r="DXX116" s="863"/>
      <c r="DXY116" s="861"/>
      <c r="DXZ116" s="862"/>
      <c r="DYA116" s="862"/>
      <c r="DYB116" s="863"/>
      <c r="DYC116" s="863"/>
      <c r="DYD116" s="863"/>
      <c r="DYE116" s="863"/>
      <c r="DYF116" s="863"/>
      <c r="DYG116" s="861"/>
      <c r="DYH116" s="862"/>
      <c r="DYI116" s="862"/>
      <c r="DYJ116" s="863"/>
      <c r="DYK116" s="863"/>
      <c r="DYL116" s="863"/>
      <c r="DYM116" s="863"/>
      <c r="DYN116" s="863"/>
      <c r="DYO116" s="861"/>
      <c r="DYP116" s="862"/>
      <c r="DYQ116" s="862"/>
      <c r="DYR116" s="863"/>
      <c r="DYS116" s="863"/>
      <c r="DYT116" s="863"/>
      <c r="DYU116" s="863"/>
      <c r="DYV116" s="863"/>
      <c r="DYW116" s="861"/>
      <c r="DYX116" s="862"/>
      <c r="DYY116" s="862"/>
      <c r="DYZ116" s="863"/>
      <c r="DZA116" s="863"/>
      <c r="DZB116" s="863"/>
      <c r="DZC116" s="863"/>
      <c r="DZD116" s="863"/>
      <c r="DZE116" s="861"/>
      <c r="DZF116" s="862"/>
      <c r="DZG116" s="862"/>
      <c r="DZH116" s="863"/>
      <c r="DZI116" s="863"/>
      <c r="DZJ116" s="863"/>
      <c r="DZK116" s="863"/>
      <c r="DZL116" s="863"/>
      <c r="DZM116" s="861"/>
      <c r="DZN116" s="862"/>
      <c r="DZO116" s="862"/>
      <c r="DZP116" s="863"/>
      <c r="DZQ116" s="863"/>
      <c r="DZR116" s="863"/>
      <c r="DZS116" s="863"/>
      <c r="DZT116" s="863"/>
      <c r="DZU116" s="861"/>
      <c r="DZV116" s="862"/>
      <c r="DZW116" s="862"/>
      <c r="DZX116" s="863"/>
      <c r="DZY116" s="863"/>
      <c r="DZZ116" s="863"/>
      <c r="EAA116" s="863"/>
      <c r="EAB116" s="863"/>
      <c r="EAC116" s="861"/>
      <c r="EAD116" s="862"/>
      <c r="EAE116" s="862"/>
      <c r="EAF116" s="863"/>
      <c r="EAG116" s="863"/>
      <c r="EAH116" s="863"/>
      <c r="EAI116" s="863"/>
      <c r="EAJ116" s="863"/>
      <c r="EAK116" s="861"/>
      <c r="EAL116" s="862"/>
      <c r="EAM116" s="862"/>
      <c r="EAN116" s="863"/>
      <c r="EAO116" s="863"/>
      <c r="EAP116" s="863"/>
      <c r="EAQ116" s="863"/>
      <c r="EAR116" s="863"/>
      <c r="EAS116" s="861"/>
      <c r="EAT116" s="862"/>
      <c r="EAU116" s="862"/>
      <c r="EAV116" s="863"/>
      <c r="EAW116" s="863"/>
      <c r="EAX116" s="863"/>
      <c r="EAY116" s="863"/>
      <c r="EAZ116" s="863"/>
      <c r="EBA116" s="861"/>
      <c r="EBB116" s="862"/>
      <c r="EBC116" s="862"/>
      <c r="EBD116" s="863"/>
      <c r="EBE116" s="863"/>
      <c r="EBF116" s="863"/>
      <c r="EBG116" s="863"/>
      <c r="EBH116" s="863"/>
      <c r="EBI116" s="861"/>
      <c r="EBJ116" s="862"/>
      <c r="EBK116" s="862"/>
      <c r="EBL116" s="863"/>
      <c r="EBM116" s="863"/>
      <c r="EBN116" s="863"/>
      <c r="EBO116" s="863"/>
      <c r="EBP116" s="863"/>
      <c r="EBQ116" s="861"/>
      <c r="EBR116" s="862"/>
      <c r="EBS116" s="862"/>
      <c r="EBT116" s="863"/>
      <c r="EBU116" s="863"/>
      <c r="EBV116" s="863"/>
      <c r="EBW116" s="863"/>
      <c r="EBX116" s="863"/>
      <c r="EBY116" s="861"/>
      <c r="EBZ116" s="862"/>
      <c r="ECA116" s="862"/>
      <c r="ECB116" s="863"/>
      <c r="ECC116" s="863"/>
      <c r="ECD116" s="863"/>
      <c r="ECE116" s="863"/>
      <c r="ECF116" s="863"/>
      <c r="ECG116" s="861"/>
      <c r="ECH116" s="862"/>
      <c r="ECI116" s="862"/>
      <c r="ECJ116" s="863"/>
      <c r="ECK116" s="863"/>
      <c r="ECL116" s="863"/>
      <c r="ECM116" s="863"/>
      <c r="ECN116" s="863"/>
      <c r="ECO116" s="861"/>
      <c r="ECP116" s="862"/>
      <c r="ECQ116" s="862"/>
      <c r="ECR116" s="863"/>
      <c r="ECS116" s="863"/>
      <c r="ECT116" s="863"/>
      <c r="ECU116" s="863"/>
      <c r="ECV116" s="863"/>
      <c r="ECW116" s="861"/>
      <c r="ECX116" s="862"/>
      <c r="ECY116" s="862"/>
      <c r="ECZ116" s="863"/>
      <c r="EDA116" s="863"/>
      <c r="EDB116" s="863"/>
      <c r="EDC116" s="863"/>
      <c r="EDD116" s="863"/>
      <c r="EDE116" s="861"/>
      <c r="EDF116" s="862"/>
      <c r="EDG116" s="862"/>
      <c r="EDH116" s="863"/>
      <c r="EDI116" s="863"/>
      <c r="EDJ116" s="863"/>
      <c r="EDK116" s="863"/>
      <c r="EDL116" s="863"/>
      <c r="EDM116" s="861"/>
      <c r="EDN116" s="862"/>
      <c r="EDO116" s="862"/>
      <c r="EDP116" s="863"/>
      <c r="EDQ116" s="863"/>
      <c r="EDR116" s="863"/>
      <c r="EDS116" s="863"/>
      <c r="EDT116" s="863"/>
      <c r="EDU116" s="861"/>
      <c r="EDV116" s="862"/>
      <c r="EDW116" s="862"/>
      <c r="EDX116" s="863"/>
      <c r="EDY116" s="863"/>
      <c r="EDZ116" s="863"/>
      <c r="EEA116" s="863"/>
      <c r="EEB116" s="863"/>
      <c r="EEC116" s="861"/>
      <c r="EED116" s="862"/>
      <c r="EEE116" s="862"/>
      <c r="EEF116" s="863"/>
      <c r="EEG116" s="863"/>
      <c r="EEH116" s="863"/>
      <c r="EEI116" s="863"/>
      <c r="EEJ116" s="863"/>
      <c r="EEK116" s="861"/>
      <c r="EEL116" s="862"/>
      <c r="EEM116" s="862"/>
      <c r="EEN116" s="863"/>
      <c r="EEO116" s="863"/>
      <c r="EEP116" s="863"/>
      <c r="EEQ116" s="863"/>
      <c r="EER116" s="863"/>
      <c r="EES116" s="861"/>
      <c r="EET116" s="862"/>
      <c r="EEU116" s="862"/>
      <c r="EEV116" s="863"/>
      <c r="EEW116" s="863"/>
      <c r="EEX116" s="863"/>
      <c r="EEY116" s="863"/>
      <c r="EEZ116" s="863"/>
      <c r="EFA116" s="861"/>
      <c r="EFB116" s="862"/>
      <c r="EFC116" s="862"/>
      <c r="EFD116" s="863"/>
      <c r="EFE116" s="863"/>
      <c r="EFF116" s="863"/>
      <c r="EFG116" s="863"/>
      <c r="EFH116" s="863"/>
      <c r="EFI116" s="861"/>
      <c r="EFJ116" s="862"/>
      <c r="EFK116" s="862"/>
      <c r="EFL116" s="863"/>
      <c r="EFM116" s="863"/>
      <c r="EFN116" s="863"/>
      <c r="EFO116" s="863"/>
      <c r="EFP116" s="863"/>
      <c r="EFQ116" s="861"/>
      <c r="EFR116" s="862"/>
      <c r="EFS116" s="862"/>
      <c r="EFT116" s="863"/>
      <c r="EFU116" s="863"/>
      <c r="EFV116" s="863"/>
      <c r="EFW116" s="863"/>
      <c r="EFX116" s="863"/>
      <c r="EFY116" s="861"/>
      <c r="EFZ116" s="862"/>
      <c r="EGA116" s="862"/>
      <c r="EGB116" s="863"/>
      <c r="EGC116" s="863"/>
      <c r="EGD116" s="863"/>
      <c r="EGE116" s="863"/>
      <c r="EGF116" s="863"/>
      <c r="EGG116" s="861"/>
      <c r="EGH116" s="862"/>
      <c r="EGI116" s="862"/>
      <c r="EGJ116" s="863"/>
      <c r="EGK116" s="863"/>
      <c r="EGL116" s="863"/>
      <c r="EGM116" s="863"/>
      <c r="EGN116" s="863"/>
      <c r="EGO116" s="861"/>
      <c r="EGP116" s="862"/>
      <c r="EGQ116" s="862"/>
      <c r="EGR116" s="863"/>
      <c r="EGS116" s="863"/>
      <c r="EGT116" s="863"/>
      <c r="EGU116" s="863"/>
      <c r="EGV116" s="863"/>
      <c r="EGW116" s="861"/>
      <c r="EGX116" s="862"/>
      <c r="EGY116" s="862"/>
      <c r="EGZ116" s="863"/>
      <c r="EHA116" s="863"/>
      <c r="EHB116" s="863"/>
      <c r="EHC116" s="863"/>
      <c r="EHD116" s="863"/>
      <c r="EHE116" s="861"/>
      <c r="EHF116" s="862"/>
      <c r="EHG116" s="862"/>
      <c r="EHH116" s="863"/>
      <c r="EHI116" s="863"/>
      <c r="EHJ116" s="863"/>
      <c r="EHK116" s="863"/>
      <c r="EHL116" s="863"/>
      <c r="EHM116" s="861"/>
      <c r="EHN116" s="862"/>
      <c r="EHO116" s="862"/>
      <c r="EHP116" s="863"/>
      <c r="EHQ116" s="863"/>
      <c r="EHR116" s="863"/>
      <c r="EHS116" s="863"/>
      <c r="EHT116" s="863"/>
      <c r="EHU116" s="861"/>
      <c r="EHV116" s="862"/>
      <c r="EHW116" s="862"/>
      <c r="EHX116" s="863"/>
      <c r="EHY116" s="863"/>
      <c r="EHZ116" s="863"/>
      <c r="EIA116" s="863"/>
      <c r="EIB116" s="863"/>
      <c r="EIC116" s="861"/>
      <c r="EID116" s="862"/>
      <c r="EIE116" s="862"/>
      <c r="EIF116" s="863"/>
      <c r="EIG116" s="863"/>
      <c r="EIH116" s="863"/>
      <c r="EII116" s="863"/>
      <c r="EIJ116" s="863"/>
      <c r="EIK116" s="861"/>
      <c r="EIL116" s="862"/>
      <c r="EIM116" s="862"/>
      <c r="EIN116" s="863"/>
      <c r="EIO116" s="863"/>
      <c r="EIP116" s="863"/>
      <c r="EIQ116" s="863"/>
      <c r="EIR116" s="863"/>
      <c r="EIS116" s="861"/>
      <c r="EIT116" s="862"/>
      <c r="EIU116" s="862"/>
      <c r="EIV116" s="863"/>
      <c r="EIW116" s="863"/>
      <c r="EIX116" s="863"/>
      <c r="EIY116" s="863"/>
      <c r="EIZ116" s="863"/>
      <c r="EJA116" s="861"/>
      <c r="EJB116" s="862"/>
      <c r="EJC116" s="862"/>
      <c r="EJD116" s="863"/>
      <c r="EJE116" s="863"/>
      <c r="EJF116" s="863"/>
      <c r="EJG116" s="863"/>
      <c r="EJH116" s="863"/>
      <c r="EJI116" s="861"/>
      <c r="EJJ116" s="862"/>
      <c r="EJK116" s="862"/>
      <c r="EJL116" s="863"/>
      <c r="EJM116" s="863"/>
      <c r="EJN116" s="863"/>
      <c r="EJO116" s="863"/>
      <c r="EJP116" s="863"/>
      <c r="EJQ116" s="861"/>
      <c r="EJR116" s="862"/>
      <c r="EJS116" s="862"/>
      <c r="EJT116" s="863"/>
      <c r="EJU116" s="863"/>
      <c r="EJV116" s="863"/>
      <c r="EJW116" s="863"/>
      <c r="EJX116" s="863"/>
      <c r="EJY116" s="861"/>
      <c r="EJZ116" s="862"/>
      <c r="EKA116" s="862"/>
      <c r="EKB116" s="863"/>
      <c r="EKC116" s="863"/>
      <c r="EKD116" s="863"/>
      <c r="EKE116" s="863"/>
      <c r="EKF116" s="863"/>
      <c r="EKG116" s="861"/>
      <c r="EKH116" s="862"/>
      <c r="EKI116" s="862"/>
      <c r="EKJ116" s="863"/>
      <c r="EKK116" s="863"/>
      <c r="EKL116" s="863"/>
      <c r="EKM116" s="863"/>
      <c r="EKN116" s="863"/>
      <c r="EKO116" s="861"/>
      <c r="EKP116" s="862"/>
      <c r="EKQ116" s="862"/>
      <c r="EKR116" s="863"/>
      <c r="EKS116" s="863"/>
      <c r="EKT116" s="863"/>
      <c r="EKU116" s="863"/>
      <c r="EKV116" s="863"/>
      <c r="EKW116" s="861"/>
      <c r="EKX116" s="862"/>
      <c r="EKY116" s="862"/>
      <c r="EKZ116" s="863"/>
      <c r="ELA116" s="863"/>
      <c r="ELB116" s="863"/>
      <c r="ELC116" s="863"/>
      <c r="ELD116" s="863"/>
      <c r="ELE116" s="861"/>
      <c r="ELF116" s="862"/>
      <c r="ELG116" s="862"/>
      <c r="ELH116" s="863"/>
      <c r="ELI116" s="863"/>
      <c r="ELJ116" s="863"/>
      <c r="ELK116" s="863"/>
      <c r="ELL116" s="863"/>
      <c r="ELM116" s="861"/>
      <c r="ELN116" s="862"/>
      <c r="ELO116" s="862"/>
      <c r="ELP116" s="863"/>
      <c r="ELQ116" s="863"/>
      <c r="ELR116" s="863"/>
      <c r="ELS116" s="863"/>
      <c r="ELT116" s="863"/>
      <c r="ELU116" s="861"/>
      <c r="ELV116" s="862"/>
      <c r="ELW116" s="862"/>
      <c r="ELX116" s="863"/>
      <c r="ELY116" s="863"/>
      <c r="ELZ116" s="863"/>
      <c r="EMA116" s="863"/>
      <c r="EMB116" s="863"/>
      <c r="EMC116" s="861"/>
      <c r="EMD116" s="862"/>
      <c r="EME116" s="862"/>
      <c r="EMF116" s="863"/>
      <c r="EMG116" s="863"/>
      <c r="EMH116" s="863"/>
      <c r="EMI116" s="863"/>
      <c r="EMJ116" s="863"/>
      <c r="EMK116" s="861"/>
      <c r="EML116" s="862"/>
      <c r="EMM116" s="862"/>
      <c r="EMN116" s="863"/>
      <c r="EMO116" s="863"/>
      <c r="EMP116" s="863"/>
      <c r="EMQ116" s="863"/>
      <c r="EMR116" s="863"/>
      <c r="EMS116" s="861"/>
      <c r="EMT116" s="862"/>
      <c r="EMU116" s="862"/>
      <c r="EMV116" s="863"/>
      <c r="EMW116" s="863"/>
      <c r="EMX116" s="863"/>
      <c r="EMY116" s="863"/>
      <c r="EMZ116" s="863"/>
      <c r="ENA116" s="861"/>
      <c r="ENB116" s="862"/>
      <c r="ENC116" s="862"/>
      <c r="END116" s="863"/>
      <c r="ENE116" s="863"/>
      <c r="ENF116" s="863"/>
      <c r="ENG116" s="863"/>
      <c r="ENH116" s="863"/>
      <c r="ENI116" s="861"/>
      <c r="ENJ116" s="862"/>
      <c r="ENK116" s="862"/>
      <c r="ENL116" s="863"/>
      <c r="ENM116" s="863"/>
      <c r="ENN116" s="863"/>
      <c r="ENO116" s="863"/>
      <c r="ENP116" s="863"/>
      <c r="ENQ116" s="861"/>
      <c r="ENR116" s="862"/>
      <c r="ENS116" s="862"/>
      <c r="ENT116" s="863"/>
      <c r="ENU116" s="863"/>
      <c r="ENV116" s="863"/>
      <c r="ENW116" s="863"/>
      <c r="ENX116" s="863"/>
      <c r="ENY116" s="861"/>
      <c r="ENZ116" s="862"/>
      <c r="EOA116" s="862"/>
      <c r="EOB116" s="863"/>
      <c r="EOC116" s="863"/>
      <c r="EOD116" s="863"/>
      <c r="EOE116" s="863"/>
      <c r="EOF116" s="863"/>
      <c r="EOG116" s="861"/>
      <c r="EOH116" s="862"/>
      <c r="EOI116" s="862"/>
      <c r="EOJ116" s="863"/>
      <c r="EOK116" s="863"/>
      <c r="EOL116" s="863"/>
      <c r="EOM116" s="863"/>
      <c r="EON116" s="863"/>
      <c r="EOO116" s="861"/>
      <c r="EOP116" s="862"/>
      <c r="EOQ116" s="862"/>
      <c r="EOR116" s="863"/>
      <c r="EOS116" s="863"/>
      <c r="EOT116" s="863"/>
      <c r="EOU116" s="863"/>
      <c r="EOV116" s="863"/>
      <c r="EOW116" s="861"/>
      <c r="EOX116" s="862"/>
      <c r="EOY116" s="862"/>
      <c r="EOZ116" s="863"/>
      <c r="EPA116" s="863"/>
      <c r="EPB116" s="863"/>
      <c r="EPC116" s="863"/>
      <c r="EPD116" s="863"/>
      <c r="EPE116" s="861"/>
      <c r="EPF116" s="862"/>
      <c r="EPG116" s="862"/>
      <c r="EPH116" s="863"/>
      <c r="EPI116" s="863"/>
      <c r="EPJ116" s="863"/>
      <c r="EPK116" s="863"/>
      <c r="EPL116" s="863"/>
      <c r="EPM116" s="861"/>
      <c r="EPN116" s="862"/>
      <c r="EPO116" s="862"/>
      <c r="EPP116" s="863"/>
      <c r="EPQ116" s="863"/>
      <c r="EPR116" s="863"/>
      <c r="EPS116" s="863"/>
      <c r="EPT116" s="863"/>
      <c r="EPU116" s="861"/>
      <c r="EPV116" s="862"/>
      <c r="EPW116" s="862"/>
      <c r="EPX116" s="863"/>
      <c r="EPY116" s="863"/>
      <c r="EPZ116" s="863"/>
      <c r="EQA116" s="863"/>
      <c r="EQB116" s="863"/>
      <c r="EQC116" s="861"/>
      <c r="EQD116" s="862"/>
      <c r="EQE116" s="862"/>
      <c r="EQF116" s="863"/>
      <c r="EQG116" s="863"/>
      <c r="EQH116" s="863"/>
      <c r="EQI116" s="863"/>
      <c r="EQJ116" s="863"/>
      <c r="EQK116" s="861"/>
      <c r="EQL116" s="862"/>
      <c r="EQM116" s="862"/>
      <c r="EQN116" s="863"/>
      <c r="EQO116" s="863"/>
      <c r="EQP116" s="863"/>
      <c r="EQQ116" s="863"/>
      <c r="EQR116" s="863"/>
      <c r="EQS116" s="861"/>
      <c r="EQT116" s="862"/>
      <c r="EQU116" s="862"/>
      <c r="EQV116" s="863"/>
      <c r="EQW116" s="863"/>
      <c r="EQX116" s="863"/>
      <c r="EQY116" s="863"/>
      <c r="EQZ116" s="863"/>
      <c r="ERA116" s="861"/>
      <c r="ERB116" s="862"/>
      <c r="ERC116" s="862"/>
      <c r="ERD116" s="863"/>
      <c r="ERE116" s="863"/>
      <c r="ERF116" s="863"/>
      <c r="ERG116" s="863"/>
      <c r="ERH116" s="863"/>
      <c r="ERI116" s="861"/>
      <c r="ERJ116" s="862"/>
      <c r="ERK116" s="862"/>
      <c r="ERL116" s="863"/>
      <c r="ERM116" s="863"/>
      <c r="ERN116" s="863"/>
      <c r="ERO116" s="863"/>
      <c r="ERP116" s="863"/>
      <c r="ERQ116" s="861"/>
      <c r="ERR116" s="862"/>
      <c r="ERS116" s="862"/>
      <c r="ERT116" s="863"/>
      <c r="ERU116" s="863"/>
      <c r="ERV116" s="863"/>
      <c r="ERW116" s="863"/>
      <c r="ERX116" s="863"/>
      <c r="ERY116" s="861"/>
      <c r="ERZ116" s="862"/>
      <c r="ESA116" s="862"/>
      <c r="ESB116" s="863"/>
      <c r="ESC116" s="863"/>
      <c r="ESD116" s="863"/>
      <c r="ESE116" s="863"/>
      <c r="ESF116" s="863"/>
      <c r="ESG116" s="861"/>
      <c r="ESH116" s="862"/>
      <c r="ESI116" s="862"/>
      <c r="ESJ116" s="863"/>
      <c r="ESK116" s="863"/>
      <c r="ESL116" s="863"/>
      <c r="ESM116" s="863"/>
      <c r="ESN116" s="863"/>
      <c r="ESO116" s="861"/>
      <c r="ESP116" s="862"/>
      <c r="ESQ116" s="862"/>
      <c r="ESR116" s="863"/>
      <c r="ESS116" s="863"/>
      <c r="EST116" s="863"/>
      <c r="ESU116" s="863"/>
      <c r="ESV116" s="863"/>
      <c r="ESW116" s="861"/>
      <c r="ESX116" s="862"/>
      <c r="ESY116" s="862"/>
      <c r="ESZ116" s="863"/>
      <c r="ETA116" s="863"/>
      <c r="ETB116" s="863"/>
      <c r="ETC116" s="863"/>
      <c r="ETD116" s="863"/>
      <c r="ETE116" s="861"/>
      <c r="ETF116" s="862"/>
      <c r="ETG116" s="862"/>
      <c r="ETH116" s="863"/>
      <c r="ETI116" s="863"/>
      <c r="ETJ116" s="863"/>
      <c r="ETK116" s="863"/>
      <c r="ETL116" s="863"/>
      <c r="ETM116" s="861"/>
      <c r="ETN116" s="862"/>
      <c r="ETO116" s="862"/>
      <c r="ETP116" s="863"/>
      <c r="ETQ116" s="863"/>
      <c r="ETR116" s="863"/>
      <c r="ETS116" s="863"/>
      <c r="ETT116" s="863"/>
      <c r="ETU116" s="861"/>
      <c r="ETV116" s="862"/>
      <c r="ETW116" s="862"/>
      <c r="ETX116" s="863"/>
      <c r="ETY116" s="863"/>
      <c r="ETZ116" s="863"/>
      <c r="EUA116" s="863"/>
      <c r="EUB116" s="863"/>
      <c r="EUC116" s="861"/>
      <c r="EUD116" s="862"/>
      <c r="EUE116" s="862"/>
      <c r="EUF116" s="863"/>
      <c r="EUG116" s="863"/>
      <c r="EUH116" s="863"/>
      <c r="EUI116" s="863"/>
      <c r="EUJ116" s="863"/>
      <c r="EUK116" s="861"/>
      <c r="EUL116" s="862"/>
      <c r="EUM116" s="862"/>
      <c r="EUN116" s="863"/>
      <c r="EUO116" s="863"/>
      <c r="EUP116" s="863"/>
      <c r="EUQ116" s="863"/>
      <c r="EUR116" s="863"/>
      <c r="EUS116" s="861"/>
      <c r="EUT116" s="862"/>
      <c r="EUU116" s="862"/>
      <c r="EUV116" s="863"/>
      <c r="EUW116" s="863"/>
      <c r="EUX116" s="863"/>
      <c r="EUY116" s="863"/>
      <c r="EUZ116" s="863"/>
      <c r="EVA116" s="861"/>
      <c r="EVB116" s="862"/>
      <c r="EVC116" s="862"/>
      <c r="EVD116" s="863"/>
      <c r="EVE116" s="863"/>
      <c r="EVF116" s="863"/>
      <c r="EVG116" s="863"/>
      <c r="EVH116" s="863"/>
      <c r="EVI116" s="861"/>
      <c r="EVJ116" s="862"/>
      <c r="EVK116" s="862"/>
      <c r="EVL116" s="863"/>
      <c r="EVM116" s="863"/>
      <c r="EVN116" s="863"/>
      <c r="EVO116" s="863"/>
      <c r="EVP116" s="863"/>
      <c r="EVQ116" s="861"/>
      <c r="EVR116" s="862"/>
      <c r="EVS116" s="862"/>
      <c r="EVT116" s="863"/>
      <c r="EVU116" s="863"/>
      <c r="EVV116" s="863"/>
      <c r="EVW116" s="863"/>
      <c r="EVX116" s="863"/>
      <c r="EVY116" s="861"/>
      <c r="EVZ116" s="862"/>
      <c r="EWA116" s="862"/>
      <c r="EWB116" s="863"/>
      <c r="EWC116" s="863"/>
      <c r="EWD116" s="863"/>
      <c r="EWE116" s="863"/>
      <c r="EWF116" s="863"/>
      <c r="EWG116" s="861"/>
      <c r="EWH116" s="862"/>
      <c r="EWI116" s="862"/>
      <c r="EWJ116" s="863"/>
      <c r="EWK116" s="863"/>
      <c r="EWL116" s="863"/>
      <c r="EWM116" s="863"/>
      <c r="EWN116" s="863"/>
      <c r="EWO116" s="861"/>
      <c r="EWP116" s="862"/>
      <c r="EWQ116" s="862"/>
      <c r="EWR116" s="863"/>
      <c r="EWS116" s="863"/>
      <c r="EWT116" s="863"/>
      <c r="EWU116" s="863"/>
      <c r="EWV116" s="863"/>
      <c r="EWW116" s="861"/>
      <c r="EWX116" s="862"/>
      <c r="EWY116" s="862"/>
      <c r="EWZ116" s="863"/>
      <c r="EXA116" s="863"/>
      <c r="EXB116" s="863"/>
      <c r="EXC116" s="863"/>
      <c r="EXD116" s="863"/>
      <c r="EXE116" s="861"/>
      <c r="EXF116" s="862"/>
      <c r="EXG116" s="862"/>
      <c r="EXH116" s="863"/>
      <c r="EXI116" s="863"/>
      <c r="EXJ116" s="863"/>
      <c r="EXK116" s="863"/>
      <c r="EXL116" s="863"/>
      <c r="EXM116" s="861"/>
      <c r="EXN116" s="862"/>
      <c r="EXO116" s="862"/>
      <c r="EXP116" s="863"/>
      <c r="EXQ116" s="863"/>
      <c r="EXR116" s="863"/>
      <c r="EXS116" s="863"/>
      <c r="EXT116" s="863"/>
      <c r="EXU116" s="861"/>
      <c r="EXV116" s="862"/>
      <c r="EXW116" s="862"/>
      <c r="EXX116" s="863"/>
      <c r="EXY116" s="863"/>
      <c r="EXZ116" s="863"/>
      <c r="EYA116" s="863"/>
      <c r="EYB116" s="863"/>
      <c r="EYC116" s="861"/>
      <c r="EYD116" s="862"/>
      <c r="EYE116" s="862"/>
      <c r="EYF116" s="863"/>
      <c r="EYG116" s="863"/>
      <c r="EYH116" s="863"/>
      <c r="EYI116" s="863"/>
      <c r="EYJ116" s="863"/>
      <c r="EYK116" s="861"/>
      <c r="EYL116" s="862"/>
      <c r="EYM116" s="862"/>
      <c r="EYN116" s="863"/>
      <c r="EYO116" s="863"/>
      <c r="EYP116" s="863"/>
      <c r="EYQ116" s="863"/>
      <c r="EYR116" s="863"/>
      <c r="EYS116" s="861"/>
      <c r="EYT116" s="862"/>
      <c r="EYU116" s="862"/>
      <c r="EYV116" s="863"/>
      <c r="EYW116" s="863"/>
      <c r="EYX116" s="863"/>
      <c r="EYY116" s="863"/>
      <c r="EYZ116" s="863"/>
      <c r="EZA116" s="861"/>
      <c r="EZB116" s="862"/>
      <c r="EZC116" s="862"/>
      <c r="EZD116" s="863"/>
      <c r="EZE116" s="863"/>
      <c r="EZF116" s="863"/>
      <c r="EZG116" s="863"/>
      <c r="EZH116" s="863"/>
      <c r="EZI116" s="861"/>
      <c r="EZJ116" s="862"/>
      <c r="EZK116" s="862"/>
      <c r="EZL116" s="863"/>
      <c r="EZM116" s="863"/>
      <c r="EZN116" s="863"/>
      <c r="EZO116" s="863"/>
      <c r="EZP116" s="863"/>
      <c r="EZQ116" s="861"/>
      <c r="EZR116" s="862"/>
      <c r="EZS116" s="862"/>
      <c r="EZT116" s="863"/>
      <c r="EZU116" s="863"/>
      <c r="EZV116" s="863"/>
      <c r="EZW116" s="863"/>
      <c r="EZX116" s="863"/>
      <c r="EZY116" s="861"/>
      <c r="EZZ116" s="862"/>
      <c r="FAA116" s="862"/>
      <c r="FAB116" s="863"/>
      <c r="FAC116" s="863"/>
      <c r="FAD116" s="863"/>
      <c r="FAE116" s="863"/>
      <c r="FAF116" s="863"/>
      <c r="FAG116" s="861"/>
      <c r="FAH116" s="862"/>
      <c r="FAI116" s="862"/>
      <c r="FAJ116" s="863"/>
      <c r="FAK116" s="863"/>
      <c r="FAL116" s="863"/>
      <c r="FAM116" s="863"/>
      <c r="FAN116" s="863"/>
      <c r="FAO116" s="861"/>
      <c r="FAP116" s="862"/>
      <c r="FAQ116" s="862"/>
      <c r="FAR116" s="863"/>
      <c r="FAS116" s="863"/>
      <c r="FAT116" s="863"/>
      <c r="FAU116" s="863"/>
      <c r="FAV116" s="863"/>
      <c r="FAW116" s="861"/>
      <c r="FAX116" s="862"/>
      <c r="FAY116" s="862"/>
      <c r="FAZ116" s="863"/>
      <c r="FBA116" s="863"/>
      <c r="FBB116" s="863"/>
      <c r="FBC116" s="863"/>
      <c r="FBD116" s="863"/>
      <c r="FBE116" s="861"/>
      <c r="FBF116" s="862"/>
      <c r="FBG116" s="862"/>
      <c r="FBH116" s="863"/>
      <c r="FBI116" s="863"/>
      <c r="FBJ116" s="863"/>
      <c r="FBK116" s="863"/>
      <c r="FBL116" s="863"/>
      <c r="FBM116" s="861"/>
      <c r="FBN116" s="862"/>
      <c r="FBO116" s="862"/>
      <c r="FBP116" s="863"/>
      <c r="FBQ116" s="863"/>
      <c r="FBR116" s="863"/>
      <c r="FBS116" s="863"/>
      <c r="FBT116" s="863"/>
      <c r="FBU116" s="861"/>
      <c r="FBV116" s="862"/>
      <c r="FBW116" s="862"/>
      <c r="FBX116" s="863"/>
      <c r="FBY116" s="863"/>
      <c r="FBZ116" s="863"/>
      <c r="FCA116" s="863"/>
      <c r="FCB116" s="863"/>
      <c r="FCC116" s="861"/>
      <c r="FCD116" s="862"/>
      <c r="FCE116" s="862"/>
      <c r="FCF116" s="863"/>
      <c r="FCG116" s="863"/>
      <c r="FCH116" s="863"/>
      <c r="FCI116" s="863"/>
      <c r="FCJ116" s="863"/>
      <c r="FCK116" s="861"/>
      <c r="FCL116" s="862"/>
      <c r="FCM116" s="862"/>
      <c r="FCN116" s="863"/>
      <c r="FCO116" s="863"/>
      <c r="FCP116" s="863"/>
      <c r="FCQ116" s="863"/>
      <c r="FCR116" s="863"/>
      <c r="FCS116" s="861"/>
      <c r="FCT116" s="862"/>
      <c r="FCU116" s="862"/>
      <c r="FCV116" s="863"/>
      <c r="FCW116" s="863"/>
      <c r="FCX116" s="863"/>
      <c r="FCY116" s="863"/>
      <c r="FCZ116" s="863"/>
      <c r="FDA116" s="861"/>
      <c r="FDB116" s="862"/>
      <c r="FDC116" s="862"/>
      <c r="FDD116" s="863"/>
      <c r="FDE116" s="863"/>
      <c r="FDF116" s="863"/>
      <c r="FDG116" s="863"/>
      <c r="FDH116" s="863"/>
      <c r="FDI116" s="861"/>
      <c r="FDJ116" s="862"/>
      <c r="FDK116" s="862"/>
      <c r="FDL116" s="863"/>
      <c r="FDM116" s="863"/>
      <c r="FDN116" s="863"/>
      <c r="FDO116" s="863"/>
      <c r="FDP116" s="863"/>
      <c r="FDQ116" s="861"/>
      <c r="FDR116" s="862"/>
      <c r="FDS116" s="862"/>
      <c r="FDT116" s="863"/>
      <c r="FDU116" s="863"/>
      <c r="FDV116" s="863"/>
      <c r="FDW116" s="863"/>
      <c r="FDX116" s="863"/>
      <c r="FDY116" s="861"/>
      <c r="FDZ116" s="862"/>
      <c r="FEA116" s="862"/>
      <c r="FEB116" s="863"/>
      <c r="FEC116" s="863"/>
      <c r="FED116" s="863"/>
      <c r="FEE116" s="863"/>
      <c r="FEF116" s="863"/>
      <c r="FEG116" s="861"/>
      <c r="FEH116" s="862"/>
      <c r="FEI116" s="862"/>
      <c r="FEJ116" s="863"/>
      <c r="FEK116" s="863"/>
      <c r="FEL116" s="863"/>
      <c r="FEM116" s="863"/>
      <c r="FEN116" s="863"/>
      <c r="FEO116" s="861"/>
      <c r="FEP116" s="862"/>
      <c r="FEQ116" s="862"/>
      <c r="FER116" s="863"/>
      <c r="FES116" s="863"/>
      <c r="FET116" s="863"/>
      <c r="FEU116" s="863"/>
      <c r="FEV116" s="863"/>
      <c r="FEW116" s="861"/>
      <c r="FEX116" s="862"/>
      <c r="FEY116" s="862"/>
      <c r="FEZ116" s="863"/>
      <c r="FFA116" s="863"/>
      <c r="FFB116" s="863"/>
      <c r="FFC116" s="863"/>
      <c r="FFD116" s="863"/>
      <c r="FFE116" s="861"/>
      <c r="FFF116" s="862"/>
      <c r="FFG116" s="862"/>
      <c r="FFH116" s="863"/>
      <c r="FFI116" s="863"/>
      <c r="FFJ116" s="863"/>
      <c r="FFK116" s="863"/>
      <c r="FFL116" s="863"/>
      <c r="FFM116" s="861"/>
      <c r="FFN116" s="862"/>
      <c r="FFO116" s="862"/>
      <c r="FFP116" s="863"/>
      <c r="FFQ116" s="863"/>
      <c r="FFR116" s="863"/>
      <c r="FFS116" s="863"/>
      <c r="FFT116" s="863"/>
      <c r="FFU116" s="861"/>
      <c r="FFV116" s="862"/>
      <c r="FFW116" s="862"/>
      <c r="FFX116" s="863"/>
      <c r="FFY116" s="863"/>
      <c r="FFZ116" s="863"/>
      <c r="FGA116" s="863"/>
      <c r="FGB116" s="863"/>
      <c r="FGC116" s="861"/>
      <c r="FGD116" s="862"/>
      <c r="FGE116" s="862"/>
      <c r="FGF116" s="863"/>
      <c r="FGG116" s="863"/>
      <c r="FGH116" s="863"/>
      <c r="FGI116" s="863"/>
      <c r="FGJ116" s="863"/>
      <c r="FGK116" s="861"/>
      <c r="FGL116" s="862"/>
      <c r="FGM116" s="862"/>
      <c r="FGN116" s="863"/>
      <c r="FGO116" s="863"/>
      <c r="FGP116" s="863"/>
      <c r="FGQ116" s="863"/>
      <c r="FGR116" s="863"/>
      <c r="FGS116" s="861"/>
      <c r="FGT116" s="862"/>
      <c r="FGU116" s="862"/>
      <c r="FGV116" s="863"/>
      <c r="FGW116" s="863"/>
      <c r="FGX116" s="863"/>
      <c r="FGY116" s="863"/>
      <c r="FGZ116" s="863"/>
      <c r="FHA116" s="861"/>
      <c r="FHB116" s="862"/>
      <c r="FHC116" s="862"/>
      <c r="FHD116" s="863"/>
      <c r="FHE116" s="863"/>
      <c r="FHF116" s="863"/>
      <c r="FHG116" s="863"/>
      <c r="FHH116" s="863"/>
      <c r="FHI116" s="861"/>
      <c r="FHJ116" s="862"/>
      <c r="FHK116" s="862"/>
      <c r="FHL116" s="863"/>
      <c r="FHM116" s="863"/>
      <c r="FHN116" s="863"/>
      <c r="FHO116" s="863"/>
      <c r="FHP116" s="863"/>
      <c r="FHQ116" s="861"/>
      <c r="FHR116" s="862"/>
      <c r="FHS116" s="862"/>
      <c r="FHT116" s="863"/>
      <c r="FHU116" s="863"/>
      <c r="FHV116" s="863"/>
      <c r="FHW116" s="863"/>
      <c r="FHX116" s="863"/>
      <c r="FHY116" s="861"/>
      <c r="FHZ116" s="862"/>
      <c r="FIA116" s="862"/>
      <c r="FIB116" s="863"/>
      <c r="FIC116" s="863"/>
      <c r="FID116" s="863"/>
      <c r="FIE116" s="863"/>
      <c r="FIF116" s="863"/>
      <c r="FIG116" s="861"/>
      <c r="FIH116" s="862"/>
      <c r="FII116" s="862"/>
      <c r="FIJ116" s="863"/>
      <c r="FIK116" s="863"/>
      <c r="FIL116" s="863"/>
      <c r="FIM116" s="863"/>
      <c r="FIN116" s="863"/>
      <c r="FIO116" s="861"/>
      <c r="FIP116" s="862"/>
      <c r="FIQ116" s="862"/>
      <c r="FIR116" s="863"/>
      <c r="FIS116" s="863"/>
      <c r="FIT116" s="863"/>
      <c r="FIU116" s="863"/>
      <c r="FIV116" s="863"/>
      <c r="FIW116" s="861"/>
      <c r="FIX116" s="862"/>
      <c r="FIY116" s="862"/>
      <c r="FIZ116" s="863"/>
      <c r="FJA116" s="863"/>
      <c r="FJB116" s="863"/>
      <c r="FJC116" s="863"/>
      <c r="FJD116" s="863"/>
      <c r="FJE116" s="861"/>
      <c r="FJF116" s="862"/>
      <c r="FJG116" s="862"/>
      <c r="FJH116" s="863"/>
      <c r="FJI116" s="863"/>
      <c r="FJJ116" s="863"/>
      <c r="FJK116" s="863"/>
      <c r="FJL116" s="863"/>
      <c r="FJM116" s="861"/>
      <c r="FJN116" s="862"/>
      <c r="FJO116" s="862"/>
      <c r="FJP116" s="863"/>
      <c r="FJQ116" s="863"/>
      <c r="FJR116" s="863"/>
      <c r="FJS116" s="863"/>
      <c r="FJT116" s="863"/>
      <c r="FJU116" s="861"/>
      <c r="FJV116" s="862"/>
      <c r="FJW116" s="862"/>
      <c r="FJX116" s="863"/>
      <c r="FJY116" s="863"/>
      <c r="FJZ116" s="863"/>
      <c r="FKA116" s="863"/>
      <c r="FKB116" s="863"/>
      <c r="FKC116" s="861"/>
      <c r="FKD116" s="862"/>
      <c r="FKE116" s="862"/>
      <c r="FKF116" s="863"/>
      <c r="FKG116" s="863"/>
      <c r="FKH116" s="863"/>
      <c r="FKI116" s="863"/>
      <c r="FKJ116" s="863"/>
      <c r="FKK116" s="861"/>
      <c r="FKL116" s="862"/>
      <c r="FKM116" s="862"/>
      <c r="FKN116" s="863"/>
      <c r="FKO116" s="863"/>
      <c r="FKP116" s="863"/>
      <c r="FKQ116" s="863"/>
      <c r="FKR116" s="863"/>
      <c r="FKS116" s="861"/>
      <c r="FKT116" s="862"/>
      <c r="FKU116" s="862"/>
      <c r="FKV116" s="863"/>
      <c r="FKW116" s="863"/>
      <c r="FKX116" s="863"/>
      <c r="FKY116" s="863"/>
      <c r="FKZ116" s="863"/>
      <c r="FLA116" s="861"/>
      <c r="FLB116" s="862"/>
      <c r="FLC116" s="862"/>
      <c r="FLD116" s="863"/>
      <c r="FLE116" s="863"/>
      <c r="FLF116" s="863"/>
      <c r="FLG116" s="863"/>
      <c r="FLH116" s="863"/>
      <c r="FLI116" s="861"/>
      <c r="FLJ116" s="862"/>
      <c r="FLK116" s="862"/>
      <c r="FLL116" s="863"/>
      <c r="FLM116" s="863"/>
      <c r="FLN116" s="863"/>
      <c r="FLO116" s="863"/>
      <c r="FLP116" s="863"/>
      <c r="FLQ116" s="861"/>
      <c r="FLR116" s="862"/>
      <c r="FLS116" s="862"/>
      <c r="FLT116" s="863"/>
      <c r="FLU116" s="863"/>
      <c r="FLV116" s="863"/>
      <c r="FLW116" s="863"/>
      <c r="FLX116" s="863"/>
      <c r="FLY116" s="861"/>
      <c r="FLZ116" s="862"/>
      <c r="FMA116" s="862"/>
      <c r="FMB116" s="863"/>
      <c r="FMC116" s="863"/>
      <c r="FMD116" s="863"/>
      <c r="FME116" s="863"/>
      <c r="FMF116" s="863"/>
      <c r="FMG116" s="861"/>
      <c r="FMH116" s="862"/>
      <c r="FMI116" s="862"/>
      <c r="FMJ116" s="863"/>
      <c r="FMK116" s="863"/>
      <c r="FML116" s="863"/>
      <c r="FMM116" s="863"/>
      <c r="FMN116" s="863"/>
      <c r="FMO116" s="861"/>
      <c r="FMP116" s="862"/>
      <c r="FMQ116" s="862"/>
      <c r="FMR116" s="863"/>
      <c r="FMS116" s="863"/>
      <c r="FMT116" s="863"/>
      <c r="FMU116" s="863"/>
      <c r="FMV116" s="863"/>
      <c r="FMW116" s="861"/>
      <c r="FMX116" s="862"/>
      <c r="FMY116" s="862"/>
      <c r="FMZ116" s="863"/>
      <c r="FNA116" s="863"/>
      <c r="FNB116" s="863"/>
      <c r="FNC116" s="863"/>
      <c r="FND116" s="863"/>
      <c r="FNE116" s="861"/>
      <c r="FNF116" s="862"/>
      <c r="FNG116" s="862"/>
      <c r="FNH116" s="863"/>
      <c r="FNI116" s="863"/>
      <c r="FNJ116" s="863"/>
      <c r="FNK116" s="863"/>
      <c r="FNL116" s="863"/>
      <c r="FNM116" s="861"/>
      <c r="FNN116" s="862"/>
      <c r="FNO116" s="862"/>
      <c r="FNP116" s="863"/>
      <c r="FNQ116" s="863"/>
      <c r="FNR116" s="863"/>
      <c r="FNS116" s="863"/>
      <c r="FNT116" s="863"/>
      <c r="FNU116" s="861"/>
      <c r="FNV116" s="862"/>
      <c r="FNW116" s="862"/>
      <c r="FNX116" s="863"/>
      <c r="FNY116" s="863"/>
      <c r="FNZ116" s="863"/>
      <c r="FOA116" s="863"/>
      <c r="FOB116" s="863"/>
      <c r="FOC116" s="861"/>
      <c r="FOD116" s="862"/>
      <c r="FOE116" s="862"/>
      <c r="FOF116" s="863"/>
      <c r="FOG116" s="863"/>
      <c r="FOH116" s="863"/>
      <c r="FOI116" s="863"/>
      <c r="FOJ116" s="863"/>
      <c r="FOK116" s="861"/>
      <c r="FOL116" s="862"/>
      <c r="FOM116" s="862"/>
      <c r="FON116" s="863"/>
      <c r="FOO116" s="863"/>
      <c r="FOP116" s="863"/>
      <c r="FOQ116" s="863"/>
      <c r="FOR116" s="863"/>
      <c r="FOS116" s="861"/>
      <c r="FOT116" s="862"/>
      <c r="FOU116" s="862"/>
      <c r="FOV116" s="863"/>
      <c r="FOW116" s="863"/>
      <c r="FOX116" s="863"/>
      <c r="FOY116" s="863"/>
      <c r="FOZ116" s="863"/>
      <c r="FPA116" s="861"/>
      <c r="FPB116" s="862"/>
      <c r="FPC116" s="862"/>
      <c r="FPD116" s="863"/>
      <c r="FPE116" s="863"/>
      <c r="FPF116" s="863"/>
      <c r="FPG116" s="863"/>
      <c r="FPH116" s="863"/>
      <c r="FPI116" s="861"/>
      <c r="FPJ116" s="862"/>
      <c r="FPK116" s="862"/>
      <c r="FPL116" s="863"/>
      <c r="FPM116" s="863"/>
      <c r="FPN116" s="863"/>
      <c r="FPO116" s="863"/>
      <c r="FPP116" s="863"/>
      <c r="FPQ116" s="861"/>
      <c r="FPR116" s="862"/>
      <c r="FPS116" s="862"/>
      <c r="FPT116" s="863"/>
      <c r="FPU116" s="863"/>
      <c r="FPV116" s="863"/>
      <c r="FPW116" s="863"/>
      <c r="FPX116" s="863"/>
      <c r="FPY116" s="861"/>
      <c r="FPZ116" s="862"/>
      <c r="FQA116" s="862"/>
      <c r="FQB116" s="863"/>
      <c r="FQC116" s="863"/>
      <c r="FQD116" s="863"/>
      <c r="FQE116" s="863"/>
      <c r="FQF116" s="863"/>
      <c r="FQG116" s="861"/>
      <c r="FQH116" s="862"/>
      <c r="FQI116" s="862"/>
      <c r="FQJ116" s="863"/>
      <c r="FQK116" s="863"/>
      <c r="FQL116" s="863"/>
      <c r="FQM116" s="863"/>
      <c r="FQN116" s="863"/>
      <c r="FQO116" s="861"/>
      <c r="FQP116" s="862"/>
      <c r="FQQ116" s="862"/>
      <c r="FQR116" s="863"/>
      <c r="FQS116" s="863"/>
      <c r="FQT116" s="863"/>
      <c r="FQU116" s="863"/>
      <c r="FQV116" s="863"/>
      <c r="FQW116" s="861"/>
      <c r="FQX116" s="862"/>
      <c r="FQY116" s="862"/>
      <c r="FQZ116" s="863"/>
      <c r="FRA116" s="863"/>
      <c r="FRB116" s="863"/>
      <c r="FRC116" s="863"/>
      <c r="FRD116" s="863"/>
      <c r="FRE116" s="861"/>
      <c r="FRF116" s="862"/>
      <c r="FRG116" s="862"/>
      <c r="FRH116" s="863"/>
      <c r="FRI116" s="863"/>
      <c r="FRJ116" s="863"/>
      <c r="FRK116" s="863"/>
      <c r="FRL116" s="863"/>
      <c r="FRM116" s="861"/>
      <c r="FRN116" s="862"/>
      <c r="FRO116" s="862"/>
      <c r="FRP116" s="863"/>
      <c r="FRQ116" s="863"/>
      <c r="FRR116" s="863"/>
      <c r="FRS116" s="863"/>
      <c r="FRT116" s="863"/>
      <c r="FRU116" s="861"/>
      <c r="FRV116" s="862"/>
      <c r="FRW116" s="862"/>
      <c r="FRX116" s="863"/>
      <c r="FRY116" s="863"/>
      <c r="FRZ116" s="863"/>
      <c r="FSA116" s="863"/>
      <c r="FSB116" s="863"/>
      <c r="FSC116" s="861"/>
      <c r="FSD116" s="862"/>
      <c r="FSE116" s="862"/>
      <c r="FSF116" s="863"/>
      <c r="FSG116" s="863"/>
      <c r="FSH116" s="863"/>
      <c r="FSI116" s="863"/>
      <c r="FSJ116" s="863"/>
      <c r="FSK116" s="861"/>
      <c r="FSL116" s="862"/>
      <c r="FSM116" s="862"/>
      <c r="FSN116" s="863"/>
      <c r="FSO116" s="863"/>
      <c r="FSP116" s="863"/>
      <c r="FSQ116" s="863"/>
      <c r="FSR116" s="863"/>
      <c r="FSS116" s="861"/>
      <c r="FST116" s="862"/>
      <c r="FSU116" s="862"/>
      <c r="FSV116" s="863"/>
      <c r="FSW116" s="863"/>
      <c r="FSX116" s="863"/>
      <c r="FSY116" s="863"/>
      <c r="FSZ116" s="863"/>
      <c r="FTA116" s="861"/>
      <c r="FTB116" s="862"/>
      <c r="FTC116" s="862"/>
      <c r="FTD116" s="863"/>
      <c r="FTE116" s="863"/>
      <c r="FTF116" s="863"/>
      <c r="FTG116" s="863"/>
      <c r="FTH116" s="863"/>
      <c r="FTI116" s="861"/>
      <c r="FTJ116" s="862"/>
      <c r="FTK116" s="862"/>
      <c r="FTL116" s="863"/>
      <c r="FTM116" s="863"/>
      <c r="FTN116" s="863"/>
      <c r="FTO116" s="863"/>
      <c r="FTP116" s="863"/>
      <c r="FTQ116" s="861"/>
      <c r="FTR116" s="862"/>
      <c r="FTS116" s="862"/>
      <c r="FTT116" s="863"/>
      <c r="FTU116" s="863"/>
      <c r="FTV116" s="863"/>
      <c r="FTW116" s="863"/>
      <c r="FTX116" s="863"/>
      <c r="FTY116" s="861"/>
      <c r="FTZ116" s="862"/>
      <c r="FUA116" s="862"/>
      <c r="FUB116" s="863"/>
      <c r="FUC116" s="863"/>
      <c r="FUD116" s="863"/>
      <c r="FUE116" s="863"/>
      <c r="FUF116" s="863"/>
      <c r="FUG116" s="861"/>
      <c r="FUH116" s="862"/>
      <c r="FUI116" s="862"/>
      <c r="FUJ116" s="863"/>
      <c r="FUK116" s="863"/>
      <c r="FUL116" s="863"/>
      <c r="FUM116" s="863"/>
      <c r="FUN116" s="863"/>
      <c r="FUO116" s="861"/>
      <c r="FUP116" s="862"/>
      <c r="FUQ116" s="862"/>
      <c r="FUR116" s="863"/>
      <c r="FUS116" s="863"/>
      <c r="FUT116" s="863"/>
      <c r="FUU116" s="863"/>
      <c r="FUV116" s="863"/>
      <c r="FUW116" s="861"/>
      <c r="FUX116" s="862"/>
      <c r="FUY116" s="862"/>
      <c r="FUZ116" s="863"/>
      <c r="FVA116" s="863"/>
      <c r="FVB116" s="863"/>
      <c r="FVC116" s="863"/>
      <c r="FVD116" s="863"/>
      <c r="FVE116" s="861"/>
      <c r="FVF116" s="862"/>
      <c r="FVG116" s="862"/>
      <c r="FVH116" s="863"/>
      <c r="FVI116" s="863"/>
      <c r="FVJ116" s="863"/>
      <c r="FVK116" s="863"/>
      <c r="FVL116" s="863"/>
      <c r="FVM116" s="861"/>
      <c r="FVN116" s="862"/>
      <c r="FVO116" s="862"/>
      <c r="FVP116" s="863"/>
      <c r="FVQ116" s="863"/>
      <c r="FVR116" s="863"/>
      <c r="FVS116" s="863"/>
      <c r="FVT116" s="863"/>
      <c r="FVU116" s="861"/>
      <c r="FVV116" s="862"/>
      <c r="FVW116" s="862"/>
      <c r="FVX116" s="863"/>
      <c r="FVY116" s="863"/>
      <c r="FVZ116" s="863"/>
      <c r="FWA116" s="863"/>
      <c r="FWB116" s="863"/>
      <c r="FWC116" s="861"/>
      <c r="FWD116" s="862"/>
      <c r="FWE116" s="862"/>
      <c r="FWF116" s="863"/>
      <c r="FWG116" s="863"/>
      <c r="FWH116" s="863"/>
      <c r="FWI116" s="863"/>
      <c r="FWJ116" s="863"/>
      <c r="FWK116" s="861"/>
      <c r="FWL116" s="862"/>
      <c r="FWM116" s="862"/>
      <c r="FWN116" s="863"/>
      <c r="FWO116" s="863"/>
      <c r="FWP116" s="863"/>
      <c r="FWQ116" s="863"/>
      <c r="FWR116" s="863"/>
      <c r="FWS116" s="861"/>
      <c r="FWT116" s="862"/>
      <c r="FWU116" s="862"/>
      <c r="FWV116" s="863"/>
      <c r="FWW116" s="863"/>
      <c r="FWX116" s="863"/>
      <c r="FWY116" s="863"/>
      <c r="FWZ116" s="863"/>
      <c r="FXA116" s="861"/>
      <c r="FXB116" s="862"/>
      <c r="FXC116" s="862"/>
      <c r="FXD116" s="863"/>
      <c r="FXE116" s="863"/>
      <c r="FXF116" s="863"/>
      <c r="FXG116" s="863"/>
      <c r="FXH116" s="863"/>
      <c r="FXI116" s="861"/>
      <c r="FXJ116" s="862"/>
      <c r="FXK116" s="862"/>
      <c r="FXL116" s="863"/>
      <c r="FXM116" s="863"/>
      <c r="FXN116" s="863"/>
      <c r="FXO116" s="863"/>
      <c r="FXP116" s="863"/>
      <c r="FXQ116" s="861"/>
      <c r="FXR116" s="862"/>
      <c r="FXS116" s="862"/>
      <c r="FXT116" s="863"/>
      <c r="FXU116" s="863"/>
      <c r="FXV116" s="863"/>
      <c r="FXW116" s="863"/>
      <c r="FXX116" s="863"/>
      <c r="FXY116" s="861"/>
      <c r="FXZ116" s="862"/>
      <c r="FYA116" s="862"/>
      <c r="FYB116" s="863"/>
      <c r="FYC116" s="863"/>
      <c r="FYD116" s="863"/>
      <c r="FYE116" s="863"/>
      <c r="FYF116" s="863"/>
      <c r="FYG116" s="861"/>
      <c r="FYH116" s="862"/>
      <c r="FYI116" s="862"/>
      <c r="FYJ116" s="863"/>
      <c r="FYK116" s="863"/>
      <c r="FYL116" s="863"/>
      <c r="FYM116" s="863"/>
      <c r="FYN116" s="863"/>
      <c r="FYO116" s="861"/>
      <c r="FYP116" s="862"/>
      <c r="FYQ116" s="862"/>
      <c r="FYR116" s="863"/>
      <c r="FYS116" s="863"/>
      <c r="FYT116" s="863"/>
      <c r="FYU116" s="863"/>
      <c r="FYV116" s="863"/>
      <c r="FYW116" s="861"/>
      <c r="FYX116" s="862"/>
      <c r="FYY116" s="862"/>
      <c r="FYZ116" s="863"/>
      <c r="FZA116" s="863"/>
      <c r="FZB116" s="863"/>
      <c r="FZC116" s="863"/>
      <c r="FZD116" s="863"/>
      <c r="FZE116" s="861"/>
      <c r="FZF116" s="862"/>
      <c r="FZG116" s="862"/>
      <c r="FZH116" s="863"/>
      <c r="FZI116" s="863"/>
      <c r="FZJ116" s="863"/>
      <c r="FZK116" s="863"/>
      <c r="FZL116" s="863"/>
      <c r="FZM116" s="861"/>
      <c r="FZN116" s="862"/>
      <c r="FZO116" s="862"/>
      <c r="FZP116" s="863"/>
      <c r="FZQ116" s="863"/>
      <c r="FZR116" s="863"/>
      <c r="FZS116" s="863"/>
      <c r="FZT116" s="863"/>
      <c r="FZU116" s="861"/>
      <c r="FZV116" s="862"/>
      <c r="FZW116" s="862"/>
      <c r="FZX116" s="863"/>
      <c r="FZY116" s="863"/>
      <c r="FZZ116" s="863"/>
      <c r="GAA116" s="863"/>
      <c r="GAB116" s="863"/>
      <c r="GAC116" s="861"/>
      <c r="GAD116" s="862"/>
      <c r="GAE116" s="862"/>
      <c r="GAF116" s="863"/>
      <c r="GAG116" s="863"/>
      <c r="GAH116" s="863"/>
      <c r="GAI116" s="863"/>
      <c r="GAJ116" s="863"/>
      <c r="GAK116" s="861"/>
      <c r="GAL116" s="862"/>
      <c r="GAM116" s="862"/>
      <c r="GAN116" s="863"/>
      <c r="GAO116" s="863"/>
      <c r="GAP116" s="863"/>
      <c r="GAQ116" s="863"/>
      <c r="GAR116" s="863"/>
      <c r="GAS116" s="861"/>
      <c r="GAT116" s="862"/>
      <c r="GAU116" s="862"/>
      <c r="GAV116" s="863"/>
      <c r="GAW116" s="863"/>
      <c r="GAX116" s="863"/>
      <c r="GAY116" s="863"/>
      <c r="GAZ116" s="863"/>
      <c r="GBA116" s="861"/>
      <c r="GBB116" s="862"/>
      <c r="GBC116" s="862"/>
      <c r="GBD116" s="863"/>
      <c r="GBE116" s="863"/>
      <c r="GBF116" s="863"/>
      <c r="GBG116" s="863"/>
      <c r="GBH116" s="863"/>
      <c r="GBI116" s="861"/>
      <c r="GBJ116" s="862"/>
      <c r="GBK116" s="862"/>
      <c r="GBL116" s="863"/>
      <c r="GBM116" s="863"/>
      <c r="GBN116" s="863"/>
      <c r="GBO116" s="863"/>
      <c r="GBP116" s="863"/>
      <c r="GBQ116" s="861"/>
      <c r="GBR116" s="862"/>
      <c r="GBS116" s="862"/>
      <c r="GBT116" s="863"/>
      <c r="GBU116" s="863"/>
      <c r="GBV116" s="863"/>
      <c r="GBW116" s="863"/>
      <c r="GBX116" s="863"/>
      <c r="GBY116" s="861"/>
      <c r="GBZ116" s="862"/>
      <c r="GCA116" s="862"/>
      <c r="GCB116" s="863"/>
      <c r="GCC116" s="863"/>
      <c r="GCD116" s="863"/>
      <c r="GCE116" s="863"/>
      <c r="GCF116" s="863"/>
      <c r="GCG116" s="861"/>
      <c r="GCH116" s="862"/>
      <c r="GCI116" s="862"/>
      <c r="GCJ116" s="863"/>
      <c r="GCK116" s="863"/>
      <c r="GCL116" s="863"/>
      <c r="GCM116" s="863"/>
      <c r="GCN116" s="863"/>
      <c r="GCO116" s="861"/>
      <c r="GCP116" s="862"/>
      <c r="GCQ116" s="862"/>
      <c r="GCR116" s="863"/>
      <c r="GCS116" s="863"/>
      <c r="GCT116" s="863"/>
      <c r="GCU116" s="863"/>
      <c r="GCV116" s="863"/>
      <c r="GCW116" s="861"/>
      <c r="GCX116" s="862"/>
      <c r="GCY116" s="862"/>
      <c r="GCZ116" s="863"/>
      <c r="GDA116" s="863"/>
      <c r="GDB116" s="863"/>
      <c r="GDC116" s="863"/>
      <c r="GDD116" s="863"/>
      <c r="GDE116" s="861"/>
      <c r="GDF116" s="862"/>
      <c r="GDG116" s="862"/>
      <c r="GDH116" s="863"/>
      <c r="GDI116" s="863"/>
      <c r="GDJ116" s="863"/>
      <c r="GDK116" s="863"/>
      <c r="GDL116" s="863"/>
      <c r="GDM116" s="861"/>
      <c r="GDN116" s="862"/>
      <c r="GDO116" s="862"/>
      <c r="GDP116" s="863"/>
      <c r="GDQ116" s="863"/>
      <c r="GDR116" s="863"/>
      <c r="GDS116" s="863"/>
      <c r="GDT116" s="863"/>
      <c r="GDU116" s="861"/>
      <c r="GDV116" s="862"/>
      <c r="GDW116" s="862"/>
      <c r="GDX116" s="863"/>
      <c r="GDY116" s="863"/>
      <c r="GDZ116" s="863"/>
      <c r="GEA116" s="863"/>
      <c r="GEB116" s="863"/>
      <c r="GEC116" s="861"/>
      <c r="GED116" s="862"/>
      <c r="GEE116" s="862"/>
      <c r="GEF116" s="863"/>
      <c r="GEG116" s="863"/>
      <c r="GEH116" s="863"/>
      <c r="GEI116" s="863"/>
      <c r="GEJ116" s="863"/>
      <c r="GEK116" s="861"/>
      <c r="GEL116" s="862"/>
      <c r="GEM116" s="862"/>
      <c r="GEN116" s="863"/>
      <c r="GEO116" s="863"/>
      <c r="GEP116" s="863"/>
      <c r="GEQ116" s="863"/>
      <c r="GER116" s="863"/>
      <c r="GES116" s="861"/>
      <c r="GET116" s="862"/>
      <c r="GEU116" s="862"/>
      <c r="GEV116" s="863"/>
      <c r="GEW116" s="863"/>
      <c r="GEX116" s="863"/>
      <c r="GEY116" s="863"/>
      <c r="GEZ116" s="863"/>
      <c r="GFA116" s="861"/>
      <c r="GFB116" s="862"/>
      <c r="GFC116" s="862"/>
      <c r="GFD116" s="863"/>
      <c r="GFE116" s="863"/>
      <c r="GFF116" s="863"/>
      <c r="GFG116" s="863"/>
      <c r="GFH116" s="863"/>
      <c r="GFI116" s="861"/>
      <c r="GFJ116" s="862"/>
      <c r="GFK116" s="862"/>
      <c r="GFL116" s="863"/>
      <c r="GFM116" s="863"/>
      <c r="GFN116" s="863"/>
      <c r="GFO116" s="863"/>
      <c r="GFP116" s="863"/>
      <c r="GFQ116" s="861"/>
      <c r="GFR116" s="862"/>
      <c r="GFS116" s="862"/>
      <c r="GFT116" s="863"/>
      <c r="GFU116" s="863"/>
      <c r="GFV116" s="863"/>
      <c r="GFW116" s="863"/>
      <c r="GFX116" s="863"/>
      <c r="GFY116" s="861"/>
      <c r="GFZ116" s="862"/>
      <c r="GGA116" s="862"/>
      <c r="GGB116" s="863"/>
      <c r="GGC116" s="863"/>
      <c r="GGD116" s="863"/>
      <c r="GGE116" s="863"/>
      <c r="GGF116" s="863"/>
      <c r="GGG116" s="861"/>
      <c r="GGH116" s="862"/>
      <c r="GGI116" s="862"/>
      <c r="GGJ116" s="863"/>
      <c r="GGK116" s="863"/>
      <c r="GGL116" s="863"/>
      <c r="GGM116" s="863"/>
      <c r="GGN116" s="863"/>
      <c r="GGO116" s="861"/>
      <c r="GGP116" s="862"/>
      <c r="GGQ116" s="862"/>
      <c r="GGR116" s="863"/>
      <c r="GGS116" s="863"/>
      <c r="GGT116" s="863"/>
      <c r="GGU116" s="863"/>
      <c r="GGV116" s="863"/>
      <c r="GGW116" s="861"/>
      <c r="GGX116" s="862"/>
      <c r="GGY116" s="862"/>
      <c r="GGZ116" s="863"/>
      <c r="GHA116" s="863"/>
      <c r="GHB116" s="863"/>
      <c r="GHC116" s="863"/>
      <c r="GHD116" s="863"/>
      <c r="GHE116" s="861"/>
      <c r="GHF116" s="862"/>
      <c r="GHG116" s="862"/>
      <c r="GHH116" s="863"/>
      <c r="GHI116" s="863"/>
      <c r="GHJ116" s="863"/>
      <c r="GHK116" s="863"/>
      <c r="GHL116" s="863"/>
      <c r="GHM116" s="861"/>
      <c r="GHN116" s="862"/>
      <c r="GHO116" s="862"/>
      <c r="GHP116" s="863"/>
      <c r="GHQ116" s="863"/>
      <c r="GHR116" s="863"/>
      <c r="GHS116" s="863"/>
      <c r="GHT116" s="863"/>
      <c r="GHU116" s="861"/>
      <c r="GHV116" s="862"/>
      <c r="GHW116" s="862"/>
      <c r="GHX116" s="863"/>
      <c r="GHY116" s="863"/>
      <c r="GHZ116" s="863"/>
      <c r="GIA116" s="863"/>
      <c r="GIB116" s="863"/>
      <c r="GIC116" s="861"/>
      <c r="GID116" s="862"/>
      <c r="GIE116" s="862"/>
      <c r="GIF116" s="863"/>
      <c r="GIG116" s="863"/>
      <c r="GIH116" s="863"/>
      <c r="GII116" s="863"/>
      <c r="GIJ116" s="863"/>
      <c r="GIK116" s="861"/>
      <c r="GIL116" s="862"/>
      <c r="GIM116" s="862"/>
      <c r="GIN116" s="863"/>
      <c r="GIO116" s="863"/>
      <c r="GIP116" s="863"/>
      <c r="GIQ116" s="863"/>
      <c r="GIR116" s="863"/>
      <c r="GIS116" s="861"/>
      <c r="GIT116" s="862"/>
      <c r="GIU116" s="862"/>
      <c r="GIV116" s="863"/>
      <c r="GIW116" s="863"/>
      <c r="GIX116" s="863"/>
      <c r="GIY116" s="863"/>
      <c r="GIZ116" s="863"/>
      <c r="GJA116" s="861"/>
      <c r="GJB116" s="862"/>
      <c r="GJC116" s="862"/>
      <c r="GJD116" s="863"/>
      <c r="GJE116" s="863"/>
      <c r="GJF116" s="863"/>
      <c r="GJG116" s="863"/>
      <c r="GJH116" s="863"/>
      <c r="GJI116" s="861"/>
      <c r="GJJ116" s="862"/>
      <c r="GJK116" s="862"/>
      <c r="GJL116" s="863"/>
      <c r="GJM116" s="863"/>
      <c r="GJN116" s="863"/>
      <c r="GJO116" s="863"/>
      <c r="GJP116" s="863"/>
      <c r="GJQ116" s="861"/>
      <c r="GJR116" s="862"/>
      <c r="GJS116" s="862"/>
      <c r="GJT116" s="863"/>
      <c r="GJU116" s="863"/>
      <c r="GJV116" s="863"/>
      <c r="GJW116" s="863"/>
      <c r="GJX116" s="863"/>
      <c r="GJY116" s="861"/>
      <c r="GJZ116" s="862"/>
      <c r="GKA116" s="862"/>
      <c r="GKB116" s="863"/>
      <c r="GKC116" s="863"/>
      <c r="GKD116" s="863"/>
      <c r="GKE116" s="863"/>
      <c r="GKF116" s="863"/>
      <c r="GKG116" s="861"/>
      <c r="GKH116" s="862"/>
      <c r="GKI116" s="862"/>
      <c r="GKJ116" s="863"/>
      <c r="GKK116" s="863"/>
      <c r="GKL116" s="863"/>
      <c r="GKM116" s="863"/>
      <c r="GKN116" s="863"/>
      <c r="GKO116" s="861"/>
      <c r="GKP116" s="862"/>
      <c r="GKQ116" s="862"/>
      <c r="GKR116" s="863"/>
      <c r="GKS116" s="863"/>
      <c r="GKT116" s="863"/>
      <c r="GKU116" s="863"/>
      <c r="GKV116" s="863"/>
      <c r="GKW116" s="861"/>
      <c r="GKX116" s="862"/>
      <c r="GKY116" s="862"/>
      <c r="GKZ116" s="863"/>
      <c r="GLA116" s="863"/>
      <c r="GLB116" s="863"/>
      <c r="GLC116" s="863"/>
      <c r="GLD116" s="863"/>
      <c r="GLE116" s="861"/>
      <c r="GLF116" s="862"/>
      <c r="GLG116" s="862"/>
      <c r="GLH116" s="863"/>
      <c r="GLI116" s="863"/>
      <c r="GLJ116" s="863"/>
      <c r="GLK116" s="863"/>
      <c r="GLL116" s="863"/>
      <c r="GLM116" s="861"/>
      <c r="GLN116" s="862"/>
      <c r="GLO116" s="862"/>
      <c r="GLP116" s="863"/>
      <c r="GLQ116" s="863"/>
      <c r="GLR116" s="863"/>
      <c r="GLS116" s="863"/>
      <c r="GLT116" s="863"/>
      <c r="GLU116" s="861"/>
      <c r="GLV116" s="862"/>
      <c r="GLW116" s="862"/>
      <c r="GLX116" s="863"/>
      <c r="GLY116" s="863"/>
      <c r="GLZ116" s="863"/>
      <c r="GMA116" s="863"/>
      <c r="GMB116" s="863"/>
      <c r="GMC116" s="861"/>
      <c r="GMD116" s="862"/>
      <c r="GME116" s="862"/>
      <c r="GMF116" s="863"/>
      <c r="GMG116" s="863"/>
      <c r="GMH116" s="863"/>
      <c r="GMI116" s="863"/>
      <c r="GMJ116" s="863"/>
      <c r="GMK116" s="861"/>
      <c r="GML116" s="862"/>
      <c r="GMM116" s="862"/>
      <c r="GMN116" s="863"/>
      <c r="GMO116" s="863"/>
      <c r="GMP116" s="863"/>
      <c r="GMQ116" s="863"/>
      <c r="GMR116" s="863"/>
      <c r="GMS116" s="861"/>
      <c r="GMT116" s="862"/>
      <c r="GMU116" s="862"/>
      <c r="GMV116" s="863"/>
      <c r="GMW116" s="863"/>
      <c r="GMX116" s="863"/>
      <c r="GMY116" s="863"/>
      <c r="GMZ116" s="863"/>
      <c r="GNA116" s="861"/>
      <c r="GNB116" s="862"/>
      <c r="GNC116" s="862"/>
      <c r="GND116" s="863"/>
      <c r="GNE116" s="863"/>
      <c r="GNF116" s="863"/>
      <c r="GNG116" s="863"/>
      <c r="GNH116" s="863"/>
      <c r="GNI116" s="861"/>
      <c r="GNJ116" s="862"/>
      <c r="GNK116" s="862"/>
      <c r="GNL116" s="863"/>
      <c r="GNM116" s="863"/>
      <c r="GNN116" s="863"/>
      <c r="GNO116" s="863"/>
      <c r="GNP116" s="863"/>
      <c r="GNQ116" s="861"/>
      <c r="GNR116" s="862"/>
      <c r="GNS116" s="862"/>
      <c r="GNT116" s="863"/>
      <c r="GNU116" s="863"/>
      <c r="GNV116" s="863"/>
      <c r="GNW116" s="863"/>
      <c r="GNX116" s="863"/>
      <c r="GNY116" s="861"/>
      <c r="GNZ116" s="862"/>
      <c r="GOA116" s="862"/>
      <c r="GOB116" s="863"/>
      <c r="GOC116" s="863"/>
      <c r="GOD116" s="863"/>
      <c r="GOE116" s="863"/>
      <c r="GOF116" s="863"/>
      <c r="GOG116" s="861"/>
      <c r="GOH116" s="862"/>
      <c r="GOI116" s="862"/>
      <c r="GOJ116" s="863"/>
      <c r="GOK116" s="863"/>
      <c r="GOL116" s="863"/>
      <c r="GOM116" s="863"/>
      <c r="GON116" s="863"/>
      <c r="GOO116" s="861"/>
      <c r="GOP116" s="862"/>
      <c r="GOQ116" s="862"/>
      <c r="GOR116" s="863"/>
      <c r="GOS116" s="863"/>
      <c r="GOT116" s="863"/>
      <c r="GOU116" s="863"/>
      <c r="GOV116" s="863"/>
      <c r="GOW116" s="861"/>
      <c r="GOX116" s="862"/>
      <c r="GOY116" s="862"/>
      <c r="GOZ116" s="863"/>
      <c r="GPA116" s="863"/>
      <c r="GPB116" s="863"/>
      <c r="GPC116" s="863"/>
      <c r="GPD116" s="863"/>
      <c r="GPE116" s="861"/>
      <c r="GPF116" s="862"/>
      <c r="GPG116" s="862"/>
      <c r="GPH116" s="863"/>
      <c r="GPI116" s="863"/>
      <c r="GPJ116" s="863"/>
      <c r="GPK116" s="863"/>
      <c r="GPL116" s="863"/>
      <c r="GPM116" s="861"/>
      <c r="GPN116" s="862"/>
      <c r="GPO116" s="862"/>
      <c r="GPP116" s="863"/>
      <c r="GPQ116" s="863"/>
      <c r="GPR116" s="863"/>
      <c r="GPS116" s="863"/>
      <c r="GPT116" s="863"/>
      <c r="GPU116" s="861"/>
      <c r="GPV116" s="862"/>
      <c r="GPW116" s="862"/>
      <c r="GPX116" s="863"/>
      <c r="GPY116" s="863"/>
      <c r="GPZ116" s="863"/>
      <c r="GQA116" s="863"/>
      <c r="GQB116" s="863"/>
      <c r="GQC116" s="861"/>
      <c r="GQD116" s="862"/>
      <c r="GQE116" s="862"/>
      <c r="GQF116" s="863"/>
      <c r="GQG116" s="863"/>
      <c r="GQH116" s="863"/>
      <c r="GQI116" s="863"/>
      <c r="GQJ116" s="863"/>
      <c r="GQK116" s="861"/>
      <c r="GQL116" s="862"/>
      <c r="GQM116" s="862"/>
      <c r="GQN116" s="863"/>
      <c r="GQO116" s="863"/>
      <c r="GQP116" s="863"/>
      <c r="GQQ116" s="863"/>
      <c r="GQR116" s="863"/>
      <c r="GQS116" s="861"/>
      <c r="GQT116" s="862"/>
      <c r="GQU116" s="862"/>
      <c r="GQV116" s="863"/>
      <c r="GQW116" s="863"/>
      <c r="GQX116" s="863"/>
      <c r="GQY116" s="863"/>
      <c r="GQZ116" s="863"/>
      <c r="GRA116" s="861"/>
      <c r="GRB116" s="862"/>
      <c r="GRC116" s="862"/>
      <c r="GRD116" s="863"/>
      <c r="GRE116" s="863"/>
      <c r="GRF116" s="863"/>
      <c r="GRG116" s="863"/>
      <c r="GRH116" s="863"/>
      <c r="GRI116" s="861"/>
      <c r="GRJ116" s="862"/>
      <c r="GRK116" s="862"/>
      <c r="GRL116" s="863"/>
      <c r="GRM116" s="863"/>
      <c r="GRN116" s="863"/>
      <c r="GRO116" s="863"/>
      <c r="GRP116" s="863"/>
      <c r="GRQ116" s="861"/>
      <c r="GRR116" s="862"/>
      <c r="GRS116" s="862"/>
      <c r="GRT116" s="863"/>
      <c r="GRU116" s="863"/>
      <c r="GRV116" s="863"/>
      <c r="GRW116" s="863"/>
      <c r="GRX116" s="863"/>
      <c r="GRY116" s="861"/>
      <c r="GRZ116" s="862"/>
      <c r="GSA116" s="862"/>
      <c r="GSB116" s="863"/>
      <c r="GSC116" s="863"/>
      <c r="GSD116" s="863"/>
      <c r="GSE116" s="863"/>
      <c r="GSF116" s="863"/>
      <c r="GSG116" s="861"/>
      <c r="GSH116" s="862"/>
      <c r="GSI116" s="862"/>
      <c r="GSJ116" s="863"/>
      <c r="GSK116" s="863"/>
      <c r="GSL116" s="863"/>
      <c r="GSM116" s="863"/>
      <c r="GSN116" s="863"/>
      <c r="GSO116" s="861"/>
      <c r="GSP116" s="862"/>
      <c r="GSQ116" s="862"/>
      <c r="GSR116" s="863"/>
      <c r="GSS116" s="863"/>
      <c r="GST116" s="863"/>
      <c r="GSU116" s="863"/>
      <c r="GSV116" s="863"/>
      <c r="GSW116" s="861"/>
      <c r="GSX116" s="862"/>
      <c r="GSY116" s="862"/>
      <c r="GSZ116" s="863"/>
      <c r="GTA116" s="863"/>
      <c r="GTB116" s="863"/>
      <c r="GTC116" s="863"/>
      <c r="GTD116" s="863"/>
      <c r="GTE116" s="861"/>
      <c r="GTF116" s="862"/>
      <c r="GTG116" s="862"/>
      <c r="GTH116" s="863"/>
      <c r="GTI116" s="863"/>
      <c r="GTJ116" s="863"/>
      <c r="GTK116" s="863"/>
      <c r="GTL116" s="863"/>
      <c r="GTM116" s="861"/>
      <c r="GTN116" s="862"/>
      <c r="GTO116" s="862"/>
      <c r="GTP116" s="863"/>
      <c r="GTQ116" s="863"/>
      <c r="GTR116" s="863"/>
      <c r="GTS116" s="863"/>
      <c r="GTT116" s="863"/>
      <c r="GTU116" s="861"/>
      <c r="GTV116" s="862"/>
      <c r="GTW116" s="862"/>
      <c r="GTX116" s="863"/>
      <c r="GTY116" s="863"/>
      <c r="GTZ116" s="863"/>
      <c r="GUA116" s="863"/>
      <c r="GUB116" s="863"/>
      <c r="GUC116" s="861"/>
      <c r="GUD116" s="862"/>
      <c r="GUE116" s="862"/>
      <c r="GUF116" s="863"/>
      <c r="GUG116" s="863"/>
      <c r="GUH116" s="863"/>
      <c r="GUI116" s="863"/>
      <c r="GUJ116" s="863"/>
      <c r="GUK116" s="861"/>
      <c r="GUL116" s="862"/>
      <c r="GUM116" s="862"/>
      <c r="GUN116" s="863"/>
      <c r="GUO116" s="863"/>
      <c r="GUP116" s="863"/>
      <c r="GUQ116" s="863"/>
      <c r="GUR116" s="863"/>
      <c r="GUS116" s="861"/>
      <c r="GUT116" s="862"/>
      <c r="GUU116" s="862"/>
      <c r="GUV116" s="863"/>
      <c r="GUW116" s="863"/>
      <c r="GUX116" s="863"/>
      <c r="GUY116" s="863"/>
      <c r="GUZ116" s="863"/>
      <c r="GVA116" s="861"/>
      <c r="GVB116" s="862"/>
      <c r="GVC116" s="862"/>
      <c r="GVD116" s="863"/>
      <c r="GVE116" s="863"/>
      <c r="GVF116" s="863"/>
      <c r="GVG116" s="863"/>
      <c r="GVH116" s="863"/>
      <c r="GVI116" s="861"/>
      <c r="GVJ116" s="862"/>
      <c r="GVK116" s="862"/>
      <c r="GVL116" s="863"/>
      <c r="GVM116" s="863"/>
      <c r="GVN116" s="863"/>
      <c r="GVO116" s="863"/>
      <c r="GVP116" s="863"/>
      <c r="GVQ116" s="861"/>
      <c r="GVR116" s="862"/>
      <c r="GVS116" s="862"/>
      <c r="GVT116" s="863"/>
      <c r="GVU116" s="863"/>
      <c r="GVV116" s="863"/>
      <c r="GVW116" s="863"/>
      <c r="GVX116" s="863"/>
      <c r="GVY116" s="861"/>
      <c r="GVZ116" s="862"/>
      <c r="GWA116" s="862"/>
      <c r="GWB116" s="863"/>
      <c r="GWC116" s="863"/>
      <c r="GWD116" s="863"/>
      <c r="GWE116" s="863"/>
      <c r="GWF116" s="863"/>
      <c r="GWG116" s="861"/>
      <c r="GWH116" s="862"/>
      <c r="GWI116" s="862"/>
      <c r="GWJ116" s="863"/>
      <c r="GWK116" s="863"/>
      <c r="GWL116" s="863"/>
      <c r="GWM116" s="863"/>
      <c r="GWN116" s="863"/>
      <c r="GWO116" s="861"/>
      <c r="GWP116" s="862"/>
      <c r="GWQ116" s="862"/>
      <c r="GWR116" s="863"/>
      <c r="GWS116" s="863"/>
      <c r="GWT116" s="863"/>
      <c r="GWU116" s="863"/>
      <c r="GWV116" s="863"/>
      <c r="GWW116" s="861"/>
      <c r="GWX116" s="862"/>
      <c r="GWY116" s="862"/>
      <c r="GWZ116" s="863"/>
      <c r="GXA116" s="863"/>
      <c r="GXB116" s="863"/>
      <c r="GXC116" s="863"/>
      <c r="GXD116" s="863"/>
      <c r="GXE116" s="861"/>
      <c r="GXF116" s="862"/>
      <c r="GXG116" s="862"/>
      <c r="GXH116" s="863"/>
      <c r="GXI116" s="863"/>
      <c r="GXJ116" s="863"/>
      <c r="GXK116" s="863"/>
      <c r="GXL116" s="863"/>
      <c r="GXM116" s="861"/>
      <c r="GXN116" s="862"/>
      <c r="GXO116" s="862"/>
      <c r="GXP116" s="863"/>
      <c r="GXQ116" s="863"/>
      <c r="GXR116" s="863"/>
      <c r="GXS116" s="863"/>
      <c r="GXT116" s="863"/>
      <c r="GXU116" s="861"/>
      <c r="GXV116" s="862"/>
      <c r="GXW116" s="862"/>
      <c r="GXX116" s="863"/>
      <c r="GXY116" s="863"/>
      <c r="GXZ116" s="863"/>
      <c r="GYA116" s="863"/>
      <c r="GYB116" s="863"/>
      <c r="GYC116" s="861"/>
      <c r="GYD116" s="862"/>
      <c r="GYE116" s="862"/>
      <c r="GYF116" s="863"/>
      <c r="GYG116" s="863"/>
      <c r="GYH116" s="863"/>
      <c r="GYI116" s="863"/>
      <c r="GYJ116" s="863"/>
      <c r="GYK116" s="861"/>
      <c r="GYL116" s="862"/>
      <c r="GYM116" s="862"/>
      <c r="GYN116" s="863"/>
      <c r="GYO116" s="863"/>
      <c r="GYP116" s="863"/>
      <c r="GYQ116" s="863"/>
      <c r="GYR116" s="863"/>
      <c r="GYS116" s="861"/>
      <c r="GYT116" s="862"/>
      <c r="GYU116" s="862"/>
      <c r="GYV116" s="863"/>
      <c r="GYW116" s="863"/>
      <c r="GYX116" s="863"/>
      <c r="GYY116" s="863"/>
      <c r="GYZ116" s="863"/>
      <c r="GZA116" s="861"/>
      <c r="GZB116" s="862"/>
      <c r="GZC116" s="862"/>
      <c r="GZD116" s="863"/>
      <c r="GZE116" s="863"/>
      <c r="GZF116" s="863"/>
      <c r="GZG116" s="863"/>
      <c r="GZH116" s="863"/>
      <c r="GZI116" s="861"/>
      <c r="GZJ116" s="862"/>
      <c r="GZK116" s="862"/>
      <c r="GZL116" s="863"/>
      <c r="GZM116" s="863"/>
      <c r="GZN116" s="863"/>
      <c r="GZO116" s="863"/>
      <c r="GZP116" s="863"/>
      <c r="GZQ116" s="861"/>
      <c r="GZR116" s="862"/>
      <c r="GZS116" s="862"/>
      <c r="GZT116" s="863"/>
      <c r="GZU116" s="863"/>
      <c r="GZV116" s="863"/>
      <c r="GZW116" s="863"/>
      <c r="GZX116" s="863"/>
      <c r="GZY116" s="861"/>
      <c r="GZZ116" s="862"/>
      <c r="HAA116" s="862"/>
      <c r="HAB116" s="863"/>
      <c r="HAC116" s="863"/>
      <c r="HAD116" s="863"/>
      <c r="HAE116" s="863"/>
      <c r="HAF116" s="863"/>
      <c r="HAG116" s="861"/>
      <c r="HAH116" s="862"/>
      <c r="HAI116" s="862"/>
      <c r="HAJ116" s="863"/>
      <c r="HAK116" s="863"/>
      <c r="HAL116" s="863"/>
      <c r="HAM116" s="863"/>
      <c r="HAN116" s="863"/>
      <c r="HAO116" s="861"/>
      <c r="HAP116" s="862"/>
      <c r="HAQ116" s="862"/>
      <c r="HAR116" s="863"/>
      <c r="HAS116" s="863"/>
      <c r="HAT116" s="863"/>
      <c r="HAU116" s="863"/>
      <c r="HAV116" s="863"/>
      <c r="HAW116" s="861"/>
      <c r="HAX116" s="862"/>
      <c r="HAY116" s="862"/>
      <c r="HAZ116" s="863"/>
      <c r="HBA116" s="863"/>
      <c r="HBB116" s="863"/>
      <c r="HBC116" s="863"/>
      <c r="HBD116" s="863"/>
      <c r="HBE116" s="861"/>
      <c r="HBF116" s="862"/>
      <c r="HBG116" s="862"/>
      <c r="HBH116" s="863"/>
      <c r="HBI116" s="863"/>
      <c r="HBJ116" s="863"/>
      <c r="HBK116" s="863"/>
      <c r="HBL116" s="863"/>
      <c r="HBM116" s="861"/>
      <c r="HBN116" s="862"/>
      <c r="HBO116" s="862"/>
      <c r="HBP116" s="863"/>
      <c r="HBQ116" s="863"/>
      <c r="HBR116" s="863"/>
      <c r="HBS116" s="863"/>
      <c r="HBT116" s="863"/>
      <c r="HBU116" s="861"/>
      <c r="HBV116" s="862"/>
      <c r="HBW116" s="862"/>
      <c r="HBX116" s="863"/>
      <c r="HBY116" s="863"/>
      <c r="HBZ116" s="863"/>
      <c r="HCA116" s="863"/>
      <c r="HCB116" s="863"/>
      <c r="HCC116" s="861"/>
      <c r="HCD116" s="862"/>
      <c r="HCE116" s="862"/>
      <c r="HCF116" s="863"/>
      <c r="HCG116" s="863"/>
      <c r="HCH116" s="863"/>
      <c r="HCI116" s="863"/>
      <c r="HCJ116" s="863"/>
      <c r="HCK116" s="861"/>
      <c r="HCL116" s="862"/>
      <c r="HCM116" s="862"/>
      <c r="HCN116" s="863"/>
      <c r="HCO116" s="863"/>
      <c r="HCP116" s="863"/>
      <c r="HCQ116" s="863"/>
      <c r="HCR116" s="863"/>
      <c r="HCS116" s="861"/>
      <c r="HCT116" s="862"/>
      <c r="HCU116" s="862"/>
      <c r="HCV116" s="863"/>
      <c r="HCW116" s="863"/>
      <c r="HCX116" s="863"/>
      <c r="HCY116" s="863"/>
      <c r="HCZ116" s="863"/>
      <c r="HDA116" s="861"/>
      <c r="HDB116" s="862"/>
      <c r="HDC116" s="862"/>
      <c r="HDD116" s="863"/>
      <c r="HDE116" s="863"/>
      <c r="HDF116" s="863"/>
      <c r="HDG116" s="863"/>
      <c r="HDH116" s="863"/>
      <c r="HDI116" s="861"/>
      <c r="HDJ116" s="862"/>
      <c r="HDK116" s="862"/>
      <c r="HDL116" s="863"/>
      <c r="HDM116" s="863"/>
      <c r="HDN116" s="863"/>
      <c r="HDO116" s="863"/>
      <c r="HDP116" s="863"/>
      <c r="HDQ116" s="861"/>
      <c r="HDR116" s="862"/>
      <c r="HDS116" s="862"/>
      <c r="HDT116" s="863"/>
      <c r="HDU116" s="863"/>
      <c r="HDV116" s="863"/>
      <c r="HDW116" s="863"/>
      <c r="HDX116" s="863"/>
      <c r="HDY116" s="861"/>
      <c r="HDZ116" s="862"/>
      <c r="HEA116" s="862"/>
      <c r="HEB116" s="863"/>
      <c r="HEC116" s="863"/>
      <c r="HED116" s="863"/>
      <c r="HEE116" s="863"/>
      <c r="HEF116" s="863"/>
      <c r="HEG116" s="861"/>
      <c r="HEH116" s="862"/>
      <c r="HEI116" s="862"/>
      <c r="HEJ116" s="863"/>
      <c r="HEK116" s="863"/>
      <c r="HEL116" s="863"/>
      <c r="HEM116" s="863"/>
      <c r="HEN116" s="863"/>
      <c r="HEO116" s="861"/>
      <c r="HEP116" s="862"/>
      <c r="HEQ116" s="862"/>
      <c r="HER116" s="863"/>
      <c r="HES116" s="863"/>
      <c r="HET116" s="863"/>
      <c r="HEU116" s="863"/>
      <c r="HEV116" s="863"/>
      <c r="HEW116" s="861"/>
      <c r="HEX116" s="862"/>
      <c r="HEY116" s="862"/>
      <c r="HEZ116" s="863"/>
      <c r="HFA116" s="863"/>
      <c r="HFB116" s="863"/>
      <c r="HFC116" s="863"/>
      <c r="HFD116" s="863"/>
      <c r="HFE116" s="861"/>
      <c r="HFF116" s="862"/>
      <c r="HFG116" s="862"/>
      <c r="HFH116" s="863"/>
      <c r="HFI116" s="863"/>
      <c r="HFJ116" s="863"/>
      <c r="HFK116" s="863"/>
      <c r="HFL116" s="863"/>
      <c r="HFM116" s="861"/>
      <c r="HFN116" s="862"/>
      <c r="HFO116" s="862"/>
      <c r="HFP116" s="863"/>
      <c r="HFQ116" s="863"/>
      <c r="HFR116" s="863"/>
      <c r="HFS116" s="863"/>
      <c r="HFT116" s="863"/>
      <c r="HFU116" s="861"/>
      <c r="HFV116" s="862"/>
      <c r="HFW116" s="862"/>
      <c r="HFX116" s="863"/>
      <c r="HFY116" s="863"/>
      <c r="HFZ116" s="863"/>
      <c r="HGA116" s="863"/>
      <c r="HGB116" s="863"/>
      <c r="HGC116" s="861"/>
      <c r="HGD116" s="862"/>
      <c r="HGE116" s="862"/>
      <c r="HGF116" s="863"/>
      <c r="HGG116" s="863"/>
      <c r="HGH116" s="863"/>
      <c r="HGI116" s="863"/>
      <c r="HGJ116" s="863"/>
      <c r="HGK116" s="861"/>
      <c r="HGL116" s="862"/>
      <c r="HGM116" s="862"/>
      <c r="HGN116" s="863"/>
      <c r="HGO116" s="863"/>
      <c r="HGP116" s="863"/>
      <c r="HGQ116" s="863"/>
      <c r="HGR116" s="863"/>
      <c r="HGS116" s="861"/>
      <c r="HGT116" s="862"/>
      <c r="HGU116" s="862"/>
      <c r="HGV116" s="863"/>
      <c r="HGW116" s="863"/>
      <c r="HGX116" s="863"/>
      <c r="HGY116" s="863"/>
      <c r="HGZ116" s="863"/>
      <c r="HHA116" s="861"/>
      <c r="HHB116" s="862"/>
      <c r="HHC116" s="862"/>
      <c r="HHD116" s="863"/>
      <c r="HHE116" s="863"/>
      <c r="HHF116" s="863"/>
      <c r="HHG116" s="863"/>
      <c r="HHH116" s="863"/>
      <c r="HHI116" s="861"/>
      <c r="HHJ116" s="862"/>
      <c r="HHK116" s="862"/>
      <c r="HHL116" s="863"/>
      <c r="HHM116" s="863"/>
      <c r="HHN116" s="863"/>
      <c r="HHO116" s="863"/>
      <c r="HHP116" s="863"/>
      <c r="HHQ116" s="861"/>
      <c r="HHR116" s="862"/>
      <c r="HHS116" s="862"/>
      <c r="HHT116" s="863"/>
      <c r="HHU116" s="863"/>
      <c r="HHV116" s="863"/>
      <c r="HHW116" s="863"/>
      <c r="HHX116" s="863"/>
      <c r="HHY116" s="861"/>
      <c r="HHZ116" s="862"/>
      <c r="HIA116" s="862"/>
      <c r="HIB116" s="863"/>
      <c r="HIC116" s="863"/>
      <c r="HID116" s="863"/>
      <c r="HIE116" s="863"/>
      <c r="HIF116" s="863"/>
      <c r="HIG116" s="861"/>
      <c r="HIH116" s="862"/>
      <c r="HII116" s="862"/>
      <c r="HIJ116" s="863"/>
      <c r="HIK116" s="863"/>
      <c r="HIL116" s="863"/>
      <c r="HIM116" s="863"/>
      <c r="HIN116" s="863"/>
      <c r="HIO116" s="861"/>
      <c r="HIP116" s="862"/>
      <c r="HIQ116" s="862"/>
      <c r="HIR116" s="863"/>
      <c r="HIS116" s="863"/>
      <c r="HIT116" s="863"/>
      <c r="HIU116" s="863"/>
      <c r="HIV116" s="863"/>
      <c r="HIW116" s="861"/>
      <c r="HIX116" s="862"/>
      <c r="HIY116" s="862"/>
      <c r="HIZ116" s="863"/>
      <c r="HJA116" s="863"/>
      <c r="HJB116" s="863"/>
      <c r="HJC116" s="863"/>
      <c r="HJD116" s="863"/>
      <c r="HJE116" s="861"/>
      <c r="HJF116" s="862"/>
      <c r="HJG116" s="862"/>
      <c r="HJH116" s="863"/>
      <c r="HJI116" s="863"/>
      <c r="HJJ116" s="863"/>
      <c r="HJK116" s="863"/>
      <c r="HJL116" s="863"/>
      <c r="HJM116" s="861"/>
      <c r="HJN116" s="862"/>
      <c r="HJO116" s="862"/>
      <c r="HJP116" s="863"/>
      <c r="HJQ116" s="863"/>
      <c r="HJR116" s="863"/>
      <c r="HJS116" s="863"/>
      <c r="HJT116" s="863"/>
      <c r="HJU116" s="861"/>
      <c r="HJV116" s="862"/>
      <c r="HJW116" s="862"/>
      <c r="HJX116" s="863"/>
      <c r="HJY116" s="863"/>
      <c r="HJZ116" s="863"/>
      <c r="HKA116" s="863"/>
      <c r="HKB116" s="863"/>
      <c r="HKC116" s="861"/>
      <c r="HKD116" s="862"/>
      <c r="HKE116" s="862"/>
      <c r="HKF116" s="863"/>
      <c r="HKG116" s="863"/>
      <c r="HKH116" s="863"/>
      <c r="HKI116" s="863"/>
      <c r="HKJ116" s="863"/>
      <c r="HKK116" s="861"/>
      <c r="HKL116" s="862"/>
      <c r="HKM116" s="862"/>
      <c r="HKN116" s="863"/>
      <c r="HKO116" s="863"/>
      <c r="HKP116" s="863"/>
      <c r="HKQ116" s="863"/>
      <c r="HKR116" s="863"/>
      <c r="HKS116" s="861"/>
      <c r="HKT116" s="862"/>
      <c r="HKU116" s="862"/>
      <c r="HKV116" s="863"/>
      <c r="HKW116" s="863"/>
      <c r="HKX116" s="863"/>
      <c r="HKY116" s="863"/>
      <c r="HKZ116" s="863"/>
      <c r="HLA116" s="861"/>
      <c r="HLB116" s="862"/>
      <c r="HLC116" s="862"/>
      <c r="HLD116" s="863"/>
      <c r="HLE116" s="863"/>
      <c r="HLF116" s="863"/>
      <c r="HLG116" s="863"/>
      <c r="HLH116" s="863"/>
      <c r="HLI116" s="861"/>
      <c r="HLJ116" s="862"/>
      <c r="HLK116" s="862"/>
      <c r="HLL116" s="863"/>
      <c r="HLM116" s="863"/>
      <c r="HLN116" s="863"/>
      <c r="HLO116" s="863"/>
      <c r="HLP116" s="863"/>
      <c r="HLQ116" s="861"/>
      <c r="HLR116" s="862"/>
      <c r="HLS116" s="862"/>
      <c r="HLT116" s="863"/>
      <c r="HLU116" s="863"/>
      <c r="HLV116" s="863"/>
      <c r="HLW116" s="863"/>
      <c r="HLX116" s="863"/>
      <c r="HLY116" s="861"/>
      <c r="HLZ116" s="862"/>
      <c r="HMA116" s="862"/>
      <c r="HMB116" s="863"/>
      <c r="HMC116" s="863"/>
      <c r="HMD116" s="863"/>
      <c r="HME116" s="863"/>
      <c r="HMF116" s="863"/>
      <c r="HMG116" s="861"/>
      <c r="HMH116" s="862"/>
      <c r="HMI116" s="862"/>
      <c r="HMJ116" s="863"/>
      <c r="HMK116" s="863"/>
      <c r="HML116" s="863"/>
      <c r="HMM116" s="863"/>
      <c r="HMN116" s="863"/>
      <c r="HMO116" s="861"/>
      <c r="HMP116" s="862"/>
      <c r="HMQ116" s="862"/>
      <c r="HMR116" s="863"/>
      <c r="HMS116" s="863"/>
      <c r="HMT116" s="863"/>
      <c r="HMU116" s="863"/>
      <c r="HMV116" s="863"/>
      <c r="HMW116" s="861"/>
      <c r="HMX116" s="862"/>
      <c r="HMY116" s="862"/>
      <c r="HMZ116" s="863"/>
      <c r="HNA116" s="863"/>
      <c r="HNB116" s="863"/>
      <c r="HNC116" s="863"/>
      <c r="HND116" s="863"/>
      <c r="HNE116" s="861"/>
      <c r="HNF116" s="862"/>
      <c r="HNG116" s="862"/>
      <c r="HNH116" s="863"/>
      <c r="HNI116" s="863"/>
      <c r="HNJ116" s="863"/>
      <c r="HNK116" s="863"/>
      <c r="HNL116" s="863"/>
      <c r="HNM116" s="861"/>
      <c r="HNN116" s="862"/>
      <c r="HNO116" s="862"/>
      <c r="HNP116" s="863"/>
      <c r="HNQ116" s="863"/>
      <c r="HNR116" s="863"/>
      <c r="HNS116" s="863"/>
      <c r="HNT116" s="863"/>
      <c r="HNU116" s="861"/>
      <c r="HNV116" s="862"/>
      <c r="HNW116" s="862"/>
      <c r="HNX116" s="863"/>
      <c r="HNY116" s="863"/>
      <c r="HNZ116" s="863"/>
      <c r="HOA116" s="863"/>
      <c r="HOB116" s="863"/>
      <c r="HOC116" s="861"/>
      <c r="HOD116" s="862"/>
      <c r="HOE116" s="862"/>
      <c r="HOF116" s="863"/>
      <c r="HOG116" s="863"/>
      <c r="HOH116" s="863"/>
      <c r="HOI116" s="863"/>
      <c r="HOJ116" s="863"/>
      <c r="HOK116" s="861"/>
      <c r="HOL116" s="862"/>
      <c r="HOM116" s="862"/>
      <c r="HON116" s="863"/>
      <c r="HOO116" s="863"/>
      <c r="HOP116" s="863"/>
      <c r="HOQ116" s="863"/>
      <c r="HOR116" s="863"/>
      <c r="HOS116" s="861"/>
      <c r="HOT116" s="862"/>
      <c r="HOU116" s="862"/>
      <c r="HOV116" s="863"/>
      <c r="HOW116" s="863"/>
      <c r="HOX116" s="863"/>
      <c r="HOY116" s="863"/>
      <c r="HOZ116" s="863"/>
      <c r="HPA116" s="861"/>
      <c r="HPB116" s="862"/>
      <c r="HPC116" s="862"/>
      <c r="HPD116" s="863"/>
      <c r="HPE116" s="863"/>
      <c r="HPF116" s="863"/>
      <c r="HPG116" s="863"/>
      <c r="HPH116" s="863"/>
      <c r="HPI116" s="861"/>
      <c r="HPJ116" s="862"/>
      <c r="HPK116" s="862"/>
      <c r="HPL116" s="863"/>
      <c r="HPM116" s="863"/>
      <c r="HPN116" s="863"/>
      <c r="HPO116" s="863"/>
      <c r="HPP116" s="863"/>
      <c r="HPQ116" s="861"/>
      <c r="HPR116" s="862"/>
      <c r="HPS116" s="862"/>
      <c r="HPT116" s="863"/>
      <c r="HPU116" s="863"/>
      <c r="HPV116" s="863"/>
      <c r="HPW116" s="863"/>
      <c r="HPX116" s="863"/>
      <c r="HPY116" s="861"/>
      <c r="HPZ116" s="862"/>
      <c r="HQA116" s="862"/>
      <c r="HQB116" s="863"/>
      <c r="HQC116" s="863"/>
      <c r="HQD116" s="863"/>
      <c r="HQE116" s="863"/>
      <c r="HQF116" s="863"/>
      <c r="HQG116" s="861"/>
      <c r="HQH116" s="862"/>
      <c r="HQI116" s="862"/>
      <c r="HQJ116" s="863"/>
      <c r="HQK116" s="863"/>
      <c r="HQL116" s="863"/>
      <c r="HQM116" s="863"/>
      <c r="HQN116" s="863"/>
      <c r="HQO116" s="861"/>
      <c r="HQP116" s="862"/>
      <c r="HQQ116" s="862"/>
      <c r="HQR116" s="863"/>
      <c r="HQS116" s="863"/>
      <c r="HQT116" s="863"/>
      <c r="HQU116" s="863"/>
      <c r="HQV116" s="863"/>
      <c r="HQW116" s="861"/>
      <c r="HQX116" s="862"/>
      <c r="HQY116" s="862"/>
      <c r="HQZ116" s="863"/>
      <c r="HRA116" s="863"/>
      <c r="HRB116" s="863"/>
      <c r="HRC116" s="863"/>
      <c r="HRD116" s="863"/>
      <c r="HRE116" s="861"/>
      <c r="HRF116" s="862"/>
      <c r="HRG116" s="862"/>
      <c r="HRH116" s="863"/>
      <c r="HRI116" s="863"/>
      <c r="HRJ116" s="863"/>
      <c r="HRK116" s="863"/>
      <c r="HRL116" s="863"/>
      <c r="HRM116" s="861"/>
      <c r="HRN116" s="862"/>
      <c r="HRO116" s="862"/>
      <c r="HRP116" s="863"/>
      <c r="HRQ116" s="863"/>
      <c r="HRR116" s="863"/>
      <c r="HRS116" s="863"/>
      <c r="HRT116" s="863"/>
      <c r="HRU116" s="861"/>
      <c r="HRV116" s="862"/>
      <c r="HRW116" s="862"/>
      <c r="HRX116" s="863"/>
      <c r="HRY116" s="863"/>
      <c r="HRZ116" s="863"/>
      <c r="HSA116" s="863"/>
      <c r="HSB116" s="863"/>
      <c r="HSC116" s="861"/>
      <c r="HSD116" s="862"/>
      <c r="HSE116" s="862"/>
      <c r="HSF116" s="863"/>
      <c r="HSG116" s="863"/>
      <c r="HSH116" s="863"/>
      <c r="HSI116" s="863"/>
      <c r="HSJ116" s="863"/>
      <c r="HSK116" s="861"/>
      <c r="HSL116" s="862"/>
      <c r="HSM116" s="862"/>
      <c r="HSN116" s="863"/>
      <c r="HSO116" s="863"/>
      <c r="HSP116" s="863"/>
      <c r="HSQ116" s="863"/>
      <c r="HSR116" s="863"/>
      <c r="HSS116" s="861"/>
      <c r="HST116" s="862"/>
      <c r="HSU116" s="862"/>
      <c r="HSV116" s="863"/>
      <c r="HSW116" s="863"/>
      <c r="HSX116" s="863"/>
      <c r="HSY116" s="863"/>
      <c r="HSZ116" s="863"/>
      <c r="HTA116" s="861"/>
      <c r="HTB116" s="862"/>
      <c r="HTC116" s="862"/>
      <c r="HTD116" s="863"/>
      <c r="HTE116" s="863"/>
      <c r="HTF116" s="863"/>
      <c r="HTG116" s="863"/>
      <c r="HTH116" s="863"/>
      <c r="HTI116" s="861"/>
      <c r="HTJ116" s="862"/>
      <c r="HTK116" s="862"/>
      <c r="HTL116" s="863"/>
      <c r="HTM116" s="863"/>
      <c r="HTN116" s="863"/>
      <c r="HTO116" s="863"/>
      <c r="HTP116" s="863"/>
      <c r="HTQ116" s="861"/>
      <c r="HTR116" s="862"/>
      <c r="HTS116" s="862"/>
      <c r="HTT116" s="863"/>
      <c r="HTU116" s="863"/>
      <c r="HTV116" s="863"/>
      <c r="HTW116" s="863"/>
      <c r="HTX116" s="863"/>
      <c r="HTY116" s="861"/>
      <c r="HTZ116" s="862"/>
      <c r="HUA116" s="862"/>
      <c r="HUB116" s="863"/>
      <c r="HUC116" s="863"/>
      <c r="HUD116" s="863"/>
      <c r="HUE116" s="863"/>
      <c r="HUF116" s="863"/>
      <c r="HUG116" s="861"/>
      <c r="HUH116" s="862"/>
      <c r="HUI116" s="862"/>
      <c r="HUJ116" s="863"/>
      <c r="HUK116" s="863"/>
      <c r="HUL116" s="863"/>
      <c r="HUM116" s="863"/>
      <c r="HUN116" s="863"/>
      <c r="HUO116" s="861"/>
      <c r="HUP116" s="862"/>
      <c r="HUQ116" s="862"/>
      <c r="HUR116" s="863"/>
      <c r="HUS116" s="863"/>
      <c r="HUT116" s="863"/>
      <c r="HUU116" s="863"/>
      <c r="HUV116" s="863"/>
      <c r="HUW116" s="861"/>
      <c r="HUX116" s="862"/>
      <c r="HUY116" s="862"/>
      <c r="HUZ116" s="863"/>
      <c r="HVA116" s="863"/>
      <c r="HVB116" s="863"/>
      <c r="HVC116" s="863"/>
      <c r="HVD116" s="863"/>
      <c r="HVE116" s="861"/>
      <c r="HVF116" s="862"/>
      <c r="HVG116" s="862"/>
      <c r="HVH116" s="863"/>
      <c r="HVI116" s="863"/>
      <c r="HVJ116" s="863"/>
      <c r="HVK116" s="863"/>
      <c r="HVL116" s="863"/>
      <c r="HVM116" s="861"/>
      <c r="HVN116" s="862"/>
      <c r="HVO116" s="862"/>
      <c r="HVP116" s="863"/>
      <c r="HVQ116" s="863"/>
      <c r="HVR116" s="863"/>
      <c r="HVS116" s="863"/>
      <c r="HVT116" s="863"/>
      <c r="HVU116" s="861"/>
      <c r="HVV116" s="862"/>
      <c r="HVW116" s="862"/>
      <c r="HVX116" s="863"/>
      <c r="HVY116" s="863"/>
      <c r="HVZ116" s="863"/>
      <c r="HWA116" s="863"/>
      <c r="HWB116" s="863"/>
      <c r="HWC116" s="861"/>
      <c r="HWD116" s="862"/>
      <c r="HWE116" s="862"/>
      <c r="HWF116" s="863"/>
      <c r="HWG116" s="863"/>
      <c r="HWH116" s="863"/>
      <c r="HWI116" s="863"/>
      <c r="HWJ116" s="863"/>
      <c r="HWK116" s="861"/>
      <c r="HWL116" s="862"/>
      <c r="HWM116" s="862"/>
      <c r="HWN116" s="863"/>
      <c r="HWO116" s="863"/>
      <c r="HWP116" s="863"/>
      <c r="HWQ116" s="863"/>
      <c r="HWR116" s="863"/>
      <c r="HWS116" s="861"/>
      <c r="HWT116" s="862"/>
      <c r="HWU116" s="862"/>
      <c r="HWV116" s="863"/>
      <c r="HWW116" s="863"/>
      <c r="HWX116" s="863"/>
      <c r="HWY116" s="863"/>
      <c r="HWZ116" s="863"/>
      <c r="HXA116" s="861"/>
      <c r="HXB116" s="862"/>
      <c r="HXC116" s="862"/>
      <c r="HXD116" s="863"/>
      <c r="HXE116" s="863"/>
      <c r="HXF116" s="863"/>
      <c r="HXG116" s="863"/>
      <c r="HXH116" s="863"/>
      <c r="HXI116" s="861"/>
      <c r="HXJ116" s="862"/>
      <c r="HXK116" s="862"/>
      <c r="HXL116" s="863"/>
      <c r="HXM116" s="863"/>
      <c r="HXN116" s="863"/>
      <c r="HXO116" s="863"/>
      <c r="HXP116" s="863"/>
      <c r="HXQ116" s="861"/>
      <c r="HXR116" s="862"/>
      <c r="HXS116" s="862"/>
      <c r="HXT116" s="863"/>
      <c r="HXU116" s="863"/>
      <c r="HXV116" s="863"/>
      <c r="HXW116" s="863"/>
      <c r="HXX116" s="863"/>
      <c r="HXY116" s="861"/>
      <c r="HXZ116" s="862"/>
      <c r="HYA116" s="862"/>
      <c r="HYB116" s="863"/>
      <c r="HYC116" s="863"/>
      <c r="HYD116" s="863"/>
      <c r="HYE116" s="863"/>
      <c r="HYF116" s="863"/>
      <c r="HYG116" s="861"/>
      <c r="HYH116" s="862"/>
      <c r="HYI116" s="862"/>
      <c r="HYJ116" s="863"/>
      <c r="HYK116" s="863"/>
      <c r="HYL116" s="863"/>
      <c r="HYM116" s="863"/>
      <c r="HYN116" s="863"/>
      <c r="HYO116" s="861"/>
      <c r="HYP116" s="862"/>
      <c r="HYQ116" s="862"/>
      <c r="HYR116" s="863"/>
      <c r="HYS116" s="863"/>
      <c r="HYT116" s="863"/>
      <c r="HYU116" s="863"/>
      <c r="HYV116" s="863"/>
      <c r="HYW116" s="861"/>
      <c r="HYX116" s="862"/>
      <c r="HYY116" s="862"/>
      <c r="HYZ116" s="863"/>
      <c r="HZA116" s="863"/>
      <c r="HZB116" s="863"/>
      <c r="HZC116" s="863"/>
      <c r="HZD116" s="863"/>
      <c r="HZE116" s="861"/>
      <c r="HZF116" s="862"/>
      <c r="HZG116" s="862"/>
      <c r="HZH116" s="863"/>
      <c r="HZI116" s="863"/>
      <c r="HZJ116" s="863"/>
      <c r="HZK116" s="863"/>
      <c r="HZL116" s="863"/>
      <c r="HZM116" s="861"/>
      <c r="HZN116" s="862"/>
      <c r="HZO116" s="862"/>
      <c r="HZP116" s="863"/>
      <c r="HZQ116" s="863"/>
      <c r="HZR116" s="863"/>
      <c r="HZS116" s="863"/>
      <c r="HZT116" s="863"/>
      <c r="HZU116" s="861"/>
      <c r="HZV116" s="862"/>
      <c r="HZW116" s="862"/>
      <c r="HZX116" s="863"/>
      <c r="HZY116" s="863"/>
      <c r="HZZ116" s="863"/>
      <c r="IAA116" s="863"/>
      <c r="IAB116" s="863"/>
      <c r="IAC116" s="861"/>
      <c r="IAD116" s="862"/>
      <c r="IAE116" s="862"/>
      <c r="IAF116" s="863"/>
      <c r="IAG116" s="863"/>
      <c r="IAH116" s="863"/>
      <c r="IAI116" s="863"/>
      <c r="IAJ116" s="863"/>
      <c r="IAK116" s="861"/>
      <c r="IAL116" s="862"/>
      <c r="IAM116" s="862"/>
      <c r="IAN116" s="863"/>
      <c r="IAO116" s="863"/>
      <c r="IAP116" s="863"/>
      <c r="IAQ116" s="863"/>
      <c r="IAR116" s="863"/>
      <c r="IAS116" s="861"/>
      <c r="IAT116" s="862"/>
      <c r="IAU116" s="862"/>
      <c r="IAV116" s="863"/>
      <c r="IAW116" s="863"/>
      <c r="IAX116" s="863"/>
      <c r="IAY116" s="863"/>
      <c r="IAZ116" s="863"/>
      <c r="IBA116" s="861"/>
      <c r="IBB116" s="862"/>
      <c r="IBC116" s="862"/>
      <c r="IBD116" s="863"/>
      <c r="IBE116" s="863"/>
      <c r="IBF116" s="863"/>
      <c r="IBG116" s="863"/>
      <c r="IBH116" s="863"/>
      <c r="IBI116" s="861"/>
      <c r="IBJ116" s="862"/>
      <c r="IBK116" s="862"/>
      <c r="IBL116" s="863"/>
      <c r="IBM116" s="863"/>
      <c r="IBN116" s="863"/>
      <c r="IBO116" s="863"/>
      <c r="IBP116" s="863"/>
      <c r="IBQ116" s="861"/>
      <c r="IBR116" s="862"/>
      <c r="IBS116" s="862"/>
      <c r="IBT116" s="863"/>
      <c r="IBU116" s="863"/>
      <c r="IBV116" s="863"/>
      <c r="IBW116" s="863"/>
      <c r="IBX116" s="863"/>
      <c r="IBY116" s="861"/>
      <c r="IBZ116" s="862"/>
      <c r="ICA116" s="862"/>
      <c r="ICB116" s="863"/>
      <c r="ICC116" s="863"/>
      <c r="ICD116" s="863"/>
      <c r="ICE116" s="863"/>
      <c r="ICF116" s="863"/>
      <c r="ICG116" s="861"/>
      <c r="ICH116" s="862"/>
      <c r="ICI116" s="862"/>
      <c r="ICJ116" s="863"/>
      <c r="ICK116" s="863"/>
      <c r="ICL116" s="863"/>
      <c r="ICM116" s="863"/>
      <c r="ICN116" s="863"/>
      <c r="ICO116" s="861"/>
      <c r="ICP116" s="862"/>
      <c r="ICQ116" s="862"/>
      <c r="ICR116" s="863"/>
      <c r="ICS116" s="863"/>
      <c r="ICT116" s="863"/>
      <c r="ICU116" s="863"/>
      <c r="ICV116" s="863"/>
      <c r="ICW116" s="861"/>
      <c r="ICX116" s="862"/>
      <c r="ICY116" s="862"/>
      <c r="ICZ116" s="863"/>
      <c r="IDA116" s="863"/>
      <c r="IDB116" s="863"/>
      <c r="IDC116" s="863"/>
      <c r="IDD116" s="863"/>
      <c r="IDE116" s="861"/>
      <c r="IDF116" s="862"/>
      <c r="IDG116" s="862"/>
      <c r="IDH116" s="863"/>
      <c r="IDI116" s="863"/>
      <c r="IDJ116" s="863"/>
      <c r="IDK116" s="863"/>
      <c r="IDL116" s="863"/>
      <c r="IDM116" s="861"/>
      <c r="IDN116" s="862"/>
      <c r="IDO116" s="862"/>
      <c r="IDP116" s="863"/>
      <c r="IDQ116" s="863"/>
      <c r="IDR116" s="863"/>
      <c r="IDS116" s="863"/>
      <c r="IDT116" s="863"/>
      <c r="IDU116" s="861"/>
      <c r="IDV116" s="862"/>
      <c r="IDW116" s="862"/>
      <c r="IDX116" s="863"/>
      <c r="IDY116" s="863"/>
      <c r="IDZ116" s="863"/>
      <c r="IEA116" s="863"/>
      <c r="IEB116" s="863"/>
      <c r="IEC116" s="861"/>
      <c r="IED116" s="862"/>
      <c r="IEE116" s="862"/>
      <c r="IEF116" s="863"/>
      <c r="IEG116" s="863"/>
      <c r="IEH116" s="863"/>
      <c r="IEI116" s="863"/>
      <c r="IEJ116" s="863"/>
      <c r="IEK116" s="861"/>
      <c r="IEL116" s="862"/>
      <c r="IEM116" s="862"/>
      <c r="IEN116" s="863"/>
      <c r="IEO116" s="863"/>
      <c r="IEP116" s="863"/>
      <c r="IEQ116" s="863"/>
      <c r="IER116" s="863"/>
      <c r="IES116" s="861"/>
      <c r="IET116" s="862"/>
      <c r="IEU116" s="862"/>
      <c r="IEV116" s="863"/>
      <c r="IEW116" s="863"/>
      <c r="IEX116" s="863"/>
      <c r="IEY116" s="863"/>
      <c r="IEZ116" s="863"/>
      <c r="IFA116" s="861"/>
      <c r="IFB116" s="862"/>
      <c r="IFC116" s="862"/>
      <c r="IFD116" s="863"/>
      <c r="IFE116" s="863"/>
      <c r="IFF116" s="863"/>
      <c r="IFG116" s="863"/>
      <c r="IFH116" s="863"/>
      <c r="IFI116" s="861"/>
      <c r="IFJ116" s="862"/>
      <c r="IFK116" s="862"/>
      <c r="IFL116" s="863"/>
      <c r="IFM116" s="863"/>
      <c r="IFN116" s="863"/>
      <c r="IFO116" s="863"/>
      <c r="IFP116" s="863"/>
      <c r="IFQ116" s="861"/>
      <c r="IFR116" s="862"/>
      <c r="IFS116" s="862"/>
      <c r="IFT116" s="863"/>
      <c r="IFU116" s="863"/>
      <c r="IFV116" s="863"/>
      <c r="IFW116" s="863"/>
      <c r="IFX116" s="863"/>
      <c r="IFY116" s="861"/>
      <c r="IFZ116" s="862"/>
      <c r="IGA116" s="862"/>
      <c r="IGB116" s="863"/>
      <c r="IGC116" s="863"/>
      <c r="IGD116" s="863"/>
      <c r="IGE116" s="863"/>
      <c r="IGF116" s="863"/>
      <c r="IGG116" s="861"/>
      <c r="IGH116" s="862"/>
      <c r="IGI116" s="862"/>
      <c r="IGJ116" s="863"/>
      <c r="IGK116" s="863"/>
      <c r="IGL116" s="863"/>
      <c r="IGM116" s="863"/>
      <c r="IGN116" s="863"/>
      <c r="IGO116" s="861"/>
      <c r="IGP116" s="862"/>
      <c r="IGQ116" s="862"/>
      <c r="IGR116" s="863"/>
      <c r="IGS116" s="863"/>
      <c r="IGT116" s="863"/>
      <c r="IGU116" s="863"/>
      <c r="IGV116" s="863"/>
      <c r="IGW116" s="861"/>
      <c r="IGX116" s="862"/>
      <c r="IGY116" s="862"/>
      <c r="IGZ116" s="863"/>
      <c r="IHA116" s="863"/>
      <c r="IHB116" s="863"/>
      <c r="IHC116" s="863"/>
      <c r="IHD116" s="863"/>
      <c r="IHE116" s="861"/>
      <c r="IHF116" s="862"/>
      <c r="IHG116" s="862"/>
      <c r="IHH116" s="863"/>
      <c r="IHI116" s="863"/>
      <c r="IHJ116" s="863"/>
      <c r="IHK116" s="863"/>
      <c r="IHL116" s="863"/>
      <c r="IHM116" s="861"/>
      <c r="IHN116" s="862"/>
      <c r="IHO116" s="862"/>
      <c r="IHP116" s="863"/>
      <c r="IHQ116" s="863"/>
      <c r="IHR116" s="863"/>
      <c r="IHS116" s="863"/>
      <c r="IHT116" s="863"/>
      <c r="IHU116" s="861"/>
      <c r="IHV116" s="862"/>
      <c r="IHW116" s="862"/>
      <c r="IHX116" s="863"/>
      <c r="IHY116" s="863"/>
      <c r="IHZ116" s="863"/>
      <c r="IIA116" s="863"/>
      <c r="IIB116" s="863"/>
      <c r="IIC116" s="861"/>
      <c r="IID116" s="862"/>
      <c r="IIE116" s="862"/>
      <c r="IIF116" s="863"/>
      <c r="IIG116" s="863"/>
      <c r="IIH116" s="863"/>
      <c r="III116" s="863"/>
      <c r="IIJ116" s="863"/>
      <c r="IIK116" s="861"/>
      <c r="IIL116" s="862"/>
      <c r="IIM116" s="862"/>
      <c r="IIN116" s="863"/>
      <c r="IIO116" s="863"/>
      <c r="IIP116" s="863"/>
      <c r="IIQ116" s="863"/>
      <c r="IIR116" s="863"/>
      <c r="IIS116" s="861"/>
      <c r="IIT116" s="862"/>
      <c r="IIU116" s="862"/>
      <c r="IIV116" s="863"/>
      <c r="IIW116" s="863"/>
      <c r="IIX116" s="863"/>
      <c r="IIY116" s="863"/>
      <c r="IIZ116" s="863"/>
      <c r="IJA116" s="861"/>
      <c r="IJB116" s="862"/>
      <c r="IJC116" s="862"/>
      <c r="IJD116" s="863"/>
      <c r="IJE116" s="863"/>
      <c r="IJF116" s="863"/>
      <c r="IJG116" s="863"/>
      <c r="IJH116" s="863"/>
      <c r="IJI116" s="861"/>
      <c r="IJJ116" s="862"/>
      <c r="IJK116" s="862"/>
      <c r="IJL116" s="863"/>
      <c r="IJM116" s="863"/>
      <c r="IJN116" s="863"/>
      <c r="IJO116" s="863"/>
      <c r="IJP116" s="863"/>
      <c r="IJQ116" s="861"/>
      <c r="IJR116" s="862"/>
      <c r="IJS116" s="862"/>
      <c r="IJT116" s="863"/>
      <c r="IJU116" s="863"/>
      <c r="IJV116" s="863"/>
      <c r="IJW116" s="863"/>
      <c r="IJX116" s="863"/>
      <c r="IJY116" s="861"/>
      <c r="IJZ116" s="862"/>
      <c r="IKA116" s="862"/>
      <c r="IKB116" s="863"/>
      <c r="IKC116" s="863"/>
      <c r="IKD116" s="863"/>
      <c r="IKE116" s="863"/>
      <c r="IKF116" s="863"/>
      <c r="IKG116" s="861"/>
      <c r="IKH116" s="862"/>
      <c r="IKI116" s="862"/>
      <c r="IKJ116" s="863"/>
      <c r="IKK116" s="863"/>
      <c r="IKL116" s="863"/>
      <c r="IKM116" s="863"/>
      <c r="IKN116" s="863"/>
      <c r="IKO116" s="861"/>
      <c r="IKP116" s="862"/>
      <c r="IKQ116" s="862"/>
      <c r="IKR116" s="863"/>
      <c r="IKS116" s="863"/>
      <c r="IKT116" s="863"/>
      <c r="IKU116" s="863"/>
      <c r="IKV116" s="863"/>
      <c r="IKW116" s="861"/>
      <c r="IKX116" s="862"/>
      <c r="IKY116" s="862"/>
      <c r="IKZ116" s="863"/>
      <c r="ILA116" s="863"/>
      <c r="ILB116" s="863"/>
      <c r="ILC116" s="863"/>
      <c r="ILD116" s="863"/>
      <c r="ILE116" s="861"/>
      <c r="ILF116" s="862"/>
      <c r="ILG116" s="862"/>
      <c r="ILH116" s="863"/>
      <c r="ILI116" s="863"/>
      <c r="ILJ116" s="863"/>
      <c r="ILK116" s="863"/>
      <c r="ILL116" s="863"/>
      <c r="ILM116" s="861"/>
      <c r="ILN116" s="862"/>
      <c r="ILO116" s="862"/>
      <c r="ILP116" s="863"/>
      <c r="ILQ116" s="863"/>
      <c r="ILR116" s="863"/>
      <c r="ILS116" s="863"/>
      <c r="ILT116" s="863"/>
      <c r="ILU116" s="861"/>
      <c r="ILV116" s="862"/>
      <c r="ILW116" s="862"/>
      <c r="ILX116" s="863"/>
      <c r="ILY116" s="863"/>
      <c r="ILZ116" s="863"/>
      <c r="IMA116" s="863"/>
      <c r="IMB116" s="863"/>
      <c r="IMC116" s="861"/>
      <c r="IMD116" s="862"/>
      <c r="IME116" s="862"/>
      <c r="IMF116" s="863"/>
      <c r="IMG116" s="863"/>
      <c r="IMH116" s="863"/>
      <c r="IMI116" s="863"/>
      <c r="IMJ116" s="863"/>
      <c r="IMK116" s="861"/>
      <c r="IML116" s="862"/>
      <c r="IMM116" s="862"/>
      <c r="IMN116" s="863"/>
      <c r="IMO116" s="863"/>
      <c r="IMP116" s="863"/>
      <c r="IMQ116" s="863"/>
      <c r="IMR116" s="863"/>
      <c r="IMS116" s="861"/>
      <c r="IMT116" s="862"/>
      <c r="IMU116" s="862"/>
      <c r="IMV116" s="863"/>
      <c r="IMW116" s="863"/>
      <c r="IMX116" s="863"/>
      <c r="IMY116" s="863"/>
      <c r="IMZ116" s="863"/>
      <c r="INA116" s="861"/>
      <c r="INB116" s="862"/>
      <c r="INC116" s="862"/>
      <c r="IND116" s="863"/>
      <c r="INE116" s="863"/>
      <c r="INF116" s="863"/>
      <c r="ING116" s="863"/>
      <c r="INH116" s="863"/>
      <c r="INI116" s="861"/>
      <c r="INJ116" s="862"/>
      <c r="INK116" s="862"/>
      <c r="INL116" s="863"/>
      <c r="INM116" s="863"/>
      <c r="INN116" s="863"/>
      <c r="INO116" s="863"/>
      <c r="INP116" s="863"/>
      <c r="INQ116" s="861"/>
      <c r="INR116" s="862"/>
      <c r="INS116" s="862"/>
      <c r="INT116" s="863"/>
      <c r="INU116" s="863"/>
      <c r="INV116" s="863"/>
      <c r="INW116" s="863"/>
      <c r="INX116" s="863"/>
      <c r="INY116" s="861"/>
      <c r="INZ116" s="862"/>
      <c r="IOA116" s="862"/>
      <c r="IOB116" s="863"/>
      <c r="IOC116" s="863"/>
      <c r="IOD116" s="863"/>
      <c r="IOE116" s="863"/>
      <c r="IOF116" s="863"/>
      <c r="IOG116" s="861"/>
      <c r="IOH116" s="862"/>
      <c r="IOI116" s="862"/>
      <c r="IOJ116" s="863"/>
      <c r="IOK116" s="863"/>
      <c r="IOL116" s="863"/>
      <c r="IOM116" s="863"/>
      <c r="ION116" s="863"/>
      <c r="IOO116" s="861"/>
      <c r="IOP116" s="862"/>
      <c r="IOQ116" s="862"/>
      <c r="IOR116" s="863"/>
      <c r="IOS116" s="863"/>
      <c r="IOT116" s="863"/>
      <c r="IOU116" s="863"/>
      <c r="IOV116" s="863"/>
      <c r="IOW116" s="861"/>
      <c r="IOX116" s="862"/>
      <c r="IOY116" s="862"/>
      <c r="IOZ116" s="863"/>
      <c r="IPA116" s="863"/>
      <c r="IPB116" s="863"/>
      <c r="IPC116" s="863"/>
      <c r="IPD116" s="863"/>
      <c r="IPE116" s="861"/>
      <c r="IPF116" s="862"/>
      <c r="IPG116" s="862"/>
      <c r="IPH116" s="863"/>
      <c r="IPI116" s="863"/>
      <c r="IPJ116" s="863"/>
      <c r="IPK116" s="863"/>
      <c r="IPL116" s="863"/>
      <c r="IPM116" s="861"/>
      <c r="IPN116" s="862"/>
      <c r="IPO116" s="862"/>
      <c r="IPP116" s="863"/>
      <c r="IPQ116" s="863"/>
      <c r="IPR116" s="863"/>
      <c r="IPS116" s="863"/>
      <c r="IPT116" s="863"/>
      <c r="IPU116" s="861"/>
      <c r="IPV116" s="862"/>
      <c r="IPW116" s="862"/>
      <c r="IPX116" s="863"/>
      <c r="IPY116" s="863"/>
      <c r="IPZ116" s="863"/>
      <c r="IQA116" s="863"/>
      <c r="IQB116" s="863"/>
      <c r="IQC116" s="861"/>
      <c r="IQD116" s="862"/>
      <c r="IQE116" s="862"/>
      <c r="IQF116" s="863"/>
      <c r="IQG116" s="863"/>
      <c r="IQH116" s="863"/>
      <c r="IQI116" s="863"/>
      <c r="IQJ116" s="863"/>
      <c r="IQK116" s="861"/>
      <c r="IQL116" s="862"/>
      <c r="IQM116" s="862"/>
      <c r="IQN116" s="863"/>
      <c r="IQO116" s="863"/>
      <c r="IQP116" s="863"/>
      <c r="IQQ116" s="863"/>
      <c r="IQR116" s="863"/>
      <c r="IQS116" s="861"/>
      <c r="IQT116" s="862"/>
      <c r="IQU116" s="862"/>
      <c r="IQV116" s="863"/>
      <c r="IQW116" s="863"/>
      <c r="IQX116" s="863"/>
      <c r="IQY116" s="863"/>
      <c r="IQZ116" s="863"/>
      <c r="IRA116" s="861"/>
      <c r="IRB116" s="862"/>
      <c r="IRC116" s="862"/>
      <c r="IRD116" s="863"/>
      <c r="IRE116" s="863"/>
      <c r="IRF116" s="863"/>
      <c r="IRG116" s="863"/>
      <c r="IRH116" s="863"/>
      <c r="IRI116" s="861"/>
      <c r="IRJ116" s="862"/>
      <c r="IRK116" s="862"/>
      <c r="IRL116" s="863"/>
      <c r="IRM116" s="863"/>
      <c r="IRN116" s="863"/>
      <c r="IRO116" s="863"/>
      <c r="IRP116" s="863"/>
      <c r="IRQ116" s="861"/>
      <c r="IRR116" s="862"/>
      <c r="IRS116" s="862"/>
      <c r="IRT116" s="863"/>
      <c r="IRU116" s="863"/>
      <c r="IRV116" s="863"/>
      <c r="IRW116" s="863"/>
      <c r="IRX116" s="863"/>
      <c r="IRY116" s="861"/>
      <c r="IRZ116" s="862"/>
      <c r="ISA116" s="862"/>
      <c r="ISB116" s="863"/>
      <c r="ISC116" s="863"/>
      <c r="ISD116" s="863"/>
      <c r="ISE116" s="863"/>
      <c r="ISF116" s="863"/>
      <c r="ISG116" s="861"/>
      <c r="ISH116" s="862"/>
      <c r="ISI116" s="862"/>
      <c r="ISJ116" s="863"/>
      <c r="ISK116" s="863"/>
      <c r="ISL116" s="863"/>
      <c r="ISM116" s="863"/>
      <c r="ISN116" s="863"/>
      <c r="ISO116" s="861"/>
      <c r="ISP116" s="862"/>
      <c r="ISQ116" s="862"/>
      <c r="ISR116" s="863"/>
      <c r="ISS116" s="863"/>
      <c r="IST116" s="863"/>
      <c r="ISU116" s="863"/>
      <c r="ISV116" s="863"/>
      <c r="ISW116" s="861"/>
      <c r="ISX116" s="862"/>
      <c r="ISY116" s="862"/>
      <c r="ISZ116" s="863"/>
      <c r="ITA116" s="863"/>
      <c r="ITB116" s="863"/>
      <c r="ITC116" s="863"/>
      <c r="ITD116" s="863"/>
      <c r="ITE116" s="861"/>
      <c r="ITF116" s="862"/>
      <c r="ITG116" s="862"/>
      <c r="ITH116" s="863"/>
      <c r="ITI116" s="863"/>
      <c r="ITJ116" s="863"/>
      <c r="ITK116" s="863"/>
      <c r="ITL116" s="863"/>
      <c r="ITM116" s="861"/>
      <c r="ITN116" s="862"/>
      <c r="ITO116" s="862"/>
      <c r="ITP116" s="863"/>
      <c r="ITQ116" s="863"/>
      <c r="ITR116" s="863"/>
      <c r="ITS116" s="863"/>
      <c r="ITT116" s="863"/>
      <c r="ITU116" s="861"/>
      <c r="ITV116" s="862"/>
      <c r="ITW116" s="862"/>
      <c r="ITX116" s="863"/>
      <c r="ITY116" s="863"/>
      <c r="ITZ116" s="863"/>
      <c r="IUA116" s="863"/>
      <c r="IUB116" s="863"/>
      <c r="IUC116" s="861"/>
      <c r="IUD116" s="862"/>
      <c r="IUE116" s="862"/>
      <c r="IUF116" s="863"/>
      <c r="IUG116" s="863"/>
      <c r="IUH116" s="863"/>
      <c r="IUI116" s="863"/>
      <c r="IUJ116" s="863"/>
      <c r="IUK116" s="861"/>
      <c r="IUL116" s="862"/>
      <c r="IUM116" s="862"/>
      <c r="IUN116" s="863"/>
      <c r="IUO116" s="863"/>
      <c r="IUP116" s="863"/>
      <c r="IUQ116" s="863"/>
      <c r="IUR116" s="863"/>
      <c r="IUS116" s="861"/>
      <c r="IUT116" s="862"/>
      <c r="IUU116" s="862"/>
      <c r="IUV116" s="863"/>
      <c r="IUW116" s="863"/>
      <c r="IUX116" s="863"/>
      <c r="IUY116" s="863"/>
      <c r="IUZ116" s="863"/>
      <c r="IVA116" s="861"/>
      <c r="IVB116" s="862"/>
      <c r="IVC116" s="862"/>
      <c r="IVD116" s="863"/>
      <c r="IVE116" s="863"/>
      <c r="IVF116" s="863"/>
      <c r="IVG116" s="863"/>
      <c r="IVH116" s="863"/>
      <c r="IVI116" s="861"/>
      <c r="IVJ116" s="862"/>
      <c r="IVK116" s="862"/>
      <c r="IVL116" s="863"/>
      <c r="IVM116" s="863"/>
      <c r="IVN116" s="863"/>
      <c r="IVO116" s="863"/>
      <c r="IVP116" s="863"/>
      <c r="IVQ116" s="861"/>
      <c r="IVR116" s="862"/>
      <c r="IVS116" s="862"/>
      <c r="IVT116" s="863"/>
      <c r="IVU116" s="863"/>
      <c r="IVV116" s="863"/>
      <c r="IVW116" s="863"/>
      <c r="IVX116" s="863"/>
      <c r="IVY116" s="861"/>
      <c r="IVZ116" s="862"/>
      <c r="IWA116" s="862"/>
      <c r="IWB116" s="863"/>
      <c r="IWC116" s="863"/>
      <c r="IWD116" s="863"/>
      <c r="IWE116" s="863"/>
      <c r="IWF116" s="863"/>
      <c r="IWG116" s="861"/>
      <c r="IWH116" s="862"/>
      <c r="IWI116" s="862"/>
      <c r="IWJ116" s="863"/>
      <c r="IWK116" s="863"/>
      <c r="IWL116" s="863"/>
      <c r="IWM116" s="863"/>
      <c r="IWN116" s="863"/>
      <c r="IWO116" s="861"/>
      <c r="IWP116" s="862"/>
      <c r="IWQ116" s="862"/>
      <c r="IWR116" s="863"/>
      <c r="IWS116" s="863"/>
      <c r="IWT116" s="863"/>
      <c r="IWU116" s="863"/>
      <c r="IWV116" s="863"/>
      <c r="IWW116" s="861"/>
      <c r="IWX116" s="862"/>
      <c r="IWY116" s="862"/>
      <c r="IWZ116" s="863"/>
      <c r="IXA116" s="863"/>
      <c r="IXB116" s="863"/>
      <c r="IXC116" s="863"/>
      <c r="IXD116" s="863"/>
      <c r="IXE116" s="861"/>
      <c r="IXF116" s="862"/>
      <c r="IXG116" s="862"/>
      <c r="IXH116" s="863"/>
      <c r="IXI116" s="863"/>
      <c r="IXJ116" s="863"/>
      <c r="IXK116" s="863"/>
      <c r="IXL116" s="863"/>
      <c r="IXM116" s="861"/>
      <c r="IXN116" s="862"/>
      <c r="IXO116" s="862"/>
      <c r="IXP116" s="863"/>
      <c r="IXQ116" s="863"/>
      <c r="IXR116" s="863"/>
      <c r="IXS116" s="863"/>
      <c r="IXT116" s="863"/>
      <c r="IXU116" s="861"/>
      <c r="IXV116" s="862"/>
      <c r="IXW116" s="862"/>
      <c r="IXX116" s="863"/>
      <c r="IXY116" s="863"/>
      <c r="IXZ116" s="863"/>
      <c r="IYA116" s="863"/>
      <c r="IYB116" s="863"/>
      <c r="IYC116" s="861"/>
      <c r="IYD116" s="862"/>
      <c r="IYE116" s="862"/>
      <c r="IYF116" s="863"/>
      <c r="IYG116" s="863"/>
      <c r="IYH116" s="863"/>
      <c r="IYI116" s="863"/>
      <c r="IYJ116" s="863"/>
      <c r="IYK116" s="861"/>
      <c r="IYL116" s="862"/>
      <c r="IYM116" s="862"/>
      <c r="IYN116" s="863"/>
      <c r="IYO116" s="863"/>
      <c r="IYP116" s="863"/>
      <c r="IYQ116" s="863"/>
      <c r="IYR116" s="863"/>
      <c r="IYS116" s="861"/>
      <c r="IYT116" s="862"/>
      <c r="IYU116" s="862"/>
      <c r="IYV116" s="863"/>
      <c r="IYW116" s="863"/>
      <c r="IYX116" s="863"/>
      <c r="IYY116" s="863"/>
      <c r="IYZ116" s="863"/>
      <c r="IZA116" s="861"/>
      <c r="IZB116" s="862"/>
      <c r="IZC116" s="862"/>
      <c r="IZD116" s="863"/>
      <c r="IZE116" s="863"/>
      <c r="IZF116" s="863"/>
      <c r="IZG116" s="863"/>
      <c r="IZH116" s="863"/>
      <c r="IZI116" s="861"/>
      <c r="IZJ116" s="862"/>
      <c r="IZK116" s="862"/>
      <c r="IZL116" s="863"/>
      <c r="IZM116" s="863"/>
      <c r="IZN116" s="863"/>
      <c r="IZO116" s="863"/>
      <c r="IZP116" s="863"/>
      <c r="IZQ116" s="861"/>
      <c r="IZR116" s="862"/>
      <c r="IZS116" s="862"/>
      <c r="IZT116" s="863"/>
      <c r="IZU116" s="863"/>
      <c r="IZV116" s="863"/>
      <c r="IZW116" s="863"/>
      <c r="IZX116" s="863"/>
      <c r="IZY116" s="861"/>
      <c r="IZZ116" s="862"/>
      <c r="JAA116" s="862"/>
      <c r="JAB116" s="863"/>
      <c r="JAC116" s="863"/>
      <c r="JAD116" s="863"/>
      <c r="JAE116" s="863"/>
      <c r="JAF116" s="863"/>
      <c r="JAG116" s="861"/>
      <c r="JAH116" s="862"/>
      <c r="JAI116" s="862"/>
      <c r="JAJ116" s="863"/>
      <c r="JAK116" s="863"/>
      <c r="JAL116" s="863"/>
      <c r="JAM116" s="863"/>
      <c r="JAN116" s="863"/>
      <c r="JAO116" s="861"/>
      <c r="JAP116" s="862"/>
      <c r="JAQ116" s="862"/>
      <c r="JAR116" s="863"/>
      <c r="JAS116" s="863"/>
      <c r="JAT116" s="863"/>
      <c r="JAU116" s="863"/>
      <c r="JAV116" s="863"/>
      <c r="JAW116" s="861"/>
      <c r="JAX116" s="862"/>
      <c r="JAY116" s="862"/>
      <c r="JAZ116" s="863"/>
      <c r="JBA116" s="863"/>
      <c r="JBB116" s="863"/>
      <c r="JBC116" s="863"/>
      <c r="JBD116" s="863"/>
      <c r="JBE116" s="861"/>
      <c r="JBF116" s="862"/>
      <c r="JBG116" s="862"/>
      <c r="JBH116" s="863"/>
      <c r="JBI116" s="863"/>
      <c r="JBJ116" s="863"/>
      <c r="JBK116" s="863"/>
      <c r="JBL116" s="863"/>
      <c r="JBM116" s="861"/>
      <c r="JBN116" s="862"/>
      <c r="JBO116" s="862"/>
      <c r="JBP116" s="863"/>
      <c r="JBQ116" s="863"/>
      <c r="JBR116" s="863"/>
      <c r="JBS116" s="863"/>
      <c r="JBT116" s="863"/>
      <c r="JBU116" s="861"/>
      <c r="JBV116" s="862"/>
      <c r="JBW116" s="862"/>
      <c r="JBX116" s="863"/>
      <c r="JBY116" s="863"/>
      <c r="JBZ116" s="863"/>
      <c r="JCA116" s="863"/>
      <c r="JCB116" s="863"/>
      <c r="JCC116" s="861"/>
      <c r="JCD116" s="862"/>
      <c r="JCE116" s="862"/>
      <c r="JCF116" s="863"/>
      <c r="JCG116" s="863"/>
      <c r="JCH116" s="863"/>
      <c r="JCI116" s="863"/>
      <c r="JCJ116" s="863"/>
      <c r="JCK116" s="861"/>
      <c r="JCL116" s="862"/>
      <c r="JCM116" s="862"/>
      <c r="JCN116" s="863"/>
      <c r="JCO116" s="863"/>
      <c r="JCP116" s="863"/>
      <c r="JCQ116" s="863"/>
      <c r="JCR116" s="863"/>
      <c r="JCS116" s="861"/>
      <c r="JCT116" s="862"/>
      <c r="JCU116" s="862"/>
      <c r="JCV116" s="863"/>
      <c r="JCW116" s="863"/>
      <c r="JCX116" s="863"/>
      <c r="JCY116" s="863"/>
      <c r="JCZ116" s="863"/>
      <c r="JDA116" s="861"/>
      <c r="JDB116" s="862"/>
      <c r="JDC116" s="862"/>
      <c r="JDD116" s="863"/>
      <c r="JDE116" s="863"/>
      <c r="JDF116" s="863"/>
      <c r="JDG116" s="863"/>
      <c r="JDH116" s="863"/>
      <c r="JDI116" s="861"/>
      <c r="JDJ116" s="862"/>
      <c r="JDK116" s="862"/>
      <c r="JDL116" s="863"/>
      <c r="JDM116" s="863"/>
      <c r="JDN116" s="863"/>
      <c r="JDO116" s="863"/>
      <c r="JDP116" s="863"/>
      <c r="JDQ116" s="861"/>
      <c r="JDR116" s="862"/>
      <c r="JDS116" s="862"/>
      <c r="JDT116" s="863"/>
      <c r="JDU116" s="863"/>
      <c r="JDV116" s="863"/>
      <c r="JDW116" s="863"/>
      <c r="JDX116" s="863"/>
      <c r="JDY116" s="861"/>
      <c r="JDZ116" s="862"/>
      <c r="JEA116" s="862"/>
      <c r="JEB116" s="863"/>
      <c r="JEC116" s="863"/>
      <c r="JED116" s="863"/>
      <c r="JEE116" s="863"/>
      <c r="JEF116" s="863"/>
      <c r="JEG116" s="861"/>
      <c r="JEH116" s="862"/>
      <c r="JEI116" s="862"/>
      <c r="JEJ116" s="863"/>
      <c r="JEK116" s="863"/>
      <c r="JEL116" s="863"/>
      <c r="JEM116" s="863"/>
      <c r="JEN116" s="863"/>
      <c r="JEO116" s="861"/>
      <c r="JEP116" s="862"/>
      <c r="JEQ116" s="862"/>
      <c r="JER116" s="863"/>
      <c r="JES116" s="863"/>
      <c r="JET116" s="863"/>
      <c r="JEU116" s="863"/>
      <c r="JEV116" s="863"/>
      <c r="JEW116" s="861"/>
      <c r="JEX116" s="862"/>
      <c r="JEY116" s="862"/>
      <c r="JEZ116" s="863"/>
      <c r="JFA116" s="863"/>
      <c r="JFB116" s="863"/>
      <c r="JFC116" s="863"/>
      <c r="JFD116" s="863"/>
      <c r="JFE116" s="861"/>
      <c r="JFF116" s="862"/>
      <c r="JFG116" s="862"/>
      <c r="JFH116" s="863"/>
      <c r="JFI116" s="863"/>
      <c r="JFJ116" s="863"/>
      <c r="JFK116" s="863"/>
      <c r="JFL116" s="863"/>
      <c r="JFM116" s="861"/>
      <c r="JFN116" s="862"/>
      <c r="JFO116" s="862"/>
      <c r="JFP116" s="863"/>
      <c r="JFQ116" s="863"/>
      <c r="JFR116" s="863"/>
      <c r="JFS116" s="863"/>
      <c r="JFT116" s="863"/>
      <c r="JFU116" s="861"/>
      <c r="JFV116" s="862"/>
      <c r="JFW116" s="862"/>
      <c r="JFX116" s="863"/>
      <c r="JFY116" s="863"/>
      <c r="JFZ116" s="863"/>
      <c r="JGA116" s="863"/>
      <c r="JGB116" s="863"/>
      <c r="JGC116" s="861"/>
      <c r="JGD116" s="862"/>
      <c r="JGE116" s="862"/>
      <c r="JGF116" s="863"/>
      <c r="JGG116" s="863"/>
      <c r="JGH116" s="863"/>
      <c r="JGI116" s="863"/>
      <c r="JGJ116" s="863"/>
      <c r="JGK116" s="861"/>
      <c r="JGL116" s="862"/>
      <c r="JGM116" s="862"/>
      <c r="JGN116" s="863"/>
      <c r="JGO116" s="863"/>
      <c r="JGP116" s="863"/>
      <c r="JGQ116" s="863"/>
      <c r="JGR116" s="863"/>
      <c r="JGS116" s="861"/>
      <c r="JGT116" s="862"/>
      <c r="JGU116" s="862"/>
      <c r="JGV116" s="863"/>
      <c r="JGW116" s="863"/>
      <c r="JGX116" s="863"/>
      <c r="JGY116" s="863"/>
      <c r="JGZ116" s="863"/>
      <c r="JHA116" s="861"/>
      <c r="JHB116" s="862"/>
      <c r="JHC116" s="862"/>
      <c r="JHD116" s="863"/>
      <c r="JHE116" s="863"/>
      <c r="JHF116" s="863"/>
      <c r="JHG116" s="863"/>
      <c r="JHH116" s="863"/>
      <c r="JHI116" s="861"/>
      <c r="JHJ116" s="862"/>
      <c r="JHK116" s="862"/>
      <c r="JHL116" s="863"/>
      <c r="JHM116" s="863"/>
      <c r="JHN116" s="863"/>
      <c r="JHO116" s="863"/>
      <c r="JHP116" s="863"/>
      <c r="JHQ116" s="861"/>
      <c r="JHR116" s="862"/>
      <c r="JHS116" s="862"/>
      <c r="JHT116" s="863"/>
      <c r="JHU116" s="863"/>
      <c r="JHV116" s="863"/>
      <c r="JHW116" s="863"/>
      <c r="JHX116" s="863"/>
      <c r="JHY116" s="861"/>
      <c r="JHZ116" s="862"/>
      <c r="JIA116" s="862"/>
      <c r="JIB116" s="863"/>
      <c r="JIC116" s="863"/>
      <c r="JID116" s="863"/>
      <c r="JIE116" s="863"/>
      <c r="JIF116" s="863"/>
      <c r="JIG116" s="861"/>
      <c r="JIH116" s="862"/>
      <c r="JII116" s="862"/>
      <c r="JIJ116" s="863"/>
      <c r="JIK116" s="863"/>
      <c r="JIL116" s="863"/>
      <c r="JIM116" s="863"/>
      <c r="JIN116" s="863"/>
      <c r="JIO116" s="861"/>
      <c r="JIP116" s="862"/>
      <c r="JIQ116" s="862"/>
      <c r="JIR116" s="863"/>
      <c r="JIS116" s="863"/>
      <c r="JIT116" s="863"/>
      <c r="JIU116" s="863"/>
      <c r="JIV116" s="863"/>
      <c r="JIW116" s="861"/>
      <c r="JIX116" s="862"/>
      <c r="JIY116" s="862"/>
      <c r="JIZ116" s="863"/>
      <c r="JJA116" s="863"/>
      <c r="JJB116" s="863"/>
      <c r="JJC116" s="863"/>
      <c r="JJD116" s="863"/>
      <c r="JJE116" s="861"/>
      <c r="JJF116" s="862"/>
      <c r="JJG116" s="862"/>
      <c r="JJH116" s="863"/>
      <c r="JJI116" s="863"/>
      <c r="JJJ116" s="863"/>
      <c r="JJK116" s="863"/>
      <c r="JJL116" s="863"/>
      <c r="JJM116" s="861"/>
      <c r="JJN116" s="862"/>
      <c r="JJO116" s="862"/>
      <c r="JJP116" s="863"/>
      <c r="JJQ116" s="863"/>
      <c r="JJR116" s="863"/>
      <c r="JJS116" s="863"/>
      <c r="JJT116" s="863"/>
      <c r="JJU116" s="861"/>
      <c r="JJV116" s="862"/>
      <c r="JJW116" s="862"/>
      <c r="JJX116" s="863"/>
      <c r="JJY116" s="863"/>
      <c r="JJZ116" s="863"/>
      <c r="JKA116" s="863"/>
      <c r="JKB116" s="863"/>
      <c r="JKC116" s="861"/>
      <c r="JKD116" s="862"/>
      <c r="JKE116" s="862"/>
      <c r="JKF116" s="863"/>
      <c r="JKG116" s="863"/>
      <c r="JKH116" s="863"/>
      <c r="JKI116" s="863"/>
      <c r="JKJ116" s="863"/>
      <c r="JKK116" s="861"/>
      <c r="JKL116" s="862"/>
      <c r="JKM116" s="862"/>
      <c r="JKN116" s="863"/>
      <c r="JKO116" s="863"/>
      <c r="JKP116" s="863"/>
      <c r="JKQ116" s="863"/>
      <c r="JKR116" s="863"/>
      <c r="JKS116" s="861"/>
      <c r="JKT116" s="862"/>
      <c r="JKU116" s="862"/>
      <c r="JKV116" s="863"/>
      <c r="JKW116" s="863"/>
      <c r="JKX116" s="863"/>
      <c r="JKY116" s="863"/>
      <c r="JKZ116" s="863"/>
      <c r="JLA116" s="861"/>
      <c r="JLB116" s="862"/>
      <c r="JLC116" s="862"/>
      <c r="JLD116" s="863"/>
      <c r="JLE116" s="863"/>
      <c r="JLF116" s="863"/>
      <c r="JLG116" s="863"/>
      <c r="JLH116" s="863"/>
      <c r="JLI116" s="861"/>
      <c r="JLJ116" s="862"/>
      <c r="JLK116" s="862"/>
      <c r="JLL116" s="863"/>
      <c r="JLM116" s="863"/>
      <c r="JLN116" s="863"/>
      <c r="JLO116" s="863"/>
      <c r="JLP116" s="863"/>
      <c r="JLQ116" s="861"/>
      <c r="JLR116" s="862"/>
      <c r="JLS116" s="862"/>
      <c r="JLT116" s="863"/>
      <c r="JLU116" s="863"/>
      <c r="JLV116" s="863"/>
      <c r="JLW116" s="863"/>
      <c r="JLX116" s="863"/>
      <c r="JLY116" s="861"/>
      <c r="JLZ116" s="862"/>
      <c r="JMA116" s="862"/>
      <c r="JMB116" s="863"/>
      <c r="JMC116" s="863"/>
      <c r="JMD116" s="863"/>
      <c r="JME116" s="863"/>
      <c r="JMF116" s="863"/>
      <c r="JMG116" s="861"/>
      <c r="JMH116" s="862"/>
      <c r="JMI116" s="862"/>
      <c r="JMJ116" s="863"/>
      <c r="JMK116" s="863"/>
      <c r="JML116" s="863"/>
      <c r="JMM116" s="863"/>
      <c r="JMN116" s="863"/>
      <c r="JMO116" s="861"/>
      <c r="JMP116" s="862"/>
      <c r="JMQ116" s="862"/>
      <c r="JMR116" s="863"/>
      <c r="JMS116" s="863"/>
      <c r="JMT116" s="863"/>
      <c r="JMU116" s="863"/>
      <c r="JMV116" s="863"/>
      <c r="JMW116" s="861"/>
      <c r="JMX116" s="862"/>
      <c r="JMY116" s="862"/>
      <c r="JMZ116" s="863"/>
      <c r="JNA116" s="863"/>
      <c r="JNB116" s="863"/>
      <c r="JNC116" s="863"/>
      <c r="JND116" s="863"/>
      <c r="JNE116" s="861"/>
      <c r="JNF116" s="862"/>
      <c r="JNG116" s="862"/>
      <c r="JNH116" s="863"/>
      <c r="JNI116" s="863"/>
      <c r="JNJ116" s="863"/>
      <c r="JNK116" s="863"/>
      <c r="JNL116" s="863"/>
      <c r="JNM116" s="861"/>
      <c r="JNN116" s="862"/>
      <c r="JNO116" s="862"/>
      <c r="JNP116" s="863"/>
      <c r="JNQ116" s="863"/>
      <c r="JNR116" s="863"/>
      <c r="JNS116" s="863"/>
      <c r="JNT116" s="863"/>
      <c r="JNU116" s="861"/>
      <c r="JNV116" s="862"/>
      <c r="JNW116" s="862"/>
      <c r="JNX116" s="863"/>
      <c r="JNY116" s="863"/>
      <c r="JNZ116" s="863"/>
      <c r="JOA116" s="863"/>
      <c r="JOB116" s="863"/>
      <c r="JOC116" s="861"/>
      <c r="JOD116" s="862"/>
      <c r="JOE116" s="862"/>
      <c r="JOF116" s="863"/>
      <c r="JOG116" s="863"/>
      <c r="JOH116" s="863"/>
      <c r="JOI116" s="863"/>
      <c r="JOJ116" s="863"/>
      <c r="JOK116" s="861"/>
      <c r="JOL116" s="862"/>
      <c r="JOM116" s="862"/>
      <c r="JON116" s="863"/>
      <c r="JOO116" s="863"/>
      <c r="JOP116" s="863"/>
      <c r="JOQ116" s="863"/>
      <c r="JOR116" s="863"/>
      <c r="JOS116" s="861"/>
      <c r="JOT116" s="862"/>
      <c r="JOU116" s="862"/>
      <c r="JOV116" s="863"/>
      <c r="JOW116" s="863"/>
      <c r="JOX116" s="863"/>
      <c r="JOY116" s="863"/>
      <c r="JOZ116" s="863"/>
      <c r="JPA116" s="861"/>
      <c r="JPB116" s="862"/>
      <c r="JPC116" s="862"/>
      <c r="JPD116" s="863"/>
      <c r="JPE116" s="863"/>
      <c r="JPF116" s="863"/>
      <c r="JPG116" s="863"/>
      <c r="JPH116" s="863"/>
      <c r="JPI116" s="861"/>
      <c r="JPJ116" s="862"/>
      <c r="JPK116" s="862"/>
      <c r="JPL116" s="863"/>
      <c r="JPM116" s="863"/>
      <c r="JPN116" s="863"/>
      <c r="JPO116" s="863"/>
      <c r="JPP116" s="863"/>
      <c r="JPQ116" s="861"/>
      <c r="JPR116" s="862"/>
      <c r="JPS116" s="862"/>
      <c r="JPT116" s="863"/>
      <c r="JPU116" s="863"/>
      <c r="JPV116" s="863"/>
      <c r="JPW116" s="863"/>
      <c r="JPX116" s="863"/>
      <c r="JPY116" s="861"/>
      <c r="JPZ116" s="862"/>
      <c r="JQA116" s="862"/>
      <c r="JQB116" s="863"/>
      <c r="JQC116" s="863"/>
      <c r="JQD116" s="863"/>
      <c r="JQE116" s="863"/>
      <c r="JQF116" s="863"/>
      <c r="JQG116" s="861"/>
      <c r="JQH116" s="862"/>
      <c r="JQI116" s="862"/>
      <c r="JQJ116" s="863"/>
      <c r="JQK116" s="863"/>
      <c r="JQL116" s="863"/>
      <c r="JQM116" s="863"/>
      <c r="JQN116" s="863"/>
      <c r="JQO116" s="861"/>
      <c r="JQP116" s="862"/>
      <c r="JQQ116" s="862"/>
      <c r="JQR116" s="863"/>
      <c r="JQS116" s="863"/>
      <c r="JQT116" s="863"/>
      <c r="JQU116" s="863"/>
      <c r="JQV116" s="863"/>
      <c r="JQW116" s="861"/>
      <c r="JQX116" s="862"/>
      <c r="JQY116" s="862"/>
      <c r="JQZ116" s="863"/>
      <c r="JRA116" s="863"/>
      <c r="JRB116" s="863"/>
      <c r="JRC116" s="863"/>
      <c r="JRD116" s="863"/>
      <c r="JRE116" s="861"/>
      <c r="JRF116" s="862"/>
      <c r="JRG116" s="862"/>
      <c r="JRH116" s="863"/>
      <c r="JRI116" s="863"/>
      <c r="JRJ116" s="863"/>
      <c r="JRK116" s="863"/>
      <c r="JRL116" s="863"/>
      <c r="JRM116" s="861"/>
      <c r="JRN116" s="862"/>
      <c r="JRO116" s="862"/>
      <c r="JRP116" s="863"/>
      <c r="JRQ116" s="863"/>
      <c r="JRR116" s="863"/>
      <c r="JRS116" s="863"/>
      <c r="JRT116" s="863"/>
      <c r="JRU116" s="861"/>
      <c r="JRV116" s="862"/>
      <c r="JRW116" s="862"/>
      <c r="JRX116" s="863"/>
      <c r="JRY116" s="863"/>
      <c r="JRZ116" s="863"/>
      <c r="JSA116" s="863"/>
      <c r="JSB116" s="863"/>
      <c r="JSC116" s="861"/>
      <c r="JSD116" s="862"/>
      <c r="JSE116" s="862"/>
      <c r="JSF116" s="863"/>
      <c r="JSG116" s="863"/>
      <c r="JSH116" s="863"/>
      <c r="JSI116" s="863"/>
      <c r="JSJ116" s="863"/>
      <c r="JSK116" s="861"/>
      <c r="JSL116" s="862"/>
      <c r="JSM116" s="862"/>
      <c r="JSN116" s="863"/>
      <c r="JSO116" s="863"/>
      <c r="JSP116" s="863"/>
      <c r="JSQ116" s="863"/>
      <c r="JSR116" s="863"/>
      <c r="JSS116" s="861"/>
      <c r="JST116" s="862"/>
      <c r="JSU116" s="862"/>
      <c r="JSV116" s="863"/>
      <c r="JSW116" s="863"/>
      <c r="JSX116" s="863"/>
      <c r="JSY116" s="863"/>
      <c r="JSZ116" s="863"/>
      <c r="JTA116" s="861"/>
      <c r="JTB116" s="862"/>
      <c r="JTC116" s="862"/>
      <c r="JTD116" s="863"/>
      <c r="JTE116" s="863"/>
      <c r="JTF116" s="863"/>
      <c r="JTG116" s="863"/>
      <c r="JTH116" s="863"/>
      <c r="JTI116" s="861"/>
      <c r="JTJ116" s="862"/>
      <c r="JTK116" s="862"/>
      <c r="JTL116" s="863"/>
      <c r="JTM116" s="863"/>
      <c r="JTN116" s="863"/>
      <c r="JTO116" s="863"/>
      <c r="JTP116" s="863"/>
      <c r="JTQ116" s="861"/>
      <c r="JTR116" s="862"/>
      <c r="JTS116" s="862"/>
      <c r="JTT116" s="863"/>
      <c r="JTU116" s="863"/>
      <c r="JTV116" s="863"/>
      <c r="JTW116" s="863"/>
      <c r="JTX116" s="863"/>
      <c r="JTY116" s="861"/>
      <c r="JTZ116" s="862"/>
      <c r="JUA116" s="862"/>
      <c r="JUB116" s="863"/>
      <c r="JUC116" s="863"/>
      <c r="JUD116" s="863"/>
      <c r="JUE116" s="863"/>
      <c r="JUF116" s="863"/>
      <c r="JUG116" s="861"/>
      <c r="JUH116" s="862"/>
      <c r="JUI116" s="862"/>
      <c r="JUJ116" s="863"/>
      <c r="JUK116" s="863"/>
      <c r="JUL116" s="863"/>
      <c r="JUM116" s="863"/>
      <c r="JUN116" s="863"/>
      <c r="JUO116" s="861"/>
      <c r="JUP116" s="862"/>
      <c r="JUQ116" s="862"/>
      <c r="JUR116" s="863"/>
      <c r="JUS116" s="863"/>
      <c r="JUT116" s="863"/>
      <c r="JUU116" s="863"/>
      <c r="JUV116" s="863"/>
      <c r="JUW116" s="861"/>
      <c r="JUX116" s="862"/>
      <c r="JUY116" s="862"/>
      <c r="JUZ116" s="863"/>
      <c r="JVA116" s="863"/>
      <c r="JVB116" s="863"/>
      <c r="JVC116" s="863"/>
      <c r="JVD116" s="863"/>
      <c r="JVE116" s="861"/>
      <c r="JVF116" s="862"/>
      <c r="JVG116" s="862"/>
      <c r="JVH116" s="863"/>
      <c r="JVI116" s="863"/>
      <c r="JVJ116" s="863"/>
      <c r="JVK116" s="863"/>
      <c r="JVL116" s="863"/>
      <c r="JVM116" s="861"/>
      <c r="JVN116" s="862"/>
      <c r="JVO116" s="862"/>
      <c r="JVP116" s="863"/>
      <c r="JVQ116" s="863"/>
      <c r="JVR116" s="863"/>
      <c r="JVS116" s="863"/>
      <c r="JVT116" s="863"/>
      <c r="JVU116" s="861"/>
      <c r="JVV116" s="862"/>
      <c r="JVW116" s="862"/>
      <c r="JVX116" s="863"/>
      <c r="JVY116" s="863"/>
      <c r="JVZ116" s="863"/>
      <c r="JWA116" s="863"/>
      <c r="JWB116" s="863"/>
      <c r="JWC116" s="861"/>
      <c r="JWD116" s="862"/>
      <c r="JWE116" s="862"/>
      <c r="JWF116" s="863"/>
      <c r="JWG116" s="863"/>
      <c r="JWH116" s="863"/>
      <c r="JWI116" s="863"/>
      <c r="JWJ116" s="863"/>
      <c r="JWK116" s="861"/>
      <c r="JWL116" s="862"/>
      <c r="JWM116" s="862"/>
      <c r="JWN116" s="863"/>
      <c r="JWO116" s="863"/>
      <c r="JWP116" s="863"/>
      <c r="JWQ116" s="863"/>
      <c r="JWR116" s="863"/>
      <c r="JWS116" s="861"/>
      <c r="JWT116" s="862"/>
      <c r="JWU116" s="862"/>
      <c r="JWV116" s="863"/>
      <c r="JWW116" s="863"/>
      <c r="JWX116" s="863"/>
      <c r="JWY116" s="863"/>
      <c r="JWZ116" s="863"/>
      <c r="JXA116" s="861"/>
      <c r="JXB116" s="862"/>
      <c r="JXC116" s="862"/>
      <c r="JXD116" s="863"/>
      <c r="JXE116" s="863"/>
      <c r="JXF116" s="863"/>
      <c r="JXG116" s="863"/>
      <c r="JXH116" s="863"/>
      <c r="JXI116" s="861"/>
      <c r="JXJ116" s="862"/>
      <c r="JXK116" s="862"/>
      <c r="JXL116" s="863"/>
      <c r="JXM116" s="863"/>
      <c r="JXN116" s="863"/>
      <c r="JXO116" s="863"/>
      <c r="JXP116" s="863"/>
      <c r="JXQ116" s="861"/>
      <c r="JXR116" s="862"/>
      <c r="JXS116" s="862"/>
      <c r="JXT116" s="863"/>
      <c r="JXU116" s="863"/>
      <c r="JXV116" s="863"/>
      <c r="JXW116" s="863"/>
      <c r="JXX116" s="863"/>
      <c r="JXY116" s="861"/>
      <c r="JXZ116" s="862"/>
      <c r="JYA116" s="862"/>
      <c r="JYB116" s="863"/>
      <c r="JYC116" s="863"/>
      <c r="JYD116" s="863"/>
      <c r="JYE116" s="863"/>
      <c r="JYF116" s="863"/>
      <c r="JYG116" s="861"/>
      <c r="JYH116" s="862"/>
      <c r="JYI116" s="862"/>
      <c r="JYJ116" s="863"/>
      <c r="JYK116" s="863"/>
      <c r="JYL116" s="863"/>
      <c r="JYM116" s="863"/>
      <c r="JYN116" s="863"/>
      <c r="JYO116" s="861"/>
      <c r="JYP116" s="862"/>
      <c r="JYQ116" s="862"/>
      <c r="JYR116" s="863"/>
      <c r="JYS116" s="863"/>
      <c r="JYT116" s="863"/>
      <c r="JYU116" s="863"/>
      <c r="JYV116" s="863"/>
      <c r="JYW116" s="861"/>
      <c r="JYX116" s="862"/>
      <c r="JYY116" s="862"/>
      <c r="JYZ116" s="863"/>
      <c r="JZA116" s="863"/>
      <c r="JZB116" s="863"/>
      <c r="JZC116" s="863"/>
      <c r="JZD116" s="863"/>
      <c r="JZE116" s="861"/>
      <c r="JZF116" s="862"/>
      <c r="JZG116" s="862"/>
      <c r="JZH116" s="863"/>
      <c r="JZI116" s="863"/>
      <c r="JZJ116" s="863"/>
      <c r="JZK116" s="863"/>
      <c r="JZL116" s="863"/>
      <c r="JZM116" s="861"/>
      <c r="JZN116" s="862"/>
      <c r="JZO116" s="862"/>
      <c r="JZP116" s="863"/>
      <c r="JZQ116" s="863"/>
      <c r="JZR116" s="863"/>
      <c r="JZS116" s="863"/>
      <c r="JZT116" s="863"/>
      <c r="JZU116" s="861"/>
      <c r="JZV116" s="862"/>
      <c r="JZW116" s="862"/>
      <c r="JZX116" s="863"/>
      <c r="JZY116" s="863"/>
      <c r="JZZ116" s="863"/>
      <c r="KAA116" s="863"/>
      <c r="KAB116" s="863"/>
      <c r="KAC116" s="861"/>
      <c r="KAD116" s="862"/>
      <c r="KAE116" s="862"/>
      <c r="KAF116" s="863"/>
      <c r="KAG116" s="863"/>
      <c r="KAH116" s="863"/>
      <c r="KAI116" s="863"/>
      <c r="KAJ116" s="863"/>
      <c r="KAK116" s="861"/>
      <c r="KAL116" s="862"/>
      <c r="KAM116" s="862"/>
      <c r="KAN116" s="863"/>
      <c r="KAO116" s="863"/>
      <c r="KAP116" s="863"/>
      <c r="KAQ116" s="863"/>
      <c r="KAR116" s="863"/>
      <c r="KAS116" s="861"/>
      <c r="KAT116" s="862"/>
      <c r="KAU116" s="862"/>
      <c r="KAV116" s="863"/>
      <c r="KAW116" s="863"/>
      <c r="KAX116" s="863"/>
      <c r="KAY116" s="863"/>
      <c r="KAZ116" s="863"/>
      <c r="KBA116" s="861"/>
      <c r="KBB116" s="862"/>
      <c r="KBC116" s="862"/>
      <c r="KBD116" s="863"/>
      <c r="KBE116" s="863"/>
      <c r="KBF116" s="863"/>
      <c r="KBG116" s="863"/>
      <c r="KBH116" s="863"/>
      <c r="KBI116" s="861"/>
      <c r="KBJ116" s="862"/>
      <c r="KBK116" s="862"/>
      <c r="KBL116" s="863"/>
      <c r="KBM116" s="863"/>
      <c r="KBN116" s="863"/>
      <c r="KBO116" s="863"/>
      <c r="KBP116" s="863"/>
      <c r="KBQ116" s="861"/>
      <c r="KBR116" s="862"/>
      <c r="KBS116" s="862"/>
      <c r="KBT116" s="863"/>
      <c r="KBU116" s="863"/>
      <c r="KBV116" s="863"/>
      <c r="KBW116" s="863"/>
      <c r="KBX116" s="863"/>
      <c r="KBY116" s="861"/>
      <c r="KBZ116" s="862"/>
      <c r="KCA116" s="862"/>
      <c r="KCB116" s="863"/>
      <c r="KCC116" s="863"/>
      <c r="KCD116" s="863"/>
      <c r="KCE116" s="863"/>
      <c r="KCF116" s="863"/>
      <c r="KCG116" s="861"/>
      <c r="KCH116" s="862"/>
      <c r="KCI116" s="862"/>
      <c r="KCJ116" s="863"/>
      <c r="KCK116" s="863"/>
      <c r="KCL116" s="863"/>
      <c r="KCM116" s="863"/>
      <c r="KCN116" s="863"/>
      <c r="KCO116" s="861"/>
      <c r="KCP116" s="862"/>
      <c r="KCQ116" s="862"/>
      <c r="KCR116" s="863"/>
      <c r="KCS116" s="863"/>
      <c r="KCT116" s="863"/>
      <c r="KCU116" s="863"/>
      <c r="KCV116" s="863"/>
      <c r="KCW116" s="861"/>
      <c r="KCX116" s="862"/>
      <c r="KCY116" s="862"/>
      <c r="KCZ116" s="863"/>
      <c r="KDA116" s="863"/>
      <c r="KDB116" s="863"/>
      <c r="KDC116" s="863"/>
      <c r="KDD116" s="863"/>
      <c r="KDE116" s="861"/>
      <c r="KDF116" s="862"/>
      <c r="KDG116" s="862"/>
      <c r="KDH116" s="863"/>
      <c r="KDI116" s="863"/>
      <c r="KDJ116" s="863"/>
      <c r="KDK116" s="863"/>
      <c r="KDL116" s="863"/>
      <c r="KDM116" s="861"/>
      <c r="KDN116" s="862"/>
      <c r="KDO116" s="862"/>
      <c r="KDP116" s="863"/>
      <c r="KDQ116" s="863"/>
      <c r="KDR116" s="863"/>
      <c r="KDS116" s="863"/>
      <c r="KDT116" s="863"/>
      <c r="KDU116" s="861"/>
      <c r="KDV116" s="862"/>
      <c r="KDW116" s="862"/>
      <c r="KDX116" s="863"/>
      <c r="KDY116" s="863"/>
      <c r="KDZ116" s="863"/>
      <c r="KEA116" s="863"/>
      <c r="KEB116" s="863"/>
      <c r="KEC116" s="861"/>
      <c r="KED116" s="862"/>
      <c r="KEE116" s="862"/>
      <c r="KEF116" s="863"/>
      <c r="KEG116" s="863"/>
      <c r="KEH116" s="863"/>
      <c r="KEI116" s="863"/>
      <c r="KEJ116" s="863"/>
      <c r="KEK116" s="861"/>
      <c r="KEL116" s="862"/>
      <c r="KEM116" s="862"/>
      <c r="KEN116" s="863"/>
      <c r="KEO116" s="863"/>
      <c r="KEP116" s="863"/>
      <c r="KEQ116" s="863"/>
      <c r="KER116" s="863"/>
      <c r="KES116" s="861"/>
      <c r="KET116" s="862"/>
      <c r="KEU116" s="862"/>
      <c r="KEV116" s="863"/>
      <c r="KEW116" s="863"/>
      <c r="KEX116" s="863"/>
      <c r="KEY116" s="863"/>
      <c r="KEZ116" s="863"/>
      <c r="KFA116" s="861"/>
      <c r="KFB116" s="862"/>
      <c r="KFC116" s="862"/>
      <c r="KFD116" s="863"/>
      <c r="KFE116" s="863"/>
      <c r="KFF116" s="863"/>
      <c r="KFG116" s="863"/>
      <c r="KFH116" s="863"/>
      <c r="KFI116" s="861"/>
      <c r="KFJ116" s="862"/>
      <c r="KFK116" s="862"/>
      <c r="KFL116" s="863"/>
      <c r="KFM116" s="863"/>
      <c r="KFN116" s="863"/>
      <c r="KFO116" s="863"/>
      <c r="KFP116" s="863"/>
      <c r="KFQ116" s="861"/>
      <c r="KFR116" s="862"/>
      <c r="KFS116" s="862"/>
      <c r="KFT116" s="863"/>
      <c r="KFU116" s="863"/>
      <c r="KFV116" s="863"/>
      <c r="KFW116" s="863"/>
      <c r="KFX116" s="863"/>
      <c r="KFY116" s="861"/>
      <c r="KFZ116" s="862"/>
      <c r="KGA116" s="862"/>
      <c r="KGB116" s="863"/>
      <c r="KGC116" s="863"/>
      <c r="KGD116" s="863"/>
      <c r="KGE116" s="863"/>
      <c r="KGF116" s="863"/>
      <c r="KGG116" s="861"/>
      <c r="KGH116" s="862"/>
      <c r="KGI116" s="862"/>
      <c r="KGJ116" s="863"/>
      <c r="KGK116" s="863"/>
      <c r="KGL116" s="863"/>
      <c r="KGM116" s="863"/>
      <c r="KGN116" s="863"/>
      <c r="KGO116" s="861"/>
      <c r="KGP116" s="862"/>
      <c r="KGQ116" s="862"/>
      <c r="KGR116" s="863"/>
      <c r="KGS116" s="863"/>
      <c r="KGT116" s="863"/>
      <c r="KGU116" s="863"/>
      <c r="KGV116" s="863"/>
      <c r="KGW116" s="861"/>
      <c r="KGX116" s="862"/>
      <c r="KGY116" s="862"/>
      <c r="KGZ116" s="863"/>
      <c r="KHA116" s="863"/>
      <c r="KHB116" s="863"/>
      <c r="KHC116" s="863"/>
      <c r="KHD116" s="863"/>
      <c r="KHE116" s="861"/>
      <c r="KHF116" s="862"/>
      <c r="KHG116" s="862"/>
      <c r="KHH116" s="863"/>
      <c r="KHI116" s="863"/>
      <c r="KHJ116" s="863"/>
      <c r="KHK116" s="863"/>
      <c r="KHL116" s="863"/>
      <c r="KHM116" s="861"/>
      <c r="KHN116" s="862"/>
      <c r="KHO116" s="862"/>
      <c r="KHP116" s="863"/>
      <c r="KHQ116" s="863"/>
      <c r="KHR116" s="863"/>
      <c r="KHS116" s="863"/>
      <c r="KHT116" s="863"/>
      <c r="KHU116" s="861"/>
      <c r="KHV116" s="862"/>
      <c r="KHW116" s="862"/>
      <c r="KHX116" s="863"/>
      <c r="KHY116" s="863"/>
      <c r="KHZ116" s="863"/>
      <c r="KIA116" s="863"/>
      <c r="KIB116" s="863"/>
      <c r="KIC116" s="861"/>
      <c r="KID116" s="862"/>
      <c r="KIE116" s="862"/>
      <c r="KIF116" s="863"/>
      <c r="KIG116" s="863"/>
      <c r="KIH116" s="863"/>
      <c r="KII116" s="863"/>
      <c r="KIJ116" s="863"/>
      <c r="KIK116" s="861"/>
      <c r="KIL116" s="862"/>
      <c r="KIM116" s="862"/>
      <c r="KIN116" s="863"/>
      <c r="KIO116" s="863"/>
      <c r="KIP116" s="863"/>
      <c r="KIQ116" s="863"/>
      <c r="KIR116" s="863"/>
      <c r="KIS116" s="861"/>
      <c r="KIT116" s="862"/>
      <c r="KIU116" s="862"/>
      <c r="KIV116" s="863"/>
      <c r="KIW116" s="863"/>
      <c r="KIX116" s="863"/>
      <c r="KIY116" s="863"/>
      <c r="KIZ116" s="863"/>
      <c r="KJA116" s="861"/>
      <c r="KJB116" s="862"/>
      <c r="KJC116" s="862"/>
      <c r="KJD116" s="863"/>
      <c r="KJE116" s="863"/>
      <c r="KJF116" s="863"/>
      <c r="KJG116" s="863"/>
      <c r="KJH116" s="863"/>
      <c r="KJI116" s="861"/>
      <c r="KJJ116" s="862"/>
      <c r="KJK116" s="862"/>
      <c r="KJL116" s="863"/>
      <c r="KJM116" s="863"/>
      <c r="KJN116" s="863"/>
      <c r="KJO116" s="863"/>
      <c r="KJP116" s="863"/>
      <c r="KJQ116" s="861"/>
      <c r="KJR116" s="862"/>
      <c r="KJS116" s="862"/>
      <c r="KJT116" s="863"/>
      <c r="KJU116" s="863"/>
      <c r="KJV116" s="863"/>
      <c r="KJW116" s="863"/>
      <c r="KJX116" s="863"/>
      <c r="KJY116" s="861"/>
      <c r="KJZ116" s="862"/>
      <c r="KKA116" s="862"/>
      <c r="KKB116" s="863"/>
      <c r="KKC116" s="863"/>
      <c r="KKD116" s="863"/>
      <c r="KKE116" s="863"/>
      <c r="KKF116" s="863"/>
      <c r="KKG116" s="861"/>
      <c r="KKH116" s="862"/>
      <c r="KKI116" s="862"/>
      <c r="KKJ116" s="863"/>
      <c r="KKK116" s="863"/>
      <c r="KKL116" s="863"/>
      <c r="KKM116" s="863"/>
      <c r="KKN116" s="863"/>
      <c r="KKO116" s="861"/>
      <c r="KKP116" s="862"/>
      <c r="KKQ116" s="862"/>
      <c r="KKR116" s="863"/>
      <c r="KKS116" s="863"/>
      <c r="KKT116" s="863"/>
      <c r="KKU116" s="863"/>
      <c r="KKV116" s="863"/>
      <c r="KKW116" s="861"/>
      <c r="KKX116" s="862"/>
      <c r="KKY116" s="862"/>
      <c r="KKZ116" s="863"/>
      <c r="KLA116" s="863"/>
      <c r="KLB116" s="863"/>
      <c r="KLC116" s="863"/>
      <c r="KLD116" s="863"/>
      <c r="KLE116" s="861"/>
      <c r="KLF116" s="862"/>
      <c r="KLG116" s="862"/>
      <c r="KLH116" s="863"/>
      <c r="KLI116" s="863"/>
      <c r="KLJ116" s="863"/>
      <c r="KLK116" s="863"/>
      <c r="KLL116" s="863"/>
      <c r="KLM116" s="861"/>
      <c r="KLN116" s="862"/>
      <c r="KLO116" s="862"/>
      <c r="KLP116" s="863"/>
      <c r="KLQ116" s="863"/>
      <c r="KLR116" s="863"/>
      <c r="KLS116" s="863"/>
      <c r="KLT116" s="863"/>
      <c r="KLU116" s="861"/>
      <c r="KLV116" s="862"/>
      <c r="KLW116" s="862"/>
      <c r="KLX116" s="863"/>
      <c r="KLY116" s="863"/>
      <c r="KLZ116" s="863"/>
      <c r="KMA116" s="863"/>
      <c r="KMB116" s="863"/>
      <c r="KMC116" s="861"/>
      <c r="KMD116" s="862"/>
      <c r="KME116" s="862"/>
      <c r="KMF116" s="863"/>
      <c r="KMG116" s="863"/>
      <c r="KMH116" s="863"/>
      <c r="KMI116" s="863"/>
      <c r="KMJ116" s="863"/>
      <c r="KMK116" s="861"/>
      <c r="KML116" s="862"/>
      <c r="KMM116" s="862"/>
      <c r="KMN116" s="863"/>
      <c r="KMO116" s="863"/>
      <c r="KMP116" s="863"/>
      <c r="KMQ116" s="863"/>
      <c r="KMR116" s="863"/>
      <c r="KMS116" s="861"/>
      <c r="KMT116" s="862"/>
      <c r="KMU116" s="862"/>
      <c r="KMV116" s="863"/>
      <c r="KMW116" s="863"/>
      <c r="KMX116" s="863"/>
      <c r="KMY116" s="863"/>
      <c r="KMZ116" s="863"/>
      <c r="KNA116" s="861"/>
      <c r="KNB116" s="862"/>
      <c r="KNC116" s="862"/>
      <c r="KND116" s="863"/>
      <c r="KNE116" s="863"/>
      <c r="KNF116" s="863"/>
      <c r="KNG116" s="863"/>
      <c r="KNH116" s="863"/>
      <c r="KNI116" s="861"/>
      <c r="KNJ116" s="862"/>
      <c r="KNK116" s="862"/>
      <c r="KNL116" s="863"/>
      <c r="KNM116" s="863"/>
      <c r="KNN116" s="863"/>
      <c r="KNO116" s="863"/>
      <c r="KNP116" s="863"/>
      <c r="KNQ116" s="861"/>
      <c r="KNR116" s="862"/>
      <c r="KNS116" s="862"/>
      <c r="KNT116" s="863"/>
      <c r="KNU116" s="863"/>
      <c r="KNV116" s="863"/>
      <c r="KNW116" s="863"/>
      <c r="KNX116" s="863"/>
      <c r="KNY116" s="861"/>
      <c r="KNZ116" s="862"/>
      <c r="KOA116" s="862"/>
      <c r="KOB116" s="863"/>
      <c r="KOC116" s="863"/>
      <c r="KOD116" s="863"/>
      <c r="KOE116" s="863"/>
      <c r="KOF116" s="863"/>
      <c r="KOG116" s="861"/>
      <c r="KOH116" s="862"/>
      <c r="KOI116" s="862"/>
      <c r="KOJ116" s="863"/>
      <c r="KOK116" s="863"/>
      <c r="KOL116" s="863"/>
      <c r="KOM116" s="863"/>
      <c r="KON116" s="863"/>
      <c r="KOO116" s="861"/>
      <c r="KOP116" s="862"/>
      <c r="KOQ116" s="862"/>
      <c r="KOR116" s="863"/>
      <c r="KOS116" s="863"/>
      <c r="KOT116" s="863"/>
      <c r="KOU116" s="863"/>
      <c r="KOV116" s="863"/>
      <c r="KOW116" s="861"/>
      <c r="KOX116" s="862"/>
      <c r="KOY116" s="862"/>
      <c r="KOZ116" s="863"/>
      <c r="KPA116" s="863"/>
      <c r="KPB116" s="863"/>
      <c r="KPC116" s="863"/>
      <c r="KPD116" s="863"/>
      <c r="KPE116" s="861"/>
      <c r="KPF116" s="862"/>
      <c r="KPG116" s="862"/>
      <c r="KPH116" s="863"/>
      <c r="KPI116" s="863"/>
      <c r="KPJ116" s="863"/>
      <c r="KPK116" s="863"/>
      <c r="KPL116" s="863"/>
      <c r="KPM116" s="861"/>
      <c r="KPN116" s="862"/>
      <c r="KPO116" s="862"/>
      <c r="KPP116" s="863"/>
      <c r="KPQ116" s="863"/>
      <c r="KPR116" s="863"/>
      <c r="KPS116" s="863"/>
      <c r="KPT116" s="863"/>
      <c r="KPU116" s="861"/>
      <c r="KPV116" s="862"/>
      <c r="KPW116" s="862"/>
      <c r="KPX116" s="863"/>
      <c r="KPY116" s="863"/>
      <c r="KPZ116" s="863"/>
      <c r="KQA116" s="863"/>
      <c r="KQB116" s="863"/>
      <c r="KQC116" s="861"/>
      <c r="KQD116" s="862"/>
      <c r="KQE116" s="862"/>
      <c r="KQF116" s="863"/>
      <c r="KQG116" s="863"/>
      <c r="KQH116" s="863"/>
      <c r="KQI116" s="863"/>
      <c r="KQJ116" s="863"/>
      <c r="KQK116" s="861"/>
      <c r="KQL116" s="862"/>
      <c r="KQM116" s="862"/>
      <c r="KQN116" s="863"/>
      <c r="KQO116" s="863"/>
      <c r="KQP116" s="863"/>
      <c r="KQQ116" s="863"/>
      <c r="KQR116" s="863"/>
      <c r="KQS116" s="861"/>
      <c r="KQT116" s="862"/>
      <c r="KQU116" s="862"/>
      <c r="KQV116" s="863"/>
      <c r="KQW116" s="863"/>
      <c r="KQX116" s="863"/>
      <c r="KQY116" s="863"/>
      <c r="KQZ116" s="863"/>
      <c r="KRA116" s="861"/>
      <c r="KRB116" s="862"/>
      <c r="KRC116" s="862"/>
      <c r="KRD116" s="863"/>
      <c r="KRE116" s="863"/>
      <c r="KRF116" s="863"/>
      <c r="KRG116" s="863"/>
      <c r="KRH116" s="863"/>
      <c r="KRI116" s="861"/>
      <c r="KRJ116" s="862"/>
      <c r="KRK116" s="862"/>
      <c r="KRL116" s="863"/>
      <c r="KRM116" s="863"/>
      <c r="KRN116" s="863"/>
      <c r="KRO116" s="863"/>
      <c r="KRP116" s="863"/>
      <c r="KRQ116" s="861"/>
      <c r="KRR116" s="862"/>
      <c r="KRS116" s="862"/>
      <c r="KRT116" s="863"/>
      <c r="KRU116" s="863"/>
      <c r="KRV116" s="863"/>
      <c r="KRW116" s="863"/>
      <c r="KRX116" s="863"/>
      <c r="KRY116" s="861"/>
      <c r="KRZ116" s="862"/>
      <c r="KSA116" s="862"/>
      <c r="KSB116" s="863"/>
      <c r="KSC116" s="863"/>
      <c r="KSD116" s="863"/>
      <c r="KSE116" s="863"/>
      <c r="KSF116" s="863"/>
      <c r="KSG116" s="861"/>
      <c r="KSH116" s="862"/>
      <c r="KSI116" s="862"/>
      <c r="KSJ116" s="863"/>
      <c r="KSK116" s="863"/>
      <c r="KSL116" s="863"/>
      <c r="KSM116" s="863"/>
      <c r="KSN116" s="863"/>
      <c r="KSO116" s="861"/>
      <c r="KSP116" s="862"/>
      <c r="KSQ116" s="862"/>
      <c r="KSR116" s="863"/>
      <c r="KSS116" s="863"/>
      <c r="KST116" s="863"/>
      <c r="KSU116" s="863"/>
      <c r="KSV116" s="863"/>
      <c r="KSW116" s="861"/>
      <c r="KSX116" s="862"/>
      <c r="KSY116" s="862"/>
      <c r="KSZ116" s="863"/>
      <c r="KTA116" s="863"/>
      <c r="KTB116" s="863"/>
      <c r="KTC116" s="863"/>
      <c r="KTD116" s="863"/>
      <c r="KTE116" s="861"/>
      <c r="KTF116" s="862"/>
      <c r="KTG116" s="862"/>
      <c r="KTH116" s="863"/>
      <c r="KTI116" s="863"/>
      <c r="KTJ116" s="863"/>
      <c r="KTK116" s="863"/>
      <c r="KTL116" s="863"/>
      <c r="KTM116" s="861"/>
      <c r="KTN116" s="862"/>
      <c r="KTO116" s="862"/>
      <c r="KTP116" s="863"/>
      <c r="KTQ116" s="863"/>
      <c r="KTR116" s="863"/>
      <c r="KTS116" s="863"/>
      <c r="KTT116" s="863"/>
      <c r="KTU116" s="861"/>
      <c r="KTV116" s="862"/>
      <c r="KTW116" s="862"/>
      <c r="KTX116" s="863"/>
      <c r="KTY116" s="863"/>
      <c r="KTZ116" s="863"/>
      <c r="KUA116" s="863"/>
      <c r="KUB116" s="863"/>
      <c r="KUC116" s="861"/>
      <c r="KUD116" s="862"/>
      <c r="KUE116" s="862"/>
      <c r="KUF116" s="863"/>
      <c r="KUG116" s="863"/>
      <c r="KUH116" s="863"/>
      <c r="KUI116" s="863"/>
      <c r="KUJ116" s="863"/>
      <c r="KUK116" s="861"/>
      <c r="KUL116" s="862"/>
      <c r="KUM116" s="862"/>
      <c r="KUN116" s="863"/>
      <c r="KUO116" s="863"/>
      <c r="KUP116" s="863"/>
      <c r="KUQ116" s="863"/>
      <c r="KUR116" s="863"/>
      <c r="KUS116" s="861"/>
      <c r="KUT116" s="862"/>
      <c r="KUU116" s="862"/>
      <c r="KUV116" s="863"/>
      <c r="KUW116" s="863"/>
      <c r="KUX116" s="863"/>
      <c r="KUY116" s="863"/>
      <c r="KUZ116" s="863"/>
      <c r="KVA116" s="861"/>
      <c r="KVB116" s="862"/>
      <c r="KVC116" s="862"/>
      <c r="KVD116" s="863"/>
      <c r="KVE116" s="863"/>
      <c r="KVF116" s="863"/>
      <c r="KVG116" s="863"/>
      <c r="KVH116" s="863"/>
      <c r="KVI116" s="861"/>
      <c r="KVJ116" s="862"/>
      <c r="KVK116" s="862"/>
      <c r="KVL116" s="863"/>
      <c r="KVM116" s="863"/>
      <c r="KVN116" s="863"/>
      <c r="KVO116" s="863"/>
      <c r="KVP116" s="863"/>
      <c r="KVQ116" s="861"/>
      <c r="KVR116" s="862"/>
      <c r="KVS116" s="862"/>
      <c r="KVT116" s="863"/>
      <c r="KVU116" s="863"/>
      <c r="KVV116" s="863"/>
      <c r="KVW116" s="863"/>
      <c r="KVX116" s="863"/>
      <c r="KVY116" s="861"/>
      <c r="KVZ116" s="862"/>
      <c r="KWA116" s="862"/>
      <c r="KWB116" s="863"/>
      <c r="KWC116" s="863"/>
      <c r="KWD116" s="863"/>
      <c r="KWE116" s="863"/>
      <c r="KWF116" s="863"/>
      <c r="KWG116" s="861"/>
      <c r="KWH116" s="862"/>
      <c r="KWI116" s="862"/>
      <c r="KWJ116" s="863"/>
      <c r="KWK116" s="863"/>
      <c r="KWL116" s="863"/>
      <c r="KWM116" s="863"/>
      <c r="KWN116" s="863"/>
      <c r="KWO116" s="861"/>
      <c r="KWP116" s="862"/>
      <c r="KWQ116" s="862"/>
      <c r="KWR116" s="863"/>
      <c r="KWS116" s="863"/>
      <c r="KWT116" s="863"/>
      <c r="KWU116" s="863"/>
      <c r="KWV116" s="863"/>
      <c r="KWW116" s="861"/>
      <c r="KWX116" s="862"/>
      <c r="KWY116" s="862"/>
      <c r="KWZ116" s="863"/>
      <c r="KXA116" s="863"/>
      <c r="KXB116" s="863"/>
      <c r="KXC116" s="863"/>
      <c r="KXD116" s="863"/>
      <c r="KXE116" s="861"/>
      <c r="KXF116" s="862"/>
      <c r="KXG116" s="862"/>
      <c r="KXH116" s="863"/>
      <c r="KXI116" s="863"/>
      <c r="KXJ116" s="863"/>
      <c r="KXK116" s="863"/>
      <c r="KXL116" s="863"/>
      <c r="KXM116" s="861"/>
      <c r="KXN116" s="862"/>
      <c r="KXO116" s="862"/>
      <c r="KXP116" s="863"/>
      <c r="KXQ116" s="863"/>
      <c r="KXR116" s="863"/>
      <c r="KXS116" s="863"/>
      <c r="KXT116" s="863"/>
      <c r="KXU116" s="861"/>
      <c r="KXV116" s="862"/>
      <c r="KXW116" s="862"/>
      <c r="KXX116" s="863"/>
      <c r="KXY116" s="863"/>
      <c r="KXZ116" s="863"/>
      <c r="KYA116" s="863"/>
      <c r="KYB116" s="863"/>
      <c r="KYC116" s="861"/>
      <c r="KYD116" s="862"/>
      <c r="KYE116" s="862"/>
      <c r="KYF116" s="863"/>
      <c r="KYG116" s="863"/>
      <c r="KYH116" s="863"/>
      <c r="KYI116" s="863"/>
      <c r="KYJ116" s="863"/>
      <c r="KYK116" s="861"/>
      <c r="KYL116" s="862"/>
      <c r="KYM116" s="862"/>
      <c r="KYN116" s="863"/>
      <c r="KYO116" s="863"/>
      <c r="KYP116" s="863"/>
      <c r="KYQ116" s="863"/>
      <c r="KYR116" s="863"/>
      <c r="KYS116" s="861"/>
      <c r="KYT116" s="862"/>
      <c r="KYU116" s="862"/>
      <c r="KYV116" s="863"/>
      <c r="KYW116" s="863"/>
      <c r="KYX116" s="863"/>
      <c r="KYY116" s="863"/>
      <c r="KYZ116" s="863"/>
      <c r="KZA116" s="861"/>
      <c r="KZB116" s="862"/>
      <c r="KZC116" s="862"/>
      <c r="KZD116" s="863"/>
      <c r="KZE116" s="863"/>
      <c r="KZF116" s="863"/>
      <c r="KZG116" s="863"/>
      <c r="KZH116" s="863"/>
      <c r="KZI116" s="861"/>
      <c r="KZJ116" s="862"/>
      <c r="KZK116" s="862"/>
      <c r="KZL116" s="863"/>
      <c r="KZM116" s="863"/>
      <c r="KZN116" s="863"/>
      <c r="KZO116" s="863"/>
      <c r="KZP116" s="863"/>
      <c r="KZQ116" s="861"/>
      <c r="KZR116" s="862"/>
      <c r="KZS116" s="862"/>
      <c r="KZT116" s="863"/>
      <c r="KZU116" s="863"/>
      <c r="KZV116" s="863"/>
      <c r="KZW116" s="863"/>
      <c r="KZX116" s="863"/>
      <c r="KZY116" s="861"/>
      <c r="KZZ116" s="862"/>
      <c r="LAA116" s="862"/>
      <c r="LAB116" s="863"/>
      <c r="LAC116" s="863"/>
      <c r="LAD116" s="863"/>
      <c r="LAE116" s="863"/>
      <c r="LAF116" s="863"/>
      <c r="LAG116" s="861"/>
      <c r="LAH116" s="862"/>
      <c r="LAI116" s="862"/>
      <c r="LAJ116" s="863"/>
      <c r="LAK116" s="863"/>
      <c r="LAL116" s="863"/>
      <c r="LAM116" s="863"/>
      <c r="LAN116" s="863"/>
      <c r="LAO116" s="861"/>
      <c r="LAP116" s="862"/>
      <c r="LAQ116" s="862"/>
      <c r="LAR116" s="863"/>
      <c r="LAS116" s="863"/>
      <c r="LAT116" s="863"/>
      <c r="LAU116" s="863"/>
      <c r="LAV116" s="863"/>
      <c r="LAW116" s="861"/>
      <c r="LAX116" s="862"/>
      <c r="LAY116" s="862"/>
      <c r="LAZ116" s="863"/>
      <c r="LBA116" s="863"/>
      <c r="LBB116" s="863"/>
      <c r="LBC116" s="863"/>
      <c r="LBD116" s="863"/>
      <c r="LBE116" s="861"/>
      <c r="LBF116" s="862"/>
      <c r="LBG116" s="862"/>
      <c r="LBH116" s="863"/>
      <c r="LBI116" s="863"/>
      <c r="LBJ116" s="863"/>
      <c r="LBK116" s="863"/>
      <c r="LBL116" s="863"/>
      <c r="LBM116" s="861"/>
      <c r="LBN116" s="862"/>
      <c r="LBO116" s="862"/>
      <c r="LBP116" s="863"/>
      <c r="LBQ116" s="863"/>
      <c r="LBR116" s="863"/>
      <c r="LBS116" s="863"/>
      <c r="LBT116" s="863"/>
      <c r="LBU116" s="861"/>
      <c r="LBV116" s="862"/>
      <c r="LBW116" s="862"/>
      <c r="LBX116" s="863"/>
      <c r="LBY116" s="863"/>
      <c r="LBZ116" s="863"/>
      <c r="LCA116" s="863"/>
      <c r="LCB116" s="863"/>
      <c r="LCC116" s="861"/>
      <c r="LCD116" s="862"/>
      <c r="LCE116" s="862"/>
      <c r="LCF116" s="863"/>
      <c r="LCG116" s="863"/>
      <c r="LCH116" s="863"/>
      <c r="LCI116" s="863"/>
      <c r="LCJ116" s="863"/>
      <c r="LCK116" s="861"/>
      <c r="LCL116" s="862"/>
      <c r="LCM116" s="862"/>
      <c r="LCN116" s="863"/>
      <c r="LCO116" s="863"/>
      <c r="LCP116" s="863"/>
      <c r="LCQ116" s="863"/>
      <c r="LCR116" s="863"/>
      <c r="LCS116" s="861"/>
      <c r="LCT116" s="862"/>
      <c r="LCU116" s="862"/>
      <c r="LCV116" s="863"/>
      <c r="LCW116" s="863"/>
      <c r="LCX116" s="863"/>
      <c r="LCY116" s="863"/>
      <c r="LCZ116" s="863"/>
      <c r="LDA116" s="861"/>
      <c r="LDB116" s="862"/>
      <c r="LDC116" s="862"/>
      <c r="LDD116" s="863"/>
      <c r="LDE116" s="863"/>
      <c r="LDF116" s="863"/>
      <c r="LDG116" s="863"/>
      <c r="LDH116" s="863"/>
      <c r="LDI116" s="861"/>
      <c r="LDJ116" s="862"/>
      <c r="LDK116" s="862"/>
      <c r="LDL116" s="863"/>
      <c r="LDM116" s="863"/>
      <c r="LDN116" s="863"/>
      <c r="LDO116" s="863"/>
      <c r="LDP116" s="863"/>
      <c r="LDQ116" s="861"/>
      <c r="LDR116" s="862"/>
      <c r="LDS116" s="862"/>
      <c r="LDT116" s="863"/>
      <c r="LDU116" s="863"/>
      <c r="LDV116" s="863"/>
      <c r="LDW116" s="863"/>
      <c r="LDX116" s="863"/>
      <c r="LDY116" s="861"/>
      <c r="LDZ116" s="862"/>
      <c r="LEA116" s="862"/>
      <c r="LEB116" s="863"/>
      <c r="LEC116" s="863"/>
      <c r="LED116" s="863"/>
      <c r="LEE116" s="863"/>
      <c r="LEF116" s="863"/>
      <c r="LEG116" s="861"/>
      <c r="LEH116" s="862"/>
      <c r="LEI116" s="862"/>
      <c r="LEJ116" s="863"/>
      <c r="LEK116" s="863"/>
      <c r="LEL116" s="863"/>
      <c r="LEM116" s="863"/>
      <c r="LEN116" s="863"/>
      <c r="LEO116" s="861"/>
      <c r="LEP116" s="862"/>
      <c r="LEQ116" s="862"/>
      <c r="LER116" s="863"/>
      <c r="LES116" s="863"/>
      <c r="LET116" s="863"/>
      <c r="LEU116" s="863"/>
      <c r="LEV116" s="863"/>
      <c r="LEW116" s="861"/>
      <c r="LEX116" s="862"/>
      <c r="LEY116" s="862"/>
      <c r="LEZ116" s="863"/>
      <c r="LFA116" s="863"/>
      <c r="LFB116" s="863"/>
      <c r="LFC116" s="863"/>
      <c r="LFD116" s="863"/>
      <c r="LFE116" s="861"/>
      <c r="LFF116" s="862"/>
      <c r="LFG116" s="862"/>
      <c r="LFH116" s="863"/>
      <c r="LFI116" s="863"/>
      <c r="LFJ116" s="863"/>
      <c r="LFK116" s="863"/>
      <c r="LFL116" s="863"/>
      <c r="LFM116" s="861"/>
      <c r="LFN116" s="862"/>
      <c r="LFO116" s="862"/>
      <c r="LFP116" s="863"/>
      <c r="LFQ116" s="863"/>
      <c r="LFR116" s="863"/>
      <c r="LFS116" s="863"/>
      <c r="LFT116" s="863"/>
      <c r="LFU116" s="861"/>
      <c r="LFV116" s="862"/>
      <c r="LFW116" s="862"/>
      <c r="LFX116" s="863"/>
      <c r="LFY116" s="863"/>
      <c r="LFZ116" s="863"/>
      <c r="LGA116" s="863"/>
      <c r="LGB116" s="863"/>
      <c r="LGC116" s="861"/>
      <c r="LGD116" s="862"/>
      <c r="LGE116" s="862"/>
      <c r="LGF116" s="863"/>
      <c r="LGG116" s="863"/>
      <c r="LGH116" s="863"/>
      <c r="LGI116" s="863"/>
      <c r="LGJ116" s="863"/>
      <c r="LGK116" s="861"/>
      <c r="LGL116" s="862"/>
      <c r="LGM116" s="862"/>
      <c r="LGN116" s="863"/>
      <c r="LGO116" s="863"/>
      <c r="LGP116" s="863"/>
      <c r="LGQ116" s="863"/>
      <c r="LGR116" s="863"/>
      <c r="LGS116" s="861"/>
      <c r="LGT116" s="862"/>
      <c r="LGU116" s="862"/>
      <c r="LGV116" s="863"/>
      <c r="LGW116" s="863"/>
      <c r="LGX116" s="863"/>
      <c r="LGY116" s="863"/>
      <c r="LGZ116" s="863"/>
      <c r="LHA116" s="861"/>
      <c r="LHB116" s="862"/>
      <c r="LHC116" s="862"/>
      <c r="LHD116" s="863"/>
      <c r="LHE116" s="863"/>
      <c r="LHF116" s="863"/>
      <c r="LHG116" s="863"/>
      <c r="LHH116" s="863"/>
      <c r="LHI116" s="861"/>
      <c r="LHJ116" s="862"/>
      <c r="LHK116" s="862"/>
      <c r="LHL116" s="863"/>
      <c r="LHM116" s="863"/>
      <c r="LHN116" s="863"/>
      <c r="LHO116" s="863"/>
      <c r="LHP116" s="863"/>
      <c r="LHQ116" s="861"/>
      <c r="LHR116" s="862"/>
      <c r="LHS116" s="862"/>
      <c r="LHT116" s="863"/>
      <c r="LHU116" s="863"/>
      <c r="LHV116" s="863"/>
      <c r="LHW116" s="863"/>
      <c r="LHX116" s="863"/>
      <c r="LHY116" s="861"/>
      <c r="LHZ116" s="862"/>
      <c r="LIA116" s="862"/>
      <c r="LIB116" s="863"/>
      <c r="LIC116" s="863"/>
      <c r="LID116" s="863"/>
      <c r="LIE116" s="863"/>
      <c r="LIF116" s="863"/>
      <c r="LIG116" s="861"/>
      <c r="LIH116" s="862"/>
      <c r="LII116" s="862"/>
      <c r="LIJ116" s="863"/>
      <c r="LIK116" s="863"/>
      <c r="LIL116" s="863"/>
      <c r="LIM116" s="863"/>
      <c r="LIN116" s="863"/>
      <c r="LIO116" s="861"/>
      <c r="LIP116" s="862"/>
      <c r="LIQ116" s="862"/>
      <c r="LIR116" s="863"/>
      <c r="LIS116" s="863"/>
      <c r="LIT116" s="863"/>
      <c r="LIU116" s="863"/>
      <c r="LIV116" s="863"/>
      <c r="LIW116" s="861"/>
      <c r="LIX116" s="862"/>
      <c r="LIY116" s="862"/>
      <c r="LIZ116" s="863"/>
      <c r="LJA116" s="863"/>
      <c r="LJB116" s="863"/>
      <c r="LJC116" s="863"/>
      <c r="LJD116" s="863"/>
      <c r="LJE116" s="861"/>
      <c r="LJF116" s="862"/>
      <c r="LJG116" s="862"/>
      <c r="LJH116" s="863"/>
      <c r="LJI116" s="863"/>
      <c r="LJJ116" s="863"/>
      <c r="LJK116" s="863"/>
      <c r="LJL116" s="863"/>
      <c r="LJM116" s="861"/>
      <c r="LJN116" s="862"/>
      <c r="LJO116" s="862"/>
      <c r="LJP116" s="863"/>
      <c r="LJQ116" s="863"/>
      <c r="LJR116" s="863"/>
      <c r="LJS116" s="863"/>
      <c r="LJT116" s="863"/>
      <c r="LJU116" s="861"/>
      <c r="LJV116" s="862"/>
      <c r="LJW116" s="862"/>
      <c r="LJX116" s="863"/>
      <c r="LJY116" s="863"/>
      <c r="LJZ116" s="863"/>
      <c r="LKA116" s="863"/>
      <c r="LKB116" s="863"/>
      <c r="LKC116" s="861"/>
      <c r="LKD116" s="862"/>
      <c r="LKE116" s="862"/>
      <c r="LKF116" s="863"/>
      <c r="LKG116" s="863"/>
      <c r="LKH116" s="863"/>
      <c r="LKI116" s="863"/>
      <c r="LKJ116" s="863"/>
      <c r="LKK116" s="861"/>
      <c r="LKL116" s="862"/>
      <c r="LKM116" s="862"/>
      <c r="LKN116" s="863"/>
      <c r="LKO116" s="863"/>
      <c r="LKP116" s="863"/>
      <c r="LKQ116" s="863"/>
      <c r="LKR116" s="863"/>
      <c r="LKS116" s="861"/>
      <c r="LKT116" s="862"/>
      <c r="LKU116" s="862"/>
      <c r="LKV116" s="863"/>
      <c r="LKW116" s="863"/>
      <c r="LKX116" s="863"/>
      <c r="LKY116" s="863"/>
      <c r="LKZ116" s="863"/>
      <c r="LLA116" s="861"/>
      <c r="LLB116" s="862"/>
      <c r="LLC116" s="862"/>
      <c r="LLD116" s="863"/>
      <c r="LLE116" s="863"/>
      <c r="LLF116" s="863"/>
      <c r="LLG116" s="863"/>
      <c r="LLH116" s="863"/>
      <c r="LLI116" s="861"/>
      <c r="LLJ116" s="862"/>
      <c r="LLK116" s="862"/>
      <c r="LLL116" s="863"/>
      <c r="LLM116" s="863"/>
      <c r="LLN116" s="863"/>
      <c r="LLO116" s="863"/>
      <c r="LLP116" s="863"/>
      <c r="LLQ116" s="861"/>
      <c r="LLR116" s="862"/>
      <c r="LLS116" s="862"/>
      <c r="LLT116" s="863"/>
      <c r="LLU116" s="863"/>
      <c r="LLV116" s="863"/>
      <c r="LLW116" s="863"/>
      <c r="LLX116" s="863"/>
      <c r="LLY116" s="861"/>
      <c r="LLZ116" s="862"/>
      <c r="LMA116" s="862"/>
      <c r="LMB116" s="863"/>
      <c r="LMC116" s="863"/>
      <c r="LMD116" s="863"/>
      <c r="LME116" s="863"/>
      <c r="LMF116" s="863"/>
      <c r="LMG116" s="861"/>
      <c r="LMH116" s="862"/>
      <c r="LMI116" s="862"/>
      <c r="LMJ116" s="863"/>
      <c r="LMK116" s="863"/>
      <c r="LML116" s="863"/>
      <c r="LMM116" s="863"/>
      <c r="LMN116" s="863"/>
      <c r="LMO116" s="861"/>
      <c r="LMP116" s="862"/>
      <c r="LMQ116" s="862"/>
      <c r="LMR116" s="863"/>
      <c r="LMS116" s="863"/>
      <c r="LMT116" s="863"/>
      <c r="LMU116" s="863"/>
      <c r="LMV116" s="863"/>
      <c r="LMW116" s="861"/>
      <c r="LMX116" s="862"/>
      <c r="LMY116" s="862"/>
      <c r="LMZ116" s="863"/>
      <c r="LNA116" s="863"/>
      <c r="LNB116" s="863"/>
      <c r="LNC116" s="863"/>
      <c r="LND116" s="863"/>
      <c r="LNE116" s="861"/>
      <c r="LNF116" s="862"/>
      <c r="LNG116" s="862"/>
      <c r="LNH116" s="863"/>
      <c r="LNI116" s="863"/>
      <c r="LNJ116" s="863"/>
      <c r="LNK116" s="863"/>
      <c r="LNL116" s="863"/>
      <c r="LNM116" s="861"/>
      <c r="LNN116" s="862"/>
      <c r="LNO116" s="862"/>
      <c r="LNP116" s="863"/>
      <c r="LNQ116" s="863"/>
      <c r="LNR116" s="863"/>
      <c r="LNS116" s="863"/>
      <c r="LNT116" s="863"/>
      <c r="LNU116" s="861"/>
      <c r="LNV116" s="862"/>
      <c r="LNW116" s="862"/>
      <c r="LNX116" s="863"/>
      <c r="LNY116" s="863"/>
      <c r="LNZ116" s="863"/>
      <c r="LOA116" s="863"/>
      <c r="LOB116" s="863"/>
      <c r="LOC116" s="861"/>
      <c r="LOD116" s="862"/>
      <c r="LOE116" s="862"/>
      <c r="LOF116" s="863"/>
      <c r="LOG116" s="863"/>
      <c r="LOH116" s="863"/>
      <c r="LOI116" s="863"/>
      <c r="LOJ116" s="863"/>
      <c r="LOK116" s="861"/>
      <c r="LOL116" s="862"/>
      <c r="LOM116" s="862"/>
      <c r="LON116" s="863"/>
      <c r="LOO116" s="863"/>
      <c r="LOP116" s="863"/>
      <c r="LOQ116" s="863"/>
      <c r="LOR116" s="863"/>
      <c r="LOS116" s="861"/>
      <c r="LOT116" s="862"/>
      <c r="LOU116" s="862"/>
      <c r="LOV116" s="863"/>
      <c r="LOW116" s="863"/>
      <c r="LOX116" s="863"/>
      <c r="LOY116" s="863"/>
      <c r="LOZ116" s="863"/>
      <c r="LPA116" s="861"/>
      <c r="LPB116" s="862"/>
      <c r="LPC116" s="862"/>
      <c r="LPD116" s="863"/>
      <c r="LPE116" s="863"/>
      <c r="LPF116" s="863"/>
      <c r="LPG116" s="863"/>
      <c r="LPH116" s="863"/>
      <c r="LPI116" s="861"/>
      <c r="LPJ116" s="862"/>
      <c r="LPK116" s="862"/>
      <c r="LPL116" s="863"/>
      <c r="LPM116" s="863"/>
      <c r="LPN116" s="863"/>
      <c r="LPO116" s="863"/>
      <c r="LPP116" s="863"/>
      <c r="LPQ116" s="861"/>
      <c r="LPR116" s="862"/>
      <c r="LPS116" s="862"/>
      <c r="LPT116" s="863"/>
      <c r="LPU116" s="863"/>
      <c r="LPV116" s="863"/>
      <c r="LPW116" s="863"/>
      <c r="LPX116" s="863"/>
      <c r="LPY116" s="861"/>
      <c r="LPZ116" s="862"/>
      <c r="LQA116" s="862"/>
      <c r="LQB116" s="863"/>
      <c r="LQC116" s="863"/>
      <c r="LQD116" s="863"/>
      <c r="LQE116" s="863"/>
      <c r="LQF116" s="863"/>
      <c r="LQG116" s="861"/>
      <c r="LQH116" s="862"/>
      <c r="LQI116" s="862"/>
      <c r="LQJ116" s="863"/>
      <c r="LQK116" s="863"/>
      <c r="LQL116" s="863"/>
      <c r="LQM116" s="863"/>
      <c r="LQN116" s="863"/>
      <c r="LQO116" s="861"/>
      <c r="LQP116" s="862"/>
      <c r="LQQ116" s="862"/>
      <c r="LQR116" s="863"/>
      <c r="LQS116" s="863"/>
      <c r="LQT116" s="863"/>
      <c r="LQU116" s="863"/>
      <c r="LQV116" s="863"/>
      <c r="LQW116" s="861"/>
      <c r="LQX116" s="862"/>
      <c r="LQY116" s="862"/>
      <c r="LQZ116" s="863"/>
      <c r="LRA116" s="863"/>
      <c r="LRB116" s="863"/>
      <c r="LRC116" s="863"/>
      <c r="LRD116" s="863"/>
      <c r="LRE116" s="861"/>
      <c r="LRF116" s="862"/>
      <c r="LRG116" s="862"/>
      <c r="LRH116" s="863"/>
      <c r="LRI116" s="863"/>
      <c r="LRJ116" s="863"/>
      <c r="LRK116" s="863"/>
      <c r="LRL116" s="863"/>
      <c r="LRM116" s="861"/>
      <c r="LRN116" s="862"/>
      <c r="LRO116" s="862"/>
      <c r="LRP116" s="863"/>
      <c r="LRQ116" s="863"/>
      <c r="LRR116" s="863"/>
      <c r="LRS116" s="863"/>
      <c r="LRT116" s="863"/>
      <c r="LRU116" s="861"/>
      <c r="LRV116" s="862"/>
      <c r="LRW116" s="862"/>
      <c r="LRX116" s="863"/>
      <c r="LRY116" s="863"/>
      <c r="LRZ116" s="863"/>
      <c r="LSA116" s="863"/>
      <c r="LSB116" s="863"/>
      <c r="LSC116" s="861"/>
      <c r="LSD116" s="862"/>
      <c r="LSE116" s="862"/>
      <c r="LSF116" s="863"/>
      <c r="LSG116" s="863"/>
      <c r="LSH116" s="863"/>
      <c r="LSI116" s="863"/>
      <c r="LSJ116" s="863"/>
      <c r="LSK116" s="861"/>
      <c r="LSL116" s="862"/>
      <c r="LSM116" s="862"/>
      <c r="LSN116" s="863"/>
      <c r="LSO116" s="863"/>
      <c r="LSP116" s="863"/>
      <c r="LSQ116" s="863"/>
      <c r="LSR116" s="863"/>
      <c r="LSS116" s="861"/>
      <c r="LST116" s="862"/>
      <c r="LSU116" s="862"/>
      <c r="LSV116" s="863"/>
      <c r="LSW116" s="863"/>
      <c r="LSX116" s="863"/>
      <c r="LSY116" s="863"/>
      <c r="LSZ116" s="863"/>
      <c r="LTA116" s="861"/>
      <c r="LTB116" s="862"/>
      <c r="LTC116" s="862"/>
      <c r="LTD116" s="863"/>
      <c r="LTE116" s="863"/>
      <c r="LTF116" s="863"/>
      <c r="LTG116" s="863"/>
      <c r="LTH116" s="863"/>
      <c r="LTI116" s="861"/>
      <c r="LTJ116" s="862"/>
      <c r="LTK116" s="862"/>
      <c r="LTL116" s="863"/>
      <c r="LTM116" s="863"/>
      <c r="LTN116" s="863"/>
      <c r="LTO116" s="863"/>
      <c r="LTP116" s="863"/>
      <c r="LTQ116" s="861"/>
      <c r="LTR116" s="862"/>
      <c r="LTS116" s="862"/>
      <c r="LTT116" s="863"/>
      <c r="LTU116" s="863"/>
      <c r="LTV116" s="863"/>
      <c r="LTW116" s="863"/>
      <c r="LTX116" s="863"/>
      <c r="LTY116" s="861"/>
      <c r="LTZ116" s="862"/>
      <c r="LUA116" s="862"/>
      <c r="LUB116" s="863"/>
      <c r="LUC116" s="863"/>
      <c r="LUD116" s="863"/>
      <c r="LUE116" s="863"/>
      <c r="LUF116" s="863"/>
      <c r="LUG116" s="861"/>
      <c r="LUH116" s="862"/>
      <c r="LUI116" s="862"/>
      <c r="LUJ116" s="863"/>
      <c r="LUK116" s="863"/>
      <c r="LUL116" s="863"/>
      <c r="LUM116" s="863"/>
      <c r="LUN116" s="863"/>
      <c r="LUO116" s="861"/>
      <c r="LUP116" s="862"/>
      <c r="LUQ116" s="862"/>
      <c r="LUR116" s="863"/>
      <c r="LUS116" s="863"/>
      <c r="LUT116" s="863"/>
      <c r="LUU116" s="863"/>
      <c r="LUV116" s="863"/>
      <c r="LUW116" s="861"/>
      <c r="LUX116" s="862"/>
      <c r="LUY116" s="862"/>
      <c r="LUZ116" s="863"/>
      <c r="LVA116" s="863"/>
      <c r="LVB116" s="863"/>
      <c r="LVC116" s="863"/>
      <c r="LVD116" s="863"/>
      <c r="LVE116" s="861"/>
      <c r="LVF116" s="862"/>
      <c r="LVG116" s="862"/>
      <c r="LVH116" s="863"/>
      <c r="LVI116" s="863"/>
      <c r="LVJ116" s="863"/>
      <c r="LVK116" s="863"/>
      <c r="LVL116" s="863"/>
      <c r="LVM116" s="861"/>
      <c r="LVN116" s="862"/>
      <c r="LVO116" s="862"/>
      <c r="LVP116" s="863"/>
      <c r="LVQ116" s="863"/>
      <c r="LVR116" s="863"/>
      <c r="LVS116" s="863"/>
      <c r="LVT116" s="863"/>
      <c r="LVU116" s="861"/>
      <c r="LVV116" s="862"/>
      <c r="LVW116" s="862"/>
      <c r="LVX116" s="863"/>
      <c r="LVY116" s="863"/>
      <c r="LVZ116" s="863"/>
      <c r="LWA116" s="863"/>
      <c r="LWB116" s="863"/>
      <c r="LWC116" s="861"/>
      <c r="LWD116" s="862"/>
      <c r="LWE116" s="862"/>
      <c r="LWF116" s="863"/>
      <c r="LWG116" s="863"/>
      <c r="LWH116" s="863"/>
      <c r="LWI116" s="863"/>
      <c r="LWJ116" s="863"/>
      <c r="LWK116" s="861"/>
      <c r="LWL116" s="862"/>
      <c r="LWM116" s="862"/>
      <c r="LWN116" s="863"/>
      <c r="LWO116" s="863"/>
      <c r="LWP116" s="863"/>
      <c r="LWQ116" s="863"/>
      <c r="LWR116" s="863"/>
      <c r="LWS116" s="861"/>
      <c r="LWT116" s="862"/>
      <c r="LWU116" s="862"/>
      <c r="LWV116" s="863"/>
      <c r="LWW116" s="863"/>
      <c r="LWX116" s="863"/>
      <c r="LWY116" s="863"/>
      <c r="LWZ116" s="863"/>
      <c r="LXA116" s="861"/>
      <c r="LXB116" s="862"/>
      <c r="LXC116" s="862"/>
      <c r="LXD116" s="863"/>
      <c r="LXE116" s="863"/>
      <c r="LXF116" s="863"/>
      <c r="LXG116" s="863"/>
      <c r="LXH116" s="863"/>
      <c r="LXI116" s="861"/>
      <c r="LXJ116" s="862"/>
      <c r="LXK116" s="862"/>
      <c r="LXL116" s="863"/>
      <c r="LXM116" s="863"/>
      <c r="LXN116" s="863"/>
      <c r="LXO116" s="863"/>
      <c r="LXP116" s="863"/>
      <c r="LXQ116" s="861"/>
      <c r="LXR116" s="862"/>
      <c r="LXS116" s="862"/>
      <c r="LXT116" s="863"/>
      <c r="LXU116" s="863"/>
      <c r="LXV116" s="863"/>
      <c r="LXW116" s="863"/>
      <c r="LXX116" s="863"/>
      <c r="LXY116" s="861"/>
      <c r="LXZ116" s="862"/>
      <c r="LYA116" s="862"/>
      <c r="LYB116" s="863"/>
      <c r="LYC116" s="863"/>
      <c r="LYD116" s="863"/>
      <c r="LYE116" s="863"/>
      <c r="LYF116" s="863"/>
      <c r="LYG116" s="861"/>
      <c r="LYH116" s="862"/>
      <c r="LYI116" s="862"/>
      <c r="LYJ116" s="863"/>
      <c r="LYK116" s="863"/>
      <c r="LYL116" s="863"/>
      <c r="LYM116" s="863"/>
      <c r="LYN116" s="863"/>
      <c r="LYO116" s="861"/>
      <c r="LYP116" s="862"/>
      <c r="LYQ116" s="862"/>
      <c r="LYR116" s="863"/>
      <c r="LYS116" s="863"/>
      <c r="LYT116" s="863"/>
      <c r="LYU116" s="863"/>
      <c r="LYV116" s="863"/>
      <c r="LYW116" s="861"/>
      <c r="LYX116" s="862"/>
      <c r="LYY116" s="862"/>
      <c r="LYZ116" s="863"/>
      <c r="LZA116" s="863"/>
      <c r="LZB116" s="863"/>
      <c r="LZC116" s="863"/>
      <c r="LZD116" s="863"/>
      <c r="LZE116" s="861"/>
      <c r="LZF116" s="862"/>
      <c r="LZG116" s="862"/>
      <c r="LZH116" s="863"/>
      <c r="LZI116" s="863"/>
      <c r="LZJ116" s="863"/>
      <c r="LZK116" s="863"/>
      <c r="LZL116" s="863"/>
      <c r="LZM116" s="861"/>
      <c r="LZN116" s="862"/>
      <c r="LZO116" s="862"/>
      <c r="LZP116" s="863"/>
      <c r="LZQ116" s="863"/>
      <c r="LZR116" s="863"/>
      <c r="LZS116" s="863"/>
      <c r="LZT116" s="863"/>
      <c r="LZU116" s="861"/>
      <c r="LZV116" s="862"/>
      <c r="LZW116" s="862"/>
      <c r="LZX116" s="863"/>
      <c r="LZY116" s="863"/>
      <c r="LZZ116" s="863"/>
      <c r="MAA116" s="863"/>
      <c r="MAB116" s="863"/>
      <c r="MAC116" s="861"/>
      <c r="MAD116" s="862"/>
      <c r="MAE116" s="862"/>
      <c r="MAF116" s="863"/>
      <c r="MAG116" s="863"/>
      <c r="MAH116" s="863"/>
      <c r="MAI116" s="863"/>
      <c r="MAJ116" s="863"/>
      <c r="MAK116" s="861"/>
      <c r="MAL116" s="862"/>
      <c r="MAM116" s="862"/>
      <c r="MAN116" s="863"/>
      <c r="MAO116" s="863"/>
      <c r="MAP116" s="863"/>
      <c r="MAQ116" s="863"/>
      <c r="MAR116" s="863"/>
      <c r="MAS116" s="861"/>
      <c r="MAT116" s="862"/>
      <c r="MAU116" s="862"/>
      <c r="MAV116" s="863"/>
      <c r="MAW116" s="863"/>
      <c r="MAX116" s="863"/>
      <c r="MAY116" s="863"/>
      <c r="MAZ116" s="863"/>
      <c r="MBA116" s="861"/>
      <c r="MBB116" s="862"/>
      <c r="MBC116" s="862"/>
      <c r="MBD116" s="863"/>
      <c r="MBE116" s="863"/>
      <c r="MBF116" s="863"/>
      <c r="MBG116" s="863"/>
      <c r="MBH116" s="863"/>
      <c r="MBI116" s="861"/>
      <c r="MBJ116" s="862"/>
      <c r="MBK116" s="862"/>
      <c r="MBL116" s="863"/>
      <c r="MBM116" s="863"/>
      <c r="MBN116" s="863"/>
      <c r="MBO116" s="863"/>
      <c r="MBP116" s="863"/>
      <c r="MBQ116" s="861"/>
      <c r="MBR116" s="862"/>
      <c r="MBS116" s="862"/>
      <c r="MBT116" s="863"/>
      <c r="MBU116" s="863"/>
      <c r="MBV116" s="863"/>
      <c r="MBW116" s="863"/>
      <c r="MBX116" s="863"/>
      <c r="MBY116" s="861"/>
      <c r="MBZ116" s="862"/>
      <c r="MCA116" s="862"/>
      <c r="MCB116" s="863"/>
      <c r="MCC116" s="863"/>
      <c r="MCD116" s="863"/>
      <c r="MCE116" s="863"/>
      <c r="MCF116" s="863"/>
      <c r="MCG116" s="861"/>
      <c r="MCH116" s="862"/>
      <c r="MCI116" s="862"/>
      <c r="MCJ116" s="863"/>
      <c r="MCK116" s="863"/>
      <c r="MCL116" s="863"/>
      <c r="MCM116" s="863"/>
      <c r="MCN116" s="863"/>
      <c r="MCO116" s="861"/>
      <c r="MCP116" s="862"/>
      <c r="MCQ116" s="862"/>
      <c r="MCR116" s="863"/>
      <c r="MCS116" s="863"/>
      <c r="MCT116" s="863"/>
      <c r="MCU116" s="863"/>
      <c r="MCV116" s="863"/>
      <c r="MCW116" s="861"/>
      <c r="MCX116" s="862"/>
      <c r="MCY116" s="862"/>
      <c r="MCZ116" s="863"/>
      <c r="MDA116" s="863"/>
      <c r="MDB116" s="863"/>
      <c r="MDC116" s="863"/>
      <c r="MDD116" s="863"/>
      <c r="MDE116" s="861"/>
      <c r="MDF116" s="862"/>
      <c r="MDG116" s="862"/>
      <c r="MDH116" s="863"/>
      <c r="MDI116" s="863"/>
      <c r="MDJ116" s="863"/>
      <c r="MDK116" s="863"/>
      <c r="MDL116" s="863"/>
      <c r="MDM116" s="861"/>
      <c r="MDN116" s="862"/>
      <c r="MDO116" s="862"/>
      <c r="MDP116" s="863"/>
      <c r="MDQ116" s="863"/>
      <c r="MDR116" s="863"/>
      <c r="MDS116" s="863"/>
      <c r="MDT116" s="863"/>
      <c r="MDU116" s="861"/>
      <c r="MDV116" s="862"/>
      <c r="MDW116" s="862"/>
      <c r="MDX116" s="863"/>
      <c r="MDY116" s="863"/>
      <c r="MDZ116" s="863"/>
      <c r="MEA116" s="863"/>
      <c r="MEB116" s="863"/>
      <c r="MEC116" s="861"/>
      <c r="MED116" s="862"/>
      <c r="MEE116" s="862"/>
      <c r="MEF116" s="863"/>
      <c r="MEG116" s="863"/>
      <c r="MEH116" s="863"/>
      <c r="MEI116" s="863"/>
      <c r="MEJ116" s="863"/>
      <c r="MEK116" s="861"/>
      <c r="MEL116" s="862"/>
      <c r="MEM116" s="862"/>
      <c r="MEN116" s="863"/>
      <c r="MEO116" s="863"/>
      <c r="MEP116" s="863"/>
      <c r="MEQ116" s="863"/>
      <c r="MER116" s="863"/>
      <c r="MES116" s="861"/>
      <c r="MET116" s="862"/>
      <c r="MEU116" s="862"/>
      <c r="MEV116" s="863"/>
      <c r="MEW116" s="863"/>
      <c r="MEX116" s="863"/>
      <c r="MEY116" s="863"/>
      <c r="MEZ116" s="863"/>
      <c r="MFA116" s="861"/>
      <c r="MFB116" s="862"/>
      <c r="MFC116" s="862"/>
      <c r="MFD116" s="863"/>
      <c r="MFE116" s="863"/>
      <c r="MFF116" s="863"/>
      <c r="MFG116" s="863"/>
      <c r="MFH116" s="863"/>
      <c r="MFI116" s="861"/>
      <c r="MFJ116" s="862"/>
      <c r="MFK116" s="862"/>
      <c r="MFL116" s="863"/>
      <c r="MFM116" s="863"/>
      <c r="MFN116" s="863"/>
      <c r="MFO116" s="863"/>
      <c r="MFP116" s="863"/>
      <c r="MFQ116" s="861"/>
      <c r="MFR116" s="862"/>
      <c r="MFS116" s="862"/>
      <c r="MFT116" s="863"/>
      <c r="MFU116" s="863"/>
      <c r="MFV116" s="863"/>
      <c r="MFW116" s="863"/>
      <c r="MFX116" s="863"/>
      <c r="MFY116" s="861"/>
      <c r="MFZ116" s="862"/>
      <c r="MGA116" s="862"/>
      <c r="MGB116" s="863"/>
      <c r="MGC116" s="863"/>
      <c r="MGD116" s="863"/>
      <c r="MGE116" s="863"/>
      <c r="MGF116" s="863"/>
      <c r="MGG116" s="861"/>
      <c r="MGH116" s="862"/>
      <c r="MGI116" s="862"/>
      <c r="MGJ116" s="863"/>
      <c r="MGK116" s="863"/>
      <c r="MGL116" s="863"/>
      <c r="MGM116" s="863"/>
      <c r="MGN116" s="863"/>
      <c r="MGO116" s="861"/>
      <c r="MGP116" s="862"/>
      <c r="MGQ116" s="862"/>
      <c r="MGR116" s="863"/>
      <c r="MGS116" s="863"/>
      <c r="MGT116" s="863"/>
      <c r="MGU116" s="863"/>
      <c r="MGV116" s="863"/>
      <c r="MGW116" s="861"/>
      <c r="MGX116" s="862"/>
      <c r="MGY116" s="862"/>
      <c r="MGZ116" s="863"/>
      <c r="MHA116" s="863"/>
      <c r="MHB116" s="863"/>
      <c r="MHC116" s="863"/>
      <c r="MHD116" s="863"/>
      <c r="MHE116" s="861"/>
      <c r="MHF116" s="862"/>
      <c r="MHG116" s="862"/>
      <c r="MHH116" s="863"/>
      <c r="MHI116" s="863"/>
      <c r="MHJ116" s="863"/>
      <c r="MHK116" s="863"/>
      <c r="MHL116" s="863"/>
      <c r="MHM116" s="861"/>
      <c r="MHN116" s="862"/>
      <c r="MHO116" s="862"/>
      <c r="MHP116" s="863"/>
      <c r="MHQ116" s="863"/>
      <c r="MHR116" s="863"/>
      <c r="MHS116" s="863"/>
      <c r="MHT116" s="863"/>
      <c r="MHU116" s="861"/>
      <c r="MHV116" s="862"/>
      <c r="MHW116" s="862"/>
      <c r="MHX116" s="863"/>
      <c r="MHY116" s="863"/>
      <c r="MHZ116" s="863"/>
      <c r="MIA116" s="863"/>
      <c r="MIB116" s="863"/>
      <c r="MIC116" s="861"/>
      <c r="MID116" s="862"/>
      <c r="MIE116" s="862"/>
      <c r="MIF116" s="863"/>
      <c r="MIG116" s="863"/>
      <c r="MIH116" s="863"/>
      <c r="MII116" s="863"/>
      <c r="MIJ116" s="863"/>
      <c r="MIK116" s="861"/>
      <c r="MIL116" s="862"/>
      <c r="MIM116" s="862"/>
      <c r="MIN116" s="863"/>
      <c r="MIO116" s="863"/>
      <c r="MIP116" s="863"/>
      <c r="MIQ116" s="863"/>
      <c r="MIR116" s="863"/>
      <c r="MIS116" s="861"/>
      <c r="MIT116" s="862"/>
      <c r="MIU116" s="862"/>
      <c r="MIV116" s="863"/>
      <c r="MIW116" s="863"/>
      <c r="MIX116" s="863"/>
      <c r="MIY116" s="863"/>
      <c r="MIZ116" s="863"/>
      <c r="MJA116" s="861"/>
      <c r="MJB116" s="862"/>
      <c r="MJC116" s="862"/>
      <c r="MJD116" s="863"/>
      <c r="MJE116" s="863"/>
      <c r="MJF116" s="863"/>
      <c r="MJG116" s="863"/>
      <c r="MJH116" s="863"/>
      <c r="MJI116" s="861"/>
      <c r="MJJ116" s="862"/>
      <c r="MJK116" s="862"/>
      <c r="MJL116" s="863"/>
      <c r="MJM116" s="863"/>
      <c r="MJN116" s="863"/>
      <c r="MJO116" s="863"/>
      <c r="MJP116" s="863"/>
      <c r="MJQ116" s="861"/>
      <c r="MJR116" s="862"/>
      <c r="MJS116" s="862"/>
      <c r="MJT116" s="863"/>
      <c r="MJU116" s="863"/>
      <c r="MJV116" s="863"/>
      <c r="MJW116" s="863"/>
      <c r="MJX116" s="863"/>
      <c r="MJY116" s="861"/>
      <c r="MJZ116" s="862"/>
      <c r="MKA116" s="862"/>
      <c r="MKB116" s="863"/>
      <c r="MKC116" s="863"/>
      <c r="MKD116" s="863"/>
      <c r="MKE116" s="863"/>
      <c r="MKF116" s="863"/>
      <c r="MKG116" s="861"/>
      <c r="MKH116" s="862"/>
      <c r="MKI116" s="862"/>
      <c r="MKJ116" s="863"/>
      <c r="MKK116" s="863"/>
      <c r="MKL116" s="863"/>
      <c r="MKM116" s="863"/>
      <c r="MKN116" s="863"/>
      <c r="MKO116" s="861"/>
      <c r="MKP116" s="862"/>
      <c r="MKQ116" s="862"/>
      <c r="MKR116" s="863"/>
      <c r="MKS116" s="863"/>
      <c r="MKT116" s="863"/>
      <c r="MKU116" s="863"/>
      <c r="MKV116" s="863"/>
      <c r="MKW116" s="861"/>
      <c r="MKX116" s="862"/>
      <c r="MKY116" s="862"/>
      <c r="MKZ116" s="863"/>
      <c r="MLA116" s="863"/>
      <c r="MLB116" s="863"/>
      <c r="MLC116" s="863"/>
      <c r="MLD116" s="863"/>
      <c r="MLE116" s="861"/>
      <c r="MLF116" s="862"/>
      <c r="MLG116" s="862"/>
      <c r="MLH116" s="863"/>
      <c r="MLI116" s="863"/>
      <c r="MLJ116" s="863"/>
      <c r="MLK116" s="863"/>
      <c r="MLL116" s="863"/>
      <c r="MLM116" s="861"/>
      <c r="MLN116" s="862"/>
      <c r="MLO116" s="862"/>
      <c r="MLP116" s="863"/>
      <c r="MLQ116" s="863"/>
      <c r="MLR116" s="863"/>
      <c r="MLS116" s="863"/>
      <c r="MLT116" s="863"/>
      <c r="MLU116" s="861"/>
      <c r="MLV116" s="862"/>
      <c r="MLW116" s="862"/>
      <c r="MLX116" s="863"/>
      <c r="MLY116" s="863"/>
      <c r="MLZ116" s="863"/>
      <c r="MMA116" s="863"/>
      <c r="MMB116" s="863"/>
      <c r="MMC116" s="861"/>
      <c r="MMD116" s="862"/>
      <c r="MME116" s="862"/>
      <c r="MMF116" s="863"/>
      <c r="MMG116" s="863"/>
      <c r="MMH116" s="863"/>
      <c r="MMI116" s="863"/>
      <c r="MMJ116" s="863"/>
      <c r="MMK116" s="861"/>
      <c r="MML116" s="862"/>
      <c r="MMM116" s="862"/>
      <c r="MMN116" s="863"/>
      <c r="MMO116" s="863"/>
      <c r="MMP116" s="863"/>
      <c r="MMQ116" s="863"/>
      <c r="MMR116" s="863"/>
      <c r="MMS116" s="861"/>
      <c r="MMT116" s="862"/>
      <c r="MMU116" s="862"/>
      <c r="MMV116" s="863"/>
      <c r="MMW116" s="863"/>
      <c r="MMX116" s="863"/>
      <c r="MMY116" s="863"/>
      <c r="MMZ116" s="863"/>
      <c r="MNA116" s="861"/>
      <c r="MNB116" s="862"/>
      <c r="MNC116" s="862"/>
      <c r="MND116" s="863"/>
      <c r="MNE116" s="863"/>
      <c r="MNF116" s="863"/>
      <c r="MNG116" s="863"/>
      <c r="MNH116" s="863"/>
      <c r="MNI116" s="861"/>
      <c r="MNJ116" s="862"/>
      <c r="MNK116" s="862"/>
      <c r="MNL116" s="863"/>
      <c r="MNM116" s="863"/>
      <c r="MNN116" s="863"/>
      <c r="MNO116" s="863"/>
      <c r="MNP116" s="863"/>
      <c r="MNQ116" s="861"/>
      <c r="MNR116" s="862"/>
      <c r="MNS116" s="862"/>
      <c r="MNT116" s="863"/>
      <c r="MNU116" s="863"/>
      <c r="MNV116" s="863"/>
      <c r="MNW116" s="863"/>
      <c r="MNX116" s="863"/>
      <c r="MNY116" s="861"/>
      <c r="MNZ116" s="862"/>
      <c r="MOA116" s="862"/>
      <c r="MOB116" s="863"/>
      <c r="MOC116" s="863"/>
      <c r="MOD116" s="863"/>
      <c r="MOE116" s="863"/>
      <c r="MOF116" s="863"/>
      <c r="MOG116" s="861"/>
      <c r="MOH116" s="862"/>
      <c r="MOI116" s="862"/>
      <c r="MOJ116" s="863"/>
      <c r="MOK116" s="863"/>
      <c r="MOL116" s="863"/>
      <c r="MOM116" s="863"/>
      <c r="MON116" s="863"/>
      <c r="MOO116" s="861"/>
      <c r="MOP116" s="862"/>
      <c r="MOQ116" s="862"/>
      <c r="MOR116" s="863"/>
      <c r="MOS116" s="863"/>
      <c r="MOT116" s="863"/>
      <c r="MOU116" s="863"/>
      <c r="MOV116" s="863"/>
      <c r="MOW116" s="861"/>
      <c r="MOX116" s="862"/>
      <c r="MOY116" s="862"/>
      <c r="MOZ116" s="863"/>
      <c r="MPA116" s="863"/>
      <c r="MPB116" s="863"/>
      <c r="MPC116" s="863"/>
      <c r="MPD116" s="863"/>
      <c r="MPE116" s="861"/>
      <c r="MPF116" s="862"/>
      <c r="MPG116" s="862"/>
      <c r="MPH116" s="863"/>
      <c r="MPI116" s="863"/>
      <c r="MPJ116" s="863"/>
      <c r="MPK116" s="863"/>
      <c r="MPL116" s="863"/>
      <c r="MPM116" s="861"/>
      <c r="MPN116" s="862"/>
      <c r="MPO116" s="862"/>
      <c r="MPP116" s="863"/>
      <c r="MPQ116" s="863"/>
      <c r="MPR116" s="863"/>
      <c r="MPS116" s="863"/>
      <c r="MPT116" s="863"/>
      <c r="MPU116" s="861"/>
      <c r="MPV116" s="862"/>
      <c r="MPW116" s="862"/>
      <c r="MPX116" s="863"/>
      <c r="MPY116" s="863"/>
      <c r="MPZ116" s="863"/>
      <c r="MQA116" s="863"/>
      <c r="MQB116" s="863"/>
      <c r="MQC116" s="861"/>
      <c r="MQD116" s="862"/>
      <c r="MQE116" s="862"/>
      <c r="MQF116" s="863"/>
      <c r="MQG116" s="863"/>
      <c r="MQH116" s="863"/>
      <c r="MQI116" s="863"/>
      <c r="MQJ116" s="863"/>
      <c r="MQK116" s="861"/>
      <c r="MQL116" s="862"/>
      <c r="MQM116" s="862"/>
      <c r="MQN116" s="863"/>
      <c r="MQO116" s="863"/>
      <c r="MQP116" s="863"/>
      <c r="MQQ116" s="863"/>
      <c r="MQR116" s="863"/>
      <c r="MQS116" s="861"/>
      <c r="MQT116" s="862"/>
      <c r="MQU116" s="862"/>
      <c r="MQV116" s="863"/>
      <c r="MQW116" s="863"/>
      <c r="MQX116" s="863"/>
      <c r="MQY116" s="863"/>
      <c r="MQZ116" s="863"/>
      <c r="MRA116" s="861"/>
      <c r="MRB116" s="862"/>
      <c r="MRC116" s="862"/>
      <c r="MRD116" s="863"/>
      <c r="MRE116" s="863"/>
      <c r="MRF116" s="863"/>
      <c r="MRG116" s="863"/>
      <c r="MRH116" s="863"/>
      <c r="MRI116" s="861"/>
      <c r="MRJ116" s="862"/>
      <c r="MRK116" s="862"/>
      <c r="MRL116" s="863"/>
      <c r="MRM116" s="863"/>
      <c r="MRN116" s="863"/>
      <c r="MRO116" s="863"/>
      <c r="MRP116" s="863"/>
      <c r="MRQ116" s="861"/>
      <c r="MRR116" s="862"/>
      <c r="MRS116" s="862"/>
      <c r="MRT116" s="863"/>
      <c r="MRU116" s="863"/>
      <c r="MRV116" s="863"/>
      <c r="MRW116" s="863"/>
      <c r="MRX116" s="863"/>
      <c r="MRY116" s="861"/>
      <c r="MRZ116" s="862"/>
      <c r="MSA116" s="862"/>
      <c r="MSB116" s="863"/>
      <c r="MSC116" s="863"/>
      <c r="MSD116" s="863"/>
      <c r="MSE116" s="863"/>
      <c r="MSF116" s="863"/>
      <c r="MSG116" s="861"/>
      <c r="MSH116" s="862"/>
      <c r="MSI116" s="862"/>
      <c r="MSJ116" s="863"/>
      <c r="MSK116" s="863"/>
      <c r="MSL116" s="863"/>
      <c r="MSM116" s="863"/>
      <c r="MSN116" s="863"/>
      <c r="MSO116" s="861"/>
      <c r="MSP116" s="862"/>
      <c r="MSQ116" s="862"/>
      <c r="MSR116" s="863"/>
      <c r="MSS116" s="863"/>
      <c r="MST116" s="863"/>
      <c r="MSU116" s="863"/>
      <c r="MSV116" s="863"/>
      <c r="MSW116" s="861"/>
      <c r="MSX116" s="862"/>
      <c r="MSY116" s="862"/>
      <c r="MSZ116" s="863"/>
      <c r="MTA116" s="863"/>
      <c r="MTB116" s="863"/>
      <c r="MTC116" s="863"/>
      <c r="MTD116" s="863"/>
      <c r="MTE116" s="861"/>
      <c r="MTF116" s="862"/>
      <c r="MTG116" s="862"/>
      <c r="MTH116" s="863"/>
      <c r="MTI116" s="863"/>
      <c r="MTJ116" s="863"/>
      <c r="MTK116" s="863"/>
      <c r="MTL116" s="863"/>
      <c r="MTM116" s="861"/>
      <c r="MTN116" s="862"/>
      <c r="MTO116" s="862"/>
      <c r="MTP116" s="863"/>
      <c r="MTQ116" s="863"/>
      <c r="MTR116" s="863"/>
      <c r="MTS116" s="863"/>
      <c r="MTT116" s="863"/>
      <c r="MTU116" s="861"/>
      <c r="MTV116" s="862"/>
      <c r="MTW116" s="862"/>
      <c r="MTX116" s="863"/>
      <c r="MTY116" s="863"/>
      <c r="MTZ116" s="863"/>
      <c r="MUA116" s="863"/>
      <c r="MUB116" s="863"/>
      <c r="MUC116" s="861"/>
      <c r="MUD116" s="862"/>
      <c r="MUE116" s="862"/>
      <c r="MUF116" s="863"/>
      <c r="MUG116" s="863"/>
      <c r="MUH116" s="863"/>
      <c r="MUI116" s="863"/>
      <c r="MUJ116" s="863"/>
      <c r="MUK116" s="861"/>
      <c r="MUL116" s="862"/>
      <c r="MUM116" s="862"/>
      <c r="MUN116" s="863"/>
      <c r="MUO116" s="863"/>
      <c r="MUP116" s="863"/>
      <c r="MUQ116" s="863"/>
      <c r="MUR116" s="863"/>
      <c r="MUS116" s="861"/>
      <c r="MUT116" s="862"/>
      <c r="MUU116" s="862"/>
      <c r="MUV116" s="863"/>
      <c r="MUW116" s="863"/>
      <c r="MUX116" s="863"/>
      <c r="MUY116" s="863"/>
      <c r="MUZ116" s="863"/>
      <c r="MVA116" s="861"/>
      <c r="MVB116" s="862"/>
      <c r="MVC116" s="862"/>
      <c r="MVD116" s="863"/>
      <c r="MVE116" s="863"/>
      <c r="MVF116" s="863"/>
      <c r="MVG116" s="863"/>
      <c r="MVH116" s="863"/>
      <c r="MVI116" s="861"/>
      <c r="MVJ116" s="862"/>
      <c r="MVK116" s="862"/>
      <c r="MVL116" s="863"/>
      <c r="MVM116" s="863"/>
      <c r="MVN116" s="863"/>
      <c r="MVO116" s="863"/>
      <c r="MVP116" s="863"/>
      <c r="MVQ116" s="861"/>
      <c r="MVR116" s="862"/>
      <c r="MVS116" s="862"/>
      <c r="MVT116" s="863"/>
      <c r="MVU116" s="863"/>
      <c r="MVV116" s="863"/>
      <c r="MVW116" s="863"/>
      <c r="MVX116" s="863"/>
      <c r="MVY116" s="861"/>
      <c r="MVZ116" s="862"/>
      <c r="MWA116" s="862"/>
      <c r="MWB116" s="863"/>
      <c r="MWC116" s="863"/>
      <c r="MWD116" s="863"/>
      <c r="MWE116" s="863"/>
      <c r="MWF116" s="863"/>
      <c r="MWG116" s="861"/>
      <c r="MWH116" s="862"/>
      <c r="MWI116" s="862"/>
      <c r="MWJ116" s="863"/>
      <c r="MWK116" s="863"/>
      <c r="MWL116" s="863"/>
      <c r="MWM116" s="863"/>
      <c r="MWN116" s="863"/>
      <c r="MWO116" s="861"/>
      <c r="MWP116" s="862"/>
      <c r="MWQ116" s="862"/>
      <c r="MWR116" s="863"/>
      <c r="MWS116" s="863"/>
      <c r="MWT116" s="863"/>
      <c r="MWU116" s="863"/>
      <c r="MWV116" s="863"/>
      <c r="MWW116" s="861"/>
      <c r="MWX116" s="862"/>
      <c r="MWY116" s="862"/>
      <c r="MWZ116" s="863"/>
      <c r="MXA116" s="863"/>
      <c r="MXB116" s="863"/>
      <c r="MXC116" s="863"/>
      <c r="MXD116" s="863"/>
      <c r="MXE116" s="861"/>
      <c r="MXF116" s="862"/>
      <c r="MXG116" s="862"/>
      <c r="MXH116" s="863"/>
      <c r="MXI116" s="863"/>
      <c r="MXJ116" s="863"/>
      <c r="MXK116" s="863"/>
      <c r="MXL116" s="863"/>
      <c r="MXM116" s="861"/>
      <c r="MXN116" s="862"/>
      <c r="MXO116" s="862"/>
      <c r="MXP116" s="863"/>
      <c r="MXQ116" s="863"/>
      <c r="MXR116" s="863"/>
      <c r="MXS116" s="863"/>
      <c r="MXT116" s="863"/>
      <c r="MXU116" s="861"/>
      <c r="MXV116" s="862"/>
      <c r="MXW116" s="862"/>
      <c r="MXX116" s="863"/>
      <c r="MXY116" s="863"/>
      <c r="MXZ116" s="863"/>
      <c r="MYA116" s="863"/>
      <c r="MYB116" s="863"/>
      <c r="MYC116" s="861"/>
      <c r="MYD116" s="862"/>
      <c r="MYE116" s="862"/>
      <c r="MYF116" s="863"/>
      <c r="MYG116" s="863"/>
      <c r="MYH116" s="863"/>
      <c r="MYI116" s="863"/>
      <c r="MYJ116" s="863"/>
      <c r="MYK116" s="861"/>
      <c r="MYL116" s="862"/>
      <c r="MYM116" s="862"/>
      <c r="MYN116" s="863"/>
      <c r="MYO116" s="863"/>
      <c r="MYP116" s="863"/>
      <c r="MYQ116" s="863"/>
      <c r="MYR116" s="863"/>
      <c r="MYS116" s="861"/>
      <c r="MYT116" s="862"/>
      <c r="MYU116" s="862"/>
      <c r="MYV116" s="863"/>
      <c r="MYW116" s="863"/>
      <c r="MYX116" s="863"/>
      <c r="MYY116" s="863"/>
      <c r="MYZ116" s="863"/>
      <c r="MZA116" s="861"/>
      <c r="MZB116" s="862"/>
      <c r="MZC116" s="862"/>
      <c r="MZD116" s="863"/>
      <c r="MZE116" s="863"/>
      <c r="MZF116" s="863"/>
      <c r="MZG116" s="863"/>
      <c r="MZH116" s="863"/>
      <c r="MZI116" s="861"/>
      <c r="MZJ116" s="862"/>
      <c r="MZK116" s="862"/>
      <c r="MZL116" s="863"/>
      <c r="MZM116" s="863"/>
      <c r="MZN116" s="863"/>
      <c r="MZO116" s="863"/>
      <c r="MZP116" s="863"/>
      <c r="MZQ116" s="861"/>
      <c r="MZR116" s="862"/>
      <c r="MZS116" s="862"/>
      <c r="MZT116" s="863"/>
      <c r="MZU116" s="863"/>
      <c r="MZV116" s="863"/>
      <c r="MZW116" s="863"/>
      <c r="MZX116" s="863"/>
      <c r="MZY116" s="861"/>
      <c r="MZZ116" s="862"/>
      <c r="NAA116" s="862"/>
      <c r="NAB116" s="863"/>
      <c r="NAC116" s="863"/>
      <c r="NAD116" s="863"/>
      <c r="NAE116" s="863"/>
      <c r="NAF116" s="863"/>
      <c r="NAG116" s="861"/>
      <c r="NAH116" s="862"/>
      <c r="NAI116" s="862"/>
      <c r="NAJ116" s="863"/>
      <c r="NAK116" s="863"/>
      <c r="NAL116" s="863"/>
      <c r="NAM116" s="863"/>
      <c r="NAN116" s="863"/>
      <c r="NAO116" s="861"/>
      <c r="NAP116" s="862"/>
      <c r="NAQ116" s="862"/>
      <c r="NAR116" s="863"/>
      <c r="NAS116" s="863"/>
      <c r="NAT116" s="863"/>
      <c r="NAU116" s="863"/>
      <c r="NAV116" s="863"/>
      <c r="NAW116" s="861"/>
      <c r="NAX116" s="862"/>
      <c r="NAY116" s="862"/>
      <c r="NAZ116" s="863"/>
      <c r="NBA116" s="863"/>
      <c r="NBB116" s="863"/>
      <c r="NBC116" s="863"/>
      <c r="NBD116" s="863"/>
      <c r="NBE116" s="861"/>
      <c r="NBF116" s="862"/>
      <c r="NBG116" s="862"/>
      <c r="NBH116" s="863"/>
      <c r="NBI116" s="863"/>
      <c r="NBJ116" s="863"/>
      <c r="NBK116" s="863"/>
      <c r="NBL116" s="863"/>
      <c r="NBM116" s="861"/>
      <c r="NBN116" s="862"/>
      <c r="NBO116" s="862"/>
      <c r="NBP116" s="863"/>
      <c r="NBQ116" s="863"/>
      <c r="NBR116" s="863"/>
      <c r="NBS116" s="863"/>
      <c r="NBT116" s="863"/>
      <c r="NBU116" s="861"/>
      <c r="NBV116" s="862"/>
      <c r="NBW116" s="862"/>
      <c r="NBX116" s="863"/>
      <c r="NBY116" s="863"/>
      <c r="NBZ116" s="863"/>
      <c r="NCA116" s="863"/>
      <c r="NCB116" s="863"/>
      <c r="NCC116" s="861"/>
      <c r="NCD116" s="862"/>
      <c r="NCE116" s="862"/>
      <c r="NCF116" s="863"/>
      <c r="NCG116" s="863"/>
      <c r="NCH116" s="863"/>
      <c r="NCI116" s="863"/>
      <c r="NCJ116" s="863"/>
      <c r="NCK116" s="861"/>
      <c r="NCL116" s="862"/>
      <c r="NCM116" s="862"/>
      <c r="NCN116" s="863"/>
      <c r="NCO116" s="863"/>
      <c r="NCP116" s="863"/>
      <c r="NCQ116" s="863"/>
      <c r="NCR116" s="863"/>
      <c r="NCS116" s="861"/>
      <c r="NCT116" s="862"/>
      <c r="NCU116" s="862"/>
      <c r="NCV116" s="863"/>
      <c r="NCW116" s="863"/>
      <c r="NCX116" s="863"/>
      <c r="NCY116" s="863"/>
      <c r="NCZ116" s="863"/>
      <c r="NDA116" s="861"/>
      <c r="NDB116" s="862"/>
      <c r="NDC116" s="862"/>
      <c r="NDD116" s="863"/>
      <c r="NDE116" s="863"/>
      <c r="NDF116" s="863"/>
      <c r="NDG116" s="863"/>
      <c r="NDH116" s="863"/>
      <c r="NDI116" s="861"/>
      <c r="NDJ116" s="862"/>
      <c r="NDK116" s="862"/>
      <c r="NDL116" s="863"/>
      <c r="NDM116" s="863"/>
      <c r="NDN116" s="863"/>
      <c r="NDO116" s="863"/>
      <c r="NDP116" s="863"/>
      <c r="NDQ116" s="861"/>
      <c r="NDR116" s="862"/>
      <c r="NDS116" s="862"/>
      <c r="NDT116" s="863"/>
      <c r="NDU116" s="863"/>
      <c r="NDV116" s="863"/>
      <c r="NDW116" s="863"/>
      <c r="NDX116" s="863"/>
      <c r="NDY116" s="861"/>
      <c r="NDZ116" s="862"/>
      <c r="NEA116" s="862"/>
      <c r="NEB116" s="863"/>
      <c r="NEC116" s="863"/>
      <c r="NED116" s="863"/>
      <c r="NEE116" s="863"/>
      <c r="NEF116" s="863"/>
      <c r="NEG116" s="861"/>
      <c r="NEH116" s="862"/>
      <c r="NEI116" s="862"/>
      <c r="NEJ116" s="863"/>
      <c r="NEK116" s="863"/>
      <c r="NEL116" s="863"/>
      <c r="NEM116" s="863"/>
      <c r="NEN116" s="863"/>
      <c r="NEO116" s="861"/>
      <c r="NEP116" s="862"/>
      <c r="NEQ116" s="862"/>
      <c r="NER116" s="863"/>
      <c r="NES116" s="863"/>
      <c r="NET116" s="863"/>
      <c r="NEU116" s="863"/>
      <c r="NEV116" s="863"/>
      <c r="NEW116" s="861"/>
      <c r="NEX116" s="862"/>
      <c r="NEY116" s="862"/>
      <c r="NEZ116" s="863"/>
      <c r="NFA116" s="863"/>
      <c r="NFB116" s="863"/>
      <c r="NFC116" s="863"/>
      <c r="NFD116" s="863"/>
      <c r="NFE116" s="861"/>
      <c r="NFF116" s="862"/>
      <c r="NFG116" s="862"/>
      <c r="NFH116" s="863"/>
      <c r="NFI116" s="863"/>
      <c r="NFJ116" s="863"/>
      <c r="NFK116" s="863"/>
      <c r="NFL116" s="863"/>
      <c r="NFM116" s="861"/>
      <c r="NFN116" s="862"/>
      <c r="NFO116" s="862"/>
      <c r="NFP116" s="863"/>
      <c r="NFQ116" s="863"/>
      <c r="NFR116" s="863"/>
      <c r="NFS116" s="863"/>
      <c r="NFT116" s="863"/>
      <c r="NFU116" s="861"/>
      <c r="NFV116" s="862"/>
      <c r="NFW116" s="862"/>
      <c r="NFX116" s="863"/>
      <c r="NFY116" s="863"/>
      <c r="NFZ116" s="863"/>
      <c r="NGA116" s="863"/>
      <c r="NGB116" s="863"/>
      <c r="NGC116" s="861"/>
      <c r="NGD116" s="862"/>
      <c r="NGE116" s="862"/>
      <c r="NGF116" s="863"/>
      <c r="NGG116" s="863"/>
      <c r="NGH116" s="863"/>
      <c r="NGI116" s="863"/>
      <c r="NGJ116" s="863"/>
      <c r="NGK116" s="861"/>
      <c r="NGL116" s="862"/>
      <c r="NGM116" s="862"/>
      <c r="NGN116" s="863"/>
      <c r="NGO116" s="863"/>
      <c r="NGP116" s="863"/>
      <c r="NGQ116" s="863"/>
      <c r="NGR116" s="863"/>
      <c r="NGS116" s="861"/>
      <c r="NGT116" s="862"/>
      <c r="NGU116" s="862"/>
      <c r="NGV116" s="863"/>
      <c r="NGW116" s="863"/>
      <c r="NGX116" s="863"/>
      <c r="NGY116" s="863"/>
      <c r="NGZ116" s="863"/>
      <c r="NHA116" s="861"/>
      <c r="NHB116" s="862"/>
      <c r="NHC116" s="862"/>
      <c r="NHD116" s="863"/>
      <c r="NHE116" s="863"/>
      <c r="NHF116" s="863"/>
      <c r="NHG116" s="863"/>
      <c r="NHH116" s="863"/>
      <c r="NHI116" s="861"/>
      <c r="NHJ116" s="862"/>
      <c r="NHK116" s="862"/>
      <c r="NHL116" s="863"/>
      <c r="NHM116" s="863"/>
      <c r="NHN116" s="863"/>
      <c r="NHO116" s="863"/>
      <c r="NHP116" s="863"/>
      <c r="NHQ116" s="861"/>
      <c r="NHR116" s="862"/>
      <c r="NHS116" s="862"/>
      <c r="NHT116" s="863"/>
      <c r="NHU116" s="863"/>
      <c r="NHV116" s="863"/>
      <c r="NHW116" s="863"/>
      <c r="NHX116" s="863"/>
      <c r="NHY116" s="861"/>
      <c r="NHZ116" s="862"/>
      <c r="NIA116" s="862"/>
      <c r="NIB116" s="863"/>
      <c r="NIC116" s="863"/>
      <c r="NID116" s="863"/>
      <c r="NIE116" s="863"/>
      <c r="NIF116" s="863"/>
      <c r="NIG116" s="861"/>
      <c r="NIH116" s="862"/>
      <c r="NII116" s="862"/>
      <c r="NIJ116" s="863"/>
      <c r="NIK116" s="863"/>
      <c r="NIL116" s="863"/>
      <c r="NIM116" s="863"/>
      <c r="NIN116" s="863"/>
      <c r="NIO116" s="861"/>
      <c r="NIP116" s="862"/>
      <c r="NIQ116" s="862"/>
      <c r="NIR116" s="863"/>
      <c r="NIS116" s="863"/>
      <c r="NIT116" s="863"/>
      <c r="NIU116" s="863"/>
      <c r="NIV116" s="863"/>
      <c r="NIW116" s="861"/>
      <c r="NIX116" s="862"/>
      <c r="NIY116" s="862"/>
      <c r="NIZ116" s="863"/>
      <c r="NJA116" s="863"/>
      <c r="NJB116" s="863"/>
      <c r="NJC116" s="863"/>
      <c r="NJD116" s="863"/>
      <c r="NJE116" s="861"/>
      <c r="NJF116" s="862"/>
      <c r="NJG116" s="862"/>
      <c r="NJH116" s="863"/>
      <c r="NJI116" s="863"/>
      <c r="NJJ116" s="863"/>
      <c r="NJK116" s="863"/>
      <c r="NJL116" s="863"/>
      <c r="NJM116" s="861"/>
      <c r="NJN116" s="862"/>
      <c r="NJO116" s="862"/>
      <c r="NJP116" s="863"/>
      <c r="NJQ116" s="863"/>
      <c r="NJR116" s="863"/>
      <c r="NJS116" s="863"/>
      <c r="NJT116" s="863"/>
      <c r="NJU116" s="861"/>
      <c r="NJV116" s="862"/>
      <c r="NJW116" s="862"/>
      <c r="NJX116" s="863"/>
      <c r="NJY116" s="863"/>
      <c r="NJZ116" s="863"/>
      <c r="NKA116" s="863"/>
      <c r="NKB116" s="863"/>
      <c r="NKC116" s="861"/>
      <c r="NKD116" s="862"/>
      <c r="NKE116" s="862"/>
      <c r="NKF116" s="863"/>
      <c r="NKG116" s="863"/>
      <c r="NKH116" s="863"/>
      <c r="NKI116" s="863"/>
      <c r="NKJ116" s="863"/>
      <c r="NKK116" s="861"/>
      <c r="NKL116" s="862"/>
      <c r="NKM116" s="862"/>
      <c r="NKN116" s="863"/>
      <c r="NKO116" s="863"/>
      <c r="NKP116" s="863"/>
      <c r="NKQ116" s="863"/>
      <c r="NKR116" s="863"/>
      <c r="NKS116" s="861"/>
      <c r="NKT116" s="862"/>
      <c r="NKU116" s="862"/>
      <c r="NKV116" s="863"/>
      <c r="NKW116" s="863"/>
      <c r="NKX116" s="863"/>
      <c r="NKY116" s="863"/>
      <c r="NKZ116" s="863"/>
      <c r="NLA116" s="861"/>
      <c r="NLB116" s="862"/>
      <c r="NLC116" s="862"/>
      <c r="NLD116" s="863"/>
      <c r="NLE116" s="863"/>
      <c r="NLF116" s="863"/>
      <c r="NLG116" s="863"/>
      <c r="NLH116" s="863"/>
      <c r="NLI116" s="861"/>
      <c r="NLJ116" s="862"/>
      <c r="NLK116" s="862"/>
      <c r="NLL116" s="863"/>
      <c r="NLM116" s="863"/>
      <c r="NLN116" s="863"/>
      <c r="NLO116" s="863"/>
      <c r="NLP116" s="863"/>
      <c r="NLQ116" s="861"/>
      <c r="NLR116" s="862"/>
      <c r="NLS116" s="862"/>
      <c r="NLT116" s="863"/>
      <c r="NLU116" s="863"/>
      <c r="NLV116" s="863"/>
      <c r="NLW116" s="863"/>
      <c r="NLX116" s="863"/>
      <c r="NLY116" s="861"/>
      <c r="NLZ116" s="862"/>
      <c r="NMA116" s="862"/>
      <c r="NMB116" s="863"/>
      <c r="NMC116" s="863"/>
      <c r="NMD116" s="863"/>
      <c r="NME116" s="863"/>
      <c r="NMF116" s="863"/>
      <c r="NMG116" s="861"/>
      <c r="NMH116" s="862"/>
      <c r="NMI116" s="862"/>
      <c r="NMJ116" s="863"/>
      <c r="NMK116" s="863"/>
      <c r="NML116" s="863"/>
      <c r="NMM116" s="863"/>
      <c r="NMN116" s="863"/>
      <c r="NMO116" s="861"/>
      <c r="NMP116" s="862"/>
      <c r="NMQ116" s="862"/>
      <c r="NMR116" s="863"/>
      <c r="NMS116" s="863"/>
      <c r="NMT116" s="863"/>
      <c r="NMU116" s="863"/>
      <c r="NMV116" s="863"/>
      <c r="NMW116" s="861"/>
      <c r="NMX116" s="862"/>
      <c r="NMY116" s="862"/>
      <c r="NMZ116" s="863"/>
      <c r="NNA116" s="863"/>
      <c r="NNB116" s="863"/>
      <c r="NNC116" s="863"/>
      <c r="NND116" s="863"/>
      <c r="NNE116" s="861"/>
      <c r="NNF116" s="862"/>
      <c r="NNG116" s="862"/>
      <c r="NNH116" s="863"/>
      <c r="NNI116" s="863"/>
      <c r="NNJ116" s="863"/>
      <c r="NNK116" s="863"/>
      <c r="NNL116" s="863"/>
      <c r="NNM116" s="861"/>
      <c r="NNN116" s="862"/>
      <c r="NNO116" s="862"/>
      <c r="NNP116" s="863"/>
      <c r="NNQ116" s="863"/>
      <c r="NNR116" s="863"/>
      <c r="NNS116" s="863"/>
      <c r="NNT116" s="863"/>
      <c r="NNU116" s="861"/>
      <c r="NNV116" s="862"/>
      <c r="NNW116" s="862"/>
      <c r="NNX116" s="863"/>
      <c r="NNY116" s="863"/>
      <c r="NNZ116" s="863"/>
      <c r="NOA116" s="863"/>
      <c r="NOB116" s="863"/>
      <c r="NOC116" s="861"/>
      <c r="NOD116" s="862"/>
      <c r="NOE116" s="862"/>
      <c r="NOF116" s="863"/>
      <c r="NOG116" s="863"/>
      <c r="NOH116" s="863"/>
      <c r="NOI116" s="863"/>
      <c r="NOJ116" s="863"/>
      <c r="NOK116" s="861"/>
      <c r="NOL116" s="862"/>
      <c r="NOM116" s="862"/>
      <c r="NON116" s="863"/>
      <c r="NOO116" s="863"/>
      <c r="NOP116" s="863"/>
      <c r="NOQ116" s="863"/>
      <c r="NOR116" s="863"/>
      <c r="NOS116" s="861"/>
      <c r="NOT116" s="862"/>
      <c r="NOU116" s="862"/>
      <c r="NOV116" s="863"/>
      <c r="NOW116" s="863"/>
      <c r="NOX116" s="863"/>
      <c r="NOY116" s="863"/>
      <c r="NOZ116" s="863"/>
      <c r="NPA116" s="861"/>
      <c r="NPB116" s="862"/>
      <c r="NPC116" s="862"/>
      <c r="NPD116" s="863"/>
      <c r="NPE116" s="863"/>
      <c r="NPF116" s="863"/>
      <c r="NPG116" s="863"/>
      <c r="NPH116" s="863"/>
      <c r="NPI116" s="861"/>
      <c r="NPJ116" s="862"/>
      <c r="NPK116" s="862"/>
      <c r="NPL116" s="863"/>
      <c r="NPM116" s="863"/>
      <c r="NPN116" s="863"/>
      <c r="NPO116" s="863"/>
      <c r="NPP116" s="863"/>
      <c r="NPQ116" s="861"/>
      <c r="NPR116" s="862"/>
      <c r="NPS116" s="862"/>
      <c r="NPT116" s="863"/>
      <c r="NPU116" s="863"/>
      <c r="NPV116" s="863"/>
      <c r="NPW116" s="863"/>
      <c r="NPX116" s="863"/>
      <c r="NPY116" s="861"/>
      <c r="NPZ116" s="862"/>
      <c r="NQA116" s="862"/>
      <c r="NQB116" s="863"/>
      <c r="NQC116" s="863"/>
      <c r="NQD116" s="863"/>
      <c r="NQE116" s="863"/>
      <c r="NQF116" s="863"/>
      <c r="NQG116" s="861"/>
      <c r="NQH116" s="862"/>
      <c r="NQI116" s="862"/>
      <c r="NQJ116" s="863"/>
      <c r="NQK116" s="863"/>
      <c r="NQL116" s="863"/>
      <c r="NQM116" s="863"/>
      <c r="NQN116" s="863"/>
      <c r="NQO116" s="861"/>
      <c r="NQP116" s="862"/>
      <c r="NQQ116" s="862"/>
      <c r="NQR116" s="863"/>
      <c r="NQS116" s="863"/>
      <c r="NQT116" s="863"/>
      <c r="NQU116" s="863"/>
      <c r="NQV116" s="863"/>
      <c r="NQW116" s="861"/>
      <c r="NQX116" s="862"/>
      <c r="NQY116" s="862"/>
      <c r="NQZ116" s="863"/>
      <c r="NRA116" s="863"/>
      <c r="NRB116" s="863"/>
      <c r="NRC116" s="863"/>
      <c r="NRD116" s="863"/>
      <c r="NRE116" s="861"/>
      <c r="NRF116" s="862"/>
      <c r="NRG116" s="862"/>
      <c r="NRH116" s="863"/>
      <c r="NRI116" s="863"/>
      <c r="NRJ116" s="863"/>
      <c r="NRK116" s="863"/>
      <c r="NRL116" s="863"/>
      <c r="NRM116" s="861"/>
      <c r="NRN116" s="862"/>
      <c r="NRO116" s="862"/>
      <c r="NRP116" s="863"/>
      <c r="NRQ116" s="863"/>
      <c r="NRR116" s="863"/>
      <c r="NRS116" s="863"/>
      <c r="NRT116" s="863"/>
      <c r="NRU116" s="861"/>
      <c r="NRV116" s="862"/>
      <c r="NRW116" s="862"/>
      <c r="NRX116" s="863"/>
      <c r="NRY116" s="863"/>
      <c r="NRZ116" s="863"/>
      <c r="NSA116" s="863"/>
      <c r="NSB116" s="863"/>
      <c r="NSC116" s="861"/>
      <c r="NSD116" s="862"/>
      <c r="NSE116" s="862"/>
      <c r="NSF116" s="863"/>
      <c r="NSG116" s="863"/>
      <c r="NSH116" s="863"/>
      <c r="NSI116" s="863"/>
      <c r="NSJ116" s="863"/>
      <c r="NSK116" s="861"/>
      <c r="NSL116" s="862"/>
      <c r="NSM116" s="862"/>
      <c r="NSN116" s="863"/>
      <c r="NSO116" s="863"/>
      <c r="NSP116" s="863"/>
      <c r="NSQ116" s="863"/>
      <c r="NSR116" s="863"/>
      <c r="NSS116" s="861"/>
      <c r="NST116" s="862"/>
      <c r="NSU116" s="862"/>
      <c r="NSV116" s="863"/>
      <c r="NSW116" s="863"/>
      <c r="NSX116" s="863"/>
      <c r="NSY116" s="863"/>
      <c r="NSZ116" s="863"/>
      <c r="NTA116" s="861"/>
      <c r="NTB116" s="862"/>
      <c r="NTC116" s="862"/>
      <c r="NTD116" s="863"/>
      <c r="NTE116" s="863"/>
      <c r="NTF116" s="863"/>
      <c r="NTG116" s="863"/>
      <c r="NTH116" s="863"/>
      <c r="NTI116" s="861"/>
      <c r="NTJ116" s="862"/>
      <c r="NTK116" s="862"/>
      <c r="NTL116" s="863"/>
      <c r="NTM116" s="863"/>
      <c r="NTN116" s="863"/>
      <c r="NTO116" s="863"/>
      <c r="NTP116" s="863"/>
      <c r="NTQ116" s="861"/>
      <c r="NTR116" s="862"/>
      <c r="NTS116" s="862"/>
      <c r="NTT116" s="863"/>
      <c r="NTU116" s="863"/>
      <c r="NTV116" s="863"/>
      <c r="NTW116" s="863"/>
      <c r="NTX116" s="863"/>
      <c r="NTY116" s="861"/>
      <c r="NTZ116" s="862"/>
      <c r="NUA116" s="862"/>
      <c r="NUB116" s="863"/>
      <c r="NUC116" s="863"/>
      <c r="NUD116" s="863"/>
      <c r="NUE116" s="863"/>
      <c r="NUF116" s="863"/>
      <c r="NUG116" s="861"/>
      <c r="NUH116" s="862"/>
      <c r="NUI116" s="862"/>
      <c r="NUJ116" s="863"/>
      <c r="NUK116" s="863"/>
      <c r="NUL116" s="863"/>
      <c r="NUM116" s="863"/>
      <c r="NUN116" s="863"/>
      <c r="NUO116" s="861"/>
      <c r="NUP116" s="862"/>
      <c r="NUQ116" s="862"/>
      <c r="NUR116" s="863"/>
      <c r="NUS116" s="863"/>
      <c r="NUT116" s="863"/>
      <c r="NUU116" s="863"/>
      <c r="NUV116" s="863"/>
      <c r="NUW116" s="861"/>
      <c r="NUX116" s="862"/>
      <c r="NUY116" s="862"/>
      <c r="NUZ116" s="863"/>
      <c r="NVA116" s="863"/>
      <c r="NVB116" s="863"/>
      <c r="NVC116" s="863"/>
      <c r="NVD116" s="863"/>
      <c r="NVE116" s="861"/>
      <c r="NVF116" s="862"/>
      <c r="NVG116" s="862"/>
      <c r="NVH116" s="863"/>
      <c r="NVI116" s="863"/>
      <c r="NVJ116" s="863"/>
      <c r="NVK116" s="863"/>
      <c r="NVL116" s="863"/>
      <c r="NVM116" s="861"/>
      <c r="NVN116" s="862"/>
      <c r="NVO116" s="862"/>
      <c r="NVP116" s="863"/>
      <c r="NVQ116" s="863"/>
      <c r="NVR116" s="863"/>
      <c r="NVS116" s="863"/>
      <c r="NVT116" s="863"/>
      <c r="NVU116" s="861"/>
      <c r="NVV116" s="862"/>
      <c r="NVW116" s="862"/>
      <c r="NVX116" s="863"/>
      <c r="NVY116" s="863"/>
      <c r="NVZ116" s="863"/>
      <c r="NWA116" s="863"/>
      <c r="NWB116" s="863"/>
      <c r="NWC116" s="861"/>
      <c r="NWD116" s="862"/>
      <c r="NWE116" s="862"/>
      <c r="NWF116" s="863"/>
      <c r="NWG116" s="863"/>
      <c r="NWH116" s="863"/>
      <c r="NWI116" s="863"/>
      <c r="NWJ116" s="863"/>
      <c r="NWK116" s="861"/>
      <c r="NWL116" s="862"/>
      <c r="NWM116" s="862"/>
      <c r="NWN116" s="863"/>
      <c r="NWO116" s="863"/>
      <c r="NWP116" s="863"/>
      <c r="NWQ116" s="863"/>
      <c r="NWR116" s="863"/>
      <c r="NWS116" s="861"/>
      <c r="NWT116" s="862"/>
      <c r="NWU116" s="862"/>
      <c r="NWV116" s="863"/>
      <c r="NWW116" s="863"/>
      <c r="NWX116" s="863"/>
      <c r="NWY116" s="863"/>
      <c r="NWZ116" s="863"/>
      <c r="NXA116" s="861"/>
      <c r="NXB116" s="862"/>
      <c r="NXC116" s="862"/>
      <c r="NXD116" s="863"/>
      <c r="NXE116" s="863"/>
      <c r="NXF116" s="863"/>
      <c r="NXG116" s="863"/>
      <c r="NXH116" s="863"/>
      <c r="NXI116" s="861"/>
      <c r="NXJ116" s="862"/>
      <c r="NXK116" s="862"/>
      <c r="NXL116" s="863"/>
      <c r="NXM116" s="863"/>
      <c r="NXN116" s="863"/>
      <c r="NXO116" s="863"/>
      <c r="NXP116" s="863"/>
      <c r="NXQ116" s="861"/>
      <c r="NXR116" s="862"/>
      <c r="NXS116" s="862"/>
      <c r="NXT116" s="863"/>
      <c r="NXU116" s="863"/>
      <c r="NXV116" s="863"/>
      <c r="NXW116" s="863"/>
      <c r="NXX116" s="863"/>
      <c r="NXY116" s="861"/>
      <c r="NXZ116" s="862"/>
      <c r="NYA116" s="862"/>
      <c r="NYB116" s="863"/>
      <c r="NYC116" s="863"/>
      <c r="NYD116" s="863"/>
      <c r="NYE116" s="863"/>
      <c r="NYF116" s="863"/>
      <c r="NYG116" s="861"/>
      <c r="NYH116" s="862"/>
      <c r="NYI116" s="862"/>
      <c r="NYJ116" s="863"/>
      <c r="NYK116" s="863"/>
      <c r="NYL116" s="863"/>
      <c r="NYM116" s="863"/>
      <c r="NYN116" s="863"/>
      <c r="NYO116" s="861"/>
      <c r="NYP116" s="862"/>
      <c r="NYQ116" s="862"/>
      <c r="NYR116" s="863"/>
      <c r="NYS116" s="863"/>
      <c r="NYT116" s="863"/>
      <c r="NYU116" s="863"/>
      <c r="NYV116" s="863"/>
      <c r="NYW116" s="861"/>
      <c r="NYX116" s="862"/>
      <c r="NYY116" s="862"/>
      <c r="NYZ116" s="863"/>
      <c r="NZA116" s="863"/>
      <c r="NZB116" s="863"/>
      <c r="NZC116" s="863"/>
      <c r="NZD116" s="863"/>
      <c r="NZE116" s="861"/>
      <c r="NZF116" s="862"/>
      <c r="NZG116" s="862"/>
      <c r="NZH116" s="863"/>
      <c r="NZI116" s="863"/>
      <c r="NZJ116" s="863"/>
      <c r="NZK116" s="863"/>
      <c r="NZL116" s="863"/>
      <c r="NZM116" s="861"/>
      <c r="NZN116" s="862"/>
      <c r="NZO116" s="862"/>
      <c r="NZP116" s="863"/>
      <c r="NZQ116" s="863"/>
      <c r="NZR116" s="863"/>
      <c r="NZS116" s="863"/>
      <c r="NZT116" s="863"/>
      <c r="NZU116" s="861"/>
      <c r="NZV116" s="862"/>
      <c r="NZW116" s="862"/>
      <c r="NZX116" s="863"/>
      <c r="NZY116" s="863"/>
      <c r="NZZ116" s="863"/>
      <c r="OAA116" s="863"/>
      <c r="OAB116" s="863"/>
      <c r="OAC116" s="861"/>
      <c r="OAD116" s="862"/>
      <c r="OAE116" s="862"/>
      <c r="OAF116" s="863"/>
      <c r="OAG116" s="863"/>
      <c r="OAH116" s="863"/>
      <c r="OAI116" s="863"/>
      <c r="OAJ116" s="863"/>
      <c r="OAK116" s="861"/>
      <c r="OAL116" s="862"/>
      <c r="OAM116" s="862"/>
      <c r="OAN116" s="863"/>
      <c r="OAO116" s="863"/>
      <c r="OAP116" s="863"/>
      <c r="OAQ116" s="863"/>
      <c r="OAR116" s="863"/>
      <c r="OAS116" s="861"/>
      <c r="OAT116" s="862"/>
      <c r="OAU116" s="862"/>
      <c r="OAV116" s="863"/>
      <c r="OAW116" s="863"/>
      <c r="OAX116" s="863"/>
      <c r="OAY116" s="863"/>
      <c r="OAZ116" s="863"/>
      <c r="OBA116" s="861"/>
      <c r="OBB116" s="862"/>
      <c r="OBC116" s="862"/>
      <c r="OBD116" s="863"/>
      <c r="OBE116" s="863"/>
      <c r="OBF116" s="863"/>
      <c r="OBG116" s="863"/>
      <c r="OBH116" s="863"/>
      <c r="OBI116" s="861"/>
      <c r="OBJ116" s="862"/>
      <c r="OBK116" s="862"/>
      <c r="OBL116" s="863"/>
      <c r="OBM116" s="863"/>
      <c r="OBN116" s="863"/>
      <c r="OBO116" s="863"/>
      <c r="OBP116" s="863"/>
      <c r="OBQ116" s="861"/>
      <c r="OBR116" s="862"/>
      <c r="OBS116" s="862"/>
      <c r="OBT116" s="863"/>
      <c r="OBU116" s="863"/>
      <c r="OBV116" s="863"/>
      <c r="OBW116" s="863"/>
      <c r="OBX116" s="863"/>
      <c r="OBY116" s="861"/>
      <c r="OBZ116" s="862"/>
      <c r="OCA116" s="862"/>
      <c r="OCB116" s="863"/>
      <c r="OCC116" s="863"/>
      <c r="OCD116" s="863"/>
      <c r="OCE116" s="863"/>
      <c r="OCF116" s="863"/>
      <c r="OCG116" s="861"/>
      <c r="OCH116" s="862"/>
      <c r="OCI116" s="862"/>
      <c r="OCJ116" s="863"/>
      <c r="OCK116" s="863"/>
      <c r="OCL116" s="863"/>
      <c r="OCM116" s="863"/>
      <c r="OCN116" s="863"/>
      <c r="OCO116" s="861"/>
      <c r="OCP116" s="862"/>
      <c r="OCQ116" s="862"/>
      <c r="OCR116" s="863"/>
      <c r="OCS116" s="863"/>
      <c r="OCT116" s="863"/>
      <c r="OCU116" s="863"/>
      <c r="OCV116" s="863"/>
      <c r="OCW116" s="861"/>
      <c r="OCX116" s="862"/>
      <c r="OCY116" s="862"/>
      <c r="OCZ116" s="863"/>
      <c r="ODA116" s="863"/>
      <c r="ODB116" s="863"/>
      <c r="ODC116" s="863"/>
      <c r="ODD116" s="863"/>
      <c r="ODE116" s="861"/>
      <c r="ODF116" s="862"/>
      <c r="ODG116" s="862"/>
      <c r="ODH116" s="863"/>
      <c r="ODI116" s="863"/>
      <c r="ODJ116" s="863"/>
      <c r="ODK116" s="863"/>
      <c r="ODL116" s="863"/>
      <c r="ODM116" s="861"/>
      <c r="ODN116" s="862"/>
      <c r="ODO116" s="862"/>
      <c r="ODP116" s="863"/>
      <c r="ODQ116" s="863"/>
      <c r="ODR116" s="863"/>
      <c r="ODS116" s="863"/>
      <c r="ODT116" s="863"/>
      <c r="ODU116" s="861"/>
      <c r="ODV116" s="862"/>
      <c r="ODW116" s="862"/>
      <c r="ODX116" s="863"/>
      <c r="ODY116" s="863"/>
      <c r="ODZ116" s="863"/>
      <c r="OEA116" s="863"/>
      <c r="OEB116" s="863"/>
      <c r="OEC116" s="861"/>
      <c r="OED116" s="862"/>
      <c r="OEE116" s="862"/>
      <c r="OEF116" s="863"/>
      <c r="OEG116" s="863"/>
      <c r="OEH116" s="863"/>
      <c r="OEI116" s="863"/>
      <c r="OEJ116" s="863"/>
      <c r="OEK116" s="861"/>
      <c r="OEL116" s="862"/>
      <c r="OEM116" s="862"/>
      <c r="OEN116" s="863"/>
      <c r="OEO116" s="863"/>
      <c r="OEP116" s="863"/>
      <c r="OEQ116" s="863"/>
      <c r="OER116" s="863"/>
      <c r="OES116" s="861"/>
      <c r="OET116" s="862"/>
      <c r="OEU116" s="862"/>
      <c r="OEV116" s="863"/>
      <c r="OEW116" s="863"/>
      <c r="OEX116" s="863"/>
      <c r="OEY116" s="863"/>
      <c r="OEZ116" s="863"/>
      <c r="OFA116" s="861"/>
      <c r="OFB116" s="862"/>
      <c r="OFC116" s="862"/>
      <c r="OFD116" s="863"/>
      <c r="OFE116" s="863"/>
      <c r="OFF116" s="863"/>
      <c r="OFG116" s="863"/>
      <c r="OFH116" s="863"/>
      <c r="OFI116" s="861"/>
      <c r="OFJ116" s="862"/>
      <c r="OFK116" s="862"/>
      <c r="OFL116" s="863"/>
      <c r="OFM116" s="863"/>
      <c r="OFN116" s="863"/>
      <c r="OFO116" s="863"/>
      <c r="OFP116" s="863"/>
      <c r="OFQ116" s="861"/>
      <c r="OFR116" s="862"/>
      <c r="OFS116" s="862"/>
      <c r="OFT116" s="863"/>
      <c r="OFU116" s="863"/>
      <c r="OFV116" s="863"/>
      <c r="OFW116" s="863"/>
      <c r="OFX116" s="863"/>
      <c r="OFY116" s="861"/>
      <c r="OFZ116" s="862"/>
      <c r="OGA116" s="862"/>
      <c r="OGB116" s="863"/>
      <c r="OGC116" s="863"/>
      <c r="OGD116" s="863"/>
      <c r="OGE116" s="863"/>
      <c r="OGF116" s="863"/>
      <c r="OGG116" s="861"/>
      <c r="OGH116" s="862"/>
      <c r="OGI116" s="862"/>
      <c r="OGJ116" s="863"/>
      <c r="OGK116" s="863"/>
      <c r="OGL116" s="863"/>
      <c r="OGM116" s="863"/>
      <c r="OGN116" s="863"/>
      <c r="OGO116" s="861"/>
      <c r="OGP116" s="862"/>
      <c r="OGQ116" s="862"/>
      <c r="OGR116" s="863"/>
      <c r="OGS116" s="863"/>
      <c r="OGT116" s="863"/>
      <c r="OGU116" s="863"/>
      <c r="OGV116" s="863"/>
      <c r="OGW116" s="861"/>
      <c r="OGX116" s="862"/>
      <c r="OGY116" s="862"/>
      <c r="OGZ116" s="863"/>
      <c r="OHA116" s="863"/>
      <c r="OHB116" s="863"/>
      <c r="OHC116" s="863"/>
      <c r="OHD116" s="863"/>
      <c r="OHE116" s="861"/>
      <c r="OHF116" s="862"/>
      <c r="OHG116" s="862"/>
      <c r="OHH116" s="863"/>
      <c r="OHI116" s="863"/>
      <c r="OHJ116" s="863"/>
      <c r="OHK116" s="863"/>
      <c r="OHL116" s="863"/>
      <c r="OHM116" s="861"/>
      <c r="OHN116" s="862"/>
      <c r="OHO116" s="862"/>
      <c r="OHP116" s="863"/>
      <c r="OHQ116" s="863"/>
      <c r="OHR116" s="863"/>
      <c r="OHS116" s="863"/>
      <c r="OHT116" s="863"/>
      <c r="OHU116" s="861"/>
      <c r="OHV116" s="862"/>
      <c r="OHW116" s="862"/>
      <c r="OHX116" s="863"/>
      <c r="OHY116" s="863"/>
      <c r="OHZ116" s="863"/>
      <c r="OIA116" s="863"/>
      <c r="OIB116" s="863"/>
      <c r="OIC116" s="861"/>
      <c r="OID116" s="862"/>
      <c r="OIE116" s="862"/>
      <c r="OIF116" s="863"/>
      <c r="OIG116" s="863"/>
      <c r="OIH116" s="863"/>
      <c r="OII116" s="863"/>
      <c r="OIJ116" s="863"/>
      <c r="OIK116" s="861"/>
      <c r="OIL116" s="862"/>
      <c r="OIM116" s="862"/>
      <c r="OIN116" s="863"/>
      <c r="OIO116" s="863"/>
      <c r="OIP116" s="863"/>
      <c r="OIQ116" s="863"/>
      <c r="OIR116" s="863"/>
      <c r="OIS116" s="861"/>
      <c r="OIT116" s="862"/>
      <c r="OIU116" s="862"/>
      <c r="OIV116" s="863"/>
      <c r="OIW116" s="863"/>
      <c r="OIX116" s="863"/>
      <c r="OIY116" s="863"/>
      <c r="OIZ116" s="863"/>
      <c r="OJA116" s="861"/>
      <c r="OJB116" s="862"/>
      <c r="OJC116" s="862"/>
      <c r="OJD116" s="863"/>
      <c r="OJE116" s="863"/>
      <c r="OJF116" s="863"/>
      <c r="OJG116" s="863"/>
      <c r="OJH116" s="863"/>
      <c r="OJI116" s="861"/>
      <c r="OJJ116" s="862"/>
      <c r="OJK116" s="862"/>
      <c r="OJL116" s="863"/>
      <c r="OJM116" s="863"/>
      <c r="OJN116" s="863"/>
      <c r="OJO116" s="863"/>
      <c r="OJP116" s="863"/>
      <c r="OJQ116" s="861"/>
      <c r="OJR116" s="862"/>
      <c r="OJS116" s="862"/>
      <c r="OJT116" s="863"/>
      <c r="OJU116" s="863"/>
      <c r="OJV116" s="863"/>
      <c r="OJW116" s="863"/>
      <c r="OJX116" s="863"/>
      <c r="OJY116" s="861"/>
      <c r="OJZ116" s="862"/>
      <c r="OKA116" s="862"/>
      <c r="OKB116" s="863"/>
      <c r="OKC116" s="863"/>
      <c r="OKD116" s="863"/>
      <c r="OKE116" s="863"/>
      <c r="OKF116" s="863"/>
      <c r="OKG116" s="861"/>
      <c r="OKH116" s="862"/>
      <c r="OKI116" s="862"/>
      <c r="OKJ116" s="863"/>
      <c r="OKK116" s="863"/>
      <c r="OKL116" s="863"/>
      <c r="OKM116" s="863"/>
      <c r="OKN116" s="863"/>
      <c r="OKO116" s="861"/>
      <c r="OKP116" s="862"/>
      <c r="OKQ116" s="862"/>
      <c r="OKR116" s="863"/>
      <c r="OKS116" s="863"/>
      <c r="OKT116" s="863"/>
      <c r="OKU116" s="863"/>
      <c r="OKV116" s="863"/>
      <c r="OKW116" s="861"/>
      <c r="OKX116" s="862"/>
      <c r="OKY116" s="862"/>
      <c r="OKZ116" s="863"/>
      <c r="OLA116" s="863"/>
      <c r="OLB116" s="863"/>
      <c r="OLC116" s="863"/>
      <c r="OLD116" s="863"/>
      <c r="OLE116" s="861"/>
      <c r="OLF116" s="862"/>
      <c r="OLG116" s="862"/>
      <c r="OLH116" s="863"/>
      <c r="OLI116" s="863"/>
      <c r="OLJ116" s="863"/>
      <c r="OLK116" s="863"/>
      <c r="OLL116" s="863"/>
      <c r="OLM116" s="861"/>
      <c r="OLN116" s="862"/>
      <c r="OLO116" s="862"/>
      <c r="OLP116" s="863"/>
      <c r="OLQ116" s="863"/>
      <c r="OLR116" s="863"/>
      <c r="OLS116" s="863"/>
      <c r="OLT116" s="863"/>
      <c r="OLU116" s="861"/>
      <c r="OLV116" s="862"/>
      <c r="OLW116" s="862"/>
      <c r="OLX116" s="863"/>
      <c r="OLY116" s="863"/>
      <c r="OLZ116" s="863"/>
      <c r="OMA116" s="863"/>
      <c r="OMB116" s="863"/>
      <c r="OMC116" s="861"/>
      <c r="OMD116" s="862"/>
      <c r="OME116" s="862"/>
      <c r="OMF116" s="863"/>
      <c r="OMG116" s="863"/>
      <c r="OMH116" s="863"/>
      <c r="OMI116" s="863"/>
      <c r="OMJ116" s="863"/>
      <c r="OMK116" s="861"/>
      <c r="OML116" s="862"/>
      <c r="OMM116" s="862"/>
      <c r="OMN116" s="863"/>
      <c r="OMO116" s="863"/>
      <c r="OMP116" s="863"/>
      <c r="OMQ116" s="863"/>
      <c r="OMR116" s="863"/>
      <c r="OMS116" s="861"/>
      <c r="OMT116" s="862"/>
      <c r="OMU116" s="862"/>
      <c r="OMV116" s="863"/>
      <c r="OMW116" s="863"/>
      <c r="OMX116" s="863"/>
      <c r="OMY116" s="863"/>
      <c r="OMZ116" s="863"/>
      <c r="ONA116" s="861"/>
      <c r="ONB116" s="862"/>
      <c r="ONC116" s="862"/>
      <c r="OND116" s="863"/>
      <c r="ONE116" s="863"/>
      <c r="ONF116" s="863"/>
      <c r="ONG116" s="863"/>
      <c r="ONH116" s="863"/>
      <c r="ONI116" s="861"/>
      <c r="ONJ116" s="862"/>
      <c r="ONK116" s="862"/>
      <c r="ONL116" s="863"/>
      <c r="ONM116" s="863"/>
      <c r="ONN116" s="863"/>
      <c r="ONO116" s="863"/>
      <c r="ONP116" s="863"/>
      <c r="ONQ116" s="861"/>
      <c r="ONR116" s="862"/>
      <c r="ONS116" s="862"/>
      <c r="ONT116" s="863"/>
      <c r="ONU116" s="863"/>
      <c r="ONV116" s="863"/>
      <c r="ONW116" s="863"/>
      <c r="ONX116" s="863"/>
      <c r="ONY116" s="861"/>
      <c r="ONZ116" s="862"/>
      <c r="OOA116" s="862"/>
      <c r="OOB116" s="863"/>
      <c r="OOC116" s="863"/>
      <c r="OOD116" s="863"/>
      <c r="OOE116" s="863"/>
      <c r="OOF116" s="863"/>
      <c r="OOG116" s="861"/>
      <c r="OOH116" s="862"/>
      <c r="OOI116" s="862"/>
      <c r="OOJ116" s="863"/>
      <c r="OOK116" s="863"/>
      <c r="OOL116" s="863"/>
      <c r="OOM116" s="863"/>
      <c r="OON116" s="863"/>
      <c r="OOO116" s="861"/>
      <c r="OOP116" s="862"/>
      <c r="OOQ116" s="862"/>
      <c r="OOR116" s="863"/>
      <c r="OOS116" s="863"/>
      <c r="OOT116" s="863"/>
      <c r="OOU116" s="863"/>
      <c r="OOV116" s="863"/>
      <c r="OOW116" s="861"/>
      <c r="OOX116" s="862"/>
      <c r="OOY116" s="862"/>
      <c r="OOZ116" s="863"/>
      <c r="OPA116" s="863"/>
      <c r="OPB116" s="863"/>
      <c r="OPC116" s="863"/>
      <c r="OPD116" s="863"/>
      <c r="OPE116" s="861"/>
      <c r="OPF116" s="862"/>
      <c r="OPG116" s="862"/>
      <c r="OPH116" s="863"/>
      <c r="OPI116" s="863"/>
      <c r="OPJ116" s="863"/>
      <c r="OPK116" s="863"/>
      <c r="OPL116" s="863"/>
      <c r="OPM116" s="861"/>
      <c r="OPN116" s="862"/>
      <c r="OPO116" s="862"/>
      <c r="OPP116" s="863"/>
      <c r="OPQ116" s="863"/>
      <c r="OPR116" s="863"/>
      <c r="OPS116" s="863"/>
      <c r="OPT116" s="863"/>
      <c r="OPU116" s="861"/>
      <c r="OPV116" s="862"/>
      <c r="OPW116" s="862"/>
      <c r="OPX116" s="863"/>
      <c r="OPY116" s="863"/>
      <c r="OPZ116" s="863"/>
      <c r="OQA116" s="863"/>
      <c r="OQB116" s="863"/>
      <c r="OQC116" s="861"/>
      <c r="OQD116" s="862"/>
      <c r="OQE116" s="862"/>
      <c r="OQF116" s="863"/>
      <c r="OQG116" s="863"/>
      <c r="OQH116" s="863"/>
      <c r="OQI116" s="863"/>
      <c r="OQJ116" s="863"/>
      <c r="OQK116" s="861"/>
      <c r="OQL116" s="862"/>
      <c r="OQM116" s="862"/>
      <c r="OQN116" s="863"/>
      <c r="OQO116" s="863"/>
      <c r="OQP116" s="863"/>
      <c r="OQQ116" s="863"/>
      <c r="OQR116" s="863"/>
      <c r="OQS116" s="861"/>
      <c r="OQT116" s="862"/>
      <c r="OQU116" s="862"/>
      <c r="OQV116" s="863"/>
      <c r="OQW116" s="863"/>
      <c r="OQX116" s="863"/>
      <c r="OQY116" s="863"/>
      <c r="OQZ116" s="863"/>
      <c r="ORA116" s="861"/>
      <c r="ORB116" s="862"/>
      <c r="ORC116" s="862"/>
      <c r="ORD116" s="863"/>
      <c r="ORE116" s="863"/>
      <c r="ORF116" s="863"/>
      <c r="ORG116" s="863"/>
      <c r="ORH116" s="863"/>
      <c r="ORI116" s="861"/>
      <c r="ORJ116" s="862"/>
      <c r="ORK116" s="862"/>
      <c r="ORL116" s="863"/>
      <c r="ORM116" s="863"/>
      <c r="ORN116" s="863"/>
      <c r="ORO116" s="863"/>
      <c r="ORP116" s="863"/>
      <c r="ORQ116" s="861"/>
      <c r="ORR116" s="862"/>
      <c r="ORS116" s="862"/>
      <c r="ORT116" s="863"/>
      <c r="ORU116" s="863"/>
      <c r="ORV116" s="863"/>
      <c r="ORW116" s="863"/>
      <c r="ORX116" s="863"/>
      <c r="ORY116" s="861"/>
      <c r="ORZ116" s="862"/>
      <c r="OSA116" s="862"/>
      <c r="OSB116" s="863"/>
      <c r="OSC116" s="863"/>
      <c r="OSD116" s="863"/>
      <c r="OSE116" s="863"/>
      <c r="OSF116" s="863"/>
      <c r="OSG116" s="861"/>
      <c r="OSH116" s="862"/>
      <c r="OSI116" s="862"/>
      <c r="OSJ116" s="863"/>
      <c r="OSK116" s="863"/>
      <c r="OSL116" s="863"/>
      <c r="OSM116" s="863"/>
      <c r="OSN116" s="863"/>
      <c r="OSO116" s="861"/>
      <c r="OSP116" s="862"/>
      <c r="OSQ116" s="862"/>
      <c r="OSR116" s="863"/>
      <c r="OSS116" s="863"/>
      <c r="OST116" s="863"/>
      <c r="OSU116" s="863"/>
      <c r="OSV116" s="863"/>
      <c r="OSW116" s="861"/>
      <c r="OSX116" s="862"/>
      <c r="OSY116" s="862"/>
      <c r="OSZ116" s="863"/>
      <c r="OTA116" s="863"/>
      <c r="OTB116" s="863"/>
      <c r="OTC116" s="863"/>
      <c r="OTD116" s="863"/>
      <c r="OTE116" s="861"/>
      <c r="OTF116" s="862"/>
      <c r="OTG116" s="862"/>
      <c r="OTH116" s="863"/>
      <c r="OTI116" s="863"/>
      <c r="OTJ116" s="863"/>
      <c r="OTK116" s="863"/>
      <c r="OTL116" s="863"/>
      <c r="OTM116" s="861"/>
      <c r="OTN116" s="862"/>
      <c r="OTO116" s="862"/>
      <c r="OTP116" s="863"/>
      <c r="OTQ116" s="863"/>
      <c r="OTR116" s="863"/>
      <c r="OTS116" s="863"/>
      <c r="OTT116" s="863"/>
      <c r="OTU116" s="861"/>
      <c r="OTV116" s="862"/>
      <c r="OTW116" s="862"/>
      <c r="OTX116" s="863"/>
      <c r="OTY116" s="863"/>
      <c r="OTZ116" s="863"/>
      <c r="OUA116" s="863"/>
      <c r="OUB116" s="863"/>
      <c r="OUC116" s="861"/>
      <c r="OUD116" s="862"/>
      <c r="OUE116" s="862"/>
      <c r="OUF116" s="863"/>
      <c r="OUG116" s="863"/>
      <c r="OUH116" s="863"/>
      <c r="OUI116" s="863"/>
      <c r="OUJ116" s="863"/>
      <c r="OUK116" s="861"/>
      <c r="OUL116" s="862"/>
      <c r="OUM116" s="862"/>
      <c r="OUN116" s="863"/>
      <c r="OUO116" s="863"/>
      <c r="OUP116" s="863"/>
      <c r="OUQ116" s="863"/>
      <c r="OUR116" s="863"/>
      <c r="OUS116" s="861"/>
      <c r="OUT116" s="862"/>
      <c r="OUU116" s="862"/>
      <c r="OUV116" s="863"/>
      <c r="OUW116" s="863"/>
      <c r="OUX116" s="863"/>
      <c r="OUY116" s="863"/>
      <c r="OUZ116" s="863"/>
      <c r="OVA116" s="861"/>
      <c r="OVB116" s="862"/>
      <c r="OVC116" s="862"/>
      <c r="OVD116" s="863"/>
      <c r="OVE116" s="863"/>
      <c r="OVF116" s="863"/>
      <c r="OVG116" s="863"/>
      <c r="OVH116" s="863"/>
      <c r="OVI116" s="861"/>
      <c r="OVJ116" s="862"/>
      <c r="OVK116" s="862"/>
      <c r="OVL116" s="863"/>
      <c r="OVM116" s="863"/>
      <c r="OVN116" s="863"/>
      <c r="OVO116" s="863"/>
      <c r="OVP116" s="863"/>
      <c r="OVQ116" s="861"/>
      <c r="OVR116" s="862"/>
      <c r="OVS116" s="862"/>
      <c r="OVT116" s="863"/>
      <c r="OVU116" s="863"/>
      <c r="OVV116" s="863"/>
      <c r="OVW116" s="863"/>
      <c r="OVX116" s="863"/>
      <c r="OVY116" s="861"/>
      <c r="OVZ116" s="862"/>
      <c r="OWA116" s="862"/>
      <c r="OWB116" s="863"/>
      <c r="OWC116" s="863"/>
      <c r="OWD116" s="863"/>
      <c r="OWE116" s="863"/>
      <c r="OWF116" s="863"/>
      <c r="OWG116" s="861"/>
      <c r="OWH116" s="862"/>
      <c r="OWI116" s="862"/>
      <c r="OWJ116" s="863"/>
      <c r="OWK116" s="863"/>
      <c r="OWL116" s="863"/>
      <c r="OWM116" s="863"/>
      <c r="OWN116" s="863"/>
      <c r="OWO116" s="861"/>
      <c r="OWP116" s="862"/>
      <c r="OWQ116" s="862"/>
      <c r="OWR116" s="863"/>
      <c r="OWS116" s="863"/>
      <c r="OWT116" s="863"/>
      <c r="OWU116" s="863"/>
      <c r="OWV116" s="863"/>
      <c r="OWW116" s="861"/>
      <c r="OWX116" s="862"/>
      <c r="OWY116" s="862"/>
      <c r="OWZ116" s="863"/>
      <c r="OXA116" s="863"/>
      <c r="OXB116" s="863"/>
      <c r="OXC116" s="863"/>
      <c r="OXD116" s="863"/>
      <c r="OXE116" s="861"/>
      <c r="OXF116" s="862"/>
      <c r="OXG116" s="862"/>
      <c r="OXH116" s="863"/>
      <c r="OXI116" s="863"/>
      <c r="OXJ116" s="863"/>
      <c r="OXK116" s="863"/>
      <c r="OXL116" s="863"/>
      <c r="OXM116" s="861"/>
      <c r="OXN116" s="862"/>
      <c r="OXO116" s="862"/>
      <c r="OXP116" s="863"/>
      <c r="OXQ116" s="863"/>
      <c r="OXR116" s="863"/>
      <c r="OXS116" s="863"/>
      <c r="OXT116" s="863"/>
      <c r="OXU116" s="861"/>
      <c r="OXV116" s="862"/>
      <c r="OXW116" s="862"/>
      <c r="OXX116" s="863"/>
      <c r="OXY116" s="863"/>
      <c r="OXZ116" s="863"/>
      <c r="OYA116" s="863"/>
      <c r="OYB116" s="863"/>
      <c r="OYC116" s="861"/>
      <c r="OYD116" s="862"/>
      <c r="OYE116" s="862"/>
      <c r="OYF116" s="863"/>
      <c r="OYG116" s="863"/>
      <c r="OYH116" s="863"/>
      <c r="OYI116" s="863"/>
      <c r="OYJ116" s="863"/>
      <c r="OYK116" s="861"/>
      <c r="OYL116" s="862"/>
      <c r="OYM116" s="862"/>
      <c r="OYN116" s="863"/>
      <c r="OYO116" s="863"/>
      <c r="OYP116" s="863"/>
      <c r="OYQ116" s="863"/>
      <c r="OYR116" s="863"/>
      <c r="OYS116" s="861"/>
      <c r="OYT116" s="862"/>
      <c r="OYU116" s="862"/>
      <c r="OYV116" s="863"/>
      <c r="OYW116" s="863"/>
      <c r="OYX116" s="863"/>
      <c r="OYY116" s="863"/>
      <c r="OYZ116" s="863"/>
      <c r="OZA116" s="861"/>
      <c r="OZB116" s="862"/>
      <c r="OZC116" s="862"/>
      <c r="OZD116" s="863"/>
      <c r="OZE116" s="863"/>
      <c r="OZF116" s="863"/>
      <c r="OZG116" s="863"/>
      <c r="OZH116" s="863"/>
      <c r="OZI116" s="861"/>
      <c r="OZJ116" s="862"/>
      <c r="OZK116" s="862"/>
      <c r="OZL116" s="863"/>
      <c r="OZM116" s="863"/>
      <c r="OZN116" s="863"/>
      <c r="OZO116" s="863"/>
      <c r="OZP116" s="863"/>
      <c r="OZQ116" s="861"/>
      <c r="OZR116" s="862"/>
      <c r="OZS116" s="862"/>
      <c r="OZT116" s="863"/>
      <c r="OZU116" s="863"/>
      <c r="OZV116" s="863"/>
      <c r="OZW116" s="863"/>
      <c r="OZX116" s="863"/>
      <c r="OZY116" s="861"/>
      <c r="OZZ116" s="862"/>
      <c r="PAA116" s="862"/>
      <c r="PAB116" s="863"/>
      <c r="PAC116" s="863"/>
      <c r="PAD116" s="863"/>
      <c r="PAE116" s="863"/>
      <c r="PAF116" s="863"/>
      <c r="PAG116" s="861"/>
      <c r="PAH116" s="862"/>
      <c r="PAI116" s="862"/>
      <c r="PAJ116" s="863"/>
      <c r="PAK116" s="863"/>
      <c r="PAL116" s="863"/>
      <c r="PAM116" s="863"/>
      <c r="PAN116" s="863"/>
      <c r="PAO116" s="861"/>
      <c r="PAP116" s="862"/>
      <c r="PAQ116" s="862"/>
      <c r="PAR116" s="863"/>
      <c r="PAS116" s="863"/>
      <c r="PAT116" s="863"/>
      <c r="PAU116" s="863"/>
      <c r="PAV116" s="863"/>
      <c r="PAW116" s="861"/>
      <c r="PAX116" s="862"/>
      <c r="PAY116" s="862"/>
      <c r="PAZ116" s="863"/>
      <c r="PBA116" s="863"/>
      <c r="PBB116" s="863"/>
      <c r="PBC116" s="863"/>
      <c r="PBD116" s="863"/>
      <c r="PBE116" s="861"/>
      <c r="PBF116" s="862"/>
      <c r="PBG116" s="862"/>
      <c r="PBH116" s="863"/>
      <c r="PBI116" s="863"/>
      <c r="PBJ116" s="863"/>
      <c r="PBK116" s="863"/>
      <c r="PBL116" s="863"/>
      <c r="PBM116" s="861"/>
      <c r="PBN116" s="862"/>
      <c r="PBO116" s="862"/>
      <c r="PBP116" s="863"/>
      <c r="PBQ116" s="863"/>
      <c r="PBR116" s="863"/>
      <c r="PBS116" s="863"/>
      <c r="PBT116" s="863"/>
      <c r="PBU116" s="861"/>
      <c r="PBV116" s="862"/>
      <c r="PBW116" s="862"/>
      <c r="PBX116" s="863"/>
      <c r="PBY116" s="863"/>
      <c r="PBZ116" s="863"/>
      <c r="PCA116" s="863"/>
      <c r="PCB116" s="863"/>
      <c r="PCC116" s="861"/>
      <c r="PCD116" s="862"/>
      <c r="PCE116" s="862"/>
      <c r="PCF116" s="863"/>
      <c r="PCG116" s="863"/>
      <c r="PCH116" s="863"/>
      <c r="PCI116" s="863"/>
      <c r="PCJ116" s="863"/>
      <c r="PCK116" s="861"/>
      <c r="PCL116" s="862"/>
      <c r="PCM116" s="862"/>
      <c r="PCN116" s="863"/>
      <c r="PCO116" s="863"/>
      <c r="PCP116" s="863"/>
      <c r="PCQ116" s="863"/>
      <c r="PCR116" s="863"/>
      <c r="PCS116" s="861"/>
      <c r="PCT116" s="862"/>
      <c r="PCU116" s="862"/>
      <c r="PCV116" s="863"/>
      <c r="PCW116" s="863"/>
      <c r="PCX116" s="863"/>
      <c r="PCY116" s="863"/>
      <c r="PCZ116" s="863"/>
      <c r="PDA116" s="861"/>
      <c r="PDB116" s="862"/>
      <c r="PDC116" s="862"/>
      <c r="PDD116" s="863"/>
      <c r="PDE116" s="863"/>
      <c r="PDF116" s="863"/>
      <c r="PDG116" s="863"/>
      <c r="PDH116" s="863"/>
      <c r="PDI116" s="861"/>
      <c r="PDJ116" s="862"/>
      <c r="PDK116" s="862"/>
      <c r="PDL116" s="863"/>
      <c r="PDM116" s="863"/>
      <c r="PDN116" s="863"/>
      <c r="PDO116" s="863"/>
      <c r="PDP116" s="863"/>
      <c r="PDQ116" s="861"/>
      <c r="PDR116" s="862"/>
      <c r="PDS116" s="862"/>
      <c r="PDT116" s="863"/>
      <c r="PDU116" s="863"/>
      <c r="PDV116" s="863"/>
      <c r="PDW116" s="863"/>
      <c r="PDX116" s="863"/>
      <c r="PDY116" s="861"/>
      <c r="PDZ116" s="862"/>
      <c r="PEA116" s="862"/>
      <c r="PEB116" s="863"/>
      <c r="PEC116" s="863"/>
      <c r="PED116" s="863"/>
      <c r="PEE116" s="863"/>
      <c r="PEF116" s="863"/>
      <c r="PEG116" s="861"/>
      <c r="PEH116" s="862"/>
      <c r="PEI116" s="862"/>
      <c r="PEJ116" s="863"/>
      <c r="PEK116" s="863"/>
      <c r="PEL116" s="863"/>
      <c r="PEM116" s="863"/>
      <c r="PEN116" s="863"/>
      <c r="PEO116" s="861"/>
      <c r="PEP116" s="862"/>
      <c r="PEQ116" s="862"/>
      <c r="PER116" s="863"/>
      <c r="PES116" s="863"/>
      <c r="PET116" s="863"/>
      <c r="PEU116" s="863"/>
      <c r="PEV116" s="863"/>
      <c r="PEW116" s="861"/>
      <c r="PEX116" s="862"/>
      <c r="PEY116" s="862"/>
      <c r="PEZ116" s="863"/>
      <c r="PFA116" s="863"/>
      <c r="PFB116" s="863"/>
      <c r="PFC116" s="863"/>
      <c r="PFD116" s="863"/>
      <c r="PFE116" s="861"/>
      <c r="PFF116" s="862"/>
      <c r="PFG116" s="862"/>
      <c r="PFH116" s="863"/>
      <c r="PFI116" s="863"/>
      <c r="PFJ116" s="863"/>
      <c r="PFK116" s="863"/>
      <c r="PFL116" s="863"/>
      <c r="PFM116" s="861"/>
      <c r="PFN116" s="862"/>
      <c r="PFO116" s="862"/>
      <c r="PFP116" s="863"/>
      <c r="PFQ116" s="863"/>
      <c r="PFR116" s="863"/>
      <c r="PFS116" s="863"/>
      <c r="PFT116" s="863"/>
      <c r="PFU116" s="861"/>
      <c r="PFV116" s="862"/>
      <c r="PFW116" s="862"/>
      <c r="PFX116" s="863"/>
      <c r="PFY116" s="863"/>
      <c r="PFZ116" s="863"/>
      <c r="PGA116" s="863"/>
      <c r="PGB116" s="863"/>
      <c r="PGC116" s="861"/>
      <c r="PGD116" s="862"/>
      <c r="PGE116" s="862"/>
      <c r="PGF116" s="863"/>
      <c r="PGG116" s="863"/>
      <c r="PGH116" s="863"/>
      <c r="PGI116" s="863"/>
      <c r="PGJ116" s="863"/>
      <c r="PGK116" s="861"/>
      <c r="PGL116" s="862"/>
      <c r="PGM116" s="862"/>
      <c r="PGN116" s="863"/>
      <c r="PGO116" s="863"/>
      <c r="PGP116" s="863"/>
      <c r="PGQ116" s="863"/>
      <c r="PGR116" s="863"/>
      <c r="PGS116" s="861"/>
      <c r="PGT116" s="862"/>
      <c r="PGU116" s="862"/>
      <c r="PGV116" s="863"/>
      <c r="PGW116" s="863"/>
      <c r="PGX116" s="863"/>
      <c r="PGY116" s="863"/>
      <c r="PGZ116" s="863"/>
      <c r="PHA116" s="861"/>
      <c r="PHB116" s="862"/>
      <c r="PHC116" s="862"/>
      <c r="PHD116" s="863"/>
      <c r="PHE116" s="863"/>
      <c r="PHF116" s="863"/>
      <c r="PHG116" s="863"/>
      <c r="PHH116" s="863"/>
      <c r="PHI116" s="861"/>
      <c r="PHJ116" s="862"/>
      <c r="PHK116" s="862"/>
      <c r="PHL116" s="863"/>
      <c r="PHM116" s="863"/>
      <c r="PHN116" s="863"/>
      <c r="PHO116" s="863"/>
      <c r="PHP116" s="863"/>
      <c r="PHQ116" s="861"/>
      <c r="PHR116" s="862"/>
      <c r="PHS116" s="862"/>
      <c r="PHT116" s="863"/>
      <c r="PHU116" s="863"/>
      <c r="PHV116" s="863"/>
      <c r="PHW116" s="863"/>
      <c r="PHX116" s="863"/>
      <c r="PHY116" s="861"/>
      <c r="PHZ116" s="862"/>
      <c r="PIA116" s="862"/>
      <c r="PIB116" s="863"/>
      <c r="PIC116" s="863"/>
      <c r="PID116" s="863"/>
      <c r="PIE116" s="863"/>
      <c r="PIF116" s="863"/>
      <c r="PIG116" s="861"/>
      <c r="PIH116" s="862"/>
      <c r="PII116" s="862"/>
      <c r="PIJ116" s="863"/>
      <c r="PIK116" s="863"/>
      <c r="PIL116" s="863"/>
      <c r="PIM116" s="863"/>
      <c r="PIN116" s="863"/>
      <c r="PIO116" s="861"/>
      <c r="PIP116" s="862"/>
      <c r="PIQ116" s="862"/>
      <c r="PIR116" s="863"/>
      <c r="PIS116" s="863"/>
      <c r="PIT116" s="863"/>
      <c r="PIU116" s="863"/>
      <c r="PIV116" s="863"/>
      <c r="PIW116" s="861"/>
      <c r="PIX116" s="862"/>
      <c r="PIY116" s="862"/>
      <c r="PIZ116" s="863"/>
      <c r="PJA116" s="863"/>
      <c r="PJB116" s="863"/>
      <c r="PJC116" s="863"/>
      <c r="PJD116" s="863"/>
      <c r="PJE116" s="861"/>
      <c r="PJF116" s="862"/>
      <c r="PJG116" s="862"/>
      <c r="PJH116" s="863"/>
      <c r="PJI116" s="863"/>
      <c r="PJJ116" s="863"/>
      <c r="PJK116" s="863"/>
      <c r="PJL116" s="863"/>
      <c r="PJM116" s="861"/>
      <c r="PJN116" s="862"/>
      <c r="PJO116" s="862"/>
      <c r="PJP116" s="863"/>
      <c r="PJQ116" s="863"/>
      <c r="PJR116" s="863"/>
      <c r="PJS116" s="863"/>
      <c r="PJT116" s="863"/>
      <c r="PJU116" s="861"/>
      <c r="PJV116" s="862"/>
      <c r="PJW116" s="862"/>
      <c r="PJX116" s="863"/>
      <c r="PJY116" s="863"/>
      <c r="PJZ116" s="863"/>
      <c r="PKA116" s="863"/>
      <c r="PKB116" s="863"/>
      <c r="PKC116" s="861"/>
      <c r="PKD116" s="862"/>
      <c r="PKE116" s="862"/>
      <c r="PKF116" s="863"/>
      <c r="PKG116" s="863"/>
      <c r="PKH116" s="863"/>
      <c r="PKI116" s="863"/>
      <c r="PKJ116" s="863"/>
      <c r="PKK116" s="861"/>
      <c r="PKL116" s="862"/>
      <c r="PKM116" s="862"/>
      <c r="PKN116" s="863"/>
      <c r="PKO116" s="863"/>
      <c r="PKP116" s="863"/>
      <c r="PKQ116" s="863"/>
      <c r="PKR116" s="863"/>
      <c r="PKS116" s="861"/>
      <c r="PKT116" s="862"/>
      <c r="PKU116" s="862"/>
      <c r="PKV116" s="863"/>
      <c r="PKW116" s="863"/>
      <c r="PKX116" s="863"/>
      <c r="PKY116" s="863"/>
      <c r="PKZ116" s="863"/>
      <c r="PLA116" s="861"/>
      <c r="PLB116" s="862"/>
      <c r="PLC116" s="862"/>
      <c r="PLD116" s="863"/>
      <c r="PLE116" s="863"/>
      <c r="PLF116" s="863"/>
      <c r="PLG116" s="863"/>
      <c r="PLH116" s="863"/>
      <c r="PLI116" s="861"/>
      <c r="PLJ116" s="862"/>
      <c r="PLK116" s="862"/>
      <c r="PLL116" s="863"/>
      <c r="PLM116" s="863"/>
      <c r="PLN116" s="863"/>
      <c r="PLO116" s="863"/>
      <c r="PLP116" s="863"/>
      <c r="PLQ116" s="861"/>
      <c r="PLR116" s="862"/>
      <c r="PLS116" s="862"/>
      <c r="PLT116" s="863"/>
      <c r="PLU116" s="863"/>
      <c r="PLV116" s="863"/>
      <c r="PLW116" s="863"/>
      <c r="PLX116" s="863"/>
      <c r="PLY116" s="861"/>
      <c r="PLZ116" s="862"/>
      <c r="PMA116" s="862"/>
      <c r="PMB116" s="863"/>
      <c r="PMC116" s="863"/>
      <c r="PMD116" s="863"/>
      <c r="PME116" s="863"/>
      <c r="PMF116" s="863"/>
      <c r="PMG116" s="861"/>
      <c r="PMH116" s="862"/>
      <c r="PMI116" s="862"/>
      <c r="PMJ116" s="863"/>
      <c r="PMK116" s="863"/>
      <c r="PML116" s="863"/>
      <c r="PMM116" s="863"/>
      <c r="PMN116" s="863"/>
      <c r="PMO116" s="861"/>
      <c r="PMP116" s="862"/>
      <c r="PMQ116" s="862"/>
      <c r="PMR116" s="863"/>
      <c r="PMS116" s="863"/>
      <c r="PMT116" s="863"/>
      <c r="PMU116" s="863"/>
      <c r="PMV116" s="863"/>
      <c r="PMW116" s="861"/>
      <c r="PMX116" s="862"/>
      <c r="PMY116" s="862"/>
      <c r="PMZ116" s="863"/>
      <c r="PNA116" s="863"/>
      <c r="PNB116" s="863"/>
      <c r="PNC116" s="863"/>
      <c r="PND116" s="863"/>
      <c r="PNE116" s="861"/>
      <c r="PNF116" s="862"/>
      <c r="PNG116" s="862"/>
      <c r="PNH116" s="863"/>
      <c r="PNI116" s="863"/>
      <c r="PNJ116" s="863"/>
      <c r="PNK116" s="863"/>
      <c r="PNL116" s="863"/>
      <c r="PNM116" s="861"/>
      <c r="PNN116" s="862"/>
      <c r="PNO116" s="862"/>
      <c r="PNP116" s="863"/>
      <c r="PNQ116" s="863"/>
      <c r="PNR116" s="863"/>
      <c r="PNS116" s="863"/>
      <c r="PNT116" s="863"/>
      <c r="PNU116" s="861"/>
      <c r="PNV116" s="862"/>
      <c r="PNW116" s="862"/>
      <c r="PNX116" s="863"/>
      <c r="PNY116" s="863"/>
      <c r="PNZ116" s="863"/>
      <c r="POA116" s="863"/>
      <c r="POB116" s="863"/>
      <c r="POC116" s="861"/>
      <c r="POD116" s="862"/>
      <c r="POE116" s="862"/>
      <c r="POF116" s="863"/>
      <c r="POG116" s="863"/>
      <c r="POH116" s="863"/>
      <c r="POI116" s="863"/>
      <c r="POJ116" s="863"/>
      <c r="POK116" s="861"/>
      <c r="POL116" s="862"/>
      <c r="POM116" s="862"/>
      <c r="PON116" s="863"/>
      <c r="POO116" s="863"/>
      <c r="POP116" s="863"/>
      <c r="POQ116" s="863"/>
      <c r="POR116" s="863"/>
      <c r="POS116" s="861"/>
      <c r="POT116" s="862"/>
      <c r="POU116" s="862"/>
      <c r="POV116" s="863"/>
      <c r="POW116" s="863"/>
      <c r="POX116" s="863"/>
      <c r="POY116" s="863"/>
      <c r="POZ116" s="863"/>
      <c r="PPA116" s="861"/>
      <c r="PPB116" s="862"/>
      <c r="PPC116" s="862"/>
      <c r="PPD116" s="863"/>
      <c r="PPE116" s="863"/>
      <c r="PPF116" s="863"/>
      <c r="PPG116" s="863"/>
      <c r="PPH116" s="863"/>
      <c r="PPI116" s="861"/>
      <c r="PPJ116" s="862"/>
      <c r="PPK116" s="862"/>
      <c r="PPL116" s="863"/>
      <c r="PPM116" s="863"/>
      <c r="PPN116" s="863"/>
      <c r="PPO116" s="863"/>
      <c r="PPP116" s="863"/>
      <c r="PPQ116" s="861"/>
      <c r="PPR116" s="862"/>
      <c r="PPS116" s="862"/>
      <c r="PPT116" s="863"/>
      <c r="PPU116" s="863"/>
      <c r="PPV116" s="863"/>
      <c r="PPW116" s="863"/>
      <c r="PPX116" s="863"/>
      <c r="PPY116" s="861"/>
      <c r="PPZ116" s="862"/>
      <c r="PQA116" s="862"/>
      <c r="PQB116" s="863"/>
      <c r="PQC116" s="863"/>
      <c r="PQD116" s="863"/>
      <c r="PQE116" s="863"/>
      <c r="PQF116" s="863"/>
      <c r="PQG116" s="861"/>
      <c r="PQH116" s="862"/>
      <c r="PQI116" s="862"/>
      <c r="PQJ116" s="863"/>
      <c r="PQK116" s="863"/>
      <c r="PQL116" s="863"/>
      <c r="PQM116" s="863"/>
      <c r="PQN116" s="863"/>
      <c r="PQO116" s="861"/>
      <c r="PQP116" s="862"/>
      <c r="PQQ116" s="862"/>
      <c r="PQR116" s="863"/>
      <c r="PQS116" s="863"/>
      <c r="PQT116" s="863"/>
      <c r="PQU116" s="863"/>
      <c r="PQV116" s="863"/>
      <c r="PQW116" s="861"/>
      <c r="PQX116" s="862"/>
      <c r="PQY116" s="862"/>
      <c r="PQZ116" s="863"/>
      <c r="PRA116" s="863"/>
      <c r="PRB116" s="863"/>
      <c r="PRC116" s="863"/>
      <c r="PRD116" s="863"/>
      <c r="PRE116" s="861"/>
      <c r="PRF116" s="862"/>
      <c r="PRG116" s="862"/>
      <c r="PRH116" s="863"/>
      <c r="PRI116" s="863"/>
      <c r="PRJ116" s="863"/>
      <c r="PRK116" s="863"/>
      <c r="PRL116" s="863"/>
      <c r="PRM116" s="861"/>
      <c r="PRN116" s="862"/>
      <c r="PRO116" s="862"/>
      <c r="PRP116" s="863"/>
      <c r="PRQ116" s="863"/>
      <c r="PRR116" s="863"/>
      <c r="PRS116" s="863"/>
      <c r="PRT116" s="863"/>
      <c r="PRU116" s="861"/>
      <c r="PRV116" s="862"/>
      <c r="PRW116" s="862"/>
      <c r="PRX116" s="863"/>
      <c r="PRY116" s="863"/>
      <c r="PRZ116" s="863"/>
      <c r="PSA116" s="863"/>
      <c r="PSB116" s="863"/>
      <c r="PSC116" s="861"/>
      <c r="PSD116" s="862"/>
      <c r="PSE116" s="862"/>
      <c r="PSF116" s="863"/>
      <c r="PSG116" s="863"/>
      <c r="PSH116" s="863"/>
      <c r="PSI116" s="863"/>
      <c r="PSJ116" s="863"/>
      <c r="PSK116" s="861"/>
      <c r="PSL116" s="862"/>
      <c r="PSM116" s="862"/>
      <c r="PSN116" s="863"/>
      <c r="PSO116" s="863"/>
      <c r="PSP116" s="863"/>
      <c r="PSQ116" s="863"/>
      <c r="PSR116" s="863"/>
      <c r="PSS116" s="861"/>
      <c r="PST116" s="862"/>
      <c r="PSU116" s="862"/>
      <c r="PSV116" s="863"/>
      <c r="PSW116" s="863"/>
      <c r="PSX116" s="863"/>
      <c r="PSY116" s="863"/>
      <c r="PSZ116" s="863"/>
      <c r="PTA116" s="861"/>
      <c r="PTB116" s="862"/>
      <c r="PTC116" s="862"/>
      <c r="PTD116" s="863"/>
      <c r="PTE116" s="863"/>
      <c r="PTF116" s="863"/>
      <c r="PTG116" s="863"/>
      <c r="PTH116" s="863"/>
      <c r="PTI116" s="861"/>
      <c r="PTJ116" s="862"/>
      <c r="PTK116" s="862"/>
      <c r="PTL116" s="863"/>
      <c r="PTM116" s="863"/>
      <c r="PTN116" s="863"/>
      <c r="PTO116" s="863"/>
      <c r="PTP116" s="863"/>
      <c r="PTQ116" s="861"/>
      <c r="PTR116" s="862"/>
      <c r="PTS116" s="862"/>
      <c r="PTT116" s="863"/>
      <c r="PTU116" s="863"/>
      <c r="PTV116" s="863"/>
      <c r="PTW116" s="863"/>
      <c r="PTX116" s="863"/>
      <c r="PTY116" s="861"/>
      <c r="PTZ116" s="862"/>
      <c r="PUA116" s="862"/>
      <c r="PUB116" s="863"/>
      <c r="PUC116" s="863"/>
      <c r="PUD116" s="863"/>
      <c r="PUE116" s="863"/>
      <c r="PUF116" s="863"/>
      <c r="PUG116" s="861"/>
      <c r="PUH116" s="862"/>
      <c r="PUI116" s="862"/>
      <c r="PUJ116" s="863"/>
      <c r="PUK116" s="863"/>
      <c r="PUL116" s="863"/>
      <c r="PUM116" s="863"/>
      <c r="PUN116" s="863"/>
      <c r="PUO116" s="861"/>
      <c r="PUP116" s="862"/>
      <c r="PUQ116" s="862"/>
      <c r="PUR116" s="863"/>
      <c r="PUS116" s="863"/>
      <c r="PUT116" s="863"/>
      <c r="PUU116" s="863"/>
      <c r="PUV116" s="863"/>
      <c r="PUW116" s="861"/>
      <c r="PUX116" s="862"/>
      <c r="PUY116" s="862"/>
      <c r="PUZ116" s="863"/>
      <c r="PVA116" s="863"/>
      <c r="PVB116" s="863"/>
      <c r="PVC116" s="863"/>
      <c r="PVD116" s="863"/>
      <c r="PVE116" s="861"/>
      <c r="PVF116" s="862"/>
      <c r="PVG116" s="862"/>
      <c r="PVH116" s="863"/>
      <c r="PVI116" s="863"/>
      <c r="PVJ116" s="863"/>
      <c r="PVK116" s="863"/>
      <c r="PVL116" s="863"/>
      <c r="PVM116" s="861"/>
      <c r="PVN116" s="862"/>
      <c r="PVO116" s="862"/>
      <c r="PVP116" s="863"/>
      <c r="PVQ116" s="863"/>
      <c r="PVR116" s="863"/>
      <c r="PVS116" s="863"/>
      <c r="PVT116" s="863"/>
      <c r="PVU116" s="861"/>
      <c r="PVV116" s="862"/>
      <c r="PVW116" s="862"/>
      <c r="PVX116" s="863"/>
      <c r="PVY116" s="863"/>
      <c r="PVZ116" s="863"/>
      <c r="PWA116" s="863"/>
      <c r="PWB116" s="863"/>
      <c r="PWC116" s="861"/>
      <c r="PWD116" s="862"/>
      <c r="PWE116" s="862"/>
      <c r="PWF116" s="863"/>
      <c r="PWG116" s="863"/>
      <c r="PWH116" s="863"/>
      <c r="PWI116" s="863"/>
      <c r="PWJ116" s="863"/>
      <c r="PWK116" s="861"/>
      <c r="PWL116" s="862"/>
      <c r="PWM116" s="862"/>
      <c r="PWN116" s="863"/>
      <c r="PWO116" s="863"/>
      <c r="PWP116" s="863"/>
      <c r="PWQ116" s="863"/>
      <c r="PWR116" s="863"/>
      <c r="PWS116" s="861"/>
      <c r="PWT116" s="862"/>
      <c r="PWU116" s="862"/>
      <c r="PWV116" s="863"/>
      <c r="PWW116" s="863"/>
      <c r="PWX116" s="863"/>
      <c r="PWY116" s="863"/>
      <c r="PWZ116" s="863"/>
      <c r="PXA116" s="861"/>
      <c r="PXB116" s="862"/>
      <c r="PXC116" s="862"/>
      <c r="PXD116" s="863"/>
      <c r="PXE116" s="863"/>
      <c r="PXF116" s="863"/>
      <c r="PXG116" s="863"/>
      <c r="PXH116" s="863"/>
      <c r="PXI116" s="861"/>
      <c r="PXJ116" s="862"/>
      <c r="PXK116" s="862"/>
      <c r="PXL116" s="863"/>
      <c r="PXM116" s="863"/>
      <c r="PXN116" s="863"/>
      <c r="PXO116" s="863"/>
      <c r="PXP116" s="863"/>
      <c r="PXQ116" s="861"/>
      <c r="PXR116" s="862"/>
      <c r="PXS116" s="862"/>
      <c r="PXT116" s="863"/>
      <c r="PXU116" s="863"/>
      <c r="PXV116" s="863"/>
      <c r="PXW116" s="863"/>
      <c r="PXX116" s="863"/>
      <c r="PXY116" s="861"/>
      <c r="PXZ116" s="862"/>
      <c r="PYA116" s="862"/>
      <c r="PYB116" s="863"/>
      <c r="PYC116" s="863"/>
      <c r="PYD116" s="863"/>
      <c r="PYE116" s="863"/>
      <c r="PYF116" s="863"/>
      <c r="PYG116" s="861"/>
      <c r="PYH116" s="862"/>
      <c r="PYI116" s="862"/>
      <c r="PYJ116" s="863"/>
      <c r="PYK116" s="863"/>
      <c r="PYL116" s="863"/>
      <c r="PYM116" s="863"/>
      <c r="PYN116" s="863"/>
      <c r="PYO116" s="861"/>
      <c r="PYP116" s="862"/>
      <c r="PYQ116" s="862"/>
      <c r="PYR116" s="863"/>
      <c r="PYS116" s="863"/>
      <c r="PYT116" s="863"/>
      <c r="PYU116" s="863"/>
      <c r="PYV116" s="863"/>
      <c r="PYW116" s="861"/>
      <c r="PYX116" s="862"/>
      <c r="PYY116" s="862"/>
      <c r="PYZ116" s="863"/>
      <c r="PZA116" s="863"/>
      <c r="PZB116" s="863"/>
      <c r="PZC116" s="863"/>
      <c r="PZD116" s="863"/>
      <c r="PZE116" s="861"/>
      <c r="PZF116" s="862"/>
      <c r="PZG116" s="862"/>
      <c r="PZH116" s="863"/>
      <c r="PZI116" s="863"/>
      <c r="PZJ116" s="863"/>
      <c r="PZK116" s="863"/>
      <c r="PZL116" s="863"/>
      <c r="PZM116" s="861"/>
      <c r="PZN116" s="862"/>
      <c r="PZO116" s="862"/>
      <c r="PZP116" s="863"/>
      <c r="PZQ116" s="863"/>
      <c r="PZR116" s="863"/>
      <c r="PZS116" s="863"/>
      <c r="PZT116" s="863"/>
      <c r="PZU116" s="861"/>
      <c r="PZV116" s="862"/>
      <c r="PZW116" s="862"/>
      <c r="PZX116" s="863"/>
      <c r="PZY116" s="863"/>
      <c r="PZZ116" s="863"/>
      <c r="QAA116" s="863"/>
      <c r="QAB116" s="863"/>
      <c r="QAC116" s="861"/>
      <c r="QAD116" s="862"/>
      <c r="QAE116" s="862"/>
      <c r="QAF116" s="863"/>
      <c r="QAG116" s="863"/>
      <c r="QAH116" s="863"/>
      <c r="QAI116" s="863"/>
      <c r="QAJ116" s="863"/>
      <c r="QAK116" s="861"/>
      <c r="QAL116" s="862"/>
      <c r="QAM116" s="862"/>
      <c r="QAN116" s="863"/>
      <c r="QAO116" s="863"/>
      <c r="QAP116" s="863"/>
      <c r="QAQ116" s="863"/>
      <c r="QAR116" s="863"/>
      <c r="QAS116" s="861"/>
      <c r="QAT116" s="862"/>
      <c r="QAU116" s="862"/>
      <c r="QAV116" s="863"/>
      <c r="QAW116" s="863"/>
      <c r="QAX116" s="863"/>
      <c r="QAY116" s="863"/>
      <c r="QAZ116" s="863"/>
      <c r="QBA116" s="861"/>
      <c r="QBB116" s="862"/>
      <c r="QBC116" s="862"/>
      <c r="QBD116" s="863"/>
      <c r="QBE116" s="863"/>
      <c r="QBF116" s="863"/>
      <c r="QBG116" s="863"/>
      <c r="QBH116" s="863"/>
      <c r="QBI116" s="861"/>
      <c r="QBJ116" s="862"/>
      <c r="QBK116" s="862"/>
      <c r="QBL116" s="863"/>
      <c r="QBM116" s="863"/>
      <c r="QBN116" s="863"/>
      <c r="QBO116" s="863"/>
      <c r="QBP116" s="863"/>
      <c r="QBQ116" s="861"/>
      <c r="QBR116" s="862"/>
      <c r="QBS116" s="862"/>
      <c r="QBT116" s="863"/>
      <c r="QBU116" s="863"/>
      <c r="QBV116" s="863"/>
      <c r="QBW116" s="863"/>
      <c r="QBX116" s="863"/>
      <c r="QBY116" s="861"/>
      <c r="QBZ116" s="862"/>
      <c r="QCA116" s="862"/>
      <c r="QCB116" s="863"/>
      <c r="QCC116" s="863"/>
      <c r="QCD116" s="863"/>
      <c r="QCE116" s="863"/>
      <c r="QCF116" s="863"/>
      <c r="QCG116" s="861"/>
      <c r="QCH116" s="862"/>
      <c r="QCI116" s="862"/>
      <c r="QCJ116" s="863"/>
      <c r="QCK116" s="863"/>
      <c r="QCL116" s="863"/>
      <c r="QCM116" s="863"/>
      <c r="QCN116" s="863"/>
      <c r="QCO116" s="861"/>
      <c r="QCP116" s="862"/>
      <c r="QCQ116" s="862"/>
      <c r="QCR116" s="863"/>
      <c r="QCS116" s="863"/>
      <c r="QCT116" s="863"/>
      <c r="QCU116" s="863"/>
      <c r="QCV116" s="863"/>
      <c r="QCW116" s="861"/>
      <c r="QCX116" s="862"/>
      <c r="QCY116" s="862"/>
      <c r="QCZ116" s="863"/>
      <c r="QDA116" s="863"/>
      <c r="QDB116" s="863"/>
      <c r="QDC116" s="863"/>
      <c r="QDD116" s="863"/>
      <c r="QDE116" s="861"/>
      <c r="QDF116" s="862"/>
      <c r="QDG116" s="862"/>
      <c r="QDH116" s="863"/>
      <c r="QDI116" s="863"/>
      <c r="QDJ116" s="863"/>
      <c r="QDK116" s="863"/>
      <c r="QDL116" s="863"/>
      <c r="QDM116" s="861"/>
      <c r="QDN116" s="862"/>
      <c r="QDO116" s="862"/>
      <c r="QDP116" s="863"/>
      <c r="QDQ116" s="863"/>
      <c r="QDR116" s="863"/>
      <c r="QDS116" s="863"/>
      <c r="QDT116" s="863"/>
      <c r="QDU116" s="861"/>
      <c r="QDV116" s="862"/>
      <c r="QDW116" s="862"/>
      <c r="QDX116" s="863"/>
      <c r="QDY116" s="863"/>
      <c r="QDZ116" s="863"/>
      <c r="QEA116" s="863"/>
      <c r="QEB116" s="863"/>
      <c r="QEC116" s="861"/>
      <c r="QED116" s="862"/>
      <c r="QEE116" s="862"/>
      <c r="QEF116" s="863"/>
      <c r="QEG116" s="863"/>
      <c r="QEH116" s="863"/>
      <c r="QEI116" s="863"/>
      <c r="QEJ116" s="863"/>
      <c r="QEK116" s="861"/>
      <c r="QEL116" s="862"/>
      <c r="QEM116" s="862"/>
      <c r="QEN116" s="863"/>
      <c r="QEO116" s="863"/>
      <c r="QEP116" s="863"/>
      <c r="QEQ116" s="863"/>
      <c r="QER116" s="863"/>
      <c r="QES116" s="861"/>
      <c r="QET116" s="862"/>
      <c r="QEU116" s="862"/>
      <c r="QEV116" s="863"/>
      <c r="QEW116" s="863"/>
      <c r="QEX116" s="863"/>
      <c r="QEY116" s="863"/>
      <c r="QEZ116" s="863"/>
      <c r="QFA116" s="861"/>
      <c r="QFB116" s="862"/>
      <c r="QFC116" s="862"/>
      <c r="QFD116" s="863"/>
      <c r="QFE116" s="863"/>
      <c r="QFF116" s="863"/>
      <c r="QFG116" s="863"/>
      <c r="QFH116" s="863"/>
      <c r="QFI116" s="861"/>
      <c r="QFJ116" s="862"/>
      <c r="QFK116" s="862"/>
      <c r="QFL116" s="863"/>
      <c r="QFM116" s="863"/>
      <c r="QFN116" s="863"/>
      <c r="QFO116" s="863"/>
      <c r="QFP116" s="863"/>
      <c r="QFQ116" s="861"/>
      <c r="QFR116" s="862"/>
      <c r="QFS116" s="862"/>
      <c r="QFT116" s="863"/>
      <c r="QFU116" s="863"/>
      <c r="QFV116" s="863"/>
      <c r="QFW116" s="863"/>
      <c r="QFX116" s="863"/>
      <c r="QFY116" s="861"/>
      <c r="QFZ116" s="862"/>
      <c r="QGA116" s="862"/>
      <c r="QGB116" s="863"/>
      <c r="QGC116" s="863"/>
      <c r="QGD116" s="863"/>
      <c r="QGE116" s="863"/>
      <c r="QGF116" s="863"/>
      <c r="QGG116" s="861"/>
      <c r="QGH116" s="862"/>
      <c r="QGI116" s="862"/>
      <c r="QGJ116" s="863"/>
      <c r="QGK116" s="863"/>
      <c r="QGL116" s="863"/>
      <c r="QGM116" s="863"/>
      <c r="QGN116" s="863"/>
      <c r="QGO116" s="861"/>
      <c r="QGP116" s="862"/>
      <c r="QGQ116" s="862"/>
      <c r="QGR116" s="863"/>
      <c r="QGS116" s="863"/>
      <c r="QGT116" s="863"/>
      <c r="QGU116" s="863"/>
      <c r="QGV116" s="863"/>
      <c r="QGW116" s="861"/>
      <c r="QGX116" s="862"/>
      <c r="QGY116" s="862"/>
      <c r="QGZ116" s="863"/>
      <c r="QHA116" s="863"/>
      <c r="QHB116" s="863"/>
      <c r="QHC116" s="863"/>
      <c r="QHD116" s="863"/>
      <c r="QHE116" s="861"/>
      <c r="QHF116" s="862"/>
      <c r="QHG116" s="862"/>
      <c r="QHH116" s="863"/>
      <c r="QHI116" s="863"/>
      <c r="QHJ116" s="863"/>
      <c r="QHK116" s="863"/>
      <c r="QHL116" s="863"/>
      <c r="QHM116" s="861"/>
      <c r="QHN116" s="862"/>
      <c r="QHO116" s="862"/>
      <c r="QHP116" s="863"/>
      <c r="QHQ116" s="863"/>
      <c r="QHR116" s="863"/>
      <c r="QHS116" s="863"/>
      <c r="QHT116" s="863"/>
      <c r="QHU116" s="861"/>
      <c r="QHV116" s="862"/>
      <c r="QHW116" s="862"/>
      <c r="QHX116" s="863"/>
      <c r="QHY116" s="863"/>
      <c r="QHZ116" s="863"/>
      <c r="QIA116" s="863"/>
      <c r="QIB116" s="863"/>
      <c r="QIC116" s="861"/>
      <c r="QID116" s="862"/>
      <c r="QIE116" s="862"/>
      <c r="QIF116" s="863"/>
      <c r="QIG116" s="863"/>
      <c r="QIH116" s="863"/>
      <c r="QII116" s="863"/>
      <c r="QIJ116" s="863"/>
      <c r="QIK116" s="861"/>
      <c r="QIL116" s="862"/>
      <c r="QIM116" s="862"/>
      <c r="QIN116" s="863"/>
      <c r="QIO116" s="863"/>
      <c r="QIP116" s="863"/>
      <c r="QIQ116" s="863"/>
      <c r="QIR116" s="863"/>
      <c r="QIS116" s="861"/>
      <c r="QIT116" s="862"/>
      <c r="QIU116" s="862"/>
      <c r="QIV116" s="863"/>
      <c r="QIW116" s="863"/>
      <c r="QIX116" s="863"/>
      <c r="QIY116" s="863"/>
      <c r="QIZ116" s="863"/>
      <c r="QJA116" s="861"/>
      <c r="QJB116" s="862"/>
      <c r="QJC116" s="862"/>
      <c r="QJD116" s="863"/>
      <c r="QJE116" s="863"/>
      <c r="QJF116" s="863"/>
      <c r="QJG116" s="863"/>
      <c r="QJH116" s="863"/>
      <c r="QJI116" s="861"/>
      <c r="QJJ116" s="862"/>
      <c r="QJK116" s="862"/>
      <c r="QJL116" s="863"/>
      <c r="QJM116" s="863"/>
      <c r="QJN116" s="863"/>
      <c r="QJO116" s="863"/>
      <c r="QJP116" s="863"/>
      <c r="QJQ116" s="861"/>
      <c r="QJR116" s="862"/>
      <c r="QJS116" s="862"/>
      <c r="QJT116" s="863"/>
      <c r="QJU116" s="863"/>
      <c r="QJV116" s="863"/>
      <c r="QJW116" s="863"/>
      <c r="QJX116" s="863"/>
      <c r="QJY116" s="861"/>
      <c r="QJZ116" s="862"/>
      <c r="QKA116" s="862"/>
      <c r="QKB116" s="863"/>
      <c r="QKC116" s="863"/>
      <c r="QKD116" s="863"/>
      <c r="QKE116" s="863"/>
      <c r="QKF116" s="863"/>
      <c r="QKG116" s="861"/>
      <c r="QKH116" s="862"/>
      <c r="QKI116" s="862"/>
      <c r="QKJ116" s="863"/>
      <c r="QKK116" s="863"/>
      <c r="QKL116" s="863"/>
      <c r="QKM116" s="863"/>
      <c r="QKN116" s="863"/>
      <c r="QKO116" s="861"/>
      <c r="QKP116" s="862"/>
      <c r="QKQ116" s="862"/>
      <c r="QKR116" s="863"/>
      <c r="QKS116" s="863"/>
      <c r="QKT116" s="863"/>
      <c r="QKU116" s="863"/>
      <c r="QKV116" s="863"/>
      <c r="QKW116" s="861"/>
      <c r="QKX116" s="862"/>
      <c r="QKY116" s="862"/>
      <c r="QKZ116" s="863"/>
      <c r="QLA116" s="863"/>
      <c r="QLB116" s="863"/>
      <c r="QLC116" s="863"/>
      <c r="QLD116" s="863"/>
      <c r="QLE116" s="861"/>
      <c r="QLF116" s="862"/>
      <c r="QLG116" s="862"/>
      <c r="QLH116" s="863"/>
      <c r="QLI116" s="863"/>
      <c r="QLJ116" s="863"/>
      <c r="QLK116" s="863"/>
      <c r="QLL116" s="863"/>
      <c r="QLM116" s="861"/>
      <c r="QLN116" s="862"/>
      <c r="QLO116" s="862"/>
      <c r="QLP116" s="863"/>
      <c r="QLQ116" s="863"/>
      <c r="QLR116" s="863"/>
      <c r="QLS116" s="863"/>
      <c r="QLT116" s="863"/>
      <c r="QLU116" s="861"/>
      <c r="QLV116" s="862"/>
      <c r="QLW116" s="862"/>
      <c r="QLX116" s="863"/>
      <c r="QLY116" s="863"/>
      <c r="QLZ116" s="863"/>
      <c r="QMA116" s="863"/>
      <c r="QMB116" s="863"/>
      <c r="QMC116" s="861"/>
      <c r="QMD116" s="862"/>
      <c r="QME116" s="862"/>
      <c r="QMF116" s="863"/>
      <c r="QMG116" s="863"/>
      <c r="QMH116" s="863"/>
      <c r="QMI116" s="863"/>
      <c r="QMJ116" s="863"/>
      <c r="QMK116" s="861"/>
      <c r="QML116" s="862"/>
      <c r="QMM116" s="862"/>
      <c r="QMN116" s="863"/>
      <c r="QMO116" s="863"/>
      <c r="QMP116" s="863"/>
      <c r="QMQ116" s="863"/>
      <c r="QMR116" s="863"/>
      <c r="QMS116" s="861"/>
      <c r="QMT116" s="862"/>
      <c r="QMU116" s="862"/>
      <c r="QMV116" s="863"/>
      <c r="QMW116" s="863"/>
      <c r="QMX116" s="863"/>
      <c r="QMY116" s="863"/>
      <c r="QMZ116" s="863"/>
      <c r="QNA116" s="861"/>
      <c r="QNB116" s="862"/>
      <c r="QNC116" s="862"/>
      <c r="QND116" s="863"/>
      <c r="QNE116" s="863"/>
      <c r="QNF116" s="863"/>
      <c r="QNG116" s="863"/>
      <c r="QNH116" s="863"/>
      <c r="QNI116" s="861"/>
      <c r="QNJ116" s="862"/>
      <c r="QNK116" s="862"/>
      <c r="QNL116" s="863"/>
      <c r="QNM116" s="863"/>
      <c r="QNN116" s="863"/>
      <c r="QNO116" s="863"/>
      <c r="QNP116" s="863"/>
      <c r="QNQ116" s="861"/>
      <c r="QNR116" s="862"/>
      <c r="QNS116" s="862"/>
      <c r="QNT116" s="863"/>
      <c r="QNU116" s="863"/>
      <c r="QNV116" s="863"/>
      <c r="QNW116" s="863"/>
      <c r="QNX116" s="863"/>
      <c r="QNY116" s="861"/>
      <c r="QNZ116" s="862"/>
      <c r="QOA116" s="862"/>
      <c r="QOB116" s="863"/>
      <c r="QOC116" s="863"/>
      <c r="QOD116" s="863"/>
      <c r="QOE116" s="863"/>
      <c r="QOF116" s="863"/>
      <c r="QOG116" s="861"/>
      <c r="QOH116" s="862"/>
      <c r="QOI116" s="862"/>
      <c r="QOJ116" s="863"/>
      <c r="QOK116" s="863"/>
      <c r="QOL116" s="863"/>
      <c r="QOM116" s="863"/>
      <c r="QON116" s="863"/>
      <c r="QOO116" s="861"/>
      <c r="QOP116" s="862"/>
      <c r="QOQ116" s="862"/>
      <c r="QOR116" s="863"/>
      <c r="QOS116" s="863"/>
      <c r="QOT116" s="863"/>
      <c r="QOU116" s="863"/>
      <c r="QOV116" s="863"/>
      <c r="QOW116" s="861"/>
      <c r="QOX116" s="862"/>
      <c r="QOY116" s="862"/>
      <c r="QOZ116" s="863"/>
      <c r="QPA116" s="863"/>
      <c r="QPB116" s="863"/>
      <c r="QPC116" s="863"/>
      <c r="QPD116" s="863"/>
      <c r="QPE116" s="861"/>
      <c r="QPF116" s="862"/>
      <c r="QPG116" s="862"/>
      <c r="QPH116" s="863"/>
      <c r="QPI116" s="863"/>
      <c r="QPJ116" s="863"/>
      <c r="QPK116" s="863"/>
      <c r="QPL116" s="863"/>
      <c r="QPM116" s="861"/>
      <c r="QPN116" s="862"/>
      <c r="QPO116" s="862"/>
      <c r="QPP116" s="863"/>
      <c r="QPQ116" s="863"/>
      <c r="QPR116" s="863"/>
      <c r="QPS116" s="863"/>
      <c r="QPT116" s="863"/>
      <c r="QPU116" s="861"/>
      <c r="QPV116" s="862"/>
      <c r="QPW116" s="862"/>
      <c r="QPX116" s="863"/>
      <c r="QPY116" s="863"/>
      <c r="QPZ116" s="863"/>
      <c r="QQA116" s="863"/>
      <c r="QQB116" s="863"/>
      <c r="QQC116" s="861"/>
      <c r="QQD116" s="862"/>
      <c r="QQE116" s="862"/>
      <c r="QQF116" s="863"/>
      <c r="QQG116" s="863"/>
      <c r="QQH116" s="863"/>
      <c r="QQI116" s="863"/>
      <c r="QQJ116" s="863"/>
      <c r="QQK116" s="861"/>
      <c r="QQL116" s="862"/>
      <c r="QQM116" s="862"/>
      <c r="QQN116" s="863"/>
      <c r="QQO116" s="863"/>
      <c r="QQP116" s="863"/>
      <c r="QQQ116" s="863"/>
      <c r="QQR116" s="863"/>
      <c r="QQS116" s="861"/>
      <c r="QQT116" s="862"/>
      <c r="QQU116" s="862"/>
      <c r="QQV116" s="863"/>
      <c r="QQW116" s="863"/>
      <c r="QQX116" s="863"/>
      <c r="QQY116" s="863"/>
      <c r="QQZ116" s="863"/>
      <c r="QRA116" s="861"/>
      <c r="QRB116" s="862"/>
      <c r="QRC116" s="862"/>
      <c r="QRD116" s="863"/>
      <c r="QRE116" s="863"/>
      <c r="QRF116" s="863"/>
      <c r="QRG116" s="863"/>
      <c r="QRH116" s="863"/>
      <c r="QRI116" s="861"/>
      <c r="QRJ116" s="862"/>
      <c r="QRK116" s="862"/>
      <c r="QRL116" s="863"/>
      <c r="QRM116" s="863"/>
      <c r="QRN116" s="863"/>
      <c r="QRO116" s="863"/>
      <c r="QRP116" s="863"/>
      <c r="QRQ116" s="861"/>
      <c r="QRR116" s="862"/>
      <c r="QRS116" s="862"/>
      <c r="QRT116" s="863"/>
      <c r="QRU116" s="863"/>
      <c r="QRV116" s="863"/>
      <c r="QRW116" s="863"/>
      <c r="QRX116" s="863"/>
      <c r="QRY116" s="861"/>
      <c r="QRZ116" s="862"/>
      <c r="QSA116" s="862"/>
      <c r="QSB116" s="863"/>
      <c r="QSC116" s="863"/>
      <c r="QSD116" s="863"/>
      <c r="QSE116" s="863"/>
      <c r="QSF116" s="863"/>
      <c r="QSG116" s="861"/>
      <c r="QSH116" s="862"/>
      <c r="QSI116" s="862"/>
      <c r="QSJ116" s="863"/>
      <c r="QSK116" s="863"/>
      <c r="QSL116" s="863"/>
      <c r="QSM116" s="863"/>
      <c r="QSN116" s="863"/>
      <c r="QSO116" s="861"/>
      <c r="QSP116" s="862"/>
      <c r="QSQ116" s="862"/>
      <c r="QSR116" s="863"/>
      <c r="QSS116" s="863"/>
      <c r="QST116" s="863"/>
      <c r="QSU116" s="863"/>
      <c r="QSV116" s="863"/>
      <c r="QSW116" s="861"/>
      <c r="QSX116" s="862"/>
      <c r="QSY116" s="862"/>
      <c r="QSZ116" s="863"/>
      <c r="QTA116" s="863"/>
      <c r="QTB116" s="863"/>
      <c r="QTC116" s="863"/>
      <c r="QTD116" s="863"/>
      <c r="QTE116" s="861"/>
      <c r="QTF116" s="862"/>
      <c r="QTG116" s="862"/>
      <c r="QTH116" s="863"/>
      <c r="QTI116" s="863"/>
      <c r="QTJ116" s="863"/>
      <c r="QTK116" s="863"/>
      <c r="QTL116" s="863"/>
      <c r="QTM116" s="861"/>
      <c r="QTN116" s="862"/>
      <c r="QTO116" s="862"/>
      <c r="QTP116" s="863"/>
      <c r="QTQ116" s="863"/>
      <c r="QTR116" s="863"/>
      <c r="QTS116" s="863"/>
      <c r="QTT116" s="863"/>
      <c r="QTU116" s="861"/>
      <c r="QTV116" s="862"/>
      <c r="QTW116" s="862"/>
      <c r="QTX116" s="863"/>
      <c r="QTY116" s="863"/>
      <c r="QTZ116" s="863"/>
      <c r="QUA116" s="863"/>
      <c r="QUB116" s="863"/>
      <c r="QUC116" s="861"/>
      <c r="QUD116" s="862"/>
      <c r="QUE116" s="862"/>
      <c r="QUF116" s="863"/>
      <c r="QUG116" s="863"/>
      <c r="QUH116" s="863"/>
      <c r="QUI116" s="863"/>
      <c r="QUJ116" s="863"/>
      <c r="QUK116" s="861"/>
      <c r="QUL116" s="862"/>
      <c r="QUM116" s="862"/>
      <c r="QUN116" s="863"/>
      <c r="QUO116" s="863"/>
      <c r="QUP116" s="863"/>
      <c r="QUQ116" s="863"/>
      <c r="QUR116" s="863"/>
      <c r="QUS116" s="861"/>
      <c r="QUT116" s="862"/>
      <c r="QUU116" s="862"/>
      <c r="QUV116" s="863"/>
      <c r="QUW116" s="863"/>
      <c r="QUX116" s="863"/>
      <c r="QUY116" s="863"/>
      <c r="QUZ116" s="863"/>
      <c r="QVA116" s="861"/>
      <c r="QVB116" s="862"/>
      <c r="QVC116" s="862"/>
      <c r="QVD116" s="863"/>
      <c r="QVE116" s="863"/>
      <c r="QVF116" s="863"/>
      <c r="QVG116" s="863"/>
      <c r="QVH116" s="863"/>
      <c r="QVI116" s="861"/>
      <c r="QVJ116" s="862"/>
      <c r="QVK116" s="862"/>
      <c r="QVL116" s="863"/>
      <c r="QVM116" s="863"/>
      <c r="QVN116" s="863"/>
      <c r="QVO116" s="863"/>
      <c r="QVP116" s="863"/>
      <c r="QVQ116" s="861"/>
      <c r="QVR116" s="862"/>
      <c r="QVS116" s="862"/>
      <c r="QVT116" s="863"/>
      <c r="QVU116" s="863"/>
      <c r="QVV116" s="863"/>
      <c r="QVW116" s="863"/>
      <c r="QVX116" s="863"/>
      <c r="QVY116" s="861"/>
      <c r="QVZ116" s="862"/>
      <c r="QWA116" s="862"/>
      <c r="QWB116" s="863"/>
      <c r="QWC116" s="863"/>
      <c r="QWD116" s="863"/>
      <c r="QWE116" s="863"/>
      <c r="QWF116" s="863"/>
      <c r="QWG116" s="861"/>
      <c r="QWH116" s="862"/>
      <c r="QWI116" s="862"/>
      <c r="QWJ116" s="863"/>
      <c r="QWK116" s="863"/>
      <c r="QWL116" s="863"/>
      <c r="QWM116" s="863"/>
      <c r="QWN116" s="863"/>
      <c r="QWO116" s="861"/>
      <c r="QWP116" s="862"/>
      <c r="QWQ116" s="862"/>
      <c r="QWR116" s="863"/>
      <c r="QWS116" s="863"/>
      <c r="QWT116" s="863"/>
      <c r="QWU116" s="863"/>
      <c r="QWV116" s="863"/>
      <c r="QWW116" s="861"/>
      <c r="QWX116" s="862"/>
      <c r="QWY116" s="862"/>
      <c r="QWZ116" s="863"/>
      <c r="QXA116" s="863"/>
      <c r="QXB116" s="863"/>
      <c r="QXC116" s="863"/>
      <c r="QXD116" s="863"/>
      <c r="QXE116" s="861"/>
      <c r="QXF116" s="862"/>
      <c r="QXG116" s="862"/>
      <c r="QXH116" s="863"/>
      <c r="QXI116" s="863"/>
      <c r="QXJ116" s="863"/>
      <c r="QXK116" s="863"/>
      <c r="QXL116" s="863"/>
      <c r="QXM116" s="861"/>
      <c r="QXN116" s="862"/>
      <c r="QXO116" s="862"/>
      <c r="QXP116" s="863"/>
      <c r="QXQ116" s="863"/>
      <c r="QXR116" s="863"/>
      <c r="QXS116" s="863"/>
      <c r="QXT116" s="863"/>
      <c r="QXU116" s="861"/>
      <c r="QXV116" s="862"/>
      <c r="QXW116" s="862"/>
      <c r="QXX116" s="863"/>
      <c r="QXY116" s="863"/>
      <c r="QXZ116" s="863"/>
      <c r="QYA116" s="863"/>
      <c r="QYB116" s="863"/>
      <c r="QYC116" s="861"/>
      <c r="QYD116" s="862"/>
      <c r="QYE116" s="862"/>
      <c r="QYF116" s="863"/>
      <c r="QYG116" s="863"/>
      <c r="QYH116" s="863"/>
      <c r="QYI116" s="863"/>
      <c r="QYJ116" s="863"/>
      <c r="QYK116" s="861"/>
      <c r="QYL116" s="862"/>
      <c r="QYM116" s="862"/>
      <c r="QYN116" s="863"/>
      <c r="QYO116" s="863"/>
      <c r="QYP116" s="863"/>
      <c r="QYQ116" s="863"/>
      <c r="QYR116" s="863"/>
      <c r="QYS116" s="861"/>
      <c r="QYT116" s="862"/>
      <c r="QYU116" s="862"/>
      <c r="QYV116" s="863"/>
      <c r="QYW116" s="863"/>
      <c r="QYX116" s="863"/>
      <c r="QYY116" s="863"/>
      <c r="QYZ116" s="863"/>
      <c r="QZA116" s="861"/>
      <c r="QZB116" s="862"/>
      <c r="QZC116" s="862"/>
      <c r="QZD116" s="863"/>
      <c r="QZE116" s="863"/>
      <c r="QZF116" s="863"/>
      <c r="QZG116" s="863"/>
      <c r="QZH116" s="863"/>
      <c r="QZI116" s="861"/>
      <c r="QZJ116" s="862"/>
      <c r="QZK116" s="862"/>
      <c r="QZL116" s="863"/>
      <c r="QZM116" s="863"/>
      <c r="QZN116" s="863"/>
      <c r="QZO116" s="863"/>
      <c r="QZP116" s="863"/>
      <c r="QZQ116" s="861"/>
      <c r="QZR116" s="862"/>
      <c r="QZS116" s="862"/>
      <c r="QZT116" s="863"/>
      <c r="QZU116" s="863"/>
      <c r="QZV116" s="863"/>
      <c r="QZW116" s="863"/>
      <c r="QZX116" s="863"/>
      <c r="QZY116" s="861"/>
      <c r="QZZ116" s="862"/>
      <c r="RAA116" s="862"/>
      <c r="RAB116" s="863"/>
      <c r="RAC116" s="863"/>
      <c r="RAD116" s="863"/>
      <c r="RAE116" s="863"/>
      <c r="RAF116" s="863"/>
      <c r="RAG116" s="861"/>
      <c r="RAH116" s="862"/>
      <c r="RAI116" s="862"/>
      <c r="RAJ116" s="863"/>
      <c r="RAK116" s="863"/>
      <c r="RAL116" s="863"/>
      <c r="RAM116" s="863"/>
      <c r="RAN116" s="863"/>
      <c r="RAO116" s="861"/>
      <c r="RAP116" s="862"/>
      <c r="RAQ116" s="862"/>
      <c r="RAR116" s="863"/>
      <c r="RAS116" s="863"/>
      <c r="RAT116" s="863"/>
      <c r="RAU116" s="863"/>
      <c r="RAV116" s="863"/>
      <c r="RAW116" s="861"/>
      <c r="RAX116" s="862"/>
      <c r="RAY116" s="862"/>
      <c r="RAZ116" s="863"/>
      <c r="RBA116" s="863"/>
      <c r="RBB116" s="863"/>
      <c r="RBC116" s="863"/>
      <c r="RBD116" s="863"/>
      <c r="RBE116" s="861"/>
      <c r="RBF116" s="862"/>
      <c r="RBG116" s="862"/>
      <c r="RBH116" s="863"/>
      <c r="RBI116" s="863"/>
      <c r="RBJ116" s="863"/>
      <c r="RBK116" s="863"/>
      <c r="RBL116" s="863"/>
      <c r="RBM116" s="861"/>
      <c r="RBN116" s="862"/>
      <c r="RBO116" s="862"/>
      <c r="RBP116" s="863"/>
      <c r="RBQ116" s="863"/>
      <c r="RBR116" s="863"/>
      <c r="RBS116" s="863"/>
      <c r="RBT116" s="863"/>
      <c r="RBU116" s="861"/>
      <c r="RBV116" s="862"/>
      <c r="RBW116" s="862"/>
      <c r="RBX116" s="863"/>
      <c r="RBY116" s="863"/>
      <c r="RBZ116" s="863"/>
      <c r="RCA116" s="863"/>
      <c r="RCB116" s="863"/>
      <c r="RCC116" s="861"/>
      <c r="RCD116" s="862"/>
      <c r="RCE116" s="862"/>
      <c r="RCF116" s="863"/>
      <c r="RCG116" s="863"/>
      <c r="RCH116" s="863"/>
      <c r="RCI116" s="863"/>
      <c r="RCJ116" s="863"/>
      <c r="RCK116" s="861"/>
      <c r="RCL116" s="862"/>
      <c r="RCM116" s="862"/>
      <c r="RCN116" s="863"/>
      <c r="RCO116" s="863"/>
      <c r="RCP116" s="863"/>
      <c r="RCQ116" s="863"/>
      <c r="RCR116" s="863"/>
      <c r="RCS116" s="861"/>
      <c r="RCT116" s="862"/>
      <c r="RCU116" s="862"/>
      <c r="RCV116" s="863"/>
      <c r="RCW116" s="863"/>
      <c r="RCX116" s="863"/>
      <c r="RCY116" s="863"/>
      <c r="RCZ116" s="863"/>
      <c r="RDA116" s="861"/>
      <c r="RDB116" s="862"/>
      <c r="RDC116" s="862"/>
      <c r="RDD116" s="863"/>
      <c r="RDE116" s="863"/>
      <c r="RDF116" s="863"/>
      <c r="RDG116" s="863"/>
      <c r="RDH116" s="863"/>
      <c r="RDI116" s="861"/>
      <c r="RDJ116" s="862"/>
      <c r="RDK116" s="862"/>
      <c r="RDL116" s="863"/>
      <c r="RDM116" s="863"/>
      <c r="RDN116" s="863"/>
      <c r="RDO116" s="863"/>
      <c r="RDP116" s="863"/>
      <c r="RDQ116" s="861"/>
      <c r="RDR116" s="862"/>
      <c r="RDS116" s="862"/>
      <c r="RDT116" s="863"/>
      <c r="RDU116" s="863"/>
      <c r="RDV116" s="863"/>
      <c r="RDW116" s="863"/>
      <c r="RDX116" s="863"/>
      <c r="RDY116" s="861"/>
      <c r="RDZ116" s="862"/>
      <c r="REA116" s="862"/>
      <c r="REB116" s="863"/>
      <c r="REC116" s="863"/>
      <c r="RED116" s="863"/>
      <c r="REE116" s="863"/>
      <c r="REF116" s="863"/>
      <c r="REG116" s="861"/>
      <c r="REH116" s="862"/>
      <c r="REI116" s="862"/>
      <c r="REJ116" s="863"/>
      <c r="REK116" s="863"/>
      <c r="REL116" s="863"/>
      <c r="REM116" s="863"/>
      <c r="REN116" s="863"/>
      <c r="REO116" s="861"/>
      <c r="REP116" s="862"/>
      <c r="REQ116" s="862"/>
      <c r="RER116" s="863"/>
      <c r="RES116" s="863"/>
      <c r="RET116" s="863"/>
      <c r="REU116" s="863"/>
      <c r="REV116" s="863"/>
      <c r="REW116" s="861"/>
      <c r="REX116" s="862"/>
      <c r="REY116" s="862"/>
      <c r="REZ116" s="863"/>
      <c r="RFA116" s="863"/>
      <c r="RFB116" s="863"/>
      <c r="RFC116" s="863"/>
      <c r="RFD116" s="863"/>
      <c r="RFE116" s="861"/>
      <c r="RFF116" s="862"/>
      <c r="RFG116" s="862"/>
      <c r="RFH116" s="863"/>
      <c r="RFI116" s="863"/>
      <c r="RFJ116" s="863"/>
      <c r="RFK116" s="863"/>
      <c r="RFL116" s="863"/>
      <c r="RFM116" s="861"/>
      <c r="RFN116" s="862"/>
      <c r="RFO116" s="862"/>
      <c r="RFP116" s="863"/>
      <c r="RFQ116" s="863"/>
      <c r="RFR116" s="863"/>
      <c r="RFS116" s="863"/>
      <c r="RFT116" s="863"/>
      <c r="RFU116" s="861"/>
      <c r="RFV116" s="862"/>
      <c r="RFW116" s="862"/>
      <c r="RFX116" s="863"/>
      <c r="RFY116" s="863"/>
      <c r="RFZ116" s="863"/>
      <c r="RGA116" s="863"/>
      <c r="RGB116" s="863"/>
      <c r="RGC116" s="861"/>
      <c r="RGD116" s="862"/>
      <c r="RGE116" s="862"/>
      <c r="RGF116" s="863"/>
      <c r="RGG116" s="863"/>
      <c r="RGH116" s="863"/>
      <c r="RGI116" s="863"/>
      <c r="RGJ116" s="863"/>
      <c r="RGK116" s="861"/>
      <c r="RGL116" s="862"/>
      <c r="RGM116" s="862"/>
      <c r="RGN116" s="863"/>
      <c r="RGO116" s="863"/>
      <c r="RGP116" s="863"/>
      <c r="RGQ116" s="863"/>
      <c r="RGR116" s="863"/>
      <c r="RGS116" s="861"/>
      <c r="RGT116" s="862"/>
      <c r="RGU116" s="862"/>
      <c r="RGV116" s="863"/>
      <c r="RGW116" s="863"/>
      <c r="RGX116" s="863"/>
      <c r="RGY116" s="863"/>
      <c r="RGZ116" s="863"/>
      <c r="RHA116" s="861"/>
      <c r="RHB116" s="862"/>
      <c r="RHC116" s="862"/>
      <c r="RHD116" s="863"/>
      <c r="RHE116" s="863"/>
      <c r="RHF116" s="863"/>
      <c r="RHG116" s="863"/>
      <c r="RHH116" s="863"/>
      <c r="RHI116" s="861"/>
      <c r="RHJ116" s="862"/>
      <c r="RHK116" s="862"/>
      <c r="RHL116" s="863"/>
      <c r="RHM116" s="863"/>
      <c r="RHN116" s="863"/>
      <c r="RHO116" s="863"/>
      <c r="RHP116" s="863"/>
      <c r="RHQ116" s="861"/>
      <c r="RHR116" s="862"/>
      <c r="RHS116" s="862"/>
      <c r="RHT116" s="863"/>
      <c r="RHU116" s="863"/>
      <c r="RHV116" s="863"/>
      <c r="RHW116" s="863"/>
      <c r="RHX116" s="863"/>
      <c r="RHY116" s="861"/>
      <c r="RHZ116" s="862"/>
      <c r="RIA116" s="862"/>
      <c r="RIB116" s="863"/>
      <c r="RIC116" s="863"/>
      <c r="RID116" s="863"/>
      <c r="RIE116" s="863"/>
      <c r="RIF116" s="863"/>
      <c r="RIG116" s="861"/>
      <c r="RIH116" s="862"/>
      <c r="RII116" s="862"/>
      <c r="RIJ116" s="863"/>
      <c r="RIK116" s="863"/>
      <c r="RIL116" s="863"/>
      <c r="RIM116" s="863"/>
      <c r="RIN116" s="863"/>
      <c r="RIO116" s="861"/>
      <c r="RIP116" s="862"/>
      <c r="RIQ116" s="862"/>
      <c r="RIR116" s="863"/>
      <c r="RIS116" s="863"/>
      <c r="RIT116" s="863"/>
      <c r="RIU116" s="863"/>
      <c r="RIV116" s="863"/>
      <c r="RIW116" s="861"/>
      <c r="RIX116" s="862"/>
      <c r="RIY116" s="862"/>
      <c r="RIZ116" s="863"/>
      <c r="RJA116" s="863"/>
      <c r="RJB116" s="863"/>
      <c r="RJC116" s="863"/>
      <c r="RJD116" s="863"/>
      <c r="RJE116" s="861"/>
      <c r="RJF116" s="862"/>
      <c r="RJG116" s="862"/>
      <c r="RJH116" s="863"/>
      <c r="RJI116" s="863"/>
      <c r="RJJ116" s="863"/>
      <c r="RJK116" s="863"/>
      <c r="RJL116" s="863"/>
      <c r="RJM116" s="861"/>
      <c r="RJN116" s="862"/>
      <c r="RJO116" s="862"/>
      <c r="RJP116" s="863"/>
      <c r="RJQ116" s="863"/>
      <c r="RJR116" s="863"/>
      <c r="RJS116" s="863"/>
      <c r="RJT116" s="863"/>
      <c r="RJU116" s="861"/>
      <c r="RJV116" s="862"/>
      <c r="RJW116" s="862"/>
      <c r="RJX116" s="863"/>
      <c r="RJY116" s="863"/>
      <c r="RJZ116" s="863"/>
      <c r="RKA116" s="863"/>
      <c r="RKB116" s="863"/>
      <c r="RKC116" s="861"/>
      <c r="RKD116" s="862"/>
      <c r="RKE116" s="862"/>
      <c r="RKF116" s="863"/>
      <c r="RKG116" s="863"/>
      <c r="RKH116" s="863"/>
      <c r="RKI116" s="863"/>
      <c r="RKJ116" s="863"/>
      <c r="RKK116" s="861"/>
      <c r="RKL116" s="862"/>
      <c r="RKM116" s="862"/>
      <c r="RKN116" s="863"/>
      <c r="RKO116" s="863"/>
      <c r="RKP116" s="863"/>
      <c r="RKQ116" s="863"/>
      <c r="RKR116" s="863"/>
      <c r="RKS116" s="861"/>
      <c r="RKT116" s="862"/>
      <c r="RKU116" s="862"/>
      <c r="RKV116" s="863"/>
      <c r="RKW116" s="863"/>
      <c r="RKX116" s="863"/>
      <c r="RKY116" s="863"/>
      <c r="RKZ116" s="863"/>
      <c r="RLA116" s="861"/>
      <c r="RLB116" s="862"/>
      <c r="RLC116" s="862"/>
      <c r="RLD116" s="863"/>
      <c r="RLE116" s="863"/>
      <c r="RLF116" s="863"/>
      <c r="RLG116" s="863"/>
      <c r="RLH116" s="863"/>
      <c r="RLI116" s="861"/>
      <c r="RLJ116" s="862"/>
      <c r="RLK116" s="862"/>
      <c r="RLL116" s="863"/>
      <c r="RLM116" s="863"/>
      <c r="RLN116" s="863"/>
      <c r="RLO116" s="863"/>
      <c r="RLP116" s="863"/>
      <c r="RLQ116" s="861"/>
      <c r="RLR116" s="862"/>
      <c r="RLS116" s="862"/>
      <c r="RLT116" s="863"/>
      <c r="RLU116" s="863"/>
      <c r="RLV116" s="863"/>
      <c r="RLW116" s="863"/>
      <c r="RLX116" s="863"/>
      <c r="RLY116" s="861"/>
      <c r="RLZ116" s="862"/>
      <c r="RMA116" s="862"/>
      <c r="RMB116" s="863"/>
      <c r="RMC116" s="863"/>
      <c r="RMD116" s="863"/>
      <c r="RME116" s="863"/>
      <c r="RMF116" s="863"/>
      <c r="RMG116" s="861"/>
      <c r="RMH116" s="862"/>
      <c r="RMI116" s="862"/>
      <c r="RMJ116" s="863"/>
      <c r="RMK116" s="863"/>
      <c r="RML116" s="863"/>
      <c r="RMM116" s="863"/>
      <c r="RMN116" s="863"/>
      <c r="RMO116" s="861"/>
      <c r="RMP116" s="862"/>
      <c r="RMQ116" s="862"/>
      <c r="RMR116" s="863"/>
      <c r="RMS116" s="863"/>
      <c r="RMT116" s="863"/>
      <c r="RMU116" s="863"/>
      <c r="RMV116" s="863"/>
      <c r="RMW116" s="861"/>
      <c r="RMX116" s="862"/>
      <c r="RMY116" s="862"/>
      <c r="RMZ116" s="863"/>
      <c r="RNA116" s="863"/>
      <c r="RNB116" s="863"/>
      <c r="RNC116" s="863"/>
      <c r="RND116" s="863"/>
      <c r="RNE116" s="861"/>
      <c r="RNF116" s="862"/>
      <c r="RNG116" s="862"/>
      <c r="RNH116" s="863"/>
      <c r="RNI116" s="863"/>
      <c r="RNJ116" s="863"/>
      <c r="RNK116" s="863"/>
      <c r="RNL116" s="863"/>
      <c r="RNM116" s="861"/>
      <c r="RNN116" s="862"/>
      <c r="RNO116" s="862"/>
      <c r="RNP116" s="863"/>
      <c r="RNQ116" s="863"/>
      <c r="RNR116" s="863"/>
      <c r="RNS116" s="863"/>
      <c r="RNT116" s="863"/>
      <c r="RNU116" s="861"/>
      <c r="RNV116" s="862"/>
      <c r="RNW116" s="862"/>
      <c r="RNX116" s="863"/>
      <c r="RNY116" s="863"/>
      <c r="RNZ116" s="863"/>
      <c r="ROA116" s="863"/>
      <c r="ROB116" s="863"/>
      <c r="ROC116" s="861"/>
      <c r="ROD116" s="862"/>
      <c r="ROE116" s="862"/>
      <c r="ROF116" s="863"/>
      <c r="ROG116" s="863"/>
      <c r="ROH116" s="863"/>
      <c r="ROI116" s="863"/>
      <c r="ROJ116" s="863"/>
      <c r="ROK116" s="861"/>
      <c r="ROL116" s="862"/>
      <c r="ROM116" s="862"/>
      <c r="RON116" s="863"/>
      <c r="ROO116" s="863"/>
      <c r="ROP116" s="863"/>
      <c r="ROQ116" s="863"/>
      <c r="ROR116" s="863"/>
      <c r="ROS116" s="861"/>
      <c r="ROT116" s="862"/>
      <c r="ROU116" s="862"/>
      <c r="ROV116" s="863"/>
      <c r="ROW116" s="863"/>
      <c r="ROX116" s="863"/>
      <c r="ROY116" s="863"/>
      <c r="ROZ116" s="863"/>
      <c r="RPA116" s="861"/>
      <c r="RPB116" s="862"/>
      <c r="RPC116" s="862"/>
      <c r="RPD116" s="863"/>
      <c r="RPE116" s="863"/>
      <c r="RPF116" s="863"/>
      <c r="RPG116" s="863"/>
      <c r="RPH116" s="863"/>
      <c r="RPI116" s="861"/>
      <c r="RPJ116" s="862"/>
      <c r="RPK116" s="862"/>
      <c r="RPL116" s="863"/>
      <c r="RPM116" s="863"/>
      <c r="RPN116" s="863"/>
      <c r="RPO116" s="863"/>
      <c r="RPP116" s="863"/>
      <c r="RPQ116" s="861"/>
      <c r="RPR116" s="862"/>
      <c r="RPS116" s="862"/>
      <c r="RPT116" s="863"/>
      <c r="RPU116" s="863"/>
      <c r="RPV116" s="863"/>
      <c r="RPW116" s="863"/>
      <c r="RPX116" s="863"/>
      <c r="RPY116" s="861"/>
      <c r="RPZ116" s="862"/>
      <c r="RQA116" s="862"/>
      <c r="RQB116" s="863"/>
      <c r="RQC116" s="863"/>
      <c r="RQD116" s="863"/>
      <c r="RQE116" s="863"/>
      <c r="RQF116" s="863"/>
      <c r="RQG116" s="861"/>
      <c r="RQH116" s="862"/>
      <c r="RQI116" s="862"/>
      <c r="RQJ116" s="863"/>
      <c r="RQK116" s="863"/>
      <c r="RQL116" s="863"/>
      <c r="RQM116" s="863"/>
      <c r="RQN116" s="863"/>
      <c r="RQO116" s="861"/>
      <c r="RQP116" s="862"/>
      <c r="RQQ116" s="862"/>
      <c r="RQR116" s="863"/>
      <c r="RQS116" s="863"/>
      <c r="RQT116" s="863"/>
      <c r="RQU116" s="863"/>
      <c r="RQV116" s="863"/>
      <c r="RQW116" s="861"/>
      <c r="RQX116" s="862"/>
      <c r="RQY116" s="862"/>
      <c r="RQZ116" s="863"/>
      <c r="RRA116" s="863"/>
      <c r="RRB116" s="863"/>
      <c r="RRC116" s="863"/>
      <c r="RRD116" s="863"/>
      <c r="RRE116" s="861"/>
      <c r="RRF116" s="862"/>
      <c r="RRG116" s="862"/>
      <c r="RRH116" s="863"/>
      <c r="RRI116" s="863"/>
      <c r="RRJ116" s="863"/>
      <c r="RRK116" s="863"/>
      <c r="RRL116" s="863"/>
      <c r="RRM116" s="861"/>
      <c r="RRN116" s="862"/>
      <c r="RRO116" s="862"/>
      <c r="RRP116" s="863"/>
      <c r="RRQ116" s="863"/>
      <c r="RRR116" s="863"/>
      <c r="RRS116" s="863"/>
      <c r="RRT116" s="863"/>
      <c r="RRU116" s="861"/>
      <c r="RRV116" s="862"/>
      <c r="RRW116" s="862"/>
      <c r="RRX116" s="863"/>
      <c r="RRY116" s="863"/>
      <c r="RRZ116" s="863"/>
      <c r="RSA116" s="863"/>
      <c r="RSB116" s="863"/>
      <c r="RSC116" s="861"/>
      <c r="RSD116" s="862"/>
      <c r="RSE116" s="862"/>
      <c r="RSF116" s="863"/>
      <c r="RSG116" s="863"/>
      <c r="RSH116" s="863"/>
      <c r="RSI116" s="863"/>
      <c r="RSJ116" s="863"/>
      <c r="RSK116" s="861"/>
      <c r="RSL116" s="862"/>
      <c r="RSM116" s="862"/>
      <c r="RSN116" s="863"/>
      <c r="RSO116" s="863"/>
      <c r="RSP116" s="863"/>
      <c r="RSQ116" s="863"/>
      <c r="RSR116" s="863"/>
      <c r="RSS116" s="861"/>
      <c r="RST116" s="862"/>
      <c r="RSU116" s="862"/>
      <c r="RSV116" s="863"/>
      <c r="RSW116" s="863"/>
      <c r="RSX116" s="863"/>
      <c r="RSY116" s="863"/>
      <c r="RSZ116" s="863"/>
      <c r="RTA116" s="861"/>
      <c r="RTB116" s="862"/>
      <c r="RTC116" s="862"/>
      <c r="RTD116" s="863"/>
      <c r="RTE116" s="863"/>
      <c r="RTF116" s="863"/>
      <c r="RTG116" s="863"/>
      <c r="RTH116" s="863"/>
      <c r="RTI116" s="861"/>
      <c r="RTJ116" s="862"/>
      <c r="RTK116" s="862"/>
      <c r="RTL116" s="863"/>
      <c r="RTM116" s="863"/>
      <c r="RTN116" s="863"/>
      <c r="RTO116" s="863"/>
      <c r="RTP116" s="863"/>
      <c r="RTQ116" s="861"/>
      <c r="RTR116" s="862"/>
      <c r="RTS116" s="862"/>
      <c r="RTT116" s="863"/>
      <c r="RTU116" s="863"/>
      <c r="RTV116" s="863"/>
      <c r="RTW116" s="863"/>
      <c r="RTX116" s="863"/>
      <c r="RTY116" s="861"/>
      <c r="RTZ116" s="862"/>
      <c r="RUA116" s="862"/>
      <c r="RUB116" s="863"/>
      <c r="RUC116" s="863"/>
      <c r="RUD116" s="863"/>
      <c r="RUE116" s="863"/>
      <c r="RUF116" s="863"/>
      <c r="RUG116" s="861"/>
      <c r="RUH116" s="862"/>
      <c r="RUI116" s="862"/>
      <c r="RUJ116" s="863"/>
      <c r="RUK116" s="863"/>
      <c r="RUL116" s="863"/>
      <c r="RUM116" s="863"/>
      <c r="RUN116" s="863"/>
      <c r="RUO116" s="861"/>
      <c r="RUP116" s="862"/>
      <c r="RUQ116" s="862"/>
      <c r="RUR116" s="863"/>
      <c r="RUS116" s="863"/>
      <c r="RUT116" s="863"/>
      <c r="RUU116" s="863"/>
      <c r="RUV116" s="863"/>
      <c r="RUW116" s="861"/>
      <c r="RUX116" s="862"/>
      <c r="RUY116" s="862"/>
      <c r="RUZ116" s="863"/>
      <c r="RVA116" s="863"/>
      <c r="RVB116" s="863"/>
      <c r="RVC116" s="863"/>
      <c r="RVD116" s="863"/>
      <c r="RVE116" s="861"/>
      <c r="RVF116" s="862"/>
      <c r="RVG116" s="862"/>
      <c r="RVH116" s="863"/>
      <c r="RVI116" s="863"/>
      <c r="RVJ116" s="863"/>
      <c r="RVK116" s="863"/>
      <c r="RVL116" s="863"/>
      <c r="RVM116" s="861"/>
      <c r="RVN116" s="862"/>
      <c r="RVO116" s="862"/>
      <c r="RVP116" s="863"/>
      <c r="RVQ116" s="863"/>
      <c r="RVR116" s="863"/>
      <c r="RVS116" s="863"/>
      <c r="RVT116" s="863"/>
      <c r="RVU116" s="861"/>
      <c r="RVV116" s="862"/>
      <c r="RVW116" s="862"/>
      <c r="RVX116" s="863"/>
      <c r="RVY116" s="863"/>
      <c r="RVZ116" s="863"/>
      <c r="RWA116" s="863"/>
      <c r="RWB116" s="863"/>
      <c r="RWC116" s="861"/>
      <c r="RWD116" s="862"/>
      <c r="RWE116" s="862"/>
      <c r="RWF116" s="863"/>
      <c r="RWG116" s="863"/>
      <c r="RWH116" s="863"/>
      <c r="RWI116" s="863"/>
      <c r="RWJ116" s="863"/>
      <c r="RWK116" s="861"/>
      <c r="RWL116" s="862"/>
      <c r="RWM116" s="862"/>
      <c r="RWN116" s="863"/>
      <c r="RWO116" s="863"/>
      <c r="RWP116" s="863"/>
      <c r="RWQ116" s="863"/>
      <c r="RWR116" s="863"/>
      <c r="RWS116" s="861"/>
      <c r="RWT116" s="862"/>
      <c r="RWU116" s="862"/>
      <c r="RWV116" s="863"/>
      <c r="RWW116" s="863"/>
      <c r="RWX116" s="863"/>
      <c r="RWY116" s="863"/>
      <c r="RWZ116" s="863"/>
      <c r="RXA116" s="861"/>
      <c r="RXB116" s="862"/>
      <c r="RXC116" s="862"/>
      <c r="RXD116" s="863"/>
      <c r="RXE116" s="863"/>
      <c r="RXF116" s="863"/>
      <c r="RXG116" s="863"/>
      <c r="RXH116" s="863"/>
      <c r="RXI116" s="861"/>
      <c r="RXJ116" s="862"/>
      <c r="RXK116" s="862"/>
      <c r="RXL116" s="863"/>
      <c r="RXM116" s="863"/>
      <c r="RXN116" s="863"/>
      <c r="RXO116" s="863"/>
      <c r="RXP116" s="863"/>
      <c r="RXQ116" s="861"/>
      <c r="RXR116" s="862"/>
      <c r="RXS116" s="862"/>
      <c r="RXT116" s="863"/>
      <c r="RXU116" s="863"/>
      <c r="RXV116" s="863"/>
      <c r="RXW116" s="863"/>
      <c r="RXX116" s="863"/>
      <c r="RXY116" s="861"/>
      <c r="RXZ116" s="862"/>
      <c r="RYA116" s="862"/>
      <c r="RYB116" s="863"/>
      <c r="RYC116" s="863"/>
      <c r="RYD116" s="863"/>
      <c r="RYE116" s="863"/>
      <c r="RYF116" s="863"/>
      <c r="RYG116" s="861"/>
      <c r="RYH116" s="862"/>
      <c r="RYI116" s="862"/>
      <c r="RYJ116" s="863"/>
      <c r="RYK116" s="863"/>
      <c r="RYL116" s="863"/>
      <c r="RYM116" s="863"/>
      <c r="RYN116" s="863"/>
      <c r="RYO116" s="861"/>
      <c r="RYP116" s="862"/>
      <c r="RYQ116" s="862"/>
      <c r="RYR116" s="863"/>
      <c r="RYS116" s="863"/>
      <c r="RYT116" s="863"/>
      <c r="RYU116" s="863"/>
      <c r="RYV116" s="863"/>
      <c r="RYW116" s="861"/>
      <c r="RYX116" s="862"/>
      <c r="RYY116" s="862"/>
      <c r="RYZ116" s="863"/>
      <c r="RZA116" s="863"/>
      <c r="RZB116" s="863"/>
      <c r="RZC116" s="863"/>
      <c r="RZD116" s="863"/>
      <c r="RZE116" s="861"/>
      <c r="RZF116" s="862"/>
      <c r="RZG116" s="862"/>
      <c r="RZH116" s="863"/>
      <c r="RZI116" s="863"/>
      <c r="RZJ116" s="863"/>
      <c r="RZK116" s="863"/>
      <c r="RZL116" s="863"/>
      <c r="RZM116" s="861"/>
      <c r="RZN116" s="862"/>
      <c r="RZO116" s="862"/>
      <c r="RZP116" s="863"/>
      <c r="RZQ116" s="863"/>
      <c r="RZR116" s="863"/>
      <c r="RZS116" s="863"/>
      <c r="RZT116" s="863"/>
      <c r="RZU116" s="861"/>
      <c r="RZV116" s="862"/>
      <c r="RZW116" s="862"/>
      <c r="RZX116" s="863"/>
      <c r="RZY116" s="863"/>
      <c r="RZZ116" s="863"/>
      <c r="SAA116" s="863"/>
      <c r="SAB116" s="863"/>
      <c r="SAC116" s="861"/>
      <c r="SAD116" s="862"/>
      <c r="SAE116" s="862"/>
      <c r="SAF116" s="863"/>
      <c r="SAG116" s="863"/>
      <c r="SAH116" s="863"/>
      <c r="SAI116" s="863"/>
      <c r="SAJ116" s="863"/>
      <c r="SAK116" s="861"/>
      <c r="SAL116" s="862"/>
      <c r="SAM116" s="862"/>
      <c r="SAN116" s="863"/>
      <c r="SAO116" s="863"/>
      <c r="SAP116" s="863"/>
      <c r="SAQ116" s="863"/>
      <c r="SAR116" s="863"/>
      <c r="SAS116" s="861"/>
      <c r="SAT116" s="862"/>
      <c r="SAU116" s="862"/>
      <c r="SAV116" s="863"/>
      <c r="SAW116" s="863"/>
      <c r="SAX116" s="863"/>
      <c r="SAY116" s="863"/>
      <c r="SAZ116" s="863"/>
      <c r="SBA116" s="861"/>
      <c r="SBB116" s="862"/>
      <c r="SBC116" s="862"/>
      <c r="SBD116" s="863"/>
      <c r="SBE116" s="863"/>
      <c r="SBF116" s="863"/>
      <c r="SBG116" s="863"/>
      <c r="SBH116" s="863"/>
      <c r="SBI116" s="861"/>
      <c r="SBJ116" s="862"/>
      <c r="SBK116" s="862"/>
      <c r="SBL116" s="863"/>
      <c r="SBM116" s="863"/>
      <c r="SBN116" s="863"/>
      <c r="SBO116" s="863"/>
      <c r="SBP116" s="863"/>
      <c r="SBQ116" s="861"/>
      <c r="SBR116" s="862"/>
      <c r="SBS116" s="862"/>
      <c r="SBT116" s="863"/>
      <c r="SBU116" s="863"/>
      <c r="SBV116" s="863"/>
      <c r="SBW116" s="863"/>
      <c r="SBX116" s="863"/>
      <c r="SBY116" s="861"/>
      <c r="SBZ116" s="862"/>
      <c r="SCA116" s="862"/>
      <c r="SCB116" s="863"/>
      <c r="SCC116" s="863"/>
      <c r="SCD116" s="863"/>
      <c r="SCE116" s="863"/>
      <c r="SCF116" s="863"/>
      <c r="SCG116" s="861"/>
      <c r="SCH116" s="862"/>
      <c r="SCI116" s="862"/>
      <c r="SCJ116" s="863"/>
      <c r="SCK116" s="863"/>
      <c r="SCL116" s="863"/>
      <c r="SCM116" s="863"/>
      <c r="SCN116" s="863"/>
      <c r="SCO116" s="861"/>
      <c r="SCP116" s="862"/>
      <c r="SCQ116" s="862"/>
      <c r="SCR116" s="863"/>
      <c r="SCS116" s="863"/>
      <c r="SCT116" s="863"/>
      <c r="SCU116" s="863"/>
      <c r="SCV116" s="863"/>
      <c r="SCW116" s="861"/>
      <c r="SCX116" s="862"/>
      <c r="SCY116" s="862"/>
      <c r="SCZ116" s="863"/>
      <c r="SDA116" s="863"/>
      <c r="SDB116" s="863"/>
      <c r="SDC116" s="863"/>
      <c r="SDD116" s="863"/>
      <c r="SDE116" s="861"/>
      <c r="SDF116" s="862"/>
      <c r="SDG116" s="862"/>
      <c r="SDH116" s="863"/>
      <c r="SDI116" s="863"/>
      <c r="SDJ116" s="863"/>
      <c r="SDK116" s="863"/>
      <c r="SDL116" s="863"/>
      <c r="SDM116" s="861"/>
      <c r="SDN116" s="862"/>
      <c r="SDO116" s="862"/>
      <c r="SDP116" s="863"/>
      <c r="SDQ116" s="863"/>
      <c r="SDR116" s="863"/>
      <c r="SDS116" s="863"/>
      <c r="SDT116" s="863"/>
      <c r="SDU116" s="861"/>
      <c r="SDV116" s="862"/>
      <c r="SDW116" s="862"/>
      <c r="SDX116" s="863"/>
      <c r="SDY116" s="863"/>
      <c r="SDZ116" s="863"/>
      <c r="SEA116" s="863"/>
      <c r="SEB116" s="863"/>
      <c r="SEC116" s="861"/>
      <c r="SED116" s="862"/>
      <c r="SEE116" s="862"/>
      <c r="SEF116" s="863"/>
      <c r="SEG116" s="863"/>
      <c r="SEH116" s="863"/>
      <c r="SEI116" s="863"/>
      <c r="SEJ116" s="863"/>
      <c r="SEK116" s="861"/>
      <c r="SEL116" s="862"/>
      <c r="SEM116" s="862"/>
      <c r="SEN116" s="863"/>
      <c r="SEO116" s="863"/>
      <c r="SEP116" s="863"/>
      <c r="SEQ116" s="863"/>
      <c r="SER116" s="863"/>
      <c r="SES116" s="861"/>
      <c r="SET116" s="862"/>
      <c r="SEU116" s="862"/>
      <c r="SEV116" s="863"/>
      <c r="SEW116" s="863"/>
      <c r="SEX116" s="863"/>
      <c r="SEY116" s="863"/>
      <c r="SEZ116" s="863"/>
      <c r="SFA116" s="861"/>
      <c r="SFB116" s="862"/>
      <c r="SFC116" s="862"/>
      <c r="SFD116" s="863"/>
      <c r="SFE116" s="863"/>
      <c r="SFF116" s="863"/>
      <c r="SFG116" s="863"/>
      <c r="SFH116" s="863"/>
      <c r="SFI116" s="861"/>
      <c r="SFJ116" s="862"/>
      <c r="SFK116" s="862"/>
      <c r="SFL116" s="863"/>
      <c r="SFM116" s="863"/>
      <c r="SFN116" s="863"/>
      <c r="SFO116" s="863"/>
      <c r="SFP116" s="863"/>
      <c r="SFQ116" s="861"/>
      <c r="SFR116" s="862"/>
      <c r="SFS116" s="862"/>
      <c r="SFT116" s="863"/>
      <c r="SFU116" s="863"/>
      <c r="SFV116" s="863"/>
      <c r="SFW116" s="863"/>
      <c r="SFX116" s="863"/>
      <c r="SFY116" s="861"/>
      <c r="SFZ116" s="862"/>
      <c r="SGA116" s="862"/>
      <c r="SGB116" s="863"/>
      <c r="SGC116" s="863"/>
      <c r="SGD116" s="863"/>
      <c r="SGE116" s="863"/>
      <c r="SGF116" s="863"/>
      <c r="SGG116" s="861"/>
      <c r="SGH116" s="862"/>
      <c r="SGI116" s="862"/>
      <c r="SGJ116" s="863"/>
      <c r="SGK116" s="863"/>
      <c r="SGL116" s="863"/>
      <c r="SGM116" s="863"/>
      <c r="SGN116" s="863"/>
      <c r="SGO116" s="861"/>
      <c r="SGP116" s="862"/>
      <c r="SGQ116" s="862"/>
      <c r="SGR116" s="863"/>
      <c r="SGS116" s="863"/>
      <c r="SGT116" s="863"/>
      <c r="SGU116" s="863"/>
      <c r="SGV116" s="863"/>
      <c r="SGW116" s="861"/>
      <c r="SGX116" s="862"/>
      <c r="SGY116" s="862"/>
      <c r="SGZ116" s="863"/>
      <c r="SHA116" s="863"/>
      <c r="SHB116" s="863"/>
      <c r="SHC116" s="863"/>
      <c r="SHD116" s="863"/>
      <c r="SHE116" s="861"/>
      <c r="SHF116" s="862"/>
      <c r="SHG116" s="862"/>
      <c r="SHH116" s="863"/>
      <c r="SHI116" s="863"/>
      <c r="SHJ116" s="863"/>
      <c r="SHK116" s="863"/>
      <c r="SHL116" s="863"/>
      <c r="SHM116" s="861"/>
      <c r="SHN116" s="862"/>
      <c r="SHO116" s="862"/>
      <c r="SHP116" s="863"/>
      <c r="SHQ116" s="863"/>
      <c r="SHR116" s="863"/>
      <c r="SHS116" s="863"/>
      <c r="SHT116" s="863"/>
      <c r="SHU116" s="861"/>
      <c r="SHV116" s="862"/>
      <c r="SHW116" s="862"/>
      <c r="SHX116" s="863"/>
      <c r="SHY116" s="863"/>
      <c r="SHZ116" s="863"/>
      <c r="SIA116" s="863"/>
      <c r="SIB116" s="863"/>
      <c r="SIC116" s="861"/>
      <c r="SID116" s="862"/>
      <c r="SIE116" s="862"/>
      <c r="SIF116" s="863"/>
      <c r="SIG116" s="863"/>
      <c r="SIH116" s="863"/>
      <c r="SII116" s="863"/>
      <c r="SIJ116" s="863"/>
      <c r="SIK116" s="861"/>
      <c r="SIL116" s="862"/>
      <c r="SIM116" s="862"/>
      <c r="SIN116" s="863"/>
      <c r="SIO116" s="863"/>
      <c r="SIP116" s="863"/>
      <c r="SIQ116" s="863"/>
      <c r="SIR116" s="863"/>
      <c r="SIS116" s="861"/>
      <c r="SIT116" s="862"/>
      <c r="SIU116" s="862"/>
      <c r="SIV116" s="863"/>
      <c r="SIW116" s="863"/>
      <c r="SIX116" s="863"/>
      <c r="SIY116" s="863"/>
      <c r="SIZ116" s="863"/>
      <c r="SJA116" s="861"/>
      <c r="SJB116" s="862"/>
      <c r="SJC116" s="862"/>
      <c r="SJD116" s="863"/>
      <c r="SJE116" s="863"/>
      <c r="SJF116" s="863"/>
      <c r="SJG116" s="863"/>
      <c r="SJH116" s="863"/>
      <c r="SJI116" s="861"/>
      <c r="SJJ116" s="862"/>
      <c r="SJK116" s="862"/>
      <c r="SJL116" s="863"/>
      <c r="SJM116" s="863"/>
      <c r="SJN116" s="863"/>
      <c r="SJO116" s="863"/>
      <c r="SJP116" s="863"/>
      <c r="SJQ116" s="861"/>
      <c r="SJR116" s="862"/>
      <c r="SJS116" s="862"/>
      <c r="SJT116" s="863"/>
      <c r="SJU116" s="863"/>
      <c r="SJV116" s="863"/>
      <c r="SJW116" s="863"/>
      <c r="SJX116" s="863"/>
      <c r="SJY116" s="861"/>
      <c r="SJZ116" s="862"/>
      <c r="SKA116" s="862"/>
      <c r="SKB116" s="863"/>
      <c r="SKC116" s="863"/>
      <c r="SKD116" s="863"/>
      <c r="SKE116" s="863"/>
      <c r="SKF116" s="863"/>
      <c r="SKG116" s="861"/>
      <c r="SKH116" s="862"/>
      <c r="SKI116" s="862"/>
      <c r="SKJ116" s="863"/>
      <c r="SKK116" s="863"/>
      <c r="SKL116" s="863"/>
      <c r="SKM116" s="863"/>
      <c r="SKN116" s="863"/>
      <c r="SKO116" s="861"/>
      <c r="SKP116" s="862"/>
      <c r="SKQ116" s="862"/>
      <c r="SKR116" s="863"/>
      <c r="SKS116" s="863"/>
      <c r="SKT116" s="863"/>
      <c r="SKU116" s="863"/>
      <c r="SKV116" s="863"/>
      <c r="SKW116" s="861"/>
      <c r="SKX116" s="862"/>
      <c r="SKY116" s="862"/>
      <c r="SKZ116" s="863"/>
      <c r="SLA116" s="863"/>
      <c r="SLB116" s="863"/>
      <c r="SLC116" s="863"/>
      <c r="SLD116" s="863"/>
      <c r="SLE116" s="861"/>
      <c r="SLF116" s="862"/>
      <c r="SLG116" s="862"/>
      <c r="SLH116" s="863"/>
      <c r="SLI116" s="863"/>
      <c r="SLJ116" s="863"/>
      <c r="SLK116" s="863"/>
      <c r="SLL116" s="863"/>
      <c r="SLM116" s="861"/>
      <c r="SLN116" s="862"/>
      <c r="SLO116" s="862"/>
      <c r="SLP116" s="863"/>
      <c r="SLQ116" s="863"/>
      <c r="SLR116" s="863"/>
      <c r="SLS116" s="863"/>
      <c r="SLT116" s="863"/>
      <c r="SLU116" s="861"/>
      <c r="SLV116" s="862"/>
      <c r="SLW116" s="862"/>
      <c r="SLX116" s="863"/>
      <c r="SLY116" s="863"/>
      <c r="SLZ116" s="863"/>
      <c r="SMA116" s="863"/>
      <c r="SMB116" s="863"/>
      <c r="SMC116" s="861"/>
      <c r="SMD116" s="862"/>
      <c r="SME116" s="862"/>
      <c r="SMF116" s="863"/>
      <c r="SMG116" s="863"/>
      <c r="SMH116" s="863"/>
      <c r="SMI116" s="863"/>
      <c r="SMJ116" s="863"/>
      <c r="SMK116" s="861"/>
      <c r="SML116" s="862"/>
      <c r="SMM116" s="862"/>
      <c r="SMN116" s="863"/>
      <c r="SMO116" s="863"/>
      <c r="SMP116" s="863"/>
      <c r="SMQ116" s="863"/>
      <c r="SMR116" s="863"/>
      <c r="SMS116" s="861"/>
      <c r="SMT116" s="862"/>
      <c r="SMU116" s="862"/>
      <c r="SMV116" s="863"/>
      <c r="SMW116" s="863"/>
      <c r="SMX116" s="863"/>
      <c r="SMY116" s="863"/>
      <c r="SMZ116" s="863"/>
      <c r="SNA116" s="861"/>
      <c r="SNB116" s="862"/>
      <c r="SNC116" s="862"/>
      <c r="SND116" s="863"/>
      <c r="SNE116" s="863"/>
      <c r="SNF116" s="863"/>
      <c r="SNG116" s="863"/>
      <c r="SNH116" s="863"/>
      <c r="SNI116" s="861"/>
      <c r="SNJ116" s="862"/>
      <c r="SNK116" s="862"/>
      <c r="SNL116" s="863"/>
      <c r="SNM116" s="863"/>
      <c r="SNN116" s="863"/>
      <c r="SNO116" s="863"/>
      <c r="SNP116" s="863"/>
      <c r="SNQ116" s="861"/>
      <c r="SNR116" s="862"/>
      <c r="SNS116" s="862"/>
      <c r="SNT116" s="863"/>
      <c r="SNU116" s="863"/>
      <c r="SNV116" s="863"/>
      <c r="SNW116" s="863"/>
      <c r="SNX116" s="863"/>
      <c r="SNY116" s="861"/>
      <c r="SNZ116" s="862"/>
      <c r="SOA116" s="862"/>
      <c r="SOB116" s="863"/>
      <c r="SOC116" s="863"/>
      <c r="SOD116" s="863"/>
      <c r="SOE116" s="863"/>
      <c r="SOF116" s="863"/>
      <c r="SOG116" s="861"/>
      <c r="SOH116" s="862"/>
      <c r="SOI116" s="862"/>
      <c r="SOJ116" s="863"/>
      <c r="SOK116" s="863"/>
      <c r="SOL116" s="863"/>
      <c r="SOM116" s="863"/>
      <c r="SON116" s="863"/>
      <c r="SOO116" s="861"/>
      <c r="SOP116" s="862"/>
      <c r="SOQ116" s="862"/>
      <c r="SOR116" s="863"/>
      <c r="SOS116" s="863"/>
      <c r="SOT116" s="863"/>
      <c r="SOU116" s="863"/>
      <c r="SOV116" s="863"/>
      <c r="SOW116" s="861"/>
      <c r="SOX116" s="862"/>
      <c r="SOY116" s="862"/>
      <c r="SOZ116" s="863"/>
      <c r="SPA116" s="863"/>
      <c r="SPB116" s="863"/>
      <c r="SPC116" s="863"/>
      <c r="SPD116" s="863"/>
      <c r="SPE116" s="861"/>
      <c r="SPF116" s="862"/>
      <c r="SPG116" s="862"/>
      <c r="SPH116" s="863"/>
      <c r="SPI116" s="863"/>
      <c r="SPJ116" s="863"/>
      <c r="SPK116" s="863"/>
      <c r="SPL116" s="863"/>
      <c r="SPM116" s="861"/>
      <c r="SPN116" s="862"/>
      <c r="SPO116" s="862"/>
      <c r="SPP116" s="863"/>
      <c r="SPQ116" s="863"/>
      <c r="SPR116" s="863"/>
      <c r="SPS116" s="863"/>
      <c r="SPT116" s="863"/>
      <c r="SPU116" s="861"/>
      <c r="SPV116" s="862"/>
      <c r="SPW116" s="862"/>
      <c r="SPX116" s="863"/>
      <c r="SPY116" s="863"/>
      <c r="SPZ116" s="863"/>
      <c r="SQA116" s="863"/>
      <c r="SQB116" s="863"/>
      <c r="SQC116" s="861"/>
      <c r="SQD116" s="862"/>
      <c r="SQE116" s="862"/>
      <c r="SQF116" s="863"/>
      <c r="SQG116" s="863"/>
      <c r="SQH116" s="863"/>
      <c r="SQI116" s="863"/>
      <c r="SQJ116" s="863"/>
      <c r="SQK116" s="861"/>
      <c r="SQL116" s="862"/>
      <c r="SQM116" s="862"/>
      <c r="SQN116" s="863"/>
      <c r="SQO116" s="863"/>
      <c r="SQP116" s="863"/>
      <c r="SQQ116" s="863"/>
      <c r="SQR116" s="863"/>
      <c r="SQS116" s="861"/>
      <c r="SQT116" s="862"/>
      <c r="SQU116" s="862"/>
      <c r="SQV116" s="863"/>
      <c r="SQW116" s="863"/>
      <c r="SQX116" s="863"/>
      <c r="SQY116" s="863"/>
      <c r="SQZ116" s="863"/>
      <c r="SRA116" s="861"/>
      <c r="SRB116" s="862"/>
      <c r="SRC116" s="862"/>
      <c r="SRD116" s="863"/>
      <c r="SRE116" s="863"/>
      <c r="SRF116" s="863"/>
      <c r="SRG116" s="863"/>
      <c r="SRH116" s="863"/>
      <c r="SRI116" s="861"/>
      <c r="SRJ116" s="862"/>
      <c r="SRK116" s="862"/>
      <c r="SRL116" s="863"/>
      <c r="SRM116" s="863"/>
      <c r="SRN116" s="863"/>
      <c r="SRO116" s="863"/>
      <c r="SRP116" s="863"/>
      <c r="SRQ116" s="861"/>
      <c r="SRR116" s="862"/>
      <c r="SRS116" s="862"/>
      <c r="SRT116" s="863"/>
      <c r="SRU116" s="863"/>
      <c r="SRV116" s="863"/>
      <c r="SRW116" s="863"/>
      <c r="SRX116" s="863"/>
      <c r="SRY116" s="861"/>
      <c r="SRZ116" s="862"/>
      <c r="SSA116" s="862"/>
      <c r="SSB116" s="863"/>
      <c r="SSC116" s="863"/>
      <c r="SSD116" s="863"/>
      <c r="SSE116" s="863"/>
      <c r="SSF116" s="863"/>
      <c r="SSG116" s="861"/>
      <c r="SSH116" s="862"/>
      <c r="SSI116" s="862"/>
      <c r="SSJ116" s="863"/>
      <c r="SSK116" s="863"/>
      <c r="SSL116" s="863"/>
      <c r="SSM116" s="863"/>
      <c r="SSN116" s="863"/>
      <c r="SSO116" s="861"/>
      <c r="SSP116" s="862"/>
      <c r="SSQ116" s="862"/>
      <c r="SSR116" s="863"/>
      <c r="SSS116" s="863"/>
      <c r="SST116" s="863"/>
      <c r="SSU116" s="863"/>
      <c r="SSV116" s="863"/>
      <c r="SSW116" s="861"/>
      <c r="SSX116" s="862"/>
      <c r="SSY116" s="862"/>
      <c r="SSZ116" s="863"/>
      <c r="STA116" s="863"/>
      <c r="STB116" s="863"/>
      <c r="STC116" s="863"/>
      <c r="STD116" s="863"/>
      <c r="STE116" s="861"/>
      <c r="STF116" s="862"/>
      <c r="STG116" s="862"/>
      <c r="STH116" s="863"/>
      <c r="STI116" s="863"/>
      <c r="STJ116" s="863"/>
      <c r="STK116" s="863"/>
      <c r="STL116" s="863"/>
      <c r="STM116" s="861"/>
      <c r="STN116" s="862"/>
      <c r="STO116" s="862"/>
      <c r="STP116" s="863"/>
      <c r="STQ116" s="863"/>
      <c r="STR116" s="863"/>
      <c r="STS116" s="863"/>
      <c r="STT116" s="863"/>
      <c r="STU116" s="861"/>
      <c r="STV116" s="862"/>
      <c r="STW116" s="862"/>
      <c r="STX116" s="863"/>
      <c r="STY116" s="863"/>
      <c r="STZ116" s="863"/>
      <c r="SUA116" s="863"/>
      <c r="SUB116" s="863"/>
      <c r="SUC116" s="861"/>
      <c r="SUD116" s="862"/>
      <c r="SUE116" s="862"/>
      <c r="SUF116" s="863"/>
      <c r="SUG116" s="863"/>
      <c r="SUH116" s="863"/>
      <c r="SUI116" s="863"/>
      <c r="SUJ116" s="863"/>
      <c r="SUK116" s="861"/>
      <c r="SUL116" s="862"/>
      <c r="SUM116" s="862"/>
      <c r="SUN116" s="863"/>
      <c r="SUO116" s="863"/>
      <c r="SUP116" s="863"/>
      <c r="SUQ116" s="863"/>
      <c r="SUR116" s="863"/>
      <c r="SUS116" s="861"/>
      <c r="SUT116" s="862"/>
      <c r="SUU116" s="862"/>
      <c r="SUV116" s="863"/>
      <c r="SUW116" s="863"/>
      <c r="SUX116" s="863"/>
      <c r="SUY116" s="863"/>
      <c r="SUZ116" s="863"/>
      <c r="SVA116" s="861"/>
      <c r="SVB116" s="862"/>
      <c r="SVC116" s="862"/>
      <c r="SVD116" s="863"/>
      <c r="SVE116" s="863"/>
      <c r="SVF116" s="863"/>
      <c r="SVG116" s="863"/>
      <c r="SVH116" s="863"/>
      <c r="SVI116" s="861"/>
      <c r="SVJ116" s="862"/>
      <c r="SVK116" s="862"/>
      <c r="SVL116" s="863"/>
      <c r="SVM116" s="863"/>
      <c r="SVN116" s="863"/>
      <c r="SVO116" s="863"/>
      <c r="SVP116" s="863"/>
      <c r="SVQ116" s="861"/>
      <c r="SVR116" s="862"/>
      <c r="SVS116" s="862"/>
      <c r="SVT116" s="863"/>
      <c r="SVU116" s="863"/>
      <c r="SVV116" s="863"/>
      <c r="SVW116" s="863"/>
      <c r="SVX116" s="863"/>
      <c r="SVY116" s="861"/>
      <c r="SVZ116" s="862"/>
      <c r="SWA116" s="862"/>
      <c r="SWB116" s="863"/>
      <c r="SWC116" s="863"/>
      <c r="SWD116" s="863"/>
      <c r="SWE116" s="863"/>
      <c r="SWF116" s="863"/>
      <c r="SWG116" s="861"/>
      <c r="SWH116" s="862"/>
      <c r="SWI116" s="862"/>
      <c r="SWJ116" s="863"/>
      <c r="SWK116" s="863"/>
      <c r="SWL116" s="863"/>
      <c r="SWM116" s="863"/>
      <c r="SWN116" s="863"/>
      <c r="SWO116" s="861"/>
      <c r="SWP116" s="862"/>
      <c r="SWQ116" s="862"/>
      <c r="SWR116" s="863"/>
      <c r="SWS116" s="863"/>
      <c r="SWT116" s="863"/>
      <c r="SWU116" s="863"/>
      <c r="SWV116" s="863"/>
      <c r="SWW116" s="861"/>
      <c r="SWX116" s="862"/>
      <c r="SWY116" s="862"/>
      <c r="SWZ116" s="863"/>
      <c r="SXA116" s="863"/>
      <c r="SXB116" s="863"/>
      <c r="SXC116" s="863"/>
      <c r="SXD116" s="863"/>
      <c r="SXE116" s="861"/>
      <c r="SXF116" s="862"/>
      <c r="SXG116" s="862"/>
      <c r="SXH116" s="863"/>
      <c r="SXI116" s="863"/>
      <c r="SXJ116" s="863"/>
      <c r="SXK116" s="863"/>
      <c r="SXL116" s="863"/>
      <c r="SXM116" s="861"/>
      <c r="SXN116" s="862"/>
      <c r="SXO116" s="862"/>
      <c r="SXP116" s="863"/>
      <c r="SXQ116" s="863"/>
      <c r="SXR116" s="863"/>
      <c r="SXS116" s="863"/>
      <c r="SXT116" s="863"/>
      <c r="SXU116" s="861"/>
      <c r="SXV116" s="862"/>
      <c r="SXW116" s="862"/>
      <c r="SXX116" s="863"/>
      <c r="SXY116" s="863"/>
      <c r="SXZ116" s="863"/>
      <c r="SYA116" s="863"/>
      <c r="SYB116" s="863"/>
      <c r="SYC116" s="861"/>
      <c r="SYD116" s="862"/>
      <c r="SYE116" s="862"/>
      <c r="SYF116" s="863"/>
      <c r="SYG116" s="863"/>
      <c r="SYH116" s="863"/>
      <c r="SYI116" s="863"/>
      <c r="SYJ116" s="863"/>
      <c r="SYK116" s="861"/>
      <c r="SYL116" s="862"/>
      <c r="SYM116" s="862"/>
      <c r="SYN116" s="863"/>
      <c r="SYO116" s="863"/>
      <c r="SYP116" s="863"/>
      <c r="SYQ116" s="863"/>
      <c r="SYR116" s="863"/>
      <c r="SYS116" s="861"/>
      <c r="SYT116" s="862"/>
      <c r="SYU116" s="862"/>
      <c r="SYV116" s="863"/>
      <c r="SYW116" s="863"/>
      <c r="SYX116" s="863"/>
      <c r="SYY116" s="863"/>
      <c r="SYZ116" s="863"/>
      <c r="SZA116" s="861"/>
      <c r="SZB116" s="862"/>
      <c r="SZC116" s="862"/>
      <c r="SZD116" s="863"/>
      <c r="SZE116" s="863"/>
      <c r="SZF116" s="863"/>
      <c r="SZG116" s="863"/>
      <c r="SZH116" s="863"/>
      <c r="SZI116" s="861"/>
      <c r="SZJ116" s="862"/>
      <c r="SZK116" s="862"/>
      <c r="SZL116" s="863"/>
      <c r="SZM116" s="863"/>
      <c r="SZN116" s="863"/>
      <c r="SZO116" s="863"/>
      <c r="SZP116" s="863"/>
      <c r="SZQ116" s="861"/>
      <c r="SZR116" s="862"/>
      <c r="SZS116" s="862"/>
      <c r="SZT116" s="863"/>
      <c r="SZU116" s="863"/>
      <c r="SZV116" s="863"/>
      <c r="SZW116" s="863"/>
      <c r="SZX116" s="863"/>
      <c r="SZY116" s="861"/>
      <c r="SZZ116" s="862"/>
      <c r="TAA116" s="862"/>
      <c r="TAB116" s="863"/>
      <c r="TAC116" s="863"/>
      <c r="TAD116" s="863"/>
      <c r="TAE116" s="863"/>
      <c r="TAF116" s="863"/>
      <c r="TAG116" s="861"/>
      <c r="TAH116" s="862"/>
      <c r="TAI116" s="862"/>
      <c r="TAJ116" s="863"/>
      <c r="TAK116" s="863"/>
      <c r="TAL116" s="863"/>
      <c r="TAM116" s="863"/>
      <c r="TAN116" s="863"/>
      <c r="TAO116" s="861"/>
      <c r="TAP116" s="862"/>
      <c r="TAQ116" s="862"/>
      <c r="TAR116" s="863"/>
      <c r="TAS116" s="863"/>
      <c r="TAT116" s="863"/>
      <c r="TAU116" s="863"/>
      <c r="TAV116" s="863"/>
      <c r="TAW116" s="861"/>
      <c r="TAX116" s="862"/>
      <c r="TAY116" s="862"/>
      <c r="TAZ116" s="863"/>
      <c r="TBA116" s="863"/>
      <c r="TBB116" s="863"/>
      <c r="TBC116" s="863"/>
      <c r="TBD116" s="863"/>
      <c r="TBE116" s="861"/>
      <c r="TBF116" s="862"/>
      <c r="TBG116" s="862"/>
      <c r="TBH116" s="863"/>
      <c r="TBI116" s="863"/>
      <c r="TBJ116" s="863"/>
      <c r="TBK116" s="863"/>
      <c r="TBL116" s="863"/>
      <c r="TBM116" s="861"/>
      <c r="TBN116" s="862"/>
      <c r="TBO116" s="862"/>
      <c r="TBP116" s="863"/>
      <c r="TBQ116" s="863"/>
      <c r="TBR116" s="863"/>
      <c r="TBS116" s="863"/>
      <c r="TBT116" s="863"/>
      <c r="TBU116" s="861"/>
      <c r="TBV116" s="862"/>
      <c r="TBW116" s="862"/>
      <c r="TBX116" s="863"/>
      <c r="TBY116" s="863"/>
      <c r="TBZ116" s="863"/>
      <c r="TCA116" s="863"/>
      <c r="TCB116" s="863"/>
      <c r="TCC116" s="861"/>
      <c r="TCD116" s="862"/>
      <c r="TCE116" s="862"/>
      <c r="TCF116" s="863"/>
      <c r="TCG116" s="863"/>
      <c r="TCH116" s="863"/>
      <c r="TCI116" s="863"/>
      <c r="TCJ116" s="863"/>
      <c r="TCK116" s="861"/>
      <c r="TCL116" s="862"/>
      <c r="TCM116" s="862"/>
      <c r="TCN116" s="863"/>
      <c r="TCO116" s="863"/>
      <c r="TCP116" s="863"/>
      <c r="TCQ116" s="863"/>
      <c r="TCR116" s="863"/>
      <c r="TCS116" s="861"/>
      <c r="TCT116" s="862"/>
      <c r="TCU116" s="862"/>
      <c r="TCV116" s="863"/>
      <c r="TCW116" s="863"/>
      <c r="TCX116" s="863"/>
      <c r="TCY116" s="863"/>
      <c r="TCZ116" s="863"/>
      <c r="TDA116" s="861"/>
      <c r="TDB116" s="862"/>
      <c r="TDC116" s="862"/>
      <c r="TDD116" s="863"/>
      <c r="TDE116" s="863"/>
      <c r="TDF116" s="863"/>
      <c r="TDG116" s="863"/>
      <c r="TDH116" s="863"/>
      <c r="TDI116" s="861"/>
      <c r="TDJ116" s="862"/>
      <c r="TDK116" s="862"/>
      <c r="TDL116" s="863"/>
      <c r="TDM116" s="863"/>
      <c r="TDN116" s="863"/>
      <c r="TDO116" s="863"/>
      <c r="TDP116" s="863"/>
      <c r="TDQ116" s="861"/>
      <c r="TDR116" s="862"/>
      <c r="TDS116" s="862"/>
      <c r="TDT116" s="863"/>
      <c r="TDU116" s="863"/>
      <c r="TDV116" s="863"/>
      <c r="TDW116" s="863"/>
      <c r="TDX116" s="863"/>
      <c r="TDY116" s="861"/>
      <c r="TDZ116" s="862"/>
      <c r="TEA116" s="862"/>
      <c r="TEB116" s="863"/>
      <c r="TEC116" s="863"/>
      <c r="TED116" s="863"/>
      <c r="TEE116" s="863"/>
      <c r="TEF116" s="863"/>
      <c r="TEG116" s="861"/>
      <c r="TEH116" s="862"/>
      <c r="TEI116" s="862"/>
      <c r="TEJ116" s="863"/>
      <c r="TEK116" s="863"/>
      <c r="TEL116" s="863"/>
      <c r="TEM116" s="863"/>
      <c r="TEN116" s="863"/>
      <c r="TEO116" s="861"/>
      <c r="TEP116" s="862"/>
      <c r="TEQ116" s="862"/>
      <c r="TER116" s="863"/>
      <c r="TES116" s="863"/>
      <c r="TET116" s="863"/>
      <c r="TEU116" s="863"/>
      <c r="TEV116" s="863"/>
      <c r="TEW116" s="861"/>
      <c r="TEX116" s="862"/>
      <c r="TEY116" s="862"/>
      <c r="TEZ116" s="863"/>
      <c r="TFA116" s="863"/>
      <c r="TFB116" s="863"/>
      <c r="TFC116" s="863"/>
      <c r="TFD116" s="863"/>
      <c r="TFE116" s="861"/>
      <c r="TFF116" s="862"/>
      <c r="TFG116" s="862"/>
      <c r="TFH116" s="863"/>
      <c r="TFI116" s="863"/>
      <c r="TFJ116" s="863"/>
      <c r="TFK116" s="863"/>
      <c r="TFL116" s="863"/>
      <c r="TFM116" s="861"/>
      <c r="TFN116" s="862"/>
      <c r="TFO116" s="862"/>
      <c r="TFP116" s="863"/>
      <c r="TFQ116" s="863"/>
      <c r="TFR116" s="863"/>
      <c r="TFS116" s="863"/>
      <c r="TFT116" s="863"/>
      <c r="TFU116" s="861"/>
      <c r="TFV116" s="862"/>
      <c r="TFW116" s="862"/>
      <c r="TFX116" s="863"/>
      <c r="TFY116" s="863"/>
      <c r="TFZ116" s="863"/>
      <c r="TGA116" s="863"/>
      <c r="TGB116" s="863"/>
      <c r="TGC116" s="861"/>
      <c r="TGD116" s="862"/>
      <c r="TGE116" s="862"/>
      <c r="TGF116" s="863"/>
      <c r="TGG116" s="863"/>
      <c r="TGH116" s="863"/>
      <c r="TGI116" s="863"/>
      <c r="TGJ116" s="863"/>
      <c r="TGK116" s="861"/>
      <c r="TGL116" s="862"/>
      <c r="TGM116" s="862"/>
      <c r="TGN116" s="863"/>
      <c r="TGO116" s="863"/>
      <c r="TGP116" s="863"/>
      <c r="TGQ116" s="863"/>
      <c r="TGR116" s="863"/>
      <c r="TGS116" s="861"/>
      <c r="TGT116" s="862"/>
      <c r="TGU116" s="862"/>
      <c r="TGV116" s="863"/>
      <c r="TGW116" s="863"/>
      <c r="TGX116" s="863"/>
      <c r="TGY116" s="863"/>
      <c r="TGZ116" s="863"/>
      <c r="THA116" s="861"/>
      <c r="THB116" s="862"/>
      <c r="THC116" s="862"/>
      <c r="THD116" s="863"/>
      <c r="THE116" s="863"/>
      <c r="THF116" s="863"/>
      <c r="THG116" s="863"/>
      <c r="THH116" s="863"/>
      <c r="THI116" s="861"/>
      <c r="THJ116" s="862"/>
      <c r="THK116" s="862"/>
      <c r="THL116" s="863"/>
      <c r="THM116" s="863"/>
      <c r="THN116" s="863"/>
      <c r="THO116" s="863"/>
      <c r="THP116" s="863"/>
      <c r="THQ116" s="861"/>
      <c r="THR116" s="862"/>
      <c r="THS116" s="862"/>
      <c r="THT116" s="863"/>
      <c r="THU116" s="863"/>
      <c r="THV116" s="863"/>
      <c r="THW116" s="863"/>
      <c r="THX116" s="863"/>
      <c r="THY116" s="861"/>
      <c r="THZ116" s="862"/>
      <c r="TIA116" s="862"/>
      <c r="TIB116" s="863"/>
      <c r="TIC116" s="863"/>
      <c r="TID116" s="863"/>
      <c r="TIE116" s="863"/>
      <c r="TIF116" s="863"/>
      <c r="TIG116" s="861"/>
      <c r="TIH116" s="862"/>
      <c r="TII116" s="862"/>
      <c r="TIJ116" s="863"/>
      <c r="TIK116" s="863"/>
      <c r="TIL116" s="863"/>
      <c r="TIM116" s="863"/>
      <c r="TIN116" s="863"/>
      <c r="TIO116" s="861"/>
      <c r="TIP116" s="862"/>
      <c r="TIQ116" s="862"/>
      <c r="TIR116" s="863"/>
      <c r="TIS116" s="863"/>
      <c r="TIT116" s="863"/>
      <c r="TIU116" s="863"/>
      <c r="TIV116" s="863"/>
      <c r="TIW116" s="861"/>
      <c r="TIX116" s="862"/>
      <c r="TIY116" s="862"/>
      <c r="TIZ116" s="863"/>
      <c r="TJA116" s="863"/>
      <c r="TJB116" s="863"/>
      <c r="TJC116" s="863"/>
      <c r="TJD116" s="863"/>
      <c r="TJE116" s="861"/>
      <c r="TJF116" s="862"/>
      <c r="TJG116" s="862"/>
      <c r="TJH116" s="863"/>
      <c r="TJI116" s="863"/>
      <c r="TJJ116" s="863"/>
      <c r="TJK116" s="863"/>
      <c r="TJL116" s="863"/>
      <c r="TJM116" s="861"/>
      <c r="TJN116" s="862"/>
      <c r="TJO116" s="862"/>
      <c r="TJP116" s="863"/>
      <c r="TJQ116" s="863"/>
      <c r="TJR116" s="863"/>
      <c r="TJS116" s="863"/>
      <c r="TJT116" s="863"/>
      <c r="TJU116" s="861"/>
      <c r="TJV116" s="862"/>
      <c r="TJW116" s="862"/>
      <c r="TJX116" s="863"/>
      <c r="TJY116" s="863"/>
      <c r="TJZ116" s="863"/>
      <c r="TKA116" s="863"/>
      <c r="TKB116" s="863"/>
      <c r="TKC116" s="861"/>
      <c r="TKD116" s="862"/>
      <c r="TKE116" s="862"/>
      <c r="TKF116" s="863"/>
      <c r="TKG116" s="863"/>
      <c r="TKH116" s="863"/>
      <c r="TKI116" s="863"/>
      <c r="TKJ116" s="863"/>
      <c r="TKK116" s="861"/>
      <c r="TKL116" s="862"/>
      <c r="TKM116" s="862"/>
      <c r="TKN116" s="863"/>
      <c r="TKO116" s="863"/>
      <c r="TKP116" s="863"/>
      <c r="TKQ116" s="863"/>
      <c r="TKR116" s="863"/>
      <c r="TKS116" s="861"/>
      <c r="TKT116" s="862"/>
      <c r="TKU116" s="862"/>
      <c r="TKV116" s="863"/>
      <c r="TKW116" s="863"/>
      <c r="TKX116" s="863"/>
      <c r="TKY116" s="863"/>
      <c r="TKZ116" s="863"/>
      <c r="TLA116" s="861"/>
      <c r="TLB116" s="862"/>
      <c r="TLC116" s="862"/>
      <c r="TLD116" s="863"/>
      <c r="TLE116" s="863"/>
      <c r="TLF116" s="863"/>
      <c r="TLG116" s="863"/>
      <c r="TLH116" s="863"/>
      <c r="TLI116" s="861"/>
      <c r="TLJ116" s="862"/>
      <c r="TLK116" s="862"/>
      <c r="TLL116" s="863"/>
      <c r="TLM116" s="863"/>
      <c r="TLN116" s="863"/>
      <c r="TLO116" s="863"/>
      <c r="TLP116" s="863"/>
      <c r="TLQ116" s="861"/>
      <c r="TLR116" s="862"/>
      <c r="TLS116" s="862"/>
      <c r="TLT116" s="863"/>
      <c r="TLU116" s="863"/>
      <c r="TLV116" s="863"/>
      <c r="TLW116" s="863"/>
      <c r="TLX116" s="863"/>
      <c r="TLY116" s="861"/>
      <c r="TLZ116" s="862"/>
      <c r="TMA116" s="862"/>
      <c r="TMB116" s="863"/>
      <c r="TMC116" s="863"/>
      <c r="TMD116" s="863"/>
      <c r="TME116" s="863"/>
      <c r="TMF116" s="863"/>
      <c r="TMG116" s="861"/>
      <c r="TMH116" s="862"/>
      <c r="TMI116" s="862"/>
      <c r="TMJ116" s="863"/>
      <c r="TMK116" s="863"/>
      <c r="TML116" s="863"/>
      <c r="TMM116" s="863"/>
      <c r="TMN116" s="863"/>
      <c r="TMO116" s="861"/>
      <c r="TMP116" s="862"/>
      <c r="TMQ116" s="862"/>
      <c r="TMR116" s="863"/>
      <c r="TMS116" s="863"/>
      <c r="TMT116" s="863"/>
      <c r="TMU116" s="863"/>
      <c r="TMV116" s="863"/>
      <c r="TMW116" s="861"/>
      <c r="TMX116" s="862"/>
      <c r="TMY116" s="862"/>
      <c r="TMZ116" s="863"/>
      <c r="TNA116" s="863"/>
      <c r="TNB116" s="863"/>
      <c r="TNC116" s="863"/>
      <c r="TND116" s="863"/>
      <c r="TNE116" s="861"/>
      <c r="TNF116" s="862"/>
      <c r="TNG116" s="862"/>
      <c r="TNH116" s="863"/>
      <c r="TNI116" s="863"/>
      <c r="TNJ116" s="863"/>
      <c r="TNK116" s="863"/>
      <c r="TNL116" s="863"/>
      <c r="TNM116" s="861"/>
      <c r="TNN116" s="862"/>
      <c r="TNO116" s="862"/>
      <c r="TNP116" s="863"/>
      <c r="TNQ116" s="863"/>
      <c r="TNR116" s="863"/>
      <c r="TNS116" s="863"/>
      <c r="TNT116" s="863"/>
      <c r="TNU116" s="861"/>
      <c r="TNV116" s="862"/>
      <c r="TNW116" s="862"/>
      <c r="TNX116" s="863"/>
      <c r="TNY116" s="863"/>
      <c r="TNZ116" s="863"/>
      <c r="TOA116" s="863"/>
      <c r="TOB116" s="863"/>
      <c r="TOC116" s="861"/>
      <c r="TOD116" s="862"/>
      <c r="TOE116" s="862"/>
      <c r="TOF116" s="863"/>
      <c r="TOG116" s="863"/>
      <c r="TOH116" s="863"/>
      <c r="TOI116" s="863"/>
      <c r="TOJ116" s="863"/>
      <c r="TOK116" s="861"/>
      <c r="TOL116" s="862"/>
      <c r="TOM116" s="862"/>
      <c r="TON116" s="863"/>
      <c r="TOO116" s="863"/>
      <c r="TOP116" s="863"/>
      <c r="TOQ116" s="863"/>
      <c r="TOR116" s="863"/>
      <c r="TOS116" s="861"/>
      <c r="TOT116" s="862"/>
      <c r="TOU116" s="862"/>
      <c r="TOV116" s="863"/>
      <c r="TOW116" s="863"/>
      <c r="TOX116" s="863"/>
      <c r="TOY116" s="863"/>
      <c r="TOZ116" s="863"/>
      <c r="TPA116" s="861"/>
      <c r="TPB116" s="862"/>
      <c r="TPC116" s="862"/>
      <c r="TPD116" s="863"/>
      <c r="TPE116" s="863"/>
      <c r="TPF116" s="863"/>
      <c r="TPG116" s="863"/>
      <c r="TPH116" s="863"/>
      <c r="TPI116" s="861"/>
      <c r="TPJ116" s="862"/>
      <c r="TPK116" s="862"/>
      <c r="TPL116" s="863"/>
      <c r="TPM116" s="863"/>
      <c r="TPN116" s="863"/>
      <c r="TPO116" s="863"/>
      <c r="TPP116" s="863"/>
      <c r="TPQ116" s="861"/>
      <c r="TPR116" s="862"/>
      <c r="TPS116" s="862"/>
      <c r="TPT116" s="863"/>
      <c r="TPU116" s="863"/>
      <c r="TPV116" s="863"/>
      <c r="TPW116" s="863"/>
      <c r="TPX116" s="863"/>
      <c r="TPY116" s="861"/>
      <c r="TPZ116" s="862"/>
      <c r="TQA116" s="862"/>
      <c r="TQB116" s="863"/>
      <c r="TQC116" s="863"/>
      <c r="TQD116" s="863"/>
      <c r="TQE116" s="863"/>
      <c r="TQF116" s="863"/>
      <c r="TQG116" s="861"/>
      <c r="TQH116" s="862"/>
      <c r="TQI116" s="862"/>
      <c r="TQJ116" s="863"/>
      <c r="TQK116" s="863"/>
      <c r="TQL116" s="863"/>
      <c r="TQM116" s="863"/>
      <c r="TQN116" s="863"/>
      <c r="TQO116" s="861"/>
      <c r="TQP116" s="862"/>
      <c r="TQQ116" s="862"/>
      <c r="TQR116" s="863"/>
      <c r="TQS116" s="863"/>
      <c r="TQT116" s="863"/>
      <c r="TQU116" s="863"/>
      <c r="TQV116" s="863"/>
      <c r="TQW116" s="861"/>
      <c r="TQX116" s="862"/>
      <c r="TQY116" s="862"/>
      <c r="TQZ116" s="863"/>
      <c r="TRA116" s="863"/>
      <c r="TRB116" s="863"/>
      <c r="TRC116" s="863"/>
      <c r="TRD116" s="863"/>
      <c r="TRE116" s="861"/>
      <c r="TRF116" s="862"/>
      <c r="TRG116" s="862"/>
      <c r="TRH116" s="863"/>
      <c r="TRI116" s="863"/>
      <c r="TRJ116" s="863"/>
      <c r="TRK116" s="863"/>
      <c r="TRL116" s="863"/>
      <c r="TRM116" s="861"/>
      <c r="TRN116" s="862"/>
      <c r="TRO116" s="862"/>
      <c r="TRP116" s="863"/>
      <c r="TRQ116" s="863"/>
      <c r="TRR116" s="863"/>
      <c r="TRS116" s="863"/>
      <c r="TRT116" s="863"/>
      <c r="TRU116" s="861"/>
      <c r="TRV116" s="862"/>
      <c r="TRW116" s="862"/>
      <c r="TRX116" s="863"/>
      <c r="TRY116" s="863"/>
      <c r="TRZ116" s="863"/>
      <c r="TSA116" s="863"/>
      <c r="TSB116" s="863"/>
      <c r="TSC116" s="861"/>
      <c r="TSD116" s="862"/>
      <c r="TSE116" s="862"/>
      <c r="TSF116" s="863"/>
      <c r="TSG116" s="863"/>
      <c r="TSH116" s="863"/>
      <c r="TSI116" s="863"/>
      <c r="TSJ116" s="863"/>
      <c r="TSK116" s="861"/>
      <c r="TSL116" s="862"/>
      <c r="TSM116" s="862"/>
      <c r="TSN116" s="863"/>
      <c r="TSO116" s="863"/>
      <c r="TSP116" s="863"/>
      <c r="TSQ116" s="863"/>
      <c r="TSR116" s="863"/>
      <c r="TSS116" s="861"/>
      <c r="TST116" s="862"/>
      <c r="TSU116" s="862"/>
      <c r="TSV116" s="863"/>
      <c r="TSW116" s="863"/>
      <c r="TSX116" s="863"/>
      <c r="TSY116" s="863"/>
      <c r="TSZ116" s="863"/>
      <c r="TTA116" s="861"/>
      <c r="TTB116" s="862"/>
      <c r="TTC116" s="862"/>
      <c r="TTD116" s="863"/>
      <c r="TTE116" s="863"/>
      <c r="TTF116" s="863"/>
      <c r="TTG116" s="863"/>
      <c r="TTH116" s="863"/>
      <c r="TTI116" s="861"/>
      <c r="TTJ116" s="862"/>
      <c r="TTK116" s="862"/>
      <c r="TTL116" s="863"/>
      <c r="TTM116" s="863"/>
      <c r="TTN116" s="863"/>
      <c r="TTO116" s="863"/>
      <c r="TTP116" s="863"/>
      <c r="TTQ116" s="861"/>
      <c r="TTR116" s="862"/>
      <c r="TTS116" s="862"/>
      <c r="TTT116" s="863"/>
      <c r="TTU116" s="863"/>
      <c r="TTV116" s="863"/>
      <c r="TTW116" s="863"/>
      <c r="TTX116" s="863"/>
      <c r="TTY116" s="861"/>
      <c r="TTZ116" s="862"/>
      <c r="TUA116" s="862"/>
      <c r="TUB116" s="863"/>
      <c r="TUC116" s="863"/>
      <c r="TUD116" s="863"/>
      <c r="TUE116" s="863"/>
      <c r="TUF116" s="863"/>
      <c r="TUG116" s="861"/>
      <c r="TUH116" s="862"/>
      <c r="TUI116" s="862"/>
      <c r="TUJ116" s="863"/>
      <c r="TUK116" s="863"/>
      <c r="TUL116" s="863"/>
      <c r="TUM116" s="863"/>
      <c r="TUN116" s="863"/>
      <c r="TUO116" s="861"/>
      <c r="TUP116" s="862"/>
      <c r="TUQ116" s="862"/>
      <c r="TUR116" s="863"/>
      <c r="TUS116" s="863"/>
      <c r="TUT116" s="863"/>
      <c r="TUU116" s="863"/>
      <c r="TUV116" s="863"/>
      <c r="TUW116" s="861"/>
      <c r="TUX116" s="862"/>
      <c r="TUY116" s="862"/>
      <c r="TUZ116" s="863"/>
      <c r="TVA116" s="863"/>
      <c r="TVB116" s="863"/>
      <c r="TVC116" s="863"/>
      <c r="TVD116" s="863"/>
      <c r="TVE116" s="861"/>
      <c r="TVF116" s="862"/>
      <c r="TVG116" s="862"/>
      <c r="TVH116" s="863"/>
      <c r="TVI116" s="863"/>
      <c r="TVJ116" s="863"/>
      <c r="TVK116" s="863"/>
      <c r="TVL116" s="863"/>
      <c r="TVM116" s="861"/>
      <c r="TVN116" s="862"/>
      <c r="TVO116" s="862"/>
      <c r="TVP116" s="863"/>
      <c r="TVQ116" s="863"/>
      <c r="TVR116" s="863"/>
      <c r="TVS116" s="863"/>
      <c r="TVT116" s="863"/>
      <c r="TVU116" s="861"/>
      <c r="TVV116" s="862"/>
      <c r="TVW116" s="862"/>
      <c r="TVX116" s="863"/>
      <c r="TVY116" s="863"/>
      <c r="TVZ116" s="863"/>
      <c r="TWA116" s="863"/>
      <c r="TWB116" s="863"/>
      <c r="TWC116" s="861"/>
      <c r="TWD116" s="862"/>
      <c r="TWE116" s="862"/>
      <c r="TWF116" s="863"/>
      <c r="TWG116" s="863"/>
      <c r="TWH116" s="863"/>
      <c r="TWI116" s="863"/>
      <c r="TWJ116" s="863"/>
      <c r="TWK116" s="861"/>
      <c r="TWL116" s="862"/>
      <c r="TWM116" s="862"/>
      <c r="TWN116" s="863"/>
      <c r="TWO116" s="863"/>
      <c r="TWP116" s="863"/>
      <c r="TWQ116" s="863"/>
      <c r="TWR116" s="863"/>
      <c r="TWS116" s="861"/>
      <c r="TWT116" s="862"/>
      <c r="TWU116" s="862"/>
      <c r="TWV116" s="863"/>
      <c r="TWW116" s="863"/>
      <c r="TWX116" s="863"/>
      <c r="TWY116" s="863"/>
      <c r="TWZ116" s="863"/>
      <c r="TXA116" s="861"/>
      <c r="TXB116" s="862"/>
      <c r="TXC116" s="862"/>
      <c r="TXD116" s="863"/>
      <c r="TXE116" s="863"/>
      <c r="TXF116" s="863"/>
      <c r="TXG116" s="863"/>
      <c r="TXH116" s="863"/>
      <c r="TXI116" s="861"/>
      <c r="TXJ116" s="862"/>
      <c r="TXK116" s="862"/>
      <c r="TXL116" s="863"/>
      <c r="TXM116" s="863"/>
      <c r="TXN116" s="863"/>
      <c r="TXO116" s="863"/>
      <c r="TXP116" s="863"/>
      <c r="TXQ116" s="861"/>
      <c r="TXR116" s="862"/>
      <c r="TXS116" s="862"/>
      <c r="TXT116" s="863"/>
      <c r="TXU116" s="863"/>
      <c r="TXV116" s="863"/>
      <c r="TXW116" s="863"/>
      <c r="TXX116" s="863"/>
      <c r="TXY116" s="861"/>
      <c r="TXZ116" s="862"/>
      <c r="TYA116" s="862"/>
      <c r="TYB116" s="863"/>
      <c r="TYC116" s="863"/>
      <c r="TYD116" s="863"/>
      <c r="TYE116" s="863"/>
      <c r="TYF116" s="863"/>
      <c r="TYG116" s="861"/>
      <c r="TYH116" s="862"/>
      <c r="TYI116" s="862"/>
      <c r="TYJ116" s="863"/>
      <c r="TYK116" s="863"/>
      <c r="TYL116" s="863"/>
      <c r="TYM116" s="863"/>
      <c r="TYN116" s="863"/>
      <c r="TYO116" s="861"/>
      <c r="TYP116" s="862"/>
      <c r="TYQ116" s="862"/>
      <c r="TYR116" s="863"/>
      <c r="TYS116" s="863"/>
      <c r="TYT116" s="863"/>
      <c r="TYU116" s="863"/>
      <c r="TYV116" s="863"/>
      <c r="TYW116" s="861"/>
      <c r="TYX116" s="862"/>
      <c r="TYY116" s="862"/>
      <c r="TYZ116" s="863"/>
      <c r="TZA116" s="863"/>
      <c r="TZB116" s="863"/>
      <c r="TZC116" s="863"/>
      <c r="TZD116" s="863"/>
      <c r="TZE116" s="861"/>
      <c r="TZF116" s="862"/>
      <c r="TZG116" s="862"/>
      <c r="TZH116" s="863"/>
      <c r="TZI116" s="863"/>
      <c r="TZJ116" s="863"/>
      <c r="TZK116" s="863"/>
      <c r="TZL116" s="863"/>
      <c r="TZM116" s="861"/>
      <c r="TZN116" s="862"/>
      <c r="TZO116" s="862"/>
      <c r="TZP116" s="863"/>
      <c r="TZQ116" s="863"/>
      <c r="TZR116" s="863"/>
      <c r="TZS116" s="863"/>
      <c r="TZT116" s="863"/>
      <c r="TZU116" s="861"/>
      <c r="TZV116" s="862"/>
      <c r="TZW116" s="862"/>
      <c r="TZX116" s="863"/>
      <c r="TZY116" s="863"/>
      <c r="TZZ116" s="863"/>
      <c r="UAA116" s="863"/>
      <c r="UAB116" s="863"/>
      <c r="UAC116" s="861"/>
      <c r="UAD116" s="862"/>
      <c r="UAE116" s="862"/>
      <c r="UAF116" s="863"/>
      <c r="UAG116" s="863"/>
      <c r="UAH116" s="863"/>
      <c r="UAI116" s="863"/>
      <c r="UAJ116" s="863"/>
      <c r="UAK116" s="861"/>
      <c r="UAL116" s="862"/>
      <c r="UAM116" s="862"/>
      <c r="UAN116" s="863"/>
      <c r="UAO116" s="863"/>
      <c r="UAP116" s="863"/>
      <c r="UAQ116" s="863"/>
      <c r="UAR116" s="863"/>
      <c r="UAS116" s="861"/>
      <c r="UAT116" s="862"/>
      <c r="UAU116" s="862"/>
      <c r="UAV116" s="863"/>
      <c r="UAW116" s="863"/>
      <c r="UAX116" s="863"/>
      <c r="UAY116" s="863"/>
      <c r="UAZ116" s="863"/>
      <c r="UBA116" s="861"/>
      <c r="UBB116" s="862"/>
      <c r="UBC116" s="862"/>
      <c r="UBD116" s="863"/>
      <c r="UBE116" s="863"/>
      <c r="UBF116" s="863"/>
      <c r="UBG116" s="863"/>
      <c r="UBH116" s="863"/>
      <c r="UBI116" s="861"/>
      <c r="UBJ116" s="862"/>
      <c r="UBK116" s="862"/>
      <c r="UBL116" s="863"/>
      <c r="UBM116" s="863"/>
      <c r="UBN116" s="863"/>
      <c r="UBO116" s="863"/>
      <c r="UBP116" s="863"/>
      <c r="UBQ116" s="861"/>
      <c r="UBR116" s="862"/>
      <c r="UBS116" s="862"/>
      <c r="UBT116" s="863"/>
      <c r="UBU116" s="863"/>
      <c r="UBV116" s="863"/>
      <c r="UBW116" s="863"/>
      <c r="UBX116" s="863"/>
      <c r="UBY116" s="861"/>
      <c r="UBZ116" s="862"/>
      <c r="UCA116" s="862"/>
      <c r="UCB116" s="863"/>
      <c r="UCC116" s="863"/>
      <c r="UCD116" s="863"/>
      <c r="UCE116" s="863"/>
      <c r="UCF116" s="863"/>
      <c r="UCG116" s="861"/>
      <c r="UCH116" s="862"/>
      <c r="UCI116" s="862"/>
      <c r="UCJ116" s="863"/>
      <c r="UCK116" s="863"/>
      <c r="UCL116" s="863"/>
      <c r="UCM116" s="863"/>
      <c r="UCN116" s="863"/>
      <c r="UCO116" s="861"/>
      <c r="UCP116" s="862"/>
      <c r="UCQ116" s="862"/>
      <c r="UCR116" s="863"/>
      <c r="UCS116" s="863"/>
      <c r="UCT116" s="863"/>
      <c r="UCU116" s="863"/>
      <c r="UCV116" s="863"/>
      <c r="UCW116" s="861"/>
      <c r="UCX116" s="862"/>
      <c r="UCY116" s="862"/>
      <c r="UCZ116" s="863"/>
      <c r="UDA116" s="863"/>
      <c r="UDB116" s="863"/>
      <c r="UDC116" s="863"/>
      <c r="UDD116" s="863"/>
      <c r="UDE116" s="861"/>
      <c r="UDF116" s="862"/>
      <c r="UDG116" s="862"/>
      <c r="UDH116" s="863"/>
      <c r="UDI116" s="863"/>
      <c r="UDJ116" s="863"/>
      <c r="UDK116" s="863"/>
      <c r="UDL116" s="863"/>
      <c r="UDM116" s="861"/>
      <c r="UDN116" s="862"/>
      <c r="UDO116" s="862"/>
      <c r="UDP116" s="863"/>
      <c r="UDQ116" s="863"/>
      <c r="UDR116" s="863"/>
      <c r="UDS116" s="863"/>
      <c r="UDT116" s="863"/>
      <c r="UDU116" s="861"/>
      <c r="UDV116" s="862"/>
      <c r="UDW116" s="862"/>
      <c r="UDX116" s="863"/>
      <c r="UDY116" s="863"/>
      <c r="UDZ116" s="863"/>
      <c r="UEA116" s="863"/>
      <c r="UEB116" s="863"/>
      <c r="UEC116" s="861"/>
      <c r="UED116" s="862"/>
      <c r="UEE116" s="862"/>
      <c r="UEF116" s="863"/>
      <c r="UEG116" s="863"/>
      <c r="UEH116" s="863"/>
      <c r="UEI116" s="863"/>
      <c r="UEJ116" s="863"/>
      <c r="UEK116" s="861"/>
      <c r="UEL116" s="862"/>
      <c r="UEM116" s="862"/>
      <c r="UEN116" s="863"/>
      <c r="UEO116" s="863"/>
      <c r="UEP116" s="863"/>
      <c r="UEQ116" s="863"/>
      <c r="UER116" s="863"/>
      <c r="UES116" s="861"/>
      <c r="UET116" s="862"/>
      <c r="UEU116" s="862"/>
      <c r="UEV116" s="863"/>
      <c r="UEW116" s="863"/>
      <c r="UEX116" s="863"/>
      <c r="UEY116" s="863"/>
      <c r="UEZ116" s="863"/>
      <c r="UFA116" s="861"/>
      <c r="UFB116" s="862"/>
      <c r="UFC116" s="862"/>
      <c r="UFD116" s="863"/>
      <c r="UFE116" s="863"/>
      <c r="UFF116" s="863"/>
      <c r="UFG116" s="863"/>
      <c r="UFH116" s="863"/>
      <c r="UFI116" s="861"/>
      <c r="UFJ116" s="862"/>
      <c r="UFK116" s="862"/>
      <c r="UFL116" s="863"/>
      <c r="UFM116" s="863"/>
      <c r="UFN116" s="863"/>
      <c r="UFO116" s="863"/>
      <c r="UFP116" s="863"/>
      <c r="UFQ116" s="861"/>
      <c r="UFR116" s="862"/>
      <c r="UFS116" s="862"/>
      <c r="UFT116" s="863"/>
      <c r="UFU116" s="863"/>
      <c r="UFV116" s="863"/>
      <c r="UFW116" s="863"/>
      <c r="UFX116" s="863"/>
      <c r="UFY116" s="861"/>
      <c r="UFZ116" s="862"/>
      <c r="UGA116" s="862"/>
      <c r="UGB116" s="863"/>
      <c r="UGC116" s="863"/>
      <c r="UGD116" s="863"/>
      <c r="UGE116" s="863"/>
      <c r="UGF116" s="863"/>
      <c r="UGG116" s="861"/>
      <c r="UGH116" s="862"/>
      <c r="UGI116" s="862"/>
      <c r="UGJ116" s="863"/>
      <c r="UGK116" s="863"/>
      <c r="UGL116" s="863"/>
      <c r="UGM116" s="863"/>
      <c r="UGN116" s="863"/>
      <c r="UGO116" s="861"/>
      <c r="UGP116" s="862"/>
      <c r="UGQ116" s="862"/>
      <c r="UGR116" s="863"/>
      <c r="UGS116" s="863"/>
      <c r="UGT116" s="863"/>
      <c r="UGU116" s="863"/>
      <c r="UGV116" s="863"/>
      <c r="UGW116" s="861"/>
      <c r="UGX116" s="862"/>
      <c r="UGY116" s="862"/>
      <c r="UGZ116" s="863"/>
      <c r="UHA116" s="863"/>
      <c r="UHB116" s="863"/>
      <c r="UHC116" s="863"/>
      <c r="UHD116" s="863"/>
      <c r="UHE116" s="861"/>
      <c r="UHF116" s="862"/>
      <c r="UHG116" s="862"/>
      <c r="UHH116" s="863"/>
      <c r="UHI116" s="863"/>
      <c r="UHJ116" s="863"/>
      <c r="UHK116" s="863"/>
      <c r="UHL116" s="863"/>
      <c r="UHM116" s="861"/>
      <c r="UHN116" s="862"/>
      <c r="UHO116" s="862"/>
      <c r="UHP116" s="863"/>
      <c r="UHQ116" s="863"/>
      <c r="UHR116" s="863"/>
      <c r="UHS116" s="863"/>
      <c r="UHT116" s="863"/>
      <c r="UHU116" s="861"/>
      <c r="UHV116" s="862"/>
      <c r="UHW116" s="862"/>
      <c r="UHX116" s="863"/>
      <c r="UHY116" s="863"/>
      <c r="UHZ116" s="863"/>
      <c r="UIA116" s="863"/>
      <c r="UIB116" s="863"/>
      <c r="UIC116" s="861"/>
      <c r="UID116" s="862"/>
      <c r="UIE116" s="862"/>
      <c r="UIF116" s="863"/>
      <c r="UIG116" s="863"/>
      <c r="UIH116" s="863"/>
      <c r="UII116" s="863"/>
      <c r="UIJ116" s="863"/>
      <c r="UIK116" s="861"/>
      <c r="UIL116" s="862"/>
      <c r="UIM116" s="862"/>
      <c r="UIN116" s="863"/>
      <c r="UIO116" s="863"/>
      <c r="UIP116" s="863"/>
      <c r="UIQ116" s="863"/>
      <c r="UIR116" s="863"/>
      <c r="UIS116" s="861"/>
      <c r="UIT116" s="862"/>
      <c r="UIU116" s="862"/>
      <c r="UIV116" s="863"/>
      <c r="UIW116" s="863"/>
      <c r="UIX116" s="863"/>
      <c r="UIY116" s="863"/>
      <c r="UIZ116" s="863"/>
      <c r="UJA116" s="861"/>
      <c r="UJB116" s="862"/>
      <c r="UJC116" s="862"/>
      <c r="UJD116" s="863"/>
      <c r="UJE116" s="863"/>
      <c r="UJF116" s="863"/>
      <c r="UJG116" s="863"/>
      <c r="UJH116" s="863"/>
      <c r="UJI116" s="861"/>
      <c r="UJJ116" s="862"/>
      <c r="UJK116" s="862"/>
      <c r="UJL116" s="863"/>
      <c r="UJM116" s="863"/>
      <c r="UJN116" s="863"/>
      <c r="UJO116" s="863"/>
      <c r="UJP116" s="863"/>
      <c r="UJQ116" s="861"/>
      <c r="UJR116" s="862"/>
      <c r="UJS116" s="862"/>
      <c r="UJT116" s="863"/>
      <c r="UJU116" s="863"/>
      <c r="UJV116" s="863"/>
      <c r="UJW116" s="863"/>
      <c r="UJX116" s="863"/>
      <c r="UJY116" s="861"/>
      <c r="UJZ116" s="862"/>
      <c r="UKA116" s="862"/>
      <c r="UKB116" s="863"/>
      <c r="UKC116" s="863"/>
      <c r="UKD116" s="863"/>
      <c r="UKE116" s="863"/>
      <c r="UKF116" s="863"/>
      <c r="UKG116" s="861"/>
      <c r="UKH116" s="862"/>
      <c r="UKI116" s="862"/>
      <c r="UKJ116" s="863"/>
      <c r="UKK116" s="863"/>
      <c r="UKL116" s="863"/>
      <c r="UKM116" s="863"/>
      <c r="UKN116" s="863"/>
      <c r="UKO116" s="861"/>
      <c r="UKP116" s="862"/>
      <c r="UKQ116" s="862"/>
      <c r="UKR116" s="863"/>
      <c r="UKS116" s="863"/>
      <c r="UKT116" s="863"/>
      <c r="UKU116" s="863"/>
      <c r="UKV116" s="863"/>
      <c r="UKW116" s="861"/>
      <c r="UKX116" s="862"/>
      <c r="UKY116" s="862"/>
      <c r="UKZ116" s="863"/>
      <c r="ULA116" s="863"/>
      <c r="ULB116" s="863"/>
      <c r="ULC116" s="863"/>
      <c r="ULD116" s="863"/>
      <c r="ULE116" s="861"/>
      <c r="ULF116" s="862"/>
      <c r="ULG116" s="862"/>
      <c r="ULH116" s="863"/>
      <c r="ULI116" s="863"/>
      <c r="ULJ116" s="863"/>
      <c r="ULK116" s="863"/>
      <c r="ULL116" s="863"/>
      <c r="ULM116" s="861"/>
      <c r="ULN116" s="862"/>
      <c r="ULO116" s="862"/>
      <c r="ULP116" s="863"/>
      <c r="ULQ116" s="863"/>
      <c r="ULR116" s="863"/>
      <c r="ULS116" s="863"/>
      <c r="ULT116" s="863"/>
      <c r="ULU116" s="861"/>
      <c r="ULV116" s="862"/>
      <c r="ULW116" s="862"/>
      <c r="ULX116" s="863"/>
      <c r="ULY116" s="863"/>
      <c r="ULZ116" s="863"/>
      <c r="UMA116" s="863"/>
      <c r="UMB116" s="863"/>
      <c r="UMC116" s="861"/>
      <c r="UMD116" s="862"/>
      <c r="UME116" s="862"/>
      <c r="UMF116" s="863"/>
      <c r="UMG116" s="863"/>
      <c r="UMH116" s="863"/>
      <c r="UMI116" s="863"/>
      <c r="UMJ116" s="863"/>
      <c r="UMK116" s="861"/>
      <c r="UML116" s="862"/>
      <c r="UMM116" s="862"/>
      <c r="UMN116" s="863"/>
      <c r="UMO116" s="863"/>
      <c r="UMP116" s="863"/>
      <c r="UMQ116" s="863"/>
      <c r="UMR116" s="863"/>
      <c r="UMS116" s="861"/>
      <c r="UMT116" s="862"/>
      <c r="UMU116" s="862"/>
      <c r="UMV116" s="863"/>
      <c r="UMW116" s="863"/>
      <c r="UMX116" s="863"/>
      <c r="UMY116" s="863"/>
      <c r="UMZ116" s="863"/>
      <c r="UNA116" s="861"/>
      <c r="UNB116" s="862"/>
      <c r="UNC116" s="862"/>
      <c r="UND116" s="863"/>
      <c r="UNE116" s="863"/>
      <c r="UNF116" s="863"/>
      <c r="UNG116" s="863"/>
      <c r="UNH116" s="863"/>
      <c r="UNI116" s="861"/>
      <c r="UNJ116" s="862"/>
      <c r="UNK116" s="862"/>
      <c r="UNL116" s="863"/>
      <c r="UNM116" s="863"/>
      <c r="UNN116" s="863"/>
      <c r="UNO116" s="863"/>
      <c r="UNP116" s="863"/>
      <c r="UNQ116" s="861"/>
      <c r="UNR116" s="862"/>
      <c r="UNS116" s="862"/>
      <c r="UNT116" s="863"/>
      <c r="UNU116" s="863"/>
      <c r="UNV116" s="863"/>
      <c r="UNW116" s="863"/>
      <c r="UNX116" s="863"/>
      <c r="UNY116" s="861"/>
      <c r="UNZ116" s="862"/>
      <c r="UOA116" s="862"/>
      <c r="UOB116" s="863"/>
      <c r="UOC116" s="863"/>
      <c r="UOD116" s="863"/>
      <c r="UOE116" s="863"/>
      <c r="UOF116" s="863"/>
      <c r="UOG116" s="861"/>
      <c r="UOH116" s="862"/>
      <c r="UOI116" s="862"/>
      <c r="UOJ116" s="863"/>
      <c r="UOK116" s="863"/>
      <c r="UOL116" s="863"/>
      <c r="UOM116" s="863"/>
      <c r="UON116" s="863"/>
      <c r="UOO116" s="861"/>
      <c r="UOP116" s="862"/>
      <c r="UOQ116" s="862"/>
      <c r="UOR116" s="863"/>
      <c r="UOS116" s="863"/>
      <c r="UOT116" s="863"/>
      <c r="UOU116" s="863"/>
      <c r="UOV116" s="863"/>
      <c r="UOW116" s="861"/>
      <c r="UOX116" s="862"/>
      <c r="UOY116" s="862"/>
      <c r="UOZ116" s="863"/>
      <c r="UPA116" s="863"/>
      <c r="UPB116" s="863"/>
      <c r="UPC116" s="863"/>
      <c r="UPD116" s="863"/>
      <c r="UPE116" s="861"/>
      <c r="UPF116" s="862"/>
      <c r="UPG116" s="862"/>
      <c r="UPH116" s="863"/>
      <c r="UPI116" s="863"/>
      <c r="UPJ116" s="863"/>
      <c r="UPK116" s="863"/>
      <c r="UPL116" s="863"/>
      <c r="UPM116" s="861"/>
      <c r="UPN116" s="862"/>
      <c r="UPO116" s="862"/>
      <c r="UPP116" s="863"/>
      <c r="UPQ116" s="863"/>
      <c r="UPR116" s="863"/>
      <c r="UPS116" s="863"/>
      <c r="UPT116" s="863"/>
      <c r="UPU116" s="861"/>
      <c r="UPV116" s="862"/>
      <c r="UPW116" s="862"/>
      <c r="UPX116" s="863"/>
      <c r="UPY116" s="863"/>
      <c r="UPZ116" s="863"/>
      <c r="UQA116" s="863"/>
      <c r="UQB116" s="863"/>
      <c r="UQC116" s="861"/>
      <c r="UQD116" s="862"/>
      <c r="UQE116" s="862"/>
      <c r="UQF116" s="863"/>
      <c r="UQG116" s="863"/>
      <c r="UQH116" s="863"/>
      <c r="UQI116" s="863"/>
      <c r="UQJ116" s="863"/>
      <c r="UQK116" s="861"/>
      <c r="UQL116" s="862"/>
      <c r="UQM116" s="862"/>
      <c r="UQN116" s="863"/>
      <c r="UQO116" s="863"/>
      <c r="UQP116" s="863"/>
      <c r="UQQ116" s="863"/>
      <c r="UQR116" s="863"/>
      <c r="UQS116" s="861"/>
      <c r="UQT116" s="862"/>
      <c r="UQU116" s="862"/>
      <c r="UQV116" s="863"/>
      <c r="UQW116" s="863"/>
      <c r="UQX116" s="863"/>
      <c r="UQY116" s="863"/>
      <c r="UQZ116" s="863"/>
      <c r="URA116" s="861"/>
      <c r="URB116" s="862"/>
      <c r="URC116" s="862"/>
      <c r="URD116" s="863"/>
      <c r="URE116" s="863"/>
      <c r="URF116" s="863"/>
      <c r="URG116" s="863"/>
      <c r="URH116" s="863"/>
      <c r="URI116" s="861"/>
      <c r="URJ116" s="862"/>
      <c r="URK116" s="862"/>
      <c r="URL116" s="863"/>
      <c r="URM116" s="863"/>
      <c r="URN116" s="863"/>
      <c r="URO116" s="863"/>
      <c r="URP116" s="863"/>
      <c r="URQ116" s="861"/>
      <c r="URR116" s="862"/>
      <c r="URS116" s="862"/>
      <c r="URT116" s="863"/>
      <c r="URU116" s="863"/>
      <c r="URV116" s="863"/>
      <c r="URW116" s="863"/>
      <c r="URX116" s="863"/>
      <c r="URY116" s="861"/>
      <c r="URZ116" s="862"/>
      <c r="USA116" s="862"/>
      <c r="USB116" s="863"/>
      <c r="USC116" s="863"/>
      <c r="USD116" s="863"/>
      <c r="USE116" s="863"/>
      <c r="USF116" s="863"/>
      <c r="USG116" s="861"/>
      <c r="USH116" s="862"/>
      <c r="USI116" s="862"/>
      <c r="USJ116" s="863"/>
      <c r="USK116" s="863"/>
      <c r="USL116" s="863"/>
      <c r="USM116" s="863"/>
      <c r="USN116" s="863"/>
      <c r="USO116" s="861"/>
      <c r="USP116" s="862"/>
      <c r="USQ116" s="862"/>
      <c r="USR116" s="863"/>
      <c r="USS116" s="863"/>
      <c r="UST116" s="863"/>
      <c r="USU116" s="863"/>
      <c r="USV116" s="863"/>
      <c r="USW116" s="861"/>
      <c r="USX116" s="862"/>
      <c r="USY116" s="862"/>
      <c r="USZ116" s="863"/>
      <c r="UTA116" s="863"/>
      <c r="UTB116" s="863"/>
      <c r="UTC116" s="863"/>
      <c r="UTD116" s="863"/>
      <c r="UTE116" s="861"/>
      <c r="UTF116" s="862"/>
      <c r="UTG116" s="862"/>
      <c r="UTH116" s="863"/>
      <c r="UTI116" s="863"/>
      <c r="UTJ116" s="863"/>
      <c r="UTK116" s="863"/>
      <c r="UTL116" s="863"/>
      <c r="UTM116" s="861"/>
      <c r="UTN116" s="862"/>
      <c r="UTO116" s="862"/>
      <c r="UTP116" s="863"/>
      <c r="UTQ116" s="863"/>
      <c r="UTR116" s="863"/>
      <c r="UTS116" s="863"/>
      <c r="UTT116" s="863"/>
      <c r="UTU116" s="861"/>
      <c r="UTV116" s="862"/>
      <c r="UTW116" s="862"/>
      <c r="UTX116" s="863"/>
      <c r="UTY116" s="863"/>
      <c r="UTZ116" s="863"/>
      <c r="UUA116" s="863"/>
      <c r="UUB116" s="863"/>
      <c r="UUC116" s="861"/>
      <c r="UUD116" s="862"/>
      <c r="UUE116" s="862"/>
      <c r="UUF116" s="863"/>
      <c r="UUG116" s="863"/>
      <c r="UUH116" s="863"/>
      <c r="UUI116" s="863"/>
      <c r="UUJ116" s="863"/>
      <c r="UUK116" s="861"/>
      <c r="UUL116" s="862"/>
      <c r="UUM116" s="862"/>
      <c r="UUN116" s="863"/>
      <c r="UUO116" s="863"/>
      <c r="UUP116" s="863"/>
      <c r="UUQ116" s="863"/>
      <c r="UUR116" s="863"/>
      <c r="UUS116" s="861"/>
      <c r="UUT116" s="862"/>
      <c r="UUU116" s="862"/>
      <c r="UUV116" s="863"/>
      <c r="UUW116" s="863"/>
      <c r="UUX116" s="863"/>
      <c r="UUY116" s="863"/>
      <c r="UUZ116" s="863"/>
      <c r="UVA116" s="861"/>
      <c r="UVB116" s="862"/>
      <c r="UVC116" s="862"/>
      <c r="UVD116" s="863"/>
      <c r="UVE116" s="863"/>
      <c r="UVF116" s="863"/>
      <c r="UVG116" s="863"/>
      <c r="UVH116" s="863"/>
      <c r="UVI116" s="861"/>
      <c r="UVJ116" s="862"/>
      <c r="UVK116" s="862"/>
      <c r="UVL116" s="863"/>
      <c r="UVM116" s="863"/>
      <c r="UVN116" s="863"/>
      <c r="UVO116" s="863"/>
      <c r="UVP116" s="863"/>
      <c r="UVQ116" s="861"/>
      <c r="UVR116" s="862"/>
      <c r="UVS116" s="862"/>
      <c r="UVT116" s="863"/>
      <c r="UVU116" s="863"/>
      <c r="UVV116" s="863"/>
      <c r="UVW116" s="863"/>
      <c r="UVX116" s="863"/>
      <c r="UVY116" s="861"/>
      <c r="UVZ116" s="862"/>
      <c r="UWA116" s="862"/>
      <c r="UWB116" s="863"/>
      <c r="UWC116" s="863"/>
      <c r="UWD116" s="863"/>
      <c r="UWE116" s="863"/>
      <c r="UWF116" s="863"/>
      <c r="UWG116" s="861"/>
      <c r="UWH116" s="862"/>
      <c r="UWI116" s="862"/>
      <c r="UWJ116" s="863"/>
      <c r="UWK116" s="863"/>
      <c r="UWL116" s="863"/>
      <c r="UWM116" s="863"/>
      <c r="UWN116" s="863"/>
      <c r="UWO116" s="861"/>
      <c r="UWP116" s="862"/>
      <c r="UWQ116" s="862"/>
      <c r="UWR116" s="863"/>
      <c r="UWS116" s="863"/>
      <c r="UWT116" s="863"/>
      <c r="UWU116" s="863"/>
      <c r="UWV116" s="863"/>
      <c r="UWW116" s="861"/>
      <c r="UWX116" s="862"/>
      <c r="UWY116" s="862"/>
      <c r="UWZ116" s="863"/>
      <c r="UXA116" s="863"/>
      <c r="UXB116" s="863"/>
      <c r="UXC116" s="863"/>
      <c r="UXD116" s="863"/>
      <c r="UXE116" s="861"/>
      <c r="UXF116" s="862"/>
      <c r="UXG116" s="862"/>
      <c r="UXH116" s="863"/>
      <c r="UXI116" s="863"/>
      <c r="UXJ116" s="863"/>
      <c r="UXK116" s="863"/>
      <c r="UXL116" s="863"/>
      <c r="UXM116" s="861"/>
      <c r="UXN116" s="862"/>
      <c r="UXO116" s="862"/>
      <c r="UXP116" s="863"/>
      <c r="UXQ116" s="863"/>
      <c r="UXR116" s="863"/>
      <c r="UXS116" s="863"/>
      <c r="UXT116" s="863"/>
      <c r="UXU116" s="861"/>
      <c r="UXV116" s="862"/>
      <c r="UXW116" s="862"/>
      <c r="UXX116" s="863"/>
      <c r="UXY116" s="863"/>
      <c r="UXZ116" s="863"/>
      <c r="UYA116" s="863"/>
      <c r="UYB116" s="863"/>
      <c r="UYC116" s="861"/>
      <c r="UYD116" s="862"/>
      <c r="UYE116" s="862"/>
      <c r="UYF116" s="863"/>
      <c r="UYG116" s="863"/>
      <c r="UYH116" s="863"/>
      <c r="UYI116" s="863"/>
      <c r="UYJ116" s="863"/>
      <c r="UYK116" s="861"/>
      <c r="UYL116" s="862"/>
      <c r="UYM116" s="862"/>
      <c r="UYN116" s="863"/>
      <c r="UYO116" s="863"/>
      <c r="UYP116" s="863"/>
      <c r="UYQ116" s="863"/>
      <c r="UYR116" s="863"/>
      <c r="UYS116" s="861"/>
      <c r="UYT116" s="862"/>
      <c r="UYU116" s="862"/>
      <c r="UYV116" s="863"/>
      <c r="UYW116" s="863"/>
      <c r="UYX116" s="863"/>
      <c r="UYY116" s="863"/>
      <c r="UYZ116" s="863"/>
      <c r="UZA116" s="861"/>
      <c r="UZB116" s="862"/>
      <c r="UZC116" s="862"/>
      <c r="UZD116" s="863"/>
      <c r="UZE116" s="863"/>
      <c r="UZF116" s="863"/>
      <c r="UZG116" s="863"/>
      <c r="UZH116" s="863"/>
      <c r="UZI116" s="861"/>
      <c r="UZJ116" s="862"/>
      <c r="UZK116" s="862"/>
      <c r="UZL116" s="863"/>
      <c r="UZM116" s="863"/>
      <c r="UZN116" s="863"/>
      <c r="UZO116" s="863"/>
      <c r="UZP116" s="863"/>
      <c r="UZQ116" s="861"/>
      <c r="UZR116" s="862"/>
      <c r="UZS116" s="862"/>
      <c r="UZT116" s="863"/>
      <c r="UZU116" s="863"/>
      <c r="UZV116" s="863"/>
      <c r="UZW116" s="863"/>
      <c r="UZX116" s="863"/>
      <c r="UZY116" s="861"/>
      <c r="UZZ116" s="862"/>
      <c r="VAA116" s="862"/>
      <c r="VAB116" s="863"/>
      <c r="VAC116" s="863"/>
      <c r="VAD116" s="863"/>
      <c r="VAE116" s="863"/>
      <c r="VAF116" s="863"/>
      <c r="VAG116" s="861"/>
      <c r="VAH116" s="862"/>
      <c r="VAI116" s="862"/>
      <c r="VAJ116" s="863"/>
      <c r="VAK116" s="863"/>
      <c r="VAL116" s="863"/>
      <c r="VAM116" s="863"/>
      <c r="VAN116" s="863"/>
      <c r="VAO116" s="861"/>
      <c r="VAP116" s="862"/>
      <c r="VAQ116" s="862"/>
      <c r="VAR116" s="863"/>
      <c r="VAS116" s="863"/>
      <c r="VAT116" s="863"/>
      <c r="VAU116" s="863"/>
      <c r="VAV116" s="863"/>
      <c r="VAW116" s="861"/>
      <c r="VAX116" s="862"/>
      <c r="VAY116" s="862"/>
      <c r="VAZ116" s="863"/>
      <c r="VBA116" s="863"/>
      <c r="VBB116" s="863"/>
      <c r="VBC116" s="863"/>
      <c r="VBD116" s="863"/>
      <c r="VBE116" s="861"/>
      <c r="VBF116" s="862"/>
      <c r="VBG116" s="862"/>
      <c r="VBH116" s="863"/>
      <c r="VBI116" s="863"/>
      <c r="VBJ116" s="863"/>
      <c r="VBK116" s="863"/>
      <c r="VBL116" s="863"/>
      <c r="VBM116" s="861"/>
      <c r="VBN116" s="862"/>
      <c r="VBO116" s="862"/>
      <c r="VBP116" s="863"/>
      <c r="VBQ116" s="863"/>
      <c r="VBR116" s="863"/>
      <c r="VBS116" s="863"/>
      <c r="VBT116" s="863"/>
      <c r="VBU116" s="861"/>
      <c r="VBV116" s="862"/>
      <c r="VBW116" s="862"/>
      <c r="VBX116" s="863"/>
      <c r="VBY116" s="863"/>
      <c r="VBZ116" s="863"/>
      <c r="VCA116" s="863"/>
      <c r="VCB116" s="863"/>
      <c r="VCC116" s="861"/>
      <c r="VCD116" s="862"/>
      <c r="VCE116" s="862"/>
      <c r="VCF116" s="863"/>
      <c r="VCG116" s="863"/>
      <c r="VCH116" s="863"/>
      <c r="VCI116" s="863"/>
      <c r="VCJ116" s="863"/>
      <c r="VCK116" s="861"/>
      <c r="VCL116" s="862"/>
      <c r="VCM116" s="862"/>
      <c r="VCN116" s="863"/>
      <c r="VCO116" s="863"/>
      <c r="VCP116" s="863"/>
      <c r="VCQ116" s="863"/>
      <c r="VCR116" s="863"/>
      <c r="VCS116" s="861"/>
      <c r="VCT116" s="862"/>
      <c r="VCU116" s="862"/>
      <c r="VCV116" s="863"/>
      <c r="VCW116" s="863"/>
      <c r="VCX116" s="863"/>
      <c r="VCY116" s="863"/>
      <c r="VCZ116" s="863"/>
      <c r="VDA116" s="861"/>
      <c r="VDB116" s="862"/>
      <c r="VDC116" s="862"/>
      <c r="VDD116" s="863"/>
      <c r="VDE116" s="863"/>
      <c r="VDF116" s="863"/>
      <c r="VDG116" s="863"/>
      <c r="VDH116" s="863"/>
      <c r="VDI116" s="861"/>
      <c r="VDJ116" s="862"/>
      <c r="VDK116" s="862"/>
      <c r="VDL116" s="863"/>
      <c r="VDM116" s="863"/>
      <c r="VDN116" s="863"/>
      <c r="VDO116" s="863"/>
      <c r="VDP116" s="863"/>
      <c r="VDQ116" s="861"/>
      <c r="VDR116" s="862"/>
      <c r="VDS116" s="862"/>
      <c r="VDT116" s="863"/>
      <c r="VDU116" s="863"/>
      <c r="VDV116" s="863"/>
      <c r="VDW116" s="863"/>
      <c r="VDX116" s="863"/>
      <c r="VDY116" s="861"/>
      <c r="VDZ116" s="862"/>
      <c r="VEA116" s="862"/>
      <c r="VEB116" s="863"/>
      <c r="VEC116" s="863"/>
      <c r="VED116" s="863"/>
      <c r="VEE116" s="863"/>
      <c r="VEF116" s="863"/>
      <c r="VEG116" s="861"/>
      <c r="VEH116" s="862"/>
      <c r="VEI116" s="862"/>
      <c r="VEJ116" s="863"/>
      <c r="VEK116" s="863"/>
      <c r="VEL116" s="863"/>
      <c r="VEM116" s="863"/>
      <c r="VEN116" s="863"/>
      <c r="VEO116" s="861"/>
      <c r="VEP116" s="862"/>
      <c r="VEQ116" s="862"/>
      <c r="VER116" s="863"/>
      <c r="VES116" s="863"/>
      <c r="VET116" s="863"/>
      <c r="VEU116" s="863"/>
      <c r="VEV116" s="863"/>
      <c r="VEW116" s="861"/>
      <c r="VEX116" s="862"/>
      <c r="VEY116" s="862"/>
      <c r="VEZ116" s="863"/>
      <c r="VFA116" s="863"/>
      <c r="VFB116" s="863"/>
      <c r="VFC116" s="863"/>
      <c r="VFD116" s="863"/>
      <c r="VFE116" s="861"/>
      <c r="VFF116" s="862"/>
      <c r="VFG116" s="862"/>
      <c r="VFH116" s="863"/>
      <c r="VFI116" s="863"/>
      <c r="VFJ116" s="863"/>
      <c r="VFK116" s="863"/>
      <c r="VFL116" s="863"/>
      <c r="VFM116" s="861"/>
      <c r="VFN116" s="862"/>
      <c r="VFO116" s="862"/>
      <c r="VFP116" s="863"/>
      <c r="VFQ116" s="863"/>
      <c r="VFR116" s="863"/>
      <c r="VFS116" s="863"/>
      <c r="VFT116" s="863"/>
      <c r="VFU116" s="861"/>
      <c r="VFV116" s="862"/>
      <c r="VFW116" s="862"/>
      <c r="VFX116" s="863"/>
      <c r="VFY116" s="863"/>
      <c r="VFZ116" s="863"/>
      <c r="VGA116" s="863"/>
      <c r="VGB116" s="863"/>
      <c r="VGC116" s="861"/>
      <c r="VGD116" s="862"/>
      <c r="VGE116" s="862"/>
      <c r="VGF116" s="863"/>
      <c r="VGG116" s="863"/>
      <c r="VGH116" s="863"/>
      <c r="VGI116" s="863"/>
      <c r="VGJ116" s="863"/>
      <c r="VGK116" s="861"/>
      <c r="VGL116" s="862"/>
      <c r="VGM116" s="862"/>
      <c r="VGN116" s="863"/>
      <c r="VGO116" s="863"/>
      <c r="VGP116" s="863"/>
      <c r="VGQ116" s="863"/>
      <c r="VGR116" s="863"/>
      <c r="VGS116" s="861"/>
      <c r="VGT116" s="862"/>
      <c r="VGU116" s="862"/>
      <c r="VGV116" s="863"/>
      <c r="VGW116" s="863"/>
      <c r="VGX116" s="863"/>
      <c r="VGY116" s="863"/>
      <c r="VGZ116" s="863"/>
      <c r="VHA116" s="861"/>
      <c r="VHB116" s="862"/>
      <c r="VHC116" s="862"/>
      <c r="VHD116" s="863"/>
      <c r="VHE116" s="863"/>
      <c r="VHF116" s="863"/>
      <c r="VHG116" s="863"/>
      <c r="VHH116" s="863"/>
      <c r="VHI116" s="861"/>
      <c r="VHJ116" s="862"/>
      <c r="VHK116" s="862"/>
      <c r="VHL116" s="863"/>
      <c r="VHM116" s="863"/>
      <c r="VHN116" s="863"/>
      <c r="VHO116" s="863"/>
      <c r="VHP116" s="863"/>
      <c r="VHQ116" s="861"/>
      <c r="VHR116" s="862"/>
      <c r="VHS116" s="862"/>
      <c r="VHT116" s="863"/>
      <c r="VHU116" s="863"/>
      <c r="VHV116" s="863"/>
      <c r="VHW116" s="863"/>
      <c r="VHX116" s="863"/>
      <c r="VHY116" s="861"/>
      <c r="VHZ116" s="862"/>
      <c r="VIA116" s="862"/>
      <c r="VIB116" s="863"/>
      <c r="VIC116" s="863"/>
      <c r="VID116" s="863"/>
      <c r="VIE116" s="863"/>
      <c r="VIF116" s="863"/>
      <c r="VIG116" s="861"/>
      <c r="VIH116" s="862"/>
      <c r="VII116" s="862"/>
      <c r="VIJ116" s="863"/>
      <c r="VIK116" s="863"/>
      <c r="VIL116" s="863"/>
      <c r="VIM116" s="863"/>
      <c r="VIN116" s="863"/>
      <c r="VIO116" s="861"/>
      <c r="VIP116" s="862"/>
      <c r="VIQ116" s="862"/>
      <c r="VIR116" s="863"/>
      <c r="VIS116" s="863"/>
      <c r="VIT116" s="863"/>
      <c r="VIU116" s="863"/>
      <c r="VIV116" s="863"/>
      <c r="VIW116" s="861"/>
      <c r="VIX116" s="862"/>
      <c r="VIY116" s="862"/>
      <c r="VIZ116" s="863"/>
      <c r="VJA116" s="863"/>
      <c r="VJB116" s="863"/>
      <c r="VJC116" s="863"/>
      <c r="VJD116" s="863"/>
      <c r="VJE116" s="861"/>
      <c r="VJF116" s="862"/>
      <c r="VJG116" s="862"/>
      <c r="VJH116" s="863"/>
      <c r="VJI116" s="863"/>
      <c r="VJJ116" s="863"/>
      <c r="VJK116" s="863"/>
      <c r="VJL116" s="863"/>
      <c r="VJM116" s="861"/>
      <c r="VJN116" s="862"/>
      <c r="VJO116" s="862"/>
      <c r="VJP116" s="863"/>
      <c r="VJQ116" s="863"/>
      <c r="VJR116" s="863"/>
      <c r="VJS116" s="863"/>
      <c r="VJT116" s="863"/>
      <c r="VJU116" s="861"/>
      <c r="VJV116" s="862"/>
      <c r="VJW116" s="862"/>
      <c r="VJX116" s="863"/>
      <c r="VJY116" s="863"/>
      <c r="VJZ116" s="863"/>
      <c r="VKA116" s="863"/>
      <c r="VKB116" s="863"/>
      <c r="VKC116" s="861"/>
      <c r="VKD116" s="862"/>
      <c r="VKE116" s="862"/>
      <c r="VKF116" s="863"/>
      <c r="VKG116" s="863"/>
      <c r="VKH116" s="863"/>
      <c r="VKI116" s="863"/>
      <c r="VKJ116" s="863"/>
      <c r="VKK116" s="861"/>
      <c r="VKL116" s="862"/>
      <c r="VKM116" s="862"/>
      <c r="VKN116" s="863"/>
      <c r="VKO116" s="863"/>
      <c r="VKP116" s="863"/>
      <c r="VKQ116" s="863"/>
      <c r="VKR116" s="863"/>
      <c r="VKS116" s="861"/>
      <c r="VKT116" s="862"/>
      <c r="VKU116" s="862"/>
      <c r="VKV116" s="863"/>
      <c r="VKW116" s="863"/>
      <c r="VKX116" s="863"/>
      <c r="VKY116" s="863"/>
      <c r="VKZ116" s="863"/>
      <c r="VLA116" s="861"/>
      <c r="VLB116" s="862"/>
      <c r="VLC116" s="862"/>
      <c r="VLD116" s="863"/>
      <c r="VLE116" s="863"/>
      <c r="VLF116" s="863"/>
      <c r="VLG116" s="863"/>
      <c r="VLH116" s="863"/>
      <c r="VLI116" s="861"/>
      <c r="VLJ116" s="862"/>
      <c r="VLK116" s="862"/>
      <c r="VLL116" s="863"/>
      <c r="VLM116" s="863"/>
      <c r="VLN116" s="863"/>
      <c r="VLO116" s="863"/>
      <c r="VLP116" s="863"/>
      <c r="VLQ116" s="861"/>
      <c r="VLR116" s="862"/>
      <c r="VLS116" s="862"/>
      <c r="VLT116" s="863"/>
      <c r="VLU116" s="863"/>
      <c r="VLV116" s="863"/>
      <c r="VLW116" s="863"/>
      <c r="VLX116" s="863"/>
      <c r="VLY116" s="861"/>
      <c r="VLZ116" s="862"/>
      <c r="VMA116" s="862"/>
      <c r="VMB116" s="863"/>
      <c r="VMC116" s="863"/>
      <c r="VMD116" s="863"/>
      <c r="VME116" s="863"/>
      <c r="VMF116" s="863"/>
      <c r="VMG116" s="861"/>
      <c r="VMH116" s="862"/>
      <c r="VMI116" s="862"/>
      <c r="VMJ116" s="863"/>
      <c r="VMK116" s="863"/>
      <c r="VML116" s="863"/>
      <c r="VMM116" s="863"/>
      <c r="VMN116" s="863"/>
      <c r="VMO116" s="861"/>
      <c r="VMP116" s="862"/>
      <c r="VMQ116" s="862"/>
      <c r="VMR116" s="863"/>
      <c r="VMS116" s="863"/>
      <c r="VMT116" s="863"/>
      <c r="VMU116" s="863"/>
      <c r="VMV116" s="863"/>
      <c r="VMW116" s="861"/>
      <c r="VMX116" s="862"/>
      <c r="VMY116" s="862"/>
      <c r="VMZ116" s="863"/>
      <c r="VNA116" s="863"/>
      <c r="VNB116" s="863"/>
      <c r="VNC116" s="863"/>
      <c r="VND116" s="863"/>
      <c r="VNE116" s="861"/>
      <c r="VNF116" s="862"/>
      <c r="VNG116" s="862"/>
      <c r="VNH116" s="863"/>
      <c r="VNI116" s="863"/>
      <c r="VNJ116" s="863"/>
      <c r="VNK116" s="863"/>
      <c r="VNL116" s="863"/>
      <c r="VNM116" s="861"/>
      <c r="VNN116" s="862"/>
      <c r="VNO116" s="862"/>
      <c r="VNP116" s="863"/>
      <c r="VNQ116" s="863"/>
      <c r="VNR116" s="863"/>
      <c r="VNS116" s="863"/>
      <c r="VNT116" s="863"/>
      <c r="VNU116" s="861"/>
      <c r="VNV116" s="862"/>
      <c r="VNW116" s="862"/>
      <c r="VNX116" s="863"/>
      <c r="VNY116" s="863"/>
      <c r="VNZ116" s="863"/>
      <c r="VOA116" s="863"/>
      <c r="VOB116" s="863"/>
      <c r="VOC116" s="861"/>
      <c r="VOD116" s="862"/>
      <c r="VOE116" s="862"/>
      <c r="VOF116" s="863"/>
      <c r="VOG116" s="863"/>
      <c r="VOH116" s="863"/>
      <c r="VOI116" s="863"/>
      <c r="VOJ116" s="863"/>
      <c r="VOK116" s="861"/>
      <c r="VOL116" s="862"/>
      <c r="VOM116" s="862"/>
      <c r="VON116" s="863"/>
      <c r="VOO116" s="863"/>
      <c r="VOP116" s="863"/>
      <c r="VOQ116" s="863"/>
      <c r="VOR116" s="863"/>
      <c r="VOS116" s="861"/>
      <c r="VOT116" s="862"/>
      <c r="VOU116" s="862"/>
      <c r="VOV116" s="863"/>
      <c r="VOW116" s="863"/>
      <c r="VOX116" s="863"/>
      <c r="VOY116" s="863"/>
      <c r="VOZ116" s="863"/>
      <c r="VPA116" s="861"/>
      <c r="VPB116" s="862"/>
      <c r="VPC116" s="862"/>
      <c r="VPD116" s="863"/>
      <c r="VPE116" s="863"/>
      <c r="VPF116" s="863"/>
      <c r="VPG116" s="863"/>
      <c r="VPH116" s="863"/>
      <c r="VPI116" s="861"/>
      <c r="VPJ116" s="862"/>
      <c r="VPK116" s="862"/>
      <c r="VPL116" s="863"/>
      <c r="VPM116" s="863"/>
      <c r="VPN116" s="863"/>
      <c r="VPO116" s="863"/>
      <c r="VPP116" s="863"/>
      <c r="VPQ116" s="861"/>
      <c r="VPR116" s="862"/>
      <c r="VPS116" s="862"/>
      <c r="VPT116" s="863"/>
      <c r="VPU116" s="863"/>
      <c r="VPV116" s="863"/>
      <c r="VPW116" s="863"/>
      <c r="VPX116" s="863"/>
      <c r="VPY116" s="861"/>
      <c r="VPZ116" s="862"/>
      <c r="VQA116" s="862"/>
      <c r="VQB116" s="863"/>
      <c r="VQC116" s="863"/>
      <c r="VQD116" s="863"/>
      <c r="VQE116" s="863"/>
      <c r="VQF116" s="863"/>
      <c r="VQG116" s="861"/>
      <c r="VQH116" s="862"/>
      <c r="VQI116" s="862"/>
      <c r="VQJ116" s="863"/>
      <c r="VQK116" s="863"/>
      <c r="VQL116" s="863"/>
      <c r="VQM116" s="863"/>
      <c r="VQN116" s="863"/>
      <c r="VQO116" s="861"/>
      <c r="VQP116" s="862"/>
      <c r="VQQ116" s="862"/>
      <c r="VQR116" s="863"/>
      <c r="VQS116" s="863"/>
      <c r="VQT116" s="863"/>
      <c r="VQU116" s="863"/>
      <c r="VQV116" s="863"/>
      <c r="VQW116" s="861"/>
      <c r="VQX116" s="862"/>
      <c r="VQY116" s="862"/>
      <c r="VQZ116" s="863"/>
      <c r="VRA116" s="863"/>
      <c r="VRB116" s="863"/>
      <c r="VRC116" s="863"/>
      <c r="VRD116" s="863"/>
      <c r="VRE116" s="861"/>
      <c r="VRF116" s="862"/>
      <c r="VRG116" s="862"/>
      <c r="VRH116" s="863"/>
      <c r="VRI116" s="863"/>
      <c r="VRJ116" s="863"/>
      <c r="VRK116" s="863"/>
      <c r="VRL116" s="863"/>
      <c r="VRM116" s="861"/>
      <c r="VRN116" s="862"/>
      <c r="VRO116" s="862"/>
      <c r="VRP116" s="863"/>
      <c r="VRQ116" s="863"/>
      <c r="VRR116" s="863"/>
      <c r="VRS116" s="863"/>
      <c r="VRT116" s="863"/>
      <c r="VRU116" s="861"/>
      <c r="VRV116" s="862"/>
      <c r="VRW116" s="862"/>
      <c r="VRX116" s="863"/>
      <c r="VRY116" s="863"/>
      <c r="VRZ116" s="863"/>
      <c r="VSA116" s="863"/>
      <c r="VSB116" s="863"/>
      <c r="VSC116" s="861"/>
      <c r="VSD116" s="862"/>
      <c r="VSE116" s="862"/>
      <c r="VSF116" s="863"/>
      <c r="VSG116" s="863"/>
      <c r="VSH116" s="863"/>
      <c r="VSI116" s="863"/>
      <c r="VSJ116" s="863"/>
      <c r="VSK116" s="861"/>
      <c r="VSL116" s="862"/>
      <c r="VSM116" s="862"/>
      <c r="VSN116" s="863"/>
      <c r="VSO116" s="863"/>
      <c r="VSP116" s="863"/>
      <c r="VSQ116" s="863"/>
      <c r="VSR116" s="863"/>
      <c r="VSS116" s="861"/>
      <c r="VST116" s="862"/>
      <c r="VSU116" s="862"/>
      <c r="VSV116" s="863"/>
      <c r="VSW116" s="863"/>
      <c r="VSX116" s="863"/>
      <c r="VSY116" s="863"/>
      <c r="VSZ116" s="863"/>
      <c r="VTA116" s="861"/>
      <c r="VTB116" s="862"/>
      <c r="VTC116" s="862"/>
      <c r="VTD116" s="863"/>
      <c r="VTE116" s="863"/>
      <c r="VTF116" s="863"/>
      <c r="VTG116" s="863"/>
      <c r="VTH116" s="863"/>
      <c r="VTI116" s="861"/>
      <c r="VTJ116" s="862"/>
      <c r="VTK116" s="862"/>
      <c r="VTL116" s="863"/>
      <c r="VTM116" s="863"/>
      <c r="VTN116" s="863"/>
      <c r="VTO116" s="863"/>
      <c r="VTP116" s="863"/>
      <c r="VTQ116" s="861"/>
      <c r="VTR116" s="862"/>
      <c r="VTS116" s="862"/>
      <c r="VTT116" s="863"/>
      <c r="VTU116" s="863"/>
      <c r="VTV116" s="863"/>
      <c r="VTW116" s="863"/>
      <c r="VTX116" s="863"/>
      <c r="VTY116" s="861"/>
      <c r="VTZ116" s="862"/>
      <c r="VUA116" s="862"/>
      <c r="VUB116" s="863"/>
      <c r="VUC116" s="863"/>
      <c r="VUD116" s="863"/>
      <c r="VUE116" s="863"/>
      <c r="VUF116" s="863"/>
      <c r="VUG116" s="861"/>
      <c r="VUH116" s="862"/>
      <c r="VUI116" s="862"/>
      <c r="VUJ116" s="863"/>
      <c r="VUK116" s="863"/>
      <c r="VUL116" s="863"/>
      <c r="VUM116" s="863"/>
      <c r="VUN116" s="863"/>
      <c r="VUO116" s="861"/>
      <c r="VUP116" s="862"/>
      <c r="VUQ116" s="862"/>
      <c r="VUR116" s="863"/>
      <c r="VUS116" s="863"/>
      <c r="VUT116" s="863"/>
      <c r="VUU116" s="863"/>
      <c r="VUV116" s="863"/>
      <c r="VUW116" s="861"/>
      <c r="VUX116" s="862"/>
      <c r="VUY116" s="862"/>
      <c r="VUZ116" s="863"/>
      <c r="VVA116" s="863"/>
      <c r="VVB116" s="863"/>
      <c r="VVC116" s="863"/>
      <c r="VVD116" s="863"/>
      <c r="VVE116" s="861"/>
      <c r="VVF116" s="862"/>
      <c r="VVG116" s="862"/>
      <c r="VVH116" s="863"/>
      <c r="VVI116" s="863"/>
      <c r="VVJ116" s="863"/>
      <c r="VVK116" s="863"/>
      <c r="VVL116" s="863"/>
      <c r="VVM116" s="861"/>
      <c r="VVN116" s="862"/>
      <c r="VVO116" s="862"/>
      <c r="VVP116" s="863"/>
      <c r="VVQ116" s="863"/>
      <c r="VVR116" s="863"/>
      <c r="VVS116" s="863"/>
      <c r="VVT116" s="863"/>
      <c r="VVU116" s="861"/>
      <c r="VVV116" s="862"/>
      <c r="VVW116" s="862"/>
      <c r="VVX116" s="863"/>
      <c r="VVY116" s="863"/>
      <c r="VVZ116" s="863"/>
      <c r="VWA116" s="863"/>
      <c r="VWB116" s="863"/>
      <c r="VWC116" s="861"/>
      <c r="VWD116" s="862"/>
      <c r="VWE116" s="862"/>
      <c r="VWF116" s="863"/>
      <c r="VWG116" s="863"/>
      <c r="VWH116" s="863"/>
      <c r="VWI116" s="863"/>
      <c r="VWJ116" s="863"/>
      <c r="VWK116" s="861"/>
      <c r="VWL116" s="862"/>
      <c r="VWM116" s="862"/>
      <c r="VWN116" s="863"/>
      <c r="VWO116" s="863"/>
      <c r="VWP116" s="863"/>
      <c r="VWQ116" s="863"/>
      <c r="VWR116" s="863"/>
      <c r="VWS116" s="861"/>
      <c r="VWT116" s="862"/>
      <c r="VWU116" s="862"/>
      <c r="VWV116" s="863"/>
      <c r="VWW116" s="863"/>
      <c r="VWX116" s="863"/>
      <c r="VWY116" s="863"/>
      <c r="VWZ116" s="863"/>
      <c r="VXA116" s="861"/>
      <c r="VXB116" s="862"/>
      <c r="VXC116" s="862"/>
      <c r="VXD116" s="863"/>
      <c r="VXE116" s="863"/>
      <c r="VXF116" s="863"/>
      <c r="VXG116" s="863"/>
      <c r="VXH116" s="863"/>
      <c r="VXI116" s="861"/>
      <c r="VXJ116" s="862"/>
      <c r="VXK116" s="862"/>
      <c r="VXL116" s="863"/>
      <c r="VXM116" s="863"/>
      <c r="VXN116" s="863"/>
      <c r="VXO116" s="863"/>
      <c r="VXP116" s="863"/>
      <c r="VXQ116" s="861"/>
      <c r="VXR116" s="862"/>
      <c r="VXS116" s="862"/>
      <c r="VXT116" s="863"/>
      <c r="VXU116" s="863"/>
      <c r="VXV116" s="863"/>
      <c r="VXW116" s="863"/>
      <c r="VXX116" s="863"/>
      <c r="VXY116" s="861"/>
      <c r="VXZ116" s="862"/>
      <c r="VYA116" s="862"/>
      <c r="VYB116" s="863"/>
      <c r="VYC116" s="863"/>
      <c r="VYD116" s="863"/>
      <c r="VYE116" s="863"/>
      <c r="VYF116" s="863"/>
      <c r="VYG116" s="861"/>
      <c r="VYH116" s="862"/>
      <c r="VYI116" s="862"/>
      <c r="VYJ116" s="863"/>
      <c r="VYK116" s="863"/>
      <c r="VYL116" s="863"/>
      <c r="VYM116" s="863"/>
      <c r="VYN116" s="863"/>
      <c r="VYO116" s="861"/>
      <c r="VYP116" s="862"/>
      <c r="VYQ116" s="862"/>
      <c r="VYR116" s="863"/>
      <c r="VYS116" s="863"/>
      <c r="VYT116" s="863"/>
      <c r="VYU116" s="863"/>
      <c r="VYV116" s="863"/>
      <c r="VYW116" s="861"/>
      <c r="VYX116" s="862"/>
      <c r="VYY116" s="862"/>
      <c r="VYZ116" s="863"/>
      <c r="VZA116" s="863"/>
      <c r="VZB116" s="863"/>
      <c r="VZC116" s="863"/>
      <c r="VZD116" s="863"/>
      <c r="VZE116" s="861"/>
      <c r="VZF116" s="862"/>
      <c r="VZG116" s="862"/>
      <c r="VZH116" s="863"/>
      <c r="VZI116" s="863"/>
      <c r="VZJ116" s="863"/>
      <c r="VZK116" s="863"/>
      <c r="VZL116" s="863"/>
      <c r="VZM116" s="861"/>
      <c r="VZN116" s="862"/>
      <c r="VZO116" s="862"/>
      <c r="VZP116" s="863"/>
      <c r="VZQ116" s="863"/>
      <c r="VZR116" s="863"/>
      <c r="VZS116" s="863"/>
      <c r="VZT116" s="863"/>
      <c r="VZU116" s="861"/>
      <c r="VZV116" s="862"/>
      <c r="VZW116" s="862"/>
      <c r="VZX116" s="863"/>
      <c r="VZY116" s="863"/>
      <c r="VZZ116" s="863"/>
      <c r="WAA116" s="863"/>
      <c r="WAB116" s="863"/>
      <c r="WAC116" s="861"/>
      <c r="WAD116" s="862"/>
      <c r="WAE116" s="862"/>
      <c r="WAF116" s="863"/>
      <c r="WAG116" s="863"/>
      <c r="WAH116" s="863"/>
      <c r="WAI116" s="863"/>
      <c r="WAJ116" s="863"/>
      <c r="WAK116" s="861"/>
      <c r="WAL116" s="862"/>
      <c r="WAM116" s="862"/>
      <c r="WAN116" s="863"/>
      <c r="WAO116" s="863"/>
      <c r="WAP116" s="863"/>
      <c r="WAQ116" s="863"/>
      <c r="WAR116" s="863"/>
      <c r="WAS116" s="861"/>
      <c r="WAT116" s="862"/>
      <c r="WAU116" s="862"/>
      <c r="WAV116" s="863"/>
      <c r="WAW116" s="863"/>
      <c r="WAX116" s="863"/>
      <c r="WAY116" s="863"/>
      <c r="WAZ116" s="863"/>
      <c r="WBA116" s="861"/>
      <c r="WBB116" s="862"/>
      <c r="WBC116" s="862"/>
      <c r="WBD116" s="863"/>
      <c r="WBE116" s="863"/>
      <c r="WBF116" s="863"/>
      <c r="WBG116" s="863"/>
      <c r="WBH116" s="863"/>
      <c r="WBI116" s="861"/>
      <c r="WBJ116" s="862"/>
      <c r="WBK116" s="862"/>
      <c r="WBL116" s="863"/>
      <c r="WBM116" s="863"/>
      <c r="WBN116" s="863"/>
      <c r="WBO116" s="863"/>
      <c r="WBP116" s="863"/>
      <c r="WBQ116" s="861"/>
      <c r="WBR116" s="862"/>
      <c r="WBS116" s="862"/>
      <c r="WBT116" s="863"/>
      <c r="WBU116" s="863"/>
      <c r="WBV116" s="863"/>
      <c r="WBW116" s="863"/>
      <c r="WBX116" s="863"/>
      <c r="WBY116" s="861"/>
      <c r="WBZ116" s="862"/>
      <c r="WCA116" s="862"/>
      <c r="WCB116" s="863"/>
      <c r="WCC116" s="863"/>
      <c r="WCD116" s="863"/>
      <c r="WCE116" s="863"/>
      <c r="WCF116" s="863"/>
      <c r="WCG116" s="861"/>
      <c r="WCH116" s="862"/>
      <c r="WCI116" s="862"/>
      <c r="WCJ116" s="863"/>
      <c r="WCK116" s="863"/>
      <c r="WCL116" s="863"/>
      <c r="WCM116" s="863"/>
      <c r="WCN116" s="863"/>
      <c r="WCO116" s="861"/>
      <c r="WCP116" s="862"/>
      <c r="WCQ116" s="862"/>
      <c r="WCR116" s="863"/>
      <c r="WCS116" s="863"/>
      <c r="WCT116" s="863"/>
      <c r="WCU116" s="863"/>
      <c r="WCV116" s="863"/>
      <c r="WCW116" s="861"/>
      <c r="WCX116" s="862"/>
      <c r="WCY116" s="862"/>
      <c r="WCZ116" s="863"/>
      <c r="WDA116" s="863"/>
      <c r="WDB116" s="863"/>
      <c r="WDC116" s="863"/>
      <c r="WDD116" s="863"/>
      <c r="WDE116" s="861"/>
      <c r="WDF116" s="862"/>
      <c r="WDG116" s="862"/>
      <c r="WDH116" s="863"/>
      <c r="WDI116" s="863"/>
      <c r="WDJ116" s="863"/>
      <c r="WDK116" s="863"/>
      <c r="WDL116" s="863"/>
      <c r="WDM116" s="861"/>
      <c r="WDN116" s="862"/>
      <c r="WDO116" s="862"/>
      <c r="WDP116" s="863"/>
      <c r="WDQ116" s="863"/>
      <c r="WDR116" s="863"/>
      <c r="WDS116" s="863"/>
      <c r="WDT116" s="863"/>
      <c r="WDU116" s="861"/>
      <c r="WDV116" s="862"/>
      <c r="WDW116" s="862"/>
      <c r="WDX116" s="863"/>
      <c r="WDY116" s="863"/>
      <c r="WDZ116" s="863"/>
      <c r="WEA116" s="863"/>
      <c r="WEB116" s="863"/>
      <c r="WEC116" s="861"/>
      <c r="WED116" s="862"/>
      <c r="WEE116" s="862"/>
      <c r="WEF116" s="863"/>
      <c r="WEG116" s="863"/>
      <c r="WEH116" s="863"/>
      <c r="WEI116" s="863"/>
      <c r="WEJ116" s="863"/>
      <c r="WEK116" s="861"/>
      <c r="WEL116" s="862"/>
      <c r="WEM116" s="862"/>
      <c r="WEN116" s="863"/>
      <c r="WEO116" s="863"/>
      <c r="WEP116" s="863"/>
      <c r="WEQ116" s="863"/>
      <c r="WER116" s="863"/>
      <c r="WES116" s="861"/>
      <c r="WET116" s="862"/>
      <c r="WEU116" s="862"/>
      <c r="WEV116" s="863"/>
      <c r="WEW116" s="863"/>
      <c r="WEX116" s="863"/>
      <c r="WEY116" s="863"/>
      <c r="WEZ116" s="863"/>
      <c r="WFA116" s="861"/>
      <c r="WFB116" s="862"/>
      <c r="WFC116" s="862"/>
      <c r="WFD116" s="863"/>
      <c r="WFE116" s="863"/>
      <c r="WFF116" s="863"/>
      <c r="WFG116" s="863"/>
      <c r="WFH116" s="863"/>
      <c r="WFI116" s="861"/>
      <c r="WFJ116" s="862"/>
      <c r="WFK116" s="862"/>
      <c r="WFL116" s="863"/>
      <c r="WFM116" s="863"/>
      <c r="WFN116" s="863"/>
      <c r="WFO116" s="863"/>
      <c r="WFP116" s="863"/>
      <c r="WFQ116" s="861"/>
      <c r="WFR116" s="862"/>
      <c r="WFS116" s="862"/>
      <c r="WFT116" s="863"/>
      <c r="WFU116" s="863"/>
      <c r="WFV116" s="863"/>
      <c r="WFW116" s="863"/>
      <c r="WFX116" s="863"/>
      <c r="WFY116" s="861"/>
      <c r="WFZ116" s="862"/>
      <c r="WGA116" s="862"/>
      <c r="WGB116" s="863"/>
      <c r="WGC116" s="863"/>
      <c r="WGD116" s="863"/>
      <c r="WGE116" s="863"/>
      <c r="WGF116" s="863"/>
      <c r="WGG116" s="861"/>
      <c r="WGH116" s="862"/>
      <c r="WGI116" s="862"/>
      <c r="WGJ116" s="863"/>
      <c r="WGK116" s="863"/>
      <c r="WGL116" s="863"/>
      <c r="WGM116" s="863"/>
      <c r="WGN116" s="863"/>
      <c r="WGO116" s="861"/>
      <c r="WGP116" s="862"/>
      <c r="WGQ116" s="862"/>
      <c r="WGR116" s="863"/>
      <c r="WGS116" s="863"/>
      <c r="WGT116" s="863"/>
      <c r="WGU116" s="863"/>
      <c r="WGV116" s="863"/>
      <c r="WGW116" s="861"/>
      <c r="WGX116" s="862"/>
      <c r="WGY116" s="862"/>
      <c r="WGZ116" s="863"/>
      <c r="WHA116" s="863"/>
      <c r="WHB116" s="863"/>
      <c r="WHC116" s="863"/>
      <c r="WHD116" s="863"/>
      <c r="WHE116" s="861"/>
      <c r="WHF116" s="862"/>
      <c r="WHG116" s="862"/>
      <c r="WHH116" s="863"/>
      <c r="WHI116" s="863"/>
      <c r="WHJ116" s="863"/>
      <c r="WHK116" s="863"/>
      <c r="WHL116" s="863"/>
      <c r="WHM116" s="861"/>
      <c r="WHN116" s="862"/>
      <c r="WHO116" s="862"/>
      <c r="WHP116" s="863"/>
      <c r="WHQ116" s="863"/>
      <c r="WHR116" s="863"/>
      <c r="WHS116" s="863"/>
      <c r="WHT116" s="863"/>
      <c r="WHU116" s="861"/>
      <c r="WHV116" s="862"/>
      <c r="WHW116" s="862"/>
      <c r="WHX116" s="863"/>
      <c r="WHY116" s="863"/>
      <c r="WHZ116" s="863"/>
      <c r="WIA116" s="863"/>
      <c r="WIB116" s="863"/>
      <c r="WIC116" s="861"/>
      <c r="WID116" s="862"/>
      <c r="WIE116" s="862"/>
      <c r="WIF116" s="863"/>
      <c r="WIG116" s="863"/>
      <c r="WIH116" s="863"/>
      <c r="WII116" s="863"/>
      <c r="WIJ116" s="863"/>
      <c r="WIK116" s="861"/>
      <c r="WIL116" s="862"/>
      <c r="WIM116" s="862"/>
      <c r="WIN116" s="863"/>
      <c r="WIO116" s="863"/>
      <c r="WIP116" s="863"/>
      <c r="WIQ116" s="863"/>
      <c r="WIR116" s="863"/>
      <c r="WIS116" s="861"/>
      <c r="WIT116" s="862"/>
      <c r="WIU116" s="862"/>
      <c r="WIV116" s="863"/>
      <c r="WIW116" s="863"/>
      <c r="WIX116" s="863"/>
      <c r="WIY116" s="863"/>
      <c r="WIZ116" s="863"/>
      <c r="WJA116" s="861"/>
      <c r="WJB116" s="862"/>
      <c r="WJC116" s="862"/>
      <c r="WJD116" s="863"/>
      <c r="WJE116" s="863"/>
      <c r="WJF116" s="863"/>
      <c r="WJG116" s="863"/>
      <c r="WJH116" s="863"/>
      <c r="WJI116" s="861"/>
      <c r="WJJ116" s="862"/>
      <c r="WJK116" s="862"/>
      <c r="WJL116" s="863"/>
      <c r="WJM116" s="863"/>
      <c r="WJN116" s="863"/>
      <c r="WJO116" s="863"/>
      <c r="WJP116" s="863"/>
      <c r="WJQ116" s="861"/>
      <c r="WJR116" s="862"/>
      <c r="WJS116" s="862"/>
      <c r="WJT116" s="863"/>
      <c r="WJU116" s="863"/>
      <c r="WJV116" s="863"/>
      <c r="WJW116" s="863"/>
      <c r="WJX116" s="863"/>
      <c r="WJY116" s="861"/>
      <c r="WJZ116" s="862"/>
      <c r="WKA116" s="862"/>
      <c r="WKB116" s="863"/>
      <c r="WKC116" s="863"/>
      <c r="WKD116" s="863"/>
      <c r="WKE116" s="863"/>
      <c r="WKF116" s="863"/>
      <c r="WKG116" s="861"/>
      <c r="WKH116" s="862"/>
      <c r="WKI116" s="862"/>
      <c r="WKJ116" s="863"/>
      <c r="WKK116" s="863"/>
      <c r="WKL116" s="863"/>
      <c r="WKM116" s="863"/>
      <c r="WKN116" s="863"/>
      <c r="WKO116" s="861"/>
      <c r="WKP116" s="862"/>
      <c r="WKQ116" s="862"/>
      <c r="WKR116" s="863"/>
      <c r="WKS116" s="863"/>
      <c r="WKT116" s="863"/>
      <c r="WKU116" s="863"/>
      <c r="WKV116" s="863"/>
      <c r="WKW116" s="861"/>
      <c r="WKX116" s="862"/>
      <c r="WKY116" s="862"/>
      <c r="WKZ116" s="863"/>
      <c r="WLA116" s="863"/>
      <c r="WLB116" s="863"/>
      <c r="WLC116" s="863"/>
      <c r="WLD116" s="863"/>
      <c r="WLE116" s="861"/>
      <c r="WLF116" s="862"/>
      <c r="WLG116" s="862"/>
      <c r="WLH116" s="863"/>
      <c r="WLI116" s="863"/>
      <c r="WLJ116" s="863"/>
      <c r="WLK116" s="863"/>
      <c r="WLL116" s="863"/>
      <c r="WLM116" s="861"/>
      <c r="WLN116" s="862"/>
      <c r="WLO116" s="862"/>
      <c r="WLP116" s="863"/>
      <c r="WLQ116" s="863"/>
      <c r="WLR116" s="863"/>
      <c r="WLS116" s="863"/>
      <c r="WLT116" s="863"/>
      <c r="WLU116" s="861"/>
      <c r="WLV116" s="862"/>
      <c r="WLW116" s="862"/>
      <c r="WLX116" s="863"/>
      <c r="WLY116" s="863"/>
      <c r="WLZ116" s="863"/>
      <c r="WMA116" s="863"/>
      <c r="WMB116" s="863"/>
      <c r="WMC116" s="861"/>
      <c r="WMD116" s="862"/>
      <c r="WME116" s="862"/>
      <c r="WMF116" s="863"/>
      <c r="WMG116" s="863"/>
      <c r="WMH116" s="863"/>
      <c r="WMI116" s="863"/>
      <c r="WMJ116" s="863"/>
      <c r="WMK116" s="861"/>
      <c r="WML116" s="862"/>
      <c r="WMM116" s="862"/>
      <c r="WMN116" s="863"/>
      <c r="WMO116" s="863"/>
      <c r="WMP116" s="863"/>
      <c r="WMQ116" s="863"/>
      <c r="WMR116" s="863"/>
      <c r="WMS116" s="861"/>
      <c r="WMT116" s="862"/>
      <c r="WMU116" s="862"/>
      <c r="WMV116" s="863"/>
      <c r="WMW116" s="863"/>
      <c r="WMX116" s="863"/>
      <c r="WMY116" s="863"/>
      <c r="WMZ116" s="863"/>
      <c r="WNA116" s="861"/>
      <c r="WNB116" s="862"/>
      <c r="WNC116" s="862"/>
      <c r="WND116" s="863"/>
      <c r="WNE116" s="863"/>
      <c r="WNF116" s="863"/>
      <c r="WNG116" s="863"/>
      <c r="WNH116" s="863"/>
      <c r="WNI116" s="861"/>
      <c r="WNJ116" s="862"/>
      <c r="WNK116" s="862"/>
      <c r="WNL116" s="863"/>
      <c r="WNM116" s="863"/>
      <c r="WNN116" s="863"/>
      <c r="WNO116" s="863"/>
      <c r="WNP116" s="863"/>
      <c r="WNQ116" s="861"/>
      <c r="WNR116" s="862"/>
      <c r="WNS116" s="862"/>
      <c r="WNT116" s="863"/>
      <c r="WNU116" s="863"/>
      <c r="WNV116" s="863"/>
      <c r="WNW116" s="863"/>
      <c r="WNX116" s="863"/>
      <c r="WNY116" s="861"/>
      <c r="WNZ116" s="862"/>
      <c r="WOA116" s="862"/>
      <c r="WOB116" s="863"/>
      <c r="WOC116" s="863"/>
      <c r="WOD116" s="863"/>
      <c r="WOE116" s="863"/>
      <c r="WOF116" s="863"/>
      <c r="WOG116" s="861"/>
      <c r="WOH116" s="862"/>
      <c r="WOI116" s="862"/>
      <c r="WOJ116" s="863"/>
      <c r="WOK116" s="863"/>
      <c r="WOL116" s="863"/>
      <c r="WOM116" s="863"/>
      <c r="WON116" s="863"/>
      <c r="WOO116" s="861"/>
      <c r="WOP116" s="862"/>
      <c r="WOQ116" s="862"/>
      <c r="WOR116" s="863"/>
      <c r="WOS116" s="863"/>
      <c r="WOT116" s="863"/>
      <c r="WOU116" s="863"/>
      <c r="WOV116" s="863"/>
      <c r="WOW116" s="861"/>
      <c r="WOX116" s="862"/>
      <c r="WOY116" s="862"/>
      <c r="WOZ116" s="863"/>
      <c r="WPA116" s="863"/>
      <c r="WPB116" s="863"/>
      <c r="WPC116" s="863"/>
      <c r="WPD116" s="863"/>
      <c r="WPE116" s="861"/>
      <c r="WPF116" s="862"/>
      <c r="WPG116" s="862"/>
      <c r="WPH116" s="863"/>
      <c r="WPI116" s="863"/>
      <c r="WPJ116" s="863"/>
      <c r="WPK116" s="863"/>
      <c r="WPL116" s="863"/>
      <c r="WPM116" s="861"/>
      <c r="WPN116" s="862"/>
      <c r="WPO116" s="862"/>
      <c r="WPP116" s="863"/>
      <c r="WPQ116" s="863"/>
      <c r="WPR116" s="863"/>
      <c r="WPS116" s="863"/>
      <c r="WPT116" s="863"/>
      <c r="WPU116" s="861"/>
      <c r="WPV116" s="862"/>
      <c r="WPW116" s="862"/>
      <c r="WPX116" s="863"/>
      <c r="WPY116" s="863"/>
      <c r="WPZ116" s="863"/>
      <c r="WQA116" s="863"/>
      <c r="WQB116" s="863"/>
      <c r="WQC116" s="861"/>
      <c r="WQD116" s="862"/>
      <c r="WQE116" s="862"/>
      <c r="WQF116" s="863"/>
      <c r="WQG116" s="863"/>
      <c r="WQH116" s="863"/>
      <c r="WQI116" s="863"/>
      <c r="WQJ116" s="863"/>
      <c r="WQK116" s="861"/>
      <c r="WQL116" s="862"/>
      <c r="WQM116" s="862"/>
      <c r="WQN116" s="863"/>
      <c r="WQO116" s="863"/>
      <c r="WQP116" s="863"/>
      <c r="WQQ116" s="863"/>
      <c r="WQR116" s="863"/>
      <c r="WQS116" s="861"/>
      <c r="WQT116" s="862"/>
      <c r="WQU116" s="862"/>
      <c r="WQV116" s="863"/>
      <c r="WQW116" s="863"/>
      <c r="WQX116" s="863"/>
      <c r="WQY116" s="863"/>
      <c r="WQZ116" s="863"/>
      <c r="WRA116" s="861"/>
      <c r="WRB116" s="862"/>
      <c r="WRC116" s="862"/>
      <c r="WRD116" s="863"/>
      <c r="WRE116" s="863"/>
      <c r="WRF116" s="863"/>
      <c r="WRG116" s="863"/>
      <c r="WRH116" s="863"/>
      <c r="WRI116" s="861"/>
      <c r="WRJ116" s="862"/>
      <c r="WRK116" s="862"/>
      <c r="WRL116" s="863"/>
      <c r="WRM116" s="863"/>
      <c r="WRN116" s="863"/>
      <c r="WRO116" s="863"/>
      <c r="WRP116" s="863"/>
      <c r="WRQ116" s="861"/>
      <c r="WRR116" s="862"/>
      <c r="WRS116" s="862"/>
      <c r="WRT116" s="863"/>
      <c r="WRU116" s="863"/>
      <c r="WRV116" s="863"/>
      <c r="WRW116" s="863"/>
      <c r="WRX116" s="863"/>
      <c r="WRY116" s="861"/>
      <c r="WRZ116" s="862"/>
      <c r="WSA116" s="862"/>
      <c r="WSB116" s="863"/>
      <c r="WSC116" s="863"/>
      <c r="WSD116" s="863"/>
      <c r="WSE116" s="863"/>
      <c r="WSF116" s="863"/>
      <c r="WSG116" s="861"/>
      <c r="WSH116" s="862"/>
      <c r="WSI116" s="862"/>
      <c r="WSJ116" s="863"/>
      <c r="WSK116" s="863"/>
      <c r="WSL116" s="863"/>
      <c r="WSM116" s="863"/>
      <c r="WSN116" s="863"/>
      <c r="WSO116" s="861"/>
      <c r="WSP116" s="862"/>
      <c r="WSQ116" s="862"/>
      <c r="WSR116" s="863"/>
      <c r="WSS116" s="863"/>
      <c r="WST116" s="863"/>
      <c r="WSU116" s="863"/>
      <c r="WSV116" s="863"/>
      <c r="WSW116" s="861"/>
      <c r="WSX116" s="862"/>
      <c r="WSY116" s="862"/>
      <c r="WSZ116" s="863"/>
      <c r="WTA116" s="863"/>
      <c r="WTB116" s="863"/>
      <c r="WTC116" s="863"/>
      <c r="WTD116" s="863"/>
      <c r="WTE116" s="861"/>
      <c r="WTF116" s="862"/>
      <c r="WTG116" s="862"/>
      <c r="WTH116" s="863"/>
      <c r="WTI116" s="863"/>
      <c r="WTJ116" s="863"/>
      <c r="WTK116" s="863"/>
      <c r="WTL116" s="863"/>
      <c r="WTM116" s="861"/>
      <c r="WTN116" s="862"/>
      <c r="WTO116" s="862"/>
      <c r="WTP116" s="863"/>
      <c r="WTQ116" s="863"/>
      <c r="WTR116" s="863"/>
      <c r="WTS116" s="863"/>
      <c r="WTT116" s="863"/>
      <c r="WTU116" s="861"/>
      <c r="WTV116" s="862"/>
      <c r="WTW116" s="862"/>
      <c r="WTX116" s="863"/>
      <c r="WTY116" s="863"/>
      <c r="WTZ116" s="863"/>
      <c r="WUA116" s="863"/>
      <c r="WUB116" s="863"/>
      <c r="WUC116" s="861"/>
      <c r="WUD116" s="862"/>
      <c r="WUE116" s="862"/>
      <c r="WUF116" s="863"/>
      <c r="WUG116" s="863"/>
      <c r="WUH116" s="863"/>
      <c r="WUI116" s="863"/>
      <c r="WUJ116" s="863"/>
      <c r="WUK116" s="861"/>
      <c r="WUL116" s="862"/>
      <c r="WUM116" s="862"/>
      <c r="WUN116" s="863"/>
      <c r="WUO116" s="863"/>
      <c r="WUP116" s="863"/>
      <c r="WUQ116" s="863"/>
      <c r="WUR116" s="863"/>
      <c r="WUS116" s="861"/>
      <c r="WUT116" s="862"/>
      <c r="WUU116" s="862"/>
      <c r="WUV116" s="863"/>
      <c r="WUW116" s="863"/>
      <c r="WUX116" s="863"/>
      <c r="WUY116" s="863"/>
      <c r="WUZ116" s="863"/>
      <c r="WVA116" s="861"/>
      <c r="WVB116" s="862"/>
      <c r="WVC116" s="862"/>
      <c r="WVD116" s="863"/>
      <c r="WVE116" s="863"/>
      <c r="WVF116" s="863"/>
      <c r="WVG116" s="863"/>
      <c r="WVH116" s="863"/>
      <c r="WVI116" s="861"/>
      <c r="WVJ116" s="862"/>
      <c r="WVK116" s="862"/>
      <c r="WVL116" s="863"/>
      <c r="WVM116" s="863"/>
      <c r="WVN116" s="863"/>
      <c r="WVO116" s="863"/>
      <c r="WVP116" s="863"/>
      <c r="WVQ116" s="861"/>
      <c r="WVR116" s="862"/>
      <c r="WVS116" s="862"/>
      <c r="WVT116" s="863"/>
      <c r="WVU116" s="863"/>
      <c r="WVV116" s="863"/>
      <c r="WVW116" s="863"/>
      <c r="WVX116" s="863"/>
      <c r="WVY116" s="861"/>
      <c r="WVZ116" s="862"/>
      <c r="WWA116" s="862"/>
      <c r="WWB116" s="863"/>
      <c r="WWC116" s="863"/>
      <c r="WWD116" s="863"/>
      <c r="WWE116" s="863"/>
      <c r="WWF116" s="863"/>
      <c r="WWG116" s="861"/>
      <c r="WWH116" s="862"/>
      <c r="WWI116" s="862"/>
      <c r="WWJ116" s="863"/>
      <c r="WWK116" s="863"/>
      <c r="WWL116" s="863"/>
      <c r="WWM116" s="863"/>
      <c r="WWN116" s="863"/>
      <c r="WWO116" s="861"/>
      <c r="WWP116" s="862"/>
      <c r="WWQ116" s="862"/>
      <c r="WWR116" s="863"/>
      <c r="WWS116" s="863"/>
      <c r="WWT116" s="863"/>
      <c r="WWU116" s="863"/>
      <c r="WWV116" s="863"/>
      <c r="WWW116" s="861"/>
      <c r="WWX116" s="862"/>
      <c r="WWY116" s="862"/>
      <c r="WWZ116" s="863"/>
      <c r="WXA116" s="863"/>
      <c r="WXB116" s="863"/>
      <c r="WXC116" s="863"/>
      <c r="WXD116" s="863"/>
      <c r="WXE116" s="861"/>
      <c r="WXF116" s="862"/>
      <c r="WXG116" s="862"/>
      <c r="WXH116" s="863"/>
      <c r="WXI116" s="863"/>
      <c r="WXJ116" s="863"/>
      <c r="WXK116" s="863"/>
      <c r="WXL116" s="863"/>
      <c r="WXM116" s="861"/>
      <c r="WXN116" s="862"/>
      <c r="WXO116" s="862"/>
      <c r="WXP116" s="863"/>
      <c r="WXQ116" s="863"/>
      <c r="WXR116" s="863"/>
      <c r="WXS116" s="863"/>
      <c r="WXT116" s="863"/>
      <c r="WXU116" s="861"/>
      <c r="WXV116" s="862"/>
      <c r="WXW116" s="862"/>
      <c r="WXX116" s="863"/>
      <c r="WXY116" s="863"/>
      <c r="WXZ116" s="863"/>
      <c r="WYA116" s="863"/>
      <c r="WYB116" s="863"/>
      <c r="WYC116" s="861"/>
      <c r="WYD116" s="862"/>
      <c r="WYE116" s="862"/>
      <c r="WYF116" s="863"/>
      <c r="WYG116" s="863"/>
      <c r="WYH116" s="863"/>
      <c r="WYI116" s="863"/>
      <c r="WYJ116" s="863"/>
      <c r="WYK116" s="861"/>
      <c r="WYL116" s="862"/>
      <c r="WYM116" s="862"/>
      <c r="WYN116" s="863"/>
      <c r="WYO116" s="863"/>
      <c r="WYP116" s="863"/>
      <c r="WYQ116" s="863"/>
      <c r="WYR116" s="863"/>
      <c r="WYS116" s="861"/>
      <c r="WYT116" s="862"/>
      <c r="WYU116" s="862"/>
      <c r="WYV116" s="863"/>
      <c r="WYW116" s="863"/>
      <c r="WYX116" s="863"/>
      <c r="WYY116" s="863"/>
      <c r="WYZ116" s="863"/>
      <c r="WZA116" s="861"/>
      <c r="WZB116" s="862"/>
      <c r="WZC116" s="862"/>
      <c r="WZD116" s="863"/>
      <c r="WZE116" s="863"/>
      <c r="WZF116" s="863"/>
      <c r="WZG116" s="863"/>
      <c r="WZH116" s="863"/>
      <c r="WZI116" s="861"/>
      <c r="WZJ116" s="862"/>
      <c r="WZK116" s="862"/>
      <c r="WZL116" s="863"/>
      <c r="WZM116" s="863"/>
      <c r="WZN116" s="863"/>
      <c r="WZO116" s="863"/>
      <c r="WZP116" s="863"/>
      <c r="WZQ116" s="861"/>
      <c r="WZR116" s="862"/>
      <c r="WZS116" s="862"/>
      <c r="WZT116" s="863"/>
      <c r="WZU116" s="863"/>
      <c r="WZV116" s="863"/>
      <c r="WZW116" s="863"/>
      <c r="WZX116" s="863"/>
      <c r="WZY116" s="861"/>
      <c r="WZZ116" s="862"/>
      <c r="XAA116" s="862"/>
      <c r="XAB116" s="863"/>
      <c r="XAC116" s="863"/>
      <c r="XAD116" s="863"/>
      <c r="XAE116" s="863"/>
      <c r="XAF116" s="863"/>
      <c r="XAG116" s="861"/>
      <c r="XAH116" s="862"/>
      <c r="XAI116" s="862"/>
      <c r="XAJ116" s="863"/>
      <c r="XAK116" s="863"/>
      <c r="XAL116" s="863"/>
      <c r="XAM116" s="863"/>
      <c r="XAN116" s="863"/>
      <c r="XAO116" s="861"/>
      <c r="XAP116" s="862"/>
      <c r="XAQ116" s="862"/>
      <c r="XAR116" s="863"/>
      <c r="XAS116" s="863"/>
      <c r="XAT116" s="863"/>
      <c r="XAU116" s="863"/>
      <c r="XAV116" s="863"/>
      <c r="XAW116" s="861"/>
      <c r="XAX116" s="862"/>
      <c r="XAY116" s="862"/>
      <c r="XAZ116" s="863"/>
      <c r="XBA116" s="863"/>
      <c r="XBB116" s="863"/>
      <c r="XBC116" s="863"/>
      <c r="XBD116" s="863"/>
      <c r="XBE116" s="861"/>
      <c r="XBF116" s="862"/>
      <c r="XBG116" s="862"/>
      <c r="XBH116" s="863"/>
      <c r="XBI116" s="863"/>
      <c r="XBJ116" s="863"/>
      <c r="XBK116" s="863"/>
      <c r="XBL116" s="863"/>
      <c r="XBM116" s="861"/>
      <c r="XBN116" s="862"/>
      <c r="XBO116" s="862"/>
      <c r="XBP116" s="863"/>
      <c r="XBQ116" s="863"/>
      <c r="XBR116" s="863"/>
      <c r="XBS116" s="863"/>
      <c r="XBT116" s="863"/>
      <c r="XBU116" s="861"/>
      <c r="XBV116" s="862"/>
      <c r="XBW116" s="862"/>
      <c r="XBX116" s="863"/>
      <c r="XBY116" s="863"/>
      <c r="XBZ116" s="863"/>
      <c r="XCA116" s="863"/>
      <c r="XCB116" s="863"/>
      <c r="XCC116" s="861"/>
      <c r="XCD116" s="862"/>
      <c r="XCE116" s="862"/>
      <c r="XCF116" s="863"/>
      <c r="XCG116" s="863"/>
      <c r="XCH116" s="863"/>
      <c r="XCI116" s="863"/>
      <c r="XCJ116" s="863"/>
      <c r="XCK116" s="861"/>
      <c r="XCL116" s="862"/>
      <c r="XCM116" s="862"/>
      <c r="XCN116" s="863"/>
      <c r="XCO116" s="863"/>
      <c r="XCP116" s="863"/>
      <c r="XCQ116" s="863"/>
      <c r="XCR116" s="863"/>
      <c r="XCS116" s="861"/>
      <c r="XCT116" s="862"/>
      <c r="XCU116" s="862"/>
      <c r="XCV116" s="863"/>
      <c r="XCW116" s="863"/>
      <c r="XCX116" s="863"/>
      <c r="XCY116" s="863"/>
      <c r="XCZ116" s="863"/>
      <c r="XDA116" s="861"/>
      <c r="XDB116" s="862"/>
      <c r="XDC116" s="862"/>
      <c r="XDD116" s="863"/>
      <c r="XDE116" s="863"/>
      <c r="XDF116" s="863"/>
      <c r="XDG116" s="863"/>
      <c r="XDH116" s="863"/>
      <c r="XDI116" s="861"/>
      <c r="XDJ116" s="862"/>
      <c r="XDK116" s="862"/>
      <c r="XDL116" s="863"/>
      <c r="XDM116" s="863"/>
      <c r="XDN116" s="863"/>
      <c r="XDO116" s="863"/>
      <c r="XDP116" s="863"/>
      <c r="XDQ116" s="861"/>
      <c r="XDR116" s="862"/>
      <c r="XDS116" s="862"/>
      <c r="XDT116" s="863"/>
      <c r="XDU116" s="863"/>
      <c r="XDV116" s="863"/>
      <c r="XDW116" s="863"/>
      <c r="XDX116" s="863"/>
      <c r="XDY116" s="861"/>
      <c r="XDZ116" s="862"/>
      <c r="XEA116" s="862"/>
      <c r="XEB116" s="863"/>
      <c r="XEC116" s="863"/>
      <c r="XED116" s="863"/>
      <c r="XEE116" s="863"/>
      <c r="XEF116" s="863"/>
      <c r="XEG116" s="861"/>
      <c r="XEH116" s="862"/>
      <c r="XEI116" s="862"/>
      <c r="XEJ116" s="863"/>
      <c r="XEK116" s="863"/>
      <c r="XEL116" s="863"/>
      <c r="XEM116" s="863"/>
      <c r="XEN116" s="863"/>
      <c r="XEO116" s="861"/>
      <c r="XEP116" s="862"/>
      <c r="XEQ116" s="862"/>
      <c r="XER116" s="863"/>
      <c r="XES116" s="863"/>
      <c r="XET116" s="863"/>
      <c r="XEU116" s="863"/>
      <c r="XEV116" s="863"/>
      <c r="XEW116" s="861"/>
      <c r="XEX116" s="861"/>
      <c r="XEY116" s="861"/>
      <c r="XEZ116" s="861"/>
      <c r="XFA116" s="861"/>
      <c r="XFB116" s="861"/>
      <c r="XFC116" s="861"/>
      <c r="XFD116" s="861"/>
    </row>
  </sheetData>
  <mergeCells count="12330">
    <mergeCell ref="XAG116:XAN116"/>
    <mergeCell ref="XAO116:XAV116"/>
    <mergeCell ref="XAW116:XBD116"/>
    <mergeCell ref="XBE116:XBL116"/>
    <mergeCell ref="XBM116:XBT116"/>
    <mergeCell ref="XBU116:XCB116"/>
    <mergeCell ref="XCC116:XCJ116"/>
    <mergeCell ref="XCK116:XCR116"/>
    <mergeCell ref="XCS116:XCZ116"/>
    <mergeCell ref="XDA116:XDH116"/>
    <mergeCell ref="XDI116:XDP116"/>
    <mergeCell ref="XDQ116:XDX116"/>
    <mergeCell ref="XDY116:XEF116"/>
    <mergeCell ref="XEG116:XEN116"/>
    <mergeCell ref="XEO116:XEV116"/>
    <mergeCell ref="XEW116:XFD116"/>
    <mergeCell ref="WQC116:WQJ116"/>
    <mergeCell ref="WQK116:WQR116"/>
    <mergeCell ref="WQS116:WQZ116"/>
    <mergeCell ref="WRA116:WRH116"/>
    <mergeCell ref="WRI116:WRP116"/>
    <mergeCell ref="WRQ116:WRX116"/>
    <mergeCell ref="WRY116:WSF116"/>
    <mergeCell ref="WSG116:WSN116"/>
    <mergeCell ref="WSO116:WSV116"/>
    <mergeCell ref="WSW116:WTD116"/>
    <mergeCell ref="WTE116:WTL116"/>
    <mergeCell ref="WTM116:WTT116"/>
    <mergeCell ref="WTU116:WUB116"/>
    <mergeCell ref="WUC116:WUJ116"/>
    <mergeCell ref="WUK116:WUR116"/>
    <mergeCell ref="WUS116:WUZ116"/>
    <mergeCell ref="WVA116:WVH116"/>
    <mergeCell ref="WVI116:WVP116"/>
    <mergeCell ref="WVQ116:WVX116"/>
    <mergeCell ref="WVY116:WWF116"/>
    <mergeCell ref="WWG116:WWN116"/>
    <mergeCell ref="WWO116:WWV116"/>
    <mergeCell ref="WWW116:WXD116"/>
    <mergeCell ref="WXE116:WXL116"/>
    <mergeCell ref="WXM116:WXT116"/>
    <mergeCell ref="WXU116:WYB116"/>
    <mergeCell ref="WYC116:WYJ116"/>
    <mergeCell ref="WYK116:WYR116"/>
    <mergeCell ref="WYS116:WYZ116"/>
    <mergeCell ref="WZA116:WZH116"/>
    <mergeCell ref="WZI116:WZP116"/>
    <mergeCell ref="WZQ116:WZX116"/>
    <mergeCell ref="WZY116:XAF116"/>
    <mergeCell ref="WFY116:WGF116"/>
    <mergeCell ref="WGG116:WGN116"/>
    <mergeCell ref="WGO116:WGV116"/>
    <mergeCell ref="WGW116:WHD116"/>
    <mergeCell ref="WHE116:WHL116"/>
    <mergeCell ref="WHM116:WHT116"/>
    <mergeCell ref="WHU116:WIB116"/>
    <mergeCell ref="WIC116:WIJ116"/>
    <mergeCell ref="WIK116:WIR116"/>
    <mergeCell ref="WIS116:WIZ116"/>
    <mergeCell ref="WJA116:WJH116"/>
    <mergeCell ref="WJI116:WJP116"/>
    <mergeCell ref="WJQ116:WJX116"/>
    <mergeCell ref="WJY116:WKF116"/>
    <mergeCell ref="WKG116:WKN116"/>
    <mergeCell ref="WKO116:WKV116"/>
    <mergeCell ref="WKW116:WLD116"/>
    <mergeCell ref="WLE116:WLL116"/>
    <mergeCell ref="WLM116:WLT116"/>
    <mergeCell ref="WLU116:WMB116"/>
    <mergeCell ref="WMC116:WMJ116"/>
    <mergeCell ref="WMK116:WMR116"/>
    <mergeCell ref="WMS116:WMZ116"/>
    <mergeCell ref="WNA116:WNH116"/>
    <mergeCell ref="WNI116:WNP116"/>
    <mergeCell ref="WNQ116:WNX116"/>
    <mergeCell ref="WNY116:WOF116"/>
    <mergeCell ref="WOG116:WON116"/>
    <mergeCell ref="WOO116:WOV116"/>
    <mergeCell ref="WOW116:WPD116"/>
    <mergeCell ref="WPE116:WPL116"/>
    <mergeCell ref="WPM116:WPT116"/>
    <mergeCell ref="WPU116:WQB116"/>
    <mergeCell ref="VVU116:VWB116"/>
    <mergeCell ref="VWC116:VWJ116"/>
    <mergeCell ref="VWK116:VWR116"/>
    <mergeCell ref="VWS116:VWZ116"/>
    <mergeCell ref="VXA116:VXH116"/>
    <mergeCell ref="VXI116:VXP116"/>
    <mergeCell ref="VXQ116:VXX116"/>
    <mergeCell ref="VXY116:VYF116"/>
    <mergeCell ref="VYG116:VYN116"/>
    <mergeCell ref="VYO116:VYV116"/>
    <mergeCell ref="VYW116:VZD116"/>
    <mergeCell ref="VZE116:VZL116"/>
    <mergeCell ref="VZM116:VZT116"/>
    <mergeCell ref="VZU116:WAB116"/>
    <mergeCell ref="WAC116:WAJ116"/>
    <mergeCell ref="WAK116:WAR116"/>
    <mergeCell ref="WAS116:WAZ116"/>
    <mergeCell ref="WBA116:WBH116"/>
    <mergeCell ref="WBI116:WBP116"/>
    <mergeCell ref="WBQ116:WBX116"/>
    <mergeCell ref="WBY116:WCF116"/>
    <mergeCell ref="WCG116:WCN116"/>
    <mergeCell ref="WCO116:WCV116"/>
    <mergeCell ref="WCW116:WDD116"/>
    <mergeCell ref="WDE116:WDL116"/>
    <mergeCell ref="WDM116:WDT116"/>
    <mergeCell ref="WDU116:WEB116"/>
    <mergeCell ref="WEC116:WEJ116"/>
    <mergeCell ref="WEK116:WER116"/>
    <mergeCell ref="WES116:WEZ116"/>
    <mergeCell ref="WFA116:WFH116"/>
    <mergeCell ref="WFI116:WFP116"/>
    <mergeCell ref="WFQ116:WFX116"/>
    <mergeCell ref="VLQ116:VLX116"/>
    <mergeCell ref="VLY116:VMF116"/>
    <mergeCell ref="VMG116:VMN116"/>
    <mergeCell ref="VMO116:VMV116"/>
    <mergeCell ref="VMW116:VND116"/>
    <mergeCell ref="VNE116:VNL116"/>
    <mergeCell ref="VNM116:VNT116"/>
    <mergeCell ref="VNU116:VOB116"/>
    <mergeCell ref="VOC116:VOJ116"/>
    <mergeCell ref="VOK116:VOR116"/>
    <mergeCell ref="VOS116:VOZ116"/>
    <mergeCell ref="VPA116:VPH116"/>
    <mergeCell ref="VPI116:VPP116"/>
    <mergeCell ref="VPQ116:VPX116"/>
    <mergeCell ref="VPY116:VQF116"/>
    <mergeCell ref="VQG116:VQN116"/>
    <mergeCell ref="VQO116:VQV116"/>
    <mergeCell ref="VQW116:VRD116"/>
    <mergeCell ref="VRE116:VRL116"/>
    <mergeCell ref="VRM116:VRT116"/>
    <mergeCell ref="VRU116:VSB116"/>
    <mergeCell ref="VSC116:VSJ116"/>
    <mergeCell ref="VSK116:VSR116"/>
    <mergeCell ref="VSS116:VSZ116"/>
    <mergeCell ref="VTA116:VTH116"/>
    <mergeCell ref="VTI116:VTP116"/>
    <mergeCell ref="VTQ116:VTX116"/>
    <mergeCell ref="VTY116:VUF116"/>
    <mergeCell ref="VUG116:VUN116"/>
    <mergeCell ref="VUO116:VUV116"/>
    <mergeCell ref="VUW116:VVD116"/>
    <mergeCell ref="VVE116:VVL116"/>
    <mergeCell ref="VVM116:VVT116"/>
    <mergeCell ref="VBM116:VBT116"/>
    <mergeCell ref="VBU116:VCB116"/>
    <mergeCell ref="VCC116:VCJ116"/>
    <mergeCell ref="VCK116:VCR116"/>
    <mergeCell ref="VCS116:VCZ116"/>
    <mergeCell ref="VDA116:VDH116"/>
    <mergeCell ref="VDI116:VDP116"/>
    <mergeCell ref="VDQ116:VDX116"/>
    <mergeCell ref="VDY116:VEF116"/>
    <mergeCell ref="VEG116:VEN116"/>
    <mergeCell ref="VEO116:VEV116"/>
    <mergeCell ref="VEW116:VFD116"/>
    <mergeCell ref="VFE116:VFL116"/>
    <mergeCell ref="VFM116:VFT116"/>
    <mergeCell ref="VFU116:VGB116"/>
    <mergeCell ref="VGC116:VGJ116"/>
    <mergeCell ref="VGK116:VGR116"/>
    <mergeCell ref="VGS116:VGZ116"/>
    <mergeCell ref="VHA116:VHH116"/>
    <mergeCell ref="VHI116:VHP116"/>
    <mergeCell ref="VHQ116:VHX116"/>
    <mergeCell ref="VHY116:VIF116"/>
    <mergeCell ref="VIG116:VIN116"/>
    <mergeCell ref="VIO116:VIV116"/>
    <mergeCell ref="VIW116:VJD116"/>
    <mergeCell ref="VJE116:VJL116"/>
    <mergeCell ref="VJM116:VJT116"/>
    <mergeCell ref="VJU116:VKB116"/>
    <mergeCell ref="VKC116:VKJ116"/>
    <mergeCell ref="VKK116:VKR116"/>
    <mergeCell ref="VKS116:VKZ116"/>
    <mergeCell ref="VLA116:VLH116"/>
    <mergeCell ref="VLI116:VLP116"/>
    <mergeCell ref="URI116:URP116"/>
    <mergeCell ref="URQ116:URX116"/>
    <mergeCell ref="URY116:USF116"/>
    <mergeCell ref="USG116:USN116"/>
    <mergeCell ref="USO116:USV116"/>
    <mergeCell ref="USW116:UTD116"/>
    <mergeCell ref="UTE116:UTL116"/>
    <mergeCell ref="UTM116:UTT116"/>
    <mergeCell ref="UTU116:UUB116"/>
    <mergeCell ref="UUC116:UUJ116"/>
    <mergeCell ref="UUK116:UUR116"/>
    <mergeCell ref="UUS116:UUZ116"/>
    <mergeCell ref="UVA116:UVH116"/>
    <mergeCell ref="UVI116:UVP116"/>
    <mergeCell ref="UVQ116:UVX116"/>
    <mergeCell ref="UVY116:UWF116"/>
    <mergeCell ref="UWG116:UWN116"/>
    <mergeCell ref="UWO116:UWV116"/>
    <mergeCell ref="UWW116:UXD116"/>
    <mergeCell ref="UXE116:UXL116"/>
    <mergeCell ref="UXM116:UXT116"/>
    <mergeCell ref="UXU116:UYB116"/>
    <mergeCell ref="UYC116:UYJ116"/>
    <mergeCell ref="UYK116:UYR116"/>
    <mergeCell ref="UYS116:UYZ116"/>
    <mergeCell ref="UZA116:UZH116"/>
    <mergeCell ref="UZI116:UZP116"/>
    <mergeCell ref="UZQ116:UZX116"/>
    <mergeCell ref="UZY116:VAF116"/>
    <mergeCell ref="VAG116:VAN116"/>
    <mergeCell ref="VAO116:VAV116"/>
    <mergeCell ref="VAW116:VBD116"/>
    <mergeCell ref="VBE116:VBL116"/>
    <mergeCell ref="UHE116:UHL116"/>
    <mergeCell ref="UHM116:UHT116"/>
    <mergeCell ref="UHU116:UIB116"/>
    <mergeCell ref="UIC116:UIJ116"/>
    <mergeCell ref="UIK116:UIR116"/>
    <mergeCell ref="UIS116:UIZ116"/>
    <mergeCell ref="UJA116:UJH116"/>
    <mergeCell ref="UJI116:UJP116"/>
    <mergeCell ref="UJQ116:UJX116"/>
    <mergeCell ref="UJY116:UKF116"/>
    <mergeCell ref="UKG116:UKN116"/>
    <mergeCell ref="UKO116:UKV116"/>
    <mergeCell ref="UKW116:ULD116"/>
    <mergeCell ref="ULE116:ULL116"/>
    <mergeCell ref="ULM116:ULT116"/>
    <mergeCell ref="ULU116:UMB116"/>
    <mergeCell ref="UMC116:UMJ116"/>
    <mergeCell ref="UMK116:UMR116"/>
    <mergeCell ref="UMS116:UMZ116"/>
    <mergeCell ref="UNA116:UNH116"/>
    <mergeCell ref="UNI116:UNP116"/>
    <mergeCell ref="UNQ116:UNX116"/>
    <mergeCell ref="UNY116:UOF116"/>
    <mergeCell ref="UOG116:UON116"/>
    <mergeCell ref="UOO116:UOV116"/>
    <mergeCell ref="UOW116:UPD116"/>
    <mergeCell ref="UPE116:UPL116"/>
    <mergeCell ref="UPM116:UPT116"/>
    <mergeCell ref="UPU116:UQB116"/>
    <mergeCell ref="UQC116:UQJ116"/>
    <mergeCell ref="UQK116:UQR116"/>
    <mergeCell ref="UQS116:UQZ116"/>
    <mergeCell ref="URA116:URH116"/>
    <mergeCell ref="TXA116:TXH116"/>
    <mergeCell ref="TXI116:TXP116"/>
    <mergeCell ref="TXQ116:TXX116"/>
    <mergeCell ref="TXY116:TYF116"/>
    <mergeCell ref="TYG116:TYN116"/>
    <mergeCell ref="TYO116:TYV116"/>
    <mergeCell ref="TYW116:TZD116"/>
    <mergeCell ref="TZE116:TZL116"/>
    <mergeCell ref="TZM116:TZT116"/>
    <mergeCell ref="TZU116:UAB116"/>
    <mergeCell ref="UAC116:UAJ116"/>
    <mergeCell ref="UAK116:UAR116"/>
    <mergeCell ref="UAS116:UAZ116"/>
    <mergeCell ref="UBA116:UBH116"/>
    <mergeCell ref="UBI116:UBP116"/>
    <mergeCell ref="UBQ116:UBX116"/>
    <mergeCell ref="UBY116:UCF116"/>
    <mergeCell ref="UCG116:UCN116"/>
    <mergeCell ref="UCO116:UCV116"/>
    <mergeCell ref="UCW116:UDD116"/>
    <mergeCell ref="UDE116:UDL116"/>
    <mergeCell ref="UDM116:UDT116"/>
    <mergeCell ref="UDU116:UEB116"/>
    <mergeCell ref="UEC116:UEJ116"/>
    <mergeCell ref="UEK116:UER116"/>
    <mergeCell ref="UES116:UEZ116"/>
    <mergeCell ref="UFA116:UFH116"/>
    <mergeCell ref="UFI116:UFP116"/>
    <mergeCell ref="UFQ116:UFX116"/>
    <mergeCell ref="UFY116:UGF116"/>
    <mergeCell ref="UGG116:UGN116"/>
    <mergeCell ref="UGO116:UGV116"/>
    <mergeCell ref="UGW116:UHD116"/>
    <mergeCell ref="TMW116:TND116"/>
    <mergeCell ref="TNE116:TNL116"/>
    <mergeCell ref="TNM116:TNT116"/>
    <mergeCell ref="TNU116:TOB116"/>
    <mergeCell ref="TOC116:TOJ116"/>
    <mergeCell ref="TOK116:TOR116"/>
    <mergeCell ref="TOS116:TOZ116"/>
    <mergeCell ref="TPA116:TPH116"/>
    <mergeCell ref="TPI116:TPP116"/>
    <mergeCell ref="TPQ116:TPX116"/>
    <mergeCell ref="TPY116:TQF116"/>
    <mergeCell ref="TQG116:TQN116"/>
    <mergeCell ref="TQO116:TQV116"/>
    <mergeCell ref="TQW116:TRD116"/>
    <mergeCell ref="TRE116:TRL116"/>
    <mergeCell ref="TRM116:TRT116"/>
    <mergeCell ref="TRU116:TSB116"/>
    <mergeCell ref="TSC116:TSJ116"/>
    <mergeCell ref="TSK116:TSR116"/>
    <mergeCell ref="TSS116:TSZ116"/>
    <mergeCell ref="TTA116:TTH116"/>
    <mergeCell ref="TTI116:TTP116"/>
    <mergeCell ref="TTQ116:TTX116"/>
    <mergeCell ref="TTY116:TUF116"/>
    <mergeCell ref="TUG116:TUN116"/>
    <mergeCell ref="TUO116:TUV116"/>
    <mergeCell ref="TUW116:TVD116"/>
    <mergeCell ref="TVE116:TVL116"/>
    <mergeCell ref="TVM116:TVT116"/>
    <mergeCell ref="TVU116:TWB116"/>
    <mergeCell ref="TWC116:TWJ116"/>
    <mergeCell ref="TWK116:TWR116"/>
    <mergeCell ref="TWS116:TWZ116"/>
    <mergeCell ref="TCS116:TCZ116"/>
    <mergeCell ref="TDA116:TDH116"/>
    <mergeCell ref="TDI116:TDP116"/>
    <mergeCell ref="TDQ116:TDX116"/>
    <mergeCell ref="TDY116:TEF116"/>
    <mergeCell ref="TEG116:TEN116"/>
    <mergeCell ref="TEO116:TEV116"/>
    <mergeCell ref="TEW116:TFD116"/>
    <mergeCell ref="TFE116:TFL116"/>
    <mergeCell ref="TFM116:TFT116"/>
    <mergeCell ref="TFU116:TGB116"/>
    <mergeCell ref="TGC116:TGJ116"/>
    <mergeCell ref="TGK116:TGR116"/>
    <mergeCell ref="TGS116:TGZ116"/>
    <mergeCell ref="THA116:THH116"/>
    <mergeCell ref="THI116:THP116"/>
    <mergeCell ref="THQ116:THX116"/>
    <mergeCell ref="THY116:TIF116"/>
    <mergeCell ref="TIG116:TIN116"/>
    <mergeCell ref="TIO116:TIV116"/>
    <mergeCell ref="TIW116:TJD116"/>
    <mergeCell ref="TJE116:TJL116"/>
    <mergeCell ref="TJM116:TJT116"/>
    <mergeCell ref="TJU116:TKB116"/>
    <mergeCell ref="TKC116:TKJ116"/>
    <mergeCell ref="TKK116:TKR116"/>
    <mergeCell ref="TKS116:TKZ116"/>
    <mergeCell ref="TLA116:TLH116"/>
    <mergeCell ref="TLI116:TLP116"/>
    <mergeCell ref="TLQ116:TLX116"/>
    <mergeCell ref="TLY116:TMF116"/>
    <mergeCell ref="TMG116:TMN116"/>
    <mergeCell ref="TMO116:TMV116"/>
    <mergeCell ref="SSO116:SSV116"/>
    <mergeCell ref="SSW116:STD116"/>
    <mergeCell ref="STE116:STL116"/>
    <mergeCell ref="STM116:STT116"/>
    <mergeCell ref="STU116:SUB116"/>
    <mergeCell ref="SUC116:SUJ116"/>
    <mergeCell ref="SUK116:SUR116"/>
    <mergeCell ref="SUS116:SUZ116"/>
    <mergeCell ref="SVA116:SVH116"/>
    <mergeCell ref="SVI116:SVP116"/>
    <mergeCell ref="SVQ116:SVX116"/>
    <mergeCell ref="SVY116:SWF116"/>
    <mergeCell ref="SWG116:SWN116"/>
    <mergeCell ref="SWO116:SWV116"/>
    <mergeCell ref="SWW116:SXD116"/>
    <mergeCell ref="SXE116:SXL116"/>
    <mergeCell ref="SXM116:SXT116"/>
    <mergeCell ref="SXU116:SYB116"/>
    <mergeCell ref="SYC116:SYJ116"/>
    <mergeCell ref="SYK116:SYR116"/>
    <mergeCell ref="SYS116:SYZ116"/>
    <mergeCell ref="SZA116:SZH116"/>
    <mergeCell ref="SZI116:SZP116"/>
    <mergeCell ref="SZQ116:SZX116"/>
    <mergeCell ref="SZY116:TAF116"/>
    <mergeCell ref="TAG116:TAN116"/>
    <mergeCell ref="TAO116:TAV116"/>
    <mergeCell ref="TAW116:TBD116"/>
    <mergeCell ref="TBE116:TBL116"/>
    <mergeCell ref="TBM116:TBT116"/>
    <mergeCell ref="TBU116:TCB116"/>
    <mergeCell ref="TCC116:TCJ116"/>
    <mergeCell ref="TCK116:TCR116"/>
    <mergeCell ref="SIK116:SIR116"/>
    <mergeCell ref="SIS116:SIZ116"/>
    <mergeCell ref="SJA116:SJH116"/>
    <mergeCell ref="SJI116:SJP116"/>
    <mergeCell ref="SJQ116:SJX116"/>
    <mergeCell ref="SJY116:SKF116"/>
    <mergeCell ref="SKG116:SKN116"/>
    <mergeCell ref="SKO116:SKV116"/>
    <mergeCell ref="SKW116:SLD116"/>
    <mergeCell ref="SLE116:SLL116"/>
    <mergeCell ref="SLM116:SLT116"/>
    <mergeCell ref="SLU116:SMB116"/>
    <mergeCell ref="SMC116:SMJ116"/>
    <mergeCell ref="SMK116:SMR116"/>
    <mergeCell ref="SMS116:SMZ116"/>
    <mergeCell ref="SNA116:SNH116"/>
    <mergeCell ref="SNI116:SNP116"/>
    <mergeCell ref="SNQ116:SNX116"/>
    <mergeCell ref="SNY116:SOF116"/>
    <mergeCell ref="SOG116:SON116"/>
    <mergeCell ref="SOO116:SOV116"/>
    <mergeCell ref="SOW116:SPD116"/>
    <mergeCell ref="SPE116:SPL116"/>
    <mergeCell ref="SPM116:SPT116"/>
    <mergeCell ref="SPU116:SQB116"/>
    <mergeCell ref="SQC116:SQJ116"/>
    <mergeCell ref="SQK116:SQR116"/>
    <mergeCell ref="SQS116:SQZ116"/>
    <mergeCell ref="SRA116:SRH116"/>
    <mergeCell ref="SRI116:SRP116"/>
    <mergeCell ref="SRQ116:SRX116"/>
    <mergeCell ref="SRY116:SSF116"/>
    <mergeCell ref="SSG116:SSN116"/>
    <mergeCell ref="RYG116:RYN116"/>
    <mergeCell ref="RYO116:RYV116"/>
    <mergeCell ref="RYW116:RZD116"/>
    <mergeCell ref="RZE116:RZL116"/>
    <mergeCell ref="RZM116:RZT116"/>
    <mergeCell ref="RZU116:SAB116"/>
    <mergeCell ref="SAC116:SAJ116"/>
    <mergeCell ref="SAK116:SAR116"/>
    <mergeCell ref="SAS116:SAZ116"/>
    <mergeCell ref="SBA116:SBH116"/>
    <mergeCell ref="SBI116:SBP116"/>
    <mergeCell ref="SBQ116:SBX116"/>
    <mergeCell ref="SBY116:SCF116"/>
    <mergeCell ref="SCG116:SCN116"/>
    <mergeCell ref="SCO116:SCV116"/>
    <mergeCell ref="SCW116:SDD116"/>
    <mergeCell ref="SDE116:SDL116"/>
    <mergeCell ref="SDM116:SDT116"/>
    <mergeCell ref="SDU116:SEB116"/>
    <mergeCell ref="SEC116:SEJ116"/>
    <mergeCell ref="SEK116:SER116"/>
    <mergeCell ref="SES116:SEZ116"/>
    <mergeCell ref="SFA116:SFH116"/>
    <mergeCell ref="SFI116:SFP116"/>
    <mergeCell ref="SFQ116:SFX116"/>
    <mergeCell ref="SFY116:SGF116"/>
    <mergeCell ref="SGG116:SGN116"/>
    <mergeCell ref="SGO116:SGV116"/>
    <mergeCell ref="SGW116:SHD116"/>
    <mergeCell ref="SHE116:SHL116"/>
    <mergeCell ref="SHM116:SHT116"/>
    <mergeCell ref="SHU116:SIB116"/>
    <mergeCell ref="SIC116:SIJ116"/>
    <mergeCell ref="ROC116:ROJ116"/>
    <mergeCell ref="ROK116:ROR116"/>
    <mergeCell ref="ROS116:ROZ116"/>
    <mergeCell ref="RPA116:RPH116"/>
    <mergeCell ref="RPI116:RPP116"/>
    <mergeCell ref="RPQ116:RPX116"/>
    <mergeCell ref="RPY116:RQF116"/>
    <mergeCell ref="RQG116:RQN116"/>
    <mergeCell ref="RQO116:RQV116"/>
    <mergeCell ref="RQW116:RRD116"/>
    <mergeCell ref="RRE116:RRL116"/>
    <mergeCell ref="RRM116:RRT116"/>
    <mergeCell ref="RRU116:RSB116"/>
    <mergeCell ref="RSC116:RSJ116"/>
    <mergeCell ref="RSK116:RSR116"/>
    <mergeCell ref="RSS116:RSZ116"/>
    <mergeCell ref="RTA116:RTH116"/>
    <mergeCell ref="RTI116:RTP116"/>
    <mergeCell ref="RTQ116:RTX116"/>
    <mergeCell ref="RTY116:RUF116"/>
    <mergeCell ref="RUG116:RUN116"/>
    <mergeCell ref="RUO116:RUV116"/>
    <mergeCell ref="RUW116:RVD116"/>
    <mergeCell ref="RVE116:RVL116"/>
    <mergeCell ref="RVM116:RVT116"/>
    <mergeCell ref="RVU116:RWB116"/>
    <mergeCell ref="RWC116:RWJ116"/>
    <mergeCell ref="RWK116:RWR116"/>
    <mergeCell ref="RWS116:RWZ116"/>
    <mergeCell ref="RXA116:RXH116"/>
    <mergeCell ref="RXI116:RXP116"/>
    <mergeCell ref="RXQ116:RXX116"/>
    <mergeCell ref="RXY116:RYF116"/>
    <mergeCell ref="RDY116:REF116"/>
    <mergeCell ref="REG116:REN116"/>
    <mergeCell ref="REO116:REV116"/>
    <mergeCell ref="REW116:RFD116"/>
    <mergeCell ref="RFE116:RFL116"/>
    <mergeCell ref="RFM116:RFT116"/>
    <mergeCell ref="RFU116:RGB116"/>
    <mergeCell ref="RGC116:RGJ116"/>
    <mergeCell ref="RGK116:RGR116"/>
    <mergeCell ref="RGS116:RGZ116"/>
    <mergeCell ref="RHA116:RHH116"/>
    <mergeCell ref="RHI116:RHP116"/>
    <mergeCell ref="RHQ116:RHX116"/>
    <mergeCell ref="RHY116:RIF116"/>
    <mergeCell ref="RIG116:RIN116"/>
    <mergeCell ref="RIO116:RIV116"/>
    <mergeCell ref="RIW116:RJD116"/>
    <mergeCell ref="RJE116:RJL116"/>
    <mergeCell ref="RJM116:RJT116"/>
    <mergeCell ref="RJU116:RKB116"/>
    <mergeCell ref="RKC116:RKJ116"/>
    <mergeCell ref="RKK116:RKR116"/>
    <mergeCell ref="RKS116:RKZ116"/>
    <mergeCell ref="RLA116:RLH116"/>
    <mergeCell ref="RLI116:RLP116"/>
    <mergeCell ref="RLQ116:RLX116"/>
    <mergeCell ref="RLY116:RMF116"/>
    <mergeCell ref="RMG116:RMN116"/>
    <mergeCell ref="RMO116:RMV116"/>
    <mergeCell ref="RMW116:RND116"/>
    <mergeCell ref="RNE116:RNL116"/>
    <mergeCell ref="RNM116:RNT116"/>
    <mergeCell ref="RNU116:ROB116"/>
    <mergeCell ref="QTU116:QUB116"/>
    <mergeCell ref="QUC116:QUJ116"/>
    <mergeCell ref="QUK116:QUR116"/>
    <mergeCell ref="QUS116:QUZ116"/>
    <mergeCell ref="QVA116:QVH116"/>
    <mergeCell ref="QVI116:QVP116"/>
    <mergeCell ref="QVQ116:QVX116"/>
    <mergeCell ref="QVY116:QWF116"/>
    <mergeCell ref="QWG116:QWN116"/>
    <mergeCell ref="QWO116:QWV116"/>
    <mergeCell ref="QWW116:QXD116"/>
    <mergeCell ref="QXE116:QXL116"/>
    <mergeCell ref="QXM116:QXT116"/>
    <mergeCell ref="QXU116:QYB116"/>
    <mergeCell ref="QYC116:QYJ116"/>
    <mergeCell ref="QYK116:QYR116"/>
    <mergeCell ref="QYS116:QYZ116"/>
    <mergeCell ref="QZA116:QZH116"/>
    <mergeCell ref="QZI116:QZP116"/>
    <mergeCell ref="QZQ116:QZX116"/>
    <mergeCell ref="QZY116:RAF116"/>
    <mergeCell ref="RAG116:RAN116"/>
    <mergeCell ref="RAO116:RAV116"/>
    <mergeCell ref="RAW116:RBD116"/>
    <mergeCell ref="RBE116:RBL116"/>
    <mergeCell ref="RBM116:RBT116"/>
    <mergeCell ref="RBU116:RCB116"/>
    <mergeCell ref="RCC116:RCJ116"/>
    <mergeCell ref="RCK116:RCR116"/>
    <mergeCell ref="RCS116:RCZ116"/>
    <mergeCell ref="RDA116:RDH116"/>
    <mergeCell ref="RDI116:RDP116"/>
    <mergeCell ref="RDQ116:RDX116"/>
    <mergeCell ref="QJQ116:QJX116"/>
    <mergeCell ref="QJY116:QKF116"/>
    <mergeCell ref="QKG116:QKN116"/>
    <mergeCell ref="QKO116:QKV116"/>
    <mergeCell ref="QKW116:QLD116"/>
    <mergeCell ref="QLE116:QLL116"/>
    <mergeCell ref="QLM116:QLT116"/>
    <mergeCell ref="QLU116:QMB116"/>
    <mergeCell ref="QMC116:QMJ116"/>
    <mergeCell ref="QMK116:QMR116"/>
    <mergeCell ref="QMS116:QMZ116"/>
    <mergeCell ref="QNA116:QNH116"/>
    <mergeCell ref="QNI116:QNP116"/>
    <mergeCell ref="QNQ116:QNX116"/>
    <mergeCell ref="QNY116:QOF116"/>
    <mergeCell ref="QOG116:QON116"/>
    <mergeCell ref="QOO116:QOV116"/>
    <mergeCell ref="QOW116:QPD116"/>
    <mergeCell ref="QPE116:QPL116"/>
    <mergeCell ref="QPM116:QPT116"/>
    <mergeCell ref="QPU116:QQB116"/>
    <mergeCell ref="QQC116:QQJ116"/>
    <mergeCell ref="QQK116:QQR116"/>
    <mergeCell ref="QQS116:QQZ116"/>
    <mergeCell ref="QRA116:QRH116"/>
    <mergeCell ref="QRI116:QRP116"/>
    <mergeCell ref="QRQ116:QRX116"/>
    <mergeCell ref="QRY116:QSF116"/>
    <mergeCell ref="QSG116:QSN116"/>
    <mergeCell ref="QSO116:QSV116"/>
    <mergeCell ref="QSW116:QTD116"/>
    <mergeCell ref="QTE116:QTL116"/>
    <mergeCell ref="QTM116:QTT116"/>
    <mergeCell ref="PZM116:PZT116"/>
    <mergeCell ref="PZU116:QAB116"/>
    <mergeCell ref="QAC116:QAJ116"/>
    <mergeCell ref="QAK116:QAR116"/>
    <mergeCell ref="QAS116:QAZ116"/>
    <mergeCell ref="QBA116:QBH116"/>
    <mergeCell ref="QBI116:QBP116"/>
    <mergeCell ref="QBQ116:QBX116"/>
    <mergeCell ref="QBY116:QCF116"/>
    <mergeCell ref="QCG116:QCN116"/>
    <mergeCell ref="QCO116:QCV116"/>
    <mergeCell ref="QCW116:QDD116"/>
    <mergeCell ref="QDE116:QDL116"/>
    <mergeCell ref="QDM116:QDT116"/>
    <mergeCell ref="QDU116:QEB116"/>
    <mergeCell ref="QEC116:QEJ116"/>
    <mergeCell ref="QEK116:QER116"/>
    <mergeCell ref="QES116:QEZ116"/>
    <mergeCell ref="QFA116:QFH116"/>
    <mergeCell ref="QFI116:QFP116"/>
    <mergeCell ref="QFQ116:QFX116"/>
    <mergeCell ref="QFY116:QGF116"/>
    <mergeCell ref="QGG116:QGN116"/>
    <mergeCell ref="QGO116:QGV116"/>
    <mergeCell ref="QGW116:QHD116"/>
    <mergeCell ref="QHE116:QHL116"/>
    <mergeCell ref="QHM116:QHT116"/>
    <mergeCell ref="QHU116:QIB116"/>
    <mergeCell ref="QIC116:QIJ116"/>
    <mergeCell ref="QIK116:QIR116"/>
    <mergeCell ref="QIS116:QIZ116"/>
    <mergeCell ref="QJA116:QJH116"/>
    <mergeCell ref="QJI116:QJP116"/>
    <mergeCell ref="PPI116:PPP116"/>
    <mergeCell ref="PPQ116:PPX116"/>
    <mergeCell ref="PPY116:PQF116"/>
    <mergeCell ref="PQG116:PQN116"/>
    <mergeCell ref="PQO116:PQV116"/>
    <mergeCell ref="PQW116:PRD116"/>
    <mergeCell ref="PRE116:PRL116"/>
    <mergeCell ref="PRM116:PRT116"/>
    <mergeCell ref="PRU116:PSB116"/>
    <mergeCell ref="PSC116:PSJ116"/>
    <mergeCell ref="PSK116:PSR116"/>
    <mergeCell ref="PSS116:PSZ116"/>
    <mergeCell ref="PTA116:PTH116"/>
    <mergeCell ref="PTI116:PTP116"/>
    <mergeCell ref="PTQ116:PTX116"/>
    <mergeCell ref="PTY116:PUF116"/>
    <mergeCell ref="PUG116:PUN116"/>
    <mergeCell ref="PUO116:PUV116"/>
    <mergeCell ref="PUW116:PVD116"/>
    <mergeCell ref="PVE116:PVL116"/>
    <mergeCell ref="PVM116:PVT116"/>
    <mergeCell ref="PVU116:PWB116"/>
    <mergeCell ref="PWC116:PWJ116"/>
    <mergeCell ref="PWK116:PWR116"/>
    <mergeCell ref="PWS116:PWZ116"/>
    <mergeCell ref="PXA116:PXH116"/>
    <mergeCell ref="PXI116:PXP116"/>
    <mergeCell ref="PXQ116:PXX116"/>
    <mergeCell ref="PXY116:PYF116"/>
    <mergeCell ref="PYG116:PYN116"/>
    <mergeCell ref="PYO116:PYV116"/>
    <mergeCell ref="PYW116:PZD116"/>
    <mergeCell ref="PZE116:PZL116"/>
    <mergeCell ref="PFE116:PFL116"/>
    <mergeCell ref="PFM116:PFT116"/>
    <mergeCell ref="PFU116:PGB116"/>
    <mergeCell ref="PGC116:PGJ116"/>
    <mergeCell ref="PGK116:PGR116"/>
    <mergeCell ref="PGS116:PGZ116"/>
    <mergeCell ref="PHA116:PHH116"/>
    <mergeCell ref="PHI116:PHP116"/>
    <mergeCell ref="PHQ116:PHX116"/>
    <mergeCell ref="PHY116:PIF116"/>
    <mergeCell ref="PIG116:PIN116"/>
    <mergeCell ref="PIO116:PIV116"/>
    <mergeCell ref="PIW116:PJD116"/>
    <mergeCell ref="PJE116:PJL116"/>
    <mergeCell ref="PJM116:PJT116"/>
    <mergeCell ref="PJU116:PKB116"/>
    <mergeCell ref="PKC116:PKJ116"/>
    <mergeCell ref="PKK116:PKR116"/>
    <mergeCell ref="PKS116:PKZ116"/>
    <mergeCell ref="PLA116:PLH116"/>
    <mergeCell ref="PLI116:PLP116"/>
    <mergeCell ref="PLQ116:PLX116"/>
    <mergeCell ref="PLY116:PMF116"/>
    <mergeCell ref="PMG116:PMN116"/>
    <mergeCell ref="PMO116:PMV116"/>
    <mergeCell ref="PMW116:PND116"/>
    <mergeCell ref="PNE116:PNL116"/>
    <mergeCell ref="PNM116:PNT116"/>
    <mergeCell ref="PNU116:POB116"/>
    <mergeCell ref="POC116:POJ116"/>
    <mergeCell ref="POK116:POR116"/>
    <mergeCell ref="POS116:POZ116"/>
    <mergeCell ref="PPA116:PPH116"/>
    <mergeCell ref="OVA116:OVH116"/>
    <mergeCell ref="OVI116:OVP116"/>
    <mergeCell ref="OVQ116:OVX116"/>
    <mergeCell ref="OVY116:OWF116"/>
    <mergeCell ref="OWG116:OWN116"/>
    <mergeCell ref="OWO116:OWV116"/>
    <mergeCell ref="OWW116:OXD116"/>
    <mergeCell ref="OXE116:OXL116"/>
    <mergeCell ref="OXM116:OXT116"/>
    <mergeCell ref="OXU116:OYB116"/>
    <mergeCell ref="OYC116:OYJ116"/>
    <mergeCell ref="OYK116:OYR116"/>
    <mergeCell ref="OYS116:OYZ116"/>
    <mergeCell ref="OZA116:OZH116"/>
    <mergeCell ref="OZI116:OZP116"/>
    <mergeCell ref="OZQ116:OZX116"/>
    <mergeCell ref="OZY116:PAF116"/>
    <mergeCell ref="PAG116:PAN116"/>
    <mergeCell ref="PAO116:PAV116"/>
    <mergeCell ref="PAW116:PBD116"/>
    <mergeCell ref="PBE116:PBL116"/>
    <mergeCell ref="PBM116:PBT116"/>
    <mergeCell ref="PBU116:PCB116"/>
    <mergeCell ref="PCC116:PCJ116"/>
    <mergeCell ref="PCK116:PCR116"/>
    <mergeCell ref="PCS116:PCZ116"/>
    <mergeCell ref="PDA116:PDH116"/>
    <mergeCell ref="PDI116:PDP116"/>
    <mergeCell ref="PDQ116:PDX116"/>
    <mergeCell ref="PDY116:PEF116"/>
    <mergeCell ref="PEG116:PEN116"/>
    <mergeCell ref="PEO116:PEV116"/>
    <mergeCell ref="PEW116:PFD116"/>
    <mergeCell ref="OKW116:OLD116"/>
    <mergeCell ref="OLE116:OLL116"/>
    <mergeCell ref="OLM116:OLT116"/>
    <mergeCell ref="OLU116:OMB116"/>
    <mergeCell ref="OMC116:OMJ116"/>
    <mergeCell ref="OMK116:OMR116"/>
    <mergeCell ref="OMS116:OMZ116"/>
    <mergeCell ref="ONA116:ONH116"/>
    <mergeCell ref="ONI116:ONP116"/>
    <mergeCell ref="ONQ116:ONX116"/>
    <mergeCell ref="ONY116:OOF116"/>
    <mergeCell ref="OOG116:OON116"/>
    <mergeCell ref="OOO116:OOV116"/>
    <mergeCell ref="OOW116:OPD116"/>
    <mergeCell ref="OPE116:OPL116"/>
    <mergeCell ref="OPM116:OPT116"/>
    <mergeCell ref="OPU116:OQB116"/>
    <mergeCell ref="OQC116:OQJ116"/>
    <mergeCell ref="OQK116:OQR116"/>
    <mergeCell ref="OQS116:OQZ116"/>
    <mergeCell ref="ORA116:ORH116"/>
    <mergeCell ref="ORI116:ORP116"/>
    <mergeCell ref="ORQ116:ORX116"/>
    <mergeCell ref="ORY116:OSF116"/>
    <mergeCell ref="OSG116:OSN116"/>
    <mergeCell ref="OSO116:OSV116"/>
    <mergeCell ref="OSW116:OTD116"/>
    <mergeCell ref="OTE116:OTL116"/>
    <mergeCell ref="OTM116:OTT116"/>
    <mergeCell ref="OTU116:OUB116"/>
    <mergeCell ref="OUC116:OUJ116"/>
    <mergeCell ref="OUK116:OUR116"/>
    <mergeCell ref="OUS116:OUZ116"/>
    <mergeCell ref="OAS116:OAZ116"/>
    <mergeCell ref="OBA116:OBH116"/>
    <mergeCell ref="OBI116:OBP116"/>
    <mergeCell ref="OBQ116:OBX116"/>
    <mergeCell ref="OBY116:OCF116"/>
    <mergeCell ref="OCG116:OCN116"/>
    <mergeCell ref="OCO116:OCV116"/>
    <mergeCell ref="OCW116:ODD116"/>
    <mergeCell ref="ODE116:ODL116"/>
    <mergeCell ref="ODM116:ODT116"/>
    <mergeCell ref="ODU116:OEB116"/>
    <mergeCell ref="OEC116:OEJ116"/>
    <mergeCell ref="OEK116:OER116"/>
    <mergeCell ref="OES116:OEZ116"/>
    <mergeCell ref="OFA116:OFH116"/>
    <mergeCell ref="OFI116:OFP116"/>
    <mergeCell ref="OFQ116:OFX116"/>
    <mergeCell ref="OFY116:OGF116"/>
    <mergeCell ref="OGG116:OGN116"/>
    <mergeCell ref="OGO116:OGV116"/>
    <mergeCell ref="OGW116:OHD116"/>
    <mergeCell ref="OHE116:OHL116"/>
    <mergeCell ref="OHM116:OHT116"/>
    <mergeCell ref="OHU116:OIB116"/>
    <mergeCell ref="OIC116:OIJ116"/>
    <mergeCell ref="OIK116:OIR116"/>
    <mergeCell ref="OIS116:OIZ116"/>
    <mergeCell ref="OJA116:OJH116"/>
    <mergeCell ref="OJI116:OJP116"/>
    <mergeCell ref="OJQ116:OJX116"/>
    <mergeCell ref="OJY116:OKF116"/>
    <mergeCell ref="OKG116:OKN116"/>
    <mergeCell ref="OKO116:OKV116"/>
    <mergeCell ref="NQO116:NQV116"/>
    <mergeCell ref="NQW116:NRD116"/>
    <mergeCell ref="NRE116:NRL116"/>
    <mergeCell ref="NRM116:NRT116"/>
    <mergeCell ref="NRU116:NSB116"/>
    <mergeCell ref="NSC116:NSJ116"/>
    <mergeCell ref="NSK116:NSR116"/>
    <mergeCell ref="NSS116:NSZ116"/>
    <mergeCell ref="NTA116:NTH116"/>
    <mergeCell ref="NTI116:NTP116"/>
    <mergeCell ref="NTQ116:NTX116"/>
    <mergeCell ref="NTY116:NUF116"/>
    <mergeCell ref="NUG116:NUN116"/>
    <mergeCell ref="NUO116:NUV116"/>
    <mergeCell ref="NUW116:NVD116"/>
    <mergeCell ref="NVE116:NVL116"/>
    <mergeCell ref="NVM116:NVT116"/>
    <mergeCell ref="NVU116:NWB116"/>
    <mergeCell ref="NWC116:NWJ116"/>
    <mergeCell ref="NWK116:NWR116"/>
    <mergeCell ref="NWS116:NWZ116"/>
    <mergeCell ref="NXA116:NXH116"/>
    <mergeCell ref="NXI116:NXP116"/>
    <mergeCell ref="NXQ116:NXX116"/>
    <mergeCell ref="NXY116:NYF116"/>
    <mergeCell ref="NYG116:NYN116"/>
    <mergeCell ref="NYO116:NYV116"/>
    <mergeCell ref="NYW116:NZD116"/>
    <mergeCell ref="NZE116:NZL116"/>
    <mergeCell ref="NZM116:NZT116"/>
    <mergeCell ref="NZU116:OAB116"/>
    <mergeCell ref="OAC116:OAJ116"/>
    <mergeCell ref="OAK116:OAR116"/>
    <mergeCell ref="NGK116:NGR116"/>
    <mergeCell ref="NGS116:NGZ116"/>
    <mergeCell ref="NHA116:NHH116"/>
    <mergeCell ref="NHI116:NHP116"/>
    <mergeCell ref="NHQ116:NHX116"/>
    <mergeCell ref="NHY116:NIF116"/>
    <mergeCell ref="NIG116:NIN116"/>
    <mergeCell ref="NIO116:NIV116"/>
    <mergeCell ref="NIW116:NJD116"/>
    <mergeCell ref="NJE116:NJL116"/>
    <mergeCell ref="NJM116:NJT116"/>
    <mergeCell ref="NJU116:NKB116"/>
    <mergeCell ref="NKC116:NKJ116"/>
    <mergeCell ref="NKK116:NKR116"/>
    <mergeCell ref="NKS116:NKZ116"/>
    <mergeCell ref="NLA116:NLH116"/>
    <mergeCell ref="NLI116:NLP116"/>
    <mergeCell ref="NLQ116:NLX116"/>
    <mergeCell ref="NLY116:NMF116"/>
    <mergeCell ref="NMG116:NMN116"/>
    <mergeCell ref="NMO116:NMV116"/>
    <mergeCell ref="NMW116:NND116"/>
    <mergeCell ref="NNE116:NNL116"/>
    <mergeCell ref="NNM116:NNT116"/>
    <mergeCell ref="NNU116:NOB116"/>
    <mergeCell ref="NOC116:NOJ116"/>
    <mergeCell ref="NOK116:NOR116"/>
    <mergeCell ref="NOS116:NOZ116"/>
    <mergeCell ref="NPA116:NPH116"/>
    <mergeCell ref="NPI116:NPP116"/>
    <mergeCell ref="NPQ116:NPX116"/>
    <mergeCell ref="NPY116:NQF116"/>
    <mergeCell ref="NQG116:NQN116"/>
    <mergeCell ref="MWG116:MWN116"/>
    <mergeCell ref="MWO116:MWV116"/>
    <mergeCell ref="MWW116:MXD116"/>
    <mergeCell ref="MXE116:MXL116"/>
    <mergeCell ref="MXM116:MXT116"/>
    <mergeCell ref="MXU116:MYB116"/>
    <mergeCell ref="MYC116:MYJ116"/>
    <mergeCell ref="MYK116:MYR116"/>
    <mergeCell ref="MYS116:MYZ116"/>
    <mergeCell ref="MZA116:MZH116"/>
    <mergeCell ref="MZI116:MZP116"/>
    <mergeCell ref="MZQ116:MZX116"/>
    <mergeCell ref="MZY116:NAF116"/>
    <mergeCell ref="NAG116:NAN116"/>
    <mergeCell ref="NAO116:NAV116"/>
    <mergeCell ref="NAW116:NBD116"/>
    <mergeCell ref="NBE116:NBL116"/>
    <mergeCell ref="NBM116:NBT116"/>
    <mergeCell ref="NBU116:NCB116"/>
    <mergeCell ref="NCC116:NCJ116"/>
    <mergeCell ref="NCK116:NCR116"/>
    <mergeCell ref="NCS116:NCZ116"/>
    <mergeCell ref="NDA116:NDH116"/>
    <mergeCell ref="NDI116:NDP116"/>
    <mergeCell ref="NDQ116:NDX116"/>
    <mergeCell ref="NDY116:NEF116"/>
    <mergeCell ref="NEG116:NEN116"/>
    <mergeCell ref="NEO116:NEV116"/>
    <mergeCell ref="NEW116:NFD116"/>
    <mergeCell ref="NFE116:NFL116"/>
    <mergeCell ref="NFM116:NFT116"/>
    <mergeCell ref="NFU116:NGB116"/>
    <mergeCell ref="NGC116:NGJ116"/>
    <mergeCell ref="MMC116:MMJ116"/>
    <mergeCell ref="MMK116:MMR116"/>
    <mergeCell ref="MMS116:MMZ116"/>
    <mergeCell ref="MNA116:MNH116"/>
    <mergeCell ref="MNI116:MNP116"/>
    <mergeCell ref="MNQ116:MNX116"/>
    <mergeCell ref="MNY116:MOF116"/>
    <mergeCell ref="MOG116:MON116"/>
    <mergeCell ref="MOO116:MOV116"/>
    <mergeCell ref="MOW116:MPD116"/>
    <mergeCell ref="MPE116:MPL116"/>
    <mergeCell ref="MPM116:MPT116"/>
    <mergeCell ref="MPU116:MQB116"/>
    <mergeCell ref="MQC116:MQJ116"/>
    <mergeCell ref="MQK116:MQR116"/>
    <mergeCell ref="MQS116:MQZ116"/>
    <mergeCell ref="MRA116:MRH116"/>
    <mergeCell ref="MRI116:MRP116"/>
    <mergeCell ref="MRQ116:MRX116"/>
    <mergeCell ref="MRY116:MSF116"/>
    <mergeCell ref="MSG116:MSN116"/>
    <mergeCell ref="MSO116:MSV116"/>
    <mergeCell ref="MSW116:MTD116"/>
    <mergeCell ref="MTE116:MTL116"/>
    <mergeCell ref="MTM116:MTT116"/>
    <mergeCell ref="MTU116:MUB116"/>
    <mergeCell ref="MUC116:MUJ116"/>
    <mergeCell ref="MUK116:MUR116"/>
    <mergeCell ref="MUS116:MUZ116"/>
    <mergeCell ref="MVA116:MVH116"/>
    <mergeCell ref="MVI116:MVP116"/>
    <mergeCell ref="MVQ116:MVX116"/>
    <mergeCell ref="MVY116:MWF116"/>
    <mergeCell ref="MBY116:MCF116"/>
    <mergeCell ref="MCG116:MCN116"/>
    <mergeCell ref="MCO116:MCV116"/>
    <mergeCell ref="MCW116:MDD116"/>
    <mergeCell ref="MDE116:MDL116"/>
    <mergeCell ref="MDM116:MDT116"/>
    <mergeCell ref="MDU116:MEB116"/>
    <mergeCell ref="MEC116:MEJ116"/>
    <mergeCell ref="MEK116:MER116"/>
    <mergeCell ref="MES116:MEZ116"/>
    <mergeCell ref="MFA116:MFH116"/>
    <mergeCell ref="MFI116:MFP116"/>
    <mergeCell ref="MFQ116:MFX116"/>
    <mergeCell ref="MFY116:MGF116"/>
    <mergeCell ref="MGG116:MGN116"/>
    <mergeCell ref="MGO116:MGV116"/>
    <mergeCell ref="MGW116:MHD116"/>
    <mergeCell ref="MHE116:MHL116"/>
    <mergeCell ref="MHM116:MHT116"/>
    <mergeCell ref="MHU116:MIB116"/>
    <mergeCell ref="MIC116:MIJ116"/>
    <mergeCell ref="MIK116:MIR116"/>
    <mergeCell ref="MIS116:MIZ116"/>
    <mergeCell ref="MJA116:MJH116"/>
    <mergeCell ref="MJI116:MJP116"/>
    <mergeCell ref="MJQ116:MJX116"/>
    <mergeCell ref="MJY116:MKF116"/>
    <mergeCell ref="MKG116:MKN116"/>
    <mergeCell ref="MKO116:MKV116"/>
    <mergeCell ref="MKW116:MLD116"/>
    <mergeCell ref="MLE116:MLL116"/>
    <mergeCell ref="MLM116:MLT116"/>
    <mergeCell ref="MLU116:MMB116"/>
    <mergeCell ref="LRU116:LSB116"/>
    <mergeCell ref="LSC116:LSJ116"/>
    <mergeCell ref="LSK116:LSR116"/>
    <mergeCell ref="LSS116:LSZ116"/>
    <mergeCell ref="LTA116:LTH116"/>
    <mergeCell ref="LTI116:LTP116"/>
    <mergeCell ref="LTQ116:LTX116"/>
    <mergeCell ref="LTY116:LUF116"/>
    <mergeCell ref="LUG116:LUN116"/>
    <mergeCell ref="LUO116:LUV116"/>
    <mergeCell ref="LUW116:LVD116"/>
    <mergeCell ref="LVE116:LVL116"/>
    <mergeCell ref="LVM116:LVT116"/>
    <mergeCell ref="LVU116:LWB116"/>
    <mergeCell ref="LWC116:LWJ116"/>
    <mergeCell ref="LWK116:LWR116"/>
    <mergeCell ref="LWS116:LWZ116"/>
    <mergeCell ref="LXA116:LXH116"/>
    <mergeCell ref="LXI116:LXP116"/>
    <mergeCell ref="LXQ116:LXX116"/>
    <mergeCell ref="LXY116:LYF116"/>
    <mergeCell ref="LYG116:LYN116"/>
    <mergeCell ref="LYO116:LYV116"/>
    <mergeCell ref="LYW116:LZD116"/>
    <mergeCell ref="LZE116:LZL116"/>
    <mergeCell ref="LZM116:LZT116"/>
    <mergeCell ref="LZU116:MAB116"/>
    <mergeCell ref="MAC116:MAJ116"/>
    <mergeCell ref="MAK116:MAR116"/>
    <mergeCell ref="MAS116:MAZ116"/>
    <mergeCell ref="MBA116:MBH116"/>
    <mergeCell ref="MBI116:MBP116"/>
    <mergeCell ref="MBQ116:MBX116"/>
    <mergeCell ref="LHQ116:LHX116"/>
    <mergeCell ref="LHY116:LIF116"/>
    <mergeCell ref="LIG116:LIN116"/>
    <mergeCell ref="LIO116:LIV116"/>
    <mergeCell ref="LIW116:LJD116"/>
    <mergeCell ref="LJE116:LJL116"/>
    <mergeCell ref="LJM116:LJT116"/>
    <mergeCell ref="LJU116:LKB116"/>
    <mergeCell ref="LKC116:LKJ116"/>
    <mergeCell ref="LKK116:LKR116"/>
    <mergeCell ref="LKS116:LKZ116"/>
    <mergeCell ref="LLA116:LLH116"/>
    <mergeCell ref="LLI116:LLP116"/>
    <mergeCell ref="LLQ116:LLX116"/>
    <mergeCell ref="LLY116:LMF116"/>
    <mergeCell ref="LMG116:LMN116"/>
    <mergeCell ref="LMO116:LMV116"/>
    <mergeCell ref="LMW116:LND116"/>
    <mergeCell ref="LNE116:LNL116"/>
    <mergeCell ref="LNM116:LNT116"/>
    <mergeCell ref="LNU116:LOB116"/>
    <mergeCell ref="LOC116:LOJ116"/>
    <mergeCell ref="LOK116:LOR116"/>
    <mergeCell ref="LOS116:LOZ116"/>
    <mergeCell ref="LPA116:LPH116"/>
    <mergeCell ref="LPI116:LPP116"/>
    <mergeCell ref="LPQ116:LPX116"/>
    <mergeCell ref="LPY116:LQF116"/>
    <mergeCell ref="LQG116:LQN116"/>
    <mergeCell ref="LQO116:LQV116"/>
    <mergeCell ref="LQW116:LRD116"/>
    <mergeCell ref="LRE116:LRL116"/>
    <mergeCell ref="LRM116:LRT116"/>
    <mergeCell ref="KXM116:KXT116"/>
    <mergeCell ref="KXU116:KYB116"/>
    <mergeCell ref="KYC116:KYJ116"/>
    <mergeCell ref="KYK116:KYR116"/>
    <mergeCell ref="KYS116:KYZ116"/>
    <mergeCell ref="KZA116:KZH116"/>
    <mergeCell ref="KZI116:KZP116"/>
    <mergeCell ref="KZQ116:KZX116"/>
    <mergeCell ref="KZY116:LAF116"/>
    <mergeCell ref="LAG116:LAN116"/>
    <mergeCell ref="LAO116:LAV116"/>
    <mergeCell ref="LAW116:LBD116"/>
    <mergeCell ref="LBE116:LBL116"/>
    <mergeCell ref="LBM116:LBT116"/>
    <mergeCell ref="LBU116:LCB116"/>
    <mergeCell ref="LCC116:LCJ116"/>
    <mergeCell ref="LCK116:LCR116"/>
    <mergeCell ref="LCS116:LCZ116"/>
    <mergeCell ref="LDA116:LDH116"/>
    <mergeCell ref="LDI116:LDP116"/>
    <mergeCell ref="LDQ116:LDX116"/>
    <mergeCell ref="LDY116:LEF116"/>
    <mergeCell ref="LEG116:LEN116"/>
    <mergeCell ref="LEO116:LEV116"/>
    <mergeCell ref="LEW116:LFD116"/>
    <mergeCell ref="LFE116:LFL116"/>
    <mergeCell ref="LFM116:LFT116"/>
    <mergeCell ref="LFU116:LGB116"/>
    <mergeCell ref="LGC116:LGJ116"/>
    <mergeCell ref="LGK116:LGR116"/>
    <mergeCell ref="LGS116:LGZ116"/>
    <mergeCell ref="LHA116:LHH116"/>
    <mergeCell ref="LHI116:LHP116"/>
    <mergeCell ref="KNI116:KNP116"/>
    <mergeCell ref="KNQ116:KNX116"/>
    <mergeCell ref="KNY116:KOF116"/>
    <mergeCell ref="KOG116:KON116"/>
    <mergeCell ref="KOO116:KOV116"/>
    <mergeCell ref="KOW116:KPD116"/>
    <mergeCell ref="KPE116:KPL116"/>
    <mergeCell ref="KPM116:KPT116"/>
    <mergeCell ref="KPU116:KQB116"/>
    <mergeCell ref="KQC116:KQJ116"/>
    <mergeCell ref="KQK116:KQR116"/>
    <mergeCell ref="KQS116:KQZ116"/>
    <mergeCell ref="KRA116:KRH116"/>
    <mergeCell ref="KRI116:KRP116"/>
    <mergeCell ref="KRQ116:KRX116"/>
    <mergeCell ref="KRY116:KSF116"/>
    <mergeCell ref="KSG116:KSN116"/>
    <mergeCell ref="KSO116:KSV116"/>
    <mergeCell ref="KSW116:KTD116"/>
    <mergeCell ref="KTE116:KTL116"/>
    <mergeCell ref="KTM116:KTT116"/>
    <mergeCell ref="KTU116:KUB116"/>
    <mergeCell ref="KUC116:KUJ116"/>
    <mergeCell ref="KUK116:KUR116"/>
    <mergeCell ref="KUS116:KUZ116"/>
    <mergeCell ref="KVA116:KVH116"/>
    <mergeCell ref="KVI116:KVP116"/>
    <mergeCell ref="KVQ116:KVX116"/>
    <mergeCell ref="KVY116:KWF116"/>
    <mergeCell ref="KWG116:KWN116"/>
    <mergeCell ref="KWO116:KWV116"/>
    <mergeCell ref="KWW116:KXD116"/>
    <mergeCell ref="KXE116:KXL116"/>
    <mergeCell ref="KDE116:KDL116"/>
    <mergeCell ref="KDM116:KDT116"/>
    <mergeCell ref="KDU116:KEB116"/>
    <mergeCell ref="KEC116:KEJ116"/>
    <mergeCell ref="KEK116:KER116"/>
    <mergeCell ref="KES116:KEZ116"/>
    <mergeCell ref="KFA116:KFH116"/>
    <mergeCell ref="KFI116:KFP116"/>
    <mergeCell ref="KFQ116:KFX116"/>
    <mergeCell ref="KFY116:KGF116"/>
    <mergeCell ref="KGG116:KGN116"/>
    <mergeCell ref="KGO116:KGV116"/>
    <mergeCell ref="KGW116:KHD116"/>
    <mergeCell ref="KHE116:KHL116"/>
    <mergeCell ref="KHM116:KHT116"/>
    <mergeCell ref="KHU116:KIB116"/>
    <mergeCell ref="KIC116:KIJ116"/>
    <mergeCell ref="KIK116:KIR116"/>
    <mergeCell ref="KIS116:KIZ116"/>
    <mergeCell ref="KJA116:KJH116"/>
    <mergeCell ref="KJI116:KJP116"/>
    <mergeCell ref="KJQ116:KJX116"/>
    <mergeCell ref="KJY116:KKF116"/>
    <mergeCell ref="KKG116:KKN116"/>
    <mergeCell ref="KKO116:KKV116"/>
    <mergeCell ref="KKW116:KLD116"/>
    <mergeCell ref="KLE116:KLL116"/>
    <mergeCell ref="KLM116:KLT116"/>
    <mergeCell ref="KLU116:KMB116"/>
    <mergeCell ref="KMC116:KMJ116"/>
    <mergeCell ref="KMK116:KMR116"/>
    <mergeCell ref="KMS116:KMZ116"/>
    <mergeCell ref="KNA116:KNH116"/>
    <mergeCell ref="JTA116:JTH116"/>
    <mergeCell ref="JTI116:JTP116"/>
    <mergeCell ref="JTQ116:JTX116"/>
    <mergeCell ref="JTY116:JUF116"/>
    <mergeCell ref="JUG116:JUN116"/>
    <mergeCell ref="JUO116:JUV116"/>
    <mergeCell ref="JUW116:JVD116"/>
    <mergeCell ref="JVE116:JVL116"/>
    <mergeCell ref="JVM116:JVT116"/>
    <mergeCell ref="JVU116:JWB116"/>
    <mergeCell ref="JWC116:JWJ116"/>
    <mergeCell ref="JWK116:JWR116"/>
    <mergeCell ref="JWS116:JWZ116"/>
    <mergeCell ref="JXA116:JXH116"/>
    <mergeCell ref="JXI116:JXP116"/>
    <mergeCell ref="JXQ116:JXX116"/>
    <mergeCell ref="JXY116:JYF116"/>
    <mergeCell ref="JYG116:JYN116"/>
    <mergeCell ref="JYO116:JYV116"/>
    <mergeCell ref="JYW116:JZD116"/>
    <mergeCell ref="JZE116:JZL116"/>
    <mergeCell ref="JZM116:JZT116"/>
    <mergeCell ref="JZU116:KAB116"/>
    <mergeCell ref="KAC116:KAJ116"/>
    <mergeCell ref="KAK116:KAR116"/>
    <mergeCell ref="KAS116:KAZ116"/>
    <mergeCell ref="KBA116:KBH116"/>
    <mergeCell ref="KBI116:KBP116"/>
    <mergeCell ref="KBQ116:KBX116"/>
    <mergeCell ref="KBY116:KCF116"/>
    <mergeCell ref="KCG116:KCN116"/>
    <mergeCell ref="KCO116:KCV116"/>
    <mergeCell ref="KCW116:KDD116"/>
    <mergeCell ref="JIW116:JJD116"/>
    <mergeCell ref="JJE116:JJL116"/>
    <mergeCell ref="JJM116:JJT116"/>
    <mergeCell ref="JJU116:JKB116"/>
    <mergeCell ref="JKC116:JKJ116"/>
    <mergeCell ref="JKK116:JKR116"/>
    <mergeCell ref="JKS116:JKZ116"/>
    <mergeCell ref="JLA116:JLH116"/>
    <mergeCell ref="JLI116:JLP116"/>
    <mergeCell ref="JLQ116:JLX116"/>
    <mergeCell ref="JLY116:JMF116"/>
    <mergeCell ref="JMG116:JMN116"/>
    <mergeCell ref="JMO116:JMV116"/>
    <mergeCell ref="JMW116:JND116"/>
    <mergeCell ref="JNE116:JNL116"/>
    <mergeCell ref="JNM116:JNT116"/>
    <mergeCell ref="JNU116:JOB116"/>
    <mergeCell ref="JOC116:JOJ116"/>
    <mergeCell ref="JOK116:JOR116"/>
    <mergeCell ref="JOS116:JOZ116"/>
    <mergeCell ref="JPA116:JPH116"/>
    <mergeCell ref="JPI116:JPP116"/>
    <mergeCell ref="JPQ116:JPX116"/>
    <mergeCell ref="JPY116:JQF116"/>
    <mergeCell ref="JQG116:JQN116"/>
    <mergeCell ref="JQO116:JQV116"/>
    <mergeCell ref="JQW116:JRD116"/>
    <mergeCell ref="JRE116:JRL116"/>
    <mergeCell ref="JRM116:JRT116"/>
    <mergeCell ref="JRU116:JSB116"/>
    <mergeCell ref="JSC116:JSJ116"/>
    <mergeCell ref="JSK116:JSR116"/>
    <mergeCell ref="JSS116:JSZ116"/>
    <mergeCell ref="IYS116:IYZ116"/>
    <mergeCell ref="IZA116:IZH116"/>
    <mergeCell ref="IZI116:IZP116"/>
    <mergeCell ref="IZQ116:IZX116"/>
    <mergeCell ref="IZY116:JAF116"/>
    <mergeCell ref="JAG116:JAN116"/>
    <mergeCell ref="JAO116:JAV116"/>
    <mergeCell ref="JAW116:JBD116"/>
    <mergeCell ref="JBE116:JBL116"/>
    <mergeCell ref="JBM116:JBT116"/>
    <mergeCell ref="JBU116:JCB116"/>
    <mergeCell ref="JCC116:JCJ116"/>
    <mergeCell ref="JCK116:JCR116"/>
    <mergeCell ref="JCS116:JCZ116"/>
    <mergeCell ref="JDA116:JDH116"/>
    <mergeCell ref="JDI116:JDP116"/>
    <mergeCell ref="JDQ116:JDX116"/>
    <mergeCell ref="JDY116:JEF116"/>
    <mergeCell ref="JEG116:JEN116"/>
    <mergeCell ref="JEO116:JEV116"/>
    <mergeCell ref="JEW116:JFD116"/>
    <mergeCell ref="JFE116:JFL116"/>
    <mergeCell ref="JFM116:JFT116"/>
    <mergeCell ref="JFU116:JGB116"/>
    <mergeCell ref="JGC116:JGJ116"/>
    <mergeCell ref="JGK116:JGR116"/>
    <mergeCell ref="JGS116:JGZ116"/>
    <mergeCell ref="JHA116:JHH116"/>
    <mergeCell ref="JHI116:JHP116"/>
    <mergeCell ref="JHQ116:JHX116"/>
    <mergeCell ref="JHY116:JIF116"/>
    <mergeCell ref="JIG116:JIN116"/>
    <mergeCell ref="JIO116:JIV116"/>
    <mergeCell ref="IOO116:IOV116"/>
    <mergeCell ref="IOW116:IPD116"/>
    <mergeCell ref="IPE116:IPL116"/>
    <mergeCell ref="IPM116:IPT116"/>
    <mergeCell ref="IPU116:IQB116"/>
    <mergeCell ref="IQC116:IQJ116"/>
    <mergeCell ref="IQK116:IQR116"/>
    <mergeCell ref="IQS116:IQZ116"/>
    <mergeCell ref="IRA116:IRH116"/>
    <mergeCell ref="IRI116:IRP116"/>
    <mergeCell ref="IRQ116:IRX116"/>
    <mergeCell ref="IRY116:ISF116"/>
    <mergeCell ref="ISG116:ISN116"/>
    <mergeCell ref="ISO116:ISV116"/>
    <mergeCell ref="ISW116:ITD116"/>
    <mergeCell ref="ITE116:ITL116"/>
    <mergeCell ref="ITM116:ITT116"/>
    <mergeCell ref="ITU116:IUB116"/>
    <mergeCell ref="IUC116:IUJ116"/>
    <mergeCell ref="IUK116:IUR116"/>
    <mergeCell ref="IUS116:IUZ116"/>
    <mergeCell ref="IVA116:IVH116"/>
    <mergeCell ref="IVI116:IVP116"/>
    <mergeCell ref="IVQ116:IVX116"/>
    <mergeCell ref="IVY116:IWF116"/>
    <mergeCell ref="IWG116:IWN116"/>
    <mergeCell ref="IWO116:IWV116"/>
    <mergeCell ref="IWW116:IXD116"/>
    <mergeCell ref="IXE116:IXL116"/>
    <mergeCell ref="IXM116:IXT116"/>
    <mergeCell ref="IXU116:IYB116"/>
    <mergeCell ref="IYC116:IYJ116"/>
    <mergeCell ref="IYK116:IYR116"/>
    <mergeCell ref="IEK116:IER116"/>
    <mergeCell ref="IES116:IEZ116"/>
    <mergeCell ref="IFA116:IFH116"/>
    <mergeCell ref="IFI116:IFP116"/>
    <mergeCell ref="IFQ116:IFX116"/>
    <mergeCell ref="IFY116:IGF116"/>
    <mergeCell ref="IGG116:IGN116"/>
    <mergeCell ref="IGO116:IGV116"/>
    <mergeCell ref="IGW116:IHD116"/>
    <mergeCell ref="IHE116:IHL116"/>
    <mergeCell ref="IHM116:IHT116"/>
    <mergeCell ref="IHU116:IIB116"/>
    <mergeCell ref="IIC116:IIJ116"/>
    <mergeCell ref="IIK116:IIR116"/>
    <mergeCell ref="IIS116:IIZ116"/>
    <mergeCell ref="IJA116:IJH116"/>
    <mergeCell ref="IJI116:IJP116"/>
    <mergeCell ref="IJQ116:IJX116"/>
    <mergeCell ref="IJY116:IKF116"/>
    <mergeCell ref="IKG116:IKN116"/>
    <mergeCell ref="IKO116:IKV116"/>
    <mergeCell ref="IKW116:ILD116"/>
    <mergeCell ref="ILE116:ILL116"/>
    <mergeCell ref="ILM116:ILT116"/>
    <mergeCell ref="ILU116:IMB116"/>
    <mergeCell ref="IMC116:IMJ116"/>
    <mergeCell ref="IMK116:IMR116"/>
    <mergeCell ref="IMS116:IMZ116"/>
    <mergeCell ref="INA116:INH116"/>
    <mergeCell ref="INI116:INP116"/>
    <mergeCell ref="INQ116:INX116"/>
    <mergeCell ref="INY116:IOF116"/>
    <mergeCell ref="IOG116:ION116"/>
    <mergeCell ref="HUG116:HUN116"/>
    <mergeCell ref="HUO116:HUV116"/>
    <mergeCell ref="HUW116:HVD116"/>
    <mergeCell ref="HVE116:HVL116"/>
    <mergeCell ref="HVM116:HVT116"/>
    <mergeCell ref="HVU116:HWB116"/>
    <mergeCell ref="HWC116:HWJ116"/>
    <mergeCell ref="HWK116:HWR116"/>
    <mergeCell ref="HWS116:HWZ116"/>
    <mergeCell ref="HXA116:HXH116"/>
    <mergeCell ref="HXI116:HXP116"/>
    <mergeCell ref="HXQ116:HXX116"/>
    <mergeCell ref="HXY116:HYF116"/>
    <mergeCell ref="HYG116:HYN116"/>
    <mergeCell ref="HYO116:HYV116"/>
    <mergeCell ref="HYW116:HZD116"/>
    <mergeCell ref="HZE116:HZL116"/>
    <mergeCell ref="HZM116:HZT116"/>
    <mergeCell ref="HZU116:IAB116"/>
    <mergeCell ref="IAC116:IAJ116"/>
    <mergeCell ref="IAK116:IAR116"/>
    <mergeCell ref="IAS116:IAZ116"/>
    <mergeCell ref="IBA116:IBH116"/>
    <mergeCell ref="IBI116:IBP116"/>
    <mergeCell ref="IBQ116:IBX116"/>
    <mergeCell ref="IBY116:ICF116"/>
    <mergeCell ref="ICG116:ICN116"/>
    <mergeCell ref="ICO116:ICV116"/>
    <mergeCell ref="ICW116:IDD116"/>
    <mergeCell ref="IDE116:IDL116"/>
    <mergeCell ref="IDM116:IDT116"/>
    <mergeCell ref="IDU116:IEB116"/>
    <mergeCell ref="IEC116:IEJ116"/>
    <mergeCell ref="HKC116:HKJ116"/>
    <mergeCell ref="HKK116:HKR116"/>
    <mergeCell ref="HKS116:HKZ116"/>
    <mergeCell ref="HLA116:HLH116"/>
    <mergeCell ref="HLI116:HLP116"/>
    <mergeCell ref="HLQ116:HLX116"/>
    <mergeCell ref="HLY116:HMF116"/>
    <mergeCell ref="HMG116:HMN116"/>
    <mergeCell ref="HMO116:HMV116"/>
    <mergeCell ref="HMW116:HND116"/>
    <mergeCell ref="HNE116:HNL116"/>
    <mergeCell ref="HNM116:HNT116"/>
    <mergeCell ref="HNU116:HOB116"/>
    <mergeCell ref="HOC116:HOJ116"/>
    <mergeCell ref="HOK116:HOR116"/>
    <mergeCell ref="HOS116:HOZ116"/>
    <mergeCell ref="HPA116:HPH116"/>
    <mergeCell ref="HPI116:HPP116"/>
    <mergeCell ref="HPQ116:HPX116"/>
    <mergeCell ref="HPY116:HQF116"/>
    <mergeCell ref="HQG116:HQN116"/>
    <mergeCell ref="HQO116:HQV116"/>
    <mergeCell ref="HQW116:HRD116"/>
    <mergeCell ref="HRE116:HRL116"/>
    <mergeCell ref="HRM116:HRT116"/>
    <mergeCell ref="HRU116:HSB116"/>
    <mergeCell ref="HSC116:HSJ116"/>
    <mergeCell ref="HSK116:HSR116"/>
    <mergeCell ref="HSS116:HSZ116"/>
    <mergeCell ref="HTA116:HTH116"/>
    <mergeCell ref="HTI116:HTP116"/>
    <mergeCell ref="HTQ116:HTX116"/>
    <mergeCell ref="HTY116:HUF116"/>
    <mergeCell ref="GZY116:HAF116"/>
    <mergeCell ref="HAG116:HAN116"/>
    <mergeCell ref="HAO116:HAV116"/>
    <mergeCell ref="HAW116:HBD116"/>
    <mergeCell ref="HBE116:HBL116"/>
    <mergeCell ref="HBM116:HBT116"/>
    <mergeCell ref="HBU116:HCB116"/>
    <mergeCell ref="HCC116:HCJ116"/>
    <mergeCell ref="HCK116:HCR116"/>
    <mergeCell ref="HCS116:HCZ116"/>
    <mergeCell ref="HDA116:HDH116"/>
    <mergeCell ref="HDI116:HDP116"/>
    <mergeCell ref="HDQ116:HDX116"/>
    <mergeCell ref="HDY116:HEF116"/>
    <mergeCell ref="HEG116:HEN116"/>
    <mergeCell ref="HEO116:HEV116"/>
    <mergeCell ref="HEW116:HFD116"/>
    <mergeCell ref="HFE116:HFL116"/>
    <mergeCell ref="HFM116:HFT116"/>
    <mergeCell ref="HFU116:HGB116"/>
    <mergeCell ref="HGC116:HGJ116"/>
    <mergeCell ref="HGK116:HGR116"/>
    <mergeCell ref="HGS116:HGZ116"/>
    <mergeCell ref="HHA116:HHH116"/>
    <mergeCell ref="HHI116:HHP116"/>
    <mergeCell ref="HHQ116:HHX116"/>
    <mergeCell ref="HHY116:HIF116"/>
    <mergeCell ref="HIG116:HIN116"/>
    <mergeCell ref="HIO116:HIV116"/>
    <mergeCell ref="HIW116:HJD116"/>
    <mergeCell ref="HJE116:HJL116"/>
    <mergeCell ref="HJM116:HJT116"/>
    <mergeCell ref="HJU116:HKB116"/>
    <mergeCell ref="GPU116:GQB116"/>
    <mergeCell ref="GQC116:GQJ116"/>
    <mergeCell ref="GQK116:GQR116"/>
    <mergeCell ref="GQS116:GQZ116"/>
    <mergeCell ref="GRA116:GRH116"/>
    <mergeCell ref="GRI116:GRP116"/>
    <mergeCell ref="GRQ116:GRX116"/>
    <mergeCell ref="GRY116:GSF116"/>
    <mergeCell ref="GSG116:GSN116"/>
    <mergeCell ref="GSO116:GSV116"/>
    <mergeCell ref="GSW116:GTD116"/>
    <mergeCell ref="GTE116:GTL116"/>
    <mergeCell ref="GTM116:GTT116"/>
    <mergeCell ref="GTU116:GUB116"/>
    <mergeCell ref="GUC116:GUJ116"/>
    <mergeCell ref="GUK116:GUR116"/>
    <mergeCell ref="GUS116:GUZ116"/>
    <mergeCell ref="GVA116:GVH116"/>
    <mergeCell ref="GVI116:GVP116"/>
    <mergeCell ref="GVQ116:GVX116"/>
    <mergeCell ref="GVY116:GWF116"/>
    <mergeCell ref="GWG116:GWN116"/>
    <mergeCell ref="GWO116:GWV116"/>
    <mergeCell ref="GWW116:GXD116"/>
    <mergeCell ref="GXE116:GXL116"/>
    <mergeCell ref="GXM116:GXT116"/>
    <mergeCell ref="GXU116:GYB116"/>
    <mergeCell ref="GYC116:GYJ116"/>
    <mergeCell ref="GYK116:GYR116"/>
    <mergeCell ref="GYS116:GYZ116"/>
    <mergeCell ref="GZA116:GZH116"/>
    <mergeCell ref="GZI116:GZP116"/>
    <mergeCell ref="GZQ116:GZX116"/>
    <mergeCell ref="GFQ116:GFX116"/>
    <mergeCell ref="GFY116:GGF116"/>
    <mergeCell ref="GGG116:GGN116"/>
    <mergeCell ref="GGO116:GGV116"/>
    <mergeCell ref="GGW116:GHD116"/>
    <mergeCell ref="GHE116:GHL116"/>
    <mergeCell ref="GHM116:GHT116"/>
    <mergeCell ref="GHU116:GIB116"/>
    <mergeCell ref="GIC116:GIJ116"/>
    <mergeCell ref="GIK116:GIR116"/>
    <mergeCell ref="GIS116:GIZ116"/>
    <mergeCell ref="GJA116:GJH116"/>
    <mergeCell ref="GJI116:GJP116"/>
    <mergeCell ref="GJQ116:GJX116"/>
    <mergeCell ref="GJY116:GKF116"/>
    <mergeCell ref="GKG116:GKN116"/>
    <mergeCell ref="GKO116:GKV116"/>
    <mergeCell ref="GKW116:GLD116"/>
    <mergeCell ref="GLE116:GLL116"/>
    <mergeCell ref="GLM116:GLT116"/>
    <mergeCell ref="GLU116:GMB116"/>
    <mergeCell ref="GMC116:GMJ116"/>
    <mergeCell ref="GMK116:GMR116"/>
    <mergeCell ref="GMS116:GMZ116"/>
    <mergeCell ref="GNA116:GNH116"/>
    <mergeCell ref="GNI116:GNP116"/>
    <mergeCell ref="GNQ116:GNX116"/>
    <mergeCell ref="GNY116:GOF116"/>
    <mergeCell ref="GOG116:GON116"/>
    <mergeCell ref="GOO116:GOV116"/>
    <mergeCell ref="GOW116:GPD116"/>
    <mergeCell ref="GPE116:GPL116"/>
    <mergeCell ref="GPM116:GPT116"/>
    <mergeCell ref="FVM116:FVT116"/>
    <mergeCell ref="FVU116:FWB116"/>
    <mergeCell ref="FWC116:FWJ116"/>
    <mergeCell ref="FWK116:FWR116"/>
    <mergeCell ref="FWS116:FWZ116"/>
    <mergeCell ref="FXA116:FXH116"/>
    <mergeCell ref="FXI116:FXP116"/>
    <mergeCell ref="FXQ116:FXX116"/>
    <mergeCell ref="FXY116:FYF116"/>
    <mergeCell ref="FYG116:FYN116"/>
    <mergeCell ref="FYO116:FYV116"/>
    <mergeCell ref="FYW116:FZD116"/>
    <mergeCell ref="FZE116:FZL116"/>
    <mergeCell ref="FZM116:FZT116"/>
    <mergeCell ref="FZU116:GAB116"/>
    <mergeCell ref="GAC116:GAJ116"/>
    <mergeCell ref="GAK116:GAR116"/>
    <mergeCell ref="GAS116:GAZ116"/>
    <mergeCell ref="GBA116:GBH116"/>
    <mergeCell ref="GBI116:GBP116"/>
    <mergeCell ref="GBQ116:GBX116"/>
    <mergeCell ref="GBY116:GCF116"/>
    <mergeCell ref="GCG116:GCN116"/>
    <mergeCell ref="GCO116:GCV116"/>
    <mergeCell ref="GCW116:GDD116"/>
    <mergeCell ref="GDE116:GDL116"/>
    <mergeCell ref="GDM116:GDT116"/>
    <mergeCell ref="GDU116:GEB116"/>
    <mergeCell ref="GEC116:GEJ116"/>
    <mergeCell ref="GEK116:GER116"/>
    <mergeCell ref="GES116:GEZ116"/>
    <mergeCell ref="GFA116:GFH116"/>
    <mergeCell ref="GFI116:GFP116"/>
    <mergeCell ref="FLI116:FLP116"/>
    <mergeCell ref="FLQ116:FLX116"/>
    <mergeCell ref="FLY116:FMF116"/>
    <mergeCell ref="FMG116:FMN116"/>
    <mergeCell ref="FMO116:FMV116"/>
    <mergeCell ref="FMW116:FND116"/>
    <mergeCell ref="FNE116:FNL116"/>
    <mergeCell ref="FNM116:FNT116"/>
    <mergeCell ref="FNU116:FOB116"/>
    <mergeCell ref="FOC116:FOJ116"/>
    <mergeCell ref="FOK116:FOR116"/>
    <mergeCell ref="FOS116:FOZ116"/>
    <mergeCell ref="FPA116:FPH116"/>
    <mergeCell ref="FPI116:FPP116"/>
    <mergeCell ref="FPQ116:FPX116"/>
    <mergeCell ref="FPY116:FQF116"/>
    <mergeCell ref="FQG116:FQN116"/>
    <mergeCell ref="FQO116:FQV116"/>
    <mergeCell ref="FQW116:FRD116"/>
    <mergeCell ref="FRE116:FRL116"/>
    <mergeCell ref="FRM116:FRT116"/>
    <mergeCell ref="FRU116:FSB116"/>
    <mergeCell ref="FSC116:FSJ116"/>
    <mergeCell ref="FSK116:FSR116"/>
    <mergeCell ref="FSS116:FSZ116"/>
    <mergeCell ref="FTA116:FTH116"/>
    <mergeCell ref="FTI116:FTP116"/>
    <mergeCell ref="FTQ116:FTX116"/>
    <mergeCell ref="FTY116:FUF116"/>
    <mergeCell ref="FUG116:FUN116"/>
    <mergeCell ref="FUO116:FUV116"/>
    <mergeCell ref="FUW116:FVD116"/>
    <mergeCell ref="FVE116:FVL116"/>
    <mergeCell ref="FBE116:FBL116"/>
    <mergeCell ref="FBM116:FBT116"/>
    <mergeCell ref="FBU116:FCB116"/>
    <mergeCell ref="FCC116:FCJ116"/>
    <mergeCell ref="FCK116:FCR116"/>
    <mergeCell ref="FCS116:FCZ116"/>
    <mergeCell ref="FDA116:FDH116"/>
    <mergeCell ref="FDI116:FDP116"/>
    <mergeCell ref="FDQ116:FDX116"/>
    <mergeCell ref="FDY116:FEF116"/>
    <mergeCell ref="FEG116:FEN116"/>
    <mergeCell ref="FEO116:FEV116"/>
    <mergeCell ref="FEW116:FFD116"/>
    <mergeCell ref="FFE116:FFL116"/>
    <mergeCell ref="FFM116:FFT116"/>
    <mergeCell ref="FFU116:FGB116"/>
    <mergeCell ref="FGC116:FGJ116"/>
    <mergeCell ref="FGK116:FGR116"/>
    <mergeCell ref="FGS116:FGZ116"/>
    <mergeCell ref="FHA116:FHH116"/>
    <mergeCell ref="FHI116:FHP116"/>
    <mergeCell ref="FHQ116:FHX116"/>
    <mergeCell ref="FHY116:FIF116"/>
    <mergeCell ref="FIG116:FIN116"/>
    <mergeCell ref="FIO116:FIV116"/>
    <mergeCell ref="FIW116:FJD116"/>
    <mergeCell ref="FJE116:FJL116"/>
    <mergeCell ref="FJM116:FJT116"/>
    <mergeCell ref="FJU116:FKB116"/>
    <mergeCell ref="FKC116:FKJ116"/>
    <mergeCell ref="FKK116:FKR116"/>
    <mergeCell ref="FKS116:FKZ116"/>
    <mergeCell ref="FLA116:FLH116"/>
    <mergeCell ref="ERA116:ERH116"/>
    <mergeCell ref="ERI116:ERP116"/>
    <mergeCell ref="ERQ116:ERX116"/>
    <mergeCell ref="ERY116:ESF116"/>
    <mergeCell ref="ESG116:ESN116"/>
    <mergeCell ref="ESO116:ESV116"/>
    <mergeCell ref="ESW116:ETD116"/>
    <mergeCell ref="ETE116:ETL116"/>
    <mergeCell ref="ETM116:ETT116"/>
    <mergeCell ref="ETU116:EUB116"/>
    <mergeCell ref="EUC116:EUJ116"/>
    <mergeCell ref="EUK116:EUR116"/>
    <mergeCell ref="EUS116:EUZ116"/>
    <mergeCell ref="EVA116:EVH116"/>
    <mergeCell ref="EVI116:EVP116"/>
    <mergeCell ref="EVQ116:EVX116"/>
    <mergeCell ref="EVY116:EWF116"/>
    <mergeCell ref="EWG116:EWN116"/>
    <mergeCell ref="EWO116:EWV116"/>
    <mergeCell ref="EWW116:EXD116"/>
    <mergeCell ref="EXE116:EXL116"/>
    <mergeCell ref="EXM116:EXT116"/>
    <mergeCell ref="EXU116:EYB116"/>
    <mergeCell ref="EYC116:EYJ116"/>
    <mergeCell ref="EYK116:EYR116"/>
    <mergeCell ref="EYS116:EYZ116"/>
    <mergeCell ref="EZA116:EZH116"/>
    <mergeCell ref="EZI116:EZP116"/>
    <mergeCell ref="EZQ116:EZX116"/>
    <mergeCell ref="EZY116:FAF116"/>
    <mergeCell ref="FAG116:FAN116"/>
    <mergeCell ref="FAO116:FAV116"/>
    <mergeCell ref="FAW116:FBD116"/>
    <mergeCell ref="EGW116:EHD116"/>
    <mergeCell ref="EHE116:EHL116"/>
    <mergeCell ref="EHM116:EHT116"/>
    <mergeCell ref="EHU116:EIB116"/>
    <mergeCell ref="EIC116:EIJ116"/>
    <mergeCell ref="EIK116:EIR116"/>
    <mergeCell ref="EIS116:EIZ116"/>
    <mergeCell ref="EJA116:EJH116"/>
    <mergeCell ref="EJI116:EJP116"/>
    <mergeCell ref="EJQ116:EJX116"/>
    <mergeCell ref="EJY116:EKF116"/>
    <mergeCell ref="EKG116:EKN116"/>
    <mergeCell ref="EKO116:EKV116"/>
    <mergeCell ref="EKW116:ELD116"/>
    <mergeCell ref="ELE116:ELL116"/>
    <mergeCell ref="ELM116:ELT116"/>
    <mergeCell ref="ELU116:EMB116"/>
    <mergeCell ref="EMC116:EMJ116"/>
    <mergeCell ref="EMK116:EMR116"/>
    <mergeCell ref="EMS116:EMZ116"/>
    <mergeCell ref="ENA116:ENH116"/>
    <mergeCell ref="ENI116:ENP116"/>
    <mergeCell ref="ENQ116:ENX116"/>
    <mergeCell ref="ENY116:EOF116"/>
    <mergeCell ref="EOG116:EON116"/>
    <mergeCell ref="EOO116:EOV116"/>
    <mergeCell ref="EOW116:EPD116"/>
    <mergeCell ref="EPE116:EPL116"/>
    <mergeCell ref="EPM116:EPT116"/>
    <mergeCell ref="EPU116:EQB116"/>
    <mergeCell ref="EQC116:EQJ116"/>
    <mergeCell ref="EQK116:EQR116"/>
    <mergeCell ref="EQS116:EQZ116"/>
    <mergeCell ref="DWS116:DWZ116"/>
    <mergeCell ref="DXA116:DXH116"/>
    <mergeCell ref="DXI116:DXP116"/>
    <mergeCell ref="DXQ116:DXX116"/>
    <mergeCell ref="DXY116:DYF116"/>
    <mergeCell ref="DYG116:DYN116"/>
    <mergeCell ref="DYO116:DYV116"/>
    <mergeCell ref="DYW116:DZD116"/>
    <mergeCell ref="DZE116:DZL116"/>
    <mergeCell ref="DZM116:DZT116"/>
    <mergeCell ref="DZU116:EAB116"/>
    <mergeCell ref="EAC116:EAJ116"/>
    <mergeCell ref="EAK116:EAR116"/>
    <mergeCell ref="EAS116:EAZ116"/>
    <mergeCell ref="EBA116:EBH116"/>
    <mergeCell ref="EBI116:EBP116"/>
    <mergeCell ref="EBQ116:EBX116"/>
    <mergeCell ref="EBY116:ECF116"/>
    <mergeCell ref="ECG116:ECN116"/>
    <mergeCell ref="ECO116:ECV116"/>
    <mergeCell ref="ECW116:EDD116"/>
    <mergeCell ref="EDE116:EDL116"/>
    <mergeCell ref="EDM116:EDT116"/>
    <mergeCell ref="EDU116:EEB116"/>
    <mergeCell ref="EEC116:EEJ116"/>
    <mergeCell ref="EEK116:EER116"/>
    <mergeCell ref="EES116:EEZ116"/>
    <mergeCell ref="EFA116:EFH116"/>
    <mergeCell ref="EFI116:EFP116"/>
    <mergeCell ref="EFQ116:EFX116"/>
    <mergeCell ref="EFY116:EGF116"/>
    <mergeCell ref="EGG116:EGN116"/>
    <mergeCell ref="EGO116:EGV116"/>
    <mergeCell ref="DMO116:DMV116"/>
    <mergeCell ref="DMW116:DND116"/>
    <mergeCell ref="DNE116:DNL116"/>
    <mergeCell ref="DNM116:DNT116"/>
    <mergeCell ref="DNU116:DOB116"/>
    <mergeCell ref="DOC116:DOJ116"/>
    <mergeCell ref="DOK116:DOR116"/>
    <mergeCell ref="DOS116:DOZ116"/>
    <mergeCell ref="DPA116:DPH116"/>
    <mergeCell ref="DPI116:DPP116"/>
    <mergeCell ref="DPQ116:DPX116"/>
    <mergeCell ref="DPY116:DQF116"/>
    <mergeCell ref="DQG116:DQN116"/>
    <mergeCell ref="DQO116:DQV116"/>
    <mergeCell ref="DQW116:DRD116"/>
    <mergeCell ref="DRE116:DRL116"/>
    <mergeCell ref="DRM116:DRT116"/>
    <mergeCell ref="DRU116:DSB116"/>
    <mergeCell ref="DSC116:DSJ116"/>
    <mergeCell ref="DSK116:DSR116"/>
    <mergeCell ref="DSS116:DSZ116"/>
    <mergeCell ref="DTA116:DTH116"/>
    <mergeCell ref="DTI116:DTP116"/>
    <mergeCell ref="DTQ116:DTX116"/>
    <mergeCell ref="DTY116:DUF116"/>
    <mergeCell ref="DUG116:DUN116"/>
    <mergeCell ref="DUO116:DUV116"/>
    <mergeCell ref="DUW116:DVD116"/>
    <mergeCell ref="DVE116:DVL116"/>
    <mergeCell ref="DVM116:DVT116"/>
    <mergeCell ref="DVU116:DWB116"/>
    <mergeCell ref="DWC116:DWJ116"/>
    <mergeCell ref="DWK116:DWR116"/>
    <mergeCell ref="DCK116:DCR116"/>
    <mergeCell ref="DCS116:DCZ116"/>
    <mergeCell ref="DDA116:DDH116"/>
    <mergeCell ref="DDI116:DDP116"/>
    <mergeCell ref="DDQ116:DDX116"/>
    <mergeCell ref="DDY116:DEF116"/>
    <mergeCell ref="DEG116:DEN116"/>
    <mergeCell ref="DEO116:DEV116"/>
    <mergeCell ref="DEW116:DFD116"/>
    <mergeCell ref="DFE116:DFL116"/>
    <mergeCell ref="DFM116:DFT116"/>
    <mergeCell ref="DFU116:DGB116"/>
    <mergeCell ref="DGC116:DGJ116"/>
    <mergeCell ref="DGK116:DGR116"/>
    <mergeCell ref="DGS116:DGZ116"/>
    <mergeCell ref="DHA116:DHH116"/>
    <mergeCell ref="DHI116:DHP116"/>
    <mergeCell ref="DHQ116:DHX116"/>
    <mergeCell ref="DHY116:DIF116"/>
    <mergeCell ref="DIG116:DIN116"/>
    <mergeCell ref="DIO116:DIV116"/>
    <mergeCell ref="DIW116:DJD116"/>
    <mergeCell ref="DJE116:DJL116"/>
    <mergeCell ref="DJM116:DJT116"/>
    <mergeCell ref="DJU116:DKB116"/>
    <mergeCell ref="DKC116:DKJ116"/>
    <mergeCell ref="DKK116:DKR116"/>
    <mergeCell ref="DKS116:DKZ116"/>
    <mergeCell ref="DLA116:DLH116"/>
    <mergeCell ref="DLI116:DLP116"/>
    <mergeCell ref="DLQ116:DLX116"/>
    <mergeCell ref="DLY116:DMF116"/>
    <mergeCell ref="DMG116:DMN116"/>
    <mergeCell ref="CSG116:CSN116"/>
    <mergeCell ref="CSO116:CSV116"/>
    <mergeCell ref="CSW116:CTD116"/>
    <mergeCell ref="CTE116:CTL116"/>
    <mergeCell ref="CTM116:CTT116"/>
    <mergeCell ref="CTU116:CUB116"/>
    <mergeCell ref="CUC116:CUJ116"/>
    <mergeCell ref="CUK116:CUR116"/>
    <mergeCell ref="CUS116:CUZ116"/>
    <mergeCell ref="CVA116:CVH116"/>
    <mergeCell ref="CVI116:CVP116"/>
    <mergeCell ref="CVQ116:CVX116"/>
    <mergeCell ref="CVY116:CWF116"/>
    <mergeCell ref="CWG116:CWN116"/>
    <mergeCell ref="CWO116:CWV116"/>
    <mergeCell ref="CWW116:CXD116"/>
    <mergeCell ref="CXE116:CXL116"/>
    <mergeCell ref="CXM116:CXT116"/>
    <mergeCell ref="CXU116:CYB116"/>
    <mergeCell ref="CYC116:CYJ116"/>
    <mergeCell ref="CYK116:CYR116"/>
    <mergeCell ref="CYS116:CYZ116"/>
    <mergeCell ref="CZA116:CZH116"/>
    <mergeCell ref="CZI116:CZP116"/>
    <mergeCell ref="CZQ116:CZX116"/>
    <mergeCell ref="CZY116:DAF116"/>
    <mergeCell ref="DAG116:DAN116"/>
    <mergeCell ref="DAO116:DAV116"/>
    <mergeCell ref="DAW116:DBD116"/>
    <mergeCell ref="DBE116:DBL116"/>
    <mergeCell ref="DBM116:DBT116"/>
    <mergeCell ref="DBU116:DCB116"/>
    <mergeCell ref="DCC116:DCJ116"/>
    <mergeCell ref="CIC116:CIJ116"/>
    <mergeCell ref="CIK116:CIR116"/>
    <mergeCell ref="CIS116:CIZ116"/>
    <mergeCell ref="CJA116:CJH116"/>
    <mergeCell ref="CJI116:CJP116"/>
    <mergeCell ref="CJQ116:CJX116"/>
    <mergeCell ref="CJY116:CKF116"/>
    <mergeCell ref="CKG116:CKN116"/>
    <mergeCell ref="CKO116:CKV116"/>
    <mergeCell ref="CKW116:CLD116"/>
    <mergeCell ref="CLE116:CLL116"/>
    <mergeCell ref="CLM116:CLT116"/>
    <mergeCell ref="CLU116:CMB116"/>
    <mergeCell ref="CMC116:CMJ116"/>
    <mergeCell ref="CMK116:CMR116"/>
    <mergeCell ref="CMS116:CMZ116"/>
    <mergeCell ref="CNA116:CNH116"/>
    <mergeCell ref="CNI116:CNP116"/>
    <mergeCell ref="CNQ116:CNX116"/>
    <mergeCell ref="CNY116:COF116"/>
    <mergeCell ref="COG116:CON116"/>
    <mergeCell ref="COO116:COV116"/>
    <mergeCell ref="COW116:CPD116"/>
    <mergeCell ref="CPE116:CPL116"/>
    <mergeCell ref="CPM116:CPT116"/>
    <mergeCell ref="CPU116:CQB116"/>
    <mergeCell ref="CQC116:CQJ116"/>
    <mergeCell ref="CQK116:CQR116"/>
    <mergeCell ref="CQS116:CQZ116"/>
    <mergeCell ref="CRA116:CRH116"/>
    <mergeCell ref="CRI116:CRP116"/>
    <mergeCell ref="CRQ116:CRX116"/>
    <mergeCell ref="CRY116:CSF116"/>
    <mergeCell ref="BXY116:BYF116"/>
    <mergeCell ref="BYG116:BYN116"/>
    <mergeCell ref="BYO116:BYV116"/>
    <mergeCell ref="BYW116:BZD116"/>
    <mergeCell ref="BZE116:BZL116"/>
    <mergeCell ref="BZM116:BZT116"/>
    <mergeCell ref="BZU116:CAB116"/>
    <mergeCell ref="CAC116:CAJ116"/>
    <mergeCell ref="CAK116:CAR116"/>
    <mergeCell ref="CAS116:CAZ116"/>
    <mergeCell ref="CBA116:CBH116"/>
    <mergeCell ref="CBI116:CBP116"/>
    <mergeCell ref="CBQ116:CBX116"/>
    <mergeCell ref="CBY116:CCF116"/>
    <mergeCell ref="CCG116:CCN116"/>
    <mergeCell ref="CCO116:CCV116"/>
    <mergeCell ref="CCW116:CDD116"/>
    <mergeCell ref="CDE116:CDL116"/>
    <mergeCell ref="CDM116:CDT116"/>
    <mergeCell ref="CDU116:CEB116"/>
    <mergeCell ref="CEC116:CEJ116"/>
    <mergeCell ref="CEK116:CER116"/>
    <mergeCell ref="CES116:CEZ116"/>
    <mergeCell ref="CFA116:CFH116"/>
    <mergeCell ref="CFI116:CFP116"/>
    <mergeCell ref="CFQ116:CFX116"/>
    <mergeCell ref="CFY116:CGF116"/>
    <mergeCell ref="CGG116:CGN116"/>
    <mergeCell ref="CGO116:CGV116"/>
    <mergeCell ref="CGW116:CHD116"/>
    <mergeCell ref="CHE116:CHL116"/>
    <mergeCell ref="CHM116:CHT116"/>
    <mergeCell ref="CHU116:CIB116"/>
    <mergeCell ref="BNU116:BOB116"/>
    <mergeCell ref="BOC116:BOJ116"/>
    <mergeCell ref="BOK116:BOR116"/>
    <mergeCell ref="BOS116:BOZ116"/>
    <mergeCell ref="BPA116:BPH116"/>
    <mergeCell ref="BPI116:BPP116"/>
    <mergeCell ref="BPQ116:BPX116"/>
    <mergeCell ref="BPY116:BQF116"/>
    <mergeCell ref="BQG116:BQN116"/>
    <mergeCell ref="BQO116:BQV116"/>
    <mergeCell ref="BQW116:BRD116"/>
    <mergeCell ref="BRE116:BRL116"/>
    <mergeCell ref="BRM116:BRT116"/>
    <mergeCell ref="BRU116:BSB116"/>
    <mergeCell ref="BSC116:BSJ116"/>
    <mergeCell ref="BSK116:BSR116"/>
    <mergeCell ref="BSS116:BSZ116"/>
    <mergeCell ref="BTA116:BTH116"/>
    <mergeCell ref="BTI116:BTP116"/>
    <mergeCell ref="BTQ116:BTX116"/>
    <mergeCell ref="BTY116:BUF116"/>
    <mergeCell ref="BUG116:BUN116"/>
    <mergeCell ref="BUO116:BUV116"/>
    <mergeCell ref="BUW116:BVD116"/>
    <mergeCell ref="BVE116:BVL116"/>
    <mergeCell ref="BVM116:BVT116"/>
    <mergeCell ref="BVU116:BWB116"/>
    <mergeCell ref="BWC116:BWJ116"/>
    <mergeCell ref="BWK116:BWR116"/>
    <mergeCell ref="BWS116:BWZ116"/>
    <mergeCell ref="BXA116:BXH116"/>
    <mergeCell ref="BXI116:BXP116"/>
    <mergeCell ref="BXQ116:BXX116"/>
    <mergeCell ref="BDQ116:BDX116"/>
    <mergeCell ref="BDY116:BEF116"/>
    <mergeCell ref="BEG116:BEN116"/>
    <mergeCell ref="BEO116:BEV116"/>
    <mergeCell ref="BEW116:BFD116"/>
    <mergeCell ref="BFE116:BFL116"/>
    <mergeCell ref="BFM116:BFT116"/>
    <mergeCell ref="BFU116:BGB116"/>
    <mergeCell ref="BGC116:BGJ116"/>
    <mergeCell ref="BGK116:BGR116"/>
    <mergeCell ref="BGS116:BGZ116"/>
    <mergeCell ref="BHA116:BHH116"/>
    <mergeCell ref="BHI116:BHP116"/>
    <mergeCell ref="BHQ116:BHX116"/>
    <mergeCell ref="BHY116:BIF116"/>
    <mergeCell ref="BIG116:BIN116"/>
    <mergeCell ref="BIO116:BIV116"/>
    <mergeCell ref="BIW116:BJD116"/>
    <mergeCell ref="BJE116:BJL116"/>
    <mergeCell ref="BJM116:BJT116"/>
    <mergeCell ref="BJU116:BKB116"/>
    <mergeCell ref="BKC116:BKJ116"/>
    <mergeCell ref="BKK116:BKR116"/>
    <mergeCell ref="BKS116:BKZ116"/>
    <mergeCell ref="BLA116:BLH116"/>
    <mergeCell ref="BLI116:BLP116"/>
    <mergeCell ref="BLQ116:BLX116"/>
    <mergeCell ref="BLY116:BMF116"/>
    <mergeCell ref="BMG116:BMN116"/>
    <mergeCell ref="BMO116:BMV116"/>
    <mergeCell ref="BMW116:BND116"/>
    <mergeCell ref="BNE116:BNL116"/>
    <mergeCell ref="BNM116:BNT116"/>
    <mergeCell ref="ATM116:ATT116"/>
    <mergeCell ref="ATU116:AUB116"/>
    <mergeCell ref="AUC116:AUJ116"/>
    <mergeCell ref="AUK116:AUR116"/>
    <mergeCell ref="AUS116:AUZ116"/>
    <mergeCell ref="AVA116:AVH116"/>
    <mergeCell ref="AVI116:AVP116"/>
    <mergeCell ref="AVQ116:AVX116"/>
    <mergeCell ref="AVY116:AWF116"/>
    <mergeCell ref="AWG116:AWN116"/>
    <mergeCell ref="AWO116:AWV116"/>
    <mergeCell ref="AWW116:AXD116"/>
    <mergeCell ref="AXE116:AXL116"/>
    <mergeCell ref="AXM116:AXT116"/>
    <mergeCell ref="AXU116:AYB116"/>
    <mergeCell ref="AYC116:AYJ116"/>
    <mergeCell ref="AYK116:AYR116"/>
    <mergeCell ref="AYS116:AYZ116"/>
    <mergeCell ref="AZA116:AZH116"/>
    <mergeCell ref="AZI116:AZP116"/>
    <mergeCell ref="AZQ116:AZX116"/>
    <mergeCell ref="AZY116:BAF116"/>
    <mergeCell ref="BAG116:BAN116"/>
    <mergeCell ref="BAO116:BAV116"/>
    <mergeCell ref="BAW116:BBD116"/>
    <mergeCell ref="BBE116:BBL116"/>
    <mergeCell ref="BBM116:BBT116"/>
    <mergeCell ref="BBU116:BCB116"/>
    <mergeCell ref="BCC116:BCJ116"/>
    <mergeCell ref="BCK116:BCR116"/>
    <mergeCell ref="BCS116:BCZ116"/>
    <mergeCell ref="BDA116:BDH116"/>
    <mergeCell ref="BDI116:BDP116"/>
    <mergeCell ref="AJI116:AJP116"/>
    <mergeCell ref="AJQ116:AJX116"/>
    <mergeCell ref="AJY116:AKF116"/>
    <mergeCell ref="AKG116:AKN116"/>
    <mergeCell ref="AKO116:AKV116"/>
    <mergeCell ref="AKW116:ALD116"/>
    <mergeCell ref="ALE116:ALL116"/>
    <mergeCell ref="ALM116:ALT116"/>
    <mergeCell ref="ALU116:AMB116"/>
    <mergeCell ref="AMC116:AMJ116"/>
    <mergeCell ref="AMK116:AMR116"/>
    <mergeCell ref="AMS116:AMZ116"/>
    <mergeCell ref="ANA116:ANH116"/>
    <mergeCell ref="ANI116:ANP116"/>
    <mergeCell ref="ANQ116:ANX116"/>
    <mergeCell ref="ANY116:AOF116"/>
    <mergeCell ref="AOG116:AON116"/>
    <mergeCell ref="AOO116:AOV116"/>
    <mergeCell ref="AOW116:APD116"/>
    <mergeCell ref="APE116:APL116"/>
    <mergeCell ref="APM116:APT116"/>
    <mergeCell ref="APU116:AQB116"/>
    <mergeCell ref="AQC116:AQJ116"/>
    <mergeCell ref="AQK116:AQR116"/>
    <mergeCell ref="AQS116:AQZ116"/>
    <mergeCell ref="ARA116:ARH116"/>
    <mergeCell ref="ARI116:ARP116"/>
    <mergeCell ref="ARQ116:ARX116"/>
    <mergeCell ref="ARY116:ASF116"/>
    <mergeCell ref="ASG116:ASN116"/>
    <mergeCell ref="ASO116:ASV116"/>
    <mergeCell ref="ASW116:ATD116"/>
    <mergeCell ref="ATE116:ATL116"/>
    <mergeCell ref="ZE116:ZL116"/>
    <mergeCell ref="ZM116:ZT116"/>
    <mergeCell ref="ZU116:AAB116"/>
    <mergeCell ref="AAC116:AAJ116"/>
    <mergeCell ref="AAK116:AAR116"/>
    <mergeCell ref="AAS116:AAZ116"/>
    <mergeCell ref="ABA116:ABH116"/>
    <mergeCell ref="ABI116:ABP116"/>
    <mergeCell ref="ABQ116:ABX116"/>
    <mergeCell ref="ABY116:ACF116"/>
    <mergeCell ref="ACG116:ACN116"/>
    <mergeCell ref="ACO116:ACV116"/>
    <mergeCell ref="ACW116:ADD116"/>
    <mergeCell ref="ADE116:ADL116"/>
    <mergeCell ref="ADM116:ADT116"/>
    <mergeCell ref="ADU116:AEB116"/>
    <mergeCell ref="AEC116:AEJ116"/>
    <mergeCell ref="AEK116:AER116"/>
    <mergeCell ref="AES116:AEZ116"/>
    <mergeCell ref="AFA116:AFH116"/>
    <mergeCell ref="AFI116:AFP116"/>
    <mergeCell ref="AFQ116:AFX116"/>
    <mergeCell ref="AFY116:AGF116"/>
    <mergeCell ref="AGG116:AGN116"/>
    <mergeCell ref="AGO116:AGV116"/>
    <mergeCell ref="AGW116:AHD116"/>
    <mergeCell ref="AHE116:AHL116"/>
    <mergeCell ref="AHM116:AHT116"/>
    <mergeCell ref="AHU116:AIB116"/>
    <mergeCell ref="AIC116:AIJ116"/>
    <mergeCell ref="AIK116:AIR116"/>
    <mergeCell ref="AIS116:AIZ116"/>
    <mergeCell ref="AJA116:AJH116"/>
    <mergeCell ref="PA116:PH116"/>
    <mergeCell ref="PI116:PP116"/>
    <mergeCell ref="PQ116:PX116"/>
    <mergeCell ref="PY116:QF116"/>
    <mergeCell ref="QG116:QN116"/>
    <mergeCell ref="QO116:QV116"/>
    <mergeCell ref="QW116:RD116"/>
    <mergeCell ref="RE116:RL116"/>
    <mergeCell ref="RM116:RT116"/>
    <mergeCell ref="RU116:SB116"/>
    <mergeCell ref="SC116:SJ116"/>
    <mergeCell ref="SK116:SR116"/>
    <mergeCell ref="SS116:SZ116"/>
    <mergeCell ref="TA116:TH116"/>
    <mergeCell ref="TI116:TP116"/>
    <mergeCell ref="TQ116:TX116"/>
    <mergeCell ref="TY116:UF116"/>
    <mergeCell ref="UG116:UN116"/>
    <mergeCell ref="UO116:UV116"/>
    <mergeCell ref="UW116:VD116"/>
    <mergeCell ref="VE116:VL116"/>
    <mergeCell ref="VM116:VT116"/>
    <mergeCell ref="VU116:WB116"/>
    <mergeCell ref="WC116:WJ116"/>
    <mergeCell ref="WK116:WR116"/>
    <mergeCell ref="WS116:WZ116"/>
    <mergeCell ref="XA116:XH116"/>
    <mergeCell ref="XI116:XP116"/>
    <mergeCell ref="XQ116:XX116"/>
    <mergeCell ref="XY116:YF116"/>
    <mergeCell ref="YG116:YN116"/>
    <mergeCell ref="YO116:YV116"/>
    <mergeCell ref="YW116:ZD116"/>
    <mergeCell ref="XBU114:XCB114"/>
    <mergeCell ref="XCC114:XCJ114"/>
    <mergeCell ref="XCK114:XCR114"/>
    <mergeCell ref="XCS114:XCZ114"/>
    <mergeCell ref="XDA114:XDH114"/>
    <mergeCell ref="XDI114:XDP114"/>
    <mergeCell ref="XDQ114:XDX114"/>
    <mergeCell ref="XDY114:XEF114"/>
    <mergeCell ref="XEG114:XEN114"/>
    <mergeCell ref="XEO114:XEV114"/>
    <mergeCell ref="XEW114:XFD114"/>
    <mergeCell ref="A115:H115"/>
    <mergeCell ref="A116:H116"/>
    <mergeCell ref="I116:P116"/>
    <mergeCell ref="Q116:X116"/>
    <mergeCell ref="Y116:AF116"/>
    <mergeCell ref="AG116:AN116"/>
    <mergeCell ref="AO116:AV116"/>
    <mergeCell ref="AW116:BD116"/>
    <mergeCell ref="BE116:BL116"/>
    <mergeCell ref="BM116:BT116"/>
    <mergeCell ref="BU116:CB116"/>
    <mergeCell ref="CC116:CJ116"/>
    <mergeCell ref="CK116:CR116"/>
    <mergeCell ref="CS116:CZ116"/>
    <mergeCell ref="DA116:DH116"/>
    <mergeCell ref="DI116:DP116"/>
    <mergeCell ref="DQ116:DX116"/>
    <mergeCell ref="DY116:EF116"/>
    <mergeCell ref="EG116:EN116"/>
    <mergeCell ref="EO116:EV116"/>
    <mergeCell ref="EW116:FD116"/>
    <mergeCell ref="FE116:FL116"/>
    <mergeCell ref="FM116:FT116"/>
    <mergeCell ref="FU116:GB116"/>
    <mergeCell ref="GC116:GJ116"/>
    <mergeCell ref="GK116:GR116"/>
    <mergeCell ref="GS116:GZ116"/>
    <mergeCell ref="HA116:HH116"/>
    <mergeCell ref="HI116:HP116"/>
    <mergeCell ref="HQ116:HX116"/>
    <mergeCell ref="HY116:IF116"/>
    <mergeCell ref="IG116:IN116"/>
    <mergeCell ref="IO116:IV116"/>
    <mergeCell ref="IW116:JD116"/>
    <mergeCell ref="JE116:JL116"/>
    <mergeCell ref="JM116:JT116"/>
    <mergeCell ref="JU116:KB116"/>
    <mergeCell ref="KC116:KJ116"/>
    <mergeCell ref="KK116:KR116"/>
    <mergeCell ref="KS116:KZ116"/>
    <mergeCell ref="LA116:LH116"/>
    <mergeCell ref="LI116:LP116"/>
    <mergeCell ref="LQ116:LX116"/>
    <mergeCell ref="LY116:MF116"/>
    <mergeCell ref="MG116:MN116"/>
    <mergeCell ref="MO116:MV116"/>
    <mergeCell ref="MW116:ND116"/>
    <mergeCell ref="NE116:NL116"/>
    <mergeCell ref="NM116:NT116"/>
    <mergeCell ref="NU116:OB116"/>
    <mergeCell ref="OC116:OJ116"/>
    <mergeCell ref="OK116:OR116"/>
    <mergeCell ref="OS116:OZ116"/>
    <mergeCell ref="WRQ114:WRX114"/>
    <mergeCell ref="WRY114:WSF114"/>
    <mergeCell ref="WSG114:WSN114"/>
    <mergeCell ref="WSO114:WSV114"/>
    <mergeCell ref="WSW114:WTD114"/>
    <mergeCell ref="WTE114:WTL114"/>
    <mergeCell ref="WTM114:WTT114"/>
    <mergeCell ref="WTU114:WUB114"/>
    <mergeCell ref="WUC114:WUJ114"/>
    <mergeCell ref="WUK114:WUR114"/>
    <mergeCell ref="WUS114:WUZ114"/>
    <mergeCell ref="WVA114:WVH114"/>
    <mergeCell ref="WVI114:WVP114"/>
    <mergeCell ref="WVQ114:WVX114"/>
    <mergeCell ref="WVY114:WWF114"/>
    <mergeCell ref="WWG114:WWN114"/>
    <mergeCell ref="WWO114:WWV114"/>
    <mergeCell ref="WWW114:WXD114"/>
    <mergeCell ref="WXE114:WXL114"/>
    <mergeCell ref="WXM114:WXT114"/>
    <mergeCell ref="WXU114:WYB114"/>
    <mergeCell ref="WYC114:WYJ114"/>
    <mergeCell ref="WYK114:WYR114"/>
    <mergeCell ref="WYS114:WYZ114"/>
    <mergeCell ref="WZA114:WZH114"/>
    <mergeCell ref="WZI114:WZP114"/>
    <mergeCell ref="WZQ114:WZX114"/>
    <mergeCell ref="WZY114:XAF114"/>
    <mergeCell ref="XAG114:XAN114"/>
    <mergeCell ref="XAO114:XAV114"/>
    <mergeCell ref="XAW114:XBD114"/>
    <mergeCell ref="XBE114:XBL114"/>
    <mergeCell ref="XBM114:XBT114"/>
    <mergeCell ref="WHM114:WHT114"/>
    <mergeCell ref="WHU114:WIB114"/>
    <mergeCell ref="WIC114:WIJ114"/>
    <mergeCell ref="WIK114:WIR114"/>
    <mergeCell ref="WIS114:WIZ114"/>
    <mergeCell ref="WJA114:WJH114"/>
    <mergeCell ref="WJI114:WJP114"/>
    <mergeCell ref="WJQ114:WJX114"/>
    <mergeCell ref="WJY114:WKF114"/>
    <mergeCell ref="WKG114:WKN114"/>
    <mergeCell ref="WKO114:WKV114"/>
    <mergeCell ref="WKW114:WLD114"/>
    <mergeCell ref="WLE114:WLL114"/>
    <mergeCell ref="WLM114:WLT114"/>
    <mergeCell ref="WLU114:WMB114"/>
    <mergeCell ref="WMC114:WMJ114"/>
    <mergeCell ref="WMK114:WMR114"/>
    <mergeCell ref="WMS114:WMZ114"/>
    <mergeCell ref="WNA114:WNH114"/>
    <mergeCell ref="WNI114:WNP114"/>
    <mergeCell ref="WNQ114:WNX114"/>
    <mergeCell ref="WNY114:WOF114"/>
    <mergeCell ref="WOG114:WON114"/>
    <mergeCell ref="WOO114:WOV114"/>
    <mergeCell ref="WOW114:WPD114"/>
    <mergeCell ref="WPE114:WPL114"/>
    <mergeCell ref="WPM114:WPT114"/>
    <mergeCell ref="WPU114:WQB114"/>
    <mergeCell ref="WQC114:WQJ114"/>
    <mergeCell ref="WQK114:WQR114"/>
    <mergeCell ref="WQS114:WQZ114"/>
    <mergeCell ref="WRA114:WRH114"/>
    <mergeCell ref="WRI114:WRP114"/>
    <mergeCell ref="VXI114:VXP114"/>
    <mergeCell ref="VXQ114:VXX114"/>
    <mergeCell ref="VXY114:VYF114"/>
    <mergeCell ref="VYG114:VYN114"/>
    <mergeCell ref="VYO114:VYV114"/>
    <mergeCell ref="VYW114:VZD114"/>
    <mergeCell ref="VZE114:VZL114"/>
    <mergeCell ref="VZM114:VZT114"/>
    <mergeCell ref="VZU114:WAB114"/>
    <mergeCell ref="WAC114:WAJ114"/>
    <mergeCell ref="WAK114:WAR114"/>
    <mergeCell ref="WAS114:WAZ114"/>
    <mergeCell ref="WBA114:WBH114"/>
    <mergeCell ref="WBI114:WBP114"/>
    <mergeCell ref="WBQ114:WBX114"/>
    <mergeCell ref="WBY114:WCF114"/>
    <mergeCell ref="WCG114:WCN114"/>
    <mergeCell ref="WCO114:WCV114"/>
    <mergeCell ref="WCW114:WDD114"/>
    <mergeCell ref="WDE114:WDL114"/>
    <mergeCell ref="WDM114:WDT114"/>
    <mergeCell ref="WDU114:WEB114"/>
    <mergeCell ref="WEC114:WEJ114"/>
    <mergeCell ref="WEK114:WER114"/>
    <mergeCell ref="WES114:WEZ114"/>
    <mergeCell ref="WFA114:WFH114"/>
    <mergeCell ref="WFI114:WFP114"/>
    <mergeCell ref="WFQ114:WFX114"/>
    <mergeCell ref="WFY114:WGF114"/>
    <mergeCell ref="WGG114:WGN114"/>
    <mergeCell ref="WGO114:WGV114"/>
    <mergeCell ref="WGW114:WHD114"/>
    <mergeCell ref="WHE114:WHL114"/>
    <mergeCell ref="VNE114:VNL114"/>
    <mergeCell ref="VNM114:VNT114"/>
    <mergeCell ref="VNU114:VOB114"/>
    <mergeCell ref="VOC114:VOJ114"/>
    <mergeCell ref="VOK114:VOR114"/>
    <mergeCell ref="VOS114:VOZ114"/>
    <mergeCell ref="VPA114:VPH114"/>
    <mergeCell ref="VPI114:VPP114"/>
    <mergeCell ref="VPQ114:VPX114"/>
    <mergeCell ref="VPY114:VQF114"/>
    <mergeCell ref="VQG114:VQN114"/>
    <mergeCell ref="VQO114:VQV114"/>
    <mergeCell ref="VQW114:VRD114"/>
    <mergeCell ref="VRE114:VRL114"/>
    <mergeCell ref="VRM114:VRT114"/>
    <mergeCell ref="VRU114:VSB114"/>
    <mergeCell ref="VSC114:VSJ114"/>
    <mergeCell ref="VSK114:VSR114"/>
    <mergeCell ref="VSS114:VSZ114"/>
    <mergeCell ref="VTA114:VTH114"/>
    <mergeCell ref="VTI114:VTP114"/>
    <mergeCell ref="VTQ114:VTX114"/>
    <mergeCell ref="VTY114:VUF114"/>
    <mergeCell ref="VUG114:VUN114"/>
    <mergeCell ref="VUO114:VUV114"/>
    <mergeCell ref="VUW114:VVD114"/>
    <mergeCell ref="VVE114:VVL114"/>
    <mergeCell ref="VVM114:VVT114"/>
    <mergeCell ref="VVU114:VWB114"/>
    <mergeCell ref="VWC114:VWJ114"/>
    <mergeCell ref="VWK114:VWR114"/>
    <mergeCell ref="VWS114:VWZ114"/>
    <mergeCell ref="VXA114:VXH114"/>
    <mergeCell ref="VDA114:VDH114"/>
    <mergeCell ref="VDI114:VDP114"/>
    <mergeCell ref="VDQ114:VDX114"/>
    <mergeCell ref="VDY114:VEF114"/>
    <mergeCell ref="VEG114:VEN114"/>
    <mergeCell ref="VEO114:VEV114"/>
    <mergeCell ref="VEW114:VFD114"/>
    <mergeCell ref="VFE114:VFL114"/>
    <mergeCell ref="VFM114:VFT114"/>
    <mergeCell ref="VFU114:VGB114"/>
    <mergeCell ref="VGC114:VGJ114"/>
    <mergeCell ref="VGK114:VGR114"/>
    <mergeCell ref="VGS114:VGZ114"/>
    <mergeCell ref="VHA114:VHH114"/>
    <mergeCell ref="VHI114:VHP114"/>
    <mergeCell ref="VHQ114:VHX114"/>
    <mergeCell ref="VHY114:VIF114"/>
    <mergeCell ref="VIG114:VIN114"/>
    <mergeCell ref="VIO114:VIV114"/>
    <mergeCell ref="VIW114:VJD114"/>
    <mergeCell ref="VJE114:VJL114"/>
    <mergeCell ref="VJM114:VJT114"/>
    <mergeCell ref="VJU114:VKB114"/>
    <mergeCell ref="VKC114:VKJ114"/>
    <mergeCell ref="VKK114:VKR114"/>
    <mergeCell ref="VKS114:VKZ114"/>
    <mergeCell ref="VLA114:VLH114"/>
    <mergeCell ref="VLI114:VLP114"/>
    <mergeCell ref="VLQ114:VLX114"/>
    <mergeCell ref="VLY114:VMF114"/>
    <mergeCell ref="VMG114:VMN114"/>
    <mergeCell ref="VMO114:VMV114"/>
    <mergeCell ref="VMW114:VND114"/>
    <mergeCell ref="USW114:UTD114"/>
    <mergeCell ref="UTE114:UTL114"/>
    <mergeCell ref="UTM114:UTT114"/>
    <mergeCell ref="UTU114:UUB114"/>
    <mergeCell ref="UUC114:UUJ114"/>
    <mergeCell ref="UUK114:UUR114"/>
    <mergeCell ref="UUS114:UUZ114"/>
    <mergeCell ref="UVA114:UVH114"/>
    <mergeCell ref="UVI114:UVP114"/>
    <mergeCell ref="UVQ114:UVX114"/>
    <mergeCell ref="UVY114:UWF114"/>
    <mergeCell ref="UWG114:UWN114"/>
    <mergeCell ref="UWO114:UWV114"/>
    <mergeCell ref="UWW114:UXD114"/>
    <mergeCell ref="UXE114:UXL114"/>
    <mergeCell ref="UXM114:UXT114"/>
    <mergeCell ref="UXU114:UYB114"/>
    <mergeCell ref="UYC114:UYJ114"/>
    <mergeCell ref="UYK114:UYR114"/>
    <mergeCell ref="UYS114:UYZ114"/>
    <mergeCell ref="UZA114:UZH114"/>
    <mergeCell ref="UZI114:UZP114"/>
    <mergeCell ref="UZQ114:UZX114"/>
    <mergeCell ref="UZY114:VAF114"/>
    <mergeCell ref="VAG114:VAN114"/>
    <mergeCell ref="VAO114:VAV114"/>
    <mergeCell ref="VAW114:VBD114"/>
    <mergeCell ref="VBE114:VBL114"/>
    <mergeCell ref="VBM114:VBT114"/>
    <mergeCell ref="VBU114:VCB114"/>
    <mergeCell ref="VCC114:VCJ114"/>
    <mergeCell ref="VCK114:VCR114"/>
    <mergeCell ref="VCS114:VCZ114"/>
    <mergeCell ref="UIS114:UIZ114"/>
    <mergeCell ref="UJA114:UJH114"/>
    <mergeCell ref="UJI114:UJP114"/>
    <mergeCell ref="UJQ114:UJX114"/>
    <mergeCell ref="UJY114:UKF114"/>
    <mergeCell ref="UKG114:UKN114"/>
    <mergeCell ref="UKO114:UKV114"/>
    <mergeCell ref="UKW114:ULD114"/>
    <mergeCell ref="ULE114:ULL114"/>
    <mergeCell ref="ULM114:ULT114"/>
    <mergeCell ref="ULU114:UMB114"/>
    <mergeCell ref="UMC114:UMJ114"/>
    <mergeCell ref="UMK114:UMR114"/>
    <mergeCell ref="UMS114:UMZ114"/>
    <mergeCell ref="UNA114:UNH114"/>
    <mergeCell ref="UNI114:UNP114"/>
    <mergeCell ref="UNQ114:UNX114"/>
    <mergeCell ref="UNY114:UOF114"/>
    <mergeCell ref="UOG114:UON114"/>
    <mergeCell ref="UOO114:UOV114"/>
    <mergeCell ref="UOW114:UPD114"/>
    <mergeCell ref="UPE114:UPL114"/>
    <mergeCell ref="UPM114:UPT114"/>
    <mergeCell ref="UPU114:UQB114"/>
    <mergeCell ref="UQC114:UQJ114"/>
    <mergeCell ref="UQK114:UQR114"/>
    <mergeCell ref="UQS114:UQZ114"/>
    <mergeCell ref="URA114:URH114"/>
    <mergeCell ref="URI114:URP114"/>
    <mergeCell ref="URQ114:URX114"/>
    <mergeCell ref="URY114:USF114"/>
    <mergeCell ref="USG114:USN114"/>
    <mergeCell ref="USO114:USV114"/>
    <mergeCell ref="TYO114:TYV114"/>
    <mergeCell ref="TYW114:TZD114"/>
    <mergeCell ref="TZE114:TZL114"/>
    <mergeCell ref="TZM114:TZT114"/>
    <mergeCell ref="TZU114:UAB114"/>
    <mergeCell ref="UAC114:UAJ114"/>
    <mergeCell ref="UAK114:UAR114"/>
    <mergeCell ref="UAS114:UAZ114"/>
    <mergeCell ref="UBA114:UBH114"/>
    <mergeCell ref="UBI114:UBP114"/>
    <mergeCell ref="UBQ114:UBX114"/>
    <mergeCell ref="UBY114:UCF114"/>
    <mergeCell ref="UCG114:UCN114"/>
    <mergeCell ref="UCO114:UCV114"/>
    <mergeCell ref="UCW114:UDD114"/>
    <mergeCell ref="UDE114:UDL114"/>
    <mergeCell ref="UDM114:UDT114"/>
    <mergeCell ref="UDU114:UEB114"/>
    <mergeCell ref="UEC114:UEJ114"/>
    <mergeCell ref="UEK114:UER114"/>
    <mergeCell ref="UES114:UEZ114"/>
    <mergeCell ref="UFA114:UFH114"/>
    <mergeCell ref="UFI114:UFP114"/>
    <mergeCell ref="UFQ114:UFX114"/>
    <mergeCell ref="UFY114:UGF114"/>
    <mergeCell ref="UGG114:UGN114"/>
    <mergeCell ref="UGO114:UGV114"/>
    <mergeCell ref="UGW114:UHD114"/>
    <mergeCell ref="UHE114:UHL114"/>
    <mergeCell ref="UHM114:UHT114"/>
    <mergeCell ref="UHU114:UIB114"/>
    <mergeCell ref="UIC114:UIJ114"/>
    <mergeCell ref="UIK114:UIR114"/>
    <mergeCell ref="TOK114:TOR114"/>
    <mergeCell ref="TOS114:TOZ114"/>
    <mergeCell ref="TPA114:TPH114"/>
    <mergeCell ref="TPI114:TPP114"/>
    <mergeCell ref="TPQ114:TPX114"/>
    <mergeCell ref="TPY114:TQF114"/>
    <mergeCell ref="TQG114:TQN114"/>
    <mergeCell ref="TQO114:TQV114"/>
    <mergeCell ref="TQW114:TRD114"/>
    <mergeCell ref="TRE114:TRL114"/>
    <mergeCell ref="TRM114:TRT114"/>
    <mergeCell ref="TRU114:TSB114"/>
    <mergeCell ref="TSC114:TSJ114"/>
    <mergeCell ref="TSK114:TSR114"/>
    <mergeCell ref="TSS114:TSZ114"/>
    <mergeCell ref="TTA114:TTH114"/>
    <mergeCell ref="TTI114:TTP114"/>
    <mergeCell ref="TTQ114:TTX114"/>
    <mergeCell ref="TTY114:TUF114"/>
    <mergeCell ref="TUG114:TUN114"/>
    <mergeCell ref="TUO114:TUV114"/>
    <mergeCell ref="TUW114:TVD114"/>
    <mergeCell ref="TVE114:TVL114"/>
    <mergeCell ref="TVM114:TVT114"/>
    <mergeCell ref="TVU114:TWB114"/>
    <mergeCell ref="TWC114:TWJ114"/>
    <mergeCell ref="TWK114:TWR114"/>
    <mergeCell ref="TWS114:TWZ114"/>
    <mergeCell ref="TXA114:TXH114"/>
    <mergeCell ref="TXI114:TXP114"/>
    <mergeCell ref="TXQ114:TXX114"/>
    <mergeCell ref="TXY114:TYF114"/>
    <mergeCell ref="TYG114:TYN114"/>
    <mergeCell ref="TEG114:TEN114"/>
    <mergeCell ref="TEO114:TEV114"/>
    <mergeCell ref="TEW114:TFD114"/>
    <mergeCell ref="TFE114:TFL114"/>
    <mergeCell ref="TFM114:TFT114"/>
    <mergeCell ref="TFU114:TGB114"/>
    <mergeCell ref="TGC114:TGJ114"/>
    <mergeCell ref="TGK114:TGR114"/>
    <mergeCell ref="TGS114:TGZ114"/>
    <mergeCell ref="THA114:THH114"/>
    <mergeCell ref="THI114:THP114"/>
    <mergeCell ref="THQ114:THX114"/>
    <mergeCell ref="THY114:TIF114"/>
    <mergeCell ref="TIG114:TIN114"/>
    <mergeCell ref="TIO114:TIV114"/>
    <mergeCell ref="TIW114:TJD114"/>
    <mergeCell ref="TJE114:TJL114"/>
    <mergeCell ref="TJM114:TJT114"/>
    <mergeCell ref="TJU114:TKB114"/>
    <mergeCell ref="TKC114:TKJ114"/>
    <mergeCell ref="TKK114:TKR114"/>
    <mergeCell ref="TKS114:TKZ114"/>
    <mergeCell ref="TLA114:TLH114"/>
    <mergeCell ref="TLI114:TLP114"/>
    <mergeCell ref="TLQ114:TLX114"/>
    <mergeCell ref="TLY114:TMF114"/>
    <mergeCell ref="TMG114:TMN114"/>
    <mergeCell ref="TMO114:TMV114"/>
    <mergeCell ref="TMW114:TND114"/>
    <mergeCell ref="TNE114:TNL114"/>
    <mergeCell ref="TNM114:TNT114"/>
    <mergeCell ref="TNU114:TOB114"/>
    <mergeCell ref="TOC114:TOJ114"/>
    <mergeCell ref="SUC114:SUJ114"/>
    <mergeCell ref="SUK114:SUR114"/>
    <mergeCell ref="SUS114:SUZ114"/>
    <mergeCell ref="SVA114:SVH114"/>
    <mergeCell ref="SVI114:SVP114"/>
    <mergeCell ref="SVQ114:SVX114"/>
    <mergeCell ref="SVY114:SWF114"/>
    <mergeCell ref="SWG114:SWN114"/>
    <mergeCell ref="SWO114:SWV114"/>
    <mergeCell ref="SWW114:SXD114"/>
    <mergeCell ref="SXE114:SXL114"/>
    <mergeCell ref="SXM114:SXT114"/>
    <mergeCell ref="SXU114:SYB114"/>
    <mergeCell ref="SYC114:SYJ114"/>
    <mergeCell ref="SYK114:SYR114"/>
    <mergeCell ref="SYS114:SYZ114"/>
    <mergeCell ref="SZA114:SZH114"/>
    <mergeCell ref="SZI114:SZP114"/>
    <mergeCell ref="SZQ114:SZX114"/>
    <mergeCell ref="SZY114:TAF114"/>
    <mergeCell ref="TAG114:TAN114"/>
    <mergeCell ref="TAO114:TAV114"/>
    <mergeCell ref="TAW114:TBD114"/>
    <mergeCell ref="TBE114:TBL114"/>
    <mergeCell ref="TBM114:TBT114"/>
    <mergeCell ref="TBU114:TCB114"/>
    <mergeCell ref="TCC114:TCJ114"/>
    <mergeCell ref="TCK114:TCR114"/>
    <mergeCell ref="TCS114:TCZ114"/>
    <mergeCell ref="TDA114:TDH114"/>
    <mergeCell ref="TDI114:TDP114"/>
    <mergeCell ref="TDQ114:TDX114"/>
    <mergeCell ref="TDY114:TEF114"/>
    <mergeCell ref="SJY114:SKF114"/>
    <mergeCell ref="SKG114:SKN114"/>
    <mergeCell ref="SKO114:SKV114"/>
    <mergeCell ref="SKW114:SLD114"/>
    <mergeCell ref="SLE114:SLL114"/>
    <mergeCell ref="SLM114:SLT114"/>
    <mergeCell ref="SLU114:SMB114"/>
    <mergeCell ref="SMC114:SMJ114"/>
    <mergeCell ref="SMK114:SMR114"/>
    <mergeCell ref="SMS114:SMZ114"/>
    <mergeCell ref="SNA114:SNH114"/>
    <mergeCell ref="SNI114:SNP114"/>
    <mergeCell ref="SNQ114:SNX114"/>
    <mergeCell ref="SNY114:SOF114"/>
    <mergeCell ref="SOG114:SON114"/>
    <mergeCell ref="SOO114:SOV114"/>
    <mergeCell ref="SOW114:SPD114"/>
    <mergeCell ref="SPE114:SPL114"/>
    <mergeCell ref="SPM114:SPT114"/>
    <mergeCell ref="SPU114:SQB114"/>
    <mergeCell ref="SQC114:SQJ114"/>
    <mergeCell ref="SQK114:SQR114"/>
    <mergeCell ref="SQS114:SQZ114"/>
    <mergeCell ref="SRA114:SRH114"/>
    <mergeCell ref="SRI114:SRP114"/>
    <mergeCell ref="SRQ114:SRX114"/>
    <mergeCell ref="SRY114:SSF114"/>
    <mergeCell ref="SSG114:SSN114"/>
    <mergeCell ref="SSO114:SSV114"/>
    <mergeCell ref="SSW114:STD114"/>
    <mergeCell ref="STE114:STL114"/>
    <mergeCell ref="STM114:STT114"/>
    <mergeCell ref="STU114:SUB114"/>
    <mergeCell ref="RZU114:SAB114"/>
    <mergeCell ref="SAC114:SAJ114"/>
    <mergeCell ref="SAK114:SAR114"/>
    <mergeCell ref="SAS114:SAZ114"/>
    <mergeCell ref="SBA114:SBH114"/>
    <mergeCell ref="SBI114:SBP114"/>
    <mergeCell ref="SBQ114:SBX114"/>
    <mergeCell ref="SBY114:SCF114"/>
    <mergeCell ref="SCG114:SCN114"/>
    <mergeCell ref="SCO114:SCV114"/>
    <mergeCell ref="SCW114:SDD114"/>
    <mergeCell ref="SDE114:SDL114"/>
    <mergeCell ref="SDM114:SDT114"/>
    <mergeCell ref="SDU114:SEB114"/>
    <mergeCell ref="SEC114:SEJ114"/>
    <mergeCell ref="SEK114:SER114"/>
    <mergeCell ref="SES114:SEZ114"/>
    <mergeCell ref="SFA114:SFH114"/>
    <mergeCell ref="SFI114:SFP114"/>
    <mergeCell ref="SFQ114:SFX114"/>
    <mergeCell ref="SFY114:SGF114"/>
    <mergeCell ref="SGG114:SGN114"/>
    <mergeCell ref="SGO114:SGV114"/>
    <mergeCell ref="SGW114:SHD114"/>
    <mergeCell ref="SHE114:SHL114"/>
    <mergeCell ref="SHM114:SHT114"/>
    <mergeCell ref="SHU114:SIB114"/>
    <mergeCell ref="SIC114:SIJ114"/>
    <mergeCell ref="SIK114:SIR114"/>
    <mergeCell ref="SIS114:SIZ114"/>
    <mergeCell ref="SJA114:SJH114"/>
    <mergeCell ref="SJI114:SJP114"/>
    <mergeCell ref="SJQ114:SJX114"/>
    <mergeCell ref="RPQ114:RPX114"/>
    <mergeCell ref="RPY114:RQF114"/>
    <mergeCell ref="RQG114:RQN114"/>
    <mergeCell ref="RQO114:RQV114"/>
    <mergeCell ref="RQW114:RRD114"/>
    <mergeCell ref="RRE114:RRL114"/>
    <mergeCell ref="RRM114:RRT114"/>
    <mergeCell ref="RRU114:RSB114"/>
    <mergeCell ref="RSC114:RSJ114"/>
    <mergeCell ref="RSK114:RSR114"/>
    <mergeCell ref="RSS114:RSZ114"/>
    <mergeCell ref="RTA114:RTH114"/>
    <mergeCell ref="RTI114:RTP114"/>
    <mergeCell ref="RTQ114:RTX114"/>
    <mergeCell ref="RTY114:RUF114"/>
    <mergeCell ref="RUG114:RUN114"/>
    <mergeCell ref="RUO114:RUV114"/>
    <mergeCell ref="RUW114:RVD114"/>
    <mergeCell ref="RVE114:RVL114"/>
    <mergeCell ref="RVM114:RVT114"/>
    <mergeCell ref="RVU114:RWB114"/>
    <mergeCell ref="RWC114:RWJ114"/>
    <mergeCell ref="RWK114:RWR114"/>
    <mergeCell ref="RWS114:RWZ114"/>
    <mergeCell ref="RXA114:RXH114"/>
    <mergeCell ref="RXI114:RXP114"/>
    <mergeCell ref="RXQ114:RXX114"/>
    <mergeCell ref="RXY114:RYF114"/>
    <mergeCell ref="RYG114:RYN114"/>
    <mergeCell ref="RYO114:RYV114"/>
    <mergeCell ref="RYW114:RZD114"/>
    <mergeCell ref="RZE114:RZL114"/>
    <mergeCell ref="RZM114:RZT114"/>
    <mergeCell ref="RFM114:RFT114"/>
    <mergeCell ref="RFU114:RGB114"/>
    <mergeCell ref="RGC114:RGJ114"/>
    <mergeCell ref="RGK114:RGR114"/>
    <mergeCell ref="RGS114:RGZ114"/>
    <mergeCell ref="RHA114:RHH114"/>
    <mergeCell ref="RHI114:RHP114"/>
    <mergeCell ref="RHQ114:RHX114"/>
    <mergeCell ref="RHY114:RIF114"/>
    <mergeCell ref="RIG114:RIN114"/>
    <mergeCell ref="RIO114:RIV114"/>
    <mergeCell ref="RIW114:RJD114"/>
    <mergeCell ref="RJE114:RJL114"/>
    <mergeCell ref="RJM114:RJT114"/>
    <mergeCell ref="RJU114:RKB114"/>
    <mergeCell ref="RKC114:RKJ114"/>
    <mergeCell ref="RKK114:RKR114"/>
    <mergeCell ref="RKS114:RKZ114"/>
    <mergeCell ref="RLA114:RLH114"/>
    <mergeCell ref="RLI114:RLP114"/>
    <mergeCell ref="RLQ114:RLX114"/>
    <mergeCell ref="RLY114:RMF114"/>
    <mergeCell ref="RMG114:RMN114"/>
    <mergeCell ref="RMO114:RMV114"/>
    <mergeCell ref="RMW114:RND114"/>
    <mergeCell ref="RNE114:RNL114"/>
    <mergeCell ref="RNM114:RNT114"/>
    <mergeCell ref="RNU114:ROB114"/>
    <mergeCell ref="ROC114:ROJ114"/>
    <mergeCell ref="ROK114:ROR114"/>
    <mergeCell ref="ROS114:ROZ114"/>
    <mergeCell ref="RPA114:RPH114"/>
    <mergeCell ref="RPI114:RPP114"/>
    <mergeCell ref="QVI114:QVP114"/>
    <mergeCell ref="QVQ114:QVX114"/>
    <mergeCell ref="QVY114:QWF114"/>
    <mergeCell ref="QWG114:QWN114"/>
    <mergeCell ref="QWO114:QWV114"/>
    <mergeCell ref="QWW114:QXD114"/>
    <mergeCell ref="QXE114:QXL114"/>
    <mergeCell ref="QXM114:QXT114"/>
    <mergeCell ref="QXU114:QYB114"/>
    <mergeCell ref="QYC114:QYJ114"/>
    <mergeCell ref="QYK114:QYR114"/>
    <mergeCell ref="QYS114:QYZ114"/>
    <mergeCell ref="QZA114:QZH114"/>
    <mergeCell ref="QZI114:QZP114"/>
    <mergeCell ref="QZQ114:QZX114"/>
    <mergeCell ref="QZY114:RAF114"/>
    <mergeCell ref="RAG114:RAN114"/>
    <mergeCell ref="RAO114:RAV114"/>
    <mergeCell ref="RAW114:RBD114"/>
    <mergeCell ref="RBE114:RBL114"/>
    <mergeCell ref="RBM114:RBT114"/>
    <mergeCell ref="RBU114:RCB114"/>
    <mergeCell ref="RCC114:RCJ114"/>
    <mergeCell ref="RCK114:RCR114"/>
    <mergeCell ref="RCS114:RCZ114"/>
    <mergeCell ref="RDA114:RDH114"/>
    <mergeCell ref="RDI114:RDP114"/>
    <mergeCell ref="RDQ114:RDX114"/>
    <mergeCell ref="RDY114:REF114"/>
    <mergeCell ref="REG114:REN114"/>
    <mergeCell ref="REO114:REV114"/>
    <mergeCell ref="REW114:RFD114"/>
    <mergeCell ref="RFE114:RFL114"/>
    <mergeCell ref="QLE114:QLL114"/>
    <mergeCell ref="QLM114:QLT114"/>
    <mergeCell ref="QLU114:QMB114"/>
    <mergeCell ref="QMC114:QMJ114"/>
    <mergeCell ref="QMK114:QMR114"/>
    <mergeCell ref="QMS114:QMZ114"/>
    <mergeCell ref="QNA114:QNH114"/>
    <mergeCell ref="QNI114:QNP114"/>
    <mergeCell ref="QNQ114:QNX114"/>
    <mergeCell ref="QNY114:QOF114"/>
    <mergeCell ref="QOG114:QON114"/>
    <mergeCell ref="QOO114:QOV114"/>
    <mergeCell ref="QOW114:QPD114"/>
    <mergeCell ref="QPE114:QPL114"/>
    <mergeCell ref="QPM114:QPT114"/>
    <mergeCell ref="QPU114:QQB114"/>
    <mergeCell ref="QQC114:QQJ114"/>
    <mergeCell ref="QQK114:QQR114"/>
    <mergeCell ref="QQS114:QQZ114"/>
    <mergeCell ref="QRA114:QRH114"/>
    <mergeCell ref="QRI114:QRP114"/>
    <mergeCell ref="QRQ114:QRX114"/>
    <mergeCell ref="QRY114:QSF114"/>
    <mergeCell ref="QSG114:QSN114"/>
    <mergeCell ref="QSO114:QSV114"/>
    <mergeCell ref="QSW114:QTD114"/>
    <mergeCell ref="QTE114:QTL114"/>
    <mergeCell ref="QTM114:QTT114"/>
    <mergeCell ref="QTU114:QUB114"/>
    <mergeCell ref="QUC114:QUJ114"/>
    <mergeCell ref="QUK114:QUR114"/>
    <mergeCell ref="QUS114:QUZ114"/>
    <mergeCell ref="QVA114:QVH114"/>
    <mergeCell ref="QBA114:QBH114"/>
    <mergeCell ref="QBI114:QBP114"/>
    <mergeCell ref="QBQ114:QBX114"/>
    <mergeCell ref="QBY114:QCF114"/>
    <mergeCell ref="QCG114:QCN114"/>
    <mergeCell ref="QCO114:QCV114"/>
    <mergeCell ref="QCW114:QDD114"/>
    <mergeCell ref="QDE114:QDL114"/>
    <mergeCell ref="QDM114:QDT114"/>
    <mergeCell ref="QDU114:QEB114"/>
    <mergeCell ref="QEC114:QEJ114"/>
    <mergeCell ref="QEK114:QER114"/>
    <mergeCell ref="QES114:QEZ114"/>
    <mergeCell ref="QFA114:QFH114"/>
    <mergeCell ref="QFI114:QFP114"/>
    <mergeCell ref="QFQ114:QFX114"/>
    <mergeCell ref="QFY114:QGF114"/>
    <mergeCell ref="QGG114:QGN114"/>
    <mergeCell ref="QGO114:QGV114"/>
    <mergeCell ref="QGW114:QHD114"/>
    <mergeCell ref="QHE114:QHL114"/>
    <mergeCell ref="QHM114:QHT114"/>
    <mergeCell ref="QHU114:QIB114"/>
    <mergeCell ref="QIC114:QIJ114"/>
    <mergeCell ref="QIK114:QIR114"/>
    <mergeCell ref="QIS114:QIZ114"/>
    <mergeCell ref="QJA114:QJH114"/>
    <mergeCell ref="QJI114:QJP114"/>
    <mergeCell ref="QJQ114:QJX114"/>
    <mergeCell ref="QJY114:QKF114"/>
    <mergeCell ref="QKG114:QKN114"/>
    <mergeCell ref="QKO114:QKV114"/>
    <mergeCell ref="QKW114:QLD114"/>
    <mergeCell ref="PQW114:PRD114"/>
    <mergeCell ref="PRE114:PRL114"/>
    <mergeCell ref="PRM114:PRT114"/>
    <mergeCell ref="PRU114:PSB114"/>
    <mergeCell ref="PSC114:PSJ114"/>
    <mergeCell ref="PSK114:PSR114"/>
    <mergeCell ref="PSS114:PSZ114"/>
    <mergeCell ref="PTA114:PTH114"/>
    <mergeCell ref="PTI114:PTP114"/>
    <mergeCell ref="PTQ114:PTX114"/>
    <mergeCell ref="PTY114:PUF114"/>
    <mergeCell ref="PUG114:PUN114"/>
    <mergeCell ref="PUO114:PUV114"/>
    <mergeCell ref="PUW114:PVD114"/>
    <mergeCell ref="PVE114:PVL114"/>
    <mergeCell ref="PVM114:PVT114"/>
    <mergeCell ref="PVU114:PWB114"/>
    <mergeCell ref="PWC114:PWJ114"/>
    <mergeCell ref="PWK114:PWR114"/>
    <mergeCell ref="PWS114:PWZ114"/>
    <mergeCell ref="PXA114:PXH114"/>
    <mergeCell ref="PXI114:PXP114"/>
    <mergeCell ref="PXQ114:PXX114"/>
    <mergeCell ref="PXY114:PYF114"/>
    <mergeCell ref="PYG114:PYN114"/>
    <mergeCell ref="PYO114:PYV114"/>
    <mergeCell ref="PYW114:PZD114"/>
    <mergeCell ref="PZE114:PZL114"/>
    <mergeCell ref="PZM114:PZT114"/>
    <mergeCell ref="PZU114:QAB114"/>
    <mergeCell ref="QAC114:QAJ114"/>
    <mergeCell ref="QAK114:QAR114"/>
    <mergeCell ref="QAS114:QAZ114"/>
    <mergeCell ref="PGS114:PGZ114"/>
    <mergeCell ref="PHA114:PHH114"/>
    <mergeCell ref="PHI114:PHP114"/>
    <mergeCell ref="PHQ114:PHX114"/>
    <mergeCell ref="PHY114:PIF114"/>
    <mergeCell ref="PIG114:PIN114"/>
    <mergeCell ref="PIO114:PIV114"/>
    <mergeCell ref="PIW114:PJD114"/>
    <mergeCell ref="PJE114:PJL114"/>
    <mergeCell ref="PJM114:PJT114"/>
    <mergeCell ref="PJU114:PKB114"/>
    <mergeCell ref="PKC114:PKJ114"/>
    <mergeCell ref="PKK114:PKR114"/>
    <mergeCell ref="PKS114:PKZ114"/>
    <mergeCell ref="PLA114:PLH114"/>
    <mergeCell ref="PLI114:PLP114"/>
    <mergeCell ref="PLQ114:PLX114"/>
    <mergeCell ref="PLY114:PMF114"/>
    <mergeCell ref="PMG114:PMN114"/>
    <mergeCell ref="PMO114:PMV114"/>
    <mergeCell ref="PMW114:PND114"/>
    <mergeCell ref="PNE114:PNL114"/>
    <mergeCell ref="PNM114:PNT114"/>
    <mergeCell ref="PNU114:POB114"/>
    <mergeCell ref="POC114:POJ114"/>
    <mergeCell ref="POK114:POR114"/>
    <mergeCell ref="POS114:POZ114"/>
    <mergeCell ref="PPA114:PPH114"/>
    <mergeCell ref="PPI114:PPP114"/>
    <mergeCell ref="PPQ114:PPX114"/>
    <mergeCell ref="PPY114:PQF114"/>
    <mergeCell ref="PQG114:PQN114"/>
    <mergeCell ref="PQO114:PQV114"/>
    <mergeCell ref="OWO114:OWV114"/>
    <mergeCell ref="OWW114:OXD114"/>
    <mergeCell ref="OXE114:OXL114"/>
    <mergeCell ref="OXM114:OXT114"/>
    <mergeCell ref="OXU114:OYB114"/>
    <mergeCell ref="OYC114:OYJ114"/>
    <mergeCell ref="OYK114:OYR114"/>
    <mergeCell ref="OYS114:OYZ114"/>
    <mergeCell ref="OZA114:OZH114"/>
    <mergeCell ref="OZI114:OZP114"/>
    <mergeCell ref="OZQ114:OZX114"/>
    <mergeCell ref="OZY114:PAF114"/>
    <mergeCell ref="PAG114:PAN114"/>
    <mergeCell ref="PAO114:PAV114"/>
    <mergeCell ref="PAW114:PBD114"/>
    <mergeCell ref="PBE114:PBL114"/>
    <mergeCell ref="PBM114:PBT114"/>
    <mergeCell ref="PBU114:PCB114"/>
    <mergeCell ref="PCC114:PCJ114"/>
    <mergeCell ref="PCK114:PCR114"/>
    <mergeCell ref="PCS114:PCZ114"/>
    <mergeCell ref="PDA114:PDH114"/>
    <mergeCell ref="PDI114:PDP114"/>
    <mergeCell ref="PDQ114:PDX114"/>
    <mergeCell ref="PDY114:PEF114"/>
    <mergeCell ref="PEG114:PEN114"/>
    <mergeCell ref="PEO114:PEV114"/>
    <mergeCell ref="PEW114:PFD114"/>
    <mergeCell ref="PFE114:PFL114"/>
    <mergeCell ref="PFM114:PFT114"/>
    <mergeCell ref="PFU114:PGB114"/>
    <mergeCell ref="PGC114:PGJ114"/>
    <mergeCell ref="PGK114:PGR114"/>
    <mergeCell ref="OMK114:OMR114"/>
    <mergeCell ref="OMS114:OMZ114"/>
    <mergeCell ref="ONA114:ONH114"/>
    <mergeCell ref="ONI114:ONP114"/>
    <mergeCell ref="ONQ114:ONX114"/>
    <mergeCell ref="ONY114:OOF114"/>
    <mergeCell ref="OOG114:OON114"/>
    <mergeCell ref="OOO114:OOV114"/>
    <mergeCell ref="OOW114:OPD114"/>
    <mergeCell ref="OPE114:OPL114"/>
    <mergeCell ref="OPM114:OPT114"/>
    <mergeCell ref="OPU114:OQB114"/>
    <mergeCell ref="OQC114:OQJ114"/>
    <mergeCell ref="OQK114:OQR114"/>
    <mergeCell ref="OQS114:OQZ114"/>
    <mergeCell ref="ORA114:ORH114"/>
    <mergeCell ref="ORI114:ORP114"/>
    <mergeCell ref="ORQ114:ORX114"/>
    <mergeCell ref="ORY114:OSF114"/>
    <mergeCell ref="OSG114:OSN114"/>
    <mergeCell ref="OSO114:OSV114"/>
    <mergeCell ref="OSW114:OTD114"/>
    <mergeCell ref="OTE114:OTL114"/>
    <mergeCell ref="OTM114:OTT114"/>
    <mergeCell ref="OTU114:OUB114"/>
    <mergeCell ref="OUC114:OUJ114"/>
    <mergeCell ref="OUK114:OUR114"/>
    <mergeCell ref="OUS114:OUZ114"/>
    <mergeCell ref="OVA114:OVH114"/>
    <mergeCell ref="OVI114:OVP114"/>
    <mergeCell ref="OVQ114:OVX114"/>
    <mergeCell ref="OVY114:OWF114"/>
    <mergeCell ref="OWG114:OWN114"/>
    <mergeCell ref="OCG114:OCN114"/>
    <mergeCell ref="OCO114:OCV114"/>
    <mergeCell ref="OCW114:ODD114"/>
    <mergeCell ref="ODE114:ODL114"/>
    <mergeCell ref="ODM114:ODT114"/>
    <mergeCell ref="ODU114:OEB114"/>
    <mergeCell ref="OEC114:OEJ114"/>
    <mergeCell ref="OEK114:OER114"/>
    <mergeCell ref="OES114:OEZ114"/>
    <mergeCell ref="OFA114:OFH114"/>
    <mergeCell ref="OFI114:OFP114"/>
    <mergeCell ref="OFQ114:OFX114"/>
    <mergeCell ref="OFY114:OGF114"/>
    <mergeCell ref="OGG114:OGN114"/>
    <mergeCell ref="OGO114:OGV114"/>
    <mergeCell ref="OGW114:OHD114"/>
    <mergeCell ref="OHE114:OHL114"/>
    <mergeCell ref="OHM114:OHT114"/>
    <mergeCell ref="OHU114:OIB114"/>
    <mergeCell ref="OIC114:OIJ114"/>
    <mergeCell ref="OIK114:OIR114"/>
    <mergeCell ref="OIS114:OIZ114"/>
    <mergeCell ref="OJA114:OJH114"/>
    <mergeCell ref="OJI114:OJP114"/>
    <mergeCell ref="OJQ114:OJX114"/>
    <mergeCell ref="OJY114:OKF114"/>
    <mergeCell ref="OKG114:OKN114"/>
    <mergeCell ref="OKO114:OKV114"/>
    <mergeCell ref="OKW114:OLD114"/>
    <mergeCell ref="OLE114:OLL114"/>
    <mergeCell ref="OLM114:OLT114"/>
    <mergeCell ref="OLU114:OMB114"/>
    <mergeCell ref="OMC114:OMJ114"/>
    <mergeCell ref="NSC114:NSJ114"/>
    <mergeCell ref="NSK114:NSR114"/>
    <mergeCell ref="NSS114:NSZ114"/>
    <mergeCell ref="NTA114:NTH114"/>
    <mergeCell ref="NTI114:NTP114"/>
    <mergeCell ref="NTQ114:NTX114"/>
    <mergeCell ref="NTY114:NUF114"/>
    <mergeCell ref="NUG114:NUN114"/>
    <mergeCell ref="NUO114:NUV114"/>
    <mergeCell ref="NUW114:NVD114"/>
    <mergeCell ref="NVE114:NVL114"/>
    <mergeCell ref="NVM114:NVT114"/>
    <mergeCell ref="NVU114:NWB114"/>
    <mergeCell ref="NWC114:NWJ114"/>
    <mergeCell ref="NWK114:NWR114"/>
    <mergeCell ref="NWS114:NWZ114"/>
    <mergeCell ref="NXA114:NXH114"/>
    <mergeCell ref="NXI114:NXP114"/>
    <mergeCell ref="NXQ114:NXX114"/>
    <mergeCell ref="NXY114:NYF114"/>
    <mergeCell ref="NYG114:NYN114"/>
    <mergeCell ref="NYO114:NYV114"/>
    <mergeCell ref="NYW114:NZD114"/>
    <mergeCell ref="NZE114:NZL114"/>
    <mergeCell ref="NZM114:NZT114"/>
    <mergeCell ref="NZU114:OAB114"/>
    <mergeCell ref="OAC114:OAJ114"/>
    <mergeCell ref="OAK114:OAR114"/>
    <mergeCell ref="OAS114:OAZ114"/>
    <mergeCell ref="OBA114:OBH114"/>
    <mergeCell ref="OBI114:OBP114"/>
    <mergeCell ref="OBQ114:OBX114"/>
    <mergeCell ref="OBY114:OCF114"/>
    <mergeCell ref="NHY114:NIF114"/>
    <mergeCell ref="NIG114:NIN114"/>
    <mergeCell ref="NIO114:NIV114"/>
    <mergeCell ref="NIW114:NJD114"/>
    <mergeCell ref="NJE114:NJL114"/>
    <mergeCell ref="NJM114:NJT114"/>
    <mergeCell ref="NJU114:NKB114"/>
    <mergeCell ref="NKC114:NKJ114"/>
    <mergeCell ref="NKK114:NKR114"/>
    <mergeCell ref="NKS114:NKZ114"/>
    <mergeCell ref="NLA114:NLH114"/>
    <mergeCell ref="NLI114:NLP114"/>
    <mergeCell ref="NLQ114:NLX114"/>
    <mergeCell ref="NLY114:NMF114"/>
    <mergeCell ref="NMG114:NMN114"/>
    <mergeCell ref="NMO114:NMV114"/>
    <mergeCell ref="NMW114:NND114"/>
    <mergeCell ref="NNE114:NNL114"/>
    <mergeCell ref="NNM114:NNT114"/>
    <mergeCell ref="NNU114:NOB114"/>
    <mergeCell ref="NOC114:NOJ114"/>
    <mergeCell ref="NOK114:NOR114"/>
    <mergeCell ref="NOS114:NOZ114"/>
    <mergeCell ref="NPA114:NPH114"/>
    <mergeCell ref="NPI114:NPP114"/>
    <mergeCell ref="NPQ114:NPX114"/>
    <mergeCell ref="NPY114:NQF114"/>
    <mergeCell ref="NQG114:NQN114"/>
    <mergeCell ref="NQO114:NQV114"/>
    <mergeCell ref="NQW114:NRD114"/>
    <mergeCell ref="NRE114:NRL114"/>
    <mergeCell ref="NRM114:NRT114"/>
    <mergeCell ref="NRU114:NSB114"/>
    <mergeCell ref="MXU114:MYB114"/>
    <mergeCell ref="MYC114:MYJ114"/>
    <mergeCell ref="MYK114:MYR114"/>
    <mergeCell ref="MYS114:MYZ114"/>
    <mergeCell ref="MZA114:MZH114"/>
    <mergeCell ref="MZI114:MZP114"/>
    <mergeCell ref="MZQ114:MZX114"/>
    <mergeCell ref="MZY114:NAF114"/>
    <mergeCell ref="NAG114:NAN114"/>
    <mergeCell ref="NAO114:NAV114"/>
    <mergeCell ref="NAW114:NBD114"/>
    <mergeCell ref="NBE114:NBL114"/>
    <mergeCell ref="NBM114:NBT114"/>
    <mergeCell ref="NBU114:NCB114"/>
    <mergeCell ref="NCC114:NCJ114"/>
    <mergeCell ref="NCK114:NCR114"/>
    <mergeCell ref="NCS114:NCZ114"/>
    <mergeCell ref="NDA114:NDH114"/>
    <mergeCell ref="NDI114:NDP114"/>
    <mergeCell ref="NDQ114:NDX114"/>
    <mergeCell ref="NDY114:NEF114"/>
    <mergeCell ref="NEG114:NEN114"/>
    <mergeCell ref="NEO114:NEV114"/>
    <mergeCell ref="NEW114:NFD114"/>
    <mergeCell ref="NFE114:NFL114"/>
    <mergeCell ref="NFM114:NFT114"/>
    <mergeCell ref="NFU114:NGB114"/>
    <mergeCell ref="NGC114:NGJ114"/>
    <mergeCell ref="NGK114:NGR114"/>
    <mergeCell ref="NGS114:NGZ114"/>
    <mergeCell ref="NHA114:NHH114"/>
    <mergeCell ref="NHI114:NHP114"/>
    <mergeCell ref="NHQ114:NHX114"/>
    <mergeCell ref="MNQ114:MNX114"/>
    <mergeCell ref="MNY114:MOF114"/>
    <mergeCell ref="MOG114:MON114"/>
    <mergeCell ref="MOO114:MOV114"/>
    <mergeCell ref="MOW114:MPD114"/>
    <mergeCell ref="MPE114:MPL114"/>
    <mergeCell ref="MPM114:MPT114"/>
    <mergeCell ref="MPU114:MQB114"/>
    <mergeCell ref="MQC114:MQJ114"/>
    <mergeCell ref="MQK114:MQR114"/>
    <mergeCell ref="MQS114:MQZ114"/>
    <mergeCell ref="MRA114:MRH114"/>
    <mergeCell ref="MRI114:MRP114"/>
    <mergeCell ref="MRQ114:MRX114"/>
    <mergeCell ref="MRY114:MSF114"/>
    <mergeCell ref="MSG114:MSN114"/>
    <mergeCell ref="MSO114:MSV114"/>
    <mergeCell ref="MSW114:MTD114"/>
    <mergeCell ref="MTE114:MTL114"/>
    <mergeCell ref="MTM114:MTT114"/>
    <mergeCell ref="MTU114:MUB114"/>
    <mergeCell ref="MUC114:MUJ114"/>
    <mergeCell ref="MUK114:MUR114"/>
    <mergeCell ref="MUS114:MUZ114"/>
    <mergeCell ref="MVA114:MVH114"/>
    <mergeCell ref="MVI114:MVP114"/>
    <mergeCell ref="MVQ114:MVX114"/>
    <mergeCell ref="MVY114:MWF114"/>
    <mergeCell ref="MWG114:MWN114"/>
    <mergeCell ref="MWO114:MWV114"/>
    <mergeCell ref="MWW114:MXD114"/>
    <mergeCell ref="MXE114:MXL114"/>
    <mergeCell ref="MXM114:MXT114"/>
    <mergeCell ref="MDM114:MDT114"/>
    <mergeCell ref="MDU114:MEB114"/>
    <mergeCell ref="MEC114:MEJ114"/>
    <mergeCell ref="MEK114:MER114"/>
    <mergeCell ref="MES114:MEZ114"/>
    <mergeCell ref="MFA114:MFH114"/>
    <mergeCell ref="MFI114:MFP114"/>
    <mergeCell ref="MFQ114:MFX114"/>
    <mergeCell ref="MFY114:MGF114"/>
    <mergeCell ref="MGG114:MGN114"/>
    <mergeCell ref="MGO114:MGV114"/>
    <mergeCell ref="MGW114:MHD114"/>
    <mergeCell ref="MHE114:MHL114"/>
    <mergeCell ref="MHM114:MHT114"/>
    <mergeCell ref="MHU114:MIB114"/>
    <mergeCell ref="MIC114:MIJ114"/>
    <mergeCell ref="MIK114:MIR114"/>
    <mergeCell ref="MIS114:MIZ114"/>
    <mergeCell ref="MJA114:MJH114"/>
    <mergeCell ref="MJI114:MJP114"/>
    <mergeCell ref="MJQ114:MJX114"/>
    <mergeCell ref="MJY114:MKF114"/>
    <mergeCell ref="MKG114:MKN114"/>
    <mergeCell ref="MKO114:MKV114"/>
    <mergeCell ref="MKW114:MLD114"/>
    <mergeCell ref="MLE114:MLL114"/>
    <mergeCell ref="MLM114:MLT114"/>
    <mergeCell ref="MLU114:MMB114"/>
    <mergeCell ref="MMC114:MMJ114"/>
    <mergeCell ref="MMK114:MMR114"/>
    <mergeCell ref="MMS114:MMZ114"/>
    <mergeCell ref="MNA114:MNH114"/>
    <mergeCell ref="MNI114:MNP114"/>
    <mergeCell ref="LTI114:LTP114"/>
    <mergeCell ref="LTQ114:LTX114"/>
    <mergeCell ref="LTY114:LUF114"/>
    <mergeCell ref="LUG114:LUN114"/>
    <mergeCell ref="LUO114:LUV114"/>
    <mergeCell ref="LUW114:LVD114"/>
    <mergeCell ref="LVE114:LVL114"/>
    <mergeCell ref="LVM114:LVT114"/>
    <mergeCell ref="LVU114:LWB114"/>
    <mergeCell ref="LWC114:LWJ114"/>
    <mergeCell ref="LWK114:LWR114"/>
    <mergeCell ref="LWS114:LWZ114"/>
    <mergeCell ref="LXA114:LXH114"/>
    <mergeCell ref="LXI114:LXP114"/>
    <mergeCell ref="LXQ114:LXX114"/>
    <mergeCell ref="LXY114:LYF114"/>
    <mergeCell ref="LYG114:LYN114"/>
    <mergeCell ref="LYO114:LYV114"/>
    <mergeCell ref="LYW114:LZD114"/>
    <mergeCell ref="LZE114:LZL114"/>
    <mergeCell ref="LZM114:LZT114"/>
    <mergeCell ref="LZU114:MAB114"/>
    <mergeCell ref="MAC114:MAJ114"/>
    <mergeCell ref="MAK114:MAR114"/>
    <mergeCell ref="MAS114:MAZ114"/>
    <mergeCell ref="MBA114:MBH114"/>
    <mergeCell ref="MBI114:MBP114"/>
    <mergeCell ref="MBQ114:MBX114"/>
    <mergeCell ref="MBY114:MCF114"/>
    <mergeCell ref="MCG114:MCN114"/>
    <mergeCell ref="MCO114:MCV114"/>
    <mergeCell ref="MCW114:MDD114"/>
    <mergeCell ref="MDE114:MDL114"/>
    <mergeCell ref="LJE114:LJL114"/>
    <mergeCell ref="LJM114:LJT114"/>
    <mergeCell ref="LJU114:LKB114"/>
    <mergeCell ref="LKC114:LKJ114"/>
    <mergeCell ref="LKK114:LKR114"/>
    <mergeCell ref="LKS114:LKZ114"/>
    <mergeCell ref="LLA114:LLH114"/>
    <mergeCell ref="LLI114:LLP114"/>
    <mergeCell ref="LLQ114:LLX114"/>
    <mergeCell ref="LLY114:LMF114"/>
    <mergeCell ref="LMG114:LMN114"/>
    <mergeCell ref="LMO114:LMV114"/>
    <mergeCell ref="LMW114:LND114"/>
    <mergeCell ref="LNE114:LNL114"/>
    <mergeCell ref="LNM114:LNT114"/>
    <mergeCell ref="LNU114:LOB114"/>
    <mergeCell ref="LOC114:LOJ114"/>
    <mergeCell ref="LOK114:LOR114"/>
    <mergeCell ref="LOS114:LOZ114"/>
    <mergeCell ref="LPA114:LPH114"/>
    <mergeCell ref="LPI114:LPP114"/>
    <mergeCell ref="LPQ114:LPX114"/>
    <mergeCell ref="LPY114:LQF114"/>
    <mergeCell ref="LQG114:LQN114"/>
    <mergeCell ref="LQO114:LQV114"/>
    <mergeCell ref="LQW114:LRD114"/>
    <mergeCell ref="LRE114:LRL114"/>
    <mergeCell ref="LRM114:LRT114"/>
    <mergeCell ref="LRU114:LSB114"/>
    <mergeCell ref="LSC114:LSJ114"/>
    <mergeCell ref="LSK114:LSR114"/>
    <mergeCell ref="LSS114:LSZ114"/>
    <mergeCell ref="LTA114:LTH114"/>
    <mergeCell ref="KZA114:KZH114"/>
    <mergeCell ref="KZI114:KZP114"/>
    <mergeCell ref="KZQ114:KZX114"/>
    <mergeCell ref="KZY114:LAF114"/>
    <mergeCell ref="LAG114:LAN114"/>
    <mergeCell ref="LAO114:LAV114"/>
    <mergeCell ref="LAW114:LBD114"/>
    <mergeCell ref="LBE114:LBL114"/>
    <mergeCell ref="LBM114:LBT114"/>
    <mergeCell ref="LBU114:LCB114"/>
    <mergeCell ref="LCC114:LCJ114"/>
    <mergeCell ref="LCK114:LCR114"/>
    <mergeCell ref="LCS114:LCZ114"/>
    <mergeCell ref="LDA114:LDH114"/>
    <mergeCell ref="LDI114:LDP114"/>
    <mergeCell ref="LDQ114:LDX114"/>
    <mergeCell ref="LDY114:LEF114"/>
    <mergeCell ref="LEG114:LEN114"/>
    <mergeCell ref="LEO114:LEV114"/>
    <mergeCell ref="LEW114:LFD114"/>
    <mergeCell ref="LFE114:LFL114"/>
    <mergeCell ref="LFM114:LFT114"/>
    <mergeCell ref="LFU114:LGB114"/>
    <mergeCell ref="LGC114:LGJ114"/>
    <mergeCell ref="LGK114:LGR114"/>
    <mergeCell ref="LGS114:LGZ114"/>
    <mergeCell ref="LHA114:LHH114"/>
    <mergeCell ref="LHI114:LHP114"/>
    <mergeCell ref="LHQ114:LHX114"/>
    <mergeCell ref="LHY114:LIF114"/>
    <mergeCell ref="LIG114:LIN114"/>
    <mergeCell ref="LIO114:LIV114"/>
    <mergeCell ref="LIW114:LJD114"/>
    <mergeCell ref="KOW114:KPD114"/>
    <mergeCell ref="KPE114:KPL114"/>
    <mergeCell ref="KPM114:KPT114"/>
    <mergeCell ref="KPU114:KQB114"/>
    <mergeCell ref="KQC114:KQJ114"/>
    <mergeCell ref="KQK114:KQR114"/>
    <mergeCell ref="KQS114:KQZ114"/>
    <mergeCell ref="KRA114:KRH114"/>
    <mergeCell ref="KRI114:KRP114"/>
    <mergeCell ref="KRQ114:KRX114"/>
    <mergeCell ref="KRY114:KSF114"/>
    <mergeCell ref="KSG114:KSN114"/>
    <mergeCell ref="KSO114:KSV114"/>
    <mergeCell ref="KSW114:KTD114"/>
    <mergeCell ref="KTE114:KTL114"/>
    <mergeCell ref="KTM114:KTT114"/>
    <mergeCell ref="KTU114:KUB114"/>
    <mergeCell ref="KUC114:KUJ114"/>
    <mergeCell ref="KUK114:KUR114"/>
    <mergeCell ref="KUS114:KUZ114"/>
    <mergeCell ref="KVA114:KVH114"/>
    <mergeCell ref="KVI114:KVP114"/>
    <mergeCell ref="KVQ114:KVX114"/>
    <mergeCell ref="KVY114:KWF114"/>
    <mergeCell ref="KWG114:KWN114"/>
    <mergeCell ref="KWO114:KWV114"/>
    <mergeCell ref="KWW114:KXD114"/>
    <mergeCell ref="KXE114:KXL114"/>
    <mergeCell ref="KXM114:KXT114"/>
    <mergeCell ref="KXU114:KYB114"/>
    <mergeCell ref="KYC114:KYJ114"/>
    <mergeCell ref="KYK114:KYR114"/>
    <mergeCell ref="KYS114:KYZ114"/>
    <mergeCell ref="KES114:KEZ114"/>
    <mergeCell ref="KFA114:KFH114"/>
    <mergeCell ref="KFI114:KFP114"/>
    <mergeCell ref="KFQ114:KFX114"/>
    <mergeCell ref="KFY114:KGF114"/>
    <mergeCell ref="KGG114:KGN114"/>
    <mergeCell ref="KGO114:KGV114"/>
    <mergeCell ref="KGW114:KHD114"/>
    <mergeCell ref="KHE114:KHL114"/>
    <mergeCell ref="KHM114:KHT114"/>
    <mergeCell ref="KHU114:KIB114"/>
    <mergeCell ref="KIC114:KIJ114"/>
    <mergeCell ref="KIK114:KIR114"/>
    <mergeCell ref="KIS114:KIZ114"/>
    <mergeCell ref="KJA114:KJH114"/>
    <mergeCell ref="KJI114:KJP114"/>
    <mergeCell ref="KJQ114:KJX114"/>
    <mergeCell ref="KJY114:KKF114"/>
    <mergeCell ref="KKG114:KKN114"/>
    <mergeCell ref="KKO114:KKV114"/>
    <mergeCell ref="KKW114:KLD114"/>
    <mergeCell ref="KLE114:KLL114"/>
    <mergeCell ref="KLM114:KLT114"/>
    <mergeCell ref="KLU114:KMB114"/>
    <mergeCell ref="KMC114:KMJ114"/>
    <mergeCell ref="KMK114:KMR114"/>
    <mergeCell ref="KMS114:KMZ114"/>
    <mergeCell ref="KNA114:KNH114"/>
    <mergeCell ref="KNI114:KNP114"/>
    <mergeCell ref="KNQ114:KNX114"/>
    <mergeCell ref="KNY114:KOF114"/>
    <mergeCell ref="KOG114:KON114"/>
    <mergeCell ref="KOO114:KOV114"/>
    <mergeCell ref="JUO114:JUV114"/>
    <mergeCell ref="JUW114:JVD114"/>
    <mergeCell ref="JVE114:JVL114"/>
    <mergeCell ref="JVM114:JVT114"/>
    <mergeCell ref="JVU114:JWB114"/>
    <mergeCell ref="JWC114:JWJ114"/>
    <mergeCell ref="JWK114:JWR114"/>
    <mergeCell ref="JWS114:JWZ114"/>
    <mergeCell ref="JXA114:JXH114"/>
    <mergeCell ref="JXI114:JXP114"/>
    <mergeCell ref="JXQ114:JXX114"/>
    <mergeCell ref="JXY114:JYF114"/>
    <mergeCell ref="JYG114:JYN114"/>
    <mergeCell ref="JYO114:JYV114"/>
    <mergeCell ref="JYW114:JZD114"/>
    <mergeCell ref="JZE114:JZL114"/>
    <mergeCell ref="JZM114:JZT114"/>
    <mergeCell ref="JZU114:KAB114"/>
    <mergeCell ref="KAC114:KAJ114"/>
    <mergeCell ref="KAK114:KAR114"/>
    <mergeCell ref="KAS114:KAZ114"/>
    <mergeCell ref="KBA114:KBH114"/>
    <mergeCell ref="KBI114:KBP114"/>
    <mergeCell ref="KBQ114:KBX114"/>
    <mergeCell ref="KBY114:KCF114"/>
    <mergeCell ref="KCG114:KCN114"/>
    <mergeCell ref="KCO114:KCV114"/>
    <mergeCell ref="KCW114:KDD114"/>
    <mergeCell ref="KDE114:KDL114"/>
    <mergeCell ref="KDM114:KDT114"/>
    <mergeCell ref="KDU114:KEB114"/>
    <mergeCell ref="KEC114:KEJ114"/>
    <mergeCell ref="KEK114:KER114"/>
    <mergeCell ref="JKK114:JKR114"/>
    <mergeCell ref="JKS114:JKZ114"/>
    <mergeCell ref="JLA114:JLH114"/>
    <mergeCell ref="JLI114:JLP114"/>
    <mergeCell ref="JLQ114:JLX114"/>
    <mergeCell ref="JLY114:JMF114"/>
    <mergeCell ref="JMG114:JMN114"/>
    <mergeCell ref="JMO114:JMV114"/>
    <mergeCell ref="JMW114:JND114"/>
    <mergeCell ref="JNE114:JNL114"/>
    <mergeCell ref="JNM114:JNT114"/>
    <mergeCell ref="JNU114:JOB114"/>
    <mergeCell ref="JOC114:JOJ114"/>
    <mergeCell ref="JOK114:JOR114"/>
    <mergeCell ref="JOS114:JOZ114"/>
    <mergeCell ref="JPA114:JPH114"/>
    <mergeCell ref="JPI114:JPP114"/>
    <mergeCell ref="JPQ114:JPX114"/>
    <mergeCell ref="JPY114:JQF114"/>
    <mergeCell ref="JQG114:JQN114"/>
    <mergeCell ref="JQO114:JQV114"/>
    <mergeCell ref="JQW114:JRD114"/>
    <mergeCell ref="JRE114:JRL114"/>
    <mergeCell ref="JRM114:JRT114"/>
    <mergeCell ref="JRU114:JSB114"/>
    <mergeCell ref="JSC114:JSJ114"/>
    <mergeCell ref="JSK114:JSR114"/>
    <mergeCell ref="JSS114:JSZ114"/>
    <mergeCell ref="JTA114:JTH114"/>
    <mergeCell ref="JTI114:JTP114"/>
    <mergeCell ref="JTQ114:JTX114"/>
    <mergeCell ref="JTY114:JUF114"/>
    <mergeCell ref="JUG114:JUN114"/>
    <mergeCell ref="JAG114:JAN114"/>
    <mergeCell ref="JAO114:JAV114"/>
    <mergeCell ref="JAW114:JBD114"/>
    <mergeCell ref="JBE114:JBL114"/>
    <mergeCell ref="JBM114:JBT114"/>
    <mergeCell ref="JBU114:JCB114"/>
    <mergeCell ref="JCC114:JCJ114"/>
    <mergeCell ref="JCK114:JCR114"/>
    <mergeCell ref="JCS114:JCZ114"/>
    <mergeCell ref="JDA114:JDH114"/>
    <mergeCell ref="JDI114:JDP114"/>
    <mergeCell ref="JDQ114:JDX114"/>
    <mergeCell ref="JDY114:JEF114"/>
    <mergeCell ref="JEG114:JEN114"/>
    <mergeCell ref="JEO114:JEV114"/>
    <mergeCell ref="JEW114:JFD114"/>
    <mergeCell ref="JFE114:JFL114"/>
    <mergeCell ref="JFM114:JFT114"/>
    <mergeCell ref="JFU114:JGB114"/>
    <mergeCell ref="JGC114:JGJ114"/>
    <mergeCell ref="JGK114:JGR114"/>
    <mergeCell ref="JGS114:JGZ114"/>
    <mergeCell ref="JHA114:JHH114"/>
    <mergeCell ref="JHI114:JHP114"/>
    <mergeCell ref="JHQ114:JHX114"/>
    <mergeCell ref="JHY114:JIF114"/>
    <mergeCell ref="JIG114:JIN114"/>
    <mergeCell ref="JIO114:JIV114"/>
    <mergeCell ref="JIW114:JJD114"/>
    <mergeCell ref="JJE114:JJL114"/>
    <mergeCell ref="JJM114:JJT114"/>
    <mergeCell ref="JJU114:JKB114"/>
    <mergeCell ref="JKC114:JKJ114"/>
    <mergeCell ref="IQC114:IQJ114"/>
    <mergeCell ref="IQK114:IQR114"/>
    <mergeCell ref="IQS114:IQZ114"/>
    <mergeCell ref="IRA114:IRH114"/>
    <mergeCell ref="IRI114:IRP114"/>
    <mergeCell ref="IRQ114:IRX114"/>
    <mergeCell ref="IRY114:ISF114"/>
    <mergeCell ref="ISG114:ISN114"/>
    <mergeCell ref="ISO114:ISV114"/>
    <mergeCell ref="ISW114:ITD114"/>
    <mergeCell ref="ITE114:ITL114"/>
    <mergeCell ref="ITM114:ITT114"/>
    <mergeCell ref="ITU114:IUB114"/>
    <mergeCell ref="IUC114:IUJ114"/>
    <mergeCell ref="IUK114:IUR114"/>
    <mergeCell ref="IUS114:IUZ114"/>
    <mergeCell ref="IVA114:IVH114"/>
    <mergeCell ref="IVI114:IVP114"/>
    <mergeCell ref="IVQ114:IVX114"/>
    <mergeCell ref="IVY114:IWF114"/>
    <mergeCell ref="IWG114:IWN114"/>
    <mergeCell ref="IWO114:IWV114"/>
    <mergeCell ref="IWW114:IXD114"/>
    <mergeCell ref="IXE114:IXL114"/>
    <mergeCell ref="IXM114:IXT114"/>
    <mergeCell ref="IXU114:IYB114"/>
    <mergeCell ref="IYC114:IYJ114"/>
    <mergeCell ref="IYK114:IYR114"/>
    <mergeCell ref="IYS114:IYZ114"/>
    <mergeCell ref="IZA114:IZH114"/>
    <mergeCell ref="IZI114:IZP114"/>
    <mergeCell ref="IZQ114:IZX114"/>
    <mergeCell ref="IZY114:JAF114"/>
    <mergeCell ref="IFY114:IGF114"/>
    <mergeCell ref="IGG114:IGN114"/>
    <mergeCell ref="IGO114:IGV114"/>
    <mergeCell ref="IGW114:IHD114"/>
    <mergeCell ref="IHE114:IHL114"/>
    <mergeCell ref="IHM114:IHT114"/>
    <mergeCell ref="IHU114:IIB114"/>
    <mergeCell ref="IIC114:IIJ114"/>
    <mergeCell ref="IIK114:IIR114"/>
    <mergeCell ref="IIS114:IIZ114"/>
    <mergeCell ref="IJA114:IJH114"/>
    <mergeCell ref="IJI114:IJP114"/>
    <mergeCell ref="IJQ114:IJX114"/>
    <mergeCell ref="IJY114:IKF114"/>
    <mergeCell ref="IKG114:IKN114"/>
    <mergeCell ref="IKO114:IKV114"/>
    <mergeCell ref="IKW114:ILD114"/>
    <mergeCell ref="ILE114:ILL114"/>
    <mergeCell ref="ILM114:ILT114"/>
    <mergeCell ref="ILU114:IMB114"/>
    <mergeCell ref="IMC114:IMJ114"/>
    <mergeCell ref="IMK114:IMR114"/>
    <mergeCell ref="IMS114:IMZ114"/>
    <mergeCell ref="INA114:INH114"/>
    <mergeCell ref="INI114:INP114"/>
    <mergeCell ref="INQ114:INX114"/>
    <mergeCell ref="INY114:IOF114"/>
    <mergeCell ref="IOG114:ION114"/>
    <mergeCell ref="IOO114:IOV114"/>
    <mergeCell ref="IOW114:IPD114"/>
    <mergeCell ref="IPE114:IPL114"/>
    <mergeCell ref="IPM114:IPT114"/>
    <mergeCell ref="IPU114:IQB114"/>
    <mergeCell ref="HVU114:HWB114"/>
    <mergeCell ref="HWC114:HWJ114"/>
    <mergeCell ref="HWK114:HWR114"/>
    <mergeCell ref="HWS114:HWZ114"/>
    <mergeCell ref="HXA114:HXH114"/>
    <mergeCell ref="HXI114:HXP114"/>
    <mergeCell ref="HXQ114:HXX114"/>
    <mergeCell ref="HXY114:HYF114"/>
    <mergeCell ref="HYG114:HYN114"/>
    <mergeCell ref="HYO114:HYV114"/>
    <mergeCell ref="HYW114:HZD114"/>
    <mergeCell ref="HZE114:HZL114"/>
    <mergeCell ref="HZM114:HZT114"/>
    <mergeCell ref="HZU114:IAB114"/>
    <mergeCell ref="IAC114:IAJ114"/>
    <mergeCell ref="IAK114:IAR114"/>
    <mergeCell ref="IAS114:IAZ114"/>
    <mergeCell ref="IBA114:IBH114"/>
    <mergeCell ref="IBI114:IBP114"/>
    <mergeCell ref="IBQ114:IBX114"/>
    <mergeCell ref="IBY114:ICF114"/>
    <mergeCell ref="ICG114:ICN114"/>
    <mergeCell ref="ICO114:ICV114"/>
    <mergeCell ref="ICW114:IDD114"/>
    <mergeCell ref="IDE114:IDL114"/>
    <mergeCell ref="IDM114:IDT114"/>
    <mergeCell ref="IDU114:IEB114"/>
    <mergeCell ref="IEC114:IEJ114"/>
    <mergeCell ref="IEK114:IER114"/>
    <mergeCell ref="IES114:IEZ114"/>
    <mergeCell ref="IFA114:IFH114"/>
    <mergeCell ref="IFI114:IFP114"/>
    <mergeCell ref="IFQ114:IFX114"/>
    <mergeCell ref="HLQ114:HLX114"/>
    <mergeCell ref="HLY114:HMF114"/>
    <mergeCell ref="HMG114:HMN114"/>
    <mergeCell ref="HMO114:HMV114"/>
    <mergeCell ref="HMW114:HND114"/>
    <mergeCell ref="HNE114:HNL114"/>
    <mergeCell ref="HNM114:HNT114"/>
    <mergeCell ref="HNU114:HOB114"/>
    <mergeCell ref="HOC114:HOJ114"/>
    <mergeCell ref="HOK114:HOR114"/>
    <mergeCell ref="HOS114:HOZ114"/>
    <mergeCell ref="HPA114:HPH114"/>
    <mergeCell ref="HPI114:HPP114"/>
    <mergeCell ref="HPQ114:HPX114"/>
    <mergeCell ref="HPY114:HQF114"/>
    <mergeCell ref="HQG114:HQN114"/>
    <mergeCell ref="HQO114:HQV114"/>
    <mergeCell ref="HQW114:HRD114"/>
    <mergeCell ref="HRE114:HRL114"/>
    <mergeCell ref="HRM114:HRT114"/>
    <mergeCell ref="HRU114:HSB114"/>
    <mergeCell ref="HSC114:HSJ114"/>
    <mergeCell ref="HSK114:HSR114"/>
    <mergeCell ref="HSS114:HSZ114"/>
    <mergeCell ref="HTA114:HTH114"/>
    <mergeCell ref="HTI114:HTP114"/>
    <mergeCell ref="HTQ114:HTX114"/>
    <mergeCell ref="HTY114:HUF114"/>
    <mergeCell ref="HUG114:HUN114"/>
    <mergeCell ref="HUO114:HUV114"/>
    <mergeCell ref="HUW114:HVD114"/>
    <mergeCell ref="HVE114:HVL114"/>
    <mergeCell ref="HVM114:HVT114"/>
    <mergeCell ref="HBM114:HBT114"/>
    <mergeCell ref="HBU114:HCB114"/>
    <mergeCell ref="HCC114:HCJ114"/>
    <mergeCell ref="HCK114:HCR114"/>
    <mergeCell ref="HCS114:HCZ114"/>
    <mergeCell ref="HDA114:HDH114"/>
    <mergeCell ref="HDI114:HDP114"/>
    <mergeCell ref="HDQ114:HDX114"/>
    <mergeCell ref="HDY114:HEF114"/>
    <mergeCell ref="HEG114:HEN114"/>
    <mergeCell ref="HEO114:HEV114"/>
    <mergeCell ref="HEW114:HFD114"/>
    <mergeCell ref="HFE114:HFL114"/>
    <mergeCell ref="HFM114:HFT114"/>
    <mergeCell ref="HFU114:HGB114"/>
    <mergeCell ref="HGC114:HGJ114"/>
    <mergeCell ref="HGK114:HGR114"/>
    <mergeCell ref="HGS114:HGZ114"/>
    <mergeCell ref="HHA114:HHH114"/>
    <mergeCell ref="HHI114:HHP114"/>
    <mergeCell ref="HHQ114:HHX114"/>
    <mergeCell ref="HHY114:HIF114"/>
    <mergeCell ref="HIG114:HIN114"/>
    <mergeCell ref="HIO114:HIV114"/>
    <mergeCell ref="HIW114:HJD114"/>
    <mergeCell ref="HJE114:HJL114"/>
    <mergeCell ref="HJM114:HJT114"/>
    <mergeCell ref="HJU114:HKB114"/>
    <mergeCell ref="HKC114:HKJ114"/>
    <mergeCell ref="HKK114:HKR114"/>
    <mergeCell ref="HKS114:HKZ114"/>
    <mergeCell ref="HLA114:HLH114"/>
    <mergeCell ref="HLI114:HLP114"/>
    <mergeCell ref="GRI114:GRP114"/>
    <mergeCell ref="GRQ114:GRX114"/>
    <mergeCell ref="GRY114:GSF114"/>
    <mergeCell ref="GSG114:GSN114"/>
    <mergeCell ref="GSO114:GSV114"/>
    <mergeCell ref="GSW114:GTD114"/>
    <mergeCell ref="GTE114:GTL114"/>
    <mergeCell ref="GTM114:GTT114"/>
    <mergeCell ref="GTU114:GUB114"/>
    <mergeCell ref="GUC114:GUJ114"/>
    <mergeCell ref="GUK114:GUR114"/>
    <mergeCell ref="GUS114:GUZ114"/>
    <mergeCell ref="GVA114:GVH114"/>
    <mergeCell ref="GVI114:GVP114"/>
    <mergeCell ref="GVQ114:GVX114"/>
    <mergeCell ref="GVY114:GWF114"/>
    <mergeCell ref="GWG114:GWN114"/>
    <mergeCell ref="GWO114:GWV114"/>
    <mergeCell ref="GWW114:GXD114"/>
    <mergeCell ref="GXE114:GXL114"/>
    <mergeCell ref="GXM114:GXT114"/>
    <mergeCell ref="GXU114:GYB114"/>
    <mergeCell ref="GYC114:GYJ114"/>
    <mergeCell ref="GYK114:GYR114"/>
    <mergeCell ref="GYS114:GYZ114"/>
    <mergeCell ref="GZA114:GZH114"/>
    <mergeCell ref="GZI114:GZP114"/>
    <mergeCell ref="GZQ114:GZX114"/>
    <mergeCell ref="GZY114:HAF114"/>
    <mergeCell ref="HAG114:HAN114"/>
    <mergeCell ref="HAO114:HAV114"/>
    <mergeCell ref="HAW114:HBD114"/>
    <mergeCell ref="HBE114:HBL114"/>
    <mergeCell ref="GHE114:GHL114"/>
    <mergeCell ref="GHM114:GHT114"/>
    <mergeCell ref="GHU114:GIB114"/>
    <mergeCell ref="GIC114:GIJ114"/>
    <mergeCell ref="GIK114:GIR114"/>
    <mergeCell ref="GIS114:GIZ114"/>
    <mergeCell ref="GJA114:GJH114"/>
    <mergeCell ref="GJI114:GJP114"/>
    <mergeCell ref="GJQ114:GJX114"/>
    <mergeCell ref="GJY114:GKF114"/>
    <mergeCell ref="GKG114:GKN114"/>
    <mergeCell ref="GKO114:GKV114"/>
    <mergeCell ref="GKW114:GLD114"/>
    <mergeCell ref="GLE114:GLL114"/>
    <mergeCell ref="GLM114:GLT114"/>
    <mergeCell ref="GLU114:GMB114"/>
    <mergeCell ref="GMC114:GMJ114"/>
    <mergeCell ref="GMK114:GMR114"/>
    <mergeCell ref="GMS114:GMZ114"/>
    <mergeCell ref="GNA114:GNH114"/>
    <mergeCell ref="GNI114:GNP114"/>
    <mergeCell ref="GNQ114:GNX114"/>
    <mergeCell ref="GNY114:GOF114"/>
    <mergeCell ref="GOG114:GON114"/>
    <mergeCell ref="GOO114:GOV114"/>
    <mergeCell ref="GOW114:GPD114"/>
    <mergeCell ref="GPE114:GPL114"/>
    <mergeCell ref="GPM114:GPT114"/>
    <mergeCell ref="GPU114:GQB114"/>
    <mergeCell ref="GQC114:GQJ114"/>
    <mergeCell ref="GQK114:GQR114"/>
    <mergeCell ref="GQS114:GQZ114"/>
    <mergeCell ref="GRA114:GRH114"/>
    <mergeCell ref="FXA114:FXH114"/>
    <mergeCell ref="FXI114:FXP114"/>
    <mergeCell ref="FXQ114:FXX114"/>
    <mergeCell ref="FXY114:FYF114"/>
    <mergeCell ref="FYG114:FYN114"/>
    <mergeCell ref="FYO114:FYV114"/>
    <mergeCell ref="FYW114:FZD114"/>
    <mergeCell ref="FZE114:FZL114"/>
    <mergeCell ref="FZM114:FZT114"/>
    <mergeCell ref="FZU114:GAB114"/>
    <mergeCell ref="GAC114:GAJ114"/>
    <mergeCell ref="GAK114:GAR114"/>
    <mergeCell ref="GAS114:GAZ114"/>
    <mergeCell ref="GBA114:GBH114"/>
    <mergeCell ref="GBI114:GBP114"/>
    <mergeCell ref="GBQ114:GBX114"/>
    <mergeCell ref="GBY114:GCF114"/>
    <mergeCell ref="GCG114:GCN114"/>
    <mergeCell ref="GCO114:GCV114"/>
    <mergeCell ref="GCW114:GDD114"/>
    <mergeCell ref="GDE114:GDL114"/>
    <mergeCell ref="GDM114:GDT114"/>
    <mergeCell ref="GDU114:GEB114"/>
    <mergeCell ref="GEC114:GEJ114"/>
    <mergeCell ref="GEK114:GER114"/>
    <mergeCell ref="GES114:GEZ114"/>
    <mergeCell ref="GFA114:GFH114"/>
    <mergeCell ref="GFI114:GFP114"/>
    <mergeCell ref="GFQ114:GFX114"/>
    <mergeCell ref="GFY114:GGF114"/>
    <mergeCell ref="GGG114:GGN114"/>
    <mergeCell ref="GGO114:GGV114"/>
    <mergeCell ref="GGW114:GHD114"/>
    <mergeCell ref="FMW114:FND114"/>
    <mergeCell ref="FNE114:FNL114"/>
    <mergeCell ref="FNM114:FNT114"/>
    <mergeCell ref="FNU114:FOB114"/>
    <mergeCell ref="FOC114:FOJ114"/>
    <mergeCell ref="FOK114:FOR114"/>
    <mergeCell ref="FOS114:FOZ114"/>
    <mergeCell ref="FPA114:FPH114"/>
    <mergeCell ref="FPI114:FPP114"/>
    <mergeCell ref="FPQ114:FPX114"/>
    <mergeCell ref="FPY114:FQF114"/>
    <mergeCell ref="FQG114:FQN114"/>
    <mergeCell ref="FQO114:FQV114"/>
    <mergeCell ref="FQW114:FRD114"/>
    <mergeCell ref="FRE114:FRL114"/>
    <mergeCell ref="FRM114:FRT114"/>
    <mergeCell ref="FRU114:FSB114"/>
    <mergeCell ref="FSC114:FSJ114"/>
    <mergeCell ref="FSK114:FSR114"/>
    <mergeCell ref="FSS114:FSZ114"/>
    <mergeCell ref="FTA114:FTH114"/>
    <mergeCell ref="FTI114:FTP114"/>
    <mergeCell ref="FTQ114:FTX114"/>
    <mergeCell ref="FTY114:FUF114"/>
    <mergeCell ref="FUG114:FUN114"/>
    <mergeCell ref="FUO114:FUV114"/>
    <mergeCell ref="FUW114:FVD114"/>
    <mergeCell ref="FVE114:FVL114"/>
    <mergeCell ref="FVM114:FVT114"/>
    <mergeCell ref="FVU114:FWB114"/>
    <mergeCell ref="FWC114:FWJ114"/>
    <mergeCell ref="FWK114:FWR114"/>
    <mergeCell ref="FWS114:FWZ114"/>
    <mergeCell ref="FCS114:FCZ114"/>
    <mergeCell ref="FDA114:FDH114"/>
    <mergeCell ref="FDI114:FDP114"/>
    <mergeCell ref="FDQ114:FDX114"/>
    <mergeCell ref="FDY114:FEF114"/>
    <mergeCell ref="FEG114:FEN114"/>
    <mergeCell ref="FEO114:FEV114"/>
    <mergeCell ref="FEW114:FFD114"/>
    <mergeCell ref="FFE114:FFL114"/>
    <mergeCell ref="FFM114:FFT114"/>
    <mergeCell ref="FFU114:FGB114"/>
    <mergeCell ref="FGC114:FGJ114"/>
    <mergeCell ref="FGK114:FGR114"/>
    <mergeCell ref="FGS114:FGZ114"/>
    <mergeCell ref="FHA114:FHH114"/>
    <mergeCell ref="FHI114:FHP114"/>
    <mergeCell ref="FHQ114:FHX114"/>
    <mergeCell ref="FHY114:FIF114"/>
    <mergeCell ref="FIG114:FIN114"/>
    <mergeCell ref="FIO114:FIV114"/>
    <mergeCell ref="FIW114:FJD114"/>
    <mergeCell ref="FJE114:FJL114"/>
    <mergeCell ref="FJM114:FJT114"/>
    <mergeCell ref="FJU114:FKB114"/>
    <mergeCell ref="FKC114:FKJ114"/>
    <mergeCell ref="FKK114:FKR114"/>
    <mergeCell ref="FKS114:FKZ114"/>
    <mergeCell ref="FLA114:FLH114"/>
    <mergeCell ref="FLI114:FLP114"/>
    <mergeCell ref="FLQ114:FLX114"/>
    <mergeCell ref="FLY114:FMF114"/>
    <mergeCell ref="FMG114:FMN114"/>
    <mergeCell ref="FMO114:FMV114"/>
    <mergeCell ref="ESO114:ESV114"/>
    <mergeCell ref="ESW114:ETD114"/>
    <mergeCell ref="ETE114:ETL114"/>
    <mergeCell ref="ETM114:ETT114"/>
    <mergeCell ref="ETU114:EUB114"/>
    <mergeCell ref="EUC114:EUJ114"/>
    <mergeCell ref="EUK114:EUR114"/>
    <mergeCell ref="EUS114:EUZ114"/>
    <mergeCell ref="EVA114:EVH114"/>
    <mergeCell ref="EVI114:EVP114"/>
    <mergeCell ref="EVQ114:EVX114"/>
    <mergeCell ref="EVY114:EWF114"/>
    <mergeCell ref="EWG114:EWN114"/>
    <mergeCell ref="EWO114:EWV114"/>
    <mergeCell ref="EWW114:EXD114"/>
    <mergeCell ref="EXE114:EXL114"/>
    <mergeCell ref="EXM114:EXT114"/>
    <mergeCell ref="EXU114:EYB114"/>
    <mergeCell ref="EYC114:EYJ114"/>
    <mergeCell ref="EYK114:EYR114"/>
    <mergeCell ref="EYS114:EYZ114"/>
    <mergeCell ref="EZA114:EZH114"/>
    <mergeCell ref="EZI114:EZP114"/>
    <mergeCell ref="EZQ114:EZX114"/>
    <mergeCell ref="EZY114:FAF114"/>
    <mergeCell ref="FAG114:FAN114"/>
    <mergeCell ref="FAO114:FAV114"/>
    <mergeCell ref="FAW114:FBD114"/>
    <mergeCell ref="FBE114:FBL114"/>
    <mergeCell ref="FBM114:FBT114"/>
    <mergeCell ref="FBU114:FCB114"/>
    <mergeCell ref="FCC114:FCJ114"/>
    <mergeCell ref="FCK114:FCR114"/>
    <mergeCell ref="EIK114:EIR114"/>
    <mergeCell ref="EIS114:EIZ114"/>
    <mergeCell ref="EJA114:EJH114"/>
    <mergeCell ref="EJI114:EJP114"/>
    <mergeCell ref="EJQ114:EJX114"/>
    <mergeCell ref="EJY114:EKF114"/>
    <mergeCell ref="EKG114:EKN114"/>
    <mergeCell ref="EKO114:EKV114"/>
    <mergeCell ref="EKW114:ELD114"/>
    <mergeCell ref="ELE114:ELL114"/>
    <mergeCell ref="ELM114:ELT114"/>
    <mergeCell ref="ELU114:EMB114"/>
    <mergeCell ref="EMC114:EMJ114"/>
    <mergeCell ref="EMK114:EMR114"/>
    <mergeCell ref="EMS114:EMZ114"/>
    <mergeCell ref="ENA114:ENH114"/>
    <mergeCell ref="ENI114:ENP114"/>
    <mergeCell ref="ENQ114:ENX114"/>
    <mergeCell ref="ENY114:EOF114"/>
    <mergeCell ref="EOG114:EON114"/>
    <mergeCell ref="EOO114:EOV114"/>
    <mergeCell ref="EOW114:EPD114"/>
    <mergeCell ref="EPE114:EPL114"/>
    <mergeCell ref="EPM114:EPT114"/>
    <mergeCell ref="EPU114:EQB114"/>
    <mergeCell ref="EQC114:EQJ114"/>
    <mergeCell ref="EQK114:EQR114"/>
    <mergeCell ref="EQS114:EQZ114"/>
    <mergeCell ref="ERA114:ERH114"/>
    <mergeCell ref="ERI114:ERP114"/>
    <mergeCell ref="ERQ114:ERX114"/>
    <mergeCell ref="ERY114:ESF114"/>
    <mergeCell ref="ESG114:ESN114"/>
    <mergeCell ref="DYG114:DYN114"/>
    <mergeCell ref="DYO114:DYV114"/>
    <mergeCell ref="DYW114:DZD114"/>
    <mergeCell ref="DZE114:DZL114"/>
    <mergeCell ref="DZM114:DZT114"/>
    <mergeCell ref="DZU114:EAB114"/>
    <mergeCell ref="EAC114:EAJ114"/>
    <mergeCell ref="EAK114:EAR114"/>
    <mergeCell ref="EAS114:EAZ114"/>
    <mergeCell ref="EBA114:EBH114"/>
    <mergeCell ref="EBI114:EBP114"/>
    <mergeCell ref="EBQ114:EBX114"/>
    <mergeCell ref="EBY114:ECF114"/>
    <mergeCell ref="ECG114:ECN114"/>
    <mergeCell ref="ECO114:ECV114"/>
    <mergeCell ref="ECW114:EDD114"/>
    <mergeCell ref="EDE114:EDL114"/>
    <mergeCell ref="EDM114:EDT114"/>
    <mergeCell ref="EDU114:EEB114"/>
    <mergeCell ref="EEC114:EEJ114"/>
    <mergeCell ref="EEK114:EER114"/>
    <mergeCell ref="EES114:EEZ114"/>
    <mergeCell ref="EFA114:EFH114"/>
    <mergeCell ref="EFI114:EFP114"/>
    <mergeCell ref="EFQ114:EFX114"/>
    <mergeCell ref="EFY114:EGF114"/>
    <mergeCell ref="EGG114:EGN114"/>
    <mergeCell ref="EGO114:EGV114"/>
    <mergeCell ref="EGW114:EHD114"/>
    <mergeCell ref="EHE114:EHL114"/>
    <mergeCell ref="EHM114:EHT114"/>
    <mergeCell ref="EHU114:EIB114"/>
    <mergeCell ref="EIC114:EIJ114"/>
    <mergeCell ref="DOC114:DOJ114"/>
    <mergeCell ref="DOK114:DOR114"/>
    <mergeCell ref="DOS114:DOZ114"/>
    <mergeCell ref="DPA114:DPH114"/>
    <mergeCell ref="DPI114:DPP114"/>
    <mergeCell ref="DPQ114:DPX114"/>
    <mergeCell ref="DPY114:DQF114"/>
    <mergeCell ref="DQG114:DQN114"/>
    <mergeCell ref="DQO114:DQV114"/>
    <mergeCell ref="DQW114:DRD114"/>
    <mergeCell ref="DRE114:DRL114"/>
    <mergeCell ref="DRM114:DRT114"/>
    <mergeCell ref="DRU114:DSB114"/>
    <mergeCell ref="DSC114:DSJ114"/>
    <mergeCell ref="DSK114:DSR114"/>
    <mergeCell ref="DSS114:DSZ114"/>
    <mergeCell ref="DTA114:DTH114"/>
    <mergeCell ref="DTI114:DTP114"/>
    <mergeCell ref="DTQ114:DTX114"/>
    <mergeCell ref="DTY114:DUF114"/>
    <mergeCell ref="DUG114:DUN114"/>
    <mergeCell ref="DUO114:DUV114"/>
    <mergeCell ref="DUW114:DVD114"/>
    <mergeCell ref="DVE114:DVL114"/>
    <mergeCell ref="DVM114:DVT114"/>
    <mergeCell ref="DVU114:DWB114"/>
    <mergeCell ref="DWC114:DWJ114"/>
    <mergeCell ref="DWK114:DWR114"/>
    <mergeCell ref="DWS114:DWZ114"/>
    <mergeCell ref="DXA114:DXH114"/>
    <mergeCell ref="DXI114:DXP114"/>
    <mergeCell ref="DXQ114:DXX114"/>
    <mergeCell ref="DXY114:DYF114"/>
    <mergeCell ref="DDY114:DEF114"/>
    <mergeCell ref="DEG114:DEN114"/>
    <mergeCell ref="DEO114:DEV114"/>
    <mergeCell ref="DEW114:DFD114"/>
    <mergeCell ref="DFE114:DFL114"/>
    <mergeCell ref="DFM114:DFT114"/>
    <mergeCell ref="DFU114:DGB114"/>
    <mergeCell ref="DGC114:DGJ114"/>
    <mergeCell ref="DGK114:DGR114"/>
    <mergeCell ref="DGS114:DGZ114"/>
    <mergeCell ref="DHA114:DHH114"/>
    <mergeCell ref="DHI114:DHP114"/>
    <mergeCell ref="DHQ114:DHX114"/>
    <mergeCell ref="DHY114:DIF114"/>
    <mergeCell ref="DIG114:DIN114"/>
    <mergeCell ref="DIO114:DIV114"/>
    <mergeCell ref="DIW114:DJD114"/>
    <mergeCell ref="DJE114:DJL114"/>
    <mergeCell ref="DJM114:DJT114"/>
    <mergeCell ref="DJU114:DKB114"/>
    <mergeCell ref="DKC114:DKJ114"/>
    <mergeCell ref="DKK114:DKR114"/>
    <mergeCell ref="DKS114:DKZ114"/>
    <mergeCell ref="DLA114:DLH114"/>
    <mergeCell ref="DLI114:DLP114"/>
    <mergeCell ref="DLQ114:DLX114"/>
    <mergeCell ref="DLY114:DMF114"/>
    <mergeCell ref="DMG114:DMN114"/>
    <mergeCell ref="DMO114:DMV114"/>
    <mergeCell ref="DMW114:DND114"/>
    <mergeCell ref="DNE114:DNL114"/>
    <mergeCell ref="DNM114:DNT114"/>
    <mergeCell ref="DNU114:DOB114"/>
    <mergeCell ref="CTU114:CUB114"/>
    <mergeCell ref="CUC114:CUJ114"/>
    <mergeCell ref="CUK114:CUR114"/>
    <mergeCell ref="CUS114:CUZ114"/>
    <mergeCell ref="CVA114:CVH114"/>
    <mergeCell ref="CVI114:CVP114"/>
    <mergeCell ref="CVQ114:CVX114"/>
    <mergeCell ref="CVY114:CWF114"/>
    <mergeCell ref="CWG114:CWN114"/>
    <mergeCell ref="CWO114:CWV114"/>
    <mergeCell ref="CWW114:CXD114"/>
    <mergeCell ref="CXE114:CXL114"/>
    <mergeCell ref="CXM114:CXT114"/>
    <mergeCell ref="CXU114:CYB114"/>
    <mergeCell ref="CYC114:CYJ114"/>
    <mergeCell ref="CYK114:CYR114"/>
    <mergeCell ref="CYS114:CYZ114"/>
    <mergeCell ref="CZA114:CZH114"/>
    <mergeCell ref="CZI114:CZP114"/>
    <mergeCell ref="CZQ114:CZX114"/>
    <mergeCell ref="CZY114:DAF114"/>
    <mergeCell ref="DAG114:DAN114"/>
    <mergeCell ref="DAO114:DAV114"/>
    <mergeCell ref="DAW114:DBD114"/>
    <mergeCell ref="DBE114:DBL114"/>
    <mergeCell ref="DBM114:DBT114"/>
    <mergeCell ref="DBU114:DCB114"/>
    <mergeCell ref="DCC114:DCJ114"/>
    <mergeCell ref="DCK114:DCR114"/>
    <mergeCell ref="DCS114:DCZ114"/>
    <mergeCell ref="DDA114:DDH114"/>
    <mergeCell ref="DDI114:DDP114"/>
    <mergeCell ref="DDQ114:DDX114"/>
    <mergeCell ref="CJQ114:CJX114"/>
    <mergeCell ref="CJY114:CKF114"/>
    <mergeCell ref="CKG114:CKN114"/>
    <mergeCell ref="CKO114:CKV114"/>
    <mergeCell ref="CKW114:CLD114"/>
    <mergeCell ref="CLE114:CLL114"/>
    <mergeCell ref="CLM114:CLT114"/>
    <mergeCell ref="CLU114:CMB114"/>
    <mergeCell ref="CMC114:CMJ114"/>
    <mergeCell ref="CMK114:CMR114"/>
    <mergeCell ref="CMS114:CMZ114"/>
    <mergeCell ref="CNA114:CNH114"/>
    <mergeCell ref="CNI114:CNP114"/>
    <mergeCell ref="CNQ114:CNX114"/>
    <mergeCell ref="CNY114:COF114"/>
    <mergeCell ref="COG114:CON114"/>
    <mergeCell ref="COO114:COV114"/>
    <mergeCell ref="COW114:CPD114"/>
    <mergeCell ref="CPE114:CPL114"/>
    <mergeCell ref="CPM114:CPT114"/>
    <mergeCell ref="CPU114:CQB114"/>
    <mergeCell ref="CQC114:CQJ114"/>
    <mergeCell ref="CQK114:CQR114"/>
    <mergeCell ref="CQS114:CQZ114"/>
    <mergeCell ref="CRA114:CRH114"/>
    <mergeCell ref="CRI114:CRP114"/>
    <mergeCell ref="CRQ114:CRX114"/>
    <mergeCell ref="CRY114:CSF114"/>
    <mergeCell ref="CSG114:CSN114"/>
    <mergeCell ref="CSO114:CSV114"/>
    <mergeCell ref="CSW114:CTD114"/>
    <mergeCell ref="CTE114:CTL114"/>
    <mergeCell ref="CTM114:CTT114"/>
    <mergeCell ref="BZM114:BZT114"/>
    <mergeCell ref="BZU114:CAB114"/>
    <mergeCell ref="CAC114:CAJ114"/>
    <mergeCell ref="CAK114:CAR114"/>
    <mergeCell ref="CAS114:CAZ114"/>
    <mergeCell ref="CBA114:CBH114"/>
    <mergeCell ref="CBI114:CBP114"/>
    <mergeCell ref="CBQ114:CBX114"/>
    <mergeCell ref="CBY114:CCF114"/>
    <mergeCell ref="CCG114:CCN114"/>
    <mergeCell ref="CCO114:CCV114"/>
    <mergeCell ref="CCW114:CDD114"/>
    <mergeCell ref="CDE114:CDL114"/>
    <mergeCell ref="CDM114:CDT114"/>
    <mergeCell ref="CDU114:CEB114"/>
    <mergeCell ref="CEC114:CEJ114"/>
    <mergeCell ref="CEK114:CER114"/>
    <mergeCell ref="CES114:CEZ114"/>
    <mergeCell ref="CFA114:CFH114"/>
    <mergeCell ref="CFI114:CFP114"/>
    <mergeCell ref="CFQ114:CFX114"/>
    <mergeCell ref="CFY114:CGF114"/>
    <mergeCell ref="CGG114:CGN114"/>
    <mergeCell ref="CGO114:CGV114"/>
    <mergeCell ref="CGW114:CHD114"/>
    <mergeCell ref="CHE114:CHL114"/>
    <mergeCell ref="CHM114:CHT114"/>
    <mergeCell ref="CHU114:CIB114"/>
    <mergeCell ref="CIC114:CIJ114"/>
    <mergeCell ref="CIK114:CIR114"/>
    <mergeCell ref="CIS114:CIZ114"/>
    <mergeCell ref="CJA114:CJH114"/>
    <mergeCell ref="CJI114:CJP114"/>
    <mergeCell ref="BPI114:BPP114"/>
    <mergeCell ref="BPQ114:BPX114"/>
    <mergeCell ref="BPY114:BQF114"/>
    <mergeCell ref="BQG114:BQN114"/>
    <mergeCell ref="BQO114:BQV114"/>
    <mergeCell ref="BQW114:BRD114"/>
    <mergeCell ref="BRE114:BRL114"/>
    <mergeCell ref="BRM114:BRT114"/>
    <mergeCell ref="BRU114:BSB114"/>
    <mergeCell ref="BSC114:BSJ114"/>
    <mergeCell ref="BSK114:BSR114"/>
    <mergeCell ref="BSS114:BSZ114"/>
    <mergeCell ref="BTA114:BTH114"/>
    <mergeCell ref="BTI114:BTP114"/>
    <mergeCell ref="BTQ114:BTX114"/>
    <mergeCell ref="BTY114:BUF114"/>
    <mergeCell ref="BUG114:BUN114"/>
    <mergeCell ref="BUO114:BUV114"/>
    <mergeCell ref="BUW114:BVD114"/>
    <mergeCell ref="BVE114:BVL114"/>
    <mergeCell ref="BVM114:BVT114"/>
    <mergeCell ref="BVU114:BWB114"/>
    <mergeCell ref="BWC114:BWJ114"/>
    <mergeCell ref="BWK114:BWR114"/>
    <mergeCell ref="BWS114:BWZ114"/>
    <mergeCell ref="BXA114:BXH114"/>
    <mergeCell ref="BXI114:BXP114"/>
    <mergeCell ref="BXQ114:BXX114"/>
    <mergeCell ref="BXY114:BYF114"/>
    <mergeCell ref="BYG114:BYN114"/>
    <mergeCell ref="BYO114:BYV114"/>
    <mergeCell ref="BYW114:BZD114"/>
    <mergeCell ref="BZE114:BZL114"/>
    <mergeCell ref="BFE114:BFL114"/>
    <mergeCell ref="BFM114:BFT114"/>
    <mergeCell ref="BFU114:BGB114"/>
    <mergeCell ref="BGC114:BGJ114"/>
    <mergeCell ref="BGK114:BGR114"/>
    <mergeCell ref="BGS114:BGZ114"/>
    <mergeCell ref="BHA114:BHH114"/>
    <mergeCell ref="BHI114:BHP114"/>
    <mergeCell ref="BHQ114:BHX114"/>
    <mergeCell ref="BHY114:BIF114"/>
    <mergeCell ref="BIG114:BIN114"/>
    <mergeCell ref="BIO114:BIV114"/>
    <mergeCell ref="BIW114:BJD114"/>
    <mergeCell ref="BJE114:BJL114"/>
    <mergeCell ref="BJM114:BJT114"/>
    <mergeCell ref="BJU114:BKB114"/>
    <mergeCell ref="BKC114:BKJ114"/>
    <mergeCell ref="BKK114:BKR114"/>
    <mergeCell ref="BKS114:BKZ114"/>
    <mergeCell ref="BLA114:BLH114"/>
    <mergeCell ref="BLI114:BLP114"/>
    <mergeCell ref="BLQ114:BLX114"/>
    <mergeCell ref="BLY114:BMF114"/>
    <mergeCell ref="BMG114:BMN114"/>
    <mergeCell ref="BMO114:BMV114"/>
    <mergeCell ref="BMW114:BND114"/>
    <mergeCell ref="BNE114:BNL114"/>
    <mergeCell ref="BNM114:BNT114"/>
    <mergeCell ref="BNU114:BOB114"/>
    <mergeCell ref="BOC114:BOJ114"/>
    <mergeCell ref="BOK114:BOR114"/>
    <mergeCell ref="BOS114:BOZ114"/>
    <mergeCell ref="BPA114:BPH114"/>
    <mergeCell ref="AVA114:AVH114"/>
    <mergeCell ref="AVI114:AVP114"/>
    <mergeCell ref="AVQ114:AVX114"/>
    <mergeCell ref="AVY114:AWF114"/>
    <mergeCell ref="AWG114:AWN114"/>
    <mergeCell ref="AWO114:AWV114"/>
    <mergeCell ref="AWW114:AXD114"/>
    <mergeCell ref="AXE114:AXL114"/>
    <mergeCell ref="AXM114:AXT114"/>
    <mergeCell ref="AXU114:AYB114"/>
    <mergeCell ref="AYC114:AYJ114"/>
    <mergeCell ref="AYK114:AYR114"/>
    <mergeCell ref="AYS114:AYZ114"/>
    <mergeCell ref="AZA114:AZH114"/>
    <mergeCell ref="AZI114:AZP114"/>
    <mergeCell ref="AZQ114:AZX114"/>
    <mergeCell ref="AZY114:BAF114"/>
    <mergeCell ref="BAG114:BAN114"/>
    <mergeCell ref="BAO114:BAV114"/>
    <mergeCell ref="BAW114:BBD114"/>
    <mergeCell ref="BBE114:BBL114"/>
    <mergeCell ref="BBM114:BBT114"/>
    <mergeCell ref="BBU114:BCB114"/>
    <mergeCell ref="BCC114:BCJ114"/>
    <mergeCell ref="BCK114:BCR114"/>
    <mergeCell ref="BCS114:BCZ114"/>
    <mergeCell ref="BDA114:BDH114"/>
    <mergeCell ref="BDI114:BDP114"/>
    <mergeCell ref="BDQ114:BDX114"/>
    <mergeCell ref="BDY114:BEF114"/>
    <mergeCell ref="BEG114:BEN114"/>
    <mergeCell ref="BEO114:BEV114"/>
    <mergeCell ref="BEW114:BFD114"/>
    <mergeCell ref="AKW114:ALD114"/>
    <mergeCell ref="ALE114:ALL114"/>
    <mergeCell ref="ALM114:ALT114"/>
    <mergeCell ref="ALU114:AMB114"/>
    <mergeCell ref="AMC114:AMJ114"/>
    <mergeCell ref="AMK114:AMR114"/>
    <mergeCell ref="AMS114:AMZ114"/>
    <mergeCell ref="ANA114:ANH114"/>
    <mergeCell ref="ANI114:ANP114"/>
    <mergeCell ref="ANQ114:ANX114"/>
    <mergeCell ref="ANY114:AOF114"/>
    <mergeCell ref="AOG114:AON114"/>
    <mergeCell ref="AOO114:AOV114"/>
    <mergeCell ref="AOW114:APD114"/>
    <mergeCell ref="APE114:APL114"/>
    <mergeCell ref="APM114:APT114"/>
    <mergeCell ref="APU114:AQB114"/>
    <mergeCell ref="AQC114:AQJ114"/>
    <mergeCell ref="AQK114:AQR114"/>
    <mergeCell ref="AQS114:AQZ114"/>
    <mergeCell ref="ARA114:ARH114"/>
    <mergeCell ref="ARI114:ARP114"/>
    <mergeCell ref="ARQ114:ARX114"/>
    <mergeCell ref="ARY114:ASF114"/>
    <mergeCell ref="ASG114:ASN114"/>
    <mergeCell ref="ASO114:ASV114"/>
    <mergeCell ref="ASW114:ATD114"/>
    <mergeCell ref="ATE114:ATL114"/>
    <mergeCell ref="ATM114:ATT114"/>
    <mergeCell ref="ATU114:AUB114"/>
    <mergeCell ref="AUC114:AUJ114"/>
    <mergeCell ref="AUK114:AUR114"/>
    <mergeCell ref="AUS114:AUZ114"/>
    <mergeCell ref="AAS114:AAZ114"/>
    <mergeCell ref="ABA114:ABH114"/>
    <mergeCell ref="ABI114:ABP114"/>
    <mergeCell ref="ABQ114:ABX114"/>
    <mergeCell ref="ABY114:ACF114"/>
    <mergeCell ref="ACG114:ACN114"/>
    <mergeCell ref="ACO114:ACV114"/>
    <mergeCell ref="ACW114:ADD114"/>
    <mergeCell ref="ADE114:ADL114"/>
    <mergeCell ref="ADM114:ADT114"/>
    <mergeCell ref="ADU114:AEB114"/>
    <mergeCell ref="AEC114:AEJ114"/>
    <mergeCell ref="AEK114:AER114"/>
    <mergeCell ref="AES114:AEZ114"/>
    <mergeCell ref="AFA114:AFH114"/>
    <mergeCell ref="AFI114:AFP114"/>
    <mergeCell ref="AFQ114:AFX114"/>
    <mergeCell ref="AFY114:AGF114"/>
    <mergeCell ref="AGG114:AGN114"/>
    <mergeCell ref="AGO114:AGV114"/>
    <mergeCell ref="AGW114:AHD114"/>
    <mergeCell ref="AHE114:AHL114"/>
    <mergeCell ref="AHM114:AHT114"/>
    <mergeCell ref="AHU114:AIB114"/>
    <mergeCell ref="AIC114:AIJ114"/>
    <mergeCell ref="AIK114:AIR114"/>
    <mergeCell ref="AIS114:AIZ114"/>
    <mergeCell ref="AJA114:AJH114"/>
    <mergeCell ref="AJI114:AJP114"/>
    <mergeCell ref="AJQ114:AJX114"/>
    <mergeCell ref="AJY114:AKF114"/>
    <mergeCell ref="AKG114:AKN114"/>
    <mergeCell ref="AKO114:AKV114"/>
    <mergeCell ref="QO114:QV114"/>
    <mergeCell ref="QW114:RD114"/>
    <mergeCell ref="RE114:RL114"/>
    <mergeCell ref="RM114:RT114"/>
    <mergeCell ref="RU114:SB114"/>
    <mergeCell ref="SC114:SJ114"/>
    <mergeCell ref="SK114:SR114"/>
    <mergeCell ref="SS114:SZ114"/>
    <mergeCell ref="TA114:TH114"/>
    <mergeCell ref="TI114:TP114"/>
    <mergeCell ref="TQ114:TX114"/>
    <mergeCell ref="TY114:UF114"/>
    <mergeCell ref="UG114:UN114"/>
    <mergeCell ref="UO114:UV114"/>
    <mergeCell ref="UW114:VD114"/>
    <mergeCell ref="VE114:VL114"/>
    <mergeCell ref="VM114:VT114"/>
    <mergeCell ref="VU114:WB114"/>
    <mergeCell ref="WC114:WJ114"/>
    <mergeCell ref="WK114:WR114"/>
    <mergeCell ref="WS114:WZ114"/>
    <mergeCell ref="XA114:XH114"/>
    <mergeCell ref="XI114:XP114"/>
    <mergeCell ref="XQ114:XX114"/>
    <mergeCell ref="XY114:YF114"/>
    <mergeCell ref="YG114:YN114"/>
    <mergeCell ref="YO114:YV114"/>
    <mergeCell ref="YW114:ZD114"/>
    <mergeCell ref="ZE114:ZL114"/>
    <mergeCell ref="ZM114:ZT114"/>
    <mergeCell ref="ZU114:AAB114"/>
    <mergeCell ref="AAC114:AAJ114"/>
    <mergeCell ref="AAK114:AAR114"/>
    <mergeCell ref="XDA113:XDH113"/>
    <mergeCell ref="XDI113:XDP113"/>
    <mergeCell ref="XDQ113:XDX113"/>
    <mergeCell ref="XDY113:XEF113"/>
    <mergeCell ref="XEG113:XEN113"/>
    <mergeCell ref="XEO113:XEV113"/>
    <mergeCell ref="XEW113:XFD113"/>
    <mergeCell ref="A114:H114"/>
    <mergeCell ref="I114:P114"/>
    <mergeCell ref="Q114:X114"/>
    <mergeCell ref="Y114:AF114"/>
    <mergeCell ref="AG114:AN114"/>
    <mergeCell ref="AO114:AV114"/>
    <mergeCell ref="AW114:BD114"/>
    <mergeCell ref="BE114:BL114"/>
    <mergeCell ref="BM114:BT114"/>
    <mergeCell ref="BU114:CB114"/>
    <mergeCell ref="CC114:CJ114"/>
    <mergeCell ref="CK114:CR114"/>
    <mergeCell ref="CS114:CZ114"/>
    <mergeCell ref="DA114:DH114"/>
    <mergeCell ref="DI114:DP114"/>
    <mergeCell ref="DQ114:DX114"/>
    <mergeCell ref="DY114:EF114"/>
    <mergeCell ref="EG114:EN114"/>
    <mergeCell ref="EO114:EV114"/>
    <mergeCell ref="EW114:FD114"/>
    <mergeCell ref="FE114:FL114"/>
    <mergeCell ref="FM114:FT114"/>
    <mergeCell ref="FU114:GB114"/>
    <mergeCell ref="GC114:GJ114"/>
    <mergeCell ref="GK114:GR114"/>
    <mergeCell ref="GS114:GZ114"/>
    <mergeCell ref="HA114:HH114"/>
    <mergeCell ref="HI114:HP114"/>
    <mergeCell ref="HQ114:HX114"/>
    <mergeCell ref="HY114:IF114"/>
    <mergeCell ref="IG114:IN114"/>
    <mergeCell ref="IO114:IV114"/>
    <mergeCell ref="IW114:JD114"/>
    <mergeCell ref="JE114:JL114"/>
    <mergeCell ref="JM114:JT114"/>
    <mergeCell ref="JU114:KB114"/>
    <mergeCell ref="KC114:KJ114"/>
    <mergeCell ref="KK114:KR114"/>
    <mergeCell ref="KS114:KZ114"/>
    <mergeCell ref="LA114:LH114"/>
    <mergeCell ref="LI114:LP114"/>
    <mergeCell ref="LQ114:LX114"/>
    <mergeCell ref="LY114:MF114"/>
    <mergeCell ref="MG114:MN114"/>
    <mergeCell ref="MO114:MV114"/>
    <mergeCell ref="MW114:ND114"/>
    <mergeCell ref="NE114:NL114"/>
    <mergeCell ref="NM114:NT114"/>
    <mergeCell ref="NU114:OB114"/>
    <mergeCell ref="OC114:OJ114"/>
    <mergeCell ref="OK114:OR114"/>
    <mergeCell ref="OS114:OZ114"/>
    <mergeCell ref="PA114:PH114"/>
    <mergeCell ref="PI114:PP114"/>
    <mergeCell ref="PQ114:PX114"/>
    <mergeCell ref="PY114:QF114"/>
    <mergeCell ref="QG114:QN114"/>
    <mergeCell ref="WSW113:WTD113"/>
    <mergeCell ref="WTE113:WTL113"/>
    <mergeCell ref="WTM113:WTT113"/>
    <mergeCell ref="WTU113:WUB113"/>
    <mergeCell ref="WUC113:WUJ113"/>
    <mergeCell ref="WUK113:WUR113"/>
    <mergeCell ref="WUS113:WUZ113"/>
    <mergeCell ref="WVA113:WVH113"/>
    <mergeCell ref="WVI113:WVP113"/>
    <mergeCell ref="WVQ113:WVX113"/>
    <mergeCell ref="WVY113:WWF113"/>
    <mergeCell ref="WWG113:WWN113"/>
    <mergeCell ref="WWO113:WWV113"/>
    <mergeCell ref="WWW113:WXD113"/>
    <mergeCell ref="WXE113:WXL113"/>
    <mergeCell ref="WXM113:WXT113"/>
    <mergeCell ref="WXU113:WYB113"/>
    <mergeCell ref="WYC113:WYJ113"/>
    <mergeCell ref="WYK113:WYR113"/>
    <mergeCell ref="WYS113:WYZ113"/>
    <mergeCell ref="WZA113:WZH113"/>
    <mergeCell ref="WZI113:WZP113"/>
    <mergeCell ref="WZQ113:WZX113"/>
    <mergeCell ref="WZY113:XAF113"/>
    <mergeCell ref="XAG113:XAN113"/>
    <mergeCell ref="XAO113:XAV113"/>
    <mergeCell ref="XAW113:XBD113"/>
    <mergeCell ref="XBE113:XBL113"/>
    <mergeCell ref="XBM113:XBT113"/>
    <mergeCell ref="XBU113:XCB113"/>
    <mergeCell ref="XCC113:XCJ113"/>
    <mergeCell ref="XCK113:XCR113"/>
    <mergeCell ref="XCS113:XCZ113"/>
    <mergeCell ref="WIS113:WIZ113"/>
    <mergeCell ref="WJA113:WJH113"/>
    <mergeCell ref="WJI113:WJP113"/>
    <mergeCell ref="WJQ113:WJX113"/>
    <mergeCell ref="WJY113:WKF113"/>
    <mergeCell ref="WKG113:WKN113"/>
    <mergeCell ref="WKO113:WKV113"/>
    <mergeCell ref="WKW113:WLD113"/>
    <mergeCell ref="WLE113:WLL113"/>
    <mergeCell ref="WLM113:WLT113"/>
    <mergeCell ref="WLU113:WMB113"/>
    <mergeCell ref="WMC113:WMJ113"/>
    <mergeCell ref="WMK113:WMR113"/>
    <mergeCell ref="WMS113:WMZ113"/>
    <mergeCell ref="WNA113:WNH113"/>
    <mergeCell ref="WNI113:WNP113"/>
    <mergeCell ref="WNQ113:WNX113"/>
    <mergeCell ref="WNY113:WOF113"/>
    <mergeCell ref="WOG113:WON113"/>
    <mergeCell ref="WOO113:WOV113"/>
    <mergeCell ref="WOW113:WPD113"/>
    <mergeCell ref="WPE113:WPL113"/>
    <mergeCell ref="WPM113:WPT113"/>
    <mergeCell ref="WPU113:WQB113"/>
    <mergeCell ref="WQC113:WQJ113"/>
    <mergeCell ref="WQK113:WQR113"/>
    <mergeCell ref="WQS113:WQZ113"/>
    <mergeCell ref="WRA113:WRH113"/>
    <mergeCell ref="WRI113:WRP113"/>
    <mergeCell ref="WRQ113:WRX113"/>
    <mergeCell ref="WRY113:WSF113"/>
    <mergeCell ref="WSG113:WSN113"/>
    <mergeCell ref="WSO113:WSV113"/>
    <mergeCell ref="VYO113:VYV113"/>
    <mergeCell ref="VYW113:VZD113"/>
    <mergeCell ref="VZE113:VZL113"/>
    <mergeCell ref="VZM113:VZT113"/>
    <mergeCell ref="VZU113:WAB113"/>
    <mergeCell ref="WAC113:WAJ113"/>
    <mergeCell ref="WAK113:WAR113"/>
    <mergeCell ref="WAS113:WAZ113"/>
    <mergeCell ref="WBA113:WBH113"/>
    <mergeCell ref="WBI113:WBP113"/>
    <mergeCell ref="WBQ113:WBX113"/>
    <mergeCell ref="WBY113:WCF113"/>
    <mergeCell ref="WCG113:WCN113"/>
    <mergeCell ref="WCO113:WCV113"/>
    <mergeCell ref="WCW113:WDD113"/>
    <mergeCell ref="WDE113:WDL113"/>
    <mergeCell ref="WDM113:WDT113"/>
    <mergeCell ref="WDU113:WEB113"/>
    <mergeCell ref="WEC113:WEJ113"/>
    <mergeCell ref="WEK113:WER113"/>
    <mergeCell ref="WES113:WEZ113"/>
    <mergeCell ref="WFA113:WFH113"/>
    <mergeCell ref="WFI113:WFP113"/>
    <mergeCell ref="WFQ113:WFX113"/>
    <mergeCell ref="WFY113:WGF113"/>
    <mergeCell ref="WGG113:WGN113"/>
    <mergeCell ref="WGO113:WGV113"/>
    <mergeCell ref="WGW113:WHD113"/>
    <mergeCell ref="WHE113:WHL113"/>
    <mergeCell ref="WHM113:WHT113"/>
    <mergeCell ref="WHU113:WIB113"/>
    <mergeCell ref="WIC113:WIJ113"/>
    <mergeCell ref="WIK113:WIR113"/>
    <mergeCell ref="VOK113:VOR113"/>
    <mergeCell ref="VOS113:VOZ113"/>
    <mergeCell ref="VPA113:VPH113"/>
    <mergeCell ref="VPI113:VPP113"/>
    <mergeCell ref="VPQ113:VPX113"/>
    <mergeCell ref="VPY113:VQF113"/>
    <mergeCell ref="VQG113:VQN113"/>
    <mergeCell ref="VQO113:VQV113"/>
    <mergeCell ref="VQW113:VRD113"/>
    <mergeCell ref="VRE113:VRL113"/>
    <mergeCell ref="VRM113:VRT113"/>
    <mergeCell ref="VRU113:VSB113"/>
    <mergeCell ref="VSC113:VSJ113"/>
    <mergeCell ref="VSK113:VSR113"/>
    <mergeCell ref="VSS113:VSZ113"/>
    <mergeCell ref="VTA113:VTH113"/>
    <mergeCell ref="VTI113:VTP113"/>
    <mergeCell ref="VTQ113:VTX113"/>
    <mergeCell ref="VTY113:VUF113"/>
    <mergeCell ref="VUG113:VUN113"/>
    <mergeCell ref="VUO113:VUV113"/>
    <mergeCell ref="VUW113:VVD113"/>
    <mergeCell ref="VVE113:VVL113"/>
    <mergeCell ref="VVM113:VVT113"/>
    <mergeCell ref="VVU113:VWB113"/>
    <mergeCell ref="VWC113:VWJ113"/>
    <mergeCell ref="VWK113:VWR113"/>
    <mergeCell ref="VWS113:VWZ113"/>
    <mergeCell ref="VXA113:VXH113"/>
    <mergeCell ref="VXI113:VXP113"/>
    <mergeCell ref="VXQ113:VXX113"/>
    <mergeCell ref="VXY113:VYF113"/>
    <mergeCell ref="VYG113:VYN113"/>
    <mergeCell ref="VEG113:VEN113"/>
    <mergeCell ref="VEO113:VEV113"/>
    <mergeCell ref="VEW113:VFD113"/>
    <mergeCell ref="VFE113:VFL113"/>
    <mergeCell ref="VFM113:VFT113"/>
    <mergeCell ref="VFU113:VGB113"/>
    <mergeCell ref="VGC113:VGJ113"/>
    <mergeCell ref="VGK113:VGR113"/>
    <mergeCell ref="VGS113:VGZ113"/>
    <mergeCell ref="VHA113:VHH113"/>
    <mergeCell ref="VHI113:VHP113"/>
    <mergeCell ref="VHQ113:VHX113"/>
    <mergeCell ref="VHY113:VIF113"/>
    <mergeCell ref="VIG113:VIN113"/>
    <mergeCell ref="VIO113:VIV113"/>
    <mergeCell ref="VIW113:VJD113"/>
    <mergeCell ref="VJE113:VJL113"/>
    <mergeCell ref="VJM113:VJT113"/>
    <mergeCell ref="VJU113:VKB113"/>
    <mergeCell ref="VKC113:VKJ113"/>
    <mergeCell ref="VKK113:VKR113"/>
    <mergeCell ref="VKS113:VKZ113"/>
    <mergeCell ref="VLA113:VLH113"/>
    <mergeCell ref="VLI113:VLP113"/>
    <mergeCell ref="VLQ113:VLX113"/>
    <mergeCell ref="VLY113:VMF113"/>
    <mergeCell ref="VMG113:VMN113"/>
    <mergeCell ref="VMO113:VMV113"/>
    <mergeCell ref="VMW113:VND113"/>
    <mergeCell ref="VNE113:VNL113"/>
    <mergeCell ref="VNM113:VNT113"/>
    <mergeCell ref="VNU113:VOB113"/>
    <mergeCell ref="VOC113:VOJ113"/>
    <mergeCell ref="UUC113:UUJ113"/>
    <mergeCell ref="UUK113:UUR113"/>
    <mergeCell ref="UUS113:UUZ113"/>
    <mergeCell ref="UVA113:UVH113"/>
    <mergeCell ref="UVI113:UVP113"/>
    <mergeCell ref="UVQ113:UVX113"/>
    <mergeCell ref="UVY113:UWF113"/>
    <mergeCell ref="UWG113:UWN113"/>
    <mergeCell ref="UWO113:UWV113"/>
    <mergeCell ref="UWW113:UXD113"/>
    <mergeCell ref="UXE113:UXL113"/>
    <mergeCell ref="UXM113:UXT113"/>
    <mergeCell ref="UXU113:UYB113"/>
    <mergeCell ref="UYC113:UYJ113"/>
    <mergeCell ref="UYK113:UYR113"/>
    <mergeCell ref="UYS113:UYZ113"/>
    <mergeCell ref="UZA113:UZH113"/>
    <mergeCell ref="UZI113:UZP113"/>
    <mergeCell ref="UZQ113:UZX113"/>
    <mergeCell ref="UZY113:VAF113"/>
    <mergeCell ref="VAG113:VAN113"/>
    <mergeCell ref="VAO113:VAV113"/>
    <mergeCell ref="VAW113:VBD113"/>
    <mergeCell ref="VBE113:VBL113"/>
    <mergeCell ref="VBM113:VBT113"/>
    <mergeCell ref="VBU113:VCB113"/>
    <mergeCell ref="VCC113:VCJ113"/>
    <mergeCell ref="VCK113:VCR113"/>
    <mergeCell ref="VCS113:VCZ113"/>
    <mergeCell ref="VDA113:VDH113"/>
    <mergeCell ref="VDI113:VDP113"/>
    <mergeCell ref="VDQ113:VDX113"/>
    <mergeCell ref="VDY113:VEF113"/>
    <mergeCell ref="UJY113:UKF113"/>
    <mergeCell ref="UKG113:UKN113"/>
    <mergeCell ref="UKO113:UKV113"/>
    <mergeCell ref="UKW113:ULD113"/>
    <mergeCell ref="ULE113:ULL113"/>
    <mergeCell ref="ULM113:ULT113"/>
    <mergeCell ref="ULU113:UMB113"/>
    <mergeCell ref="UMC113:UMJ113"/>
    <mergeCell ref="UMK113:UMR113"/>
    <mergeCell ref="UMS113:UMZ113"/>
    <mergeCell ref="UNA113:UNH113"/>
    <mergeCell ref="UNI113:UNP113"/>
    <mergeCell ref="UNQ113:UNX113"/>
    <mergeCell ref="UNY113:UOF113"/>
    <mergeCell ref="UOG113:UON113"/>
    <mergeCell ref="UOO113:UOV113"/>
    <mergeCell ref="UOW113:UPD113"/>
    <mergeCell ref="UPE113:UPL113"/>
    <mergeCell ref="UPM113:UPT113"/>
    <mergeCell ref="UPU113:UQB113"/>
    <mergeCell ref="UQC113:UQJ113"/>
    <mergeCell ref="UQK113:UQR113"/>
    <mergeCell ref="UQS113:UQZ113"/>
    <mergeCell ref="URA113:URH113"/>
    <mergeCell ref="URI113:URP113"/>
    <mergeCell ref="URQ113:URX113"/>
    <mergeCell ref="URY113:USF113"/>
    <mergeCell ref="USG113:USN113"/>
    <mergeCell ref="USO113:USV113"/>
    <mergeCell ref="USW113:UTD113"/>
    <mergeCell ref="UTE113:UTL113"/>
    <mergeCell ref="UTM113:UTT113"/>
    <mergeCell ref="UTU113:UUB113"/>
    <mergeCell ref="TZU113:UAB113"/>
    <mergeCell ref="UAC113:UAJ113"/>
    <mergeCell ref="UAK113:UAR113"/>
    <mergeCell ref="UAS113:UAZ113"/>
    <mergeCell ref="UBA113:UBH113"/>
    <mergeCell ref="UBI113:UBP113"/>
    <mergeCell ref="UBQ113:UBX113"/>
    <mergeCell ref="UBY113:UCF113"/>
    <mergeCell ref="UCG113:UCN113"/>
    <mergeCell ref="UCO113:UCV113"/>
    <mergeCell ref="UCW113:UDD113"/>
    <mergeCell ref="UDE113:UDL113"/>
    <mergeCell ref="UDM113:UDT113"/>
    <mergeCell ref="UDU113:UEB113"/>
    <mergeCell ref="UEC113:UEJ113"/>
    <mergeCell ref="UEK113:UER113"/>
    <mergeCell ref="UES113:UEZ113"/>
    <mergeCell ref="UFA113:UFH113"/>
    <mergeCell ref="UFI113:UFP113"/>
    <mergeCell ref="UFQ113:UFX113"/>
    <mergeCell ref="UFY113:UGF113"/>
    <mergeCell ref="UGG113:UGN113"/>
    <mergeCell ref="UGO113:UGV113"/>
    <mergeCell ref="UGW113:UHD113"/>
    <mergeCell ref="UHE113:UHL113"/>
    <mergeCell ref="UHM113:UHT113"/>
    <mergeCell ref="UHU113:UIB113"/>
    <mergeCell ref="UIC113:UIJ113"/>
    <mergeCell ref="UIK113:UIR113"/>
    <mergeCell ref="UIS113:UIZ113"/>
    <mergeCell ref="UJA113:UJH113"/>
    <mergeCell ref="UJI113:UJP113"/>
    <mergeCell ref="UJQ113:UJX113"/>
    <mergeCell ref="TPQ113:TPX113"/>
    <mergeCell ref="TPY113:TQF113"/>
    <mergeCell ref="TQG113:TQN113"/>
    <mergeCell ref="TQO113:TQV113"/>
    <mergeCell ref="TQW113:TRD113"/>
    <mergeCell ref="TRE113:TRL113"/>
    <mergeCell ref="TRM113:TRT113"/>
    <mergeCell ref="TRU113:TSB113"/>
    <mergeCell ref="TSC113:TSJ113"/>
    <mergeCell ref="TSK113:TSR113"/>
    <mergeCell ref="TSS113:TSZ113"/>
    <mergeCell ref="TTA113:TTH113"/>
    <mergeCell ref="TTI113:TTP113"/>
    <mergeCell ref="TTQ113:TTX113"/>
    <mergeCell ref="TTY113:TUF113"/>
    <mergeCell ref="TUG113:TUN113"/>
    <mergeCell ref="TUO113:TUV113"/>
    <mergeCell ref="TUW113:TVD113"/>
    <mergeCell ref="TVE113:TVL113"/>
    <mergeCell ref="TVM113:TVT113"/>
    <mergeCell ref="TVU113:TWB113"/>
    <mergeCell ref="TWC113:TWJ113"/>
    <mergeCell ref="TWK113:TWR113"/>
    <mergeCell ref="TWS113:TWZ113"/>
    <mergeCell ref="TXA113:TXH113"/>
    <mergeCell ref="TXI113:TXP113"/>
    <mergeCell ref="TXQ113:TXX113"/>
    <mergeCell ref="TXY113:TYF113"/>
    <mergeCell ref="TYG113:TYN113"/>
    <mergeCell ref="TYO113:TYV113"/>
    <mergeCell ref="TYW113:TZD113"/>
    <mergeCell ref="TZE113:TZL113"/>
    <mergeCell ref="TZM113:TZT113"/>
    <mergeCell ref="TFM113:TFT113"/>
    <mergeCell ref="TFU113:TGB113"/>
    <mergeCell ref="TGC113:TGJ113"/>
    <mergeCell ref="TGK113:TGR113"/>
    <mergeCell ref="TGS113:TGZ113"/>
    <mergeCell ref="THA113:THH113"/>
    <mergeCell ref="THI113:THP113"/>
    <mergeCell ref="THQ113:THX113"/>
    <mergeCell ref="THY113:TIF113"/>
    <mergeCell ref="TIG113:TIN113"/>
    <mergeCell ref="TIO113:TIV113"/>
    <mergeCell ref="TIW113:TJD113"/>
    <mergeCell ref="TJE113:TJL113"/>
    <mergeCell ref="TJM113:TJT113"/>
    <mergeCell ref="TJU113:TKB113"/>
    <mergeCell ref="TKC113:TKJ113"/>
    <mergeCell ref="TKK113:TKR113"/>
    <mergeCell ref="TKS113:TKZ113"/>
    <mergeCell ref="TLA113:TLH113"/>
    <mergeCell ref="TLI113:TLP113"/>
    <mergeCell ref="TLQ113:TLX113"/>
    <mergeCell ref="TLY113:TMF113"/>
    <mergeCell ref="TMG113:TMN113"/>
    <mergeCell ref="TMO113:TMV113"/>
    <mergeCell ref="TMW113:TND113"/>
    <mergeCell ref="TNE113:TNL113"/>
    <mergeCell ref="TNM113:TNT113"/>
    <mergeCell ref="TNU113:TOB113"/>
    <mergeCell ref="TOC113:TOJ113"/>
    <mergeCell ref="TOK113:TOR113"/>
    <mergeCell ref="TOS113:TOZ113"/>
    <mergeCell ref="TPA113:TPH113"/>
    <mergeCell ref="TPI113:TPP113"/>
    <mergeCell ref="SVI113:SVP113"/>
    <mergeCell ref="SVQ113:SVX113"/>
    <mergeCell ref="SVY113:SWF113"/>
    <mergeCell ref="SWG113:SWN113"/>
    <mergeCell ref="SWO113:SWV113"/>
    <mergeCell ref="SWW113:SXD113"/>
    <mergeCell ref="SXE113:SXL113"/>
    <mergeCell ref="SXM113:SXT113"/>
    <mergeCell ref="SXU113:SYB113"/>
    <mergeCell ref="SYC113:SYJ113"/>
    <mergeCell ref="SYK113:SYR113"/>
    <mergeCell ref="SYS113:SYZ113"/>
    <mergeCell ref="SZA113:SZH113"/>
    <mergeCell ref="SZI113:SZP113"/>
    <mergeCell ref="SZQ113:SZX113"/>
    <mergeCell ref="SZY113:TAF113"/>
    <mergeCell ref="TAG113:TAN113"/>
    <mergeCell ref="TAO113:TAV113"/>
    <mergeCell ref="TAW113:TBD113"/>
    <mergeCell ref="TBE113:TBL113"/>
    <mergeCell ref="TBM113:TBT113"/>
    <mergeCell ref="TBU113:TCB113"/>
    <mergeCell ref="TCC113:TCJ113"/>
    <mergeCell ref="TCK113:TCR113"/>
    <mergeCell ref="TCS113:TCZ113"/>
    <mergeCell ref="TDA113:TDH113"/>
    <mergeCell ref="TDI113:TDP113"/>
    <mergeCell ref="TDQ113:TDX113"/>
    <mergeCell ref="TDY113:TEF113"/>
    <mergeCell ref="TEG113:TEN113"/>
    <mergeCell ref="TEO113:TEV113"/>
    <mergeCell ref="TEW113:TFD113"/>
    <mergeCell ref="TFE113:TFL113"/>
    <mergeCell ref="SLE113:SLL113"/>
    <mergeCell ref="SLM113:SLT113"/>
    <mergeCell ref="SLU113:SMB113"/>
    <mergeCell ref="SMC113:SMJ113"/>
    <mergeCell ref="SMK113:SMR113"/>
    <mergeCell ref="SMS113:SMZ113"/>
    <mergeCell ref="SNA113:SNH113"/>
    <mergeCell ref="SNI113:SNP113"/>
    <mergeCell ref="SNQ113:SNX113"/>
    <mergeCell ref="SNY113:SOF113"/>
    <mergeCell ref="SOG113:SON113"/>
    <mergeCell ref="SOO113:SOV113"/>
    <mergeCell ref="SOW113:SPD113"/>
    <mergeCell ref="SPE113:SPL113"/>
    <mergeCell ref="SPM113:SPT113"/>
    <mergeCell ref="SPU113:SQB113"/>
    <mergeCell ref="SQC113:SQJ113"/>
    <mergeCell ref="SQK113:SQR113"/>
    <mergeCell ref="SQS113:SQZ113"/>
    <mergeCell ref="SRA113:SRH113"/>
    <mergeCell ref="SRI113:SRP113"/>
    <mergeCell ref="SRQ113:SRX113"/>
    <mergeCell ref="SRY113:SSF113"/>
    <mergeCell ref="SSG113:SSN113"/>
    <mergeCell ref="SSO113:SSV113"/>
    <mergeCell ref="SSW113:STD113"/>
    <mergeCell ref="STE113:STL113"/>
    <mergeCell ref="STM113:STT113"/>
    <mergeCell ref="STU113:SUB113"/>
    <mergeCell ref="SUC113:SUJ113"/>
    <mergeCell ref="SUK113:SUR113"/>
    <mergeCell ref="SUS113:SUZ113"/>
    <mergeCell ref="SVA113:SVH113"/>
    <mergeCell ref="SBA113:SBH113"/>
    <mergeCell ref="SBI113:SBP113"/>
    <mergeCell ref="SBQ113:SBX113"/>
    <mergeCell ref="SBY113:SCF113"/>
    <mergeCell ref="SCG113:SCN113"/>
    <mergeCell ref="SCO113:SCV113"/>
    <mergeCell ref="SCW113:SDD113"/>
    <mergeCell ref="SDE113:SDL113"/>
    <mergeCell ref="SDM113:SDT113"/>
    <mergeCell ref="SDU113:SEB113"/>
    <mergeCell ref="SEC113:SEJ113"/>
    <mergeCell ref="SEK113:SER113"/>
    <mergeCell ref="SES113:SEZ113"/>
    <mergeCell ref="SFA113:SFH113"/>
    <mergeCell ref="SFI113:SFP113"/>
    <mergeCell ref="SFQ113:SFX113"/>
    <mergeCell ref="SFY113:SGF113"/>
    <mergeCell ref="SGG113:SGN113"/>
    <mergeCell ref="SGO113:SGV113"/>
    <mergeCell ref="SGW113:SHD113"/>
    <mergeCell ref="SHE113:SHL113"/>
    <mergeCell ref="SHM113:SHT113"/>
    <mergeCell ref="SHU113:SIB113"/>
    <mergeCell ref="SIC113:SIJ113"/>
    <mergeCell ref="SIK113:SIR113"/>
    <mergeCell ref="SIS113:SIZ113"/>
    <mergeCell ref="SJA113:SJH113"/>
    <mergeCell ref="SJI113:SJP113"/>
    <mergeCell ref="SJQ113:SJX113"/>
    <mergeCell ref="SJY113:SKF113"/>
    <mergeCell ref="SKG113:SKN113"/>
    <mergeCell ref="SKO113:SKV113"/>
    <mergeCell ref="SKW113:SLD113"/>
    <mergeCell ref="RQW113:RRD113"/>
    <mergeCell ref="RRE113:RRL113"/>
    <mergeCell ref="RRM113:RRT113"/>
    <mergeCell ref="RRU113:RSB113"/>
    <mergeCell ref="RSC113:RSJ113"/>
    <mergeCell ref="RSK113:RSR113"/>
    <mergeCell ref="RSS113:RSZ113"/>
    <mergeCell ref="RTA113:RTH113"/>
    <mergeCell ref="RTI113:RTP113"/>
    <mergeCell ref="RTQ113:RTX113"/>
    <mergeCell ref="RTY113:RUF113"/>
    <mergeCell ref="RUG113:RUN113"/>
    <mergeCell ref="RUO113:RUV113"/>
    <mergeCell ref="RUW113:RVD113"/>
    <mergeCell ref="RVE113:RVL113"/>
    <mergeCell ref="RVM113:RVT113"/>
    <mergeCell ref="RVU113:RWB113"/>
    <mergeCell ref="RWC113:RWJ113"/>
    <mergeCell ref="RWK113:RWR113"/>
    <mergeCell ref="RWS113:RWZ113"/>
    <mergeCell ref="RXA113:RXH113"/>
    <mergeCell ref="RXI113:RXP113"/>
    <mergeCell ref="RXQ113:RXX113"/>
    <mergeCell ref="RXY113:RYF113"/>
    <mergeCell ref="RYG113:RYN113"/>
    <mergeCell ref="RYO113:RYV113"/>
    <mergeCell ref="RYW113:RZD113"/>
    <mergeCell ref="RZE113:RZL113"/>
    <mergeCell ref="RZM113:RZT113"/>
    <mergeCell ref="RZU113:SAB113"/>
    <mergeCell ref="SAC113:SAJ113"/>
    <mergeCell ref="SAK113:SAR113"/>
    <mergeCell ref="SAS113:SAZ113"/>
    <mergeCell ref="RGS113:RGZ113"/>
    <mergeCell ref="RHA113:RHH113"/>
    <mergeCell ref="RHI113:RHP113"/>
    <mergeCell ref="RHQ113:RHX113"/>
    <mergeCell ref="RHY113:RIF113"/>
    <mergeCell ref="RIG113:RIN113"/>
    <mergeCell ref="RIO113:RIV113"/>
    <mergeCell ref="RIW113:RJD113"/>
    <mergeCell ref="RJE113:RJL113"/>
    <mergeCell ref="RJM113:RJT113"/>
    <mergeCell ref="RJU113:RKB113"/>
    <mergeCell ref="RKC113:RKJ113"/>
    <mergeCell ref="RKK113:RKR113"/>
    <mergeCell ref="RKS113:RKZ113"/>
    <mergeCell ref="RLA113:RLH113"/>
    <mergeCell ref="RLI113:RLP113"/>
    <mergeCell ref="RLQ113:RLX113"/>
    <mergeCell ref="RLY113:RMF113"/>
    <mergeCell ref="RMG113:RMN113"/>
    <mergeCell ref="RMO113:RMV113"/>
    <mergeCell ref="RMW113:RND113"/>
    <mergeCell ref="RNE113:RNL113"/>
    <mergeCell ref="RNM113:RNT113"/>
    <mergeCell ref="RNU113:ROB113"/>
    <mergeCell ref="ROC113:ROJ113"/>
    <mergeCell ref="ROK113:ROR113"/>
    <mergeCell ref="ROS113:ROZ113"/>
    <mergeCell ref="RPA113:RPH113"/>
    <mergeCell ref="RPI113:RPP113"/>
    <mergeCell ref="RPQ113:RPX113"/>
    <mergeCell ref="RPY113:RQF113"/>
    <mergeCell ref="RQG113:RQN113"/>
    <mergeCell ref="RQO113:RQV113"/>
    <mergeCell ref="QWO113:QWV113"/>
    <mergeCell ref="QWW113:QXD113"/>
    <mergeCell ref="QXE113:QXL113"/>
    <mergeCell ref="QXM113:QXT113"/>
    <mergeCell ref="QXU113:QYB113"/>
    <mergeCell ref="QYC113:QYJ113"/>
    <mergeCell ref="QYK113:QYR113"/>
    <mergeCell ref="QYS113:QYZ113"/>
    <mergeCell ref="QZA113:QZH113"/>
    <mergeCell ref="QZI113:QZP113"/>
    <mergeCell ref="QZQ113:QZX113"/>
    <mergeCell ref="QZY113:RAF113"/>
    <mergeCell ref="RAG113:RAN113"/>
    <mergeCell ref="RAO113:RAV113"/>
    <mergeCell ref="RAW113:RBD113"/>
    <mergeCell ref="RBE113:RBL113"/>
    <mergeCell ref="RBM113:RBT113"/>
    <mergeCell ref="RBU113:RCB113"/>
    <mergeCell ref="RCC113:RCJ113"/>
    <mergeCell ref="RCK113:RCR113"/>
    <mergeCell ref="RCS113:RCZ113"/>
    <mergeCell ref="RDA113:RDH113"/>
    <mergeCell ref="RDI113:RDP113"/>
    <mergeCell ref="RDQ113:RDX113"/>
    <mergeCell ref="RDY113:REF113"/>
    <mergeCell ref="REG113:REN113"/>
    <mergeCell ref="REO113:REV113"/>
    <mergeCell ref="REW113:RFD113"/>
    <mergeCell ref="RFE113:RFL113"/>
    <mergeCell ref="RFM113:RFT113"/>
    <mergeCell ref="RFU113:RGB113"/>
    <mergeCell ref="RGC113:RGJ113"/>
    <mergeCell ref="RGK113:RGR113"/>
    <mergeCell ref="QMK113:QMR113"/>
    <mergeCell ref="QMS113:QMZ113"/>
    <mergeCell ref="QNA113:QNH113"/>
    <mergeCell ref="QNI113:QNP113"/>
    <mergeCell ref="QNQ113:QNX113"/>
    <mergeCell ref="QNY113:QOF113"/>
    <mergeCell ref="QOG113:QON113"/>
    <mergeCell ref="QOO113:QOV113"/>
    <mergeCell ref="QOW113:QPD113"/>
    <mergeCell ref="QPE113:QPL113"/>
    <mergeCell ref="QPM113:QPT113"/>
    <mergeCell ref="QPU113:QQB113"/>
    <mergeCell ref="QQC113:QQJ113"/>
    <mergeCell ref="QQK113:QQR113"/>
    <mergeCell ref="QQS113:QQZ113"/>
    <mergeCell ref="QRA113:QRH113"/>
    <mergeCell ref="QRI113:QRP113"/>
    <mergeCell ref="QRQ113:QRX113"/>
    <mergeCell ref="QRY113:QSF113"/>
    <mergeCell ref="QSG113:QSN113"/>
    <mergeCell ref="QSO113:QSV113"/>
    <mergeCell ref="QSW113:QTD113"/>
    <mergeCell ref="QTE113:QTL113"/>
    <mergeCell ref="QTM113:QTT113"/>
    <mergeCell ref="QTU113:QUB113"/>
    <mergeCell ref="QUC113:QUJ113"/>
    <mergeCell ref="QUK113:QUR113"/>
    <mergeCell ref="QUS113:QUZ113"/>
    <mergeCell ref="QVA113:QVH113"/>
    <mergeCell ref="QVI113:QVP113"/>
    <mergeCell ref="QVQ113:QVX113"/>
    <mergeCell ref="QVY113:QWF113"/>
    <mergeCell ref="QWG113:QWN113"/>
    <mergeCell ref="QCG113:QCN113"/>
    <mergeCell ref="QCO113:QCV113"/>
    <mergeCell ref="QCW113:QDD113"/>
    <mergeCell ref="QDE113:QDL113"/>
    <mergeCell ref="QDM113:QDT113"/>
    <mergeCell ref="QDU113:QEB113"/>
    <mergeCell ref="QEC113:QEJ113"/>
    <mergeCell ref="QEK113:QER113"/>
    <mergeCell ref="QES113:QEZ113"/>
    <mergeCell ref="QFA113:QFH113"/>
    <mergeCell ref="QFI113:QFP113"/>
    <mergeCell ref="QFQ113:QFX113"/>
    <mergeCell ref="QFY113:QGF113"/>
    <mergeCell ref="QGG113:QGN113"/>
    <mergeCell ref="QGO113:QGV113"/>
    <mergeCell ref="QGW113:QHD113"/>
    <mergeCell ref="QHE113:QHL113"/>
    <mergeCell ref="QHM113:QHT113"/>
    <mergeCell ref="QHU113:QIB113"/>
    <mergeCell ref="QIC113:QIJ113"/>
    <mergeCell ref="QIK113:QIR113"/>
    <mergeCell ref="QIS113:QIZ113"/>
    <mergeCell ref="QJA113:QJH113"/>
    <mergeCell ref="QJI113:QJP113"/>
    <mergeCell ref="QJQ113:QJX113"/>
    <mergeCell ref="QJY113:QKF113"/>
    <mergeCell ref="QKG113:QKN113"/>
    <mergeCell ref="QKO113:QKV113"/>
    <mergeCell ref="QKW113:QLD113"/>
    <mergeCell ref="QLE113:QLL113"/>
    <mergeCell ref="QLM113:QLT113"/>
    <mergeCell ref="QLU113:QMB113"/>
    <mergeCell ref="QMC113:QMJ113"/>
    <mergeCell ref="PSC113:PSJ113"/>
    <mergeCell ref="PSK113:PSR113"/>
    <mergeCell ref="PSS113:PSZ113"/>
    <mergeCell ref="PTA113:PTH113"/>
    <mergeCell ref="PTI113:PTP113"/>
    <mergeCell ref="PTQ113:PTX113"/>
    <mergeCell ref="PTY113:PUF113"/>
    <mergeCell ref="PUG113:PUN113"/>
    <mergeCell ref="PUO113:PUV113"/>
    <mergeCell ref="PUW113:PVD113"/>
    <mergeCell ref="PVE113:PVL113"/>
    <mergeCell ref="PVM113:PVT113"/>
    <mergeCell ref="PVU113:PWB113"/>
    <mergeCell ref="PWC113:PWJ113"/>
    <mergeCell ref="PWK113:PWR113"/>
    <mergeCell ref="PWS113:PWZ113"/>
    <mergeCell ref="PXA113:PXH113"/>
    <mergeCell ref="PXI113:PXP113"/>
    <mergeCell ref="PXQ113:PXX113"/>
    <mergeCell ref="PXY113:PYF113"/>
    <mergeCell ref="PYG113:PYN113"/>
    <mergeCell ref="PYO113:PYV113"/>
    <mergeCell ref="PYW113:PZD113"/>
    <mergeCell ref="PZE113:PZL113"/>
    <mergeCell ref="PZM113:PZT113"/>
    <mergeCell ref="PZU113:QAB113"/>
    <mergeCell ref="QAC113:QAJ113"/>
    <mergeCell ref="QAK113:QAR113"/>
    <mergeCell ref="QAS113:QAZ113"/>
    <mergeCell ref="QBA113:QBH113"/>
    <mergeCell ref="QBI113:QBP113"/>
    <mergeCell ref="QBQ113:QBX113"/>
    <mergeCell ref="QBY113:QCF113"/>
    <mergeCell ref="PHY113:PIF113"/>
    <mergeCell ref="PIG113:PIN113"/>
    <mergeCell ref="PIO113:PIV113"/>
    <mergeCell ref="PIW113:PJD113"/>
    <mergeCell ref="PJE113:PJL113"/>
    <mergeCell ref="PJM113:PJT113"/>
    <mergeCell ref="PJU113:PKB113"/>
    <mergeCell ref="PKC113:PKJ113"/>
    <mergeCell ref="PKK113:PKR113"/>
    <mergeCell ref="PKS113:PKZ113"/>
    <mergeCell ref="PLA113:PLH113"/>
    <mergeCell ref="PLI113:PLP113"/>
    <mergeCell ref="PLQ113:PLX113"/>
    <mergeCell ref="PLY113:PMF113"/>
    <mergeCell ref="PMG113:PMN113"/>
    <mergeCell ref="PMO113:PMV113"/>
    <mergeCell ref="PMW113:PND113"/>
    <mergeCell ref="PNE113:PNL113"/>
    <mergeCell ref="PNM113:PNT113"/>
    <mergeCell ref="PNU113:POB113"/>
    <mergeCell ref="POC113:POJ113"/>
    <mergeCell ref="POK113:POR113"/>
    <mergeCell ref="POS113:POZ113"/>
    <mergeCell ref="PPA113:PPH113"/>
    <mergeCell ref="PPI113:PPP113"/>
    <mergeCell ref="PPQ113:PPX113"/>
    <mergeCell ref="PPY113:PQF113"/>
    <mergeCell ref="PQG113:PQN113"/>
    <mergeCell ref="PQO113:PQV113"/>
    <mergeCell ref="PQW113:PRD113"/>
    <mergeCell ref="PRE113:PRL113"/>
    <mergeCell ref="PRM113:PRT113"/>
    <mergeCell ref="PRU113:PSB113"/>
    <mergeCell ref="OXU113:OYB113"/>
    <mergeCell ref="OYC113:OYJ113"/>
    <mergeCell ref="OYK113:OYR113"/>
    <mergeCell ref="OYS113:OYZ113"/>
    <mergeCell ref="OZA113:OZH113"/>
    <mergeCell ref="OZI113:OZP113"/>
    <mergeCell ref="OZQ113:OZX113"/>
    <mergeCell ref="OZY113:PAF113"/>
    <mergeCell ref="PAG113:PAN113"/>
    <mergeCell ref="PAO113:PAV113"/>
    <mergeCell ref="PAW113:PBD113"/>
    <mergeCell ref="PBE113:PBL113"/>
    <mergeCell ref="PBM113:PBT113"/>
    <mergeCell ref="PBU113:PCB113"/>
    <mergeCell ref="PCC113:PCJ113"/>
    <mergeCell ref="PCK113:PCR113"/>
    <mergeCell ref="PCS113:PCZ113"/>
    <mergeCell ref="PDA113:PDH113"/>
    <mergeCell ref="PDI113:PDP113"/>
    <mergeCell ref="PDQ113:PDX113"/>
    <mergeCell ref="PDY113:PEF113"/>
    <mergeCell ref="PEG113:PEN113"/>
    <mergeCell ref="PEO113:PEV113"/>
    <mergeCell ref="PEW113:PFD113"/>
    <mergeCell ref="PFE113:PFL113"/>
    <mergeCell ref="PFM113:PFT113"/>
    <mergeCell ref="PFU113:PGB113"/>
    <mergeCell ref="PGC113:PGJ113"/>
    <mergeCell ref="PGK113:PGR113"/>
    <mergeCell ref="PGS113:PGZ113"/>
    <mergeCell ref="PHA113:PHH113"/>
    <mergeCell ref="PHI113:PHP113"/>
    <mergeCell ref="PHQ113:PHX113"/>
    <mergeCell ref="ONQ113:ONX113"/>
    <mergeCell ref="ONY113:OOF113"/>
    <mergeCell ref="OOG113:OON113"/>
    <mergeCell ref="OOO113:OOV113"/>
    <mergeCell ref="OOW113:OPD113"/>
    <mergeCell ref="OPE113:OPL113"/>
    <mergeCell ref="OPM113:OPT113"/>
    <mergeCell ref="OPU113:OQB113"/>
    <mergeCell ref="OQC113:OQJ113"/>
    <mergeCell ref="OQK113:OQR113"/>
    <mergeCell ref="OQS113:OQZ113"/>
    <mergeCell ref="ORA113:ORH113"/>
    <mergeCell ref="ORI113:ORP113"/>
    <mergeCell ref="ORQ113:ORX113"/>
    <mergeCell ref="ORY113:OSF113"/>
    <mergeCell ref="OSG113:OSN113"/>
    <mergeCell ref="OSO113:OSV113"/>
    <mergeCell ref="OSW113:OTD113"/>
    <mergeCell ref="OTE113:OTL113"/>
    <mergeCell ref="OTM113:OTT113"/>
    <mergeCell ref="OTU113:OUB113"/>
    <mergeCell ref="OUC113:OUJ113"/>
    <mergeCell ref="OUK113:OUR113"/>
    <mergeCell ref="OUS113:OUZ113"/>
    <mergeCell ref="OVA113:OVH113"/>
    <mergeCell ref="OVI113:OVP113"/>
    <mergeCell ref="OVQ113:OVX113"/>
    <mergeCell ref="OVY113:OWF113"/>
    <mergeCell ref="OWG113:OWN113"/>
    <mergeCell ref="OWO113:OWV113"/>
    <mergeCell ref="OWW113:OXD113"/>
    <mergeCell ref="OXE113:OXL113"/>
    <mergeCell ref="OXM113:OXT113"/>
    <mergeCell ref="ODM113:ODT113"/>
    <mergeCell ref="ODU113:OEB113"/>
    <mergeCell ref="OEC113:OEJ113"/>
    <mergeCell ref="OEK113:OER113"/>
    <mergeCell ref="OES113:OEZ113"/>
    <mergeCell ref="OFA113:OFH113"/>
    <mergeCell ref="OFI113:OFP113"/>
    <mergeCell ref="OFQ113:OFX113"/>
    <mergeCell ref="OFY113:OGF113"/>
    <mergeCell ref="OGG113:OGN113"/>
    <mergeCell ref="OGO113:OGV113"/>
    <mergeCell ref="OGW113:OHD113"/>
    <mergeCell ref="OHE113:OHL113"/>
    <mergeCell ref="OHM113:OHT113"/>
    <mergeCell ref="OHU113:OIB113"/>
    <mergeCell ref="OIC113:OIJ113"/>
    <mergeCell ref="OIK113:OIR113"/>
    <mergeCell ref="OIS113:OIZ113"/>
    <mergeCell ref="OJA113:OJH113"/>
    <mergeCell ref="OJI113:OJP113"/>
    <mergeCell ref="OJQ113:OJX113"/>
    <mergeCell ref="OJY113:OKF113"/>
    <mergeCell ref="OKG113:OKN113"/>
    <mergeCell ref="OKO113:OKV113"/>
    <mergeCell ref="OKW113:OLD113"/>
    <mergeCell ref="OLE113:OLL113"/>
    <mergeCell ref="OLM113:OLT113"/>
    <mergeCell ref="OLU113:OMB113"/>
    <mergeCell ref="OMC113:OMJ113"/>
    <mergeCell ref="OMK113:OMR113"/>
    <mergeCell ref="OMS113:OMZ113"/>
    <mergeCell ref="ONA113:ONH113"/>
    <mergeCell ref="ONI113:ONP113"/>
    <mergeCell ref="NTI113:NTP113"/>
    <mergeCell ref="NTQ113:NTX113"/>
    <mergeCell ref="NTY113:NUF113"/>
    <mergeCell ref="NUG113:NUN113"/>
    <mergeCell ref="NUO113:NUV113"/>
    <mergeCell ref="NUW113:NVD113"/>
    <mergeCell ref="NVE113:NVL113"/>
    <mergeCell ref="NVM113:NVT113"/>
    <mergeCell ref="NVU113:NWB113"/>
    <mergeCell ref="NWC113:NWJ113"/>
    <mergeCell ref="NWK113:NWR113"/>
    <mergeCell ref="NWS113:NWZ113"/>
    <mergeCell ref="NXA113:NXH113"/>
    <mergeCell ref="NXI113:NXP113"/>
    <mergeCell ref="NXQ113:NXX113"/>
    <mergeCell ref="NXY113:NYF113"/>
    <mergeCell ref="NYG113:NYN113"/>
    <mergeCell ref="NYO113:NYV113"/>
    <mergeCell ref="NYW113:NZD113"/>
    <mergeCell ref="NZE113:NZL113"/>
    <mergeCell ref="NZM113:NZT113"/>
    <mergeCell ref="NZU113:OAB113"/>
    <mergeCell ref="OAC113:OAJ113"/>
    <mergeCell ref="OAK113:OAR113"/>
    <mergeCell ref="OAS113:OAZ113"/>
    <mergeCell ref="OBA113:OBH113"/>
    <mergeCell ref="OBI113:OBP113"/>
    <mergeCell ref="OBQ113:OBX113"/>
    <mergeCell ref="OBY113:OCF113"/>
    <mergeCell ref="OCG113:OCN113"/>
    <mergeCell ref="OCO113:OCV113"/>
    <mergeCell ref="OCW113:ODD113"/>
    <mergeCell ref="ODE113:ODL113"/>
    <mergeCell ref="NJE113:NJL113"/>
    <mergeCell ref="NJM113:NJT113"/>
    <mergeCell ref="NJU113:NKB113"/>
    <mergeCell ref="NKC113:NKJ113"/>
    <mergeCell ref="NKK113:NKR113"/>
    <mergeCell ref="NKS113:NKZ113"/>
    <mergeCell ref="NLA113:NLH113"/>
    <mergeCell ref="NLI113:NLP113"/>
    <mergeCell ref="NLQ113:NLX113"/>
    <mergeCell ref="NLY113:NMF113"/>
    <mergeCell ref="NMG113:NMN113"/>
    <mergeCell ref="NMO113:NMV113"/>
    <mergeCell ref="NMW113:NND113"/>
    <mergeCell ref="NNE113:NNL113"/>
    <mergeCell ref="NNM113:NNT113"/>
    <mergeCell ref="NNU113:NOB113"/>
    <mergeCell ref="NOC113:NOJ113"/>
    <mergeCell ref="NOK113:NOR113"/>
    <mergeCell ref="NOS113:NOZ113"/>
    <mergeCell ref="NPA113:NPH113"/>
    <mergeCell ref="NPI113:NPP113"/>
    <mergeCell ref="NPQ113:NPX113"/>
    <mergeCell ref="NPY113:NQF113"/>
    <mergeCell ref="NQG113:NQN113"/>
    <mergeCell ref="NQO113:NQV113"/>
    <mergeCell ref="NQW113:NRD113"/>
    <mergeCell ref="NRE113:NRL113"/>
    <mergeCell ref="NRM113:NRT113"/>
    <mergeCell ref="NRU113:NSB113"/>
    <mergeCell ref="NSC113:NSJ113"/>
    <mergeCell ref="NSK113:NSR113"/>
    <mergeCell ref="NSS113:NSZ113"/>
    <mergeCell ref="NTA113:NTH113"/>
    <mergeCell ref="MZA113:MZH113"/>
    <mergeCell ref="MZI113:MZP113"/>
    <mergeCell ref="MZQ113:MZX113"/>
    <mergeCell ref="MZY113:NAF113"/>
    <mergeCell ref="NAG113:NAN113"/>
    <mergeCell ref="NAO113:NAV113"/>
    <mergeCell ref="NAW113:NBD113"/>
    <mergeCell ref="NBE113:NBL113"/>
    <mergeCell ref="NBM113:NBT113"/>
    <mergeCell ref="NBU113:NCB113"/>
    <mergeCell ref="NCC113:NCJ113"/>
    <mergeCell ref="NCK113:NCR113"/>
    <mergeCell ref="NCS113:NCZ113"/>
    <mergeCell ref="NDA113:NDH113"/>
    <mergeCell ref="NDI113:NDP113"/>
    <mergeCell ref="NDQ113:NDX113"/>
    <mergeCell ref="NDY113:NEF113"/>
    <mergeCell ref="NEG113:NEN113"/>
    <mergeCell ref="NEO113:NEV113"/>
    <mergeCell ref="NEW113:NFD113"/>
    <mergeCell ref="NFE113:NFL113"/>
    <mergeCell ref="NFM113:NFT113"/>
    <mergeCell ref="NFU113:NGB113"/>
    <mergeCell ref="NGC113:NGJ113"/>
    <mergeCell ref="NGK113:NGR113"/>
    <mergeCell ref="NGS113:NGZ113"/>
    <mergeCell ref="NHA113:NHH113"/>
    <mergeCell ref="NHI113:NHP113"/>
    <mergeCell ref="NHQ113:NHX113"/>
    <mergeCell ref="NHY113:NIF113"/>
    <mergeCell ref="NIG113:NIN113"/>
    <mergeCell ref="NIO113:NIV113"/>
    <mergeCell ref="NIW113:NJD113"/>
    <mergeCell ref="MOW113:MPD113"/>
    <mergeCell ref="MPE113:MPL113"/>
    <mergeCell ref="MPM113:MPT113"/>
    <mergeCell ref="MPU113:MQB113"/>
    <mergeCell ref="MQC113:MQJ113"/>
    <mergeCell ref="MQK113:MQR113"/>
    <mergeCell ref="MQS113:MQZ113"/>
    <mergeCell ref="MRA113:MRH113"/>
    <mergeCell ref="MRI113:MRP113"/>
    <mergeCell ref="MRQ113:MRX113"/>
    <mergeCell ref="MRY113:MSF113"/>
    <mergeCell ref="MSG113:MSN113"/>
    <mergeCell ref="MSO113:MSV113"/>
    <mergeCell ref="MSW113:MTD113"/>
    <mergeCell ref="MTE113:MTL113"/>
    <mergeCell ref="MTM113:MTT113"/>
    <mergeCell ref="MTU113:MUB113"/>
    <mergeCell ref="MUC113:MUJ113"/>
    <mergeCell ref="MUK113:MUR113"/>
    <mergeCell ref="MUS113:MUZ113"/>
    <mergeCell ref="MVA113:MVH113"/>
    <mergeCell ref="MVI113:MVP113"/>
    <mergeCell ref="MVQ113:MVX113"/>
    <mergeCell ref="MVY113:MWF113"/>
    <mergeCell ref="MWG113:MWN113"/>
    <mergeCell ref="MWO113:MWV113"/>
    <mergeCell ref="MWW113:MXD113"/>
    <mergeCell ref="MXE113:MXL113"/>
    <mergeCell ref="MXM113:MXT113"/>
    <mergeCell ref="MXU113:MYB113"/>
    <mergeCell ref="MYC113:MYJ113"/>
    <mergeCell ref="MYK113:MYR113"/>
    <mergeCell ref="MYS113:MYZ113"/>
    <mergeCell ref="MES113:MEZ113"/>
    <mergeCell ref="MFA113:MFH113"/>
    <mergeCell ref="MFI113:MFP113"/>
    <mergeCell ref="MFQ113:MFX113"/>
    <mergeCell ref="MFY113:MGF113"/>
    <mergeCell ref="MGG113:MGN113"/>
    <mergeCell ref="MGO113:MGV113"/>
    <mergeCell ref="MGW113:MHD113"/>
    <mergeCell ref="MHE113:MHL113"/>
    <mergeCell ref="MHM113:MHT113"/>
    <mergeCell ref="MHU113:MIB113"/>
    <mergeCell ref="MIC113:MIJ113"/>
    <mergeCell ref="MIK113:MIR113"/>
    <mergeCell ref="MIS113:MIZ113"/>
    <mergeCell ref="MJA113:MJH113"/>
    <mergeCell ref="MJI113:MJP113"/>
    <mergeCell ref="MJQ113:MJX113"/>
    <mergeCell ref="MJY113:MKF113"/>
    <mergeCell ref="MKG113:MKN113"/>
    <mergeCell ref="MKO113:MKV113"/>
    <mergeCell ref="MKW113:MLD113"/>
    <mergeCell ref="MLE113:MLL113"/>
    <mergeCell ref="MLM113:MLT113"/>
    <mergeCell ref="MLU113:MMB113"/>
    <mergeCell ref="MMC113:MMJ113"/>
    <mergeCell ref="MMK113:MMR113"/>
    <mergeCell ref="MMS113:MMZ113"/>
    <mergeCell ref="MNA113:MNH113"/>
    <mergeCell ref="MNI113:MNP113"/>
    <mergeCell ref="MNQ113:MNX113"/>
    <mergeCell ref="MNY113:MOF113"/>
    <mergeCell ref="MOG113:MON113"/>
    <mergeCell ref="MOO113:MOV113"/>
    <mergeCell ref="LUO113:LUV113"/>
    <mergeCell ref="LUW113:LVD113"/>
    <mergeCell ref="LVE113:LVL113"/>
    <mergeCell ref="LVM113:LVT113"/>
    <mergeCell ref="LVU113:LWB113"/>
    <mergeCell ref="LWC113:LWJ113"/>
    <mergeCell ref="LWK113:LWR113"/>
    <mergeCell ref="LWS113:LWZ113"/>
    <mergeCell ref="LXA113:LXH113"/>
    <mergeCell ref="LXI113:LXP113"/>
    <mergeCell ref="LXQ113:LXX113"/>
    <mergeCell ref="LXY113:LYF113"/>
    <mergeCell ref="LYG113:LYN113"/>
    <mergeCell ref="LYO113:LYV113"/>
    <mergeCell ref="LYW113:LZD113"/>
    <mergeCell ref="LZE113:LZL113"/>
    <mergeCell ref="LZM113:LZT113"/>
    <mergeCell ref="LZU113:MAB113"/>
    <mergeCell ref="MAC113:MAJ113"/>
    <mergeCell ref="MAK113:MAR113"/>
    <mergeCell ref="MAS113:MAZ113"/>
    <mergeCell ref="MBA113:MBH113"/>
    <mergeCell ref="MBI113:MBP113"/>
    <mergeCell ref="MBQ113:MBX113"/>
    <mergeCell ref="MBY113:MCF113"/>
    <mergeCell ref="MCG113:MCN113"/>
    <mergeCell ref="MCO113:MCV113"/>
    <mergeCell ref="MCW113:MDD113"/>
    <mergeCell ref="MDE113:MDL113"/>
    <mergeCell ref="MDM113:MDT113"/>
    <mergeCell ref="MDU113:MEB113"/>
    <mergeCell ref="MEC113:MEJ113"/>
    <mergeCell ref="MEK113:MER113"/>
    <mergeCell ref="LKK113:LKR113"/>
    <mergeCell ref="LKS113:LKZ113"/>
    <mergeCell ref="LLA113:LLH113"/>
    <mergeCell ref="LLI113:LLP113"/>
    <mergeCell ref="LLQ113:LLX113"/>
    <mergeCell ref="LLY113:LMF113"/>
    <mergeCell ref="LMG113:LMN113"/>
    <mergeCell ref="LMO113:LMV113"/>
    <mergeCell ref="LMW113:LND113"/>
    <mergeCell ref="LNE113:LNL113"/>
    <mergeCell ref="LNM113:LNT113"/>
    <mergeCell ref="LNU113:LOB113"/>
    <mergeCell ref="LOC113:LOJ113"/>
    <mergeCell ref="LOK113:LOR113"/>
    <mergeCell ref="LOS113:LOZ113"/>
    <mergeCell ref="LPA113:LPH113"/>
    <mergeCell ref="LPI113:LPP113"/>
    <mergeCell ref="LPQ113:LPX113"/>
    <mergeCell ref="LPY113:LQF113"/>
    <mergeCell ref="LQG113:LQN113"/>
    <mergeCell ref="LQO113:LQV113"/>
    <mergeCell ref="LQW113:LRD113"/>
    <mergeCell ref="LRE113:LRL113"/>
    <mergeCell ref="LRM113:LRT113"/>
    <mergeCell ref="LRU113:LSB113"/>
    <mergeCell ref="LSC113:LSJ113"/>
    <mergeCell ref="LSK113:LSR113"/>
    <mergeCell ref="LSS113:LSZ113"/>
    <mergeCell ref="LTA113:LTH113"/>
    <mergeCell ref="LTI113:LTP113"/>
    <mergeCell ref="LTQ113:LTX113"/>
    <mergeCell ref="LTY113:LUF113"/>
    <mergeCell ref="LUG113:LUN113"/>
    <mergeCell ref="LAG113:LAN113"/>
    <mergeCell ref="LAO113:LAV113"/>
    <mergeCell ref="LAW113:LBD113"/>
    <mergeCell ref="LBE113:LBL113"/>
    <mergeCell ref="LBM113:LBT113"/>
    <mergeCell ref="LBU113:LCB113"/>
    <mergeCell ref="LCC113:LCJ113"/>
    <mergeCell ref="LCK113:LCR113"/>
    <mergeCell ref="LCS113:LCZ113"/>
    <mergeCell ref="LDA113:LDH113"/>
    <mergeCell ref="LDI113:LDP113"/>
    <mergeCell ref="LDQ113:LDX113"/>
    <mergeCell ref="LDY113:LEF113"/>
    <mergeCell ref="LEG113:LEN113"/>
    <mergeCell ref="LEO113:LEV113"/>
    <mergeCell ref="LEW113:LFD113"/>
    <mergeCell ref="LFE113:LFL113"/>
    <mergeCell ref="LFM113:LFT113"/>
    <mergeCell ref="LFU113:LGB113"/>
    <mergeCell ref="LGC113:LGJ113"/>
    <mergeCell ref="LGK113:LGR113"/>
    <mergeCell ref="LGS113:LGZ113"/>
    <mergeCell ref="LHA113:LHH113"/>
    <mergeCell ref="LHI113:LHP113"/>
    <mergeCell ref="LHQ113:LHX113"/>
    <mergeCell ref="LHY113:LIF113"/>
    <mergeCell ref="LIG113:LIN113"/>
    <mergeCell ref="LIO113:LIV113"/>
    <mergeCell ref="LIW113:LJD113"/>
    <mergeCell ref="LJE113:LJL113"/>
    <mergeCell ref="LJM113:LJT113"/>
    <mergeCell ref="LJU113:LKB113"/>
    <mergeCell ref="LKC113:LKJ113"/>
    <mergeCell ref="KQC113:KQJ113"/>
    <mergeCell ref="KQK113:KQR113"/>
    <mergeCell ref="KQS113:KQZ113"/>
    <mergeCell ref="KRA113:KRH113"/>
    <mergeCell ref="KRI113:KRP113"/>
    <mergeCell ref="KRQ113:KRX113"/>
    <mergeCell ref="KRY113:KSF113"/>
    <mergeCell ref="KSG113:KSN113"/>
    <mergeCell ref="KSO113:KSV113"/>
    <mergeCell ref="KSW113:KTD113"/>
    <mergeCell ref="KTE113:KTL113"/>
    <mergeCell ref="KTM113:KTT113"/>
    <mergeCell ref="KTU113:KUB113"/>
    <mergeCell ref="KUC113:KUJ113"/>
    <mergeCell ref="KUK113:KUR113"/>
    <mergeCell ref="KUS113:KUZ113"/>
    <mergeCell ref="KVA113:KVH113"/>
    <mergeCell ref="KVI113:KVP113"/>
    <mergeCell ref="KVQ113:KVX113"/>
    <mergeCell ref="KVY113:KWF113"/>
    <mergeCell ref="KWG113:KWN113"/>
    <mergeCell ref="KWO113:KWV113"/>
    <mergeCell ref="KWW113:KXD113"/>
    <mergeCell ref="KXE113:KXL113"/>
    <mergeCell ref="KXM113:KXT113"/>
    <mergeCell ref="KXU113:KYB113"/>
    <mergeCell ref="KYC113:KYJ113"/>
    <mergeCell ref="KYK113:KYR113"/>
    <mergeCell ref="KYS113:KYZ113"/>
    <mergeCell ref="KZA113:KZH113"/>
    <mergeCell ref="KZI113:KZP113"/>
    <mergeCell ref="KZQ113:KZX113"/>
    <mergeCell ref="KZY113:LAF113"/>
    <mergeCell ref="KFY113:KGF113"/>
    <mergeCell ref="KGG113:KGN113"/>
    <mergeCell ref="KGO113:KGV113"/>
    <mergeCell ref="KGW113:KHD113"/>
    <mergeCell ref="KHE113:KHL113"/>
    <mergeCell ref="KHM113:KHT113"/>
    <mergeCell ref="KHU113:KIB113"/>
    <mergeCell ref="KIC113:KIJ113"/>
    <mergeCell ref="KIK113:KIR113"/>
    <mergeCell ref="KIS113:KIZ113"/>
    <mergeCell ref="KJA113:KJH113"/>
    <mergeCell ref="KJI113:KJP113"/>
    <mergeCell ref="KJQ113:KJX113"/>
    <mergeCell ref="KJY113:KKF113"/>
    <mergeCell ref="KKG113:KKN113"/>
    <mergeCell ref="KKO113:KKV113"/>
    <mergeCell ref="KKW113:KLD113"/>
    <mergeCell ref="KLE113:KLL113"/>
    <mergeCell ref="KLM113:KLT113"/>
    <mergeCell ref="KLU113:KMB113"/>
    <mergeCell ref="KMC113:KMJ113"/>
    <mergeCell ref="KMK113:KMR113"/>
    <mergeCell ref="KMS113:KMZ113"/>
    <mergeCell ref="KNA113:KNH113"/>
    <mergeCell ref="KNI113:KNP113"/>
    <mergeCell ref="KNQ113:KNX113"/>
    <mergeCell ref="KNY113:KOF113"/>
    <mergeCell ref="KOG113:KON113"/>
    <mergeCell ref="KOO113:KOV113"/>
    <mergeCell ref="KOW113:KPD113"/>
    <mergeCell ref="KPE113:KPL113"/>
    <mergeCell ref="KPM113:KPT113"/>
    <mergeCell ref="KPU113:KQB113"/>
    <mergeCell ref="JVU113:JWB113"/>
    <mergeCell ref="JWC113:JWJ113"/>
    <mergeCell ref="JWK113:JWR113"/>
    <mergeCell ref="JWS113:JWZ113"/>
    <mergeCell ref="JXA113:JXH113"/>
    <mergeCell ref="JXI113:JXP113"/>
    <mergeCell ref="JXQ113:JXX113"/>
    <mergeCell ref="JXY113:JYF113"/>
    <mergeCell ref="JYG113:JYN113"/>
    <mergeCell ref="JYO113:JYV113"/>
    <mergeCell ref="JYW113:JZD113"/>
    <mergeCell ref="JZE113:JZL113"/>
    <mergeCell ref="JZM113:JZT113"/>
    <mergeCell ref="JZU113:KAB113"/>
    <mergeCell ref="KAC113:KAJ113"/>
    <mergeCell ref="KAK113:KAR113"/>
    <mergeCell ref="KAS113:KAZ113"/>
    <mergeCell ref="KBA113:KBH113"/>
    <mergeCell ref="KBI113:KBP113"/>
    <mergeCell ref="KBQ113:KBX113"/>
    <mergeCell ref="KBY113:KCF113"/>
    <mergeCell ref="KCG113:KCN113"/>
    <mergeCell ref="KCO113:KCV113"/>
    <mergeCell ref="KCW113:KDD113"/>
    <mergeCell ref="KDE113:KDL113"/>
    <mergeCell ref="KDM113:KDT113"/>
    <mergeCell ref="KDU113:KEB113"/>
    <mergeCell ref="KEC113:KEJ113"/>
    <mergeCell ref="KEK113:KER113"/>
    <mergeCell ref="KES113:KEZ113"/>
    <mergeCell ref="KFA113:KFH113"/>
    <mergeCell ref="KFI113:KFP113"/>
    <mergeCell ref="KFQ113:KFX113"/>
    <mergeCell ref="JLQ113:JLX113"/>
    <mergeCell ref="JLY113:JMF113"/>
    <mergeCell ref="JMG113:JMN113"/>
    <mergeCell ref="JMO113:JMV113"/>
    <mergeCell ref="JMW113:JND113"/>
    <mergeCell ref="JNE113:JNL113"/>
    <mergeCell ref="JNM113:JNT113"/>
    <mergeCell ref="JNU113:JOB113"/>
    <mergeCell ref="JOC113:JOJ113"/>
    <mergeCell ref="JOK113:JOR113"/>
    <mergeCell ref="JOS113:JOZ113"/>
    <mergeCell ref="JPA113:JPH113"/>
    <mergeCell ref="JPI113:JPP113"/>
    <mergeCell ref="JPQ113:JPX113"/>
    <mergeCell ref="JPY113:JQF113"/>
    <mergeCell ref="JQG113:JQN113"/>
    <mergeCell ref="JQO113:JQV113"/>
    <mergeCell ref="JQW113:JRD113"/>
    <mergeCell ref="JRE113:JRL113"/>
    <mergeCell ref="JRM113:JRT113"/>
    <mergeCell ref="JRU113:JSB113"/>
    <mergeCell ref="JSC113:JSJ113"/>
    <mergeCell ref="JSK113:JSR113"/>
    <mergeCell ref="JSS113:JSZ113"/>
    <mergeCell ref="JTA113:JTH113"/>
    <mergeCell ref="JTI113:JTP113"/>
    <mergeCell ref="JTQ113:JTX113"/>
    <mergeCell ref="JTY113:JUF113"/>
    <mergeCell ref="JUG113:JUN113"/>
    <mergeCell ref="JUO113:JUV113"/>
    <mergeCell ref="JUW113:JVD113"/>
    <mergeCell ref="JVE113:JVL113"/>
    <mergeCell ref="JVM113:JVT113"/>
    <mergeCell ref="JBM113:JBT113"/>
    <mergeCell ref="JBU113:JCB113"/>
    <mergeCell ref="JCC113:JCJ113"/>
    <mergeCell ref="JCK113:JCR113"/>
    <mergeCell ref="JCS113:JCZ113"/>
    <mergeCell ref="JDA113:JDH113"/>
    <mergeCell ref="JDI113:JDP113"/>
    <mergeCell ref="JDQ113:JDX113"/>
    <mergeCell ref="JDY113:JEF113"/>
    <mergeCell ref="JEG113:JEN113"/>
    <mergeCell ref="JEO113:JEV113"/>
    <mergeCell ref="JEW113:JFD113"/>
    <mergeCell ref="JFE113:JFL113"/>
    <mergeCell ref="JFM113:JFT113"/>
    <mergeCell ref="JFU113:JGB113"/>
    <mergeCell ref="JGC113:JGJ113"/>
    <mergeCell ref="JGK113:JGR113"/>
    <mergeCell ref="JGS113:JGZ113"/>
    <mergeCell ref="JHA113:JHH113"/>
    <mergeCell ref="JHI113:JHP113"/>
    <mergeCell ref="JHQ113:JHX113"/>
    <mergeCell ref="JHY113:JIF113"/>
    <mergeCell ref="JIG113:JIN113"/>
    <mergeCell ref="JIO113:JIV113"/>
    <mergeCell ref="JIW113:JJD113"/>
    <mergeCell ref="JJE113:JJL113"/>
    <mergeCell ref="JJM113:JJT113"/>
    <mergeCell ref="JJU113:JKB113"/>
    <mergeCell ref="JKC113:JKJ113"/>
    <mergeCell ref="JKK113:JKR113"/>
    <mergeCell ref="JKS113:JKZ113"/>
    <mergeCell ref="JLA113:JLH113"/>
    <mergeCell ref="JLI113:JLP113"/>
    <mergeCell ref="IRI113:IRP113"/>
    <mergeCell ref="IRQ113:IRX113"/>
    <mergeCell ref="IRY113:ISF113"/>
    <mergeCell ref="ISG113:ISN113"/>
    <mergeCell ref="ISO113:ISV113"/>
    <mergeCell ref="ISW113:ITD113"/>
    <mergeCell ref="ITE113:ITL113"/>
    <mergeCell ref="ITM113:ITT113"/>
    <mergeCell ref="ITU113:IUB113"/>
    <mergeCell ref="IUC113:IUJ113"/>
    <mergeCell ref="IUK113:IUR113"/>
    <mergeCell ref="IUS113:IUZ113"/>
    <mergeCell ref="IVA113:IVH113"/>
    <mergeCell ref="IVI113:IVP113"/>
    <mergeCell ref="IVQ113:IVX113"/>
    <mergeCell ref="IVY113:IWF113"/>
    <mergeCell ref="IWG113:IWN113"/>
    <mergeCell ref="IWO113:IWV113"/>
    <mergeCell ref="IWW113:IXD113"/>
    <mergeCell ref="IXE113:IXL113"/>
    <mergeCell ref="IXM113:IXT113"/>
    <mergeCell ref="IXU113:IYB113"/>
    <mergeCell ref="IYC113:IYJ113"/>
    <mergeCell ref="IYK113:IYR113"/>
    <mergeCell ref="IYS113:IYZ113"/>
    <mergeCell ref="IZA113:IZH113"/>
    <mergeCell ref="IZI113:IZP113"/>
    <mergeCell ref="IZQ113:IZX113"/>
    <mergeCell ref="IZY113:JAF113"/>
    <mergeCell ref="JAG113:JAN113"/>
    <mergeCell ref="JAO113:JAV113"/>
    <mergeCell ref="JAW113:JBD113"/>
    <mergeCell ref="JBE113:JBL113"/>
    <mergeCell ref="IHE113:IHL113"/>
    <mergeCell ref="IHM113:IHT113"/>
    <mergeCell ref="IHU113:IIB113"/>
    <mergeCell ref="IIC113:IIJ113"/>
    <mergeCell ref="IIK113:IIR113"/>
    <mergeCell ref="IIS113:IIZ113"/>
    <mergeCell ref="IJA113:IJH113"/>
    <mergeCell ref="IJI113:IJP113"/>
    <mergeCell ref="IJQ113:IJX113"/>
    <mergeCell ref="IJY113:IKF113"/>
    <mergeCell ref="IKG113:IKN113"/>
    <mergeCell ref="IKO113:IKV113"/>
    <mergeCell ref="IKW113:ILD113"/>
    <mergeCell ref="ILE113:ILL113"/>
    <mergeCell ref="ILM113:ILT113"/>
    <mergeCell ref="ILU113:IMB113"/>
    <mergeCell ref="IMC113:IMJ113"/>
    <mergeCell ref="IMK113:IMR113"/>
    <mergeCell ref="IMS113:IMZ113"/>
    <mergeCell ref="INA113:INH113"/>
    <mergeCell ref="INI113:INP113"/>
    <mergeCell ref="INQ113:INX113"/>
    <mergeCell ref="INY113:IOF113"/>
    <mergeCell ref="IOG113:ION113"/>
    <mergeCell ref="IOO113:IOV113"/>
    <mergeCell ref="IOW113:IPD113"/>
    <mergeCell ref="IPE113:IPL113"/>
    <mergeCell ref="IPM113:IPT113"/>
    <mergeCell ref="IPU113:IQB113"/>
    <mergeCell ref="IQC113:IQJ113"/>
    <mergeCell ref="IQK113:IQR113"/>
    <mergeCell ref="IQS113:IQZ113"/>
    <mergeCell ref="IRA113:IRH113"/>
    <mergeCell ref="HXA113:HXH113"/>
    <mergeCell ref="HXI113:HXP113"/>
    <mergeCell ref="HXQ113:HXX113"/>
    <mergeCell ref="HXY113:HYF113"/>
    <mergeCell ref="HYG113:HYN113"/>
    <mergeCell ref="HYO113:HYV113"/>
    <mergeCell ref="HYW113:HZD113"/>
    <mergeCell ref="HZE113:HZL113"/>
    <mergeCell ref="HZM113:HZT113"/>
    <mergeCell ref="HZU113:IAB113"/>
    <mergeCell ref="IAC113:IAJ113"/>
    <mergeCell ref="IAK113:IAR113"/>
    <mergeCell ref="IAS113:IAZ113"/>
    <mergeCell ref="IBA113:IBH113"/>
    <mergeCell ref="IBI113:IBP113"/>
    <mergeCell ref="IBQ113:IBX113"/>
    <mergeCell ref="IBY113:ICF113"/>
    <mergeCell ref="ICG113:ICN113"/>
    <mergeCell ref="ICO113:ICV113"/>
    <mergeCell ref="ICW113:IDD113"/>
    <mergeCell ref="IDE113:IDL113"/>
    <mergeCell ref="IDM113:IDT113"/>
    <mergeCell ref="IDU113:IEB113"/>
    <mergeCell ref="IEC113:IEJ113"/>
    <mergeCell ref="IEK113:IER113"/>
    <mergeCell ref="IES113:IEZ113"/>
    <mergeCell ref="IFA113:IFH113"/>
    <mergeCell ref="IFI113:IFP113"/>
    <mergeCell ref="IFQ113:IFX113"/>
    <mergeCell ref="IFY113:IGF113"/>
    <mergeCell ref="IGG113:IGN113"/>
    <mergeCell ref="IGO113:IGV113"/>
    <mergeCell ref="IGW113:IHD113"/>
    <mergeCell ref="HMW113:HND113"/>
    <mergeCell ref="HNE113:HNL113"/>
    <mergeCell ref="HNM113:HNT113"/>
    <mergeCell ref="HNU113:HOB113"/>
    <mergeCell ref="HOC113:HOJ113"/>
    <mergeCell ref="HOK113:HOR113"/>
    <mergeCell ref="HOS113:HOZ113"/>
    <mergeCell ref="HPA113:HPH113"/>
    <mergeCell ref="HPI113:HPP113"/>
    <mergeCell ref="HPQ113:HPX113"/>
    <mergeCell ref="HPY113:HQF113"/>
    <mergeCell ref="HQG113:HQN113"/>
    <mergeCell ref="HQO113:HQV113"/>
    <mergeCell ref="HQW113:HRD113"/>
    <mergeCell ref="HRE113:HRL113"/>
    <mergeCell ref="HRM113:HRT113"/>
    <mergeCell ref="HRU113:HSB113"/>
    <mergeCell ref="HSC113:HSJ113"/>
    <mergeCell ref="HSK113:HSR113"/>
    <mergeCell ref="HSS113:HSZ113"/>
    <mergeCell ref="HTA113:HTH113"/>
    <mergeCell ref="HTI113:HTP113"/>
    <mergeCell ref="HTQ113:HTX113"/>
    <mergeCell ref="HTY113:HUF113"/>
    <mergeCell ref="HUG113:HUN113"/>
    <mergeCell ref="HUO113:HUV113"/>
    <mergeCell ref="HUW113:HVD113"/>
    <mergeCell ref="HVE113:HVL113"/>
    <mergeCell ref="HVM113:HVT113"/>
    <mergeCell ref="HVU113:HWB113"/>
    <mergeCell ref="HWC113:HWJ113"/>
    <mergeCell ref="HWK113:HWR113"/>
    <mergeCell ref="HWS113:HWZ113"/>
    <mergeCell ref="HCS113:HCZ113"/>
    <mergeCell ref="HDA113:HDH113"/>
    <mergeCell ref="HDI113:HDP113"/>
    <mergeCell ref="HDQ113:HDX113"/>
    <mergeCell ref="HDY113:HEF113"/>
    <mergeCell ref="HEG113:HEN113"/>
    <mergeCell ref="HEO113:HEV113"/>
    <mergeCell ref="HEW113:HFD113"/>
    <mergeCell ref="HFE113:HFL113"/>
    <mergeCell ref="HFM113:HFT113"/>
    <mergeCell ref="HFU113:HGB113"/>
    <mergeCell ref="HGC113:HGJ113"/>
    <mergeCell ref="HGK113:HGR113"/>
    <mergeCell ref="HGS113:HGZ113"/>
    <mergeCell ref="HHA113:HHH113"/>
    <mergeCell ref="HHI113:HHP113"/>
    <mergeCell ref="HHQ113:HHX113"/>
    <mergeCell ref="HHY113:HIF113"/>
    <mergeCell ref="HIG113:HIN113"/>
    <mergeCell ref="HIO113:HIV113"/>
    <mergeCell ref="HIW113:HJD113"/>
    <mergeCell ref="HJE113:HJL113"/>
    <mergeCell ref="HJM113:HJT113"/>
    <mergeCell ref="HJU113:HKB113"/>
    <mergeCell ref="HKC113:HKJ113"/>
    <mergeCell ref="HKK113:HKR113"/>
    <mergeCell ref="HKS113:HKZ113"/>
    <mergeCell ref="HLA113:HLH113"/>
    <mergeCell ref="HLI113:HLP113"/>
    <mergeCell ref="HLQ113:HLX113"/>
    <mergeCell ref="HLY113:HMF113"/>
    <mergeCell ref="HMG113:HMN113"/>
    <mergeCell ref="HMO113:HMV113"/>
    <mergeCell ref="GSO113:GSV113"/>
    <mergeCell ref="GSW113:GTD113"/>
    <mergeCell ref="GTE113:GTL113"/>
    <mergeCell ref="GTM113:GTT113"/>
    <mergeCell ref="GTU113:GUB113"/>
    <mergeCell ref="GUC113:GUJ113"/>
    <mergeCell ref="GUK113:GUR113"/>
    <mergeCell ref="GUS113:GUZ113"/>
    <mergeCell ref="GVA113:GVH113"/>
    <mergeCell ref="GVI113:GVP113"/>
    <mergeCell ref="GVQ113:GVX113"/>
    <mergeCell ref="GVY113:GWF113"/>
    <mergeCell ref="GWG113:GWN113"/>
    <mergeCell ref="GWO113:GWV113"/>
    <mergeCell ref="GWW113:GXD113"/>
    <mergeCell ref="GXE113:GXL113"/>
    <mergeCell ref="GXM113:GXT113"/>
    <mergeCell ref="GXU113:GYB113"/>
    <mergeCell ref="GYC113:GYJ113"/>
    <mergeCell ref="GYK113:GYR113"/>
    <mergeCell ref="GYS113:GYZ113"/>
    <mergeCell ref="GZA113:GZH113"/>
    <mergeCell ref="GZI113:GZP113"/>
    <mergeCell ref="GZQ113:GZX113"/>
    <mergeCell ref="GZY113:HAF113"/>
    <mergeCell ref="HAG113:HAN113"/>
    <mergeCell ref="HAO113:HAV113"/>
    <mergeCell ref="HAW113:HBD113"/>
    <mergeCell ref="HBE113:HBL113"/>
    <mergeCell ref="HBM113:HBT113"/>
    <mergeCell ref="HBU113:HCB113"/>
    <mergeCell ref="HCC113:HCJ113"/>
    <mergeCell ref="HCK113:HCR113"/>
    <mergeCell ref="GIK113:GIR113"/>
    <mergeCell ref="GIS113:GIZ113"/>
    <mergeCell ref="GJA113:GJH113"/>
    <mergeCell ref="GJI113:GJP113"/>
    <mergeCell ref="GJQ113:GJX113"/>
    <mergeCell ref="GJY113:GKF113"/>
    <mergeCell ref="GKG113:GKN113"/>
    <mergeCell ref="GKO113:GKV113"/>
    <mergeCell ref="GKW113:GLD113"/>
    <mergeCell ref="GLE113:GLL113"/>
    <mergeCell ref="GLM113:GLT113"/>
    <mergeCell ref="GLU113:GMB113"/>
    <mergeCell ref="GMC113:GMJ113"/>
    <mergeCell ref="GMK113:GMR113"/>
    <mergeCell ref="GMS113:GMZ113"/>
    <mergeCell ref="GNA113:GNH113"/>
    <mergeCell ref="GNI113:GNP113"/>
    <mergeCell ref="GNQ113:GNX113"/>
    <mergeCell ref="GNY113:GOF113"/>
    <mergeCell ref="GOG113:GON113"/>
    <mergeCell ref="GOO113:GOV113"/>
    <mergeCell ref="GOW113:GPD113"/>
    <mergeCell ref="GPE113:GPL113"/>
    <mergeCell ref="GPM113:GPT113"/>
    <mergeCell ref="GPU113:GQB113"/>
    <mergeCell ref="GQC113:GQJ113"/>
    <mergeCell ref="GQK113:GQR113"/>
    <mergeCell ref="GQS113:GQZ113"/>
    <mergeCell ref="GRA113:GRH113"/>
    <mergeCell ref="GRI113:GRP113"/>
    <mergeCell ref="GRQ113:GRX113"/>
    <mergeCell ref="GRY113:GSF113"/>
    <mergeCell ref="GSG113:GSN113"/>
    <mergeCell ref="FYG113:FYN113"/>
    <mergeCell ref="FYO113:FYV113"/>
    <mergeCell ref="FYW113:FZD113"/>
    <mergeCell ref="FZE113:FZL113"/>
    <mergeCell ref="FZM113:FZT113"/>
    <mergeCell ref="FZU113:GAB113"/>
    <mergeCell ref="GAC113:GAJ113"/>
    <mergeCell ref="GAK113:GAR113"/>
    <mergeCell ref="GAS113:GAZ113"/>
    <mergeCell ref="GBA113:GBH113"/>
    <mergeCell ref="GBI113:GBP113"/>
    <mergeCell ref="GBQ113:GBX113"/>
    <mergeCell ref="GBY113:GCF113"/>
    <mergeCell ref="GCG113:GCN113"/>
    <mergeCell ref="GCO113:GCV113"/>
    <mergeCell ref="GCW113:GDD113"/>
    <mergeCell ref="GDE113:GDL113"/>
    <mergeCell ref="GDM113:GDT113"/>
    <mergeCell ref="GDU113:GEB113"/>
    <mergeCell ref="GEC113:GEJ113"/>
    <mergeCell ref="GEK113:GER113"/>
    <mergeCell ref="GES113:GEZ113"/>
    <mergeCell ref="GFA113:GFH113"/>
    <mergeCell ref="GFI113:GFP113"/>
    <mergeCell ref="GFQ113:GFX113"/>
    <mergeCell ref="GFY113:GGF113"/>
    <mergeCell ref="GGG113:GGN113"/>
    <mergeCell ref="GGO113:GGV113"/>
    <mergeCell ref="GGW113:GHD113"/>
    <mergeCell ref="GHE113:GHL113"/>
    <mergeCell ref="GHM113:GHT113"/>
    <mergeCell ref="GHU113:GIB113"/>
    <mergeCell ref="GIC113:GIJ113"/>
    <mergeCell ref="FOC113:FOJ113"/>
    <mergeCell ref="FOK113:FOR113"/>
    <mergeCell ref="FOS113:FOZ113"/>
    <mergeCell ref="FPA113:FPH113"/>
    <mergeCell ref="FPI113:FPP113"/>
    <mergeCell ref="FPQ113:FPX113"/>
    <mergeCell ref="FPY113:FQF113"/>
    <mergeCell ref="FQG113:FQN113"/>
    <mergeCell ref="FQO113:FQV113"/>
    <mergeCell ref="FQW113:FRD113"/>
    <mergeCell ref="FRE113:FRL113"/>
    <mergeCell ref="FRM113:FRT113"/>
    <mergeCell ref="FRU113:FSB113"/>
    <mergeCell ref="FSC113:FSJ113"/>
    <mergeCell ref="FSK113:FSR113"/>
    <mergeCell ref="FSS113:FSZ113"/>
    <mergeCell ref="FTA113:FTH113"/>
    <mergeCell ref="FTI113:FTP113"/>
    <mergeCell ref="FTQ113:FTX113"/>
    <mergeCell ref="FTY113:FUF113"/>
    <mergeCell ref="FUG113:FUN113"/>
    <mergeCell ref="FUO113:FUV113"/>
    <mergeCell ref="FUW113:FVD113"/>
    <mergeCell ref="FVE113:FVL113"/>
    <mergeCell ref="FVM113:FVT113"/>
    <mergeCell ref="FVU113:FWB113"/>
    <mergeCell ref="FWC113:FWJ113"/>
    <mergeCell ref="FWK113:FWR113"/>
    <mergeCell ref="FWS113:FWZ113"/>
    <mergeCell ref="FXA113:FXH113"/>
    <mergeCell ref="FXI113:FXP113"/>
    <mergeCell ref="FXQ113:FXX113"/>
    <mergeCell ref="FXY113:FYF113"/>
    <mergeCell ref="FDY113:FEF113"/>
    <mergeCell ref="FEG113:FEN113"/>
    <mergeCell ref="FEO113:FEV113"/>
    <mergeCell ref="FEW113:FFD113"/>
    <mergeCell ref="FFE113:FFL113"/>
    <mergeCell ref="FFM113:FFT113"/>
    <mergeCell ref="FFU113:FGB113"/>
    <mergeCell ref="FGC113:FGJ113"/>
    <mergeCell ref="FGK113:FGR113"/>
    <mergeCell ref="FGS113:FGZ113"/>
    <mergeCell ref="FHA113:FHH113"/>
    <mergeCell ref="FHI113:FHP113"/>
    <mergeCell ref="FHQ113:FHX113"/>
    <mergeCell ref="FHY113:FIF113"/>
    <mergeCell ref="FIG113:FIN113"/>
    <mergeCell ref="FIO113:FIV113"/>
    <mergeCell ref="FIW113:FJD113"/>
    <mergeCell ref="FJE113:FJL113"/>
    <mergeCell ref="FJM113:FJT113"/>
    <mergeCell ref="FJU113:FKB113"/>
    <mergeCell ref="FKC113:FKJ113"/>
    <mergeCell ref="FKK113:FKR113"/>
    <mergeCell ref="FKS113:FKZ113"/>
    <mergeCell ref="FLA113:FLH113"/>
    <mergeCell ref="FLI113:FLP113"/>
    <mergeCell ref="FLQ113:FLX113"/>
    <mergeCell ref="FLY113:FMF113"/>
    <mergeCell ref="FMG113:FMN113"/>
    <mergeCell ref="FMO113:FMV113"/>
    <mergeCell ref="FMW113:FND113"/>
    <mergeCell ref="FNE113:FNL113"/>
    <mergeCell ref="FNM113:FNT113"/>
    <mergeCell ref="FNU113:FOB113"/>
    <mergeCell ref="ETU113:EUB113"/>
    <mergeCell ref="EUC113:EUJ113"/>
    <mergeCell ref="EUK113:EUR113"/>
    <mergeCell ref="EUS113:EUZ113"/>
    <mergeCell ref="EVA113:EVH113"/>
    <mergeCell ref="EVI113:EVP113"/>
    <mergeCell ref="EVQ113:EVX113"/>
    <mergeCell ref="EVY113:EWF113"/>
    <mergeCell ref="EWG113:EWN113"/>
    <mergeCell ref="EWO113:EWV113"/>
    <mergeCell ref="EWW113:EXD113"/>
    <mergeCell ref="EXE113:EXL113"/>
    <mergeCell ref="EXM113:EXT113"/>
    <mergeCell ref="EXU113:EYB113"/>
    <mergeCell ref="EYC113:EYJ113"/>
    <mergeCell ref="EYK113:EYR113"/>
    <mergeCell ref="EYS113:EYZ113"/>
    <mergeCell ref="EZA113:EZH113"/>
    <mergeCell ref="EZI113:EZP113"/>
    <mergeCell ref="EZQ113:EZX113"/>
    <mergeCell ref="EZY113:FAF113"/>
    <mergeCell ref="FAG113:FAN113"/>
    <mergeCell ref="FAO113:FAV113"/>
    <mergeCell ref="FAW113:FBD113"/>
    <mergeCell ref="FBE113:FBL113"/>
    <mergeCell ref="FBM113:FBT113"/>
    <mergeCell ref="FBU113:FCB113"/>
    <mergeCell ref="FCC113:FCJ113"/>
    <mergeCell ref="FCK113:FCR113"/>
    <mergeCell ref="FCS113:FCZ113"/>
    <mergeCell ref="FDA113:FDH113"/>
    <mergeCell ref="FDI113:FDP113"/>
    <mergeCell ref="FDQ113:FDX113"/>
    <mergeCell ref="EJQ113:EJX113"/>
    <mergeCell ref="EJY113:EKF113"/>
    <mergeCell ref="EKG113:EKN113"/>
    <mergeCell ref="EKO113:EKV113"/>
    <mergeCell ref="EKW113:ELD113"/>
    <mergeCell ref="ELE113:ELL113"/>
    <mergeCell ref="ELM113:ELT113"/>
    <mergeCell ref="ELU113:EMB113"/>
    <mergeCell ref="EMC113:EMJ113"/>
    <mergeCell ref="EMK113:EMR113"/>
    <mergeCell ref="EMS113:EMZ113"/>
    <mergeCell ref="ENA113:ENH113"/>
    <mergeCell ref="ENI113:ENP113"/>
    <mergeCell ref="ENQ113:ENX113"/>
    <mergeCell ref="ENY113:EOF113"/>
    <mergeCell ref="EOG113:EON113"/>
    <mergeCell ref="EOO113:EOV113"/>
    <mergeCell ref="EOW113:EPD113"/>
    <mergeCell ref="EPE113:EPL113"/>
    <mergeCell ref="EPM113:EPT113"/>
    <mergeCell ref="EPU113:EQB113"/>
    <mergeCell ref="EQC113:EQJ113"/>
    <mergeCell ref="EQK113:EQR113"/>
    <mergeCell ref="EQS113:EQZ113"/>
    <mergeCell ref="ERA113:ERH113"/>
    <mergeCell ref="ERI113:ERP113"/>
    <mergeCell ref="ERQ113:ERX113"/>
    <mergeCell ref="ERY113:ESF113"/>
    <mergeCell ref="ESG113:ESN113"/>
    <mergeCell ref="ESO113:ESV113"/>
    <mergeCell ref="ESW113:ETD113"/>
    <mergeCell ref="ETE113:ETL113"/>
    <mergeCell ref="ETM113:ETT113"/>
    <mergeCell ref="DZM113:DZT113"/>
    <mergeCell ref="DZU113:EAB113"/>
    <mergeCell ref="EAC113:EAJ113"/>
    <mergeCell ref="EAK113:EAR113"/>
    <mergeCell ref="EAS113:EAZ113"/>
    <mergeCell ref="EBA113:EBH113"/>
    <mergeCell ref="EBI113:EBP113"/>
    <mergeCell ref="EBQ113:EBX113"/>
    <mergeCell ref="EBY113:ECF113"/>
    <mergeCell ref="ECG113:ECN113"/>
    <mergeCell ref="ECO113:ECV113"/>
    <mergeCell ref="ECW113:EDD113"/>
    <mergeCell ref="EDE113:EDL113"/>
    <mergeCell ref="EDM113:EDT113"/>
    <mergeCell ref="EDU113:EEB113"/>
    <mergeCell ref="EEC113:EEJ113"/>
    <mergeCell ref="EEK113:EER113"/>
    <mergeCell ref="EES113:EEZ113"/>
    <mergeCell ref="EFA113:EFH113"/>
    <mergeCell ref="EFI113:EFP113"/>
    <mergeCell ref="EFQ113:EFX113"/>
    <mergeCell ref="EFY113:EGF113"/>
    <mergeCell ref="EGG113:EGN113"/>
    <mergeCell ref="EGO113:EGV113"/>
    <mergeCell ref="EGW113:EHD113"/>
    <mergeCell ref="EHE113:EHL113"/>
    <mergeCell ref="EHM113:EHT113"/>
    <mergeCell ref="EHU113:EIB113"/>
    <mergeCell ref="EIC113:EIJ113"/>
    <mergeCell ref="EIK113:EIR113"/>
    <mergeCell ref="EIS113:EIZ113"/>
    <mergeCell ref="EJA113:EJH113"/>
    <mergeCell ref="EJI113:EJP113"/>
    <mergeCell ref="DPI113:DPP113"/>
    <mergeCell ref="DPQ113:DPX113"/>
    <mergeCell ref="DPY113:DQF113"/>
    <mergeCell ref="DQG113:DQN113"/>
    <mergeCell ref="DQO113:DQV113"/>
    <mergeCell ref="DQW113:DRD113"/>
    <mergeCell ref="DRE113:DRL113"/>
    <mergeCell ref="DRM113:DRT113"/>
    <mergeCell ref="DRU113:DSB113"/>
    <mergeCell ref="DSC113:DSJ113"/>
    <mergeCell ref="DSK113:DSR113"/>
    <mergeCell ref="DSS113:DSZ113"/>
    <mergeCell ref="DTA113:DTH113"/>
    <mergeCell ref="DTI113:DTP113"/>
    <mergeCell ref="DTQ113:DTX113"/>
    <mergeCell ref="DTY113:DUF113"/>
    <mergeCell ref="DUG113:DUN113"/>
    <mergeCell ref="DUO113:DUV113"/>
    <mergeCell ref="DUW113:DVD113"/>
    <mergeCell ref="DVE113:DVL113"/>
    <mergeCell ref="DVM113:DVT113"/>
    <mergeCell ref="DVU113:DWB113"/>
    <mergeCell ref="DWC113:DWJ113"/>
    <mergeCell ref="DWK113:DWR113"/>
    <mergeCell ref="DWS113:DWZ113"/>
    <mergeCell ref="DXA113:DXH113"/>
    <mergeCell ref="DXI113:DXP113"/>
    <mergeCell ref="DXQ113:DXX113"/>
    <mergeCell ref="DXY113:DYF113"/>
    <mergeCell ref="DYG113:DYN113"/>
    <mergeCell ref="DYO113:DYV113"/>
    <mergeCell ref="DYW113:DZD113"/>
    <mergeCell ref="DZE113:DZL113"/>
    <mergeCell ref="DFE113:DFL113"/>
    <mergeCell ref="DFM113:DFT113"/>
    <mergeCell ref="DFU113:DGB113"/>
    <mergeCell ref="DGC113:DGJ113"/>
    <mergeCell ref="DGK113:DGR113"/>
    <mergeCell ref="DGS113:DGZ113"/>
    <mergeCell ref="DHA113:DHH113"/>
    <mergeCell ref="DHI113:DHP113"/>
    <mergeCell ref="DHQ113:DHX113"/>
    <mergeCell ref="DHY113:DIF113"/>
    <mergeCell ref="DIG113:DIN113"/>
    <mergeCell ref="DIO113:DIV113"/>
    <mergeCell ref="DIW113:DJD113"/>
    <mergeCell ref="DJE113:DJL113"/>
    <mergeCell ref="DJM113:DJT113"/>
    <mergeCell ref="DJU113:DKB113"/>
    <mergeCell ref="DKC113:DKJ113"/>
    <mergeCell ref="DKK113:DKR113"/>
    <mergeCell ref="DKS113:DKZ113"/>
    <mergeCell ref="DLA113:DLH113"/>
    <mergeCell ref="DLI113:DLP113"/>
    <mergeCell ref="DLQ113:DLX113"/>
    <mergeCell ref="DLY113:DMF113"/>
    <mergeCell ref="DMG113:DMN113"/>
    <mergeCell ref="DMO113:DMV113"/>
    <mergeCell ref="DMW113:DND113"/>
    <mergeCell ref="DNE113:DNL113"/>
    <mergeCell ref="DNM113:DNT113"/>
    <mergeCell ref="DNU113:DOB113"/>
    <mergeCell ref="DOC113:DOJ113"/>
    <mergeCell ref="DOK113:DOR113"/>
    <mergeCell ref="DOS113:DOZ113"/>
    <mergeCell ref="DPA113:DPH113"/>
    <mergeCell ref="CVA113:CVH113"/>
    <mergeCell ref="CVI113:CVP113"/>
    <mergeCell ref="CVQ113:CVX113"/>
    <mergeCell ref="CVY113:CWF113"/>
    <mergeCell ref="CWG113:CWN113"/>
    <mergeCell ref="CWO113:CWV113"/>
    <mergeCell ref="CWW113:CXD113"/>
    <mergeCell ref="CXE113:CXL113"/>
    <mergeCell ref="CXM113:CXT113"/>
    <mergeCell ref="CXU113:CYB113"/>
    <mergeCell ref="CYC113:CYJ113"/>
    <mergeCell ref="CYK113:CYR113"/>
    <mergeCell ref="CYS113:CYZ113"/>
    <mergeCell ref="CZA113:CZH113"/>
    <mergeCell ref="CZI113:CZP113"/>
    <mergeCell ref="CZQ113:CZX113"/>
    <mergeCell ref="CZY113:DAF113"/>
    <mergeCell ref="DAG113:DAN113"/>
    <mergeCell ref="DAO113:DAV113"/>
    <mergeCell ref="DAW113:DBD113"/>
    <mergeCell ref="DBE113:DBL113"/>
    <mergeCell ref="DBM113:DBT113"/>
    <mergeCell ref="DBU113:DCB113"/>
    <mergeCell ref="DCC113:DCJ113"/>
    <mergeCell ref="DCK113:DCR113"/>
    <mergeCell ref="DCS113:DCZ113"/>
    <mergeCell ref="DDA113:DDH113"/>
    <mergeCell ref="DDI113:DDP113"/>
    <mergeCell ref="DDQ113:DDX113"/>
    <mergeCell ref="DDY113:DEF113"/>
    <mergeCell ref="DEG113:DEN113"/>
    <mergeCell ref="DEO113:DEV113"/>
    <mergeCell ref="DEW113:DFD113"/>
    <mergeCell ref="CKW113:CLD113"/>
    <mergeCell ref="CLE113:CLL113"/>
    <mergeCell ref="CLM113:CLT113"/>
    <mergeCell ref="CLU113:CMB113"/>
    <mergeCell ref="CMC113:CMJ113"/>
    <mergeCell ref="CMK113:CMR113"/>
    <mergeCell ref="CMS113:CMZ113"/>
    <mergeCell ref="CNA113:CNH113"/>
    <mergeCell ref="CNI113:CNP113"/>
    <mergeCell ref="CNQ113:CNX113"/>
    <mergeCell ref="CNY113:COF113"/>
    <mergeCell ref="COG113:CON113"/>
    <mergeCell ref="COO113:COV113"/>
    <mergeCell ref="COW113:CPD113"/>
    <mergeCell ref="CPE113:CPL113"/>
    <mergeCell ref="CPM113:CPT113"/>
    <mergeCell ref="CPU113:CQB113"/>
    <mergeCell ref="CQC113:CQJ113"/>
    <mergeCell ref="CQK113:CQR113"/>
    <mergeCell ref="CQS113:CQZ113"/>
    <mergeCell ref="CRA113:CRH113"/>
    <mergeCell ref="CRI113:CRP113"/>
    <mergeCell ref="CRQ113:CRX113"/>
    <mergeCell ref="CRY113:CSF113"/>
    <mergeCell ref="CSG113:CSN113"/>
    <mergeCell ref="CSO113:CSV113"/>
    <mergeCell ref="CSW113:CTD113"/>
    <mergeCell ref="CTE113:CTL113"/>
    <mergeCell ref="CTM113:CTT113"/>
    <mergeCell ref="CTU113:CUB113"/>
    <mergeCell ref="CUC113:CUJ113"/>
    <mergeCell ref="CUK113:CUR113"/>
    <mergeCell ref="CUS113:CUZ113"/>
    <mergeCell ref="CAS113:CAZ113"/>
    <mergeCell ref="CBA113:CBH113"/>
    <mergeCell ref="CBI113:CBP113"/>
    <mergeCell ref="CBQ113:CBX113"/>
    <mergeCell ref="CBY113:CCF113"/>
    <mergeCell ref="CCG113:CCN113"/>
    <mergeCell ref="CCO113:CCV113"/>
    <mergeCell ref="CCW113:CDD113"/>
    <mergeCell ref="CDE113:CDL113"/>
    <mergeCell ref="CDM113:CDT113"/>
    <mergeCell ref="CDU113:CEB113"/>
    <mergeCell ref="CEC113:CEJ113"/>
    <mergeCell ref="CEK113:CER113"/>
    <mergeCell ref="CES113:CEZ113"/>
    <mergeCell ref="CFA113:CFH113"/>
    <mergeCell ref="CFI113:CFP113"/>
    <mergeCell ref="CFQ113:CFX113"/>
    <mergeCell ref="CFY113:CGF113"/>
    <mergeCell ref="CGG113:CGN113"/>
    <mergeCell ref="CGO113:CGV113"/>
    <mergeCell ref="CGW113:CHD113"/>
    <mergeCell ref="CHE113:CHL113"/>
    <mergeCell ref="CHM113:CHT113"/>
    <mergeCell ref="CHU113:CIB113"/>
    <mergeCell ref="CIC113:CIJ113"/>
    <mergeCell ref="CIK113:CIR113"/>
    <mergeCell ref="CIS113:CIZ113"/>
    <mergeCell ref="CJA113:CJH113"/>
    <mergeCell ref="CJI113:CJP113"/>
    <mergeCell ref="CJQ113:CJX113"/>
    <mergeCell ref="CJY113:CKF113"/>
    <mergeCell ref="CKG113:CKN113"/>
    <mergeCell ref="CKO113:CKV113"/>
    <mergeCell ref="BQO113:BQV113"/>
    <mergeCell ref="BQW113:BRD113"/>
    <mergeCell ref="BRE113:BRL113"/>
    <mergeCell ref="BRM113:BRT113"/>
    <mergeCell ref="BRU113:BSB113"/>
    <mergeCell ref="BSC113:BSJ113"/>
    <mergeCell ref="BSK113:BSR113"/>
    <mergeCell ref="BSS113:BSZ113"/>
    <mergeCell ref="BTA113:BTH113"/>
    <mergeCell ref="BTI113:BTP113"/>
    <mergeCell ref="BTQ113:BTX113"/>
    <mergeCell ref="BTY113:BUF113"/>
    <mergeCell ref="BUG113:BUN113"/>
    <mergeCell ref="BUO113:BUV113"/>
    <mergeCell ref="BUW113:BVD113"/>
    <mergeCell ref="BVE113:BVL113"/>
    <mergeCell ref="BVM113:BVT113"/>
    <mergeCell ref="BVU113:BWB113"/>
    <mergeCell ref="BWC113:BWJ113"/>
    <mergeCell ref="BWK113:BWR113"/>
    <mergeCell ref="BWS113:BWZ113"/>
    <mergeCell ref="BXA113:BXH113"/>
    <mergeCell ref="BXI113:BXP113"/>
    <mergeCell ref="BXQ113:BXX113"/>
    <mergeCell ref="BXY113:BYF113"/>
    <mergeCell ref="BYG113:BYN113"/>
    <mergeCell ref="BYO113:BYV113"/>
    <mergeCell ref="BYW113:BZD113"/>
    <mergeCell ref="BZE113:BZL113"/>
    <mergeCell ref="BZM113:BZT113"/>
    <mergeCell ref="BZU113:CAB113"/>
    <mergeCell ref="CAC113:CAJ113"/>
    <mergeCell ref="CAK113:CAR113"/>
    <mergeCell ref="BGK113:BGR113"/>
    <mergeCell ref="BGS113:BGZ113"/>
    <mergeCell ref="BHA113:BHH113"/>
    <mergeCell ref="BHI113:BHP113"/>
    <mergeCell ref="BHQ113:BHX113"/>
    <mergeCell ref="BHY113:BIF113"/>
    <mergeCell ref="BIG113:BIN113"/>
    <mergeCell ref="BIO113:BIV113"/>
    <mergeCell ref="BIW113:BJD113"/>
    <mergeCell ref="BJE113:BJL113"/>
    <mergeCell ref="BJM113:BJT113"/>
    <mergeCell ref="BJU113:BKB113"/>
    <mergeCell ref="BKC113:BKJ113"/>
    <mergeCell ref="BKK113:BKR113"/>
    <mergeCell ref="BKS113:BKZ113"/>
    <mergeCell ref="BLA113:BLH113"/>
    <mergeCell ref="BLI113:BLP113"/>
    <mergeCell ref="BLQ113:BLX113"/>
    <mergeCell ref="BLY113:BMF113"/>
    <mergeCell ref="BMG113:BMN113"/>
    <mergeCell ref="BMO113:BMV113"/>
    <mergeCell ref="BMW113:BND113"/>
    <mergeCell ref="BNE113:BNL113"/>
    <mergeCell ref="BNM113:BNT113"/>
    <mergeCell ref="BNU113:BOB113"/>
    <mergeCell ref="BOC113:BOJ113"/>
    <mergeCell ref="BOK113:BOR113"/>
    <mergeCell ref="BOS113:BOZ113"/>
    <mergeCell ref="BPA113:BPH113"/>
    <mergeCell ref="BPI113:BPP113"/>
    <mergeCell ref="BPQ113:BPX113"/>
    <mergeCell ref="BPY113:BQF113"/>
    <mergeCell ref="BQG113:BQN113"/>
    <mergeCell ref="AWG113:AWN113"/>
    <mergeCell ref="AWO113:AWV113"/>
    <mergeCell ref="AWW113:AXD113"/>
    <mergeCell ref="AXE113:AXL113"/>
    <mergeCell ref="AXM113:AXT113"/>
    <mergeCell ref="AXU113:AYB113"/>
    <mergeCell ref="AYC113:AYJ113"/>
    <mergeCell ref="AYK113:AYR113"/>
    <mergeCell ref="AYS113:AYZ113"/>
    <mergeCell ref="AZA113:AZH113"/>
    <mergeCell ref="AZI113:AZP113"/>
    <mergeCell ref="AZQ113:AZX113"/>
    <mergeCell ref="AZY113:BAF113"/>
    <mergeCell ref="BAG113:BAN113"/>
    <mergeCell ref="BAO113:BAV113"/>
    <mergeCell ref="BAW113:BBD113"/>
    <mergeCell ref="BBE113:BBL113"/>
    <mergeCell ref="BBM113:BBT113"/>
    <mergeCell ref="BBU113:BCB113"/>
    <mergeCell ref="BCC113:BCJ113"/>
    <mergeCell ref="BCK113:BCR113"/>
    <mergeCell ref="BCS113:BCZ113"/>
    <mergeCell ref="BDA113:BDH113"/>
    <mergeCell ref="BDI113:BDP113"/>
    <mergeCell ref="BDQ113:BDX113"/>
    <mergeCell ref="BDY113:BEF113"/>
    <mergeCell ref="BEG113:BEN113"/>
    <mergeCell ref="BEO113:BEV113"/>
    <mergeCell ref="BEW113:BFD113"/>
    <mergeCell ref="BFE113:BFL113"/>
    <mergeCell ref="BFM113:BFT113"/>
    <mergeCell ref="BFU113:BGB113"/>
    <mergeCell ref="BGC113:BGJ113"/>
    <mergeCell ref="AMC113:AMJ113"/>
    <mergeCell ref="AMK113:AMR113"/>
    <mergeCell ref="AMS113:AMZ113"/>
    <mergeCell ref="ANA113:ANH113"/>
    <mergeCell ref="ANI113:ANP113"/>
    <mergeCell ref="ANQ113:ANX113"/>
    <mergeCell ref="ANY113:AOF113"/>
    <mergeCell ref="AOG113:AON113"/>
    <mergeCell ref="AOO113:AOV113"/>
    <mergeCell ref="AOW113:APD113"/>
    <mergeCell ref="APE113:APL113"/>
    <mergeCell ref="APM113:APT113"/>
    <mergeCell ref="APU113:AQB113"/>
    <mergeCell ref="AQC113:AQJ113"/>
    <mergeCell ref="AQK113:AQR113"/>
    <mergeCell ref="AQS113:AQZ113"/>
    <mergeCell ref="ARA113:ARH113"/>
    <mergeCell ref="ARI113:ARP113"/>
    <mergeCell ref="ARQ113:ARX113"/>
    <mergeCell ref="ARY113:ASF113"/>
    <mergeCell ref="ASG113:ASN113"/>
    <mergeCell ref="ASO113:ASV113"/>
    <mergeCell ref="ASW113:ATD113"/>
    <mergeCell ref="ATE113:ATL113"/>
    <mergeCell ref="ATM113:ATT113"/>
    <mergeCell ref="ATU113:AUB113"/>
    <mergeCell ref="AUC113:AUJ113"/>
    <mergeCell ref="AUK113:AUR113"/>
    <mergeCell ref="AUS113:AUZ113"/>
    <mergeCell ref="AVA113:AVH113"/>
    <mergeCell ref="AVI113:AVP113"/>
    <mergeCell ref="AVQ113:AVX113"/>
    <mergeCell ref="AVY113:AWF113"/>
    <mergeCell ref="ABY113:ACF113"/>
    <mergeCell ref="ACG113:ACN113"/>
    <mergeCell ref="ACO113:ACV113"/>
    <mergeCell ref="ACW113:ADD113"/>
    <mergeCell ref="ADE113:ADL113"/>
    <mergeCell ref="ADM113:ADT113"/>
    <mergeCell ref="ADU113:AEB113"/>
    <mergeCell ref="AEC113:AEJ113"/>
    <mergeCell ref="AEK113:AER113"/>
    <mergeCell ref="AES113:AEZ113"/>
    <mergeCell ref="AFA113:AFH113"/>
    <mergeCell ref="AFI113:AFP113"/>
    <mergeCell ref="AFQ113:AFX113"/>
    <mergeCell ref="AFY113:AGF113"/>
    <mergeCell ref="AGG113:AGN113"/>
    <mergeCell ref="AGO113:AGV113"/>
    <mergeCell ref="AGW113:AHD113"/>
    <mergeCell ref="AHE113:AHL113"/>
    <mergeCell ref="AHM113:AHT113"/>
    <mergeCell ref="AHU113:AIB113"/>
    <mergeCell ref="AIC113:AIJ113"/>
    <mergeCell ref="AIK113:AIR113"/>
    <mergeCell ref="AIS113:AIZ113"/>
    <mergeCell ref="AJA113:AJH113"/>
    <mergeCell ref="AJI113:AJP113"/>
    <mergeCell ref="AJQ113:AJX113"/>
    <mergeCell ref="AJY113:AKF113"/>
    <mergeCell ref="AKG113:AKN113"/>
    <mergeCell ref="AKO113:AKV113"/>
    <mergeCell ref="AKW113:ALD113"/>
    <mergeCell ref="ALE113:ALL113"/>
    <mergeCell ref="ALM113:ALT113"/>
    <mergeCell ref="ALU113:AMB113"/>
    <mergeCell ref="RU113:SB113"/>
    <mergeCell ref="SC113:SJ113"/>
    <mergeCell ref="SK113:SR113"/>
    <mergeCell ref="SS113:SZ113"/>
    <mergeCell ref="TA113:TH113"/>
    <mergeCell ref="TI113:TP113"/>
    <mergeCell ref="TQ113:TX113"/>
    <mergeCell ref="TY113:UF113"/>
    <mergeCell ref="UG113:UN113"/>
    <mergeCell ref="UO113:UV113"/>
    <mergeCell ref="UW113:VD113"/>
    <mergeCell ref="VE113:VL113"/>
    <mergeCell ref="VM113:VT113"/>
    <mergeCell ref="VU113:WB113"/>
    <mergeCell ref="WC113:WJ113"/>
    <mergeCell ref="WK113:WR113"/>
    <mergeCell ref="WS113:WZ113"/>
    <mergeCell ref="XA113:XH113"/>
    <mergeCell ref="XI113:XP113"/>
    <mergeCell ref="XQ113:XX113"/>
    <mergeCell ref="XY113:YF113"/>
    <mergeCell ref="YG113:YN113"/>
    <mergeCell ref="YO113:YV113"/>
    <mergeCell ref="YW113:ZD113"/>
    <mergeCell ref="ZE113:ZL113"/>
    <mergeCell ref="ZM113:ZT113"/>
    <mergeCell ref="ZU113:AAB113"/>
    <mergeCell ref="AAC113:AAJ113"/>
    <mergeCell ref="AAK113:AAR113"/>
    <mergeCell ref="AAS113:AAZ113"/>
    <mergeCell ref="ABA113:ABH113"/>
    <mergeCell ref="ABI113:ABP113"/>
    <mergeCell ref="ABQ113:ABX113"/>
    <mergeCell ref="HQ113:HX113"/>
    <mergeCell ref="HY113:IF113"/>
    <mergeCell ref="IG113:IN113"/>
    <mergeCell ref="IO113:IV113"/>
    <mergeCell ref="IW113:JD113"/>
    <mergeCell ref="JE113:JL113"/>
    <mergeCell ref="JM113:JT113"/>
    <mergeCell ref="JU113:KB113"/>
    <mergeCell ref="KC113:KJ113"/>
    <mergeCell ref="KK113:KR113"/>
    <mergeCell ref="KS113:KZ113"/>
    <mergeCell ref="LA113:LH113"/>
    <mergeCell ref="LI113:LP113"/>
    <mergeCell ref="LQ113:LX113"/>
    <mergeCell ref="LY113:MF113"/>
    <mergeCell ref="MG113:MN113"/>
    <mergeCell ref="MO113:MV113"/>
    <mergeCell ref="MW113:ND113"/>
    <mergeCell ref="NE113:NL113"/>
    <mergeCell ref="NM113:NT113"/>
    <mergeCell ref="NU113:OB113"/>
    <mergeCell ref="OC113:OJ113"/>
    <mergeCell ref="OK113:OR113"/>
    <mergeCell ref="OS113:OZ113"/>
    <mergeCell ref="PA113:PH113"/>
    <mergeCell ref="PI113:PP113"/>
    <mergeCell ref="PQ113:PX113"/>
    <mergeCell ref="PY113:QF113"/>
    <mergeCell ref="QG113:QN113"/>
    <mergeCell ref="QO113:QV113"/>
    <mergeCell ref="QW113:RD113"/>
    <mergeCell ref="RE113:RL113"/>
    <mergeCell ref="RM113:RT113"/>
    <mergeCell ref="A103:H103"/>
    <mergeCell ref="A107:H107"/>
    <mergeCell ref="A108:H108"/>
    <mergeCell ref="A111:H111"/>
    <mergeCell ref="A112:H112"/>
    <mergeCell ref="A113:H113"/>
    <mergeCell ref="I113:P113"/>
    <mergeCell ref="Q113:X113"/>
    <mergeCell ref="Y113:AF113"/>
    <mergeCell ref="AG113:AN113"/>
    <mergeCell ref="AO113:AV113"/>
    <mergeCell ref="AW113:BD113"/>
    <mergeCell ref="BE113:BL113"/>
    <mergeCell ref="BM113:BT113"/>
    <mergeCell ref="BU113:CB113"/>
    <mergeCell ref="CC113:CJ113"/>
    <mergeCell ref="CK113:CR113"/>
    <mergeCell ref="CS113:CZ113"/>
    <mergeCell ref="DA113:DH113"/>
    <mergeCell ref="DI113:DP113"/>
    <mergeCell ref="DQ113:DX113"/>
    <mergeCell ref="DY113:EF113"/>
    <mergeCell ref="EG113:EN113"/>
    <mergeCell ref="EO113:EV113"/>
    <mergeCell ref="EW113:FD113"/>
    <mergeCell ref="FE113:FL113"/>
    <mergeCell ref="FM113:FT113"/>
    <mergeCell ref="FU113:GB113"/>
    <mergeCell ref="GC113:GJ113"/>
    <mergeCell ref="GK113:GR113"/>
    <mergeCell ref="GS113:GZ113"/>
    <mergeCell ref="HA113:HH113"/>
    <mergeCell ref="HI113:HP113"/>
    <mergeCell ref="DE111:DF111"/>
    <mergeCell ref="DM111:DN111"/>
    <mergeCell ref="DU111:DV111"/>
    <mergeCell ref="EC111:ED111"/>
    <mergeCell ref="EK111:EL111"/>
    <mergeCell ref="EG104:EN104"/>
    <mergeCell ref="EO104:EV104"/>
    <mergeCell ref="EW104:FD104"/>
    <mergeCell ref="FE104:FL104"/>
    <mergeCell ref="FM104:FT104"/>
    <mergeCell ref="CS104:CZ104"/>
    <mergeCell ref="DA104:DH104"/>
    <mergeCell ref="DI104:DP104"/>
    <mergeCell ref="DQ104:DX104"/>
    <mergeCell ref="DY104:EF104"/>
    <mergeCell ref="A104:H104"/>
    <mergeCell ref="I104:P104"/>
    <mergeCell ref="Q104:X104"/>
    <mergeCell ref="Y104:AF104"/>
    <mergeCell ref="AG104:AN104"/>
    <mergeCell ref="AO104:AV104"/>
    <mergeCell ref="AW104:BD104"/>
    <mergeCell ref="BE104:BL104"/>
    <mergeCell ref="BM104:BT104"/>
    <mergeCell ref="BU104:CB104"/>
    <mergeCell ref="CC104:CJ104"/>
    <mergeCell ref="CK104:CR104"/>
    <mergeCell ref="XDU111:XDV111"/>
    <mergeCell ref="XEC111:XED111"/>
    <mergeCell ref="XEK111:XEL111"/>
    <mergeCell ref="XES111:XET111"/>
    <mergeCell ref="XFA111:XFB111"/>
    <mergeCell ref="XCG111:XCH111"/>
    <mergeCell ref="XCO111:XCP111"/>
    <mergeCell ref="XCW111:XCX111"/>
    <mergeCell ref="XDE111:XDF111"/>
    <mergeCell ref="XDM111:XDN111"/>
    <mergeCell ref="XAS111:XAT111"/>
    <mergeCell ref="XBA111:XBB111"/>
    <mergeCell ref="XBI111:XBJ111"/>
    <mergeCell ref="XBQ111:XBR111"/>
    <mergeCell ref="XBY111:XBZ111"/>
    <mergeCell ref="WZE111:WZF111"/>
    <mergeCell ref="WZM111:WZN111"/>
    <mergeCell ref="WZU111:WZV111"/>
    <mergeCell ref="XAC111:XAD111"/>
    <mergeCell ref="XAK111:XAL111"/>
    <mergeCell ref="WXQ111:WXR111"/>
    <mergeCell ref="WXY111:WXZ111"/>
    <mergeCell ref="WYG111:WYH111"/>
    <mergeCell ref="WYO111:WYP111"/>
    <mergeCell ref="WYW111:WYX111"/>
    <mergeCell ref="WWC111:WWD111"/>
    <mergeCell ref="WWK111:WWL111"/>
    <mergeCell ref="WWS111:WWT111"/>
    <mergeCell ref="WXA111:WXB111"/>
    <mergeCell ref="WXI111:WXJ111"/>
    <mergeCell ref="WUO111:WUP111"/>
    <mergeCell ref="WUW111:WUX111"/>
    <mergeCell ref="WVE111:WVF111"/>
    <mergeCell ref="WVM111:WVN111"/>
    <mergeCell ref="WVU111:WVV111"/>
    <mergeCell ref="WTA111:WTB111"/>
    <mergeCell ref="WTI111:WTJ111"/>
    <mergeCell ref="WTQ111:WTR111"/>
    <mergeCell ref="WTY111:WTZ111"/>
    <mergeCell ref="WUG111:WUH111"/>
    <mergeCell ref="WRM111:WRN111"/>
    <mergeCell ref="WRU111:WRV111"/>
    <mergeCell ref="WSC111:WSD111"/>
    <mergeCell ref="WSK111:WSL111"/>
    <mergeCell ref="WSS111:WST111"/>
    <mergeCell ref="WPY111:WPZ111"/>
    <mergeCell ref="WQG111:WQH111"/>
    <mergeCell ref="WQO111:WQP111"/>
    <mergeCell ref="WQW111:WQX111"/>
    <mergeCell ref="WRE111:WRF111"/>
    <mergeCell ref="WOK111:WOL111"/>
    <mergeCell ref="WOS111:WOT111"/>
    <mergeCell ref="WPA111:WPB111"/>
    <mergeCell ref="WPI111:WPJ111"/>
    <mergeCell ref="WPQ111:WPR111"/>
    <mergeCell ref="WMW111:WMX111"/>
    <mergeCell ref="WNE111:WNF111"/>
    <mergeCell ref="WNM111:WNN111"/>
    <mergeCell ref="WNU111:WNV111"/>
    <mergeCell ref="WOC111:WOD111"/>
    <mergeCell ref="WLI111:WLJ111"/>
    <mergeCell ref="WLQ111:WLR111"/>
    <mergeCell ref="WLY111:WLZ111"/>
    <mergeCell ref="WMG111:WMH111"/>
    <mergeCell ref="WMO111:WMP111"/>
    <mergeCell ref="WJU111:WJV111"/>
    <mergeCell ref="WKC111:WKD111"/>
    <mergeCell ref="WKK111:WKL111"/>
    <mergeCell ref="WKS111:WKT111"/>
    <mergeCell ref="WLA111:WLB111"/>
    <mergeCell ref="WIG111:WIH111"/>
    <mergeCell ref="WIO111:WIP111"/>
    <mergeCell ref="WIW111:WIX111"/>
    <mergeCell ref="WJE111:WJF111"/>
    <mergeCell ref="WJM111:WJN111"/>
    <mergeCell ref="WGS111:WGT111"/>
    <mergeCell ref="WHA111:WHB111"/>
    <mergeCell ref="WHI111:WHJ111"/>
    <mergeCell ref="WHQ111:WHR111"/>
    <mergeCell ref="WHY111:WHZ111"/>
    <mergeCell ref="WFE111:WFF111"/>
    <mergeCell ref="WFM111:WFN111"/>
    <mergeCell ref="WFU111:WFV111"/>
    <mergeCell ref="WGC111:WGD111"/>
    <mergeCell ref="WGK111:WGL111"/>
    <mergeCell ref="WDQ111:WDR111"/>
    <mergeCell ref="WDY111:WDZ111"/>
    <mergeCell ref="WEG111:WEH111"/>
    <mergeCell ref="WEO111:WEP111"/>
    <mergeCell ref="WEW111:WEX111"/>
    <mergeCell ref="WCC111:WCD111"/>
    <mergeCell ref="WCK111:WCL111"/>
    <mergeCell ref="WCS111:WCT111"/>
    <mergeCell ref="WDA111:WDB111"/>
    <mergeCell ref="WDI111:WDJ111"/>
    <mergeCell ref="WAO111:WAP111"/>
    <mergeCell ref="WAW111:WAX111"/>
    <mergeCell ref="WBE111:WBF111"/>
    <mergeCell ref="WBM111:WBN111"/>
    <mergeCell ref="WBU111:WBV111"/>
    <mergeCell ref="VZA111:VZB111"/>
    <mergeCell ref="VZI111:VZJ111"/>
    <mergeCell ref="VZQ111:VZR111"/>
    <mergeCell ref="VZY111:VZZ111"/>
    <mergeCell ref="WAG111:WAH111"/>
    <mergeCell ref="VXM111:VXN111"/>
    <mergeCell ref="VXU111:VXV111"/>
    <mergeCell ref="VYC111:VYD111"/>
    <mergeCell ref="VYK111:VYL111"/>
    <mergeCell ref="VYS111:VYT111"/>
    <mergeCell ref="VVY111:VVZ111"/>
    <mergeCell ref="VWG111:VWH111"/>
    <mergeCell ref="VWO111:VWP111"/>
    <mergeCell ref="VWW111:VWX111"/>
    <mergeCell ref="VXE111:VXF111"/>
    <mergeCell ref="VUK111:VUL111"/>
    <mergeCell ref="VUS111:VUT111"/>
    <mergeCell ref="VVA111:VVB111"/>
    <mergeCell ref="VVI111:VVJ111"/>
    <mergeCell ref="VVQ111:VVR111"/>
    <mergeCell ref="VSW111:VSX111"/>
    <mergeCell ref="VTE111:VTF111"/>
    <mergeCell ref="VTM111:VTN111"/>
    <mergeCell ref="VTU111:VTV111"/>
    <mergeCell ref="VUC111:VUD111"/>
    <mergeCell ref="VRI111:VRJ111"/>
    <mergeCell ref="VRQ111:VRR111"/>
    <mergeCell ref="VRY111:VRZ111"/>
    <mergeCell ref="VSG111:VSH111"/>
    <mergeCell ref="VSO111:VSP111"/>
    <mergeCell ref="VPU111:VPV111"/>
    <mergeCell ref="VQC111:VQD111"/>
    <mergeCell ref="VQK111:VQL111"/>
    <mergeCell ref="VQS111:VQT111"/>
    <mergeCell ref="VRA111:VRB111"/>
    <mergeCell ref="VOG111:VOH111"/>
    <mergeCell ref="VOO111:VOP111"/>
    <mergeCell ref="VOW111:VOX111"/>
    <mergeCell ref="VPE111:VPF111"/>
    <mergeCell ref="VPM111:VPN111"/>
    <mergeCell ref="VMS111:VMT111"/>
    <mergeCell ref="VNA111:VNB111"/>
    <mergeCell ref="VNI111:VNJ111"/>
    <mergeCell ref="VNQ111:VNR111"/>
    <mergeCell ref="VNY111:VNZ111"/>
    <mergeCell ref="VLE111:VLF111"/>
    <mergeCell ref="VLM111:VLN111"/>
    <mergeCell ref="VLU111:VLV111"/>
    <mergeCell ref="VMC111:VMD111"/>
    <mergeCell ref="VMK111:VML111"/>
    <mergeCell ref="VJQ111:VJR111"/>
    <mergeCell ref="VJY111:VJZ111"/>
    <mergeCell ref="VKG111:VKH111"/>
    <mergeCell ref="VKO111:VKP111"/>
    <mergeCell ref="VKW111:VKX111"/>
    <mergeCell ref="VIC111:VID111"/>
    <mergeCell ref="VIK111:VIL111"/>
    <mergeCell ref="VIS111:VIT111"/>
    <mergeCell ref="VJA111:VJB111"/>
    <mergeCell ref="VJI111:VJJ111"/>
    <mergeCell ref="VGO111:VGP111"/>
    <mergeCell ref="VGW111:VGX111"/>
    <mergeCell ref="VHE111:VHF111"/>
    <mergeCell ref="VHM111:VHN111"/>
    <mergeCell ref="VHU111:VHV111"/>
    <mergeCell ref="VFA111:VFB111"/>
    <mergeCell ref="VFI111:VFJ111"/>
    <mergeCell ref="VFQ111:VFR111"/>
    <mergeCell ref="VFY111:VFZ111"/>
    <mergeCell ref="VGG111:VGH111"/>
    <mergeCell ref="VDM111:VDN111"/>
    <mergeCell ref="VDU111:VDV111"/>
    <mergeCell ref="VEC111:VED111"/>
    <mergeCell ref="VEK111:VEL111"/>
    <mergeCell ref="VES111:VET111"/>
    <mergeCell ref="VBY111:VBZ111"/>
    <mergeCell ref="VCG111:VCH111"/>
    <mergeCell ref="VCO111:VCP111"/>
    <mergeCell ref="VCW111:VCX111"/>
    <mergeCell ref="VDE111:VDF111"/>
    <mergeCell ref="VAK111:VAL111"/>
    <mergeCell ref="VAS111:VAT111"/>
    <mergeCell ref="VBA111:VBB111"/>
    <mergeCell ref="VBI111:VBJ111"/>
    <mergeCell ref="VBQ111:VBR111"/>
    <mergeCell ref="UYW111:UYX111"/>
    <mergeCell ref="UZE111:UZF111"/>
    <mergeCell ref="UZM111:UZN111"/>
    <mergeCell ref="UZU111:UZV111"/>
    <mergeCell ref="VAC111:VAD111"/>
    <mergeCell ref="UXI111:UXJ111"/>
    <mergeCell ref="UXQ111:UXR111"/>
    <mergeCell ref="UXY111:UXZ111"/>
    <mergeCell ref="UYG111:UYH111"/>
    <mergeCell ref="UYO111:UYP111"/>
    <mergeCell ref="UVU111:UVV111"/>
    <mergeCell ref="UWC111:UWD111"/>
    <mergeCell ref="UWK111:UWL111"/>
    <mergeCell ref="UWS111:UWT111"/>
    <mergeCell ref="UXA111:UXB111"/>
    <mergeCell ref="UUG111:UUH111"/>
    <mergeCell ref="UUO111:UUP111"/>
    <mergeCell ref="UUW111:UUX111"/>
    <mergeCell ref="UVE111:UVF111"/>
    <mergeCell ref="UVM111:UVN111"/>
    <mergeCell ref="USS111:UST111"/>
    <mergeCell ref="UTA111:UTB111"/>
    <mergeCell ref="UTI111:UTJ111"/>
    <mergeCell ref="UTQ111:UTR111"/>
    <mergeCell ref="UTY111:UTZ111"/>
    <mergeCell ref="URE111:URF111"/>
    <mergeCell ref="URM111:URN111"/>
    <mergeCell ref="URU111:URV111"/>
    <mergeCell ref="USC111:USD111"/>
    <mergeCell ref="USK111:USL111"/>
    <mergeCell ref="UPQ111:UPR111"/>
    <mergeCell ref="UPY111:UPZ111"/>
    <mergeCell ref="UQG111:UQH111"/>
    <mergeCell ref="UQO111:UQP111"/>
    <mergeCell ref="UQW111:UQX111"/>
    <mergeCell ref="UOC111:UOD111"/>
    <mergeCell ref="UOK111:UOL111"/>
    <mergeCell ref="UOS111:UOT111"/>
    <mergeCell ref="UPA111:UPB111"/>
    <mergeCell ref="UPI111:UPJ111"/>
    <mergeCell ref="UMO111:UMP111"/>
    <mergeCell ref="UMW111:UMX111"/>
    <mergeCell ref="UNE111:UNF111"/>
    <mergeCell ref="UNM111:UNN111"/>
    <mergeCell ref="UNU111:UNV111"/>
    <mergeCell ref="ULA111:ULB111"/>
    <mergeCell ref="ULI111:ULJ111"/>
    <mergeCell ref="ULQ111:ULR111"/>
    <mergeCell ref="ULY111:ULZ111"/>
    <mergeCell ref="UMG111:UMH111"/>
    <mergeCell ref="UJM111:UJN111"/>
    <mergeCell ref="UJU111:UJV111"/>
    <mergeCell ref="UKC111:UKD111"/>
    <mergeCell ref="UKK111:UKL111"/>
    <mergeCell ref="UKS111:UKT111"/>
    <mergeCell ref="UHY111:UHZ111"/>
    <mergeCell ref="UIG111:UIH111"/>
    <mergeCell ref="UIO111:UIP111"/>
    <mergeCell ref="UIW111:UIX111"/>
    <mergeCell ref="UJE111:UJF111"/>
    <mergeCell ref="UGK111:UGL111"/>
    <mergeCell ref="UGS111:UGT111"/>
    <mergeCell ref="UHA111:UHB111"/>
    <mergeCell ref="UHI111:UHJ111"/>
    <mergeCell ref="UHQ111:UHR111"/>
    <mergeCell ref="UEW111:UEX111"/>
    <mergeCell ref="UFE111:UFF111"/>
    <mergeCell ref="UFM111:UFN111"/>
    <mergeCell ref="UFU111:UFV111"/>
    <mergeCell ref="UGC111:UGD111"/>
    <mergeCell ref="UDI111:UDJ111"/>
    <mergeCell ref="UDQ111:UDR111"/>
    <mergeCell ref="UDY111:UDZ111"/>
    <mergeCell ref="UEG111:UEH111"/>
    <mergeCell ref="UEO111:UEP111"/>
    <mergeCell ref="UBU111:UBV111"/>
    <mergeCell ref="UCC111:UCD111"/>
    <mergeCell ref="UCK111:UCL111"/>
    <mergeCell ref="UCS111:UCT111"/>
    <mergeCell ref="UDA111:UDB111"/>
    <mergeCell ref="UAG111:UAH111"/>
    <mergeCell ref="UAO111:UAP111"/>
    <mergeCell ref="UAW111:UAX111"/>
    <mergeCell ref="UBE111:UBF111"/>
    <mergeCell ref="UBM111:UBN111"/>
    <mergeCell ref="TYS111:TYT111"/>
    <mergeCell ref="TZA111:TZB111"/>
    <mergeCell ref="TZI111:TZJ111"/>
    <mergeCell ref="TZQ111:TZR111"/>
    <mergeCell ref="TZY111:TZZ111"/>
    <mergeCell ref="TXE111:TXF111"/>
    <mergeCell ref="TXM111:TXN111"/>
    <mergeCell ref="TXU111:TXV111"/>
    <mergeCell ref="TYC111:TYD111"/>
    <mergeCell ref="TYK111:TYL111"/>
    <mergeCell ref="TVQ111:TVR111"/>
    <mergeCell ref="TVY111:TVZ111"/>
    <mergeCell ref="TWG111:TWH111"/>
    <mergeCell ref="TWO111:TWP111"/>
    <mergeCell ref="TWW111:TWX111"/>
    <mergeCell ref="TUC111:TUD111"/>
    <mergeCell ref="TUK111:TUL111"/>
    <mergeCell ref="TUS111:TUT111"/>
    <mergeCell ref="TVA111:TVB111"/>
    <mergeCell ref="TVI111:TVJ111"/>
    <mergeCell ref="TSO111:TSP111"/>
    <mergeCell ref="TSW111:TSX111"/>
    <mergeCell ref="TTE111:TTF111"/>
    <mergeCell ref="TTM111:TTN111"/>
    <mergeCell ref="TTU111:TTV111"/>
    <mergeCell ref="TRA111:TRB111"/>
    <mergeCell ref="TRI111:TRJ111"/>
    <mergeCell ref="TRQ111:TRR111"/>
    <mergeCell ref="TRY111:TRZ111"/>
    <mergeCell ref="TSG111:TSH111"/>
    <mergeCell ref="TPM111:TPN111"/>
    <mergeCell ref="TPU111:TPV111"/>
    <mergeCell ref="TQC111:TQD111"/>
    <mergeCell ref="TQK111:TQL111"/>
    <mergeCell ref="TQS111:TQT111"/>
    <mergeCell ref="TNY111:TNZ111"/>
    <mergeCell ref="TOG111:TOH111"/>
    <mergeCell ref="TOO111:TOP111"/>
    <mergeCell ref="TOW111:TOX111"/>
    <mergeCell ref="TPE111:TPF111"/>
    <mergeCell ref="TMK111:TML111"/>
    <mergeCell ref="TMS111:TMT111"/>
    <mergeCell ref="TNA111:TNB111"/>
    <mergeCell ref="TNI111:TNJ111"/>
    <mergeCell ref="TNQ111:TNR111"/>
    <mergeCell ref="TKW111:TKX111"/>
    <mergeCell ref="TLE111:TLF111"/>
    <mergeCell ref="TLM111:TLN111"/>
    <mergeCell ref="TLU111:TLV111"/>
    <mergeCell ref="TMC111:TMD111"/>
    <mergeCell ref="TJI111:TJJ111"/>
    <mergeCell ref="TJQ111:TJR111"/>
    <mergeCell ref="TJY111:TJZ111"/>
    <mergeCell ref="TKG111:TKH111"/>
    <mergeCell ref="TKO111:TKP111"/>
    <mergeCell ref="THU111:THV111"/>
    <mergeCell ref="TIC111:TID111"/>
    <mergeCell ref="TIK111:TIL111"/>
    <mergeCell ref="TIS111:TIT111"/>
    <mergeCell ref="TJA111:TJB111"/>
    <mergeCell ref="TGG111:TGH111"/>
    <mergeCell ref="TGO111:TGP111"/>
    <mergeCell ref="TGW111:TGX111"/>
    <mergeCell ref="THE111:THF111"/>
    <mergeCell ref="THM111:THN111"/>
    <mergeCell ref="TES111:TET111"/>
    <mergeCell ref="TFA111:TFB111"/>
    <mergeCell ref="TFI111:TFJ111"/>
    <mergeCell ref="TFQ111:TFR111"/>
    <mergeCell ref="TFY111:TFZ111"/>
    <mergeCell ref="TDE111:TDF111"/>
    <mergeCell ref="TDM111:TDN111"/>
    <mergeCell ref="TDU111:TDV111"/>
    <mergeCell ref="TEC111:TED111"/>
    <mergeCell ref="TEK111:TEL111"/>
    <mergeCell ref="TBQ111:TBR111"/>
    <mergeCell ref="TBY111:TBZ111"/>
    <mergeCell ref="TCG111:TCH111"/>
    <mergeCell ref="TCO111:TCP111"/>
    <mergeCell ref="TCW111:TCX111"/>
    <mergeCell ref="TAC111:TAD111"/>
    <mergeCell ref="TAK111:TAL111"/>
    <mergeCell ref="TAS111:TAT111"/>
    <mergeCell ref="TBA111:TBB111"/>
    <mergeCell ref="TBI111:TBJ111"/>
    <mergeCell ref="SYO111:SYP111"/>
    <mergeCell ref="SYW111:SYX111"/>
    <mergeCell ref="SZE111:SZF111"/>
    <mergeCell ref="SZM111:SZN111"/>
    <mergeCell ref="SZU111:SZV111"/>
    <mergeCell ref="SXA111:SXB111"/>
    <mergeCell ref="SXI111:SXJ111"/>
    <mergeCell ref="SXQ111:SXR111"/>
    <mergeCell ref="SXY111:SXZ111"/>
    <mergeCell ref="SYG111:SYH111"/>
    <mergeCell ref="SVM111:SVN111"/>
    <mergeCell ref="SVU111:SVV111"/>
    <mergeCell ref="SWC111:SWD111"/>
    <mergeCell ref="SWK111:SWL111"/>
    <mergeCell ref="SWS111:SWT111"/>
    <mergeCell ref="STY111:STZ111"/>
    <mergeCell ref="SUG111:SUH111"/>
    <mergeCell ref="SUO111:SUP111"/>
    <mergeCell ref="SUW111:SUX111"/>
    <mergeCell ref="SVE111:SVF111"/>
    <mergeCell ref="SSK111:SSL111"/>
    <mergeCell ref="SSS111:SST111"/>
    <mergeCell ref="STA111:STB111"/>
    <mergeCell ref="STI111:STJ111"/>
    <mergeCell ref="STQ111:STR111"/>
    <mergeCell ref="SQW111:SQX111"/>
    <mergeCell ref="SRE111:SRF111"/>
    <mergeCell ref="SRM111:SRN111"/>
    <mergeCell ref="SRU111:SRV111"/>
    <mergeCell ref="SSC111:SSD111"/>
    <mergeCell ref="SPI111:SPJ111"/>
    <mergeCell ref="SPQ111:SPR111"/>
    <mergeCell ref="SPY111:SPZ111"/>
    <mergeCell ref="SQG111:SQH111"/>
    <mergeCell ref="SQO111:SQP111"/>
    <mergeCell ref="SNU111:SNV111"/>
    <mergeCell ref="SOC111:SOD111"/>
    <mergeCell ref="SOK111:SOL111"/>
    <mergeCell ref="SOS111:SOT111"/>
    <mergeCell ref="SPA111:SPB111"/>
    <mergeCell ref="SMG111:SMH111"/>
    <mergeCell ref="SMO111:SMP111"/>
    <mergeCell ref="SMW111:SMX111"/>
    <mergeCell ref="SNE111:SNF111"/>
    <mergeCell ref="SNM111:SNN111"/>
    <mergeCell ref="SKS111:SKT111"/>
    <mergeCell ref="SLA111:SLB111"/>
    <mergeCell ref="SLI111:SLJ111"/>
    <mergeCell ref="SLQ111:SLR111"/>
    <mergeCell ref="SLY111:SLZ111"/>
    <mergeCell ref="SJE111:SJF111"/>
    <mergeCell ref="SJM111:SJN111"/>
    <mergeCell ref="SJU111:SJV111"/>
    <mergeCell ref="SKC111:SKD111"/>
    <mergeCell ref="SKK111:SKL111"/>
    <mergeCell ref="SHQ111:SHR111"/>
    <mergeCell ref="SHY111:SHZ111"/>
    <mergeCell ref="SIG111:SIH111"/>
    <mergeCell ref="SIO111:SIP111"/>
    <mergeCell ref="SIW111:SIX111"/>
    <mergeCell ref="SGC111:SGD111"/>
    <mergeCell ref="SGK111:SGL111"/>
    <mergeCell ref="SGS111:SGT111"/>
    <mergeCell ref="SHA111:SHB111"/>
    <mergeCell ref="SHI111:SHJ111"/>
    <mergeCell ref="SEO111:SEP111"/>
    <mergeCell ref="SEW111:SEX111"/>
    <mergeCell ref="SFE111:SFF111"/>
    <mergeCell ref="SFM111:SFN111"/>
    <mergeCell ref="SFU111:SFV111"/>
    <mergeCell ref="SDA111:SDB111"/>
    <mergeCell ref="SDI111:SDJ111"/>
    <mergeCell ref="SDQ111:SDR111"/>
    <mergeCell ref="SDY111:SDZ111"/>
    <mergeCell ref="SEG111:SEH111"/>
    <mergeCell ref="SBM111:SBN111"/>
    <mergeCell ref="SBU111:SBV111"/>
    <mergeCell ref="SCC111:SCD111"/>
    <mergeCell ref="SCK111:SCL111"/>
    <mergeCell ref="SCS111:SCT111"/>
    <mergeCell ref="RZY111:RZZ111"/>
    <mergeCell ref="SAG111:SAH111"/>
    <mergeCell ref="SAO111:SAP111"/>
    <mergeCell ref="SAW111:SAX111"/>
    <mergeCell ref="SBE111:SBF111"/>
    <mergeCell ref="RYK111:RYL111"/>
    <mergeCell ref="RYS111:RYT111"/>
    <mergeCell ref="RZA111:RZB111"/>
    <mergeCell ref="RZI111:RZJ111"/>
    <mergeCell ref="RZQ111:RZR111"/>
    <mergeCell ref="RWW111:RWX111"/>
    <mergeCell ref="RXE111:RXF111"/>
    <mergeCell ref="RXM111:RXN111"/>
    <mergeCell ref="RXU111:RXV111"/>
    <mergeCell ref="RYC111:RYD111"/>
    <mergeCell ref="RVI111:RVJ111"/>
    <mergeCell ref="RVQ111:RVR111"/>
    <mergeCell ref="RVY111:RVZ111"/>
    <mergeCell ref="RWG111:RWH111"/>
    <mergeCell ref="RWO111:RWP111"/>
    <mergeCell ref="RTU111:RTV111"/>
    <mergeCell ref="RUC111:RUD111"/>
    <mergeCell ref="RUK111:RUL111"/>
    <mergeCell ref="RUS111:RUT111"/>
    <mergeCell ref="RVA111:RVB111"/>
    <mergeCell ref="RSG111:RSH111"/>
    <mergeCell ref="RSO111:RSP111"/>
    <mergeCell ref="RSW111:RSX111"/>
    <mergeCell ref="RTE111:RTF111"/>
    <mergeCell ref="RTM111:RTN111"/>
    <mergeCell ref="RQS111:RQT111"/>
    <mergeCell ref="RRA111:RRB111"/>
    <mergeCell ref="RRI111:RRJ111"/>
    <mergeCell ref="RRQ111:RRR111"/>
    <mergeCell ref="RRY111:RRZ111"/>
    <mergeCell ref="RPE111:RPF111"/>
    <mergeCell ref="RPM111:RPN111"/>
    <mergeCell ref="RPU111:RPV111"/>
    <mergeCell ref="RQC111:RQD111"/>
    <mergeCell ref="RQK111:RQL111"/>
    <mergeCell ref="RNQ111:RNR111"/>
    <mergeCell ref="RNY111:RNZ111"/>
    <mergeCell ref="ROG111:ROH111"/>
    <mergeCell ref="ROO111:ROP111"/>
    <mergeCell ref="ROW111:ROX111"/>
    <mergeCell ref="RMC111:RMD111"/>
    <mergeCell ref="RMK111:RML111"/>
    <mergeCell ref="RMS111:RMT111"/>
    <mergeCell ref="RNA111:RNB111"/>
    <mergeCell ref="RNI111:RNJ111"/>
    <mergeCell ref="RKO111:RKP111"/>
    <mergeCell ref="RKW111:RKX111"/>
    <mergeCell ref="RLE111:RLF111"/>
    <mergeCell ref="RLM111:RLN111"/>
    <mergeCell ref="RLU111:RLV111"/>
    <mergeCell ref="RJA111:RJB111"/>
    <mergeCell ref="RJI111:RJJ111"/>
    <mergeCell ref="RJQ111:RJR111"/>
    <mergeCell ref="RJY111:RJZ111"/>
    <mergeCell ref="RKG111:RKH111"/>
    <mergeCell ref="RHM111:RHN111"/>
    <mergeCell ref="RHU111:RHV111"/>
    <mergeCell ref="RIC111:RID111"/>
    <mergeCell ref="RIK111:RIL111"/>
    <mergeCell ref="RIS111:RIT111"/>
    <mergeCell ref="RFY111:RFZ111"/>
    <mergeCell ref="RGG111:RGH111"/>
    <mergeCell ref="RGO111:RGP111"/>
    <mergeCell ref="RGW111:RGX111"/>
    <mergeCell ref="RHE111:RHF111"/>
    <mergeCell ref="REK111:REL111"/>
    <mergeCell ref="RES111:RET111"/>
    <mergeCell ref="RFA111:RFB111"/>
    <mergeCell ref="RFI111:RFJ111"/>
    <mergeCell ref="RFQ111:RFR111"/>
    <mergeCell ref="RCW111:RCX111"/>
    <mergeCell ref="RDE111:RDF111"/>
    <mergeCell ref="RDM111:RDN111"/>
    <mergeCell ref="RDU111:RDV111"/>
    <mergeCell ref="REC111:RED111"/>
    <mergeCell ref="RBI111:RBJ111"/>
    <mergeCell ref="RBQ111:RBR111"/>
    <mergeCell ref="RBY111:RBZ111"/>
    <mergeCell ref="RCG111:RCH111"/>
    <mergeCell ref="RCO111:RCP111"/>
    <mergeCell ref="QZU111:QZV111"/>
    <mergeCell ref="RAC111:RAD111"/>
    <mergeCell ref="RAK111:RAL111"/>
    <mergeCell ref="RAS111:RAT111"/>
    <mergeCell ref="RBA111:RBB111"/>
    <mergeCell ref="QYG111:QYH111"/>
    <mergeCell ref="QYO111:QYP111"/>
    <mergeCell ref="QYW111:QYX111"/>
    <mergeCell ref="QZE111:QZF111"/>
    <mergeCell ref="QZM111:QZN111"/>
    <mergeCell ref="QWS111:QWT111"/>
    <mergeCell ref="QXA111:QXB111"/>
    <mergeCell ref="QXI111:QXJ111"/>
    <mergeCell ref="QXQ111:QXR111"/>
    <mergeCell ref="QXY111:QXZ111"/>
    <mergeCell ref="QVE111:QVF111"/>
    <mergeCell ref="QVM111:QVN111"/>
    <mergeCell ref="QVU111:QVV111"/>
    <mergeCell ref="QWC111:QWD111"/>
    <mergeCell ref="QWK111:QWL111"/>
    <mergeCell ref="QTQ111:QTR111"/>
    <mergeCell ref="QTY111:QTZ111"/>
    <mergeCell ref="QUG111:QUH111"/>
    <mergeCell ref="QUO111:QUP111"/>
    <mergeCell ref="QUW111:QUX111"/>
    <mergeCell ref="QSC111:QSD111"/>
    <mergeCell ref="QSK111:QSL111"/>
    <mergeCell ref="QSS111:QST111"/>
    <mergeCell ref="QTA111:QTB111"/>
    <mergeCell ref="QTI111:QTJ111"/>
    <mergeCell ref="QQO111:QQP111"/>
    <mergeCell ref="QQW111:QQX111"/>
    <mergeCell ref="QRE111:QRF111"/>
    <mergeCell ref="QRM111:QRN111"/>
    <mergeCell ref="QRU111:QRV111"/>
    <mergeCell ref="QPA111:QPB111"/>
    <mergeCell ref="QPI111:QPJ111"/>
    <mergeCell ref="QPQ111:QPR111"/>
    <mergeCell ref="QPY111:QPZ111"/>
    <mergeCell ref="QQG111:QQH111"/>
    <mergeCell ref="QNM111:QNN111"/>
    <mergeCell ref="QNU111:QNV111"/>
    <mergeCell ref="QOC111:QOD111"/>
    <mergeCell ref="QOK111:QOL111"/>
    <mergeCell ref="QOS111:QOT111"/>
    <mergeCell ref="QLY111:QLZ111"/>
    <mergeCell ref="QMG111:QMH111"/>
    <mergeCell ref="QMO111:QMP111"/>
    <mergeCell ref="QMW111:QMX111"/>
    <mergeCell ref="QNE111:QNF111"/>
    <mergeCell ref="QKK111:QKL111"/>
    <mergeCell ref="QKS111:QKT111"/>
    <mergeCell ref="QLA111:QLB111"/>
    <mergeCell ref="QLI111:QLJ111"/>
    <mergeCell ref="QLQ111:QLR111"/>
    <mergeCell ref="QIW111:QIX111"/>
    <mergeCell ref="QJE111:QJF111"/>
    <mergeCell ref="QJM111:QJN111"/>
    <mergeCell ref="QJU111:QJV111"/>
    <mergeCell ref="QKC111:QKD111"/>
    <mergeCell ref="QHI111:QHJ111"/>
    <mergeCell ref="QHQ111:QHR111"/>
    <mergeCell ref="QHY111:QHZ111"/>
    <mergeCell ref="QIG111:QIH111"/>
    <mergeCell ref="QIO111:QIP111"/>
    <mergeCell ref="QFU111:QFV111"/>
    <mergeCell ref="QGC111:QGD111"/>
    <mergeCell ref="QGK111:QGL111"/>
    <mergeCell ref="QGS111:QGT111"/>
    <mergeCell ref="QHA111:QHB111"/>
    <mergeCell ref="QEG111:QEH111"/>
    <mergeCell ref="QEO111:QEP111"/>
    <mergeCell ref="QEW111:QEX111"/>
    <mergeCell ref="QFE111:QFF111"/>
    <mergeCell ref="QFM111:QFN111"/>
    <mergeCell ref="QCS111:QCT111"/>
    <mergeCell ref="QDA111:QDB111"/>
    <mergeCell ref="QDI111:QDJ111"/>
    <mergeCell ref="QDQ111:QDR111"/>
    <mergeCell ref="QDY111:QDZ111"/>
    <mergeCell ref="QBE111:QBF111"/>
    <mergeCell ref="QBM111:QBN111"/>
    <mergeCell ref="QBU111:QBV111"/>
    <mergeCell ref="QCC111:QCD111"/>
    <mergeCell ref="QCK111:QCL111"/>
    <mergeCell ref="PZQ111:PZR111"/>
    <mergeCell ref="PZY111:PZZ111"/>
    <mergeCell ref="QAG111:QAH111"/>
    <mergeCell ref="QAO111:QAP111"/>
    <mergeCell ref="QAW111:QAX111"/>
    <mergeCell ref="PYC111:PYD111"/>
    <mergeCell ref="PYK111:PYL111"/>
    <mergeCell ref="PYS111:PYT111"/>
    <mergeCell ref="PZA111:PZB111"/>
    <mergeCell ref="PZI111:PZJ111"/>
    <mergeCell ref="PWO111:PWP111"/>
    <mergeCell ref="PWW111:PWX111"/>
    <mergeCell ref="PXE111:PXF111"/>
    <mergeCell ref="PXM111:PXN111"/>
    <mergeCell ref="PXU111:PXV111"/>
    <mergeCell ref="PVA111:PVB111"/>
    <mergeCell ref="PVI111:PVJ111"/>
    <mergeCell ref="PVQ111:PVR111"/>
    <mergeCell ref="PVY111:PVZ111"/>
    <mergeCell ref="PWG111:PWH111"/>
    <mergeCell ref="PTM111:PTN111"/>
    <mergeCell ref="PTU111:PTV111"/>
    <mergeCell ref="PUC111:PUD111"/>
    <mergeCell ref="PUK111:PUL111"/>
    <mergeCell ref="PUS111:PUT111"/>
    <mergeCell ref="PRY111:PRZ111"/>
    <mergeCell ref="PSG111:PSH111"/>
    <mergeCell ref="PSO111:PSP111"/>
    <mergeCell ref="PSW111:PSX111"/>
    <mergeCell ref="PTE111:PTF111"/>
    <mergeCell ref="PQK111:PQL111"/>
    <mergeCell ref="PQS111:PQT111"/>
    <mergeCell ref="PRA111:PRB111"/>
    <mergeCell ref="PRI111:PRJ111"/>
    <mergeCell ref="PRQ111:PRR111"/>
    <mergeCell ref="POW111:POX111"/>
    <mergeCell ref="PPE111:PPF111"/>
    <mergeCell ref="PPM111:PPN111"/>
    <mergeCell ref="PPU111:PPV111"/>
    <mergeCell ref="PQC111:PQD111"/>
    <mergeCell ref="PNI111:PNJ111"/>
    <mergeCell ref="PNQ111:PNR111"/>
    <mergeCell ref="PNY111:PNZ111"/>
    <mergeCell ref="POG111:POH111"/>
    <mergeCell ref="POO111:POP111"/>
    <mergeCell ref="PLU111:PLV111"/>
    <mergeCell ref="PMC111:PMD111"/>
    <mergeCell ref="PMK111:PML111"/>
    <mergeCell ref="PMS111:PMT111"/>
    <mergeCell ref="PNA111:PNB111"/>
    <mergeCell ref="PKG111:PKH111"/>
    <mergeCell ref="PKO111:PKP111"/>
    <mergeCell ref="PKW111:PKX111"/>
    <mergeCell ref="PLE111:PLF111"/>
    <mergeCell ref="PLM111:PLN111"/>
    <mergeCell ref="PIS111:PIT111"/>
    <mergeCell ref="PJA111:PJB111"/>
    <mergeCell ref="PJI111:PJJ111"/>
    <mergeCell ref="PJQ111:PJR111"/>
    <mergeCell ref="PJY111:PJZ111"/>
    <mergeCell ref="PHE111:PHF111"/>
    <mergeCell ref="PHM111:PHN111"/>
    <mergeCell ref="PHU111:PHV111"/>
    <mergeCell ref="PIC111:PID111"/>
    <mergeCell ref="PIK111:PIL111"/>
    <mergeCell ref="PFQ111:PFR111"/>
    <mergeCell ref="PFY111:PFZ111"/>
    <mergeCell ref="PGG111:PGH111"/>
    <mergeCell ref="PGO111:PGP111"/>
    <mergeCell ref="PGW111:PGX111"/>
    <mergeCell ref="PEC111:PED111"/>
    <mergeCell ref="PEK111:PEL111"/>
    <mergeCell ref="PES111:PET111"/>
    <mergeCell ref="PFA111:PFB111"/>
    <mergeCell ref="PFI111:PFJ111"/>
    <mergeCell ref="PCO111:PCP111"/>
    <mergeCell ref="PCW111:PCX111"/>
    <mergeCell ref="PDE111:PDF111"/>
    <mergeCell ref="PDM111:PDN111"/>
    <mergeCell ref="PDU111:PDV111"/>
    <mergeCell ref="PBA111:PBB111"/>
    <mergeCell ref="PBI111:PBJ111"/>
    <mergeCell ref="PBQ111:PBR111"/>
    <mergeCell ref="PBY111:PBZ111"/>
    <mergeCell ref="PCG111:PCH111"/>
    <mergeCell ref="OZM111:OZN111"/>
    <mergeCell ref="OZU111:OZV111"/>
    <mergeCell ref="PAC111:PAD111"/>
    <mergeCell ref="PAK111:PAL111"/>
    <mergeCell ref="PAS111:PAT111"/>
    <mergeCell ref="OXY111:OXZ111"/>
    <mergeCell ref="OYG111:OYH111"/>
    <mergeCell ref="OYO111:OYP111"/>
    <mergeCell ref="OYW111:OYX111"/>
    <mergeCell ref="OZE111:OZF111"/>
    <mergeCell ref="OWK111:OWL111"/>
    <mergeCell ref="OWS111:OWT111"/>
    <mergeCell ref="OXA111:OXB111"/>
    <mergeCell ref="OXI111:OXJ111"/>
    <mergeCell ref="OXQ111:OXR111"/>
    <mergeCell ref="OUW111:OUX111"/>
    <mergeCell ref="OVE111:OVF111"/>
    <mergeCell ref="OVM111:OVN111"/>
    <mergeCell ref="OVU111:OVV111"/>
    <mergeCell ref="OWC111:OWD111"/>
    <mergeCell ref="OTI111:OTJ111"/>
    <mergeCell ref="OTQ111:OTR111"/>
    <mergeCell ref="OTY111:OTZ111"/>
    <mergeCell ref="OUG111:OUH111"/>
    <mergeCell ref="OUO111:OUP111"/>
    <mergeCell ref="ORU111:ORV111"/>
    <mergeCell ref="OSC111:OSD111"/>
    <mergeCell ref="OSK111:OSL111"/>
    <mergeCell ref="OSS111:OST111"/>
    <mergeCell ref="OTA111:OTB111"/>
    <mergeCell ref="OQG111:OQH111"/>
    <mergeCell ref="OQO111:OQP111"/>
    <mergeCell ref="OQW111:OQX111"/>
    <mergeCell ref="ORE111:ORF111"/>
    <mergeCell ref="ORM111:ORN111"/>
    <mergeCell ref="OOS111:OOT111"/>
    <mergeCell ref="OPA111:OPB111"/>
    <mergeCell ref="OPI111:OPJ111"/>
    <mergeCell ref="OPQ111:OPR111"/>
    <mergeCell ref="OPY111:OPZ111"/>
    <mergeCell ref="ONE111:ONF111"/>
    <mergeCell ref="ONM111:ONN111"/>
    <mergeCell ref="ONU111:ONV111"/>
    <mergeCell ref="OOC111:OOD111"/>
    <mergeCell ref="OOK111:OOL111"/>
    <mergeCell ref="OLQ111:OLR111"/>
    <mergeCell ref="OLY111:OLZ111"/>
    <mergeCell ref="OMG111:OMH111"/>
    <mergeCell ref="OMO111:OMP111"/>
    <mergeCell ref="OMW111:OMX111"/>
    <mergeCell ref="OKC111:OKD111"/>
    <mergeCell ref="OKK111:OKL111"/>
    <mergeCell ref="OKS111:OKT111"/>
    <mergeCell ref="OLA111:OLB111"/>
    <mergeCell ref="OLI111:OLJ111"/>
    <mergeCell ref="OIO111:OIP111"/>
    <mergeCell ref="OIW111:OIX111"/>
    <mergeCell ref="OJE111:OJF111"/>
    <mergeCell ref="OJM111:OJN111"/>
    <mergeCell ref="OJU111:OJV111"/>
    <mergeCell ref="OHA111:OHB111"/>
    <mergeCell ref="OHI111:OHJ111"/>
    <mergeCell ref="OHQ111:OHR111"/>
    <mergeCell ref="OHY111:OHZ111"/>
    <mergeCell ref="OIG111:OIH111"/>
    <mergeCell ref="OFM111:OFN111"/>
    <mergeCell ref="OFU111:OFV111"/>
    <mergeCell ref="OGC111:OGD111"/>
    <mergeCell ref="OGK111:OGL111"/>
    <mergeCell ref="OGS111:OGT111"/>
    <mergeCell ref="ODY111:ODZ111"/>
    <mergeCell ref="OEG111:OEH111"/>
    <mergeCell ref="OEO111:OEP111"/>
    <mergeCell ref="OEW111:OEX111"/>
    <mergeCell ref="OFE111:OFF111"/>
    <mergeCell ref="OCK111:OCL111"/>
    <mergeCell ref="OCS111:OCT111"/>
    <mergeCell ref="ODA111:ODB111"/>
    <mergeCell ref="ODI111:ODJ111"/>
    <mergeCell ref="ODQ111:ODR111"/>
    <mergeCell ref="OAW111:OAX111"/>
    <mergeCell ref="OBE111:OBF111"/>
    <mergeCell ref="OBM111:OBN111"/>
    <mergeCell ref="OBU111:OBV111"/>
    <mergeCell ref="OCC111:OCD111"/>
    <mergeCell ref="NZI111:NZJ111"/>
    <mergeCell ref="NZQ111:NZR111"/>
    <mergeCell ref="NZY111:NZZ111"/>
    <mergeCell ref="OAG111:OAH111"/>
    <mergeCell ref="OAO111:OAP111"/>
    <mergeCell ref="NXU111:NXV111"/>
    <mergeCell ref="NYC111:NYD111"/>
    <mergeCell ref="NYK111:NYL111"/>
    <mergeCell ref="NYS111:NYT111"/>
    <mergeCell ref="NZA111:NZB111"/>
    <mergeCell ref="NWG111:NWH111"/>
    <mergeCell ref="NWO111:NWP111"/>
    <mergeCell ref="NWW111:NWX111"/>
    <mergeCell ref="NXE111:NXF111"/>
    <mergeCell ref="NXM111:NXN111"/>
    <mergeCell ref="NUS111:NUT111"/>
    <mergeCell ref="NVA111:NVB111"/>
    <mergeCell ref="NVI111:NVJ111"/>
    <mergeCell ref="NVQ111:NVR111"/>
    <mergeCell ref="NVY111:NVZ111"/>
    <mergeCell ref="NTE111:NTF111"/>
    <mergeCell ref="NTM111:NTN111"/>
    <mergeCell ref="NTU111:NTV111"/>
    <mergeCell ref="NUC111:NUD111"/>
    <mergeCell ref="NUK111:NUL111"/>
    <mergeCell ref="NRQ111:NRR111"/>
    <mergeCell ref="NRY111:NRZ111"/>
    <mergeCell ref="NSG111:NSH111"/>
    <mergeCell ref="NSO111:NSP111"/>
    <mergeCell ref="NSW111:NSX111"/>
    <mergeCell ref="NQC111:NQD111"/>
    <mergeCell ref="NQK111:NQL111"/>
    <mergeCell ref="NQS111:NQT111"/>
    <mergeCell ref="NRA111:NRB111"/>
    <mergeCell ref="NRI111:NRJ111"/>
    <mergeCell ref="NOO111:NOP111"/>
    <mergeCell ref="NOW111:NOX111"/>
    <mergeCell ref="NPE111:NPF111"/>
    <mergeCell ref="NPM111:NPN111"/>
    <mergeCell ref="NPU111:NPV111"/>
    <mergeCell ref="NNA111:NNB111"/>
    <mergeCell ref="NNI111:NNJ111"/>
    <mergeCell ref="NNQ111:NNR111"/>
    <mergeCell ref="NNY111:NNZ111"/>
    <mergeCell ref="NOG111:NOH111"/>
    <mergeCell ref="NLM111:NLN111"/>
    <mergeCell ref="NLU111:NLV111"/>
    <mergeCell ref="NMC111:NMD111"/>
    <mergeCell ref="NMK111:NML111"/>
    <mergeCell ref="NMS111:NMT111"/>
    <mergeCell ref="NJY111:NJZ111"/>
    <mergeCell ref="NKG111:NKH111"/>
    <mergeCell ref="NKO111:NKP111"/>
    <mergeCell ref="NKW111:NKX111"/>
    <mergeCell ref="NLE111:NLF111"/>
    <mergeCell ref="NIK111:NIL111"/>
    <mergeCell ref="NIS111:NIT111"/>
    <mergeCell ref="NJA111:NJB111"/>
    <mergeCell ref="NJI111:NJJ111"/>
    <mergeCell ref="NJQ111:NJR111"/>
    <mergeCell ref="NGW111:NGX111"/>
    <mergeCell ref="NHE111:NHF111"/>
    <mergeCell ref="NHM111:NHN111"/>
    <mergeCell ref="NHU111:NHV111"/>
    <mergeCell ref="NIC111:NID111"/>
    <mergeCell ref="NFI111:NFJ111"/>
    <mergeCell ref="NFQ111:NFR111"/>
    <mergeCell ref="NFY111:NFZ111"/>
    <mergeCell ref="NGG111:NGH111"/>
    <mergeCell ref="NGO111:NGP111"/>
    <mergeCell ref="NDU111:NDV111"/>
    <mergeCell ref="NEC111:NED111"/>
    <mergeCell ref="NEK111:NEL111"/>
    <mergeCell ref="NES111:NET111"/>
    <mergeCell ref="NFA111:NFB111"/>
    <mergeCell ref="NCG111:NCH111"/>
    <mergeCell ref="NCO111:NCP111"/>
    <mergeCell ref="NCW111:NCX111"/>
    <mergeCell ref="NDE111:NDF111"/>
    <mergeCell ref="NDM111:NDN111"/>
    <mergeCell ref="NAS111:NAT111"/>
    <mergeCell ref="NBA111:NBB111"/>
    <mergeCell ref="NBI111:NBJ111"/>
    <mergeCell ref="NBQ111:NBR111"/>
    <mergeCell ref="NBY111:NBZ111"/>
    <mergeCell ref="MZE111:MZF111"/>
    <mergeCell ref="MZM111:MZN111"/>
    <mergeCell ref="MZU111:MZV111"/>
    <mergeCell ref="NAC111:NAD111"/>
    <mergeCell ref="NAK111:NAL111"/>
    <mergeCell ref="MXQ111:MXR111"/>
    <mergeCell ref="MXY111:MXZ111"/>
    <mergeCell ref="MYG111:MYH111"/>
    <mergeCell ref="MYO111:MYP111"/>
    <mergeCell ref="MYW111:MYX111"/>
    <mergeCell ref="MWC111:MWD111"/>
    <mergeCell ref="MWK111:MWL111"/>
    <mergeCell ref="MWS111:MWT111"/>
    <mergeCell ref="MXA111:MXB111"/>
    <mergeCell ref="MXI111:MXJ111"/>
    <mergeCell ref="MUO111:MUP111"/>
    <mergeCell ref="MUW111:MUX111"/>
    <mergeCell ref="MVE111:MVF111"/>
    <mergeCell ref="MVM111:MVN111"/>
    <mergeCell ref="MVU111:MVV111"/>
    <mergeCell ref="MTA111:MTB111"/>
    <mergeCell ref="MTI111:MTJ111"/>
    <mergeCell ref="MTQ111:MTR111"/>
    <mergeCell ref="MTY111:MTZ111"/>
    <mergeCell ref="MUG111:MUH111"/>
    <mergeCell ref="MRM111:MRN111"/>
    <mergeCell ref="MRU111:MRV111"/>
    <mergeCell ref="MSC111:MSD111"/>
    <mergeCell ref="MSK111:MSL111"/>
    <mergeCell ref="MSS111:MST111"/>
    <mergeCell ref="MPY111:MPZ111"/>
    <mergeCell ref="MQG111:MQH111"/>
    <mergeCell ref="MQO111:MQP111"/>
    <mergeCell ref="MQW111:MQX111"/>
    <mergeCell ref="MRE111:MRF111"/>
    <mergeCell ref="MOK111:MOL111"/>
    <mergeCell ref="MOS111:MOT111"/>
    <mergeCell ref="MPA111:MPB111"/>
    <mergeCell ref="MPI111:MPJ111"/>
    <mergeCell ref="MPQ111:MPR111"/>
    <mergeCell ref="MMW111:MMX111"/>
    <mergeCell ref="MNE111:MNF111"/>
    <mergeCell ref="MNM111:MNN111"/>
    <mergeCell ref="MNU111:MNV111"/>
    <mergeCell ref="MOC111:MOD111"/>
    <mergeCell ref="MLI111:MLJ111"/>
    <mergeCell ref="MLQ111:MLR111"/>
    <mergeCell ref="MLY111:MLZ111"/>
    <mergeCell ref="MMG111:MMH111"/>
    <mergeCell ref="MMO111:MMP111"/>
    <mergeCell ref="MJU111:MJV111"/>
    <mergeCell ref="MKC111:MKD111"/>
    <mergeCell ref="MKK111:MKL111"/>
    <mergeCell ref="MKS111:MKT111"/>
    <mergeCell ref="MLA111:MLB111"/>
    <mergeCell ref="MIG111:MIH111"/>
    <mergeCell ref="MIO111:MIP111"/>
    <mergeCell ref="MIW111:MIX111"/>
    <mergeCell ref="MJE111:MJF111"/>
    <mergeCell ref="MJM111:MJN111"/>
    <mergeCell ref="MGS111:MGT111"/>
    <mergeCell ref="MHA111:MHB111"/>
    <mergeCell ref="MHI111:MHJ111"/>
    <mergeCell ref="MHQ111:MHR111"/>
    <mergeCell ref="MHY111:MHZ111"/>
    <mergeCell ref="MFE111:MFF111"/>
    <mergeCell ref="MFM111:MFN111"/>
    <mergeCell ref="MFU111:MFV111"/>
    <mergeCell ref="MGC111:MGD111"/>
    <mergeCell ref="MGK111:MGL111"/>
    <mergeCell ref="MDQ111:MDR111"/>
    <mergeCell ref="MDY111:MDZ111"/>
    <mergeCell ref="MEG111:MEH111"/>
    <mergeCell ref="MEO111:MEP111"/>
    <mergeCell ref="MEW111:MEX111"/>
    <mergeCell ref="MCC111:MCD111"/>
    <mergeCell ref="MCK111:MCL111"/>
    <mergeCell ref="MCS111:MCT111"/>
    <mergeCell ref="MDA111:MDB111"/>
    <mergeCell ref="MDI111:MDJ111"/>
    <mergeCell ref="MAO111:MAP111"/>
    <mergeCell ref="MAW111:MAX111"/>
    <mergeCell ref="MBE111:MBF111"/>
    <mergeCell ref="MBM111:MBN111"/>
    <mergeCell ref="MBU111:MBV111"/>
    <mergeCell ref="LZA111:LZB111"/>
    <mergeCell ref="LZI111:LZJ111"/>
    <mergeCell ref="LZQ111:LZR111"/>
    <mergeCell ref="LZY111:LZZ111"/>
    <mergeCell ref="MAG111:MAH111"/>
    <mergeCell ref="LXM111:LXN111"/>
    <mergeCell ref="LXU111:LXV111"/>
    <mergeCell ref="LYC111:LYD111"/>
    <mergeCell ref="LYK111:LYL111"/>
    <mergeCell ref="LYS111:LYT111"/>
    <mergeCell ref="LVY111:LVZ111"/>
    <mergeCell ref="LWG111:LWH111"/>
    <mergeCell ref="LWO111:LWP111"/>
    <mergeCell ref="LWW111:LWX111"/>
    <mergeCell ref="LXE111:LXF111"/>
    <mergeCell ref="LUK111:LUL111"/>
    <mergeCell ref="LUS111:LUT111"/>
    <mergeCell ref="LVA111:LVB111"/>
    <mergeCell ref="LVI111:LVJ111"/>
    <mergeCell ref="LVQ111:LVR111"/>
    <mergeCell ref="LSW111:LSX111"/>
    <mergeCell ref="LTE111:LTF111"/>
    <mergeCell ref="LTM111:LTN111"/>
    <mergeCell ref="LTU111:LTV111"/>
    <mergeCell ref="LUC111:LUD111"/>
    <mergeCell ref="LRI111:LRJ111"/>
    <mergeCell ref="LRQ111:LRR111"/>
    <mergeCell ref="LRY111:LRZ111"/>
    <mergeCell ref="LSG111:LSH111"/>
    <mergeCell ref="LSO111:LSP111"/>
    <mergeCell ref="LPU111:LPV111"/>
    <mergeCell ref="LQC111:LQD111"/>
    <mergeCell ref="LQK111:LQL111"/>
    <mergeCell ref="LQS111:LQT111"/>
    <mergeCell ref="LRA111:LRB111"/>
    <mergeCell ref="LOG111:LOH111"/>
    <mergeCell ref="LOO111:LOP111"/>
    <mergeCell ref="LOW111:LOX111"/>
    <mergeCell ref="LPE111:LPF111"/>
    <mergeCell ref="LPM111:LPN111"/>
    <mergeCell ref="LMS111:LMT111"/>
    <mergeCell ref="LNA111:LNB111"/>
    <mergeCell ref="LNI111:LNJ111"/>
    <mergeCell ref="LNQ111:LNR111"/>
    <mergeCell ref="LNY111:LNZ111"/>
    <mergeCell ref="LLE111:LLF111"/>
    <mergeCell ref="LLM111:LLN111"/>
    <mergeCell ref="LLU111:LLV111"/>
    <mergeCell ref="LMC111:LMD111"/>
    <mergeCell ref="LMK111:LML111"/>
    <mergeCell ref="LJQ111:LJR111"/>
    <mergeCell ref="LJY111:LJZ111"/>
    <mergeCell ref="LKG111:LKH111"/>
    <mergeCell ref="LKO111:LKP111"/>
    <mergeCell ref="LKW111:LKX111"/>
    <mergeCell ref="LIC111:LID111"/>
    <mergeCell ref="LIK111:LIL111"/>
    <mergeCell ref="LIS111:LIT111"/>
    <mergeCell ref="LJA111:LJB111"/>
    <mergeCell ref="LJI111:LJJ111"/>
    <mergeCell ref="LGO111:LGP111"/>
    <mergeCell ref="LGW111:LGX111"/>
    <mergeCell ref="LHE111:LHF111"/>
    <mergeCell ref="LHM111:LHN111"/>
    <mergeCell ref="LHU111:LHV111"/>
    <mergeCell ref="LFA111:LFB111"/>
    <mergeCell ref="LFI111:LFJ111"/>
    <mergeCell ref="LFQ111:LFR111"/>
    <mergeCell ref="LFY111:LFZ111"/>
    <mergeCell ref="LGG111:LGH111"/>
    <mergeCell ref="LDM111:LDN111"/>
    <mergeCell ref="LDU111:LDV111"/>
    <mergeCell ref="LEC111:LED111"/>
    <mergeCell ref="LEK111:LEL111"/>
    <mergeCell ref="LES111:LET111"/>
    <mergeCell ref="LBY111:LBZ111"/>
    <mergeCell ref="LCG111:LCH111"/>
    <mergeCell ref="LCO111:LCP111"/>
    <mergeCell ref="LCW111:LCX111"/>
    <mergeCell ref="LDE111:LDF111"/>
    <mergeCell ref="LAK111:LAL111"/>
    <mergeCell ref="LAS111:LAT111"/>
    <mergeCell ref="LBA111:LBB111"/>
    <mergeCell ref="LBI111:LBJ111"/>
    <mergeCell ref="LBQ111:LBR111"/>
    <mergeCell ref="KYW111:KYX111"/>
    <mergeCell ref="KZE111:KZF111"/>
    <mergeCell ref="KZM111:KZN111"/>
    <mergeCell ref="KZU111:KZV111"/>
    <mergeCell ref="LAC111:LAD111"/>
    <mergeCell ref="KXI111:KXJ111"/>
    <mergeCell ref="KXQ111:KXR111"/>
    <mergeCell ref="KXY111:KXZ111"/>
    <mergeCell ref="KYG111:KYH111"/>
    <mergeCell ref="KYO111:KYP111"/>
    <mergeCell ref="KVU111:KVV111"/>
    <mergeCell ref="KWC111:KWD111"/>
    <mergeCell ref="KWK111:KWL111"/>
    <mergeCell ref="KWS111:KWT111"/>
    <mergeCell ref="KXA111:KXB111"/>
    <mergeCell ref="KUG111:KUH111"/>
    <mergeCell ref="KUO111:KUP111"/>
    <mergeCell ref="KUW111:KUX111"/>
    <mergeCell ref="KVE111:KVF111"/>
    <mergeCell ref="KVM111:KVN111"/>
    <mergeCell ref="KSS111:KST111"/>
    <mergeCell ref="KTA111:KTB111"/>
    <mergeCell ref="KTI111:KTJ111"/>
    <mergeCell ref="KTQ111:KTR111"/>
    <mergeCell ref="KTY111:KTZ111"/>
    <mergeCell ref="KRE111:KRF111"/>
    <mergeCell ref="KRM111:KRN111"/>
    <mergeCell ref="KRU111:KRV111"/>
    <mergeCell ref="KSC111:KSD111"/>
    <mergeCell ref="KSK111:KSL111"/>
    <mergeCell ref="KPQ111:KPR111"/>
    <mergeCell ref="KPY111:KPZ111"/>
    <mergeCell ref="KQG111:KQH111"/>
    <mergeCell ref="KQO111:KQP111"/>
    <mergeCell ref="KQW111:KQX111"/>
    <mergeCell ref="KOC111:KOD111"/>
    <mergeCell ref="KOK111:KOL111"/>
    <mergeCell ref="KOS111:KOT111"/>
    <mergeCell ref="KPA111:KPB111"/>
    <mergeCell ref="KPI111:KPJ111"/>
    <mergeCell ref="KMO111:KMP111"/>
    <mergeCell ref="KMW111:KMX111"/>
    <mergeCell ref="KNE111:KNF111"/>
    <mergeCell ref="KNM111:KNN111"/>
    <mergeCell ref="KNU111:KNV111"/>
    <mergeCell ref="KLA111:KLB111"/>
    <mergeCell ref="KLI111:KLJ111"/>
    <mergeCell ref="KLQ111:KLR111"/>
    <mergeCell ref="KLY111:KLZ111"/>
    <mergeCell ref="KMG111:KMH111"/>
    <mergeCell ref="KJM111:KJN111"/>
    <mergeCell ref="KJU111:KJV111"/>
    <mergeCell ref="KKC111:KKD111"/>
    <mergeCell ref="KKK111:KKL111"/>
    <mergeCell ref="KKS111:KKT111"/>
    <mergeCell ref="KHY111:KHZ111"/>
    <mergeCell ref="KIG111:KIH111"/>
    <mergeCell ref="KIO111:KIP111"/>
    <mergeCell ref="KIW111:KIX111"/>
    <mergeCell ref="KJE111:KJF111"/>
    <mergeCell ref="KGK111:KGL111"/>
    <mergeCell ref="KGS111:KGT111"/>
    <mergeCell ref="KHA111:KHB111"/>
    <mergeCell ref="KHI111:KHJ111"/>
    <mergeCell ref="KHQ111:KHR111"/>
    <mergeCell ref="KEW111:KEX111"/>
    <mergeCell ref="KFE111:KFF111"/>
    <mergeCell ref="KFM111:KFN111"/>
    <mergeCell ref="KFU111:KFV111"/>
    <mergeCell ref="KGC111:KGD111"/>
    <mergeCell ref="KDI111:KDJ111"/>
    <mergeCell ref="KDQ111:KDR111"/>
    <mergeCell ref="KDY111:KDZ111"/>
    <mergeCell ref="KEG111:KEH111"/>
    <mergeCell ref="KEO111:KEP111"/>
    <mergeCell ref="KBU111:KBV111"/>
    <mergeCell ref="KCC111:KCD111"/>
    <mergeCell ref="KCK111:KCL111"/>
    <mergeCell ref="KCS111:KCT111"/>
    <mergeCell ref="KDA111:KDB111"/>
    <mergeCell ref="KAG111:KAH111"/>
    <mergeCell ref="KAO111:KAP111"/>
    <mergeCell ref="KAW111:KAX111"/>
    <mergeCell ref="KBE111:KBF111"/>
    <mergeCell ref="KBM111:KBN111"/>
    <mergeCell ref="JYS111:JYT111"/>
    <mergeCell ref="JZA111:JZB111"/>
    <mergeCell ref="JZI111:JZJ111"/>
    <mergeCell ref="JZQ111:JZR111"/>
    <mergeCell ref="JZY111:JZZ111"/>
    <mergeCell ref="JXE111:JXF111"/>
    <mergeCell ref="JXM111:JXN111"/>
    <mergeCell ref="JXU111:JXV111"/>
    <mergeCell ref="JYC111:JYD111"/>
    <mergeCell ref="JYK111:JYL111"/>
    <mergeCell ref="JVQ111:JVR111"/>
    <mergeCell ref="JVY111:JVZ111"/>
    <mergeCell ref="JWG111:JWH111"/>
    <mergeCell ref="JWO111:JWP111"/>
    <mergeCell ref="JWW111:JWX111"/>
    <mergeCell ref="JUC111:JUD111"/>
    <mergeCell ref="JUK111:JUL111"/>
    <mergeCell ref="JUS111:JUT111"/>
    <mergeCell ref="JVA111:JVB111"/>
    <mergeCell ref="JVI111:JVJ111"/>
    <mergeCell ref="JSO111:JSP111"/>
    <mergeCell ref="JSW111:JSX111"/>
    <mergeCell ref="JTE111:JTF111"/>
    <mergeCell ref="JTM111:JTN111"/>
    <mergeCell ref="JTU111:JTV111"/>
    <mergeCell ref="JRA111:JRB111"/>
    <mergeCell ref="JRI111:JRJ111"/>
    <mergeCell ref="JRQ111:JRR111"/>
    <mergeCell ref="JRY111:JRZ111"/>
    <mergeCell ref="JSG111:JSH111"/>
    <mergeCell ref="JPM111:JPN111"/>
    <mergeCell ref="JPU111:JPV111"/>
    <mergeCell ref="JQC111:JQD111"/>
    <mergeCell ref="JQK111:JQL111"/>
    <mergeCell ref="JQS111:JQT111"/>
    <mergeCell ref="JNY111:JNZ111"/>
    <mergeCell ref="JOG111:JOH111"/>
    <mergeCell ref="JOO111:JOP111"/>
    <mergeCell ref="JOW111:JOX111"/>
    <mergeCell ref="JPE111:JPF111"/>
    <mergeCell ref="JMK111:JML111"/>
    <mergeCell ref="JMS111:JMT111"/>
    <mergeCell ref="JNA111:JNB111"/>
    <mergeCell ref="JNI111:JNJ111"/>
    <mergeCell ref="JNQ111:JNR111"/>
    <mergeCell ref="JKW111:JKX111"/>
    <mergeCell ref="JLE111:JLF111"/>
    <mergeCell ref="JLM111:JLN111"/>
    <mergeCell ref="JLU111:JLV111"/>
    <mergeCell ref="JMC111:JMD111"/>
    <mergeCell ref="JJI111:JJJ111"/>
    <mergeCell ref="JJQ111:JJR111"/>
    <mergeCell ref="JJY111:JJZ111"/>
    <mergeCell ref="JKG111:JKH111"/>
    <mergeCell ref="JKO111:JKP111"/>
    <mergeCell ref="JHU111:JHV111"/>
    <mergeCell ref="JIC111:JID111"/>
    <mergeCell ref="JIK111:JIL111"/>
    <mergeCell ref="JIS111:JIT111"/>
    <mergeCell ref="JJA111:JJB111"/>
    <mergeCell ref="JGG111:JGH111"/>
    <mergeCell ref="JGO111:JGP111"/>
    <mergeCell ref="JGW111:JGX111"/>
    <mergeCell ref="JHE111:JHF111"/>
    <mergeCell ref="JHM111:JHN111"/>
    <mergeCell ref="JES111:JET111"/>
    <mergeCell ref="JFA111:JFB111"/>
    <mergeCell ref="JFI111:JFJ111"/>
    <mergeCell ref="JFQ111:JFR111"/>
    <mergeCell ref="JFY111:JFZ111"/>
    <mergeCell ref="JDE111:JDF111"/>
    <mergeCell ref="JDM111:JDN111"/>
    <mergeCell ref="JDU111:JDV111"/>
    <mergeCell ref="JEC111:JED111"/>
    <mergeCell ref="JEK111:JEL111"/>
    <mergeCell ref="JBQ111:JBR111"/>
    <mergeCell ref="JBY111:JBZ111"/>
    <mergeCell ref="JCG111:JCH111"/>
    <mergeCell ref="JCO111:JCP111"/>
    <mergeCell ref="JCW111:JCX111"/>
    <mergeCell ref="JAC111:JAD111"/>
    <mergeCell ref="JAK111:JAL111"/>
    <mergeCell ref="JAS111:JAT111"/>
    <mergeCell ref="JBA111:JBB111"/>
    <mergeCell ref="JBI111:JBJ111"/>
    <mergeCell ref="IYO111:IYP111"/>
    <mergeCell ref="IYW111:IYX111"/>
    <mergeCell ref="IZE111:IZF111"/>
    <mergeCell ref="IZM111:IZN111"/>
    <mergeCell ref="IZU111:IZV111"/>
    <mergeCell ref="IXA111:IXB111"/>
    <mergeCell ref="IXI111:IXJ111"/>
    <mergeCell ref="IXQ111:IXR111"/>
    <mergeCell ref="IXY111:IXZ111"/>
    <mergeCell ref="IYG111:IYH111"/>
    <mergeCell ref="IVM111:IVN111"/>
    <mergeCell ref="IVU111:IVV111"/>
    <mergeCell ref="IWC111:IWD111"/>
    <mergeCell ref="IWK111:IWL111"/>
    <mergeCell ref="IWS111:IWT111"/>
    <mergeCell ref="ITY111:ITZ111"/>
    <mergeCell ref="IUG111:IUH111"/>
    <mergeCell ref="IUO111:IUP111"/>
    <mergeCell ref="IUW111:IUX111"/>
    <mergeCell ref="IVE111:IVF111"/>
    <mergeCell ref="ISK111:ISL111"/>
    <mergeCell ref="ISS111:IST111"/>
    <mergeCell ref="ITA111:ITB111"/>
    <mergeCell ref="ITI111:ITJ111"/>
    <mergeCell ref="ITQ111:ITR111"/>
    <mergeCell ref="IQW111:IQX111"/>
    <mergeCell ref="IRE111:IRF111"/>
    <mergeCell ref="IRM111:IRN111"/>
    <mergeCell ref="IRU111:IRV111"/>
    <mergeCell ref="ISC111:ISD111"/>
    <mergeCell ref="IPI111:IPJ111"/>
    <mergeCell ref="IPQ111:IPR111"/>
    <mergeCell ref="IPY111:IPZ111"/>
    <mergeCell ref="IQG111:IQH111"/>
    <mergeCell ref="IQO111:IQP111"/>
    <mergeCell ref="INU111:INV111"/>
    <mergeCell ref="IOC111:IOD111"/>
    <mergeCell ref="IOK111:IOL111"/>
    <mergeCell ref="IOS111:IOT111"/>
    <mergeCell ref="IPA111:IPB111"/>
    <mergeCell ref="IMG111:IMH111"/>
    <mergeCell ref="IMO111:IMP111"/>
    <mergeCell ref="IMW111:IMX111"/>
    <mergeCell ref="INE111:INF111"/>
    <mergeCell ref="INM111:INN111"/>
    <mergeCell ref="IKS111:IKT111"/>
    <mergeCell ref="ILA111:ILB111"/>
    <mergeCell ref="ILI111:ILJ111"/>
    <mergeCell ref="ILQ111:ILR111"/>
    <mergeCell ref="ILY111:ILZ111"/>
    <mergeCell ref="IJE111:IJF111"/>
    <mergeCell ref="IJM111:IJN111"/>
    <mergeCell ref="IJU111:IJV111"/>
    <mergeCell ref="IKC111:IKD111"/>
    <mergeCell ref="IKK111:IKL111"/>
    <mergeCell ref="IHQ111:IHR111"/>
    <mergeCell ref="IHY111:IHZ111"/>
    <mergeCell ref="IIG111:IIH111"/>
    <mergeCell ref="IIO111:IIP111"/>
    <mergeCell ref="IIW111:IIX111"/>
    <mergeCell ref="IGC111:IGD111"/>
    <mergeCell ref="IGK111:IGL111"/>
    <mergeCell ref="IGS111:IGT111"/>
    <mergeCell ref="IHA111:IHB111"/>
    <mergeCell ref="IHI111:IHJ111"/>
    <mergeCell ref="IEO111:IEP111"/>
    <mergeCell ref="IEW111:IEX111"/>
    <mergeCell ref="IFE111:IFF111"/>
    <mergeCell ref="IFM111:IFN111"/>
    <mergeCell ref="IFU111:IFV111"/>
    <mergeCell ref="IDA111:IDB111"/>
    <mergeCell ref="IDI111:IDJ111"/>
    <mergeCell ref="IDQ111:IDR111"/>
    <mergeCell ref="IDY111:IDZ111"/>
    <mergeCell ref="IEG111:IEH111"/>
    <mergeCell ref="IBM111:IBN111"/>
    <mergeCell ref="IBU111:IBV111"/>
    <mergeCell ref="ICC111:ICD111"/>
    <mergeCell ref="ICK111:ICL111"/>
    <mergeCell ref="ICS111:ICT111"/>
    <mergeCell ref="HZY111:HZZ111"/>
    <mergeCell ref="IAG111:IAH111"/>
    <mergeCell ref="IAO111:IAP111"/>
    <mergeCell ref="IAW111:IAX111"/>
    <mergeCell ref="IBE111:IBF111"/>
    <mergeCell ref="HYK111:HYL111"/>
    <mergeCell ref="HYS111:HYT111"/>
    <mergeCell ref="HZA111:HZB111"/>
    <mergeCell ref="HZI111:HZJ111"/>
    <mergeCell ref="HZQ111:HZR111"/>
    <mergeCell ref="HWW111:HWX111"/>
    <mergeCell ref="HXE111:HXF111"/>
    <mergeCell ref="HXM111:HXN111"/>
    <mergeCell ref="HXU111:HXV111"/>
    <mergeCell ref="HYC111:HYD111"/>
    <mergeCell ref="HVI111:HVJ111"/>
    <mergeCell ref="HVQ111:HVR111"/>
    <mergeCell ref="HVY111:HVZ111"/>
    <mergeCell ref="HWG111:HWH111"/>
    <mergeCell ref="HWO111:HWP111"/>
    <mergeCell ref="HTU111:HTV111"/>
    <mergeCell ref="HUC111:HUD111"/>
    <mergeCell ref="HUK111:HUL111"/>
    <mergeCell ref="HUS111:HUT111"/>
    <mergeCell ref="HVA111:HVB111"/>
    <mergeCell ref="HSG111:HSH111"/>
    <mergeCell ref="HSO111:HSP111"/>
    <mergeCell ref="HSW111:HSX111"/>
    <mergeCell ref="HTE111:HTF111"/>
    <mergeCell ref="HTM111:HTN111"/>
    <mergeCell ref="HQS111:HQT111"/>
    <mergeCell ref="HRA111:HRB111"/>
    <mergeCell ref="HRI111:HRJ111"/>
    <mergeCell ref="HRQ111:HRR111"/>
    <mergeCell ref="HRY111:HRZ111"/>
    <mergeCell ref="HPE111:HPF111"/>
    <mergeCell ref="HPM111:HPN111"/>
    <mergeCell ref="HPU111:HPV111"/>
    <mergeCell ref="HQC111:HQD111"/>
    <mergeCell ref="HQK111:HQL111"/>
    <mergeCell ref="HNQ111:HNR111"/>
    <mergeCell ref="HNY111:HNZ111"/>
    <mergeCell ref="HOG111:HOH111"/>
    <mergeCell ref="HOO111:HOP111"/>
    <mergeCell ref="HOW111:HOX111"/>
    <mergeCell ref="HMC111:HMD111"/>
    <mergeCell ref="HMK111:HML111"/>
    <mergeCell ref="HMS111:HMT111"/>
    <mergeCell ref="HNA111:HNB111"/>
    <mergeCell ref="HNI111:HNJ111"/>
    <mergeCell ref="HKO111:HKP111"/>
    <mergeCell ref="HKW111:HKX111"/>
    <mergeCell ref="HLE111:HLF111"/>
    <mergeCell ref="HLM111:HLN111"/>
    <mergeCell ref="HLU111:HLV111"/>
    <mergeCell ref="HJA111:HJB111"/>
    <mergeCell ref="HJI111:HJJ111"/>
    <mergeCell ref="HJQ111:HJR111"/>
    <mergeCell ref="HJY111:HJZ111"/>
    <mergeCell ref="HKG111:HKH111"/>
    <mergeCell ref="HHM111:HHN111"/>
    <mergeCell ref="HHU111:HHV111"/>
    <mergeCell ref="HIC111:HID111"/>
    <mergeCell ref="HIK111:HIL111"/>
    <mergeCell ref="HIS111:HIT111"/>
    <mergeCell ref="HFY111:HFZ111"/>
    <mergeCell ref="HGG111:HGH111"/>
    <mergeCell ref="HGO111:HGP111"/>
    <mergeCell ref="HGW111:HGX111"/>
    <mergeCell ref="HHE111:HHF111"/>
    <mergeCell ref="HEK111:HEL111"/>
    <mergeCell ref="HES111:HET111"/>
    <mergeCell ref="HFA111:HFB111"/>
    <mergeCell ref="HFI111:HFJ111"/>
    <mergeCell ref="HFQ111:HFR111"/>
    <mergeCell ref="HCW111:HCX111"/>
    <mergeCell ref="HDE111:HDF111"/>
    <mergeCell ref="HDM111:HDN111"/>
    <mergeCell ref="HDU111:HDV111"/>
    <mergeCell ref="HEC111:HED111"/>
    <mergeCell ref="HBI111:HBJ111"/>
    <mergeCell ref="HBQ111:HBR111"/>
    <mergeCell ref="HBY111:HBZ111"/>
    <mergeCell ref="HCG111:HCH111"/>
    <mergeCell ref="HCO111:HCP111"/>
    <mergeCell ref="GZU111:GZV111"/>
    <mergeCell ref="HAC111:HAD111"/>
    <mergeCell ref="HAK111:HAL111"/>
    <mergeCell ref="HAS111:HAT111"/>
    <mergeCell ref="HBA111:HBB111"/>
    <mergeCell ref="GYG111:GYH111"/>
    <mergeCell ref="GYO111:GYP111"/>
    <mergeCell ref="GYW111:GYX111"/>
    <mergeCell ref="GZE111:GZF111"/>
    <mergeCell ref="GZM111:GZN111"/>
    <mergeCell ref="GWS111:GWT111"/>
    <mergeCell ref="GXA111:GXB111"/>
    <mergeCell ref="GXI111:GXJ111"/>
    <mergeCell ref="GXQ111:GXR111"/>
    <mergeCell ref="GXY111:GXZ111"/>
    <mergeCell ref="GVE111:GVF111"/>
    <mergeCell ref="GVM111:GVN111"/>
    <mergeCell ref="GVU111:GVV111"/>
    <mergeCell ref="GWC111:GWD111"/>
    <mergeCell ref="GWK111:GWL111"/>
    <mergeCell ref="GTQ111:GTR111"/>
    <mergeCell ref="GTY111:GTZ111"/>
    <mergeCell ref="GUG111:GUH111"/>
    <mergeCell ref="GUO111:GUP111"/>
    <mergeCell ref="GUW111:GUX111"/>
    <mergeCell ref="GSC111:GSD111"/>
    <mergeCell ref="GSK111:GSL111"/>
    <mergeCell ref="GSS111:GST111"/>
    <mergeCell ref="GTA111:GTB111"/>
    <mergeCell ref="GTI111:GTJ111"/>
    <mergeCell ref="GQO111:GQP111"/>
    <mergeCell ref="GQW111:GQX111"/>
    <mergeCell ref="GRE111:GRF111"/>
    <mergeCell ref="GRM111:GRN111"/>
    <mergeCell ref="GRU111:GRV111"/>
    <mergeCell ref="GPA111:GPB111"/>
    <mergeCell ref="GPI111:GPJ111"/>
    <mergeCell ref="GPQ111:GPR111"/>
    <mergeCell ref="GPY111:GPZ111"/>
    <mergeCell ref="GQG111:GQH111"/>
    <mergeCell ref="GNM111:GNN111"/>
    <mergeCell ref="GNU111:GNV111"/>
    <mergeCell ref="GOC111:GOD111"/>
    <mergeCell ref="GOK111:GOL111"/>
    <mergeCell ref="GOS111:GOT111"/>
    <mergeCell ref="GLY111:GLZ111"/>
    <mergeCell ref="GMG111:GMH111"/>
    <mergeCell ref="GMO111:GMP111"/>
    <mergeCell ref="GMW111:GMX111"/>
    <mergeCell ref="GNE111:GNF111"/>
    <mergeCell ref="GKK111:GKL111"/>
    <mergeCell ref="GKS111:GKT111"/>
    <mergeCell ref="GLA111:GLB111"/>
    <mergeCell ref="GLI111:GLJ111"/>
    <mergeCell ref="GLQ111:GLR111"/>
    <mergeCell ref="GIW111:GIX111"/>
    <mergeCell ref="GJE111:GJF111"/>
    <mergeCell ref="GJM111:GJN111"/>
    <mergeCell ref="GJU111:GJV111"/>
    <mergeCell ref="GKC111:GKD111"/>
    <mergeCell ref="GHI111:GHJ111"/>
    <mergeCell ref="GHQ111:GHR111"/>
    <mergeCell ref="GHY111:GHZ111"/>
    <mergeCell ref="GIG111:GIH111"/>
    <mergeCell ref="GIO111:GIP111"/>
    <mergeCell ref="GFU111:GFV111"/>
    <mergeCell ref="GGC111:GGD111"/>
    <mergeCell ref="GGK111:GGL111"/>
    <mergeCell ref="GGS111:GGT111"/>
    <mergeCell ref="GHA111:GHB111"/>
    <mergeCell ref="GEG111:GEH111"/>
    <mergeCell ref="GEO111:GEP111"/>
    <mergeCell ref="GEW111:GEX111"/>
    <mergeCell ref="GFE111:GFF111"/>
    <mergeCell ref="GFM111:GFN111"/>
    <mergeCell ref="GCS111:GCT111"/>
    <mergeCell ref="GDA111:GDB111"/>
    <mergeCell ref="GDI111:GDJ111"/>
    <mergeCell ref="GDQ111:GDR111"/>
    <mergeCell ref="GDY111:GDZ111"/>
    <mergeCell ref="GBE111:GBF111"/>
    <mergeCell ref="GBM111:GBN111"/>
    <mergeCell ref="GBU111:GBV111"/>
    <mergeCell ref="GCC111:GCD111"/>
    <mergeCell ref="GCK111:GCL111"/>
    <mergeCell ref="FZQ111:FZR111"/>
    <mergeCell ref="FZY111:FZZ111"/>
    <mergeCell ref="GAG111:GAH111"/>
    <mergeCell ref="GAO111:GAP111"/>
    <mergeCell ref="GAW111:GAX111"/>
    <mergeCell ref="FYC111:FYD111"/>
    <mergeCell ref="FYK111:FYL111"/>
    <mergeCell ref="FYS111:FYT111"/>
    <mergeCell ref="FZA111:FZB111"/>
    <mergeCell ref="FZI111:FZJ111"/>
    <mergeCell ref="FWO111:FWP111"/>
    <mergeCell ref="FWW111:FWX111"/>
    <mergeCell ref="FXE111:FXF111"/>
    <mergeCell ref="FXM111:FXN111"/>
    <mergeCell ref="FXU111:FXV111"/>
    <mergeCell ref="FVA111:FVB111"/>
    <mergeCell ref="FVI111:FVJ111"/>
    <mergeCell ref="FVQ111:FVR111"/>
    <mergeCell ref="FVY111:FVZ111"/>
    <mergeCell ref="FWG111:FWH111"/>
    <mergeCell ref="FTM111:FTN111"/>
    <mergeCell ref="FTU111:FTV111"/>
    <mergeCell ref="FUC111:FUD111"/>
    <mergeCell ref="FUK111:FUL111"/>
    <mergeCell ref="FUS111:FUT111"/>
    <mergeCell ref="FRY111:FRZ111"/>
    <mergeCell ref="FSG111:FSH111"/>
    <mergeCell ref="FSO111:FSP111"/>
    <mergeCell ref="FSW111:FSX111"/>
    <mergeCell ref="FTE111:FTF111"/>
    <mergeCell ref="FQK111:FQL111"/>
    <mergeCell ref="FQS111:FQT111"/>
    <mergeCell ref="FRA111:FRB111"/>
    <mergeCell ref="FRI111:FRJ111"/>
    <mergeCell ref="FRQ111:FRR111"/>
    <mergeCell ref="FOW111:FOX111"/>
    <mergeCell ref="FPE111:FPF111"/>
    <mergeCell ref="FPM111:FPN111"/>
    <mergeCell ref="FPU111:FPV111"/>
    <mergeCell ref="FQC111:FQD111"/>
    <mergeCell ref="FNI111:FNJ111"/>
    <mergeCell ref="FNQ111:FNR111"/>
    <mergeCell ref="FNY111:FNZ111"/>
    <mergeCell ref="FOG111:FOH111"/>
    <mergeCell ref="FOO111:FOP111"/>
    <mergeCell ref="FLU111:FLV111"/>
    <mergeCell ref="FMC111:FMD111"/>
    <mergeCell ref="FMK111:FML111"/>
    <mergeCell ref="FMS111:FMT111"/>
    <mergeCell ref="FNA111:FNB111"/>
    <mergeCell ref="FKG111:FKH111"/>
    <mergeCell ref="FKO111:FKP111"/>
    <mergeCell ref="FKW111:FKX111"/>
    <mergeCell ref="FLE111:FLF111"/>
    <mergeCell ref="FLM111:FLN111"/>
    <mergeCell ref="FIS111:FIT111"/>
    <mergeCell ref="FJA111:FJB111"/>
    <mergeCell ref="FJI111:FJJ111"/>
    <mergeCell ref="FJQ111:FJR111"/>
    <mergeCell ref="FJY111:FJZ111"/>
    <mergeCell ref="FHE111:FHF111"/>
    <mergeCell ref="FHM111:FHN111"/>
    <mergeCell ref="FHU111:FHV111"/>
    <mergeCell ref="FIC111:FID111"/>
    <mergeCell ref="FIK111:FIL111"/>
    <mergeCell ref="FFQ111:FFR111"/>
    <mergeCell ref="FFY111:FFZ111"/>
    <mergeCell ref="FGG111:FGH111"/>
    <mergeCell ref="FGO111:FGP111"/>
    <mergeCell ref="FGW111:FGX111"/>
    <mergeCell ref="FEC111:FED111"/>
    <mergeCell ref="FEK111:FEL111"/>
    <mergeCell ref="FES111:FET111"/>
    <mergeCell ref="FFA111:FFB111"/>
    <mergeCell ref="FFI111:FFJ111"/>
    <mergeCell ref="FCO111:FCP111"/>
    <mergeCell ref="FCW111:FCX111"/>
    <mergeCell ref="FDE111:FDF111"/>
    <mergeCell ref="FDM111:FDN111"/>
    <mergeCell ref="FDU111:FDV111"/>
    <mergeCell ref="FBA111:FBB111"/>
    <mergeCell ref="FBI111:FBJ111"/>
    <mergeCell ref="FBQ111:FBR111"/>
    <mergeCell ref="FBY111:FBZ111"/>
    <mergeCell ref="FCG111:FCH111"/>
    <mergeCell ref="EZM111:EZN111"/>
    <mergeCell ref="EZU111:EZV111"/>
    <mergeCell ref="FAC111:FAD111"/>
    <mergeCell ref="FAK111:FAL111"/>
    <mergeCell ref="FAS111:FAT111"/>
    <mergeCell ref="EXY111:EXZ111"/>
    <mergeCell ref="EYG111:EYH111"/>
    <mergeCell ref="EYO111:EYP111"/>
    <mergeCell ref="EYW111:EYX111"/>
    <mergeCell ref="EZE111:EZF111"/>
    <mergeCell ref="EWK111:EWL111"/>
    <mergeCell ref="EWS111:EWT111"/>
    <mergeCell ref="EXA111:EXB111"/>
    <mergeCell ref="EXI111:EXJ111"/>
    <mergeCell ref="EXQ111:EXR111"/>
    <mergeCell ref="EUW111:EUX111"/>
    <mergeCell ref="EVE111:EVF111"/>
    <mergeCell ref="EVM111:EVN111"/>
    <mergeCell ref="EVU111:EVV111"/>
    <mergeCell ref="EWC111:EWD111"/>
    <mergeCell ref="ETI111:ETJ111"/>
    <mergeCell ref="ETQ111:ETR111"/>
    <mergeCell ref="ETY111:ETZ111"/>
    <mergeCell ref="EUG111:EUH111"/>
    <mergeCell ref="EUO111:EUP111"/>
    <mergeCell ref="ERU111:ERV111"/>
    <mergeCell ref="ESC111:ESD111"/>
    <mergeCell ref="ESK111:ESL111"/>
    <mergeCell ref="ESS111:EST111"/>
    <mergeCell ref="ETA111:ETB111"/>
    <mergeCell ref="EQG111:EQH111"/>
    <mergeCell ref="EQO111:EQP111"/>
    <mergeCell ref="EQW111:EQX111"/>
    <mergeCell ref="ERE111:ERF111"/>
    <mergeCell ref="ERM111:ERN111"/>
    <mergeCell ref="EOS111:EOT111"/>
    <mergeCell ref="EPA111:EPB111"/>
    <mergeCell ref="EPI111:EPJ111"/>
    <mergeCell ref="EPQ111:EPR111"/>
    <mergeCell ref="EPY111:EPZ111"/>
    <mergeCell ref="ENE111:ENF111"/>
    <mergeCell ref="ENM111:ENN111"/>
    <mergeCell ref="ENU111:ENV111"/>
    <mergeCell ref="EOC111:EOD111"/>
    <mergeCell ref="EOK111:EOL111"/>
    <mergeCell ref="ELQ111:ELR111"/>
    <mergeCell ref="ELY111:ELZ111"/>
    <mergeCell ref="EMG111:EMH111"/>
    <mergeCell ref="EMO111:EMP111"/>
    <mergeCell ref="EMW111:EMX111"/>
    <mergeCell ref="EKC111:EKD111"/>
    <mergeCell ref="EKK111:EKL111"/>
    <mergeCell ref="EKS111:EKT111"/>
    <mergeCell ref="ELA111:ELB111"/>
    <mergeCell ref="ELI111:ELJ111"/>
    <mergeCell ref="EIO111:EIP111"/>
    <mergeCell ref="EIW111:EIX111"/>
    <mergeCell ref="EJE111:EJF111"/>
    <mergeCell ref="EJM111:EJN111"/>
    <mergeCell ref="EJU111:EJV111"/>
    <mergeCell ref="EHA111:EHB111"/>
    <mergeCell ref="EHI111:EHJ111"/>
    <mergeCell ref="EHQ111:EHR111"/>
    <mergeCell ref="EHY111:EHZ111"/>
    <mergeCell ref="EIG111:EIH111"/>
    <mergeCell ref="EFM111:EFN111"/>
    <mergeCell ref="EFU111:EFV111"/>
    <mergeCell ref="EGC111:EGD111"/>
    <mergeCell ref="EGK111:EGL111"/>
    <mergeCell ref="EGS111:EGT111"/>
    <mergeCell ref="EDY111:EDZ111"/>
    <mergeCell ref="EEG111:EEH111"/>
    <mergeCell ref="EEO111:EEP111"/>
    <mergeCell ref="EEW111:EEX111"/>
    <mergeCell ref="EFE111:EFF111"/>
    <mergeCell ref="ECK111:ECL111"/>
    <mergeCell ref="ECS111:ECT111"/>
    <mergeCell ref="EDA111:EDB111"/>
    <mergeCell ref="EDI111:EDJ111"/>
    <mergeCell ref="EDQ111:EDR111"/>
    <mergeCell ref="EAW111:EAX111"/>
    <mergeCell ref="EBE111:EBF111"/>
    <mergeCell ref="EBM111:EBN111"/>
    <mergeCell ref="EBU111:EBV111"/>
    <mergeCell ref="ECC111:ECD111"/>
    <mergeCell ref="DZI111:DZJ111"/>
    <mergeCell ref="DZQ111:DZR111"/>
    <mergeCell ref="DZY111:DZZ111"/>
    <mergeCell ref="EAG111:EAH111"/>
    <mergeCell ref="EAO111:EAP111"/>
    <mergeCell ref="DXU111:DXV111"/>
    <mergeCell ref="DYC111:DYD111"/>
    <mergeCell ref="DYK111:DYL111"/>
    <mergeCell ref="DYS111:DYT111"/>
    <mergeCell ref="DZA111:DZB111"/>
    <mergeCell ref="DWG111:DWH111"/>
    <mergeCell ref="DWO111:DWP111"/>
    <mergeCell ref="DWW111:DWX111"/>
    <mergeCell ref="DXE111:DXF111"/>
    <mergeCell ref="DXM111:DXN111"/>
    <mergeCell ref="DUS111:DUT111"/>
    <mergeCell ref="DVA111:DVB111"/>
    <mergeCell ref="DVI111:DVJ111"/>
    <mergeCell ref="DVQ111:DVR111"/>
    <mergeCell ref="DVY111:DVZ111"/>
    <mergeCell ref="DTE111:DTF111"/>
    <mergeCell ref="DTM111:DTN111"/>
    <mergeCell ref="DTU111:DTV111"/>
    <mergeCell ref="DUC111:DUD111"/>
    <mergeCell ref="DUK111:DUL111"/>
    <mergeCell ref="DRQ111:DRR111"/>
    <mergeCell ref="DRY111:DRZ111"/>
    <mergeCell ref="DSG111:DSH111"/>
    <mergeCell ref="DSO111:DSP111"/>
    <mergeCell ref="DSW111:DSX111"/>
    <mergeCell ref="DQC111:DQD111"/>
    <mergeCell ref="DQK111:DQL111"/>
    <mergeCell ref="DQS111:DQT111"/>
    <mergeCell ref="DRA111:DRB111"/>
    <mergeCell ref="DRI111:DRJ111"/>
    <mergeCell ref="DOO111:DOP111"/>
    <mergeCell ref="DOW111:DOX111"/>
    <mergeCell ref="DPE111:DPF111"/>
    <mergeCell ref="DPM111:DPN111"/>
    <mergeCell ref="DPU111:DPV111"/>
    <mergeCell ref="DNA111:DNB111"/>
    <mergeCell ref="DNI111:DNJ111"/>
    <mergeCell ref="DNQ111:DNR111"/>
    <mergeCell ref="DNY111:DNZ111"/>
    <mergeCell ref="DOG111:DOH111"/>
    <mergeCell ref="DLM111:DLN111"/>
    <mergeCell ref="DLU111:DLV111"/>
    <mergeCell ref="DMC111:DMD111"/>
    <mergeCell ref="DMK111:DML111"/>
    <mergeCell ref="DMS111:DMT111"/>
    <mergeCell ref="DJY111:DJZ111"/>
    <mergeCell ref="DKG111:DKH111"/>
    <mergeCell ref="DKO111:DKP111"/>
    <mergeCell ref="DKW111:DKX111"/>
    <mergeCell ref="DLE111:DLF111"/>
    <mergeCell ref="DIK111:DIL111"/>
    <mergeCell ref="DIS111:DIT111"/>
    <mergeCell ref="DJA111:DJB111"/>
    <mergeCell ref="DJI111:DJJ111"/>
    <mergeCell ref="DJQ111:DJR111"/>
    <mergeCell ref="DGW111:DGX111"/>
    <mergeCell ref="DHE111:DHF111"/>
    <mergeCell ref="DHM111:DHN111"/>
    <mergeCell ref="DHU111:DHV111"/>
    <mergeCell ref="DIC111:DID111"/>
    <mergeCell ref="DFI111:DFJ111"/>
    <mergeCell ref="DFQ111:DFR111"/>
    <mergeCell ref="DFY111:DFZ111"/>
    <mergeCell ref="DGG111:DGH111"/>
    <mergeCell ref="DGO111:DGP111"/>
    <mergeCell ref="DDU111:DDV111"/>
    <mergeCell ref="DEC111:DED111"/>
    <mergeCell ref="DEK111:DEL111"/>
    <mergeCell ref="DES111:DET111"/>
    <mergeCell ref="DFA111:DFB111"/>
    <mergeCell ref="DCG111:DCH111"/>
    <mergeCell ref="DCO111:DCP111"/>
    <mergeCell ref="DCW111:DCX111"/>
    <mergeCell ref="DDE111:DDF111"/>
    <mergeCell ref="DDM111:DDN111"/>
    <mergeCell ref="DAS111:DAT111"/>
    <mergeCell ref="DBA111:DBB111"/>
    <mergeCell ref="DBI111:DBJ111"/>
    <mergeCell ref="DBQ111:DBR111"/>
    <mergeCell ref="DBY111:DBZ111"/>
    <mergeCell ref="CZE111:CZF111"/>
    <mergeCell ref="CZM111:CZN111"/>
    <mergeCell ref="CZU111:CZV111"/>
    <mergeCell ref="DAC111:DAD111"/>
    <mergeCell ref="DAK111:DAL111"/>
    <mergeCell ref="CXQ111:CXR111"/>
    <mergeCell ref="CXY111:CXZ111"/>
    <mergeCell ref="CYG111:CYH111"/>
    <mergeCell ref="CYO111:CYP111"/>
    <mergeCell ref="CYW111:CYX111"/>
    <mergeCell ref="CWC111:CWD111"/>
    <mergeCell ref="CWK111:CWL111"/>
    <mergeCell ref="CWS111:CWT111"/>
    <mergeCell ref="CXA111:CXB111"/>
    <mergeCell ref="CXI111:CXJ111"/>
    <mergeCell ref="CUO111:CUP111"/>
    <mergeCell ref="CUW111:CUX111"/>
    <mergeCell ref="CVE111:CVF111"/>
    <mergeCell ref="CVM111:CVN111"/>
    <mergeCell ref="CVU111:CVV111"/>
    <mergeCell ref="CTA111:CTB111"/>
    <mergeCell ref="CTI111:CTJ111"/>
    <mergeCell ref="CTQ111:CTR111"/>
    <mergeCell ref="CTY111:CTZ111"/>
    <mergeCell ref="CUG111:CUH111"/>
    <mergeCell ref="CRM111:CRN111"/>
    <mergeCell ref="CRU111:CRV111"/>
    <mergeCell ref="CSC111:CSD111"/>
    <mergeCell ref="CSK111:CSL111"/>
    <mergeCell ref="CSS111:CST111"/>
    <mergeCell ref="CPY111:CPZ111"/>
    <mergeCell ref="CQG111:CQH111"/>
    <mergeCell ref="CQO111:CQP111"/>
    <mergeCell ref="CQW111:CQX111"/>
    <mergeCell ref="CRE111:CRF111"/>
    <mergeCell ref="COK111:COL111"/>
    <mergeCell ref="COS111:COT111"/>
    <mergeCell ref="CPA111:CPB111"/>
    <mergeCell ref="CPI111:CPJ111"/>
    <mergeCell ref="CPQ111:CPR111"/>
    <mergeCell ref="CMW111:CMX111"/>
    <mergeCell ref="CNE111:CNF111"/>
    <mergeCell ref="CNM111:CNN111"/>
    <mergeCell ref="CNU111:CNV111"/>
    <mergeCell ref="COC111:COD111"/>
    <mergeCell ref="CLI111:CLJ111"/>
    <mergeCell ref="CLQ111:CLR111"/>
    <mergeCell ref="CLY111:CLZ111"/>
    <mergeCell ref="CMG111:CMH111"/>
    <mergeCell ref="CMO111:CMP111"/>
    <mergeCell ref="CJU111:CJV111"/>
    <mergeCell ref="CKC111:CKD111"/>
    <mergeCell ref="CKK111:CKL111"/>
    <mergeCell ref="CKS111:CKT111"/>
    <mergeCell ref="CLA111:CLB111"/>
    <mergeCell ref="CIG111:CIH111"/>
    <mergeCell ref="CIO111:CIP111"/>
    <mergeCell ref="CIW111:CIX111"/>
    <mergeCell ref="CJE111:CJF111"/>
    <mergeCell ref="CJM111:CJN111"/>
    <mergeCell ref="CGS111:CGT111"/>
    <mergeCell ref="CHA111:CHB111"/>
    <mergeCell ref="CHI111:CHJ111"/>
    <mergeCell ref="CHQ111:CHR111"/>
    <mergeCell ref="CHY111:CHZ111"/>
    <mergeCell ref="CFE111:CFF111"/>
    <mergeCell ref="CFM111:CFN111"/>
    <mergeCell ref="CFU111:CFV111"/>
    <mergeCell ref="CGC111:CGD111"/>
    <mergeCell ref="CGK111:CGL111"/>
    <mergeCell ref="CDQ111:CDR111"/>
    <mergeCell ref="CDY111:CDZ111"/>
    <mergeCell ref="CEG111:CEH111"/>
    <mergeCell ref="CEO111:CEP111"/>
    <mergeCell ref="CEW111:CEX111"/>
    <mergeCell ref="CCC111:CCD111"/>
    <mergeCell ref="CCK111:CCL111"/>
    <mergeCell ref="CCS111:CCT111"/>
    <mergeCell ref="CDA111:CDB111"/>
    <mergeCell ref="CDI111:CDJ111"/>
    <mergeCell ref="CAO111:CAP111"/>
    <mergeCell ref="CAW111:CAX111"/>
    <mergeCell ref="CBE111:CBF111"/>
    <mergeCell ref="CBM111:CBN111"/>
    <mergeCell ref="CBU111:CBV111"/>
    <mergeCell ref="BZA111:BZB111"/>
    <mergeCell ref="BZI111:BZJ111"/>
    <mergeCell ref="BZQ111:BZR111"/>
    <mergeCell ref="BZY111:BZZ111"/>
    <mergeCell ref="CAG111:CAH111"/>
    <mergeCell ref="BXM111:BXN111"/>
    <mergeCell ref="BXU111:BXV111"/>
    <mergeCell ref="BYC111:BYD111"/>
    <mergeCell ref="BYK111:BYL111"/>
    <mergeCell ref="BYS111:BYT111"/>
    <mergeCell ref="BVY111:BVZ111"/>
    <mergeCell ref="BWG111:BWH111"/>
    <mergeCell ref="BWO111:BWP111"/>
    <mergeCell ref="BWW111:BWX111"/>
    <mergeCell ref="BXE111:BXF111"/>
    <mergeCell ref="BUK111:BUL111"/>
    <mergeCell ref="BUS111:BUT111"/>
    <mergeCell ref="BVA111:BVB111"/>
    <mergeCell ref="BVI111:BVJ111"/>
    <mergeCell ref="BVQ111:BVR111"/>
    <mergeCell ref="BSW111:BSX111"/>
    <mergeCell ref="BTE111:BTF111"/>
    <mergeCell ref="BTM111:BTN111"/>
    <mergeCell ref="BTU111:BTV111"/>
    <mergeCell ref="BUC111:BUD111"/>
    <mergeCell ref="BRI111:BRJ111"/>
    <mergeCell ref="BRQ111:BRR111"/>
    <mergeCell ref="BRY111:BRZ111"/>
    <mergeCell ref="BSG111:BSH111"/>
    <mergeCell ref="BSO111:BSP111"/>
    <mergeCell ref="BPU111:BPV111"/>
    <mergeCell ref="BQC111:BQD111"/>
    <mergeCell ref="BQK111:BQL111"/>
    <mergeCell ref="BQS111:BQT111"/>
    <mergeCell ref="BRA111:BRB111"/>
    <mergeCell ref="BOG111:BOH111"/>
    <mergeCell ref="BOO111:BOP111"/>
    <mergeCell ref="BOW111:BOX111"/>
    <mergeCell ref="BPE111:BPF111"/>
    <mergeCell ref="BPM111:BPN111"/>
    <mergeCell ref="BMS111:BMT111"/>
    <mergeCell ref="BNA111:BNB111"/>
    <mergeCell ref="BNI111:BNJ111"/>
    <mergeCell ref="BNQ111:BNR111"/>
    <mergeCell ref="BNY111:BNZ111"/>
    <mergeCell ref="BLE111:BLF111"/>
    <mergeCell ref="BLM111:BLN111"/>
    <mergeCell ref="BLU111:BLV111"/>
    <mergeCell ref="BMC111:BMD111"/>
    <mergeCell ref="BMK111:BML111"/>
    <mergeCell ref="BJQ111:BJR111"/>
    <mergeCell ref="BJY111:BJZ111"/>
    <mergeCell ref="BKG111:BKH111"/>
    <mergeCell ref="BKO111:BKP111"/>
    <mergeCell ref="BKW111:BKX111"/>
    <mergeCell ref="BIC111:BID111"/>
    <mergeCell ref="BIK111:BIL111"/>
    <mergeCell ref="BIS111:BIT111"/>
    <mergeCell ref="BJA111:BJB111"/>
    <mergeCell ref="BJI111:BJJ111"/>
    <mergeCell ref="BGO111:BGP111"/>
    <mergeCell ref="BGW111:BGX111"/>
    <mergeCell ref="BHE111:BHF111"/>
    <mergeCell ref="BHM111:BHN111"/>
    <mergeCell ref="BHU111:BHV111"/>
    <mergeCell ref="BFA111:BFB111"/>
    <mergeCell ref="BFI111:BFJ111"/>
    <mergeCell ref="BFQ111:BFR111"/>
    <mergeCell ref="BFY111:BFZ111"/>
    <mergeCell ref="BGG111:BGH111"/>
    <mergeCell ref="BDM111:BDN111"/>
    <mergeCell ref="BDU111:BDV111"/>
    <mergeCell ref="BEC111:BED111"/>
    <mergeCell ref="BEK111:BEL111"/>
    <mergeCell ref="BES111:BET111"/>
    <mergeCell ref="BBY111:BBZ111"/>
    <mergeCell ref="BCG111:BCH111"/>
    <mergeCell ref="BCO111:BCP111"/>
    <mergeCell ref="BCW111:BCX111"/>
    <mergeCell ref="BDE111:BDF111"/>
    <mergeCell ref="BAK111:BAL111"/>
    <mergeCell ref="BAS111:BAT111"/>
    <mergeCell ref="BBA111:BBB111"/>
    <mergeCell ref="BBI111:BBJ111"/>
    <mergeCell ref="BBQ111:BBR111"/>
    <mergeCell ref="AYW111:AYX111"/>
    <mergeCell ref="AZE111:AZF111"/>
    <mergeCell ref="AZM111:AZN111"/>
    <mergeCell ref="AZU111:AZV111"/>
    <mergeCell ref="BAC111:BAD111"/>
    <mergeCell ref="AXI111:AXJ111"/>
    <mergeCell ref="AXQ111:AXR111"/>
    <mergeCell ref="AXY111:AXZ111"/>
    <mergeCell ref="AYG111:AYH111"/>
    <mergeCell ref="AYO111:AYP111"/>
    <mergeCell ref="AVU111:AVV111"/>
    <mergeCell ref="AWC111:AWD111"/>
    <mergeCell ref="AWK111:AWL111"/>
    <mergeCell ref="AWS111:AWT111"/>
    <mergeCell ref="AXA111:AXB111"/>
    <mergeCell ref="AUG111:AUH111"/>
    <mergeCell ref="AUO111:AUP111"/>
    <mergeCell ref="AUW111:AUX111"/>
    <mergeCell ref="AVE111:AVF111"/>
    <mergeCell ref="AVM111:AVN111"/>
    <mergeCell ref="ASS111:AST111"/>
    <mergeCell ref="ATA111:ATB111"/>
    <mergeCell ref="ATI111:ATJ111"/>
    <mergeCell ref="ATQ111:ATR111"/>
    <mergeCell ref="ATY111:ATZ111"/>
    <mergeCell ref="ARE111:ARF111"/>
    <mergeCell ref="ARM111:ARN111"/>
    <mergeCell ref="ARU111:ARV111"/>
    <mergeCell ref="ASC111:ASD111"/>
    <mergeCell ref="ASK111:ASL111"/>
    <mergeCell ref="APQ111:APR111"/>
    <mergeCell ref="APY111:APZ111"/>
    <mergeCell ref="AQG111:AQH111"/>
    <mergeCell ref="AQO111:AQP111"/>
    <mergeCell ref="AQW111:AQX111"/>
    <mergeCell ref="AOC111:AOD111"/>
    <mergeCell ref="AOK111:AOL111"/>
    <mergeCell ref="AOS111:AOT111"/>
    <mergeCell ref="APA111:APB111"/>
    <mergeCell ref="API111:APJ111"/>
    <mergeCell ref="AMO111:AMP111"/>
    <mergeCell ref="AMW111:AMX111"/>
    <mergeCell ref="ANE111:ANF111"/>
    <mergeCell ref="ANM111:ANN111"/>
    <mergeCell ref="ANU111:ANV111"/>
    <mergeCell ref="ALA111:ALB111"/>
    <mergeCell ref="ALI111:ALJ111"/>
    <mergeCell ref="ALQ111:ALR111"/>
    <mergeCell ref="ALY111:ALZ111"/>
    <mergeCell ref="AMG111:AMH111"/>
    <mergeCell ref="AJM111:AJN111"/>
    <mergeCell ref="AJU111:AJV111"/>
    <mergeCell ref="AKC111:AKD111"/>
    <mergeCell ref="AKK111:AKL111"/>
    <mergeCell ref="AKS111:AKT111"/>
    <mergeCell ref="AHY111:AHZ111"/>
    <mergeCell ref="AIG111:AIH111"/>
    <mergeCell ref="AIO111:AIP111"/>
    <mergeCell ref="AIW111:AIX111"/>
    <mergeCell ref="AJE111:AJF111"/>
    <mergeCell ref="AGK111:AGL111"/>
    <mergeCell ref="AGS111:AGT111"/>
    <mergeCell ref="AHA111:AHB111"/>
    <mergeCell ref="AHI111:AHJ111"/>
    <mergeCell ref="AHQ111:AHR111"/>
    <mergeCell ref="AEW111:AEX111"/>
    <mergeCell ref="AFE111:AFF111"/>
    <mergeCell ref="AFM111:AFN111"/>
    <mergeCell ref="AFU111:AFV111"/>
    <mergeCell ref="AGC111:AGD111"/>
    <mergeCell ref="ADI111:ADJ111"/>
    <mergeCell ref="ADQ111:ADR111"/>
    <mergeCell ref="ADY111:ADZ111"/>
    <mergeCell ref="AEG111:AEH111"/>
    <mergeCell ref="AEO111:AEP111"/>
    <mergeCell ref="ABU111:ABV111"/>
    <mergeCell ref="ACC111:ACD111"/>
    <mergeCell ref="ACK111:ACL111"/>
    <mergeCell ref="ACS111:ACT111"/>
    <mergeCell ref="ADA111:ADB111"/>
    <mergeCell ref="AAG111:AAH111"/>
    <mergeCell ref="AAO111:AAP111"/>
    <mergeCell ref="AAW111:AAX111"/>
    <mergeCell ref="ABE111:ABF111"/>
    <mergeCell ref="ABM111:ABN111"/>
    <mergeCell ref="YS111:YT111"/>
    <mergeCell ref="ZA111:ZB111"/>
    <mergeCell ref="ZI111:ZJ111"/>
    <mergeCell ref="ZQ111:ZR111"/>
    <mergeCell ref="ZY111:ZZ111"/>
    <mergeCell ref="XE111:XF111"/>
    <mergeCell ref="XM111:XN111"/>
    <mergeCell ref="XU111:XV111"/>
    <mergeCell ref="YC111:YD111"/>
    <mergeCell ref="YK111:YL111"/>
    <mergeCell ref="VQ111:VR111"/>
    <mergeCell ref="VY111:VZ111"/>
    <mergeCell ref="WG111:WH111"/>
    <mergeCell ref="WO111:WP111"/>
    <mergeCell ref="WW111:WX111"/>
    <mergeCell ref="UC111:UD111"/>
    <mergeCell ref="UK111:UL111"/>
    <mergeCell ref="US111:UT111"/>
    <mergeCell ref="VA111:VB111"/>
    <mergeCell ref="VI111:VJ111"/>
    <mergeCell ref="SO111:SP111"/>
    <mergeCell ref="SW111:SX111"/>
    <mergeCell ref="TE111:TF111"/>
    <mergeCell ref="TM111:TN111"/>
    <mergeCell ref="TU111:TV111"/>
    <mergeCell ref="RA111:RB111"/>
    <mergeCell ref="RI111:RJ111"/>
    <mergeCell ref="RQ111:RR111"/>
    <mergeCell ref="RY111:RZ111"/>
    <mergeCell ref="SG111:SH111"/>
    <mergeCell ref="PM111:PN111"/>
    <mergeCell ref="PU111:PV111"/>
    <mergeCell ref="QC111:QD111"/>
    <mergeCell ref="QK111:QL111"/>
    <mergeCell ref="QS111:QT111"/>
    <mergeCell ref="NY111:NZ111"/>
    <mergeCell ref="OG111:OH111"/>
    <mergeCell ref="OO111:OP111"/>
    <mergeCell ref="OW111:OX111"/>
    <mergeCell ref="PE111:PF111"/>
    <mergeCell ref="MK111:ML111"/>
    <mergeCell ref="MS111:MT111"/>
    <mergeCell ref="NA111:NB111"/>
    <mergeCell ref="NI111:NJ111"/>
    <mergeCell ref="NQ111:NR111"/>
    <mergeCell ref="KW111:KX111"/>
    <mergeCell ref="LE111:LF111"/>
    <mergeCell ref="LM111:LN111"/>
    <mergeCell ref="LU111:LV111"/>
    <mergeCell ref="MC111:MD111"/>
    <mergeCell ref="JI111:JJ111"/>
    <mergeCell ref="JQ111:JR111"/>
    <mergeCell ref="JY111:JZ111"/>
    <mergeCell ref="KG111:KH111"/>
    <mergeCell ref="KO111:KP111"/>
    <mergeCell ref="HU111:HV111"/>
    <mergeCell ref="IC111:ID111"/>
    <mergeCell ref="IK111:IL111"/>
    <mergeCell ref="IS111:IT111"/>
    <mergeCell ref="JA111:JB111"/>
    <mergeCell ref="GG111:GH111"/>
    <mergeCell ref="GO111:GP111"/>
    <mergeCell ref="GW111:GX111"/>
    <mergeCell ref="HE111:HF111"/>
    <mergeCell ref="HM111:HN111"/>
    <mergeCell ref="ES111:ET111"/>
    <mergeCell ref="FA111:FB111"/>
    <mergeCell ref="FI111:FJ111"/>
    <mergeCell ref="FQ111:FR111"/>
    <mergeCell ref="FY111:FZ111"/>
    <mergeCell ref="XEG105:XEN105"/>
    <mergeCell ref="XEO105:XEV105"/>
    <mergeCell ref="XEW105:XFD105"/>
    <mergeCell ref="M111:N111"/>
    <mergeCell ref="U111:V111"/>
    <mergeCell ref="AC111:AD111"/>
    <mergeCell ref="AK111:AL111"/>
    <mergeCell ref="AS111:AT111"/>
    <mergeCell ref="BA111:BB111"/>
    <mergeCell ref="BI111:BJ111"/>
    <mergeCell ref="BQ111:BR111"/>
    <mergeCell ref="BY111:BZ111"/>
    <mergeCell ref="CG111:CH111"/>
    <mergeCell ref="CO111:CP111"/>
    <mergeCell ref="CW111:CX111"/>
    <mergeCell ref="XCS105:XCZ105"/>
    <mergeCell ref="XDA105:XDH105"/>
    <mergeCell ref="XDI105:XDP105"/>
    <mergeCell ref="XDQ105:XDX105"/>
    <mergeCell ref="XDY105:XEF105"/>
    <mergeCell ref="XBE105:XBL105"/>
    <mergeCell ref="XBM105:XBT105"/>
    <mergeCell ref="XBU105:XCB105"/>
    <mergeCell ref="XCC105:XCJ105"/>
    <mergeCell ref="XCK105:XCR105"/>
    <mergeCell ref="WZQ105:WZX105"/>
    <mergeCell ref="WZY105:XAF105"/>
    <mergeCell ref="XAG105:XAN105"/>
    <mergeCell ref="XAO105:XAV105"/>
    <mergeCell ref="XAW105:XBD105"/>
    <mergeCell ref="WYC105:WYJ105"/>
    <mergeCell ref="WYK105:WYR105"/>
    <mergeCell ref="WYS105:WYZ105"/>
    <mergeCell ref="WZA105:WZH105"/>
    <mergeCell ref="WZI105:WZP105"/>
    <mergeCell ref="WWO105:WWV105"/>
    <mergeCell ref="WWW105:WXD105"/>
    <mergeCell ref="WXE105:WXL105"/>
    <mergeCell ref="WXM105:WXT105"/>
    <mergeCell ref="WXU105:WYB105"/>
    <mergeCell ref="WVA105:WVH105"/>
    <mergeCell ref="WVI105:WVP105"/>
    <mergeCell ref="WVQ105:WVX105"/>
    <mergeCell ref="WVY105:WWF105"/>
    <mergeCell ref="WWG105:WWN105"/>
    <mergeCell ref="WTM105:WTT105"/>
    <mergeCell ref="WTU105:WUB105"/>
    <mergeCell ref="WUC105:WUJ105"/>
    <mergeCell ref="WUK105:WUR105"/>
    <mergeCell ref="WUS105:WUZ105"/>
    <mergeCell ref="WRY105:WSF105"/>
    <mergeCell ref="WSG105:WSN105"/>
    <mergeCell ref="WSO105:WSV105"/>
    <mergeCell ref="WSW105:WTD105"/>
    <mergeCell ref="WTE105:WTL105"/>
    <mergeCell ref="WQK105:WQR105"/>
    <mergeCell ref="WQS105:WQZ105"/>
    <mergeCell ref="WRA105:WRH105"/>
    <mergeCell ref="WRI105:WRP105"/>
    <mergeCell ref="WRQ105:WRX105"/>
    <mergeCell ref="WOW105:WPD105"/>
    <mergeCell ref="WPE105:WPL105"/>
    <mergeCell ref="WPM105:WPT105"/>
    <mergeCell ref="WPU105:WQB105"/>
    <mergeCell ref="WQC105:WQJ105"/>
    <mergeCell ref="WNI105:WNP105"/>
    <mergeCell ref="WNQ105:WNX105"/>
    <mergeCell ref="WNY105:WOF105"/>
    <mergeCell ref="WOG105:WON105"/>
    <mergeCell ref="WOO105:WOV105"/>
    <mergeCell ref="WLU105:WMB105"/>
    <mergeCell ref="WMC105:WMJ105"/>
    <mergeCell ref="WMK105:WMR105"/>
    <mergeCell ref="WMS105:WMZ105"/>
    <mergeCell ref="WNA105:WNH105"/>
    <mergeCell ref="WKG105:WKN105"/>
    <mergeCell ref="WKO105:WKV105"/>
    <mergeCell ref="WKW105:WLD105"/>
    <mergeCell ref="WLE105:WLL105"/>
    <mergeCell ref="WLM105:WLT105"/>
    <mergeCell ref="WIS105:WIZ105"/>
    <mergeCell ref="WJA105:WJH105"/>
    <mergeCell ref="WJI105:WJP105"/>
    <mergeCell ref="WJQ105:WJX105"/>
    <mergeCell ref="WJY105:WKF105"/>
    <mergeCell ref="WHE105:WHL105"/>
    <mergeCell ref="WHM105:WHT105"/>
    <mergeCell ref="WHU105:WIB105"/>
    <mergeCell ref="WIC105:WIJ105"/>
    <mergeCell ref="WIK105:WIR105"/>
    <mergeCell ref="WFQ105:WFX105"/>
    <mergeCell ref="WFY105:WGF105"/>
    <mergeCell ref="WGG105:WGN105"/>
    <mergeCell ref="WGO105:WGV105"/>
    <mergeCell ref="WGW105:WHD105"/>
    <mergeCell ref="WEC105:WEJ105"/>
    <mergeCell ref="WEK105:WER105"/>
    <mergeCell ref="WES105:WEZ105"/>
    <mergeCell ref="WFA105:WFH105"/>
    <mergeCell ref="WFI105:WFP105"/>
    <mergeCell ref="WCO105:WCV105"/>
    <mergeCell ref="WCW105:WDD105"/>
    <mergeCell ref="WDE105:WDL105"/>
    <mergeCell ref="WDM105:WDT105"/>
    <mergeCell ref="WDU105:WEB105"/>
    <mergeCell ref="WBA105:WBH105"/>
    <mergeCell ref="WBI105:WBP105"/>
    <mergeCell ref="WBQ105:WBX105"/>
    <mergeCell ref="WBY105:WCF105"/>
    <mergeCell ref="WCG105:WCN105"/>
    <mergeCell ref="VZM105:VZT105"/>
    <mergeCell ref="VZU105:WAB105"/>
    <mergeCell ref="WAC105:WAJ105"/>
    <mergeCell ref="WAK105:WAR105"/>
    <mergeCell ref="WAS105:WAZ105"/>
    <mergeCell ref="VXY105:VYF105"/>
    <mergeCell ref="VYG105:VYN105"/>
    <mergeCell ref="VYO105:VYV105"/>
    <mergeCell ref="VYW105:VZD105"/>
    <mergeCell ref="VZE105:VZL105"/>
    <mergeCell ref="VWK105:VWR105"/>
    <mergeCell ref="VWS105:VWZ105"/>
    <mergeCell ref="VXA105:VXH105"/>
    <mergeCell ref="VXI105:VXP105"/>
    <mergeCell ref="VXQ105:VXX105"/>
    <mergeCell ref="VUW105:VVD105"/>
    <mergeCell ref="VVE105:VVL105"/>
    <mergeCell ref="VVM105:VVT105"/>
    <mergeCell ref="VVU105:VWB105"/>
    <mergeCell ref="VWC105:VWJ105"/>
    <mergeCell ref="VTI105:VTP105"/>
    <mergeCell ref="VTQ105:VTX105"/>
    <mergeCell ref="VTY105:VUF105"/>
    <mergeCell ref="VUG105:VUN105"/>
    <mergeCell ref="VUO105:VUV105"/>
    <mergeCell ref="VRU105:VSB105"/>
    <mergeCell ref="VSC105:VSJ105"/>
    <mergeCell ref="VSK105:VSR105"/>
    <mergeCell ref="VSS105:VSZ105"/>
    <mergeCell ref="VTA105:VTH105"/>
    <mergeCell ref="VQG105:VQN105"/>
    <mergeCell ref="VQO105:VQV105"/>
    <mergeCell ref="VQW105:VRD105"/>
    <mergeCell ref="VRE105:VRL105"/>
    <mergeCell ref="VRM105:VRT105"/>
    <mergeCell ref="VOS105:VOZ105"/>
    <mergeCell ref="VPA105:VPH105"/>
    <mergeCell ref="VPI105:VPP105"/>
    <mergeCell ref="VPQ105:VPX105"/>
    <mergeCell ref="VPY105:VQF105"/>
    <mergeCell ref="VNE105:VNL105"/>
    <mergeCell ref="VNM105:VNT105"/>
    <mergeCell ref="VNU105:VOB105"/>
    <mergeCell ref="VOC105:VOJ105"/>
    <mergeCell ref="VOK105:VOR105"/>
    <mergeCell ref="VLQ105:VLX105"/>
    <mergeCell ref="VLY105:VMF105"/>
    <mergeCell ref="VMG105:VMN105"/>
    <mergeCell ref="VMO105:VMV105"/>
    <mergeCell ref="VMW105:VND105"/>
    <mergeCell ref="VKC105:VKJ105"/>
    <mergeCell ref="VKK105:VKR105"/>
    <mergeCell ref="VKS105:VKZ105"/>
    <mergeCell ref="VLA105:VLH105"/>
    <mergeCell ref="VLI105:VLP105"/>
    <mergeCell ref="VIO105:VIV105"/>
    <mergeCell ref="VIW105:VJD105"/>
    <mergeCell ref="VJE105:VJL105"/>
    <mergeCell ref="VJM105:VJT105"/>
    <mergeCell ref="VJU105:VKB105"/>
    <mergeCell ref="VHA105:VHH105"/>
    <mergeCell ref="VHI105:VHP105"/>
    <mergeCell ref="VHQ105:VHX105"/>
    <mergeCell ref="VHY105:VIF105"/>
    <mergeCell ref="VIG105:VIN105"/>
    <mergeCell ref="VFM105:VFT105"/>
    <mergeCell ref="VFU105:VGB105"/>
    <mergeCell ref="VGC105:VGJ105"/>
    <mergeCell ref="VGK105:VGR105"/>
    <mergeCell ref="VGS105:VGZ105"/>
    <mergeCell ref="VDY105:VEF105"/>
    <mergeCell ref="VEG105:VEN105"/>
    <mergeCell ref="VEO105:VEV105"/>
    <mergeCell ref="VEW105:VFD105"/>
    <mergeCell ref="VFE105:VFL105"/>
    <mergeCell ref="VCK105:VCR105"/>
    <mergeCell ref="VCS105:VCZ105"/>
    <mergeCell ref="VDA105:VDH105"/>
    <mergeCell ref="VDI105:VDP105"/>
    <mergeCell ref="VDQ105:VDX105"/>
    <mergeCell ref="VAW105:VBD105"/>
    <mergeCell ref="VBE105:VBL105"/>
    <mergeCell ref="VBM105:VBT105"/>
    <mergeCell ref="VBU105:VCB105"/>
    <mergeCell ref="VCC105:VCJ105"/>
    <mergeCell ref="UZI105:UZP105"/>
    <mergeCell ref="UZQ105:UZX105"/>
    <mergeCell ref="UZY105:VAF105"/>
    <mergeCell ref="VAG105:VAN105"/>
    <mergeCell ref="VAO105:VAV105"/>
    <mergeCell ref="UXU105:UYB105"/>
    <mergeCell ref="UYC105:UYJ105"/>
    <mergeCell ref="UYK105:UYR105"/>
    <mergeCell ref="UYS105:UYZ105"/>
    <mergeCell ref="UZA105:UZH105"/>
    <mergeCell ref="UWG105:UWN105"/>
    <mergeCell ref="UWO105:UWV105"/>
    <mergeCell ref="UWW105:UXD105"/>
    <mergeCell ref="UXE105:UXL105"/>
    <mergeCell ref="UXM105:UXT105"/>
    <mergeCell ref="UUS105:UUZ105"/>
    <mergeCell ref="UVA105:UVH105"/>
    <mergeCell ref="UVI105:UVP105"/>
    <mergeCell ref="UVQ105:UVX105"/>
    <mergeCell ref="UVY105:UWF105"/>
    <mergeCell ref="UTE105:UTL105"/>
    <mergeCell ref="UTM105:UTT105"/>
    <mergeCell ref="UTU105:UUB105"/>
    <mergeCell ref="UUC105:UUJ105"/>
    <mergeCell ref="UUK105:UUR105"/>
    <mergeCell ref="URQ105:URX105"/>
    <mergeCell ref="URY105:USF105"/>
    <mergeCell ref="USG105:USN105"/>
    <mergeCell ref="USO105:USV105"/>
    <mergeCell ref="USW105:UTD105"/>
    <mergeCell ref="UQC105:UQJ105"/>
    <mergeCell ref="UQK105:UQR105"/>
    <mergeCell ref="UQS105:UQZ105"/>
    <mergeCell ref="URA105:URH105"/>
    <mergeCell ref="URI105:URP105"/>
    <mergeCell ref="UOO105:UOV105"/>
    <mergeCell ref="UOW105:UPD105"/>
    <mergeCell ref="UPE105:UPL105"/>
    <mergeCell ref="UPM105:UPT105"/>
    <mergeCell ref="UPU105:UQB105"/>
    <mergeCell ref="UNA105:UNH105"/>
    <mergeCell ref="UNI105:UNP105"/>
    <mergeCell ref="UNQ105:UNX105"/>
    <mergeCell ref="UNY105:UOF105"/>
    <mergeCell ref="UOG105:UON105"/>
    <mergeCell ref="ULM105:ULT105"/>
    <mergeCell ref="ULU105:UMB105"/>
    <mergeCell ref="UMC105:UMJ105"/>
    <mergeCell ref="UMK105:UMR105"/>
    <mergeCell ref="UMS105:UMZ105"/>
    <mergeCell ref="UJY105:UKF105"/>
    <mergeCell ref="UKG105:UKN105"/>
    <mergeCell ref="UKO105:UKV105"/>
    <mergeCell ref="UKW105:ULD105"/>
    <mergeCell ref="ULE105:ULL105"/>
    <mergeCell ref="UIK105:UIR105"/>
    <mergeCell ref="UIS105:UIZ105"/>
    <mergeCell ref="UJA105:UJH105"/>
    <mergeCell ref="UJI105:UJP105"/>
    <mergeCell ref="UJQ105:UJX105"/>
    <mergeCell ref="UGW105:UHD105"/>
    <mergeCell ref="UHE105:UHL105"/>
    <mergeCell ref="UHM105:UHT105"/>
    <mergeCell ref="UHU105:UIB105"/>
    <mergeCell ref="UIC105:UIJ105"/>
    <mergeCell ref="UFI105:UFP105"/>
    <mergeCell ref="UFQ105:UFX105"/>
    <mergeCell ref="UFY105:UGF105"/>
    <mergeCell ref="UGG105:UGN105"/>
    <mergeCell ref="UGO105:UGV105"/>
    <mergeCell ref="UDU105:UEB105"/>
    <mergeCell ref="UEC105:UEJ105"/>
    <mergeCell ref="UEK105:UER105"/>
    <mergeCell ref="UES105:UEZ105"/>
    <mergeCell ref="UFA105:UFH105"/>
    <mergeCell ref="UCG105:UCN105"/>
    <mergeCell ref="UCO105:UCV105"/>
    <mergeCell ref="UCW105:UDD105"/>
    <mergeCell ref="UDE105:UDL105"/>
    <mergeCell ref="UDM105:UDT105"/>
    <mergeCell ref="UAS105:UAZ105"/>
    <mergeCell ref="UBA105:UBH105"/>
    <mergeCell ref="UBI105:UBP105"/>
    <mergeCell ref="UBQ105:UBX105"/>
    <mergeCell ref="UBY105:UCF105"/>
    <mergeCell ref="TZE105:TZL105"/>
    <mergeCell ref="TZM105:TZT105"/>
    <mergeCell ref="TZU105:UAB105"/>
    <mergeCell ref="UAC105:UAJ105"/>
    <mergeCell ref="UAK105:UAR105"/>
    <mergeCell ref="TXQ105:TXX105"/>
    <mergeCell ref="TXY105:TYF105"/>
    <mergeCell ref="TYG105:TYN105"/>
    <mergeCell ref="TYO105:TYV105"/>
    <mergeCell ref="TYW105:TZD105"/>
    <mergeCell ref="TWC105:TWJ105"/>
    <mergeCell ref="TWK105:TWR105"/>
    <mergeCell ref="TWS105:TWZ105"/>
    <mergeCell ref="TXA105:TXH105"/>
    <mergeCell ref="TXI105:TXP105"/>
    <mergeCell ref="TUO105:TUV105"/>
    <mergeCell ref="TUW105:TVD105"/>
    <mergeCell ref="TVE105:TVL105"/>
    <mergeCell ref="TVM105:TVT105"/>
    <mergeCell ref="TVU105:TWB105"/>
    <mergeCell ref="TTA105:TTH105"/>
    <mergeCell ref="TTI105:TTP105"/>
    <mergeCell ref="TTQ105:TTX105"/>
    <mergeCell ref="TTY105:TUF105"/>
    <mergeCell ref="TUG105:TUN105"/>
    <mergeCell ref="TRM105:TRT105"/>
    <mergeCell ref="TRU105:TSB105"/>
    <mergeCell ref="TSC105:TSJ105"/>
    <mergeCell ref="TSK105:TSR105"/>
    <mergeCell ref="TSS105:TSZ105"/>
    <mergeCell ref="TPY105:TQF105"/>
    <mergeCell ref="TQG105:TQN105"/>
    <mergeCell ref="TQO105:TQV105"/>
    <mergeCell ref="TQW105:TRD105"/>
    <mergeCell ref="TRE105:TRL105"/>
    <mergeCell ref="TOK105:TOR105"/>
    <mergeCell ref="TOS105:TOZ105"/>
    <mergeCell ref="TPA105:TPH105"/>
    <mergeCell ref="TPI105:TPP105"/>
    <mergeCell ref="TPQ105:TPX105"/>
    <mergeCell ref="TMW105:TND105"/>
    <mergeCell ref="TNE105:TNL105"/>
    <mergeCell ref="TNM105:TNT105"/>
    <mergeCell ref="TNU105:TOB105"/>
    <mergeCell ref="TOC105:TOJ105"/>
    <mergeCell ref="TLI105:TLP105"/>
    <mergeCell ref="TLQ105:TLX105"/>
    <mergeCell ref="TLY105:TMF105"/>
    <mergeCell ref="TMG105:TMN105"/>
    <mergeCell ref="TMO105:TMV105"/>
    <mergeCell ref="TJU105:TKB105"/>
    <mergeCell ref="TKC105:TKJ105"/>
    <mergeCell ref="TKK105:TKR105"/>
    <mergeCell ref="TKS105:TKZ105"/>
    <mergeCell ref="TLA105:TLH105"/>
    <mergeCell ref="TIG105:TIN105"/>
    <mergeCell ref="TIO105:TIV105"/>
    <mergeCell ref="TIW105:TJD105"/>
    <mergeCell ref="TJE105:TJL105"/>
    <mergeCell ref="TJM105:TJT105"/>
    <mergeCell ref="TGS105:TGZ105"/>
    <mergeCell ref="THA105:THH105"/>
    <mergeCell ref="THI105:THP105"/>
    <mergeCell ref="THQ105:THX105"/>
    <mergeCell ref="THY105:TIF105"/>
    <mergeCell ref="TFE105:TFL105"/>
    <mergeCell ref="TFM105:TFT105"/>
    <mergeCell ref="TFU105:TGB105"/>
    <mergeCell ref="TGC105:TGJ105"/>
    <mergeCell ref="TGK105:TGR105"/>
    <mergeCell ref="TDQ105:TDX105"/>
    <mergeCell ref="TDY105:TEF105"/>
    <mergeCell ref="TEG105:TEN105"/>
    <mergeCell ref="TEO105:TEV105"/>
    <mergeCell ref="TEW105:TFD105"/>
    <mergeCell ref="TCC105:TCJ105"/>
    <mergeCell ref="TCK105:TCR105"/>
    <mergeCell ref="TCS105:TCZ105"/>
    <mergeCell ref="TDA105:TDH105"/>
    <mergeCell ref="TDI105:TDP105"/>
    <mergeCell ref="TAO105:TAV105"/>
    <mergeCell ref="TAW105:TBD105"/>
    <mergeCell ref="TBE105:TBL105"/>
    <mergeCell ref="TBM105:TBT105"/>
    <mergeCell ref="TBU105:TCB105"/>
    <mergeCell ref="SZA105:SZH105"/>
    <mergeCell ref="SZI105:SZP105"/>
    <mergeCell ref="SZQ105:SZX105"/>
    <mergeCell ref="SZY105:TAF105"/>
    <mergeCell ref="TAG105:TAN105"/>
    <mergeCell ref="SXM105:SXT105"/>
    <mergeCell ref="SXU105:SYB105"/>
    <mergeCell ref="SYC105:SYJ105"/>
    <mergeCell ref="SYK105:SYR105"/>
    <mergeCell ref="SYS105:SYZ105"/>
    <mergeCell ref="SVY105:SWF105"/>
    <mergeCell ref="SWG105:SWN105"/>
    <mergeCell ref="SWO105:SWV105"/>
    <mergeCell ref="SWW105:SXD105"/>
    <mergeCell ref="SXE105:SXL105"/>
    <mergeCell ref="SUK105:SUR105"/>
    <mergeCell ref="SUS105:SUZ105"/>
    <mergeCell ref="SVA105:SVH105"/>
    <mergeCell ref="SVI105:SVP105"/>
    <mergeCell ref="SVQ105:SVX105"/>
    <mergeCell ref="SSW105:STD105"/>
    <mergeCell ref="STE105:STL105"/>
    <mergeCell ref="STM105:STT105"/>
    <mergeCell ref="STU105:SUB105"/>
    <mergeCell ref="SUC105:SUJ105"/>
    <mergeCell ref="SRI105:SRP105"/>
    <mergeCell ref="SRQ105:SRX105"/>
    <mergeCell ref="SRY105:SSF105"/>
    <mergeCell ref="SSG105:SSN105"/>
    <mergeCell ref="SSO105:SSV105"/>
    <mergeCell ref="SPU105:SQB105"/>
    <mergeCell ref="SQC105:SQJ105"/>
    <mergeCell ref="SQK105:SQR105"/>
    <mergeCell ref="SQS105:SQZ105"/>
    <mergeCell ref="SRA105:SRH105"/>
    <mergeCell ref="SOG105:SON105"/>
    <mergeCell ref="SOO105:SOV105"/>
    <mergeCell ref="SOW105:SPD105"/>
    <mergeCell ref="SPE105:SPL105"/>
    <mergeCell ref="SPM105:SPT105"/>
    <mergeCell ref="SMS105:SMZ105"/>
    <mergeCell ref="SNA105:SNH105"/>
    <mergeCell ref="SNI105:SNP105"/>
    <mergeCell ref="SNQ105:SNX105"/>
    <mergeCell ref="SNY105:SOF105"/>
    <mergeCell ref="SLE105:SLL105"/>
    <mergeCell ref="SLM105:SLT105"/>
    <mergeCell ref="SLU105:SMB105"/>
    <mergeCell ref="SMC105:SMJ105"/>
    <mergeCell ref="SMK105:SMR105"/>
    <mergeCell ref="SJQ105:SJX105"/>
    <mergeCell ref="SJY105:SKF105"/>
    <mergeCell ref="SKG105:SKN105"/>
    <mergeCell ref="SKO105:SKV105"/>
    <mergeCell ref="SKW105:SLD105"/>
    <mergeCell ref="SIC105:SIJ105"/>
    <mergeCell ref="SIK105:SIR105"/>
    <mergeCell ref="SIS105:SIZ105"/>
    <mergeCell ref="SJA105:SJH105"/>
    <mergeCell ref="SJI105:SJP105"/>
    <mergeCell ref="SGO105:SGV105"/>
    <mergeCell ref="SGW105:SHD105"/>
    <mergeCell ref="SHE105:SHL105"/>
    <mergeCell ref="SHM105:SHT105"/>
    <mergeCell ref="SHU105:SIB105"/>
    <mergeCell ref="SFA105:SFH105"/>
    <mergeCell ref="SFI105:SFP105"/>
    <mergeCell ref="SFQ105:SFX105"/>
    <mergeCell ref="SFY105:SGF105"/>
    <mergeCell ref="SGG105:SGN105"/>
    <mergeCell ref="SDM105:SDT105"/>
    <mergeCell ref="SDU105:SEB105"/>
    <mergeCell ref="SEC105:SEJ105"/>
    <mergeCell ref="SEK105:SER105"/>
    <mergeCell ref="SES105:SEZ105"/>
    <mergeCell ref="SBY105:SCF105"/>
    <mergeCell ref="SCG105:SCN105"/>
    <mergeCell ref="SCO105:SCV105"/>
    <mergeCell ref="SCW105:SDD105"/>
    <mergeCell ref="SDE105:SDL105"/>
    <mergeCell ref="SAK105:SAR105"/>
    <mergeCell ref="SAS105:SAZ105"/>
    <mergeCell ref="SBA105:SBH105"/>
    <mergeCell ref="SBI105:SBP105"/>
    <mergeCell ref="SBQ105:SBX105"/>
    <mergeCell ref="RYW105:RZD105"/>
    <mergeCell ref="RZE105:RZL105"/>
    <mergeCell ref="RZM105:RZT105"/>
    <mergeCell ref="RZU105:SAB105"/>
    <mergeCell ref="SAC105:SAJ105"/>
    <mergeCell ref="RXI105:RXP105"/>
    <mergeCell ref="RXQ105:RXX105"/>
    <mergeCell ref="RXY105:RYF105"/>
    <mergeCell ref="RYG105:RYN105"/>
    <mergeCell ref="RYO105:RYV105"/>
    <mergeCell ref="RVU105:RWB105"/>
    <mergeCell ref="RWC105:RWJ105"/>
    <mergeCell ref="RWK105:RWR105"/>
    <mergeCell ref="RWS105:RWZ105"/>
    <mergeCell ref="RXA105:RXH105"/>
    <mergeCell ref="RUG105:RUN105"/>
    <mergeCell ref="RUO105:RUV105"/>
    <mergeCell ref="RUW105:RVD105"/>
    <mergeCell ref="RVE105:RVL105"/>
    <mergeCell ref="RVM105:RVT105"/>
    <mergeCell ref="RSS105:RSZ105"/>
    <mergeCell ref="RTA105:RTH105"/>
    <mergeCell ref="RTI105:RTP105"/>
    <mergeCell ref="RTQ105:RTX105"/>
    <mergeCell ref="RTY105:RUF105"/>
    <mergeCell ref="RRE105:RRL105"/>
    <mergeCell ref="RRM105:RRT105"/>
    <mergeCell ref="RRU105:RSB105"/>
    <mergeCell ref="RSC105:RSJ105"/>
    <mergeCell ref="RSK105:RSR105"/>
    <mergeCell ref="RPQ105:RPX105"/>
    <mergeCell ref="RPY105:RQF105"/>
    <mergeCell ref="RQG105:RQN105"/>
    <mergeCell ref="RQO105:RQV105"/>
    <mergeCell ref="RQW105:RRD105"/>
    <mergeCell ref="ROC105:ROJ105"/>
    <mergeCell ref="ROK105:ROR105"/>
    <mergeCell ref="ROS105:ROZ105"/>
    <mergeCell ref="RPA105:RPH105"/>
    <mergeCell ref="RPI105:RPP105"/>
    <mergeCell ref="RMO105:RMV105"/>
    <mergeCell ref="RMW105:RND105"/>
    <mergeCell ref="RNE105:RNL105"/>
    <mergeCell ref="RNM105:RNT105"/>
    <mergeCell ref="RNU105:ROB105"/>
    <mergeCell ref="RLA105:RLH105"/>
    <mergeCell ref="RLI105:RLP105"/>
    <mergeCell ref="RLQ105:RLX105"/>
    <mergeCell ref="RLY105:RMF105"/>
    <mergeCell ref="RMG105:RMN105"/>
    <mergeCell ref="RJM105:RJT105"/>
    <mergeCell ref="RJU105:RKB105"/>
    <mergeCell ref="RKC105:RKJ105"/>
    <mergeCell ref="RKK105:RKR105"/>
    <mergeCell ref="RKS105:RKZ105"/>
    <mergeCell ref="RHY105:RIF105"/>
    <mergeCell ref="RIG105:RIN105"/>
    <mergeCell ref="RIO105:RIV105"/>
    <mergeCell ref="RIW105:RJD105"/>
    <mergeCell ref="RJE105:RJL105"/>
    <mergeCell ref="RGK105:RGR105"/>
    <mergeCell ref="RGS105:RGZ105"/>
    <mergeCell ref="RHA105:RHH105"/>
    <mergeCell ref="RHI105:RHP105"/>
    <mergeCell ref="RHQ105:RHX105"/>
    <mergeCell ref="REW105:RFD105"/>
    <mergeCell ref="RFE105:RFL105"/>
    <mergeCell ref="RFM105:RFT105"/>
    <mergeCell ref="RFU105:RGB105"/>
    <mergeCell ref="RGC105:RGJ105"/>
    <mergeCell ref="RDI105:RDP105"/>
    <mergeCell ref="RDQ105:RDX105"/>
    <mergeCell ref="RDY105:REF105"/>
    <mergeCell ref="REG105:REN105"/>
    <mergeCell ref="REO105:REV105"/>
    <mergeCell ref="RBU105:RCB105"/>
    <mergeCell ref="RCC105:RCJ105"/>
    <mergeCell ref="RCK105:RCR105"/>
    <mergeCell ref="RCS105:RCZ105"/>
    <mergeCell ref="RDA105:RDH105"/>
    <mergeCell ref="RAG105:RAN105"/>
    <mergeCell ref="RAO105:RAV105"/>
    <mergeCell ref="RAW105:RBD105"/>
    <mergeCell ref="RBE105:RBL105"/>
    <mergeCell ref="RBM105:RBT105"/>
    <mergeCell ref="QYS105:QYZ105"/>
    <mergeCell ref="QZA105:QZH105"/>
    <mergeCell ref="QZI105:QZP105"/>
    <mergeCell ref="QZQ105:QZX105"/>
    <mergeCell ref="QZY105:RAF105"/>
    <mergeCell ref="QXE105:QXL105"/>
    <mergeCell ref="QXM105:QXT105"/>
    <mergeCell ref="QXU105:QYB105"/>
    <mergeCell ref="QYC105:QYJ105"/>
    <mergeCell ref="QYK105:QYR105"/>
    <mergeCell ref="QVQ105:QVX105"/>
    <mergeCell ref="QVY105:QWF105"/>
    <mergeCell ref="QWG105:QWN105"/>
    <mergeCell ref="QWO105:QWV105"/>
    <mergeCell ref="QWW105:QXD105"/>
    <mergeCell ref="QUC105:QUJ105"/>
    <mergeCell ref="QUK105:QUR105"/>
    <mergeCell ref="QUS105:QUZ105"/>
    <mergeCell ref="QVA105:QVH105"/>
    <mergeCell ref="QVI105:QVP105"/>
    <mergeCell ref="QSO105:QSV105"/>
    <mergeCell ref="QSW105:QTD105"/>
    <mergeCell ref="QTE105:QTL105"/>
    <mergeCell ref="QTM105:QTT105"/>
    <mergeCell ref="QTU105:QUB105"/>
    <mergeCell ref="QRA105:QRH105"/>
    <mergeCell ref="QRI105:QRP105"/>
    <mergeCell ref="QRQ105:QRX105"/>
    <mergeCell ref="QRY105:QSF105"/>
    <mergeCell ref="QSG105:QSN105"/>
    <mergeCell ref="QPM105:QPT105"/>
    <mergeCell ref="QPU105:QQB105"/>
    <mergeCell ref="QQC105:QQJ105"/>
    <mergeCell ref="QQK105:QQR105"/>
    <mergeCell ref="QQS105:QQZ105"/>
    <mergeCell ref="QNY105:QOF105"/>
    <mergeCell ref="QOG105:QON105"/>
    <mergeCell ref="QOO105:QOV105"/>
    <mergeCell ref="QOW105:QPD105"/>
    <mergeCell ref="QPE105:QPL105"/>
    <mergeCell ref="QMK105:QMR105"/>
    <mergeCell ref="QMS105:QMZ105"/>
    <mergeCell ref="QNA105:QNH105"/>
    <mergeCell ref="QNI105:QNP105"/>
    <mergeCell ref="QNQ105:QNX105"/>
    <mergeCell ref="QKW105:QLD105"/>
    <mergeCell ref="QLE105:QLL105"/>
    <mergeCell ref="QLM105:QLT105"/>
    <mergeCell ref="QLU105:QMB105"/>
    <mergeCell ref="QMC105:QMJ105"/>
    <mergeCell ref="QJI105:QJP105"/>
    <mergeCell ref="QJQ105:QJX105"/>
    <mergeCell ref="QJY105:QKF105"/>
    <mergeCell ref="QKG105:QKN105"/>
    <mergeCell ref="QKO105:QKV105"/>
    <mergeCell ref="QHU105:QIB105"/>
    <mergeCell ref="QIC105:QIJ105"/>
    <mergeCell ref="QIK105:QIR105"/>
    <mergeCell ref="QIS105:QIZ105"/>
    <mergeCell ref="QJA105:QJH105"/>
    <mergeCell ref="QGG105:QGN105"/>
    <mergeCell ref="QGO105:QGV105"/>
    <mergeCell ref="QGW105:QHD105"/>
    <mergeCell ref="QHE105:QHL105"/>
    <mergeCell ref="QHM105:QHT105"/>
    <mergeCell ref="QES105:QEZ105"/>
    <mergeCell ref="QFA105:QFH105"/>
    <mergeCell ref="QFI105:QFP105"/>
    <mergeCell ref="QFQ105:QFX105"/>
    <mergeCell ref="QFY105:QGF105"/>
    <mergeCell ref="QDE105:QDL105"/>
    <mergeCell ref="QDM105:QDT105"/>
    <mergeCell ref="QDU105:QEB105"/>
    <mergeCell ref="QEC105:QEJ105"/>
    <mergeCell ref="QEK105:QER105"/>
    <mergeCell ref="QBQ105:QBX105"/>
    <mergeCell ref="QBY105:QCF105"/>
    <mergeCell ref="QCG105:QCN105"/>
    <mergeCell ref="QCO105:QCV105"/>
    <mergeCell ref="QCW105:QDD105"/>
    <mergeCell ref="QAC105:QAJ105"/>
    <mergeCell ref="QAK105:QAR105"/>
    <mergeCell ref="QAS105:QAZ105"/>
    <mergeCell ref="QBA105:QBH105"/>
    <mergeCell ref="QBI105:QBP105"/>
    <mergeCell ref="PYO105:PYV105"/>
    <mergeCell ref="PYW105:PZD105"/>
    <mergeCell ref="PZE105:PZL105"/>
    <mergeCell ref="PZM105:PZT105"/>
    <mergeCell ref="PZU105:QAB105"/>
    <mergeCell ref="PXA105:PXH105"/>
    <mergeCell ref="PXI105:PXP105"/>
    <mergeCell ref="PXQ105:PXX105"/>
    <mergeCell ref="PXY105:PYF105"/>
    <mergeCell ref="PYG105:PYN105"/>
    <mergeCell ref="PVM105:PVT105"/>
    <mergeCell ref="PVU105:PWB105"/>
    <mergeCell ref="PWC105:PWJ105"/>
    <mergeCell ref="PWK105:PWR105"/>
    <mergeCell ref="PWS105:PWZ105"/>
    <mergeCell ref="PTY105:PUF105"/>
    <mergeCell ref="PUG105:PUN105"/>
    <mergeCell ref="PUO105:PUV105"/>
    <mergeCell ref="PUW105:PVD105"/>
    <mergeCell ref="PVE105:PVL105"/>
    <mergeCell ref="PSK105:PSR105"/>
    <mergeCell ref="PSS105:PSZ105"/>
    <mergeCell ref="PTA105:PTH105"/>
    <mergeCell ref="PTI105:PTP105"/>
    <mergeCell ref="PTQ105:PTX105"/>
    <mergeCell ref="PQW105:PRD105"/>
    <mergeCell ref="PRE105:PRL105"/>
    <mergeCell ref="PRM105:PRT105"/>
    <mergeCell ref="PRU105:PSB105"/>
    <mergeCell ref="PSC105:PSJ105"/>
    <mergeCell ref="PPI105:PPP105"/>
    <mergeCell ref="PPQ105:PPX105"/>
    <mergeCell ref="PPY105:PQF105"/>
    <mergeCell ref="PQG105:PQN105"/>
    <mergeCell ref="PQO105:PQV105"/>
    <mergeCell ref="PNU105:POB105"/>
    <mergeCell ref="POC105:POJ105"/>
    <mergeCell ref="POK105:POR105"/>
    <mergeCell ref="POS105:POZ105"/>
    <mergeCell ref="PPA105:PPH105"/>
    <mergeCell ref="PMG105:PMN105"/>
    <mergeCell ref="PMO105:PMV105"/>
    <mergeCell ref="PMW105:PND105"/>
    <mergeCell ref="PNE105:PNL105"/>
    <mergeCell ref="PNM105:PNT105"/>
    <mergeCell ref="PKS105:PKZ105"/>
    <mergeCell ref="PLA105:PLH105"/>
    <mergeCell ref="PLI105:PLP105"/>
    <mergeCell ref="PLQ105:PLX105"/>
    <mergeCell ref="PLY105:PMF105"/>
    <mergeCell ref="PJE105:PJL105"/>
    <mergeCell ref="PJM105:PJT105"/>
    <mergeCell ref="PJU105:PKB105"/>
    <mergeCell ref="PKC105:PKJ105"/>
    <mergeCell ref="PKK105:PKR105"/>
    <mergeCell ref="PHQ105:PHX105"/>
    <mergeCell ref="PHY105:PIF105"/>
    <mergeCell ref="PIG105:PIN105"/>
    <mergeCell ref="PIO105:PIV105"/>
    <mergeCell ref="PIW105:PJD105"/>
    <mergeCell ref="PGC105:PGJ105"/>
    <mergeCell ref="PGK105:PGR105"/>
    <mergeCell ref="PGS105:PGZ105"/>
    <mergeCell ref="PHA105:PHH105"/>
    <mergeCell ref="PHI105:PHP105"/>
    <mergeCell ref="PEO105:PEV105"/>
    <mergeCell ref="PEW105:PFD105"/>
    <mergeCell ref="PFE105:PFL105"/>
    <mergeCell ref="PFM105:PFT105"/>
    <mergeCell ref="PFU105:PGB105"/>
    <mergeCell ref="PDA105:PDH105"/>
    <mergeCell ref="PDI105:PDP105"/>
    <mergeCell ref="PDQ105:PDX105"/>
    <mergeCell ref="PDY105:PEF105"/>
    <mergeCell ref="PEG105:PEN105"/>
    <mergeCell ref="PBM105:PBT105"/>
    <mergeCell ref="PBU105:PCB105"/>
    <mergeCell ref="PCC105:PCJ105"/>
    <mergeCell ref="PCK105:PCR105"/>
    <mergeCell ref="PCS105:PCZ105"/>
    <mergeCell ref="OZY105:PAF105"/>
    <mergeCell ref="PAG105:PAN105"/>
    <mergeCell ref="PAO105:PAV105"/>
    <mergeCell ref="PAW105:PBD105"/>
    <mergeCell ref="PBE105:PBL105"/>
    <mergeCell ref="OYK105:OYR105"/>
    <mergeCell ref="OYS105:OYZ105"/>
    <mergeCell ref="OZA105:OZH105"/>
    <mergeCell ref="OZI105:OZP105"/>
    <mergeCell ref="OZQ105:OZX105"/>
    <mergeCell ref="OWW105:OXD105"/>
    <mergeCell ref="OXE105:OXL105"/>
    <mergeCell ref="OXM105:OXT105"/>
    <mergeCell ref="OXU105:OYB105"/>
    <mergeCell ref="OYC105:OYJ105"/>
    <mergeCell ref="OVI105:OVP105"/>
    <mergeCell ref="OVQ105:OVX105"/>
    <mergeCell ref="OVY105:OWF105"/>
    <mergeCell ref="OWG105:OWN105"/>
    <mergeCell ref="OWO105:OWV105"/>
    <mergeCell ref="OTU105:OUB105"/>
    <mergeCell ref="OUC105:OUJ105"/>
    <mergeCell ref="OUK105:OUR105"/>
    <mergeCell ref="OUS105:OUZ105"/>
    <mergeCell ref="OVA105:OVH105"/>
    <mergeCell ref="OSG105:OSN105"/>
    <mergeCell ref="OSO105:OSV105"/>
    <mergeCell ref="OSW105:OTD105"/>
    <mergeCell ref="OTE105:OTL105"/>
    <mergeCell ref="OTM105:OTT105"/>
    <mergeCell ref="OQS105:OQZ105"/>
    <mergeCell ref="ORA105:ORH105"/>
    <mergeCell ref="ORI105:ORP105"/>
    <mergeCell ref="ORQ105:ORX105"/>
    <mergeCell ref="ORY105:OSF105"/>
    <mergeCell ref="OPE105:OPL105"/>
    <mergeCell ref="OPM105:OPT105"/>
    <mergeCell ref="OPU105:OQB105"/>
    <mergeCell ref="OQC105:OQJ105"/>
    <mergeCell ref="OQK105:OQR105"/>
    <mergeCell ref="ONQ105:ONX105"/>
    <mergeCell ref="ONY105:OOF105"/>
    <mergeCell ref="OOG105:OON105"/>
    <mergeCell ref="OOO105:OOV105"/>
    <mergeCell ref="OOW105:OPD105"/>
    <mergeCell ref="OMC105:OMJ105"/>
    <mergeCell ref="OMK105:OMR105"/>
    <mergeCell ref="OMS105:OMZ105"/>
    <mergeCell ref="ONA105:ONH105"/>
    <mergeCell ref="ONI105:ONP105"/>
    <mergeCell ref="OKO105:OKV105"/>
    <mergeCell ref="OKW105:OLD105"/>
    <mergeCell ref="OLE105:OLL105"/>
    <mergeCell ref="OLM105:OLT105"/>
    <mergeCell ref="OLU105:OMB105"/>
    <mergeCell ref="OJA105:OJH105"/>
    <mergeCell ref="OJI105:OJP105"/>
    <mergeCell ref="OJQ105:OJX105"/>
    <mergeCell ref="OJY105:OKF105"/>
    <mergeCell ref="OKG105:OKN105"/>
    <mergeCell ref="OHM105:OHT105"/>
    <mergeCell ref="OHU105:OIB105"/>
    <mergeCell ref="OIC105:OIJ105"/>
    <mergeCell ref="OIK105:OIR105"/>
    <mergeCell ref="OIS105:OIZ105"/>
    <mergeCell ref="OFY105:OGF105"/>
    <mergeCell ref="OGG105:OGN105"/>
    <mergeCell ref="OGO105:OGV105"/>
    <mergeCell ref="OGW105:OHD105"/>
    <mergeCell ref="OHE105:OHL105"/>
    <mergeCell ref="OEK105:OER105"/>
    <mergeCell ref="OES105:OEZ105"/>
    <mergeCell ref="OFA105:OFH105"/>
    <mergeCell ref="OFI105:OFP105"/>
    <mergeCell ref="OFQ105:OFX105"/>
    <mergeCell ref="OCW105:ODD105"/>
    <mergeCell ref="ODE105:ODL105"/>
    <mergeCell ref="ODM105:ODT105"/>
    <mergeCell ref="ODU105:OEB105"/>
    <mergeCell ref="OEC105:OEJ105"/>
    <mergeCell ref="OBI105:OBP105"/>
    <mergeCell ref="OBQ105:OBX105"/>
    <mergeCell ref="OBY105:OCF105"/>
    <mergeCell ref="OCG105:OCN105"/>
    <mergeCell ref="OCO105:OCV105"/>
    <mergeCell ref="NZU105:OAB105"/>
    <mergeCell ref="OAC105:OAJ105"/>
    <mergeCell ref="OAK105:OAR105"/>
    <mergeCell ref="OAS105:OAZ105"/>
    <mergeCell ref="OBA105:OBH105"/>
    <mergeCell ref="NYG105:NYN105"/>
    <mergeCell ref="NYO105:NYV105"/>
    <mergeCell ref="NYW105:NZD105"/>
    <mergeCell ref="NZE105:NZL105"/>
    <mergeCell ref="NZM105:NZT105"/>
    <mergeCell ref="NWS105:NWZ105"/>
    <mergeCell ref="NXA105:NXH105"/>
    <mergeCell ref="NXI105:NXP105"/>
    <mergeCell ref="NXQ105:NXX105"/>
    <mergeCell ref="NXY105:NYF105"/>
    <mergeCell ref="NVE105:NVL105"/>
    <mergeCell ref="NVM105:NVT105"/>
    <mergeCell ref="NVU105:NWB105"/>
    <mergeCell ref="NWC105:NWJ105"/>
    <mergeCell ref="NWK105:NWR105"/>
    <mergeCell ref="NTQ105:NTX105"/>
    <mergeCell ref="NTY105:NUF105"/>
    <mergeCell ref="NUG105:NUN105"/>
    <mergeCell ref="NUO105:NUV105"/>
    <mergeCell ref="NUW105:NVD105"/>
    <mergeCell ref="NSC105:NSJ105"/>
    <mergeCell ref="NSK105:NSR105"/>
    <mergeCell ref="NSS105:NSZ105"/>
    <mergeCell ref="NTA105:NTH105"/>
    <mergeCell ref="NTI105:NTP105"/>
    <mergeCell ref="NQO105:NQV105"/>
    <mergeCell ref="NQW105:NRD105"/>
    <mergeCell ref="NRE105:NRL105"/>
    <mergeCell ref="NRM105:NRT105"/>
    <mergeCell ref="NRU105:NSB105"/>
    <mergeCell ref="NPA105:NPH105"/>
    <mergeCell ref="NPI105:NPP105"/>
    <mergeCell ref="NPQ105:NPX105"/>
    <mergeCell ref="NPY105:NQF105"/>
    <mergeCell ref="NQG105:NQN105"/>
    <mergeCell ref="NNM105:NNT105"/>
    <mergeCell ref="NNU105:NOB105"/>
    <mergeCell ref="NOC105:NOJ105"/>
    <mergeCell ref="NOK105:NOR105"/>
    <mergeCell ref="NOS105:NOZ105"/>
    <mergeCell ref="NLY105:NMF105"/>
    <mergeCell ref="NMG105:NMN105"/>
    <mergeCell ref="NMO105:NMV105"/>
    <mergeCell ref="NMW105:NND105"/>
    <mergeCell ref="NNE105:NNL105"/>
    <mergeCell ref="NKK105:NKR105"/>
    <mergeCell ref="NKS105:NKZ105"/>
    <mergeCell ref="NLA105:NLH105"/>
    <mergeCell ref="NLI105:NLP105"/>
    <mergeCell ref="NLQ105:NLX105"/>
    <mergeCell ref="NIW105:NJD105"/>
    <mergeCell ref="NJE105:NJL105"/>
    <mergeCell ref="NJM105:NJT105"/>
    <mergeCell ref="NJU105:NKB105"/>
    <mergeCell ref="NKC105:NKJ105"/>
    <mergeCell ref="NHI105:NHP105"/>
    <mergeCell ref="NHQ105:NHX105"/>
    <mergeCell ref="NHY105:NIF105"/>
    <mergeCell ref="NIG105:NIN105"/>
    <mergeCell ref="NIO105:NIV105"/>
    <mergeCell ref="NFU105:NGB105"/>
    <mergeCell ref="NGC105:NGJ105"/>
    <mergeCell ref="NGK105:NGR105"/>
    <mergeCell ref="NGS105:NGZ105"/>
    <mergeCell ref="NHA105:NHH105"/>
    <mergeCell ref="NEG105:NEN105"/>
    <mergeCell ref="NEO105:NEV105"/>
    <mergeCell ref="NEW105:NFD105"/>
    <mergeCell ref="NFE105:NFL105"/>
    <mergeCell ref="NFM105:NFT105"/>
    <mergeCell ref="NCS105:NCZ105"/>
    <mergeCell ref="NDA105:NDH105"/>
    <mergeCell ref="NDI105:NDP105"/>
    <mergeCell ref="NDQ105:NDX105"/>
    <mergeCell ref="NDY105:NEF105"/>
    <mergeCell ref="NBE105:NBL105"/>
    <mergeCell ref="NBM105:NBT105"/>
    <mergeCell ref="NBU105:NCB105"/>
    <mergeCell ref="NCC105:NCJ105"/>
    <mergeCell ref="NCK105:NCR105"/>
    <mergeCell ref="MZQ105:MZX105"/>
    <mergeCell ref="MZY105:NAF105"/>
    <mergeCell ref="NAG105:NAN105"/>
    <mergeCell ref="NAO105:NAV105"/>
    <mergeCell ref="NAW105:NBD105"/>
    <mergeCell ref="MYC105:MYJ105"/>
    <mergeCell ref="MYK105:MYR105"/>
    <mergeCell ref="MYS105:MYZ105"/>
    <mergeCell ref="MZA105:MZH105"/>
    <mergeCell ref="MZI105:MZP105"/>
    <mergeCell ref="MWO105:MWV105"/>
    <mergeCell ref="MWW105:MXD105"/>
    <mergeCell ref="MXE105:MXL105"/>
    <mergeCell ref="MXM105:MXT105"/>
    <mergeCell ref="MXU105:MYB105"/>
    <mergeCell ref="MVA105:MVH105"/>
    <mergeCell ref="MVI105:MVP105"/>
    <mergeCell ref="MVQ105:MVX105"/>
    <mergeCell ref="MVY105:MWF105"/>
    <mergeCell ref="MWG105:MWN105"/>
    <mergeCell ref="MTM105:MTT105"/>
    <mergeCell ref="MTU105:MUB105"/>
    <mergeCell ref="MUC105:MUJ105"/>
    <mergeCell ref="MUK105:MUR105"/>
    <mergeCell ref="MUS105:MUZ105"/>
    <mergeCell ref="MRY105:MSF105"/>
    <mergeCell ref="MSG105:MSN105"/>
    <mergeCell ref="MSO105:MSV105"/>
    <mergeCell ref="MSW105:MTD105"/>
    <mergeCell ref="MTE105:MTL105"/>
    <mergeCell ref="MQK105:MQR105"/>
    <mergeCell ref="MQS105:MQZ105"/>
    <mergeCell ref="MRA105:MRH105"/>
    <mergeCell ref="MRI105:MRP105"/>
    <mergeCell ref="MRQ105:MRX105"/>
    <mergeCell ref="MOW105:MPD105"/>
    <mergeCell ref="MPE105:MPL105"/>
    <mergeCell ref="MPM105:MPT105"/>
    <mergeCell ref="MPU105:MQB105"/>
    <mergeCell ref="MQC105:MQJ105"/>
    <mergeCell ref="MNI105:MNP105"/>
    <mergeCell ref="MNQ105:MNX105"/>
    <mergeCell ref="MNY105:MOF105"/>
    <mergeCell ref="MOG105:MON105"/>
    <mergeCell ref="MOO105:MOV105"/>
    <mergeCell ref="MLU105:MMB105"/>
    <mergeCell ref="MMC105:MMJ105"/>
    <mergeCell ref="MMK105:MMR105"/>
    <mergeCell ref="MMS105:MMZ105"/>
    <mergeCell ref="MNA105:MNH105"/>
    <mergeCell ref="MKG105:MKN105"/>
    <mergeCell ref="MKO105:MKV105"/>
    <mergeCell ref="MKW105:MLD105"/>
    <mergeCell ref="MLE105:MLL105"/>
    <mergeCell ref="MLM105:MLT105"/>
    <mergeCell ref="MIS105:MIZ105"/>
    <mergeCell ref="MJA105:MJH105"/>
    <mergeCell ref="MJI105:MJP105"/>
    <mergeCell ref="MJQ105:MJX105"/>
    <mergeCell ref="MJY105:MKF105"/>
    <mergeCell ref="MHE105:MHL105"/>
    <mergeCell ref="MHM105:MHT105"/>
    <mergeCell ref="MHU105:MIB105"/>
    <mergeCell ref="MIC105:MIJ105"/>
    <mergeCell ref="MIK105:MIR105"/>
    <mergeCell ref="MFQ105:MFX105"/>
    <mergeCell ref="MFY105:MGF105"/>
    <mergeCell ref="MGG105:MGN105"/>
    <mergeCell ref="MGO105:MGV105"/>
    <mergeCell ref="MGW105:MHD105"/>
    <mergeCell ref="MEC105:MEJ105"/>
    <mergeCell ref="MEK105:MER105"/>
    <mergeCell ref="MES105:MEZ105"/>
    <mergeCell ref="MFA105:MFH105"/>
    <mergeCell ref="MFI105:MFP105"/>
    <mergeCell ref="MCO105:MCV105"/>
    <mergeCell ref="MCW105:MDD105"/>
    <mergeCell ref="MDE105:MDL105"/>
    <mergeCell ref="MDM105:MDT105"/>
    <mergeCell ref="MDU105:MEB105"/>
    <mergeCell ref="MBA105:MBH105"/>
    <mergeCell ref="MBI105:MBP105"/>
    <mergeCell ref="MBQ105:MBX105"/>
    <mergeCell ref="MBY105:MCF105"/>
    <mergeCell ref="MCG105:MCN105"/>
    <mergeCell ref="LZM105:LZT105"/>
    <mergeCell ref="LZU105:MAB105"/>
    <mergeCell ref="MAC105:MAJ105"/>
    <mergeCell ref="MAK105:MAR105"/>
    <mergeCell ref="MAS105:MAZ105"/>
    <mergeCell ref="LXY105:LYF105"/>
    <mergeCell ref="LYG105:LYN105"/>
    <mergeCell ref="LYO105:LYV105"/>
    <mergeCell ref="LYW105:LZD105"/>
    <mergeCell ref="LZE105:LZL105"/>
    <mergeCell ref="LWK105:LWR105"/>
    <mergeCell ref="LWS105:LWZ105"/>
    <mergeCell ref="LXA105:LXH105"/>
    <mergeCell ref="LXI105:LXP105"/>
    <mergeCell ref="LXQ105:LXX105"/>
    <mergeCell ref="LUW105:LVD105"/>
    <mergeCell ref="LVE105:LVL105"/>
    <mergeCell ref="LVM105:LVT105"/>
    <mergeCell ref="LVU105:LWB105"/>
    <mergeCell ref="LWC105:LWJ105"/>
    <mergeCell ref="LTI105:LTP105"/>
    <mergeCell ref="LTQ105:LTX105"/>
    <mergeCell ref="LTY105:LUF105"/>
    <mergeCell ref="LUG105:LUN105"/>
    <mergeCell ref="LUO105:LUV105"/>
    <mergeCell ref="LRU105:LSB105"/>
    <mergeCell ref="LSC105:LSJ105"/>
    <mergeCell ref="LSK105:LSR105"/>
    <mergeCell ref="LSS105:LSZ105"/>
    <mergeCell ref="LTA105:LTH105"/>
    <mergeCell ref="LQG105:LQN105"/>
    <mergeCell ref="LQO105:LQV105"/>
    <mergeCell ref="LQW105:LRD105"/>
    <mergeCell ref="LRE105:LRL105"/>
    <mergeCell ref="LRM105:LRT105"/>
    <mergeCell ref="LOS105:LOZ105"/>
    <mergeCell ref="LPA105:LPH105"/>
    <mergeCell ref="LPI105:LPP105"/>
    <mergeCell ref="LPQ105:LPX105"/>
    <mergeCell ref="LPY105:LQF105"/>
    <mergeCell ref="LNE105:LNL105"/>
    <mergeCell ref="LNM105:LNT105"/>
    <mergeCell ref="LNU105:LOB105"/>
    <mergeCell ref="LOC105:LOJ105"/>
    <mergeCell ref="LOK105:LOR105"/>
    <mergeCell ref="LLQ105:LLX105"/>
    <mergeCell ref="LLY105:LMF105"/>
    <mergeCell ref="LMG105:LMN105"/>
    <mergeCell ref="LMO105:LMV105"/>
    <mergeCell ref="LMW105:LND105"/>
    <mergeCell ref="LKC105:LKJ105"/>
    <mergeCell ref="LKK105:LKR105"/>
    <mergeCell ref="LKS105:LKZ105"/>
    <mergeCell ref="LLA105:LLH105"/>
    <mergeCell ref="LLI105:LLP105"/>
    <mergeCell ref="LIO105:LIV105"/>
    <mergeCell ref="LIW105:LJD105"/>
    <mergeCell ref="LJE105:LJL105"/>
    <mergeCell ref="LJM105:LJT105"/>
    <mergeCell ref="LJU105:LKB105"/>
    <mergeCell ref="LHA105:LHH105"/>
    <mergeCell ref="LHI105:LHP105"/>
    <mergeCell ref="LHQ105:LHX105"/>
    <mergeCell ref="LHY105:LIF105"/>
    <mergeCell ref="LIG105:LIN105"/>
    <mergeCell ref="LFM105:LFT105"/>
    <mergeCell ref="LFU105:LGB105"/>
    <mergeCell ref="LGC105:LGJ105"/>
    <mergeCell ref="LGK105:LGR105"/>
    <mergeCell ref="LGS105:LGZ105"/>
    <mergeCell ref="LDY105:LEF105"/>
    <mergeCell ref="LEG105:LEN105"/>
    <mergeCell ref="LEO105:LEV105"/>
    <mergeCell ref="LEW105:LFD105"/>
    <mergeCell ref="LFE105:LFL105"/>
    <mergeCell ref="LCK105:LCR105"/>
    <mergeCell ref="LCS105:LCZ105"/>
    <mergeCell ref="LDA105:LDH105"/>
    <mergeCell ref="LDI105:LDP105"/>
    <mergeCell ref="LDQ105:LDX105"/>
    <mergeCell ref="LAW105:LBD105"/>
    <mergeCell ref="LBE105:LBL105"/>
    <mergeCell ref="LBM105:LBT105"/>
    <mergeCell ref="LBU105:LCB105"/>
    <mergeCell ref="LCC105:LCJ105"/>
    <mergeCell ref="KZI105:KZP105"/>
    <mergeCell ref="KZQ105:KZX105"/>
    <mergeCell ref="KZY105:LAF105"/>
    <mergeCell ref="LAG105:LAN105"/>
    <mergeCell ref="LAO105:LAV105"/>
    <mergeCell ref="KXU105:KYB105"/>
    <mergeCell ref="KYC105:KYJ105"/>
    <mergeCell ref="KYK105:KYR105"/>
    <mergeCell ref="KYS105:KYZ105"/>
    <mergeCell ref="KZA105:KZH105"/>
    <mergeCell ref="KWG105:KWN105"/>
    <mergeCell ref="KWO105:KWV105"/>
    <mergeCell ref="KWW105:KXD105"/>
    <mergeCell ref="KXE105:KXL105"/>
    <mergeCell ref="KXM105:KXT105"/>
    <mergeCell ref="KUS105:KUZ105"/>
    <mergeCell ref="KVA105:KVH105"/>
    <mergeCell ref="KVI105:KVP105"/>
    <mergeCell ref="KVQ105:KVX105"/>
    <mergeCell ref="KVY105:KWF105"/>
    <mergeCell ref="KTE105:KTL105"/>
    <mergeCell ref="KTM105:KTT105"/>
    <mergeCell ref="KTU105:KUB105"/>
    <mergeCell ref="KUC105:KUJ105"/>
    <mergeCell ref="KUK105:KUR105"/>
    <mergeCell ref="KRQ105:KRX105"/>
    <mergeCell ref="KRY105:KSF105"/>
    <mergeCell ref="KSG105:KSN105"/>
    <mergeCell ref="KSO105:KSV105"/>
    <mergeCell ref="KSW105:KTD105"/>
    <mergeCell ref="KQC105:KQJ105"/>
    <mergeCell ref="KQK105:KQR105"/>
    <mergeCell ref="KQS105:KQZ105"/>
    <mergeCell ref="KRA105:KRH105"/>
    <mergeCell ref="KRI105:KRP105"/>
    <mergeCell ref="KOO105:KOV105"/>
    <mergeCell ref="KOW105:KPD105"/>
    <mergeCell ref="KPE105:KPL105"/>
    <mergeCell ref="KPM105:KPT105"/>
    <mergeCell ref="KPU105:KQB105"/>
    <mergeCell ref="KNA105:KNH105"/>
    <mergeCell ref="KNI105:KNP105"/>
    <mergeCell ref="KNQ105:KNX105"/>
    <mergeCell ref="KNY105:KOF105"/>
    <mergeCell ref="KOG105:KON105"/>
    <mergeCell ref="KLM105:KLT105"/>
    <mergeCell ref="KLU105:KMB105"/>
    <mergeCell ref="KMC105:KMJ105"/>
    <mergeCell ref="KMK105:KMR105"/>
    <mergeCell ref="KMS105:KMZ105"/>
    <mergeCell ref="KJY105:KKF105"/>
    <mergeCell ref="KKG105:KKN105"/>
    <mergeCell ref="KKO105:KKV105"/>
    <mergeCell ref="KKW105:KLD105"/>
    <mergeCell ref="KLE105:KLL105"/>
    <mergeCell ref="KIK105:KIR105"/>
    <mergeCell ref="KIS105:KIZ105"/>
    <mergeCell ref="KJA105:KJH105"/>
    <mergeCell ref="KJI105:KJP105"/>
    <mergeCell ref="KJQ105:KJX105"/>
    <mergeCell ref="KGW105:KHD105"/>
    <mergeCell ref="KHE105:KHL105"/>
    <mergeCell ref="KHM105:KHT105"/>
    <mergeCell ref="KHU105:KIB105"/>
    <mergeCell ref="KIC105:KIJ105"/>
    <mergeCell ref="KFI105:KFP105"/>
    <mergeCell ref="KFQ105:KFX105"/>
    <mergeCell ref="KFY105:KGF105"/>
    <mergeCell ref="KGG105:KGN105"/>
    <mergeCell ref="KGO105:KGV105"/>
    <mergeCell ref="KDU105:KEB105"/>
    <mergeCell ref="KEC105:KEJ105"/>
    <mergeCell ref="KEK105:KER105"/>
    <mergeCell ref="KES105:KEZ105"/>
    <mergeCell ref="KFA105:KFH105"/>
    <mergeCell ref="KCG105:KCN105"/>
    <mergeCell ref="KCO105:KCV105"/>
    <mergeCell ref="KCW105:KDD105"/>
    <mergeCell ref="KDE105:KDL105"/>
    <mergeCell ref="KDM105:KDT105"/>
    <mergeCell ref="KAS105:KAZ105"/>
    <mergeCell ref="KBA105:KBH105"/>
    <mergeCell ref="KBI105:KBP105"/>
    <mergeCell ref="KBQ105:KBX105"/>
    <mergeCell ref="KBY105:KCF105"/>
    <mergeCell ref="JZE105:JZL105"/>
    <mergeCell ref="JZM105:JZT105"/>
    <mergeCell ref="JZU105:KAB105"/>
    <mergeCell ref="KAC105:KAJ105"/>
    <mergeCell ref="KAK105:KAR105"/>
    <mergeCell ref="JXQ105:JXX105"/>
    <mergeCell ref="JXY105:JYF105"/>
    <mergeCell ref="JYG105:JYN105"/>
    <mergeCell ref="JYO105:JYV105"/>
    <mergeCell ref="JYW105:JZD105"/>
    <mergeCell ref="JWC105:JWJ105"/>
    <mergeCell ref="JWK105:JWR105"/>
    <mergeCell ref="JWS105:JWZ105"/>
    <mergeCell ref="JXA105:JXH105"/>
    <mergeCell ref="JXI105:JXP105"/>
    <mergeCell ref="JUO105:JUV105"/>
    <mergeCell ref="JUW105:JVD105"/>
    <mergeCell ref="JVE105:JVL105"/>
    <mergeCell ref="JVM105:JVT105"/>
    <mergeCell ref="JVU105:JWB105"/>
    <mergeCell ref="JTA105:JTH105"/>
    <mergeCell ref="JTI105:JTP105"/>
    <mergeCell ref="JTQ105:JTX105"/>
    <mergeCell ref="JTY105:JUF105"/>
    <mergeCell ref="JUG105:JUN105"/>
    <mergeCell ref="JRM105:JRT105"/>
    <mergeCell ref="JRU105:JSB105"/>
    <mergeCell ref="JSC105:JSJ105"/>
    <mergeCell ref="JSK105:JSR105"/>
    <mergeCell ref="JSS105:JSZ105"/>
    <mergeCell ref="JPY105:JQF105"/>
    <mergeCell ref="JQG105:JQN105"/>
    <mergeCell ref="JQO105:JQV105"/>
    <mergeCell ref="JQW105:JRD105"/>
    <mergeCell ref="JRE105:JRL105"/>
    <mergeCell ref="JOK105:JOR105"/>
    <mergeCell ref="JOS105:JOZ105"/>
    <mergeCell ref="JPA105:JPH105"/>
    <mergeCell ref="JPI105:JPP105"/>
    <mergeCell ref="JPQ105:JPX105"/>
    <mergeCell ref="JMW105:JND105"/>
    <mergeCell ref="JNE105:JNL105"/>
    <mergeCell ref="JNM105:JNT105"/>
    <mergeCell ref="JNU105:JOB105"/>
    <mergeCell ref="JOC105:JOJ105"/>
    <mergeCell ref="JLI105:JLP105"/>
    <mergeCell ref="JLQ105:JLX105"/>
    <mergeCell ref="JLY105:JMF105"/>
    <mergeCell ref="JMG105:JMN105"/>
    <mergeCell ref="JMO105:JMV105"/>
    <mergeCell ref="JJU105:JKB105"/>
    <mergeCell ref="JKC105:JKJ105"/>
    <mergeCell ref="JKK105:JKR105"/>
    <mergeCell ref="JKS105:JKZ105"/>
    <mergeCell ref="JLA105:JLH105"/>
    <mergeCell ref="JIG105:JIN105"/>
    <mergeCell ref="JIO105:JIV105"/>
    <mergeCell ref="JIW105:JJD105"/>
    <mergeCell ref="JJE105:JJL105"/>
    <mergeCell ref="JJM105:JJT105"/>
    <mergeCell ref="JGS105:JGZ105"/>
    <mergeCell ref="JHA105:JHH105"/>
    <mergeCell ref="JHI105:JHP105"/>
    <mergeCell ref="JHQ105:JHX105"/>
    <mergeCell ref="JHY105:JIF105"/>
    <mergeCell ref="JFE105:JFL105"/>
    <mergeCell ref="JFM105:JFT105"/>
    <mergeCell ref="JFU105:JGB105"/>
    <mergeCell ref="JGC105:JGJ105"/>
    <mergeCell ref="JGK105:JGR105"/>
    <mergeCell ref="JDQ105:JDX105"/>
    <mergeCell ref="JDY105:JEF105"/>
    <mergeCell ref="JEG105:JEN105"/>
    <mergeCell ref="JEO105:JEV105"/>
    <mergeCell ref="JEW105:JFD105"/>
    <mergeCell ref="JCC105:JCJ105"/>
    <mergeCell ref="JCK105:JCR105"/>
    <mergeCell ref="JCS105:JCZ105"/>
    <mergeCell ref="JDA105:JDH105"/>
    <mergeCell ref="JDI105:JDP105"/>
    <mergeCell ref="JAO105:JAV105"/>
    <mergeCell ref="JAW105:JBD105"/>
    <mergeCell ref="JBE105:JBL105"/>
    <mergeCell ref="JBM105:JBT105"/>
    <mergeCell ref="JBU105:JCB105"/>
    <mergeCell ref="IZA105:IZH105"/>
    <mergeCell ref="IZI105:IZP105"/>
    <mergeCell ref="IZQ105:IZX105"/>
    <mergeCell ref="IZY105:JAF105"/>
    <mergeCell ref="JAG105:JAN105"/>
    <mergeCell ref="IXM105:IXT105"/>
    <mergeCell ref="IXU105:IYB105"/>
    <mergeCell ref="IYC105:IYJ105"/>
    <mergeCell ref="IYK105:IYR105"/>
    <mergeCell ref="IYS105:IYZ105"/>
    <mergeCell ref="IVY105:IWF105"/>
    <mergeCell ref="IWG105:IWN105"/>
    <mergeCell ref="IWO105:IWV105"/>
    <mergeCell ref="IWW105:IXD105"/>
    <mergeCell ref="IXE105:IXL105"/>
    <mergeCell ref="IUK105:IUR105"/>
    <mergeCell ref="IUS105:IUZ105"/>
    <mergeCell ref="IVA105:IVH105"/>
    <mergeCell ref="IVI105:IVP105"/>
    <mergeCell ref="IVQ105:IVX105"/>
    <mergeCell ref="ISW105:ITD105"/>
    <mergeCell ref="ITE105:ITL105"/>
    <mergeCell ref="ITM105:ITT105"/>
    <mergeCell ref="ITU105:IUB105"/>
    <mergeCell ref="IUC105:IUJ105"/>
    <mergeCell ref="IRI105:IRP105"/>
    <mergeCell ref="IRQ105:IRX105"/>
    <mergeCell ref="IRY105:ISF105"/>
    <mergeCell ref="ISG105:ISN105"/>
    <mergeCell ref="ISO105:ISV105"/>
    <mergeCell ref="IPU105:IQB105"/>
    <mergeCell ref="IQC105:IQJ105"/>
    <mergeCell ref="IQK105:IQR105"/>
    <mergeCell ref="IQS105:IQZ105"/>
    <mergeCell ref="IRA105:IRH105"/>
    <mergeCell ref="IOG105:ION105"/>
    <mergeCell ref="IOO105:IOV105"/>
    <mergeCell ref="IOW105:IPD105"/>
    <mergeCell ref="IPE105:IPL105"/>
    <mergeCell ref="IPM105:IPT105"/>
    <mergeCell ref="IMS105:IMZ105"/>
    <mergeCell ref="INA105:INH105"/>
    <mergeCell ref="INI105:INP105"/>
    <mergeCell ref="INQ105:INX105"/>
    <mergeCell ref="INY105:IOF105"/>
    <mergeCell ref="ILE105:ILL105"/>
    <mergeCell ref="ILM105:ILT105"/>
    <mergeCell ref="ILU105:IMB105"/>
    <mergeCell ref="IMC105:IMJ105"/>
    <mergeCell ref="IMK105:IMR105"/>
    <mergeCell ref="IJQ105:IJX105"/>
    <mergeCell ref="IJY105:IKF105"/>
    <mergeCell ref="IKG105:IKN105"/>
    <mergeCell ref="IKO105:IKV105"/>
    <mergeCell ref="IKW105:ILD105"/>
    <mergeCell ref="IIC105:IIJ105"/>
    <mergeCell ref="IIK105:IIR105"/>
    <mergeCell ref="IIS105:IIZ105"/>
    <mergeCell ref="IJA105:IJH105"/>
    <mergeCell ref="IJI105:IJP105"/>
    <mergeCell ref="IGO105:IGV105"/>
    <mergeCell ref="IGW105:IHD105"/>
    <mergeCell ref="IHE105:IHL105"/>
    <mergeCell ref="IHM105:IHT105"/>
    <mergeCell ref="IHU105:IIB105"/>
    <mergeCell ref="IFA105:IFH105"/>
    <mergeCell ref="IFI105:IFP105"/>
    <mergeCell ref="IFQ105:IFX105"/>
    <mergeCell ref="IFY105:IGF105"/>
    <mergeCell ref="IGG105:IGN105"/>
    <mergeCell ref="IDM105:IDT105"/>
    <mergeCell ref="IDU105:IEB105"/>
    <mergeCell ref="IEC105:IEJ105"/>
    <mergeCell ref="IEK105:IER105"/>
    <mergeCell ref="IES105:IEZ105"/>
    <mergeCell ref="IBY105:ICF105"/>
    <mergeCell ref="ICG105:ICN105"/>
    <mergeCell ref="ICO105:ICV105"/>
    <mergeCell ref="ICW105:IDD105"/>
    <mergeCell ref="IDE105:IDL105"/>
    <mergeCell ref="IAK105:IAR105"/>
    <mergeCell ref="IAS105:IAZ105"/>
    <mergeCell ref="IBA105:IBH105"/>
    <mergeCell ref="IBI105:IBP105"/>
    <mergeCell ref="IBQ105:IBX105"/>
    <mergeCell ref="HYW105:HZD105"/>
    <mergeCell ref="HZE105:HZL105"/>
    <mergeCell ref="HZM105:HZT105"/>
    <mergeCell ref="HZU105:IAB105"/>
    <mergeCell ref="IAC105:IAJ105"/>
    <mergeCell ref="HXI105:HXP105"/>
    <mergeCell ref="HXQ105:HXX105"/>
    <mergeCell ref="HXY105:HYF105"/>
    <mergeCell ref="HYG105:HYN105"/>
    <mergeCell ref="HYO105:HYV105"/>
    <mergeCell ref="HVU105:HWB105"/>
    <mergeCell ref="HWC105:HWJ105"/>
    <mergeCell ref="HWK105:HWR105"/>
    <mergeCell ref="HWS105:HWZ105"/>
    <mergeCell ref="HXA105:HXH105"/>
    <mergeCell ref="HUG105:HUN105"/>
    <mergeCell ref="HUO105:HUV105"/>
    <mergeCell ref="HUW105:HVD105"/>
    <mergeCell ref="HVE105:HVL105"/>
    <mergeCell ref="HVM105:HVT105"/>
    <mergeCell ref="HSS105:HSZ105"/>
    <mergeCell ref="HTA105:HTH105"/>
    <mergeCell ref="HTI105:HTP105"/>
    <mergeCell ref="HTQ105:HTX105"/>
    <mergeCell ref="HTY105:HUF105"/>
    <mergeCell ref="HRE105:HRL105"/>
    <mergeCell ref="HRM105:HRT105"/>
    <mergeCell ref="HRU105:HSB105"/>
    <mergeCell ref="HSC105:HSJ105"/>
    <mergeCell ref="HSK105:HSR105"/>
    <mergeCell ref="HPQ105:HPX105"/>
    <mergeCell ref="HPY105:HQF105"/>
    <mergeCell ref="HQG105:HQN105"/>
    <mergeCell ref="HQO105:HQV105"/>
    <mergeCell ref="HQW105:HRD105"/>
    <mergeCell ref="HOC105:HOJ105"/>
    <mergeCell ref="HOK105:HOR105"/>
    <mergeCell ref="HOS105:HOZ105"/>
    <mergeCell ref="HPA105:HPH105"/>
    <mergeCell ref="HPI105:HPP105"/>
    <mergeCell ref="HMO105:HMV105"/>
    <mergeCell ref="HMW105:HND105"/>
    <mergeCell ref="HNE105:HNL105"/>
    <mergeCell ref="HNM105:HNT105"/>
    <mergeCell ref="HNU105:HOB105"/>
    <mergeCell ref="HLA105:HLH105"/>
    <mergeCell ref="HLI105:HLP105"/>
    <mergeCell ref="HLQ105:HLX105"/>
    <mergeCell ref="HLY105:HMF105"/>
    <mergeCell ref="HMG105:HMN105"/>
    <mergeCell ref="HJM105:HJT105"/>
    <mergeCell ref="HJU105:HKB105"/>
    <mergeCell ref="HKC105:HKJ105"/>
    <mergeCell ref="HKK105:HKR105"/>
    <mergeCell ref="HKS105:HKZ105"/>
    <mergeCell ref="HHY105:HIF105"/>
    <mergeCell ref="HIG105:HIN105"/>
    <mergeCell ref="HIO105:HIV105"/>
    <mergeCell ref="HIW105:HJD105"/>
    <mergeCell ref="HJE105:HJL105"/>
    <mergeCell ref="HGK105:HGR105"/>
    <mergeCell ref="HGS105:HGZ105"/>
    <mergeCell ref="HHA105:HHH105"/>
    <mergeCell ref="HHI105:HHP105"/>
    <mergeCell ref="HHQ105:HHX105"/>
    <mergeCell ref="HEW105:HFD105"/>
    <mergeCell ref="HFE105:HFL105"/>
    <mergeCell ref="HFM105:HFT105"/>
    <mergeCell ref="HFU105:HGB105"/>
    <mergeCell ref="HGC105:HGJ105"/>
    <mergeCell ref="HDI105:HDP105"/>
    <mergeCell ref="HDQ105:HDX105"/>
    <mergeCell ref="HDY105:HEF105"/>
    <mergeCell ref="HEG105:HEN105"/>
    <mergeCell ref="HEO105:HEV105"/>
    <mergeCell ref="HBU105:HCB105"/>
    <mergeCell ref="HCC105:HCJ105"/>
    <mergeCell ref="HCK105:HCR105"/>
    <mergeCell ref="HCS105:HCZ105"/>
    <mergeCell ref="HDA105:HDH105"/>
    <mergeCell ref="HAG105:HAN105"/>
    <mergeCell ref="HAO105:HAV105"/>
    <mergeCell ref="HAW105:HBD105"/>
    <mergeCell ref="HBE105:HBL105"/>
    <mergeCell ref="HBM105:HBT105"/>
    <mergeCell ref="GYS105:GYZ105"/>
    <mergeCell ref="GZA105:GZH105"/>
    <mergeCell ref="GZI105:GZP105"/>
    <mergeCell ref="GZQ105:GZX105"/>
    <mergeCell ref="GZY105:HAF105"/>
    <mergeCell ref="GXE105:GXL105"/>
    <mergeCell ref="GXM105:GXT105"/>
    <mergeCell ref="GXU105:GYB105"/>
    <mergeCell ref="GYC105:GYJ105"/>
    <mergeCell ref="GYK105:GYR105"/>
    <mergeCell ref="GVQ105:GVX105"/>
    <mergeCell ref="GVY105:GWF105"/>
    <mergeCell ref="GWG105:GWN105"/>
    <mergeCell ref="GWO105:GWV105"/>
    <mergeCell ref="GWW105:GXD105"/>
    <mergeCell ref="GUC105:GUJ105"/>
    <mergeCell ref="GUK105:GUR105"/>
    <mergeCell ref="GUS105:GUZ105"/>
    <mergeCell ref="GVA105:GVH105"/>
    <mergeCell ref="GVI105:GVP105"/>
    <mergeCell ref="GSO105:GSV105"/>
    <mergeCell ref="GSW105:GTD105"/>
    <mergeCell ref="GTE105:GTL105"/>
    <mergeCell ref="GTM105:GTT105"/>
    <mergeCell ref="GTU105:GUB105"/>
    <mergeCell ref="GRA105:GRH105"/>
    <mergeCell ref="GRI105:GRP105"/>
    <mergeCell ref="GRQ105:GRX105"/>
    <mergeCell ref="GRY105:GSF105"/>
    <mergeCell ref="GSG105:GSN105"/>
    <mergeCell ref="GPM105:GPT105"/>
    <mergeCell ref="GPU105:GQB105"/>
    <mergeCell ref="GQC105:GQJ105"/>
    <mergeCell ref="GQK105:GQR105"/>
    <mergeCell ref="GQS105:GQZ105"/>
    <mergeCell ref="GNY105:GOF105"/>
    <mergeCell ref="GOG105:GON105"/>
    <mergeCell ref="GOO105:GOV105"/>
    <mergeCell ref="GOW105:GPD105"/>
    <mergeCell ref="GPE105:GPL105"/>
    <mergeCell ref="GMK105:GMR105"/>
    <mergeCell ref="GMS105:GMZ105"/>
    <mergeCell ref="GNA105:GNH105"/>
    <mergeCell ref="GNI105:GNP105"/>
    <mergeCell ref="GNQ105:GNX105"/>
    <mergeCell ref="GKW105:GLD105"/>
    <mergeCell ref="GLE105:GLL105"/>
    <mergeCell ref="GLM105:GLT105"/>
    <mergeCell ref="GLU105:GMB105"/>
    <mergeCell ref="GMC105:GMJ105"/>
    <mergeCell ref="GJI105:GJP105"/>
    <mergeCell ref="GJQ105:GJX105"/>
    <mergeCell ref="GJY105:GKF105"/>
    <mergeCell ref="GKG105:GKN105"/>
    <mergeCell ref="GKO105:GKV105"/>
    <mergeCell ref="GHU105:GIB105"/>
    <mergeCell ref="GIC105:GIJ105"/>
    <mergeCell ref="GIK105:GIR105"/>
    <mergeCell ref="GIS105:GIZ105"/>
    <mergeCell ref="GJA105:GJH105"/>
    <mergeCell ref="GGG105:GGN105"/>
    <mergeCell ref="GGO105:GGV105"/>
    <mergeCell ref="GGW105:GHD105"/>
    <mergeCell ref="GHE105:GHL105"/>
    <mergeCell ref="GHM105:GHT105"/>
    <mergeCell ref="GES105:GEZ105"/>
    <mergeCell ref="GFA105:GFH105"/>
    <mergeCell ref="GFI105:GFP105"/>
    <mergeCell ref="GFQ105:GFX105"/>
    <mergeCell ref="GFY105:GGF105"/>
    <mergeCell ref="GDE105:GDL105"/>
    <mergeCell ref="GDM105:GDT105"/>
    <mergeCell ref="GDU105:GEB105"/>
    <mergeCell ref="GEC105:GEJ105"/>
    <mergeCell ref="GEK105:GER105"/>
    <mergeCell ref="GBQ105:GBX105"/>
    <mergeCell ref="GBY105:GCF105"/>
    <mergeCell ref="GCG105:GCN105"/>
    <mergeCell ref="GCO105:GCV105"/>
    <mergeCell ref="GCW105:GDD105"/>
    <mergeCell ref="GAC105:GAJ105"/>
    <mergeCell ref="GAK105:GAR105"/>
    <mergeCell ref="GAS105:GAZ105"/>
    <mergeCell ref="GBA105:GBH105"/>
    <mergeCell ref="GBI105:GBP105"/>
    <mergeCell ref="FYO105:FYV105"/>
    <mergeCell ref="FYW105:FZD105"/>
    <mergeCell ref="FZE105:FZL105"/>
    <mergeCell ref="FZM105:FZT105"/>
    <mergeCell ref="FZU105:GAB105"/>
    <mergeCell ref="FXA105:FXH105"/>
    <mergeCell ref="FXI105:FXP105"/>
    <mergeCell ref="FXQ105:FXX105"/>
    <mergeCell ref="FXY105:FYF105"/>
    <mergeCell ref="FYG105:FYN105"/>
    <mergeCell ref="FVM105:FVT105"/>
    <mergeCell ref="FVU105:FWB105"/>
    <mergeCell ref="FWC105:FWJ105"/>
    <mergeCell ref="FWK105:FWR105"/>
    <mergeCell ref="FWS105:FWZ105"/>
    <mergeCell ref="FTY105:FUF105"/>
    <mergeCell ref="FUG105:FUN105"/>
    <mergeCell ref="FUO105:FUV105"/>
    <mergeCell ref="FUW105:FVD105"/>
    <mergeCell ref="FVE105:FVL105"/>
    <mergeCell ref="FSK105:FSR105"/>
    <mergeCell ref="FSS105:FSZ105"/>
    <mergeCell ref="FTA105:FTH105"/>
    <mergeCell ref="FTI105:FTP105"/>
    <mergeCell ref="FTQ105:FTX105"/>
    <mergeCell ref="FQW105:FRD105"/>
    <mergeCell ref="FRE105:FRL105"/>
    <mergeCell ref="FRM105:FRT105"/>
    <mergeCell ref="FRU105:FSB105"/>
    <mergeCell ref="FSC105:FSJ105"/>
    <mergeCell ref="FPI105:FPP105"/>
    <mergeCell ref="FPQ105:FPX105"/>
    <mergeCell ref="FPY105:FQF105"/>
    <mergeCell ref="FQG105:FQN105"/>
    <mergeCell ref="FQO105:FQV105"/>
    <mergeCell ref="FNU105:FOB105"/>
    <mergeCell ref="FOC105:FOJ105"/>
    <mergeCell ref="FOK105:FOR105"/>
    <mergeCell ref="FOS105:FOZ105"/>
    <mergeCell ref="FPA105:FPH105"/>
    <mergeCell ref="FMG105:FMN105"/>
    <mergeCell ref="FMO105:FMV105"/>
    <mergeCell ref="FMW105:FND105"/>
    <mergeCell ref="FNE105:FNL105"/>
    <mergeCell ref="FNM105:FNT105"/>
    <mergeCell ref="FKS105:FKZ105"/>
    <mergeCell ref="FLA105:FLH105"/>
    <mergeCell ref="FLI105:FLP105"/>
    <mergeCell ref="FLQ105:FLX105"/>
    <mergeCell ref="FLY105:FMF105"/>
    <mergeCell ref="FJE105:FJL105"/>
    <mergeCell ref="FJM105:FJT105"/>
    <mergeCell ref="FJU105:FKB105"/>
    <mergeCell ref="FKC105:FKJ105"/>
    <mergeCell ref="FKK105:FKR105"/>
    <mergeCell ref="FHQ105:FHX105"/>
    <mergeCell ref="FHY105:FIF105"/>
    <mergeCell ref="FIG105:FIN105"/>
    <mergeCell ref="FIO105:FIV105"/>
    <mergeCell ref="FIW105:FJD105"/>
    <mergeCell ref="FGC105:FGJ105"/>
    <mergeCell ref="FGK105:FGR105"/>
    <mergeCell ref="FGS105:FGZ105"/>
    <mergeCell ref="FHA105:FHH105"/>
    <mergeCell ref="FHI105:FHP105"/>
    <mergeCell ref="FEO105:FEV105"/>
    <mergeCell ref="FEW105:FFD105"/>
    <mergeCell ref="FFE105:FFL105"/>
    <mergeCell ref="FFM105:FFT105"/>
    <mergeCell ref="FFU105:FGB105"/>
    <mergeCell ref="FDA105:FDH105"/>
    <mergeCell ref="FDI105:FDP105"/>
    <mergeCell ref="FDQ105:FDX105"/>
    <mergeCell ref="FDY105:FEF105"/>
    <mergeCell ref="FEG105:FEN105"/>
    <mergeCell ref="FBM105:FBT105"/>
    <mergeCell ref="FBU105:FCB105"/>
    <mergeCell ref="FCC105:FCJ105"/>
    <mergeCell ref="FCK105:FCR105"/>
    <mergeCell ref="FCS105:FCZ105"/>
    <mergeCell ref="EZY105:FAF105"/>
    <mergeCell ref="FAG105:FAN105"/>
    <mergeCell ref="FAO105:FAV105"/>
    <mergeCell ref="FAW105:FBD105"/>
    <mergeCell ref="FBE105:FBL105"/>
    <mergeCell ref="EYK105:EYR105"/>
    <mergeCell ref="EYS105:EYZ105"/>
    <mergeCell ref="EZA105:EZH105"/>
    <mergeCell ref="EZI105:EZP105"/>
    <mergeCell ref="EZQ105:EZX105"/>
    <mergeCell ref="EWW105:EXD105"/>
    <mergeCell ref="EXE105:EXL105"/>
    <mergeCell ref="EXM105:EXT105"/>
    <mergeCell ref="EXU105:EYB105"/>
    <mergeCell ref="EYC105:EYJ105"/>
    <mergeCell ref="EVI105:EVP105"/>
    <mergeCell ref="EVQ105:EVX105"/>
    <mergeCell ref="EVY105:EWF105"/>
    <mergeCell ref="EWG105:EWN105"/>
    <mergeCell ref="EWO105:EWV105"/>
    <mergeCell ref="ETU105:EUB105"/>
    <mergeCell ref="EUC105:EUJ105"/>
    <mergeCell ref="EUK105:EUR105"/>
    <mergeCell ref="EUS105:EUZ105"/>
    <mergeCell ref="EVA105:EVH105"/>
    <mergeCell ref="ESG105:ESN105"/>
    <mergeCell ref="ESO105:ESV105"/>
    <mergeCell ref="ESW105:ETD105"/>
    <mergeCell ref="ETE105:ETL105"/>
    <mergeCell ref="ETM105:ETT105"/>
    <mergeCell ref="EQS105:EQZ105"/>
    <mergeCell ref="ERA105:ERH105"/>
    <mergeCell ref="ERI105:ERP105"/>
    <mergeCell ref="ERQ105:ERX105"/>
    <mergeCell ref="ERY105:ESF105"/>
    <mergeCell ref="EPE105:EPL105"/>
    <mergeCell ref="EPM105:EPT105"/>
    <mergeCell ref="EPU105:EQB105"/>
    <mergeCell ref="EQC105:EQJ105"/>
    <mergeCell ref="EQK105:EQR105"/>
    <mergeCell ref="ENQ105:ENX105"/>
    <mergeCell ref="ENY105:EOF105"/>
    <mergeCell ref="EOG105:EON105"/>
    <mergeCell ref="EOO105:EOV105"/>
    <mergeCell ref="EOW105:EPD105"/>
    <mergeCell ref="EMC105:EMJ105"/>
    <mergeCell ref="EMK105:EMR105"/>
    <mergeCell ref="EMS105:EMZ105"/>
    <mergeCell ref="ENA105:ENH105"/>
    <mergeCell ref="ENI105:ENP105"/>
    <mergeCell ref="EKO105:EKV105"/>
    <mergeCell ref="EKW105:ELD105"/>
    <mergeCell ref="ELE105:ELL105"/>
    <mergeCell ref="ELM105:ELT105"/>
    <mergeCell ref="ELU105:EMB105"/>
    <mergeCell ref="EJA105:EJH105"/>
    <mergeCell ref="EJI105:EJP105"/>
    <mergeCell ref="EJQ105:EJX105"/>
    <mergeCell ref="EJY105:EKF105"/>
    <mergeCell ref="EKG105:EKN105"/>
    <mergeCell ref="EHM105:EHT105"/>
    <mergeCell ref="EHU105:EIB105"/>
    <mergeCell ref="EIC105:EIJ105"/>
    <mergeCell ref="EIK105:EIR105"/>
    <mergeCell ref="EIS105:EIZ105"/>
    <mergeCell ref="EFY105:EGF105"/>
    <mergeCell ref="EGG105:EGN105"/>
    <mergeCell ref="EGO105:EGV105"/>
    <mergeCell ref="EGW105:EHD105"/>
    <mergeCell ref="EHE105:EHL105"/>
    <mergeCell ref="EEK105:EER105"/>
    <mergeCell ref="EES105:EEZ105"/>
    <mergeCell ref="EFA105:EFH105"/>
    <mergeCell ref="EFI105:EFP105"/>
    <mergeCell ref="EFQ105:EFX105"/>
    <mergeCell ref="ECW105:EDD105"/>
    <mergeCell ref="EDE105:EDL105"/>
    <mergeCell ref="EDM105:EDT105"/>
    <mergeCell ref="EDU105:EEB105"/>
    <mergeCell ref="EEC105:EEJ105"/>
    <mergeCell ref="EBI105:EBP105"/>
    <mergeCell ref="EBQ105:EBX105"/>
    <mergeCell ref="EBY105:ECF105"/>
    <mergeCell ref="ECG105:ECN105"/>
    <mergeCell ref="ECO105:ECV105"/>
    <mergeCell ref="DZU105:EAB105"/>
    <mergeCell ref="EAC105:EAJ105"/>
    <mergeCell ref="EAK105:EAR105"/>
    <mergeCell ref="EAS105:EAZ105"/>
    <mergeCell ref="EBA105:EBH105"/>
    <mergeCell ref="DYG105:DYN105"/>
    <mergeCell ref="DYO105:DYV105"/>
    <mergeCell ref="DYW105:DZD105"/>
    <mergeCell ref="DZE105:DZL105"/>
    <mergeCell ref="DZM105:DZT105"/>
    <mergeCell ref="DWS105:DWZ105"/>
    <mergeCell ref="DXA105:DXH105"/>
    <mergeCell ref="DXI105:DXP105"/>
    <mergeCell ref="DXQ105:DXX105"/>
    <mergeCell ref="DXY105:DYF105"/>
    <mergeCell ref="DVE105:DVL105"/>
    <mergeCell ref="DVM105:DVT105"/>
    <mergeCell ref="DVU105:DWB105"/>
    <mergeCell ref="DWC105:DWJ105"/>
    <mergeCell ref="DWK105:DWR105"/>
    <mergeCell ref="DTQ105:DTX105"/>
    <mergeCell ref="DTY105:DUF105"/>
    <mergeCell ref="DUG105:DUN105"/>
    <mergeCell ref="DUO105:DUV105"/>
    <mergeCell ref="DUW105:DVD105"/>
    <mergeCell ref="DSC105:DSJ105"/>
    <mergeCell ref="DSK105:DSR105"/>
    <mergeCell ref="DSS105:DSZ105"/>
    <mergeCell ref="DTA105:DTH105"/>
    <mergeCell ref="DTI105:DTP105"/>
    <mergeCell ref="DQO105:DQV105"/>
    <mergeCell ref="DQW105:DRD105"/>
    <mergeCell ref="DRE105:DRL105"/>
    <mergeCell ref="DRM105:DRT105"/>
    <mergeCell ref="DRU105:DSB105"/>
    <mergeCell ref="DPA105:DPH105"/>
    <mergeCell ref="DPI105:DPP105"/>
    <mergeCell ref="DPQ105:DPX105"/>
    <mergeCell ref="DPY105:DQF105"/>
    <mergeCell ref="DQG105:DQN105"/>
    <mergeCell ref="DNM105:DNT105"/>
    <mergeCell ref="DNU105:DOB105"/>
    <mergeCell ref="DOC105:DOJ105"/>
    <mergeCell ref="DOK105:DOR105"/>
    <mergeCell ref="DOS105:DOZ105"/>
    <mergeCell ref="DLY105:DMF105"/>
    <mergeCell ref="DMG105:DMN105"/>
    <mergeCell ref="DMO105:DMV105"/>
    <mergeCell ref="DMW105:DND105"/>
    <mergeCell ref="DNE105:DNL105"/>
    <mergeCell ref="DKK105:DKR105"/>
    <mergeCell ref="DKS105:DKZ105"/>
    <mergeCell ref="DLA105:DLH105"/>
    <mergeCell ref="DLI105:DLP105"/>
    <mergeCell ref="DLQ105:DLX105"/>
    <mergeCell ref="DIW105:DJD105"/>
    <mergeCell ref="DJE105:DJL105"/>
    <mergeCell ref="DJM105:DJT105"/>
    <mergeCell ref="DJU105:DKB105"/>
    <mergeCell ref="DKC105:DKJ105"/>
    <mergeCell ref="DHI105:DHP105"/>
    <mergeCell ref="DHQ105:DHX105"/>
    <mergeCell ref="DHY105:DIF105"/>
    <mergeCell ref="DIG105:DIN105"/>
    <mergeCell ref="DIO105:DIV105"/>
    <mergeCell ref="DFU105:DGB105"/>
    <mergeCell ref="DGC105:DGJ105"/>
    <mergeCell ref="DGK105:DGR105"/>
    <mergeCell ref="DGS105:DGZ105"/>
    <mergeCell ref="DHA105:DHH105"/>
    <mergeCell ref="DEG105:DEN105"/>
    <mergeCell ref="DEO105:DEV105"/>
    <mergeCell ref="DEW105:DFD105"/>
    <mergeCell ref="DFE105:DFL105"/>
    <mergeCell ref="DFM105:DFT105"/>
    <mergeCell ref="DCS105:DCZ105"/>
    <mergeCell ref="DDA105:DDH105"/>
    <mergeCell ref="DDI105:DDP105"/>
    <mergeCell ref="DDQ105:DDX105"/>
    <mergeCell ref="DDY105:DEF105"/>
    <mergeCell ref="DBE105:DBL105"/>
    <mergeCell ref="DBM105:DBT105"/>
    <mergeCell ref="DBU105:DCB105"/>
    <mergeCell ref="DCC105:DCJ105"/>
    <mergeCell ref="DCK105:DCR105"/>
    <mergeCell ref="CZQ105:CZX105"/>
    <mergeCell ref="CZY105:DAF105"/>
    <mergeCell ref="DAG105:DAN105"/>
    <mergeCell ref="DAO105:DAV105"/>
    <mergeCell ref="DAW105:DBD105"/>
    <mergeCell ref="CYC105:CYJ105"/>
    <mergeCell ref="CYK105:CYR105"/>
    <mergeCell ref="CYS105:CYZ105"/>
    <mergeCell ref="CZA105:CZH105"/>
    <mergeCell ref="CZI105:CZP105"/>
    <mergeCell ref="CWO105:CWV105"/>
    <mergeCell ref="CWW105:CXD105"/>
    <mergeCell ref="CXE105:CXL105"/>
    <mergeCell ref="CXM105:CXT105"/>
    <mergeCell ref="CXU105:CYB105"/>
    <mergeCell ref="CVA105:CVH105"/>
    <mergeCell ref="CVI105:CVP105"/>
    <mergeCell ref="CVQ105:CVX105"/>
    <mergeCell ref="CVY105:CWF105"/>
    <mergeCell ref="CWG105:CWN105"/>
    <mergeCell ref="CTM105:CTT105"/>
    <mergeCell ref="CTU105:CUB105"/>
    <mergeCell ref="CUC105:CUJ105"/>
    <mergeCell ref="CUK105:CUR105"/>
    <mergeCell ref="CUS105:CUZ105"/>
    <mergeCell ref="CRY105:CSF105"/>
    <mergeCell ref="CSG105:CSN105"/>
    <mergeCell ref="CSO105:CSV105"/>
    <mergeCell ref="CSW105:CTD105"/>
    <mergeCell ref="CTE105:CTL105"/>
    <mergeCell ref="CQK105:CQR105"/>
    <mergeCell ref="CQS105:CQZ105"/>
    <mergeCell ref="CRA105:CRH105"/>
    <mergeCell ref="CRI105:CRP105"/>
    <mergeCell ref="CRQ105:CRX105"/>
    <mergeCell ref="COW105:CPD105"/>
    <mergeCell ref="CPE105:CPL105"/>
    <mergeCell ref="CPM105:CPT105"/>
    <mergeCell ref="CPU105:CQB105"/>
    <mergeCell ref="CQC105:CQJ105"/>
    <mergeCell ref="CNI105:CNP105"/>
    <mergeCell ref="CNQ105:CNX105"/>
    <mergeCell ref="CNY105:COF105"/>
    <mergeCell ref="COG105:CON105"/>
    <mergeCell ref="COO105:COV105"/>
    <mergeCell ref="CLU105:CMB105"/>
    <mergeCell ref="CMC105:CMJ105"/>
    <mergeCell ref="CMK105:CMR105"/>
    <mergeCell ref="CMS105:CMZ105"/>
    <mergeCell ref="CNA105:CNH105"/>
    <mergeCell ref="CKG105:CKN105"/>
    <mergeCell ref="CKO105:CKV105"/>
    <mergeCell ref="CKW105:CLD105"/>
    <mergeCell ref="CLE105:CLL105"/>
    <mergeCell ref="CLM105:CLT105"/>
    <mergeCell ref="CIS105:CIZ105"/>
    <mergeCell ref="CJA105:CJH105"/>
    <mergeCell ref="CJI105:CJP105"/>
    <mergeCell ref="CJQ105:CJX105"/>
    <mergeCell ref="CJY105:CKF105"/>
    <mergeCell ref="CHE105:CHL105"/>
    <mergeCell ref="CHM105:CHT105"/>
    <mergeCell ref="CHU105:CIB105"/>
    <mergeCell ref="CIC105:CIJ105"/>
    <mergeCell ref="CIK105:CIR105"/>
    <mergeCell ref="CFQ105:CFX105"/>
    <mergeCell ref="CFY105:CGF105"/>
    <mergeCell ref="CGG105:CGN105"/>
    <mergeCell ref="CGO105:CGV105"/>
    <mergeCell ref="CGW105:CHD105"/>
    <mergeCell ref="CEC105:CEJ105"/>
    <mergeCell ref="CEK105:CER105"/>
    <mergeCell ref="CES105:CEZ105"/>
    <mergeCell ref="CFA105:CFH105"/>
    <mergeCell ref="CFI105:CFP105"/>
    <mergeCell ref="CCO105:CCV105"/>
    <mergeCell ref="CCW105:CDD105"/>
    <mergeCell ref="CDE105:CDL105"/>
    <mergeCell ref="CDM105:CDT105"/>
    <mergeCell ref="CDU105:CEB105"/>
    <mergeCell ref="CBA105:CBH105"/>
    <mergeCell ref="CBI105:CBP105"/>
    <mergeCell ref="CBQ105:CBX105"/>
    <mergeCell ref="CBY105:CCF105"/>
    <mergeCell ref="CCG105:CCN105"/>
    <mergeCell ref="BZM105:BZT105"/>
    <mergeCell ref="BZU105:CAB105"/>
    <mergeCell ref="CAC105:CAJ105"/>
    <mergeCell ref="CAK105:CAR105"/>
    <mergeCell ref="CAS105:CAZ105"/>
    <mergeCell ref="BXY105:BYF105"/>
    <mergeCell ref="BYG105:BYN105"/>
    <mergeCell ref="BYO105:BYV105"/>
    <mergeCell ref="BYW105:BZD105"/>
    <mergeCell ref="BZE105:BZL105"/>
    <mergeCell ref="BWK105:BWR105"/>
    <mergeCell ref="BWS105:BWZ105"/>
    <mergeCell ref="BXA105:BXH105"/>
    <mergeCell ref="BXI105:BXP105"/>
    <mergeCell ref="BXQ105:BXX105"/>
    <mergeCell ref="BUW105:BVD105"/>
    <mergeCell ref="BVE105:BVL105"/>
    <mergeCell ref="BVM105:BVT105"/>
    <mergeCell ref="BVU105:BWB105"/>
    <mergeCell ref="BWC105:BWJ105"/>
    <mergeCell ref="BTI105:BTP105"/>
    <mergeCell ref="BTQ105:BTX105"/>
    <mergeCell ref="BTY105:BUF105"/>
    <mergeCell ref="BUG105:BUN105"/>
    <mergeCell ref="BUO105:BUV105"/>
    <mergeCell ref="BRU105:BSB105"/>
    <mergeCell ref="BSC105:BSJ105"/>
    <mergeCell ref="BSK105:BSR105"/>
    <mergeCell ref="BSS105:BSZ105"/>
    <mergeCell ref="BTA105:BTH105"/>
    <mergeCell ref="BQG105:BQN105"/>
    <mergeCell ref="BQO105:BQV105"/>
    <mergeCell ref="BQW105:BRD105"/>
    <mergeCell ref="BRE105:BRL105"/>
    <mergeCell ref="BRM105:BRT105"/>
    <mergeCell ref="BOS105:BOZ105"/>
    <mergeCell ref="BPA105:BPH105"/>
    <mergeCell ref="BPI105:BPP105"/>
    <mergeCell ref="BPQ105:BPX105"/>
    <mergeCell ref="BPY105:BQF105"/>
    <mergeCell ref="BNE105:BNL105"/>
    <mergeCell ref="BNM105:BNT105"/>
    <mergeCell ref="BNU105:BOB105"/>
    <mergeCell ref="BOC105:BOJ105"/>
    <mergeCell ref="BOK105:BOR105"/>
    <mergeCell ref="BLQ105:BLX105"/>
    <mergeCell ref="BLY105:BMF105"/>
    <mergeCell ref="BMG105:BMN105"/>
    <mergeCell ref="BMO105:BMV105"/>
    <mergeCell ref="BMW105:BND105"/>
    <mergeCell ref="BKC105:BKJ105"/>
    <mergeCell ref="BKK105:BKR105"/>
    <mergeCell ref="BKS105:BKZ105"/>
    <mergeCell ref="BLA105:BLH105"/>
    <mergeCell ref="BLI105:BLP105"/>
    <mergeCell ref="BIO105:BIV105"/>
    <mergeCell ref="BIW105:BJD105"/>
    <mergeCell ref="BJE105:BJL105"/>
    <mergeCell ref="BJM105:BJT105"/>
    <mergeCell ref="BJU105:BKB105"/>
    <mergeCell ref="BHA105:BHH105"/>
    <mergeCell ref="BHI105:BHP105"/>
    <mergeCell ref="BHQ105:BHX105"/>
    <mergeCell ref="BHY105:BIF105"/>
    <mergeCell ref="BIG105:BIN105"/>
    <mergeCell ref="BFM105:BFT105"/>
    <mergeCell ref="BFU105:BGB105"/>
    <mergeCell ref="BGC105:BGJ105"/>
    <mergeCell ref="BGK105:BGR105"/>
    <mergeCell ref="BGS105:BGZ105"/>
    <mergeCell ref="BDY105:BEF105"/>
    <mergeCell ref="BEG105:BEN105"/>
    <mergeCell ref="BEO105:BEV105"/>
    <mergeCell ref="BEW105:BFD105"/>
    <mergeCell ref="BFE105:BFL105"/>
    <mergeCell ref="BCK105:BCR105"/>
    <mergeCell ref="BCS105:BCZ105"/>
    <mergeCell ref="BDA105:BDH105"/>
    <mergeCell ref="BDI105:BDP105"/>
    <mergeCell ref="BDQ105:BDX105"/>
    <mergeCell ref="BAW105:BBD105"/>
    <mergeCell ref="BBE105:BBL105"/>
    <mergeCell ref="BBM105:BBT105"/>
    <mergeCell ref="BBU105:BCB105"/>
    <mergeCell ref="BCC105:BCJ105"/>
    <mergeCell ref="AZI105:AZP105"/>
    <mergeCell ref="AZQ105:AZX105"/>
    <mergeCell ref="AZY105:BAF105"/>
    <mergeCell ref="BAG105:BAN105"/>
    <mergeCell ref="BAO105:BAV105"/>
    <mergeCell ref="AXU105:AYB105"/>
    <mergeCell ref="AYC105:AYJ105"/>
    <mergeCell ref="AYK105:AYR105"/>
    <mergeCell ref="AYS105:AYZ105"/>
    <mergeCell ref="AZA105:AZH105"/>
    <mergeCell ref="AWG105:AWN105"/>
    <mergeCell ref="AWO105:AWV105"/>
    <mergeCell ref="AWW105:AXD105"/>
    <mergeCell ref="AXE105:AXL105"/>
    <mergeCell ref="AXM105:AXT105"/>
    <mergeCell ref="AUS105:AUZ105"/>
    <mergeCell ref="AVA105:AVH105"/>
    <mergeCell ref="AVI105:AVP105"/>
    <mergeCell ref="AVQ105:AVX105"/>
    <mergeCell ref="AVY105:AWF105"/>
    <mergeCell ref="ATE105:ATL105"/>
    <mergeCell ref="ATM105:ATT105"/>
    <mergeCell ref="ATU105:AUB105"/>
    <mergeCell ref="AUC105:AUJ105"/>
    <mergeCell ref="AUK105:AUR105"/>
    <mergeCell ref="ARQ105:ARX105"/>
    <mergeCell ref="ARY105:ASF105"/>
    <mergeCell ref="ASG105:ASN105"/>
    <mergeCell ref="ASO105:ASV105"/>
    <mergeCell ref="ASW105:ATD105"/>
    <mergeCell ref="AQC105:AQJ105"/>
    <mergeCell ref="AQK105:AQR105"/>
    <mergeCell ref="AQS105:AQZ105"/>
    <mergeCell ref="ARA105:ARH105"/>
    <mergeCell ref="ARI105:ARP105"/>
    <mergeCell ref="AOO105:AOV105"/>
    <mergeCell ref="AOW105:APD105"/>
    <mergeCell ref="APE105:APL105"/>
    <mergeCell ref="APM105:APT105"/>
    <mergeCell ref="APU105:AQB105"/>
    <mergeCell ref="ANA105:ANH105"/>
    <mergeCell ref="ANI105:ANP105"/>
    <mergeCell ref="ANQ105:ANX105"/>
    <mergeCell ref="ANY105:AOF105"/>
    <mergeCell ref="AOG105:AON105"/>
    <mergeCell ref="ALM105:ALT105"/>
    <mergeCell ref="ALU105:AMB105"/>
    <mergeCell ref="AMC105:AMJ105"/>
    <mergeCell ref="AMK105:AMR105"/>
    <mergeCell ref="AMS105:AMZ105"/>
    <mergeCell ref="AJY105:AKF105"/>
    <mergeCell ref="AKG105:AKN105"/>
    <mergeCell ref="AKO105:AKV105"/>
    <mergeCell ref="AKW105:ALD105"/>
    <mergeCell ref="ALE105:ALL105"/>
    <mergeCell ref="AIK105:AIR105"/>
    <mergeCell ref="AIS105:AIZ105"/>
    <mergeCell ref="AJA105:AJH105"/>
    <mergeCell ref="AJI105:AJP105"/>
    <mergeCell ref="AJQ105:AJX105"/>
    <mergeCell ref="AGW105:AHD105"/>
    <mergeCell ref="AHE105:AHL105"/>
    <mergeCell ref="AHM105:AHT105"/>
    <mergeCell ref="AHU105:AIB105"/>
    <mergeCell ref="AIC105:AIJ105"/>
    <mergeCell ref="AFI105:AFP105"/>
    <mergeCell ref="AFQ105:AFX105"/>
    <mergeCell ref="AFY105:AGF105"/>
    <mergeCell ref="AGG105:AGN105"/>
    <mergeCell ref="AGO105:AGV105"/>
    <mergeCell ref="ADU105:AEB105"/>
    <mergeCell ref="AEC105:AEJ105"/>
    <mergeCell ref="AEK105:AER105"/>
    <mergeCell ref="AES105:AEZ105"/>
    <mergeCell ref="AFA105:AFH105"/>
    <mergeCell ref="ACG105:ACN105"/>
    <mergeCell ref="ACO105:ACV105"/>
    <mergeCell ref="ACW105:ADD105"/>
    <mergeCell ref="ADE105:ADL105"/>
    <mergeCell ref="ADM105:ADT105"/>
    <mergeCell ref="AAS105:AAZ105"/>
    <mergeCell ref="ABA105:ABH105"/>
    <mergeCell ref="ABI105:ABP105"/>
    <mergeCell ref="ABQ105:ABX105"/>
    <mergeCell ref="ABY105:ACF105"/>
    <mergeCell ref="ZE105:ZL105"/>
    <mergeCell ref="ZM105:ZT105"/>
    <mergeCell ref="ZU105:AAB105"/>
    <mergeCell ref="AAC105:AAJ105"/>
    <mergeCell ref="AAK105:AAR105"/>
    <mergeCell ref="XQ105:XX105"/>
    <mergeCell ref="XY105:YF105"/>
    <mergeCell ref="YG105:YN105"/>
    <mergeCell ref="YO105:YV105"/>
    <mergeCell ref="YW105:ZD105"/>
    <mergeCell ref="WC105:WJ105"/>
    <mergeCell ref="WK105:WR105"/>
    <mergeCell ref="WS105:WZ105"/>
    <mergeCell ref="XA105:XH105"/>
    <mergeCell ref="XI105:XP105"/>
    <mergeCell ref="UO105:UV105"/>
    <mergeCell ref="UW105:VD105"/>
    <mergeCell ref="VE105:VL105"/>
    <mergeCell ref="VM105:VT105"/>
    <mergeCell ref="VU105:WB105"/>
    <mergeCell ref="TA105:TH105"/>
    <mergeCell ref="TI105:TP105"/>
    <mergeCell ref="TQ105:TX105"/>
    <mergeCell ref="TY105:UF105"/>
    <mergeCell ref="UG105:UN105"/>
    <mergeCell ref="RM105:RT105"/>
    <mergeCell ref="RU105:SB105"/>
    <mergeCell ref="SC105:SJ105"/>
    <mergeCell ref="SK105:SR105"/>
    <mergeCell ref="SS105:SZ105"/>
    <mergeCell ref="PY105:QF105"/>
    <mergeCell ref="QG105:QN105"/>
    <mergeCell ref="QO105:QV105"/>
    <mergeCell ref="QW105:RD105"/>
    <mergeCell ref="RE105:RL105"/>
    <mergeCell ref="OK105:OR105"/>
    <mergeCell ref="OS105:OZ105"/>
    <mergeCell ref="PA105:PH105"/>
    <mergeCell ref="PI105:PP105"/>
    <mergeCell ref="PQ105:PX105"/>
    <mergeCell ref="MW105:ND105"/>
    <mergeCell ref="NE105:NL105"/>
    <mergeCell ref="NM105:NT105"/>
    <mergeCell ref="NU105:OB105"/>
    <mergeCell ref="OC105:OJ105"/>
    <mergeCell ref="LI105:LP105"/>
    <mergeCell ref="LQ105:LX105"/>
    <mergeCell ref="LY105:MF105"/>
    <mergeCell ref="MG105:MN105"/>
    <mergeCell ref="MO105:MV105"/>
    <mergeCell ref="JU105:KB105"/>
    <mergeCell ref="KC105:KJ105"/>
    <mergeCell ref="KK105:KR105"/>
    <mergeCell ref="KS105:KZ105"/>
    <mergeCell ref="LA105:LH105"/>
    <mergeCell ref="IG105:IN105"/>
    <mergeCell ref="IO105:IV105"/>
    <mergeCell ref="IW105:JD105"/>
    <mergeCell ref="JE105:JL105"/>
    <mergeCell ref="JM105:JT105"/>
    <mergeCell ref="GS105:GZ105"/>
    <mergeCell ref="HA105:HH105"/>
    <mergeCell ref="HI105:HP105"/>
    <mergeCell ref="HQ105:HX105"/>
    <mergeCell ref="HY105:IF105"/>
    <mergeCell ref="FE105:FL105"/>
    <mergeCell ref="FM105:FT105"/>
    <mergeCell ref="FU105:GB105"/>
    <mergeCell ref="GC105:GJ105"/>
    <mergeCell ref="GK105:GR105"/>
    <mergeCell ref="DQ105:DX105"/>
    <mergeCell ref="DY105:EF105"/>
    <mergeCell ref="EG105:EN105"/>
    <mergeCell ref="EO105:EV105"/>
    <mergeCell ref="EW105:FD105"/>
    <mergeCell ref="XEW104:XFD104"/>
    <mergeCell ref="I105:P105"/>
    <mergeCell ref="Q105:X105"/>
    <mergeCell ref="Y105:AF105"/>
    <mergeCell ref="AG105:AN105"/>
    <mergeCell ref="AO105:AV105"/>
    <mergeCell ref="AW105:BD105"/>
    <mergeCell ref="BE105:BL105"/>
    <mergeCell ref="BM105:BT105"/>
    <mergeCell ref="BU105:CB105"/>
    <mergeCell ref="CC105:CJ105"/>
    <mergeCell ref="CK105:CR105"/>
    <mergeCell ref="CS105:CZ105"/>
    <mergeCell ref="DA105:DH105"/>
    <mergeCell ref="DI105:DP105"/>
    <mergeCell ref="XDI104:XDP104"/>
    <mergeCell ref="XDQ104:XDX104"/>
    <mergeCell ref="XDY104:XEF104"/>
    <mergeCell ref="XEG104:XEN104"/>
    <mergeCell ref="XEO104:XEV104"/>
    <mergeCell ref="XBU104:XCB104"/>
    <mergeCell ref="XCC104:XCJ104"/>
    <mergeCell ref="XCK104:XCR104"/>
    <mergeCell ref="XCS104:XCZ104"/>
    <mergeCell ref="XDA104:XDH104"/>
    <mergeCell ref="XAG104:XAN104"/>
    <mergeCell ref="XAO104:XAV104"/>
    <mergeCell ref="XAW104:XBD104"/>
    <mergeCell ref="XBE104:XBL104"/>
    <mergeCell ref="XBM104:XBT104"/>
    <mergeCell ref="WYS104:WYZ104"/>
    <mergeCell ref="WZA104:WZH104"/>
    <mergeCell ref="WZI104:WZP104"/>
    <mergeCell ref="WZQ104:WZX104"/>
    <mergeCell ref="WZY104:XAF104"/>
    <mergeCell ref="WXE104:WXL104"/>
    <mergeCell ref="WXM104:WXT104"/>
    <mergeCell ref="WXU104:WYB104"/>
    <mergeCell ref="WYC104:WYJ104"/>
    <mergeCell ref="WYK104:WYR104"/>
    <mergeCell ref="WVQ104:WVX104"/>
    <mergeCell ref="WVY104:WWF104"/>
    <mergeCell ref="WWG104:WWN104"/>
    <mergeCell ref="WWO104:WWV104"/>
    <mergeCell ref="WWW104:WXD104"/>
    <mergeCell ref="WUC104:WUJ104"/>
    <mergeCell ref="WUK104:WUR104"/>
    <mergeCell ref="WUS104:WUZ104"/>
    <mergeCell ref="WVA104:WVH104"/>
    <mergeCell ref="WVI104:WVP104"/>
    <mergeCell ref="WSO104:WSV104"/>
    <mergeCell ref="WSW104:WTD104"/>
    <mergeCell ref="WTE104:WTL104"/>
    <mergeCell ref="WTM104:WTT104"/>
    <mergeCell ref="WTU104:WUB104"/>
    <mergeCell ref="WRA104:WRH104"/>
    <mergeCell ref="WRI104:WRP104"/>
    <mergeCell ref="WRQ104:WRX104"/>
    <mergeCell ref="WRY104:WSF104"/>
    <mergeCell ref="WSG104:WSN104"/>
    <mergeCell ref="WPM104:WPT104"/>
    <mergeCell ref="WPU104:WQB104"/>
    <mergeCell ref="WQC104:WQJ104"/>
    <mergeCell ref="WQK104:WQR104"/>
    <mergeCell ref="WQS104:WQZ104"/>
    <mergeCell ref="WNY104:WOF104"/>
    <mergeCell ref="WOG104:WON104"/>
    <mergeCell ref="WOO104:WOV104"/>
    <mergeCell ref="WOW104:WPD104"/>
    <mergeCell ref="WPE104:WPL104"/>
    <mergeCell ref="WMK104:WMR104"/>
    <mergeCell ref="WMS104:WMZ104"/>
    <mergeCell ref="WNA104:WNH104"/>
    <mergeCell ref="WNI104:WNP104"/>
    <mergeCell ref="WNQ104:WNX104"/>
    <mergeCell ref="WKW104:WLD104"/>
    <mergeCell ref="WLE104:WLL104"/>
    <mergeCell ref="WLM104:WLT104"/>
    <mergeCell ref="WLU104:WMB104"/>
    <mergeCell ref="WMC104:WMJ104"/>
    <mergeCell ref="WJI104:WJP104"/>
    <mergeCell ref="WJQ104:WJX104"/>
    <mergeCell ref="WJY104:WKF104"/>
    <mergeCell ref="WKG104:WKN104"/>
    <mergeCell ref="WKO104:WKV104"/>
    <mergeCell ref="WHU104:WIB104"/>
    <mergeCell ref="WIC104:WIJ104"/>
    <mergeCell ref="WIK104:WIR104"/>
    <mergeCell ref="WIS104:WIZ104"/>
    <mergeCell ref="WJA104:WJH104"/>
    <mergeCell ref="WGG104:WGN104"/>
    <mergeCell ref="WGO104:WGV104"/>
    <mergeCell ref="WGW104:WHD104"/>
    <mergeCell ref="WHE104:WHL104"/>
    <mergeCell ref="WHM104:WHT104"/>
    <mergeCell ref="WES104:WEZ104"/>
    <mergeCell ref="WFA104:WFH104"/>
    <mergeCell ref="WFI104:WFP104"/>
    <mergeCell ref="WFQ104:WFX104"/>
    <mergeCell ref="WFY104:WGF104"/>
    <mergeCell ref="WDE104:WDL104"/>
    <mergeCell ref="WDM104:WDT104"/>
    <mergeCell ref="WDU104:WEB104"/>
    <mergeCell ref="WEC104:WEJ104"/>
    <mergeCell ref="WEK104:WER104"/>
    <mergeCell ref="WBQ104:WBX104"/>
    <mergeCell ref="WBY104:WCF104"/>
    <mergeCell ref="WCG104:WCN104"/>
    <mergeCell ref="WCO104:WCV104"/>
    <mergeCell ref="WCW104:WDD104"/>
    <mergeCell ref="WAC104:WAJ104"/>
    <mergeCell ref="WAK104:WAR104"/>
    <mergeCell ref="WAS104:WAZ104"/>
    <mergeCell ref="WBA104:WBH104"/>
    <mergeCell ref="WBI104:WBP104"/>
    <mergeCell ref="VYO104:VYV104"/>
    <mergeCell ref="VYW104:VZD104"/>
    <mergeCell ref="VZE104:VZL104"/>
    <mergeCell ref="VZM104:VZT104"/>
    <mergeCell ref="VZU104:WAB104"/>
    <mergeCell ref="VXA104:VXH104"/>
    <mergeCell ref="VXI104:VXP104"/>
    <mergeCell ref="VXQ104:VXX104"/>
    <mergeCell ref="VXY104:VYF104"/>
    <mergeCell ref="VYG104:VYN104"/>
    <mergeCell ref="VVM104:VVT104"/>
    <mergeCell ref="VVU104:VWB104"/>
    <mergeCell ref="VWC104:VWJ104"/>
    <mergeCell ref="VWK104:VWR104"/>
    <mergeCell ref="VWS104:VWZ104"/>
    <mergeCell ref="VTY104:VUF104"/>
    <mergeCell ref="VUG104:VUN104"/>
    <mergeCell ref="VUO104:VUV104"/>
    <mergeCell ref="VUW104:VVD104"/>
    <mergeCell ref="VVE104:VVL104"/>
    <mergeCell ref="VSK104:VSR104"/>
    <mergeCell ref="VSS104:VSZ104"/>
    <mergeCell ref="VTA104:VTH104"/>
    <mergeCell ref="VTI104:VTP104"/>
    <mergeCell ref="VTQ104:VTX104"/>
    <mergeCell ref="VQW104:VRD104"/>
    <mergeCell ref="VRE104:VRL104"/>
    <mergeCell ref="VRM104:VRT104"/>
    <mergeCell ref="VRU104:VSB104"/>
    <mergeCell ref="VSC104:VSJ104"/>
    <mergeCell ref="VPI104:VPP104"/>
    <mergeCell ref="VPQ104:VPX104"/>
    <mergeCell ref="VPY104:VQF104"/>
    <mergeCell ref="VQG104:VQN104"/>
    <mergeCell ref="VQO104:VQV104"/>
    <mergeCell ref="VNU104:VOB104"/>
    <mergeCell ref="VOC104:VOJ104"/>
    <mergeCell ref="VOK104:VOR104"/>
    <mergeCell ref="VOS104:VOZ104"/>
    <mergeCell ref="VPA104:VPH104"/>
    <mergeCell ref="VMG104:VMN104"/>
    <mergeCell ref="VMO104:VMV104"/>
    <mergeCell ref="VMW104:VND104"/>
    <mergeCell ref="VNE104:VNL104"/>
    <mergeCell ref="VNM104:VNT104"/>
    <mergeCell ref="VKS104:VKZ104"/>
    <mergeCell ref="VLA104:VLH104"/>
    <mergeCell ref="VLI104:VLP104"/>
    <mergeCell ref="VLQ104:VLX104"/>
    <mergeCell ref="VLY104:VMF104"/>
    <mergeCell ref="VJE104:VJL104"/>
    <mergeCell ref="VJM104:VJT104"/>
    <mergeCell ref="VJU104:VKB104"/>
    <mergeCell ref="VKC104:VKJ104"/>
    <mergeCell ref="VKK104:VKR104"/>
    <mergeCell ref="VHQ104:VHX104"/>
    <mergeCell ref="VHY104:VIF104"/>
    <mergeCell ref="VIG104:VIN104"/>
    <mergeCell ref="VIO104:VIV104"/>
    <mergeCell ref="VIW104:VJD104"/>
    <mergeCell ref="VGC104:VGJ104"/>
    <mergeCell ref="VGK104:VGR104"/>
    <mergeCell ref="VGS104:VGZ104"/>
    <mergeCell ref="VHA104:VHH104"/>
    <mergeCell ref="VHI104:VHP104"/>
    <mergeCell ref="VEO104:VEV104"/>
    <mergeCell ref="VEW104:VFD104"/>
    <mergeCell ref="VFE104:VFL104"/>
    <mergeCell ref="VFM104:VFT104"/>
    <mergeCell ref="VFU104:VGB104"/>
    <mergeCell ref="VDA104:VDH104"/>
    <mergeCell ref="VDI104:VDP104"/>
    <mergeCell ref="VDQ104:VDX104"/>
    <mergeCell ref="VDY104:VEF104"/>
    <mergeCell ref="VEG104:VEN104"/>
    <mergeCell ref="VBM104:VBT104"/>
    <mergeCell ref="VBU104:VCB104"/>
    <mergeCell ref="VCC104:VCJ104"/>
    <mergeCell ref="VCK104:VCR104"/>
    <mergeCell ref="VCS104:VCZ104"/>
    <mergeCell ref="UZY104:VAF104"/>
    <mergeCell ref="VAG104:VAN104"/>
    <mergeCell ref="VAO104:VAV104"/>
    <mergeCell ref="VAW104:VBD104"/>
    <mergeCell ref="VBE104:VBL104"/>
    <mergeCell ref="UYK104:UYR104"/>
    <mergeCell ref="UYS104:UYZ104"/>
    <mergeCell ref="UZA104:UZH104"/>
    <mergeCell ref="UZI104:UZP104"/>
    <mergeCell ref="UZQ104:UZX104"/>
    <mergeCell ref="UWW104:UXD104"/>
    <mergeCell ref="UXE104:UXL104"/>
    <mergeCell ref="UXM104:UXT104"/>
    <mergeCell ref="UXU104:UYB104"/>
    <mergeCell ref="UYC104:UYJ104"/>
    <mergeCell ref="UVI104:UVP104"/>
    <mergeCell ref="UVQ104:UVX104"/>
    <mergeCell ref="UVY104:UWF104"/>
    <mergeCell ref="UWG104:UWN104"/>
    <mergeCell ref="UWO104:UWV104"/>
    <mergeCell ref="UTU104:UUB104"/>
    <mergeCell ref="UUC104:UUJ104"/>
    <mergeCell ref="UUK104:UUR104"/>
    <mergeCell ref="UUS104:UUZ104"/>
    <mergeCell ref="UVA104:UVH104"/>
    <mergeCell ref="USG104:USN104"/>
    <mergeCell ref="USO104:USV104"/>
    <mergeCell ref="USW104:UTD104"/>
    <mergeCell ref="UTE104:UTL104"/>
    <mergeCell ref="UTM104:UTT104"/>
    <mergeCell ref="UQS104:UQZ104"/>
    <mergeCell ref="URA104:URH104"/>
    <mergeCell ref="URI104:URP104"/>
    <mergeCell ref="URQ104:URX104"/>
    <mergeCell ref="URY104:USF104"/>
    <mergeCell ref="UPE104:UPL104"/>
    <mergeCell ref="UPM104:UPT104"/>
    <mergeCell ref="UPU104:UQB104"/>
    <mergeCell ref="UQC104:UQJ104"/>
    <mergeCell ref="UQK104:UQR104"/>
    <mergeCell ref="UNQ104:UNX104"/>
    <mergeCell ref="UNY104:UOF104"/>
    <mergeCell ref="UOG104:UON104"/>
    <mergeCell ref="UOO104:UOV104"/>
    <mergeCell ref="UOW104:UPD104"/>
    <mergeCell ref="UMC104:UMJ104"/>
    <mergeCell ref="UMK104:UMR104"/>
    <mergeCell ref="UMS104:UMZ104"/>
    <mergeCell ref="UNA104:UNH104"/>
    <mergeCell ref="UNI104:UNP104"/>
    <mergeCell ref="UKO104:UKV104"/>
    <mergeCell ref="UKW104:ULD104"/>
    <mergeCell ref="ULE104:ULL104"/>
    <mergeCell ref="ULM104:ULT104"/>
    <mergeCell ref="ULU104:UMB104"/>
    <mergeCell ref="UJA104:UJH104"/>
    <mergeCell ref="UJI104:UJP104"/>
    <mergeCell ref="UJQ104:UJX104"/>
    <mergeCell ref="UJY104:UKF104"/>
    <mergeCell ref="UKG104:UKN104"/>
    <mergeCell ref="UHM104:UHT104"/>
    <mergeCell ref="UHU104:UIB104"/>
    <mergeCell ref="UIC104:UIJ104"/>
    <mergeCell ref="UIK104:UIR104"/>
    <mergeCell ref="UIS104:UIZ104"/>
    <mergeCell ref="UFY104:UGF104"/>
    <mergeCell ref="UGG104:UGN104"/>
    <mergeCell ref="UGO104:UGV104"/>
    <mergeCell ref="UGW104:UHD104"/>
    <mergeCell ref="UHE104:UHL104"/>
    <mergeCell ref="UEK104:UER104"/>
    <mergeCell ref="UES104:UEZ104"/>
    <mergeCell ref="UFA104:UFH104"/>
    <mergeCell ref="UFI104:UFP104"/>
    <mergeCell ref="UFQ104:UFX104"/>
    <mergeCell ref="UCW104:UDD104"/>
    <mergeCell ref="UDE104:UDL104"/>
    <mergeCell ref="UDM104:UDT104"/>
    <mergeCell ref="UDU104:UEB104"/>
    <mergeCell ref="UEC104:UEJ104"/>
    <mergeCell ref="UBI104:UBP104"/>
    <mergeCell ref="UBQ104:UBX104"/>
    <mergeCell ref="UBY104:UCF104"/>
    <mergeCell ref="UCG104:UCN104"/>
    <mergeCell ref="UCO104:UCV104"/>
    <mergeCell ref="TZU104:UAB104"/>
    <mergeCell ref="UAC104:UAJ104"/>
    <mergeCell ref="UAK104:UAR104"/>
    <mergeCell ref="UAS104:UAZ104"/>
    <mergeCell ref="UBA104:UBH104"/>
    <mergeCell ref="TYG104:TYN104"/>
    <mergeCell ref="TYO104:TYV104"/>
    <mergeCell ref="TYW104:TZD104"/>
    <mergeCell ref="TZE104:TZL104"/>
    <mergeCell ref="TZM104:TZT104"/>
    <mergeCell ref="TWS104:TWZ104"/>
    <mergeCell ref="TXA104:TXH104"/>
    <mergeCell ref="TXI104:TXP104"/>
    <mergeCell ref="TXQ104:TXX104"/>
    <mergeCell ref="TXY104:TYF104"/>
    <mergeCell ref="TVE104:TVL104"/>
    <mergeCell ref="TVM104:TVT104"/>
    <mergeCell ref="TVU104:TWB104"/>
    <mergeCell ref="TWC104:TWJ104"/>
    <mergeCell ref="TWK104:TWR104"/>
    <mergeCell ref="TTQ104:TTX104"/>
    <mergeCell ref="TTY104:TUF104"/>
    <mergeCell ref="TUG104:TUN104"/>
    <mergeCell ref="TUO104:TUV104"/>
    <mergeCell ref="TUW104:TVD104"/>
    <mergeCell ref="TSC104:TSJ104"/>
    <mergeCell ref="TSK104:TSR104"/>
    <mergeCell ref="TSS104:TSZ104"/>
    <mergeCell ref="TTA104:TTH104"/>
    <mergeCell ref="TTI104:TTP104"/>
    <mergeCell ref="TQO104:TQV104"/>
    <mergeCell ref="TQW104:TRD104"/>
    <mergeCell ref="TRE104:TRL104"/>
    <mergeCell ref="TRM104:TRT104"/>
    <mergeCell ref="TRU104:TSB104"/>
    <mergeCell ref="TPA104:TPH104"/>
    <mergeCell ref="TPI104:TPP104"/>
    <mergeCell ref="TPQ104:TPX104"/>
    <mergeCell ref="TPY104:TQF104"/>
    <mergeCell ref="TQG104:TQN104"/>
    <mergeCell ref="TNM104:TNT104"/>
    <mergeCell ref="TNU104:TOB104"/>
    <mergeCell ref="TOC104:TOJ104"/>
    <mergeCell ref="TOK104:TOR104"/>
    <mergeCell ref="TOS104:TOZ104"/>
    <mergeCell ref="TLY104:TMF104"/>
    <mergeCell ref="TMG104:TMN104"/>
    <mergeCell ref="TMO104:TMV104"/>
    <mergeCell ref="TMW104:TND104"/>
    <mergeCell ref="TNE104:TNL104"/>
    <mergeCell ref="TKK104:TKR104"/>
    <mergeCell ref="TKS104:TKZ104"/>
    <mergeCell ref="TLA104:TLH104"/>
    <mergeCell ref="TLI104:TLP104"/>
    <mergeCell ref="TLQ104:TLX104"/>
    <mergeCell ref="TIW104:TJD104"/>
    <mergeCell ref="TJE104:TJL104"/>
    <mergeCell ref="TJM104:TJT104"/>
    <mergeCell ref="TJU104:TKB104"/>
    <mergeCell ref="TKC104:TKJ104"/>
    <mergeCell ref="THI104:THP104"/>
    <mergeCell ref="THQ104:THX104"/>
    <mergeCell ref="THY104:TIF104"/>
    <mergeCell ref="TIG104:TIN104"/>
    <mergeCell ref="TIO104:TIV104"/>
    <mergeCell ref="TFU104:TGB104"/>
    <mergeCell ref="TGC104:TGJ104"/>
    <mergeCell ref="TGK104:TGR104"/>
    <mergeCell ref="TGS104:TGZ104"/>
    <mergeCell ref="THA104:THH104"/>
    <mergeCell ref="TEG104:TEN104"/>
    <mergeCell ref="TEO104:TEV104"/>
    <mergeCell ref="TEW104:TFD104"/>
    <mergeCell ref="TFE104:TFL104"/>
    <mergeCell ref="TFM104:TFT104"/>
    <mergeCell ref="TCS104:TCZ104"/>
    <mergeCell ref="TDA104:TDH104"/>
    <mergeCell ref="TDI104:TDP104"/>
    <mergeCell ref="TDQ104:TDX104"/>
    <mergeCell ref="TDY104:TEF104"/>
    <mergeCell ref="TBE104:TBL104"/>
    <mergeCell ref="TBM104:TBT104"/>
    <mergeCell ref="TBU104:TCB104"/>
    <mergeCell ref="TCC104:TCJ104"/>
    <mergeCell ref="TCK104:TCR104"/>
    <mergeCell ref="SZQ104:SZX104"/>
    <mergeCell ref="SZY104:TAF104"/>
    <mergeCell ref="TAG104:TAN104"/>
    <mergeCell ref="TAO104:TAV104"/>
    <mergeCell ref="TAW104:TBD104"/>
    <mergeCell ref="SYC104:SYJ104"/>
    <mergeCell ref="SYK104:SYR104"/>
    <mergeCell ref="SYS104:SYZ104"/>
    <mergeCell ref="SZA104:SZH104"/>
    <mergeCell ref="SZI104:SZP104"/>
    <mergeCell ref="SWO104:SWV104"/>
    <mergeCell ref="SWW104:SXD104"/>
    <mergeCell ref="SXE104:SXL104"/>
    <mergeCell ref="SXM104:SXT104"/>
    <mergeCell ref="SXU104:SYB104"/>
    <mergeCell ref="SVA104:SVH104"/>
    <mergeCell ref="SVI104:SVP104"/>
    <mergeCell ref="SVQ104:SVX104"/>
    <mergeCell ref="SVY104:SWF104"/>
    <mergeCell ref="SWG104:SWN104"/>
    <mergeCell ref="STM104:STT104"/>
    <mergeCell ref="STU104:SUB104"/>
    <mergeCell ref="SUC104:SUJ104"/>
    <mergeCell ref="SUK104:SUR104"/>
    <mergeCell ref="SUS104:SUZ104"/>
    <mergeCell ref="SRY104:SSF104"/>
    <mergeCell ref="SSG104:SSN104"/>
    <mergeCell ref="SSO104:SSV104"/>
    <mergeCell ref="SSW104:STD104"/>
    <mergeCell ref="STE104:STL104"/>
    <mergeCell ref="SQK104:SQR104"/>
    <mergeCell ref="SQS104:SQZ104"/>
    <mergeCell ref="SRA104:SRH104"/>
    <mergeCell ref="SRI104:SRP104"/>
    <mergeCell ref="SRQ104:SRX104"/>
    <mergeCell ref="SOW104:SPD104"/>
    <mergeCell ref="SPE104:SPL104"/>
    <mergeCell ref="SPM104:SPT104"/>
    <mergeCell ref="SPU104:SQB104"/>
    <mergeCell ref="SQC104:SQJ104"/>
    <mergeCell ref="SNI104:SNP104"/>
    <mergeCell ref="SNQ104:SNX104"/>
    <mergeCell ref="SNY104:SOF104"/>
    <mergeCell ref="SOG104:SON104"/>
    <mergeCell ref="SOO104:SOV104"/>
    <mergeCell ref="SLU104:SMB104"/>
    <mergeCell ref="SMC104:SMJ104"/>
    <mergeCell ref="SMK104:SMR104"/>
    <mergeCell ref="SMS104:SMZ104"/>
    <mergeCell ref="SNA104:SNH104"/>
    <mergeCell ref="SKG104:SKN104"/>
    <mergeCell ref="SKO104:SKV104"/>
    <mergeCell ref="SKW104:SLD104"/>
    <mergeCell ref="SLE104:SLL104"/>
    <mergeCell ref="SLM104:SLT104"/>
    <mergeCell ref="SIS104:SIZ104"/>
    <mergeCell ref="SJA104:SJH104"/>
    <mergeCell ref="SJI104:SJP104"/>
    <mergeCell ref="SJQ104:SJX104"/>
    <mergeCell ref="SJY104:SKF104"/>
    <mergeCell ref="SHE104:SHL104"/>
    <mergeCell ref="SHM104:SHT104"/>
    <mergeCell ref="SHU104:SIB104"/>
    <mergeCell ref="SIC104:SIJ104"/>
    <mergeCell ref="SIK104:SIR104"/>
    <mergeCell ref="SFQ104:SFX104"/>
    <mergeCell ref="SFY104:SGF104"/>
    <mergeCell ref="SGG104:SGN104"/>
    <mergeCell ref="SGO104:SGV104"/>
    <mergeCell ref="SGW104:SHD104"/>
    <mergeCell ref="SEC104:SEJ104"/>
    <mergeCell ref="SEK104:SER104"/>
    <mergeCell ref="SES104:SEZ104"/>
    <mergeCell ref="SFA104:SFH104"/>
    <mergeCell ref="SFI104:SFP104"/>
    <mergeCell ref="SCO104:SCV104"/>
    <mergeCell ref="SCW104:SDD104"/>
    <mergeCell ref="SDE104:SDL104"/>
    <mergeCell ref="SDM104:SDT104"/>
    <mergeCell ref="SDU104:SEB104"/>
    <mergeCell ref="SBA104:SBH104"/>
    <mergeCell ref="SBI104:SBP104"/>
    <mergeCell ref="SBQ104:SBX104"/>
    <mergeCell ref="SBY104:SCF104"/>
    <mergeCell ref="SCG104:SCN104"/>
    <mergeCell ref="RZM104:RZT104"/>
    <mergeCell ref="RZU104:SAB104"/>
    <mergeCell ref="SAC104:SAJ104"/>
    <mergeCell ref="SAK104:SAR104"/>
    <mergeCell ref="SAS104:SAZ104"/>
    <mergeCell ref="RXY104:RYF104"/>
    <mergeCell ref="RYG104:RYN104"/>
    <mergeCell ref="RYO104:RYV104"/>
    <mergeCell ref="RYW104:RZD104"/>
    <mergeCell ref="RZE104:RZL104"/>
    <mergeCell ref="RWK104:RWR104"/>
    <mergeCell ref="RWS104:RWZ104"/>
    <mergeCell ref="RXA104:RXH104"/>
    <mergeCell ref="RXI104:RXP104"/>
    <mergeCell ref="RXQ104:RXX104"/>
    <mergeCell ref="RUW104:RVD104"/>
    <mergeCell ref="RVE104:RVL104"/>
    <mergeCell ref="RVM104:RVT104"/>
    <mergeCell ref="RVU104:RWB104"/>
    <mergeCell ref="RWC104:RWJ104"/>
    <mergeCell ref="RTI104:RTP104"/>
    <mergeCell ref="RTQ104:RTX104"/>
    <mergeCell ref="RTY104:RUF104"/>
    <mergeCell ref="RUG104:RUN104"/>
    <mergeCell ref="RUO104:RUV104"/>
    <mergeCell ref="RRU104:RSB104"/>
    <mergeCell ref="RSC104:RSJ104"/>
    <mergeCell ref="RSK104:RSR104"/>
    <mergeCell ref="RSS104:RSZ104"/>
    <mergeCell ref="RTA104:RTH104"/>
    <mergeCell ref="RQG104:RQN104"/>
    <mergeCell ref="RQO104:RQV104"/>
    <mergeCell ref="RQW104:RRD104"/>
    <mergeCell ref="RRE104:RRL104"/>
    <mergeCell ref="RRM104:RRT104"/>
    <mergeCell ref="ROS104:ROZ104"/>
    <mergeCell ref="RPA104:RPH104"/>
    <mergeCell ref="RPI104:RPP104"/>
    <mergeCell ref="RPQ104:RPX104"/>
    <mergeCell ref="RPY104:RQF104"/>
    <mergeCell ref="RNE104:RNL104"/>
    <mergeCell ref="RNM104:RNT104"/>
    <mergeCell ref="RNU104:ROB104"/>
    <mergeCell ref="ROC104:ROJ104"/>
    <mergeCell ref="ROK104:ROR104"/>
    <mergeCell ref="RLQ104:RLX104"/>
    <mergeCell ref="RLY104:RMF104"/>
    <mergeCell ref="RMG104:RMN104"/>
    <mergeCell ref="RMO104:RMV104"/>
    <mergeCell ref="RMW104:RND104"/>
    <mergeCell ref="RKC104:RKJ104"/>
    <mergeCell ref="RKK104:RKR104"/>
    <mergeCell ref="RKS104:RKZ104"/>
    <mergeCell ref="RLA104:RLH104"/>
    <mergeCell ref="RLI104:RLP104"/>
    <mergeCell ref="RIO104:RIV104"/>
    <mergeCell ref="RIW104:RJD104"/>
    <mergeCell ref="RJE104:RJL104"/>
    <mergeCell ref="RJM104:RJT104"/>
    <mergeCell ref="RJU104:RKB104"/>
    <mergeCell ref="RHA104:RHH104"/>
    <mergeCell ref="RHI104:RHP104"/>
    <mergeCell ref="RHQ104:RHX104"/>
    <mergeCell ref="RHY104:RIF104"/>
    <mergeCell ref="RIG104:RIN104"/>
    <mergeCell ref="RFM104:RFT104"/>
    <mergeCell ref="RFU104:RGB104"/>
    <mergeCell ref="RGC104:RGJ104"/>
    <mergeCell ref="RGK104:RGR104"/>
    <mergeCell ref="RGS104:RGZ104"/>
    <mergeCell ref="RDY104:REF104"/>
    <mergeCell ref="REG104:REN104"/>
    <mergeCell ref="REO104:REV104"/>
    <mergeCell ref="REW104:RFD104"/>
    <mergeCell ref="RFE104:RFL104"/>
    <mergeCell ref="RCK104:RCR104"/>
    <mergeCell ref="RCS104:RCZ104"/>
    <mergeCell ref="RDA104:RDH104"/>
    <mergeCell ref="RDI104:RDP104"/>
    <mergeCell ref="RDQ104:RDX104"/>
    <mergeCell ref="RAW104:RBD104"/>
    <mergeCell ref="RBE104:RBL104"/>
    <mergeCell ref="RBM104:RBT104"/>
    <mergeCell ref="RBU104:RCB104"/>
    <mergeCell ref="RCC104:RCJ104"/>
    <mergeCell ref="QZI104:QZP104"/>
    <mergeCell ref="QZQ104:QZX104"/>
    <mergeCell ref="QZY104:RAF104"/>
    <mergeCell ref="RAG104:RAN104"/>
    <mergeCell ref="RAO104:RAV104"/>
    <mergeCell ref="QXU104:QYB104"/>
    <mergeCell ref="QYC104:QYJ104"/>
    <mergeCell ref="QYK104:QYR104"/>
    <mergeCell ref="QYS104:QYZ104"/>
    <mergeCell ref="QZA104:QZH104"/>
    <mergeCell ref="QWG104:QWN104"/>
    <mergeCell ref="QWO104:QWV104"/>
    <mergeCell ref="QWW104:QXD104"/>
    <mergeCell ref="QXE104:QXL104"/>
    <mergeCell ref="QXM104:QXT104"/>
    <mergeCell ref="QUS104:QUZ104"/>
    <mergeCell ref="QVA104:QVH104"/>
    <mergeCell ref="QVI104:QVP104"/>
    <mergeCell ref="QVQ104:QVX104"/>
    <mergeCell ref="QVY104:QWF104"/>
    <mergeCell ref="QTE104:QTL104"/>
    <mergeCell ref="QTM104:QTT104"/>
    <mergeCell ref="QTU104:QUB104"/>
    <mergeCell ref="QUC104:QUJ104"/>
    <mergeCell ref="QUK104:QUR104"/>
    <mergeCell ref="QRQ104:QRX104"/>
    <mergeCell ref="QRY104:QSF104"/>
    <mergeCell ref="QSG104:QSN104"/>
    <mergeCell ref="QSO104:QSV104"/>
    <mergeCell ref="QSW104:QTD104"/>
    <mergeCell ref="QQC104:QQJ104"/>
    <mergeCell ref="QQK104:QQR104"/>
    <mergeCell ref="QQS104:QQZ104"/>
    <mergeCell ref="QRA104:QRH104"/>
    <mergeCell ref="QRI104:QRP104"/>
    <mergeCell ref="QOO104:QOV104"/>
    <mergeCell ref="QOW104:QPD104"/>
    <mergeCell ref="QPE104:QPL104"/>
    <mergeCell ref="QPM104:QPT104"/>
    <mergeCell ref="QPU104:QQB104"/>
    <mergeCell ref="QNA104:QNH104"/>
    <mergeCell ref="QNI104:QNP104"/>
    <mergeCell ref="QNQ104:QNX104"/>
    <mergeCell ref="QNY104:QOF104"/>
    <mergeCell ref="QOG104:QON104"/>
    <mergeCell ref="QLM104:QLT104"/>
    <mergeCell ref="QLU104:QMB104"/>
    <mergeCell ref="QMC104:QMJ104"/>
    <mergeCell ref="QMK104:QMR104"/>
    <mergeCell ref="QMS104:QMZ104"/>
    <mergeCell ref="QJY104:QKF104"/>
    <mergeCell ref="QKG104:QKN104"/>
    <mergeCell ref="QKO104:QKV104"/>
    <mergeCell ref="QKW104:QLD104"/>
    <mergeCell ref="QLE104:QLL104"/>
    <mergeCell ref="QIK104:QIR104"/>
    <mergeCell ref="QIS104:QIZ104"/>
    <mergeCell ref="QJA104:QJH104"/>
    <mergeCell ref="QJI104:QJP104"/>
    <mergeCell ref="QJQ104:QJX104"/>
    <mergeCell ref="QGW104:QHD104"/>
    <mergeCell ref="QHE104:QHL104"/>
    <mergeCell ref="QHM104:QHT104"/>
    <mergeCell ref="QHU104:QIB104"/>
    <mergeCell ref="QIC104:QIJ104"/>
    <mergeCell ref="QFI104:QFP104"/>
    <mergeCell ref="QFQ104:QFX104"/>
    <mergeCell ref="QFY104:QGF104"/>
    <mergeCell ref="QGG104:QGN104"/>
    <mergeCell ref="QGO104:QGV104"/>
    <mergeCell ref="QDU104:QEB104"/>
    <mergeCell ref="QEC104:QEJ104"/>
    <mergeCell ref="QEK104:QER104"/>
    <mergeCell ref="QES104:QEZ104"/>
    <mergeCell ref="QFA104:QFH104"/>
    <mergeCell ref="QCG104:QCN104"/>
    <mergeCell ref="QCO104:QCV104"/>
    <mergeCell ref="QCW104:QDD104"/>
    <mergeCell ref="QDE104:QDL104"/>
    <mergeCell ref="QDM104:QDT104"/>
    <mergeCell ref="QAS104:QAZ104"/>
    <mergeCell ref="QBA104:QBH104"/>
    <mergeCell ref="QBI104:QBP104"/>
    <mergeCell ref="QBQ104:QBX104"/>
    <mergeCell ref="QBY104:QCF104"/>
    <mergeCell ref="PZE104:PZL104"/>
    <mergeCell ref="PZM104:PZT104"/>
    <mergeCell ref="PZU104:QAB104"/>
    <mergeCell ref="QAC104:QAJ104"/>
    <mergeCell ref="QAK104:QAR104"/>
    <mergeCell ref="PXQ104:PXX104"/>
    <mergeCell ref="PXY104:PYF104"/>
    <mergeCell ref="PYG104:PYN104"/>
    <mergeCell ref="PYO104:PYV104"/>
    <mergeCell ref="PYW104:PZD104"/>
    <mergeCell ref="PWC104:PWJ104"/>
    <mergeCell ref="PWK104:PWR104"/>
    <mergeCell ref="PWS104:PWZ104"/>
    <mergeCell ref="PXA104:PXH104"/>
    <mergeCell ref="PXI104:PXP104"/>
    <mergeCell ref="PUO104:PUV104"/>
    <mergeCell ref="PUW104:PVD104"/>
    <mergeCell ref="PVE104:PVL104"/>
    <mergeCell ref="PVM104:PVT104"/>
    <mergeCell ref="PVU104:PWB104"/>
    <mergeCell ref="PTA104:PTH104"/>
    <mergeCell ref="PTI104:PTP104"/>
    <mergeCell ref="PTQ104:PTX104"/>
    <mergeCell ref="PTY104:PUF104"/>
    <mergeCell ref="PUG104:PUN104"/>
    <mergeCell ref="PRM104:PRT104"/>
    <mergeCell ref="PRU104:PSB104"/>
    <mergeCell ref="PSC104:PSJ104"/>
    <mergeCell ref="PSK104:PSR104"/>
    <mergeCell ref="PSS104:PSZ104"/>
    <mergeCell ref="PPY104:PQF104"/>
    <mergeCell ref="PQG104:PQN104"/>
    <mergeCell ref="PQO104:PQV104"/>
    <mergeCell ref="PQW104:PRD104"/>
    <mergeCell ref="PRE104:PRL104"/>
    <mergeCell ref="POK104:POR104"/>
    <mergeCell ref="POS104:POZ104"/>
    <mergeCell ref="PPA104:PPH104"/>
    <mergeCell ref="PPI104:PPP104"/>
    <mergeCell ref="PPQ104:PPX104"/>
    <mergeCell ref="PMW104:PND104"/>
    <mergeCell ref="PNE104:PNL104"/>
    <mergeCell ref="PNM104:PNT104"/>
    <mergeCell ref="PNU104:POB104"/>
    <mergeCell ref="POC104:POJ104"/>
    <mergeCell ref="PLI104:PLP104"/>
    <mergeCell ref="PLQ104:PLX104"/>
    <mergeCell ref="PLY104:PMF104"/>
    <mergeCell ref="PMG104:PMN104"/>
    <mergeCell ref="PMO104:PMV104"/>
    <mergeCell ref="PJU104:PKB104"/>
    <mergeCell ref="PKC104:PKJ104"/>
    <mergeCell ref="PKK104:PKR104"/>
    <mergeCell ref="PKS104:PKZ104"/>
    <mergeCell ref="PLA104:PLH104"/>
    <mergeCell ref="PIG104:PIN104"/>
    <mergeCell ref="PIO104:PIV104"/>
    <mergeCell ref="PIW104:PJD104"/>
    <mergeCell ref="PJE104:PJL104"/>
    <mergeCell ref="PJM104:PJT104"/>
    <mergeCell ref="PGS104:PGZ104"/>
    <mergeCell ref="PHA104:PHH104"/>
    <mergeCell ref="PHI104:PHP104"/>
    <mergeCell ref="PHQ104:PHX104"/>
    <mergeCell ref="PHY104:PIF104"/>
    <mergeCell ref="PFE104:PFL104"/>
    <mergeCell ref="PFM104:PFT104"/>
    <mergeCell ref="PFU104:PGB104"/>
    <mergeCell ref="PGC104:PGJ104"/>
    <mergeCell ref="PGK104:PGR104"/>
    <mergeCell ref="PDQ104:PDX104"/>
    <mergeCell ref="PDY104:PEF104"/>
    <mergeCell ref="PEG104:PEN104"/>
    <mergeCell ref="PEO104:PEV104"/>
    <mergeCell ref="PEW104:PFD104"/>
    <mergeCell ref="PCC104:PCJ104"/>
    <mergeCell ref="PCK104:PCR104"/>
    <mergeCell ref="PCS104:PCZ104"/>
    <mergeCell ref="PDA104:PDH104"/>
    <mergeCell ref="PDI104:PDP104"/>
    <mergeCell ref="PAO104:PAV104"/>
    <mergeCell ref="PAW104:PBD104"/>
    <mergeCell ref="PBE104:PBL104"/>
    <mergeCell ref="PBM104:PBT104"/>
    <mergeCell ref="PBU104:PCB104"/>
    <mergeCell ref="OZA104:OZH104"/>
    <mergeCell ref="OZI104:OZP104"/>
    <mergeCell ref="OZQ104:OZX104"/>
    <mergeCell ref="OZY104:PAF104"/>
    <mergeCell ref="PAG104:PAN104"/>
    <mergeCell ref="OXM104:OXT104"/>
    <mergeCell ref="OXU104:OYB104"/>
    <mergeCell ref="OYC104:OYJ104"/>
    <mergeCell ref="OYK104:OYR104"/>
    <mergeCell ref="OYS104:OYZ104"/>
    <mergeCell ref="OVY104:OWF104"/>
    <mergeCell ref="OWG104:OWN104"/>
    <mergeCell ref="OWO104:OWV104"/>
    <mergeCell ref="OWW104:OXD104"/>
    <mergeCell ref="OXE104:OXL104"/>
    <mergeCell ref="OUK104:OUR104"/>
    <mergeCell ref="OUS104:OUZ104"/>
    <mergeCell ref="OVA104:OVH104"/>
    <mergeCell ref="OVI104:OVP104"/>
    <mergeCell ref="OVQ104:OVX104"/>
    <mergeCell ref="OSW104:OTD104"/>
    <mergeCell ref="OTE104:OTL104"/>
    <mergeCell ref="OTM104:OTT104"/>
    <mergeCell ref="OTU104:OUB104"/>
    <mergeCell ref="OUC104:OUJ104"/>
    <mergeCell ref="ORI104:ORP104"/>
    <mergeCell ref="ORQ104:ORX104"/>
    <mergeCell ref="ORY104:OSF104"/>
    <mergeCell ref="OSG104:OSN104"/>
    <mergeCell ref="OSO104:OSV104"/>
    <mergeCell ref="OPU104:OQB104"/>
    <mergeCell ref="OQC104:OQJ104"/>
    <mergeCell ref="OQK104:OQR104"/>
    <mergeCell ref="OQS104:OQZ104"/>
    <mergeCell ref="ORA104:ORH104"/>
    <mergeCell ref="OOG104:OON104"/>
    <mergeCell ref="OOO104:OOV104"/>
    <mergeCell ref="OOW104:OPD104"/>
    <mergeCell ref="OPE104:OPL104"/>
    <mergeCell ref="OPM104:OPT104"/>
    <mergeCell ref="OMS104:OMZ104"/>
    <mergeCell ref="ONA104:ONH104"/>
    <mergeCell ref="ONI104:ONP104"/>
    <mergeCell ref="ONQ104:ONX104"/>
    <mergeCell ref="ONY104:OOF104"/>
    <mergeCell ref="OLE104:OLL104"/>
    <mergeCell ref="OLM104:OLT104"/>
    <mergeCell ref="OLU104:OMB104"/>
    <mergeCell ref="OMC104:OMJ104"/>
    <mergeCell ref="OMK104:OMR104"/>
    <mergeCell ref="OJQ104:OJX104"/>
    <mergeCell ref="OJY104:OKF104"/>
    <mergeCell ref="OKG104:OKN104"/>
    <mergeCell ref="OKO104:OKV104"/>
    <mergeCell ref="OKW104:OLD104"/>
    <mergeCell ref="OIC104:OIJ104"/>
    <mergeCell ref="OIK104:OIR104"/>
    <mergeCell ref="OIS104:OIZ104"/>
    <mergeCell ref="OJA104:OJH104"/>
    <mergeCell ref="OJI104:OJP104"/>
    <mergeCell ref="OGO104:OGV104"/>
    <mergeCell ref="OGW104:OHD104"/>
    <mergeCell ref="OHE104:OHL104"/>
    <mergeCell ref="OHM104:OHT104"/>
    <mergeCell ref="OHU104:OIB104"/>
    <mergeCell ref="OFA104:OFH104"/>
    <mergeCell ref="OFI104:OFP104"/>
    <mergeCell ref="OFQ104:OFX104"/>
    <mergeCell ref="OFY104:OGF104"/>
    <mergeCell ref="OGG104:OGN104"/>
    <mergeCell ref="ODM104:ODT104"/>
    <mergeCell ref="ODU104:OEB104"/>
    <mergeCell ref="OEC104:OEJ104"/>
    <mergeCell ref="OEK104:OER104"/>
    <mergeCell ref="OES104:OEZ104"/>
    <mergeCell ref="OBY104:OCF104"/>
    <mergeCell ref="OCG104:OCN104"/>
    <mergeCell ref="OCO104:OCV104"/>
    <mergeCell ref="OCW104:ODD104"/>
    <mergeCell ref="ODE104:ODL104"/>
    <mergeCell ref="OAK104:OAR104"/>
    <mergeCell ref="OAS104:OAZ104"/>
    <mergeCell ref="OBA104:OBH104"/>
    <mergeCell ref="OBI104:OBP104"/>
    <mergeCell ref="OBQ104:OBX104"/>
    <mergeCell ref="NYW104:NZD104"/>
    <mergeCell ref="NZE104:NZL104"/>
    <mergeCell ref="NZM104:NZT104"/>
    <mergeCell ref="NZU104:OAB104"/>
    <mergeCell ref="OAC104:OAJ104"/>
    <mergeCell ref="NXI104:NXP104"/>
    <mergeCell ref="NXQ104:NXX104"/>
    <mergeCell ref="NXY104:NYF104"/>
    <mergeCell ref="NYG104:NYN104"/>
    <mergeCell ref="NYO104:NYV104"/>
    <mergeCell ref="NVU104:NWB104"/>
    <mergeCell ref="NWC104:NWJ104"/>
    <mergeCell ref="NWK104:NWR104"/>
    <mergeCell ref="NWS104:NWZ104"/>
    <mergeCell ref="NXA104:NXH104"/>
    <mergeCell ref="NUG104:NUN104"/>
    <mergeCell ref="NUO104:NUV104"/>
    <mergeCell ref="NUW104:NVD104"/>
    <mergeCell ref="NVE104:NVL104"/>
    <mergeCell ref="NVM104:NVT104"/>
    <mergeCell ref="NSS104:NSZ104"/>
    <mergeCell ref="NTA104:NTH104"/>
    <mergeCell ref="NTI104:NTP104"/>
    <mergeCell ref="NTQ104:NTX104"/>
    <mergeCell ref="NTY104:NUF104"/>
    <mergeCell ref="NRE104:NRL104"/>
    <mergeCell ref="NRM104:NRT104"/>
    <mergeCell ref="NRU104:NSB104"/>
    <mergeCell ref="NSC104:NSJ104"/>
    <mergeCell ref="NSK104:NSR104"/>
    <mergeCell ref="NPQ104:NPX104"/>
    <mergeCell ref="NPY104:NQF104"/>
    <mergeCell ref="NQG104:NQN104"/>
    <mergeCell ref="NQO104:NQV104"/>
    <mergeCell ref="NQW104:NRD104"/>
    <mergeCell ref="NOC104:NOJ104"/>
    <mergeCell ref="NOK104:NOR104"/>
    <mergeCell ref="NOS104:NOZ104"/>
    <mergeCell ref="NPA104:NPH104"/>
    <mergeCell ref="NPI104:NPP104"/>
    <mergeCell ref="NMO104:NMV104"/>
    <mergeCell ref="NMW104:NND104"/>
    <mergeCell ref="NNE104:NNL104"/>
    <mergeCell ref="NNM104:NNT104"/>
    <mergeCell ref="NNU104:NOB104"/>
    <mergeCell ref="NLA104:NLH104"/>
    <mergeCell ref="NLI104:NLP104"/>
    <mergeCell ref="NLQ104:NLX104"/>
    <mergeCell ref="NLY104:NMF104"/>
    <mergeCell ref="NMG104:NMN104"/>
    <mergeCell ref="NJM104:NJT104"/>
    <mergeCell ref="NJU104:NKB104"/>
    <mergeCell ref="NKC104:NKJ104"/>
    <mergeCell ref="NKK104:NKR104"/>
    <mergeCell ref="NKS104:NKZ104"/>
    <mergeCell ref="NHY104:NIF104"/>
    <mergeCell ref="NIG104:NIN104"/>
    <mergeCell ref="NIO104:NIV104"/>
    <mergeCell ref="NIW104:NJD104"/>
    <mergeCell ref="NJE104:NJL104"/>
    <mergeCell ref="NGK104:NGR104"/>
    <mergeCell ref="NGS104:NGZ104"/>
    <mergeCell ref="NHA104:NHH104"/>
    <mergeCell ref="NHI104:NHP104"/>
    <mergeCell ref="NHQ104:NHX104"/>
    <mergeCell ref="NEW104:NFD104"/>
    <mergeCell ref="NFE104:NFL104"/>
    <mergeCell ref="NFM104:NFT104"/>
    <mergeCell ref="NFU104:NGB104"/>
    <mergeCell ref="NGC104:NGJ104"/>
    <mergeCell ref="NDI104:NDP104"/>
    <mergeCell ref="NDQ104:NDX104"/>
    <mergeCell ref="NDY104:NEF104"/>
    <mergeCell ref="NEG104:NEN104"/>
    <mergeCell ref="NEO104:NEV104"/>
    <mergeCell ref="NBU104:NCB104"/>
    <mergeCell ref="NCC104:NCJ104"/>
    <mergeCell ref="NCK104:NCR104"/>
    <mergeCell ref="NCS104:NCZ104"/>
    <mergeCell ref="NDA104:NDH104"/>
    <mergeCell ref="NAG104:NAN104"/>
    <mergeCell ref="NAO104:NAV104"/>
    <mergeCell ref="NAW104:NBD104"/>
    <mergeCell ref="NBE104:NBL104"/>
    <mergeCell ref="NBM104:NBT104"/>
    <mergeCell ref="MYS104:MYZ104"/>
    <mergeCell ref="MZA104:MZH104"/>
    <mergeCell ref="MZI104:MZP104"/>
    <mergeCell ref="MZQ104:MZX104"/>
    <mergeCell ref="MZY104:NAF104"/>
    <mergeCell ref="MXE104:MXL104"/>
    <mergeCell ref="MXM104:MXT104"/>
    <mergeCell ref="MXU104:MYB104"/>
    <mergeCell ref="MYC104:MYJ104"/>
    <mergeCell ref="MYK104:MYR104"/>
    <mergeCell ref="MVQ104:MVX104"/>
    <mergeCell ref="MVY104:MWF104"/>
    <mergeCell ref="MWG104:MWN104"/>
    <mergeCell ref="MWO104:MWV104"/>
    <mergeCell ref="MWW104:MXD104"/>
    <mergeCell ref="MUC104:MUJ104"/>
    <mergeCell ref="MUK104:MUR104"/>
    <mergeCell ref="MUS104:MUZ104"/>
    <mergeCell ref="MVA104:MVH104"/>
    <mergeCell ref="MVI104:MVP104"/>
    <mergeCell ref="MSO104:MSV104"/>
    <mergeCell ref="MSW104:MTD104"/>
    <mergeCell ref="MTE104:MTL104"/>
    <mergeCell ref="MTM104:MTT104"/>
    <mergeCell ref="MTU104:MUB104"/>
    <mergeCell ref="MRA104:MRH104"/>
    <mergeCell ref="MRI104:MRP104"/>
    <mergeCell ref="MRQ104:MRX104"/>
    <mergeCell ref="MRY104:MSF104"/>
    <mergeCell ref="MSG104:MSN104"/>
    <mergeCell ref="MPM104:MPT104"/>
    <mergeCell ref="MPU104:MQB104"/>
    <mergeCell ref="MQC104:MQJ104"/>
    <mergeCell ref="MQK104:MQR104"/>
    <mergeCell ref="MQS104:MQZ104"/>
    <mergeCell ref="MNY104:MOF104"/>
    <mergeCell ref="MOG104:MON104"/>
    <mergeCell ref="MOO104:MOV104"/>
    <mergeCell ref="MOW104:MPD104"/>
    <mergeCell ref="MPE104:MPL104"/>
    <mergeCell ref="MMK104:MMR104"/>
    <mergeCell ref="MMS104:MMZ104"/>
    <mergeCell ref="MNA104:MNH104"/>
    <mergeCell ref="MNI104:MNP104"/>
    <mergeCell ref="MNQ104:MNX104"/>
    <mergeCell ref="MKW104:MLD104"/>
    <mergeCell ref="MLE104:MLL104"/>
    <mergeCell ref="MLM104:MLT104"/>
    <mergeCell ref="MLU104:MMB104"/>
    <mergeCell ref="MMC104:MMJ104"/>
    <mergeCell ref="MJI104:MJP104"/>
    <mergeCell ref="MJQ104:MJX104"/>
    <mergeCell ref="MJY104:MKF104"/>
    <mergeCell ref="MKG104:MKN104"/>
    <mergeCell ref="MKO104:MKV104"/>
    <mergeCell ref="MHU104:MIB104"/>
    <mergeCell ref="MIC104:MIJ104"/>
    <mergeCell ref="MIK104:MIR104"/>
    <mergeCell ref="MIS104:MIZ104"/>
    <mergeCell ref="MJA104:MJH104"/>
    <mergeCell ref="MGG104:MGN104"/>
    <mergeCell ref="MGO104:MGV104"/>
    <mergeCell ref="MGW104:MHD104"/>
    <mergeCell ref="MHE104:MHL104"/>
    <mergeCell ref="MHM104:MHT104"/>
    <mergeCell ref="MES104:MEZ104"/>
    <mergeCell ref="MFA104:MFH104"/>
    <mergeCell ref="MFI104:MFP104"/>
    <mergeCell ref="MFQ104:MFX104"/>
    <mergeCell ref="MFY104:MGF104"/>
    <mergeCell ref="MDE104:MDL104"/>
    <mergeCell ref="MDM104:MDT104"/>
    <mergeCell ref="MDU104:MEB104"/>
    <mergeCell ref="MEC104:MEJ104"/>
    <mergeCell ref="MEK104:MER104"/>
    <mergeCell ref="MBQ104:MBX104"/>
    <mergeCell ref="MBY104:MCF104"/>
    <mergeCell ref="MCG104:MCN104"/>
    <mergeCell ref="MCO104:MCV104"/>
    <mergeCell ref="MCW104:MDD104"/>
    <mergeCell ref="MAC104:MAJ104"/>
    <mergeCell ref="MAK104:MAR104"/>
    <mergeCell ref="MAS104:MAZ104"/>
    <mergeCell ref="MBA104:MBH104"/>
    <mergeCell ref="MBI104:MBP104"/>
    <mergeCell ref="LYO104:LYV104"/>
    <mergeCell ref="LYW104:LZD104"/>
    <mergeCell ref="LZE104:LZL104"/>
    <mergeCell ref="LZM104:LZT104"/>
    <mergeCell ref="LZU104:MAB104"/>
    <mergeCell ref="LXA104:LXH104"/>
    <mergeCell ref="LXI104:LXP104"/>
    <mergeCell ref="LXQ104:LXX104"/>
    <mergeCell ref="LXY104:LYF104"/>
    <mergeCell ref="LYG104:LYN104"/>
    <mergeCell ref="LVM104:LVT104"/>
    <mergeCell ref="LVU104:LWB104"/>
    <mergeCell ref="LWC104:LWJ104"/>
    <mergeCell ref="LWK104:LWR104"/>
    <mergeCell ref="LWS104:LWZ104"/>
    <mergeCell ref="LTY104:LUF104"/>
    <mergeCell ref="LUG104:LUN104"/>
    <mergeCell ref="LUO104:LUV104"/>
    <mergeCell ref="LUW104:LVD104"/>
    <mergeCell ref="LVE104:LVL104"/>
    <mergeCell ref="LSK104:LSR104"/>
    <mergeCell ref="LSS104:LSZ104"/>
    <mergeCell ref="LTA104:LTH104"/>
    <mergeCell ref="LTI104:LTP104"/>
    <mergeCell ref="LTQ104:LTX104"/>
    <mergeCell ref="LQW104:LRD104"/>
    <mergeCell ref="LRE104:LRL104"/>
    <mergeCell ref="LRM104:LRT104"/>
    <mergeCell ref="LRU104:LSB104"/>
    <mergeCell ref="LSC104:LSJ104"/>
    <mergeCell ref="LPI104:LPP104"/>
    <mergeCell ref="LPQ104:LPX104"/>
    <mergeCell ref="LPY104:LQF104"/>
    <mergeCell ref="LQG104:LQN104"/>
    <mergeCell ref="LQO104:LQV104"/>
    <mergeCell ref="LNU104:LOB104"/>
    <mergeCell ref="LOC104:LOJ104"/>
    <mergeCell ref="LOK104:LOR104"/>
    <mergeCell ref="LOS104:LOZ104"/>
    <mergeCell ref="LPA104:LPH104"/>
    <mergeCell ref="LMG104:LMN104"/>
    <mergeCell ref="LMO104:LMV104"/>
    <mergeCell ref="LMW104:LND104"/>
    <mergeCell ref="LNE104:LNL104"/>
    <mergeCell ref="LNM104:LNT104"/>
    <mergeCell ref="LKS104:LKZ104"/>
    <mergeCell ref="LLA104:LLH104"/>
    <mergeCell ref="LLI104:LLP104"/>
    <mergeCell ref="LLQ104:LLX104"/>
    <mergeCell ref="LLY104:LMF104"/>
    <mergeCell ref="LJE104:LJL104"/>
    <mergeCell ref="LJM104:LJT104"/>
    <mergeCell ref="LJU104:LKB104"/>
    <mergeCell ref="LKC104:LKJ104"/>
    <mergeCell ref="LKK104:LKR104"/>
    <mergeCell ref="LHQ104:LHX104"/>
    <mergeCell ref="LHY104:LIF104"/>
    <mergeCell ref="LIG104:LIN104"/>
    <mergeCell ref="LIO104:LIV104"/>
    <mergeCell ref="LIW104:LJD104"/>
    <mergeCell ref="LGC104:LGJ104"/>
    <mergeCell ref="LGK104:LGR104"/>
    <mergeCell ref="LGS104:LGZ104"/>
    <mergeCell ref="LHA104:LHH104"/>
    <mergeCell ref="LHI104:LHP104"/>
    <mergeCell ref="LEO104:LEV104"/>
    <mergeCell ref="LEW104:LFD104"/>
    <mergeCell ref="LFE104:LFL104"/>
    <mergeCell ref="LFM104:LFT104"/>
    <mergeCell ref="LFU104:LGB104"/>
    <mergeCell ref="LDA104:LDH104"/>
    <mergeCell ref="LDI104:LDP104"/>
    <mergeCell ref="LDQ104:LDX104"/>
    <mergeCell ref="LDY104:LEF104"/>
    <mergeCell ref="LEG104:LEN104"/>
    <mergeCell ref="LBM104:LBT104"/>
    <mergeCell ref="LBU104:LCB104"/>
    <mergeCell ref="LCC104:LCJ104"/>
    <mergeCell ref="LCK104:LCR104"/>
    <mergeCell ref="LCS104:LCZ104"/>
    <mergeCell ref="KZY104:LAF104"/>
    <mergeCell ref="LAG104:LAN104"/>
    <mergeCell ref="LAO104:LAV104"/>
    <mergeCell ref="LAW104:LBD104"/>
    <mergeCell ref="LBE104:LBL104"/>
    <mergeCell ref="KYK104:KYR104"/>
    <mergeCell ref="KYS104:KYZ104"/>
    <mergeCell ref="KZA104:KZH104"/>
    <mergeCell ref="KZI104:KZP104"/>
    <mergeCell ref="KZQ104:KZX104"/>
    <mergeCell ref="KWW104:KXD104"/>
    <mergeCell ref="KXE104:KXL104"/>
    <mergeCell ref="KXM104:KXT104"/>
    <mergeCell ref="KXU104:KYB104"/>
    <mergeCell ref="KYC104:KYJ104"/>
    <mergeCell ref="KVI104:KVP104"/>
    <mergeCell ref="KVQ104:KVX104"/>
    <mergeCell ref="KVY104:KWF104"/>
    <mergeCell ref="KWG104:KWN104"/>
    <mergeCell ref="KWO104:KWV104"/>
    <mergeCell ref="KTU104:KUB104"/>
    <mergeCell ref="KUC104:KUJ104"/>
    <mergeCell ref="KUK104:KUR104"/>
    <mergeCell ref="KUS104:KUZ104"/>
    <mergeCell ref="KVA104:KVH104"/>
    <mergeCell ref="KSG104:KSN104"/>
    <mergeCell ref="KSO104:KSV104"/>
    <mergeCell ref="KSW104:KTD104"/>
    <mergeCell ref="KTE104:KTL104"/>
    <mergeCell ref="KTM104:KTT104"/>
    <mergeCell ref="KQS104:KQZ104"/>
    <mergeCell ref="KRA104:KRH104"/>
    <mergeCell ref="KRI104:KRP104"/>
    <mergeCell ref="KRQ104:KRX104"/>
    <mergeCell ref="KRY104:KSF104"/>
    <mergeCell ref="KPE104:KPL104"/>
    <mergeCell ref="KPM104:KPT104"/>
    <mergeCell ref="KPU104:KQB104"/>
    <mergeCell ref="KQC104:KQJ104"/>
    <mergeCell ref="KQK104:KQR104"/>
    <mergeCell ref="KNQ104:KNX104"/>
    <mergeCell ref="KNY104:KOF104"/>
    <mergeCell ref="KOG104:KON104"/>
    <mergeCell ref="KOO104:KOV104"/>
    <mergeCell ref="KOW104:KPD104"/>
    <mergeCell ref="KMC104:KMJ104"/>
    <mergeCell ref="KMK104:KMR104"/>
    <mergeCell ref="KMS104:KMZ104"/>
    <mergeCell ref="KNA104:KNH104"/>
    <mergeCell ref="KNI104:KNP104"/>
    <mergeCell ref="KKO104:KKV104"/>
    <mergeCell ref="KKW104:KLD104"/>
    <mergeCell ref="KLE104:KLL104"/>
    <mergeCell ref="KLM104:KLT104"/>
    <mergeCell ref="KLU104:KMB104"/>
    <mergeCell ref="KJA104:KJH104"/>
    <mergeCell ref="KJI104:KJP104"/>
    <mergeCell ref="KJQ104:KJX104"/>
    <mergeCell ref="KJY104:KKF104"/>
    <mergeCell ref="KKG104:KKN104"/>
    <mergeCell ref="KHM104:KHT104"/>
    <mergeCell ref="KHU104:KIB104"/>
    <mergeCell ref="KIC104:KIJ104"/>
    <mergeCell ref="KIK104:KIR104"/>
    <mergeCell ref="KIS104:KIZ104"/>
    <mergeCell ref="KFY104:KGF104"/>
    <mergeCell ref="KGG104:KGN104"/>
    <mergeCell ref="KGO104:KGV104"/>
    <mergeCell ref="KGW104:KHD104"/>
    <mergeCell ref="KHE104:KHL104"/>
    <mergeCell ref="KEK104:KER104"/>
    <mergeCell ref="KES104:KEZ104"/>
    <mergeCell ref="KFA104:KFH104"/>
    <mergeCell ref="KFI104:KFP104"/>
    <mergeCell ref="KFQ104:KFX104"/>
    <mergeCell ref="KCW104:KDD104"/>
    <mergeCell ref="KDE104:KDL104"/>
    <mergeCell ref="KDM104:KDT104"/>
    <mergeCell ref="KDU104:KEB104"/>
    <mergeCell ref="KEC104:KEJ104"/>
    <mergeCell ref="KBI104:KBP104"/>
    <mergeCell ref="KBQ104:KBX104"/>
    <mergeCell ref="KBY104:KCF104"/>
    <mergeCell ref="KCG104:KCN104"/>
    <mergeCell ref="KCO104:KCV104"/>
    <mergeCell ref="JZU104:KAB104"/>
    <mergeCell ref="KAC104:KAJ104"/>
    <mergeCell ref="KAK104:KAR104"/>
    <mergeCell ref="KAS104:KAZ104"/>
    <mergeCell ref="KBA104:KBH104"/>
    <mergeCell ref="JYG104:JYN104"/>
    <mergeCell ref="JYO104:JYV104"/>
    <mergeCell ref="JYW104:JZD104"/>
    <mergeCell ref="JZE104:JZL104"/>
    <mergeCell ref="JZM104:JZT104"/>
    <mergeCell ref="JWS104:JWZ104"/>
    <mergeCell ref="JXA104:JXH104"/>
    <mergeCell ref="JXI104:JXP104"/>
    <mergeCell ref="JXQ104:JXX104"/>
    <mergeCell ref="JXY104:JYF104"/>
    <mergeCell ref="JVE104:JVL104"/>
    <mergeCell ref="JVM104:JVT104"/>
    <mergeCell ref="JVU104:JWB104"/>
    <mergeCell ref="JWC104:JWJ104"/>
    <mergeCell ref="JWK104:JWR104"/>
    <mergeCell ref="JTQ104:JTX104"/>
    <mergeCell ref="JTY104:JUF104"/>
    <mergeCell ref="JUG104:JUN104"/>
    <mergeCell ref="JUO104:JUV104"/>
    <mergeCell ref="JUW104:JVD104"/>
    <mergeCell ref="JSC104:JSJ104"/>
    <mergeCell ref="JSK104:JSR104"/>
    <mergeCell ref="JSS104:JSZ104"/>
    <mergeCell ref="JTA104:JTH104"/>
    <mergeCell ref="JTI104:JTP104"/>
    <mergeCell ref="JQO104:JQV104"/>
    <mergeCell ref="JQW104:JRD104"/>
    <mergeCell ref="JRE104:JRL104"/>
    <mergeCell ref="JRM104:JRT104"/>
    <mergeCell ref="JRU104:JSB104"/>
    <mergeCell ref="JPA104:JPH104"/>
    <mergeCell ref="JPI104:JPP104"/>
    <mergeCell ref="JPQ104:JPX104"/>
    <mergeCell ref="JPY104:JQF104"/>
    <mergeCell ref="JQG104:JQN104"/>
    <mergeCell ref="JNM104:JNT104"/>
    <mergeCell ref="JNU104:JOB104"/>
    <mergeCell ref="JOC104:JOJ104"/>
    <mergeCell ref="JOK104:JOR104"/>
    <mergeCell ref="JOS104:JOZ104"/>
    <mergeCell ref="JLY104:JMF104"/>
    <mergeCell ref="JMG104:JMN104"/>
    <mergeCell ref="JMO104:JMV104"/>
    <mergeCell ref="JMW104:JND104"/>
    <mergeCell ref="JNE104:JNL104"/>
    <mergeCell ref="JKK104:JKR104"/>
    <mergeCell ref="JKS104:JKZ104"/>
    <mergeCell ref="JLA104:JLH104"/>
    <mergeCell ref="JLI104:JLP104"/>
    <mergeCell ref="JLQ104:JLX104"/>
    <mergeCell ref="JIW104:JJD104"/>
    <mergeCell ref="JJE104:JJL104"/>
    <mergeCell ref="JJM104:JJT104"/>
    <mergeCell ref="JJU104:JKB104"/>
    <mergeCell ref="JKC104:JKJ104"/>
    <mergeCell ref="JHI104:JHP104"/>
    <mergeCell ref="JHQ104:JHX104"/>
    <mergeCell ref="JHY104:JIF104"/>
    <mergeCell ref="JIG104:JIN104"/>
    <mergeCell ref="JIO104:JIV104"/>
    <mergeCell ref="JFU104:JGB104"/>
    <mergeCell ref="JGC104:JGJ104"/>
    <mergeCell ref="JGK104:JGR104"/>
    <mergeCell ref="JGS104:JGZ104"/>
    <mergeCell ref="JHA104:JHH104"/>
    <mergeCell ref="JEG104:JEN104"/>
    <mergeCell ref="JEO104:JEV104"/>
    <mergeCell ref="JEW104:JFD104"/>
    <mergeCell ref="JFE104:JFL104"/>
    <mergeCell ref="JFM104:JFT104"/>
    <mergeCell ref="JCS104:JCZ104"/>
    <mergeCell ref="JDA104:JDH104"/>
    <mergeCell ref="JDI104:JDP104"/>
    <mergeCell ref="JDQ104:JDX104"/>
    <mergeCell ref="JDY104:JEF104"/>
    <mergeCell ref="JBE104:JBL104"/>
    <mergeCell ref="JBM104:JBT104"/>
    <mergeCell ref="JBU104:JCB104"/>
    <mergeCell ref="JCC104:JCJ104"/>
    <mergeCell ref="JCK104:JCR104"/>
    <mergeCell ref="IZQ104:IZX104"/>
    <mergeCell ref="IZY104:JAF104"/>
    <mergeCell ref="JAG104:JAN104"/>
    <mergeCell ref="JAO104:JAV104"/>
    <mergeCell ref="JAW104:JBD104"/>
    <mergeCell ref="IYC104:IYJ104"/>
    <mergeCell ref="IYK104:IYR104"/>
    <mergeCell ref="IYS104:IYZ104"/>
    <mergeCell ref="IZA104:IZH104"/>
    <mergeCell ref="IZI104:IZP104"/>
    <mergeCell ref="IWO104:IWV104"/>
    <mergeCell ref="IWW104:IXD104"/>
    <mergeCell ref="IXE104:IXL104"/>
    <mergeCell ref="IXM104:IXT104"/>
    <mergeCell ref="IXU104:IYB104"/>
    <mergeCell ref="IVA104:IVH104"/>
    <mergeCell ref="IVI104:IVP104"/>
    <mergeCell ref="IVQ104:IVX104"/>
    <mergeCell ref="IVY104:IWF104"/>
    <mergeCell ref="IWG104:IWN104"/>
    <mergeCell ref="ITM104:ITT104"/>
    <mergeCell ref="ITU104:IUB104"/>
    <mergeCell ref="IUC104:IUJ104"/>
    <mergeCell ref="IUK104:IUR104"/>
    <mergeCell ref="IUS104:IUZ104"/>
    <mergeCell ref="IRY104:ISF104"/>
    <mergeCell ref="ISG104:ISN104"/>
    <mergeCell ref="ISO104:ISV104"/>
    <mergeCell ref="ISW104:ITD104"/>
    <mergeCell ref="ITE104:ITL104"/>
    <mergeCell ref="IQK104:IQR104"/>
    <mergeCell ref="IQS104:IQZ104"/>
    <mergeCell ref="IRA104:IRH104"/>
    <mergeCell ref="IRI104:IRP104"/>
    <mergeCell ref="IRQ104:IRX104"/>
    <mergeCell ref="IOW104:IPD104"/>
    <mergeCell ref="IPE104:IPL104"/>
    <mergeCell ref="IPM104:IPT104"/>
    <mergeCell ref="IPU104:IQB104"/>
    <mergeCell ref="IQC104:IQJ104"/>
    <mergeCell ref="INI104:INP104"/>
    <mergeCell ref="INQ104:INX104"/>
    <mergeCell ref="INY104:IOF104"/>
    <mergeCell ref="IOG104:ION104"/>
    <mergeCell ref="IOO104:IOV104"/>
    <mergeCell ref="ILU104:IMB104"/>
    <mergeCell ref="IMC104:IMJ104"/>
    <mergeCell ref="IMK104:IMR104"/>
    <mergeCell ref="IMS104:IMZ104"/>
    <mergeCell ref="INA104:INH104"/>
    <mergeCell ref="IKG104:IKN104"/>
    <mergeCell ref="IKO104:IKV104"/>
    <mergeCell ref="IKW104:ILD104"/>
    <mergeCell ref="ILE104:ILL104"/>
    <mergeCell ref="ILM104:ILT104"/>
    <mergeCell ref="IIS104:IIZ104"/>
    <mergeCell ref="IJA104:IJH104"/>
    <mergeCell ref="IJI104:IJP104"/>
    <mergeCell ref="IJQ104:IJX104"/>
    <mergeCell ref="IJY104:IKF104"/>
    <mergeCell ref="IHE104:IHL104"/>
    <mergeCell ref="IHM104:IHT104"/>
    <mergeCell ref="IHU104:IIB104"/>
    <mergeCell ref="IIC104:IIJ104"/>
    <mergeCell ref="IIK104:IIR104"/>
    <mergeCell ref="IFQ104:IFX104"/>
    <mergeCell ref="IFY104:IGF104"/>
    <mergeCell ref="IGG104:IGN104"/>
    <mergeCell ref="IGO104:IGV104"/>
    <mergeCell ref="IGW104:IHD104"/>
    <mergeCell ref="IEC104:IEJ104"/>
    <mergeCell ref="IEK104:IER104"/>
    <mergeCell ref="IES104:IEZ104"/>
    <mergeCell ref="IFA104:IFH104"/>
    <mergeCell ref="IFI104:IFP104"/>
    <mergeCell ref="ICO104:ICV104"/>
    <mergeCell ref="ICW104:IDD104"/>
    <mergeCell ref="IDE104:IDL104"/>
    <mergeCell ref="IDM104:IDT104"/>
    <mergeCell ref="IDU104:IEB104"/>
    <mergeCell ref="IBA104:IBH104"/>
    <mergeCell ref="IBI104:IBP104"/>
    <mergeCell ref="IBQ104:IBX104"/>
    <mergeCell ref="IBY104:ICF104"/>
    <mergeCell ref="ICG104:ICN104"/>
    <mergeCell ref="HZM104:HZT104"/>
    <mergeCell ref="HZU104:IAB104"/>
    <mergeCell ref="IAC104:IAJ104"/>
    <mergeCell ref="IAK104:IAR104"/>
    <mergeCell ref="IAS104:IAZ104"/>
    <mergeCell ref="HXY104:HYF104"/>
    <mergeCell ref="HYG104:HYN104"/>
    <mergeCell ref="HYO104:HYV104"/>
    <mergeCell ref="HYW104:HZD104"/>
    <mergeCell ref="HZE104:HZL104"/>
    <mergeCell ref="HWK104:HWR104"/>
    <mergeCell ref="HWS104:HWZ104"/>
    <mergeCell ref="HXA104:HXH104"/>
    <mergeCell ref="HXI104:HXP104"/>
    <mergeCell ref="HXQ104:HXX104"/>
    <mergeCell ref="HUW104:HVD104"/>
    <mergeCell ref="HVE104:HVL104"/>
    <mergeCell ref="HVM104:HVT104"/>
    <mergeCell ref="HVU104:HWB104"/>
    <mergeCell ref="HWC104:HWJ104"/>
    <mergeCell ref="HTI104:HTP104"/>
    <mergeCell ref="HTQ104:HTX104"/>
    <mergeCell ref="HTY104:HUF104"/>
    <mergeCell ref="HUG104:HUN104"/>
    <mergeCell ref="HUO104:HUV104"/>
    <mergeCell ref="HRU104:HSB104"/>
    <mergeCell ref="HSC104:HSJ104"/>
    <mergeCell ref="HSK104:HSR104"/>
    <mergeCell ref="HSS104:HSZ104"/>
    <mergeCell ref="HTA104:HTH104"/>
    <mergeCell ref="HQG104:HQN104"/>
    <mergeCell ref="HQO104:HQV104"/>
    <mergeCell ref="HQW104:HRD104"/>
    <mergeCell ref="HRE104:HRL104"/>
    <mergeCell ref="HRM104:HRT104"/>
    <mergeCell ref="HOS104:HOZ104"/>
    <mergeCell ref="HPA104:HPH104"/>
    <mergeCell ref="HPI104:HPP104"/>
    <mergeCell ref="HPQ104:HPX104"/>
    <mergeCell ref="HPY104:HQF104"/>
    <mergeCell ref="HNE104:HNL104"/>
    <mergeCell ref="HNM104:HNT104"/>
    <mergeCell ref="HNU104:HOB104"/>
    <mergeCell ref="HOC104:HOJ104"/>
    <mergeCell ref="HOK104:HOR104"/>
    <mergeCell ref="HLQ104:HLX104"/>
    <mergeCell ref="HLY104:HMF104"/>
    <mergeCell ref="HMG104:HMN104"/>
    <mergeCell ref="HMO104:HMV104"/>
    <mergeCell ref="HMW104:HND104"/>
    <mergeCell ref="HKC104:HKJ104"/>
    <mergeCell ref="HKK104:HKR104"/>
    <mergeCell ref="HKS104:HKZ104"/>
    <mergeCell ref="HLA104:HLH104"/>
    <mergeCell ref="HLI104:HLP104"/>
    <mergeCell ref="HIO104:HIV104"/>
    <mergeCell ref="HIW104:HJD104"/>
    <mergeCell ref="HJE104:HJL104"/>
    <mergeCell ref="HJM104:HJT104"/>
    <mergeCell ref="HJU104:HKB104"/>
    <mergeCell ref="HHA104:HHH104"/>
    <mergeCell ref="HHI104:HHP104"/>
    <mergeCell ref="HHQ104:HHX104"/>
    <mergeCell ref="HHY104:HIF104"/>
    <mergeCell ref="HIG104:HIN104"/>
    <mergeCell ref="HFM104:HFT104"/>
    <mergeCell ref="HFU104:HGB104"/>
    <mergeCell ref="HGC104:HGJ104"/>
    <mergeCell ref="HGK104:HGR104"/>
    <mergeCell ref="HGS104:HGZ104"/>
    <mergeCell ref="HDY104:HEF104"/>
    <mergeCell ref="HEG104:HEN104"/>
    <mergeCell ref="HEO104:HEV104"/>
    <mergeCell ref="HEW104:HFD104"/>
    <mergeCell ref="HFE104:HFL104"/>
    <mergeCell ref="HCK104:HCR104"/>
    <mergeCell ref="HCS104:HCZ104"/>
    <mergeCell ref="HDA104:HDH104"/>
    <mergeCell ref="HDI104:HDP104"/>
    <mergeCell ref="HDQ104:HDX104"/>
    <mergeCell ref="HAW104:HBD104"/>
    <mergeCell ref="HBE104:HBL104"/>
    <mergeCell ref="HBM104:HBT104"/>
    <mergeCell ref="HBU104:HCB104"/>
    <mergeCell ref="HCC104:HCJ104"/>
    <mergeCell ref="GZI104:GZP104"/>
    <mergeCell ref="GZQ104:GZX104"/>
    <mergeCell ref="GZY104:HAF104"/>
    <mergeCell ref="HAG104:HAN104"/>
    <mergeCell ref="HAO104:HAV104"/>
    <mergeCell ref="GXU104:GYB104"/>
    <mergeCell ref="GYC104:GYJ104"/>
    <mergeCell ref="GYK104:GYR104"/>
    <mergeCell ref="GYS104:GYZ104"/>
    <mergeCell ref="GZA104:GZH104"/>
    <mergeCell ref="GWG104:GWN104"/>
    <mergeCell ref="GWO104:GWV104"/>
    <mergeCell ref="GWW104:GXD104"/>
    <mergeCell ref="GXE104:GXL104"/>
    <mergeCell ref="GXM104:GXT104"/>
    <mergeCell ref="GUS104:GUZ104"/>
    <mergeCell ref="GVA104:GVH104"/>
    <mergeCell ref="GVI104:GVP104"/>
    <mergeCell ref="GVQ104:GVX104"/>
    <mergeCell ref="GVY104:GWF104"/>
    <mergeCell ref="GTE104:GTL104"/>
    <mergeCell ref="GTM104:GTT104"/>
    <mergeCell ref="GTU104:GUB104"/>
    <mergeCell ref="GUC104:GUJ104"/>
    <mergeCell ref="GUK104:GUR104"/>
    <mergeCell ref="GRQ104:GRX104"/>
    <mergeCell ref="GRY104:GSF104"/>
    <mergeCell ref="GSG104:GSN104"/>
    <mergeCell ref="GSO104:GSV104"/>
    <mergeCell ref="GSW104:GTD104"/>
    <mergeCell ref="GQC104:GQJ104"/>
    <mergeCell ref="GQK104:GQR104"/>
    <mergeCell ref="GQS104:GQZ104"/>
    <mergeCell ref="GRA104:GRH104"/>
    <mergeCell ref="GRI104:GRP104"/>
    <mergeCell ref="GOO104:GOV104"/>
    <mergeCell ref="GOW104:GPD104"/>
    <mergeCell ref="GPE104:GPL104"/>
    <mergeCell ref="GPM104:GPT104"/>
    <mergeCell ref="GPU104:GQB104"/>
    <mergeCell ref="GNA104:GNH104"/>
    <mergeCell ref="GNI104:GNP104"/>
    <mergeCell ref="GNQ104:GNX104"/>
    <mergeCell ref="GNY104:GOF104"/>
    <mergeCell ref="GOG104:GON104"/>
    <mergeCell ref="GLM104:GLT104"/>
    <mergeCell ref="GLU104:GMB104"/>
    <mergeCell ref="GMC104:GMJ104"/>
    <mergeCell ref="GMK104:GMR104"/>
    <mergeCell ref="GMS104:GMZ104"/>
    <mergeCell ref="GJY104:GKF104"/>
    <mergeCell ref="GKG104:GKN104"/>
    <mergeCell ref="GKO104:GKV104"/>
    <mergeCell ref="GKW104:GLD104"/>
    <mergeCell ref="GLE104:GLL104"/>
    <mergeCell ref="GIK104:GIR104"/>
    <mergeCell ref="GIS104:GIZ104"/>
    <mergeCell ref="GJA104:GJH104"/>
    <mergeCell ref="GJI104:GJP104"/>
    <mergeCell ref="GJQ104:GJX104"/>
    <mergeCell ref="GGW104:GHD104"/>
    <mergeCell ref="GHE104:GHL104"/>
    <mergeCell ref="GHM104:GHT104"/>
    <mergeCell ref="GHU104:GIB104"/>
    <mergeCell ref="GIC104:GIJ104"/>
    <mergeCell ref="GFI104:GFP104"/>
    <mergeCell ref="GFQ104:GFX104"/>
    <mergeCell ref="GFY104:GGF104"/>
    <mergeCell ref="GGG104:GGN104"/>
    <mergeCell ref="GGO104:GGV104"/>
    <mergeCell ref="GDU104:GEB104"/>
    <mergeCell ref="GEC104:GEJ104"/>
    <mergeCell ref="GEK104:GER104"/>
    <mergeCell ref="GES104:GEZ104"/>
    <mergeCell ref="GFA104:GFH104"/>
    <mergeCell ref="GCG104:GCN104"/>
    <mergeCell ref="GCO104:GCV104"/>
    <mergeCell ref="GCW104:GDD104"/>
    <mergeCell ref="GDE104:GDL104"/>
    <mergeCell ref="GDM104:GDT104"/>
    <mergeCell ref="GAS104:GAZ104"/>
    <mergeCell ref="GBA104:GBH104"/>
    <mergeCell ref="GBI104:GBP104"/>
    <mergeCell ref="GBQ104:GBX104"/>
    <mergeCell ref="GBY104:GCF104"/>
    <mergeCell ref="FZE104:FZL104"/>
    <mergeCell ref="FZM104:FZT104"/>
    <mergeCell ref="FZU104:GAB104"/>
    <mergeCell ref="GAC104:GAJ104"/>
    <mergeCell ref="GAK104:GAR104"/>
    <mergeCell ref="FXQ104:FXX104"/>
    <mergeCell ref="FXY104:FYF104"/>
    <mergeCell ref="FYG104:FYN104"/>
    <mergeCell ref="FYO104:FYV104"/>
    <mergeCell ref="FYW104:FZD104"/>
    <mergeCell ref="FWC104:FWJ104"/>
    <mergeCell ref="FWK104:FWR104"/>
    <mergeCell ref="FWS104:FWZ104"/>
    <mergeCell ref="FXA104:FXH104"/>
    <mergeCell ref="FXI104:FXP104"/>
    <mergeCell ref="FUO104:FUV104"/>
    <mergeCell ref="FUW104:FVD104"/>
    <mergeCell ref="FVE104:FVL104"/>
    <mergeCell ref="FVM104:FVT104"/>
    <mergeCell ref="FVU104:FWB104"/>
    <mergeCell ref="FTA104:FTH104"/>
    <mergeCell ref="FTI104:FTP104"/>
    <mergeCell ref="FTQ104:FTX104"/>
    <mergeCell ref="FTY104:FUF104"/>
    <mergeCell ref="FUG104:FUN104"/>
    <mergeCell ref="FRM104:FRT104"/>
    <mergeCell ref="FRU104:FSB104"/>
    <mergeCell ref="FSC104:FSJ104"/>
    <mergeCell ref="FSK104:FSR104"/>
    <mergeCell ref="FSS104:FSZ104"/>
    <mergeCell ref="FPY104:FQF104"/>
    <mergeCell ref="FQG104:FQN104"/>
    <mergeCell ref="FQO104:FQV104"/>
    <mergeCell ref="FQW104:FRD104"/>
    <mergeCell ref="FRE104:FRL104"/>
    <mergeCell ref="FOK104:FOR104"/>
    <mergeCell ref="FOS104:FOZ104"/>
    <mergeCell ref="FPA104:FPH104"/>
    <mergeCell ref="FPI104:FPP104"/>
    <mergeCell ref="FPQ104:FPX104"/>
    <mergeCell ref="FMW104:FND104"/>
    <mergeCell ref="FNE104:FNL104"/>
    <mergeCell ref="FNM104:FNT104"/>
    <mergeCell ref="FNU104:FOB104"/>
    <mergeCell ref="FOC104:FOJ104"/>
    <mergeCell ref="FLI104:FLP104"/>
    <mergeCell ref="FLQ104:FLX104"/>
    <mergeCell ref="FLY104:FMF104"/>
    <mergeCell ref="FMG104:FMN104"/>
    <mergeCell ref="FMO104:FMV104"/>
    <mergeCell ref="FJU104:FKB104"/>
    <mergeCell ref="FKC104:FKJ104"/>
    <mergeCell ref="FKK104:FKR104"/>
    <mergeCell ref="FKS104:FKZ104"/>
    <mergeCell ref="FLA104:FLH104"/>
    <mergeCell ref="FIG104:FIN104"/>
    <mergeCell ref="FIO104:FIV104"/>
    <mergeCell ref="FIW104:FJD104"/>
    <mergeCell ref="FJE104:FJL104"/>
    <mergeCell ref="FJM104:FJT104"/>
    <mergeCell ref="FGS104:FGZ104"/>
    <mergeCell ref="FHA104:FHH104"/>
    <mergeCell ref="FHI104:FHP104"/>
    <mergeCell ref="FHQ104:FHX104"/>
    <mergeCell ref="FHY104:FIF104"/>
    <mergeCell ref="FFE104:FFL104"/>
    <mergeCell ref="FFM104:FFT104"/>
    <mergeCell ref="FFU104:FGB104"/>
    <mergeCell ref="FGC104:FGJ104"/>
    <mergeCell ref="FGK104:FGR104"/>
    <mergeCell ref="FDQ104:FDX104"/>
    <mergeCell ref="FDY104:FEF104"/>
    <mergeCell ref="FEG104:FEN104"/>
    <mergeCell ref="FEO104:FEV104"/>
    <mergeCell ref="FEW104:FFD104"/>
    <mergeCell ref="FCC104:FCJ104"/>
    <mergeCell ref="FCK104:FCR104"/>
    <mergeCell ref="FCS104:FCZ104"/>
    <mergeCell ref="FDA104:FDH104"/>
    <mergeCell ref="FDI104:FDP104"/>
    <mergeCell ref="FAO104:FAV104"/>
    <mergeCell ref="FAW104:FBD104"/>
    <mergeCell ref="FBE104:FBL104"/>
    <mergeCell ref="FBM104:FBT104"/>
    <mergeCell ref="FBU104:FCB104"/>
    <mergeCell ref="EZA104:EZH104"/>
    <mergeCell ref="EZI104:EZP104"/>
    <mergeCell ref="EZQ104:EZX104"/>
    <mergeCell ref="EZY104:FAF104"/>
    <mergeCell ref="FAG104:FAN104"/>
    <mergeCell ref="EXM104:EXT104"/>
    <mergeCell ref="EXU104:EYB104"/>
    <mergeCell ref="EYC104:EYJ104"/>
    <mergeCell ref="EYK104:EYR104"/>
    <mergeCell ref="EYS104:EYZ104"/>
    <mergeCell ref="EVY104:EWF104"/>
    <mergeCell ref="EWG104:EWN104"/>
    <mergeCell ref="EWO104:EWV104"/>
    <mergeCell ref="EWW104:EXD104"/>
    <mergeCell ref="EXE104:EXL104"/>
    <mergeCell ref="EUK104:EUR104"/>
    <mergeCell ref="EUS104:EUZ104"/>
    <mergeCell ref="EVA104:EVH104"/>
    <mergeCell ref="EVI104:EVP104"/>
    <mergeCell ref="EVQ104:EVX104"/>
    <mergeCell ref="ESW104:ETD104"/>
    <mergeCell ref="ETE104:ETL104"/>
    <mergeCell ref="ETM104:ETT104"/>
    <mergeCell ref="ETU104:EUB104"/>
    <mergeCell ref="EUC104:EUJ104"/>
    <mergeCell ref="ERI104:ERP104"/>
    <mergeCell ref="ERQ104:ERX104"/>
    <mergeCell ref="ERY104:ESF104"/>
    <mergeCell ref="ESG104:ESN104"/>
    <mergeCell ref="ESO104:ESV104"/>
    <mergeCell ref="EPU104:EQB104"/>
    <mergeCell ref="EQC104:EQJ104"/>
    <mergeCell ref="EQK104:EQR104"/>
    <mergeCell ref="EQS104:EQZ104"/>
    <mergeCell ref="ERA104:ERH104"/>
    <mergeCell ref="EOG104:EON104"/>
    <mergeCell ref="EOO104:EOV104"/>
    <mergeCell ref="EOW104:EPD104"/>
    <mergeCell ref="EPE104:EPL104"/>
    <mergeCell ref="EPM104:EPT104"/>
    <mergeCell ref="EMS104:EMZ104"/>
    <mergeCell ref="ENA104:ENH104"/>
    <mergeCell ref="ENI104:ENP104"/>
    <mergeCell ref="ENQ104:ENX104"/>
    <mergeCell ref="ENY104:EOF104"/>
    <mergeCell ref="ELE104:ELL104"/>
    <mergeCell ref="ELM104:ELT104"/>
    <mergeCell ref="ELU104:EMB104"/>
    <mergeCell ref="EMC104:EMJ104"/>
    <mergeCell ref="EMK104:EMR104"/>
    <mergeCell ref="EJQ104:EJX104"/>
    <mergeCell ref="EJY104:EKF104"/>
    <mergeCell ref="EKG104:EKN104"/>
    <mergeCell ref="EKO104:EKV104"/>
    <mergeCell ref="EKW104:ELD104"/>
    <mergeCell ref="EIC104:EIJ104"/>
    <mergeCell ref="EIK104:EIR104"/>
    <mergeCell ref="EIS104:EIZ104"/>
    <mergeCell ref="EJA104:EJH104"/>
    <mergeCell ref="EJI104:EJP104"/>
    <mergeCell ref="EGO104:EGV104"/>
    <mergeCell ref="EGW104:EHD104"/>
    <mergeCell ref="EHE104:EHL104"/>
    <mergeCell ref="EHM104:EHT104"/>
    <mergeCell ref="EHU104:EIB104"/>
    <mergeCell ref="EFA104:EFH104"/>
    <mergeCell ref="EFI104:EFP104"/>
    <mergeCell ref="EFQ104:EFX104"/>
    <mergeCell ref="EFY104:EGF104"/>
    <mergeCell ref="EGG104:EGN104"/>
    <mergeCell ref="EDM104:EDT104"/>
    <mergeCell ref="EDU104:EEB104"/>
    <mergeCell ref="EEC104:EEJ104"/>
    <mergeCell ref="EEK104:EER104"/>
    <mergeCell ref="EES104:EEZ104"/>
    <mergeCell ref="EBY104:ECF104"/>
    <mergeCell ref="ECG104:ECN104"/>
    <mergeCell ref="ECO104:ECV104"/>
    <mergeCell ref="ECW104:EDD104"/>
    <mergeCell ref="EDE104:EDL104"/>
    <mergeCell ref="EAK104:EAR104"/>
    <mergeCell ref="EAS104:EAZ104"/>
    <mergeCell ref="EBA104:EBH104"/>
    <mergeCell ref="EBI104:EBP104"/>
    <mergeCell ref="EBQ104:EBX104"/>
    <mergeCell ref="DYW104:DZD104"/>
    <mergeCell ref="DZE104:DZL104"/>
    <mergeCell ref="DZM104:DZT104"/>
    <mergeCell ref="DZU104:EAB104"/>
    <mergeCell ref="EAC104:EAJ104"/>
    <mergeCell ref="DXI104:DXP104"/>
    <mergeCell ref="DXQ104:DXX104"/>
    <mergeCell ref="DXY104:DYF104"/>
    <mergeCell ref="DYG104:DYN104"/>
    <mergeCell ref="DYO104:DYV104"/>
    <mergeCell ref="DVU104:DWB104"/>
    <mergeCell ref="DWC104:DWJ104"/>
    <mergeCell ref="DWK104:DWR104"/>
    <mergeCell ref="DWS104:DWZ104"/>
    <mergeCell ref="DXA104:DXH104"/>
    <mergeCell ref="DUG104:DUN104"/>
    <mergeCell ref="DUO104:DUV104"/>
    <mergeCell ref="DUW104:DVD104"/>
    <mergeCell ref="DVE104:DVL104"/>
    <mergeCell ref="DVM104:DVT104"/>
    <mergeCell ref="DSS104:DSZ104"/>
    <mergeCell ref="DTA104:DTH104"/>
    <mergeCell ref="DTI104:DTP104"/>
    <mergeCell ref="DTQ104:DTX104"/>
    <mergeCell ref="DTY104:DUF104"/>
    <mergeCell ref="DRE104:DRL104"/>
    <mergeCell ref="DRM104:DRT104"/>
    <mergeCell ref="DRU104:DSB104"/>
    <mergeCell ref="DSC104:DSJ104"/>
    <mergeCell ref="DSK104:DSR104"/>
    <mergeCell ref="DPQ104:DPX104"/>
    <mergeCell ref="DPY104:DQF104"/>
    <mergeCell ref="DQG104:DQN104"/>
    <mergeCell ref="DQO104:DQV104"/>
    <mergeCell ref="DQW104:DRD104"/>
    <mergeCell ref="DOC104:DOJ104"/>
    <mergeCell ref="DOK104:DOR104"/>
    <mergeCell ref="DOS104:DOZ104"/>
    <mergeCell ref="DPA104:DPH104"/>
    <mergeCell ref="DPI104:DPP104"/>
    <mergeCell ref="DMO104:DMV104"/>
    <mergeCell ref="DMW104:DND104"/>
    <mergeCell ref="DNE104:DNL104"/>
    <mergeCell ref="DNM104:DNT104"/>
    <mergeCell ref="DNU104:DOB104"/>
    <mergeCell ref="DLA104:DLH104"/>
    <mergeCell ref="DLI104:DLP104"/>
    <mergeCell ref="DLQ104:DLX104"/>
    <mergeCell ref="DLY104:DMF104"/>
    <mergeCell ref="DMG104:DMN104"/>
    <mergeCell ref="DJM104:DJT104"/>
    <mergeCell ref="DJU104:DKB104"/>
    <mergeCell ref="DKC104:DKJ104"/>
    <mergeCell ref="DKK104:DKR104"/>
    <mergeCell ref="DKS104:DKZ104"/>
    <mergeCell ref="DHY104:DIF104"/>
    <mergeCell ref="DIG104:DIN104"/>
    <mergeCell ref="DIO104:DIV104"/>
    <mergeCell ref="DIW104:DJD104"/>
    <mergeCell ref="DJE104:DJL104"/>
    <mergeCell ref="DGK104:DGR104"/>
    <mergeCell ref="DGS104:DGZ104"/>
    <mergeCell ref="DHA104:DHH104"/>
    <mergeCell ref="DHI104:DHP104"/>
    <mergeCell ref="DHQ104:DHX104"/>
    <mergeCell ref="DEW104:DFD104"/>
    <mergeCell ref="DFE104:DFL104"/>
    <mergeCell ref="DFM104:DFT104"/>
    <mergeCell ref="DFU104:DGB104"/>
    <mergeCell ref="DGC104:DGJ104"/>
    <mergeCell ref="DDI104:DDP104"/>
    <mergeCell ref="DDQ104:DDX104"/>
    <mergeCell ref="DDY104:DEF104"/>
    <mergeCell ref="DEG104:DEN104"/>
    <mergeCell ref="DEO104:DEV104"/>
    <mergeCell ref="DBU104:DCB104"/>
    <mergeCell ref="DCC104:DCJ104"/>
    <mergeCell ref="DCK104:DCR104"/>
    <mergeCell ref="DCS104:DCZ104"/>
    <mergeCell ref="DDA104:DDH104"/>
    <mergeCell ref="DAG104:DAN104"/>
    <mergeCell ref="DAO104:DAV104"/>
    <mergeCell ref="DAW104:DBD104"/>
    <mergeCell ref="DBE104:DBL104"/>
    <mergeCell ref="DBM104:DBT104"/>
    <mergeCell ref="CYS104:CYZ104"/>
    <mergeCell ref="CZA104:CZH104"/>
    <mergeCell ref="CZI104:CZP104"/>
    <mergeCell ref="CZQ104:CZX104"/>
    <mergeCell ref="CZY104:DAF104"/>
    <mergeCell ref="CXE104:CXL104"/>
    <mergeCell ref="CXM104:CXT104"/>
    <mergeCell ref="CXU104:CYB104"/>
    <mergeCell ref="CYC104:CYJ104"/>
    <mergeCell ref="CYK104:CYR104"/>
    <mergeCell ref="CVQ104:CVX104"/>
    <mergeCell ref="CVY104:CWF104"/>
    <mergeCell ref="CWG104:CWN104"/>
    <mergeCell ref="CWO104:CWV104"/>
    <mergeCell ref="CWW104:CXD104"/>
    <mergeCell ref="CUC104:CUJ104"/>
    <mergeCell ref="CUK104:CUR104"/>
    <mergeCell ref="CUS104:CUZ104"/>
    <mergeCell ref="CVA104:CVH104"/>
    <mergeCell ref="CVI104:CVP104"/>
    <mergeCell ref="CSO104:CSV104"/>
    <mergeCell ref="CSW104:CTD104"/>
    <mergeCell ref="CTE104:CTL104"/>
    <mergeCell ref="CTM104:CTT104"/>
    <mergeCell ref="CTU104:CUB104"/>
    <mergeCell ref="CRA104:CRH104"/>
    <mergeCell ref="CRI104:CRP104"/>
    <mergeCell ref="CRQ104:CRX104"/>
    <mergeCell ref="CRY104:CSF104"/>
    <mergeCell ref="CSG104:CSN104"/>
    <mergeCell ref="CPM104:CPT104"/>
    <mergeCell ref="CPU104:CQB104"/>
    <mergeCell ref="CQC104:CQJ104"/>
    <mergeCell ref="CQK104:CQR104"/>
    <mergeCell ref="CQS104:CQZ104"/>
    <mergeCell ref="CNY104:COF104"/>
    <mergeCell ref="COG104:CON104"/>
    <mergeCell ref="COO104:COV104"/>
    <mergeCell ref="COW104:CPD104"/>
    <mergeCell ref="CPE104:CPL104"/>
    <mergeCell ref="CMK104:CMR104"/>
    <mergeCell ref="CMS104:CMZ104"/>
    <mergeCell ref="CNA104:CNH104"/>
    <mergeCell ref="CNI104:CNP104"/>
    <mergeCell ref="CNQ104:CNX104"/>
    <mergeCell ref="CKW104:CLD104"/>
    <mergeCell ref="CLE104:CLL104"/>
    <mergeCell ref="CLM104:CLT104"/>
    <mergeCell ref="CLU104:CMB104"/>
    <mergeCell ref="CMC104:CMJ104"/>
    <mergeCell ref="CJI104:CJP104"/>
    <mergeCell ref="CJQ104:CJX104"/>
    <mergeCell ref="CJY104:CKF104"/>
    <mergeCell ref="CKG104:CKN104"/>
    <mergeCell ref="CKO104:CKV104"/>
    <mergeCell ref="CHU104:CIB104"/>
    <mergeCell ref="CIC104:CIJ104"/>
    <mergeCell ref="CIK104:CIR104"/>
    <mergeCell ref="CIS104:CIZ104"/>
    <mergeCell ref="CJA104:CJH104"/>
    <mergeCell ref="CGG104:CGN104"/>
    <mergeCell ref="CGO104:CGV104"/>
    <mergeCell ref="CGW104:CHD104"/>
    <mergeCell ref="CHE104:CHL104"/>
    <mergeCell ref="CHM104:CHT104"/>
    <mergeCell ref="CES104:CEZ104"/>
    <mergeCell ref="CFA104:CFH104"/>
    <mergeCell ref="CFI104:CFP104"/>
    <mergeCell ref="CFQ104:CFX104"/>
    <mergeCell ref="CFY104:CGF104"/>
    <mergeCell ref="CDE104:CDL104"/>
    <mergeCell ref="CDM104:CDT104"/>
    <mergeCell ref="CDU104:CEB104"/>
    <mergeCell ref="CEC104:CEJ104"/>
    <mergeCell ref="CEK104:CER104"/>
    <mergeCell ref="CBQ104:CBX104"/>
    <mergeCell ref="CBY104:CCF104"/>
    <mergeCell ref="CCG104:CCN104"/>
    <mergeCell ref="CCO104:CCV104"/>
    <mergeCell ref="CCW104:CDD104"/>
    <mergeCell ref="CAC104:CAJ104"/>
    <mergeCell ref="CAK104:CAR104"/>
    <mergeCell ref="CAS104:CAZ104"/>
    <mergeCell ref="CBA104:CBH104"/>
    <mergeCell ref="CBI104:CBP104"/>
    <mergeCell ref="BYO104:BYV104"/>
    <mergeCell ref="BYW104:BZD104"/>
    <mergeCell ref="BZE104:BZL104"/>
    <mergeCell ref="BZM104:BZT104"/>
    <mergeCell ref="BZU104:CAB104"/>
    <mergeCell ref="BXA104:BXH104"/>
    <mergeCell ref="BXI104:BXP104"/>
    <mergeCell ref="BXQ104:BXX104"/>
    <mergeCell ref="BXY104:BYF104"/>
    <mergeCell ref="BYG104:BYN104"/>
    <mergeCell ref="BVM104:BVT104"/>
    <mergeCell ref="BVU104:BWB104"/>
    <mergeCell ref="BWC104:BWJ104"/>
    <mergeCell ref="BWK104:BWR104"/>
    <mergeCell ref="BWS104:BWZ104"/>
    <mergeCell ref="BTY104:BUF104"/>
    <mergeCell ref="BUG104:BUN104"/>
    <mergeCell ref="BUO104:BUV104"/>
    <mergeCell ref="BUW104:BVD104"/>
    <mergeCell ref="BVE104:BVL104"/>
    <mergeCell ref="BSK104:BSR104"/>
    <mergeCell ref="BSS104:BSZ104"/>
    <mergeCell ref="BTA104:BTH104"/>
    <mergeCell ref="BTI104:BTP104"/>
    <mergeCell ref="BTQ104:BTX104"/>
    <mergeCell ref="BQW104:BRD104"/>
    <mergeCell ref="BRE104:BRL104"/>
    <mergeCell ref="BRM104:BRT104"/>
    <mergeCell ref="BRU104:BSB104"/>
    <mergeCell ref="BSC104:BSJ104"/>
    <mergeCell ref="BPI104:BPP104"/>
    <mergeCell ref="BPQ104:BPX104"/>
    <mergeCell ref="BPY104:BQF104"/>
    <mergeCell ref="BQG104:BQN104"/>
    <mergeCell ref="BQO104:BQV104"/>
    <mergeCell ref="BNU104:BOB104"/>
    <mergeCell ref="BOC104:BOJ104"/>
    <mergeCell ref="BOK104:BOR104"/>
    <mergeCell ref="BOS104:BOZ104"/>
    <mergeCell ref="BPA104:BPH104"/>
    <mergeCell ref="BMG104:BMN104"/>
    <mergeCell ref="BMO104:BMV104"/>
    <mergeCell ref="BMW104:BND104"/>
    <mergeCell ref="BNE104:BNL104"/>
    <mergeCell ref="BNM104:BNT104"/>
    <mergeCell ref="BKS104:BKZ104"/>
    <mergeCell ref="BLA104:BLH104"/>
    <mergeCell ref="BLI104:BLP104"/>
    <mergeCell ref="BLQ104:BLX104"/>
    <mergeCell ref="BLY104:BMF104"/>
    <mergeCell ref="BJE104:BJL104"/>
    <mergeCell ref="BJM104:BJT104"/>
    <mergeCell ref="BJU104:BKB104"/>
    <mergeCell ref="BKC104:BKJ104"/>
    <mergeCell ref="BKK104:BKR104"/>
    <mergeCell ref="BHQ104:BHX104"/>
    <mergeCell ref="BHY104:BIF104"/>
    <mergeCell ref="BIG104:BIN104"/>
    <mergeCell ref="BIO104:BIV104"/>
    <mergeCell ref="BIW104:BJD104"/>
    <mergeCell ref="BGC104:BGJ104"/>
    <mergeCell ref="BGK104:BGR104"/>
    <mergeCell ref="BGS104:BGZ104"/>
    <mergeCell ref="BHA104:BHH104"/>
    <mergeCell ref="BHI104:BHP104"/>
    <mergeCell ref="BEO104:BEV104"/>
    <mergeCell ref="BEW104:BFD104"/>
    <mergeCell ref="BFE104:BFL104"/>
    <mergeCell ref="BFM104:BFT104"/>
    <mergeCell ref="BFU104:BGB104"/>
    <mergeCell ref="BDA104:BDH104"/>
    <mergeCell ref="BDI104:BDP104"/>
    <mergeCell ref="BDQ104:BDX104"/>
    <mergeCell ref="BDY104:BEF104"/>
    <mergeCell ref="BEG104:BEN104"/>
    <mergeCell ref="BBM104:BBT104"/>
    <mergeCell ref="BBU104:BCB104"/>
    <mergeCell ref="BCC104:BCJ104"/>
    <mergeCell ref="BCK104:BCR104"/>
    <mergeCell ref="BCS104:BCZ104"/>
    <mergeCell ref="AZY104:BAF104"/>
    <mergeCell ref="BAG104:BAN104"/>
    <mergeCell ref="BAO104:BAV104"/>
    <mergeCell ref="BAW104:BBD104"/>
    <mergeCell ref="BBE104:BBL104"/>
    <mergeCell ref="AYK104:AYR104"/>
    <mergeCell ref="AYS104:AYZ104"/>
    <mergeCell ref="AZA104:AZH104"/>
    <mergeCell ref="AZI104:AZP104"/>
    <mergeCell ref="AZQ104:AZX104"/>
    <mergeCell ref="AWW104:AXD104"/>
    <mergeCell ref="AXE104:AXL104"/>
    <mergeCell ref="AXM104:AXT104"/>
    <mergeCell ref="AXU104:AYB104"/>
    <mergeCell ref="AYC104:AYJ104"/>
    <mergeCell ref="AVI104:AVP104"/>
    <mergeCell ref="AVQ104:AVX104"/>
    <mergeCell ref="AVY104:AWF104"/>
    <mergeCell ref="AWG104:AWN104"/>
    <mergeCell ref="AWO104:AWV104"/>
    <mergeCell ref="ATU104:AUB104"/>
    <mergeCell ref="AUC104:AUJ104"/>
    <mergeCell ref="AUK104:AUR104"/>
    <mergeCell ref="AUS104:AUZ104"/>
    <mergeCell ref="AVA104:AVH104"/>
    <mergeCell ref="ASG104:ASN104"/>
    <mergeCell ref="ASO104:ASV104"/>
    <mergeCell ref="ASW104:ATD104"/>
    <mergeCell ref="ATE104:ATL104"/>
    <mergeCell ref="ATM104:ATT104"/>
    <mergeCell ref="AQS104:AQZ104"/>
    <mergeCell ref="ARA104:ARH104"/>
    <mergeCell ref="ARI104:ARP104"/>
    <mergeCell ref="ARQ104:ARX104"/>
    <mergeCell ref="ARY104:ASF104"/>
    <mergeCell ref="APE104:APL104"/>
    <mergeCell ref="APM104:APT104"/>
    <mergeCell ref="APU104:AQB104"/>
    <mergeCell ref="AQC104:AQJ104"/>
    <mergeCell ref="AQK104:AQR104"/>
    <mergeCell ref="ANQ104:ANX104"/>
    <mergeCell ref="ANY104:AOF104"/>
    <mergeCell ref="AOG104:AON104"/>
    <mergeCell ref="AOO104:AOV104"/>
    <mergeCell ref="AOW104:APD104"/>
    <mergeCell ref="AMC104:AMJ104"/>
    <mergeCell ref="AMK104:AMR104"/>
    <mergeCell ref="AMS104:AMZ104"/>
    <mergeCell ref="ANA104:ANH104"/>
    <mergeCell ref="ANI104:ANP104"/>
    <mergeCell ref="AKO104:AKV104"/>
    <mergeCell ref="AKW104:ALD104"/>
    <mergeCell ref="ALE104:ALL104"/>
    <mergeCell ref="ALM104:ALT104"/>
    <mergeCell ref="ALU104:AMB104"/>
    <mergeCell ref="AJA104:AJH104"/>
    <mergeCell ref="AJI104:AJP104"/>
    <mergeCell ref="AJQ104:AJX104"/>
    <mergeCell ref="AJY104:AKF104"/>
    <mergeCell ref="AKG104:AKN104"/>
    <mergeCell ref="AHM104:AHT104"/>
    <mergeCell ref="AHU104:AIB104"/>
    <mergeCell ref="AIC104:AIJ104"/>
    <mergeCell ref="AIK104:AIR104"/>
    <mergeCell ref="AIS104:AIZ104"/>
    <mergeCell ref="AFY104:AGF104"/>
    <mergeCell ref="AGG104:AGN104"/>
    <mergeCell ref="AGO104:AGV104"/>
    <mergeCell ref="AGW104:AHD104"/>
    <mergeCell ref="AHE104:AHL104"/>
    <mergeCell ref="AEK104:AER104"/>
    <mergeCell ref="AES104:AEZ104"/>
    <mergeCell ref="AFA104:AFH104"/>
    <mergeCell ref="AFI104:AFP104"/>
    <mergeCell ref="AFQ104:AFX104"/>
    <mergeCell ref="ACW104:ADD104"/>
    <mergeCell ref="ADE104:ADL104"/>
    <mergeCell ref="ADM104:ADT104"/>
    <mergeCell ref="ADU104:AEB104"/>
    <mergeCell ref="AEC104:AEJ104"/>
    <mergeCell ref="ABI104:ABP104"/>
    <mergeCell ref="ABQ104:ABX104"/>
    <mergeCell ref="ABY104:ACF104"/>
    <mergeCell ref="ACG104:ACN104"/>
    <mergeCell ref="ACO104:ACV104"/>
    <mergeCell ref="ZU104:AAB104"/>
    <mergeCell ref="AAC104:AAJ104"/>
    <mergeCell ref="AAK104:AAR104"/>
    <mergeCell ref="AAS104:AAZ104"/>
    <mergeCell ref="ABA104:ABH104"/>
    <mergeCell ref="YG104:YN104"/>
    <mergeCell ref="YO104:YV104"/>
    <mergeCell ref="YW104:ZD104"/>
    <mergeCell ref="ZE104:ZL104"/>
    <mergeCell ref="ZM104:ZT104"/>
    <mergeCell ref="WS104:WZ104"/>
    <mergeCell ref="XA104:XH104"/>
    <mergeCell ref="XI104:XP104"/>
    <mergeCell ref="XQ104:XX104"/>
    <mergeCell ref="XY104:YF104"/>
    <mergeCell ref="VE104:VL104"/>
    <mergeCell ref="VM104:VT104"/>
    <mergeCell ref="VU104:WB104"/>
    <mergeCell ref="WC104:WJ104"/>
    <mergeCell ref="WK104:WR104"/>
    <mergeCell ref="TQ104:TX104"/>
    <mergeCell ref="TY104:UF104"/>
    <mergeCell ref="UG104:UN104"/>
    <mergeCell ref="UO104:UV104"/>
    <mergeCell ref="UW104:VD104"/>
    <mergeCell ref="SC104:SJ104"/>
    <mergeCell ref="SK104:SR104"/>
    <mergeCell ref="SS104:SZ104"/>
    <mergeCell ref="TA104:TH104"/>
    <mergeCell ref="TI104:TP104"/>
    <mergeCell ref="QO104:QV104"/>
    <mergeCell ref="QW104:RD104"/>
    <mergeCell ref="RE104:RL104"/>
    <mergeCell ref="RM104:RT104"/>
    <mergeCell ref="RU104:SB104"/>
    <mergeCell ref="PA104:PH104"/>
    <mergeCell ref="PI104:PP104"/>
    <mergeCell ref="PQ104:PX104"/>
    <mergeCell ref="PY104:QF104"/>
    <mergeCell ref="QG104:QN104"/>
    <mergeCell ref="NM104:NT104"/>
    <mergeCell ref="NU104:OB104"/>
    <mergeCell ref="OC104:OJ104"/>
    <mergeCell ref="OK104:OR104"/>
    <mergeCell ref="OS104:OZ104"/>
    <mergeCell ref="LY104:MF104"/>
    <mergeCell ref="MG104:MN104"/>
    <mergeCell ref="MO104:MV104"/>
    <mergeCell ref="MW104:ND104"/>
    <mergeCell ref="NE104:NL104"/>
    <mergeCell ref="KK104:KR104"/>
    <mergeCell ref="KS104:KZ104"/>
    <mergeCell ref="LA104:LH104"/>
    <mergeCell ref="LI104:LP104"/>
    <mergeCell ref="LQ104:LX104"/>
    <mergeCell ref="IW104:JD104"/>
    <mergeCell ref="JE104:JL104"/>
    <mergeCell ref="JM104:JT104"/>
    <mergeCell ref="JU104:KB104"/>
    <mergeCell ref="KC104:KJ104"/>
    <mergeCell ref="HI104:HP104"/>
    <mergeCell ref="HQ104:HX104"/>
    <mergeCell ref="HY104:IF104"/>
    <mergeCell ref="IG104:IN104"/>
    <mergeCell ref="IO104:IV104"/>
    <mergeCell ref="FU104:GB104"/>
    <mergeCell ref="GC104:GJ104"/>
    <mergeCell ref="GK104:GR104"/>
    <mergeCell ref="GS104:GZ104"/>
    <mergeCell ref="HA104:HH104"/>
    <mergeCell ref="B15:G15"/>
    <mergeCell ref="A20:A23"/>
    <mergeCell ref="B20:B23"/>
    <mergeCell ref="C20:C23"/>
    <mergeCell ref="D20:G20"/>
    <mergeCell ref="A80:H80"/>
    <mergeCell ref="B82:C82"/>
    <mergeCell ref="B83:C83"/>
    <mergeCell ref="A84:H84"/>
    <mergeCell ref="B79:C79"/>
    <mergeCell ref="B53:C53"/>
    <mergeCell ref="A54:H54"/>
    <mergeCell ref="B56:C56"/>
    <mergeCell ref="B58:C58"/>
    <mergeCell ref="A59:H59"/>
    <mergeCell ref="B68:C68"/>
    <mergeCell ref="B69:C69"/>
    <mergeCell ref="A70:H70"/>
    <mergeCell ref="B72:C72"/>
    <mergeCell ref="A73:H73"/>
    <mergeCell ref="B78:C78"/>
    <mergeCell ref="B52:C52"/>
    <mergeCell ref="A25:H25"/>
    <mergeCell ref="B28:C28"/>
    <mergeCell ref="A29:H29"/>
    <mergeCell ref="B33:C33"/>
    <mergeCell ref="A34:H34"/>
    <mergeCell ref="B38:C38"/>
    <mergeCell ref="A39:H39"/>
    <mergeCell ref="B42:C42"/>
    <mergeCell ref="A43:H43"/>
    <mergeCell ref="B49:C49"/>
    <mergeCell ref="A50:H50"/>
    <mergeCell ref="H20:H23"/>
    <mergeCell ref="D21:D23"/>
    <mergeCell ref="E21:E23"/>
    <mergeCell ref="F21:F23"/>
    <mergeCell ref="G21:G23"/>
  </mergeCells>
  <pageMargins left="0.7" right="0.7" top="0.75" bottom="0.75" header="0.3" footer="0.3"/>
  <pageSetup paperSize="9" scale="90" fitToHeight="0" orientation="landscape" r:id="rId1"/>
  <headerFooter alignWithMargins="0">
    <oddFooter>&amp;RСтраница &amp;P</oddFooter>
  </headerFooter>
  <rowBreaks count="2" manualBreakCount="2">
    <brk id="38" max="7" man="1"/>
    <brk id="67" max="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8"/>
  <sheetViews>
    <sheetView topLeftCell="A7" workbookViewId="0">
      <selection activeCell="G16" sqref="G16"/>
    </sheetView>
  </sheetViews>
  <sheetFormatPr defaultRowHeight="12.75" x14ac:dyDescent="0.2"/>
  <cols>
    <col min="1" max="1" width="5.85546875" customWidth="1"/>
    <col min="2" max="2" width="46.28515625" customWidth="1"/>
    <col min="3" max="3" width="19.7109375" customWidth="1"/>
    <col min="4" max="4" width="11.28515625" customWidth="1"/>
    <col min="5" max="5" width="14.140625" customWidth="1"/>
  </cols>
  <sheetData>
    <row r="1" spans="1:5" ht="14.25" x14ac:dyDescent="0.2">
      <c r="A1" s="869" t="s">
        <v>141</v>
      </c>
      <c r="B1" s="869"/>
      <c r="C1" s="869"/>
      <c r="D1" s="869"/>
      <c r="E1" s="869"/>
    </row>
    <row r="2" spans="1:5" ht="30" customHeight="1" x14ac:dyDescent="0.2">
      <c r="A2" s="870" t="s">
        <v>142</v>
      </c>
      <c r="B2" s="870"/>
      <c r="C2" s="870"/>
      <c r="D2" s="870"/>
      <c r="E2" s="870"/>
    </row>
    <row r="3" spans="1:5" ht="34.5" customHeight="1" x14ac:dyDescent="0.2">
      <c r="A3" s="871" t="s">
        <v>133</v>
      </c>
      <c r="B3" s="871"/>
      <c r="C3" s="871"/>
      <c r="D3" s="871"/>
      <c r="E3" s="871"/>
    </row>
    <row r="4" spans="1:5" ht="15.75" x14ac:dyDescent="0.2">
      <c r="A4" s="10"/>
      <c r="B4" s="871"/>
      <c r="C4" s="871"/>
      <c r="D4" s="871"/>
      <c r="E4" s="871"/>
    </row>
    <row r="6" spans="1:5" ht="31.5" customHeight="1" x14ac:dyDescent="0.2">
      <c r="A6" s="11" t="s">
        <v>143</v>
      </c>
      <c r="B6" s="11" t="s">
        <v>144</v>
      </c>
      <c r="C6" s="11" t="s">
        <v>98</v>
      </c>
      <c r="D6" s="11" t="s">
        <v>145</v>
      </c>
      <c r="E6" s="11" t="s">
        <v>95</v>
      </c>
    </row>
    <row r="7" spans="1:5" ht="30" x14ac:dyDescent="0.2">
      <c r="A7" s="12">
        <v>1</v>
      </c>
      <c r="B7" s="13" t="s">
        <v>146</v>
      </c>
      <c r="C7" s="13"/>
      <c r="D7" s="12" t="s">
        <v>147</v>
      </c>
      <c r="E7" s="12">
        <v>12</v>
      </c>
    </row>
    <row r="8" spans="1:5" ht="45" x14ac:dyDescent="0.2">
      <c r="A8" s="12">
        <v>2</v>
      </c>
      <c r="B8" s="13" t="s">
        <v>148</v>
      </c>
      <c r="C8" s="13"/>
      <c r="D8" s="12" t="s">
        <v>149</v>
      </c>
      <c r="E8" s="12">
        <v>900</v>
      </c>
    </row>
    <row r="9" spans="1:5" ht="30" x14ac:dyDescent="0.2">
      <c r="A9" s="12">
        <v>3</v>
      </c>
      <c r="B9" s="13" t="s">
        <v>150</v>
      </c>
      <c r="C9" s="13"/>
      <c r="D9" s="12" t="s">
        <v>149</v>
      </c>
      <c r="E9" s="12">
        <f>30*24</f>
        <v>720</v>
      </c>
    </row>
    <row r="10" spans="1:5" ht="30" x14ac:dyDescent="0.2">
      <c r="A10" s="12">
        <v>4</v>
      </c>
      <c r="B10" s="13" t="s">
        <v>151</v>
      </c>
      <c r="C10" s="13"/>
      <c r="D10" s="12" t="s">
        <v>107</v>
      </c>
      <c r="E10" s="14">
        <v>122</v>
      </c>
    </row>
    <row r="11" spans="1:5" ht="105" x14ac:dyDescent="0.2">
      <c r="A11" s="12">
        <v>5</v>
      </c>
      <c r="B11" s="13" t="s">
        <v>152</v>
      </c>
      <c r="C11" s="12" t="s">
        <v>153</v>
      </c>
      <c r="D11" s="12" t="s">
        <v>140</v>
      </c>
      <c r="E11" s="15">
        <v>550</v>
      </c>
    </row>
    <row r="12" spans="1:5" ht="14.25" x14ac:dyDescent="0.2">
      <c r="A12" s="11">
        <v>5</v>
      </c>
      <c r="B12" s="16" t="s">
        <v>154</v>
      </c>
      <c r="C12" s="16"/>
      <c r="D12" s="11" t="s">
        <v>140</v>
      </c>
      <c r="E12" s="17">
        <f>E9*E10*E11</f>
        <v>48312000</v>
      </c>
    </row>
    <row r="13" spans="1:5" ht="60" x14ac:dyDescent="0.2">
      <c r="A13" s="12">
        <v>6</v>
      </c>
      <c r="B13" s="13" t="s">
        <v>155</v>
      </c>
      <c r="C13" s="12" t="s">
        <v>156</v>
      </c>
      <c r="D13" s="12" t="s">
        <v>140</v>
      </c>
      <c r="E13" s="15">
        <v>100</v>
      </c>
    </row>
    <row r="14" spans="1:5" ht="28.5" x14ac:dyDescent="0.2">
      <c r="A14" s="11">
        <v>7</v>
      </c>
      <c r="B14" s="16" t="s">
        <v>157</v>
      </c>
      <c r="C14" s="16"/>
      <c r="D14" s="11" t="s">
        <v>140</v>
      </c>
      <c r="E14" s="17">
        <f>E9*E10*E13</f>
        <v>8784000</v>
      </c>
    </row>
    <row r="15" spans="1:5" ht="14.25" x14ac:dyDescent="0.2">
      <c r="A15" s="11">
        <v>8</v>
      </c>
      <c r="B15" s="16" t="s">
        <v>158</v>
      </c>
      <c r="C15" s="16"/>
      <c r="D15" s="11" t="s">
        <v>140</v>
      </c>
      <c r="E15" s="17">
        <f>E12+E14</f>
        <v>57096000</v>
      </c>
    </row>
    <row r="16" spans="1:5" ht="45" customHeight="1" x14ac:dyDescent="0.25">
      <c r="A16" s="67"/>
      <c r="B16" s="872" t="s">
        <v>188</v>
      </c>
      <c r="C16" s="873"/>
      <c r="D16" s="68"/>
      <c r="E16" s="69">
        <f>E15/10.51/1.2</f>
        <v>4527117.03</v>
      </c>
    </row>
    <row r="17" spans="1:4" ht="15" x14ac:dyDescent="0.25">
      <c r="A17" s="18"/>
      <c r="B17" s="9"/>
      <c r="C17" s="9"/>
      <c r="D17" s="9"/>
    </row>
    <row r="18" spans="1:4" ht="15.75" x14ac:dyDescent="0.25">
      <c r="A18" s="19" t="s">
        <v>159</v>
      </c>
      <c r="B18" s="19"/>
      <c r="C18" s="19" t="s">
        <v>160</v>
      </c>
      <c r="D18" s="20"/>
    </row>
  </sheetData>
  <mergeCells count="5">
    <mergeCell ref="A1:E1"/>
    <mergeCell ref="A2:E2"/>
    <mergeCell ref="A3:E3"/>
    <mergeCell ref="B4:E4"/>
    <mergeCell ref="B16:C16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D45"/>
  <sheetViews>
    <sheetView topLeftCell="A33" zoomScaleNormal="100" workbookViewId="0">
      <selection activeCell="E31" sqref="E31"/>
    </sheetView>
  </sheetViews>
  <sheetFormatPr defaultColWidth="9.140625" defaultRowHeight="12.75" x14ac:dyDescent="0.2"/>
  <cols>
    <col min="1" max="1" width="5.7109375" style="21" customWidth="1"/>
    <col min="2" max="2" width="41.42578125" style="21" customWidth="1"/>
    <col min="3" max="3" width="11.28515625" style="21" customWidth="1"/>
    <col min="4" max="4" width="12.7109375" style="21" customWidth="1"/>
    <col min="5" max="5" width="38.140625" style="21" customWidth="1"/>
    <col min="6" max="6" width="15.42578125" style="21" customWidth="1"/>
    <col min="7" max="7" width="40.140625" style="21" customWidth="1"/>
    <col min="8" max="26" width="9.140625" style="21"/>
    <col min="27" max="27" width="132.7109375" style="21" hidden="1" customWidth="1"/>
    <col min="28" max="28" width="72.7109375" style="21" hidden="1" customWidth="1"/>
    <col min="29" max="29" width="0" style="21" hidden="1" customWidth="1"/>
    <col min="30" max="30" width="76.7109375" style="21" hidden="1" customWidth="1"/>
    <col min="31" max="16384" width="9.140625" style="21"/>
  </cols>
  <sheetData>
    <row r="1" spans="1:28" x14ac:dyDescent="0.2">
      <c r="A1" s="891" t="str">
        <f>[21]SourceObSm!B1</f>
        <v>Smeta.RU  (495) 974-1589</v>
      </c>
      <c r="B1" s="891"/>
      <c r="C1" s="891"/>
      <c r="D1" s="891"/>
    </row>
    <row r="2" spans="1:28" ht="15" x14ac:dyDescent="0.25">
      <c r="A2" s="22"/>
      <c r="B2" s="22"/>
      <c r="C2" s="22"/>
      <c r="D2" s="22"/>
      <c r="E2" s="22"/>
      <c r="F2" s="22"/>
      <c r="G2" s="22"/>
    </row>
    <row r="3" spans="1:28" ht="14.25" x14ac:dyDescent="0.2">
      <c r="A3" s="23"/>
      <c r="B3" s="24"/>
      <c r="C3" s="24"/>
      <c r="D3" s="24"/>
      <c r="E3" s="24"/>
      <c r="F3" s="24"/>
      <c r="G3" s="24"/>
    </row>
    <row r="4" spans="1:28" ht="31.5" customHeight="1" x14ac:dyDescent="0.2">
      <c r="A4" s="25"/>
      <c r="B4" s="892" t="s">
        <v>133</v>
      </c>
      <c r="C4" s="892"/>
      <c r="D4" s="892"/>
      <c r="E4" s="892"/>
      <c r="F4" s="892"/>
      <c r="G4" s="892"/>
      <c r="AA4" s="26" t="str">
        <f>IF([21]SourceObSm!G4&lt;&gt;"",[21]SourceObSm!G4,IF([21]SourceObSm!F4&lt;&gt;"",[21]SourceObSm!F4,IF([21]SourceObSm!G5&lt;&gt;"",[21]SourceObSm!G5,IF([21]SourceObSm!F5&lt;&gt;"",[21]SourceObSm!F5,IF([21]SourceObSm!G6&lt;&gt;"",[21]SourceObSm!G6,IF([21]SourceObSm!G12&lt;&gt;"",[21]SourceObSm!G12," "))))))</f>
        <v>+09-01 Горнолыжная инфраструктура на североориентированном склоне ВТРК "Ведучи". 1 этап. Пассажирская подвесная канатная дорога VL1 (КД VL1). Пусконаладочные работы</v>
      </c>
    </row>
    <row r="5" spans="1:28" ht="14.25" x14ac:dyDescent="0.2">
      <c r="A5" s="25"/>
      <c r="B5" s="893" t="s">
        <v>86</v>
      </c>
      <c r="C5" s="893"/>
      <c r="D5" s="893"/>
      <c r="E5" s="893"/>
      <c r="F5" s="893"/>
      <c r="G5" s="893"/>
    </row>
    <row r="6" spans="1:28" ht="14.25" x14ac:dyDescent="0.2">
      <c r="A6" s="23"/>
      <c r="B6" s="24"/>
      <c r="C6" s="24"/>
      <c r="D6" s="24"/>
      <c r="E6" s="24"/>
      <c r="F6" s="24"/>
      <c r="G6" s="24"/>
    </row>
    <row r="7" spans="1:28" ht="15" x14ac:dyDescent="0.2">
      <c r="A7" s="27"/>
      <c r="B7" s="27"/>
      <c r="C7" s="27"/>
      <c r="D7" s="24"/>
      <c r="E7" s="24"/>
      <c r="F7" s="24"/>
      <c r="G7" s="24"/>
    </row>
    <row r="8" spans="1:28" ht="15.75" x14ac:dyDescent="0.2">
      <c r="A8" s="894" t="s">
        <v>92</v>
      </c>
      <c r="B8" s="894"/>
      <c r="C8" s="894"/>
      <c r="D8" s="895">
        <v>2</v>
      </c>
      <c r="E8" s="895"/>
      <c r="F8" s="895"/>
      <c r="G8" s="28"/>
    </row>
    <row r="9" spans="1:28" ht="15" x14ac:dyDescent="0.2">
      <c r="A9" s="27"/>
      <c r="B9" s="27"/>
      <c r="C9" s="29"/>
      <c r="D9" s="880" t="s">
        <v>87</v>
      </c>
      <c r="E9" s="880"/>
      <c r="F9" s="880"/>
      <c r="G9" s="30"/>
    </row>
    <row r="10" spans="1:28" ht="14.25" x14ac:dyDescent="0.2">
      <c r="A10" s="23"/>
      <c r="B10" s="24"/>
      <c r="C10" s="24"/>
      <c r="D10" s="24"/>
      <c r="E10" s="24"/>
      <c r="F10" s="24"/>
      <c r="G10" s="24"/>
    </row>
    <row r="11" spans="1:28" ht="36" customHeight="1" x14ac:dyDescent="0.2">
      <c r="A11" s="881" t="s">
        <v>161</v>
      </c>
      <c r="B11" s="881"/>
      <c r="C11" s="881"/>
      <c r="D11" s="881"/>
      <c r="E11" s="881"/>
      <c r="F11" s="881"/>
      <c r="G11" s="881"/>
      <c r="AB11" s="31" t="str">
        <f>IF([21]SourceObSm!G12&lt;&gt;"",[21]SourceObSm!G12,IF([21]SourceObSm!F12&lt;&gt;"",[21]SourceObSm!F12," "))</f>
        <v>+09-01 Горнолыжная инфраструктура на североориентированном склоне ВТРК "Ведучи". 1 этап. Пассажирская подвесная канатная дорога VL1 (КД VL1). Пусконаладочные работы</v>
      </c>
    </row>
    <row r="12" spans="1:28" ht="14.25" x14ac:dyDescent="0.2">
      <c r="A12" s="23"/>
      <c r="B12" s="24"/>
      <c r="C12" s="24"/>
      <c r="D12" s="24"/>
      <c r="E12" s="24"/>
      <c r="F12" s="24"/>
      <c r="G12" s="24"/>
    </row>
    <row r="13" spans="1:28" ht="28.5" x14ac:dyDescent="0.2">
      <c r="A13" s="32" t="s">
        <v>88</v>
      </c>
      <c r="B13" s="32" t="s">
        <v>93</v>
      </c>
      <c r="C13" s="32" t="s">
        <v>94</v>
      </c>
      <c r="D13" s="33" t="s">
        <v>95</v>
      </c>
      <c r="E13" s="33" t="s">
        <v>96</v>
      </c>
      <c r="F13" s="33" t="s">
        <v>97</v>
      </c>
      <c r="G13" s="33" t="s">
        <v>98</v>
      </c>
    </row>
    <row r="14" spans="1:28" ht="14.25" x14ac:dyDescent="0.2">
      <c r="A14" s="34">
        <v>1</v>
      </c>
      <c r="B14" s="34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</row>
    <row r="15" spans="1:28" ht="31.5" customHeight="1" x14ac:dyDescent="0.2">
      <c r="A15" s="882" t="s">
        <v>99</v>
      </c>
      <c r="B15" s="883"/>
      <c r="C15" s="883"/>
      <c r="D15" s="883"/>
      <c r="E15" s="883"/>
      <c r="F15" s="883"/>
      <c r="G15" s="884"/>
    </row>
    <row r="16" spans="1:28" ht="26.25" customHeight="1" x14ac:dyDescent="0.2">
      <c r="A16" s="32"/>
      <c r="B16" s="35" t="s">
        <v>100</v>
      </c>
      <c r="C16" s="32" t="s">
        <v>101</v>
      </c>
      <c r="D16" s="36">
        <v>12</v>
      </c>
      <c r="E16" s="36"/>
      <c r="F16" s="36"/>
      <c r="G16" s="36"/>
    </row>
    <row r="17" spans="1:7" ht="26.25" customHeight="1" x14ac:dyDescent="0.2">
      <c r="A17" s="32"/>
      <c r="B17" s="35" t="s">
        <v>102</v>
      </c>
      <c r="C17" s="32" t="s">
        <v>104</v>
      </c>
      <c r="D17" s="36">
        <v>6</v>
      </c>
      <c r="E17" s="36"/>
      <c r="F17" s="36"/>
      <c r="G17" s="36"/>
    </row>
    <row r="18" spans="1:7" ht="26.25" customHeight="1" x14ac:dyDescent="0.2">
      <c r="A18" s="32"/>
      <c r="B18" s="35" t="s">
        <v>103</v>
      </c>
      <c r="C18" s="32" t="s">
        <v>105</v>
      </c>
      <c r="D18" s="36">
        <v>30</v>
      </c>
      <c r="E18" s="36"/>
      <c r="F18" s="36"/>
      <c r="G18" s="36"/>
    </row>
    <row r="19" spans="1:7" ht="20.25" customHeight="1" x14ac:dyDescent="0.2">
      <c r="A19" s="885"/>
      <c r="B19" s="887" t="s">
        <v>162</v>
      </c>
      <c r="C19" s="32" t="s">
        <v>123</v>
      </c>
      <c r="D19" s="37" t="s">
        <v>163</v>
      </c>
      <c r="E19" s="889"/>
      <c r="F19" s="889"/>
      <c r="G19" s="889"/>
    </row>
    <row r="20" spans="1:7" ht="33" customHeight="1" x14ac:dyDescent="0.2">
      <c r="A20" s="886"/>
      <c r="B20" s="888"/>
      <c r="C20" s="38" t="s">
        <v>164</v>
      </c>
      <c r="D20" s="39" t="s">
        <v>165</v>
      </c>
      <c r="E20" s="890"/>
      <c r="F20" s="890"/>
      <c r="G20" s="890"/>
    </row>
    <row r="21" spans="1:7" ht="35.25" customHeight="1" x14ac:dyDescent="0.2">
      <c r="A21" s="32"/>
      <c r="B21" s="35" t="s">
        <v>106</v>
      </c>
      <c r="C21" s="40" t="s">
        <v>107</v>
      </c>
      <c r="D21" s="41">
        <v>122</v>
      </c>
      <c r="E21" s="36"/>
      <c r="F21" s="36"/>
      <c r="G21" s="36"/>
    </row>
    <row r="22" spans="1:7" ht="31.5" customHeight="1" x14ac:dyDescent="0.2">
      <c r="A22" s="874" t="s">
        <v>166</v>
      </c>
      <c r="B22" s="875"/>
      <c r="C22" s="875"/>
      <c r="D22" s="875"/>
      <c r="E22" s="875"/>
      <c r="F22" s="875"/>
      <c r="G22" s="876"/>
    </row>
    <row r="23" spans="1:7" ht="26.25" customHeight="1" x14ac:dyDescent="0.2">
      <c r="A23" s="32"/>
      <c r="B23" s="877" t="s">
        <v>108</v>
      </c>
      <c r="C23" s="878"/>
      <c r="D23" s="878"/>
      <c r="E23" s="878"/>
      <c r="F23" s="879"/>
      <c r="G23" s="36"/>
    </row>
    <row r="24" spans="1:7" ht="34.5" customHeight="1" x14ac:dyDescent="0.2">
      <c r="A24" s="32"/>
      <c r="B24" s="35" t="s">
        <v>109</v>
      </c>
      <c r="C24" s="32"/>
      <c r="D24" s="36"/>
      <c r="E24" s="36" t="s">
        <v>167</v>
      </c>
      <c r="F24" s="36"/>
      <c r="G24" s="36"/>
    </row>
    <row r="25" spans="1:7" ht="26.25" customHeight="1" x14ac:dyDescent="0.2">
      <c r="A25" s="32"/>
      <c r="B25" s="35" t="s">
        <v>110</v>
      </c>
      <c r="C25" s="32" t="s">
        <v>107</v>
      </c>
      <c r="D25" s="36">
        <v>122</v>
      </c>
      <c r="E25" s="36"/>
      <c r="F25" s="36"/>
      <c r="G25" s="36"/>
    </row>
    <row r="26" spans="1:7" ht="33" customHeight="1" x14ac:dyDescent="0.2">
      <c r="A26" s="32"/>
      <c r="B26" s="42" t="s">
        <v>111</v>
      </c>
      <c r="C26" s="32"/>
      <c r="D26" s="36"/>
      <c r="E26" s="36"/>
      <c r="F26" s="36"/>
      <c r="G26" s="36"/>
    </row>
    <row r="27" spans="1:7" ht="26.25" customHeight="1" x14ac:dyDescent="0.2">
      <c r="A27" s="32"/>
      <c r="B27" s="35" t="s">
        <v>112</v>
      </c>
      <c r="C27" s="32"/>
      <c r="D27" s="36"/>
      <c r="E27" s="36"/>
      <c r="F27" s="36"/>
      <c r="G27" s="36"/>
    </row>
    <row r="28" spans="1:7" ht="26.25" customHeight="1" x14ac:dyDescent="0.2">
      <c r="A28" s="32"/>
      <c r="B28" s="35" t="s">
        <v>113</v>
      </c>
      <c r="C28" s="32"/>
      <c r="D28" s="36"/>
      <c r="E28" s="36" t="s">
        <v>114</v>
      </c>
      <c r="F28" s="36"/>
      <c r="G28" s="36"/>
    </row>
    <row r="29" spans="1:7" s="45" customFormat="1" ht="26.25" customHeight="1" x14ac:dyDescent="0.2">
      <c r="A29" s="33"/>
      <c r="B29" s="43" t="s">
        <v>115</v>
      </c>
      <c r="C29" s="33" t="s">
        <v>116</v>
      </c>
      <c r="D29" s="44">
        <v>80</v>
      </c>
      <c r="E29" s="44"/>
      <c r="F29" s="44"/>
      <c r="G29" s="44"/>
    </row>
    <row r="30" spans="1:7" ht="26.25" customHeight="1" x14ac:dyDescent="0.2">
      <c r="A30" s="32"/>
      <c r="B30" s="35" t="s">
        <v>117</v>
      </c>
      <c r="C30" s="32" t="s">
        <v>107</v>
      </c>
      <c r="D30" s="36">
        <v>30</v>
      </c>
      <c r="E30" s="36"/>
      <c r="F30" s="36"/>
      <c r="G30" s="36" t="s">
        <v>125</v>
      </c>
    </row>
    <row r="31" spans="1:7" ht="120" customHeight="1" x14ac:dyDescent="0.2">
      <c r="A31" s="32"/>
      <c r="B31" s="35" t="s">
        <v>118</v>
      </c>
      <c r="C31" s="32" t="s">
        <v>101</v>
      </c>
      <c r="D31" s="36">
        <v>3</v>
      </c>
      <c r="E31" s="36" t="s">
        <v>119</v>
      </c>
      <c r="F31" s="36"/>
      <c r="G31" s="46" t="s">
        <v>120</v>
      </c>
    </row>
    <row r="32" spans="1:7" ht="49.5" customHeight="1" x14ac:dyDescent="0.2">
      <c r="A32" s="32"/>
      <c r="B32" s="35" t="s">
        <v>168</v>
      </c>
      <c r="C32" s="47" t="s">
        <v>169</v>
      </c>
      <c r="D32" s="36">
        <v>189.95</v>
      </c>
      <c r="E32" s="36"/>
      <c r="F32" s="36"/>
      <c r="G32" s="36" t="s">
        <v>170</v>
      </c>
    </row>
    <row r="33" spans="1:7" ht="26.25" customHeight="1" x14ac:dyDescent="0.2">
      <c r="A33" s="32"/>
      <c r="B33" s="35" t="s">
        <v>139</v>
      </c>
      <c r="C33" s="32" t="s">
        <v>122</v>
      </c>
      <c r="D33" s="36">
        <v>4</v>
      </c>
      <c r="E33" s="44" t="s">
        <v>171</v>
      </c>
      <c r="F33" s="36"/>
      <c r="G33" s="36"/>
    </row>
    <row r="34" spans="1:7" ht="57" x14ac:dyDescent="0.2">
      <c r="A34" s="48"/>
      <c r="B34" s="43" t="s">
        <v>172</v>
      </c>
      <c r="C34" s="33"/>
      <c r="D34" s="44"/>
      <c r="E34" s="44" t="s">
        <v>173</v>
      </c>
      <c r="F34" s="44">
        <f>D32*D33*D31*D19*2</f>
        <v>136764</v>
      </c>
      <c r="G34" s="44"/>
    </row>
    <row r="35" spans="1:7" ht="31.5" customHeight="1" x14ac:dyDescent="0.2">
      <c r="A35" s="874" t="s">
        <v>174</v>
      </c>
      <c r="B35" s="875"/>
      <c r="C35" s="875"/>
      <c r="D35" s="875"/>
      <c r="E35" s="875"/>
      <c r="F35" s="875"/>
      <c r="G35" s="876"/>
    </row>
    <row r="36" spans="1:7" s="45" customFormat="1" ht="100.5" customHeight="1" x14ac:dyDescent="0.2">
      <c r="A36" s="33"/>
      <c r="B36" s="43" t="s">
        <v>124</v>
      </c>
      <c r="C36" s="33" t="s">
        <v>101</v>
      </c>
      <c r="D36" s="44">
        <f>(3.8/20+0.2)*4</f>
        <v>1.56</v>
      </c>
      <c r="E36" s="44" t="s">
        <v>127</v>
      </c>
      <c r="F36" s="44"/>
      <c r="G36" s="49" t="s">
        <v>126</v>
      </c>
    </row>
    <row r="37" spans="1:7" ht="74.25" customHeight="1" x14ac:dyDescent="0.2">
      <c r="A37" s="32"/>
      <c r="B37" s="43" t="s">
        <v>175</v>
      </c>
      <c r="C37" s="32" t="s">
        <v>121</v>
      </c>
      <c r="D37" s="36"/>
      <c r="E37" s="36" t="s">
        <v>176</v>
      </c>
      <c r="F37" s="36">
        <f>D36*92.86*720</f>
        <v>104300.35</v>
      </c>
      <c r="G37" s="46" t="s">
        <v>177</v>
      </c>
    </row>
    <row r="38" spans="1:7" ht="45" x14ac:dyDescent="0.2">
      <c r="A38" s="48"/>
      <c r="B38" s="50" t="s">
        <v>178</v>
      </c>
      <c r="C38" s="48"/>
      <c r="D38" s="51"/>
      <c r="E38" s="51"/>
      <c r="F38" s="51">
        <f>F34+F37</f>
        <v>241064.35</v>
      </c>
      <c r="G38" s="51"/>
    </row>
    <row r="39" spans="1:7" ht="15.75" customHeight="1" x14ac:dyDescent="0.2">
      <c r="A39" s="52"/>
      <c r="B39" s="25"/>
      <c r="C39" s="25"/>
      <c r="D39" s="25"/>
      <c r="E39" s="53"/>
      <c r="F39" s="53"/>
      <c r="G39" s="53"/>
    </row>
    <row r="41" spans="1:7" ht="14.25" x14ac:dyDescent="0.2">
      <c r="A41" s="24"/>
      <c r="B41" s="54" t="s">
        <v>89</v>
      </c>
      <c r="C41" s="55" t="str">
        <f>IF([21]SourceObSm!AC12&lt;&gt;"",[21]SourceObSm!AC12,"")</f>
        <v/>
      </c>
      <c r="D41" s="56"/>
      <c r="E41" s="56"/>
      <c r="F41" s="57" t="str">
        <f>IF([21]SourceObSm!AB12&lt;&gt;"",[21]SourceObSm!AB12,"")</f>
        <v>Поленова М.В.</v>
      </c>
      <c r="G41" s="58"/>
    </row>
    <row r="42" spans="1:7" ht="14.25" x14ac:dyDescent="0.2">
      <c r="A42" s="24"/>
      <c r="B42" s="54"/>
      <c r="C42" s="880" t="s">
        <v>90</v>
      </c>
      <c r="D42" s="880"/>
      <c r="E42" s="880"/>
      <c r="F42" s="29"/>
      <c r="G42" s="29"/>
    </row>
    <row r="43" spans="1:7" ht="14.25" x14ac:dyDescent="0.2">
      <c r="A43" s="24"/>
      <c r="B43" s="54"/>
      <c r="C43" s="59"/>
      <c r="D43" s="59"/>
      <c r="E43" s="59"/>
      <c r="F43" s="29"/>
      <c r="G43" s="29"/>
    </row>
    <row r="44" spans="1:7" ht="14.25" x14ac:dyDescent="0.2">
      <c r="A44" s="24"/>
      <c r="B44" s="54" t="s">
        <v>91</v>
      </c>
      <c r="C44" s="55" t="str">
        <f>IF([21]SourceObSm!AE12&lt;&gt;"",[21]SourceObSm!AE12,"")</f>
        <v/>
      </c>
      <c r="D44" s="56"/>
      <c r="E44" s="56"/>
      <c r="F44" s="57" t="str">
        <f>IF([21]SourceObSm!AD12&lt;&gt;"",[21]SourceObSm!AD12,"")</f>
        <v/>
      </c>
      <c r="G44" s="58"/>
    </row>
    <row r="45" spans="1:7" ht="14.25" x14ac:dyDescent="0.2">
      <c r="A45" s="24"/>
      <c r="B45" s="23"/>
      <c r="C45" s="880" t="s">
        <v>90</v>
      </c>
      <c r="D45" s="880"/>
      <c r="E45" s="880"/>
      <c r="F45" s="29"/>
      <c r="G45" s="29"/>
    </row>
  </sheetData>
  <mergeCells count="18">
    <mergeCell ref="D9:F9"/>
    <mergeCell ref="A1:D1"/>
    <mergeCell ref="B4:G4"/>
    <mergeCell ref="B5:G5"/>
    <mergeCell ref="A8:C8"/>
    <mergeCell ref="D8:F8"/>
    <mergeCell ref="A11:G11"/>
    <mergeCell ref="A15:G15"/>
    <mergeCell ref="A19:A20"/>
    <mergeCell ref="B19:B20"/>
    <mergeCell ref="E19:E20"/>
    <mergeCell ref="F19:F20"/>
    <mergeCell ref="G19:G20"/>
    <mergeCell ref="A22:G22"/>
    <mergeCell ref="B23:F23"/>
    <mergeCell ref="A35:G35"/>
    <mergeCell ref="C42:E42"/>
    <mergeCell ref="C45:E45"/>
  </mergeCells>
  <pageMargins left="0.4" right="0.2" top="0.2" bottom="0.4" header="0.2" footer="0.2"/>
  <pageSetup paperSize="9" scale="87" fitToHeight="0" orientation="landscape" verticalDpi="0" r:id="rId1"/>
  <headerFooter>
    <oddHeader>&amp;C&amp;P страница из &amp;L&amp;</oddHeader>
  </headerFooter>
  <rowBreaks count="1" manualBreakCount="1">
    <brk id="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E10"/>
  <sheetViews>
    <sheetView workbookViewId="0">
      <selection activeCell="H28" sqref="H28"/>
    </sheetView>
  </sheetViews>
  <sheetFormatPr defaultColWidth="9.140625" defaultRowHeight="15" x14ac:dyDescent="0.25"/>
  <cols>
    <col min="1" max="2" width="9.140625" style="60"/>
    <col min="3" max="3" width="12.5703125" style="60" customWidth="1"/>
    <col min="4" max="4" width="17.42578125" style="60" customWidth="1"/>
    <col min="5" max="16384" width="9.140625" style="60"/>
  </cols>
  <sheetData>
    <row r="3" spans="2:5" ht="18.75" x14ac:dyDescent="0.3">
      <c r="C3" s="61" t="s">
        <v>181</v>
      </c>
      <c r="D3" s="62"/>
    </row>
    <row r="4" spans="2:5" ht="15.75" x14ac:dyDescent="0.25">
      <c r="C4" s="62" t="s">
        <v>182</v>
      </c>
      <c r="D4" s="66">
        <f>'Сводный сметный расчет'!H69+'Сводный сметный расчет'!H78</f>
        <v>1036232.08</v>
      </c>
    </row>
    <row r="5" spans="2:5" ht="15.75" x14ac:dyDescent="0.25">
      <c r="C5" s="62" t="s">
        <v>183</v>
      </c>
      <c r="D5" s="62">
        <f>(D4)/1000</f>
        <v>1036.23208</v>
      </c>
    </row>
    <row r="6" spans="2:5" ht="15.75" x14ac:dyDescent="0.25">
      <c r="C6" s="62"/>
      <c r="D6" s="62">
        <f>POWER(D5,0.8022)</f>
        <v>262.42163198770697</v>
      </c>
    </row>
    <row r="7" spans="2:5" ht="18.75" x14ac:dyDescent="0.3">
      <c r="C7" s="63" t="s">
        <v>184</v>
      </c>
      <c r="D7" s="70">
        <f>0.04193*D6/D5</f>
        <v>1.06E-2</v>
      </c>
    </row>
    <row r="8" spans="2:5" ht="18.75" x14ac:dyDescent="0.3">
      <c r="C8" s="61" t="s">
        <v>185</v>
      </c>
      <c r="D8" s="64">
        <f>D7*100</f>
        <v>1.06</v>
      </c>
    </row>
    <row r="10" spans="2:5" ht="18.75" x14ac:dyDescent="0.3">
      <c r="B10" s="61" t="s">
        <v>186</v>
      </c>
      <c r="C10" s="61"/>
      <c r="D10" s="61">
        <f>D4*D8/100</f>
        <v>10984.060047999999</v>
      </c>
      <c r="E10" s="65" t="s">
        <v>187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B112"/>
  <sheetViews>
    <sheetView topLeftCell="A80" workbookViewId="0">
      <selection activeCell="B4" sqref="B4:B112"/>
    </sheetView>
  </sheetViews>
  <sheetFormatPr defaultRowHeight="12.75" x14ac:dyDescent="0.2"/>
  <sheetData>
    <row r="4" spans="2:2" x14ac:dyDescent="0.2">
      <c r="B4">
        <v>1</v>
      </c>
    </row>
    <row r="5" spans="2:2" x14ac:dyDescent="0.2">
      <c r="B5">
        <v>3</v>
      </c>
    </row>
    <row r="6" spans="2:2" x14ac:dyDescent="0.2">
      <c r="B6">
        <v>4</v>
      </c>
    </row>
    <row r="7" spans="2:2" x14ac:dyDescent="0.2">
      <c r="B7">
        <v>4</v>
      </c>
    </row>
    <row r="8" spans="2:2" x14ac:dyDescent="0.2">
      <c r="B8">
        <v>2</v>
      </c>
    </row>
    <row r="9" spans="2:2" x14ac:dyDescent="0.2">
      <c r="B9">
        <v>4</v>
      </c>
    </row>
    <row r="10" spans="2:2" x14ac:dyDescent="0.2">
      <c r="B10">
        <v>12</v>
      </c>
    </row>
    <row r="11" spans="2:2" x14ac:dyDescent="0.2">
      <c r="B11">
        <v>36</v>
      </c>
    </row>
    <row r="12" spans="2:2" x14ac:dyDescent="0.2">
      <c r="B12">
        <v>10</v>
      </c>
    </row>
    <row r="13" spans="2:2" x14ac:dyDescent="0.2">
      <c r="B13">
        <v>5</v>
      </c>
    </row>
    <row r="14" spans="2:2" x14ac:dyDescent="0.2">
      <c r="B14">
        <v>4</v>
      </c>
    </row>
    <row r="15" spans="2:2" x14ac:dyDescent="0.2">
      <c r="B15">
        <v>9</v>
      </c>
    </row>
    <row r="16" spans="2:2" x14ac:dyDescent="0.2">
      <c r="B16">
        <v>14</v>
      </c>
    </row>
    <row r="17" spans="2:2" x14ac:dyDescent="0.2">
      <c r="B17">
        <v>6</v>
      </c>
    </row>
    <row r="18" spans="2:2" x14ac:dyDescent="0.2">
      <c r="B18">
        <v>5</v>
      </c>
    </row>
    <row r="19" spans="2:2" x14ac:dyDescent="0.2">
      <c r="B19">
        <v>3</v>
      </c>
    </row>
    <row r="20" spans="2:2" x14ac:dyDescent="0.2">
      <c r="B20">
        <v>3</v>
      </c>
    </row>
    <row r="21" spans="2:2" x14ac:dyDescent="0.2">
      <c r="B21">
        <v>3</v>
      </c>
    </row>
    <row r="22" spans="2:2" x14ac:dyDescent="0.2">
      <c r="B22">
        <v>2</v>
      </c>
    </row>
    <row r="23" spans="2:2" x14ac:dyDescent="0.2">
      <c r="B23">
        <v>4</v>
      </c>
    </row>
    <row r="24" spans="2:2" x14ac:dyDescent="0.2">
      <c r="B24">
        <v>4</v>
      </c>
    </row>
    <row r="25" spans="2:2" x14ac:dyDescent="0.2">
      <c r="B25">
        <v>3</v>
      </c>
    </row>
    <row r="26" spans="2:2" x14ac:dyDescent="0.2">
      <c r="B26">
        <v>10</v>
      </c>
    </row>
    <row r="27" spans="2:2" x14ac:dyDescent="0.2">
      <c r="B27">
        <v>4</v>
      </c>
    </row>
    <row r="28" spans="2:2" x14ac:dyDescent="0.2">
      <c r="B28">
        <v>15</v>
      </c>
    </row>
    <row r="29" spans="2:2" x14ac:dyDescent="0.2">
      <c r="B29">
        <v>39</v>
      </c>
    </row>
    <row r="30" spans="2:2" x14ac:dyDescent="0.2">
      <c r="B30">
        <v>10</v>
      </c>
    </row>
    <row r="31" spans="2:2" x14ac:dyDescent="0.2">
      <c r="B31">
        <v>9</v>
      </c>
    </row>
    <row r="32" spans="2:2" x14ac:dyDescent="0.2">
      <c r="B32">
        <v>4</v>
      </c>
    </row>
    <row r="33" spans="2:2" x14ac:dyDescent="0.2">
      <c r="B33">
        <v>15</v>
      </c>
    </row>
    <row r="34" spans="2:2" x14ac:dyDescent="0.2">
      <c r="B34">
        <v>9</v>
      </c>
    </row>
    <row r="35" spans="2:2" x14ac:dyDescent="0.2">
      <c r="B35">
        <v>6</v>
      </c>
    </row>
    <row r="36" spans="2:2" x14ac:dyDescent="0.2">
      <c r="B36">
        <v>7</v>
      </c>
    </row>
    <row r="37" spans="2:2" x14ac:dyDescent="0.2">
      <c r="B37">
        <v>3</v>
      </c>
    </row>
    <row r="38" spans="2:2" x14ac:dyDescent="0.2">
      <c r="B38">
        <v>4</v>
      </c>
    </row>
    <row r="39" spans="2:2" x14ac:dyDescent="0.2">
      <c r="B39">
        <v>6</v>
      </c>
    </row>
    <row r="40" spans="2:2" x14ac:dyDescent="0.2">
      <c r="B40">
        <v>4</v>
      </c>
    </row>
    <row r="41" spans="2:2" x14ac:dyDescent="0.2">
      <c r="B41">
        <v>3</v>
      </c>
    </row>
    <row r="42" spans="2:2" x14ac:dyDescent="0.2">
      <c r="B42">
        <v>10</v>
      </c>
    </row>
    <row r="43" spans="2:2" x14ac:dyDescent="0.2">
      <c r="B43">
        <v>4</v>
      </c>
    </row>
    <row r="44" spans="2:2" x14ac:dyDescent="0.2">
      <c r="B44">
        <v>8</v>
      </c>
    </row>
    <row r="45" spans="2:2" x14ac:dyDescent="0.2">
      <c r="B45">
        <v>3</v>
      </c>
    </row>
    <row r="46" spans="2:2" x14ac:dyDescent="0.2">
      <c r="B46">
        <v>2</v>
      </c>
    </row>
    <row r="47" spans="2:2" x14ac:dyDescent="0.2">
      <c r="B47">
        <v>4</v>
      </c>
    </row>
    <row r="48" spans="2:2" x14ac:dyDescent="0.2">
      <c r="B48">
        <v>4</v>
      </c>
    </row>
    <row r="49" spans="2:2" x14ac:dyDescent="0.2">
      <c r="B49">
        <v>12</v>
      </c>
    </row>
    <row r="50" spans="2:2" x14ac:dyDescent="0.2">
      <c r="B50">
        <v>4</v>
      </c>
    </row>
    <row r="51" spans="2:2" x14ac:dyDescent="0.2">
      <c r="B51">
        <v>7</v>
      </c>
    </row>
    <row r="52" spans="2:2" x14ac:dyDescent="0.2">
      <c r="B52">
        <v>4</v>
      </c>
    </row>
    <row r="53" spans="2:2" x14ac:dyDescent="0.2">
      <c r="B53">
        <v>7</v>
      </c>
    </row>
    <row r="54" spans="2:2" x14ac:dyDescent="0.2">
      <c r="B54">
        <v>5</v>
      </c>
    </row>
    <row r="55" spans="2:2" x14ac:dyDescent="0.2">
      <c r="B55">
        <v>4</v>
      </c>
    </row>
    <row r="56" spans="2:2" x14ac:dyDescent="0.2">
      <c r="B56">
        <v>6</v>
      </c>
    </row>
    <row r="57" spans="2:2" x14ac:dyDescent="0.2">
      <c r="B57">
        <v>4</v>
      </c>
    </row>
    <row r="58" spans="2:2" x14ac:dyDescent="0.2">
      <c r="B58">
        <v>6</v>
      </c>
    </row>
    <row r="59" spans="2:2" x14ac:dyDescent="0.2">
      <c r="B59">
        <v>4</v>
      </c>
    </row>
    <row r="60" spans="2:2" x14ac:dyDescent="0.2">
      <c r="B60">
        <v>8</v>
      </c>
    </row>
    <row r="61" spans="2:2" x14ac:dyDescent="0.2">
      <c r="B61">
        <v>6</v>
      </c>
    </row>
    <row r="62" spans="2:2" x14ac:dyDescent="0.2">
      <c r="B62">
        <v>5</v>
      </c>
    </row>
    <row r="63" spans="2:2" x14ac:dyDescent="0.2">
      <c r="B63">
        <v>2</v>
      </c>
    </row>
    <row r="64" spans="2:2" x14ac:dyDescent="0.2">
      <c r="B64">
        <v>4</v>
      </c>
    </row>
    <row r="65" spans="2:2" x14ac:dyDescent="0.2">
      <c r="B65">
        <v>12</v>
      </c>
    </row>
    <row r="66" spans="2:2" x14ac:dyDescent="0.2">
      <c r="B66">
        <v>11</v>
      </c>
    </row>
    <row r="67" spans="2:2" x14ac:dyDescent="0.2">
      <c r="B67">
        <v>17</v>
      </c>
    </row>
    <row r="68" spans="2:2" x14ac:dyDescent="0.2">
      <c r="B68">
        <v>7</v>
      </c>
    </row>
    <row r="69" spans="2:2" x14ac:dyDescent="0.2">
      <c r="B69">
        <v>7</v>
      </c>
    </row>
    <row r="70" spans="2:2" x14ac:dyDescent="0.2">
      <c r="B70">
        <v>7</v>
      </c>
    </row>
    <row r="71" spans="2:2" x14ac:dyDescent="0.2">
      <c r="B71">
        <v>35</v>
      </c>
    </row>
    <row r="72" spans="2:2" x14ac:dyDescent="0.2">
      <c r="B72">
        <v>3</v>
      </c>
    </row>
    <row r="73" spans="2:2" x14ac:dyDescent="0.2">
      <c r="B73">
        <v>3</v>
      </c>
    </row>
    <row r="74" spans="2:2" x14ac:dyDescent="0.2">
      <c r="B74">
        <v>3</v>
      </c>
    </row>
    <row r="75" spans="2:2" x14ac:dyDescent="0.2">
      <c r="B75">
        <v>3</v>
      </c>
    </row>
    <row r="76" spans="2:2" x14ac:dyDescent="0.2">
      <c r="B76">
        <v>3</v>
      </c>
    </row>
    <row r="77" spans="2:2" x14ac:dyDescent="0.2">
      <c r="B77">
        <v>2</v>
      </c>
    </row>
    <row r="78" spans="2:2" x14ac:dyDescent="0.2">
      <c r="B78">
        <v>4</v>
      </c>
    </row>
    <row r="79" spans="2:2" x14ac:dyDescent="0.2">
      <c r="B79">
        <v>5</v>
      </c>
    </row>
    <row r="80" spans="2:2" x14ac:dyDescent="0.2">
      <c r="B80">
        <v>2</v>
      </c>
    </row>
    <row r="81" spans="2:2" x14ac:dyDescent="0.2">
      <c r="B81">
        <v>4</v>
      </c>
    </row>
    <row r="82" spans="2:2" x14ac:dyDescent="0.2">
      <c r="B82">
        <v>2</v>
      </c>
    </row>
    <row r="83" spans="2:2" x14ac:dyDescent="0.2">
      <c r="B83">
        <v>13</v>
      </c>
    </row>
    <row r="84" spans="2:2" x14ac:dyDescent="0.2">
      <c r="B84">
        <v>11</v>
      </c>
    </row>
    <row r="85" spans="2:2" x14ac:dyDescent="0.2">
      <c r="B85">
        <v>4</v>
      </c>
    </row>
    <row r="86" spans="2:2" x14ac:dyDescent="0.2">
      <c r="B86">
        <v>9</v>
      </c>
    </row>
    <row r="87" spans="2:2" x14ac:dyDescent="0.2">
      <c r="B87">
        <v>4</v>
      </c>
    </row>
    <row r="88" spans="2:2" x14ac:dyDescent="0.2">
      <c r="B88">
        <v>8</v>
      </c>
    </row>
    <row r="89" spans="2:2" x14ac:dyDescent="0.2">
      <c r="B89">
        <v>4</v>
      </c>
    </row>
    <row r="90" spans="2:2" x14ac:dyDescent="0.2">
      <c r="B90">
        <v>3</v>
      </c>
    </row>
    <row r="91" spans="2:2" x14ac:dyDescent="0.2">
      <c r="B91">
        <v>3</v>
      </c>
    </row>
    <row r="92" spans="2:2" x14ac:dyDescent="0.2">
      <c r="B92">
        <v>3</v>
      </c>
    </row>
    <row r="93" spans="2:2" x14ac:dyDescent="0.2">
      <c r="B93">
        <v>3</v>
      </c>
    </row>
    <row r="94" spans="2:2" x14ac:dyDescent="0.2">
      <c r="B94">
        <v>4</v>
      </c>
    </row>
    <row r="95" spans="2:2" x14ac:dyDescent="0.2">
      <c r="B95">
        <v>4</v>
      </c>
    </row>
    <row r="96" spans="2:2" x14ac:dyDescent="0.2">
      <c r="B96">
        <v>7</v>
      </c>
    </row>
    <row r="97" spans="2:2" x14ac:dyDescent="0.2">
      <c r="B97">
        <v>4</v>
      </c>
    </row>
    <row r="98" spans="2:2" x14ac:dyDescent="0.2">
      <c r="B98">
        <v>2</v>
      </c>
    </row>
    <row r="99" spans="2:2" x14ac:dyDescent="0.2">
      <c r="B99">
        <v>2</v>
      </c>
    </row>
    <row r="100" spans="2:2" x14ac:dyDescent="0.2">
      <c r="B100">
        <v>2</v>
      </c>
    </row>
    <row r="101" spans="2:2" x14ac:dyDescent="0.2">
      <c r="B101">
        <v>1</v>
      </c>
    </row>
    <row r="102" spans="2:2" x14ac:dyDescent="0.2">
      <c r="B102">
        <v>6</v>
      </c>
    </row>
    <row r="103" spans="2:2" x14ac:dyDescent="0.2">
      <c r="B103">
        <v>1</v>
      </c>
    </row>
    <row r="104" spans="2:2" x14ac:dyDescent="0.2">
      <c r="B104">
        <v>1</v>
      </c>
    </row>
    <row r="105" spans="2:2" x14ac:dyDescent="0.2">
      <c r="B105">
        <v>6</v>
      </c>
    </row>
    <row r="106" spans="2:2" x14ac:dyDescent="0.2">
      <c r="B106">
        <v>1</v>
      </c>
    </row>
    <row r="107" spans="2:2" x14ac:dyDescent="0.2">
      <c r="B107">
        <v>2</v>
      </c>
    </row>
    <row r="108" spans="2:2" x14ac:dyDescent="0.2">
      <c r="B108">
        <v>2</v>
      </c>
    </row>
    <row r="109" spans="2:2" x14ac:dyDescent="0.2">
      <c r="B109">
        <v>1</v>
      </c>
    </row>
    <row r="110" spans="2:2" x14ac:dyDescent="0.2">
      <c r="B110">
        <v>4</v>
      </c>
    </row>
    <row r="111" spans="2:2" x14ac:dyDescent="0.2">
      <c r="B111">
        <v>2</v>
      </c>
    </row>
    <row r="112" spans="2:2" x14ac:dyDescent="0.2">
      <c r="B112">
        <v>4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85" zoomScaleNormal="85" workbookViewId="0">
      <selection activeCell="D11" sqref="A1:D11"/>
    </sheetView>
  </sheetViews>
  <sheetFormatPr defaultRowHeight="15" x14ac:dyDescent="0.25"/>
  <cols>
    <col min="1" max="1" width="11.28515625" style="637" customWidth="1"/>
    <col min="2" max="2" width="53" style="630" customWidth="1"/>
    <col min="3" max="4" width="21.5703125" style="630" customWidth="1"/>
    <col min="5" max="5" width="9.140625" style="630"/>
    <col min="6" max="6" width="15.7109375" style="630" customWidth="1"/>
    <col min="7" max="7" width="9.140625" style="630"/>
    <col min="8" max="9" width="10.28515625" style="630" bestFit="1" customWidth="1"/>
    <col min="10" max="16384" width="9.140625" style="630"/>
  </cols>
  <sheetData>
    <row r="1" spans="1:8" ht="31.5" customHeight="1" x14ac:dyDescent="0.25">
      <c r="A1" s="697" t="s">
        <v>1597</v>
      </c>
      <c r="B1" s="697"/>
      <c r="C1" s="697"/>
      <c r="D1" s="697"/>
    </row>
    <row r="2" spans="1:8" ht="34.5" customHeight="1" x14ac:dyDescent="0.25">
      <c r="A2" s="698" t="s">
        <v>1596</v>
      </c>
      <c r="B2" s="698"/>
      <c r="C2" s="698"/>
      <c r="D2" s="698"/>
    </row>
    <row r="3" spans="1:8" ht="15.75" x14ac:dyDescent="0.25">
      <c r="A3" s="631"/>
    </row>
    <row r="4" spans="1:8" ht="55.5" customHeight="1" x14ac:dyDescent="0.25">
      <c r="A4" s="699" t="s">
        <v>1</v>
      </c>
      <c r="B4" s="699" t="s">
        <v>517</v>
      </c>
      <c r="C4" s="699" t="s">
        <v>1232</v>
      </c>
      <c r="D4" s="699"/>
    </row>
    <row r="5" spans="1:8" ht="66.75" customHeight="1" x14ac:dyDescent="0.25">
      <c r="A5" s="699"/>
      <c r="B5" s="699"/>
      <c r="C5" s="632" t="s">
        <v>1233</v>
      </c>
      <c r="D5" s="632" t="s">
        <v>1235</v>
      </c>
    </row>
    <row r="6" spans="1:8" ht="15.75" x14ac:dyDescent="0.25">
      <c r="A6" s="633">
        <v>1</v>
      </c>
      <c r="B6" s="633">
        <v>2</v>
      </c>
      <c r="C6" s="633">
        <v>3</v>
      </c>
      <c r="D6" s="633">
        <v>4</v>
      </c>
    </row>
    <row r="7" spans="1:8" ht="37.5" customHeight="1" x14ac:dyDescent="0.25">
      <c r="A7" s="634">
        <v>1</v>
      </c>
      <c r="B7" s="635" t="s">
        <v>1598</v>
      </c>
      <c r="C7" s="636">
        <v>44576</v>
      </c>
      <c r="D7" s="636">
        <v>44773</v>
      </c>
    </row>
    <row r="8" spans="1:8" ht="133.5" customHeight="1" x14ac:dyDescent="0.25">
      <c r="A8" s="634">
        <v>2</v>
      </c>
      <c r="B8" s="635" t="s">
        <v>1599</v>
      </c>
      <c r="C8" s="636">
        <v>44682</v>
      </c>
      <c r="D8" s="636">
        <v>45231</v>
      </c>
    </row>
    <row r="11" spans="1:8" ht="15.75" x14ac:dyDescent="0.25">
      <c r="B11" s="638" t="s">
        <v>1600</v>
      </c>
    </row>
    <row r="13" spans="1:8" x14ac:dyDescent="0.25">
      <c r="H13" s="639"/>
    </row>
  </sheetData>
  <mergeCells count="5">
    <mergeCell ref="A1:D1"/>
    <mergeCell ref="A2:D2"/>
    <mergeCell ref="A4:A5"/>
    <mergeCell ref="B4:B5"/>
    <mergeCell ref="C4:D4"/>
  </mergeCells>
  <printOptions horizontalCentered="1"/>
  <pageMargins left="0.78740157480314965" right="0.78740157480314965" top="0.78740157480314965" bottom="1.5748031496062993" header="0" footer="0"/>
  <pageSetup paperSize="9" scale="8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33"/>
  <sheetViews>
    <sheetView zoomScaleNormal="100" zoomScaleSheetLayoutView="115" workbookViewId="0">
      <pane ySplit="2" topLeftCell="A3" activePane="bottomLeft" state="frozen"/>
      <selection pane="bottomLeft" activeCell="B20" sqref="B20"/>
    </sheetView>
  </sheetViews>
  <sheetFormatPr defaultColWidth="9.140625" defaultRowHeight="15" outlineLevelRow="1" x14ac:dyDescent="0.25"/>
  <cols>
    <col min="1" max="1" width="7.85546875" style="565" customWidth="1"/>
    <col min="2" max="2" width="99.7109375" style="603" customWidth="1"/>
    <col min="3" max="3" width="26.5703125" style="565" customWidth="1"/>
    <col min="4" max="5" width="13.5703125" style="604" customWidth="1"/>
    <col min="6" max="6" width="8.85546875" style="565" hidden="1" customWidth="1"/>
    <col min="7" max="8" width="0" style="565" hidden="1" customWidth="1"/>
    <col min="9" max="16384" width="9.140625" style="565"/>
  </cols>
  <sheetData>
    <row r="1" spans="1:16384" ht="36.75" customHeight="1" x14ac:dyDescent="0.25">
      <c r="A1" s="700" t="s">
        <v>1280</v>
      </c>
      <c r="B1" s="701"/>
      <c r="C1" s="701"/>
      <c r="D1" s="701"/>
      <c r="E1" s="702"/>
      <c r="F1" s="703" t="s">
        <v>1281</v>
      </c>
      <c r="G1" s="704"/>
      <c r="H1" s="705"/>
      <c r="I1" s="563"/>
      <c r="J1" s="563"/>
      <c r="K1" s="563"/>
      <c r="L1" s="563"/>
      <c r="M1" s="563"/>
      <c r="N1" s="563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</row>
    <row r="2" spans="1:16384" ht="34.5" customHeight="1" x14ac:dyDescent="0.25">
      <c r="A2" s="566" t="s">
        <v>88</v>
      </c>
      <c r="B2" s="567" t="s">
        <v>1282</v>
      </c>
      <c r="C2" s="568" t="s">
        <v>1283</v>
      </c>
      <c r="D2" s="569" t="s">
        <v>1284</v>
      </c>
      <c r="E2" s="567" t="s">
        <v>1285</v>
      </c>
      <c r="F2" s="570">
        <v>2021</v>
      </c>
      <c r="G2" s="571">
        <v>2022</v>
      </c>
      <c r="H2" s="571">
        <v>2023</v>
      </c>
      <c r="I2" s="572"/>
      <c r="J2" s="572"/>
      <c r="K2" s="572"/>
      <c r="L2" s="572"/>
      <c r="M2" s="706"/>
      <c r="N2" s="706"/>
      <c r="O2" s="573"/>
      <c r="P2" s="574"/>
      <c r="Q2" s="575"/>
      <c r="R2" s="574"/>
      <c r="S2" s="707"/>
      <c r="T2" s="708"/>
      <c r="U2" s="574"/>
      <c r="V2" s="574"/>
      <c r="W2" s="575"/>
      <c r="X2" s="574"/>
      <c r="Y2" s="707"/>
      <c r="Z2" s="708"/>
      <c r="AA2" s="574"/>
      <c r="AB2" s="574"/>
      <c r="AC2" s="575"/>
      <c r="AD2" s="574"/>
      <c r="AE2" s="707"/>
      <c r="AF2" s="708"/>
      <c r="AG2" s="574"/>
      <c r="AH2" s="574"/>
      <c r="AI2" s="575"/>
      <c r="AJ2" s="574"/>
      <c r="AK2" s="703"/>
      <c r="AL2" s="705"/>
      <c r="AM2" s="576"/>
      <c r="AN2" s="576"/>
      <c r="AO2" s="577"/>
      <c r="AP2" s="576"/>
      <c r="AQ2" s="703"/>
      <c r="AR2" s="705"/>
      <c r="AS2" s="576"/>
      <c r="AT2" s="576"/>
      <c r="AU2" s="577"/>
      <c r="AV2" s="576"/>
      <c r="AW2" s="703"/>
      <c r="AX2" s="705"/>
      <c r="AY2" s="576"/>
      <c r="AZ2" s="576"/>
      <c r="BA2" s="577"/>
      <c r="BB2" s="576"/>
      <c r="BC2" s="703"/>
      <c r="BD2" s="705"/>
      <c r="BE2" s="576"/>
      <c r="BF2" s="576"/>
      <c r="BG2" s="577"/>
      <c r="BH2" s="576"/>
      <c r="BI2" s="703"/>
      <c r="BJ2" s="705"/>
      <c r="BK2" s="576"/>
      <c r="BL2" s="576"/>
      <c r="BM2" s="577"/>
      <c r="BN2" s="576"/>
      <c r="BO2" s="703"/>
      <c r="BP2" s="705"/>
      <c r="BQ2" s="576"/>
      <c r="BR2" s="576"/>
      <c r="BS2" s="577"/>
      <c r="BT2" s="576"/>
      <c r="BU2" s="703"/>
      <c r="BV2" s="705"/>
      <c r="BW2" s="576"/>
      <c r="BX2" s="576"/>
      <c r="BY2" s="577"/>
      <c r="BZ2" s="576"/>
      <c r="CA2" s="703"/>
      <c r="CB2" s="705"/>
      <c r="CC2" s="576"/>
      <c r="CD2" s="576"/>
      <c r="CE2" s="577"/>
      <c r="CF2" s="576"/>
      <c r="CG2" s="703"/>
      <c r="CH2" s="705"/>
      <c r="CI2" s="576"/>
      <c r="CJ2" s="576"/>
      <c r="CK2" s="577"/>
      <c r="CL2" s="576"/>
      <c r="CM2" s="703"/>
      <c r="CN2" s="705"/>
      <c r="CO2" s="576"/>
      <c r="CP2" s="576"/>
      <c r="CQ2" s="577"/>
      <c r="CR2" s="576"/>
      <c r="CS2" s="703"/>
      <c r="CT2" s="705"/>
      <c r="CU2" s="576"/>
      <c r="CV2" s="576"/>
      <c r="CW2" s="577"/>
      <c r="CX2" s="576"/>
      <c r="CY2" s="703"/>
      <c r="CZ2" s="705"/>
      <c r="DA2" s="576"/>
      <c r="DB2" s="576"/>
      <c r="DC2" s="577"/>
      <c r="DD2" s="576"/>
      <c r="DE2" s="703"/>
      <c r="DF2" s="705"/>
      <c r="DG2" s="576"/>
      <c r="DH2" s="576"/>
      <c r="DI2" s="577"/>
      <c r="DJ2" s="576"/>
      <c r="DK2" s="703"/>
      <c r="DL2" s="705"/>
      <c r="DM2" s="576"/>
      <c r="DN2" s="576"/>
      <c r="DO2" s="577"/>
      <c r="DP2" s="576"/>
      <c r="DQ2" s="703"/>
      <c r="DR2" s="705"/>
      <c r="DS2" s="576"/>
      <c r="DT2" s="576"/>
      <c r="DU2" s="577"/>
      <c r="DV2" s="576"/>
      <c r="DW2" s="703"/>
      <c r="DX2" s="705"/>
      <c r="DY2" s="576"/>
      <c r="DZ2" s="576"/>
      <c r="EA2" s="577"/>
      <c r="EB2" s="576"/>
      <c r="EC2" s="703"/>
      <c r="ED2" s="705"/>
      <c r="EE2" s="576"/>
      <c r="EF2" s="576"/>
      <c r="EG2" s="577"/>
      <c r="EH2" s="576"/>
      <c r="EI2" s="703"/>
      <c r="EJ2" s="705"/>
      <c r="EK2" s="576"/>
      <c r="EL2" s="576"/>
      <c r="EM2" s="577"/>
      <c r="EN2" s="576"/>
      <c r="EO2" s="703"/>
      <c r="EP2" s="705"/>
      <c r="EQ2" s="576"/>
      <c r="ER2" s="576"/>
      <c r="ES2" s="577"/>
      <c r="ET2" s="576"/>
      <c r="EU2" s="703"/>
      <c r="EV2" s="705"/>
      <c r="EW2" s="576"/>
      <c r="EX2" s="576"/>
      <c r="EY2" s="577"/>
      <c r="EZ2" s="576"/>
      <c r="FA2" s="703"/>
      <c r="FB2" s="705"/>
      <c r="FC2" s="576"/>
      <c r="FD2" s="576"/>
      <c r="FE2" s="577"/>
      <c r="FF2" s="576"/>
      <c r="FG2" s="703"/>
      <c r="FH2" s="705"/>
      <c r="FI2" s="576"/>
      <c r="FJ2" s="576"/>
      <c r="FK2" s="577"/>
      <c r="FL2" s="576"/>
      <c r="FM2" s="703"/>
      <c r="FN2" s="705"/>
      <c r="FO2" s="576"/>
      <c r="FP2" s="576"/>
      <c r="FQ2" s="577"/>
      <c r="FR2" s="576"/>
      <c r="FS2" s="703"/>
      <c r="FT2" s="705"/>
      <c r="FU2" s="576"/>
      <c r="FV2" s="576"/>
      <c r="FW2" s="577"/>
      <c r="FX2" s="576"/>
      <c r="FY2" s="703"/>
      <c r="FZ2" s="705"/>
      <c r="GA2" s="576"/>
      <c r="GB2" s="576"/>
      <c r="GC2" s="577"/>
      <c r="GD2" s="576"/>
      <c r="GE2" s="703"/>
      <c r="GF2" s="705"/>
      <c r="GG2" s="576"/>
      <c r="GH2" s="576"/>
      <c r="GI2" s="577"/>
      <c r="GJ2" s="576"/>
      <c r="GK2" s="703"/>
      <c r="GL2" s="705"/>
      <c r="GM2" s="576"/>
      <c r="GN2" s="576"/>
      <c r="GO2" s="577"/>
      <c r="GP2" s="576"/>
      <c r="GQ2" s="703"/>
      <c r="GR2" s="705"/>
      <c r="GS2" s="576"/>
      <c r="GT2" s="576"/>
      <c r="GU2" s="577"/>
      <c r="GV2" s="576"/>
      <c r="GW2" s="703"/>
      <c r="GX2" s="705"/>
      <c r="GY2" s="576"/>
      <c r="GZ2" s="576"/>
      <c r="HA2" s="577"/>
      <c r="HB2" s="576"/>
      <c r="HC2" s="703"/>
      <c r="HD2" s="705"/>
      <c r="HE2" s="576"/>
      <c r="HF2" s="576"/>
      <c r="HG2" s="577"/>
      <c r="HH2" s="576"/>
      <c r="HI2" s="703"/>
      <c r="HJ2" s="705"/>
      <c r="HK2" s="576"/>
      <c r="HL2" s="576"/>
      <c r="HM2" s="577"/>
      <c r="HN2" s="576"/>
      <c r="HO2" s="703"/>
      <c r="HP2" s="705"/>
      <c r="HQ2" s="576"/>
      <c r="HR2" s="576"/>
      <c r="HS2" s="577"/>
      <c r="HT2" s="576"/>
      <c r="HU2" s="703"/>
      <c r="HV2" s="705"/>
      <c r="HW2" s="576"/>
      <c r="HX2" s="576"/>
      <c r="HY2" s="577"/>
      <c r="HZ2" s="576"/>
      <c r="IA2" s="703"/>
      <c r="IB2" s="705"/>
      <c r="IC2" s="576"/>
      <c r="ID2" s="576"/>
      <c r="IE2" s="577"/>
      <c r="IF2" s="576"/>
      <c r="IG2" s="703"/>
      <c r="IH2" s="705"/>
      <c r="II2" s="576"/>
      <c r="IJ2" s="576"/>
      <c r="IK2" s="577"/>
      <c r="IL2" s="576"/>
      <c r="IM2" s="703"/>
      <c r="IN2" s="705"/>
      <c r="IO2" s="576"/>
      <c r="IP2" s="576"/>
      <c r="IQ2" s="577"/>
      <c r="IR2" s="576"/>
      <c r="IS2" s="703"/>
      <c r="IT2" s="705"/>
      <c r="IU2" s="576"/>
      <c r="IV2" s="576"/>
      <c r="IW2" s="577"/>
      <c r="IX2" s="576"/>
      <c r="IY2" s="703"/>
      <c r="IZ2" s="705"/>
      <c r="JA2" s="576"/>
      <c r="JB2" s="576"/>
      <c r="JC2" s="577"/>
      <c r="JD2" s="576"/>
      <c r="JE2" s="703"/>
      <c r="JF2" s="705"/>
      <c r="JG2" s="576"/>
      <c r="JH2" s="576"/>
      <c r="JI2" s="577"/>
      <c r="JJ2" s="576"/>
      <c r="JK2" s="703"/>
      <c r="JL2" s="705"/>
      <c r="JM2" s="576"/>
      <c r="JN2" s="576"/>
      <c r="JO2" s="577"/>
      <c r="JP2" s="576"/>
      <c r="JQ2" s="703"/>
      <c r="JR2" s="705"/>
      <c r="JS2" s="576"/>
      <c r="JT2" s="576"/>
      <c r="JU2" s="577"/>
      <c r="JV2" s="576"/>
      <c r="JW2" s="703"/>
      <c r="JX2" s="705"/>
      <c r="JY2" s="576"/>
      <c r="JZ2" s="576"/>
      <c r="KA2" s="577"/>
      <c r="KB2" s="576"/>
      <c r="KC2" s="703"/>
      <c r="KD2" s="705"/>
      <c r="KE2" s="576"/>
      <c r="KF2" s="576"/>
      <c r="KG2" s="577"/>
      <c r="KH2" s="576"/>
      <c r="KI2" s="703"/>
      <c r="KJ2" s="705"/>
      <c r="KK2" s="576"/>
      <c r="KL2" s="576"/>
      <c r="KM2" s="577"/>
      <c r="KN2" s="576"/>
      <c r="KO2" s="703"/>
      <c r="KP2" s="705"/>
      <c r="KQ2" s="576"/>
      <c r="KR2" s="576"/>
      <c r="KS2" s="577"/>
      <c r="KT2" s="576"/>
      <c r="KU2" s="703"/>
      <c r="KV2" s="705"/>
      <c r="KW2" s="576"/>
      <c r="KX2" s="576"/>
      <c r="KY2" s="577"/>
      <c r="KZ2" s="576"/>
      <c r="LA2" s="703"/>
      <c r="LB2" s="705"/>
      <c r="LC2" s="576"/>
      <c r="LD2" s="576"/>
      <c r="LE2" s="577"/>
      <c r="LF2" s="576"/>
      <c r="LG2" s="703"/>
      <c r="LH2" s="705"/>
      <c r="LI2" s="576"/>
      <c r="LJ2" s="576"/>
      <c r="LK2" s="577"/>
      <c r="LL2" s="576"/>
      <c r="LM2" s="703"/>
      <c r="LN2" s="705"/>
      <c r="LO2" s="576"/>
      <c r="LP2" s="576"/>
      <c r="LQ2" s="577"/>
      <c r="LR2" s="576"/>
      <c r="LS2" s="703"/>
      <c r="LT2" s="705"/>
      <c r="LU2" s="576"/>
      <c r="LV2" s="576"/>
      <c r="LW2" s="577"/>
      <c r="LX2" s="576"/>
      <c r="LY2" s="703"/>
      <c r="LZ2" s="705"/>
      <c r="MA2" s="576"/>
      <c r="MB2" s="576"/>
      <c r="MC2" s="577"/>
      <c r="MD2" s="576"/>
      <c r="ME2" s="703"/>
      <c r="MF2" s="705"/>
      <c r="MG2" s="576"/>
      <c r="MH2" s="576"/>
      <c r="MI2" s="577"/>
      <c r="MJ2" s="576"/>
      <c r="MK2" s="703"/>
      <c r="ML2" s="705"/>
      <c r="MM2" s="576"/>
      <c r="MN2" s="576"/>
      <c r="MO2" s="577"/>
      <c r="MP2" s="576"/>
      <c r="MQ2" s="703"/>
      <c r="MR2" s="705"/>
      <c r="MS2" s="576"/>
      <c r="MT2" s="576"/>
      <c r="MU2" s="577"/>
      <c r="MV2" s="576"/>
      <c r="MW2" s="703"/>
      <c r="MX2" s="705"/>
      <c r="MY2" s="576"/>
      <c r="MZ2" s="576"/>
      <c r="NA2" s="577"/>
      <c r="NB2" s="576"/>
      <c r="NC2" s="703"/>
      <c r="ND2" s="705"/>
      <c r="NE2" s="576"/>
      <c r="NF2" s="576"/>
      <c r="NG2" s="577"/>
      <c r="NH2" s="576"/>
      <c r="NI2" s="703"/>
      <c r="NJ2" s="705"/>
      <c r="NK2" s="576"/>
      <c r="NL2" s="576"/>
      <c r="NM2" s="577"/>
      <c r="NN2" s="576"/>
      <c r="NO2" s="703"/>
      <c r="NP2" s="705"/>
      <c r="NQ2" s="576"/>
      <c r="NR2" s="576"/>
      <c r="NS2" s="577"/>
      <c r="NT2" s="576"/>
      <c r="NU2" s="703"/>
      <c r="NV2" s="705"/>
      <c r="NW2" s="576"/>
      <c r="NX2" s="576"/>
      <c r="NY2" s="577"/>
      <c r="NZ2" s="576"/>
      <c r="OA2" s="703"/>
      <c r="OB2" s="705"/>
      <c r="OC2" s="576"/>
      <c r="OD2" s="576"/>
      <c r="OE2" s="577"/>
      <c r="OF2" s="576"/>
      <c r="OG2" s="703"/>
      <c r="OH2" s="705"/>
      <c r="OI2" s="576"/>
      <c r="OJ2" s="576"/>
      <c r="OK2" s="577"/>
      <c r="OL2" s="576"/>
      <c r="OM2" s="703"/>
      <c r="ON2" s="705"/>
      <c r="OO2" s="576"/>
      <c r="OP2" s="576"/>
      <c r="OQ2" s="577"/>
      <c r="OR2" s="576"/>
      <c r="OS2" s="703"/>
      <c r="OT2" s="705"/>
      <c r="OU2" s="576"/>
      <c r="OV2" s="576"/>
      <c r="OW2" s="577"/>
      <c r="OX2" s="576"/>
      <c r="OY2" s="703"/>
      <c r="OZ2" s="705"/>
      <c r="PA2" s="576"/>
      <c r="PB2" s="576"/>
      <c r="PC2" s="577"/>
      <c r="PD2" s="576"/>
      <c r="PE2" s="703"/>
      <c r="PF2" s="705"/>
      <c r="PG2" s="576"/>
      <c r="PH2" s="576"/>
      <c r="PI2" s="577"/>
      <c r="PJ2" s="576"/>
      <c r="PK2" s="703"/>
      <c r="PL2" s="705"/>
      <c r="PM2" s="576"/>
      <c r="PN2" s="576"/>
      <c r="PO2" s="577"/>
      <c r="PP2" s="576"/>
      <c r="PQ2" s="703"/>
      <c r="PR2" s="705"/>
      <c r="PS2" s="576"/>
      <c r="PT2" s="576"/>
      <c r="PU2" s="577"/>
      <c r="PV2" s="576"/>
      <c r="PW2" s="703"/>
      <c r="PX2" s="705"/>
      <c r="PY2" s="576"/>
      <c r="PZ2" s="576"/>
      <c r="QA2" s="577"/>
      <c r="QB2" s="576"/>
      <c r="QC2" s="703"/>
      <c r="QD2" s="705"/>
      <c r="QE2" s="576"/>
      <c r="QF2" s="576"/>
      <c r="QG2" s="577"/>
      <c r="QH2" s="576"/>
      <c r="QI2" s="703"/>
      <c r="QJ2" s="705"/>
      <c r="QK2" s="576"/>
      <c r="QL2" s="576"/>
      <c r="QM2" s="577"/>
      <c r="QN2" s="576"/>
      <c r="QO2" s="703"/>
      <c r="QP2" s="705"/>
      <c r="QQ2" s="576"/>
      <c r="QR2" s="576"/>
      <c r="QS2" s="577"/>
      <c r="QT2" s="576"/>
      <c r="QU2" s="703"/>
      <c r="QV2" s="705"/>
      <c r="QW2" s="576"/>
      <c r="QX2" s="576"/>
      <c r="QY2" s="577"/>
      <c r="QZ2" s="576"/>
      <c r="RA2" s="703"/>
      <c r="RB2" s="705"/>
      <c r="RC2" s="576"/>
      <c r="RD2" s="576"/>
      <c r="RE2" s="577"/>
      <c r="RF2" s="576"/>
      <c r="RG2" s="703"/>
      <c r="RH2" s="705"/>
      <c r="RI2" s="576"/>
      <c r="RJ2" s="576"/>
      <c r="RK2" s="577"/>
      <c r="RL2" s="576"/>
      <c r="RM2" s="703"/>
      <c r="RN2" s="705"/>
      <c r="RO2" s="576"/>
      <c r="RP2" s="576"/>
      <c r="RQ2" s="577"/>
      <c r="RR2" s="576"/>
      <c r="RS2" s="703"/>
      <c r="RT2" s="705"/>
      <c r="RU2" s="576"/>
      <c r="RV2" s="576"/>
      <c r="RW2" s="577"/>
      <c r="RX2" s="576"/>
      <c r="RY2" s="703"/>
      <c r="RZ2" s="705"/>
      <c r="SA2" s="576"/>
      <c r="SB2" s="576"/>
      <c r="SC2" s="577"/>
      <c r="SD2" s="576"/>
      <c r="SE2" s="703"/>
      <c r="SF2" s="705"/>
      <c r="SG2" s="576"/>
      <c r="SH2" s="576"/>
      <c r="SI2" s="577"/>
      <c r="SJ2" s="576"/>
      <c r="SK2" s="703"/>
      <c r="SL2" s="705"/>
      <c r="SM2" s="576"/>
      <c r="SN2" s="576"/>
      <c r="SO2" s="577"/>
      <c r="SP2" s="576"/>
      <c r="SQ2" s="703"/>
      <c r="SR2" s="705"/>
      <c r="SS2" s="576"/>
      <c r="ST2" s="576"/>
      <c r="SU2" s="577"/>
      <c r="SV2" s="576"/>
      <c r="SW2" s="703"/>
      <c r="SX2" s="705"/>
      <c r="SY2" s="576"/>
      <c r="SZ2" s="576"/>
      <c r="TA2" s="577"/>
      <c r="TB2" s="576"/>
      <c r="TC2" s="703"/>
      <c r="TD2" s="705"/>
      <c r="TE2" s="576"/>
      <c r="TF2" s="576"/>
      <c r="TG2" s="577"/>
      <c r="TH2" s="576"/>
      <c r="TI2" s="703"/>
      <c r="TJ2" s="705"/>
      <c r="TK2" s="576"/>
      <c r="TL2" s="576"/>
      <c r="TM2" s="577"/>
      <c r="TN2" s="576"/>
      <c r="TO2" s="703"/>
      <c r="TP2" s="705"/>
      <c r="TQ2" s="576"/>
      <c r="TR2" s="576"/>
      <c r="TS2" s="577"/>
      <c r="TT2" s="576"/>
      <c r="TU2" s="703"/>
      <c r="TV2" s="705"/>
      <c r="TW2" s="576"/>
      <c r="TX2" s="576"/>
      <c r="TY2" s="577"/>
      <c r="TZ2" s="576"/>
      <c r="UA2" s="703"/>
      <c r="UB2" s="705"/>
      <c r="UC2" s="576"/>
      <c r="UD2" s="576"/>
      <c r="UE2" s="577"/>
      <c r="UF2" s="576"/>
      <c r="UG2" s="703"/>
      <c r="UH2" s="705"/>
      <c r="UI2" s="576"/>
      <c r="UJ2" s="576"/>
      <c r="UK2" s="577"/>
      <c r="UL2" s="576"/>
      <c r="UM2" s="703"/>
      <c r="UN2" s="705"/>
      <c r="UO2" s="576"/>
      <c r="UP2" s="576"/>
      <c r="UQ2" s="577"/>
      <c r="UR2" s="576"/>
      <c r="US2" s="703"/>
      <c r="UT2" s="705"/>
      <c r="UU2" s="576"/>
      <c r="UV2" s="576"/>
      <c r="UW2" s="577"/>
      <c r="UX2" s="576"/>
      <c r="UY2" s="703"/>
      <c r="UZ2" s="705"/>
      <c r="VA2" s="576"/>
      <c r="VB2" s="576"/>
      <c r="VC2" s="577"/>
      <c r="VD2" s="576"/>
      <c r="VE2" s="703"/>
      <c r="VF2" s="705"/>
      <c r="VG2" s="576"/>
      <c r="VH2" s="576"/>
      <c r="VI2" s="577"/>
      <c r="VJ2" s="576"/>
      <c r="VK2" s="703"/>
      <c r="VL2" s="705"/>
      <c r="VM2" s="576"/>
      <c r="VN2" s="576"/>
      <c r="VO2" s="577"/>
      <c r="VP2" s="576"/>
      <c r="VQ2" s="703"/>
      <c r="VR2" s="705"/>
      <c r="VS2" s="576"/>
      <c r="VT2" s="576"/>
      <c r="VU2" s="577"/>
      <c r="VV2" s="576"/>
      <c r="VW2" s="703"/>
      <c r="VX2" s="705"/>
      <c r="VY2" s="576"/>
      <c r="VZ2" s="576"/>
      <c r="WA2" s="577"/>
      <c r="WB2" s="576"/>
      <c r="WC2" s="703"/>
      <c r="WD2" s="705"/>
      <c r="WE2" s="576"/>
      <c r="WF2" s="576"/>
      <c r="WG2" s="577"/>
      <c r="WH2" s="576"/>
      <c r="WI2" s="703"/>
      <c r="WJ2" s="705"/>
      <c r="WK2" s="576"/>
      <c r="WL2" s="576"/>
      <c r="WM2" s="577"/>
      <c r="WN2" s="576"/>
      <c r="WO2" s="703"/>
      <c r="WP2" s="705"/>
      <c r="WQ2" s="576"/>
      <c r="WR2" s="576"/>
      <c r="WS2" s="577"/>
      <c r="WT2" s="576"/>
      <c r="WU2" s="703"/>
      <c r="WV2" s="705"/>
      <c r="WW2" s="576"/>
      <c r="WX2" s="576"/>
      <c r="WY2" s="577"/>
      <c r="WZ2" s="576"/>
      <c r="XA2" s="703"/>
      <c r="XB2" s="705"/>
      <c r="XC2" s="576"/>
      <c r="XD2" s="576"/>
      <c r="XE2" s="577"/>
      <c r="XF2" s="576"/>
      <c r="XG2" s="703"/>
      <c r="XH2" s="705"/>
      <c r="XI2" s="576"/>
      <c r="XJ2" s="576"/>
      <c r="XK2" s="577"/>
      <c r="XL2" s="576"/>
      <c r="XM2" s="703"/>
      <c r="XN2" s="705"/>
      <c r="XO2" s="576"/>
      <c r="XP2" s="576"/>
      <c r="XQ2" s="577"/>
      <c r="XR2" s="576"/>
      <c r="XS2" s="703"/>
      <c r="XT2" s="705"/>
      <c r="XU2" s="576"/>
      <c r="XV2" s="576"/>
      <c r="XW2" s="577"/>
      <c r="XX2" s="576"/>
      <c r="XY2" s="703"/>
      <c r="XZ2" s="705"/>
      <c r="YA2" s="576"/>
      <c r="YB2" s="576"/>
      <c r="YC2" s="577"/>
      <c r="YD2" s="576"/>
      <c r="YE2" s="703"/>
      <c r="YF2" s="705"/>
      <c r="YG2" s="576"/>
      <c r="YH2" s="576"/>
      <c r="YI2" s="577"/>
      <c r="YJ2" s="576"/>
      <c r="YK2" s="703"/>
      <c r="YL2" s="705"/>
      <c r="YM2" s="576"/>
      <c r="YN2" s="576"/>
      <c r="YO2" s="577"/>
      <c r="YP2" s="576"/>
      <c r="YQ2" s="703"/>
      <c r="YR2" s="705"/>
      <c r="YS2" s="576"/>
      <c r="YT2" s="576"/>
      <c r="YU2" s="577"/>
      <c r="YV2" s="576"/>
      <c r="YW2" s="703"/>
      <c r="YX2" s="705"/>
      <c r="YY2" s="576"/>
      <c r="YZ2" s="576"/>
      <c r="ZA2" s="577"/>
      <c r="ZB2" s="576"/>
      <c r="ZC2" s="703"/>
      <c r="ZD2" s="705"/>
      <c r="ZE2" s="576"/>
      <c r="ZF2" s="576"/>
      <c r="ZG2" s="577"/>
      <c r="ZH2" s="576"/>
      <c r="ZI2" s="703"/>
      <c r="ZJ2" s="705"/>
      <c r="ZK2" s="576"/>
      <c r="ZL2" s="576"/>
      <c r="ZM2" s="577"/>
      <c r="ZN2" s="576"/>
      <c r="ZO2" s="703"/>
      <c r="ZP2" s="705"/>
      <c r="ZQ2" s="576"/>
      <c r="ZR2" s="576"/>
      <c r="ZS2" s="577"/>
      <c r="ZT2" s="576"/>
      <c r="ZU2" s="703"/>
      <c r="ZV2" s="705"/>
      <c r="ZW2" s="576"/>
      <c r="ZX2" s="576"/>
      <c r="ZY2" s="577"/>
      <c r="ZZ2" s="576"/>
      <c r="AAA2" s="703"/>
      <c r="AAB2" s="705"/>
      <c r="AAC2" s="576"/>
      <c r="AAD2" s="576"/>
      <c r="AAE2" s="577"/>
      <c r="AAF2" s="576"/>
      <c r="AAG2" s="703"/>
      <c r="AAH2" s="705"/>
      <c r="AAI2" s="576"/>
      <c r="AAJ2" s="576"/>
      <c r="AAK2" s="577"/>
      <c r="AAL2" s="576"/>
      <c r="AAM2" s="703"/>
      <c r="AAN2" s="705"/>
      <c r="AAO2" s="576"/>
      <c r="AAP2" s="576"/>
      <c r="AAQ2" s="577"/>
      <c r="AAR2" s="576"/>
      <c r="AAS2" s="703"/>
      <c r="AAT2" s="705"/>
      <c r="AAU2" s="576"/>
      <c r="AAV2" s="576"/>
      <c r="AAW2" s="577"/>
      <c r="AAX2" s="576"/>
      <c r="AAY2" s="703"/>
      <c r="AAZ2" s="705"/>
      <c r="ABA2" s="576"/>
      <c r="ABB2" s="576"/>
      <c r="ABC2" s="577"/>
      <c r="ABD2" s="576"/>
      <c r="ABE2" s="703"/>
      <c r="ABF2" s="705"/>
      <c r="ABG2" s="576"/>
      <c r="ABH2" s="576"/>
      <c r="ABI2" s="577"/>
      <c r="ABJ2" s="576"/>
      <c r="ABK2" s="703"/>
      <c r="ABL2" s="705"/>
      <c r="ABM2" s="576"/>
      <c r="ABN2" s="576"/>
      <c r="ABO2" s="577"/>
      <c r="ABP2" s="576"/>
      <c r="ABQ2" s="703"/>
      <c r="ABR2" s="705"/>
      <c r="ABS2" s="576"/>
      <c r="ABT2" s="576"/>
      <c r="ABU2" s="577"/>
      <c r="ABV2" s="576"/>
      <c r="ABW2" s="703"/>
      <c r="ABX2" s="705"/>
      <c r="ABY2" s="576"/>
      <c r="ABZ2" s="576"/>
      <c r="ACA2" s="577"/>
      <c r="ACB2" s="576"/>
      <c r="ACC2" s="703"/>
      <c r="ACD2" s="705"/>
      <c r="ACE2" s="576"/>
      <c r="ACF2" s="576"/>
      <c r="ACG2" s="577"/>
      <c r="ACH2" s="576"/>
      <c r="ACI2" s="703"/>
      <c r="ACJ2" s="705"/>
      <c r="ACK2" s="576"/>
      <c r="ACL2" s="576"/>
      <c r="ACM2" s="577"/>
      <c r="ACN2" s="576"/>
      <c r="ACO2" s="703"/>
      <c r="ACP2" s="705"/>
      <c r="ACQ2" s="576"/>
      <c r="ACR2" s="576"/>
      <c r="ACS2" s="577"/>
      <c r="ACT2" s="576"/>
      <c r="ACU2" s="703"/>
      <c r="ACV2" s="705"/>
      <c r="ACW2" s="576"/>
      <c r="ACX2" s="576"/>
      <c r="ACY2" s="577"/>
      <c r="ACZ2" s="576"/>
      <c r="ADA2" s="703"/>
      <c r="ADB2" s="705"/>
      <c r="ADC2" s="576"/>
      <c r="ADD2" s="576"/>
      <c r="ADE2" s="577"/>
      <c r="ADF2" s="576"/>
      <c r="ADG2" s="703"/>
      <c r="ADH2" s="705"/>
      <c r="ADI2" s="576"/>
      <c r="ADJ2" s="576"/>
      <c r="ADK2" s="577"/>
      <c r="ADL2" s="576"/>
      <c r="ADM2" s="703"/>
      <c r="ADN2" s="705"/>
      <c r="ADO2" s="576"/>
      <c r="ADP2" s="576"/>
      <c r="ADQ2" s="577"/>
      <c r="ADR2" s="576"/>
      <c r="ADS2" s="703"/>
      <c r="ADT2" s="705"/>
      <c r="ADU2" s="576"/>
      <c r="ADV2" s="576"/>
      <c r="ADW2" s="577"/>
      <c r="ADX2" s="576"/>
      <c r="ADY2" s="703"/>
      <c r="ADZ2" s="705"/>
      <c r="AEA2" s="576"/>
      <c r="AEB2" s="576"/>
      <c r="AEC2" s="577"/>
      <c r="AED2" s="576"/>
      <c r="AEE2" s="703"/>
      <c r="AEF2" s="705"/>
      <c r="AEG2" s="576"/>
      <c r="AEH2" s="576"/>
      <c r="AEI2" s="577"/>
      <c r="AEJ2" s="576"/>
      <c r="AEK2" s="703"/>
      <c r="AEL2" s="705"/>
      <c r="AEM2" s="576"/>
      <c r="AEN2" s="576"/>
      <c r="AEO2" s="577"/>
      <c r="AEP2" s="576"/>
      <c r="AEQ2" s="703"/>
      <c r="AER2" s="705"/>
      <c r="AES2" s="576"/>
      <c r="AET2" s="576"/>
      <c r="AEU2" s="577"/>
      <c r="AEV2" s="576"/>
      <c r="AEW2" s="703"/>
      <c r="AEX2" s="705"/>
      <c r="AEY2" s="576"/>
      <c r="AEZ2" s="576"/>
      <c r="AFA2" s="577"/>
      <c r="AFB2" s="576"/>
      <c r="AFC2" s="703"/>
      <c r="AFD2" s="705"/>
      <c r="AFE2" s="576"/>
      <c r="AFF2" s="576"/>
      <c r="AFG2" s="577"/>
      <c r="AFH2" s="576"/>
      <c r="AFI2" s="703"/>
      <c r="AFJ2" s="705"/>
      <c r="AFK2" s="576"/>
      <c r="AFL2" s="576"/>
      <c r="AFM2" s="577"/>
      <c r="AFN2" s="576"/>
      <c r="AFO2" s="703"/>
      <c r="AFP2" s="705"/>
      <c r="AFQ2" s="576"/>
      <c r="AFR2" s="576"/>
      <c r="AFS2" s="577"/>
      <c r="AFT2" s="576"/>
      <c r="AFU2" s="703"/>
      <c r="AFV2" s="705"/>
      <c r="AFW2" s="576"/>
      <c r="AFX2" s="576"/>
      <c r="AFY2" s="577"/>
      <c r="AFZ2" s="576"/>
      <c r="AGA2" s="703"/>
      <c r="AGB2" s="705"/>
      <c r="AGC2" s="576"/>
      <c r="AGD2" s="576"/>
      <c r="AGE2" s="577"/>
      <c r="AGF2" s="576"/>
      <c r="AGG2" s="703"/>
      <c r="AGH2" s="705"/>
      <c r="AGI2" s="576"/>
      <c r="AGJ2" s="576"/>
      <c r="AGK2" s="577"/>
      <c r="AGL2" s="576"/>
      <c r="AGM2" s="703"/>
      <c r="AGN2" s="705"/>
      <c r="AGO2" s="576"/>
      <c r="AGP2" s="576"/>
      <c r="AGQ2" s="577"/>
      <c r="AGR2" s="576"/>
      <c r="AGS2" s="703"/>
      <c r="AGT2" s="705"/>
      <c r="AGU2" s="576"/>
      <c r="AGV2" s="576"/>
      <c r="AGW2" s="577"/>
      <c r="AGX2" s="576"/>
      <c r="AGY2" s="703"/>
      <c r="AGZ2" s="705"/>
      <c r="AHA2" s="576"/>
      <c r="AHB2" s="576"/>
      <c r="AHC2" s="577"/>
      <c r="AHD2" s="576"/>
      <c r="AHE2" s="703"/>
      <c r="AHF2" s="705"/>
      <c r="AHG2" s="576"/>
      <c r="AHH2" s="576"/>
      <c r="AHI2" s="577"/>
      <c r="AHJ2" s="576"/>
      <c r="AHK2" s="703"/>
      <c r="AHL2" s="705"/>
      <c r="AHM2" s="576"/>
      <c r="AHN2" s="576"/>
      <c r="AHO2" s="577"/>
      <c r="AHP2" s="576"/>
      <c r="AHQ2" s="703"/>
      <c r="AHR2" s="705"/>
      <c r="AHS2" s="576"/>
      <c r="AHT2" s="576"/>
      <c r="AHU2" s="577"/>
      <c r="AHV2" s="576"/>
      <c r="AHW2" s="703"/>
      <c r="AHX2" s="705"/>
      <c r="AHY2" s="576"/>
      <c r="AHZ2" s="576"/>
      <c r="AIA2" s="577"/>
      <c r="AIB2" s="576"/>
      <c r="AIC2" s="703"/>
      <c r="AID2" s="705"/>
      <c r="AIE2" s="576"/>
      <c r="AIF2" s="576"/>
      <c r="AIG2" s="577"/>
      <c r="AIH2" s="576"/>
      <c r="AII2" s="703"/>
      <c r="AIJ2" s="705"/>
      <c r="AIK2" s="576"/>
      <c r="AIL2" s="576"/>
      <c r="AIM2" s="577"/>
      <c r="AIN2" s="576"/>
      <c r="AIO2" s="703"/>
      <c r="AIP2" s="705"/>
      <c r="AIQ2" s="576"/>
      <c r="AIR2" s="576"/>
      <c r="AIS2" s="577"/>
      <c r="AIT2" s="576"/>
      <c r="AIU2" s="703"/>
      <c r="AIV2" s="705"/>
      <c r="AIW2" s="576"/>
      <c r="AIX2" s="576"/>
      <c r="AIY2" s="577"/>
      <c r="AIZ2" s="576"/>
      <c r="AJA2" s="703"/>
      <c r="AJB2" s="705"/>
      <c r="AJC2" s="576"/>
      <c r="AJD2" s="576"/>
      <c r="AJE2" s="577"/>
      <c r="AJF2" s="576"/>
      <c r="AJG2" s="703"/>
      <c r="AJH2" s="705"/>
      <c r="AJI2" s="576"/>
      <c r="AJJ2" s="576"/>
      <c r="AJK2" s="577"/>
      <c r="AJL2" s="576"/>
      <c r="AJM2" s="703"/>
      <c r="AJN2" s="705"/>
      <c r="AJO2" s="576"/>
      <c r="AJP2" s="576"/>
      <c r="AJQ2" s="577"/>
      <c r="AJR2" s="576"/>
      <c r="AJS2" s="703"/>
      <c r="AJT2" s="705"/>
      <c r="AJU2" s="576"/>
      <c r="AJV2" s="576"/>
      <c r="AJW2" s="577"/>
      <c r="AJX2" s="576"/>
      <c r="AJY2" s="703"/>
      <c r="AJZ2" s="705"/>
      <c r="AKA2" s="576"/>
      <c r="AKB2" s="576"/>
      <c r="AKC2" s="577"/>
      <c r="AKD2" s="576"/>
      <c r="AKE2" s="703"/>
      <c r="AKF2" s="705"/>
      <c r="AKG2" s="576"/>
      <c r="AKH2" s="576"/>
      <c r="AKI2" s="577"/>
      <c r="AKJ2" s="576"/>
      <c r="AKK2" s="703"/>
      <c r="AKL2" s="705"/>
      <c r="AKM2" s="576"/>
      <c r="AKN2" s="576"/>
      <c r="AKO2" s="577"/>
      <c r="AKP2" s="576"/>
      <c r="AKQ2" s="703"/>
      <c r="AKR2" s="705"/>
      <c r="AKS2" s="576"/>
      <c r="AKT2" s="576"/>
      <c r="AKU2" s="577"/>
      <c r="AKV2" s="576"/>
      <c r="AKW2" s="703"/>
      <c r="AKX2" s="705"/>
      <c r="AKY2" s="576"/>
      <c r="AKZ2" s="576"/>
      <c r="ALA2" s="577"/>
      <c r="ALB2" s="576"/>
      <c r="ALC2" s="703"/>
      <c r="ALD2" s="705"/>
      <c r="ALE2" s="576"/>
      <c r="ALF2" s="576"/>
      <c r="ALG2" s="577"/>
      <c r="ALH2" s="576"/>
      <c r="ALI2" s="703"/>
      <c r="ALJ2" s="705"/>
      <c r="ALK2" s="576"/>
      <c r="ALL2" s="576"/>
      <c r="ALM2" s="577"/>
      <c r="ALN2" s="576"/>
      <c r="ALO2" s="703"/>
      <c r="ALP2" s="705"/>
      <c r="ALQ2" s="576"/>
      <c r="ALR2" s="576"/>
      <c r="ALS2" s="577"/>
      <c r="ALT2" s="576"/>
      <c r="ALU2" s="703"/>
      <c r="ALV2" s="705"/>
      <c r="ALW2" s="576"/>
      <c r="ALX2" s="576"/>
      <c r="ALY2" s="577"/>
      <c r="ALZ2" s="576"/>
      <c r="AMA2" s="703"/>
      <c r="AMB2" s="705"/>
      <c r="AMC2" s="576"/>
      <c r="AMD2" s="576"/>
      <c r="AME2" s="577"/>
      <c r="AMF2" s="576"/>
      <c r="AMG2" s="703"/>
      <c r="AMH2" s="705"/>
      <c r="AMI2" s="576"/>
      <c r="AMJ2" s="576"/>
      <c r="AMK2" s="577"/>
      <c r="AML2" s="576"/>
      <c r="AMM2" s="703"/>
      <c r="AMN2" s="705"/>
      <c r="AMO2" s="576"/>
      <c r="AMP2" s="576"/>
      <c r="AMQ2" s="577"/>
      <c r="AMR2" s="576"/>
      <c r="AMS2" s="703"/>
      <c r="AMT2" s="705"/>
      <c r="AMU2" s="576"/>
      <c r="AMV2" s="576"/>
      <c r="AMW2" s="577"/>
      <c r="AMX2" s="576"/>
      <c r="AMY2" s="703"/>
      <c r="AMZ2" s="705"/>
      <c r="ANA2" s="576"/>
      <c r="ANB2" s="576"/>
      <c r="ANC2" s="577"/>
      <c r="AND2" s="576"/>
      <c r="ANE2" s="703"/>
      <c r="ANF2" s="705"/>
      <c r="ANG2" s="576"/>
      <c r="ANH2" s="576"/>
      <c r="ANI2" s="577"/>
      <c r="ANJ2" s="576"/>
      <c r="ANK2" s="703"/>
      <c r="ANL2" s="705"/>
      <c r="ANM2" s="576"/>
      <c r="ANN2" s="576"/>
      <c r="ANO2" s="577"/>
      <c r="ANP2" s="576"/>
      <c r="ANQ2" s="703"/>
      <c r="ANR2" s="705"/>
      <c r="ANS2" s="576"/>
      <c r="ANT2" s="576"/>
      <c r="ANU2" s="577"/>
      <c r="ANV2" s="576"/>
      <c r="ANW2" s="703"/>
      <c r="ANX2" s="705"/>
      <c r="ANY2" s="576"/>
      <c r="ANZ2" s="576"/>
      <c r="AOA2" s="577"/>
      <c r="AOB2" s="576"/>
      <c r="AOC2" s="703"/>
      <c r="AOD2" s="705"/>
      <c r="AOE2" s="576"/>
      <c r="AOF2" s="576"/>
      <c r="AOG2" s="577"/>
      <c r="AOH2" s="576"/>
      <c r="AOI2" s="703"/>
      <c r="AOJ2" s="705"/>
      <c r="AOK2" s="576"/>
      <c r="AOL2" s="576"/>
      <c r="AOM2" s="577"/>
      <c r="AON2" s="576"/>
      <c r="AOO2" s="703"/>
      <c r="AOP2" s="705"/>
      <c r="AOQ2" s="576"/>
      <c r="AOR2" s="576"/>
      <c r="AOS2" s="577"/>
      <c r="AOT2" s="576"/>
      <c r="AOU2" s="703"/>
      <c r="AOV2" s="705"/>
      <c r="AOW2" s="576"/>
      <c r="AOX2" s="576"/>
      <c r="AOY2" s="577"/>
      <c r="AOZ2" s="576"/>
      <c r="APA2" s="703"/>
      <c r="APB2" s="705"/>
      <c r="APC2" s="576"/>
      <c r="APD2" s="576"/>
      <c r="APE2" s="577"/>
      <c r="APF2" s="576"/>
      <c r="APG2" s="703"/>
      <c r="APH2" s="705"/>
      <c r="API2" s="576"/>
      <c r="APJ2" s="576"/>
      <c r="APK2" s="577"/>
      <c r="APL2" s="576"/>
      <c r="APM2" s="703"/>
      <c r="APN2" s="705"/>
      <c r="APO2" s="576"/>
      <c r="APP2" s="576"/>
      <c r="APQ2" s="577"/>
      <c r="APR2" s="576"/>
      <c r="APS2" s="703"/>
      <c r="APT2" s="705"/>
      <c r="APU2" s="576"/>
      <c r="APV2" s="576"/>
      <c r="APW2" s="577"/>
      <c r="APX2" s="576"/>
      <c r="APY2" s="703"/>
      <c r="APZ2" s="705"/>
      <c r="AQA2" s="576"/>
      <c r="AQB2" s="576"/>
      <c r="AQC2" s="577"/>
      <c r="AQD2" s="576"/>
      <c r="AQE2" s="703"/>
      <c r="AQF2" s="705"/>
      <c r="AQG2" s="576"/>
      <c r="AQH2" s="576"/>
      <c r="AQI2" s="577"/>
      <c r="AQJ2" s="576"/>
      <c r="AQK2" s="703"/>
      <c r="AQL2" s="705"/>
      <c r="AQM2" s="576"/>
      <c r="AQN2" s="576"/>
      <c r="AQO2" s="577"/>
      <c r="AQP2" s="576"/>
      <c r="AQQ2" s="703"/>
      <c r="AQR2" s="705"/>
      <c r="AQS2" s="576"/>
      <c r="AQT2" s="576"/>
      <c r="AQU2" s="577"/>
      <c r="AQV2" s="576"/>
      <c r="AQW2" s="703"/>
      <c r="AQX2" s="705"/>
      <c r="AQY2" s="576"/>
      <c r="AQZ2" s="576"/>
      <c r="ARA2" s="577"/>
      <c r="ARB2" s="576"/>
      <c r="ARC2" s="703"/>
      <c r="ARD2" s="705"/>
      <c r="ARE2" s="576"/>
      <c r="ARF2" s="576"/>
      <c r="ARG2" s="577"/>
      <c r="ARH2" s="576"/>
      <c r="ARI2" s="703"/>
      <c r="ARJ2" s="705"/>
      <c r="ARK2" s="576"/>
      <c r="ARL2" s="576"/>
      <c r="ARM2" s="577"/>
      <c r="ARN2" s="576"/>
      <c r="ARO2" s="703"/>
      <c r="ARP2" s="705"/>
      <c r="ARQ2" s="576"/>
      <c r="ARR2" s="576"/>
      <c r="ARS2" s="577"/>
      <c r="ART2" s="576"/>
      <c r="ARU2" s="703"/>
      <c r="ARV2" s="705"/>
      <c r="ARW2" s="576"/>
      <c r="ARX2" s="576"/>
      <c r="ARY2" s="577"/>
      <c r="ARZ2" s="576"/>
      <c r="ASA2" s="703"/>
      <c r="ASB2" s="705"/>
      <c r="ASC2" s="576"/>
      <c r="ASD2" s="576"/>
      <c r="ASE2" s="577"/>
      <c r="ASF2" s="576"/>
      <c r="ASG2" s="703"/>
      <c r="ASH2" s="705"/>
      <c r="ASI2" s="576"/>
      <c r="ASJ2" s="576"/>
      <c r="ASK2" s="577"/>
      <c r="ASL2" s="576"/>
      <c r="ASM2" s="703"/>
      <c r="ASN2" s="705"/>
      <c r="ASO2" s="576"/>
      <c r="ASP2" s="576"/>
      <c r="ASQ2" s="577"/>
      <c r="ASR2" s="576"/>
      <c r="ASS2" s="703"/>
      <c r="AST2" s="705"/>
      <c r="ASU2" s="576"/>
      <c r="ASV2" s="576"/>
      <c r="ASW2" s="577"/>
      <c r="ASX2" s="576"/>
      <c r="ASY2" s="703"/>
      <c r="ASZ2" s="705"/>
      <c r="ATA2" s="576"/>
      <c r="ATB2" s="576"/>
      <c r="ATC2" s="577"/>
      <c r="ATD2" s="576"/>
      <c r="ATE2" s="703"/>
      <c r="ATF2" s="705"/>
      <c r="ATG2" s="576"/>
      <c r="ATH2" s="576"/>
      <c r="ATI2" s="577"/>
      <c r="ATJ2" s="576"/>
      <c r="ATK2" s="703"/>
      <c r="ATL2" s="705"/>
      <c r="ATM2" s="576"/>
      <c r="ATN2" s="576"/>
      <c r="ATO2" s="577"/>
      <c r="ATP2" s="576"/>
      <c r="ATQ2" s="703"/>
      <c r="ATR2" s="705"/>
      <c r="ATS2" s="576"/>
      <c r="ATT2" s="576"/>
      <c r="ATU2" s="577"/>
      <c r="ATV2" s="576"/>
      <c r="ATW2" s="703"/>
      <c r="ATX2" s="705"/>
      <c r="ATY2" s="576"/>
      <c r="ATZ2" s="576"/>
      <c r="AUA2" s="577"/>
      <c r="AUB2" s="576"/>
      <c r="AUC2" s="703"/>
      <c r="AUD2" s="705"/>
      <c r="AUE2" s="576"/>
      <c r="AUF2" s="576"/>
      <c r="AUG2" s="577"/>
      <c r="AUH2" s="576"/>
      <c r="AUI2" s="703"/>
      <c r="AUJ2" s="705"/>
      <c r="AUK2" s="576"/>
      <c r="AUL2" s="576"/>
      <c r="AUM2" s="577"/>
      <c r="AUN2" s="576"/>
      <c r="AUO2" s="703"/>
      <c r="AUP2" s="705"/>
      <c r="AUQ2" s="576"/>
      <c r="AUR2" s="576"/>
      <c r="AUS2" s="577"/>
      <c r="AUT2" s="576"/>
      <c r="AUU2" s="703"/>
      <c r="AUV2" s="705"/>
      <c r="AUW2" s="576"/>
      <c r="AUX2" s="576"/>
      <c r="AUY2" s="577"/>
      <c r="AUZ2" s="576"/>
      <c r="AVA2" s="703"/>
      <c r="AVB2" s="705"/>
      <c r="AVC2" s="576"/>
      <c r="AVD2" s="576"/>
      <c r="AVE2" s="577"/>
      <c r="AVF2" s="576"/>
      <c r="AVG2" s="703"/>
      <c r="AVH2" s="705"/>
      <c r="AVI2" s="576"/>
      <c r="AVJ2" s="576"/>
      <c r="AVK2" s="577"/>
      <c r="AVL2" s="576"/>
      <c r="AVM2" s="703"/>
      <c r="AVN2" s="705"/>
      <c r="AVO2" s="576"/>
      <c r="AVP2" s="576"/>
      <c r="AVQ2" s="577"/>
      <c r="AVR2" s="576"/>
      <c r="AVS2" s="703"/>
      <c r="AVT2" s="705"/>
      <c r="AVU2" s="576"/>
      <c r="AVV2" s="576"/>
      <c r="AVW2" s="577"/>
      <c r="AVX2" s="576"/>
      <c r="AVY2" s="703"/>
      <c r="AVZ2" s="705"/>
      <c r="AWA2" s="576"/>
      <c r="AWB2" s="576"/>
      <c r="AWC2" s="577"/>
      <c r="AWD2" s="576"/>
      <c r="AWE2" s="703"/>
      <c r="AWF2" s="705"/>
      <c r="AWG2" s="576"/>
      <c r="AWH2" s="576"/>
      <c r="AWI2" s="577"/>
      <c r="AWJ2" s="576"/>
      <c r="AWK2" s="703"/>
      <c r="AWL2" s="705"/>
      <c r="AWM2" s="576"/>
      <c r="AWN2" s="576"/>
      <c r="AWO2" s="577"/>
      <c r="AWP2" s="576"/>
      <c r="AWQ2" s="703"/>
      <c r="AWR2" s="705"/>
      <c r="AWS2" s="576"/>
      <c r="AWT2" s="576"/>
      <c r="AWU2" s="577"/>
      <c r="AWV2" s="576"/>
      <c r="AWW2" s="703"/>
      <c r="AWX2" s="705"/>
      <c r="AWY2" s="576"/>
      <c r="AWZ2" s="576"/>
      <c r="AXA2" s="577"/>
      <c r="AXB2" s="576"/>
      <c r="AXC2" s="703"/>
      <c r="AXD2" s="705"/>
      <c r="AXE2" s="576"/>
      <c r="AXF2" s="576"/>
      <c r="AXG2" s="577"/>
      <c r="AXH2" s="576"/>
      <c r="AXI2" s="703"/>
      <c r="AXJ2" s="705"/>
      <c r="AXK2" s="576"/>
      <c r="AXL2" s="576"/>
      <c r="AXM2" s="577"/>
      <c r="AXN2" s="576"/>
      <c r="AXO2" s="703"/>
      <c r="AXP2" s="705"/>
      <c r="AXQ2" s="576"/>
      <c r="AXR2" s="576"/>
      <c r="AXS2" s="577"/>
      <c r="AXT2" s="576"/>
      <c r="AXU2" s="703"/>
      <c r="AXV2" s="705"/>
      <c r="AXW2" s="576"/>
      <c r="AXX2" s="576"/>
      <c r="AXY2" s="577"/>
      <c r="AXZ2" s="576"/>
      <c r="AYA2" s="703"/>
      <c r="AYB2" s="705"/>
      <c r="AYC2" s="576"/>
      <c r="AYD2" s="576"/>
      <c r="AYE2" s="577"/>
      <c r="AYF2" s="576"/>
      <c r="AYG2" s="703"/>
      <c r="AYH2" s="705"/>
      <c r="AYI2" s="576"/>
      <c r="AYJ2" s="576"/>
      <c r="AYK2" s="577"/>
      <c r="AYL2" s="576"/>
      <c r="AYM2" s="703"/>
      <c r="AYN2" s="705"/>
      <c r="AYO2" s="576"/>
      <c r="AYP2" s="576"/>
      <c r="AYQ2" s="577"/>
      <c r="AYR2" s="576"/>
      <c r="AYS2" s="703"/>
      <c r="AYT2" s="705"/>
      <c r="AYU2" s="576"/>
      <c r="AYV2" s="576"/>
      <c r="AYW2" s="577"/>
      <c r="AYX2" s="576"/>
      <c r="AYY2" s="703"/>
      <c r="AYZ2" s="705"/>
      <c r="AZA2" s="576"/>
      <c r="AZB2" s="576"/>
      <c r="AZC2" s="577"/>
      <c r="AZD2" s="576"/>
      <c r="AZE2" s="703"/>
      <c r="AZF2" s="705"/>
      <c r="AZG2" s="576"/>
      <c r="AZH2" s="576"/>
      <c r="AZI2" s="577"/>
      <c r="AZJ2" s="576"/>
      <c r="AZK2" s="703"/>
      <c r="AZL2" s="705"/>
      <c r="AZM2" s="576"/>
      <c r="AZN2" s="576"/>
      <c r="AZO2" s="577"/>
      <c r="AZP2" s="576"/>
      <c r="AZQ2" s="703"/>
      <c r="AZR2" s="705"/>
      <c r="AZS2" s="576"/>
      <c r="AZT2" s="576"/>
      <c r="AZU2" s="577"/>
      <c r="AZV2" s="576"/>
      <c r="AZW2" s="703"/>
      <c r="AZX2" s="705"/>
      <c r="AZY2" s="576"/>
      <c r="AZZ2" s="576"/>
      <c r="BAA2" s="577"/>
      <c r="BAB2" s="576"/>
      <c r="BAC2" s="703"/>
      <c r="BAD2" s="705"/>
      <c r="BAE2" s="576"/>
      <c r="BAF2" s="576"/>
      <c r="BAG2" s="577"/>
      <c r="BAH2" s="576"/>
      <c r="BAI2" s="703"/>
      <c r="BAJ2" s="705"/>
      <c r="BAK2" s="576"/>
      <c r="BAL2" s="576"/>
      <c r="BAM2" s="577"/>
      <c r="BAN2" s="576"/>
      <c r="BAO2" s="703"/>
      <c r="BAP2" s="705"/>
      <c r="BAQ2" s="576"/>
      <c r="BAR2" s="576"/>
      <c r="BAS2" s="577"/>
      <c r="BAT2" s="576"/>
      <c r="BAU2" s="703"/>
      <c r="BAV2" s="705"/>
      <c r="BAW2" s="576"/>
      <c r="BAX2" s="576"/>
      <c r="BAY2" s="577"/>
      <c r="BAZ2" s="576"/>
      <c r="BBA2" s="703"/>
      <c r="BBB2" s="705"/>
      <c r="BBC2" s="576"/>
      <c r="BBD2" s="576"/>
      <c r="BBE2" s="577"/>
      <c r="BBF2" s="576"/>
      <c r="BBG2" s="703"/>
      <c r="BBH2" s="705"/>
      <c r="BBI2" s="576"/>
      <c r="BBJ2" s="576"/>
      <c r="BBK2" s="577"/>
      <c r="BBL2" s="576"/>
      <c r="BBM2" s="703"/>
      <c r="BBN2" s="705"/>
      <c r="BBO2" s="576"/>
      <c r="BBP2" s="576"/>
      <c r="BBQ2" s="577"/>
      <c r="BBR2" s="576"/>
      <c r="BBS2" s="703"/>
      <c r="BBT2" s="705"/>
      <c r="BBU2" s="576"/>
      <c r="BBV2" s="576"/>
      <c r="BBW2" s="577"/>
      <c r="BBX2" s="576"/>
      <c r="BBY2" s="703"/>
      <c r="BBZ2" s="705"/>
      <c r="BCA2" s="576"/>
      <c r="BCB2" s="576"/>
      <c r="BCC2" s="577"/>
      <c r="BCD2" s="576"/>
      <c r="BCE2" s="703"/>
      <c r="BCF2" s="705"/>
      <c r="BCG2" s="576"/>
      <c r="BCH2" s="576"/>
      <c r="BCI2" s="577"/>
      <c r="BCJ2" s="576"/>
      <c r="BCK2" s="703"/>
      <c r="BCL2" s="705"/>
      <c r="BCM2" s="576"/>
      <c r="BCN2" s="576"/>
      <c r="BCO2" s="577"/>
      <c r="BCP2" s="576"/>
      <c r="BCQ2" s="703"/>
      <c r="BCR2" s="705"/>
      <c r="BCS2" s="576"/>
      <c r="BCT2" s="576"/>
      <c r="BCU2" s="577"/>
      <c r="BCV2" s="576"/>
      <c r="BCW2" s="703"/>
      <c r="BCX2" s="705"/>
      <c r="BCY2" s="576"/>
      <c r="BCZ2" s="576"/>
      <c r="BDA2" s="577"/>
      <c r="BDB2" s="576"/>
      <c r="BDC2" s="703"/>
      <c r="BDD2" s="705"/>
      <c r="BDE2" s="576"/>
      <c r="BDF2" s="576"/>
      <c r="BDG2" s="577"/>
      <c r="BDH2" s="576"/>
      <c r="BDI2" s="703"/>
      <c r="BDJ2" s="705"/>
      <c r="BDK2" s="576"/>
      <c r="BDL2" s="576"/>
      <c r="BDM2" s="577"/>
      <c r="BDN2" s="576"/>
      <c r="BDO2" s="703"/>
      <c r="BDP2" s="705"/>
      <c r="BDQ2" s="576"/>
      <c r="BDR2" s="576"/>
      <c r="BDS2" s="577"/>
      <c r="BDT2" s="576"/>
      <c r="BDU2" s="703"/>
      <c r="BDV2" s="705"/>
      <c r="BDW2" s="576"/>
      <c r="BDX2" s="576"/>
      <c r="BDY2" s="577"/>
      <c r="BDZ2" s="576"/>
      <c r="BEA2" s="703"/>
      <c r="BEB2" s="705"/>
      <c r="BEC2" s="576"/>
      <c r="BED2" s="576"/>
      <c r="BEE2" s="577"/>
      <c r="BEF2" s="576"/>
      <c r="BEG2" s="703"/>
      <c r="BEH2" s="705"/>
      <c r="BEI2" s="576"/>
      <c r="BEJ2" s="576"/>
      <c r="BEK2" s="577"/>
      <c r="BEL2" s="576"/>
      <c r="BEM2" s="703"/>
      <c r="BEN2" s="705"/>
      <c r="BEO2" s="576"/>
      <c r="BEP2" s="576"/>
      <c r="BEQ2" s="577"/>
      <c r="BER2" s="576"/>
      <c r="BES2" s="703"/>
      <c r="BET2" s="705"/>
      <c r="BEU2" s="576"/>
      <c r="BEV2" s="576"/>
      <c r="BEW2" s="577"/>
      <c r="BEX2" s="576"/>
      <c r="BEY2" s="703"/>
      <c r="BEZ2" s="705"/>
      <c r="BFA2" s="576"/>
      <c r="BFB2" s="576"/>
      <c r="BFC2" s="577"/>
      <c r="BFD2" s="576"/>
      <c r="BFE2" s="703"/>
      <c r="BFF2" s="705"/>
      <c r="BFG2" s="576"/>
      <c r="BFH2" s="576"/>
      <c r="BFI2" s="577"/>
      <c r="BFJ2" s="576"/>
      <c r="BFK2" s="703"/>
      <c r="BFL2" s="705"/>
      <c r="BFM2" s="576"/>
      <c r="BFN2" s="576"/>
      <c r="BFO2" s="577"/>
      <c r="BFP2" s="576"/>
      <c r="BFQ2" s="703"/>
      <c r="BFR2" s="705"/>
      <c r="BFS2" s="576"/>
      <c r="BFT2" s="576"/>
      <c r="BFU2" s="577"/>
      <c r="BFV2" s="576"/>
      <c r="BFW2" s="703"/>
      <c r="BFX2" s="705"/>
      <c r="BFY2" s="576"/>
      <c r="BFZ2" s="576"/>
      <c r="BGA2" s="577"/>
      <c r="BGB2" s="576"/>
      <c r="BGC2" s="703"/>
      <c r="BGD2" s="705"/>
      <c r="BGE2" s="576"/>
      <c r="BGF2" s="576"/>
      <c r="BGG2" s="577"/>
      <c r="BGH2" s="576"/>
      <c r="BGI2" s="703"/>
      <c r="BGJ2" s="705"/>
      <c r="BGK2" s="576"/>
      <c r="BGL2" s="576"/>
      <c r="BGM2" s="577"/>
      <c r="BGN2" s="576"/>
      <c r="BGO2" s="703"/>
      <c r="BGP2" s="705"/>
      <c r="BGQ2" s="576"/>
      <c r="BGR2" s="576"/>
      <c r="BGS2" s="577"/>
      <c r="BGT2" s="576"/>
      <c r="BGU2" s="703"/>
      <c r="BGV2" s="705"/>
      <c r="BGW2" s="576"/>
      <c r="BGX2" s="576"/>
      <c r="BGY2" s="577"/>
      <c r="BGZ2" s="576"/>
      <c r="BHA2" s="703"/>
      <c r="BHB2" s="705"/>
      <c r="BHC2" s="576"/>
      <c r="BHD2" s="576"/>
      <c r="BHE2" s="577"/>
      <c r="BHF2" s="576"/>
      <c r="BHG2" s="703"/>
      <c r="BHH2" s="705"/>
      <c r="BHI2" s="576"/>
      <c r="BHJ2" s="576"/>
      <c r="BHK2" s="577"/>
      <c r="BHL2" s="576"/>
      <c r="BHM2" s="703"/>
      <c r="BHN2" s="705"/>
      <c r="BHO2" s="576"/>
      <c r="BHP2" s="576"/>
      <c r="BHQ2" s="577"/>
      <c r="BHR2" s="576"/>
      <c r="BHS2" s="703"/>
      <c r="BHT2" s="705"/>
      <c r="BHU2" s="576"/>
      <c r="BHV2" s="576"/>
      <c r="BHW2" s="577"/>
      <c r="BHX2" s="576"/>
      <c r="BHY2" s="703"/>
      <c r="BHZ2" s="705"/>
      <c r="BIA2" s="576"/>
      <c r="BIB2" s="576"/>
      <c r="BIC2" s="577"/>
      <c r="BID2" s="576"/>
      <c r="BIE2" s="703"/>
      <c r="BIF2" s="705"/>
      <c r="BIG2" s="576"/>
      <c r="BIH2" s="576"/>
      <c r="BII2" s="577"/>
      <c r="BIJ2" s="576"/>
      <c r="BIK2" s="703"/>
      <c r="BIL2" s="705"/>
      <c r="BIM2" s="576"/>
      <c r="BIN2" s="576"/>
      <c r="BIO2" s="577"/>
      <c r="BIP2" s="576"/>
      <c r="BIQ2" s="703"/>
      <c r="BIR2" s="705"/>
      <c r="BIS2" s="576"/>
      <c r="BIT2" s="576"/>
      <c r="BIU2" s="577"/>
      <c r="BIV2" s="576"/>
      <c r="BIW2" s="703"/>
      <c r="BIX2" s="705"/>
      <c r="BIY2" s="576"/>
      <c r="BIZ2" s="576"/>
      <c r="BJA2" s="577"/>
      <c r="BJB2" s="576"/>
      <c r="BJC2" s="703"/>
      <c r="BJD2" s="705"/>
      <c r="BJE2" s="576"/>
      <c r="BJF2" s="576"/>
      <c r="BJG2" s="577"/>
      <c r="BJH2" s="576"/>
      <c r="BJI2" s="703"/>
      <c r="BJJ2" s="705"/>
      <c r="BJK2" s="576"/>
      <c r="BJL2" s="576"/>
      <c r="BJM2" s="577"/>
      <c r="BJN2" s="576"/>
      <c r="BJO2" s="703"/>
      <c r="BJP2" s="705"/>
      <c r="BJQ2" s="576"/>
      <c r="BJR2" s="576"/>
      <c r="BJS2" s="577"/>
      <c r="BJT2" s="576"/>
      <c r="BJU2" s="703"/>
      <c r="BJV2" s="705"/>
      <c r="BJW2" s="576"/>
      <c r="BJX2" s="576"/>
      <c r="BJY2" s="577"/>
      <c r="BJZ2" s="576"/>
      <c r="BKA2" s="703"/>
      <c r="BKB2" s="705"/>
      <c r="BKC2" s="576"/>
      <c r="BKD2" s="576"/>
      <c r="BKE2" s="577"/>
      <c r="BKF2" s="576"/>
      <c r="BKG2" s="703"/>
      <c r="BKH2" s="705"/>
      <c r="BKI2" s="576"/>
      <c r="BKJ2" s="576"/>
      <c r="BKK2" s="577"/>
      <c r="BKL2" s="576"/>
      <c r="BKM2" s="703"/>
      <c r="BKN2" s="705"/>
      <c r="BKO2" s="576"/>
      <c r="BKP2" s="576"/>
      <c r="BKQ2" s="577"/>
      <c r="BKR2" s="576"/>
      <c r="BKS2" s="703"/>
      <c r="BKT2" s="705"/>
      <c r="BKU2" s="576"/>
      <c r="BKV2" s="576"/>
      <c r="BKW2" s="577"/>
      <c r="BKX2" s="576"/>
      <c r="BKY2" s="703"/>
      <c r="BKZ2" s="705"/>
      <c r="BLA2" s="576"/>
      <c r="BLB2" s="576"/>
      <c r="BLC2" s="577"/>
      <c r="BLD2" s="576"/>
      <c r="BLE2" s="703"/>
      <c r="BLF2" s="705"/>
      <c r="BLG2" s="576"/>
      <c r="BLH2" s="576"/>
      <c r="BLI2" s="577"/>
      <c r="BLJ2" s="576"/>
      <c r="BLK2" s="703"/>
      <c r="BLL2" s="705"/>
      <c r="BLM2" s="576"/>
      <c r="BLN2" s="576"/>
      <c r="BLO2" s="577"/>
      <c r="BLP2" s="576"/>
      <c r="BLQ2" s="703"/>
      <c r="BLR2" s="705"/>
      <c r="BLS2" s="576"/>
      <c r="BLT2" s="576"/>
      <c r="BLU2" s="577"/>
      <c r="BLV2" s="576"/>
      <c r="BLW2" s="703"/>
      <c r="BLX2" s="705"/>
      <c r="BLY2" s="576"/>
      <c r="BLZ2" s="576"/>
      <c r="BMA2" s="577"/>
      <c r="BMB2" s="576"/>
      <c r="BMC2" s="703"/>
      <c r="BMD2" s="705"/>
      <c r="BME2" s="576"/>
      <c r="BMF2" s="576"/>
      <c r="BMG2" s="577"/>
      <c r="BMH2" s="576"/>
      <c r="BMI2" s="703"/>
      <c r="BMJ2" s="705"/>
      <c r="BMK2" s="576"/>
      <c r="BML2" s="576"/>
      <c r="BMM2" s="577"/>
      <c r="BMN2" s="576"/>
      <c r="BMO2" s="703"/>
      <c r="BMP2" s="705"/>
      <c r="BMQ2" s="576"/>
      <c r="BMR2" s="576"/>
      <c r="BMS2" s="577"/>
      <c r="BMT2" s="576"/>
      <c r="BMU2" s="703"/>
      <c r="BMV2" s="705"/>
      <c r="BMW2" s="576"/>
      <c r="BMX2" s="576"/>
      <c r="BMY2" s="577"/>
      <c r="BMZ2" s="576"/>
      <c r="BNA2" s="703"/>
      <c r="BNB2" s="705"/>
      <c r="BNC2" s="576"/>
      <c r="BND2" s="576"/>
      <c r="BNE2" s="577"/>
      <c r="BNF2" s="576"/>
      <c r="BNG2" s="703"/>
      <c r="BNH2" s="705"/>
      <c r="BNI2" s="576"/>
      <c r="BNJ2" s="576"/>
      <c r="BNK2" s="577"/>
      <c r="BNL2" s="576"/>
      <c r="BNM2" s="703"/>
      <c r="BNN2" s="705"/>
      <c r="BNO2" s="576"/>
      <c r="BNP2" s="576"/>
      <c r="BNQ2" s="577"/>
      <c r="BNR2" s="576"/>
      <c r="BNS2" s="703"/>
      <c r="BNT2" s="705"/>
      <c r="BNU2" s="576"/>
      <c r="BNV2" s="576"/>
      <c r="BNW2" s="577"/>
      <c r="BNX2" s="576"/>
      <c r="BNY2" s="703"/>
      <c r="BNZ2" s="705"/>
      <c r="BOA2" s="576"/>
      <c r="BOB2" s="576"/>
      <c r="BOC2" s="577"/>
      <c r="BOD2" s="576"/>
      <c r="BOE2" s="703"/>
      <c r="BOF2" s="705"/>
      <c r="BOG2" s="576"/>
      <c r="BOH2" s="576"/>
      <c r="BOI2" s="577"/>
      <c r="BOJ2" s="576"/>
      <c r="BOK2" s="703"/>
      <c r="BOL2" s="705"/>
      <c r="BOM2" s="576"/>
      <c r="BON2" s="576"/>
      <c r="BOO2" s="577"/>
      <c r="BOP2" s="576"/>
      <c r="BOQ2" s="703"/>
      <c r="BOR2" s="705"/>
      <c r="BOS2" s="576"/>
      <c r="BOT2" s="576"/>
      <c r="BOU2" s="577"/>
      <c r="BOV2" s="576"/>
      <c r="BOW2" s="703"/>
      <c r="BOX2" s="705"/>
      <c r="BOY2" s="576"/>
      <c r="BOZ2" s="576"/>
      <c r="BPA2" s="577"/>
      <c r="BPB2" s="576"/>
      <c r="BPC2" s="703"/>
      <c r="BPD2" s="705"/>
      <c r="BPE2" s="576"/>
      <c r="BPF2" s="576"/>
      <c r="BPG2" s="577"/>
      <c r="BPH2" s="576"/>
      <c r="BPI2" s="703"/>
      <c r="BPJ2" s="705"/>
      <c r="BPK2" s="576"/>
      <c r="BPL2" s="576"/>
      <c r="BPM2" s="577"/>
      <c r="BPN2" s="576"/>
      <c r="BPO2" s="703"/>
      <c r="BPP2" s="705"/>
      <c r="BPQ2" s="576"/>
      <c r="BPR2" s="576"/>
      <c r="BPS2" s="577"/>
      <c r="BPT2" s="576"/>
      <c r="BPU2" s="703"/>
      <c r="BPV2" s="705"/>
      <c r="BPW2" s="576"/>
      <c r="BPX2" s="576"/>
      <c r="BPY2" s="577"/>
      <c r="BPZ2" s="576"/>
      <c r="BQA2" s="703"/>
      <c r="BQB2" s="705"/>
      <c r="BQC2" s="576"/>
      <c r="BQD2" s="576"/>
      <c r="BQE2" s="577"/>
      <c r="BQF2" s="576"/>
      <c r="BQG2" s="703"/>
      <c r="BQH2" s="705"/>
      <c r="BQI2" s="576"/>
      <c r="BQJ2" s="576"/>
      <c r="BQK2" s="577"/>
      <c r="BQL2" s="576"/>
      <c r="BQM2" s="703"/>
      <c r="BQN2" s="705"/>
      <c r="BQO2" s="576"/>
      <c r="BQP2" s="576"/>
      <c r="BQQ2" s="577"/>
      <c r="BQR2" s="576"/>
      <c r="BQS2" s="703"/>
      <c r="BQT2" s="705"/>
      <c r="BQU2" s="576"/>
      <c r="BQV2" s="576"/>
      <c r="BQW2" s="577"/>
      <c r="BQX2" s="576"/>
      <c r="BQY2" s="703"/>
      <c r="BQZ2" s="705"/>
      <c r="BRA2" s="576"/>
      <c r="BRB2" s="576"/>
      <c r="BRC2" s="577"/>
      <c r="BRD2" s="576"/>
      <c r="BRE2" s="703"/>
      <c r="BRF2" s="705"/>
      <c r="BRG2" s="576"/>
      <c r="BRH2" s="576"/>
      <c r="BRI2" s="577"/>
      <c r="BRJ2" s="576"/>
      <c r="BRK2" s="703"/>
      <c r="BRL2" s="705"/>
      <c r="BRM2" s="576"/>
      <c r="BRN2" s="576"/>
      <c r="BRO2" s="577"/>
      <c r="BRP2" s="576"/>
      <c r="BRQ2" s="703"/>
      <c r="BRR2" s="705"/>
      <c r="BRS2" s="576"/>
      <c r="BRT2" s="576"/>
      <c r="BRU2" s="577"/>
      <c r="BRV2" s="576"/>
      <c r="BRW2" s="703"/>
      <c r="BRX2" s="705"/>
      <c r="BRY2" s="576"/>
      <c r="BRZ2" s="576"/>
      <c r="BSA2" s="577"/>
      <c r="BSB2" s="576"/>
      <c r="BSC2" s="703"/>
      <c r="BSD2" s="705"/>
      <c r="BSE2" s="576"/>
      <c r="BSF2" s="576"/>
      <c r="BSG2" s="577"/>
      <c r="BSH2" s="576"/>
      <c r="BSI2" s="703"/>
      <c r="BSJ2" s="705"/>
      <c r="BSK2" s="576"/>
      <c r="BSL2" s="576"/>
      <c r="BSM2" s="577"/>
      <c r="BSN2" s="576"/>
      <c r="BSO2" s="703"/>
      <c r="BSP2" s="705"/>
      <c r="BSQ2" s="576"/>
      <c r="BSR2" s="576"/>
      <c r="BSS2" s="577"/>
      <c r="BST2" s="576"/>
      <c r="BSU2" s="703"/>
      <c r="BSV2" s="705"/>
      <c r="BSW2" s="576"/>
      <c r="BSX2" s="576"/>
      <c r="BSY2" s="577"/>
      <c r="BSZ2" s="576"/>
      <c r="BTA2" s="703"/>
      <c r="BTB2" s="705"/>
      <c r="BTC2" s="576"/>
      <c r="BTD2" s="576"/>
      <c r="BTE2" s="577"/>
      <c r="BTF2" s="576"/>
      <c r="BTG2" s="703"/>
      <c r="BTH2" s="705"/>
      <c r="BTI2" s="576"/>
      <c r="BTJ2" s="576"/>
      <c r="BTK2" s="577"/>
      <c r="BTL2" s="576"/>
      <c r="BTM2" s="703"/>
      <c r="BTN2" s="705"/>
      <c r="BTO2" s="576"/>
      <c r="BTP2" s="576"/>
      <c r="BTQ2" s="577"/>
      <c r="BTR2" s="576"/>
      <c r="BTS2" s="703"/>
      <c r="BTT2" s="705"/>
      <c r="BTU2" s="576"/>
      <c r="BTV2" s="576"/>
      <c r="BTW2" s="577"/>
      <c r="BTX2" s="576"/>
      <c r="BTY2" s="703"/>
      <c r="BTZ2" s="705"/>
      <c r="BUA2" s="576"/>
      <c r="BUB2" s="576"/>
      <c r="BUC2" s="577"/>
      <c r="BUD2" s="576"/>
      <c r="BUE2" s="703"/>
      <c r="BUF2" s="705"/>
      <c r="BUG2" s="576"/>
      <c r="BUH2" s="576"/>
      <c r="BUI2" s="577"/>
      <c r="BUJ2" s="576"/>
      <c r="BUK2" s="703"/>
      <c r="BUL2" s="705"/>
      <c r="BUM2" s="576"/>
      <c r="BUN2" s="576"/>
      <c r="BUO2" s="577"/>
      <c r="BUP2" s="576"/>
      <c r="BUQ2" s="703"/>
      <c r="BUR2" s="705"/>
      <c r="BUS2" s="576"/>
      <c r="BUT2" s="576"/>
      <c r="BUU2" s="577"/>
      <c r="BUV2" s="576"/>
      <c r="BUW2" s="703"/>
      <c r="BUX2" s="705"/>
      <c r="BUY2" s="576"/>
      <c r="BUZ2" s="576"/>
      <c r="BVA2" s="577"/>
      <c r="BVB2" s="576"/>
      <c r="BVC2" s="703"/>
      <c r="BVD2" s="705"/>
      <c r="BVE2" s="576"/>
      <c r="BVF2" s="576"/>
      <c r="BVG2" s="577"/>
      <c r="BVH2" s="576"/>
      <c r="BVI2" s="703"/>
      <c r="BVJ2" s="705"/>
      <c r="BVK2" s="576"/>
      <c r="BVL2" s="576"/>
      <c r="BVM2" s="577"/>
      <c r="BVN2" s="576"/>
      <c r="BVO2" s="703"/>
      <c r="BVP2" s="705"/>
      <c r="BVQ2" s="576"/>
      <c r="BVR2" s="576"/>
      <c r="BVS2" s="577"/>
      <c r="BVT2" s="576"/>
      <c r="BVU2" s="703"/>
      <c r="BVV2" s="705"/>
      <c r="BVW2" s="576"/>
      <c r="BVX2" s="576"/>
      <c r="BVY2" s="577"/>
      <c r="BVZ2" s="576"/>
      <c r="BWA2" s="703"/>
      <c r="BWB2" s="705"/>
      <c r="BWC2" s="576"/>
      <c r="BWD2" s="576"/>
      <c r="BWE2" s="577"/>
      <c r="BWF2" s="576"/>
      <c r="BWG2" s="703"/>
      <c r="BWH2" s="705"/>
      <c r="BWI2" s="576"/>
      <c r="BWJ2" s="576"/>
      <c r="BWK2" s="577"/>
      <c r="BWL2" s="576"/>
      <c r="BWM2" s="703"/>
      <c r="BWN2" s="705"/>
      <c r="BWO2" s="576"/>
      <c r="BWP2" s="576"/>
      <c r="BWQ2" s="577"/>
      <c r="BWR2" s="576"/>
      <c r="BWS2" s="703"/>
      <c r="BWT2" s="705"/>
      <c r="BWU2" s="576"/>
      <c r="BWV2" s="576"/>
      <c r="BWW2" s="577"/>
      <c r="BWX2" s="576"/>
      <c r="BWY2" s="703"/>
      <c r="BWZ2" s="705"/>
      <c r="BXA2" s="576"/>
      <c r="BXB2" s="576"/>
      <c r="BXC2" s="577"/>
      <c r="BXD2" s="576"/>
      <c r="BXE2" s="703"/>
      <c r="BXF2" s="705"/>
      <c r="BXG2" s="576"/>
      <c r="BXH2" s="576"/>
      <c r="BXI2" s="577"/>
      <c r="BXJ2" s="576"/>
      <c r="BXK2" s="703"/>
      <c r="BXL2" s="705"/>
      <c r="BXM2" s="576"/>
      <c r="BXN2" s="576"/>
      <c r="BXO2" s="577"/>
      <c r="BXP2" s="576"/>
      <c r="BXQ2" s="703"/>
      <c r="BXR2" s="705"/>
      <c r="BXS2" s="576"/>
      <c r="BXT2" s="576"/>
      <c r="BXU2" s="577"/>
      <c r="BXV2" s="576"/>
      <c r="BXW2" s="703"/>
      <c r="BXX2" s="705"/>
      <c r="BXY2" s="576"/>
      <c r="BXZ2" s="576"/>
      <c r="BYA2" s="577"/>
      <c r="BYB2" s="576"/>
      <c r="BYC2" s="703"/>
      <c r="BYD2" s="705"/>
      <c r="BYE2" s="576"/>
      <c r="BYF2" s="576"/>
      <c r="BYG2" s="577"/>
      <c r="BYH2" s="576"/>
      <c r="BYI2" s="703"/>
      <c r="BYJ2" s="705"/>
      <c r="BYK2" s="576"/>
      <c r="BYL2" s="576"/>
      <c r="BYM2" s="577"/>
      <c r="BYN2" s="576"/>
      <c r="BYO2" s="703"/>
      <c r="BYP2" s="705"/>
      <c r="BYQ2" s="576"/>
      <c r="BYR2" s="576"/>
      <c r="BYS2" s="577"/>
      <c r="BYT2" s="576"/>
      <c r="BYU2" s="703"/>
      <c r="BYV2" s="705"/>
      <c r="BYW2" s="576"/>
      <c r="BYX2" s="576"/>
      <c r="BYY2" s="577"/>
      <c r="BYZ2" s="576"/>
      <c r="BZA2" s="703"/>
      <c r="BZB2" s="705"/>
      <c r="BZC2" s="576"/>
      <c r="BZD2" s="576"/>
      <c r="BZE2" s="577"/>
      <c r="BZF2" s="576"/>
      <c r="BZG2" s="703"/>
      <c r="BZH2" s="705"/>
      <c r="BZI2" s="576"/>
      <c r="BZJ2" s="576"/>
      <c r="BZK2" s="577"/>
      <c r="BZL2" s="576"/>
      <c r="BZM2" s="703"/>
      <c r="BZN2" s="705"/>
      <c r="BZO2" s="576"/>
      <c r="BZP2" s="576"/>
      <c r="BZQ2" s="577"/>
      <c r="BZR2" s="576"/>
      <c r="BZS2" s="703"/>
      <c r="BZT2" s="705"/>
      <c r="BZU2" s="576"/>
      <c r="BZV2" s="576"/>
      <c r="BZW2" s="577"/>
      <c r="BZX2" s="576"/>
      <c r="BZY2" s="703"/>
      <c r="BZZ2" s="705"/>
      <c r="CAA2" s="576"/>
      <c r="CAB2" s="576"/>
      <c r="CAC2" s="577"/>
      <c r="CAD2" s="576"/>
      <c r="CAE2" s="703"/>
      <c r="CAF2" s="705"/>
      <c r="CAG2" s="576"/>
      <c r="CAH2" s="576"/>
      <c r="CAI2" s="577"/>
      <c r="CAJ2" s="576"/>
      <c r="CAK2" s="703"/>
      <c r="CAL2" s="705"/>
      <c r="CAM2" s="576"/>
      <c r="CAN2" s="576"/>
      <c r="CAO2" s="577"/>
      <c r="CAP2" s="576"/>
      <c r="CAQ2" s="703"/>
      <c r="CAR2" s="705"/>
      <c r="CAS2" s="576"/>
      <c r="CAT2" s="576"/>
      <c r="CAU2" s="577"/>
      <c r="CAV2" s="576"/>
      <c r="CAW2" s="703"/>
      <c r="CAX2" s="705"/>
      <c r="CAY2" s="576"/>
      <c r="CAZ2" s="576"/>
      <c r="CBA2" s="577"/>
      <c r="CBB2" s="576"/>
      <c r="CBC2" s="703"/>
      <c r="CBD2" s="705"/>
      <c r="CBE2" s="576"/>
      <c r="CBF2" s="576"/>
      <c r="CBG2" s="577"/>
      <c r="CBH2" s="576"/>
      <c r="CBI2" s="703"/>
      <c r="CBJ2" s="705"/>
      <c r="CBK2" s="576"/>
      <c r="CBL2" s="576"/>
      <c r="CBM2" s="577"/>
      <c r="CBN2" s="576"/>
      <c r="CBO2" s="703"/>
      <c r="CBP2" s="705"/>
      <c r="CBQ2" s="576"/>
      <c r="CBR2" s="576"/>
      <c r="CBS2" s="577"/>
      <c r="CBT2" s="576"/>
      <c r="CBU2" s="703"/>
      <c r="CBV2" s="705"/>
      <c r="CBW2" s="576"/>
      <c r="CBX2" s="576"/>
      <c r="CBY2" s="577"/>
      <c r="CBZ2" s="576"/>
      <c r="CCA2" s="703"/>
      <c r="CCB2" s="705"/>
      <c r="CCC2" s="576"/>
      <c r="CCD2" s="576"/>
      <c r="CCE2" s="577"/>
      <c r="CCF2" s="576"/>
      <c r="CCG2" s="703"/>
      <c r="CCH2" s="705"/>
      <c r="CCI2" s="576"/>
      <c r="CCJ2" s="576"/>
      <c r="CCK2" s="577"/>
      <c r="CCL2" s="576"/>
      <c r="CCM2" s="703"/>
      <c r="CCN2" s="705"/>
      <c r="CCO2" s="576"/>
      <c r="CCP2" s="576"/>
      <c r="CCQ2" s="577"/>
      <c r="CCR2" s="576"/>
      <c r="CCS2" s="703"/>
      <c r="CCT2" s="705"/>
      <c r="CCU2" s="576"/>
      <c r="CCV2" s="576"/>
      <c r="CCW2" s="577"/>
      <c r="CCX2" s="576"/>
      <c r="CCY2" s="703"/>
      <c r="CCZ2" s="705"/>
      <c r="CDA2" s="576"/>
      <c r="CDB2" s="576"/>
      <c r="CDC2" s="577"/>
      <c r="CDD2" s="576"/>
      <c r="CDE2" s="703"/>
      <c r="CDF2" s="705"/>
      <c r="CDG2" s="576"/>
      <c r="CDH2" s="576"/>
      <c r="CDI2" s="577"/>
      <c r="CDJ2" s="576"/>
      <c r="CDK2" s="703"/>
      <c r="CDL2" s="705"/>
      <c r="CDM2" s="576"/>
      <c r="CDN2" s="576"/>
      <c r="CDO2" s="577"/>
      <c r="CDP2" s="576"/>
      <c r="CDQ2" s="703"/>
      <c r="CDR2" s="705"/>
      <c r="CDS2" s="576"/>
      <c r="CDT2" s="576"/>
      <c r="CDU2" s="577"/>
      <c r="CDV2" s="576"/>
      <c r="CDW2" s="703"/>
      <c r="CDX2" s="705"/>
      <c r="CDY2" s="576"/>
      <c r="CDZ2" s="576"/>
      <c r="CEA2" s="577"/>
      <c r="CEB2" s="576"/>
      <c r="CEC2" s="703"/>
      <c r="CED2" s="705"/>
      <c r="CEE2" s="576"/>
      <c r="CEF2" s="576"/>
      <c r="CEG2" s="577"/>
      <c r="CEH2" s="576"/>
      <c r="CEI2" s="703"/>
      <c r="CEJ2" s="705"/>
      <c r="CEK2" s="576"/>
      <c r="CEL2" s="576"/>
      <c r="CEM2" s="577"/>
      <c r="CEN2" s="576"/>
      <c r="CEO2" s="703"/>
      <c r="CEP2" s="705"/>
      <c r="CEQ2" s="576"/>
      <c r="CER2" s="576"/>
      <c r="CES2" s="577"/>
      <c r="CET2" s="576"/>
      <c r="CEU2" s="703"/>
      <c r="CEV2" s="705"/>
      <c r="CEW2" s="576"/>
      <c r="CEX2" s="576"/>
      <c r="CEY2" s="577"/>
      <c r="CEZ2" s="576"/>
      <c r="CFA2" s="703"/>
      <c r="CFB2" s="705"/>
      <c r="CFC2" s="576"/>
      <c r="CFD2" s="576"/>
      <c r="CFE2" s="577"/>
      <c r="CFF2" s="576"/>
      <c r="CFG2" s="703"/>
      <c r="CFH2" s="705"/>
      <c r="CFI2" s="576"/>
      <c r="CFJ2" s="576"/>
      <c r="CFK2" s="577"/>
      <c r="CFL2" s="576"/>
      <c r="CFM2" s="703"/>
      <c r="CFN2" s="705"/>
      <c r="CFO2" s="576"/>
      <c r="CFP2" s="576"/>
      <c r="CFQ2" s="577"/>
      <c r="CFR2" s="576"/>
      <c r="CFS2" s="703"/>
      <c r="CFT2" s="705"/>
      <c r="CFU2" s="576"/>
      <c r="CFV2" s="576"/>
      <c r="CFW2" s="577"/>
      <c r="CFX2" s="576"/>
      <c r="CFY2" s="703"/>
      <c r="CFZ2" s="705"/>
      <c r="CGA2" s="576"/>
      <c r="CGB2" s="576"/>
      <c r="CGC2" s="577"/>
      <c r="CGD2" s="576"/>
      <c r="CGE2" s="703"/>
      <c r="CGF2" s="705"/>
      <c r="CGG2" s="576"/>
      <c r="CGH2" s="576"/>
      <c r="CGI2" s="577"/>
      <c r="CGJ2" s="576"/>
      <c r="CGK2" s="703"/>
      <c r="CGL2" s="705"/>
      <c r="CGM2" s="576"/>
      <c r="CGN2" s="576"/>
      <c r="CGO2" s="577"/>
      <c r="CGP2" s="576"/>
      <c r="CGQ2" s="703"/>
      <c r="CGR2" s="705"/>
      <c r="CGS2" s="576"/>
      <c r="CGT2" s="576"/>
      <c r="CGU2" s="577"/>
      <c r="CGV2" s="576"/>
      <c r="CGW2" s="703"/>
      <c r="CGX2" s="705"/>
      <c r="CGY2" s="576"/>
      <c r="CGZ2" s="576"/>
      <c r="CHA2" s="577"/>
      <c r="CHB2" s="576"/>
      <c r="CHC2" s="703"/>
      <c r="CHD2" s="705"/>
      <c r="CHE2" s="576"/>
      <c r="CHF2" s="576"/>
      <c r="CHG2" s="577"/>
      <c r="CHH2" s="576"/>
      <c r="CHI2" s="703"/>
      <c r="CHJ2" s="705"/>
      <c r="CHK2" s="576"/>
      <c r="CHL2" s="576"/>
      <c r="CHM2" s="577"/>
      <c r="CHN2" s="576"/>
      <c r="CHO2" s="703"/>
      <c r="CHP2" s="705"/>
      <c r="CHQ2" s="576"/>
      <c r="CHR2" s="576"/>
      <c r="CHS2" s="577"/>
      <c r="CHT2" s="576"/>
      <c r="CHU2" s="703"/>
      <c r="CHV2" s="705"/>
      <c r="CHW2" s="576"/>
      <c r="CHX2" s="576"/>
      <c r="CHY2" s="577"/>
      <c r="CHZ2" s="576"/>
      <c r="CIA2" s="703"/>
      <c r="CIB2" s="705"/>
      <c r="CIC2" s="576"/>
      <c r="CID2" s="576"/>
      <c r="CIE2" s="577"/>
      <c r="CIF2" s="576"/>
      <c r="CIG2" s="703"/>
      <c r="CIH2" s="705"/>
      <c r="CII2" s="576"/>
      <c r="CIJ2" s="576"/>
      <c r="CIK2" s="577"/>
      <c r="CIL2" s="576"/>
      <c r="CIM2" s="703"/>
      <c r="CIN2" s="705"/>
      <c r="CIO2" s="576"/>
      <c r="CIP2" s="576"/>
      <c r="CIQ2" s="577"/>
      <c r="CIR2" s="576"/>
      <c r="CIS2" s="703"/>
      <c r="CIT2" s="705"/>
      <c r="CIU2" s="576"/>
      <c r="CIV2" s="576"/>
      <c r="CIW2" s="577"/>
      <c r="CIX2" s="576"/>
      <c r="CIY2" s="703"/>
      <c r="CIZ2" s="705"/>
      <c r="CJA2" s="576"/>
      <c r="CJB2" s="576"/>
      <c r="CJC2" s="577"/>
      <c r="CJD2" s="576"/>
      <c r="CJE2" s="703"/>
      <c r="CJF2" s="705"/>
      <c r="CJG2" s="576"/>
      <c r="CJH2" s="576"/>
      <c r="CJI2" s="577"/>
      <c r="CJJ2" s="576"/>
      <c r="CJK2" s="703"/>
      <c r="CJL2" s="705"/>
      <c r="CJM2" s="576"/>
      <c r="CJN2" s="576"/>
      <c r="CJO2" s="577"/>
      <c r="CJP2" s="576"/>
      <c r="CJQ2" s="703"/>
      <c r="CJR2" s="705"/>
      <c r="CJS2" s="576"/>
      <c r="CJT2" s="576"/>
      <c r="CJU2" s="577"/>
      <c r="CJV2" s="576"/>
      <c r="CJW2" s="703"/>
      <c r="CJX2" s="705"/>
      <c r="CJY2" s="576"/>
      <c r="CJZ2" s="576"/>
      <c r="CKA2" s="577"/>
      <c r="CKB2" s="576"/>
      <c r="CKC2" s="703"/>
      <c r="CKD2" s="705"/>
      <c r="CKE2" s="576"/>
      <c r="CKF2" s="576"/>
      <c r="CKG2" s="577"/>
      <c r="CKH2" s="576"/>
      <c r="CKI2" s="703"/>
      <c r="CKJ2" s="705"/>
      <c r="CKK2" s="576"/>
      <c r="CKL2" s="576"/>
      <c r="CKM2" s="577"/>
      <c r="CKN2" s="576"/>
      <c r="CKO2" s="703"/>
      <c r="CKP2" s="705"/>
      <c r="CKQ2" s="576"/>
      <c r="CKR2" s="576"/>
      <c r="CKS2" s="577"/>
      <c r="CKT2" s="576"/>
      <c r="CKU2" s="703"/>
      <c r="CKV2" s="705"/>
      <c r="CKW2" s="576"/>
      <c r="CKX2" s="576"/>
      <c r="CKY2" s="577"/>
      <c r="CKZ2" s="576"/>
      <c r="CLA2" s="703"/>
      <c r="CLB2" s="705"/>
      <c r="CLC2" s="576"/>
      <c r="CLD2" s="576"/>
      <c r="CLE2" s="577"/>
      <c r="CLF2" s="576"/>
      <c r="CLG2" s="703"/>
      <c r="CLH2" s="705"/>
      <c r="CLI2" s="576"/>
      <c r="CLJ2" s="576"/>
      <c r="CLK2" s="577"/>
      <c r="CLL2" s="576"/>
      <c r="CLM2" s="703"/>
      <c r="CLN2" s="705"/>
      <c r="CLO2" s="576"/>
      <c r="CLP2" s="576"/>
      <c r="CLQ2" s="577"/>
      <c r="CLR2" s="576"/>
      <c r="CLS2" s="703"/>
      <c r="CLT2" s="705"/>
      <c r="CLU2" s="576"/>
      <c r="CLV2" s="576"/>
      <c r="CLW2" s="577"/>
      <c r="CLX2" s="576"/>
      <c r="CLY2" s="703"/>
      <c r="CLZ2" s="705"/>
      <c r="CMA2" s="576"/>
      <c r="CMB2" s="576"/>
      <c r="CMC2" s="577"/>
      <c r="CMD2" s="576"/>
      <c r="CME2" s="703"/>
      <c r="CMF2" s="705"/>
      <c r="CMG2" s="576"/>
      <c r="CMH2" s="576"/>
      <c r="CMI2" s="577"/>
      <c r="CMJ2" s="576"/>
      <c r="CMK2" s="703"/>
      <c r="CML2" s="705"/>
      <c r="CMM2" s="576"/>
      <c r="CMN2" s="576"/>
      <c r="CMO2" s="577"/>
      <c r="CMP2" s="576"/>
      <c r="CMQ2" s="703"/>
      <c r="CMR2" s="705"/>
      <c r="CMS2" s="576"/>
      <c r="CMT2" s="576"/>
      <c r="CMU2" s="577"/>
      <c r="CMV2" s="576"/>
      <c r="CMW2" s="703"/>
      <c r="CMX2" s="705"/>
      <c r="CMY2" s="576"/>
      <c r="CMZ2" s="576"/>
      <c r="CNA2" s="577"/>
      <c r="CNB2" s="576"/>
      <c r="CNC2" s="703"/>
      <c r="CND2" s="705"/>
      <c r="CNE2" s="576"/>
      <c r="CNF2" s="576"/>
      <c r="CNG2" s="577"/>
      <c r="CNH2" s="576"/>
      <c r="CNI2" s="703"/>
      <c r="CNJ2" s="705"/>
      <c r="CNK2" s="576"/>
      <c r="CNL2" s="576"/>
      <c r="CNM2" s="577"/>
      <c r="CNN2" s="576"/>
      <c r="CNO2" s="703"/>
      <c r="CNP2" s="705"/>
      <c r="CNQ2" s="576"/>
      <c r="CNR2" s="576"/>
      <c r="CNS2" s="577"/>
      <c r="CNT2" s="576"/>
      <c r="CNU2" s="703"/>
      <c r="CNV2" s="705"/>
      <c r="CNW2" s="576"/>
      <c r="CNX2" s="576"/>
      <c r="CNY2" s="577"/>
      <c r="CNZ2" s="576"/>
      <c r="COA2" s="703"/>
      <c r="COB2" s="705"/>
      <c r="COC2" s="576"/>
      <c r="COD2" s="576"/>
      <c r="COE2" s="577"/>
      <c r="COF2" s="576"/>
      <c r="COG2" s="703"/>
      <c r="COH2" s="705"/>
      <c r="COI2" s="576"/>
      <c r="COJ2" s="576"/>
      <c r="COK2" s="577"/>
      <c r="COL2" s="576"/>
      <c r="COM2" s="703"/>
      <c r="CON2" s="705"/>
      <c r="COO2" s="576"/>
      <c r="COP2" s="576"/>
      <c r="COQ2" s="577"/>
      <c r="COR2" s="576"/>
      <c r="COS2" s="703"/>
      <c r="COT2" s="705"/>
      <c r="COU2" s="576"/>
      <c r="COV2" s="576"/>
      <c r="COW2" s="577"/>
      <c r="COX2" s="576"/>
      <c r="COY2" s="703"/>
      <c r="COZ2" s="705"/>
      <c r="CPA2" s="576"/>
      <c r="CPB2" s="576"/>
      <c r="CPC2" s="577"/>
      <c r="CPD2" s="576"/>
      <c r="CPE2" s="703"/>
      <c r="CPF2" s="705"/>
      <c r="CPG2" s="576"/>
      <c r="CPH2" s="576"/>
      <c r="CPI2" s="577"/>
      <c r="CPJ2" s="576"/>
      <c r="CPK2" s="703"/>
      <c r="CPL2" s="705"/>
      <c r="CPM2" s="576"/>
      <c r="CPN2" s="576"/>
      <c r="CPO2" s="577"/>
      <c r="CPP2" s="576"/>
      <c r="CPQ2" s="703"/>
      <c r="CPR2" s="705"/>
      <c r="CPS2" s="576"/>
      <c r="CPT2" s="576"/>
      <c r="CPU2" s="577"/>
      <c r="CPV2" s="576"/>
      <c r="CPW2" s="703"/>
      <c r="CPX2" s="705"/>
      <c r="CPY2" s="576"/>
      <c r="CPZ2" s="576"/>
      <c r="CQA2" s="577"/>
      <c r="CQB2" s="576"/>
      <c r="CQC2" s="703"/>
      <c r="CQD2" s="705"/>
      <c r="CQE2" s="576"/>
      <c r="CQF2" s="576"/>
      <c r="CQG2" s="577"/>
      <c r="CQH2" s="576"/>
      <c r="CQI2" s="703"/>
      <c r="CQJ2" s="705"/>
      <c r="CQK2" s="576"/>
      <c r="CQL2" s="576"/>
      <c r="CQM2" s="577"/>
      <c r="CQN2" s="576"/>
      <c r="CQO2" s="703"/>
      <c r="CQP2" s="705"/>
      <c r="CQQ2" s="576"/>
      <c r="CQR2" s="576"/>
      <c r="CQS2" s="577"/>
      <c r="CQT2" s="576"/>
      <c r="CQU2" s="703"/>
      <c r="CQV2" s="705"/>
      <c r="CQW2" s="576"/>
      <c r="CQX2" s="576"/>
      <c r="CQY2" s="577"/>
      <c r="CQZ2" s="576"/>
      <c r="CRA2" s="703"/>
      <c r="CRB2" s="705"/>
      <c r="CRC2" s="576"/>
      <c r="CRD2" s="576"/>
      <c r="CRE2" s="577"/>
      <c r="CRF2" s="576"/>
      <c r="CRG2" s="703"/>
      <c r="CRH2" s="705"/>
      <c r="CRI2" s="576"/>
      <c r="CRJ2" s="576"/>
      <c r="CRK2" s="577"/>
      <c r="CRL2" s="576"/>
      <c r="CRM2" s="703"/>
      <c r="CRN2" s="705"/>
      <c r="CRO2" s="576"/>
      <c r="CRP2" s="576"/>
      <c r="CRQ2" s="577"/>
      <c r="CRR2" s="576"/>
      <c r="CRS2" s="703"/>
      <c r="CRT2" s="705"/>
      <c r="CRU2" s="576"/>
      <c r="CRV2" s="576"/>
      <c r="CRW2" s="577"/>
      <c r="CRX2" s="576"/>
      <c r="CRY2" s="703"/>
      <c r="CRZ2" s="705"/>
      <c r="CSA2" s="576"/>
      <c r="CSB2" s="576"/>
      <c r="CSC2" s="577"/>
      <c r="CSD2" s="576"/>
      <c r="CSE2" s="703"/>
      <c r="CSF2" s="705"/>
      <c r="CSG2" s="576"/>
      <c r="CSH2" s="576"/>
      <c r="CSI2" s="577"/>
      <c r="CSJ2" s="576"/>
      <c r="CSK2" s="703"/>
      <c r="CSL2" s="705"/>
      <c r="CSM2" s="576"/>
      <c r="CSN2" s="576"/>
      <c r="CSO2" s="577"/>
      <c r="CSP2" s="576"/>
      <c r="CSQ2" s="703"/>
      <c r="CSR2" s="705"/>
      <c r="CSS2" s="576"/>
      <c r="CST2" s="576"/>
      <c r="CSU2" s="577"/>
      <c r="CSV2" s="576"/>
      <c r="CSW2" s="703"/>
      <c r="CSX2" s="705"/>
      <c r="CSY2" s="576"/>
      <c r="CSZ2" s="576"/>
      <c r="CTA2" s="577"/>
      <c r="CTB2" s="576"/>
      <c r="CTC2" s="703"/>
      <c r="CTD2" s="705"/>
      <c r="CTE2" s="576"/>
      <c r="CTF2" s="576"/>
      <c r="CTG2" s="577"/>
      <c r="CTH2" s="576"/>
      <c r="CTI2" s="703"/>
      <c r="CTJ2" s="705"/>
      <c r="CTK2" s="576"/>
      <c r="CTL2" s="576"/>
      <c r="CTM2" s="577"/>
      <c r="CTN2" s="576"/>
      <c r="CTO2" s="703"/>
      <c r="CTP2" s="705"/>
      <c r="CTQ2" s="576"/>
      <c r="CTR2" s="576"/>
      <c r="CTS2" s="577"/>
      <c r="CTT2" s="576"/>
      <c r="CTU2" s="703"/>
      <c r="CTV2" s="705"/>
      <c r="CTW2" s="576"/>
      <c r="CTX2" s="576"/>
      <c r="CTY2" s="577"/>
      <c r="CTZ2" s="576"/>
      <c r="CUA2" s="703"/>
      <c r="CUB2" s="705"/>
      <c r="CUC2" s="576"/>
      <c r="CUD2" s="576"/>
      <c r="CUE2" s="577"/>
      <c r="CUF2" s="576"/>
      <c r="CUG2" s="703"/>
      <c r="CUH2" s="705"/>
      <c r="CUI2" s="576"/>
      <c r="CUJ2" s="576"/>
      <c r="CUK2" s="577"/>
      <c r="CUL2" s="576"/>
      <c r="CUM2" s="703"/>
      <c r="CUN2" s="705"/>
      <c r="CUO2" s="576"/>
      <c r="CUP2" s="576"/>
      <c r="CUQ2" s="577"/>
      <c r="CUR2" s="576"/>
      <c r="CUS2" s="703"/>
      <c r="CUT2" s="705"/>
      <c r="CUU2" s="576"/>
      <c r="CUV2" s="576"/>
      <c r="CUW2" s="577"/>
      <c r="CUX2" s="576"/>
      <c r="CUY2" s="703"/>
      <c r="CUZ2" s="705"/>
      <c r="CVA2" s="576"/>
      <c r="CVB2" s="576"/>
      <c r="CVC2" s="577"/>
      <c r="CVD2" s="576"/>
      <c r="CVE2" s="703"/>
      <c r="CVF2" s="705"/>
      <c r="CVG2" s="576"/>
      <c r="CVH2" s="576"/>
      <c r="CVI2" s="577"/>
      <c r="CVJ2" s="576"/>
      <c r="CVK2" s="703"/>
      <c r="CVL2" s="705"/>
      <c r="CVM2" s="576"/>
      <c r="CVN2" s="576"/>
      <c r="CVO2" s="577"/>
      <c r="CVP2" s="576"/>
      <c r="CVQ2" s="703"/>
      <c r="CVR2" s="705"/>
      <c r="CVS2" s="576"/>
      <c r="CVT2" s="576"/>
      <c r="CVU2" s="577"/>
      <c r="CVV2" s="576"/>
      <c r="CVW2" s="703"/>
      <c r="CVX2" s="705"/>
      <c r="CVY2" s="576"/>
      <c r="CVZ2" s="576"/>
      <c r="CWA2" s="577"/>
      <c r="CWB2" s="576"/>
      <c r="CWC2" s="703"/>
      <c r="CWD2" s="705"/>
      <c r="CWE2" s="576"/>
      <c r="CWF2" s="576"/>
      <c r="CWG2" s="577"/>
      <c r="CWH2" s="576"/>
      <c r="CWI2" s="703"/>
      <c r="CWJ2" s="705"/>
      <c r="CWK2" s="576"/>
      <c r="CWL2" s="576"/>
      <c r="CWM2" s="577"/>
      <c r="CWN2" s="576"/>
      <c r="CWO2" s="703"/>
      <c r="CWP2" s="705"/>
      <c r="CWQ2" s="576"/>
      <c r="CWR2" s="576"/>
      <c r="CWS2" s="577"/>
      <c r="CWT2" s="576"/>
      <c r="CWU2" s="703"/>
      <c r="CWV2" s="705"/>
      <c r="CWW2" s="576"/>
      <c r="CWX2" s="576"/>
      <c r="CWY2" s="577"/>
      <c r="CWZ2" s="576"/>
      <c r="CXA2" s="703"/>
      <c r="CXB2" s="705"/>
      <c r="CXC2" s="576"/>
      <c r="CXD2" s="576"/>
      <c r="CXE2" s="577"/>
      <c r="CXF2" s="576"/>
      <c r="CXG2" s="703"/>
      <c r="CXH2" s="705"/>
      <c r="CXI2" s="576"/>
      <c r="CXJ2" s="576"/>
      <c r="CXK2" s="577"/>
      <c r="CXL2" s="576"/>
      <c r="CXM2" s="703"/>
      <c r="CXN2" s="705"/>
      <c r="CXO2" s="576"/>
      <c r="CXP2" s="576"/>
      <c r="CXQ2" s="577"/>
      <c r="CXR2" s="576"/>
      <c r="CXS2" s="703"/>
      <c r="CXT2" s="705"/>
      <c r="CXU2" s="576"/>
      <c r="CXV2" s="576"/>
      <c r="CXW2" s="577"/>
      <c r="CXX2" s="576"/>
      <c r="CXY2" s="703"/>
      <c r="CXZ2" s="705"/>
      <c r="CYA2" s="576"/>
      <c r="CYB2" s="576"/>
      <c r="CYC2" s="577"/>
      <c r="CYD2" s="576"/>
      <c r="CYE2" s="703"/>
      <c r="CYF2" s="705"/>
      <c r="CYG2" s="576"/>
      <c r="CYH2" s="576"/>
      <c r="CYI2" s="577"/>
      <c r="CYJ2" s="576"/>
      <c r="CYK2" s="703"/>
      <c r="CYL2" s="705"/>
      <c r="CYM2" s="576"/>
      <c r="CYN2" s="576"/>
      <c r="CYO2" s="577"/>
      <c r="CYP2" s="576"/>
      <c r="CYQ2" s="703"/>
      <c r="CYR2" s="705"/>
      <c r="CYS2" s="576"/>
      <c r="CYT2" s="576"/>
      <c r="CYU2" s="577"/>
      <c r="CYV2" s="576"/>
      <c r="CYW2" s="703"/>
      <c r="CYX2" s="705"/>
      <c r="CYY2" s="576"/>
      <c r="CYZ2" s="576"/>
      <c r="CZA2" s="577"/>
      <c r="CZB2" s="576"/>
      <c r="CZC2" s="703"/>
      <c r="CZD2" s="705"/>
      <c r="CZE2" s="576"/>
      <c r="CZF2" s="576"/>
      <c r="CZG2" s="577"/>
      <c r="CZH2" s="576"/>
      <c r="CZI2" s="703"/>
      <c r="CZJ2" s="705"/>
      <c r="CZK2" s="576"/>
      <c r="CZL2" s="576"/>
      <c r="CZM2" s="577"/>
      <c r="CZN2" s="576"/>
      <c r="CZO2" s="703"/>
      <c r="CZP2" s="705"/>
      <c r="CZQ2" s="576"/>
      <c r="CZR2" s="576"/>
      <c r="CZS2" s="577"/>
      <c r="CZT2" s="576"/>
      <c r="CZU2" s="703"/>
      <c r="CZV2" s="705"/>
      <c r="CZW2" s="576"/>
      <c r="CZX2" s="576"/>
      <c r="CZY2" s="577"/>
      <c r="CZZ2" s="576"/>
      <c r="DAA2" s="703"/>
      <c r="DAB2" s="705"/>
      <c r="DAC2" s="576"/>
      <c r="DAD2" s="576"/>
      <c r="DAE2" s="577"/>
      <c r="DAF2" s="576"/>
      <c r="DAG2" s="703"/>
      <c r="DAH2" s="705"/>
      <c r="DAI2" s="576"/>
      <c r="DAJ2" s="576"/>
      <c r="DAK2" s="577"/>
      <c r="DAL2" s="576"/>
      <c r="DAM2" s="703"/>
      <c r="DAN2" s="705"/>
      <c r="DAO2" s="576"/>
      <c r="DAP2" s="576"/>
      <c r="DAQ2" s="577"/>
      <c r="DAR2" s="576"/>
      <c r="DAS2" s="703"/>
      <c r="DAT2" s="705"/>
      <c r="DAU2" s="576"/>
      <c r="DAV2" s="576"/>
      <c r="DAW2" s="577"/>
      <c r="DAX2" s="576"/>
      <c r="DAY2" s="703"/>
      <c r="DAZ2" s="705"/>
      <c r="DBA2" s="576"/>
      <c r="DBB2" s="576"/>
      <c r="DBC2" s="577"/>
      <c r="DBD2" s="576"/>
      <c r="DBE2" s="703"/>
      <c r="DBF2" s="705"/>
      <c r="DBG2" s="576"/>
      <c r="DBH2" s="576"/>
      <c r="DBI2" s="577"/>
      <c r="DBJ2" s="576"/>
      <c r="DBK2" s="703"/>
      <c r="DBL2" s="705"/>
      <c r="DBM2" s="576"/>
      <c r="DBN2" s="576"/>
      <c r="DBO2" s="577"/>
      <c r="DBP2" s="576"/>
      <c r="DBQ2" s="703"/>
      <c r="DBR2" s="705"/>
      <c r="DBS2" s="576"/>
      <c r="DBT2" s="576"/>
      <c r="DBU2" s="577"/>
      <c r="DBV2" s="576"/>
      <c r="DBW2" s="703"/>
      <c r="DBX2" s="705"/>
      <c r="DBY2" s="576"/>
      <c r="DBZ2" s="576"/>
      <c r="DCA2" s="577"/>
      <c r="DCB2" s="576"/>
      <c r="DCC2" s="703"/>
      <c r="DCD2" s="705"/>
      <c r="DCE2" s="576"/>
      <c r="DCF2" s="576"/>
      <c r="DCG2" s="577"/>
      <c r="DCH2" s="576"/>
      <c r="DCI2" s="703"/>
      <c r="DCJ2" s="705"/>
      <c r="DCK2" s="576"/>
      <c r="DCL2" s="576"/>
      <c r="DCM2" s="577"/>
      <c r="DCN2" s="576"/>
      <c r="DCO2" s="703"/>
      <c r="DCP2" s="705"/>
      <c r="DCQ2" s="576"/>
      <c r="DCR2" s="576"/>
      <c r="DCS2" s="577"/>
      <c r="DCT2" s="576"/>
      <c r="DCU2" s="703"/>
      <c r="DCV2" s="705"/>
      <c r="DCW2" s="576"/>
      <c r="DCX2" s="576"/>
      <c r="DCY2" s="577"/>
      <c r="DCZ2" s="576"/>
      <c r="DDA2" s="703"/>
      <c r="DDB2" s="705"/>
      <c r="DDC2" s="576"/>
      <c r="DDD2" s="576"/>
      <c r="DDE2" s="577"/>
      <c r="DDF2" s="576"/>
      <c r="DDG2" s="703"/>
      <c r="DDH2" s="705"/>
      <c r="DDI2" s="576"/>
      <c r="DDJ2" s="576"/>
      <c r="DDK2" s="577"/>
      <c r="DDL2" s="576"/>
      <c r="DDM2" s="703"/>
      <c r="DDN2" s="705"/>
      <c r="DDO2" s="576"/>
      <c r="DDP2" s="576"/>
      <c r="DDQ2" s="577"/>
      <c r="DDR2" s="576"/>
      <c r="DDS2" s="703"/>
      <c r="DDT2" s="705"/>
      <c r="DDU2" s="576"/>
      <c r="DDV2" s="576"/>
      <c r="DDW2" s="577"/>
      <c r="DDX2" s="576"/>
      <c r="DDY2" s="703"/>
      <c r="DDZ2" s="705"/>
      <c r="DEA2" s="576"/>
      <c r="DEB2" s="576"/>
      <c r="DEC2" s="577"/>
      <c r="DED2" s="576"/>
      <c r="DEE2" s="703"/>
      <c r="DEF2" s="705"/>
      <c r="DEG2" s="576"/>
      <c r="DEH2" s="576"/>
      <c r="DEI2" s="577"/>
      <c r="DEJ2" s="576"/>
      <c r="DEK2" s="703"/>
      <c r="DEL2" s="705"/>
      <c r="DEM2" s="576"/>
      <c r="DEN2" s="576"/>
      <c r="DEO2" s="577"/>
      <c r="DEP2" s="576"/>
      <c r="DEQ2" s="703"/>
      <c r="DER2" s="705"/>
      <c r="DES2" s="576"/>
      <c r="DET2" s="576"/>
      <c r="DEU2" s="577"/>
      <c r="DEV2" s="576"/>
      <c r="DEW2" s="703"/>
      <c r="DEX2" s="705"/>
      <c r="DEY2" s="576"/>
      <c r="DEZ2" s="576"/>
      <c r="DFA2" s="577"/>
      <c r="DFB2" s="576"/>
      <c r="DFC2" s="703"/>
      <c r="DFD2" s="705"/>
      <c r="DFE2" s="576"/>
      <c r="DFF2" s="576"/>
      <c r="DFG2" s="577"/>
      <c r="DFH2" s="576"/>
      <c r="DFI2" s="703"/>
      <c r="DFJ2" s="705"/>
      <c r="DFK2" s="576"/>
      <c r="DFL2" s="576"/>
      <c r="DFM2" s="577"/>
      <c r="DFN2" s="576"/>
      <c r="DFO2" s="703"/>
      <c r="DFP2" s="705"/>
      <c r="DFQ2" s="576"/>
      <c r="DFR2" s="576"/>
      <c r="DFS2" s="577"/>
      <c r="DFT2" s="576"/>
      <c r="DFU2" s="703"/>
      <c r="DFV2" s="705"/>
      <c r="DFW2" s="576"/>
      <c r="DFX2" s="576"/>
      <c r="DFY2" s="577"/>
      <c r="DFZ2" s="576"/>
      <c r="DGA2" s="703"/>
      <c r="DGB2" s="705"/>
      <c r="DGC2" s="576"/>
      <c r="DGD2" s="576"/>
      <c r="DGE2" s="577"/>
      <c r="DGF2" s="576"/>
      <c r="DGG2" s="703"/>
      <c r="DGH2" s="705"/>
      <c r="DGI2" s="576"/>
      <c r="DGJ2" s="576"/>
      <c r="DGK2" s="577"/>
      <c r="DGL2" s="576"/>
      <c r="DGM2" s="703"/>
      <c r="DGN2" s="705"/>
      <c r="DGO2" s="576"/>
      <c r="DGP2" s="576"/>
      <c r="DGQ2" s="577"/>
      <c r="DGR2" s="576"/>
      <c r="DGS2" s="703"/>
      <c r="DGT2" s="705"/>
      <c r="DGU2" s="576"/>
      <c r="DGV2" s="576"/>
      <c r="DGW2" s="577"/>
      <c r="DGX2" s="576"/>
      <c r="DGY2" s="703"/>
      <c r="DGZ2" s="705"/>
      <c r="DHA2" s="576"/>
      <c r="DHB2" s="576"/>
      <c r="DHC2" s="577"/>
      <c r="DHD2" s="576"/>
      <c r="DHE2" s="703"/>
      <c r="DHF2" s="705"/>
      <c r="DHG2" s="576"/>
      <c r="DHH2" s="576"/>
      <c r="DHI2" s="577"/>
      <c r="DHJ2" s="576"/>
      <c r="DHK2" s="703"/>
      <c r="DHL2" s="705"/>
      <c r="DHM2" s="576"/>
      <c r="DHN2" s="576"/>
      <c r="DHO2" s="577"/>
      <c r="DHP2" s="576"/>
      <c r="DHQ2" s="703"/>
      <c r="DHR2" s="705"/>
      <c r="DHS2" s="576"/>
      <c r="DHT2" s="576"/>
      <c r="DHU2" s="577"/>
      <c r="DHV2" s="576"/>
      <c r="DHW2" s="703"/>
      <c r="DHX2" s="705"/>
      <c r="DHY2" s="576"/>
      <c r="DHZ2" s="576"/>
      <c r="DIA2" s="577"/>
      <c r="DIB2" s="576"/>
      <c r="DIC2" s="703"/>
      <c r="DID2" s="705"/>
      <c r="DIE2" s="576"/>
      <c r="DIF2" s="576"/>
      <c r="DIG2" s="577"/>
      <c r="DIH2" s="576"/>
      <c r="DII2" s="703"/>
      <c r="DIJ2" s="705"/>
      <c r="DIK2" s="576"/>
      <c r="DIL2" s="576"/>
      <c r="DIM2" s="577"/>
      <c r="DIN2" s="576"/>
      <c r="DIO2" s="703"/>
      <c r="DIP2" s="705"/>
      <c r="DIQ2" s="576"/>
      <c r="DIR2" s="576"/>
      <c r="DIS2" s="577"/>
      <c r="DIT2" s="576"/>
      <c r="DIU2" s="703"/>
      <c r="DIV2" s="705"/>
      <c r="DIW2" s="576"/>
      <c r="DIX2" s="576"/>
      <c r="DIY2" s="577"/>
      <c r="DIZ2" s="576"/>
      <c r="DJA2" s="703"/>
      <c r="DJB2" s="705"/>
      <c r="DJC2" s="576"/>
      <c r="DJD2" s="576"/>
      <c r="DJE2" s="577"/>
      <c r="DJF2" s="576"/>
      <c r="DJG2" s="703"/>
      <c r="DJH2" s="705"/>
      <c r="DJI2" s="576"/>
      <c r="DJJ2" s="576"/>
      <c r="DJK2" s="577"/>
      <c r="DJL2" s="576"/>
      <c r="DJM2" s="703"/>
      <c r="DJN2" s="705"/>
      <c r="DJO2" s="576"/>
      <c r="DJP2" s="576"/>
      <c r="DJQ2" s="577"/>
      <c r="DJR2" s="576"/>
      <c r="DJS2" s="703"/>
      <c r="DJT2" s="705"/>
      <c r="DJU2" s="576"/>
      <c r="DJV2" s="576"/>
      <c r="DJW2" s="577"/>
      <c r="DJX2" s="576"/>
      <c r="DJY2" s="703"/>
      <c r="DJZ2" s="705"/>
      <c r="DKA2" s="576"/>
      <c r="DKB2" s="576"/>
      <c r="DKC2" s="577"/>
      <c r="DKD2" s="576"/>
      <c r="DKE2" s="703"/>
      <c r="DKF2" s="705"/>
      <c r="DKG2" s="576"/>
      <c r="DKH2" s="576"/>
      <c r="DKI2" s="577"/>
      <c r="DKJ2" s="576"/>
      <c r="DKK2" s="703"/>
      <c r="DKL2" s="705"/>
      <c r="DKM2" s="576"/>
      <c r="DKN2" s="576"/>
      <c r="DKO2" s="577"/>
      <c r="DKP2" s="576"/>
      <c r="DKQ2" s="703"/>
      <c r="DKR2" s="705"/>
      <c r="DKS2" s="576"/>
      <c r="DKT2" s="576"/>
      <c r="DKU2" s="577"/>
      <c r="DKV2" s="576"/>
      <c r="DKW2" s="703"/>
      <c r="DKX2" s="705"/>
      <c r="DKY2" s="576"/>
      <c r="DKZ2" s="576"/>
      <c r="DLA2" s="577"/>
      <c r="DLB2" s="576"/>
      <c r="DLC2" s="703"/>
      <c r="DLD2" s="705"/>
      <c r="DLE2" s="576"/>
      <c r="DLF2" s="576"/>
      <c r="DLG2" s="577"/>
      <c r="DLH2" s="576"/>
      <c r="DLI2" s="703"/>
      <c r="DLJ2" s="705"/>
      <c r="DLK2" s="576"/>
      <c r="DLL2" s="576"/>
      <c r="DLM2" s="577"/>
      <c r="DLN2" s="576"/>
      <c r="DLO2" s="703"/>
      <c r="DLP2" s="705"/>
      <c r="DLQ2" s="576"/>
      <c r="DLR2" s="576"/>
      <c r="DLS2" s="577"/>
      <c r="DLT2" s="576"/>
      <c r="DLU2" s="703"/>
      <c r="DLV2" s="705"/>
      <c r="DLW2" s="576"/>
      <c r="DLX2" s="576"/>
      <c r="DLY2" s="577"/>
      <c r="DLZ2" s="576"/>
      <c r="DMA2" s="703"/>
      <c r="DMB2" s="705"/>
      <c r="DMC2" s="576"/>
      <c r="DMD2" s="576"/>
      <c r="DME2" s="577"/>
      <c r="DMF2" s="576"/>
      <c r="DMG2" s="703"/>
      <c r="DMH2" s="705"/>
      <c r="DMI2" s="576"/>
      <c r="DMJ2" s="576"/>
      <c r="DMK2" s="577"/>
      <c r="DML2" s="576"/>
      <c r="DMM2" s="703"/>
      <c r="DMN2" s="705"/>
      <c r="DMO2" s="576"/>
      <c r="DMP2" s="576"/>
      <c r="DMQ2" s="577"/>
      <c r="DMR2" s="576"/>
      <c r="DMS2" s="703"/>
      <c r="DMT2" s="705"/>
      <c r="DMU2" s="576"/>
      <c r="DMV2" s="576"/>
      <c r="DMW2" s="577"/>
      <c r="DMX2" s="576"/>
      <c r="DMY2" s="703"/>
      <c r="DMZ2" s="705"/>
      <c r="DNA2" s="576"/>
      <c r="DNB2" s="576"/>
      <c r="DNC2" s="577"/>
      <c r="DND2" s="576"/>
      <c r="DNE2" s="703"/>
      <c r="DNF2" s="705"/>
      <c r="DNG2" s="576"/>
      <c r="DNH2" s="576"/>
      <c r="DNI2" s="577"/>
      <c r="DNJ2" s="576"/>
      <c r="DNK2" s="703"/>
      <c r="DNL2" s="705"/>
      <c r="DNM2" s="576"/>
      <c r="DNN2" s="576"/>
      <c r="DNO2" s="577"/>
      <c r="DNP2" s="576"/>
      <c r="DNQ2" s="703"/>
      <c r="DNR2" s="705"/>
      <c r="DNS2" s="576"/>
      <c r="DNT2" s="576"/>
      <c r="DNU2" s="577"/>
      <c r="DNV2" s="576"/>
      <c r="DNW2" s="703"/>
      <c r="DNX2" s="705"/>
      <c r="DNY2" s="576"/>
      <c r="DNZ2" s="576"/>
      <c r="DOA2" s="577"/>
      <c r="DOB2" s="576"/>
      <c r="DOC2" s="703"/>
      <c r="DOD2" s="705"/>
      <c r="DOE2" s="576"/>
      <c r="DOF2" s="576"/>
      <c r="DOG2" s="577"/>
      <c r="DOH2" s="576"/>
      <c r="DOI2" s="703"/>
      <c r="DOJ2" s="705"/>
      <c r="DOK2" s="576"/>
      <c r="DOL2" s="576"/>
      <c r="DOM2" s="577"/>
      <c r="DON2" s="576"/>
      <c r="DOO2" s="703"/>
      <c r="DOP2" s="705"/>
      <c r="DOQ2" s="576"/>
      <c r="DOR2" s="576"/>
      <c r="DOS2" s="577"/>
      <c r="DOT2" s="576"/>
      <c r="DOU2" s="703"/>
      <c r="DOV2" s="705"/>
      <c r="DOW2" s="576"/>
      <c r="DOX2" s="576"/>
      <c r="DOY2" s="577"/>
      <c r="DOZ2" s="576"/>
      <c r="DPA2" s="703"/>
      <c r="DPB2" s="705"/>
      <c r="DPC2" s="576"/>
      <c r="DPD2" s="576"/>
      <c r="DPE2" s="577"/>
      <c r="DPF2" s="576"/>
      <c r="DPG2" s="703"/>
      <c r="DPH2" s="705"/>
      <c r="DPI2" s="576"/>
      <c r="DPJ2" s="576"/>
      <c r="DPK2" s="577"/>
      <c r="DPL2" s="576"/>
      <c r="DPM2" s="703"/>
      <c r="DPN2" s="705"/>
      <c r="DPO2" s="576"/>
      <c r="DPP2" s="576"/>
      <c r="DPQ2" s="577"/>
      <c r="DPR2" s="576"/>
      <c r="DPS2" s="703"/>
      <c r="DPT2" s="705"/>
      <c r="DPU2" s="576"/>
      <c r="DPV2" s="576"/>
      <c r="DPW2" s="577"/>
      <c r="DPX2" s="576"/>
      <c r="DPY2" s="703"/>
      <c r="DPZ2" s="705"/>
      <c r="DQA2" s="576"/>
      <c r="DQB2" s="576"/>
      <c r="DQC2" s="577"/>
      <c r="DQD2" s="576"/>
      <c r="DQE2" s="703"/>
      <c r="DQF2" s="705"/>
      <c r="DQG2" s="576"/>
      <c r="DQH2" s="576"/>
      <c r="DQI2" s="577"/>
      <c r="DQJ2" s="576"/>
      <c r="DQK2" s="703"/>
      <c r="DQL2" s="705"/>
      <c r="DQM2" s="576"/>
      <c r="DQN2" s="576"/>
      <c r="DQO2" s="577"/>
      <c r="DQP2" s="576"/>
      <c r="DQQ2" s="703"/>
      <c r="DQR2" s="705"/>
      <c r="DQS2" s="576"/>
      <c r="DQT2" s="576"/>
      <c r="DQU2" s="577"/>
      <c r="DQV2" s="576"/>
      <c r="DQW2" s="703"/>
      <c r="DQX2" s="705"/>
      <c r="DQY2" s="576"/>
      <c r="DQZ2" s="576"/>
      <c r="DRA2" s="577"/>
      <c r="DRB2" s="576"/>
      <c r="DRC2" s="703"/>
      <c r="DRD2" s="705"/>
      <c r="DRE2" s="576"/>
      <c r="DRF2" s="576"/>
      <c r="DRG2" s="577"/>
      <c r="DRH2" s="576"/>
      <c r="DRI2" s="703"/>
      <c r="DRJ2" s="705"/>
      <c r="DRK2" s="576"/>
      <c r="DRL2" s="576"/>
      <c r="DRM2" s="577"/>
      <c r="DRN2" s="576"/>
      <c r="DRO2" s="703"/>
      <c r="DRP2" s="705"/>
      <c r="DRQ2" s="576"/>
      <c r="DRR2" s="576"/>
      <c r="DRS2" s="577"/>
      <c r="DRT2" s="576"/>
      <c r="DRU2" s="703"/>
      <c r="DRV2" s="705"/>
      <c r="DRW2" s="576"/>
      <c r="DRX2" s="576"/>
      <c r="DRY2" s="577"/>
      <c r="DRZ2" s="576"/>
      <c r="DSA2" s="703"/>
      <c r="DSB2" s="705"/>
      <c r="DSC2" s="576"/>
      <c r="DSD2" s="576"/>
      <c r="DSE2" s="577"/>
      <c r="DSF2" s="576"/>
      <c r="DSG2" s="703"/>
      <c r="DSH2" s="705"/>
      <c r="DSI2" s="576"/>
      <c r="DSJ2" s="576"/>
      <c r="DSK2" s="577"/>
      <c r="DSL2" s="576"/>
      <c r="DSM2" s="703"/>
      <c r="DSN2" s="705"/>
      <c r="DSO2" s="576"/>
      <c r="DSP2" s="576"/>
      <c r="DSQ2" s="577"/>
      <c r="DSR2" s="576"/>
      <c r="DSS2" s="703"/>
      <c r="DST2" s="705"/>
      <c r="DSU2" s="576"/>
      <c r="DSV2" s="576"/>
      <c r="DSW2" s="577"/>
      <c r="DSX2" s="576"/>
      <c r="DSY2" s="703"/>
      <c r="DSZ2" s="705"/>
      <c r="DTA2" s="576"/>
      <c r="DTB2" s="576"/>
      <c r="DTC2" s="577"/>
      <c r="DTD2" s="576"/>
      <c r="DTE2" s="703"/>
      <c r="DTF2" s="705"/>
      <c r="DTG2" s="576"/>
      <c r="DTH2" s="576"/>
      <c r="DTI2" s="577"/>
      <c r="DTJ2" s="576"/>
      <c r="DTK2" s="703"/>
      <c r="DTL2" s="705"/>
      <c r="DTM2" s="576"/>
      <c r="DTN2" s="576"/>
      <c r="DTO2" s="577"/>
      <c r="DTP2" s="576"/>
      <c r="DTQ2" s="703"/>
      <c r="DTR2" s="705"/>
      <c r="DTS2" s="576"/>
      <c r="DTT2" s="576"/>
      <c r="DTU2" s="577"/>
      <c r="DTV2" s="576"/>
      <c r="DTW2" s="703"/>
      <c r="DTX2" s="705"/>
      <c r="DTY2" s="576"/>
      <c r="DTZ2" s="576"/>
      <c r="DUA2" s="577"/>
      <c r="DUB2" s="576"/>
      <c r="DUC2" s="703"/>
      <c r="DUD2" s="705"/>
      <c r="DUE2" s="576"/>
      <c r="DUF2" s="576"/>
      <c r="DUG2" s="577"/>
      <c r="DUH2" s="576"/>
      <c r="DUI2" s="703"/>
      <c r="DUJ2" s="705"/>
      <c r="DUK2" s="576"/>
      <c r="DUL2" s="576"/>
      <c r="DUM2" s="577"/>
      <c r="DUN2" s="576"/>
      <c r="DUO2" s="703"/>
      <c r="DUP2" s="705"/>
      <c r="DUQ2" s="576"/>
      <c r="DUR2" s="576"/>
      <c r="DUS2" s="577"/>
      <c r="DUT2" s="576"/>
      <c r="DUU2" s="703"/>
      <c r="DUV2" s="705"/>
      <c r="DUW2" s="576"/>
      <c r="DUX2" s="576"/>
      <c r="DUY2" s="577"/>
      <c r="DUZ2" s="576"/>
      <c r="DVA2" s="703"/>
      <c r="DVB2" s="705"/>
      <c r="DVC2" s="576"/>
      <c r="DVD2" s="576"/>
      <c r="DVE2" s="577"/>
      <c r="DVF2" s="576"/>
      <c r="DVG2" s="703"/>
      <c r="DVH2" s="705"/>
      <c r="DVI2" s="576"/>
      <c r="DVJ2" s="576"/>
      <c r="DVK2" s="577"/>
      <c r="DVL2" s="576"/>
      <c r="DVM2" s="703"/>
      <c r="DVN2" s="705"/>
      <c r="DVO2" s="576"/>
      <c r="DVP2" s="576"/>
      <c r="DVQ2" s="577"/>
      <c r="DVR2" s="576"/>
      <c r="DVS2" s="703"/>
      <c r="DVT2" s="705"/>
      <c r="DVU2" s="576"/>
      <c r="DVV2" s="576"/>
      <c r="DVW2" s="577"/>
      <c r="DVX2" s="576"/>
      <c r="DVY2" s="703"/>
      <c r="DVZ2" s="705"/>
      <c r="DWA2" s="576"/>
      <c r="DWB2" s="576"/>
      <c r="DWC2" s="577"/>
      <c r="DWD2" s="576"/>
      <c r="DWE2" s="703"/>
      <c r="DWF2" s="705"/>
      <c r="DWG2" s="576"/>
      <c r="DWH2" s="576"/>
      <c r="DWI2" s="577"/>
      <c r="DWJ2" s="576"/>
      <c r="DWK2" s="703"/>
      <c r="DWL2" s="705"/>
      <c r="DWM2" s="576"/>
      <c r="DWN2" s="576"/>
      <c r="DWO2" s="577"/>
      <c r="DWP2" s="576"/>
      <c r="DWQ2" s="703"/>
      <c r="DWR2" s="705"/>
      <c r="DWS2" s="576"/>
      <c r="DWT2" s="576"/>
      <c r="DWU2" s="577"/>
      <c r="DWV2" s="576"/>
      <c r="DWW2" s="703"/>
      <c r="DWX2" s="705"/>
      <c r="DWY2" s="576"/>
      <c r="DWZ2" s="576"/>
      <c r="DXA2" s="577"/>
      <c r="DXB2" s="576"/>
      <c r="DXC2" s="703"/>
      <c r="DXD2" s="705"/>
      <c r="DXE2" s="576"/>
      <c r="DXF2" s="576"/>
      <c r="DXG2" s="577"/>
      <c r="DXH2" s="576"/>
      <c r="DXI2" s="703"/>
      <c r="DXJ2" s="705"/>
      <c r="DXK2" s="576"/>
      <c r="DXL2" s="576"/>
      <c r="DXM2" s="577"/>
      <c r="DXN2" s="576"/>
      <c r="DXO2" s="703"/>
      <c r="DXP2" s="705"/>
      <c r="DXQ2" s="576"/>
      <c r="DXR2" s="576"/>
      <c r="DXS2" s="577"/>
      <c r="DXT2" s="576"/>
      <c r="DXU2" s="703"/>
      <c r="DXV2" s="705"/>
      <c r="DXW2" s="576"/>
      <c r="DXX2" s="576"/>
      <c r="DXY2" s="577"/>
      <c r="DXZ2" s="576"/>
      <c r="DYA2" s="703"/>
      <c r="DYB2" s="705"/>
      <c r="DYC2" s="576"/>
      <c r="DYD2" s="576"/>
      <c r="DYE2" s="577"/>
      <c r="DYF2" s="576"/>
      <c r="DYG2" s="703"/>
      <c r="DYH2" s="705"/>
      <c r="DYI2" s="576"/>
      <c r="DYJ2" s="576"/>
      <c r="DYK2" s="577"/>
      <c r="DYL2" s="576"/>
      <c r="DYM2" s="703"/>
      <c r="DYN2" s="705"/>
      <c r="DYO2" s="576"/>
      <c r="DYP2" s="576"/>
      <c r="DYQ2" s="577"/>
      <c r="DYR2" s="576"/>
      <c r="DYS2" s="703"/>
      <c r="DYT2" s="705"/>
      <c r="DYU2" s="576"/>
      <c r="DYV2" s="576"/>
      <c r="DYW2" s="577"/>
      <c r="DYX2" s="576"/>
      <c r="DYY2" s="703"/>
      <c r="DYZ2" s="705"/>
      <c r="DZA2" s="576"/>
      <c r="DZB2" s="576"/>
      <c r="DZC2" s="577"/>
      <c r="DZD2" s="576"/>
      <c r="DZE2" s="703"/>
      <c r="DZF2" s="705"/>
      <c r="DZG2" s="576"/>
      <c r="DZH2" s="576"/>
      <c r="DZI2" s="577"/>
      <c r="DZJ2" s="576"/>
      <c r="DZK2" s="703"/>
      <c r="DZL2" s="705"/>
      <c r="DZM2" s="576"/>
      <c r="DZN2" s="576"/>
      <c r="DZO2" s="577"/>
      <c r="DZP2" s="576"/>
      <c r="DZQ2" s="703"/>
      <c r="DZR2" s="705"/>
      <c r="DZS2" s="576"/>
      <c r="DZT2" s="576"/>
      <c r="DZU2" s="577"/>
      <c r="DZV2" s="576"/>
      <c r="DZW2" s="703"/>
      <c r="DZX2" s="705"/>
      <c r="DZY2" s="576"/>
      <c r="DZZ2" s="576"/>
      <c r="EAA2" s="577"/>
      <c r="EAB2" s="576"/>
      <c r="EAC2" s="703"/>
      <c r="EAD2" s="705"/>
      <c r="EAE2" s="576"/>
      <c r="EAF2" s="576"/>
      <c r="EAG2" s="577"/>
      <c r="EAH2" s="576"/>
      <c r="EAI2" s="703"/>
      <c r="EAJ2" s="705"/>
      <c r="EAK2" s="576"/>
      <c r="EAL2" s="576"/>
      <c r="EAM2" s="577"/>
      <c r="EAN2" s="576"/>
      <c r="EAO2" s="703"/>
      <c r="EAP2" s="705"/>
      <c r="EAQ2" s="576"/>
      <c r="EAR2" s="576"/>
      <c r="EAS2" s="577"/>
      <c r="EAT2" s="576"/>
      <c r="EAU2" s="703"/>
      <c r="EAV2" s="705"/>
      <c r="EAW2" s="576"/>
      <c r="EAX2" s="576"/>
      <c r="EAY2" s="577"/>
      <c r="EAZ2" s="576"/>
      <c r="EBA2" s="703"/>
      <c r="EBB2" s="705"/>
      <c r="EBC2" s="576"/>
      <c r="EBD2" s="576"/>
      <c r="EBE2" s="577"/>
      <c r="EBF2" s="576"/>
      <c r="EBG2" s="703"/>
      <c r="EBH2" s="705"/>
      <c r="EBI2" s="576"/>
      <c r="EBJ2" s="576"/>
      <c r="EBK2" s="577"/>
      <c r="EBL2" s="576"/>
      <c r="EBM2" s="703"/>
      <c r="EBN2" s="705"/>
      <c r="EBO2" s="576"/>
      <c r="EBP2" s="576"/>
      <c r="EBQ2" s="577"/>
      <c r="EBR2" s="576"/>
      <c r="EBS2" s="703"/>
      <c r="EBT2" s="705"/>
      <c r="EBU2" s="576"/>
      <c r="EBV2" s="576"/>
      <c r="EBW2" s="577"/>
      <c r="EBX2" s="576"/>
      <c r="EBY2" s="703"/>
      <c r="EBZ2" s="705"/>
      <c r="ECA2" s="576"/>
      <c r="ECB2" s="576"/>
      <c r="ECC2" s="577"/>
      <c r="ECD2" s="576"/>
      <c r="ECE2" s="703"/>
      <c r="ECF2" s="705"/>
      <c r="ECG2" s="576"/>
      <c r="ECH2" s="576"/>
      <c r="ECI2" s="577"/>
      <c r="ECJ2" s="576"/>
      <c r="ECK2" s="703"/>
      <c r="ECL2" s="705"/>
      <c r="ECM2" s="576"/>
      <c r="ECN2" s="576"/>
      <c r="ECO2" s="577"/>
      <c r="ECP2" s="576"/>
      <c r="ECQ2" s="703"/>
      <c r="ECR2" s="705"/>
      <c r="ECS2" s="576"/>
      <c r="ECT2" s="576"/>
      <c r="ECU2" s="577"/>
      <c r="ECV2" s="576"/>
      <c r="ECW2" s="703"/>
      <c r="ECX2" s="705"/>
      <c r="ECY2" s="576"/>
      <c r="ECZ2" s="576"/>
      <c r="EDA2" s="577"/>
      <c r="EDB2" s="576"/>
      <c r="EDC2" s="703"/>
      <c r="EDD2" s="705"/>
      <c r="EDE2" s="576"/>
      <c r="EDF2" s="576"/>
      <c r="EDG2" s="577"/>
      <c r="EDH2" s="576"/>
      <c r="EDI2" s="703"/>
      <c r="EDJ2" s="705"/>
      <c r="EDK2" s="576"/>
      <c r="EDL2" s="576"/>
      <c r="EDM2" s="577"/>
      <c r="EDN2" s="576"/>
      <c r="EDO2" s="703"/>
      <c r="EDP2" s="705"/>
      <c r="EDQ2" s="576"/>
      <c r="EDR2" s="576"/>
      <c r="EDS2" s="577"/>
      <c r="EDT2" s="576"/>
      <c r="EDU2" s="703"/>
      <c r="EDV2" s="705"/>
      <c r="EDW2" s="576"/>
      <c r="EDX2" s="576"/>
      <c r="EDY2" s="577"/>
      <c r="EDZ2" s="576"/>
      <c r="EEA2" s="703"/>
      <c r="EEB2" s="705"/>
      <c r="EEC2" s="576"/>
      <c r="EED2" s="576"/>
      <c r="EEE2" s="577"/>
      <c r="EEF2" s="576"/>
      <c r="EEG2" s="703"/>
      <c r="EEH2" s="705"/>
      <c r="EEI2" s="576"/>
      <c r="EEJ2" s="576"/>
      <c r="EEK2" s="577"/>
      <c r="EEL2" s="576"/>
      <c r="EEM2" s="703"/>
      <c r="EEN2" s="705"/>
      <c r="EEO2" s="576"/>
      <c r="EEP2" s="576"/>
      <c r="EEQ2" s="577"/>
      <c r="EER2" s="576"/>
      <c r="EES2" s="703"/>
      <c r="EET2" s="705"/>
      <c r="EEU2" s="576"/>
      <c r="EEV2" s="576"/>
      <c r="EEW2" s="577"/>
      <c r="EEX2" s="576"/>
      <c r="EEY2" s="703"/>
      <c r="EEZ2" s="705"/>
      <c r="EFA2" s="576"/>
      <c r="EFB2" s="576"/>
      <c r="EFC2" s="577"/>
      <c r="EFD2" s="576"/>
      <c r="EFE2" s="703"/>
      <c r="EFF2" s="705"/>
      <c r="EFG2" s="576"/>
      <c r="EFH2" s="576"/>
      <c r="EFI2" s="577"/>
      <c r="EFJ2" s="576"/>
      <c r="EFK2" s="703"/>
      <c r="EFL2" s="705"/>
      <c r="EFM2" s="576"/>
      <c r="EFN2" s="576"/>
      <c r="EFO2" s="577"/>
      <c r="EFP2" s="576"/>
      <c r="EFQ2" s="703"/>
      <c r="EFR2" s="705"/>
      <c r="EFS2" s="576"/>
      <c r="EFT2" s="576"/>
      <c r="EFU2" s="577"/>
      <c r="EFV2" s="576"/>
      <c r="EFW2" s="703"/>
      <c r="EFX2" s="705"/>
      <c r="EFY2" s="576"/>
      <c r="EFZ2" s="576"/>
      <c r="EGA2" s="577"/>
      <c r="EGB2" s="576"/>
      <c r="EGC2" s="703"/>
      <c r="EGD2" s="705"/>
      <c r="EGE2" s="576"/>
      <c r="EGF2" s="576"/>
      <c r="EGG2" s="577"/>
      <c r="EGH2" s="576"/>
      <c r="EGI2" s="703"/>
      <c r="EGJ2" s="705"/>
      <c r="EGK2" s="576"/>
      <c r="EGL2" s="576"/>
      <c r="EGM2" s="577"/>
      <c r="EGN2" s="576"/>
      <c r="EGO2" s="703"/>
      <c r="EGP2" s="705"/>
      <c r="EGQ2" s="576"/>
      <c r="EGR2" s="576"/>
      <c r="EGS2" s="577"/>
      <c r="EGT2" s="576"/>
      <c r="EGU2" s="703"/>
      <c r="EGV2" s="705"/>
      <c r="EGW2" s="576"/>
      <c r="EGX2" s="576"/>
      <c r="EGY2" s="577"/>
      <c r="EGZ2" s="576"/>
      <c r="EHA2" s="703"/>
      <c r="EHB2" s="705"/>
      <c r="EHC2" s="576"/>
      <c r="EHD2" s="576"/>
      <c r="EHE2" s="577"/>
      <c r="EHF2" s="576"/>
      <c r="EHG2" s="703"/>
      <c r="EHH2" s="705"/>
      <c r="EHI2" s="576"/>
      <c r="EHJ2" s="576"/>
      <c r="EHK2" s="577"/>
      <c r="EHL2" s="576"/>
      <c r="EHM2" s="703"/>
      <c r="EHN2" s="705"/>
      <c r="EHO2" s="576"/>
      <c r="EHP2" s="576"/>
      <c r="EHQ2" s="577"/>
      <c r="EHR2" s="576"/>
      <c r="EHS2" s="703"/>
      <c r="EHT2" s="705"/>
      <c r="EHU2" s="576"/>
      <c r="EHV2" s="576"/>
      <c r="EHW2" s="577"/>
      <c r="EHX2" s="576"/>
      <c r="EHY2" s="703"/>
      <c r="EHZ2" s="705"/>
      <c r="EIA2" s="576"/>
      <c r="EIB2" s="576"/>
      <c r="EIC2" s="577"/>
      <c r="EID2" s="576"/>
      <c r="EIE2" s="703"/>
      <c r="EIF2" s="705"/>
      <c r="EIG2" s="576"/>
      <c r="EIH2" s="576"/>
      <c r="EII2" s="577"/>
      <c r="EIJ2" s="576"/>
      <c r="EIK2" s="703"/>
      <c r="EIL2" s="705"/>
      <c r="EIM2" s="576"/>
      <c r="EIN2" s="576"/>
      <c r="EIO2" s="577"/>
      <c r="EIP2" s="576"/>
      <c r="EIQ2" s="703"/>
      <c r="EIR2" s="705"/>
      <c r="EIS2" s="576"/>
      <c r="EIT2" s="576"/>
      <c r="EIU2" s="577"/>
      <c r="EIV2" s="576"/>
      <c r="EIW2" s="703"/>
      <c r="EIX2" s="705"/>
      <c r="EIY2" s="576"/>
      <c r="EIZ2" s="576"/>
      <c r="EJA2" s="577"/>
      <c r="EJB2" s="576"/>
      <c r="EJC2" s="703"/>
      <c r="EJD2" s="705"/>
      <c r="EJE2" s="576"/>
      <c r="EJF2" s="576"/>
      <c r="EJG2" s="577"/>
      <c r="EJH2" s="576"/>
      <c r="EJI2" s="703"/>
      <c r="EJJ2" s="705"/>
      <c r="EJK2" s="576"/>
      <c r="EJL2" s="576"/>
      <c r="EJM2" s="577"/>
      <c r="EJN2" s="576"/>
      <c r="EJO2" s="703"/>
      <c r="EJP2" s="705"/>
      <c r="EJQ2" s="576"/>
      <c r="EJR2" s="576"/>
      <c r="EJS2" s="577"/>
      <c r="EJT2" s="576"/>
      <c r="EJU2" s="703"/>
      <c r="EJV2" s="705"/>
      <c r="EJW2" s="576"/>
      <c r="EJX2" s="576"/>
      <c r="EJY2" s="577"/>
      <c r="EJZ2" s="576"/>
      <c r="EKA2" s="703"/>
      <c r="EKB2" s="705"/>
      <c r="EKC2" s="576"/>
      <c r="EKD2" s="576"/>
      <c r="EKE2" s="577"/>
      <c r="EKF2" s="576"/>
      <c r="EKG2" s="703"/>
      <c r="EKH2" s="705"/>
      <c r="EKI2" s="576"/>
      <c r="EKJ2" s="576"/>
      <c r="EKK2" s="577"/>
      <c r="EKL2" s="576"/>
      <c r="EKM2" s="703"/>
      <c r="EKN2" s="705"/>
      <c r="EKO2" s="576"/>
      <c r="EKP2" s="576"/>
      <c r="EKQ2" s="577"/>
      <c r="EKR2" s="576"/>
      <c r="EKS2" s="703"/>
      <c r="EKT2" s="705"/>
      <c r="EKU2" s="576"/>
      <c r="EKV2" s="576"/>
      <c r="EKW2" s="577"/>
      <c r="EKX2" s="576"/>
      <c r="EKY2" s="703"/>
      <c r="EKZ2" s="705"/>
      <c r="ELA2" s="576"/>
      <c r="ELB2" s="576"/>
      <c r="ELC2" s="577"/>
      <c r="ELD2" s="576"/>
      <c r="ELE2" s="703"/>
      <c r="ELF2" s="705"/>
      <c r="ELG2" s="576"/>
      <c r="ELH2" s="576"/>
      <c r="ELI2" s="577"/>
      <c r="ELJ2" s="576"/>
      <c r="ELK2" s="703"/>
      <c r="ELL2" s="705"/>
      <c r="ELM2" s="576"/>
      <c r="ELN2" s="576"/>
      <c r="ELO2" s="577"/>
      <c r="ELP2" s="576"/>
      <c r="ELQ2" s="703"/>
      <c r="ELR2" s="705"/>
      <c r="ELS2" s="576"/>
      <c r="ELT2" s="576"/>
      <c r="ELU2" s="577"/>
      <c r="ELV2" s="576"/>
      <c r="ELW2" s="703"/>
      <c r="ELX2" s="705"/>
      <c r="ELY2" s="576"/>
      <c r="ELZ2" s="576"/>
      <c r="EMA2" s="577"/>
      <c r="EMB2" s="576"/>
      <c r="EMC2" s="703"/>
      <c r="EMD2" s="705"/>
      <c r="EME2" s="576"/>
      <c r="EMF2" s="576"/>
      <c r="EMG2" s="577"/>
      <c r="EMH2" s="576"/>
      <c r="EMI2" s="703"/>
      <c r="EMJ2" s="705"/>
      <c r="EMK2" s="576"/>
      <c r="EML2" s="576"/>
      <c r="EMM2" s="577"/>
      <c r="EMN2" s="576"/>
      <c r="EMO2" s="703"/>
      <c r="EMP2" s="705"/>
      <c r="EMQ2" s="576"/>
      <c r="EMR2" s="576"/>
      <c r="EMS2" s="577"/>
      <c r="EMT2" s="576"/>
      <c r="EMU2" s="703"/>
      <c r="EMV2" s="705"/>
      <c r="EMW2" s="576"/>
      <c r="EMX2" s="576"/>
      <c r="EMY2" s="577"/>
      <c r="EMZ2" s="576"/>
      <c r="ENA2" s="703"/>
      <c r="ENB2" s="705"/>
      <c r="ENC2" s="576"/>
      <c r="END2" s="576"/>
      <c r="ENE2" s="577"/>
      <c r="ENF2" s="576"/>
      <c r="ENG2" s="703"/>
      <c r="ENH2" s="705"/>
      <c r="ENI2" s="576"/>
      <c r="ENJ2" s="576"/>
      <c r="ENK2" s="577"/>
      <c r="ENL2" s="576"/>
      <c r="ENM2" s="703"/>
      <c r="ENN2" s="705"/>
      <c r="ENO2" s="576"/>
      <c r="ENP2" s="576"/>
      <c r="ENQ2" s="577"/>
      <c r="ENR2" s="576"/>
      <c r="ENS2" s="703"/>
      <c r="ENT2" s="705"/>
      <c r="ENU2" s="576"/>
      <c r="ENV2" s="576"/>
      <c r="ENW2" s="577"/>
      <c r="ENX2" s="576"/>
      <c r="ENY2" s="703"/>
      <c r="ENZ2" s="705"/>
      <c r="EOA2" s="576"/>
      <c r="EOB2" s="576"/>
      <c r="EOC2" s="577"/>
      <c r="EOD2" s="576"/>
      <c r="EOE2" s="703"/>
      <c r="EOF2" s="705"/>
      <c r="EOG2" s="576"/>
      <c r="EOH2" s="576"/>
      <c r="EOI2" s="577"/>
      <c r="EOJ2" s="576"/>
      <c r="EOK2" s="703"/>
      <c r="EOL2" s="705"/>
      <c r="EOM2" s="576"/>
      <c r="EON2" s="576"/>
      <c r="EOO2" s="577"/>
      <c r="EOP2" s="576"/>
      <c r="EOQ2" s="703"/>
      <c r="EOR2" s="705"/>
      <c r="EOS2" s="576"/>
      <c r="EOT2" s="576"/>
      <c r="EOU2" s="577"/>
      <c r="EOV2" s="576"/>
      <c r="EOW2" s="703"/>
      <c r="EOX2" s="705"/>
      <c r="EOY2" s="576"/>
      <c r="EOZ2" s="576"/>
      <c r="EPA2" s="577"/>
      <c r="EPB2" s="576"/>
      <c r="EPC2" s="703"/>
      <c r="EPD2" s="705"/>
      <c r="EPE2" s="576"/>
      <c r="EPF2" s="576"/>
      <c r="EPG2" s="577"/>
      <c r="EPH2" s="576"/>
      <c r="EPI2" s="703"/>
      <c r="EPJ2" s="705"/>
      <c r="EPK2" s="576"/>
      <c r="EPL2" s="576"/>
      <c r="EPM2" s="577"/>
      <c r="EPN2" s="576"/>
      <c r="EPO2" s="703"/>
      <c r="EPP2" s="705"/>
      <c r="EPQ2" s="576"/>
      <c r="EPR2" s="576"/>
      <c r="EPS2" s="577"/>
      <c r="EPT2" s="576"/>
      <c r="EPU2" s="703"/>
      <c r="EPV2" s="705"/>
      <c r="EPW2" s="576"/>
      <c r="EPX2" s="576"/>
      <c r="EPY2" s="577"/>
      <c r="EPZ2" s="576"/>
      <c r="EQA2" s="703"/>
      <c r="EQB2" s="705"/>
      <c r="EQC2" s="576"/>
      <c r="EQD2" s="576"/>
      <c r="EQE2" s="577"/>
      <c r="EQF2" s="576"/>
      <c r="EQG2" s="703"/>
      <c r="EQH2" s="705"/>
      <c r="EQI2" s="576"/>
      <c r="EQJ2" s="576"/>
      <c r="EQK2" s="577"/>
      <c r="EQL2" s="576"/>
      <c r="EQM2" s="703"/>
      <c r="EQN2" s="705"/>
      <c r="EQO2" s="576"/>
      <c r="EQP2" s="576"/>
      <c r="EQQ2" s="577"/>
      <c r="EQR2" s="576"/>
      <c r="EQS2" s="703"/>
      <c r="EQT2" s="705"/>
      <c r="EQU2" s="576"/>
      <c r="EQV2" s="576"/>
      <c r="EQW2" s="577"/>
      <c r="EQX2" s="576"/>
      <c r="EQY2" s="703"/>
      <c r="EQZ2" s="705"/>
      <c r="ERA2" s="576"/>
      <c r="ERB2" s="576"/>
      <c r="ERC2" s="577"/>
      <c r="ERD2" s="576"/>
      <c r="ERE2" s="703"/>
      <c r="ERF2" s="705"/>
      <c r="ERG2" s="576"/>
      <c r="ERH2" s="576"/>
      <c r="ERI2" s="577"/>
      <c r="ERJ2" s="576"/>
      <c r="ERK2" s="703"/>
      <c r="ERL2" s="705"/>
      <c r="ERM2" s="576"/>
      <c r="ERN2" s="576"/>
      <c r="ERO2" s="577"/>
      <c r="ERP2" s="576"/>
      <c r="ERQ2" s="703"/>
      <c r="ERR2" s="705"/>
      <c r="ERS2" s="576"/>
      <c r="ERT2" s="576"/>
      <c r="ERU2" s="577"/>
      <c r="ERV2" s="576"/>
      <c r="ERW2" s="703"/>
      <c r="ERX2" s="705"/>
      <c r="ERY2" s="576"/>
      <c r="ERZ2" s="576"/>
      <c r="ESA2" s="577"/>
      <c r="ESB2" s="576"/>
      <c r="ESC2" s="703"/>
      <c r="ESD2" s="705"/>
      <c r="ESE2" s="576"/>
      <c r="ESF2" s="576"/>
      <c r="ESG2" s="577"/>
      <c r="ESH2" s="576"/>
      <c r="ESI2" s="703"/>
      <c r="ESJ2" s="705"/>
      <c r="ESK2" s="576"/>
      <c r="ESL2" s="576"/>
      <c r="ESM2" s="577"/>
      <c r="ESN2" s="576"/>
      <c r="ESO2" s="703"/>
      <c r="ESP2" s="705"/>
      <c r="ESQ2" s="576"/>
      <c r="ESR2" s="576"/>
      <c r="ESS2" s="577"/>
      <c r="EST2" s="576"/>
      <c r="ESU2" s="703"/>
      <c r="ESV2" s="705"/>
      <c r="ESW2" s="576"/>
      <c r="ESX2" s="576"/>
      <c r="ESY2" s="577"/>
      <c r="ESZ2" s="576"/>
      <c r="ETA2" s="703"/>
      <c r="ETB2" s="705"/>
      <c r="ETC2" s="576"/>
      <c r="ETD2" s="576"/>
      <c r="ETE2" s="577"/>
      <c r="ETF2" s="576"/>
      <c r="ETG2" s="703"/>
      <c r="ETH2" s="705"/>
      <c r="ETI2" s="576"/>
      <c r="ETJ2" s="576"/>
      <c r="ETK2" s="577"/>
      <c r="ETL2" s="576"/>
      <c r="ETM2" s="703"/>
      <c r="ETN2" s="705"/>
      <c r="ETO2" s="576"/>
      <c r="ETP2" s="576"/>
      <c r="ETQ2" s="577"/>
      <c r="ETR2" s="576"/>
      <c r="ETS2" s="703"/>
      <c r="ETT2" s="705"/>
      <c r="ETU2" s="576"/>
      <c r="ETV2" s="576"/>
      <c r="ETW2" s="577"/>
      <c r="ETX2" s="576"/>
      <c r="ETY2" s="703"/>
      <c r="ETZ2" s="705"/>
      <c r="EUA2" s="576"/>
      <c r="EUB2" s="576"/>
      <c r="EUC2" s="577"/>
      <c r="EUD2" s="576"/>
      <c r="EUE2" s="703"/>
      <c r="EUF2" s="705"/>
      <c r="EUG2" s="576"/>
      <c r="EUH2" s="576"/>
      <c r="EUI2" s="577"/>
      <c r="EUJ2" s="576"/>
      <c r="EUK2" s="703"/>
      <c r="EUL2" s="705"/>
      <c r="EUM2" s="576"/>
      <c r="EUN2" s="576"/>
      <c r="EUO2" s="577"/>
      <c r="EUP2" s="576"/>
      <c r="EUQ2" s="703"/>
      <c r="EUR2" s="705"/>
      <c r="EUS2" s="576"/>
      <c r="EUT2" s="576"/>
      <c r="EUU2" s="577"/>
      <c r="EUV2" s="576"/>
      <c r="EUW2" s="703"/>
      <c r="EUX2" s="705"/>
      <c r="EUY2" s="576"/>
      <c r="EUZ2" s="576"/>
      <c r="EVA2" s="577"/>
      <c r="EVB2" s="576"/>
      <c r="EVC2" s="703"/>
      <c r="EVD2" s="705"/>
      <c r="EVE2" s="576"/>
      <c r="EVF2" s="576"/>
      <c r="EVG2" s="577"/>
      <c r="EVH2" s="576"/>
      <c r="EVI2" s="703"/>
      <c r="EVJ2" s="705"/>
      <c r="EVK2" s="576"/>
      <c r="EVL2" s="576"/>
      <c r="EVM2" s="577"/>
      <c r="EVN2" s="576"/>
      <c r="EVO2" s="703"/>
      <c r="EVP2" s="705"/>
      <c r="EVQ2" s="576"/>
      <c r="EVR2" s="576"/>
      <c r="EVS2" s="577"/>
      <c r="EVT2" s="576"/>
      <c r="EVU2" s="703"/>
      <c r="EVV2" s="705"/>
      <c r="EVW2" s="576"/>
      <c r="EVX2" s="576"/>
      <c r="EVY2" s="577"/>
      <c r="EVZ2" s="576"/>
      <c r="EWA2" s="703"/>
      <c r="EWB2" s="705"/>
      <c r="EWC2" s="576"/>
      <c r="EWD2" s="576"/>
      <c r="EWE2" s="577"/>
      <c r="EWF2" s="576"/>
      <c r="EWG2" s="703"/>
      <c r="EWH2" s="705"/>
      <c r="EWI2" s="576"/>
      <c r="EWJ2" s="576"/>
      <c r="EWK2" s="577"/>
      <c r="EWL2" s="576"/>
      <c r="EWM2" s="703"/>
      <c r="EWN2" s="705"/>
      <c r="EWO2" s="576"/>
      <c r="EWP2" s="576"/>
      <c r="EWQ2" s="577"/>
      <c r="EWR2" s="576"/>
      <c r="EWS2" s="703"/>
      <c r="EWT2" s="705"/>
      <c r="EWU2" s="576"/>
      <c r="EWV2" s="576"/>
      <c r="EWW2" s="577"/>
      <c r="EWX2" s="576"/>
      <c r="EWY2" s="703"/>
      <c r="EWZ2" s="705"/>
      <c r="EXA2" s="576"/>
      <c r="EXB2" s="576"/>
      <c r="EXC2" s="577"/>
      <c r="EXD2" s="576"/>
      <c r="EXE2" s="703"/>
      <c r="EXF2" s="705"/>
      <c r="EXG2" s="576"/>
      <c r="EXH2" s="576"/>
      <c r="EXI2" s="577"/>
      <c r="EXJ2" s="576"/>
      <c r="EXK2" s="703"/>
      <c r="EXL2" s="705"/>
      <c r="EXM2" s="576"/>
      <c r="EXN2" s="576"/>
      <c r="EXO2" s="577"/>
      <c r="EXP2" s="576"/>
      <c r="EXQ2" s="703"/>
      <c r="EXR2" s="705"/>
      <c r="EXS2" s="576"/>
      <c r="EXT2" s="576"/>
      <c r="EXU2" s="577"/>
      <c r="EXV2" s="576"/>
      <c r="EXW2" s="703"/>
      <c r="EXX2" s="705"/>
      <c r="EXY2" s="576"/>
      <c r="EXZ2" s="576"/>
      <c r="EYA2" s="577"/>
      <c r="EYB2" s="576"/>
      <c r="EYC2" s="703"/>
      <c r="EYD2" s="705"/>
      <c r="EYE2" s="576"/>
      <c r="EYF2" s="576"/>
      <c r="EYG2" s="577"/>
      <c r="EYH2" s="576"/>
      <c r="EYI2" s="703"/>
      <c r="EYJ2" s="705"/>
      <c r="EYK2" s="576"/>
      <c r="EYL2" s="576"/>
      <c r="EYM2" s="577"/>
      <c r="EYN2" s="576"/>
      <c r="EYO2" s="703"/>
      <c r="EYP2" s="705"/>
      <c r="EYQ2" s="576"/>
      <c r="EYR2" s="576"/>
      <c r="EYS2" s="577"/>
      <c r="EYT2" s="576"/>
      <c r="EYU2" s="703"/>
      <c r="EYV2" s="705"/>
      <c r="EYW2" s="576"/>
      <c r="EYX2" s="576"/>
      <c r="EYY2" s="577"/>
      <c r="EYZ2" s="576"/>
      <c r="EZA2" s="703"/>
      <c r="EZB2" s="705"/>
      <c r="EZC2" s="576"/>
      <c r="EZD2" s="576"/>
      <c r="EZE2" s="577"/>
      <c r="EZF2" s="576"/>
      <c r="EZG2" s="703"/>
      <c r="EZH2" s="705"/>
      <c r="EZI2" s="576"/>
      <c r="EZJ2" s="576"/>
      <c r="EZK2" s="577"/>
      <c r="EZL2" s="576"/>
      <c r="EZM2" s="703"/>
      <c r="EZN2" s="705"/>
      <c r="EZO2" s="576"/>
      <c r="EZP2" s="576"/>
      <c r="EZQ2" s="577"/>
      <c r="EZR2" s="576"/>
      <c r="EZS2" s="703"/>
      <c r="EZT2" s="705"/>
      <c r="EZU2" s="576"/>
      <c r="EZV2" s="576"/>
      <c r="EZW2" s="577"/>
      <c r="EZX2" s="576"/>
      <c r="EZY2" s="703"/>
      <c r="EZZ2" s="705"/>
      <c r="FAA2" s="576"/>
      <c r="FAB2" s="576"/>
      <c r="FAC2" s="577"/>
      <c r="FAD2" s="576"/>
      <c r="FAE2" s="703"/>
      <c r="FAF2" s="705"/>
      <c r="FAG2" s="576"/>
      <c r="FAH2" s="576"/>
      <c r="FAI2" s="577"/>
      <c r="FAJ2" s="576"/>
      <c r="FAK2" s="703"/>
      <c r="FAL2" s="705"/>
      <c r="FAM2" s="576"/>
      <c r="FAN2" s="576"/>
      <c r="FAO2" s="577"/>
      <c r="FAP2" s="576"/>
      <c r="FAQ2" s="703"/>
      <c r="FAR2" s="705"/>
      <c r="FAS2" s="576"/>
      <c r="FAT2" s="576"/>
      <c r="FAU2" s="577"/>
      <c r="FAV2" s="576"/>
      <c r="FAW2" s="703"/>
      <c r="FAX2" s="705"/>
      <c r="FAY2" s="576"/>
      <c r="FAZ2" s="576"/>
      <c r="FBA2" s="577"/>
      <c r="FBB2" s="576"/>
      <c r="FBC2" s="703"/>
      <c r="FBD2" s="705"/>
      <c r="FBE2" s="576"/>
      <c r="FBF2" s="576"/>
      <c r="FBG2" s="577"/>
      <c r="FBH2" s="576"/>
      <c r="FBI2" s="703"/>
      <c r="FBJ2" s="705"/>
      <c r="FBK2" s="576"/>
      <c r="FBL2" s="576"/>
      <c r="FBM2" s="577"/>
      <c r="FBN2" s="576"/>
      <c r="FBO2" s="703"/>
      <c r="FBP2" s="705"/>
      <c r="FBQ2" s="576"/>
      <c r="FBR2" s="576"/>
      <c r="FBS2" s="577"/>
      <c r="FBT2" s="576"/>
      <c r="FBU2" s="703"/>
      <c r="FBV2" s="705"/>
      <c r="FBW2" s="576"/>
      <c r="FBX2" s="576"/>
      <c r="FBY2" s="577"/>
      <c r="FBZ2" s="576"/>
      <c r="FCA2" s="703"/>
      <c r="FCB2" s="705"/>
      <c r="FCC2" s="576"/>
      <c r="FCD2" s="576"/>
      <c r="FCE2" s="577"/>
      <c r="FCF2" s="576"/>
      <c r="FCG2" s="703"/>
      <c r="FCH2" s="705"/>
      <c r="FCI2" s="576"/>
      <c r="FCJ2" s="576"/>
      <c r="FCK2" s="577"/>
      <c r="FCL2" s="576"/>
      <c r="FCM2" s="703"/>
      <c r="FCN2" s="705"/>
      <c r="FCO2" s="576"/>
      <c r="FCP2" s="576"/>
      <c r="FCQ2" s="577"/>
      <c r="FCR2" s="576"/>
      <c r="FCS2" s="703"/>
      <c r="FCT2" s="705"/>
      <c r="FCU2" s="576"/>
      <c r="FCV2" s="576"/>
      <c r="FCW2" s="577"/>
      <c r="FCX2" s="576"/>
      <c r="FCY2" s="703"/>
      <c r="FCZ2" s="705"/>
      <c r="FDA2" s="576"/>
      <c r="FDB2" s="576"/>
      <c r="FDC2" s="577"/>
      <c r="FDD2" s="576"/>
      <c r="FDE2" s="703"/>
      <c r="FDF2" s="705"/>
      <c r="FDG2" s="576"/>
      <c r="FDH2" s="576"/>
      <c r="FDI2" s="577"/>
      <c r="FDJ2" s="576"/>
      <c r="FDK2" s="703"/>
      <c r="FDL2" s="705"/>
      <c r="FDM2" s="576"/>
      <c r="FDN2" s="576"/>
      <c r="FDO2" s="577"/>
      <c r="FDP2" s="576"/>
      <c r="FDQ2" s="703"/>
      <c r="FDR2" s="705"/>
      <c r="FDS2" s="576"/>
      <c r="FDT2" s="576"/>
      <c r="FDU2" s="577"/>
      <c r="FDV2" s="576"/>
      <c r="FDW2" s="703"/>
      <c r="FDX2" s="705"/>
      <c r="FDY2" s="576"/>
      <c r="FDZ2" s="576"/>
      <c r="FEA2" s="577"/>
      <c r="FEB2" s="576"/>
      <c r="FEC2" s="703"/>
      <c r="FED2" s="705"/>
      <c r="FEE2" s="576"/>
      <c r="FEF2" s="576"/>
      <c r="FEG2" s="577"/>
      <c r="FEH2" s="576"/>
      <c r="FEI2" s="703"/>
      <c r="FEJ2" s="705"/>
      <c r="FEK2" s="576"/>
      <c r="FEL2" s="576"/>
      <c r="FEM2" s="577"/>
      <c r="FEN2" s="576"/>
      <c r="FEO2" s="703"/>
      <c r="FEP2" s="705"/>
      <c r="FEQ2" s="576"/>
      <c r="FER2" s="576"/>
      <c r="FES2" s="577"/>
      <c r="FET2" s="576"/>
      <c r="FEU2" s="703"/>
      <c r="FEV2" s="705"/>
      <c r="FEW2" s="576"/>
      <c r="FEX2" s="576"/>
      <c r="FEY2" s="577"/>
      <c r="FEZ2" s="576"/>
      <c r="FFA2" s="703"/>
      <c r="FFB2" s="705"/>
      <c r="FFC2" s="576"/>
      <c r="FFD2" s="576"/>
      <c r="FFE2" s="577"/>
      <c r="FFF2" s="576"/>
      <c r="FFG2" s="703"/>
      <c r="FFH2" s="705"/>
      <c r="FFI2" s="576"/>
      <c r="FFJ2" s="576"/>
      <c r="FFK2" s="577"/>
      <c r="FFL2" s="576"/>
      <c r="FFM2" s="703"/>
      <c r="FFN2" s="705"/>
      <c r="FFO2" s="576"/>
      <c r="FFP2" s="576"/>
      <c r="FFQ2" s="577"/>
      <c r="FFR2" s="576"/>
      <c r="FFS2" s="703"/>
      <c r="FFT2" s="705"/>
      <c r="FFU2" s="576"/>
      <c r="FFV2" s="576"/>
      <c r="FFW2" s="577"/>
      <c r="FFX2" s="576"/>
      <c r="FFY2" s="703"/>
      <c r="FFZ2" s="705"/>
      <c r="FGA2" s="576"/>
      <c r="FGB2" s="576"/>
      <c r="FGC2" s="577"/>
      <c r="FGD2" s="576"/>
      <c r="FGE2" s="703"/>
      <c r="FGF2" s="705"/>
      <c r="FGG2" s="576"/>
      <c r="FGH2" s="576"/>
      <c r="FGI2" s="577"/>
      <c r="FGJ2" s="576"/>
      <c r="FGK2" s="703"/>
      <c r="FGL2" s="705"/>
      <c r="FGM2" s="576"/>
      <c r="FGN2" s="576"/>
      <c r="FGO2" s="577"/>
      <c r="FGP2" s="576"/>
      <c r="FGQ2" s="703"/>
      <c r="FGR2" s="705"/>
      <c r="FGS2" s="576"/>
      <c r="FGT2" s="576"/>
      <c r="FGU2" s="577"/>
      <c r="FGV2" s="576"/>
      <c r="FGW2" s="703"/>
      <c r="FGX2" s="705"/>
      <c r="FGY2" s="576"/>
      <c r="FGZ2" s="576"/>
      <c r="FHA2" s="577"/>
      <c r="FHB2" s="576"/>
      <c r="FHC2" s="703"/>
      <c r="FHD2" s="705"/>
      <c r="FHE2" s="576"/>
      <c r="FHF2" s="576"/>
      <c r="FHG2" s="577"/>
      <c r="FHH2" s="576"/>
      <c r="FHI2" s="703"/>
      <c r="FHJ2" s="705"/>
      <c r="FHK2" s="576"/>
      <c r="FHL2" s="576"/>
      <c r="FHM2" s="577"/>
      <c r="FHN2" s="576"/>
      <c r="FHO2" s="703"/>
      <c r="FHP2" s="705"/>
      <c r="FHQ2" s="576"/>
      <c r="FHR2" s="576"/>
      <c r="FHS2" s="577"/>
      <c r="FHT2" s="576"/>
      <c r="FHU2" s="703"/>
      <c r="FHV2" s="705"/>
      <c r="FHW2" s="576"/>
      <c r="FHX2" s="576"/>
      <c r="FHY2" s="577"/>
      <c r="FHZ2" s="576"/>
      <c r="FIA2" s="703"/>
      <c r="FIB2" s="705"/>
      <c r="FIC2" s="576"/>
      <c r="FID2" s="576"/>
      <c r="FIE2" s="577"/>
      <c r="FIF2" s="576"/>
      <c r="FIG2" s="703"/>
      <c r="FIH2" s="705"/>
      <c r="FII2" s="576"/>
      <c r="FIJ2" s="576"/>
      <c r="FIK2" s="577"/>
      <c r="FIL2" s="576"/>
      <c r="FIM2" s="703"/>
      <c r="FIN2" s="705"/>
      <c r="FIO2" s="576"/>
      <c r="FIP2" s="576"/>
      <c r="FIQ2" s="577"/>
      <c r="FIR2" s="576"/>
      <c r="FIS2" s="703"/>
      <c r="FIT2" s="705"/>
      <c r="FIU2" s="576"/>
      <c r="FIV2" s="576"/>
      <c r="FIW2" s="577"/>
      <c r="FIX2" s="576"/>
      <c r="FIY2" s="703"/>
      <c r="FIZ2" s="705"/>
      <c r="FJA2" s="576"/>
      <c r="FJB2" s="576"/>
      <c r="FJC2" s="577"/>
      <c r="FJD2" s="576"/>
      <c r="FJE2" s="703"/>
      <c r="FJF2" s="705"/>
      <c r="FJG2" s="576"/>
      <c r="FJH2" s="576"/>
      <c r="FJI2" s="577"/>
      <c r="FJJ2" s="576"/>
      <c r="FJK2" s="703"/>
      <c r="FJL2" s="705"/>
      <c r="FJM2" s="576"/>
      <c r="FJN2" s="576"/>
      <c r="FJO2" s="577"/>
      <c r="FJP2" s="576"/>
      <c r="FJQ2" s="703"/>
      <c r="FJR2" s="705"/>
      <c r="FJS2" s="576"/>
      <c r="FJT2" s="576"/>
      <c r="FJU2" s="577"/>
      <c r="FJV2" s="576"/>
      <c r="FJW2" s="703"/>
      <c r="FJX2" s="705"/>
      <c r="FJY2" s="576"/>
      <c r="FJZ2" s="576"/>
      <c r="FKA2" s="577"/>
      <c r="FKB2" s="576"/>
      <c r="FKC2" s="703"/>
      <c r="FKD2" s="705"/>
      <c r="FKE2" s="576"/>
      <c r="FKF2" s="576"/>
      <c r="FKG2" s="577"/>
      <c r="FKH2" s="576"/>
      <c r="FKI2" s="703"/>
      <c r="FKJ2" s="705"/>
      <c r="FKK2" s="576"/>
      <c r="FKL2" s="576"/>
      <c r="FKM2" s="577"/>
      <c r="FKN2" s="576"/>
      <c r="FKO2" s="703"/>
      <c r="FKP2" s="705"/>
      <c r="FKQ2" s="576"/>
      <c r="FKR2" s="576"/>
      <c r="FKS2" s="577"/>
      <c r="FKT2" s="576"/>
      <c r="FKU2" s="703"/>
      <c r="FKV2" s="705"/>
      <c r="FKW2" s="576"/>
      <c r="FKX2" s="576"/>
      <c r="FKY2" s="577"/>
      <c r="FKZ2" s="576"/>
      <c r="FLA2" s="703"/>
      <c r="FLB2" s="705"/>
      <c r="FLC2" s="576"/>
      <c r="FLD2" s="576"/>
      <c r="FLE2" s="577"/>
      <c r="FLF2" s="576"/>
      <c r="FLG2" s="703"/>
      <c r="FLH2" s="705"/>
      <c r="FLI2" s="576"/>
      <c r="FLJ2" s="576"/>
      <c r="FLK2" s="577"/>
      <c r="FLL2" s="576"/>
      <c r="FLM2" s="703"/>
      <c r="FLN2" s="705"/>
      <c r="FLO2" s="576"/>
      <c r="FLP2" s="576"/>
      <c r="FLQ2" s="577"/>
      <c r="FLR2" s="576"/>
      <c r="FLS2" s="703"/>
      <c r="FLT2" s="705"/>
      <c r="FLU2" s="576"/>
      <c r="FLV2" s="576"/>
      <c r="FLW2" s="577"/>
      <c r="FLX2" s="576"/>
      <c r="FLY2" s="703"/>
      <c r="FLZ2" s="705"/>
      <c r="FMA2" s="576"/>
      <c r="FMB2" s="576"/>
      <c r="FMC2" s="577"/>
      <c r="FMD2" s="576"/>
      <c r="FME2" s="703"/>
      <c r="FMF2" s="705"/>
      <c r="FMG2" s="576"/>
      <c r="FMH2" s="576"/>
      <c r="FMI2" s="577"/>
      <c r="FMJ2" s="576"/>
      <c r="FMK2" s="703"/>
      <c r="FML2" s="705"/>
      <c r="FMM2" s="576"/>
      <c r="FMN2" s="576"/>
      <c r="FMO2" s="577"/>
      <c r="FMP2" s="576"/>
      <c r="FMQ2" s="703"/>
      <c r="FMR2" s="705"/>
      <c r="FMS2" s="576"/>
      <c r="FMT2" s="576"/>
      <c r="FMU2" s="577"/>
      <c r="FMV2" s="576"/>
      <c r="FMW2" s="703"/>
      <c r="FMX2" s="705"/>
      <c r="FMY2" s="576"/>
      <c r="FMZ2" s="576"/>
      <c r="FNA2" s="577"/>
      <c r="FNB2" s="576"/>
      <c r="FNC2" s="703"/>
      <c r="FND2" s="705"/>
      <c r="FNE2" s="576"/>
      <c r="FNF2" s="576"/>
      <c r="FNG2" s="577"/>
      <c r="FNH2" s="576"/>
      <c r="FNI2" s="703"/>
      <c r="FNJ2" s="705"/>
      <c r="FNK2" s="576"/>
      <c r="FNL2" s="576"/>
      <c r="FNM2" s="577"/>
      <c r="FNN2" s="576"/>
      <c r="FNO2" s="703"/>
      <c r="FNP2" s="705"/>
      <c r="FNQ2" s="576"/>
      <c r="FNR2" s="576"/>
      <c r="FNS2" s="577"/>
      <c r="FNT2" s="576"/>
      <c r="FNU2" s="703"/>
      <c r="FNV2" s="705"/>
      <c r="FNW2" s="576"/>
      <c r="FNX2" s="576"/>
      <c r="FNY2" s="577"/>
      <c r="FNZ2" s="576"/>
      <c r="FOA2" s="703"/>
      <c r="FOB2" s="705"/>
      <c r="FOC2" s="576"/>
      <c r="FOD2" s="576"/>
      <c r="FOE2" s="577"/>
      <c r="FOF2" s="576"/>
      <c r="FOG2" s="703"/>
      <c r="FOH2" s="705"/>
      <c r="FOI2" s="576"/>
      <c r="FOJ2" s="576"/>
      <c r="FOK2" s="577"/>
      <c r="FOL2" s="576"/>
      <c r="FOM2" s="703"/>
      <c r="FON2" s="705"/>
      <c r="FOO2" s="576"/>
      <c r="FOP2" s="576"/>
      <c r="FOQ2" s="577"/>
      <c r="FOR2" s="576"/>
      <c r="FOS2" s="703"/>
      <c r="FOT2" s="705"/>
      <c r="FOU2" s="576"/>
      <c r="FOV2" s="576"/>
      <c r="FOW2" s="577"/>
      <c r="FOX2" s="576"/>
      <c r="FOY2" s="703"/>
      <c r="FOZ2" s="705"/>
      <c r="FPA2" s="576"/>
      <c r="FPB2" s="576"/>
      <c r="FPC2" s="577"/>
      <c r="FPD2" s="576"/>
      <c r="FPE2" s="703"/>
      <c r="FPF2" s="705"/>
      <c r="FPG2" s="576"/>
      <c r="FPH2" s="576"/>
      <c r="FPI2" s="577"/>
      <c r="FPJ2" s="576"/>
      <c r="FPK2" s="703"/>
      <c r="FPL2" s="705"/>
      <c r="FPM2" s="576"/>
      <c r="FPN2" s="576"/>
      <c r="FPO2" s="577"/>
      <c r="FPP2" s="576"/>
      <c r="FPQ2" s="703"/>
      <c r="FPR2" s="705"/>
      <c r="FPS2" s="576"/>
      <c r="FPT2" s="576"/>
      <c r="FPU2" s="577"/>
      <c r="FPV2" s="576"/>
      <c r="FPW2" s="703"/>
      <c r="FPX2" s="705"/>
      <c r="FPY2" s="576"/>
      <c r="FPZ2" s="576"/>
      <c r="FQA2" s="577"/>
      <c r="FQB2" s="576"/>
      <c r="FQC2" s="703"/>
      <c r="FQD2" s="705"/>
      <c r="FQE2" s="576"/>
      <c r="FQF2" s="576"/>
      <c r="FQG2" s="577"/>
      <c r="FQH2" s="576"/>
      <c r="FQI2" s="703"/>
      <c r="FQJ2" s="705"/>
      <c r="FQK2" s="576"/>
      <c r="FQL2" s="576"/>
      <c r="FQM2" s="577"/>
      <c r="FQN2" s="576"/>
      <c r="FQO2" s="703"/>
      <c r="FQP2" s="705"/>
      <c r="FQQ2" s="576"/>
      <c r="FQR2" s="576"/>
      <c r="FQS2" s="577"/>
      <c r="FQT2" s="576"/>
      <c r="FQU2" s="703"/>
      <c r="FQV2" s="705"/>
      <c r="FQW2" s="576"/>
      <c r="FQX2" s="576"/>
      <c r="FQY2" s="577"/>
      <c r="FQZ2" s="576"/>
      <c r="FRA2" s="703"/>
      <c r="FRB2" s="705"/>
      <c r="FRC2" s="576"/>
      <c r="FRD2" s="576"/>
      <c r="FRE2" s="577"/>
      <c r="FRF2" s="576"/>
      <c r="FRG2" s="703"/>
      <c r="FRH2" s="705"/>
      <c r="FRI2" s="576"/>
      <c r="FRJ2" s="576"/>
      <c r="FRK2" s="577"/>
      <c r="FRL2" s="576"/>
      <c r="FRM2" s="703"/>
      <c r="FRN2" s="705"/>
      <c r="FRO2" s="576"/>
      <c r="FRP2" s="576"/>
      <c r="FRQ2" s="577"/>
      <c r="FRR2" s="576"/>
      <c r="FRS2" s="703"/>
      <c r="FRT2" s="705"/>
      <c r="FRU2" s="576"/>
      <c r="FRV2" s="576"/>
      <c r="FRW2" s="577"/>
      <c r="FRX2" s="576"/>
      <c r="FRY2" s="703"/>
      <c r="FRZ2" s="705"/>
      <c r="FSA2" s="576"/>
      <c r="FSB2" s="576"/>
      <c r="FSC2" s="577"/>
      <c r="FSD2" s="576"/>
      <c r="FSE2" s="703"/>
      <c r="FSF2" s="705"/>
      <c r="FSG2" s="576"/>
      <c r="FSH2" s="576"/>
      <c r="FSI2" s="577"/>
      <c r="FSJ2" s="576"/>
      <c r="FSK2" s="703"/>
      <c r="FSL2" s="705"/>
      <c r="FSM2" s="576"/>
      <c r="FSN2" s="576"/>
      <c r="FSO2" s="577"/>
      <c r="FSP2" s="576"/>
      <c r="FSQ2" s="703"/>
      <c r="FSR2" s="705"/>
      <c r="FSS2" s="576"/>
      <c r="FST2" s="576"/>
      <c r="FSU2" s="577"/>
      <c r="FSV2" s="576"/>
      <c r="FSW2" s="703"/>
      <c r="FSX2" s="705"/>
      <c r="FSY2" s="576"/>
      <c r="FSZ2" s="576"/>
      <c r="FTA2" s="577"/>
      <c r="FTB2" s="576"/>
      <c r="FTC2" s="703"/>
      <c r="FTD2" s="705"/>
      <c r="FTE2" s="576"/>
      <c r="FTF2" s="576"/>
      <c r="FTG2" s="577"/>
      <c r="FTH2" s="576"/>
      <c r="FTI2" s="703"/>
      <c r="FTJ2" s="705"/>
      <c r="FTK2" s="576"/>
      <c r="FTL2" s="576"/>
      <c r="FTM2" s="577"/>
      <c r="FTN2" s="576"/>
      <c r="FTO2" s="703"/>
      <c r="FTP2" s="705"/>
      <c r="FTQ2" s="576"/>
      <c r="FTR2" s="576"/>
      <c r="FTS2" s="577"/>
      <c r="FTT2" s="576"/>
      <c r="FTU2" s="703"/>
      <c r="FTV2" s="705"/>
      <c r="FTW2" s="576"/>
      <c r="FTX2" s="576"/>
      <c r="FTY2" s="577"/>
      <c r="FTZ2" s="576"/>
      <c r="FUA2" s="703"/>
      <c r="FUB2" s="705"/>
      <c r="FUC2" s="576"/>
      <c r="FUD2" s="576"/>
      <c r="FUE2" s="577"/>
      <c r="FUF2" s="576"/>
      <c r="FUG2" s="703"/>
      <c r="FUH2" s="705"/>
      <c r="FUI2" s="576"/>
      <c r="FUJ2" s="576"/>
      <c r="FUK2" s="577"/>
      <c r="FUL2" s="576"/>
      <c r="FUM2" s="703"/>
      <c r="FUN2" s="705"/>
      <c r="FUO2" s="576"/>
      <c r="FUP2" s="576"/>
      <c r="FUQ2" s="577"/>
      <c r="FUR2" s="576"/>
      <c r="FUS2" s="703"/>
      <c r="FUT2" s="705"/>
      <c r="FUU2" s="576"/>
      <c r="FUV2" s="576"/>
      <c r="FUW2" s="577"/>
      <c r="FUX2" s="576"/>
      <c r="FUY2" s="703"/>
      <c r="FUZ2" s="705"/>
      <c r="FVA2" s="576"/>
      <c r="FVB2" s="576"/>
      <c r="FVC2" s="577"/>
      <c r="FVD2" s="576"/>
      <c r="FVE2" s="703"/>
      <c r="FVF2" s="705"/>
      <c r="FVG2" s="576"/>
      <c r="FVH2" s="576"/>
      <c r="FVI2" s="577"/>
      <c r="FVJ2" s="576"/>
      <c r="FVK2" s="703"/>
      <c r="FVL2" s="705"/>
      <c r="FVM2" s="576"/>
      <c r="FVN2" s="576"/>
      <c r="FVO2" s="577"/>
      <c r="FVP2" s="576"/>
      <c r="FVQ2" s="703"/>
      <c r="FVR2" s="705"/>
      <c r="FVS2" s="576"/>
      <c r="FVT2" s="576"/>
      <c r="FVU2" s="577"/>
      <c r="FVV2" s="576"/>
      <c r="FVW2" s="703"/>
      <c r="FVX2" s="705"/>
      <c r="FVY2" s="576"/>
      <c r="FVZ2" s="576"/>
      <c r="FWA2" s="577"/>
      <c r="FWB2" s="576"/>
      <c r="FWC2" s="703"/>
      <c r="FWD2" s="705"/>
      <c r="FWE2" s="576"/>
      <c r="FWF2" s="576"/>
      <c r="FWG2" s="577"/>
      <c r="FWH2" s="576"/>
      <c r="FWI2" s="703"/>
      <c r="FWJ2" s="705"/>
      <c r="FWK2" s="576"/>
      <c r="FWL2" s="576"/>
      <c r="FWM2" s="577"/>
      <c r="FWN2" s="576"/>
      <c r="FWO2" s="703"/>
      <c r="FWP2" s="705"/>
      <c r="FWQ2" s="576"/>
      <c r="FWR2" s="576"/>
      <c r="FWS2" s="577"/>
      <c r="FWT2" s="576"/>
      <c r="FWU2" s="703"/>
      <c r="FWV2" s="705"/>
      <c r="FWW2" s="576"/>
      <c r="FWX2" s="576"/>
      <c r="FWY2" s="577"/>
      <c r="FWZ2" s="576"/>
      <c r="FXA2" s="703"/>
      <c r="FXB2" s="705"/>
      <c r="FXC2" s="576"/>
      <c r="FXD2" s="576"/>
      <c r="FXE2" s="577"/>
      <c r="FXF2" s="576"/>
      <c r="FXG2" s="703"/>
      <c r="FXH2" s="705"/>
      <c r="FXI2" s="576"/>
      <c r="FXJ2" s="576"/>
      <c r="FXK2" s="577"/>
      <c r="FXL2" s="576"/>
      <c r="FXM2" s="703"/>
      <c r="FXN2" s="705"/>
      <c r="FXO2" s="576"/>
      <c r="FXP2" s="576"/>
      <c r="FXQ2" s="577"/>
      <c r="FXR2" s="576"/>
      <c r="FXS2" s="703"/>
      <c r="FXT2" s="705"/>
      <c r="FXU2" s="576"/>
      <c r="FXV2" s="576"/>
      <c r="FXW2" s="577"/>
      <c r="FXX2" s="576"/>
      <c r="FXY2" s="703"/>
      <c r="FXZ2" s="705"/>
      <c r="FYA2" s="576"/>
      <c r="FYB2" s="576"/>
      <c r="FYC2" s="577"/>
      <c r="FYD2" s="576"/>
      <c r="FYE2" s="703"/>
      <c r="FYF2" s="705"/>
      <c r="FYG2" s="576"/>
      <c r="FYH2" s="576"/>
      <c r="FYI2" s="577"/>
      <c r="FYJ2" s="576"/>
      <c r="FYK2" s="703"/>
      <c r="FYL2" s="705"/>
      <c r="FYM2" s="576"/>
      <c r="FYN2" s="576"/>
      <c r="FYO2" s="577"/>
      <c r="FYP2" s="576"/>
      <c r="FYQ2" s="703"/>
      <c r="FYR2" s="705"/>
      <c r="FYS2" s="576"/>
      <c r="FYT2" s="576"/>
      <c r="FYU2" s="577"/>
      <c r="FYV2" s="576"/>
      <c r="FYW2" s="703"/>
      <c r="FYX2" s="705"/>
      <c r="FYY2" s="576"/>
      <c r="FYZ2" s="576"/>
      <c r="FZA2" s="577"/>
      <c r="FZB2" s="576"/>
      <c r="FZC2" s="703"/>
      <c r="FZD2" s="705"/>
      <c r="FZE2" s="576"/>
      <c r="FZF2" s="576"/>
      <c r="FZG2" s="577"/>
      <c r="FZH2" s="576"/>
      <c r="FZI2" s="703"/>
      <c r="FZJ2" s="705"/>
      <c r="FZK2" s="576"/>
      <c r="FZL2" s="576"/>
      <c r="FZM2" s="577"/>
      <c r="FZN2" s="576"/>
      <c r="FZO2" s="703"/>
      <c r="FZP2" s="705"/>
      <c r="FZQ2" s="576"/>
      <c r="FZR2" s="576"/>
      <c r="FZS2" s="577"/>
      <c r="FZT2" s="576"/>
      <c r="FZU2" s="703"/>
      <c r="FZV2" s="705"/>
      <c r="FZW2" s="576"/>
      <c r="FZX2" s="576"/>
      <c r="FZY2" s="577"/>
      <c r="FZZ2" s="576"/>
      <c r="GAA2" s="703"/>
      <c r="GAB2" s="705"/>
      <c r="GAC2" s="576"/>
      <c r="GAD2" s="576"/>
      <c r="GAE2" s="577"/>
      <c r="GAF2" s="576"/>
      <c r="GAG2" s="703"/>
      <c r="GAH2" s="705"/>
      <c r="GAI2" s="576"/>
      <c r="GAJ2" s="576"/>
      <c r="GAK2" s="577"/>
      <c r="GAL2" s="576"/>
      <c r="GAM2" s="703"/>
      <c r="GAN2" s="705"/>
      <c r="GAO2" s="576"/>
      <c r="GAP2" s="576"/>
      <c r="GAQ2" s="577"/>
      <c r="GAR2" s="576"/>
      <c r="GAS2" s="703"/>
      <c r="GAT2" s="705"/>
      <c r="GAU2" s="576"/>
      <c r="GAV2" s="576"/>
      <c r="GAW2" s="577"/>
      <c r="GAX2" s="576"/>
      <c r="GAY2" s="703"/>
      <c r="GAZ2" s="705"/>
      <c r="GBA2" s="576"/>
      <c r="GBB2" s="576"/>
      <c r="GBC2" s="577"/>
      <c r="GBD2" s="576"/>
      <c r="GBE2" s="703"/>
      <c r="GBF2" s="705"/>
      <c r="GBG2" s="576"/>
      <c r="GBH2" s="576"/>
      <c r="GBI2" s="577"/>
      <c r="GBJ2" s="576"/>
      <c r="GBK2" s="703"/>
      <c r="GBL2" s="705"/>
      <c r="GBM2" s="576"/>
      <c r="GBN2" s="576"/>
      <c r="GBO2" s="577"/>
      <c r="GBP2" s="576"/>
      <c r="GBQ2" s="703"/>
      <c r="GBR2" s="705"/>
      <c r="GBS2" s="576"/>
      <c r="GBT2" s="576"/>
      <c r="GBU2" s="577"/>
      <c r="GBV2" s="576"/>
      <c r="GBW2" s="703"/>
      <c r="GBX2" s="705"/>
      <c r="GBY2" s="576"/>
      <c r="GBZ2" s="576"/>
      <c r="GCA2" s="577"/>
      <c r="GCB2" s="576"/>
      <c r="GCC2" s="703"/>
      <c r="GCD2" s="705"/>
      <c r="GCE2" s="576"/>
      <c r="GCF2" s="576"/>
      <c r="GCG2" s="577"/>
      <c r="GCH2" s="576"/>
      <c r="GCI2" s="703"/>
      <c r="GCJ2" s="705"/>
      <c r="GCK2" s="576"/>
      <c r="GCL2" s="576"/>
      <c r="GCM2" s="577"/>
      <c r="GCN2" s="576"/>
      <c r="GCO2" s="703"/>
      <c r="GCP2" s="705"/>
      <c r="GCQ2" s="576"/>
      <c r="GCR2" s="576"/>
      <c r="GCS2" s="577"/>
      <c r="GCT2" s="576"/>
      <c r="GCU2" s="703"/>
      <c r="GCV2" s="705"/>
      <c r="GCW2" s="576"/>
      <c r="GCX2" s="576"/>
      <c r="GCY2" s="577"/>
      <c r="GCZ2" s="576"/>
      <c r="GDA2" s="703"/>
      <c r="GDB2" s="705"/>
      <c r="GDC2" s="576"/>
      <c r="GDD2" s="576"/>
      <c r="GDE2" s="577"/>
      <c r="GDF2" s="576"/>
      <c r="GDG2" s="703"/>
      <c r="GDH2" s="705"/>
      <c r="GDI2" s="576"/>
      <c r="GDJ2" s="576"/>
      <c r="GDK2" s="577"/>
      <c r="GDL2" s="576"/>
      <c r="GDM2" s="703"/>
      <c r="GDN2" s="705"/>
      <c r="GDO2" s="576"/>
      <c r="GDP2" s="576"/>
      <c r="GDQ2" s="577"/>
      <c r="GDR2" s="576"/>
      <c r="GDS2" s="703"/>
      <c r="GDT2" s="705"/>
      <c r="GDU2" s="576"/>
      <c r="GDV2" s="576"/>
      <c r="GDW2" s="577"/>
      <c r="GDX2" s="576"/>
      <c r="GDY2" s="703"/>
      <c r="GDZ2" s="705"/>
      <c r="GEA2" s="576"/>
      <c r="GEB2" s="576"/>
      <c r="GEC2" s="577"/>
      <c r="GED2" s="576"/>
      <c r="GEE2" s="703"/>
      <c r="GEF2" s="705"/>
      <c r="GEG2" s="576"/>
      <c r="GEH2" s="576"/>
      <c r="GEI2" s="577"/>
      <c r="GEJ2" s="576"/>
      <c r="GEK2" s="703"/>
      <c r="GEL2" s="705"/>
      <c r="GEM2" s="576"/>
      <c r="GEN2" s="576"/>
      <c r="GEO2" s="577"/>
      <c r="GEP2" s="576"/>
      <c r="GEQ2" s="703"/>
      <c r="GER2" s="705"/>
      <c r="GES2" s="576"/>
      <c r="GET2" s="576"/>
      <c r="GEU2" s="577"/>
      <c r="GEV2" s="576"/>
      <c r="GEW2" s="703"/>
      <c r="GEX2" s="705"/>
      <c r="GEY2" s="576"/>
      <c r="GEZ2" s="576"/>
      <c r="GFA2" s="577"/>
      <c r="GFB2" s="576"/>
      <c r="GFC2" s="703"/>
      <c r="GFD2" s="705"/>
      <c r="GFE2" s="576"/>
      <c r="GFF2" s="576"/>
      <c r="GFG2" s="577"/>
      <c r="GFH2" s="576"/>
      <c r="GFI2" s="703"/>
      <c r="GFJ2" s="705"/>
      <c r="GFK2" s="576"/>
      <c r="GFL2" s="576"/>
      <c r="GFM2" s="577"/>
      <c r="GFN2" s="576"/>
      <c r="GFO2" s="703"/>
      <c r="GFP2" s="705"/>
      <c r="GFQ2" s="576"/>
      <c r="GFR2" s="576"/>
      <c r="GFS2" s="577"/>
      <c r="GFT2" s="576"/>
      <c r="GFU2" s="703"/>
      <c r="GFV2" s="705"/>
      <c r="GFW2" s="576"/>
      <c r="GFX2" s="576"/>
      <c r="GFY2" s="577"/>
      <c r="GFZ2" s="576"/>
      <c r="GGA2" s="703"/>
      <c r="GGB2" s="705"/>
      <c r="GGC2" s="576"/>
      <c r="GGD2" s="576"/>
      <c r="GGE2" s="577"/>
      <c r="GGF2" s="576"/>
      <c r="GGG2" s="703"/>
      <c r="GGH2" s="705"/>
      <c r="GGI2" s="576"/>
      <c r="GGJ2" s="576"/>
      <c r="GGK2" s="577"/>
      <c r="GGL2" s="576"/>
      <c r="GGM2" s="703"/>
      <c r="GGN2" s="705"/>
      <c r="GGO2" s="576"/>
      <c r="GGP2" s="576"/>
      <c r="GGQ2" s="577"/>
      <c r="GGR2" s="576"/>
      <c r="GGS2" s="703"/>
      <c r="GGT2" s="705"/>
      <c r="GGU2" s="576"/>
      <c r="GGV2" s="576"/>
      <c r="GGW2" s="577"/>
      <c r="GGX2" s="576"/>
      <c r="GGY2" s="703"/>
      <c r="GGZ2" s="705"/>
      <c r="GHA2" s="576"/>
      <c r="GHB2" s="576"/>
      <c r="GHC2" s="577"/>
      <c r="GHD2" s="576"/>
      <c r="GHE2" s="703"/>
      <c r="GHF2" s="705"/>
      <c r="GHG2" s="576"/>
      <c r="GHH2" s="576"/>
      <c r="GHI2" s="577"/>
      <c r="GHJ2" s="576"/>
      <c r="GHK2" s="703"/>
      <c r="GHL2" s="705"/>
      <c r="GHM2" s="576"/>
      <c r="GHN2" s="576"/>
      <c r="GHO2" s="577"/>
      <c r="GHP2" s="576"/>
      <c r="GHQ2" s="703"/>
      <c r="GHR2" s="705"/>
      <c r="GHS2" s="576"/>
      <c r="GHT2" s="576"/>
      <c r="GHU2" s="577"/>
      <c r="GHV2" s="576"/>
      <c r="GHW2" s="703"/>
      <c r="GHX2" s="705"/>
      <c r="GHY2" s="576"/>
      <c r="GHZ2" s="576"/>
      <c r="GIA2" s="577"/>
      <c r="GIB2" s="576"/>
      <c r="GIC2" s="703"/>
      <c r="GID2" s="705"/>
      <c r="GIE2" s="576"/>
      <c r="GIF2" s="576"/>
      <c r="GIG2" s="577"/>
      <c r="GIH2" s="576"/>
      <c r="GII2" s="703"/>
      <c r="GIJ2" s="705"/>
      <c r="GIK2" s="576"/>
      <c r="GIL2" s="576"/>
      <c r="GIM2" s="577"/>
      <c r="GIN2" s="576"/>
      <c r="GIO2" s="703"/>
      <c r="GIP2" s="705"/>
      <c r="GIQ2" s="576"/>
      <c r="GIR2" s="576"/>
      <c r="GIS2" s="577"/>
      <c r="GIT2" s="576"/>
      <c r="GIU2" s="703"/>
      <c r="GIV2" s="705"/>
      <c r="GIW2" s="576"/>
      <c r="GIX2" s="576"/>
      <c r="GIY2" s="577"/>
      <c r="GIZ2" s="576"/>
      <c r="GJA2" s="703"/>
      <c r="GJB2" s="705"/>
      <c r="GJC2" s="576"/>
      <c r="GJD2" s="576"/>
      <c r="GJE2" s="577"/>
      <c r="GJF2" s="576"/>
      <c r="GJG2" s="703"/>
      <c r="GJH2" s="705"/>
      <c r="GJI2" s="576"/>
      <c r="GJJ2" s="576"/>
      <c r="GJK2" s="577"/>
      <c r="GJL2" s="576"/>
      <c r="GJM2" s="703"/>
      <c r="GJN2" s="705"/>
      <c r="GJO2" s="576"/>
      <c r="GJP2" s="576"/>
      <c r="GJQ2" s="577"/>
      <c r="GJR2" s="576"/>
      <c r="GJS2" s="703"/>
      <c r="GJT2" s="705"/>
      <c r="GJU2" s="576"/>
      <c r="GJV2" s="576"/>
      <c r="GJW2" s="577"/>
      <c r="GJX2" s="576"/>
      <c r="GJY2" s="703"/>
      <c r="GJZ2" s="705"/>
      <c r="GKA2" s="576"/>
      <c r="GKB2" s="576"/>
      <c r="GKC2" s="577"/>
      <c r="GKD2" s="576"/>
      <c r="GKE2" s="703"/>
      <c r="GKF2" s="705"/>
      <c r="GKG2" s="576"/>
      <c r="GKH2" s="576"/>
      <c r="GKI2" s="577"/>
      <c r="GKJ2" s="576"/>
      <c r="GKK2" s="703"/>
      <c r="GKL2" s="705"/>
      <c r="GKM2" s="576"/>
      <c r="GKN2" s="576"/>
      <c r="GKO2" s="577"/>
      <c r="GKP2" s="576"/>
      <c r="GKQ2" s="703"/>
      <c r="GKR2" s="705"/>
      <c r="GKS2" s="576"/>
      <c r="GKT2" s="576"/>
      <c r="GKU2" s="577"/>
      <c r="GKV2" s="576"/>
      <c r="GKW2" s="703"/>
      <c r="GKX2" s="705"/>
      <c r="GKY2" s="576"/>
      <c r="GKZ2" s="576"/>
      <c r="GLA2" s="577"/>
      <c r="GLB2" s="576"/>
      <c r="GLC2" s="703"/>
      <c r="GLD2" s="705"/>
      <c r="GLE2" s="576"/>
      <c r="GLF2" s="576"/>
      <c r="GLG2" s="577"/>
      <c r="GLH2" s="576"/>
      <c r="GLI2" s="703"/>
      <c r="GLJ2" s="705"/>
      <c r="GLK2" s="576"/>
      <c r="GLL2" s="576"/>
      <c r="GLM2" s="577"/>
      <c r="GLN2" s="576"/>
      <c r="GLO2" s="703"/>
      <c r="GLP2" s="705"/>
      <c r="GLQ2" s="576"/>
      <c r="GLR2" s="576"/>
      <c r="GLS2" s="577"/>
      <c r="GLT2" s="576"/>
      <c r="GLU2" s="703"/>
      <c r="GLV2" s="705"/>
      <c r="GLW2" s="576"/>
      <c r="GLX2" s="576"/>
      <c r="GLY2" s="577"/>
      <c r="GLZ2" s="576"/>
      <c r="GMA2" s="703"/>
      <c r="GMB2" s="705"/>
      <c r="GMC2" s="576"/>
      <c r="GMD2" s="576"/>
      <c r="GME2" s="577"/>
      <c r="GMF2" s="576"/>
      <c r="GMG2" s="703"/>
      <c r="GMH2" s="705"/>
      <c r="GMI2" s="576"/>
      <c r="GMJ2" s="576"/>
      <c r="GMK2" s="577"/>
      <c r="GML2" s="576"/>
      <c r="GMM2" s="703"/>
      <c r="GMN2" s="705"/>
      <c r="GMO2" s="576"/>
      <c r="GMP2" s="576"/>
      <c r="GMQ2" s="577"/>
      <c r="GMR2" s="576"/>
      <c r="GMS2" s="703"/>
      <c r="GMT2" s="705"/>
      <c r="GMU2" s="576"/>
      <c r="GMV2" s="576"/>
      <c r="GMW2" s="577"/>
      <c r="GMX2" s="576"/>
      <c r="GMY2" s="703"/>
      <c r="GMZ2" s="705"/>
      <c r="GNA2" s="576"/>
      <c r="GNB2" s="576"/>
      <c r="GNC2" s="577"/>
      <c r="GND2" s="576"/>
      <c r="GNE2" s="703"/>
      <c r="GNF2" s="705"/>
      <c r="GNG2" s="576"/>
      <c r="GNH2" s="576"/>
      <c r="GNI2" s="577"/>
      <c r="GNJ2" s="576"/>
      <c r="GNK2" s="703"/>
      <c r="GNL2" s="705"/>
      <c r="GNM2" s="576"/>
      <c r="GNN2" s="576"/>
      <c r="GNO2" s="577"/>
      <c r="GNP2" s="576"/>
      <c r="GNQ2" s="703"/>
      <c r="GNR2" s="705"/>
      <c r="GNS2" s="576"/>
      <c r="GNT2" s="576"/>
      <c r="GNU2" s="577"/>
      <c r="GNV2" s="576"/>
      <c r="GNW2" s="703"/>
      <c r="GNX2" s="705"/>
      <c r="GNY2" s="576"/>
      <c r="GNZ2" s="576"/>
      <c r="GOA2" s="577"/>
      <c r="GOB2" s="576"/>
      <c r="GOC2" s="703"/>
      <c r="GOD2" s="705"/>
      <c r="GOE2" s="576"/>
      <c r="GOF2" s="576"/>
      <c r="GOG2" s="577"/>
      <c r="GOH2" s="576"/>
      <c r="GOI2" s="703"/>
      <c r="GOJ2" s="705"/>
      <c r="GOK2" s="576"/>
      <c r="GOL2" s="576"/>
      <c r="GOM2" s="577"/>
      <c r="GON2" s="576"/>
      <c r="GOO2" s="703"/>
      <c r="GOP2" s="705"/>
      <c r="GOQ2" s="576"/>
      <c r="GOR2" s="576"/>
      <c r="GOS2" s="577"/>
      <c r="GOT2" s="576"/>
      <c r="GOU2" s="703"/>
      <c r="GOV2" s="705"/>
      <c r="GOW2" s="576"/>
      <c r="GOX2" s="576"/>
      <c r="GOY2" s="577"/>
      <c r="GOZ2" s="576"/>
      <c r="GPA2" s="703"/>
      <c r="GPB2" s="705"/>
      <c r="GPC2" s="576"/>
      <c r="GPD2" s="576"/>
      <c r="GPE2" s="577"/>
      <c r="GPF2" s="576"/>
      <c r="GPG2" s="703"/>
      <c r="GPH2" s="705"/>
      <c r="GPI2" s="576"/>
      <c r="GPJ2" s="576"/>
      <c r="GPK2" s="577"/>
      <c r="GPL2" s="576"/>
      <c r="GPM2" s="703"/>
      <c r="GPN2" s="705"/>
      <c r="GPO2" s="576"/>
      <c r="GPP2" s="576"/>
      <c r="GPQ2" s="577"/>
      <c r="GPR2" s="576"/>
      <c r="GPS2" s="703"/>
      <c r="GPT2" s="705"/>
      <c r="GPU2" s="576"/>
      <c r="GPV2" s="576"/>
      <c r="GPW2" s="577"/>
      <c r="GPX2" s="576"/>
      <c r="GPY2" s="703"/>
      <c r="GPZ2" s="705"/>
      <c r="GQA2" s="576"/>
      <c r="GQB2" s="576"/>
      <c r="GQC2" s="577"/>
      <c r="GQD2" s="576"/>
      <c r="GQE2" s="703"/>
      <c r="GQF2" s="705"/>
      <c r="GQG2" s="576"/>
      <c r="GQH2" s="576"/>
      <c r="GQI2" s="577"/>
      <c r="GQJ2" s="576"/>
      <c r="GQK2" s="703"/>
      <c r="GQL2" s="705"/>
      <c r="GQM2" s="576"/>
      <c r="GQN2" s="576"/>
      <c r="GQO2" s="577"/>
      <c r="GQP2" s="576"/>
      <c r="GQQ2" s="703"/>
      <c r="GQR2" s="705"/>
      <c r="GQS2" s="576"/>
      <c r="GQT2" s="576"/>
      <c r="GQU2" s="577"/>
      <c r="GQV2" s="576"/>
      <c r="GQW2" s="703"/>
      <c r="GQX2" s="705"/>
      <c r="GQY2" s="576"/>
      <c r="GQZ2" s="576"/>
      <c r="GRA2" s="577"/>
      <c r="GRB2" s="576"/>
      <c r="GRC2" s="703"/>
      <c r="GRD2" s="705"/>
      <c r="GRE2" s="576"/>
      <c r="GRF2" s="576"/>
      <c r="GRG2" s="577"/>
      <c r="GRH2" s="576"/>
      <c r="GRI2" s="703"/>
      <c r="GRJ2" s="705"/>
      <c r="GRK2" s="576"/>
      <c r="GRL2" s="576"/>
      <c r="GRM2" s="577"/>
      <c r="GRN2" s="576"/>
      <c r="GRO2" s="703"/>
      <c r="GRP2" s="705"/>
      <c r="GRQ2" s="576"/>
      <c r="GRR2" s="576"/>
      <c r="GRS2" s="577"/>
      <c r="GRT2" s="576"/>
      <c r="GRU2" s="703"/>
      <c r="GRV2" s="705"/>
      <c r="GRW2" s="576"/>
      <c r="GRX2" s="576"/>
      <c r="GRY2" s="577"/>
      <c r="GRZ2" s="576"/>
      <c r="GSA2" s="703"/>
      <c r="GSB2" s="705"/>
      <c r="GSC2" s="576"/>
      <c r="GSD2" s="576"/>
      <c r="GSE2" s="577"/>
      <c r="GSF2" s="576"/>
      <c r="GSG2" s="703"/>
      <c r="GSH2" s="705"/>
      <c r="GSI2" s="576"/>
      <c r="GSJ2" s="576"/>
      <c r="GSK2" s="577"/>
      <c r="GSL2" s="576"/>
      <c r="GSM2" s="703"/>
      <c r="GSN2" s="705"/>
      <c r="GSO2" s="576"/>
      <c r="GSP2" s="576"/>
      <c r="GSQ2" s="577"/>
      <c r="GSR2" s="576"/>
      <c r="GSS2" s="703"/>
      <c r="GST2" s="705"/>
      <c r="GSU2" s="576"/>
      <c r="GSV2" s="576"/>
      <c r="GSW2" s="577"/>
      <c r="GSX2" s="576"/>
      <c r="GSY2" s="703"/>
      <c r="GSZ2" s="705"/>
      <c r="GTA2" s="576"/>
      <c r="GTB2" s="576"/>
      <c r="GTC2" s="577"/>
      <c r="GTD2" s="576"/>
      <c r="GTE2" s="703"/>
      <c r="GTF2" s="705"/>
      <c r="GTG2" s="576"/>
      <c r="GTH2" s="576"/>
      <c r="GTI2" s="577"/>
      <c r="GTJ2" s="576"/>
      <c r="GTK2" s="703"/>
      <c r="GTL2" s="705"/>
      <c r="GTM2" s="576"/>
      <c r="GTN2" s="576"/>
      <c r="GTO2" s="577"/>
      <c r="GTP2" s="576"/>
      <c r="GTQ2" s="703"/>
      <c r="GTR2" s="705"/>
      <c r="GTS2" s="576"/>
      <c r="GTT2" s="576"/>
      <c r="GTU2" s="577"/>
      <c r="GTV2" s="576"/>
      <c r="GTW2" s="703"/>
      <c r="GTX2" s="705"/>
      <c r="GTY2" s="576"/>
      <c r="GTZ2" s="576"/>
      <c r="GUA2" s="577"/>
      <c r="GUB2" s="576"/>
      <c r="GUC2" s="703"/>
      <c r="GUD2" s="705"/>
      <c r="GUE2" s="576"/>
      <c r="GUF2" s="576"/>
      <c r="GUG2" s="577"/>
      <c r="GUH2" s="576"/>
      <c r="GUI2" s="703"/>
      <c r="GUJ2" s="705"/>
      <c r="GUK2" s="576"/>
      <c r="GUL2" s="576"/>
      <c r="GUM2" s="577"/>
      <c r="GUN2" s="576"/>
      <c r="GUO2" s="703"/>
      <c r="GUP2" s="705"/>
      <c r="GUQ2" s="576"/>
      <c r="GUR2" s="576"/>
      <c r="GUS2" s="577"/>
      <c r="GUT2" s="576"/>
      <c r="GUU2" s="703"/>
      <c r="GUV2" s="705"/>
      <c r="GUW2" s="576"/>
      <c r="GUX2" s="576"/>
      <c r="GUY2" s="577"/>
      <c r="GUZ2" s="576"/>
      <c r="GVA2" s="703"/>
      <c r="GVB2" s="705"/>
      <c r="GVC2" s="576"/>
      <c r="GVD2" s="576"/>
      <c r="GVE2" s="577"/>
      <c r="GVF2" s="576"/>
      <c r="GVG2" s="703"/>
      <c r="GVH2" s="705"/>
      <c r="GVI2" s="576"/>
      <c r="GVJ2" s="576"/>
      <c r="GVK2" s="577"/>
      <c r="GVL2" s="576"/>
      <c r="GVM2" s="703"/>
      <c r="GVN2" s="705"/>
      <c r="GVO2" s="576"/>
      <c r="GVP2" s="576"/>
      <c r="GVQ2" s="577"/>
      <c r="GVR2" s="576"/>
      <c r="GVS2" s="703"/>
      <c r="GVT2" s="705"/>
      <c r="GVU2" s="576"/>
      <c r="GVV2" s="576"/>
      <c r="GVW2" s="577"/>
      <c r="GVX2" s="576"/>
      <c r="GVY2" s="703"/>
      <c r="GVZ2" s="705"/>
      <c r="GWA2" s="576"/>
      <c r="GWB2" s="576"/>
      <c r="GWC2" s="577"/>
      <c r="GWD2" s="576"/>
      <c r="GWE2" s="703"/>
      <c r="GWF2" s="705"/>
      <c r="GWG2" s="576"/>
      <c r="GWH2" s="576"/>
      <c r="GWI2" s="577"/>
      <c r="GWJ2" s="576"/>
      <c r="GWK2" s="703"/>
      <c r="GWL2" s="705"/>
      <c r="GWM2" s="576"/>
      <c r="GWN2" s="576"/>
      <c r="GWO2" s="577"/>
      <c r="GWP2" s="576"/>
      <c r="GWQ2" s="703"/>
      <c r="GWR2" s="705"/>
      <c r="GWS2" s="576"/>
      <c r="GWT2" s="576"/>
      <c r="GWU2" s="577"/>
      <c r="GWV2" s="576"/>
      <c r="GWW2" s="703"/>
      <c r="GWX2" s="705"/>
      <c r="GWY2" s="576"/>
      <c r="GWZ2" s="576"/>
      <c r="GXA2" s="577"/>
      <c r="GXB2" s="576"/>
      <c r="GXC2" s="703"/>
      <c r="GXD2" s="705"/>
      <c r="GXE2" s="576"/>
      <c r="GXF2" s="576"/>
      <c r="GXG2" s="577"/>
      <c r="GXH2" s="576"/>
      <c r="GXI2" s="703"/>
      <c r="GXJ2" s="705"/>
      <c r="GXK2" s="576"/>
      <c r="GXL2" s="576"/>
      <c r="GXM2" s="577"/>
      <c r="GXN2" s="576"/>
      <c r="GXO2" s="703"/>
      <c r="GXP2" s="705"/>
      <c r="GXQ2" s="576"/>
      <c r="GXR2" s="576"/>
      <c r="GXS2" s="577"/>
      <c r="GXT2" s="576"/>
      <c r="GXU2" s="703"/>
      <c r="GXV2" s="705"/>
      <c r="GXW2" s="576"/>
      <c r="GXX2" s="576"/>
      <c r="GXY2" s="577"/>
      <c r="GXZ2" s="576"/>
      <c r="GYA2" s="703"/>
      <c r="GYB2" s="705"/>
      <c r="GYC2" s="576"/>
      <c r="GYD2" s="576"/>
      <c r="GYE2" s="577"/>
      <c r="GYF2" s="576"/>
      <c r="GYG2" s="703"/>
      <c r="GYH2" s="705"/>
      <c r="GYI2" s="576"/>
      <c r="GYJ2" s="576"/>
      <c r="GYK2" s="577"/>
      <c r="GYL2" s="576"/>
      <c r="GYM2" s="703"/>
      <c r="GYN2" s="705"/>
      <c r="GYO2" s="576"/>
      <c r="GYP2" s="576"/>
      <c r="GYQ2" s="577"/>
      <c r="GYR2" s="576"/>
      <c r="GYS2" s="703"/>
      <c r="GYT2" s="705"/>
      <c r="GYU2" s="576"/>
      <c r="GYV2" s="576"/>
      <c r="GYW2" s="577"/>
      <c r="GYX2" s="576"/>
      <c r="GYY2" s="703"/>
      <c r="GYZ2" s="705"/>
      <c r="GZA2" s="576"/>
      <c r="GZB2" s="576"/>
      <c r="GZC2" s="577"/>
      <c r="GZD2" s="576"/>
      <c r="GZE2" s="703"/>
      <c r="GZF2" s="705"/>
      <c r="GZG2" s="576"/>
      <c r="GZH2" s="576"/>
      <c r="GZI2" s="577"/>
      <c r="GZJ2" s="576"/>
      <c r="GZK2" s="703"/>
      <c r="GZL2" s="705"/>
      <c r="GZM2" s="576"/>
      <c r="GZN2" s="576"/>
      <c r="GZO2" s="577"/>
      <c r="GZP2" s="576"/>
      <c r="GZQ2" s="703"/>
      <c r="GZR2" s="705"/>
      <c r="GZS2" s="576"/>
      <c r="GZT2" s="576"/>
      <c r="GZU2" s="577"/>
      <c r="GZV2" s="576"/>
      <c r="GZW2" s="703"/>
      <c r="GZX2" s="705"/>
      <c r="GZY2" s="576"/>
      <c r="GZZ2" s="576"/>
      <c r="HAA2" s="577"/>
      <c r="HAB2" s="576"/>
      <c r="HAC2" s="703"/>
      <c r="HAD2" s="705"/>
      <c r="HAE2" s="576"/>
      <c r="HAF2" s="576"/>
      <c r="HAG2" s="577"/>
      <c r="HAH2" s="576"/>
      <c r="HAI2" s="703"/>
      <c r="HAJ2" s="705"/>
      <c r="HAK2" s="576"/>
      <c r="HAL2" s="576"/>
      <c r="HAM2" s="577"/>
      <c r="HAN2" s="576"/>
      <c r="HAO2" s="703"/>
      <c r="HAP2" s="705"/>
      <c r="HAQ2" s="576"/>
      <c r="HAR2" s="576"/>
      <c r="HAS2" s="577"/>
      <c r="HAT2" s="576"/>
      <c r="HAU2" s="703"/>
      <c r="HAV2" s="705"/>
      <c r="HAW2" s="576"/>
      <c r="HAX2" s="576"/>
      <c r="HAY2" s="577"/>
      <c r="HAZ2" s="576"/>
      <c r="HBA2" s="703"/>
      <c r="HBB2" s="705"/>
      <c r="HBC2" s="576"/>
      <c r="HBD2" s="576"/>
      <c r="HBE2" s="577"/>
      <c r="HBF2" s="576"/>
      <c r="HBG2" s="703"/>
      <c r="HBH2" s="705"/>
      <c r="HBI2" s="576"/>
      <c r="HBJ2" s="576"/>
      <c r="HBK2" s="577"/>
      <c r="HBL2" s="576"/>
      <c r="HBM2" s="703"/>
      <c r="HBN2" s="705"/>
      <c r="HBO2" s="576"/>
      <c r="HBP2" s="576"/>
      <c r="HBQ2" s="577"/>
      <c r="HBR2" s="576"/>
      <c r="HBS2" s="703"/>
      <c r="HBT2" s="705"/>
      <c r="HBU2" s="576"/>
      <c r="HBV2" s="576"/>
      <c r="HBW2" s="577"/>
      <c r="HBX2" s="576"/>
      <c r="HBY2" s="703"/>
      <c r="HBZ2" s="705"/>
      <c r="HCA2" s="576"/>
      <c r="HCB2" s="576"/>
      <c r="HCC2" s="577"/>
      <c r="HCD2" s="576"/>
      <c r="HCE2" s="703"/>
      <c r="HCF2" s="705"/>
      <c r="HCG2" s="576"/>
      <c r="HCH2" s="576"/>
      <c r="HCI2" s="577"/>
      <c r="HCJ2" s="576"/>
      <c r="HCK2" s="703"/>
      <c r="HCL2" s="705"/>
      <c r="HCM2" s="576"/>
      <c r="HCN2" s="576"/>
      <c r="HCO2" s="577"/>
      <c r="HCP2" s="576"/>
      <c r="HCQ2" s="703"/>
      <c r="HCR2" s="705"/>
      <c r="HCS2" s="576"/>
      <c r="HCT2" s="576"/>
      <c r="HCU2" s="577"/>
      <c r="HCV2" s="576"/>
      <c r="HCW2" s="703"/>
      <c r="HCX2" s="705"/>
      <c r="HCY2" s="576"/>
      <c r="HCZ2" s="576"/>
      <c r="HDA2" s="577"/>
      <c r="HDB2" s="576"/>
      <c r="HDC2" s="703"/>
      <c r="HDD2" s="705"/>
      <c r="HDE2" s="576"/>
      <c r="HDF2" s="576"/>
      <c r="HDG2" s="577"/>
      <c r="HDH2" s="576"/>
      <c r="HDI2" s="703"/>
      <c r="HDJ2" s="705"/>
      <c r="HDK2" s="576"/>
      <c r="HDL2" s="576"/>
      <c r="HDM2" s="577"/>
      <c r="HDN2" s="576"/>
      <c r="HDO2" s="703"/>
      <c r="HDP2" s="705"/>
      <c r="HDQ2" s="576"/>
      <c r="HDR2" s="576"/>
      <c r="HDS2" s="577"/>
      <c r="HDT2" s="576"/>
      <c r="HDU2" s="703"/>
      <c r="HDV2" s="705"/>
      <c r="HDW2" s="576"/>
      <c r="HDX2" s="576"/>
      <c r="HDY2" s="577"/>
      <c r="HDZ2" s="576"/>
      <c r="HEA2" s="703"/>
      <c r="HEB2" s="705"/>
      <c r="HEC2" s="576"/>
      <c r="HED2" s="576"/>
      <c r="HEE2" s="577"/>
      <c r="HEF2" s="576"/>
      <c r="HEG2" s="703"/>
      <c r="HEH2" s="705"/>
      <c r="HEI2" s="576"/>
      <c r="HEJ2" s="576"/>
      <c r="HEK2" s="577"/>
      <c r="HEL2" s="576"/>
      <c r="HEM2" s="703"/>
      <c r="HEN2" s="705"/>
      <c r="HEO2" s="576"/>
      <c r="HEP2" s="576"/>
      <c r="HEQ2" s="577"/>
      <c r="HER2" s="576"/>
      <c r="HES2" s="703"/>
      <c r="HET2" s="705"/>
      <c r="HEU2" s="576"/>
      <c r="HEV2" s="576"/>
      <c r="HEW2" s="577"/>
      <c r="HEX2" s="576"/>
      <c r="HEY2" s="703"/>
      <c r="HEZ2" s="705"/>
      <c r="HFA2" s="576"/>
      <c r="HFB2" s="576"/>
      <c r="HFC2" s="577"/>
      <c r="HFD2" s="576"/>
      <c r="HFE2" s="703"/>
      <c r="HFF2" s="705"/>
      <c r="HFG2" s="576"/>
      <c r="HFH2" s="576"/>
      <c r="HFI2" s="577"/>
      <c r="HFJ2" s="576"/>
      <c r="HFK2" s="703"/>
      <c r="HFL2" s="705"/>
      <c r="HFM2" s="576"/>
      <c r="HFN2" s="576"/>
      <c r="HFO2" s="577"/>
      <c r="HFP2" s="576"/>
      <c r="HFQ2" s="703"/>
      <c r="HFR2" s="705"/>
      <c r="HFS2" s="576"/>
      <c r="HFT2" s="576"/>
      <c r="HFU2" s="577"/>
      <c r="HFV2" s="576"/>
      <c r="HFW2" s="703"/>
      <c r="HFX2" s="705"/>
      <c r="HFY2" s="576"/>
      <c r="HFZ2" s="576"/>
      <c r="HGA2" s="577"/>
      <c r="HGB2" s="576"/>
      <c r="HGC2" s="703"/>
      <c r="HGD2" s="705"/>
      <c r="HGE2" s="576"/>
      <c r="HGF2" s="576"/>
      <c r="HGG2" s="577"/>
      <c r="HGH2" s="576"/>
      <c r="HGI2" s="703"/>
      <c r="HGJ2" s="705"/>
      <c r="HGK2" s="576"/>
      <c r="HGL2" s="576"/>
      <c r="HGM2" s="577"/>
      <c r="HGN2" s="576"/>
      <c r="HGO2" s="703"/>
      <c r="HGP2" s="705"/>
      <c r="HGQ2" s="576"/>
      <c r="HGR2" s="576"/>
      <c r="HGS2" s="577"/>
      <c r="HGT2" s="576"/>
      <c r="HGU2" s="703"/>
      <c r="HGV2" s="705"/>
      <c r="HGW2" s="576"/>
      <c r="HGX2" s="576"/>
      <c r="HGY2" s="577"/>
      <c r="HGZ2" s="576"/>
      <c r="HHA2" s="703"/>
      <c r="HHB2" s="705"/>
      <c r="HHC2" s="576"/>
      <c r="HHD2" s="576"/>
      <c r="HHE2" s="577"/>
      <c r="HHF2" s="576"/>
      <c r="HHG2" s="703"/>
      <c r="HHH2" s="705"/>
      <c r="HHI2" s="576"/>
      <c r="HHJ2" s="576"/>
      <c r="HHK2" s="577"/>
      <c r="HHL2" s="576"/>
      <c r="HHM2" s="703"/>
      <c r="HHN2" s="705"/>
      <c r="HHO2" s="576"/>
      <c r="HHP2" s="576"/>
      <c r="HHQ2" s="577"/>
      <c r="HHR2" s="576"/>
      <c r="HHS2" s="703"/>
      <c r="HHT2" s="705"/>
      <c r="HHU2" s="576"/>
      <c r="HHV2" s="576"/>
      <c r="HHW2" s="577"/>
      <c r="HHX2" s="576"/>
      <c r="HHY2" s="703"/>
      <c r="HHZ2" s="705"/>
      <c r="HIA2" s="576"/>
      <c r="HIB2" s="576"/>
      <c r="HIC2" s="577"/>
      <c r="HID2" s="576"/>
      <c r="HIE2" s="703"/>
      <c r="HIF2" s="705"/>
      <c r="HIG2" s="576"/>
      <c r="HIH2" s="576"/>
      <c r="HII2" s="577"/>
      <c r="HIJ2" s="576"/>
      <c r="HIK2" s="703"/>
      <c r="HIL2" s="705"/>
      <c r="HIM2" s="576"/>
      <c r="HIN2" s="576"/>
      <c r="HIO2" s="577"/>
      <c r="HIP2" s="576"/>
      <c r="HIQ2" s="703"/>
      <c r="HIR2" s="705"/>
      <c r="HIS2" s="576"/>
      <c r="HIT2" s="576"/>
      <c r="HIU2" s="577"/>
      <c r="HIV2" s="576"/>
      <c r="HIW2" s="703"/>
      <c r="HIX2" s="705"/>
      <c r="HIY2" s="576"/>
      <c r="HIZ2" s="576"/>
      <c r="HJA2" s="577"/>
      <c r="HJB2" s="576"/>
      <c r="HJC2" s="703"/>
      <c r="HJD2" s="705"/>
      <c r="HJE2" s="576"/>
      <c r="HJF2" s="576"/>
      <c r="HJG2" s="577"/>
      <c r="HJH2" s="576"/>
      <c r="HJI2" s="703"/>
      <c r="HJJ2" s="705"/>
      <c r="HJK2" s="576"/>
      <c r="HJL2" s="576"/>
      <c r="HJM2" s="577"/>
      <c r="HJN2" s="576"/>
      <c r="HJO2" s="703"/>
      <c r="HJP2" s="705"/>
      <c r="HJQ2" s="576"/>
      <c r="HJR2" s="576"/>
      <c r="HJS2" s="577"/>
      <c r="HJT2" s="576"/>
      <c r="HJU2" s="703"/>
      <c r="HJV2" s="705"/>
      <c r="HJW2" s="576"/>
      <c r="HJX2" s="576"/>
      <c r="HJY2" s="577"/>
      <c r="HJZ2" s="576"/>
      <c r="HKA2" s="703"/>
      <c r="HKB2" s="705"/>
      <c r="HKC2" s="576"/>
      <c r="HKD2" s="576"/>
      <c r="HKE2" s="577"/>
      <c r="HKF2" s="576"/>
      <c r="HKG2" s="703"/>
      <c r="HKH2" s="705"/>
      <c r="HKI2" s="576"/>
      <c r="HKJ2" s="576"/>
      <c r="HKK2" s="577"/>
      <c r="HKL2" s="576"/>
      <c r="HKM2" s="703"/>
      <c r="HKN2" s="705"/>
      <c r="HKO2" s="576"/>
      <c r="HKP2" s="576"/>
      <c r="HKQ2" s="577"/>
      <c r="HKR2" s="576"/>
      <c r="HKS2" s="703"/>
      <c r="HKT2" s="705"/>
      <c r="HKU2" s="576"/>
      <c r="HKV2" s="576"/>
      <c r="HKW2" s="577"/>
      <c r="HKX2" s="576"/>
      <c r="HKY2" s="703"/>
      <c r="HKZ2" s="705"/>
      <c r="HLA2" s="576"/>
      <c r="HLB2" s="576"/>
      <c r="HLC2" s="577"/>
      <c r="HLD2" s="576"/>
      <c r="HLE2" s="703"/>
      <c r="HLF2" s="705"/>
      <c r="HLG2" s="576"/>
      <c r="HLH2" s="576"/>
      <c r="HLI2" s="577"/>
      <c r="HLJ2" s="576"/>
      <c r="HLK2" s="703"/>
      <c r="HLL2" s="705"/>
      <c r="HLM2" s="576"/>
      <c r="HLN2" s="576"/>
      <c r="HLO2" s="577"/>
      <c r="HLP2" s="576"/>
      <c r="HLQ2" s="703"/>
      <c r="HLR2" s="705"/>
      <c r="HLS2" s="576"/>
      <c r="HLT2" s="576"/>
      <c r="HLU2" s="577"/>
      <c r="HLV2" s="576"/>
      <c r="HLW2" s="703"/>
      <c r="HLX2" s="705"/>
      <c r="HLY2" s="576"/>
      <c r="HLZ2" s="576"/>
      <c r="HMA2" s="577"/>
      <c r="HMB2" s="576"/>
      <c r="HMC2" s="703"/>
      <c r="HMD2" s="705"/>
      <c r="HME2" s="576"/>
      <c r="HMF2" s="576"/>
      <c r="HMG2" s="577"/>
      <c r="HMH2" s="576"/>
      <c r="HMI2" s="703"/>
      <c r="HMJ2" s="705"/>
      <c r="HMK2" s="576"/>
      <c r="HML2" s="576"/>
      <c r="HMM2" s="577"/>
      <c r="HMN2" s="576"/>
      <c r="HMO2" s="703"/>
      <c r="HMP2" s="705"/>
      <c r="HMQ2" s="576"/>
      <c r="HMR2" s="576"/>
      <c r="HMS2" s="577"/>
      <c r="HMT2" s="576"/>
      <c r="HMU2" s="703"/>
      <c r="HMV2" s="705"/>
      <c r="HMW2" s="576"/>
      <c r="HMX2" s="576"/>
      <c r="HMY2" s="577"/>
      <c r="HMZ2" s="576"/>
      <c r="HNA2" s="703"/>
      <c r="HNB2" s="705"/>
      <c r="HNC2" s="576"/>
      <c r="HND2" s="576"/>
      <c r="HNE2" s="577"/>
      <c r="HNF2" s="576"/>
      <c r="HNG2" s="703"/>
      <c r="HNH2" s="705"/>
      <c r="HNI2" s="576"/>
      <c r="HNJ2" s="576"/>
      <c r="HNK2" s="577"/>
      <c r="HNL2" s="576"/>
      <c r="HNM2" s="703"/>
      <c r="HNN2" s="705"/>
      <c r="HNO2" s="576"/>
      <c r="HNP2" s="576"/>
      <c r="HNQ2" s="577"/>
      <c r="HNR2" s="576"/>
      <c r="HNS2" s="703"/>
      <c r="HNT2" s="705"/>
      <c r="HNU2" s="576"/>
      <c r="HNV2" s="576"/>
      <c r="HNW2" s="577"/>
      <c r="HNX2" s="576"/>
      <c r="HNY2" s="703"/>
      <c r="HNZ2" s="705"/>
      <c r="HOA2" s="576"/>
      <c r="HOB2" s="576"/>
      <c r="HOC2" s="577"/>
      <c r="HOD2" s="576"/>
      <c r="HOE2" s="703"/>
      <c r="HOF2" s="705"/>
      <c r="HOG2" s="576"/>
      <c r="HOH2" s="576"/>
      <c r="HOI2" s="577"/>
      <c r="HOJ2" s="576"/>
      <c r="HOK2" s="703"/>
      <c r="HOL2" s="705"/>
      <c r="HOM2" s="576"/>
      <c r="HON2" s="576"/>
      <c r="HOO2" s="577"/>
      <c r="HOP2" s="576"/>
      <c r="HOQ2" s="703"/>
      <c r="HOR2" s="705"/>
      <c r="HOS2" s="576"/>
      <c r="HOT2" s="576"/>
      <c r="HOU2" s="577"/>
      <c r="HOV2" s="576"/>
      <c r="HOW2" s="703"/>
      <c r="HOX2" s="705"/>
      <c r="HOY2" s="576"/>
      <c r="HOZ2" s="576"/>
      <c r="HPA2" s="577"/>
      <c r="HPB2" s="576"/>
      <c r="HPC2" s="703"/>
      <c r="HPD2" s="705"/>
      <c r="HPE2" s="576"/>
      <c r="HPF2" s="576"/>
      <c r="HPG2" s="577"/>
      <c r="HPH2" s="576"/>
      <c r="HPI2" s="703"/>
      <c r="HPJ2" s="705"/>
      <c r="HPK2" s="576"/>
      <c r="HPL2" s="576"/>
      <c r="HPM2" s="577"/>
      <c r="HPN2" s="576"/>
      <c r="HPO2" s="703"/>
      <c r="HPP2" s="705"/>
      <c r="HPQ2" s="576"/>
      <c r="HPR2" s="576"/>
      <c r="HPS2" s="577"/>
      <c r="HPT2" s="576"/>
      <c r="HPU2" s="703"/>
      <c r="HPV2" s="705"/>
      <c r="HPW2" s="576"/>
      <c r="HPX2" s="576"/>
      <c r="HPY2" s="577"/>
      <c r="HPZ2" s="576"/>
      <c r="HQA2" s="703"/>
      <c r="HQB2" s="705"/>
      <c r="HQC2" s="576"/>
      <c r="HQD2" s="576"/>
      <c r="HQE2" s="577"/>
      <c r="HQF2" s="576"/>
      <c r="HQG2" s="703"/>
      <c r="HQH2" s="705"/>
      <c r="HQI2" s="576"/>
      <c r="HQJ2" s="576"/>
      <c r="HQK2" s="577"/>
      <c r="HQL2" s="576"/>
      <c r="HQM2" s="703"/>
      <c r="HQN2" s="705"/>
      <c r="HQO2" s="576"/>
      <c r="HQP2" s="576"/>
      <c r="HQQ2" s="577"/>
      <c r="HQR2" s="576"/>
      <c r="HQS2" s="703"/>
      <c r="HQT2" s="705"/>
      <c r="HQU2" s="576"/>
      <c r="HQV2" s="576"/>
      <c r="HQW2" s="577"/>
      <c r="HQX2" s="576"/>
      <c r="HQY2" s="703"/>
      <c r="HQZ2" s="705"/>
      <c r="HRA2" s="576"/>
      <c r="HRB2" s="576"/>
      <c r="HRC2" s="577"/>
      <c r="HRD2" s="576"/>
      <c r="HRE2" s="703"/>
      <c r="HRF2" s="705"/>
      <c r="HRG2" s="576"/>
      <c r="HRH2" s="576"/>
      <c r="HRI2" s="577"/>
      <c r="HRJ2" s="576"/>
      <c r="HRK2" s="703"/>
      <c r="HRL2" s="705"/>
      <c r="HRM2" s="576"/>
      <c r="HRN2" s="576"/>
      <c r="HRO2" s="577"/>
      <c r="HRP2" s="576"/>
      <c r="HRQ2" s="703"/>
      <c r="HRR2" s="705"/>
      <c r="HRS2" s="576"/>
      <c r="HRT2" s="576"/>
      <c r="HRU2" s="577"/>
      <c r="HRV2" s="576"/>
      <c r="HRW2" s="703"/>
      <c r="HRX2" s="705"/>
      <c r="HRY2" s="576"/>
      <c r="HRZ2" s="576"/>
      <c r="HSA2" s="577"/>
      <c r="HSB2" s="576"/>
      <c r="HSC2" s="703"/>
      <c r="HSD2" s="705"/>
      <c r="HSE2" s="576"/>
      <c r="HSF2" s="576"/>
      <c r="HSG2" s="577"/>
      <c r="HSH2" s="576"/>
      <c r="HSI2" s="703"/>
      <c r="HSJ2" s="705"/>
      <c r="HSK2" s="576"/>
      <c r="HSL2" s="576"/>
      <c r="HSM2" s="577"/>
      <c r="HSN2" s="576"/>
      <c r="HSO2" s="703"/>
      <c r="HSP2" s="705"/>
      <c r="HSQ2" s="576"/>
      <c r="HSR2" s="576"/>
      <c r="HSS2" s="577"/>
      <c r="HST2" s="576"/>
      <c r="HSU2" s="703"/>
      <c r="HSV2" s="705"/>
      <c r="HSW2" s="576"/>
      <c r="HSX2" s="576"/>
      <c r="HSY2" s="577"/>
      <c r="HSZ2" s="576"/>
      <c r="HTA2" s="703"/>
      <c r="HTB2" s="705"/>
      <c r="HTC2" s="576"/>
      <c r="HTD2" s="576"/>
      <c r="HTE2" s="577"/>
      <c r="HTF2" s="576"/>
      <c r="HTG2" s="703"/>
      <c r="HTH2" s="705"/>
      <c r="HTI2" s="576"/>
      <c r="HTJ2" s="576"/>
      <c r="HTK2" s="577"/>
      <c r="HTL2" s="576"/>
      <c r="HTM2" s="703"/>
      <c r="HTN2" s="705"/>
      <c r="HTO2" s="576"/>
      <c r="HTP2" s="576"/>
      <c r="HTQ2" s="577"/>
      <c r="HTR2" s="576"/>
      <c r="HTS2" s="703"/>
      <c r="HTT2" s="705"/>
      <c r="HTU2" s="576"/>
      <c r="HTV2" s="576"/>
      <c r="HTW2" s="577"/>
      <c r="HTX2" s="576"/>
      <c r="HTY2" s="703"/>
      <c r="HTZ2" s="705"/>
      <c r="HUA2" s="576"/>
      <c r="HUB2" s="576"/>
      <c r="HUC2" s="577"/>
      <c r="HUD2" s="576"/>
      <c r="HUE2" s="703"/>
      <c r="HUF2" s="705"/>
      <c r="HUG2" s="576"/>
      <c r="HUH2" s="576"/>
      <c r="HUI2" s="577"/>
      <c r="HUJ2" s="576"/>
      <c r="HUK2" s="703"/>
      <c r="HUL2" s="705"/>
      <c r="HUM2" s="576"/>
      <c r="HUN2" s="576"/>
      <c r="HUO2" s="577"/>
      <c r="HUP2" s="576"/>
      <c r="HUQ2" s="703"/>
      <c r="HUR2" s="705"/>
      <c r="HUS2" s="576"/>
      <c r="HUT2" s="576"/>
      <c r="HUU2" s="577"/>
      <c r="HUV2" s="576"/>
      <c r="HUW2" s="703"/>
      <c r="HUX2" s="705"/>
      <c r="HUY2" s="576"/>
      <c r="HUZ2" s="576"/>
      <c r="HVA2" s="577"/>
      <c r="HVB2" s="576"/>
      <c r="HVC2" s="703"/>
      <c r="HVD2" s="705"/>
      <c r="HVE2" s="576"/>
      <c r="HVF2" s="576"/>
      <c r="HVG2" s="577"/>
      <c r="HVH2" s="576"/>
      <c r="HVI2" s="703"/>
      <c r="HVJ2" s="705"/>
      <c r="HVK2" s="576"/>
      <c r="HVL2" s="576"/>
      <c r="HVM2" s="577"/>
      <c r="HVN2" s="576"/>
      <c r="HVO2" s="703"/>
      <c r="HVP2" s="705"/>
      <c r="HVQ2" s="576"/>
      <c r="HVR2" s="576"/>
      <c r="HVS2" s="577"/>
      <c r="HVT2" s="576"/>
      <c r="HVU2" s="703"/>
      <c r="HVV2" s="705"/>
      <c r="HVW2" s="576"/>
      <c r="HVX2" s="576"/>
      <c r="HVY2" s="577"/>
      <c r="HVZ2" s="576"/>
      <c r="HWA2" s="703"/>
      <c r="HWB2" s="705"/>
      <c r="HWC2" s="576"/>
      <c r="HWD2" s="576"/>
      <c r="HWE2" s="577"/>
      <c r="HWF2" s="576"/>
      <c r="HWG2" s="703"/>
      <c r="HWH2" s="705"/>
      <c r="HWI2" s="576"/>
      <c r="HWJ2" s="576"/>
      <c r="HWK2" s="577"/>
      <c r="HWL2" s="576"/>
      <c r="HWM2" s="703"/>
      <c r="HWN2" s="705"/>
      <c r="HWO2" s="576"/>
      <c r="HWP2" s="576"/>
      <c r="HWQ2" s="577"/>
      <c r="HWR2" s="576"/>
      <c r="HWS2" s="703"/>
      <c r="HWT2" s="705"/>
      <c r="HWU2" s="576"/>
      <c r="HWV2" s="576"/>
      <c r="HWW2" s="577"/>
      <c r="HWX2" s="576"/>
      <c r="HWY2" s="703"/>
      <c r="HWZ2" s="705"/>
      <c r="HXA2" s="576"/>
      <c r="HXB2" s="576"/>
      <c r="HXC2" s="577"/>
      <c r="HXD2" s="576"/>
      <c r="HXE2" s="703"/>
      <c r="HXF2" s="705"/>
      <c r="HXG2" s="576"/>
      <c r="HXH2" s="576"/>
      <c r="HXI2" s="577"/>
      <c r="HXJ2" s="576"/>
      <c r="HXK2" s="703"/>
      <c r="HXL2" s="705"/>
      <c r="HXM2" s="576"/>
      <c r="HXN2" s="576"/>
      <c r="HXO2" s="577"/>
      <c r="HXP2" s="576"/>
      <c r="HXQ2" s="703"/>
      <c r="HXR2" s="705"/>
      <c r="HXS2" s="576"/>
      <c r="HXT2" s="576"/>
      <c r="HXU2" s="577"/>
      <c r="HXV2" s="576"/>
      <c r="HXW2" s="703"/>
      <c r="HXX2" s="705"/>
      <c r="HXY2" s="576"/>
      <c r="HXZ2" s="576"/>
      <c r="HYA2" s="577"/>
      <c r="HYB2" s="576"/>
      <c r="HYC2" s="703"/>
      <c r="HYD2" s="705"/>
      <c r="HYE2" s="576"/>
      <c r="HYF2" s="576"/>
      <c r="HYG2" s="577"/>
      <c r="HYH2" s="576"/>
      <c r="HYI2" s="703"/>
      <c r="HYJ2" s="705"/>
      <c r="HYK2" s="576"/>
      <c r="HYL2" s="576"/>
      <c r="HYM2" s="577"/>
      <c r="HYN2" s="576"/>
      <c r="HYO2" s="703"/>
      <c r="HYP2" s="705"/>
      <c r="HYQ2" s="576"/>
      <c r="HYR2" s="576"/>
      <c r="HYS2" s="577"/>
      <c r="HYT2" s="576"/>
      <c r="HYU2" s="703"/>
      <c r="HYV2" s="705"/>
      <c r="HYW2" s="576"/>
      <c r="HYX2" s="576"/>
      <c r="HYY2" s="577"/>
      <c r="HYZ2" s="576"/>
      <c r="HZA2" s="703"/>
      <c r="HZB2" s="705"/>
      <c r="HZC2" s="576"/>
      <c r="HZD2" s="576"/>
      <c r="HZE2" s="577"/>
      <c r="HZF2" s="576"/>
      <c r="HZG2" s="703"/>
      <c r="HZH2" s="705"/>
      <c r="HZI2" s="576"/>
      <c r="HZJ2" s="576"/>
      <c r="HZK2" s="577"/>
      <c r="HZL2" s="576"/>
      <c r="HZM2" s="703"/>
      <c r="HZN2" s="705"/>
      <c r="HZO2" s="576"/>
      <c r="HZP2" s="576"/>
      <c r="HZQ2" s="577"/>
      <c r="HZR2" s="576"/>
      <c r="HZS2" s="703"/>
      <c r="HZT2" s="705"/>
      <c r="HZU2" s="576"/>
      <c r="HZV2" s="576"/>
      <c r="HZW2" s="577"/>
      <c r="HZX2" s="576"/>
      <c r="HZY2" s="703"/>
      <c r="HZZ2" s="705"/>
      <c r="IAA2" s="576"/>
      <c r="IAB2" s="576"/>
      <c r="IAC2" s="577"/>
      <c r="IAD2" s="576"/>
      <c r="IAE2" s="703"/>
      <c r="IAF2" s="705"/>
      <c r="IAG2" s="576"/>
      <c r="IAH2" s="576"/>
      <c r="IAI2" s="577"/>
      <c r="IAJ2" s="576"/>
      <c r="IAK2" s="703"/>
      <c r="IAL2" s="705"/>
      <c r="IAM2" s="576"/>
      <c r="IAN2" s="576"/>
      <c r="IAO2" s="577"/>
      <c r="IAP2" s="576"/>
      <c r="IAQ2" s="703"/>
      <c r="IAR2" s="705"/>
      <c r="IAS2" s="576"/>
      <c r="IAT2" s="576"/>
      <c r="IAU2" s="577"/>
      <c r="IAV2" s="576"/>
      <c r="IAW2" s="703"/>
      <c r="IAX2" s="705"/>
      <c r="IAY2" s="576"/>
      <c r="IAZ2" s="576"/>
      <c r="IBA2" s="577"/>
      <c r="IBB2" s="576"/>
      <c r="IBC2" s="703"/>
      <c r="IBD2" s="705"/>
      <c r="IBE2" s="576"/>
      <c r="IBF2" s="576"/>
      <c r="IBG2" s="577"/>
      <c r="IBH2" s="576"/>
      <c r="IBI2" s="703"/>
      <c r="IBJ2" s="705"/>
      <c r="IBK2" s="576"/>
      <c r="IBL2" s="576"/>
      <c r="IBM2" s="577"/>
      <c r="IBN2" s="576"/>
      <c r="IBO2" s="703"/>
      <c r="IBP2" s="705"/>
      <c r="IBQ2" s="576"/>
      <c r="IBR2" s="576"/>
      <c r="IBS2" s="577"/>
      <c r="IBT2" s="576"/>
      <c r="IBU2" s="703"/>
      <c r="IBV2" s="705"/>
      <c r="IBW2" s="576"/>
      <c r="IBX2" s="576"/>
      <c r="IBY2" s="577"/>
      <c r="IBZ2" s="576"/>
      <c r="ICA2" s="703"/>
      <c r="ICB2" s="705"/>
      <c r="ICC2" s="576"/>
      <c r="ICD2" s="576"/>
      <c r="ICE2" s="577"/>
      <c r="ICF2" s="576"/>
      <c r="ICG2" s="703"/>
      <c r="ICH2" s="705"/>
      <c r="ICI2" s="576"/>
      <c r="ICJ2" s="576"/>
      <c r="ICK2" s="577"/>
      <c r="ICL2" s="576"/>
      <c r="ICM2" s="703"/>
      <c r="ICN2" s="705"/>
      <c r="ICO2" s="576"/>
      <c r="ICP2" s="576"/>
      <c r="ICQ2" s="577"/>
      <c r="ICR2" s="576"/>
      <c r="ICS2" s="703"/>
      <c r="ICT2" s="705"/>
      <c r="ICU2" s="576"/>
      <c r="ICV2" s="576"/>
      <c r="ICW2" s="577"/>
      <c r="ICX2" s="576"/>
      <c r="ICY2" s="703"/>
      <c r="ICZ2" s="705"/>
      <c r="IDA2" s="576"/>
      <c r="IDB2" s="576"/>
      <c r="IDC2" s="577"/>
      <c r="IDD2" s="576"/>
      <c r="IDE2" s="703"/>
      <c r="IDF2" s="705"/>
      <c r="IDG2" s="576"/>
      <c r="IDH2" s="576"/>
      <c r="IDI2" s="577"/>
      <c r="IDJ2" s="576"/>
      <c r="IDK2" s="703"/>
      <c r="IDL2" s="705"/>
      <c r="IDM2" s="576"/>
      <c r="IDN2" s="576"/>
      <c r="IDO2" s="577"/>
      <c r="IDP2" s="576"/>
      <c r="IDQ2" s="703"/>
      <c r="IDR2" s="705"/>
      <c r="IDS2" s="576"/>
      <c r="IDT2" s="576"/>
      <c r="IDU2" s="577"/>
      <c r="IDV2" s="576"/>
      <c r="IDW2" s="703"/>
      <c r="IDX2" s="705"/>
      <c r="IDY2" s="576"/>
      <c r="IDZ2" s="576"/>
      <c r="IEA2" s="577"/>
      <c r="IEB2" s="576"/>
      <c r="IEC2" s="703"/>
      <c r="IED2" s="705"/>
      <c r="IEE2" s="576"/>
      <c r="IEF2" s="576"/>
      <c r="IEG2" s="577"/>
      <c r="IEH2" s="576"/>
      <c r="IEI2" s="703"/>
      <c r="IEJ2" s="705"/>
      <c r="IEK2" s="576"/>
      <c r="IEL2" s="576"/>
      <c r="IEM2" s="577"/>
      <c r="IEN2" s="576"/>
      <c r="IEO2" s="703"/>
      <c r="IEP2" s="705"/>
      <c r="IEQ2" s="576"/>
      <c r="IER2" s="576"/>
      <c r="IES2" s="577"/>
      <c r="IET2" s="576"/>
      <c r="IEU2" s="703"/>
      <c r="IEV2" s="705"/>
      <c r="IEW2" s="576"/>
      <c r="IEX2" s="576"/>
      <c r="IEY2" s="577"/>
      <c r="IEZ2" s="576"/>
      <c r="IFA2" s="703"/>
      <c r="IFB2" s="705"/>
      <c r="IFC2" s="576"/>
      <c r="IFD2" s="576"/>
      <c r="IFE2" s="577"/>
      <c r="IFF2" s="576"/>
      <c r="IFG2" s="703"/>
      <c r="IFH2" s="705"/>
      <c r="IFI2" s="576"/>
      <c r="IFJ2" s="576"/>
      <c r="IFK2" s="577"/>
      <c r="IFL2" s="576"/>
      <c r="IFM2" s="703"/>
      <c r="IFN2" s="705"/>
      <c r="IFO2" s="576"/>
      <c r="IFP2" s="576"/>
      <c r="IFQ2" s="577"/>
      <c r="IFR2" s="576"/>
      <c r="IFS2" s="703"/>
      <c r="IFT2" s="705"/>
      <c r="IFU2" s="576"/>
      <c r="IFV2" s="576"/>
      <c r="IFW2" s="577"/>
      <c r="IFX2" s="576"/>
      <c r="IFY2" s="703"/>
      <c r="IFZ2" s="705"/>
      <c r="IGA2" s="576"/>
      <c r="IGB2" s="576"/>
      <c r="IGC2" s="577"/>
      <c r="IGD2" s="576"/>
      <c r="IGE2" s="703"/>
      <c r="IGF2" s="705"/>
      <c r="IGG2" s="576"/>
      <c r="IGH2" s="576"/>
      <c r="IGI2" s="577"/>
      <c r="IGJ2" s="576"/>
      <c r="IGK2" s="703"/>
      <c r="IGL2" s="705"/>
      <c r="IGM2" s="576"/>
      <c r="IGN2" s="576"/>
      <c r="IGO2" s="577"/>
      <c r="IGP2" s="576"/>
      <c r="IGQ2" s="703"/>
      <c r="IGR2" s="705"/>
      <c r="IGS2" s="576"/>
      <c r="IGT2" s="576"/>
      <c r="IGU2" s="577"/>
      <c r="IGV2" s="576"/>
      <c r="IGW2" s="703"/>
      <c r="IGX2" s="705"/>
      <c r="IGY2" s="576"/>
      <c r="IGZ2" s="576"/>
      <c r="IHA2" s="577"/>
      <c r="IHB2" s="576"/>
      <c r="IHC2" s="703"/>
      <c r="IHD2" s="705"/>
      <c r="IHE2" s="576"/>
      <c r="IHF2" s="576"/>
      <c r="IHG2" s="577"/>
      <c r="IHH2" s="576"/>
      <c r="IHI2" s="703"/>
      <c r="IHJ2" s="705"/>
      <c r="IHK2" s="576"/>
      <c r="IHL2" s="576"/>
      <c r="IHM2" s="577"/>
      <c r="IHN2" s="576"/>
      <c r="IHO2" s="703"/>
      <c r="IHP2" s="705"/>
      <c r="IHQ2" s="576"/>
      <c r="IHR2" s="576"/>
      <c r="IHS2" s="577"/>
      <c r="IHT2" s="576"/>
      <c r="IHU2" s="703"/>
      <c r="IHV2" s="705"/>
      <c r="IHW2" s="576"/>
      <c r="IHX2" s="576"/>
      <c r="IHY2" s="577"/>
      <c r="IHZ2" s="576"/>
      <c r="IIA2" s="703"/>
      <c r="IIB2" s="705"/>
      <c r="IIC2" s="576"/>
      <c r="IID2" s="576"/>
      <c r="IIE2" s="577"/>
      <c r="IIF2" s="576"/>
      <c r="IIG2" s="703"/>
      <c r="IIH2" s="705"/>
      <c r="III2" s="576"/>
      <c r="IIJ2" s="576"/>
      <c r="IIK2" s="577"/>
      <c r="IIL2" s="576"/>
      <c r="IIM2" s="703"/>
      <c r="IIN2" s="705"/>
      <c r="IIO2" s="576"/>
      <c r="IIP2" s="576"/>
      <c r="IIQ2" s="577"/>
      <c r="IIR2" s="576"/>
      <c r="IIS2" s="703"/>
      <c r="IIT2" s="705"/>
      <c r="IIU2" s="576"/>
      <c r="IIV2" s="576"/>
      <c r="IIW2" s="577"/>
      <c r="IIX2" s="576"/>
      <c r="IIY2" s="703"/>
      <c r="IIZ2" s="705"/>
      <c r="IJA2" s="576"/>
      <c r="IJB2" s="576"/>
      <c r="IJC2" s="577"/>
      <c r="IJD2" s="576"/>
      <c r="IJE2" s="703"/>
      <c r="IJF2" s="705"/>
      <c r="IJG2" s="576"/>
      <c r="IJH2" s="576"/>
      <c r="IJI2" s="577"/>
      <c r="IJJ2" s="576"/>
      <c r="IJK2" s="703"/>
      <c r="IJL2" s="705"/>
      <c r="IJM2" s="576"/>
      <c r="IJN2" s="576"/>
      <c r="IJO2" s="577"/>
      <c r="IJP2" s="576"/>
      <c r="IJQ2" s="703"/>
      <c r="IJR2" s="705"/>
      <c r="IJS2" s="576"/>
      <c r="IJT2" s="576"/>
      <c r="IJU2" s="577"/>
      <c r="IJV2" s="576"/>
      <c r="IJW2" s="703"/>
      <c r="IJX2" s="705"/>
      <c r="IJY2" s="576"/>
      <c r="IJZ2" s="576"/>
      <c r="IKA2" s="577"/>
      <c r="IKB2" s="576"/>
      <c r="IKC2" s="703"/>
      <c r="IKD2" s="705"/>
      <c r="IKE2" s="576"/>
      <c r="IKF2" s="576"/>
      <c r="IKG2" s="577"/>
      <c r="IKH2" s="576"/>
      <c r="IKI2" s="703"/>
      <c r="IKJ2" s="705"/>
      <c r="IKK2" s="576"/>
      <c r="IKL2" s="576"/>
      <c r="IKM2" s="577"/>
      <c r="IKN2" s="576"/>
      <c r="IKO2" s="703"/>
      <c r="IKP2" s="705"/>
      <c r="IKQ2" s="576"/>
      <c r="IKR2" s="576"/>
      <c r="IKS2" s="577"/>
      <c r="IKT2" s="576"/>
      <c r="IKU2" s="703"/>
      <c r="IKV2" s="705"/>
      <c r="IKW2" s="576"/>
      <c r="IKX2" s="576"/>
      <c r="IKY2" s="577"/>
      <c r="IKZ2" s="576"/>
      <c r="ILA2" s="703"/>
      <c r="ILB2" s="705"/>
      <c r="ILC2" s="576"/>
      <c r="ILD2" s="576"/>
      <c r="ILE2" s="577"/>
      <c r="ILF2" s="576"/>
      <c r="ILG2" s="703"/>
      <c r="ILH2" s="705"/>
      <c r="ILI2" s="576"/>
      <c r="ILJ2" s="576"/>
      <c r="ILK2" s="577"/>
      <c r="ILL2" s="576"/>
      <c r="ILM2" s="703"/>
      <c r="ILN2" s="705"/>
      <c r="ILO2" s="576"/>
      <c r="ILP2" s="576"/>
      <c r="ILQ2" s="577"/>
      <c r="ILR2" s="576"/>
      <c r="ILS2" s="703"/>
      <c r="ILT2" s="705"/>
      <c r="ILU2" s="576"/>
      <c r="ILV2" s="576"/>
      <c r="ILW2" s="577"/>
      <c r="ILX2" s="576"/>
      <c r="ILY2" s="703"/>
      <c r="ILZ2" s="705"/>
      <c r="IMA2" s="576"/>
      <c r="IMB2" s="576"/>
      <c r="IMC2" s="577"/>
      <c r="IMD2" s="576"/>
      <c r="IME2" s="703"/>
      <c r="IMF2" s="705"/>
      <c r="IMG2" s="576"/>
      <c r="IMH2" s="576"/>
      <c r="IMI2" s="577"/>
      <c r="IMJ2" s="576"/>
      <c r="IMK2" s="703"/>
      <c r="IML2" s="705"/>
      <c r="IMM2" s="576"/>
      <c r="IMN2" s="576"/>
      <c r="IMO2" s="577"/>
      <c r="IMP2" s="576"/>
      <c r="IMQ2" s="703"/>
      <c r="IMR2" s="705"/>
      <c r="IMS2" s="576"/>
      <c r="IMT2" s="576"/>
      <c r="IMU2" s="577"/>
      <c r="IMV2" s="576"/>
      <c r="IMW2" s="703"/>
      <c r="IMX2" s="705"/>
      <c r="IMY2" s="576"/>
      <c r="IMZ2" s="576"/>
      <c r="INA2" s="577"/>
      <c r="INB2" s="576"/>
      <c r="INC2" s="703"/>
      <c r="IND2" s="705"/>
      <c r="INE2" s="576"/>
      <c r="INF2" s="576"/>
      <c r="ING2" s="577"/>
      <c r="INH2" s="576"/>
      <c r="INI2" s="703"/>
      <c r="INJ2" s="705"/>
      <c r="INK2" s="576"/>
      <c r="INL2" s="576"/>
      <c r="INM2" s="577"/>
      <c r="INN2" s="576"/>
      <c r="INO2" s="703"/>
      <c r="INP2" s="705"/>
      <c r="INQ2" s="576"/>
      <c r="INR2" s="576"/>
      <c r="INS2" s="577"/>
      <c r="INT2" s="576"/>
      <c r="INU2" s="703"/>
      <c r="INV2" s="705"/>
      <c r="INW2" s="576"/>
      <c r="INX2" s="576"/>
      <c r="INY2" s="577"/>
      <c r="INZ2" s="576"/>
      <c r="IOA2" s="703"/>
      <c r="IOB2" s="705"/>
      <c r="IOC2" s="576"/>
      <c r="IOD2" s="576"/>
      <c r="IOE2" s="577"/>
      <c r="IOF2" s="576"/>
      <c r="IOG2" s="703"/>
      <c r="IOH2" s="705"/>
      <c r="IOI2" s="576"/>
      <c r="IOJ2" s="576"/>
      <c r="IOK2" s="577"/>
      <c r="IOL2" s="576"/>
      <c r="IOM2" s="703"/>
      <c r="ION2" s="705"/>
      <c r="IOO2" s="576"/>
      <c r="IOP2" s="576"/>
      <c r="IOQ2" s="577"/>
      <c r="IOR2" s="576"/>
      <c r="IOS2" s="703"/>
      <c r="IOT2" s="705"/>
      <c r="IOU2" s="576"/>
      <c r="IOV2" s="576"/>
      <c r="IOW2" s="577"/>
      <c r="IOX2" s="576"/>
      <c r="IOY2" s="703"/>
      <c r="IOZ2" s="705"/>
      <c r="IPA2" s="576"/>
      <c r="IPB2" s="576"/>
      <c r="IPC2" s="577"/>
      <c r="IPD2" s="576"/>
      <c r="IPE2" s="703"/>
      <c r="IPF2" s="705"/>
      <c r="IPG2" s="576"/>
      <c r="IPH2" s="576"/>
      <c r="IPI2" s="577"/>
      <c r="IPJ2" s="576"/>
      <c r="IPK2" s="703"/>
      <c r="IPL2" s="705"/>
      <c r="IPM2" s="576"/>
      <c r="IPN2" s="576"/>
      <c r="IPO2" s="577"/>
      <c r="IPP2" s="576"/>
      <c r="IPQ2" s="703"/>
      <c r="IPR2" s="705"/>
      <c r="IPS2" s="576"/>
      <c r="IPT2" s="576"/>
      <c r="IPU2" s="577"/>
      <c r="IPV2" s="576"/>
      <c r="IPW2" s="703"/>
      <c r="IPX2" s="705"/>
      <c r="IPY2" s="576"/>
      <c r="IPZ2" s="576"/>
      <c r="IQA2" s="577"/>
      <c r="IQB2" s="576"/>
      <c r="IQC2" s="703"/>
      <c r="IQD2" s="705"/>
      <c r="IQE2" s="576"/>
      <c r="IQF2" s="576"/>
      <c r="IQG2" s="577"/>
      <c r="IQH2" s="576"/>
      <c r="IQI2" s="703"/>
      <c r="IQJ2" s="705"/>
      <c r="IQK2" s="576"/>
      <c r="IQL2" s="576"/>
      <c r="IQM2" s="577"/>
      <c r="IQN2" s="576"/>
      <c r="IQO2" s="703"/>
      <c r="IQP2" s="705"/>
      <c r="IQQ2" s="576"/>
      <c r="IQR2" s="576"/>
      <c r="IQS2" s="577"/>
      <c r="IQT2" s="576"/>
      <c r="IQU2" s="703"/>
      <c r="IQV2" s="705"/>
      <c r="IQW2" s="576"/>
      <c r="IQX2" s="576"/>
      <c r="IQY2" s="577"/>
      <c r="IQZ2" s="576"/>
      <c r="IRA2" s="703"/>
      <c r="IRB2" s="705"/>
      <c r="IRC2" s="576"/>
      <c r="IRD2" s="576"/>
      <c r="IRE2" s="577"/>
      <c r="IRF2" s="576"/>
      <c r="IRG2" s="703"/>
      <c r="IRH2" s="705"/>
      <c r="IRI2" s="576"/>
      <c r="IRJ2" s="576"/>
      <c r="IRK2" s="577"/>
      <c r="IRL2" s="576"/>
      <c r="IRM2" s="703"/>
      <c r="IRN2" s="705"/>
      <c r="IRO2" s="576"/>
      <c r="IRP2" s="576"/>
      <c r="IRQ2" s="577"/>
      <c r="IRR2" s="576"/>
      <c r="IRS2" s="703"/>
      <c r="IRT2" s="705"/>
      <c r="IRU2" s="576"/>
      <c r="IRV2" s="576"/>
      <c r="IRW2" s="577"/>
      <c r="IRX2" s="576"/>
      <c r="IRY2" s="703"/>
      <c r="IRZ2" s="705"/>
      <c r="ISA2" s="576"/>
      <c r="ISB2" s="576"/>
      <c r="ISC2" s="577"/>
      <c r="ISD2" s="576"/>
      <c r="ISE2" s="703"/>
      <c r="ISF2" s="705"/>
      <c r="ISG2" s="576"/>
      <c r="ISH2" s="576"/>
      <c r="ISI2" s="577"/>
      <c r="ISJ2" s="576"/>
      <c r="ISK2" s="703"/>
      <c r="ISL2" s="705"/>
      <c r="ISM2" s="576"/>
      <c r="ISN2" s="576"/>
      <c r="ISO2" s="577"/>
      <c r="ISP2" s="576"/>
      <c r="ISQ2" s="703"/>
      <c r="ISR2" s="705"/>
      <c r="ISS2" s="576"/>
      <c r="IST2" s="576"/>
      <c r="ISU2" s="577"/>
      <c r="ISV2" s="576"/>
      <c r="ISW2" s="703"/>
      <c r="ISX2" s="705"/>
      <c r="ISY2" s="576"/>
      <c r="ISZ2" s="576"/>
      <c r="ITA2" s="577"/>
      <c r="ITB2" s="576"/>
      <c r="ITC2" s="703"/>
      <c r="ITD2" s="705"/>
      <c r="ITE2" s="576"/>
      <c r="ITF2" s="576"/>
      <c r="ITG2" s="577"/>
      <c r="ITH2" s="576"/>
      <c r="ITI2" s="703"/>
      <c r="ITJ2" s="705"/>
      <c r="ITK2" s="576"/>
      <c r="ITL2" s="576"/>
      <c r="ITM2" s="577"/>
      <c r="ITN2" s="576"/>
      <c r="ITO2" s="703"/>
      <c r="ITP2" s="705"/>
      <c r="ITQ2" s="576"/>
      <c r="ITR2" s="576"/>
      <c r="ITS2" s="577"/>
      <c r="ITT2" s="576"/>
      <c r="ITU2" s="703"/>
      <c r="ITV2" s="705"/>
      <c r="ITW2" s="576"/>
      <c r="ITX2" s="576"/>
      <c r="ITY2" s="577"/>
      <c r="ITZ2" s="576"/>
      <c r="IUA2" s="703"/>
      <c r="IUB2" s="705"/>
      <c r="IUC2" s="576"/>
      <c r="IUD2" s="576"/>
      <c r="IUE2" s="577"/>
      <c r="IUF2" s="576"/>
      <c r="IUG2" s="703"/>
      <c r="IUH2" s="705"/>
      <c r="IUI2" s="576"/>
      <c r="IUJ2" s="576"/>
      <c r="IUK2" s="577"/>
      <c r="IUL2" s="576"/>
      <c r="IUM2" s="703"/>
      <c r="IUN2" s="705"/>
      <c r="IUO2" s="576"/>
      <c r="IUP2" s="576"/>
      <c r="IUQ2" s="577"/>
      <c r="IUR2" s="576"/>
      <c r="IUS2" s="703"/>
      <c r="IUT2" s="705"/>
      <c r="IUU2" s="576"/>
      <c r="IUV2" s="576"/>
      <c r="IUW2" s="577"/>
      <c r="IUX2" s="576"/>
      <c r="IUY2" s="703"/>
      <c r="IUZ2" s="705"/>
      <c r="IVA2" s="576"/>
      <c r="IVB2" s="576"/>
      <c r="IVC2" s="577"/>
      <c r="IVD2" s="576"/>
      <c r="IVE2" s="703"/>
      <c r="IVF2" s="705"/>
      <c r="IVG2" s="576"/>
      <c r="IVH2" s="576"/>
      <c r="IVI2" s="577"/>
      <c r="IVJ2" s="576"/>
      <c r="IVK2" s="703"/>
      <c r="IVL2" s="705"/>
      <c r="IVM2" s="576"/>
      <c r="IVN2" s="576"/>
      <c r="IVO2" s="577"/>
      <c r="IVP2" s="576"/>
      <c r="IVQ2" s="703"/>
      <c r="IVR2" s="705"/>
      <c r="IVS2" s="576"/>
      <c r="IVT2" s="576"/>
      <c r="IVU2" s="577"/>
      <c r="IVV2" s="576"/>
      <c r="IVW2" s="703"/>
      <c r="IVX2" s="705"/>
      <c r="IVY2" s="576"/>
      <c r="IVZ2" s="576"/>
      <c r="IWA2" s="577"/>
      <c r="IWB2" s="576"/>
      <c r="IWC2" s="703"/>
      <c r="IWD2" s="705"/>
      <c r="IWE2" s="576"/>
      <c r="IWF2" s="576"/>
      <c r="IWG2" s="577"/>
      <c r="IWH2" s="576"/>
      <c r="IWI2" s="703"/>
      <c r="IWJ2" s="705"/>
      <c r="IWK2" s="576"/>
      <c r="IWL2" s="576"/>
      <c r="IWM2" s="577"/>
      <c r="IWN2" s="576"/>
      <c r="IWO2" s="703"/>
      <c r="IWP2" s="705"/>
      <c r="IWQ2" s="576"/>
      <c r="IWR2" s="576"/>
      <c r="IWS2" s="577"/>
      <c r="IWT2" s="576"/>
      <c r="IWU2" s="703"/>
      <c r="IWV2" s="705"/>
      <c r="IWW2" s="576"/>
      <c r="IWX2" s="576"/>
      <c r="IWY2" s="577"/>
      <c r="IWZ2" s="576"/>
      <c r="IXA2" s="703"/>
      <c r="IXB2" s="705"/>
      <c r="IXC2" s="576"/>
      <c r="IXD2" s="576"/>
      <c r="IXE2" s="577"/>
      <c r="IXF2" s="576"/>
      <c r="IXG2" s="703"/>
      <c r="IXH2" s="705"/>
      <c r="IXI2" s="576"/>
      <c r="IXJ2" s="576"/>
      <c r="IXK2" s="577"/>
      <c r="IXL2" s="576"/>
      <c r="IXM2" s="703"/>
      <c r="IXN2" s="705"/>
      <c r="IXO2" s="576"/>
      <c r="IXP2" s="576"/>
      <c r="IXQ2" s="577"/>
      <c r="IXR2" s="576"/>
      <c r="IXS2" s="703"/>
      <c r="IXT2" s="705"/>
      <c r="IXU2" s="576"/>
      <c r="IXV2" s="576"/>
      <c r="IXW2" s="577"/>
      <c r="IXX2" s="576"/>
      <c r="IXY2" s="703"/>
      <c r="IXZ2" s="705"/>
      <c r="IYA2" s="576"/>
      <c r="IYB2" s="576"/>
      <c r="IYC2" s="577"/>
      <c r="IYD2" s="576"/>
      <c r="IYE2" s="703"/>
      <c r="IYF2" s="705"/>
      <c r="IYG2" s="576"/>
      <c r="IYH2" s="576"/>
      <c r="IYI2" s="577"/>
      <c r="IYJ2" s="576"/>
      <c r="IYK2" s="703"/>
      <c r="IYL2" s="705"/>
      <c r="IYM2" s="576"/>
      <c r="IYN2" s="576"/>
      <c r="IYO2" s="577"/>
      <c r="IYP2" s="576"/>
      <c r="IYQ2" s="703"/>
      <c r="IYR2" s="705"/>
      <c r="IYS2" s="576"/>
      <c r="IYT2" s="576"/>
      <c r="IYU2" s="577"/>
      <c r="IYV2" s="576"/>
      <c r="IYW2" s="703"/>
      <c r="IYX2" s="705"/>
      <c r="IYY2" s="576"/>
      <c r="IYZ2" s="576"/>
      <c r="IZA2" s="577"/>
      <c r="IZB2" s="576"/>
      <c r="IZC2" s="703"/>
      <c r="IZD2" s="705"/>
      <c r="IZE2" s="576"/>
      <c r="IZF2" s="576"/>
      <c r="IZG2" s="577"/>
      <c r="IZH2" s="576"/>
      <c r="IZI2" s="703"/>
      <c r="IZJ2" s="705"/>
      <c r="IZK2" s="576"/>
      <c r="IZL2" s="576"/>
      <c r="IZM2" s="577"/>
      <c r="IZN2" s="576"/>
      <c r="IZO2" s="703"/>
      <c r="IZP2" s="705"/>
      <c r="IZQ2" s="576"/>
      <c r="IZR2" s="576"/>
      <c r="IZS2" s="577"/>
      <c r="IZT2" s="576"/>
      <c r="IZU2" s="703"/>
      <c r="IZV2" s="705"/>
      <c r="IZW2" s="576"/>
      <c r="IZX2" s="576"/>
      <c r="IZY2" s="577"/>
      <c r="IZZ2" s="576"/>
      <c r="JAA2" s="703"/>
      <c r="JAB2" s="705"/>
      <c r="JAC2" s="576"/>
      <c r="JAD2" s="576"/>
      <c r="JAE2" s="577"/>
      <c r="JAF2" s="576"/>
      <c r="JAG2" s="703"/>
      <c r="JAH2" s="705"/>
      <c r="JAI2" s="576"/>
      <c r="JAJ2" s="576"/>
      <c r="JAK2" s="577"/>
      <c r="JAL2" s="576"/>
      <c r="JAM2" s="703"/>
      <c r="JAN2" s="705"/>
      <c r="JAO2" s="576"/>
      <c r="JAP2" s="576"/>
      <c r="JAQ2" s="577"/>
      <c r="JAR2" s="576"/>
      <c r="JAS2" s="703"/>
      <c r="JAT2" s="705"/>
      <c r="JAU2" s="576"/>
      <c r="JAV2" s="576"/>
      <c r="JAW2" s="577"/>
      <c r="JAX2" s="576"/>
      <c r="JAY2" s="703"/>
      <c r="JAZ2" s="705"/>
      <c r="JBA2" s="576"/>
      <c r="JBB2" s="576"/>
      <c r="JBC2" s="577"/>
      <c r="JBD2" s="576"/>
      <c r="JBE2" s="703"/>
      <c r="JBF2" s="705"/>
      <c r="JBG2" s="576"/>
      <c r="JBH2" s="576"/>
      <c r="JBI2" s="577"/>
      <c r="JBJ2" s="576"/>
      <c r="JBK2" s="703"/>
      <c r="JBL2" s="705"/>
      <c r="JBM2" s="576"/>
      <c r="JBN2" s="576"/>
      <c r="JBO2" s="577"/>
      <c r="JBP2" s="576"/>
      <c r="JBQ2" s="703"/>
      <c r="JBR2" s="705"/>
      <c r="JBS2" s="576"/>
      <c r="JBT2" s="576"/>
      <c r="JBU2" s="577"/>
      <c r="JBV2" s="576"/>
      <c r="JBW2" s="703"/>
      <c r="JBX2" s="705"/>
      <c r="JBY2" s="576"/>
      <c r="JBZ2" s="576"/>
      <c r="JCA2" s="577"/>
      <c r="JCB2" s="576"/>
      <c r="JCC2" s="703"/>
      <c r="JCD2" s="705"/>
      <c r="JCE2" s="576"/>
      <c r="JCF2" s="576"/>
      <c r="JCG2" s="577"/>
      <c r="JCH2" s="576"/>
      <c r="JCI2" s="703"/>
      <c r="JCJ2" s="705"/>
      <c r="JCK2" s="576"/>
      <c r="JCL2" s="576"/>
      <c r="JCM2" s="577"/>
      <c r="JCN2" s="576"/>
      <c r="JCO2" s="703"/>
      <c r="JCP2" s="705"/>
      <c r="JCQ2" s="576"/>
      <c r="JCR2" s="576"/>
      <c r="JCS2" s="577"/>
      <c r="JCT2" s="576"/>
      <c r="JCU2" s="703"/>
      <c r="JCV2" s="705"/>
      <c r="JCW2" s="576"/>
      <c r="JCX2" s="576"/>
      <c r="JCY2" s="577"/>
      <c r="JCZ2" s="576"/>
      <c r="JDA2" s="703"/>
      <c r="JDB2" s="705"/>
      <c r="JDC2" s="576"/>
      <c r="JDD2" s="576"/>
      <c r="JDE2" s="577"/>
      <c r="JDF2" s="576"/>
      <c r="JDG2" s="703"/>
      <c r="JDH2" s="705"/>
      <c r="JDI2" s="576"/>
      <c r="JDJ2" s="576"/>
      <c r="JDK2" s="577"/>
      <c r="JDL2" s="576"/>
      <c r="JDM2" s="703"/>
      <c r="JDN2" s="705"/>
      <c r="JDO2" s="576"/>
      <c r="JDP2" s="576"/>
      <c r="JDQ2" s="577"/>
      <c r="JDR2" s="576"/>
      <c r="JDS2" s="703"/>
      <c r="JDT2" s="705"/>
      <c r="JDU2" s="576"/>
      <c r="JDV2" s="576"/>
      <c r="JDW2" s="577"/>
      <c r="JDX2" s="576"/>
      <c r="JDY2" s="703"/>
      <c r="JDZ2" s="705"/>
      <c r="JEA2" s="576"/>
      <c r="JEB2" s="576"/>
      <c r="JEC2" s="577"/>
      <c r="JED2" s="576"/>
      <c r="JEE2" s="703"/>
      <c r="JEF2" s="705"/>
      <c r="JEG2" s="576"/>
      <c r="JEH2" s="576"/>
      <c r="JEI2" s="577"/>
      <c r="JEJ2" s="576"/>
      <c r="JEK2" s="703"/>
      <c r="JEL2" s="705"/>
      <c r="JEM2" s="576"/>
      <c r="JEN2" s="576"/>
      <c r="JEO2" s="577"/>
      <c r="JEP2" s="576"/>
      <c r="JEQ2" s="703"/>
      <c r="JER2" s="705"/>
      <c r="JES2" s="576"/>
      <c r="JET2" s="576"/>
      <c r="JEU2" s="577"/>
      <c r="JEV2" s="576"/>
      <c r="JEW2" s="703"/>
      <c r="JEX2" s="705"/>
      <c r="JEY2" s="576"/>
      <c r="JEZ2" s="576"/>
      <c r="JFA2" s="577"/>
      <c r="JFB2" s="576"/>
      <c r="JFC2" s="703"/>
      <c r="JFD2" s="705"/>
      <c r="JFE2" s="576"/>
      <c r="JFF2" s="576"/>
      <c r="JFG2" s="577"/>
      <c r="JFH2" s="576"/>
      <c r="JFI2" s="703"/>
      <c r="JFJ2" s="705"/>
      <c r="JFK2" s="576"/>
      <c r="JFL2" s="576"/>
      <c r="JFM2" s="577"/>
      <c r="JFN2" s="576"/>
      <c r="JFO2" s="703"/>
      <c r="JFP2" s="705"/>
      <c r="JFQ2" s="576"/>
      <c r="JFR2" s="576"/>
      <c r="JFS2" s="577"/>
      <c r="JFT2" s="576"/>
      <c r="JFU2" s="703"/>
      <c r="JFV2" s="705"/>
      <c r="JFW2" s="576"/>
      <c r="JFX2" s="576"/>
      <c r="JFY2" s="577"/>
      <c r="JFZ2" s="576"/>
      <c r="JGA2" s="703"/>
      <c r="JGB2" s="705"/>
      <c r="JGC2" s="576"/>
      <c r="JGD2" s="576"/>
      <c r="JGE2" s="577"/>
      <c r="JGF2" s="576"/>
      <c r="JGG2" s="703"/>
      <c r="JGH2" s="705"/>
      <c r="JGI2" s="576"/>
      <c r="JGJ2" s="576"/>
      <c r="JGK2" s="577"/>
      <c r="JGL2" s="576"/>
      <c r="JGM2" s="703"/>
      <c r="JGN2" s="705"/>
      <c r="JGO2" s="576"/>
      <c r="JGP2" s="576"/>
      <c r="JGQ2" s="577"/>
      <c r="JGR2" s="576"/>
      <c r="JGS2" s="703"/>
      <c r="JGT2" s="705"/>
      <c r="JGU2" s="576"/>
      <c r="JGV2" s="576"/>
      <c r="JGW2" s="577"/>
      <c r="JGX2" s="576"/>
      <c r="JGY2" s="703"/>
      <c r="JGZ2" s="705"/>
      <c r="JHA2" s="576"/>
      <c r="JHB2" s="576"/>
      <c r="JHC2" s="577"/>
      <c r="JHD2" s="576"/>
      <c r="JHE2" s="703"/>
      <c r="JHF2" s="705"/>
      <c r="JHG2" s="576"/>
      <c r="JHH2" s="576"/>
      <c r="JHI2" s="577"/>
      <c r="JHJ2" s="576"/>
      <c r="JHK2" s="703"/>
      <c r="JHL2" s="705"/>
      <c r="JHM2" s="576"/>
      <c r="JHN2" s="576"/>
      <c r="JHO2" s="577"/>
      <c r="JHP2" s="576"/>
      <c r="JHQ2" s="703"/>
      <c r="JHR2" s="705"/>
      <c r="JHS2" s="576"/>
      <c r="JHT2" s="576"/>
      <c r="JHU2" s="577"/>
      <c r="JHV2" s="576"/>
      <c r="JHW2" s="703"/>
      <c r="JHX2" s="705"/>
      <c r="JHY2" s="576"/>
      <c r="JHZ2" s="576"/>
      <c r="JIA2" s="577"/>
      <c r="JIB2" s="576"/>
      <c r="JIC2" s="703"/>
      <c r="JID2" s="705"/>
      <c r="JIE2" s="576"/>
      <c r="JIF2" s="576"/>
      <c r="JIG2" s="577"/>
      <c r="JIH2" s="576"/>
      <c r="JII2" s="703"/>
      <c r="JIJ2" s="705"/>
      <c r="JIK2" s="576"/>
      <c r="JIL2" s="576"/>
      <c r="JIM2" s="577"/>
      <c r="JIN2" s="576"/>
      <c r="JIO2" s="703"/>
      <c r="JIP2" s="705"/>
      <c r="JIQ2" s="576"/>
      <c r="JIR2" s="576"/>
      <c r="JIS2" s="577"/>
      <c r="JIT2" s="576"/>
      <c r="JIU2" s="703"/>
      <c r="JIV2" s="705"/>
      <c r="JIW2" s="576"/>
      <c r="JIX2" s="576"/>
      <c r="JIY2" s="577"/>
      <c r="JIZ2" s="576"/>
      <c r="JJA2" s="703"/>
      <c r="JJB2" s="705"/>
      <c r="JJC2" s="576"/>
      <c r="JJD2" s="576"/>
      <c r="JJE2" s="577"/>
      <c r="JJF2" s="576"/>
      <c r="JJG2" s="703"/>
      <c r="JJH2" s="705"/>
      <c r="JJI2" s="576"/>
      <c r="JJJ2" s="576"/>
      <c r="JJK2" s="577"/>
      <c r="JJL2" s="576"/>
      <c r="JJM2" s="703"/>
      <c r="JJN2" s="705"/>
      <c r="JJO2" s="576"/>
      <c r="JJP2" s="576"/>
      <c r="JJQ2" s="577"/>
      <c r="JJR2" s="576"/>
      <c r="JJS2" s="703"/>
      <c r="JJT2" s="705"/>
      <c r="JJU2" s="576"/>
      <c r="JJV2" s="576"/>
      <c r="JJW2" s="577"/>
      <c r="JJX2" s="576"/>
      <c r="JJY2" s="703"/>
      <c r="JJZ2" s="705"/>
      <c r="JKA2" s="576"/>
      <c r="JKB2" s="576"/>
      <c r="JKC2" s="577"/>
      <c r="JKD2" s="576"/>
      <c r="JKE2" s="703"/>
      <c r="JKF2" s="705"/>
      <c r="JKG2" s="576"/>
      <c r="JKH2" s="576"/>
      <c r="JKI2" s="577"/>
      <c r="JKJ2" s="576"/>
      <c r="JKK2" s="703"/>
      <c r="JKL2" s="705"/>
      <c r="JKM2" s="576"/>
      <c r="JKN2" s="576"/>
      <c r="JKO2" s="577"/>
      <c r="JKP2" s="576"/>
      <c r="JKQ2" s="703"/>
      <c r="JKR2" s="705"/>
      <c r="JKS2" s="576"/>
      <c r="JKT2" s="576"/>
      <c r="JKU2" s="577"/>
      <c r="JKV2" s="576"/>
      <c r="JKW2" s="703"/>
      <c r="JKX2" s="705"/>
      <c r="JKY2" s="576"/>
      <c r="JKZ2" s="576"/>
      <c r="JLA2" s="577"/>
      <c r="JLB2" s="576"/>
      <c r="JLC2" s="703"/>
      <c r="JLD2" s="705"/>
      <c r="JLE2" s="576"/>
      <c r="JLF2" s="576"/>
      <c r="JLG2" s="577"/>
      <c r="JLH2" s="576"/>
      <c r="JLI2" s="703"/>
      <c r="JLJ2" s="705"/>
      <c r="JLK2" s="576"/>
      <c r="JLL2" s="576"/>
      <c r="JLM2" s="577"/>
      <c r="JLN2" s="576"/>
      <c r="JLO2" s="703"/>
      <c r="JLP2" s="705"/>
      <c r="JLQ2" s="576"/>
      <c r="JLR2" s="576"/>
      <c r="JLS2" s="577"/>
      <c r="JLT2" s="576"/>
      <c r="JLU2" s="703"/>
      <c r="JLV2" s="705"/>
      <c r="JLW2" s="576"/>
      <c r="JLX2" s="576"/>
      <c r="JLY2" s="577"/>
      <c r="JLZ2" s="576"/>
      <c r="JMA2" s="703"/>
      <c r="JMB2" s="705"/>
      <c r="JMC2" s="576"/>
      <c r="JMD2" s="576"/>
      <c r="JME2" s="577"/>
      <c r="JMF2" s="576"/>
      <c r="JMG2" s="703"/>
      <c r="JMH2" s="705"/>
      <c r="JMI2" s="576"/>
      <c r="JMJ2" s="576"/>
      <c r="JMK2" s="577"/>
      <c r="JML2" s="576"/>
      <c r="JMM2" s="703"/>
      <c r="JMN2" s="705"/>
      <c r="JMO2" s="576"/>
      <c r="JMP2" s="576"/>
      <c r="JMQ2" s="577"/>
      <c r="JMR2" s="576"/>
      <c r="JMS2" s="703"/>
      <c r="JMT2" s="705"/>
      <c r="JMU2" s="576"/>
      <c r="JMV2" s="576"/>
      <c r="JMW2" s="577"/>
      <c r="JMX2" s="576"/>
      <c r="JMY2" s="703"/>
      <c r="JMZ2" s="705"/>
      <c r="JNA2" s="576"/>
      <c r="JNB2" s="576"/>
      <c r="JNC2" s="577"/>
      <c r="JND2" s="576"/>
      <c r="JNE2" s="703"/>
      <c r="JNF2" s="705"/>
      <c r="JNG2" s="576"/>
      <c r="JNH2" s="576"/>
      <c r="JNI2" s="577"/>
      <c r="JNJ2" s="576"/>
      <c r="JNK2" s="703"/>
      <c r="JNL2" s="705"/>
      <c r="JNM2" s="576"/>
      <c r="JNN2" s="576"/>
      <c r="JNO2" s="577"/>
      <c r="JNP2" s="576"/>
      <c r="JNQ2" s="703"/>
      <c r="JNR2" s="705"/>
      <c r="JNS2" s="576"/>
      <c r="JNT2" s="576"/>
      <c r="JNU2" s="577"/>
      <c r="JNV2" s="576"/>
      <c r="JNW2" s="703"/>
      <c r="JNX2" s="705"/>
      <c r="JNY2" s="576"/>
      <c r="JNZ2" s="576"/>
      <c r="JOA2" s="577"/>
      <c r="JOB2" s="576"/>
      <c r="JOC2" s="703"/>
      <c r="JOD2" s="705"/>
      <c r="JOE2" s="576"/>
      <c r="JOF2" s="576"/>
      <c r="JOG2" s="577"/>
      <c r="JOH2" s="576"/>
      <c r="JOI2" s="703"/>
      <c r="JOJ2" s="705"/>
      <c r="JOK2" s="576"/>
      <c r="JOL2" s="576"/>
      <c r="JOM2" s="577"/>
      <c r="JON2" s="576"/>
      <c r="JOO2" s="703"/>
      <c r="JOP2" s="705"/>
      <c r="JOQ2" s="576"/>
      <c r="JOR2" s="576"/>
      <c r="JOS2" s="577"/>
      <c r="JOT2" s="576"/>
      <c r="JOU2" s="703"/>
      <c r="JOV2" s="705"/>
      <c r="JOW2" s="576"/>
      <c r="JOX2" s="576"/>
      <c r="JOY2" s="577"/>
      <c r="JOZ2" s="576"/>
      <c r="JPA2" s="703"/>
      <c r="JPB2" s="705"/>
      <c r="JPC2" s="576"/>
      <c r="JPD2" s="576"/>
      <c r="JPE2" s="577"/>
      <c r="JPF2" s="576"/>
      <c r="JPG2" s="703"/>
      <c r="JPH2" s="705"/>
      <c r="JPI2" s="576"/>
      <c r="JPJ2" s="576"/>
      <c r="JPK2" s="577"/>
      <c r="JPL2" s="576"/>
      <c r="JPM2" s="703"/>
      <c r="JPN2" s="705"/>
      <c r="JPO2" s="576"/>
      <c r="JPP2" s="576"/>
      <c r="JPQ2" s="577"/>
      <c r="JPR2" s="576"/>
      <c r="JPS2" s="703"/>
      <c r="JPT2" s="705"/>
      <c r="JPU2" s="576"/>
      <c r="JPV2" s="576"/>
      <c r="JPW2" s="577"/>
      <c r="JPX2" s="576"/>
      <c r="JPY2" s="703"/>
      <c r="JPZ2" s="705"/>
      <c r="JQA2" s="576"/>
      <c r="JQB2" s="576"/>
      <c r="JQC2" s="577"/>
      <c r="JQD2" s="576"/>
      <c r="JQE2" s="703"/>
      <c r="JQF2" s="705"/>
      <c r="JQG2" s="576"/>
      <c r="JQH2" s="576"/>
      <c r="JQI2" s="577"/>
      <c r="JQJ2" s="576"/>
      <c r="JQK2" s="703"/>
      <c r="JQL2" s="705"/>
      <c r="JQM2" s="576"/>
      <c r="JQN2" s="576"/>
      <c r="JQO2" s="577"/>
      <c r="JQP2" s="576"/>
      <c r="JQQ2" s="703"/>
      <c r="JQR2" s="705"/>
      <c r="JQS2" s="576"/>
      <c r="JQT2" s="576"/>
      <c r="JQU2" s="577"/>
      <c r="JQV2" s="576"/>
      <c r="JQW2" s="703"/>
      <c r="JQX2" s="705"/>
      <c r="JQY2" s="576"/>
      <c r="JQZ2" s="576"/>
      <c r="JRA2" s="577"/>
      <c r="JRB2" s="576"/>
      <c r="JRC2" s="703"/>
      <c r="JRD2" s="705"/>
      <c r="JRE2" s="576"/>
      <c r="JRF2" s="576"/>
      <c r="JRG2" s="577"/>
      <c r="JRH2" s="576"/>
      <c r="JRI2" s="703"/>
      <c r="JRJ2" s="705"/>
      <c r="JRK2" s="576"/>
      <c r="JRL2" s="576"/>
      <c r="JRM2" s="577"/>
      <c r="JRN2" s="576"/>
      <c r="JRO2" s="703"/>
      <c r="JRP2" s="705"/>
      <c r="JRQ2" s="576"/>
      <c r="JRR2" s="576"/>
      <c r="JRS2" s="577"/>
      <c r="JRT2" s="576"/>
      <c r="JRU2" s="703"/>
      <c r="JRV2" s="705"/>
      <c r="JRW2" s="576"/>
      <c r="JRX2" s="576"/>
      <c r="JRY2" s="577"/>
      <c r="JRZ2" s="576"/>
      <c r="JSA2" s="703"/>
      <c r="JSB2" s="705"/>
      <c r="JSC2" s="576"/>
      <c r="JSD2" s="576"/>
      <c r="JSE2" s="577"/>
      <c r="JSF2" s="576"/>
      <c r="JSG2" s="703"/>
      <c r="JSH2" s="705"/>
      <c r="JSI2" s="576"/>
      <c r="JSJ2" s="576"/>
      <c r="JSK2" s="577"/>
      <c r="JSL2" s="576"/>
      <c r="JSM2" s="703"/>
      <c r="JSN2" s="705"/>
      <c r="JSO2" s="576"/>
      <c r="JSP2" s="576"/>
      <c r="JSQ2" s="577"/>
      <c r="JSR2" s="576"/>
      <c r="JSS2" s="703"/>
      <c r="JST2" s="705"/>
      <c r="JSU2" s="576"/>
      <c r="JSV2" s="576"/>
      <c r="JSW2" s="577"/>
      <c r="JSX2" s="576"/>
      <c r="JSY2" s="703"/>
      <c r="JSZ2" s="705"/>
      <c r="JTA2" s="576"/>
      <c r="JTB2" s="576"/>
      <c r="JTC2" s="577"/>
      <c r="JTD2" s="576"/>
      <c r="JTE2" s="703"/>
      <c r="JTF2" s="705"/>
      <c r="JTG2" s="576"/>
      <c r="JTH2" s="576"/>
      <c r="JTI2" s="577"/>
      <c r="JTJ2" s="576"/>
      <c r="JTK2" s="703"/>
      <c r="JTL2" s="705"/>
      <c r="JTM2" s="576"/>
      <c r="JTN2" s="576"/>
      <c r="JTO2" s="577"/>
      <c r="JTP2" s="576"/>
      <c r="JTQ2" s="703"/>
      <c r="JTR2" s="705"/>
      <c r="JTS2" s="576"/>
      <c r="JTT2" s="576"/>
      <c r="JTU2" s="577"/>
      <c r="JTV2" s="576"/>
      <c r="JTW2" s="703"/>
      <c r="JTX2" s="705"/>
      <c r="JTY2" s="576"/>
      <c r="JTZ2" s="576"/>
      <c r="JUA2" s="577"/>
      <c r="JUB2" s="576"/>
      <c r="JUC2" s="703"/>
      <c r="JUD2" s="705"/>
      <c r="JUE2" s="576"/>
      <c r="JUF2" s="576"/>
      <c r="JUG2" s="577"/>
      <c r="JUH2" s="576"/>
      <c r="JUI2" s="703"/>
      <c r="JUJ2" s="705"/>
      <c r="JUK2" s="576"/>
      <c r="JUL2" s="576"/>
      <c r="JUM2" s="577"/>
      <c r="JUN2" s="576"/>
      <c r="JUO2" s="703"/>
      <c r="JUP2" s="705"/>
      <c r="JUQ2" s="576"/>
      <c r="JUR2" s="576"/>
      <c r="JUS2" s="577"/>
      <c r="JUT2" s="576"/>
      <c r="JUU2" s="703"/>
      <c r="JUV2" s="705"/>
      <c r="JUW2" s="576"/>
      <c r="JUX2" s="576"/>
      <c r="JUY2" s="577"/>
      <c r="JUZ2" s="576"/>
      <c r="JVA2" s="703"/>
      <c r="JVB2" s="705"/>
      <c r="JVC2" s="576"/>
      <c r="JVD2" s="576"/>
      <c r="JVE2" s="577"/>
      <c r="JVF2" s="576"/>
      <c r="JVG2" s="703"/>
      <c r="JVH2" s="705"/>
      <c r="JVI2" s="576"/>
      <c r="JVJ2" s="576"/>
      <c r="JVK2" s="577"/>
      <c r="JVL2" s="576"/>
      <c r="JVM2" s="703"/>
      <c r="JVN2" s="705"/>
      <c r="JVO2" s="576"/>
      <c r="JVP2" s="576"/>
      <c r="JVQ2" s="577"/>
      <c r="JVR2" s="576"/>
      <c r="JVS2" s="703"/>
      <c r="JVT2" s="705"/>
      <c r="JVU2" s="576"/>
      <c r="JVV2" s="576"/>
      <c r="JVW2" s="577"/>
      <c r="JVX2" s="576"/>
      <c r="JVY2" s="703"/>
      <c r="JVZ2" s="705"/>
      <c r="JWA2" s="576"/>
      <c r="JWB2" s="576"/>
      <c r="JWC2" s="577"/>
      <c r="JWD2" s="576"/>
      <c r="JWE2" s="703"/>
      <c r="JWF2" s="705"/>
      <c r="JWG2" s="576"/>
      <c r="JWH2" s="576"/>
      <c r="JWI2" s="577"/>
      <c r="JWJ2" s="576"/>
      <c r="JWK2" s="703"/>
      <c r="JWL2" s="705"/>
      <c r="JWM2" s="576"/>
      <c r="JWN2" s="576"/>
      <c r="JWO2" s="577"/>
      <c r="JWP2" s="576"/>
      <c r="JWQ2" s="703"/>
      <c r="JWR2" s="705"/>
      <c r="JWS2" s="576"/>
      <c r="JWT2" s="576"/>
      <c r="JWU2" s="577"/>
      <c r="JWV2" s="576"/>
      <c r="JWW2" s="703"/>
      <c r="JWX2" s="705"/>
      <c r="JWY2" s="576"/>
      <c r="JWZ2" s="576"/>
      <c r="JXA2" s="577"/>
      <c r="JXB2" s="576"/>
      <c r="JXC2" s="703"/>
      <c r="JXD2" s="705"/>
      <c r="JXE2" s="576"/>
      <c r="JXF2" s="576"/>
      <c r="JXG2" s="577"/>
      <c r="JXH2" s="576"/>
      <c r="JXI2" s="703"/>
      <c r="JXJ2" s="705"/>
      <c r="JXK2" s="576"/>
      <c r="JXL2" s="576"/>
      <c r="JXM2" s="577"/>
      <c r="JXN2" s="576"/>
      <c r="JXO2" s="703"/>
      <c r="JXP2" s="705"/>
      <c r="JXQ2" s="576"/>
      <c r="JXR2" s="576"/>
      <c r="JXS2" s="577"/>
      <c r="JXT2" s="576"/>
      <c r="JXU2" s="703"/>
      <c r="JXV2" s="705"/>
      <c r="JXW2" s="576"/>
      <c r="JXX2" s="576"/>
      <c r="JXY2" s="577"/>
      <c r="JXZ2" s="576"/>
      <c r="JYA2" s="703"/>
      <c r="JYB2" s="705"/>
      <c r="JYC2" s="576"/>
      <c r="JYD2" s="576"/>
      <c r="JYE2" s="577"/>
      <c r="JYF2" s="576"/>
      <c r="JYG2" s="703"/>
      <c r="JYH2" s="705"/>
      <c r="JYI2" s="576"/>
      <c r="JYJ2" s="576"/>
      <c r="JYK2" s="577"/>
      <c r="JYL2" s="576"/>
      <c r="JYM2" s="703"/>
      <c r="JYN2" s="705"/>
      <c r="JYO2" s="576"/>
      <c r="JYP2" s="576"/>
      <c r="JYQ2" s="577"/>
      <c r="JYR2" s="576"/>
      <c r="JYS2" s="703"/>
      <c r="JYT2" s="705"/>
      <c r="JYU2" s="576"/>
      <c r="JYV2" s="576"/>
      <c r="JYW2" s="577"/>
      <c r="JYX2" s="576"/>
      <c r="JYY2" s="703"/>
      <c r="JYZ2" s="705"/>
      <c r="JZA2" s="576"/>
      <c r="JZB2" s="576"/>
      <c r="JZC2" s="577"/>
      <c r="JZD2" s="576"/>
      <c r="JZE2" s="703"/>
      <c r="JZF2" s="705"/>
      <c r="JZG2" s="576"/>
      <c r="JZH2" s="576"/>
      <c r="JZI2" s="577"/>
      <c r="JZJ2" s="576"/>
      <c r="JZK2" s="703"/>
      <c r="JZL2" s="705"/>
      <c r="JZM2" s="576"/>
      <c r="JZN2" s="576"/>
      <c r="JZO2" s="577"/>
      <c r="JZP2" s="576"/>
      <c r="JZQ2" s="703"/>
      <c r="JZR2" s="705"/>
      <c r="JZS2" s="576"/>
      <c r="JZT2" s="576"/>
      <c r="JZU2" s="577"/>
      <c r="JZV2" s="576"/>
      <c r="JZW2" s="703"/>
      <c r="JZX2" s="705"/>
      <c r="JZY2" s="576"/>
      <c r="JZZ2" s="576"/>
      <c r="KAA2" s="577"/>
      <c r="KAB2" s="576"/>
      <c r="KAC2" s="703"/>
      <c r="KAD2" s="705"/>
      <c r="KAE2" s="576"/>
      <c r="KAF2" s="576"/>
      <c r="KAG2" s="577"/>
      <c r="KAH2" s="576"/>
      <c r="KAI2" s="703"/>
      <c r="KAJ2" s="705"/>
      <c r="KAK2" s="576"/>
      <c r="KAL2" s="576"/>
      <c r="KAM2" s="577"/>
      <c r="KAN2" s="576"/>
      <c r="KAO2" s="703"/>
      <c r="KAP2" s="705"/>
      <c r="KAQ2" s="576"/>
      <c r="KAR2" s="576"/>
      <c r="KAS2" s="577"/>
      <c r="KAT2" s="576"/>
      <c r="KAU2" s="703"/>
      <c r="KAV2" s="705"/>
      <c r="KAW2" s="576"/>
      <c r="KAX2" s="576"/>
      <c r="KAY2" s="577"/>
      <c r="KAZ2" s="576"/>
      <c r="KBA2" s="703"/>
      <c r="KBB2" s="705"/>
      <c r="KBC2" s="576"/>
      <c r="KBD2" s="576"/>
      <c r="KBE2" s="577"/>
      <c r="KBF2" s="576"/>
      <c r="KBG2" s="703"/>
      <c r="KBH2" s="705"/>
      <c r="KBI2" s="576"/>
      <c r="KBJ2" s="576"/>
      <c r="KBK2" s="577"/>
      <c r="KBL2" s="576"/>
      <c r="KBM2" s="703"/>
      <c r="KBN2" s="705"/>
      <c r="KBO2" s="576"/>
      <c r="KBP2" s="576"/>
      <c r="KBQ2" s="577"/>
      <c r="KBR2" s="576"/>
      <c r="KBS2" s="703"/>
      <c r="KBT2" s="705"/>
      <c r="KBU2" s="576"/>
      <c r="KBV2" s="576"/>
      <c r="KBW2" s="577"/>
      <c r="KBX2" s="576"/>
      <c r="KBY2" s="703"/>
      <c r="KBZ2" s="705"/>
      <c r="KCA2" s="576"/>
      <c r="KCB2" s="576"/>
      <c r="KCC2" s="577"/>
      <c r="KCD2" s="576"/>
      <c r="KCE2" s="703"/>
      <c r="KCF2" s="705"/>
      <c r="KCG2" s="576"/>
      <c r="KCH2" s="576"/>
      <c r="KCI2" s="577"/>
      <c r="KCJ2" s="576"/>
      <c r="KCK2" s="703"/>
      <c r="KCL2" s="705"/>
      <c r="KCM2" s="576"/>
      <c r="KCN2" s="576"/>
      <c r="KCO2" s="577"/>
      <c r="KCP2" s="576"/>
      <c r="KCQ2" s="703"/>
      <c r="KCR2" s="705"/>
      <c r="KCS2" s="576"/>
      <c r="KCT2" s="576"/>
      <c r="KCU2" s="577"/>
      <c r="KCV2" s="576"/>
      <c r="KCW2" s="703"/>
      <c r="KCX2" s="705"/>
      <c r="KCY2" s="576"/>
      <c r="KCZ2" s="576"/>
      <c r="KDA2" s="577"/>
      <c r="KDB2" s="576"/>
      <c r="KDC2" s="703"/>
      <c r="KDD2" s="705"/>
      <c r="KDE2" s="576"/>
      <c r="KDF2" s="576"/>
      <c r="KDG2" s="577"/>
      <c r="KDH2" s="576"/>
      <c r="KDI2" s="703"/>
      <c r="KDJ2" s="705"/>
      <c r="KDK2" s="576"/>
      <c r="KDL2" s="576"/>
      <c r="KDM2" s="577"/>
      <c r="KDN2" s="576"/>
      <c r="KDO2" s="703"/>
      <c r="KDP2" s="705"/>
      <c r="KDQ2" s="576"/>
      <c r="KDR2" s="576"/>
      <c r="KDS2" s="577"/>
      <c r="KDT2" s="576"/>
      <c r="KDU2" s="703"/>
      <c r="KDV2" s="705"/>
      <c r="KDW2" s="576"/>
      <c r="KDX2" s="576"/>
      <c r="KDY2" s="577"/>
      <c r="KDZ2" s="576"/>
      <c r="KEA2" s="703"/>
      <c r="KEB2" s="705"/>
      <c r="KEC2" s="576"/>
      <c r="KED2" s="576"/>
      <c r="KEE2" s="577"/>
      <c r="KEF2" s="576"/>
      <c r="KEG2" s="703"/>
      <c r="KEH2" s="705"/>
      <c r="KEI2" s="576"/>
      <c r="KEJ2" s="576"/>
      <c r="KEK2" s="577"/>
      <c r="KEL2" s="576"/>
      <c r="KEM2" s="703"/>
      <c r="KEN2" s="705"/>
      <c r="KEO2" s="576"/>
      <c r="KEP2" s="576"/>
      <c r="KEQ2" s="577"/>
      <c r="KER2" s="576"/>
      <c r="KES2" s="703"/>
      <c r="KET2" s="705"/>
      <c r="KEU2" s="576"/>
      <c r="KEV2" s="576"/>
      <c r="KEW2" s="577"/>
      <c r="KEX2" s="576"/>
      <c r="KEY2" s="703"/>
      <c r="KEZ2" s="705"/>
      <c r="KFA2" s="576"/>
      <c r="KFB2" s="576"/>
      <c r="KFC2" s="577"/>
      <c r="KFD2" s="576"/>
      <c r="KFE2" s="703"/>
      <c r="KFF2" s="705"/>
      <c r="KFG2" s="576"/>
      <c r="KFH2" s="576"/>
      <c r="KFI2" s="577"/>
      <c r="KFJ2" s="576"/>
      <c r="KFK2" s="703"/>
      <c r="KFL2" s="705"/>
      <c r="KFM2" s="576"/>
      <c r="KFN2" s="576"/>
      <c r="KFO2" s="577"/>
      <c r="KFP2" s="576"/>
      <c r="KFQ2" s="703"/>
      <c r="KFR2" s="705"/>
      <c r="KFS2" s="576"/>
      <c r="KFT2" s="576"/>
      <c r="KFU2" s="577"/>
      <c r="KFV2" s="576"/>
      <c r="KFW2" s="703"/>
      <c r="KFX2" s="705"/>
      <c r="KFY2" s="576"/>
      <c r="KFZ2" s="576"/>
      <c r="KGA2" s="577"/>
      <c r="KGB2" s="576"/>
      <c r="KGC2" s="703"/>
      <c r="KGD2" s="705"/>
      <c r="KGE2" s="576"/>
      <c r="KGF2" s="576"/>
      <c r="KGG2" s="577"/>
      <c r="KGH2" s="576"/>
      <c r="KGI2" s="703"/>
      <c r="KGJ2" s="705"/>
      <c r="KGK2" s="576"/>
      <c r="KGL2" s="576"/>
      <c r="KGM2" s="577"/>
      <c r="KGN2" s="576"/>
      <c r="KGO2" s="703"/>
      <c r="KGP2" s="705"/>
      <c r="KGQ2" s="576"/>
      <c r="KGR2" s="576"/>
      <c r="KGS2" s="577"/>
      <c r="KGT2" s="576"/>
      <c r="KGU2" s="703"/>
      <c r="KGV2" s="705"/>
      <c r="KGW2" s="576"/>
      <c r="KGX2" s="576"/>
      <c r="KGY2" s="577"/>
      <c r="KGZ2" s="576"/>
      <c r="KHA2" s="703"/>
      <c r="KHB2" s="705"/>
      <c r="KHC2" s="576"/>
      <c r="KHD2" s="576"/>
      <c r="KHE2" s="577"/>
      <c r="KHF2" s="576"/>
      <c r="KHG2" s="703"/>
      <c r="KHH2" s="705"/>
      <c r="KHI2" s="576"/>
      <c r="KHJ2" s="576"/>
      <c r="KHK2" s="577"/>
      <c r="KHL2" s="576"/>
      <c r="KHM2" s="703"/>
      <c r="KHN2" s="705"/>
      <c r="KHO2" s="576"/>
      <c r="KHP2" s="576"/>
      <c r="KHQ2" s="577"/>
      <c r="KHR2" s="576"/>
      <c r="KHS2" s="703"/>
      <c r="KHT2" s="705"/>
      <c r="KHU2" s="576"/>
      <c r="KHV2" s="576"/>
      <c r="KHW2" s="577"/>
      <c r="KHX2" s="576"/>
      <c r="KHY2" s="703"/>
      <c r="KHZ2" s="705"/>
      <c r="KIA2" s="576"/>
      <c r="KIB2" s="576"/>
      <c r="KIC2" s="577"/>
      <c r="KID2" s="576"/>
      <c r="KIE2" s="703"/>
      <c r="KIF2" s="705"/>
      <c r="KIG2" s="576"/>
      <c r="KIH2" s="576"/>
      <c r="KII2" s="577"/>
      <c r="KIJ2" s="576"/>
      <c r="KIK2" s="703"/>
      <c r="KIL2" s="705"/>
      <c r="KIM2" s="576"/>
      <c r="KIN2" s="576"/>
      <c r="KIO2" s="577"/>
      <c r="KIP2" s="576"/>
      <c r="KIQ2" s="703"/>
      <c r="KIR2" s="705"/>
      <c r="KIS2" s="576"/>
      <c r="KIT2" s="576"/>
      <c r="KIU2" s="577"/>
      <c r="KIV2" s="576"/>
      <c r="KIW2" s="703"/>
      <c r="KIX2" s="705"/>
      <c r="KIY2" s="576"/>
      <c r="KIZ2" s="576"/>
      <c r="KJA2" s="577"/>
      <c r="KJB2" s="576"/>
      <c r="KJC2" s="703"/>
      <c r="KJD2" s="705"/>
      <c r="KJE2" s="576"/>
      <c r="KJF2" s="576"/>
      <c r="KJG2" s="577"/>
      <c r="KJH2" s="576"/>
      <c r="KJI2" s="703"/>
      <c r="KJJ2" s="705"/>
      <c r="KJK2" s="576"/>
      <c r="KJL2" s="576"/>
      <c r="KJM2" s="577"/>
      <c r="KJN2" s="576"/>
      <c r="KJO2" s="703"/>
      <c r="KJP2" s="705"/>
      <c r="KJQ2" s="576"/>
      <c r="KJR2" s="576"/>
      <c r="KJS2" s="577"/>
      <c r="KJT2" s="576"/>
      <c r="KJU2" s="703"/>
      <c r="KJV2" s="705"/>
      <c r="KJW2" s="576"/>
      <c r="KJX2" s="576"/>
      <c r="KJY2" s="577"/>
      <c r="KJZ2" s="576"/>
      <c r="KKA2" s="703"/>
      <c r="KKB2" s="705"/>
      <c r="KKC2" s="576"/>
      <c r="KKD2" s="576"/>
      <c r="KKE2" s="577"/>
      <c r="KKF2" s="576"/>
      <c r="KKG2" s="703"/>
      <c r="KKH2" s="705"/>
      <c r="KKI2" s="576"/>
      <c r="KKJ2" s="576"/>
      <c r="KKK2" s="577"/>
      <c r="KKL2" s="576"/>
      <c r="KKM2" s="703"/>
      <c r="KKN2" s="705"/>
      <c r="KKO2" s="576"/>
      <c r="KKP2" s="576"/>
      <c r="KKQ2" s="577"/>
      <c r="KKR2" s="576"/>
      <c r="KKS2" s="703"/>
      <c r="KKT2" s="705"/>
      <c r="KKU2" s="576"/>
      <c r="KKV2" s="576"/>
      <c r="KKW2" s="577"/>
      <c r="KKX2" s="576"/>
      <c r="KKY2" s="703"/>
      <c r="KKZ2" s="705"/>
      <c r="KLA2" s="576"/>
      <c r="KLB2" s="576"/>
      <c r="KLC2" s="577"/>
      <c r="KLD2" s="576"/>
      <c r="KLE2" s="703"/>
      <c r="KLF2" s="705"/>
      <c r="KLG2" s="576"/>
      <c r="KLH2" s="576"/>
      <c r="KLI2" s="577"/>
      <c r="KLJ2" s="576"/>
      <c r="KLK2" s="703"/>
      <c r="KLL2" s="705"/>
      <c r="KLM2" s="576"/>
      <c r="KLN2" s="576"/>
      <c r="KLO2" s="577"/>
      <c r="KLP2" s="576"/>
      <c r="KLQ2" s="703"/>
      <c r="KLR2" s="705"/>
      <c r="KLS2" s="576"/>
      <c r="KLT2" s="576"/>
      <c r="KLU2" s="577"/>
      <c r="KLV2" s="576"/>
      <c r="KLW2" s="703"/>
      <c r="KLX2" s="705"/>
      <c r="KLY2" s="576"/>
      <c r="KLZ2" s="576"/>
      <c r="KMA2" s="577"/>
      <c r="KMB2" s="576"/>
      <c r="KMC2" s="703"/>
      <c r="KMD2" s="705"/>
      <c r="KME2" s="576"/>
      <c r="KMF2" s="576"/>
      <c r="KMG2" s="577"/>
      <c r="KMH2" s="576"/>
      <c r="KMI2" s="703"/>
      <c r="KMJ2" s="705"/>
      <c r="KMK2" s="576"/>
      <c r="KML2" s="576"/>
      <c r="KMM2" s="577"/>
      <c r="KMN2" s="576"/>
      <c r="KMO2" s="703"/>
      <c r="KMP2" s="705"/>
      <c r="KMQ2" s="576"/>
      <c r="KMR2" s="576"/>
      <c r="KMS2" s="577"/>
      <c r="KMT2" s="576"/>
      <c r="KMU2" s="703"/>
      <c r="KMV2" s="705"/>
      <c r="KMW2" s="576"/>
      <c r="KMX2" s="576"/>
      <c r="KMY2" s="577"/>
      <c r="KMZ2" s="576"/>
      <c r="KNA2" s="703"/>
      <c r="KNB2" s="705"/>
      <c r="KNC2" s="576"/>
      <c r="KND2" s="576"/>
      <c r="KNE2" s="577"/>
      <c r="KNF2" s="576"/>
      <c r="KNG2" s="703"/>
      <c r="KNH2" s="705"/>
      <c r="KNI2" s="576"/>
      <c r="KNJ2" s="576"/>
      <c r="KNK2" s="577"/>
      <c r="KNL2" s="576"/>
      <c r="KNM2" s="703"/>
      <c r="KNN2" s="705"/>
      <c r="KNO2" s="576"/>
      <c r="KNP2" s="576"/>
      <c r="KNQ2" s="577"/>
      <c r="KNR2" s="576"/>
      <c r="KNS2" s="703"/>
      <c r="KNT2" s="705"/>
      <c r="KNU2" s="576"/>
      <c r="KNV2" s="576"/>
      <c r="KNW2" s="577"/>
      <c r="KNX2" s="576"/>
      <c r="KNY2" s="703"/>
      <c r="KNZ2" s="705"/>
      <c r="KOA2" s="576"/>
      <c r="KOB2" s="576"/>
      <c r="KOC2" s="577"/>
      <c r="KOD2" s="576"/>
      <c r="KOE2" s="703"/>
      <c r="KOF2" s="705"/>
      <c r="KOG2" s="576"/>
      <c r="KOH2" s="576"/>
      <c r="KOI2" s="577"/>
      <c r="KOJ2" s="576"/>
      <c r="KOK2" s="703"/>
      <c r="KOL2" s="705"/>
      <c r="KOM2" s="576"/>
      <c r="KON2" s="576"/>
      <c r="KOO2" s="577"/>
      <c r="KOP2" s="576"/>
      <c r="KOQ2" s="703"/>
      <c r="KOR2" s="705"/>
      <c r="KOS2" s="576"/>
      <c r="KOT2" s="576"/>
      <c r="KOU2" s="577"/>
      <c r="KOV2" s="576"/>
      <c r="KOW2" s="703"/>
      <c r="KOX2" s="705"/>
      <c r="KOY2" s="576"/>
      <c r="KOZ2" s="576"/>
      <c r="KPA2" s="577"/>
      <c r="KPB2" s="576"/>
      <c r="KPC2" s="703"/>
      <c r="KPD2" s="705"/>
      <c r="KPE2" s="576"/>
      <c r="KPF2" s="576"/>
      <c r="KPG2" s="577"/>
      <c r="KPH2" s="576"/>
      <c r="KPI2" s="703"/>
      <c r="KPJ2" s="705"/>
      <c r="KPK2" s="576"/>
      <c r="KPL2" s="576"/>
      <c r="KPM2" s="577"/>
      <c r="KPN2" s="576"/>
      <c r="KPO2" s="703"/>
      <c r="KPP2" s="705"/>
      <c r="KPQ2" s="576"/>
      <c r="KPR2" s="576"/>
      <c r="KPS2" s="577"/>
      <c r="KPT2" s="576"/>
      <c r="KPU2" s="703"/>
      <c r="KPV2" s="705"/>
      <c r="KPW2" s="576"/>
      <c r="KPX2" s="576"/>
      <c r="KPY2" s="577"/>
      <c r="KPZ2" s="576"/>
      <c r="KQA2" s="703"/>
      <c r="KQB2" s="705"/>
      <c r="KQC2" s="576"/>
      <c r="KQD2" s="576"/>
      <c r="KQE2" s="577"/>
      <c r="KQF2" s="576"/>
      <c r="KQG2" s="703"/>
      <c r="KQH2" s="705"/>
      <c r="KQI2" s="576"/>
      <c r="KQJ2" s="576"/>
      <c r="KQK2" s="577"/>
      <c r="KQL2" s="576"/>
      <c r="KQM2" s="703"/>
      <c r="KQN2" s="705"/>
      <c r="KQO2" s="576"/>
      <c r="KQP2" s="576"/>
      <c r="KQQ2" s="577"/>
      <c r="KQR2" s="576"/>
      <c r="KQS2" s="703"/>
      <c r="KQT2" s="705"/>
      <c r="KQU2" s="576"/>
      <c r="KQV2" s="576"/>
      <c r="KQW2" s="577"/>
      <c r="KQX2" s="576"/>
      <c r="KQY2" s="703"/>
      <c r="KQZ2" s="705"/>
      <c r="KRA2" s="576"/>
      <c r="KRB2" s="576"/>
      <c r="KRC2" s="577"/>
      <c r="KRD2" s="576"/>
      <c r="KRE2" s="703"/>
      <c r="KRF2" s="705"/>
      <c r="KRG2" s="576"/>
      <c r="KRH2" s="576"/>
      <c r="KRI2" s="577"/>
      <c r="KRJ2" s="576"/>
      <c r="KRK2" s="703"/>
      <c r="KRL2" s="705"/>
      <c r="KRM2" s="576"/>
      <c r="KRN2" s="576"/>
      <c r="KRO2" s="577"/>
      <c r="KRP2" s="576"/>
      <c r="KRQ2" s="703"/>
      <c r="KRR2" s="705"/>
      <c r="KRS2" s="576"/>
      <c r="KRT2" s="576"/>
      <c r="KRU2" s="577"/>
      <c r="KRV2" s="576"/>
      <c r="KRW2" s="703"/>
      <c r="KRX2" s="705"/>
      <c r="KRY2" s="576"/>
      <c r="KRZ2" s="576"/>
      <c r="KSA2" s="577"/>
      <c r="KSB2" s="576"/>
      <c r="KSC2" s="703"/>
      <c r="KSD2" s="705"/>
      <c r="KSE2" s="576"/>
      <c r="KSF2" s="576"/>
      <c r="KSG2" s="577"/>
      <c r="KSH2" s="576"/>
      <c r="KSI2" s="703"/>
      <c r="KSJ2" s="705"/>
      <c r="KSK2" s="576"/>
      <c r="KSL2" s="576"/>
      <c r="KSM2" s="577"/>
      <c r="KSN2" s="576"/>
      <c r="KSO2" s="703"/>
      <c r="KSP2" s="705"/>
      <c r="KSQ2" s="576"/>
      <c r="KSR2" s="576"/>
      <c r="KSS2" s="577"/>
      <c r="KST2" s="576"/>
      <c r="KSU2" s="703"/>
      <c r="KSV2" s="705"/>
      <c r="KSW2" s="576"/>
      <c r="KSX2" s="576"/>
      <c r="KSY2" s="577"/>
      <c r="KSZ2" s="576"/>
      <c r="KTA2" s="703"/>
      <c r="KTB2" s="705"/>
      <c r="KTC2" s="576"/>
      <c r="KTD2" s="576"/>
      <c r="KTE2" s="577"/>
      <c r="KTF2" s="576"/>
      <c r="KTG2" s="703"/>
      <c r="KTH2" s="705"/>
      <c r="KTI2" s="576"/>
      <c r="KTJ2" s="576"/>
      <c r="KTK2" s="577"/>
      <c r="KTL2" s="576"/>
      <c r="KTM2" s="703"/>
      <c r="KTN2" s="705"/>
      <c r="KTO2" s="576"/>
      <c r="KTP2" s="576"/>
      <c r="KTQ2" s="577"/>
      <c r="KTR2" s="576"/>
      <c r="KTS2" s="703"/>
      <c r="KTT2" s="705"/>
      <c r="KTU2" s="576"/>
      <c r="KTV2" s="576"/>
      <c r="KTW2" s="577"/>
      <c r="KTX2" s="576"/>
      <c r="KTY2" s="703"/>
      <c r="KTZ2" s="705"/>
      <c r="KUA2" s="576"/>
      <c r="KUB2" s="576"/>
      <c r="KUC2" s="577"/>
      <c r="KUD2" s="576"/>
      <c r="KUE2" s="703"/>
      <c r="KUF2" s="705"/>
      <c r="KUG2" s="576"/>
      <c r="KUH2" s="576"/>
      <c r="KUI2" s="577"/>
      <c r="KUJ2" s="576"/>
      <c r="KUK2" s="703"/>
      <c r="KUL2" s="705"/>
      <c r="KUM2" s="576"/>
      <c r="KUN2" s="576"/>
      <c r="KUO2" s="577"/>
      <c r="KUP2" s="576"/>
      <c r="KUQ2" s="703"/>
      <c r="KUR2" s="705"/>
      <c r="KUS2" s="576"/>
      <c r="KUT2" s="576"/>
      <c r="KUU2" s="577"/>
      <c r="KUV2" s="576"/>
      <c r="KUW2" s="703"/>
      <c r="KUX2" s="705"/>
      <c r="KUY2" s="576"/>
      <c r="KUZ2" s="576"/>
      <c r="KVA2" s="577"/>
      <c r="KVB2" s="576"/>
      <c r="KVC2" s="703"/>
      <c r="KVD2" s="705"/>
      <c r="KVE2" s="576"/>
      <c r="KVF2" s="576"/>
      <c r="KVG2" s="577"/>
      <c r="KVH2" s="576"/>
      <c r="KVI2" s="703"/>
      <c r="KVJ2" s="705"/>
      <c r="KVK2" s="576"/>
      <c r="KVL2" s="576"/>
      <c r="KVM2" s="577"/>
      <c r="KVN2" s="576"/>
      <c r="KVO2" s="703"/>
      <c r="KVP2" s="705"/>
      <c r="KVQ2" s="576"/>
      <c r="KVR2" s="576"/>
      <c r="KVS2" s="577"/>
      <c r="KVT2" s="576"/>
      <c r="KVU2" s="703"/>
      <c r="KVV2" s="705"/>
      <c r="KVW2" s="576"/>
      <c r="KVX2" s="576"/>
      <c r="KVY2" s="577"/>
      <c r="KVZ2" s="576"/>
      <c r="KWA2" s="703"/>
      <c r="KWB2" s="705"/>
      <c r="KWC2" s="576"/>
      <c r="KWD2" s="576"/>
      <c r="KWE2" s="577"/>
      <c r="KWF2" s="576"/>
      <c r="KWG2" s="703"/>
      <c r="KWH2" s="705"/>
      <c r="KWI2" s="576"/>
      <c r="KWJ2" s="576"/>
      <c r="KWK2" s="577"/>
      <c r="KWL2" s="576"/>
      <c r="KWM2" s="703"/>
      <c r="KWN2" s="705"/>
      <c r="KWO2" s="576"/>
      <c r="KWP2" s="576"/>
      <c r="KWQ2" s="577"/>
      <c r="KWR2" s="576"/>
      <c r="KWS2" s="703"/>
      <c r="KWT2" s="705"/>
      <c r="KWU2" s="576"/>
      <c r="KWV2" s="576"/>
      <c r="KWW2" s="577"/>
      <c r="KWX2" s="576"/>
      <c r="KWY2" s="703"/>
      <c r="KWZ2" s="705"/>
      <c r="KXA2" s="576"/>
      <c r="KXB2" s="576"/>
      <c r="KXC2" s="577"/>
      <c r="KXD2" s="576"/>
      <c r="KXE2" s="703"/>
      <c r="KXF2" s="705"/>
      <c r="KXG2" s="576"/>
      <c r="KXH2" s="576"/>
      <c r="KXI2" s="577"/>
      <c r="KXJ2" s="576"/>
      <c r="KXK2" s="703"/>
      <c r="KXL2" s="705"/>
      <c r="KXM2" s="576"/>
      <c r="KXN2" s="576"/>
      <c r="KXO2" s="577"/>
      <c r="KXP2" s="576"/>
      <c r="KXQ2" s="703"/>
      <c r="KXR2" s="705"/>
      <c r="KXS2" s="576"/>
      <c r="KXT2" s="576"/>
      <c r="KXU2" s="577"/>
      <c r="KXV2" s="576"/>
      <c r="KXW2" s="703"/>
      <c r="KXX2" s="705"/>
      <c r="KXY2" s="576"/>
      <c r="KXZ2" s="576"/>
      <c r="KYA2" s="577"/>
      <c r="KYB2" s="576"/>
      <c r="KYC2" s="703"/>
      <c r="KYD2" s="705"/>
      <c r="KYE2" s="576"/>
      <c r="KYF2" s="576"/>
      <c r="KYG2" s="577"/>
      <c r="KYH2" s="576"/>
      <c r="KYI2" s="703"/>
      <c r="KYJ2" s="705"/>
      <c r="KYK2" s="576"/>
      <c r="KYL2" s="576"/>
      <c r="KYM2" s="577"/>
      <c r="KYN2" s="576"/>
      <c r="KYO2" s="703"/>
      <c r="KYP2" s="705"/>
      <c r="KYQ2" s="576"/>
      <c r="KYR2" s="576"/>
      <c r="KYS2" s="577"/>
      <c r="KYT2" s="576"/>
      <c r="KYU2" s="703"/>
      <c r="KYV2" s="705"/>
      <c r="KYW2" s="576"/>
      <c r="KYX2" s="576"/>
      <c r="KYY2" s="577"/>
      <c r="KYZ2" s="576"/>
      <c r="KZA2" s="703"/>
      <c r="KZB2" s="705"/>
      <c r="KZC2" s="576"/>
      <c r="KZD2" s="576"/>
      <c r="KZE2" s="577"/>
      <c r="KZF2" s="576"/>
      <c r="KZG2" s="703"/>
      <c r="KZH2" s="705"/>
      <c r="KZI2" s="576"/>
      <c r="KZJ2" s="576"/>
      <c r="KZK2" s="577"/>
      <c r="KZL2" s="576"/>
      <c r="KZM2" s="703"/>
      <c r="KZN2" s="705"/>
      <c r="KZO2" s="576"/>
      <c r="KZP2" s="576"/>
      <c r="KZQ2" s="577"/>
      <c r="KZR2" s="576"/>
      <c r="KZS2" s="703"/>
      <c r="KZT2" s="705"/>
      <c r="KZU2" s="576"/>
      <c r="KZV2" s="576"/>
      <c r="KZW2" s="577"/>
      <c r="KZX2" s="576"/>
      <c r="KZY2" s="703"/>
      <c r="KZZ2" s="705"/>
      <c r="LAA2" s="576"/>
      <c r="LAB2" s="576"/>
      <c r="LAC2" s="577"/>
      <c r="LAD2" s="576"/>
      <c r="LAE2" s="703"/>
      <c r="LAF2" s="705"/>
      <c r="LAG2" s="576"/>
      <c r="LAH2" s="576"/>
      <c r="LAI2" s="577"/>
      <c r="LAJ2" s="576"/>
      <c r="LAK2" s="703"/>
      <c r="LAL2" s="705"/>
      <c r="LAM2" s="576"/>
      <c r="LAN2" s="576"/>
      <c r="LAO2" s="577"/>
      <c r="LAP2" s="576"/>
      <c r="LAQ2" s="703"/>
      <c r="LAR2" s="705"/>
      <c r="LAS2" s="576"/>
      <c r="LAT2" s="576"/>
      <c r="LAU2" s="577"/>
      <c r="LAV2" s="576"/>
      <c r="LAW2" s="703"/>
      <c r="LAX2" s="705"/>
      <c r="LAY2" s="576"/>
      <c r="LAZ2" s="576"/>
      <c r="LBA2" s="577"/>
      <c r="LBB2" s="576"/>
      <c r="LBC2" s="703"/>
      <c r="LBD2" s="705"/>
      <c r="LBE2" s="576"/>
      <c r="LBF2" s="576"/>
      <c r="LBG2" s="577"/>
      <c r="LBH2" s="576"/>
      <c r="LBI2" s="703"/>
      <c r="LBJ2" s="705"/>
      <c r="LBK2" s="576"/>
      <c r="LBL2" s="576"/>
      <c r="LBM2" s="577"/>
      <c r="LBN2" s="576"/>
      <c r="LBO2" s="703"/>
      <c r="LBP2" s="705"/>
      <c r="LBQ2" s="576"/>
      <c r="LBR2" s="576"/>
      <c r="LBS2" s="577"/>
      <c r="LBT2" s="576"/>
      <c r="LBU2" s="703"/>
      <c r="LBV2" s="705"/>
      <c r="LBW2" s="576"/>
      <c r="LBX2" s="576"/>
      <c r="LBY2" s="577"/>
      <c r="LBZ2" s="576"/>
      <c r="LCA2" s="703"/>
      <c r="LCB2" s="705"/>
      <c r="LCC2" s="576"/>
      <c r="LCD2" s="576"/>
      <c r="LCE2" s="577"/>
      <c r="LCF2" s="576"/>
      <c r="LCG2" s="703"/>
      <c r="LCH2" s="705"/>
      <c r="LCI2" s="576"/>
      <c r="LCJ2" s="576"/>
      <c r="LCK2" s="577"/>
      <c r="LCL2" s="576"/>
      <c r="LCM2" s="703"/>
      <c r="LCN2" s="705"/>
      <c r="LCO2" s="576"/>
      <c r="LCP2" s="576"/>
      <c r="LCQ2" s="577"/>
      <c r="LCR2" s="576"/>
      <c r="LCS2" s="703"/>
      <c r="LCT2" s="705"/>
      <c r="LCU2" s="576"/>
      <c r="LCV2" s="576"/>
      <c r="LCW2" s="577"/>
      <c r="LCX2" s="576"/>
      <c r="LCY2" s="703"/>
      <c r="LCZ2" s="705"/>
      <c r="LDA2" s="576"/>
      <c r="LDB2" s="576"/>
      <c r="LDC2" s="577"/>
      <c r="LDD2" s="576"/>
      <c r="LDE2" s="703"/>
      <c r="LDF2" s="705"/>
      <c r="LDG2" s="576"/>
      <c r="LDH2" s="576"/>
      <c r="LDI2" s="577"/>
      <c r="LDJ2" s="576"/>
      <c r="LDK2" s="703"/>
      <c r="LDL2" s="705"/>
      <c r="LDM2" s="576"/>
      <c r="LDN2" s="576"/>
      <c r="LDO2" s="577"/>
      <c r="LDP2" s="576"/>
      <c r="LDQ2" s="703"/>
      <c r="LDR2" s="705"/>
      <c r="LDS2" s="576"/>
      <c r="LDT2" s="576"/>
      <c r="LDU2" s="577"/>
      <c r="LDV2" s="576"/>
      <c r="LDW2" s="703"/>
      <c r="LDX2" s="705"/>
      <c r="LDY2" s="576"/>
      <c r="LDZ2" s="576"/>
      <c r="LEA2" s="577"/>
      <c r="LEB2" s="576"/>
      <c r="LEC2" s="703"/>
      <c r="LED2" s="705"/>
      <c r="LEE2" s="576"/>
      <c r="LEF2" s="576"/>
      <c r="LEG2" s="577"/>
      <c r="LEH2" s="576"/>
      <c r="LEI2" s="703"/>
      <c r="LEJ2" s="705"/>
      <c r="LEK2" s="576"/>
      <c r="LEL2" s="576"/>
      <c r="LEM2" s="577"/>
      <c r="LEN2" s="576"/>
      <c r="LEO2" s="703"/>
      <c r="LEP2" s="705"/>
      <c r="LEQ2" s="576"/>
      <c r="LER2" s="576"/>
      <c r="LES2" s="577"/>
      <c r="LET2" s="576"/>
      <c r="LEU2" s="703"/>
      <c r="LEV2" s="705"/>
      <c r="LEW2" s="576"/>
      <c r="LEX2" s="576"/>
      <c r="LEY2" s="577"/>
      <c r="LEZ2" s="576"/>
      <c r="LFA2" s="703"/>
      <c r="LFB2" s="705"/>
      <c r="LFC2" s="576"/>
      <c r="LFD2" s="576"/>
      <c r="LFE2" s="577"/>
      <c r="LFF2" s="576"/>
      <c r="LFG2" s="703"/>
      <c r="LFH2" s="705"/>
      <c r="LFI2" s="576"/>
      <c r="LFJ2" s="576"/>
      <c r="LFK2" s="577"/>
      <c r="LFL2" s="576"/>
      <c r="LFM2" s="703"/>
      <c r="LFN2" s="705"/>
      <c r="LFO2" s="576"/>
      <c r="LFP2" s="576"/>
      <c r="LFQ2" s="577"/>
      <c r="LFR2" s="576"/>
      <c r="LFS2" s="703"/>
      <c r="LFT2" s="705"/>
      <c r="LFU2" s="576"/>
      <c r="LFV2" s="576"/>
      <c r="LFW2" s="577"/>
      <c r="LFX2" s="576"/>
      <c r="LFY2" s="703"/>
      <c r="LFZ2" s="705"/>
      <c r="LGA2" s="576"/>
      <c r="LGB2" s="576"/>
      <c r="LGC2" s="577"/>
      <c r="LGD2" s="576"/>
      <c r="LGE2" s="703"/>
      <c r="LGF2" s="705"/>
      <c r="LGG2" s="576"/>
      <c r="LGH2" s="576"/>
      <c r="LGI2" s="577"/>
      <c r="LGJ2" s="576"/>
      <c r="LGK2" s="703"/>
      <c r="LGL2" s="705"/>
      <c r="LGM2" s="576"/>
      <c r="LGN2" s="576"/>
      <c r="LGO2" s="577"/>
      <c r="LGP2" s="576"/>
      <c r="LGQ2" s="703"/>
      <c r="LGR2" s="705"/>
      <c r="LGS2" s="576"/>
      <c r="LGT2" s="576"/>
      <c r="LGU2" s="577"/>
      <c r="LGV2" s="576"/>
      <c r="LGW2" s="703"/>
      <c r="LGX2" s="705"/>
      <c r="LGY2" s="576"/>
      <c r="LGZ2" s="576"/>
      <c r="LHA2" s="577"/>
      <c r="LHB2" s="576"/>
      <c r="LHC2" s="703"/>
      <c r="LHD2" s="705"/>
      <c r="LHE2" s="576"/>
      <c r="LHF2" s="576"/>
      <c r="LHG2" s="577"/>
      <c r="LHH2" s="576"/>
      <c r="LHI2" s="703"/>
      <c r="LHJ2" s="705"/>
      <c r="LHK2" s="576"/>
      <c r="LHL2" s="576"/>
      <c r="LHM2" s="577"/>
      <c r="LHN2" s="576"/>
      <c r="LHO2" s="703"/>
      <c r="LHP2" s="705"/>
      <c r="LHQ2" s="576"/>
      <c r="LHR2" s="576"/>
      <c r="LHS2" s="577"/>
      <c r="LHT2" s="576"/>
      <c r="LHU2" s="703"/>
      <c r="LHV2" s="705"/>
      <c r="LHW2" s="576"/>
      <c r="LHX2" s="576"/>
      <c r="LHY2" s="577"/>
      <c r="LHZ2" s="576"/>
      <c r="LIA2" s="703"/>
      <c r="LIB2" s="705"/>
      <c r="LIC2" s="576"/>
      <c r="LID2" s="576"/>
      <c r="LIE2" s="577"/>
      <c r="LIF2" s="576"/>
      <c r="LIG2" s="703"/>
      <c r="LIH2" s="705"/>
      <c r="LII2" s="576"/>
      <c r="LIJ2" s="576"/>
      <c r="LIK2" s="577"/>
      <c r="LIL2" s="576"/>
      <c r="LIM2" s="703"/>
      <c r="LIN2" s="705"/>
      <c r="LIO2" s="576"/>
      <c r="LIP2" s="576"/>
      <c r="LIQ2" s="577"/>
      <c r="LIR2" s="576"/>
      <c r="LIS2" s="703"/>
      <c r="LIT2" s="705"/>
      <c r="LIU2" s="576"/>
      <c r="LIV2" s="576"/>
      <c r="LIW2" s="577"/>
      <c r="LIX2" s="576"/>
      <c r="LIY2" s="703"/>
      <c r="LIZ2" s="705"/>
      <c r="LJA2" s="576"/>
      <c r="LJB2" s="576"/>
      <c r="LJC2" s="577"/>
      <c r="LJD2" s="576"/>
      <c r="LJE2" s="703"/>
      <c r="LJF2" s="705"/>
      <c r="LJG2" s="576"/>
      <c r="LJH2" s="576"/>
      <c r="LJI2" s="577"/>
      <c r="LJJ2" s="576"/>
      <c r="LJK2" s="703"/>
      <c r="LJL2" s="705"/>
      <c r="LJM2" s="576"/>
      <c r="LJN2" s="576"/>
      <c r="LJO2" s="577"/>
      <c r="LJP2" s="576"/>
      <c r="LJQ2" s="703"/>
      <c r="LJR2" s="705"/>
      <c r="LJS2" s="576"/>
      <c r="LJT2" s="576"/>
      <c r="LJU2" s="577"/>
      <c r="LJV2" s="576"/>
      <c r="LJW2" s="703"/>
      <c r="LJX2" s="705"/>
      <c r="LJY2" s="576"/>
      <c r="LJZ2" s="576"/>
      <c r="LKA2" s="577"/>
      <c r="LKB2" s="576"/>
      <c r="LKC2" s="703"/>
      <c r="LKD2" s="705"/>
      <c r="LKE2" s="576"/>
      <c r="LKF2" s="576"/>
      <c r="LKG2" s="577"/>
      <c r="LKH2" s="576"/>
      <c r="LKI2" s="703"/>
      <c r="LKJ2" s="705"/>
      <c r="LKK2" s="576"/>
      <c r="LKL2" s="576"/>
      <c r="LKM2" s="577"/>
      <c r="LKN2" s="576"/>
      <c r="LKO2" s="703"/>
      <c r="LKP2" s="705"/>
      <c r="LKQ2" s="576"/>
      <c r="LKR2" s="576"/>
      <c r="LKS2" s="577"/>
      <c r="LKT2" s="576"/>
      <c r="LKU2" s="703"/>
      <c r="LKV2" s="705"/>
      <c r="LKW2" s="576"/>
      <c r="LKX2" s="576"/>
      <c r="LKY2" s="577"/>
      <c r="LKZ2" s="576"/>
      <c r="LLA2" s="703"/>
      <c r="LLB2" s="705"/>
      <c r="LLC2" s="576"/>
      <c r="LLD2" s="576"/>
      <c r="LLE2" s="577"/>
      <c r="LLF2" s="576"/>
      <c r="LLG2" s="703"/>
      <c r="LLH2" s="705"/>
      <c r="LLI2" s="576"/>
      <c r="LLJ2" s="576"/>
      <c r="LLK2" s="577"/>
      <c r="LLL2" s="576"/>
      <c r="LLM2" s="703"/>
      <c r="LLN2" s="705"/>
      <c r="LLO2" s="576"/>
      <c r="LLP2" s="576"/>
      <c r="LLQ2" s="577"/>
      <c r="LLR2" s="576"/>
      <c r="LLS2" s="703"/>
      <c r="LLT2" s="705"/>
      <c r="LLU2" s="576"/>
      <c r="LLV2" s="576"/>
      <c r="LLW2" s="577"/>
      <c r="LLX2" s="576"/>
      <c r="LLY2" s="703"/>
      <c r="LLZ2" s="705"/>
      <c r="LMA2" s="576"/>
      <c r="LMB2" s="576"/>
      <c r="LMC2" s="577"/>
      <c r="LMD2" s="576"/>
      <c r="LME2" s="703"/>
      <c r="LMF2" s="705"/>
      <c r="LMG2" s="576"/>
      <c r="LMH2" s="576"/>
      <c r="LMI2" s="577"/>
      <c r="LMJ2" s="576"/>
      <c r="LMK2" s="703"/>
      <c r="LML2" s="705"/>
      <c r="LMM2" s="576"/>
      <c r="LMN2" s="576"/>
      <c r="LMO2" s="577"/>
      <c r="LMP2" s="576"/>
      <c r="LMQ2" s="703"/>
      <c r="LMR2" s="705"/>
      <c r="LMS2" s="576"/>
      <c r="LMT2" s="576"/>
      <c r="LMU2" s="577"/>
      <c r="LMV2" s="576"/>
      <c r="LMW2" s="703"/>
      <c r="LMX2" s="705"/>
      <c r="LMY2" s="576"/>
      <c r="LMZ2" s="576"/>
      <c r="LNA2" s="577"/>
      <c r="LNB2" s="576"/>
      <c r="LNC2" s="703"/>
      <c r="LND2" s="705"/>
      <c r="LNE2" s="576"/>
      <c r="LNF2" s="576"/>
      <c r="LNG2" s="577"/>
      <c r="LNH2" s="576"/>
      <c r="LNI2" s="703"/>
      <c r="LNJ2" s="705"/>
      <c r="LNK2" s="576"/>
      <c r="LNL2" s="576"/>
      <c r="LNM2" s="577"/>
      <c r="LNN2" s="576"/>
      <c r="LNO2" s="703"/>
      <c r="LNP2" s="705"/>
      <c r="LNQ2" s="576"/>
      <c r="LNR2" s="576"/>
      <c r="LNS2" s="577"/>
      <c r="LNT2" s="576"/>
      <c r="LNU2" s="703"/>
      <c r="LNV2" s="705"/>
      <c r="LNW2" s="576"/>
      <c r="LNX2" s="576"/>
      <c r="LNY2" s="577"/>
      <c r="LNZ2" s="576"/>
      <c r="LOA2" s="703"/>
      <c r="LOB2" s="705"/>
      <c r="LOC2" s="576"/>
      <c r="LOD2" s="576"/>
      <c r="LOE2" s="577"/>
      <c r="LOF2" s="576"/>
      <c r="LOG2" s="703"/>
      <c r="LOH2" s="705"/>
      <c r="LOI2" s="576"/>
      <c r="LOJ2" s="576"/>
      <c r="LOK2" s="577"/>
      <c r="LOL2" s="576"/>
      <c r="LOM2" s="703"/>
      <c r="LON2" s="705"/>
      <c r="LOO2" s="576"/>
      <c r="LOP2" s="576"/>
      <c r="LOQ2" s="577"/>
      <c r="LOR2" s="576"/>
      <c r="LOS2" s="703"/>
      <c r="LOT2" s="705"/>
      <c r="LOU2" s="576"/>
      <c r="LOV2" s="576"/>
      <c r="LOW2" s="577"/>
      <c r="LOX2" s="576"/>
      <c r="LOY2" s="703"/>
      <c r="LOZ2" s="705"/>
      <c r="LPA2" s="576"/>
      <c r="LPB2" s="576"/>
      <c r="LPC2" s="577"/>
      <c r="LPD2" s="576"/>
      <c r="LPE2" s="703"/>
      <c r="LPF2" s="705"/>
      <c r="LPG2" s="576"/>
      <c r="LPH2" s="576"/>
      <c r="LPI2" s="577"/>
      <c r="LPJ2" s="576"/>
      <c r="LPK2" s="703"/>
      <c r="LPL2" s="705"/>
      <c r="LPM2" s="576"/>
      <c r="LPN2" s="576"/>
      <c r="LPO2" s="577"/>
      <c r="LPP2" s="576"/>
      <c r="LPQ2" s="703"/>
      <c r="LPR2" s="705"/>
      <c r="LPS2" s="576"/>
      <c r="LPT2" s="576"/>
      <c r="LPU2" s="577"/>
      <c r="LPV2" s="576"/>
      <c r="LPW2" s="703"/>
      <c r="LPX2" s="705"/>
      <c r="LPY2" s="576"/>
      <c r="LPZ2" s="576"/>
      <c r="LQA2" s="577"/>
      <c r="LQB2" s="576"/>
      <c r="LQC2" s="703"/>
      <c r="LQD2" s="705"/>
      <c r="LQE2" s="576"/>
      <c r="LQF2" s="576"/>
      <c r="LQG2" s="577"/>
      <c r="LQH2" s="576"/>
      <c r="LQI2" s="703"/>
      <c r="LQJ2" s="705"/>
      <c r="LQK2" s="576"/>
      <c r="LQL2" s="576"/>
      <c r="LQM2" s="577"/>
      <c r="LQN2" s="576"/>
      <c r="LQO2" s="703"/>
      <c r="LQP2" s="705"/>
      <c r="LQQ2" s="576"/>
      <c r="LQR2" s="576"/>
      <c r="LQS2" s="577"/>
      <c r="LQT2" s="576"/>
      <c r="LQU2" s="703"/>
      <c r="LQV2" s="705"/>
      <c r="LQW2" s="576"/>
      <c r="LQX2" s="576"/>
      <c r="LQY2" s="577"/>
      <c r="LQZ2" s="576"/>
      <c r="LRA2" s="703"/>
      <c r="LRB2" s="705"/>
      <c r="LRC2" s="576"/>
      <c r="LRD2" s="576"/>
      <c r="LRE2" s="577"/>
      <c r="LRF2" s="576"/>
      <c r="LRG2" s="703"/>
      <c r="LRH2" s="705"/>
      <c r="LRI2" s="576"/>
      <c r="LRJ2" s="576"/>
      <c r="LRK2" s="577"/>
      <c r="LRL2" s="576"/>
      <c r="LRM2" s="703"/>
      <c r="LRN2" s="705"/>
      <c r="LRO2" s="576"/>
      <c r="LRP2" s="576"/>
      <c r="LRQ2" s="577"/>
      <c r="LRR2" s="576"/>
      <c r="LRS2" s="703"/>
      <c r="LRT2" s="705"/>
      <c r="LRU2" s="576"/>
      <c r="LRV2" s="576"/>
      <c r="LRW2" s="577"/>
      <c r="LRX2" s="576"/>
      <c r="LRY2" s="703"/>
      <c r="LRZ2" s="705"/>
      <c r="LSA2" s="576"/>
      <c r="LSB2" s="576"/>
      <c r="LSC2" s="577"/>
      <c r="LSD2" s="576"/>
      <c r="LSE2" s="703"/>
      <c r="LSF2" s="705"/>
      <c r="LSG2" s="576"/>
      <c r="LSH2" s="576"/>
      <c r="LSI2" s="577"/>
      <c r="LSJ2" s="576"/>
      <c r="LSK2" s="703"/>
      <c r="LSL2" s="705"/>
      <c r="LSM2" s="576"/>
      <c r="LSN2" s="576"/>
      <c r="LSO2" s="577"/>
      <c r="LSP2" s="576"/>
      <c r="LSQ2" s="703"/>
      <c r="LSR2" s="705"/>
      <c r="LSS2" s="576"/>
      <c r="LST2" s="576"/>
      <c r="LSU2" s="577"/>
      <c r="LSV2" s="576"/>
      <c r="LSW2" s="703"/>
      <c r="LSX2" s="705"/>
      <c r="LSY2" s="576"/>
      <c r="LSZ2" s="576"/>
      <c r="LTA2" s="577"/>
      <c r="LTB2" s="576"/>
      <c r="LTC2" s="703"/>
      <c r="LTD2" s="705"/>
      <c r="LTE2" s="576"/>
      <c r="LTF2" s="576"/>
      <c r="LTG2" s="577"/>
      <c r="LTH2" s="576"/>
      <c r="LTI2" s="703"/>
      <c r="LTJ2" s="705"/>
      <c r="LTK2" s="576"/>
      <c r="LTL2" s="576"/>
      <c r="LTM2" s="577"/>
      <c r="LTN2" s="576"/>
      <c r="LTO2" s="703"/>
      <c r="LTP2" s="705"/>
      <c r="LTQ2" s="576"/>
      <c r="LTR2" s="576"/>
      <c r="LTS2" s="577"/>
      <c r="LTT2" s="576"/>
      <c r="LTU2" s="703"/>
      <c r="LTV2" s="705"/>
      <c r="LTW2" s="576"/>
      <c r="LTX2" s="576"/>
      <c r="LTY2" s="577"/>
      <c r="LTZ2" s="576"/>
      <c r="LUA2" s="703"/>
      <c r="LUB2" s="705"/>
      <c r="LUC2" s="576"/>
      <c r="LUD2" s="576"/>
      <c r="LUE2" s="577"/>
      <c r="LUF2" s="576"/>
      <c r="LUG2" s="703"/>
      <c r="LUH2" s="705"/>
      <c r="LUI2" s="576"/>
      <c r="LUJ2" s="576"/>
      <c r="LUK2" s="577"/>
      <c r="LUL2" s="576"/>
      <c r="LUM2" s="703"/>
      <c r="LUN2" s="705"/>
      <c r="LUO2" s="576"/>
      <c r="LUP2" s="576"/>
      <c r="LUQ2" s="577"/>
      <c r="LUR2" s="576"/>
      <c r="LUS2" s="703"/>
      <c r="LUT2" s="705"/>
      <c r="LUU2" s="576"/>
      <c r="LUV2" s="576"/>
      <c r="LUW2" s="577"/>
      <c r="LUX2" s="576"/>
      <c r="LUY2" s="703"/>
      <c r="LUZ2" s="705"/>
      <c r="LVA2" s="576"/>
      <c r="LVB2" s="576"/>
      <c r="LVC2" s="577"/>
      <c r="LVD2" s="576"/>
      <c r="LVE2" s="703"/>
      <c r="LVF2" s="705"/>
      <c r="LVG2" s="576"/>
      <c r="LVH2" s="576"/>
      <c r="LVI2" s="577"/>
      <c r="LVJ2" s="576"/>
      <c r="LVK2" s="703"/>
      <c r="LVL2" s="705"/>
      <c r="LVM2" s="576"/>
      <c r="LVN2" s="576"/>
      <c r="LVO2" s="577"/>
      <c r="LVP2" s="576"/>
      <c r="LVQ2" s="703"/>
      <c r="LVR2" s="705"/>
      <c r="LVS2" s="576"/>
      <c r="LVT2" s="576"/>
      <c r="LVU2" s="577"/>
      <c r="LVV2" s="576"/>
      <c r="LVW2" s="703"/>
      <c r="LVX2" s="705"/>
      <c r="LVY2" s="576"/>
      <c r="LVZ2" s="576"/>
      <c r="LWA2" s="577"/>
      <c r="LWB2" s="576"/>
      <c r="LWC2" s="703"/>
      <c r="LWD2" s="705"/>
      <c r="LWE2" s="576"/>
      <c r="LWF2" s="576"/>
      <c r="LWG2" s="577"/>
      <c r="LWH2" s="576"/>
      <c r="LWI2" s="703"/>
      <c r="LWJ2" s="705"/>
      <c r="LWK2" s="576"/>
      <c r="LWL2" s="576"/>
      <c r="LWM2" s="577"/>
      <c r="LWN2" s="576"/>
      <c r="LWO2" s="703"/>
      <c r="LWP2" s="705"/>
      <c r="LWQ2" s="576"/>
      <c r="LWR2" s="576"/>
      <c r="LWS2" s="577"/>
      <c r="LWT2" s="576"/>
      <c r="LWU2" s="703"/>
      <c r="LWV2" s="705"/>
      <c r="LWW2" s="576"/>
      <c r="LWX2" s="576"/>
      <c r="LWY2" s="577"/>
      <c r="LWZ2" s="576"/>
      <c r="LXA2" s="703"/>
      <c r="LXB2" s="705"/>
      <c r="LXC2" s="576"/>
      <c r="LXD2" s="576"/>
      <c r="LXE2" s="577"/>
      <c r="LXF2" s="576"/>
      <c r="LXG2" s="703"/>
      <c r="LXH2" s="705"/>
      <c r="LXI2" s="576"/>
      <c r="LXJ2" s="576"/>
      <c r="LXK2" s="577"/>
      <c r="LXL2" s="576"/>
      <c r="LXM2" s="703"/>
      <c r="LXN2" s="705"/>
      <c r="LXO2" s="576"/>
      <c r="LXP2" s="576"/>
      <c r="LXQ2" s="577"/>
      <c r="LXR2" s="576"/>
      <c r="LXS2" s="703"/>
      <c r="LXT2" s="705"/>
      <c r="LXU2" s="576"/>
      <c r="LXV2" s="576"/>
      <c r="LXW2" s="577"/>
      <c r="LXX2" s="576"/>
      <c r="LXY2" s="703"/>
      <c r="LXZ2" s="705"/>
      <c r="LYA2" s="576"/>
      <c r="LYB2" s="576"/>
      <c r="LYC2" s="577"/>
      <c r="LYD2" s="576"/>
      <c r="LYE2" s="703"/>
      <c r="LYF2" s="705"/>
      <c r="LYG2" s="576"/>
      <c r="LYH2" s="576"/>
      <c r="LYI2" s="577"/>
      <c r="LYJ2" s="576"/>
      <c r="LYK2" s="703"/>
      <c r="LYL2" s="705"/>
      <c r="LYM2" s="576"/>
      <c r="LYN2" s="576"/>
      <c r="LYO2" s="577"/>
      <c r="LYP2" s="576"/>
      <c r="LYQ2" s="703"/>
      <c r="LYR2" s="705"/>
      <c r="LYS2" s="576"/>
      <c r="LYT2" s="576"/>
      <c r="LYU2" s="577"/>
      <c r="LYV2" s="576"/>
      <c r="LYW2" s="703"/>
      <c r="LYX2" s="705"/>
      <c r="LYY2" s="576"/>
      <c r="LYZ2" s="576"/>
      <c r="LZA2" s="577"/>
      <c r="LZB2" s="576"/>
      <c r="LZC2" s="703"/>
      <c r="LZD2" s="705"/>
      <c r="LZE2" s="576"/>
      <c r="LZF2" s="576"/>
      <c r="LZG2" s="577"/>
      <c r="LZH2" s="576"/>
      <c r="LZI2" s="703"/>
      <c r="LZJ2" s="705"/>
      <c r="LZK2" s="576"/>
      <c r="LZL2" s="576"/>
      <c r="LZM2" s="577"/>
      <c r="LZN2" s="576"/>
      <c r="LZO2" s="703"/>
      <c r="LZP2" s="705"/>
      <c r="LZQ2" s="576"/>
      <c r="LZR2" s="576"/>
      <c r="LZS2" s="577"/>
      <c r="LZT2" s="576"/>
      <c r="LZU2" s="703"/>
      <c r="LZV2" s="705"/>
      <c r="LZW2" s="576"/>
      <c r="LZX2" s="576"/>
      <c r="LZY2" s="577"/>
      <c r="LZZ2" s="576"/>
      <c r="MAA2" s="703"/>
      <c r="MAB2" s="705"/>
      <c r="MAC2" s="576"/>
      <c r="MAD2" s="576"/>
      <c r="MAE2" s="577"/>
      <c r="MAF2" s="576"/>
      <c r="MAG2" s="703"/>
      <c r="MAH2" s="705"/>
      <c r="MAI2" s="576"/>
      <c r="MAJ2" s="576"/>
      <c r="MAK2" s="577"/>
      <c r="MAL2" s="576"/>
      <c r="MAM2" s="703"/>
      <c r="MAN2" s="705"/>
      <c r="MAO2" s="576"/>
      <c r="MAP2" s="576"/>
      <c r="MAQ2" s="577"/>
      <c r="MAR2" s="576"/>
      <c r="MAS2" s="703"/>
      <c r="MAT2" s="705"/>
      <c r="MAU2" s="576"/>
      <c r="MAV2" s="576"/>
      <c r="MAW2" s="577"/>
      <c r="MAX2" s="576"/>
      <c r="MAY2" s="703"/>
      <c r="MAZ2" s="705"/>
      <c r="MBA2" s="576"/>
      <c r="MBB2" s="576"/>
      <c r="MBC2" s="577"/>
      <c r="MBD2" s="576"/>
      <c r="MBE2" s="703"/>
      <c r="MBF2" s="705"/>
      <c r="MBG2" s="576"/>
      <c r="MBH2" s="576"/>
      <c r="MBI2" s="577"/>
      <c r="MBJ2" s="576"/>
      <c r="MBK2" s="703"/>
      <c r="MBL2" s="705"/>
      <c r="MBM2" s="576"/>
      <c r="MBN2" s="576"/>
      <c r="MBO2" s="577"/>
      <c r="MBP2" s="576"/>
      <c r="MBQ2" s="703"/>
      <c r="MBR2" s="705"/>
      <c r="MBS2" s="576"/>
      <c r="MBT2" s="576"/>
      <c r="MBU2" s="577"/>
      <c r="MBV2" s="576"/>
      <c r="MBW2" s="703"/>
      <c r="MBX2" s="705"/>
      <c r="MBY2" s="576"/>
      <c r="MBZ2" s="576"/>
      <c r="MCA2" s="577"/>
      <c r="MCB2" s="576"/>
      <c r="MCC2" s="703"/>
      <c r="MCD2" s="705"/>
      <c r="MCE2" s="576"/>
      <c r="MCF2" s="576"/>
      <c r="MCG2" s="577"/>
      <c r="MCH2" s="576"/>
      <c r="MCI2" s="703"/>
      <c r="MCJ2" s="705"/>
      <c r="MCK2" s="576"/>
      <c r="MCL2" s="576"/>
      <c r="MCM2" s="577"/>
      <c r="MCN2" s="576"/>
      <c r="MCO2" s="703"/>
      <c r="MCP2" s="705"/>
      <c r="MCQ2" s="576"/>
      <c r="MCR2" s="576"/>
      <c r="MCS2" s="577"/>
      <c r="MCT2" s="576"/>
      <c r="MCU2" s="703"/>
      <c r="MCV2" s="705"/>
      <c r="MCW2" s="576"/>
      <c r="MCX2" s="576"/>
      <c r="MCY2" s="577"/>
      <c r="MCZ2" s="576"/>
      <c r="MDA2" s="703"/>
      <c r="MDB2" s="705"/>
      <c r="MDC2" s="576"/>
      <c r="MDD2" s="576"/>
      <c r="MDE2" s="577"/>
      <c r="MDF2" s="576"/>
      <c r="MDG2" s="703"/>
      <c r="MDH2" s="705"/>
      <c r="MDI2" s="576"/>
      <c r="MDJ2" s="576"/>
      <c r="MDK2" s="577"/>
      <c r="MDL2" s="576"/>
      <c r="MDM2" s="703"/>
      <c r="MDN2" s="705"/>
      <c r="MDO2" s="576"/>
      <c r="MDP2" s="576"/>
      <c r="MDQ2" s="577"/>
      <c r="MDR2" s="576"/>
      <c r="MDS2" s="703"/>
      <c r="MDT2" s="705"/>
      <c r="MDU2" s="576"/>
      <c r="MDV2" s="576"/>
      <c r="MDW2" s="577"/>
      <c r="MDX2" s="576"/>
      <c r="MDY2" s="703"/>
      <c r="MDZ2" s="705"/>
      <c r="MEA2" s="576"/>
      <c r="MEB2" s="576"/>
      <c r="MEC2" s="577"/>
      <c r="MED2" s="576"/>
      <c r="MEE2" s="703"/>
      <c r="MEF2" s="705"/>
      <c r="MEG2" s="576"/>
      <c r="MEH2" s="576"/>
      <c r="MEI2" s="577"/>
      <c r="MEJ2" s="576"/>
      <c r="MEK2" s="703"/>
      <c r="MEL2" s="705"/>
      <c r="MEM2" s="576"/>
      <c r="MEN2" s="576"/>
      <c r="MEO2" s="577"/>
      <c r="MEP2" s="576"/>
      <c r="MEQ2" s="703"/>
      <c r="MER2" s="705"/>
      <c r="MES2" s="576"/>
      <c r="MET2" s="576"/>
      <c r="MEU2" s="577"/>
      <c r="MEV2" s="576"/>
      <c r="MEW2" s="703"/>
      <c r="MEX2" s="705"/>
      <c r="MEY2" s="576"/>
      <c r="MEZ2" s="576"/>
      <c r="MFA2" s="577"/>
      <c r="MFB2" s="576"/>
      <c r="MFC2" s="703"/>
      <c r="MFD2" s="705"/>
      <c r="MFE2" s="576"/>
      <c r="MFF2" s="576"/>
      <c r="MFG2" s="577"/>
      <c r="MFH2" s="576"/>
      <c r="MFI2" s="703"/>
      <c r="MFJ2" s="705"/>
      <c r="MFK2" s="576"/>
      <c r="MFL2" s="576"/>
      <c r="MFM2" s="577"/>
      <c r="MFN2" s="576"/>
      <c r="MFO2" s="703"/>
      <c r="MFP2" s="705"/>
      <c r="MFQ2" s="576"/>
      <c r="MFR2" s="576"/>
      <c r="MFS2" s="577"/>
      <c r="MFT2" s="576"/>
      <c r="MFU2" s="703"/>
      <c r="MFV2" s="705"/>
      <c r="MFW2" s="576"/>
      <c r="MFX2" s="576"/>
      <c r="MFY2" s="577"/>
      <c r="MFZ2" s="576"/>
      <c r="MGA2" s="703"/>
      <c r="MGB2" s="705"/>
      <c r="MGC2" s="576"/>
      <c r="MGD2" s="576"/>
      <c r="MGE2" s="577"/>
      <c r="MGF2" s="576"/>
      <c r="MGG2" s="703"/>
      <c r="MGH2" s="705"/>
      <c r="MGI2" s="576"/>
      <c r="MGJ2" s="576"/>
      <c r="MGK2" s="577"/>
      <c r="MGL2" s="576"/>
      <c r="MGM2" s="703"/>
      <c r="MGN2" s="705"/>
      <c r="MGO2" s="576"/>
      <c r="MGP2" s="576"/>
      <c r="MGQ2" s="577"/>
      <c r="MGR2" s="576"/>
      <c r="MGS2" s="703"/>
      <c r="MGT2" s="705"/>
      <c r="MGU2" s="576"/>
      <c r="MGV2" s="576"/>
      <c r="MGW2" s="577"/>
      <c r="MGX2" s="576"/>
      <c r="MGY2" s="703"/>
      <c r="MGZ2" s="705"/>
      <c r="MHA2" s="576"/>
      <c r="MHB2" s="576"/>
      <c r="MHC2" s="577"/>
      <c r="MHD2" s="576"/>
      <c r="MHE2" s="703"/>
      <c r="MHF2" s="705"/>
      <c r="MHG2" s="576"/>
      <c r="MHH2" s="576"/>
      <c r="MHI2" s="577"/>
      <c r="MHJ2" s="576"/>
      <c r="MHK2" s="703"/>
      <c r="MHL2" s="705"/>
      <c r="MHM2" s="576"/>
      <c r="MHN2" s="576"/>
      <c r="MHO2" s="577"/>
      <c r="MHP2" s="576"/>
      <c r="MHQ2" s="703"/>
      <c r="MHR2" s="705"/>
      <c r="MHS2" s="576"/>
      <c r="MHT2" s="576"/>
      <c r="MHU2" s="577"/>
      <c r="MHV2" s="576"/>
      <c r="MHW2" s="703"/>
      <c r="MHX2" s="705"/>
      <c r="MHY2" s="576"/>
      <c r="MHZ2" s="576"/>
      <c r="MIA2" s="577"/>
      <c r="MIB2" s="576"/>
      <c r="MIC2" s="703"/>
      <c r="MID2" s="705"/>
      <c r="MIE2" s="576"/>
      <c r="MIF2" s="576"/>
      <c r="MIG2" s="577"/>
      <c r="MIH2" s="576"/>
      <c r="MII2" s="703"/>
      <c r="MIJ2" s="705"/>
      <c r="MIK2" s="576"/>
      <c r="MIL2" s="576"/>
      <c r="MIM2" s="577"/>
      <c r="MIN2" s="576"/>
      <c r="MIO2" s="703"/>
      <c r="MIP2" s="705"/>
      <c r="MIQ2" s="576"/>
      <c r="MIR2" s="576"/>
      <c r="MIS2" s="577"/>
      <c r="MIT2" s="576"/>
      <c r="MIU2" s="703"/>
      <c r="MIV2" s="705"/>
      <c r="MIW2" s="576"/>
      <c r="MIX2" s="576"/>
      <c r="MIY2" s="577"/>
      <c r="MIZ2" s="576"/>
      <c r="MJA2" s="703"/>
      <c r="MJB2" s="705"/>
      <c r="MJC2" s="576"/>
      <c r="MJD2" s="576"/>
      <c r="MJE2" s="577"/>
      <c r="MJF2" s="576"/>
      <c r="MJG2" s="703"/>
      <c r="MJH2" s="705"/>
      <c r="MJI2" s="576"/>
      <c r="MJJ2" s="576"/>
      <c r="MJK2" s="577"/>
      <c r="MJL2" s="576"/>
      <c r="MJM2" s="703"/>
      <c r="MJN2" s="705"/>
      <c r="MJO2" s="576"/>
      <c r="MJP2" s="576"/>
      <c r="MJQ2" s="577"/>
      <c r="MJR2" s="576"/>
      <c r="MJS2" s="703"/>
      <c r="MJT2" s="705"/>
      <c r="MJU2" s="576"/>
      <c r="MJV2" s="576"/>
      <c r="MJW2" s="577"/>
      <c r="MJX2" s="576"/>
      <c r="MJY2" s="703"/>
      <c r="MJZ2" s="705"/>
      <c r="MKA2" s="576"/>
      <c r="MKB2" s="576"/>
      <c r="MKC2" s="577"/>
      <c r="MKD2" s="576"/>
      <c r="MKE2" s="703"/>
      <c r="MKF2" s="705"/>
      <c r="MKG2" s="576"/>
      <c r="MKH2" s="576"/>
      <c r="MKI2" s="577"/>
      <c r="MKJ2" s="576"/>
      <c r="MKK2" s="703"/>
      <c r="MKL2" s="705"/>
      <c r="MKM2" s="576"/>
      <c r="MKN2" s="576"/>
      <c r="MKO2" s="577"/>
      <c r="MKP2" s="576"/>
      <c r="MKQ2" s="703"/>
      <c r="MKR2" s="705"/>
      <c r="MKS2" s="576"/>
      <c r="MKT2" s="576"/>
      <c r="MKU2" s="577"/>
      <c r="MKV2" s="576"/>
      <c r="MKW2" s="703"/>
      <c r="MKX2" s="705"/>
      <c r="MKY2" s="576"/>
      <c r="MKZ2" s="576"/>
      <c r="MLA2" s="577"/>
      <c r="MLB2" s="576"/>
      <c r="MLC2" s="703"/>
      <c r="MLD2" s="705"/>
      <c r="MLE2" s="576"/>
      <c r="MLF2" s="576"/>
      <c r="MLG2" s="577"/>
      <c r="MLH2" s="576"/>
      <c r="MLI2" s="703"/>
      <c r="MLJ2" s="705"/>
      <c r="MLK2" s="576"/>
      <c r="MLL2" s="576"/>
      <c r="MLM2" s="577"/>
      <c r="MLN2" s="576"/>
      <c r="MLO2" s="703"/>
      <c r="MLP2" s="705"/>
      <c r="MLQ2" s="576"/>
      <c r="MLR2" s="576"/>
      <c r="MLS2" s="577"/>
      <c r="MLT2" s="576"/>
      <c r="MLU2" s="703"/>
      <c r="MLV2" s="705"/>
      <c r="MLW2" s="576"/>
      <c r="MLX2" s="576"/>
      <c r="MLY2" s="577"/>
      <c r="MLZ2" s="576"/>
      <c r="MMA2" s="703"/>
      <c r="MMB2" s="705"/>
      <c r="MMC2" s="576"/>
      <c r="MMD2" s="576"/>
      <c r="MME2" s="577"/>
      <c r="MMF2" s="576"/>
      <c r="MMG2" s="703"/>
      <c r="MMH2" s="705"/>
      <c r="MMI2" s="576"/>
      <c r="MMJ2" s="576"/>
      <c r="MMK2" s="577"/>
      <c r="MML2" s="576"/>
      <c r="MMM2" s="703"/>
      <c r="MMN2" s="705"/>
      <c r="MMO2" s="576"/>
      <c r="MMP2" s="576"/>
      <c r="MMQ2" s="577"/>
      <c r="MMR2" s="576"/>
      <c r="MMS2" s="703"/>
      <c r="MMT2" s="705"/>
      <c r="MMU2" s="576"/>
      <c r="MMV2" s="576"/>
      <c r="MMW2" s="577"/>
      <c r="MMX2" s="576"/>
      <c r="MMY2" s="703"/>
      <c r="MMZ2" s="705"/>
      <c r="MNA2" s="576"/>
      <c r="MNB2" s="576"/>
      <c r="MNC2" s="577"/>
      <c r="MND2" s="576"/>
      <c r="MNE2" s="703"/>
      <c r="MNF2" s="705"/>
      <c r="MNG2" s="576"/>
      <c r="MNH2" s="576"/>
      <c r="MNI2" s="577"/>
      <c r="MNJ2" s="576"/>
      <c r="MNK2" s="703"/>
      <c r="MNL2" s="705"/>
      <c r="MNM2" s="576"/>
      <c r="MNN2" s="576"/>
      <c r="MNO2" s="577"/>
      <c r="MNP2" s="576"/>
      <c r="MNQ2" s="703"/>
      <c r="MNR2" s="705"/>
      <c r="MNS2" s="576"/>
      <c r="MNT2" s="576"/>
      <c r="MNU2" s="577"/>
      <c r="MNV2" s="576"/>
      <c r="MNW2" s="703"/>
      <c r="MNX2" s="705"/>
      <c r="MNY2" s="576"/>
      <c r="MNZ2" s="576"/>
      <c r="MOA2" s="577"/>
      <c r="MOB2" s="576"/>
      <c r="MOC2" s="703"/>
      <c r="MOD2" s="705"/>
      <c r="MOE2" s="576"/>
      <c r="MOF2" s="576"/>
      <c r="MOG2" s="577"/>
      <c r="MOH2" s="576"/>
      <c r="MOI2" s="703"/>
      <c r="MOJ2" s="705"/>
      <c r="MOK2" s="576"/>
      <c r="MOL2" s="576"/>
      <c r="MOM2" s="577"/>
      <c r="MON2" s="576"/>
      <c r="MOO2" s="703"/>
      <c r="MOP2" s="705"/>
      <c r="MOQ2" s="576"/>
      <c r="MOR2" s="576"/>
      <c r="MOS2" s="577"/>
      <c r="MOT2" s="576"/>
      <c r="MOU2" s="703"/>
      <c r="MOV2" s="705"/>
      <c r="MOW2" s="576"/>
      <c r="MOX2" s="576"/>
      <c r="MOY2" s="577"/>
      <c r="MOZ2" s="576"/>
      <c r="MPA2" s="703"/>
      <c r="MPB2" s="705"/>
      <c r="MPC2" s="576"/>
      <c r="MPD2" s="576"/>
      <c r="MPE2" s="577"/>
      <c r="MPF2" s="576"/>
      <c r="MPG2" s="703"/>
      <c r="MPH2" s="705"/>
      <c r="MPI2" s="576"/>
      <c r="MPJ2" s="576"/>
      <c r="MPK2" s="577"/>
      <c r="MPL2" s="576"/>
      <c r="MPM2" s="703"/>
      <c r="MPN2" s="705"/>
      <c r="MPO2" s="576"/>
      <c r="MPP2" s="576"/>
      <c r="MPQ2" s="577"/>
      <c r="MPR2" s="576"/>
      <c r="MPS2" s="703"/>
      <c r="MPT2" s="705"/>
      <c r="MPU2" s="576"/>
      <c r="MPV2" s="576"/>
      <c r="MPW2" s="577"/>
      <c r="MPX2" s="576"/>
      <c r="MPY2" s="703"/>
      <c r="MPZ2" s="705"/>
      <c r="MQA2" s="576"/>
      <c r="MQB2" s="576"/>
      <c r="MQC2" s="577"/>
      <c r="MQD2" s="576"/>
      <c r="MQE2" s="703"/>
      <c r="MQF2" s="705"/>
      <c r="MQG2" s="576"/>
      <c r="MQH2" s="576"/>
      <c r="MQI2" s="577"/>
      <c r="MQJ2" s="576"/>
      <c r="MQK2" s="703"/>
      <c r="MQL2" s="705"/>
      <c r="MQM2" s="576"/>
      <c r="MQN2" s="576"/>
      <c r="MQO2" s="577"/>
      <c r="MQP2" s="576"/>
      <c r="MQQ2" s="703"/>
      <c r="MQR2" s="705"/>
      <c r="MQS2" s="576"/>
      <c r="MQT2" s="576"/>
      <c r="MQU2" s="577"/>
      <c r="MQV2" s="576"/>
      <c r="MQW2" s="703"/>
      <c r="MQX2" s="705"/>
      <c r="MQY2" s="576"/>
      <c r="MQZ2" s="576"/>
      <c r="MRA2" s="577"/>
      <c r="MRB2" s="576"/>
      <c r="MRC2" s="703"/>
      <c r="MRD2" s="705"/>
      <c r="MRE2" s="576"/>
      <c r="MRF2" s="576"/>
      <c r="MRG2" s="577"/>
      <c r="MRH2" s="576"/>
      <c r="MRI2" s="703"/>
      <c r="MRJ2" s="705"/>
      <c r="MRK2" s="576"/>
      <c r="MRL2" s="576"/>
      <c r="MRM2" s="577"/>
      <c r="MRN2" s="576"/>
      <c r="MRO2" s="703"/>
      <c r="MRP2" s="705"/>
      <c r="MRQ2" s="576"/>
      <c r="MRR2" s="576"/>
      <c r="MRS2" s="577"/>
      <c r="MRT2" s="576"/>
      <c r="MRU2" s="703"/>
      <c r="MRV2" s="705"/>
      <c r="MRW2" s="576"/>
      <c r="MRX2" s="576"/>
      <c r="MRY2" s="577"/>
      <c r="MRZ2" s="576"/>
      <c r="MSA2" s="703"/>
      <c r="MSB2" s="705"/>
      <c r="MSC2" s="576"/>
      <c r="MSD2" s="576"/>
      <c r="MSE2" s="577"/>
      <c r="MSF2" s="576"/>
      <c r="MSG2" s="703"/>
      <c r="MSH2" s="705"/>
      <c r="MSI2" s="576"/>
      <c r="MSJ2" s="576"/>
      <c r="MSK2" s="577"/>
      <c r="MSL2" s="576"/>
      <c r="MSM2" s="703"/>
      <c r="MSN2" s="705"/>
      <c r="MSO2" s="576"/>
      <c r="MSP2" s="576"/>
      <c r="MSQ2" s="577"/>
      <c r="MSR2" s="576"/>
      <c r="MSS2" s="703"/>
      <c r="MST2" s="705"/>
      <c r="MSU2" s="576"/>
      <c r="MSV2" s="576"/>
      <c r="MSW2" s="577"/>
      <c r="MSX2" s="576"/>
      <c r="MSY2" s="703"/>
      <c r="MSZ2" s="705"/>
      <c r="MTA2" s="576"/>
      <c r="MTB2" s="576"/>
      <c r="MTC2" s="577"/>
      <c r="MTD2" s="576"/>
      <c r="MTE2" s="703"/>
      <c r="MTF2" s="705"/>
      <c r="MTG2" s="576"/>
      <c r="MTH2" s="576"/>
      <c r="MTI2" s="577"/>
      <c r="MTJ2" s="576"/>
      <c r="MTK2" s="703"/>
      <c r="MTL2" s="705"/>
      <c r="MTM2" s="576"/>
      <c r="MTN2" s="576"/>
      <c r="MTO2" s="577"/>
      <c r="MTP2" s="576"/>
      <c r="MTQ2" s="703"/>
      <c r="MTR2" s="705"/>
      <c r="MTS2" s="576"/>
      <c r="MTT2" s="576"/>
      <c r="MTU2" s="577"/>
      <c r="MTV2" s="576"/>
      <c r="MTW2" s="703"/>
      <c r="MTX2" s="705"/>
      <c r="MTY2" s="576"/>
      <c r="MTZ2" s="576"/>
      <c r="MUA2" s="577"/>
      <c r="MUB2" s="576"/>
      <c r="MUC2" s="703"/>
      <c r="MUD2" s="705"/>
      <c r="MUE2" s="576"/>
      <c r="MUF2" s="576"/>
      <c r="MUG2" s="577"/>
      <c r="MUH2" s="576"/>
      <c r="MUI2" s="703"/>
      <c r="MUJ2" s="705"/>
      <c r="MUK2" s="576"/>
      <c r="MUL2" s="576"/>
      <c r="MUM2" s="577"/>
      <c r="MUN2" s="576"/>
      <c r="MUO2" s="703"/>
      <c r="MUP2" s="705"/>
      <c r="MUQ2" s="576"/>
      <c r="MUR2" s="576"/>
      <c r="MUS2" s="577"/>
      <c r="MUT2" s="576"/>
      <c r="MUU2" s="703"/>
      <c r="MUV2" s="705"/>
      <c r="MUW2" s="576"/>
      <c r="MUX2" s="576"/>
      <c r="MUY2" s="577"/>
      <c r="MUZ2" s="576"/>
      <c r="MVA2" s="703"/>
      <c r="MVB2" s="705"/>
      <c r="MVC2" s="576"/>
      <c r="MVD2" s="576"/>
      <c r="MVE2" s="577"/>
      <c r="MVF2" s="576"/>
      <c r="MVG2" s="703"/>
      <c r="MVH2" s="705"/>
      <c r="MVI2" s="576"/>
      <c r="MVJ2" s="576"/>
      <c r="MVK2" s="577"/>
      <c r="MVL2" s="576"/>
      <c r="MVM2" s="703"/>
      <c r="MVN2" s="705"/>
      <c r="MVO2" s="576"/>
      <c r="MVP2" s="576"/>
      <c r="MVQ2" s="577"/>
      <c r="MVR2" s="576"/>
      <c r="MVS2" s="703"/>
      <c r="MVT2" s="705"/>
      <c r="MVU2" s="576"/>
      <c r="MVV2" s="576"/>
      <c r="MVW2" s="577"/>
      <c r="MVX2" s="576"/>
      <c r="MVY2" s="703"/>
      <c r="MVZ2" s="705"/>
      <c r="MWA2" s="576"/>
      <c r="MWB2" s="576"/>
      <c r="MWC2" s="577"/>
      <c r="MWD2" s="576"/>
      <c r="MWE2" s="703"/>
      <c r="MWF2" s="705"/>
      <c r="MWG2" s="576"/>
      <c r="MWH2" s="576"/>
      <c r="MWI2" s="577"/>
      <c r="MWJ2" s="576"/>
      <c r="MWK2" s="703"/>
      <c r="MWL2" s="705"/>
      <c r="MWM2" s="576"/>
      <c r="MWN2" s="576"/>
      <c r="MWO2" s="577"/>
      <c r="MWP2" s="576"/>
      <c r="MWQ2" s="703"/>
      <c r="MWR2" s="705"/>
      <c r="MWS2" s="576"/>
      <c r="MWT2" s="576"/>
      <c r="MWU2" s="577"/>
      <c r="MWV2" s="576"/>
      <c r="MWW2" s="703"/>
      <c r="MWX2" s="705"/>
      <c r="MWY2" s="576"/>
      <c r="MWZ2" s="576"/>
      <c r="MXA2" s="577"/>
      <c r="MXB2" s="576"/>
      <c r="MXC2" s="703"/>
      <c r="MXD2" s="705"/>
      <c r="MXE2" s="576"/>
      <c r="MXF2" s="576"/>
      <c r="MXG2" s="577"/>
      <c r="MXH2" s="576"/>
      <c r="MXI2" s="703"/>
      <c r="MXJ2" s="705"/>
      <c r="MXK2" s="576"/>
      <c r="MXL2" s="576"/>
      <c r="MXM2" s="577"/>
      <c r="MXN2" s="576"/>
      <c r="MXO2" s="703"/>
      <c r="MXP2" s="705"/>
      <c r="MXQ2" s="576"/>
      <c r="MXR2" s="576"/>
      <c r="MXS2" s="577"/>
      <c r="MXT2" s="576"/>
      <c r="MXU2" s="703"/>
      <c r="MXV2" s="705"/>
      <c r="MXW2" s="576"/>
      <c r="MXX2" s="576"/>
      <c r="MXY2" s="577"/>
      <c r="MXZ2" s="576"/>
      <c r="MYA2" s="703"/>
      <c r="MYB2" s="705"/>
      <c r="MYC2" s="576"/>
      <c r="MYD2" s="576"/>
      <c r="MYE2" s="577"/>
      <c r="MYF2" s="576"/>
      <c r="MYG2" s="703"/>
      <c r="MYH2" s="705"/>
      <c r="MYI2" s="576"/>
      <c r="MYJ2" s="576"/>
      <c r="MYK2" s="577"/>
      <c r="MYL2" s="576"/>
      <c r="MYM2" s="703"/>
      <c r="MYN2" s="705"/>
      <c r="MYO2" s="576"/>
      <c r="MYP2" s="576"/>
      <c r="MYQ2" s="577"/>
      <c r="MYR2" s="576"/>
      <c r="MYS2" s="703"/>
      <c r="MYT2" s="705"/>
      <c r="MYU2" s="576"/>
      <c r="MYV2" s="576"/>
      <c r="MYW2" s="577"/>
      <c r="MYX2" s="576"/>
      <c r="MYY2" s="703"/>
      <c r="MYZ2" s="705"/>
      <c r="MZA2" s="576"/>
      <c r="MZB2" s="576"/>
      <c r="MZC2" s="577"/>
      <c r="MZD2" s="576"/>
      <c r="MZE2" s="703"/>
      <c r="MZF2" s="705"/>
      <c r="MZG2" s="576"/>
      <c r="MZH2" s="576"/>
      <c r="MZI2" s="577"/>
      <c r="MZJ2" s="576"/>
      <c r="MZK2" s="703"/>
      <c r="MZL2" s="705"/>
      <c r="MZM2" s="576"/>
      <c r="MZN2" s="576"/>
      <c r="MZO2" s="577"/>
      <c r="MZP2" s="576"/>
      <c r="MZQ2" s="703"/>
      <c r="MZR2" s="705"/>
      <c r="MZS2" s="576"/>
      <c r="MZT2" s="576"/>
      <c r="MZU2" s="577"/>
      <c r="MZV2" s="576"/>
      <c r="MZW2" s="703"/>
      <c r="MZX2" s="705"/>
      <c r="MZY2" s="576"/>
      <c r="MZZ2" s="576"/>
      <c r="NAA2" s="577"/>
      <c r="NAB2" s="576"/>
      <c r="NAC2" s="703"/>
      <c r="NAD2" s="705"/>
      <c r="NAE2" s="576"/>
      <c r="NAF2" s="576"/>
      <c r="NAG2" s="577"/>
      <c r="NAH2" s="576"/>
      <c r="NAI2" s="703"/>
      <c r="NAJ2" s="705"/>
      <c r="NAK2" s="576"/>
      <c r="NAL2" s="576"/>
      <c r="NAM2" s="577"/>
      <c r="NAN2" s="576"/>
      <c r="NAO2" s="703"/>
      <c r="NAP2" s="705"/>
      <c r="NAQ2" s="576"/>
      <c r="NAR2" s="576"/>
      <c r="NAS2" s="577"/>
      <c r="NAT2" s="576"/>
      <c r="NAU2" s="703"/>
      <c r="NAV2" s="705"/>
      <c r="NAW2" s="576"/>
      <c r="NAX2" s="576"/>
      <c r="NAY2" s="577"/>
      <c r="NAZ2" s="576"/>
      <c r="NBA2" s="703"/>
      <c r="NBB2" s="705"/>
      <c r="NBC2" s="576"/>
      <c r="NBD2" s="576"/>
      <c r="NBE2" s="577"/>
      <c r="NBF2" s="576"/>
      <c r="NBG2" s="703"/>
      <c r="NBH2" s="705"/>
      <c r="NBI2" s="576"/>
      <c r="NBJ2" s="576"/>
      <c r="NBK2" s="577"/>
      <c r="NBL2" s="576"/>
      <c r="NBM2" s="703"/>
      <c r="NBN2" s="705"/>
      <c r="NBO2" s="576"/>
      <c r="NBP2" s="576"/>
      <c r="NBQ2" s="577"/>
      <c r="NBR2" s="576"/>
      <c r="NBS2" s="703"/>
      <c r="NBT2" s="705"/>
      <c r="NBU2" s="576"/>
      <c r="NBV2" s="576"/>
      <c r="NBW2" s="577"/>
      <c r="NBX2" s="576"/>
      <c r="NBY2" s="703"/>
      <c r="NBZ2" s="705"/>
      <c r="NCA2" s="576"/>
      <c r="NCB2" s="576"/>
      <c r="NCC2" s="577"/>
      <c r="NCD2" s="576"/>
      <c r="NCE2" s="703"/>
      <c r="NCF2" s="705"/>
      <c r="NCG2" s="576"/>
      <c r="NCH2" s="576"/>
      <c r="NCI2" s="577"/>
      <c r="NCJ2" s="576"/>
      <c r="NCK2" s="703"/>
      <c r="NCL2" s="705"/>
      <c r="NCM2" s="576"/>
      <c r="NCN2" s="576"/>
      <c r="NCO2" s="577"/>
      <c r="NCP2" s="576"/>
      <c r="NCQ2" s="703"/>
      <c r="NCR2" s="705"/>
      <c r="NCS2" s="576"/>
      <c r="NCT2" s="576"/>
      <c r="NCU2" s="577"/>
      <c r="NCV2" s="576"/>
      <c r="NCW2" s="703"/>
      <c r="NCX2" s="705"/>
      <c r="NCY2" s="576"/>
      <c r="NCZ2" s="576"/>
      <c r="NDA2" s="577"/>
      <c r="NDB2" s="576"/>
      <c r="NDC2" s="703"/>
      <c r="NDD2" s="705"/>
      <c r="NDE2" s="576"/>
      <c r="NDF2" s="576"/>
      <c r="NDG2" s="577"/>
      <c r="NDH2" s="576"/>
      <c r="NDI2" s="703"/>
      <c r="NDJ2" s="705"/>
      <c r="NDK2" s="576"/>
      <c r="NDL2" s="576"/>
      <c r="NDM2" s="577"/>
      <c r="NDN2" s="576"/>
      <c r="NDO2" s="703"/>
      <c r="NDP2" s="705"/>
      <c r="NDQ2" s="576"/>
      <c r="NDR2" s="576"/>
      <c r="NDS2" s="577"/>
      <c r="NDT2" s="576"/>
      <c r="NDU2" s="703"/>
      <c r="NDV2" s="705"/>
      <c r="NDW2" s="576"/>
      <c r="NDX2" s="576"/>
      <c r="NDY2" s="577"/>
      <c r="NDZ2" s="576"/>
      <c r="NEA2" s="703"/>
      <c r="NEB2" s="705"/>
      <c r="NEC2" s="576"/>
      <c r="NED2" s="576"/>
      <c r="NEE2" s="577"/>
      <c r="NEF2" s="576"/>
      <c r="NEG2" s="703"/>
      <c r="NEH2" s="705"/>
      <c r="NEI2" s="576"/>
      <c r="NEJ2" s="576"/>
      <c r="NEK2" s="577"/>
      <c r="NEL2" s="576"/>
      <c r="NEM2" s="703"/>
      <c r="NEN2" s="705"/>
      <c r="NEO2" s="576"/>
      <c r="NEP2" s="576"/>
      <c r="NEQ2" s="577"/>
      <c r="NER2" s="576"/>
      <c r="NES2" s="703"/>
      <c r="NET2" s="705"/>
      <c r="NEU2" s="576"/>
      <c r="NEV2" s="576"/>
      <c r="NEW2" s="577"/>
      <c r="NEX2" s="576"/>
      <c r="NEY2" s="703"/>
      <c r="NEZ2" s="705"/>
      <c r="NFA2" s="576"/>
      <c r="NFB2" s="576"/>
      <c r="NFC2" s="577"/>
      <c r="NFD2" s="576"/>
      <c r="NFE2" s="703"/>
      <c r="NFF2" s="705"/>
      <c r="NFG2" s="576"/>
      <c r="NFH2" s="576"/>
      <c r="NFI2" s="577"/>
      <c r="NFJ2" s="576"/>
      <c r="NFK2" s="703"/>
      <c r="NFL2" s="705"/>
      <c r="NFM2" s="576"/>
      <c r="NFN2" s="576"/>
      <c r="NFO2" s="577"/>
      <c r="NFP2" s="576"/>
      <c r="NFQ2" s="703"/>
      <c r="NFR2" s="705"/>
      <c r="NFS2" s="576"/>
      <c r="NFT2" s="576"/>
      <c r="NFU2" s="577"/>
      <c r="NFV2" s="576"/>
      <c r="NFW2" s="703"/>
      <c r="NFX2" s="705"/>
      <c r="NFY2" s="576"/>
      <c r="NFZ2" s="576"/>
      <c r="NGA2" s="577"/>
      <c r="NGB2" s="576"/>
      <c r="NGC2" s="703"/>
      <c r="NGD2" s="705"/>
      <c r="NGE2" s="576"/>
      <c r="NGF2" s="576"/>
      <c r="NGG2" s="577"/>
      <c r="NGH2" s="576"/>
      <c r="NGI2" s="703"/>
      <c r="NGJ2" s="705"/>
      <c r="NGK2" s="576"/>
      <c r="NGL2" s="576"/>
      <c r="NGM2" s="577"/>
      <c r="NGN2" s="576"/>
      <c r="NGO2" s="703"/>
      <c r="NGP2" s="705"/>
      <c r="NGQ2" s="576"/>
      <c r="NGR2" s="576"/>
      <c r="NGS2" s="577"/>
      <c r="NGT2" s="576"/>
      <c r="NGU2" s="703"/>
      <c r="NGV2" s="705"/>
      <c r="NGW2" s="576"/>
      <c r="NGX2" s="576"/>
      <c r="NGY2" s="577"/>
      <c r="NGZ2" s="576"/>
      <c r="NHA2" s="703"/>
      <c r="NHB2" s="705"/>
      <c r="NHC2" s="576"/>
      <c r="NHD2" s="576"/>
      <c r="NHE2" s="577"/>
      <c r="NHF2" s="576"/>
      <c r="NHG2" s="703"/>
      <c r="NHH2" s="705"/>
      <c r="NHI2" s="576"/>
      <c r="NHJ2" s="576"/>
      <c r="NHK2" s="577"/>
      <c r="NHL2" s="576"/>
      <c r="NHM2" s="703"/>
      <c r="NHN2" s="705"/>
      <c r="NHO2" s="576"/>
      <c r="NHP2" s="576"/>
      <c r="NHQ2" s="577"/>
      <c r="NHR2" s="576"/>
      <c r="NHS2" s="703"/>
      <c r="NHT2" s="705"/>
      <c r="NHU2" s="576"/>
      <c r="NHV2" s="576"/>
      <c r="NHW2" s="577"/>
      <c r="NHX2" s="576"/>
      <c r="NHY2" s="703"/>
      <c r="NHZ2" s="705"/>
      <c r="NIA2" s="576"/>
      <c r="NIB2" s="576"/>
      <c r="NIC2" s="577"/>
      <c r="NID2" s="576"/>
      <c r="NIE2" s="703"/>
      <c r="NIF2" s="705"/>
      <c r="NIG2" s="576"/>
      <c r="NIH2" s="576"/>
      <c r="NII2" s="577"/>
      <c r="NIJ2" s="576"/>
      <c r="NIK2" s="703"/>
      <c r="NIL2" s="705"/>
      <c r="NIM2" s="576"/>
      <c r="NIN2" s="576"/>
      <c r="NIO2" s="577"/>
      <c r="NIP2" s="576"/>
      <c r="NIQ2" s="703"/>
      <c r="NIR2" s="705"/>
      <c r="NIS2" s="576"/>
      <c r="NIT2" s="576"/>
      <c r="NIU2" s="577"/>
      <c r="NIV2" s="576"/>
      <c r="NIW2" s="703"/>
      <c r="NIX2" s="705"/>
      <c r="NIY2" s="576"/>
      <c r="NIZ2" s="576"/>
      <c r="NJA2" s="577"/>
      <c r="NJB2" s="576"/>
      <c r="NJC2" s="703"/>
      <c r="NJD2" s="705"/>
      <c r="NJE2" s="576"/>
      <c r="NJF2" s="576"/>
      <c r="NJG2" s="577"/>
      <c r="NJH2" s="576"/>
      <c r="NJI2" s="703"/>
      <c r="NJJ2" s="705"/>
      <c r="NJK2" s="576"/>
      <c r="NJL2" s="576"/>
      <c r="NJM2" s="577"/>
      <c r="NJN2" s="576"/>
      <c r="NJO2" s="703"/>
      <c r="NJP2" s="705"/>
      <c r="NJQ2" s="576"/>
      <c r="NJR2" s="576"/>
      <c r="NJS2" s="577"/>
      <c r="NJT2" s="576"/>
      <c r="NJU2" s="703"/>
      <c r="NJV2" s="705"/>
      <c r="NJW2" s="576"/>
      <c r="NJX2" s="576"/>
      <c r="NJY2" s="577"/>
      <c r="NJZ2" s="576"/>
      <c r="NKA2" s="703"/>
      <c r="NKB2" s="705"/>
      <c r="NKC2" s="576"/>
      <c r="NKD2" s="576"/>
      <c r="NKE2" s="577"/>
      <c r="NKF2" s="576"/>
      <c r="NKG2" s="703"/>
      <c r="NKH2" s="705"/>
      <c r="NKI2" s="576"/>
      <c r="NKJ2" s="576"/>
      <c r="NKK2" s="577"/>
      <c r="NKL2" s="576"/>
      <c r="NKM2" s="703"/>
      <c r="NKN2" s="705"/>
      <c r="NKO2" s="576"/>
      <c r="NKP2" s="576"/>
      <c r="NKQ2" s="577"/>
      <c r="NKR2" s="576"/>
      <c r="NKS2" s="703"/>
      <c r="NKT2" s="705"/>
      <c r="NKU2" s="576"/>
      <c r="NKV2" s="576"/>
      <c r="NKW2" s="577"/>
      <c r="NKX2" s="576"/>
      <c r="NKY2" s="703"/>
      <c r="NKZ2" s="705"/>
      <c r="NLA2" s="576"/>
      <c r="NLB2" s="576"/>
      <c r="NLC2" s="577"/>
      <c r="NLD2" s="576"/>
      <c r="NLE2" s="703"/>
      <c r="NLF2" s="705"/>
      <c r="NLG2" s="576"/>
      <c r="NLH2" s="576"/>
      <c r="NLI2" s="577"/>
      <c r="NLJ2" s="576"/>
      <c r="NLK2" s="703"/>
      <c r="NLL2" s="705"/>
      <c r="NLM2" s="576"/>
      <c r="NLN2" s="576"/>
      <c r="NLO2" s="577"/>
      <c r="NLP2" s="576"/>
      <c r="NLQ2" s="703"/>
      <c r="NLR2" s="705"/>
      <c r="NLS2" s="576"/>
      <c r="NLT2" s="576"/>
      <c r="NLU2" s="577"/>
      <c r="NLV2" s="576"/>
      <c r="NLW2" s="703"/>
      <c r="NLX2" s="705"/>
      <c r="NLY2" s="576"/>
      <c r="NLZ2" s="576"/>
      <c r="NMA2" s="577"/>
      <c r="NMB2" s="576"/>
      <c r="NMC2" s="703"/>
      <c r="NMD2" s="705"/>
      <c r="NME2" s="576"/>
      <c r="NMF2" s="576"/>
      <c r="NMG2" s="577"/>
      <c r="NMH2" s="576"/>
      <c r="NMI2" s="703"/>
      <c r="NMJ2" s="705"/>
      <c r="NMK2" s="576"/>
      <c r="NML2" s="576"/>
      <c r="NMM2" s="577"/>
      <c r="NMN2" s="576"/>
      <c r="NMO2" s="703"/>
      <c r="NMP2" s="705"/>
      <c r="NMQ2" s="576"/>
      <c r="NMR2" s="576"/>
      <c r="NMS2" s="577"/>
      <c r="NMT2" s="576"/>
      <c r="NMU2" s="703"/>
      <c r="NMV2" s="705"/>
      <c r="NMW2" s="576"/>
      <c r="NMX2" s="576"/>
      <c r="NMY2" s="577"/>
      <c r="NMZ2" s="576"/>
      <c r="NNA2" s="703"/>
      <c r="NNB2" s="705"/>
      <c r="NNC2" s="576"/>
      <c r="NND2" s="576"/>
      <c r="NNE2" s="577"/>
      <c r="NNF2" s="576"/>
      <c r="NNG2" s="703"/>
      <c r="NNH2" s="705"/>
      <c r="NNI2" s="576"/>
      <c r="NNJ2" s="576"/>
      <c r="NNK2" s="577"/>
      <c r="NNL2" s="576"/>
      <c r="NNM2" s="703"/>
      <c r="NNN2" s="705"/>
      <c r="NNO2" s="576"/>
      <c r="NNP2" s="576"/>
      <c r="NNQ2" s="577"/>
      <c r="NNR2" s="576"/>
      <c r="NNS2" s="703"/>
      <c r="NNT2" s="705"/>
      <c r="NNU2" s="576"/>
      <c r="NNV2" s="576"/>
      <c r="NNW2" s="577"/>
      <c r="NNX2" s="576"/>
      <c r="NNY2" s="703"/>
      <c r="NNZ2" s="705"/>
      <c r="NOA2" s="576"/>
      <c r="NOB2" s="576"/>
      <c r="NOC2" s="577"/>
      <c r="NOD2" s="576"/>
      <c r="NOE2" s="703"/>
      <c r="NOF2" s="705"/>
      <c r="NOG2" s="576"/>
      <c r="NOH2" s="576"/>
      <c r="NOI2" s="577"/>
      <c r="NOJ2" s="576"/>
      <c r="NOK2" s="703"/>
      <c r="NOL2" s="705"/>
      <c r="NOM2" s="576"/>
      <c r="NON2" s="576"/>
      <c r="NOO2" s="577"/>
      <c r="NOP2" s="576"/>
      <c r="NOQ2" s="703"/>
      <c r="NOR2" s="705"/>
      <c r="NOS2" s="576"/>
      <c r="NOT2" s="576"/>
      <c r="NOU2" s="577"/>
      <c r="NOV2" s="576"/>
      <c r="NOW2" s="703"/>
      <c r="NOX2" s="705"/>
      <c r="NOY2" s="576"/>
      <c r="NOZ2" s="576"/>
      <c r="NPA2" s="577"/>
      <c r="NPB2" s="576"/>
      <c r="NPC2" s="703"/>
      <c r="NPD2" s="705"/>
      <c r="NPE2" s="576"/>
      <c r="NPF2" s="576"/>
      <c r="NPG2" s="577"/>
      <c r="NPH2" s="576"/>
      <c r="NPI2" s="703"/>
      <c r="NPJ2" s="705"/>
      <c r="NPK2" s="576"/>
      <c r="NPL2" s="576"/>
      <c r="NPM2" s="577"/>
      <c r="NPN2" s="576"/>
      <c r="NPO2" s="703"/>
      <c r="NPP2" s="705"/>
      <c r="NPQ2" s="576"/>
      <c r="NPR2" s="576"/>
      <c r="NPS2" s="577"/>
      <c r="NPT2" s="576"/>
      <c r="NPU2" s="703"/>
      <c r="NPV2" s="705"/>
      <c r="NPW2" s="576"/>
      <c r="NPX2" s="576"/>
      <c r="NPY2" s="577"/>
      <c r="NPZ2" s="576"/>
      <c r="NQA2" s="703"/>
      <c r="NQB2" s="705"/>
      <c r="NQC2" s="576"/>
      <c r="NQD2" s="576"/>
      <c r="NQE2" s="577"/>
      <c r="NQF2" s="576"/>
      <c r="NQG2" s="703"/>
      <c r="NQH2" s="705"/>
      <c r="NQI2" s="576"/>
      <c r="NQJ2" s="576"/>
      <c r="NQK2" s="577"/>
      <c r="NQL2" s="576"/>
      <c r="NQM2" s="703"/>
      <c r="NQN2" s="705"/>
      <c r="NQO2" s="576"/>
      <c r="NQP2" s="576"/>
      <c r="NQQ2" s="577"/>
      <c r="NQR2" s="576"/>
      <c r="NQS2" s="703"/>
      <c r="NQT2" s="705"/>
      <c r="NQU2" s="576"/>
      <c r="NQV2" s="576"/>
      <c r="NQW2" s="577"/>
      <c r="NQX2" s="576"/>
      <c r="NQY2" s="703"/>
      <c r="NQZ2" s="705"/>
      <c r="NRA2" s="576"/>
      <c r="NRB2" s="576"/>
      <c r="NRC2" s="577"/>
      <c r="NRD2" s="576"/>
      <c r="NRE2" s="703"/>
      <c r="NRF2" s="705"/>
      <c r="NRG2" s="576"/>
      <c r="NRH2" s="576"/>
      <c r="NRI2" s="577"/>
      <c r="NRJ2" s="576"/>
      <c r="NRK2" s="703"/>
      <c r="NRL2" s="705"/>
      <c r="NRM2" s="576"/>
      <c r="NRN2" s="576"/>
      <c r="NRO2" s="577"/>
      <c r="NRP2" s="576"/>
      <c r="NRQ2" s="703"/>
      <c r="NRR2" s="705"/>
      <c r="NRS2" s="576"/>
      <c r="NRT2" s="576"/>
      <c r="NRU2" s="577"/>
      <c r="NRV2" s="576"/>
      <c r="NRW2" s="703"/>
      <c r="NRX2" s="705"/>
      <c r="NRY2" s="576"/>
      <c r="NRZ2" s="576"/>
      <c r="NSA2" s="577"/>
      <c r="NSB2" s="576"/>
      <c r="NSC2" s="703"/>
      <c r="NSD2" s="705"/>
      <c r="NSE2" s="576"/>
      <c r="NSF2" s="576"/>
      <c r="NSG2" s="577"/>
      <c r="NSH2" s="576"/>
      <c r="NSI2" s="703"/>
      <c r="NSJ2" s="705"/>
      <c r="NSK2" s="576"/>
      <c r="NSL2" s="576"/>
      <c r="NSM2" s="577"/>
      <c r="NSN2" s="576"/>
      <c r="NSO2" s="703"/>
      <c r="NSP2" s="705"/>
      <c r="NSQ2" s="576"/>
      <c r="NSR2" s="576"/>
      <c r="NSS2" s="577"/>
      <c r="NST2" s="576"/>
      <c r="NSU2" s="703"/>
      <c r="NSV2" s="705"/>
      <c r="NSW2" s="576"/>
      <c r="NSX2" s="576"/>
      <c r="NSY2" s="577"/>
      <c r="NSZ2" s="576"/>
      <c r="NTA2" s="703"/>
      <c r="NTB2" s="705"/>
      <c r="NTC2" s="576"/>
      <c r="NTD2" s="576"/>
      <c r="NTE2" s="577"/>
      <c r="NTF2" s="576"/>
      <c r="NTG2" s="703"/>
      <c r="NTH2" s="705"/>
      <c r="NTI2" s="576"/>
      <c r="NTJ2" s="576"/>
      <c r="NTK2" s="577"/>
      <c r="NTL2" s="576"/>
      <c r="NTM2" s="703"/>
      <c r="NTN2" s="705"/>
      <c r="NTO2" s="576"/>
      <c r="NTP2" s="576"/>
      <c r="NTQ2" s="577"/>
      <c r="NTR2" s="576"/>
      <c r="NTS2" s="703"/>
      <c r="NTT2" s="705"/>
      <c r="NTU2" s="576"/>
      <c r="NTV2" s="576"/>
      <c r="NTW2" s="577"/>
      <c r="NTX2" s="576"/>
      <c r="NTY2" s="703"/>
      <c r="NTZ2" s="705"/>
      <c r="NUA2" s="576"/>
      <c r="NUB2" s="576"/>
      <c r="NUC2" s="577"/>
      <c r="NUD2" s="576"/>
      <c r="NUE2" s="703"/>
      <c r="NUF2" s="705"/>
      <c r="NUG2" s="576"/>
      <c r="NUH2" s="576"/>
      <c r="NUI2" s="577"/>
      <c r="NUJ2" s="576"/>
      <c r="NUK2" s="703"/>
      <c r="NUL2" s="705"/>
      <c r="NUM2" s="576"/>
      <c r="NUN2" s="576"/>
      <c r="NUO2" s="577"/>
      <c r="NUP2" s="576"/>
      <c r="NUQ2" s="703"/>
      <c r="NUR2" s="705"/>
      <c r="NUS2" s="576"/>
      <c r="NUT2" s="576"/>
      <c r="NUU2" s="577"/>
      <c r="NUV2" s="576"/>
      <c r="NUW2" s="703"/>
      <c r="NUX2" s="705"/>
      <c r="NUY2" s="576"/>
      <c r="NUZ2" s="576"/>
      <c r="NVA2" s="577"/>
      <c r="NVB2" s="576"/>
      <c r="NVC2" s="703"/>
      <c r="NVD2" s="705"/>
      <c r="NVE2" s="576"/>
      <c r="NVF2" s="576"/>
      <c r="NVG2" s="577"/>
      <c r="NVH2" s="576"/>
      <c r="NVI2" s="703"/>
      <c r="NVJ2" s="705"/>
      <c r="NVK2" s="576"/>
      <c r="NVL2" s="576"/>
      <c r="NVM2" s="577"/>
      <c r="NVN2" s="576"/>
      <c r="NVO2" s="703"/>
      <c r="NVP2" s="705"/>
      <c r="NVQ2" s="576"/>
      <c r="NVR2" s="576"/>
      <c r="NVS2" s="577"/>
      <c r="NVT2" s="576"/>
      <c r="NVU2" s="703"/>
      <c r="NVV2" s="705"/>
      <c r="NVW2" s="576"/>
      <c r="NVX2" s="576"/>
      <c r="NVY2" s="577"/>
      <c r="NVZ2" s="576"/>
      <c r="NWA2" s="703"/>
      <c r="NWB2" s="705"/>
      <c r="NWC2" s="576"/>
      <c r="NWD2" s="576"/>
      <c r="NWE2" s="577"/>
      <c r="NWF2" s="576"/>
      <c r="NWG2" s="703"/>
      <c r="NWH2" s="705"/>
      <c r="NWI2" s="576"/>
      <c r="NWJ2" s="576"/>
      <c r="NWK2" s="577"/>
      <c r="NWL2" s="576"/>
      <c r="NWM2" s="703"/>
      <c r="NWN2" s="705"/>
      <c r="NWO2" s="576"/>
      <c r="NWP2" s="576"/>
      <c r="NWQ2" s="577"/>
      <c r="NWR2" s="576"/>
      <c r="NWS2" s="703"/>
      <c r="NWT2" s="705"/>
      <c r="NWU2" s="576"/>
      <c r="NWV2" s="576"/>
      <c r="NWW2" s="577"/>
      <c r="NWX2" s="576"/>
      <c r="NWY2" s="703"/>
      <c r="NWZ2" s="705"/>
      <c r="NXA2" s="576"/>
      <c r="NXB2" s="576"/>
      <c r="NXC2" s="577"/>
      <c r="NXD2" s="576"/>
      <c r="NXE2" s="703"/>
      <c r="NXF2" s="705"/>
      <c r="NXG2" s="576"/>
      <c r="NXH2" s="576"/>
      <c r="NXI2" s="577"/>
      <c r="NXJ2" s="576"/>
      <c r="NXK2" s="703"/>
      <c r="NXL2" s="705"/>
      <c r="NXM2" s="576"/>
      <c r="NXN2" s="576"/>
      <c r="NXO2" s="577"/>
      <c r="NXP2" s="576"/>
      <c r="NXQ2" s="703"/>
      <c r="NXR2" s="705"/>
      <c r="NXS2" s="576"/>
      <c r="NXT2" s="576"/>
      <c r="NXU2" s="577"/>
      <c r="NXV2" s="576"/>
      <c r="NXW2" s="703"/>
      <c r="NXX2" s="705"/>
      <c r="NXY2" s="576"/>
      <c r="NXZ2" s="576"/>
      <c r="NYA2" s="577"/>
      <c r="NYB2" s="576"/>
      <c r="NYC2" s="703"/>
      <c r="NYD2" s="705"/>
      <c r="NYE2" s="576"/>
      <c r="NYF2" s="576"/>
      <c r="NYG2" s="577"/>
      <c r="NYH2" s="576"/>
      <c r="NYI2" s="703"/>
      <c r="NYJ2" s="705"/>
      <c r="NYK2" s="576"/>
      <c r="NYL2" s="576"/>
      <c r="NYM2" s="577"/>
      <c r="NYN2" s="576"/>
      <c r="NYO2" s="703"/>
      <c r="NYP2" s="705"/>
      <c r="NYQ2" s="576"/>
      <c r="NYR2" s="576"/>
      <c r="NYS2" s="577"/>
      <c r="NYT2" s="576"/>
      <c r="NYU2" s="703"/>
      <c r="NYV2" s="705"/>
      <c r="NYW2" s="576"/>
      <c r="NYX2" s="576"/>
      <c r="NYY2" s="577"/>
      <c r="NYZ2" s="576"/>
      <c r="NZA2" s="703"/>
      <c r="NZB2" s="705"/>
      <c r="NZC2" s="576"/>
      <c r="NZD2" s="576"/>
      <c r="NZE2" s="577"/>
      <c r="NZF2" s="576"/>
      <c r="NZG2" s="703"/>
      <c r="NZH2" s="705"/>
      <c r="NZI2" s="576"/>
      <c r="NZJ2" s="576"/>
      <c r="NZK2" s="577"/>
      <c r="NZL2" s="576"/>
      <c r="NZM2" s="703"/>
      <c r="NZN2" s="705"/>
      <c r="NZO2" s="576"/>
      <c r="NZP2" s="576"/>
      <c r="NZQ2" s="577"/>
      <c r="NZR2" s="576"/>
      <c r="NZS2" s="703"/>
      <c r="NZT2" s="705"/>
      <c r="NZU2" s="576"/>
      <c r="NZV2" s="576"/>
      <c r="NZW2" s="577"/>
      <c r="NZX2" s="576"/>
      <c r="NZY2" s="703"/>
      <c r="NZZ2" s="705"/>
      <c r="OAA2" s="576"/>
      <c r="OAB2" s="576"/>
      <c r="OAC2" s="577"/>
      <c r="OAD2" s="576"/>
      <c r="OAE2" s="703"/>
      <c r="OAF2" s="705"/>
      <c r="OAG2" s="576"/>
      <c r="OAH2" s="576"/>
      <c r="OAI2" s="577"/>
      <c r="OAJ2" s="576"/>
      <c r="OAK2" s="703"/>
      <c r="OAL2" s="705"/>
      <c r="OAM2" s="576"/>
      <c r="OAN2" s="576"/>
      <c r="OAO2" s="577"/>
      <c r="OAP2" s="576"/>
      <c r="OAQ2" s="703"/>
      <c r="OAR2" s="705"/>
      <c r="OAS2" s="576"/>
      <c r="OAT2" s="576"/>
      <c r="OAU2" s="577"/>
      <c r="OAV2" s="576"/>
      <c r="OAW2" s="703"/>
      <c r="OAX2" s="705"/>
      <c r="OAY2" s="576"/>
      <c r="OAZ2" s="576"/>
      <c r="OBA2" s="577"/>
      <c r="OBB2" s="576"/>
      <c r="OBC2" s="703"/>
      <c r="OBD2" s="705"/>
      <c r="OBE2" s="576"/>
      <c r="OBF2" s="576"/>
      <c r="OBG2" s="577"/>
      <c r="OBH2" s="576"/>
      <c r="OBI2" s="703"/>
      <c r="OBJ2" s="705"/>
      <c r="OBK2" s="576"/>
      <c r="OBL2" s="576"/>
      <c r="OBM2" s="577"/>
      <c r="OBN2" s="576"/>
      <c r="OBO2" s="703"/>
      <c r="OBP2" s="705"/>
      <c r="OBQ2" s="576"/>
      <c r="OBR2" s="576"/>
      <c r="OBS2" s="577"/>
      <c r="OBT2" s="576"/>
      <c r="OBU2" s="703"/>
      <c r="OBV2" s="705"/>
      <c r="OBW2" s="576"/>
      <c r="OBX2" s="576"/>
      <c r="OBY2" s="577"/>
      <c r="OBZ2" s="576"/>
      <c r="OCA2" s="703"/>
      <c r="OCB2" s="705"/>
      <c r="OCC2" s="576"/>
      <c r="OCD2" s="576"/>
      <c r="OCE2" s="577"/>
      <c r="OCF2" s="576"/>
      <c r="OCG2" s="703"/>
      <c r="OCH2" s="705"/>
      <c r="OCI2" s="576"/>
      <c r="OCJ2" s="576"/>
      <c r="OCK2" s="577"/>
      <c r="OCL2" s="576"/>
      <c r="OCM2" s="703"/>
      <c r="OCN2" s="705"/>
      <c r="OCO2" s="576"/>
      <c r="OCP2" s="576"/>
      <c r="OCQ2" s="577"/>
      <c r="OCR2" s="576"/>
      <c r="OCS2" s="703"/>
      <c r="OCT2" s="705"/>
      <c r="OCU2" s="576"/>
      <c r="OCV2" s="576"/>
      <c r="OCW2" s="577"/>
      <c r="OCX2" s="576"/>
      <c r="OCY2" s="703"/>
      <c r="OCZ2" s="705"/>
      <c r="ODA2" s="576"/>
      <c r="ODB2" s="576"/>
      <c r="ODC2" s="577"/>
      <c r="ODD2" s="576"/>
      <c r="ODE2" s="703"/>
      <c r="ODF2" s="705"/>
      <c r="ODG2" s="576"/>
      <c r="ODH2" s="576"/>
      <c r="ODI2" s="577"/>
      <c r="ODJ2" s="576"/>
      <c r="ODK2" s="703"/>
      <c r="ODL2" s="705"/>
      <c r="ODM2" s="576"/>
      <c r="ODN2" s="576"/>
      <c r="ODO2" s="577"/>
      <c r="ODP2" s="576"/>
      <c r="ODQ2" s="703"/>
      <c r="ODR2" s="705"/>
      <c r="ODS2" s="576"/>
      <c r="ODT2" s="576"/>
      <c r="ODU2" s="577"/>
      <c r="ODV2" s="576"/>
      <c r="ODW2" s="703"/>
      <c r="ODX2" s="705"/>
      <c r="ODY2" s="576"/>
      <c r="ODZ2" s="576"/>
      <c r="OEA2" s="577"/>
      <c r="OEB2" s="576"/>
      <c r="OEC2" s="703"/>
      <c r="OED2" s="705"/>
      <c r="OEE2" s="576"/>
      <c r="OEF2" s="576"/>
      <c r="OEG2" s="577"/>
      <c r="OEH2" s="576"/>
      <c r="OEI2" s="703"/>
      <c r="OEJ2" s="705"/>
      <c r="OEK2" s="576"/>
      <c r="OEL2" s="576"/>
      <c r="OEM2" s="577"/>
      <c r="OEN2" s="576"/>
      <c r="OEO2" s="703"/>
      <c r="OEP2" s="705"/>
      <c r="OEQ2" s="576"/>
      <c r="OER2" s="576"/>
      <c r="OES2" s="577"/>
      <c r="OET2" s="576"/>
      <c r="OEU2" s="703"/>
      <c r="OEV2" s="705"/>
      <c r="OEW2" s="576"/>
      <c r="OEX2" s="576"/>
      <c r="OEY2" s="577"/>
      <c r="OEZ2" s="576"/>
      <c r="OFA2" s="703"/>
      <c r="OFB2" s="705"/>
      <c r="OFC2" s="576"/>
      <c r="OFD2" s="576"/>
      <c r="OFE2" s="577"/>
      <c r="OFF2" s="576"/>
      <c r="OFG2" s="703"/>
      <c r="OFH2" s="705"/>
      <c r="OFI2" s="576"/>
      <c r="OFJ2" s="576"/>
      <c r="OFK2" s="577"/>
      <c r="OFL2" s="576"/>
      <c r="OFM2" s="703"/>
      <c r="OFN2" s="705"/>
      <c r="OFO2" s="576"/>
      <c r="OFP2" s="576"/>
      <c r="OFQ2" s="577"/>
      <c r="OFR2" s="576"/>
      <c r="OFS2" s="703"/>
      <c r="OFT2" s="705"/>
      <c r="OFU2" s="576"/>
      <c r="OFV2" s="576"/>
      <c r="OFW2" s="577"/>
      <c r="OFX2" s="576"/>
      <c r="OFY2" s="703"/>
      <c r="OFZ2" s="705"/>
      <c r="OGA2" s="576"/>
      <c r="OGB2" s="576"/>
      <c r="OGC2" s="577"/>
      <c r="OGD2" s="576"/>
      <c r="OGE2" s="703"/>
      <c r="OGF2" s="705"/>
      <c r="OGG2" s="576"/>
      <c r="OGH2" s="576"/>
      <c r="OGI2" s="577"/>
      <c r="OGJ2" s="576"/>
      <c r="OGK2" s="703"/>
      <c r="OGL2" s="705"/>
      <c r="OGM2" s="576"/>
      <c r="OGN2" s="576"/>
      <c r="OGO2" s="577"/>
      <c r="OGP2" s="576"/>
      <c r="OGQ2" s="703"/>
      <c r="OGR2" s="705"/>
      <c r="OGS2" s="576"/>
      <c r="OGT2" s="576"/>
      <c r="OGU2" s="577"/>
      <c r="OGV2" s="576"/>
      <c r="OGW2" s="703"/>
      <c r="OGX2" s="705"/>
      <c r="OGY2" s="576"/>
      <c r="OGZ2" s="576"/>
      <c r="OHA2" s="577"/>
      <c r="OHB2" s="576"/>
      <c r="OHC2" s="703"/>
      <c r="OHD2" s="705"/>
      <c r="OHE2" s="576"/>
      <c r="OHF2" s="576"/>
      <c r="OHG2" s="577"/>
      <c r="OHH2" s="576"/>
      <c r="OHI2" s="703"/>
      <c r="OHJ2" s="705"/>
      <c r="OHK2" s="576"/>
      <c r="OHL2" s="576"/>
      <c r="OHM2" s="577"/>
      <c r="OHN2" s="576"/>
      <c r="OHO2" s="703"/>
      <c r="OHP2" s="705"/>
      <c r="OHQ2" s="576"/>
      <c r="OHR2" s="576"/>
      <c r="OHS2" s="577"/>
      <c r="OHT2" s="576"/>
      <c r="OHU2" s="703"/>
      <c r="OHV2" s="705"/>
      <c r="OHW2" s="576"/>
      <c r="OHX2" s="576"/>
      <c r="OHY2" s="577"/>
      <c r="OHZ2" s="576"/>
      <c r="OIA2" s="703"/>
      <c r="OIB2" s="705"/>
      <c r="OIC2" s="576"/>
      <c r="OID2" s="576"/>
      <c r="OIE2" s="577"/>
      <c r="OIF2" s="576"/>
      <c r="OIG2" s="703"/>
      <c r="OIH2" s="705"/>
      <c r="OII2" s="576"/>
      <c r="OIJ2" s="576"/>
      <c r="OIK2" s="577"/>
      <c r="OIL2" s="576"/>
      <c r="OIM2" s="703"/>
      <c r="OIN2" s="705"/>
      <c r="OIO2" s="576"/>
      <c r="OIP2" s="576"/>
      <c r="OIQ2" s="577"/>
      <c r="OIR2" s="576"/>
      <c r="OIS2" s="703"/>
      <c r="OIT2" s="705"/>
      <c r="OIU2" s="576"/>
      <c r="OIV2" s="576"/>
      <c r="OIW2" s="577"/>
      <c r="OIX2" s="576"/>
      <c r="OIY2" s="703"/>
      <c r="OIZ2" s="705"/>
      <c r="OJA2" s="576"/>
      <c r="OJB2" s="576"/>
      <c r="OJC2" s="577"/>
      <c r="OJD2" s="576"/>
      <c r="OJE2" s="703"/>
      <c r="OJF2" s="705"/>
      <c r="OJG2" s="576"/>
      <c r="OJH2" s="576"/>
      <c r="OJI2" s="577"/>
      <c r="OJJ2" s="576"/>
      <c r="OJK2" s="703"/>
      <c r="OJL2" s="705"/>
      <c r="OJM2" s="576"/>
      <c r="OJN2" s="576"/>
      <c r="OJO2" s="577"/>
      <c r="OJP2" s="576"/>
      <c r="OJQ2" s="703"/>
      <c r="OJR2" s="705"/>
      <c r="OJS2" s="576"/>
      <c r="OJT2" s="576"/>
      <c r="OJU2" s="577"/>
      <c r="OJV2" s="576"/>
      <c r="OJW2" s="703"/>
      <c r="OJX2" s="705"/>
      <c r="OJY2" s="576"/>
      <c r="OJZ2" s="576"/>
      <c r="OKA2" s="577"/>
      <c r="OKB2" s="576"/>
      <c r="OKC2" s="703"/>
      <c r="OKD2" s="705"/>
      <c r="OKE2" s="576"/>
      <c r="OKF2" s="576"/>
      <c r="OKG2" s="577"/>
      <c r="OKH2" s="576"/>
      <c r="OKI2" s="703"/>
      <c r="OKJ2" s="705"/>
      <c r="OKK2" s="576"/>
      <c r="OKL2" s="576"/>
      <c r="OKM2" s="577"/>
      <c r="OKN2" s="576"/>
      <c r="OKO2" s="703"/>
      <c r="OKP2" s="705"/>
      <c r="OKQ2" s="576"/>
      <c r="OKR2" s="576"/>
      <c r="OKS2" s="577"/>
      <c r="OKT2" s="576"/>
      <c r="OKU2" s="703"/>
      <c r="OKV2" s="705"/>
      <c r="OKW2" s="576"/>
      <c r="OKX2" s="576"/>
      <c r="OKY2" s="577"/>
      <c r="OKZ2" s="576"/>
      <c r="OLA2" s="703"/>
      <c r="OLB2" s="705"/>
      <c r="OLC2" s="576"/>
      <c r="OLD2" s="576"/>
      <c r="OLE2" s="577"/>
      <c r="OLF2" s="576"/>
      <c r="OLG2" s="703"/>
      <c r="OLH2" s="705"/>
      <c r="OLI2" s="576"/>
      <c r="OLJ2" s="576"/>
      <c r="OLK2" s="577"/>
      <c r="OLL2" s="576"/>
      <c r="OLM2" s="703"/>
      <c r="OLN2" s="705"/>
      <c r="OLO2" s="576"/>
      <c r="OLP2" s="576"/>
      <c r="OLQ2" s="577"/>
      <c r="OLR2" s="576"/>
      <c r="OLS2" s="703"/>
      <c r="OLT2" s="705"/>
      <c r="OLU2" s="576"/>
      <c r="OLV2" s="576"/>
      <c r="OLW2" s="577"/>
      <c r="OLX2" s="576"/>
      <c r="OLY2" s="703"/>
      <c r="OLZ2" s="705"/>
      <c r="OMA2" s="576"/>
      <c r="OMB2" s="576"/>
      <c r="OMC2" s="577"/>
      <c r="OMD2" s="576"/>
      <c r="OME2" s="703"/>
      <c r="OMF2" s="705"/>
      <c r="OMG2" s="576"/>
      <c r="OMH2" s="576"/>
      <c r="OMI2" s="577"/>
      <c r="OMJ2" s="576"/>
      <c r="OMK2" s="703"/>
      <c r="OML2" s="705"/>
      <c r="OMM2" s="576"/>
      <c r="OMN2" s="576"/>
      <c r="OMO2" s="577"/>
      <c r="OMP2" s="576"/>
      <c r="OMQ2" s="703"/>
      <c r="OMR2" s="705"/>
      <c r="OMS2" s="576"/>
      <c r="OMT2" s="576"/>
      <c r="OMU2" s="577"/>
      <c r="OMV2" s="576"/>
      <c r="OMW2" s="703"/>
      <c r="OMX2" s="705"/>
      <c r="OMY2" s="576"/>
      <c r="OMZ2" s="576"/>
      <c r="ONA2" s="577"/>
      <c r="ONB2" s="576"/>
      <c r="ONC2" s="703"/>
      <c r="OND2" s="705"/>
      <c r="ONE2" s="576"/>
      <c r="ONF2" s="576"/>
      <c r="ONG2" s="577"/>
      <c r="ONH2" s="576"/>
      <c r="ONI2" s="703"/>
      <c r="ONJ2" s="705"/>
      <c r="ONK2" s="576"/>
      <c r="ONL2" s="576"/>
      <c r="ONM2" s="577"/>
      <c r="ONN2" s="576"/>
      <c r="ONO2" s="703"/>
      <c r="ONP2" s="705"/>
      <c r="ONQ2" s="576"/>
      <c r="ONR2" s="576"/>
      <c r="ONS2" s="577"/>
      <c r="ONT2" s="576"/>
      <c r="ONU2" s="703"/>
      <c r="ONV2" s="705"/>
      <c r="ONW2" s="576"/>
      <c r="ONX2" s="576"/>
      <c r="ONY2" s="577"/>
      <c r="ONZ2" s="576"/>
      <c r="OOA2" s="703"/>
      <c r="OOB2" s="705"/>
      <c r="OOC2" s="576"/>
      <c r="OOD2" s="576"/>
      <c r="OOE2" s="577"/>
      <c r="OOF2" s="576"/>
      <c r="OOG2" s="703"/>
      <c r="OOH2" s="705"/>
      <c r="OOI2" s="576"/>
      <c r="OOJ2" s="576"/>
      <c r="OOK2" s="577"/>
      <c r="OOL2" s="576"/>
      <c r="OOM2" s="703"/>
      <c r="OON2" s="705"/>
      <c r="OOO2" s="576"/>
      <c r="OOP2" s="576"/>
      <c r="OOQ2" s="577"/>
      <c r="OOR2" s="576"/>
      <c r="OOS2" s="703"/>
      <c r="OOT2" s="705"/>
      <c r="OOU2" s="576"/>
      <c r="OOV2" s="576"/>
      <c r="OOW2" s="577"/>
      <c r="OOX2" s="576"/>
      <c r="OOY2" s="703"/>
      <c r="OOZ2" s="705"/>
      <c r="OPA2" s="576"/>
      <c r="OPB2" s="576"/>
      <c r="OPC2" s="577"/>
      <c r="OPD2" s="576"/>
      <c r="OPE2" s="703"/>
      <c r="OPF2" s="705"/>
      <c r="OPG2" s="576"/>
      <c r="OPH2" s="576"/>
      <c r="OPI2" s="577"/>
      <c r="OPJ2" s="576"/>
      <c r="OPK2" s="703"/>
      <c r="OPL2" s="705"/>
      <c r="OPM2" s="576"/>
      <c r="OPN2" s="576"/>
      <c r="OPO2" s="577"/>
      <c r="OPP2" s="576"/>
      <c r="OPQ2" s="703"/>
      <c r="OPR2" s="705"/>
      <c r="OPS2" s="576"/>
      <c r="OPT2" s="576"/>
      <c r="OPU2" s="577"/>
      <c r="OPV2" s="576"/>
      <c r="OPW2" s="703"/>
      <c r="OPX2" s="705"/>
      <c r="OPY2" s="576"/>
      <c r="OPZ2" s="576"/>
      <c r="OQA2" s="577"/>
      <c r="OQB2" s="576"/>
      <c r="OQC2" s="703"/>
      <c r="OQD2" s="705"/>
      <c r="OQE2" s="576"/>
      <c r="OQF2" s="576"/>
      <c r="OQG2" s="577"/>
      <c r="OQH2" s="576"/>
      <c r="OQI2" s="703"/>
      <c r="OQJ2" s="705"/>
      <c r="OQK2" s="576"/>
      <c r="OQL2" s="576"/>
      <c r="OQM2" s="577"/>
      <c r="OQN2" s="576"/>
      <c r="OQO2" s="703"/>
      <c r="OQP2" s="705"/>
      <c r="OQQ2" s="576"/>
      <c r="OQR2" s="576"/>
      <c r="OQS2" s="577"/>
      <c r="OQT2" s="576"/>
      <c r="OQU2" s="703"/>
      <c r="OQV2" s="705"/>
      <c r="OQW2" s="576"/>
      <c r="OQX2" s="576"/>
      <c r="OQY2" s="577"/>
      <c r="OQZ2" s="576"/>
      <c r="ORA2" s="703"/>
      <c r="ORB2" s="705"/>
      <c r="ORC2" s="576"/>
      <c r="ORD2" s="576"/>
      <c r="ORE2" s="577"/>
      <c r="ORF2" s="576"/>
      <c r="ORG2" s="703"/>
      <c r="ORH2" s="705"/>
      <c r="ORI2" s="576"/>
      <c r="ORJ2" s="576"/>
      <c r="ORK2" s="577"/>
      <c r="ORL2" s="576"/>
      <c r="ORM2" s="703"/>
      <c r="ORN2" s="705"/>
      <c r="ORO2" s="576"/>
      <c r="ORP2" s="576"/>
      <c r="ORQ2" s="577"/>
      <c r="ORR2" s="576"/>
      <c r="ORS2" s="703"/>
      <c r="ORT2" s="705"/>
      <c r="ORU2" s="576"/>
      <c r="ORV2" s="576"/>
      <c r="ORW2" s="577"/>
      <c r="ORX2" s="576"/>
      <c r="ORY2" s="703"/>
      <c r="ORZ2" s="705"/>
      <c r="OSA2" s="576"/>
      <c r="OSB2" s="576"/>
      <c r="OSC2" s="577"/>
      <c r="OSD2" s="576"/>
      <c r="OSE2" s="703"/>
      <c r="OSF2" s="705"/>
      <c r="OSG2" s="576"/>
      <c r="OSH2" s="576"/>
      <c r="OSI2" s="577"/>
      <c r="OSJ2" s="576"/>
      <c r="OSK2" s="703"/>
      <c r="OSL2" s="705"/>
      <c r="OSM2" s="576"/>
      <c r="OSN2" s="576"/>
      <c r="OSO2" s="577"/>
      <c r="OSP2" s="576"/>
      <c r="OSQ2" s="703"/>
      <c r="OSR2" s="705"/>
      <c r="OSS2" s="576"/>
      <c r="OST2" s="576"/>
      <c r="OSU2" s="577"/>
      <c r="OSV2" s="576"/>
      <c r="OSW2" s="703"/>
      <c r="OSX2" s="705"/>
      <c r="OSY2" s="576"/>
      <c r="OSZ2" s="576"/>
      <c r="OTA2" s="577"/>
      <c r="OTB2" s="576"/>
      <c r="OTC2" s="703"/>
      <c r="OTD2" s="705"/>
      <c r="OTE2" s="576"/>
      <c r="OTF2" s="576"/>
      <c r="OTG2" s="577"/>
      <c r="OTH2" s="576"/>
      <c r="OTI2" s="703"/>
      <c r="OTJ2" s="705"/>
      <c r="OTK2" s="576"/>
      <c r="OTL2" s="576"/>
      <c r="OTM2" s="577"/>
      <c r="OTN2" s="576"/>
      <c r="OTO2" s="703"/>
      <c r="OTP2" s="705"/>
      <c r="OTQ2" s="576"/>
      <c r="OTR2" s="576"/>
      <c r="OTS2" s="577"/>
      <c r="OTT2" s="576"/>
      <c r="OTU2" s="703"/>
      <c r="OTV2" s="705"/>
      <c r="OTW2" s="576"/>
      <c r="OTX2" s="576"/>
      <c r="OTY2" s="577"/>
      <c r="OTZ2" s="576"/>
      <c r="OUA2" s="703"/>
      <c r="OUB2" s="705"/>
      <c r="OUC2" s="576"/>
      <c r="OUD2" s="576"/>
      <c r="OUE2" s="577"/>
      <c r="OUF2" s="576"/>
      <c r="OUG2" s="703"/>
      <c r="OUH2" s="705"/>
      <c r="OUI2" s="576"/>
      <c r="OUJ2" s="576"/>
      <c r="OUK2" s="577"/>
      <c r="OUL2" s="576"/>
      <c r="OUM2" s="703"/>
      <c r="OUN2" s="705"/>
      <c r="OUO2" s="576"/>
      <c r="OUP2" s="576"/>
      <c r="OUQ2" s="577"/>
      <c r="OUR2" s="576"/>
      <c r="OUS2" s="703"/>
      <c r="OUT2" s="705"/>
      <c r="OUU2" s="576"/>
      <c r="OUV2" s="576"/>
      <c r="OUW2" s="577"/>
      <c r="OUX2" s="576"/>
      <c r="OUY2" s="703"/>
      <c r="OUZ2" s="705"/>
      <c r="OVA2" s="576"/>
      <c r="OVB2" s="576"/>
      <c r="OVC2" s="577"/>
      <c r="OVD2" s="576"/>
      <c r="OVE2" s="703"/>
      <c r="OVF2" s="705"/>
      <c r="OVG2" s="576"/>
      <c r="OVH2" s="576"/>
      <c r="OVI2" s="577"/>
      <c r="OVJ2" s="576"/>
      <c r="OVK2" s="703"/>
      <c r="OVL2" s="705"/>
      <c r="OVM2" s="576"/>
      <c r="OVN2" s="576"/>
      <c r="OVO2" s="577"/>
      <c r="OVP2" s="576"/>
      <c r="OVQ2" s="703"/>
      <c r="OVR2" s="705"/>
      <c r="OVS2" s="576"/>
      <c r="OVT2" s="576"/>
      <c r="OVU2" s="577"/>
      <c r="OVV2" s="576"/>
      <c r="OVW2" s="703"/>
      <c r="OVX2" s="705"/>
      <c r="OVY2" s="576"/>
      <c r="OVZ2" s="576"/>
      <c r="OWA2" s="577"/>
      <c r="OWB2" s="576"/>
      <c r="OWC2" s="703"/>
      <c r="OWD2" s="705"/>
      <c r="OWE2" s="576"/>
      <c r="OWF2" s="576"/>
      <c r="OWG2" s="577"/>
      <c r="OWH2" s="576"/>
      <c r="OWI2" s="703"/>
      <c r="OWJ2" s="705"/>
      <c r="OWK2" s="576"/>
      <c r="OWL2" s="576"/>
      <c r="OWM2" s="577"/>
      <c r="OWN2" s="576"/>
      <c r="OWO2" s="703"/>
      <c r="OWP2" s="705"/>
      <c r="OWQ2" s="576"/>
      <c r="OWR2" s="576"/>
      <c r="OWS2" s="577"/>
      <c r="OWT2" s="576"/>
      <c r="OWU2" s="703"/>
      <c r="OWV2" s="705"/>
      <c r="OWW2" s="576"/>
      <c r="OWX2" s="576"/>
      <c r="OWY2" s="577"/>
      <c r="OWZ2" s="576"/>
      <c r="OXA2" s="703"/>
      <c r="OXB2" s="705"/>
      <c r="OXC2" s="576"/>
      <c r="OXD2" s="576"/>
      <c r="OXE2" s="577"/>
      <c r="OXF2" s="576"/>
      <c r="OXG2" s="703"/>
      <c r="OXH2" s="705"/>
      <c r="OXI2" s="576"/>
      <c r="OXJ2" s="576"/>
      <c r="OXK2" s="577"/>
      <c r="OXL2" s="576"/>
      <c r="OXM2" s="703"/>
      <c r="OXN2" s="705"/>
      <c r="OXO2" s="576"/>
      <c r="OXP2" s="576"/>
      <c r="OXQ2" s="577"/>
      <c r="OXR2" s="576"/>
      <c r="OXS2" s="703"/>
      <c r="OXT2" s="705"/>
      <c r="OXU2" s="576"/>
      <c r="OXV2" s="576"/>
      <c r="OXW2" s="577"/>
      <c r="OXX2" s="576"/>
      <c r="OXY2" s="703"/>
      <c r="OXZ2" s="705"/>
      <c r="OYA2" s="576"/>
      <c r="OYB2" s="576"/>
      <c r="OYC2" s="577"/>
      <c r="OYD2" s="576"/>
      <c r="OYE2" s="703"/>
      <c r="OYF2" s="705"/>
      <c r="OYG2" s="576"/>
      <c r="OYH2" s="576"/>
      <c r="OYI2" s="577"/>
      <c r="OYJ2" s="576"/>
      <c r="OYK2" s="703"/>
      <c r="OYL2" s="705"/>
      <c r="OYM2" s="576"/>
      <c r="OYN2" s="576"/>
      <c r="OYO2" s="577"/>
      <c r="OYP2" s="576"/>
      <c r="OYQ2" s="703"/>
      <c r="OYR2" s="705"/>
      <c r="OYS2" s="576"/>
      <c r="OYT2" s="576"/>
      <c r="OYU2" s="577"/>
      <c r="OYV2" s="576"/>
      <c r="OYW2" s="703"/>
      <c r="OYX2" s="705"/>
      <c r="OYY2" s="576"/>
      <c r="OYZ2" s="576"/>
      <c r="OZA2" s="577"/>
      <c r="OZB2" s="576"/>
      <c r="OZC2" s="703"/>
      <c r="OZD2" s="705"/>
      <c r="OZE2" s="576"/>
      <c r="OZF2" s="576"/>
      <c r="OZG2" s="577"/>
      <c r="OZH2" s="576"/>
      <c r="OZI2" s="703"/>
      <c r="OZJ2" s="705"/>
      <c r="OZK2" s="576"/>
      <c r="OZL2" s="576"/>
      <c r="OZM2" s="577"/>
      <c r="OZN2" s="576"/>
      <c r="OZO2" s="703"/>
      <c r="OZP2" s="705"/>
      <c r="OZQ2" s="576"/>
      <c r="OZR2" s="576"/>
      <c r="OZS2" s="577"/>
      <c r="OZT2" s="576"/>
      <c r="OZU2" s="703"/>
      <c r="OZV2" s="705"/>
      <c r="OZW2" s="576"/>
      <c r="OZX2" s="576"/>
      <c r="OZY2" s="577"/>
      <c r="OZZ2" s="576"/>
      <c r="PAA2" s="703"/>
      <c r="PAB2" s="705"/>
      <c r="PAC2" s="576"/>
      <c r="PAD2" s="576"/>
      <c r="PAE2" s="577"/>
      <c r="PAF2" s="576"/>
      <c r="PAG2" s="703"/>
      <c r="PAH2" s="705"/>
      <c r="PAI2" s="576"/>
      <c r="PAJ2" s="576"/>
      <c r="PAK2" s="577"/>
      <c r="PAL2" s="576"/>
      <c r="PAM2" s="703"/>
      <c r="PAN2" s="705"/>
      <c r="PAO2" s="576"/>
      <c r="PAP2" s="576"/>
      <c r="PAQ2" s="577"/>
      <c r="PAR2" s="576"/>
      <c r="PAS2" s="703"/>
      <c r="PAT2" s="705"/>
      <c r="PAU2" s="576"/>
      <c r="PAV2" s="576"/>
      <c r="PAW2" s="577"/>
      <c r="PAX2" s="576"/>
      <c r="PAY2" s="703"/>
      <c r="PAZ2" s="705"/>
      <c r="PBA2" s="576"/>
      <c r="PBB2" s="576"/>
      <c r="PBC2" s="577"/>
      <c r="PBD2" s="576"/>
      <c r="PBE2" s="703"/>
      <c r="PBF2" s="705"/>
      <c r="PBG2" s="576"/>
      <c r="PBH2" s="576"/>
      <c r="PBI2" s="577"/>
      <c r="PBJ2" s="576"/>
      <c r="PBK2" s="703"/>
      <c r="PBL2" s="705"/>
      <c r="PBM2" s="576"/>
      <c r="PBN2" s="576"/>
      <c r="PBO2" s="577"/>
      <c r="PBP2" s="576"/>
      <c r="PBQ2" s="703"/>
      <c r="PBR2" s="705"/>
      <c r="PBS2" s="576"/>
      <c r="PBT2" s="576"/>
      <c r="PBU2" s="577"/>
      <c r="PBV2" s="576"/>
      <c r="PBW2" s="703"/>
      <c r="PBX2" s="705"/>
      <c r="PBY2" s="576"/>
      <c r="PBZ2" s="576"/>
      <c r="PCA2" s="577"/>
      <c r="PCB2" s="576"/>
      <c r="PCC2" s="703"/>
      <c r="PCD2" s="705"/>
      <c r="PCE2" s="576"/>
      <c r="PCF2" s="576"/>
      <c r="PCG2" s="577"/>
      <c r="PCH2" s="576"/>
      <c r="PCI2" s="703"/>
      <c r="PCJ2" s="705"/>
      <c r="PCK2" s="576"/>
      <c r="PCL2" s="576"/>
      <c r="PCM2" s="577"/>
      <c r="PCN2" s="576"/>
      <c r="PCO2" s="703"/>
      <c r="PCP2" s="705"/>
      <c r="PCQ2" s="576"/>
      <c r="PCR2" s="576"/>
      <c r="PCS2" s="577"/>
      <c r="PCT2" s="576"/>
      <c r="PCU2" s="703"/>
      <c r="PCV2" s="705"/>
      <c r="PCW2" s="576"/>
      <c r="PCX2" s="576"/>
      <c r="PCY2" s="577"/>
      <c r="PCZ2" s="576"/>
      <c r="PDA2" s="703"/>
      <c r="PDB2" s="705"/>
      <c r="PDC2" s="576"/>
      <c r="PDD2" s="576"/>
      <c r="PDE2" s="577"/>
      <c r="PDF2" s="576"/>
      <c r="PDG2" s="703"/>
      <c r="PDH2" s="705"/>
      <c r="PDI2" s="576"/>
      <c r="PDJ2" s="576"/>
      <c r="PDK2" s="577"/>
      <c r="PDL2" s="576"/>
      <c r="PDM2" s="703"/>
      <c r="PDN2" s="705"/>
      <c r="PDO2" s="576"/>
      <c r="PDP2" s="576"/>
      <c r="PDQ2" s="577"/>
      <c r="PDR2" s="576"/>
      <c r="PDS2" s="703"/>
      <c r="PDT2" s="705"/>
      <c r="PDU2" s="576"/>
      <c r="PDV2" s="576"/>
      <c r="PDW2" s="577"/>
      <c r="PDX2" s="576"/>
      <c r="PDY2" s="703"/>
      <c r="PDZ2" s="705"/>
      <c r="PEA2" s="576"/>
      <c r="PEB2" s="576"/>
      <c r="PEC2" s="577"/>
      <c r="PED2" s="576"/>
      <c r="PEE2" s="703"/>
      <c r="PEF2" s="705"/>
      <c r="PEG2" s="576"/>
      <c r="PEH2" s="576"/>
      <c r="PEI2" s="577"/>
      <c r="PEJ2" s="576"/>
      <c r="PEK2" s="703"/>
      <c r="PEL2" s="705"/>
      <c r="PEM2" s="576"/>
      <c r="PEN2" s="576"/>
      <c r="PEO2" s="577"/>
      <c r="PEP2" s="576"/>
      <c r="PEQ2" s="703"/>
      <c r="PER2" s="705"/>
      <c r="PES2" s="576"/>
      <c r="PET2" s="576"/>
      <c r="PEU2" s="577"/>
      <c r="PEV2" s="576"/>
      <c r="PEW2" s="703"/>
      <c r="PEX2" s="705"/>
      <c r="PEY2" s="576"/>
      <c r="PEZ2" s="576"/>
      <c r="PFA2" s="577"/>
      <c r="PFB2" s="576"/>
      <c r="PFC2" s="703"/>
      <c r="PFD2" s="705"/>
      <c r="PFE2" s="576"/>
      <c r="PFF2" s="576"/>
      <c r="PFG2" s="577"/>
      <c r="PFH2" s="576"/>
      <c r="PFI2" s="703"/>
      <c r="PFJ2" s="705"/>
      <c r="PFK2" s="576"/>
      <c r="PFL2" s="576"/>
      <c r="PFM2" s="577"/>
      <c r="PFN2" s="576"/>
      <c r="PFO2" s="703"/>
      <c r="PFP2" s="705"/>
      <c r="PFQ2" s="576"/>
      <c r="PFR2" s="576"/>
      <c r="PFS2" s="577"/>
      <c r="PFT2" s="576"/>
      <c r="PFU2" s="703"/>
      <c r="PFV2" s="705"/>
      <c r="PFW2" s="576"/>
      <c r="PFX2" s="576"/>
      <c r="PFY2" s="577"/>
      <c r="PFZ2" s="576"/>
      <c r="PGA2" s="703"/>
      <c r="PGB2" s="705"/>
      <c r="PGC2" s="576"/>
      <c r="PGD2" s="576"/>
      <c r="PGE2" s="577"/>
      <c r="PGF2" s="576"/>
      <c r="PGG2" s="703"/>
      <c r="PGH2" s="705"/>
      <c r="PGI2" s="576"/>
      <c r="PGJ2" s="576"/>
      <c r="PGK2" s="577"/>
      <c r="PGL2" s="576"/>
      <c r="PGM2" s="703"/>
      <c r="PGN2" s="705"/>
      <c r="PGO2" s="576"/>
      <c r="PGP2" s="576"/>
      <c r="PGQ2" s="577"/>
      <c r="PGR2" s="576"/>
      <c r="PGS2" s="703"/>
      <c r="PGT2" s="705"/>
      <c r="PGU2" s="576"/>
      <c r="PGV2" s="576"/>
      <c r="PGW2" s="577"/>
      <c r="PGX2" s="576"/>
      <c r="PGY2" s="703"/>
      <c r="PGZ2" s="705"/>
      <c r="PHA2" s="576"/>
      <c r="PHB2" s="576"/>
      <c r="PHC2" s="577"/>
      <c r="PHD2" s="576"/>
      <c r="PHE2" s="703"/>
      <c r="PHF2" s="705"/>
      <c r="PHG2" s="576"/>
      <c r="PHH2" s="576"/>
      <c r="PHI2" s="577"/>
      <c r="PHJ2" s="576"/>
      <c r="PHK2" s="703"/>
      <c r="PHL2" s="705"/>
      <c r="PHM2" s="576"/>
      <c r="PHN2" s="576"/>
      <c r="PHO2" s="577"/>
      <c r="PHP2" s="576"/>
      <c r="PHQ2" s="703"/>
      <c r="PHR2" s="705"/>
      <c r="PHS2" s="576"/>
      <c r="PHT2" s="576"/>
      <c r="PHU2" s="577"/>
      <c r="PHV2" s="576"/>
      <c r="PHW2" s="703"/>
      <c r="PHX2" s="705"/>
      <c r="PHY2" s="576"/>
      <c r="PHZ2" s="576"/>
      <c r="PIA2" s="577"/>
      <c r="PIB2" s="576"/>
      <c r="PIC2" s="703"/>
      <c r="PID2" s="705"/>
      <c r="PIE2" s="576"/>
      <c r="PIF2" s="576"/>
      <c r="PIG2" s="577"/>
      <c r="PIH2" s="576"/>
      <c r="PII2" s="703"/>
      <c r="PIJ2" s="705"/>
      <c r="PIK2" s="576"/>
      <c r="PIL2" s="576"/>
      <c r="PIM2" s="577"/>
      <c r="PIN2" s="576"/>
      <c r="PIO2" s="703"/>
      <c r="PIP2" s="705"/>
      <c r="PIQ2" s="576"/>
      <c r="PIR2" s="576"/>
      <c r="PIS2" s="577"/>
      <c r="PIT2" s="576"/>
      <c r="PIU2" s="703"/>
      <c r="PIV2" s="705"/>
      <c r="PIW2" s="576"/>
      <c r="PIX2" s="576"/>
      <c r="PIY2" s="577"/>
      <c r="PIZ2" s="576"/>
      <c r="PJA2" s="703"/>
      <c r="PJB2" s="705"/>
      <c r="PJC2" s="576"/>
      <c r="PJD2" s="576"/>
      <c r="PJE2" s="577"/>
      <c r="PJF2" s="576"/>
      <c r="PJG2" s="703"/>
      <c r="PJH2" s="705"/>
      <c r="PJI2" s="576"/>
      <c r="PJJ2" s="576"/>
      <c r="PJK2" s="577"/>
      <c r="PJL2" s="576"/>
      <c r="PJM2" s="703"/>
      <c r="PJN2" s="705"/>
      <c r="PJO2" s="576"/>
      <c r="PJP2" s="576"/>
      <c r="PJQ2" s="577"/>
      <c r="PJR2" s="576"/>
      <c r="PJS2" s="703"/>
      <c r="PJT2" s="705"/>
      <c r="PJU2" s="576"/>
      <c r="PJV2" s="576"/>
      <c r="PJW2" s="577"/>
      <c r="PJX2" s="576"/>
      <c r="PJY2" s="703"/>
      <c r="PJZ2" s="705"/>
      <c r="PKA2" s="576"/>
      <c r="PKB2" s="576"/>
      <c r="PKC2" s="577"/>
      <c r="PKD2" s="576"/>
      <c r="PKE2" s="703"/>
      <c r="PKF2" s="705"/>
      <c r="PKG2" s="576"/>
      <c r="PKH2" s="576"/>
      <c r="PKI2" s="577"/>
      <c r="PKJ2" s="576"/>
      <c r="PKK2" s="703"/>
      <c r="PKL2" s="705"/>
      <c r="PKM2" s="576"/>
      <c r="PKN2" s="576"/>
      <c r="PKO2" s="577"/>
      <c r="PKP2" s="576"/>
      <c r="PKQ2" s="703"/>
      <c r="PKR2" s="705"/>
      <c r="PKS2" s="576"/>
      <c r="PKT2" s="576"/>
      <c r="PKU2" s="577"/>
      <c r="PKV2" s="576"/>
      <c r="PKW2" s="703"/>
      <c r="PKX2" s="705"/>
      <c r="PKY2" s="576"/>
      <c r="PKZ2" s="576"/>
      <c r="PLA2" s="577"/>
      <c r="PLB2" s="576"/>
      <c r="PLC2" s="703"/>
      <c r="PLD2" s="705"/>
      <c r="PLE2" s="576"/>
      <c r="PLF2" s="576"/>
      <c r="PLG2" s="577"/>
      <c r="PLH2" s="576"/>
      <c r="PLI2" s="703"/>
      <c r="PLJ2" s="705"/>
      <c r="PLK2" s="576"/>
      <c r="PLL2" s="576"/>
      <c r="PLM2" s="577"/>
      <c r="PLN2" s="576"/>
      <c r="PLO2" s="703"/>
      <c r="PLP2" s="705"/>
      <c r="PLQ2" s="576"/>
      <c r="PLR2" s="576"/>
      <c r="PLS2" s="577"/>
      <c r="PLT2" s="576"/>
      <c r="PLU2" s="703"/>
      <c r="PLV2" s="705"/>
      <c r="PLW2" s="576"/>
      <c r="PLX2" s="576"/>
      <c r="PLY2" s="577"/>
      <c r="PLZ2" s="576"/>
      <c r="PMA2" s="703"/>
      <c r="PMB2" s="705"/>
      <c r="PMC2" s="576"/>
      <c r="PMD2" s="576"/>
      <c r="PME2" s="577"/>
      <c r="PMF2" s="576"/>
      <c r="PMG2" s="703"/>
      <c r="PMH2" s="705"/>
      <c r="PMI2" s="576"/>
      <c r="PMJ2" s="576"/>
      <c r="PMK2" s="577"/>
      <c r="PML2" s="576"/>
      <c r="PMM2" s="703"/>
      <c r="PMN2" s="705"/>
      <c r="PMO2" s="576"/>
      <c r="PMP2" s="576"/>
      <c r="PMQ2" s="577"/>
      <c r="PMR2" s="576"/>
      <c r="PMS2" s="703"/>
      <c r="PMT2" s="705"/>
      <c r="PMU2" s="576"/>
      <c r="PMV2" s="576"/>
      <c r="PMW2" s="577"/>
      <c r="PMX2" s="576"/>
      <c r="PMY2" s="703"/>
      <c r="PMZ2" s="705"/>
      <c r="PNA2" s="576"/>
      <c r="PNB2" s="576"/>
      <c r="PNC2" s="577"/>
      <c r="PND2" s="576"/>
      <c r="PNE2" s="703"/>
      <c r="PNF2" s="705"/>
      <c r="PNG2" s="576"/>
      <c r="PNH2" s="576"/>
      <c r="PNI2" s="577"/>
      <c r="PNJ2" s="576"/>
      <c r="PNK2" s="703"/>
      <c r="PNL2" s="705"/>
      <c r="PNM2" s="576"/>
      <c r="PNN2" s="576"/>
      <c r="PNO2" s="577"/>
      <c r="PNP2" s="576"/>
      <c r="PNQ2" s="703"/>
      <c r="PNR2" s="705"/>
      <c r="PNS2" s="576"/>
      <c r="PNT2" s="576"/>
      <c r="PNU2" s="577"/>
      <c r="PNV2" s="576"/>
      <c r="PNW2" s="703"/>
      <c r="PNX2" s="705"/>
      <c r="PNY2" s="576"/>
      <c r="PNZ2" s="576"/>
      <c r="POA2" s="577"/>
      <c r="POB2" s="576"/>
      <c r="POC2" s="703"/>
      <c r="POD2" s="705"/>
      <c r="POE2" s="576"/>
      <c r="POF2" s="576"/>
      <c r="POG2" s="577"/>
      <c r="POH2" s="576"/>
      <c r="POI2" s="703"/>
      <c r="POJ2" s="705"/>
      <c r="POK2" s="576"/>
      <c r="POL2" s="576"/>
      <c r="POM2" s="577"/>
      <c r="PON2" s="576"/>
      <c r="POO2" s="703"/>
      <c r="POP2" s="705"/>
      <c r="POQ2" s="576"/>
      <c r="POR2" s="576"/>
      <c r="POS2" s="577"/>
      <c r="POT2" s="576"/>
      <c r="POU2" s="703"/>
      <c r="POV2" s="705"/>
      <c r="POW2" s="576"/>
      <c r="POX2" s="576"/>
      <c r="POY2" s="577"/>
      <c r="POZ2" s="576"/>
      <c r="PPA2" s="703"/>
      <c r="PPB2" s="705"/>
      <c r="PPC2" s="576"/>
      <c r="PPD2" s="576"/>
      <c r="PPE2" s="577"/>
      <c r="PPF2" s="576"/>
      <c r="PPG2" s="703"/>
      <c r="PPH2" s="705"/>
      <c r="PPI2" s="576"/>
      <c r="PPJ2" s="576"/>
      <c r="PPK2" s="577"/>
      <c r="PPL2" s="576"/>
      <c r="PPM2" s="703"/>
      <c r="PPN2" s="705"/>
      <c r="PPO2" s="576"/>
      <c r="PPP2" s="576"/>
      <c r="PPQ2" s="577"/>
      <c r="PPR2" s="576"/>
      <c r="PPS2" s="703"/>
      <c r="PPT2" s="705"/>
      <c r="PPU2" s="576"/>
      <c r="PPV2" s="576"/>
      <c r="PPW2" s="577"/>
      <c r="PPX2" s="576"/>
      <c r="PPY2" s="703"/>
      <c r="PPZ2" s="705"/>
      <c r="PQA2" s="576"/>
      <c r="PQB2" s="576"/>
      <c r="PQC2" s="577"/>
      <c r="PQD2" s="576"/>
      <c r="PQE2" s="703"/>
      <c r="PQF2" s="705"/>
      <c r="PQG2" s="576"/>
      <c r="PQH2" s="576"/>
      <c r="PQI2" s="577"/>
      <c r="PQJ2" s="576"/>
      <c r="PQK2" s="703"/>
      <c r="PQL2" s="705"/>
      <c r="PQM2" s="576"/>
      <c r="PQN2" s="576"/>
      <c r="PQO2" s="577"/>
      <c r="PQP2" s="576"/>
      <c r="PQQ2" s="703"/>
      <c r="PQR2" s="705"/>
      <c r="PQS2" s="576"/>
      <c r="PQT2" s="576"/>
      <c r="PQU2" s="577"/>
      <c r="PQV2" s="576"/>
      <c r="PQW2" s="703"/>
      <c r="PQX2" s="705"/>
      <c r="PQY2" s="576"/>
      <c r="PQZ2" s="576"/>
      <c r="PRA2" s="577"/>
      <c r="PRB2" s="576"/>
      <c r="PRC2" s="703"/>
      <c r="PRD2" s="705"/>
      <c r="PRE2" s="576"/>
      <c r="PRF2" s="576"/>
      <c r="PRG2" s="577"/>
      <c r="PRH2" s="576"/>
      <c r="PRI2" s="703"/>
      <c r="PRJ2" s="705"/>
      <c r="PRK2" s="576"/>
      <c r="PRL2" s="576"/>
      <c r="PRM2" s="577"/>
      <c r="PRN2" s="576"/>
      <c r="PRO2" s="703"/>
      <c r="PRP2" s="705"/>
      <c r="PRQ2" s="576"/>
      <c r="PRR2" s="576"/>
      <c r="PRS2" s="577"/>
      <c r="PRT2" s="576"/>
      <c r="PRU2" s="703"/>
      <c r="PRV2" s="705"/>
      <c r="PRW2" s="576"/>
      <c r="PRX2" s="576"/>
      <c r="PRY2" s="577"/>
      <c r="PRZ2" s="576"/>
      <c r="PSA2" s="703"/>
      <c r="PSB2" s="705"/>
      <c r="PSC2" s="576"/>
      <c r="PSD2" s="576"/>
      <c r="PSE2" s="577"/>
      <c r="PSF2" s="576"/>
      <c r="PSG2" s="703"/>
      <c r="PSH2" s="705"/>
      <c r="PSI2" s="576"/>
      <c r="PSJ2" s="576"/>
      <c r="PSK2" s="577"/>
      <c r="PSL2" s="576"/>
      <c r="PSM2" s="703"/>
      <c r="PSN2" s="705"/>
      <c r="PSO2" s="576"/>
      <c r="PSP2" s="576"/>
      <c r="PSQ2" s="577"/>
      <c r="PSR2" s="576"/>
      <c r="PSS2" s="703"/>
      <c r="PST2" s="705"/>
      <c r="PSU2" s="576"/>
      <c r="PSV2" s="576"/>
      <c r="PSW2" s="577"/>
      <c r="PSX2" s="576"/>
      <c r="PSY2" s="703"/>
      <c r="PSZ2" s="705"/>
      <c r="PTA2" s="576"/>
      <c r="PTB2" s="576"/>
      <c r="PTC2" s="577"/>
      <c r="PTD2" s="576"/>
      <c r="PTE2" s="703"/>
      <c r="PTF2" s="705"/>
      <c r="PTG2" s="576"/>
      <c r="PTH2" s="576"/>
      <c r="PTI2" s="577"/>
      <c r="PTJ2" s="576"/>
      <c r="PTK2" s="703"/>
      <c r="PTL2" s="705"/>
      <c r="PTM2" s="576"/>
      <c r="PTN2" s="576"/>
      <c r="PTO2" s="577"/>
      <c r="PTP2" s="576"/>
      <c r="PTQ2" s="703"/>
      <c r="PTR2" s="705"/>
      <c r="PTS2" s="576"/>
      <c r="PTT2" s="576"/>
      <c r="PTU2" s="577"/>
      <c r="PTV2" s="576"/>
      <c r="PTW2" s="703"/>
      <c r="PTX2" s="705"/>
      <c r="PTY2" s="576"/>
      <c r="PTZ2" s="576"/>
      <c r="PUA2" s="577"/>
      <c r="PUB2" s="576"/>
      <c r="PUC2" s="703"/>
      <c r="PUD2" s="705"/>
      <c r="PUE2" s="576"/>
      <c r="PUF2" s="576"/>
      <c r="PUG2" s="577"/>
      <c r="PUH2" s="576"/>
      <c r="PUI2" s="703"/>
      <c r="PUJ2" s="705"/>
      <c r="PUK2" s="576"/>
      <c r="PUL2" s="576"/>
      <c r="PUM2" s="577"/>
      <c r="PUN2" s="576"/>
      <c r="PUO2" s="703"/>
      <c r="PUP2" s="705"/>
      <c r="PUQ2" s="576"/>
      <c r="PUR2" s="576"/>
      <c r="PUS2" s="577"/>
      <c r="PUT2" s="576"/>
      <c r="PUU2" s="703"/>
      <c r="PUV2" s="705"/>
      <c r="PUW2" s="576"/>
      <c r="PUX2" s="576"/>
      <c r="PUY2" s="577"/>
      <c r="PUZ2" s="576"/>
      <c r="PVA2" s="703"/>
      <c r="PVB2" s="705"/>
      <c r="PVC2" s="576"/>
      <c r="PVD2" s="576"/>
      <c r="PVE2" s="577"/>
      <c r="PVF2" s="576"/>
      <c r="PVG2" s="703"/>
      <c r="PVH2" s="705"/>
      <c r="PVI2" s="576"/>
      <c r="PVJ2" s="576"/>
      <c r="PVK2" s="577"/>
      <c r="PVL2" s="576"/>
      <c r="PVM2" s="703"/>
      <c r="PVN2" s="705"/>
      <c r="PVO2" s="576"/>
      <c r="PVP2" s="576"/>
      <c r="PVQ2" s="577"/>
      <c r="PVR2" s="576"/>
      <c r="PVS2" s="703"/>
      <c r="PVT2" s="705"/>
      <c r="PVU2" s="576"/>
      <c r="PVV2" s="576"/>
      <c r="PVW2" s="577"/>
      <c r="PVX2" s="576"/>
      <c r="PVY2" s="703"/>
      <c r="PVZ2" s="705"/>
      <c r="PWA2" s="576"/>
      <c r="PWB2" s="576"/>
      <c r="PWC2" s="577"/>
      <c r="PWD2" s="576"/>
      <c r="PWE2" s="703"/>
      <c r="PWF2" s="705"/>
      <c r="PWG2" s="576"/>
      <c r="PWH2" s="576"/>
      <c r="PWI2" s="577"/>
      <c r="PWJ2" s="576"/>
      <c r="PWK2" s="703"/>
      <c r="PWL2" s="705"/>
      <c r="PWM2" s="576"/>
      <c r="PWN2" s="576"/>
      <c r="PWO2" s="577"/>
      <c r="PWP2" s="576"/>
      <c r="PWQ2" s="703"/>
      <c r="PWR2" s="705"/>
      <c r="PWS2" s="576"/>
      <c r="PWT2" s="576"/>
      <c r="PWU2" s="577"/>
      <c r="PWV2" s="576"/>
      <c r="PWW2" s="703"/>
      <c r="PWX2" s="705"/>
      <c r="PWY2" s="576"/>
      <c r="PWZ2" s="576"/>
      <c r="PXA2" s="577"/>
      <c r="PXB2" s="576"/>
      <c r="PXC2" s="703"/>
      <c r="PXD2" s="705"/>
      <c r="PXE2" s="576"/>
      <c r="PXF2" s="576"/>
      <c r="PXG2" s="577"/>
      <c r="PXH2" s="576"/>
      <c r="PXI2" s="703"/>
      <c r="PXJ2" s="705"/>
      <c r="PXK2" s="576"/>
      <c r="PXL2" s="576"/>
      <c r="PXM2" s="577"/>
      <c r="PXN2" s="576"/>
      <c r="PXO2" s="703"/>
      <c r="PXP2" s="705"/>
      <c r="PXQ2" s="576"/>
      <c r="PXR2" s="576"/>
      <c r="PXS2" s="577"/>
      <c r="PXT2" s="576"/>
      <c r="PXU2" s="703"/>
      <c r="PXV2" s="705"/>
      <c r="PXW2" s="576"/>
      <c r="PXX2" s="576"/>
      <c r="PXY2" s="577"/>
      <c r="PXZ2" s="576"/>
      <c r="PYA2" s="703"/>
      <c r="PYB2" s="705"/>
      <c r="PYC2" s="576"/>
      <c r="PYD2" s="576"/>
      <c r="PYE2" s="577"/>
      <c r="PYF2" s="576"/>
      <c r="PYG2" s="703"/>
      <c r="PYH2" s="705"/>
      <c r="PYI2" s="576"/>
      <c r="PYJ2" s="576"/>
      <c r="PYK2" s="577"/>
      <c r="PYL2" s="576"/>
      <c r="PYM2" s="703"/>
      <c r="PYN2" s="705"/>
      <c r="PYO2" s="576"/>
      <c r="PYP2" s="576"/>
      <c r="PYQ2" s="577"/>
      <c r="PYR2" s="576"/>
      <c r="PYS2" s="703"/>
      <c r="PYT2" s="705"/>
      <c r="PYU2" s="576"/>
      <c r="PYV2" s="576"/>
      <c r="PYW2" s="577"/>
      <c r="PYX2" s="576"/>
      <c r="PYY2" s="703"/>
      <c r="PYZ2" s="705"/>
      <c r="PZA2" s="576"/>
      <c r="PZB2" s="576"/>
      <c r="PZC2" s="577"/>
      <c r="PZD2" s="576"/>
      <c r="PZE2" s="703"/>
      <c r="PZF2" s="705"/>
      <c r="PZG2" s="576"/>
      <c r="PZH2" s="576"/>
      <c r="PZI2" s="577"/>
      <c r="PZJ2" s="576"/>
      <c r="PZK2" s="703"/>
      <c r="PZL2" s="705"/>
      <c r="PZM2" s="576"/>
      <c r="PZN2" s="576"/>
      <c r="PZO2" s="577"/>
      <c r="PZP2" s="576"/>
      <c r="PZQ2" s="703"/>
      <c r="PZR2" s="705"/>
      <c r="PZS2" s="576"/>
      <c r="PZT2" s="576"/>
      <c r="PZU2" s="577"/>
      <c r="PZV2" s="576"/>
      <c r="PZW2" s="703"/>
      <c r="PZX2" s="705"/>
      <c r="PZY2" s="576"/>
      <c r="PZZ2" s="576"/>
      <c r="QAA2" s="577"/>
      <c r="QAB2" s="576"/>
      <c r="QAC2" s="703"/>
      <c r="QAD2" s="705"/>
      <c r="QAE2" s="576"/>
      <c r="QAF2" s="576"/>
      <c r="QAG2" s="577"/>
      <c r="QAH2" s="576"/>
      <c r="QAI2" s="703"/>
      <c r="QAJ2" s="705"/>
      <c r="QAK2" s="576"/>
      <c r="QAL2" s="576"/>
      <c r="QAM2" s="577"/>
      <c r="QAN2" s="576"/>
      <c r="QAO2" s="703"/>
      <c r="QAP2" s="705"/>
      <c r="QAQ2" s="576"/>
      <c r="QAR2" s="576"/>
      <c r="QAS2" s="577"/>
      <c r="QAT2" s="576"/>
      <c r="QAU2" s="703"/>
      <c r="QAV2" s="705"/>
      <c r="QAW2" s="576"/>
      <c r="QAX2" s="576"/>
      <c r="QAY2" s="577"/>
      <c r="QAZ2" s="576"/>
      <c r="QBA2" s="703"/>
      <c r="QBB2" s="705"/>
      <c r="QBC2" s="576"/>
      <c r="QBD2" s="576"/>
      <c r="QBE2" s="577"/>
      <c r="QBF2" s="576"/>
      <c r="QBG2" s="703"/>
      <c r="QBH2" s="705"/>
      <c r="QBI2" s="576"/>
      <c r="QBJ2" s="576"/>
      <c r="QBK2" s="577"/>
      <c r="QBL2" s="576"/>
      <c r="QBM2" s="703"/>
      <c r="QBN2" s="705"/>
      <c r="QBO2" s="576"/>
      <c r="QBP2" s="576"/>
      <c r="QBQ2" s="577"/>
      <c r="QBR2" s="576"/>
      <c r="QBS2" s="703"/>
      <c r="QBT2" s="705"/>
      <c r="QBU2" s="576"/>
      <c r="QBV2" s="576"/>
      <c r="QBW2" s="577"/>
      <c r="QBX2" s="576"/>
      <c r="QBY2" s="703"/>
      <c r="QBZ2" s="705"/>
      <c r="QCA2" s="576"/>
      <c r="QCB2" s="576"/>
      <c r="QCC2" s="577"/>
      <c r="QCD2" s="576"/>
      <c r="QCE2" s="703"/>
      <c r="QCF2" s="705"/>
      <c r="QCG2" s="576"/>
      <c r="QCH2" s="576"/>
      <c r="QCI2" s="577"/>
      <c r="QCJ2" s="576"/>
      <c r="QCK2" s="703"/>
      <c r="QCL2" s="705"/>
      <c r="QCM2" s="576"/>
      <c r="QCN2" s="576"/>
      <c r="QCO2" s="577"/>
      <c r="QCP2" s="576"/>
      <c r="QCQ2" s="703"/>
      <c r="QCR2" s="705"/>
      <c r="QCS2" s="576"/>
      <c r="QCT2" s="576"/>
      <c r="QCU2" s="577"/>
      <c r="QCV2" s="576"/>
      <c r="QCW2" s="703"/>
      <c r="QCX2" s="705"/>
      <c r="QCY2" s="576"/>
      <c r="QCZ2" s="576"/>
      <c r="QDA2" s="577"/>
      <c r="QDB2" s="576"/>
      <c r="QDC2" s="703"/>
      <c r="QDD2" s="705"/>
      <c r="QDE2" s="576"/>
      <c r="QDF2" s="576"/>
      <c r="QDG2" s="577"/>
      <c r="QDH2" s="576"/>
      <c r="QDI2" s="703"/>
      <c r="QDJ2" s="705"/>
      <c r="QDK2" s="576"/>
      <c r="QDL2" s="576"/>
      <c r="QDM2" s="577"/>
      <c r="QDN2" s="576"/>
      <c r="QDO2" s="703"/>
      <c r="QDP2" s="705"/>
      <c r="QDQ2" s="576"/>
      <c r="QDR2" s="576"/>
      <c r="QDS2" s="577"/>
      <c r="QDT2" s="576"/>
      <c r="QDU2" s="703"/>
      <c r="QDV2" s="705"/>
      <c r="QDW2" s="576"/>
      <c r="QDX2" s="576"/>
      <c r="QDY2" s="577"/>
      <c r="QDZ2" s="576"/>
      <c r="QEA2" s="703"/>
      <c r="QEB2" s="705"/>
      <c r="QEC2" s="576"/>
      <c r="QED2" s="576"/>
      <c r="QEE2" s="577"/>
      <c r="QEF2" s="576"/>
      <c r="QEG2" s="703"/>
      <c r="QEH2" s="705"/>
      <c r="QEI2" s="576"/>
      <c r="QEJ2" s="576"/>
      <c r="QEK2" s="577"/>
      <c r="QEL2" s="576"/>
      <c r="QEM2" s="703"/>
      <c r="QEN2" s="705"/>
      <c r="QEO2" s="576"/>
      <c r="QEP2" s="576"/>
      <c r="QEQ2" s="577"/>
      <c r="QER2" s="576"/>
      <c r="QES2" s="703"/>
      <c r="QET2" s="705"/>
      <c r="QEU2" s="576"/>
      <c r="QEV2" s="576"/>
      <c r="QEW2" s="577"/>
      <c r="QEX2" s="576"/>
      <c r="QEY2" s="703"/>
      <c r="QEZ2" s="705"/>
      <c r="QFA2" s="576"/>
      <c r="QFB2" s="576"/>
      <c r="QFC2" s="577"/>
      <c r="QFD2" s="576"/>
      <c r="QFE2" s="703"/>
      <c r="QFF2" s="705"/>
      <c r="QFG2" s="576"/>
      <c r="QFH2" s="576"/>
      <c r="QFI2" s="577"/>
      <c r="QFJ2" s="576"/>
      <c r="QFK2" s="703"/>
      <c r="QFL2" s="705"/>
      <c r="QFM2" s="576"/>
      <c r="QFN2" s="576"/>
      <c r="QFO2" s="577"/>
      <c r="QFP2" s="576"/>
      <c r="QFQ2" s="703"/>
      <c r="QFR2" s="705"/>
      <c r="QFS2" s="576"/>
      <c r="QFT2" s="576"/>
      <c r="QFU2" s="577"/>
      <c r="QFV2" s="576"/>
      <c r="QFW2" s="703"/>
      <c r="QFX2" s="705"/>
      <c r="QFY2" s="576"/>
      <c r="QFZ2" s="576"/>
      <c r="QGA2" s="577"/>
      <c r="QGB2" s="576"/>
      <c r="QGC2" s="703"/>
      <c r="QGD2" s="705"/>
      <c r="QGE2" s="576"/>
      <c r="QGF2" s="576"/>
      <c r="QGG2" s="577"/>
      <c r="QGH2" s="576"/>
      <c r="QGI2" s="703"/>
      <c r="QGJ2" s="705"/>
      <c r="QGK2" s="576"/>
      <c r="QGL2" s="576"/>
      <c r="QGM2" s="577"/>
      <c r="QGN2" s="576"/>
      <c r="QGO2" s="703"/>
      <c r="QGP2" s="705"/>
      <c r="QGQ2" s="576"/>
      <c r="QGR2" s="576"/>
      <c r="QGS2" s="577"/>
      <c r="QGT2" s="576"/>
      <c r="QGU2" s="703"/>
      <c r="QGV2" s="705"/>
      <c r="QGW2" s="576"/>
      <c r="QGX2" s="576"/>
      <c r="QGY2" s="577"/>
      <c r="QGZ2" s="576"/>
      <c r="QHA2" s="703"/>
      <c r="QHB2" s="705"/>
      <c r="QHC2" s="576"/>
      <c r="QHD2" s="576"/>
      <c r="QHE2" s="577"/>
      <c r="QHF2" s="576"/>
      <c r="QHG2" s="703"/>
      <c r="QHH2" s="705"/>
      <c r="QHI2" s="576"/>
      <c r="QHJ2" s="576"/>
      <c r="QHK2" s="577"/>
      <c r="QHL2" s="576"/>
      <c r="QHM2" s="703"/>
      <c r="QHN2" s="705"/>
      <c r="QHO2" s="576"/>
      <c r="QHP2" s="576"/>
      <c r="QHQ2" s="577"/>
      <c r="QHR2" s="576"/>
      <c r="QHS2" s="703"/>
      <c r="QHT2" s="705"/>
      <c r="QHU2" s="576"/>
      <c r="QHV2" s="576"/>
      <c r="QHW2" s="577"/>
      <c r="QHX2" s="576"/>
      <c r="QHY2" s="703"/>
      <c r="QHZ2" s="705"/>
      <c r="QIA2" s="576"/>
      <c r="QIB2" s="576"/>
      <c r="QIC2" s="577"/>
      <c r="QID2" s="576"/>
      <c r="QIE2" s="703"/>
      <c r="QIF2" s="705"/>
      <c r="QIG2" s="576"/>
      <c r="QIH2" s="576"/>
      <c r="QII2" s="577"/>
      <c r="QIJ2" s="576"/>
      <c r="QIK2" s="703"/>
      <c r="QIL2" s="705"/>
      <c r="QIM2" s="576"/>
      <c r="QIN2" s="576"/>
      <c r="QIO2" s="577"/>
      <c r="QIP2" s="576"/>
      <c r="QIQ2" s="703"/>
      <c r="QIR2" s="705"/>
      <c r="QIS2" s="576"/>
      <c r="QIT2" s="576"/>
      <c r="QIU2" s="577"/>
      <c r="QIV2" s="576"/>
      <c r="QIW2" s="703"/>
      <c r="QIX2" s="705"/>
      <c r="QIY2" s="576"/>
      <c r="QIZ2" s="576"/>
      <c r="QJA2" s="577"/>
      <c r="QJB2" s="576"/>
      <c r="QJC2" s="703"/>
      <c r="QJD2" s="705"/>
      <c r="QJE2" s="576"/>
      <c r="QJF2" s="576"/>
      <c r="QJG2" s="577"/>
      <c r="QJH2" s="576"/>
      <c r="QJI2" s="703"/>
      <c r="QJJ2" s="705"/>
      <c r="QJK2" s="576"/>
      <c r="QJL2" s="576"/>
      <c r="QJM2" s="577"/>
      <c r="QJN2" s="576"/>
      <c r="QJO2" s="703"/>
      <c r="QJP2" s="705"/>
      <c r="QJQ2" s="576"/>
      <c r="QJR2" s="576"/>
      <c r="QJS2" s="577"/>
      <c r="QJT2" s="576"/>
      <c r="QJU2" s="703"/>
      <c r="QJV2" s="705"/>
      <c r="QJW2" s="576"/>
      <c r="QJX2" s="576"/>
      <c r="QJY2" s="577"/>
      <c r="QJZ2" s="576"/>
      <c r="QKA2" s="703"/>
      <c r="QKB2" s="705"/>
      <c r="QKC2" s="576"/>
      <c r="QKD2" s="576"/>
      <c r="QKE2" s="577"/>
      <c r="QKF2" s="576"/>
      <c r="QKG2" s="703"/>
      <c r="QKH2" s="705"/>
      <c r="QKI2" s="576"/>
      <c r="QKJ2" s="576"/>
      <c r="QKK2" s="577"/>
      <c r="QKL2" s="576"/>
      <c r="QKM2" s="703"/>
      <c r="QKN2" s="705"/>
      <c r="QKO2" s="576"/>
      <c r="QKP2" s="576"/>
      <c r="QKQ2" s="577"/>
      <c r="QKR2" s="576"/>
      <c r="QKS2" s="703"/>
      <c r="QKT2" s="705"/>
      <c r="QKU2" s="576"/>
      <c r="QKV2" s="576"/>
      <c r="QKW2" s="577"/>
      <c r="QKX2" s="576"/>
      <c r="QKY2" s="703"/>
      <c r="QKZ2" s="705"/>
      <c r="QLA2" s="576"/>
      <c r="QLB2" s="576"/>
      <c r="QLC2" s="577"/>
      <c r="QLD2" s="576"/>
      <c r="QLE2" s="703"/>
      <c r="QLF2" s="705"/>
      <c r="QLG2" s="576"/>
      <c r="QLH2" s="576"/>
      <c r="QLI2" s="577"/>
      <c r="QLJ2" s="576"/>
      <c r="QLK2" s="703"/>
      <c r="QLL2" s="705"/>
      <c r="QLM2" s="576"/>
      <c r="QLN2" s="576"/>
      <c r="QLO2" s="577"/>
      <c r="QLP2" s="576"/>
      <c r="QLQ2" s="703"/>
      <c r="QLR2" s="705"/>
      <c r="QLS2" s="576"/>
      <c r="QLT2" s="576"/>
      <c r="QLU2" s="577"/>
      <c r="QLV2" s="576"/>
      <c r="QLW2" s="703"/>
      <c r="QLX2" s="705"/>
      <c r="QLY2" s="576"/>
      <c r="QLZ2" s="576"/>
      <c r="QMA2" s="577"/>
      <c r="QMB2" s="576"/>
      <c r="QMC2" s="703"/>
      <c r="QMD2" s="705"/>
      <c r="QME2" s="576"/>
      <c r="QMF2" s="576"/>
      <c r="QMG2" s="577"/>
      <c r="QMH2" s="576"/>
      <c r="QMI2" s="703"/>
      <c r="QMJ2" s="705"/>
      <c r="QMK2" s="576"/>
      <c r="QML2" s="576"/>
      <c r="QMM2" s="577"/>
      <c r="QMN2" s="576"/>
      <c r="QMO2" s="703"/>
      <c r="QMP2" s="705"/>
      <c r="QMQ2" s="576"/>
      <c r="QMR2" s="576"/>
      <c r="QMS2" s="577"/>
      <c r="QMT2" s="576"/>
      <c r="QMU2" s="703"/>
      <c r="QMV2" s="705"/>
      <c r="QMW2" s="576"/>
      <c r="QMX2" s="576"/>
      <c r="QMY2" s="577"/>
      <c r="QMZ2" s="576"/>
      <c r="QNA2" s="703"/>
      <c r="QNB2" s="705"/>
      <c r="QNC2" s="576"/>
      <c r="QND2" s="576"/>
      <c r="QNE2" s="577"/>
      <c r="QNF2" s="576"/>
      <c r="QNG2" s="703"/>
      <c r="QNH2" s="705"/>
      <c r="QNI2" s="576"/>
      <c r="QNJ2" s="576"/>
      <c r="QNK2" s="577"/>
      <c r="QNL2" s="576"/>
      <c r="QNM2" s="703"/>
      <c r="QNN2" s="705"/>
      <c r="QNO2" s="576"/>
      <c r="QNP2" s="576"/>
      <c r="QNQ2" s="577"/>
      <c r="QNR2" s="576"/>
      <c r="QNS2" s="703"/>
      <c r="QNT2" s="705"/>
      <c r="QNU2" s="576"/>
      <c r="QNV2" s="576"/>
      <c r="QNW2" s="577"/>
      <c r="QNX2" s="576"/>
      <c r="QNY2" s="703"/>
      <c r="QNZ2" s="705"/>
      <c r="QOA2" s="576"/>
      <c r="QOB2" s="576"/>
      <c r="QOC2" s="577"/>
      <c r="QOD2" s="576"/>
      <c r="QOE2" s="703"/>
      <c r="QOF2" s="705"/>
      <c r="QOG2" s="576"/>
      <c r="QOH2" s="576"/>
      <c r="QOI2" s="577"/>
      <c r="QOJ2" s="576"/>
      <c r="QOK2" s="703"/>
      <c r="QOL2" s="705"/>
      <c r="QOM2" s="576"/>
      <c r="QON2" s="576"/>
      <c r="QOO2" s="577"/>
      <c r="QOP2" s="576"/>
      <c r="QOQ2" s="703"/>
      <c r="QOR2" s="705"/>
      <c r="QOS2" s="576"/>
      <c r="QOT2" s="576"/>
      <c r="QOU2" s="577"/>
      <c r="QOV2" s="576"/>
      <c r="QOW2" s="703"/>
      <c r="QOX2" s="705"/>
      <c r="QOY2" s="576"/>
      <c r="QOZ2" s="576"/>
      <c r="QPA2" s="577"/>
      <c r="QPB2" s="576"/>
      <c r="QPC2" s="703"/>
      <c r="QPD2" s="705"/>
      <c r="QPE2" s="576"/>
      <c r="QPF2" s="576"/>
      <c r="QPG2" s="577"/>
      <c r="QPH2" s="576"/>
      <c r="QPI2" s="703"/>
      <c r="QPJ2" s="705"/>
      <c r="QPK2" s="576"/>
      <c r="QPL2" s="576"/>
      <c r="QPM2" s="577"/>
      <c r="QPN2" s="576"/>
      <c r="QPO2" s="703"/>
      <c r="QPP2" s="705"/>
      <c r="QPQ2" s="576"/>
      <c r="QPR2" s="576"/>
      <c r="QPS2" s="577"/>
      <c r="QPT2" s="576"/>
      <c r="QPU2" s="703"/>
      <c r="QPV2" s="705"/>
      <c r="QPW2" s="576"/>
      <c r="QPX2" s="576"/>
      <c r="QPY2" s="577"/>
      <c r="QPZ2" s="576"/>
      <c r="QQA2" s="703"/>
      <c r="QQB2" s="705"/>
      <c r="QQC2" s="576"/>
      <c r="QQD2" s="576"/>
      <c r="QQE2" s="577"/>
      <c r="QQF2" s="576"/>
      <c r="QQG2" s="703"/>
      <c r="QQH2" s="705"/>
      <c r="QQI2" s="576"/>
      <c r="QQJ2" s="576"/>
      <c r="QQK2" s="577"/>
      <c r="QQL2" s="576"/>
      <c r="QQM2" s="703"/>
      <c r="QQN2" s="705"/>
      <c r="QQO2" s="576"/>
      <c r="QQP2" s="576"/>
      <c r="QQQ2" s="577"/>
      <c r="QQR2" s="576"/>
      <c r="QQS2" s="703"/>
      <c r="QQT2" s="705"/>
      <c r="QQU2" s="576"/>
      <c r="QQV2" s="576"/>
      <c r="QQW2" s="577"/>
      <c r="QQX2" s="576"/>
      <c r="QQY2" s="703"/>
      <c r="QQZ2" s="705"/>
      <c r="QRA2" s="576"/>
      <c r="QRB2" s="576"/>
      <c r="QRC2" s="577"/>
      <c r="QRD2" s="576"/>
      <c r="QRE2" s="703"/>
      <c r="QRF2" s="705"/>
      <c r="QRG2" s="576"/>
      <c r="QRH2" s="576"/>
      <c r="QRI2" s="577"/>
      <c r="QRJ2" s="576"/>
      <c r="QRK2" s="703"/>
      <c r="QRL2" s="705"/>
      <c r="QRM2" s="576"/>
      <c r="QRN2" s="576"/>
      <c r="QRO2" s="577"/>
      <c r="QRP2" s="576"/>
      <c r="QRQ2" s="703"/>
      <c r="QRR2" s="705"/>
      <c r="QRS2" s="576"/>
      <c r="QRT2" s="576"/>
      <c r="QRU2" s="577"/>
      <c r="QRV2" s="576"/>
      <c r="QRW2" s="703"/>
      <c r="QRX2" s="705"/>
      <c r="QRY2" s="576"/>
      <c r="QRZ2" s="576"/>
      <c r="QSA2" s="577"/>
      <c r="QSB2" s="576"/>
      <c r="QSC2" s="703"/>
      <c r="QSD2" s="705"/>
      <c r="QSE2" s="576"/>
      <c r="QSF2" s="576"/>
      <c r="QSG2" s="577"/>
      <c r="QSH2" s="576"/>
      <c r="QSI2" s="703"/>
      <c r="QSJ2" s="705"/>
      <c r="QSK2" s="576"/>
      <c r="QSL2" s="576"/>
      <c r="QSM2" s="577"/>
      <c r="QSN2" s="576"/>
      <c r="QSO2" s="703"/>
      <c r="QSP2" s="705"/>
      <c r="QSQ2" s="576"/>
      <c r="QSR2" s="576"/>
      <c r="QSS2" s="577"/>
      <c r="QST2" s="576"/>
      <c r="QSU2" s="703"/>
      <c r="QSV2" s="705"/>
      <c r="QSW2" s="576"/>
      <c r="QSX2" s="576"/>
      <c r="QSY2" s="577"/>
      <c r="QSZ2" s="576"/>
      <c r="QTA2" s="703"/>
      <c r="QTB2" s="705"/>
      <c r="QTC2" s="576"/>
      <c r="QTD2" s="576"/>
      <c r="QTE2" s="577"/>
      <c r="QTF2" s="576"/>
      <c r="QTG2" s="703"/>
      <c r="QTH2" s="705"/>
      <c r="QTI2" s="576"/>
      <c r="QTJ2" s="576"/>
      <c r="QTK2" s="577"/>
      <c r="QTL2" s="576"/>
      <c r="QTM2" s="703"/>
      <c r="QTN2" s="705"/>
      <c r="QTO2" s="576"/>
      <c r="QTP2" s="576"/>
      <c r="QTQ2" s="577"/>
      <c r="QTR2" s="576"/>
      <c r="QTS2" s="703"/>
      <c r="QTT2" s="705"/>
      <c r="QTU2" s="576"/>
      <c r="QTV2" s="576"/>
      <c r="QTW2" s="577"/>
      <c r="QTX2" s="576"/>
      <c r="QTY2" s="703"/>
      <c r="QTZ2" s="705"/>
      <c r="QUA2" s="576"/>
      <c r="QUB2" s="576"/>
      <c r="QUC2" s="577"/>
      <c r="QUD2" s="576"/>
      <c r="QUE2" s="703"/>
      <c r="QUF2" s="705"/>
      <c r="QUG2" s="576"/>
      <c r="QUH2" s="576"/>
      <c r="QUI2" s="577"/>
      <c r="QUJ2" s="576"/>
      <c r="QUK2" s="703"/>
      <c r="QUL2" s="705"/>
      <c r="QUM2" s="576"/>
      <c r="QUN2" s="576"/>
      <c r="QUO2" s="577"/>
      <c r="QUP2" s="576"/>
      <c r="QUQ2" s="703"/>
      <c r="QUR2" s="705"/>
      <c r="QUS2" s="576"/>
      <c r="QUT2" s="576"/>
      <c r="QUU2" s="577"/>
      <c r="QUV2" s="576"/>
      <c r="QUW2" s="703"/>
      <c r="QUX2" s="705"/>
      <c r="QUY2" s="576"/>
      <c r="QUZ2" s="576"/>
      <c r="QVA2" s="577"/>
      <c r="QVB2" s="576"/>
      <c r="QVC2" s="703"/>
      <c r="QVD2" s="705"/>
      <c r="QVE2" s="576"/>
      <c r="QVF2" s="576"/>
      <c r="QVG2" s="577"/>
      <c r="QVH2" s="576"/>
      <c r="QVI2" s="703"/>
      <c r="QVJ2" s="705"/>
      <c r="QVK2" s="576"/>
      <c r="QVL2" s="576"/>
      <c r="QVM2" s="577"/>
      <c r="QVN2" s="576"/>
      <c r="QVO2" s="703"/>
      <c r="QVP2" s="705"/>
      <c r="QVQ2" s="576"/>
      <c r="QVR2" s="576"/>
      <c r="QVS2" s="577"/>
      <c r="QVT2" s="576"/>
      <c r="QVU2" s="703"/>
      <c r="QVV2" s="705"/>
      <c r="QVW2" s="576"/>
      <c r="QVX2" s="576"/>
      <c r="QVY2" s="577"/>
      <c r="QVZ2" s="576"/>
      <c r="QWA2" s="703"/>
      <c r="QWB2" s="705"/>
      <c r="QWC2" s="576"/>
      <c r="QWD2" s="576"/>
      <c r="QWE2" s="577"/>
      <c r="QWF2" s="576"/>
      <c r="QWG2" s="703"/>
      <c r="QWH2" s="705"/>
      <c r="QWI2" s="576"/>
      <c r="QWJ2" s="576"/>
      <c r="QWK2" s="577"/>
      <c r="QWL2" s="576"/>
      <c r="QWM2" s="703"/>
      <c r="QWN2" s="705"/>
      <c r="QWO2" s="576"/>
      <c r="QWP2" s="576"/>
      <c r="QWQ2" s="577"/>
      <c r="QWR2" s="576"/>
      <c r="QWS2" s="703"/>
      <c r="QWT2" s="705"/>
      <c r="QWU2" s="576"/>
      <c r="QWV2" s="576"/>
      <c r="QWW2" s="577"/>
      <c r="QWX2" s="576"/>
      <c r="QWY2" s="703"/>
      <c r="QWZ2" s="705"/>
      <c r="QXA2" s="576"/>
      <c r="QXB2" s="576"/>
      <c r="QXC2" s="577"/>
      <c r="QXD2" s="576"/>
      <c r="QXE2" s="703"/>
      <c r="QXF2" s="705"/>
      <c r="QXG2" s="576"/>
      <c r="QXH2" s="576"/>
      <c r="QXI2" s="577"/>
      <c r="QXJ2" s="576"/>
      <c r="QXK2" s="703"/>
      <c r="QXL2" s="705"/>
      <c r="QXM2" s="576"/>
      <c r="QXN2" s="576"/>
      <c r="QXO2" s="577"/>
      <c r="QXP2" s="576"/>
      <c r="QXQ2" s="703"/>
      <c r="QXR2" s="705"/>
      <c r="QXS2" s="576"/>
      <c r="QXT2" s="576"/>
      <c r="QXU2" s="577"/>
      <c r="QXV2" s="576"/>
      <c r="QXW2" s="703"/>
      <c r="QXX2" s="705"/>
      <c r="QXY2" s="576"/>
      <c r="QXZ2" s="576"/>
      <c r="QYA2" s="577"/>
      <c r="QYB2" s="576"/>
      <c r="QYC2" s="703"/>
      <c r="QYD2" s="705"/>
      <c r="QYE2" s="576"/>
      <c r="QYF2" s="576"/>
      <c r="QYG2" s="577"/>
      <c r="QYH2" s="576"/>
      <c r="QYI2" s="703"/>
      <c r="QYJ2" s="705"/>
      <c r="QYK2" s="576"/>
      <c r="QYL2" s="576"/>
      <c r="QYM2" s="577"/>
      <c r="QYN2" s="576"/>
      <c r="QYO2" s="703"/>
      <c r="QYP2" s="705"/>
      <c r="QYQ2" s="576"/>
      <c r="QYR2" s="576"/>
      <c r="QYS2" s="577"/>
      <c r="QYT2" s="576"/>
      <c r="QYU2" s="703"/>
      <c r="QYV2" s="705"/>
      <c r="QYW2" s="576"/>
      <c r="QYX2" s="576"/>
      <c r="QYY2" s="577"/>
      <c r="QYZ2" s="576"/>
      <c r="QZA2" s="703"/>
      <c r="QZB2" s="705"/>
      <c r="QZC2" s="576"/>
      <c r="QZD2" s="576"/>
      <c r="QZE2" s="577"/>
      <c r="QZF2" s="576"/>
      <c r="QZG2" s="703"/>
      <c r="QZH2" s="705"/>
      <c r="QZI2" s="576"/>
      <c r="QZJ2" s="576"/>
      <c r="QZK2" s="577"/>
      <c r="QZL2" s="576"/>
      <c r="QZM2" s="703"/>
      <c r="QZN2" s="705"/>
      <c r="QZO2" s="576"/>
      <c r="QZP2" s="576"/>
      <c r="QZQ2" s="577"/>
      <c r="QZR2" s="576"/>
      <c r="QZS2" s="703"/>
      <c r="QZT2" s="705"/>
      <c r="QZU2" s="576"/>
      <c r="QZV2" s="576"/>
      <c r="QZW2" s="577"/>
      <c r="QZX2" s="576"/>
      <c r="QZY2" s="703"/>
      <c r="QZZ2" s="705"/>
      <c r="RAA2" s="576"/>
      <c r="RAB2" s="576"/>
      <c r="RAC2" s="577"/>
      <c r="RAD2" s="576"/>
      <c r="RAE2" s="703"/>
      <c r="RAF2" s="705"/>
      <c r="RAG2" s="576"/>
      <c r="RAH2" s="576"/>
      <c r="RAI2" s="577"/>
      <c r="RAJ2" s="576"/>
      <c r="RAK2" s="703"/>
      <c r="RAL2" s="705"/>
      <c r="RAM2" s="576"/>
      <c r="RAN2" s="576"/>
      <c r="RAO2" s="577"/>
      <c r="RAP2" s="576"/>
      <c r="RAQ2" s="703"/>
      <c r="RAR2" s="705"/>
      <c r="RAS2" s="576"/>
      <c r="RAT2" s="576"/>
      <c r="RAU2" s="577"/>
      <c r="RAV2" s="576"/>
      <c r="RAW2" s="703"/>
      <c r="RAX2" s="705"/>
      <c r="RAY2" s="576"/>
      <c r="RAZ2" s="576"/>
      <c r="RBA2" s="577"/>
      <c r="RBB2" s="576"/>
      <c r="RBC2" s="703"/>
      <c r="RBD2" s="705"/>
      <c r="RBE2" s="576"/>
      <c r="RBF2" s="576"/>
      <c r="RBG2" s="577"/>
      <c r="RBH2" s="576"/>
      <c r="RBI2" s="703"/>
      <c r="RBJ2" s="705"/>
      <c r="RBK2" s="576"/>
      <c r="RBL2" s="576"/>
      <c r="RBM2" s="577"/>
      <c r="RBN2" s="576"/>
      <c r="RBO2" s="703"/>
      <c r="RBP2" s="705"/>
      <c r="RBQ2" s="576"/>
      <c r="RBR2" s="576"/>
      <c r="RBS2" s="577"/>
      <c r="RBT2" s="576"/>
      <c r="RBU2" s="703"/>
      <c r="RBV2" s="705"/>
      <c r="RBW2" s="576"/>
      <c r="RBX2" s="576"/>
      <c r="RBY2" s="577"/>
      <c r="RBZ2" s="576"/>
      <c r="RCA2" s="703"/>
      <c r="RCB2" s="705"/>
      <c r="RCC2" s="576"/>
      <c r="RCD2" s="576"/>
      <c r="RCE2" s="577"/>
      <c r="RCF2" s="576"/>
      <c r="RCG2" s="703"/>
      <c r="RCH2" s="705"/>
      <c r="RCI2" s="576"/>
      <c r="RCJ2" s="576"/>
      <c r="RCK2" s="577"/>
      <c r="RCL2" s="576"/>
      <c r="RCM2" s="703"/>
      <c r="RCN2" s="705"/>
      <c r="RCO2" s="576"/>
      <c r="RCP2" s="576"/>
      <c r="RCQ2" s="577"/>
      <c r="RCR2" s="576"/>
      <c r="RCS2" s="703"/>
      <c r="RCT2" s="705"/>
      <c r="RCU2" s="576"/>
      <c r="RCV2" s="576"/>
      <c r="RCW2" s="577"/>
      <c r="RCX2" s="576"/>
      <c r="RCY2" s="703"/>
      <c r="RCZ2" s="705"/>
      <c r="RDA2" s="576"/>
      <c r="RDB2" s="576"/>
      <c r="RDC2" s="577"/>
      <c r="RDD2" s="576"/>
      <c r="RDE2" s="703"/>
      <c r="RDF2" s="705"/>
      <c r="RDG2" s="576"/>
      <c r="RDH2" s="576"/>
      <c r="RDI2" s="577"/>
      <c r="RDJ2" s="576"/>
      <c r="RDK2" s="703"/>
      <c r="RDL2" s="705"/>
      <c r="RDM2" s="576"/>
      <c r="RDN2" s="576"/>
      <c r="RDO2" s="577"/>
      <c r="RDP2" s="576"/>
      <c r="RDQ2" s="703"/>
      <c r="RDR2" s="705"/>
      <c r="RDS2" s="576"/>
      <c r="RDT2" s="576"/>
      <c r="RDU2" s="577"/>
      <c r="RDV2" s="576"/>
      <c r="RDW2" s="703"/>
      <c r="RDX2" s="705"/>
      <c r="RDY2" s="576"/>
      <c r="RDZ2" s="576"/>
      <c r="REA2" s="577"/>
      <c r="REB2" s="576"/>
      <c r="REC2" s="703"/>
      <c r="RED2" s="705"/>
      <c r="REE2" s="576"/>
      <c r="REF2" s="576"/>
      <c r="REG2" s="577"/>
      <c r="REH2" s="576"/>
      <c r="REI2" s="703"/>
      <c r="REJ2" s="705"/>
      <c r="REK2" s="576"/>
      <c r="REL2" s="576"/>
      <c r="REM2" s="577"/>
      <c r="REN2" s="576"/>
      <c r="REO2" s="703"/>
      <c r="REP2" s="705"/>
      <c r="REQ2" s="576"/>
      <c r="RER2" s="576"/>
      <c r="RES2" s="577"/>
      <c r="RET2" s="576"/>
      <c r="REU2" s="703"/>
      <c r="REV2" s="705"/>
      <c r="REW2" s="576"/>
      <c r="REX2" s="576"/>
      <c r="REY2" s="577"/>
      <c r="REZ2" s="576"/>
      <c r="RFA2" s="703"/>
      <c r="RFB2" s="705"/>
      <c r="RFC2" s="576"/>
      <c r="RFD2" s="576"/>
      <c r="RFE2" s="577"/>
      <c r="RFF2" s="576"/>
      <c r="RFG2" s="703"/>
      <c r="RFH2" s="705"/>
      <c r="RFI2" s="576"/>
      <c r="RFJ2" s="576"/>
      <c r="RFK2" s="577"/>
      <c r="RFL2" s="576"/>
      <c r="RFM2" s="703"/>
      <c r="RFN2" s="705"/>
      <c r="RFO2" s="576"/>
      <c r="RFP2" s="576"/>
      <c r="RFQ2" s="577"/>
      <c r="RFR2" s="576"/>
      <c r="RFS2" s="703"/>
      <c r="RFT2" s="705"/>
      <c r="RFU2" s="576"/>
      <c r="RFV2" s="576"/>
      <c r="RFW2" s="577"/>
      <c r="RFX2" s="576"/>
      <c r="RFY2" s="703"/>
      <c r="RFZ2" s="705"/>
      <c r="RGA2" s="576"/>
      <c r="RGB2" s="576"/>
      <c r="RGC2" s="577"/>
      <c r="RGD2" s="576"/>
      <c r="RGE2" s="703"/>
      <c r="RGF2" s="705"/>
      <c r="RGG2" s="576"/>
      <c r="RGH2" s="576"/>
      <c r="RGI2" s="577"/>
      <c r="RGJ2" s="576"/>
      <c r="RGK2" s="703"/>
      <c r="RGL2" s="705"/>
      <c r="RGM2" s="576"/>
      <c r="RGN2" s="576"/>
      <c r="RGO2" s="577"/>
      <c r="RGP2" s="576"/>
      <c r="RGQ2" s="703"/>
      <c r="RGR2" s="705"/>
      <c r="RGS2" s="576"/>
      <c r="RGT2" s="576"/>
      <c r="RGU2" s="577"/>
      <c r="RGV2" s="576"/>
      <c r="RGW2" s="703"/>
      <c r="RGX2" s="705"/>
      <c r="RGY2" s="576"/>
      <c r="RGZ2" s="576"/>
      <c r="RHA2" s="577"/>
      <c r="RHB2" s="576"/>
      <c r="RHC2" s="703"/>
      <c r="RHD2" s="705"/>
      <c r="RHE2" s="576"/>
      <c r="RHF2" s="576"/>
      <c r="RHG2" s="577"/>
      <c r="RHH2" s="576"/>
      <c r="RHI2" s="703"/>
      <c r="RHJ2" s="705"/>
      <c r="RHK2" s="576"/>
      <c r="RHL2" s="576"/>
      <c r="RHM2" s="577"/>
      <c r="RHN2" s="576"/>
      <c r="RHO2" s="703"/>
      <c r="RHP2" s="705"/>
      <c r="RHQ2" s="576"/>
      <c r="RHR2" s="576"/>
      <c r="RHS2" s="577"/>
      <c r="RHT2" s="576"/>
      <c r="RHU2" s="703"/>
      <c r="RHV2" s="705"/>
      <c r="RHW2" s="576"/>
      <c r="RHX2" s="576"/>
      <c r="RHY2" s="577"/>
      <c r="RHZ2" s="576"/>
      <c r="RIA2" s="703"/>
      <c r="RIB2" s="705"/>
      <c r="RIC2" s="576"/>
      <c r="RID2" s="576"/>
      <c r="RIE2" s="577"/>
      <c r="RIF2" s="576"/>
      <c r="RIG2" s="703"/>
      <c r="RIH2" s="705"/>
      <c r="RII2" s="576"/>
      <c r="RIJ2" s="576"/>
      <c r="RIK2" s="577"/>
      <c r="RIL2" s="576"/>
      <c r="RIM2" s="703"/>
      <c r="RIN2" s="705"/>
      <c r="RIO2" s="576"/>
      <c r="RIP2" s="576"/>
      <c r="RIQ2" s="577"/>
      <c r="RIR2" s="576"/>
      <c r="RIS2" s="703"/>
      <c r="RIT2" s="705"/>
      <c r="RIU2" s="576"/>
      <c r="RIV2" s="576"/>
      <c r="RIW2" s="577"/>
      <c r="RIX2" s="576"/>
      <c r="RIY2" s="703"/>
      <c r="RIZ2" s="705"/>
      <c r="RJA2" s="576"/>
      <c r="RJB2" s="576"/>
      <c r="RJC2" s="577"/>
      <c r="RJD2" s="576"/>
      <c r="RJE2" s="703"/>
      <c r="RJF2" s="705"/>
      <c r="RJG2" s="576"/>
      <c r="RJH2" s="576"/>
      <c r="RJI2" s="577"/>
      <c r="RJJ2" s="576"/>
      <c r="RJK2" s="703"/>
      <c r="RJL2" s="705"/>
      <c r="RJM2" s="576"/>
      <c r="RJN2" s="576"/>
      <c r="RJO2" s="577"/>
      <c r="RJP2" s="576"/>
      <c r="RJQ2" s="703"/>
      <c r="RJR2" s="705"/>
      <c r="RJS2" s="576"/>
      <c r="RJT2" s="576"/>
      <c r="RJU2" s="577"/>
      <c r="RJV2" s="576"/>
      <c r="RJW2" s="703"/>
      <c r="RJX2" s="705"/>
      <c r="RJY2" s="576"/>
      <c r="RJZ2" s="576"/>
      <c r="RKA2" s="577"/>
      <c r="RKB2" s="576"/>
      <c r="RKC2" s="703"/>
      <c r="RKD2" s="705"/>
      <c r="RKE2" s="576"/>
      <c r="RKF2" s="576"/>
      <c r="RKG2" s="577"/>
      <c r="RKH2" s="576"/>
      <c r="RKI2" s="703"/>
      <c r="RKJ2" s="705"/>
      <c r="RKK2" s="576"/>
      <c r="RKL2" s="576"/>
      <c r="RKM2" s="577"/>
      <c r="RKN2" s="576"/>
      <c r="RKO2" s="703"/>
      <c r="RKP2" s="705"/>
      <c r="RKQ2" s="576"/>
      <c r="RKR2" s="576"/>
      <c r="RKS2" s="577"/>
      <c r="RKT2" s="576"/>
      <c r="RKU2" s="703"/>
      <c r="RKV2" s="705"/>
      <c r="RKW2" s="576"/>
      <c r="RKX2" s="576"/>
      <c r="RKY2" s="577"/>
      <c r="RKZ2" s="576"/>
      <c r="RLA2" s="703"/>
      <c r="RLB2" s="705"/>
      <c r="RLC2" s="576"/>
      <c r="RLD2" s="576"/>
      <c r="RLE2" s="577"/>
      <c r="RLF2" s="576"/>
      <c r="RLG2" s="703"/>
      <c r="RLH2" s="705"/>
      <c r="RLI2" s="576"/>
      <c r="RLJ2" s="576"/>
      <c r="RLK2" s="577"/>
      <c r="RLL2" s="576"/>
      <c r="RLM2" s="703"/>
      <c r="RLN2" s="705"/>
      <c r="RLO2" s="576"/>
      <c r="RLP2" s="576"/>
      <c r="RLQ2" s="577"/>
      <c r="RLR2" s="576"/>
      <c r="RLS2" s="703"/>
      <c r="RLT2" s="705"/>
      <c r="RLU2" s="576"/>
      <c r="RLV2" s="576"/>
      <c r="RLW2" s="577"/>
      <c r="RLX2" s="576"/>
      <c r="RLY2" s="703"/>
      <c r="RLZ2" s="705"/>
      <c r="RMA2" s="576"/>
      <c r="RMB2" s="576"/>
      <c r="RMC2" s="577"/>
      <c r="RMD2" s="576"/>
      <c r="RME2" s="703"/>
      <c r="RMF2" s="705"/>
      <c r="RMG2" s="576"/>
      <c r="RMH2" s="576"/>
      <c r="RMI2" s="577"/>
      <c r="RMJ2" s="576"/>
      <c r="RMK2" s="703"/>
      <c r="RML2" s="705"/>
      <c r="RMM2" s="576"/>
      <c r="RMN2" s="576"/>
      <c r="RMO2" s="577"/>
      <c r="RMP2" s="576"/>
      <c r="RMQ2" s="703"/>
      <c r="RMR2" s="705"/>
      <c r="RMS2" s="576"/>
      <c r="RMT2" s="576"/>
      <c r="RMU2" s="577"/>
      <c r="RMV2" s="576"/>
      <c r="RMW2" s="703"/>
      <c r="RMX2" s="705"/>
      <c r="RMY2" s="576"/>
      <c r="RMZ2" s="576"/>
      <c r="RNA2" s="577"/>
      <c r="RNB2" s="576"/>
      <c r="RNC2" s="703"/>
      <c r="RND2" s="705"/>
      <c r="RNE2" s="576"/>
      <c r="RNF2" s="576"/>
      <c r="RNG2" s="577"/>
      <c r="RNH2" s="576"/>
      <c r="RNI2" s="703"/>
      <c r="RNJ2" s="705"/>
      <c r="RNK2" s="576"/>
      <c r="RNL2" s="576"/>
      <c r="RNM2" s="577"/>
      <c r="RNN2" s="576"/>
      <c r="RNO2" s="703"/>
      <c r="RNP2" s="705"/>
      <c r="RNQ2" s="576"/>
      <c r="RNR2" s="576"/>
      <c r="RNS2" s="577"/>
      <c r="RNT2" s="576"/>
      <c r="RNU2" s="703"/>
      <c r="RNV2" s="705"/>
      <c r="RNW2" s="576"/>
      <c r="RNX2" s="576"/>
      <c r="RNY2" s="577"/>
      <c r="RNZ2" s="576"/>
      <c r="ROA2" s="703"/>
      <c r="ROB2" s="705"/>
      <c r="ROC2" s="576"/>
      <c r="ROD2" s="576"/>
      <c r="ROE2" s="577"/>
      <c r="ROF2" s="576"/>
      <c r="ROG2" s="703"/>
      <c r="ROH2" s="705"/>
      <c r="ROI2" s="576"/>
      <c r="ROJ2" s="576"/>
      <c r="ROK2" s="577"/>
      <c r="ROL2" s="576"/>
      <c r="ROM2" s="703"/>
      <c r="RON2" s="705"/>
      <c r="ROO2" s="576"/>
      <c r="ROP2" s="576"/>
      <c r="ROQ2" s="577"/>
      <c r="ROR2" s="576"/>
      <c r="ROS2" s="703"/>
      <c r="ROT2" s="705"/>
      <c r="ROU2" s="576"/>
      <c r="ROV2" s="576"/>
      <c r="ROW2" s="577"/>
      <c r="ROX2" s="576"/>
      <c r="ROY2" s="703"/>
      <c r="ROZ2" s="705"/>
      <c r="RPA2" s="576"/>
      <c r="RPB2" s="576"/>
      <c r="RPC2" s="577"/>
      <c r="RPD2" s="576"/>
      <c r="RPE2" s="703"/>
      <c r="RPF2" s="705"/>
      <c r="RPG2" s="576"/>
      <c r="RPH2" s="576"/>
      <c r="RPI2" s="577"/>
      <c r="RPJ2" s="576"/>
      <c r="RPK2" s="703"/>
      <c r="RPL2" s="705"/>
      <c r="RPM2" s="576"/>
      <c r="RPN2" s="576"/>
      <c r="RPO2" s="577"/>
      <c r="RPP2" s="576"/>
      <c r="RPQ2" s="703"/>
      <c r="RPR2" s="705"/>
      <c r="RPS2" s="576"/>
      <c r="RPT2" s="576"/>
      <c r="RPU2" s="577"/>
      <c r="RPV2" s="576"/>
      <c r="RPW2" s="703"/>
      <c r="RPX2" s="705"/>
      <c r="RPY2" s="576"/>
      <c r="RPZ2" s="576"/>
      <c r="RQA2" s="577"/>
      <c r="RQB2" s="576"/>
      <c r="RQC2" s="703"/>
      <c r="RQD2" s="705"/>
      <c r="RQE2" s="576"/>
      <c r="RQF2" s="576"/>
      <c r="RQG2" s="577"/>
      <c r="RQH2" s="576"/>
      <c r="RQI2" s="703"/>
      <c r="RQJ2" s="705"/>
      <c r="RQK2" s="576"/>
      <c r="RQL2" s="576"/>
      <c r="RQM2" s="577"/>
      <c r="RQN2" s="576"/>
      <c r="RQO2" s="703"/>
      <c r="RQP2" s="705"/>
      <c r="RQQ2" s="576"/>
      <c r="RQR2" s="576"/>
      <c r="RQS2" s="577"/>
      <c r="RQT2" s="576"/>
      <c r="RQU2" s="703"/>
      <c r="RQV2" s="705"/>
      <c r="RQW2" s="576"/>
      <c r="RQX2" s="576"/>
      <c r="RQY2" s="577"/>
      <c r="RQZ2" s="576"/>
      <c r="RRA2" s="703"/>
      <c r="RRB2" s="705"/>
      <c r="RRC2" s="576"/>
      <c r="RRD2" s="576"/>
      <c r="RRE2" s="577"/>
      <c r="RRF2" s="576"/>
      <c r="RRG2" s="703"/>
      <c r="RRH2" s="705"/>
      <c r="RRI2" s="576"/>
      <c r="RRJ2" s="576"/>
      <c r="RRK2" s="577"/>
      <c r="RRL2" s="576"/>
      <c r="RRM2" s="703"/>
      <c r="RRN2" s="705"/>
      <c r="RRO2" s="576"/>
      <c r="RRP2" s="576"/>
      <c r="RRQ2" s="577"/>
      <c r="RRR2" s="576"/>
      <c r="RRS2" s="703"/>
      <c r="RRT2" s="705"/>
      <c r="RRU2" s="576"/>
      <c r="RRV2" s="576"/>
      <c r="RRW2" s="577"/>
      <c r="RRX2" s="576"/>
      <c r="RRY2" s="703"/>
      <c r="RRZ2" s="705"/>
      <c r="RSA2" s="576"/>
      <c r="RSB2" s="576"/>
      <c r="RSC2" s="577"/>
      <c r="RSD2" s="576"/>
      <c r="RSE2" s="703"/>
      <c r="RSF2" s="705"/>
      <c r="RSG2" s="576"/>
      <c r="RSH2" s="576"/>
      <c r="RSI2" s="577"/>
      <c r="RSJ2" s="576"/>
      <c r="RSK2" s="703"/>
      <c r="RSL2" s="705"/>
      <c r="RSM2" s="576"/>
      <c r="RSN2" s="576"/>
      <c r="RSO2" s="577"/>
      <c r="RSP2" s="576"/>
      <c r="RSQ2" s="703"/>
      <c r="RSR2" s="705"/>
      <c r="RSS2" s="576"/>
      <c r="RST2" s="576"/>
      <c r="RSU2" s="577"/>
      <c r="RSV2" s="576"/>
      <c r="RSW2" s="703"/>
      <c r="RSX2" s="705"/>
      <c r="RSY2" s="576"/>
      <c r="RSZ2" s="576"/>
      <c r="RTA2" s="577"/>
      <c r="RTB2" s="576"/>
      <c r="RTC2" s="703"/>
      <c r="RTD2" s="705"/>
      <c r="RTE2" s="576"/>
      <c r="RTF2" s="576"/>
      <c r="RTG2" s="577"/>
      <c r="RTH2" s="576"/>
      <c r="RTI2" s="703"/>
      <c r="RTJ2" s="705"/>
      <c r="RTK2" s="576"/>
      <c r="RTL2" s="576"/>
      <c r="RTM2" s="577"/>
      <c r="RTN2" s="576"/>
      <c r="RTO2" s="703"/>
      <c r="RTP2" s="705"/>
      <c r="RTQ2" s="576"/>
      <c r="RTR2" s="576"/>
      <c r="RTS2" s="577"/>
      <c r="RTT2" s="576"/>
      <c r="RTU2" s="703"/>
      <c r="RTV2" s="705"/>
      <c r="RTW2" s="576"/>
      <c r="RTX2" s="576"/>
      <c r="RTY2" s="577"/>
      <c r="RTZ2" s="576"/>
      <c r="RUA2" s="703"/>
      <c r="RUB2" s="705"/>
      <c r="RUC2" s="576"/>
      <c r="RUD2" s="576"/>
      <c r="RUE2" s="577"/>
      <c r="RUF2" s="576"/>
      <c r="RUG2" s="703"/>
      <c r="RUH2" s="705"/>
      <c r="RUI2" s="576"/>
      <c r="RUJ2" s="576"/>
      <c r="RUK2" s="577"/>
      <c r="RUL2" s="576"/>
      <c r="RUM2" s="703"/>
      <c r="RUN2" s="705"/>
      <c r="RUO2" s="576"/>
      <c r="RUP2" s="576"/>
      <c r="RUQ2" s="577"/>
      <c r="RUR2" s="576"/>
      <c r="RUS2" s="703"/>
      <c r="RUT2" s="705"/>
      <c r="RUU2" s="576"/>
      <c r="RUV2" s="576"/>
      <c r="RUW2" s="577"/>
      <c r="RUX2" s="576"/>
      <c r="RUY2" s="703"/>
      <c r="RUZ2" s="705"/>
      <c r="RVA2" s="576"/>
      <c r="RVB2" s="576"/>
      <c r="RVC2" s="577"/>
      <c r="RVD2" s="576"/>
      <c r="RVE2" s="703"/>
      <c r="RVF2" s="705"/>
      <c r="RVG2" s="576"/>
      <c r="RVH2" s="576"/>
      <c r="RVI2" s="577"/>
      <c r="RVJ2" s="576"/>
      <c r="RVK2" s="703"/>
      <c r="RVL2" s="705"/>
      <c r="RVM2" s="576"/>
      <c r="RVN2" s="576"/>
      <c r="RVO2" s="577"/>
      <c r="RVP2" s="576"/>
      <c r="RVQ2" s="703"/>
      <c r="RVR2" s="705"/>
      <c r="RVS2" s="576"/>
      <c r="RVT2" s="576"/>
      <c r="RVU2" s="577"/>
      <c r="RVV2" s="576"/>
      <c r="RVW2" s="703"/>
      <c r="RVX2" s="705"/>
      <c r="RVY2" s="576"/>
      <c r="RVZ2" s="576"/>
      <c r="RWA2" s="577"/>
      <c r="RWB2" s="576"/>
      <c r="RWC2" s="703"/>
      <c r="RWD2" s="705"/>
      <c r="RWE2" s="576"/>
      <c r="RWF2" s="576"/>
      <c r="RWG2" s="577"/>
      <c r="RWH2" s="576"/>
      <c r="RWI2" s="703"/>
      <c r="RWJ2" s="705"/>
      <c r="RWK2" s="576"/>
      <c r="RWL2" s="576"/>
      <c r="RWM2" s="577"/>
      <c r="RWN2" s="576"/>
      <c r="RWO2" s="703"/>
      <c r="RWP2" s="705"/>
      <c r="RWQ2" s="576"/>
      <c r="RWR2" s="576"/>
      <c r="RWS2" s="577"/>
      <c r="RWT2" s="576"/>
      <c r="RWU2" s="703"/>
      <c r="RWV2" s="705"/>
      <c r="RWW2" s="576"/>
      <c r="RWX2" s="576"/>
      <c r="RWY2" s="577"/>
      <c r="RWZ2" s="576"/>
      <c r="RXA2" s="703"/>
      <c r="RXB2" s="705"/>
      <c r="RXC2" s="576"/>
      <c r="RXD2" s="576"/>
      <c r="RXE2" s="577"/>
      <c r="RXF2" s="576"/>
      <c r="RXG2" s="703"/>
      <c r="RXH2" s="705"/>
      <c r="RXI2" s="576"/>
      <c r="RXJ2" s="576"/>
      <c r="RXK2" s="577"/>
      <c r="RXL2" s="576"/>
      <c r="RXM2" s="703"/>
      <c r="RXN2" s="705"/>
      <c r="RXO2" s="576"/>
      <c r="RXP2" s="576"/>
      <c r="RXQ2" s="577"/>
      <c r="RXR2" s="576"/>
      <c r="RXS2" s="703"/>
      <c r="RXT2" s="705"/>
      <c r="RXU2" s="576"/>
      <c r="RXV2" s="576"/>
      <c r="RXW2" s="577"/>
      <c r="RXX2" s="576"/>
      <c r="RXY2" s="703"/>
      <c r="RXZ2" s="705"/>
      <c r="RYA2" s="576"/>
      <c r="RYB2" s="576"/>
      <c r="RYC2" s="577"/>
      <c r="RYD2" s="576"/>
      <c r="RYE2" s="703"/>
      <c r="RYF2" s="705"/>
      <c r="RYG2" s="576"/>
      <c r="RYH2" s="576"/>
      <c r="RYI2" s="577"/>
      <c r="RYJ2" s="576"/>
      <c r="RYK2" s="703"/>
      <c r="RYL2" s="705"/>
      <c r="RYM2" s="576"/>
      <c r="RYN2" s="576"/>
      <c r="RYO2" s="577"/>
      <c r="RYP2" s="576"/>
      <c r="RYQ2" s="703"/>
      <c r="RYR2" s="705"/>
      <c r="RYS2" s="576"/>
      <c r="RYT2" s="576"/>
      <c r="RYU2" s="577"/>
      <c r="RYV2" s="576"/>
      <c r="RYW2" s="703"/>
      <c r="RYX2" s="705"/>
      <c r="RYY2" s="576"/>
      <c r="RYZ2" s="576"/>
      <c r="RZA2" s="577"/>
      <c r="RZB2" s="576"/>
      <c r="RZC2" s="703"/>
      <c r="RZD2" s="705"/>
      <c r="RZE2" s="576"/>
      <c r="RZF2" s="576"/>
      <c r="RZG2" s="577"/>
      <c r="RZH2" s="576"/>
      <c r="RZI2" s="703"/>
      <c r="RZJ2" s="705"/>
      <c r="RZK2" s="576"/>
      <c r="RZL2" s="576"/>
      <c r="RZM2" s="577"/>
      <c r="RZN2" s="576"/>
      <c r="RZO2" s="703"/>
      <c r="RZP2" s="705"/>
      <c r="RZQ2" s="576"/>
      <c r="RZR2" s="576"/>
      <c r="RZS2" s="577"/>
      <c r="RZT2" s="576"/>
      <c r="RZU2" s="703"/>
      <c r="RZV2" s="705"/>
      <c r="RZW2" s="576"/>
      <c r="RZX2" s="576"/>
      <c r="RZY2" s="577"/>
      <c r="RZZ2" s="576"/>
      <c r="SAA2" s="703"/>
      <c r="SAB2" s="705"/>
      <c r="SAC2" s="576"/>
      <c r="SAD2" s="576"/>
      <c r="SAE2" s="577"/>
      <c r="SAF2" s="576"/>
      <c r="SAG2" s="703"/>
      <c r="SAH2" s="705"/>
      <c r="SAI2" s="576"/>
      <c r="SAJ2" s="576"/>
      <c r="SAK2" s="577"/>
      <c r="SAL2" s="576"/>
      <c r="SAM2" s="703"/>
      <c r="SAN2" s="705"/>
      <c r="SAO2" s="576"/>
      <c r="SAP2" s="576"/>
      <c r="SAQ2" s="577"/>
      <c r="SAR2" s="576"/>
      <c r="SAS2" s="703"/>
      <c r="SAT2" s="705"/>
      <c r="SAU2" s="576"/>
      <c r="SAV2" s="576"/>
      <c r="SAW2" s="577"/>
      <c r="SAX2" s="576"/>
      <c r="SAY2" s="703"/>
      <c r="SAZ2" s="705"/>
      <c r="SBA2" s="576"/>
      <c r="SBB2" s="576"/>
      <c r="SBC2" s="577"/>
      <c r="SBD2" s="576"/>
      <c r="SBE2" s="703"/>
      <c r="SBF2" s="705"/>
      <c r="SBG2" s="576"/>
      <c r="SBH2" s="576"/>
      <c r="SBI2" s="577"/>
      <c r="SBJ2" s="576"/>
      <c r="SBK2" s="703"/>
      <c r="SBL2" s="705"/>
      <c r="SBM2" s="576"/>
      <c r="SBN2" s="576"/>
      <c r="SBO2" s="577"/>
      <c r="SBP2" s="576"/>
      <c r="SBQ2" s="703"/>
      <c r="SBR2" s="705"/>
      <c r="SBS2" s="576"/>
      <c r="SBT2" s="576"/>
      <c r="SBU2" s="577"/>
      <c r="SBV2" s="576"/>
      <c r="SBW2" s="703"/>
      <c r="SBX2" s="705"/>
      <c r="SBY2" s="576"/>
      <c r="SBZ2" s="576"/>
      <c r="SCA2" s="577"/>
      <c r="SCB2" s="576"/>
      <c r="SCC2" s="703"/>
      <c r="SCD2" s="705"/>
      <c r="SCE2" s="576"/>
      <c r="SCF2" s="576"/>
      <c r="SCG2" s="577"/>
      <c r="SCH2" s="576"/>
      <c r="SCI2" s="703"/>
      <c r="SCJ2" s="705"/>
      <c r="SCK2" s="576"/>
      <c r="SCL2" s="576"/>
      <c r="SCM2" s="577"/>
      <c r="SCN2" s="576"/>
      <c r="SCO2" s="703"/>
      <c r="SCP2" s="705"/>
      <c r="SCQ2" s="576"/>
      <c r="SCR2" s="576"/>
      <c r="SCS2" s="577"/>
      <c r="SCT2" s="576"/>
      <c r="SCU2" s="703"/>
      <c r="SCV2" s="705"/>
      <c r="SCW2" s="576"/>
      <c r="SCX2" s="576"/>
      <c r="SCY2" s="577"/>
      <c r="SCZ2" s="576"/>
      <c r="SDA2" s="703"/>
      <c r="SDB2" s="705"/>
      <c r="SDC2" s="576"/>
      <c r="SDD2" s="576"/>
      <c r="SDE2" s="577"/>
      <c r="SDF2" s="576"/>
      <c r="SDG2" s="703"/>
      <c r="SDH2" s="705"/>
      <c r="SDI2" s="576"/>
      <c r="SDJ2" s="576"/>
      <c r="SDK2" s="577"/>
      <c r="SDL2" s="576"/>
      <c r="SDM2" s="703"/>
      <c r="SDN2" s="705"/>
      <c r="SDO2" s="576"/>
      <c r="SDP2" s="576"/>
      <c r="SDQ2" s="577"/>
      <c r="SDR2" s="576"/>
      <c r="SDS2" s="703"/>
      <c r="SDT2" s="705"/>
      <c r="SDU2" s="576"/>
      <c r="SDV2" s="576"/>
      <c r="SDW2" s="577"/>
      <c r="SDX2" s="576"/>
      <c r="SDY2" s="703"/>
      <c r="SDZ2" s="705"/>
      <c r="SEA2" s="576"/>
      <c r="SEB2" s="576"/>
      <c r="SEC2" s="577"/>
      <c r="SED2" s="576"/>
      <c r="SEE2" s="703"/>
      <c r="SEF2" s="705"/>
      <c r="SEG2" s="576"/>
      <c r="SEH2" s="576"/>
      <c r="SEI2" s="577"/>
      <c r="SEJ2" s="576"/>
      <c r="SEK2" s="703"/>
      <c r="SEL2" s="705"/>
      <c r="SEM2" s="576"/>
      <c r="SEN2" s="576"/>
      <c r="SEO2" s="577"/>
      <c r="SEP2" s="576"/>
      <c r="SEQ2" s="703"/>
      <c r="SER2" s="705"/>
      <c r="SES2" s="576"/>
      <c r="SET2" s="576"/>
      <c r="SEU2" s="577"/>
      <c r="SEV2" s="576"/>
      <c r="SEW2" s="703"/>
      <c r="SEX2" s="705"/>
      <c r="SEY2" s="576"/>
      <c r="SEZ2" s="576"/>
      <c r="SFA2" s="577"/>
      <c r="SFB2" s="576"/>
      <c r="SFC2" s="703"/>
      <c r="SFD2" s="705"/>
      <c r="SFE2" s="576"/>
      <c r="SFF2" s="576"/>
      <c r="SFG2" s="577"/>
      <c r="SFH2" s="576"/>
      <c r="SFI2" s="703"/>
      <c r="SFJ2" s="705"/>
      <c r="SFK2" s="576"/>
      <c r="SFL2" s="576"/>
      <c r="SFM2" s="577"/>
      <c r="SFN2" s="576"/>
      <c r="SFO2" s="703"/>
      <c r="SFP2" s="705"/>
      <c r="SFQ2" s="576"/>
      <c r="SFR2" s="576"/>
      <c r="SFS2" s="577"/>
      <c r="SFT2" s="576"/>
      <c r="SFU2" s="703"/>
      <c r="SFV2" s="705"/>
      <c r="SFW2" s="576"/>
      <c r="SFX2" s="576"/>
      <c r="SFY2" s="577"/>
      <c r="SFZ2" s="576"/>
      <c r="SGA2" s="703"/>
      <c r="SGB2" s="705"/>
      <c r="SGC2" s="576"/>
      <c r="SGD2" s="576"/>
      <c r="SGE2" s="577"/>
      <c r="SGF2" s="576"/>
      <c r="SGG2" s="703"/>
      <c r="SGH2" s="705"/>
      <c r="SGI2" s="576"/>
      <c r="SGJ2" s="576"/>
      <c r="SGK2" s="577"/>
      <c r="SGL2" s="576"/>
      <c r="SGM2" s="703"/>
      <c r="SGN2" s="705"/>
      <c r="SGO2" s="576"/>
      <c r="SGP2" s="576"/>
      <c r="SGQ2" s="577"/>
      <c r="SGR2" s="576"/>
      <c r="SGS2" s="703"/>
      <c r="SGT2" s="705"/>
      <c r="SGU2" s="576"/>
      <c r="SGV2" s="576"/>
      <c r="SGW2" s="577"/>
      <c r="SGX2" s="576"/>
      <c r="SGY2" s="703"/>
      <c r="SGZ2" s="705"/>
      <c r="SHA2" s="576"/>
      <c r="SHB2" s="576"/>
      <c r="SHC2" s="577"/>
      <c r="SHD2" s="576"/>
      <c r="SHE2" s="703"/>
      <c r="SHF2" s="705"/>
      <c r="SHG2" s="576"/>
      <c r="SHH2" s="576"/>
      <c r="SHI2" s="577"/>
      <c r="SHJ2" s="576"/>
      <c r="SHK2" s="703"/>
      <c r="SHL2" s="705"/>
      <c r="SHM2" s="576"/>
      <c r="SHN2" s="576"/>
      <c r="SHO2" s="577"/>
      <c r="SHP2" s="576"/>
      <c r="SHQ2" s="703"/>
      <c r="SHR2" s="705"/>
      <c r="SHS2" s="576"/>
      <c r="SHT2" s="576"/>
      <c r="SHU2" s="577"/>
      <c r="SHV2" s="576"/>
      <c r="SHW2" s="703"/>
      <c r="SHX2" s="705"/>
      <c r="SHY2" s="576"/>
      <c r="SHZ2" s="576"/>
      <c r="SIA2" s="577"/>
      <c r="SIB2" s="576"/>
      <c r="SIC2" s="703"/>
      <c r="SID2" s="705"/>
      <c r="SIE2" s="576"/>
      <c r="SIF2" s="576"/>
      <c r="SIG2" s="577"/>
      <c r="SIH2" s="576"/>
      <c r="SII2" s="703"/>
      <c r="SIJ2" s="705"/>
      <c r="SIK2" s="576"/>
      <c r="SIL2" s="576"/>
      <c r="SIM2" s="577"/>
      <c r="SIN2" s="576"/>
      <c r="SIO2" s="703"/>
      <c r="SIP2" s="705"/>
      <c r="SIQ2" s="576"/>
      <c r="SIR2" s="576"/>
      <c r="SIS2" s="577"/>
      <c r="SIT2" s="576"/>
      <c r="SIU2" s="703"/>
      <c r="SIV2" s="705"/>
      <c r="SIW2" s="576"/>
      <c r="SIX2" s="576"/>
      <c r="SIY2" s="577"/>
      <c r="SIZ2" s="576"/>
      <c r="SJA2" s="703"/>
      <c r="SJB2" s="705"/>
      <c r="SJC2" s="576"/>
      <c r="SJD2" s="576"/>
      <c r="SJE2" s="577"/>
      <c r="SJF2" s="576"/>
      <c r="SJG2" s="703"/>
      <c r="SJH2" s="705"/>
      <c r="SJI2" s="576"/>
      <c r="SJJ2" s="576"/>
      <c r="SJK2" s="577"/>
      <c r="SJL2" s="576"/>
      <c r="SJM2" s="703"/>
      <c r="SJN2" s="705"/>
      <c r="SJO2" s="576"/>
      <c r="SJP2" s="576"/>
      <c r="SJQ2" s="577"/>
      <c r="SJR2" s="576"/>
      <c r="SJS2" s="703"/>
      <c r="SJT2" s="705"/>
      <c r="SJU2" s="576"/>
      <c r="SJV2" s="576"/>
      <c r="SJW2" s="577"/>
      <c r="SJX2" s="576"/>
      <c r="SJY2" s="703"/>
      <c r="SJZ2" s="705"/>
      <c r="SKA2" s="576"/>
      <c r="SKB2" s="576"/>
      <c r="SKC2" s="577"/>
      <c r="SKD2" s="576"/>
      <c r="SKE2" s="703"/>
      <c r="SKF2" s="705"/>
      <c r="SKG2" s="576"/>
      <c r="SKH2" s="576"/>
      <c r="SKI2" s="577"/>
      <c r="SKJ2" s="576"/>
      <c r="SKK2" s="703"/>
      <c r="SKL2" s="705"/>
      <c r="SKM2" s="576"/>
      <c r="SKN2" s="576"/>
      <c r="SKO2" s="577"/>
      <c r="SKP2" s="576"/>
      <c r="SKQ2" s="703"/>
      <c r="SKR2" s="705"/>
      <c r="SKS2" s="576"/>
      <c r="SKT2" s="576"/>
      <c r="SKU2" s="577"/>
      <c r="SKV2" s="576"/>
      <c r="SKW2" s="703"/>
      <c r="SKX2" s="705"/>
      <c r="SKY2" s="576"/>
      <c r="SKZ2" s="576"/>
      <c r="SLA2" s="577"/>
      <c r="SLB2" s="576"/>
      <c r="SLC2" s="703"/>
      <c r="SLD2" s="705"/>
      <c r="SLE2" s="576"/>
      <c r="SLF2" s="576"/>
      <c r="SLG2" s="577"/>
      <c r="SLH2" s="576"/>
      <c r="SLI2" s="703"/>
      <c r="SLJ2" s="705"/>
      <c r="SLK2" s="576"/>
      <c r="SLL2" s="576"/>
      <c r="SLM2" s="577"/>
      <c r="SLN2" s="576"/>
      <c r="SLO2" s="703"/>
      <c r="SLP2" s="705"/>
      <c r="SLQ2" s="576"/>
      <c r="SLR2" s="576"/>
      <c r="SLS2" s="577"/>
      <c r="SLT2" s="576"/>
      <c r="SLU2" s="703"/>
      <c r="SLV2" s="705"/>
      <c r="SLW2" s="576"/>
      <c r="SLX2" s="576"/>
      <c r="SLY2" s="577"/>
      <c r="SLZ2" s="576"/>
      <c r="SMA2" s="703"/>
      <c r="SMB2" s="705"/>
      <c r="SMC2" s="576"/>
      <c r="SMD2" s="576"/>
      <c r="SME2" s="577"/>
      <c r="SMF2" s="576"/>
      <c r="SMG2" s="703"/>
      <c r="SMH2" s="705"/>
      <c r="SMI2" s="576"/>
      <c r="SMJ2" s="576"/>
      <c r="SMK2" s="577"/>
      <c r="SML2" s="576"/>
      <c r="SMM2" s="703"/>
      <c r="SMN2" s="705"/>
      <c r="SMO2" s="576"/>
      <c r="SMP2" s="576"/>
      <c r="SMQ2" s="577"/>
      <c r="SMR2" s="576"/>
      <c r="SMS2" s="703"/>
      <c r="SMT2" s="705"/>
      <c r="SMU2" s="576"/>
      <c r="SMV2" s="576"/>
      <c r="SMW2" s="577"/>
      <c r="SMX2" s="576"/>
      <c r="SMY2" s="703"/>
      <c r="SMZ2" s="705"/>
      <c r="SNA2" s="576"/>
      <c r="SNB2" s="576"/>
      <c r="SNC2" s="577"/>
      <c r="SND2" s="576"/>
      <c r="SNE2" s="703"/>
      <c r="SNF2" s="705"/>
      <c r="SNG2" s="576"/>
      <c r="SNH2" s="576"/>
      <c r="SNI2" s="577"/>
      <c r="SNJ2" s="576"/>
      <c r="SNK2" s="703"/>
      <c r="SNL2" s="705"/>
      <c r="SNM2" s="576"/>
      <c r="SNN2" s="576"/>
      <c r="SNO2" s="577"/>
      <c r="SNP2" s="576"/>
      <c r="SNQ2" s="703"/>
      <c r="SNR2" s="705"/>
      <c r="SNS2" s="576"/>
      <c r="SNT2" s="576"/>
      <c r="SNU2" s="577"/>
      <c r="SNV2" s="576"/>
      <c r="SNW2" s="703"/>
      <c r="SNX2" s="705"/>
      <c r="SNY2" s="576"/>
      <c r="SNZ2" s="576"/>
      <c r="SOA2" s="577"/>
      <c r="SOB2" s="576"/>
      <c r="SOC2" s="703"/>
      <c r="SOD2" s="705"/>
      <c r="SOE2" s="576"/>
      <c r="SOF2" s="576"/>
      <c r="SOG2" s="577"/>
      <c r="SOH2" s="576"/>
      <c r="SOI2" s="703"/>
      <c r="SOJ2" s="705"/>
      <c r="SOK2" s="576"/>
      <c r="SOL2" s="576"/>
      <c r="SOM2" s="577"/>
      <c r="SON2" s="576"/>
      <c r="SOO2" s="703"/>
      <c r="SOP2" s="705"/>
      <c r="SOQ2" s="576"/>
      <c r="SOR2" s="576"/>
      <c r="SOS2" s="577"/>
      <c r="SOT2" s="576"/>
      <c r="SOU2" s="703"/>
      <c r="SOV2" s="705"/>
      <c r="SOW2" s="576"/>
      <c r="SOX2" s="576"/>
      <c r="SOY2" s="577"/>
      <c r="SOZ2" s="576"/>
      <c r="SPA2" s="703"/>
      <c r="SPB2" s="705"/>
      <c r="SPC2" s="576"/>
      <c r="SPD2" s="576"/>
      <c r="SPE2" s="577"/>
      <c r="SPF2" s="576"/>
      <c r="SPG2" s="703"/>
      <c r="SPH2" s="705"/>
      <c r="SPI2" s="576"/>
      <c r="SPJ2" s="576"/>
      <c r="SPK2" s="577"/>
      <c r="SPL2" s="576"/>
      <c r="SPM2" s="703"/>
      <c r="SPN2" s="705"/>
      <c r="SPO2" s="576"/>
      <c r="SPP2" s="576"/>
      <c r="SPQ2" s="577"/>
      <c r="SPR2" s="576"/>
      <c r="SPS2" s="703"/>
      <c r="SPT2" s="705"/>
      <c r="SPU2" s="576"/>
      <c r="SPV2" s="576"/>
      <c r="SPW2" s="577"/>
      <c r="SPX2" s="576"/>
      <c r="SPY2" s="703"/>
      <c r="SPZ2" s="705"/>
      <c r="SQA2" s="576"/>
      <c r="SQB2" s="576"/>
      <c r="SQC2" s="577"/>
      <c r="SQD2" s="576"/>
      <c r="SQE2" s="703"/>
      <c r="SQF2" s="705"/>
      <c r="SQG2" s="576"/>
      <c r="SQH2" s="576"/>
      <c r="SQI2" s="577"/>
      <c r="SQJ2" s="576"/>
      <c r="SQK2" s="703"/>
      <c r="SQL2" s="705"/>
      <c r="SQM2" s="576"/>
      <c r="SQN2" s="576"/>
      <c r="SQO2" s="577"/>
      <c r="SQP2" s="576"/>
      <c r="SQQ2" s="703"/>
      <c r="SQR2" s="705"/>
      <c r="SQS2" s="576"/>
      <c r="SQT2" s="576"/>
      <c r="SQU2" s="577"/>
      <c r="SQV2" s="576"/>
      <c r="SQW2" s="703"/>
      <c r="SQX2" s="705"/>
      <c r="SQY2" s="576"/>
      <c r="SQZ2" s="576"/>
      <c r="SRA2" s="577"/>
      <c r="SRB2" s="576"/>
      <c r="SRC2" s="703"/>
      <c r="SRD2" s="705"/>
      <c r="SRE2" s="576"/>
      <c r="SRF2" s="576"/>
      <c r="SRG2" s="577"/>
      <c r="SRH2" s="576"/>
      <c r="SRI2" s="703"/>
      <c r="SRJ2" s="705"/>
      <c r="SRK2" s="576"/>
      <c r="SRL2" s="576"/>
      <c r="SRM2" s="577"/>
      <c r="SRN2" s="576"/>
      <c r="SRO2" s="703"/>
      <c r="SRP2" s="705"/>
      <c r="SRQ2" s="576"/>
      <c r="SRR2" s="576"/>
      <c r="SRS2" s="577"/>
      <c r="SRT2" s="576"/>
      <c r="SRU2" s="703"/>
      <c r="SRV2" s="705"/>
      <c r="SRW2" s="576"/>
      <c r="SRX2" s="576"/>
      <c r="SRY2" s="577"/>
      <c r="SRZ2" s="576"/>
      <c r="SSA2" s="703"/>
      <c r="SSB2" s="705"/>
      <c r="SSC2" s="576"/>
      <c r="SSD2" s="576"/>
      <c r="SSE2" s="577"/>
      <c r="SSF2" s="576"/>
      <c r="SSG2" s="703"/>
      <c r="SSH2" s="705"/>
      <c r="SSI2" s="576"/>
      <c r="SSJ2" s="576"/>
      <c r="SSK2" s="577"/>
      <c r="SSL2" s="576"/>
      <c r="SSM2" s="703"/>
      <c r="SSN2" s="705"/>
      <c r="SSO2" s="576"/>
      <c r="SSP2" s="576"/>
      <c r="SSQ2" s="577"/>
      <c r="SSR2" s="576"/>
      <c r="SSS2" s="703"/>
      <c r="SST2" s="705"/>
      <c r="SSU2" s="576"/>
      <c r="SSV2" s="576"/>
      <c r="SSW2" s="577"/>
      <c r="SSX2" s="576"/>
      <c r="SSY2" s="703"/>
      <c r="SSZ2" s="705"/>
      <c r="STA2" s="576"/>
      <c r="STB2" s="576"/>
      <c r="STC2" s="577"/>
      <c r="STD2" s="576"/>
      <c r="STE2" s="703"/>
      <c r="STF2" s="705"/>
      <c r="STG2" s="576"/>
      <c r="STH2" s="576"/>
      <c r="STI2" s="577"/>
      <c r="STJ2" s="576"/>
      <c r="STK2" s="703"/>
      <c r="STL2" s="705"/>
      <c r="STM2" s="576"/>
      <c r="STN2" s="576"/>
      <c r="STO2" s="577"/>
      <c r="STP2" s="576"/>
      <c r="STQ2" s="703"/>
      <c r="STR2" s="705"/>
      <c r="STS2" s="576"/>
      <c r="STT2" s="576"/>
      <c r="STU2" s="577"/>
      <c r="STV2" s="576"/>
      <c r="STW2" s="703"/>
      <c r="STX2" s="705"/>
      <c r="STY2" s="576"/>
      <c r="STZ2" s="576"/>
      <c r="SUA2" s="577"/>
      <c r="SUB2" s="576"/>
      <c r="SUC2" s="703"/>
      <c r="SUD2" s="705"/>
      <c r="SUE2" s="576"/>
      <c r="SUF2" s="576"/>
      <c r="SUG2" s="577"/>
      <c r="SUH2" s="576"/>
      <c r="SUI2" s="703"/>
      <c r="SUJ2" s="705"/>
      <c r="SUK2" s="576"/>
      <c r="SUL2" s="576"/>
      <c r="SUM2" s="577"/>
      <c r="SUN2" s="576"/>
      <c r="SUO2" s="703"/>
      <c r="SUP2" s="705"/>
      <c r="SUQ2" s="576"/>
      <c r="SUR2" s="576"/>
      <c r="SUS2" s="577"/>
      <c r="SUT2" s="576"/>
      <c r="SUU2" s="703"/>
      <c r="SUV2" s="705"/>
      <c r="SUW2" s="576"/>
      <c r="SUX2" s="576"/>
      <c r="SUY2" s="577"/>
      <c r="SUZ2" s="576"/>
      <c r="SVA2" s="703"/>
      <c r="SVB2" s="705"/>
      <c r="SVC2" s="576"/>
      <c r="SVD2" s="576"/>
      <c r="SVE2" s="577"/>
      <c r="SVF2" s="576"/>
      <c r="SVG2" s="703"/>
      <c r="SVH2" s="705"/>
      <c r="SVI2" s="576"/>
      <c r="SVJ2" s="576"/>
      <c r="SVK2" s="577"/>
      <c r="SVL2" s="576"/>
      <c r="SVM2" s="703"/>
      <c r="SVN2" s="705"/>
      <c r="SVO2" s="576"/>
      <c r="SVP2" s="576"/>
      <c r="SVQ2" s="577"/>
      <c r="SVR2" s="576"/>
      <c r="SVS2" s="703"/>
      <c r="SVT2" s="705"/>
      <c r="SVU2" s="576"/>
      <c r="SVV2" s="576"/>
      <c r="SVW2" s="577"/>
      <c r="SVX2" s="576"/>
      <c r="SVY2" s="703"/>
      <c r="SVZ2" s="705"/>
      <c r="SWA2" s="576"/>
      <c r="SWB2" s="576"/>
      <c r="SWC2" s="577"/>
      <c r="SWD2" s="576"/>
      <c r="SWE2" s="703"/>
      <c r="SWF2" s="705"/>
      <c r="SWG2" s="576"/>
      <c r="SWH2" s="576"/>
      <c r="SWI2" s="577"/>
      <c r="SWJ2" s="576"/>
      <c r="SWK2" s="703"/>
      <c r="SWL2" s="705"/>
      <c r="SWM2" s="576"/>
      <c r="SWN2" s="576"/>
      <c r="SWO2" s="577"/>
      <c r="SWP2" s="576"/>
      <c r="SWQ2" s="703"/>
      <c r="SWR2" s="705"/>
      <c r="SWS2" s="576"/>
      <c r="SWT2" s="576"/>
      <c r="SWU2" s="577"/>
      <c r="SWV2" s="576"/>
      <c r="SWW2" s="703"/>
      <c r="SWX2" s="705"/>
      <c r="SWY2" s="576"/>
      <c r="SWZ2" s="576"/>
      <c r="SXA2" s="577"/>
      <c r="SXB2" s="576"/>
      <c r="SXC2" s="703"/>
      <c r="SXD2" s="705"/>
      <c r="SXE2" s="576"/>
      <c r="SXF2" s="576"/>
      <c r="SXG2" s="577"/>
      <c r="SXH2" s="576"/>
      <c r="SXI2" s="703"/>
      <c r="SXJ2" s="705"/>
      <c r="SXK2" s="576"/>
      <c r="SXL2" s="576"/>
      <c r="SXM2" s="577"/>
      <c r="SXN2" s="576"/>
      <c r="SXO2" s="703"/>
      <c r="SXP2" s="705"/>
      <c r="SXQ2" s="576"/>
      <c r="SXR2" s="576"/>
      <c r="SXS2" s="577"/>
      <c r="SXT2" s="576"/>
      <c r="SXU2" s="703"/>
      <c r="SXV2" s="705"/>
      <c r="SXW2" s="576"/>
      <c r="SXX2" s="576"/>
      <c r="SXY2" s="577"/>
      <c r="SXZ2" s="576"/>
      <c r="SYA2" s="703"/>
      <c r="SYB2" s="705"/>
      <c r="SYC2" s="576"/>
      <c r="SYD2" s="576"/>
      <c r="SYE2" s="577"/>
      <c r="SYF2" s="576"/>
      <c r="SYG2" s="703"/>
      <c r="SYH2" s="705"/>
      <c r="SYI2" s="576"/>
      <c r="SYJ2" s="576"/>
      <c r="SYK2" s="577"/>
      <c r="SYL2" s="576"/>
      <c r="SYM2" s="703"/>
      <c r="SYN2" s="705"/>
      <c r="SYO2" s="576"/>
      <c r="SYP2" s="576"/>
      <c r="SYQ2" s="577"/>
      <c r="SYR2" s="576"/>
      <c r="SYS2" s="703"/>
      <c r="SYT2" s="705"/>
      <c r="SYU2" s="576"/>
      <c r="SYV2" s="576"/>
      <c r="SYW2" s="577"/>
      <c r="SYX2" s="576"/>
      <c r="SYY2" s="703"/>
      <c r="SYZ2" s="705"/>
      <c r="SZA2" s="576"/>
      <c r="SZB2" s="576"/>
      <c r="SZC2" s="577"/>
      <c r="SZD2" s="576"/>
      <c r="SZE2" s="703"/>
      <c r="SZF2" s="705"/>
      <c r="SZG2" s="576"/>
      <c r="SZH2" s="576"/>
      <c r="SZI2" s="577"/>
      <c r="SZJ2" s="576"/>
      <c r="SZK2" s="703"/>
      <c r="SZL2" s="705"/>
      <c r="SZM2" s="576"/>
      <c r="SZN2" s="576"/>
      <c r="SZO2" s="577"/>
      <c r="SZP2" s="576"/>
      <c r="SZQ2" s="703"/>
      <c r="SZR2" s="705"/>
      <c r="SZS2" s="576"/>
      <c r="SZT2" s="576"/>
      <c r="SZU2" s="577"/>
      <c r="SZV2" s="576"/>
      <c r="SZW2" s="703"/>
      <c r="SZX2" s="705"/>
      <c r="SZY2" s="576"/>
      <c r="SZZ2" s="576"/>
      <c r="TAA2" s="577"/>
      <c r="TAB2" s="576"/>
      <c r="TAC2" s="703"/>
      <c r="TAD2" s="705"/>
      <c r="TAE2" s="576"/>
      <c r="TAF2" s="576"/>
      <c r="TAG2" s="577"/>
      <c r="TAH2" s="576"/>
      <c r="TAI2" s="703"/>
      <c r="TAJ2" s="705"/>
      <c r="TAK2" s="576"/>
      <c r="TAL2" s="576"/>
      <c r="TAM2" s="577"/>
      <c r="TAN2" s="576"/>
      <c r="TAO2" s="703"/>
      <c r="TAP2" s="705"/>
      <c r="TAQ2" s="576"/>
      <c r="TAR2" s="576"/>
      <c r="TAS2" s="577"/>
      <c r="TAT2" s="576"/>
      <c r="TAU2" s="703"/>
      <c r="TAV2" s="705"/>
      <c r="TAW2" s="576"/>
      <c r="TAX2" s="576"/>
      <c r="TAY2" s="577"/>
      <c r="TAZ2" s="576"/>
      <c r="TBA2" s="703"/>
      <c r="TBB2" s="705"/>
      <c r="TBC2" s="576"/>
      <c r="TBD2" s="576"/>
      <c r="TBE2" s="577"/>
      <c r="TBF2" s="576"/>
      <c r="TBG2" s="703"/>
      <c r="TBH2" s="705"/>
      <c r="TBI2" s="576"/>
      <c r="TBJ2" s="576"/>
      <c r="TBK2" s="577"/>
      <c r="TBL2" s="576"/>
      <c r="TBM2" s="703"/>
      <c r="TBN2" s="705"/>
      <c r="TBO2" s="576"/>
      <c r="TBP2" s="576"/>
      <c r="TBQ2" s="577"/>
      <c r="TBR2" s="576"/>
      <c r="TBS2" s="703"/>
      <c r="TBT2" s="705"/>
      <c r="TBU2" s="576"/>
      <c r="TBV2" s="576"/>
      <c r="TBW2" s="577"/>
      <c r="TBX2" s="576"/>
      <c r="TBY2" s="703"/>
      <c r="TBZ2" s="705"/>
      <c r="TCA2" s="576"/>
      <c r="TCB2" s="576"/>
      <c r="TCC2" s="577"/>
      <c r="TCD2" s="576"/>
      <c r="TCE2" s="703"/>
      <c r="TCF2" s="705"/>
      <c r="TCG2" s="576"/>
      <c r="TCH2" s="576"/>
      <c r="TCI2" s="577"/>
      <c r="TCJ2" s="576"/>
      <c r="TCK2" s="703"/>
      <c r="TCL2" s="705"/>
      <c r="TCM2" s="576"/>
      <c r="TCN2" s="576"/>
      <c r="TCO2" s="577"/>
      <c r="TCP2" s="576"/>
      <c r="TCQ2" s="703"/>
      <c r="TCR2" s="705"/>
      <c r="TCS2" s="576"/>
      <c r="TCT2" s="576"/>
      <c r="TCU2" s="577"/>
      <c r="TCV2" s="576"/>
      <c r="TCW2" s="703"/>
      <c r="TCX2" s="705"/>
      <c r="TCY2" s="576"/>
      <c r="TCZ2" s="576"/>
      <c r="TDA2" s="577"/>
      <c r="TDB2" s="576"/>
      <c r="TDC2" s="703"/>
      <c r="TDD2" s="705"/>
      <c r="TDE2" s="576"/>
      <c r="TDF2" s="576"/>
      <c r="TDG2" s="577"/>
      <c r="TDH2" s="576"/>
      <c r="TDI2" s="703"/>
      <c r="TDJ2" s="705"/>
      <c r="TDK2" s="576"/>
      <c r="TDL2" s="576"/>
      <c r="TDM2" s="577"/>
      <c r="TDN2" s="576"/>
      <c r="TDO2" s="703"/>
      <c r="TDP2" s="705"/>
      <c r="TDQ2" s="576"/>
      <c r="TDR2" s="576"/>
      <c r="TDS2" s="577"/>
      <c r="TDT2" s="576"/>
      <c r="TDU2" s="703"/>
      <c r="TDV2" s="705"/>
      <c r="TDW2" s="576"/>
      <c r="TDX2" s="576"/>
      <c r="TDY2" s="577"/>
      <c r="TDZ2" s="576"/>
      <c r="TEA2" s="703"/>
      <c r="TEB2" s="705"/>
      <c r="TEC2" s="576"/>
      <c r="TED2" s="576"/>
      <c r="TEE2" s="577"/>
      <c r="TEF2" s="576"/>
      <c r="TEG2" s="703"/>
      <c r="TEH2" s="705"/>
      <c r="TEI2" s="576"/>
      <c r="TEJ2" s="576"/>
      <c r="TEK2" s="577"/>
      <c r="TEL2" s="576"/>
      <c r="TEM2" s="703"/>
      <c r="TEN2" s="705"/>
      <c r="TEO2" s="576"/>
      <c r="TEP2" s="576"/>
      <c r="TEQ2" s="577"/>
      <c r="TER2" s="576"/>
      <c r="TES2" s="703"/>
      <c r="TET2" s="705"/>
      <c r="TEU2" s="576"/>
      <c r="TEV2" s="576"/>
      <c r="TEW2" s="577"/>
      <c r="TEX2" s="576"/>
      <c r="TEY2" s="703"/>
      <c r="TEZ2" s="705"/>
      <c r="TFA2" s="576"/>
      <c r="TFB2" s="576"/>
      <c r="TFC2" s="577"/>
      <c r="TFD2" s="576"/>
      <c r="TFE2" s="703"/>
      <c r="TFF2" s="705"/>
      <c r="TFG2" s="576"/>
      <c r="TFH2" s="576"/>
      <c r="TFI2" s="577"/>
      <c r="TFJ2" s="576"/>
      <c r="TFK2" s="703"/>
      <c r="TFL2" s="705"/>
      <c r="TFM2" s="576"/>
      <c r="TFN2" s="576"/>
      <c r="TFO2" s="577"/>
      <c r="TFP2" s="576"/>
      <c r="TFQ2" s="703"/>
      <c r="TFR2" s="705"/>
      <c r="TFS2" s="576"/>
      <c r="TFT2" s="576"/>
      <c r="TFU2" s="577"/>
      <c r="TFV2" s="576"/>
      <c r="TFW2" s="703"/>
      <c r="TFX2" s="705"/>
      <c r="TFY2" s="576"/>
      <c r="TFZ2" s="576"/>
      <c r="TGA2" s="577"/>
      <c r="TGB2" s="576"/>
      <c r="TGC2" s="703"/>
      <c r="TGD2" s="705"/>
      <c r="TGE2" s="576"/>
      <c r="TGF2" s="576"/>
      <c r="TGG2" s="577"/>
      <c r="TGH2" s="576"/>
      <c r="TGI2" s="703"/>
      <c r="TGJ2" s="705"/>
      <c r="TGK2" s="576"/>
      <c r="TGL2" s="576"/>
      <c r="TGM2" s="577"/>
      <c r="TGN2" s="576"/>
      <c r="TGO2" s="703"/>
      <c r="TGP2" s="705"/>
      <c r="TGQ2" s="576"/>
      <c r="TGR2" s="576"/>
      <c r="TGS2" s="577"/>
      <c r="TGT2" s="576"/>
      <c r="TGU2" s="703"/>
      <c r="TGV2" s="705"/>
      <c r="TGW2" s="576"/>
      <c r="TGX2" s="576"/>
      <c r="TGY2" s="577"/>
      <c r="TGZ2" s="576"/>
      <c r="THA2" s="703"/>
      <c r="THB2" s="705"/>
      <c r="THC2" s="576"/>
      <c r="THD2" s="576"/>
      <c r="THE2" s="577"/>
      <c r="THF2" s="576"/>
      <c r="THG2" s="703"/>
      <c r="THH2" s="705"/>
      <c r="THI2" s="576"/>
      <c r="THJ2" s="576"/>
      <c r="THK2" s="577"/>
      <c r="THL2" s="576"/>
      <c r="THM2" s="703"/>
      <c r="THN2" s="705"/>
      <c r="THO2" s="576"/>
      <c r="THP2" s="576"/>
      <c r="THQ2" s="577"/>
      <c r="THR2" s="576"/>
      <c r="THS2" s="703"/>
      <c r="THT2" s="705"/>
      <c r="THU2" s="576"/>
      <c r="THV2" s="576"/>
      <c r="THW2" s="577"/>
      <c r="THX2" s="576"/>
      <c r="THY2" s="703"/>
      <c r="THZ2" s="705"/>
      <c r="TIA2" s="576"/>
      <c r="TIB2" s="576"/>
      <c r="TIC2" s="577"/>
      <c r="TID2" s="576"/>
      <c r="TIE2" s="703"/>
      <c r="TIF2" s="705"/>
      <c r="TIG2" s="576"/>
      <c r="TIH2" s="576"/>
      <c r="TII2" s="577"/>
      <c r="TIJ2" s="576"/>
      <c r="TIK2" s="703"/>
      <c r="TIL2" s="705"/>
      <c r="TIM2" s="576"/>
      <c r="TIN2" s="576"/>
      <c r="TIO2" s="577"/>
      <c r="TIP2" s="576"/>
      <c r="TIQ2" s="703"/>
      <c r="TIR2" s="705"/>
      <c r="TIS2" s="576"/>
      <c r="TIT2" s="576"/>
      <c r="TIU2" s="577"/>
      <c r="TIV2" s="576"/>
      <c r="TIW2" s="703"/>
      <c r="TIX2" s="705"/>
      <c r="TIY2" s="576"/>
      <c r="TIZ2" s="576"/>
      <c r="TJA2" s="577"/>
      <c r="TJB2" s="576"/>
      <c r="TJC2" s="703"/>
      <c r="TJD2" s="705"/>
      <c r="TJE2" s="576"/>
      <c r="TJF2" s="576"/>
      <c r="TJG2" s="577"/>
      <c r="TJH2" s="576"/>
      <c r="TJI2" s="703"/>
      <c r="TJJ2" s="705"/>
      <c r="TJK2" s="576"/>
      <c r="TJL2" s="576"/>
      <c r="TJM2" s="577"/>
      <c r="TJN2" s="576"/>
      <c r="TJO2" s="703"/>
      <c r="TJP2" s="705"/>
      <c r="TJQ2" s="576"/>
      <c r="TJR2" s="576"/>
      <c r="TJS2" s="577"/>
      <c r="TJT2" s="576"/>
      <c r="TJU2" s="703"/>
      <c r="TJV2" s="705"/>
      <c r="TJW2" s="576"/>
      <c r="TJX2" s="576"/>
      <c r="TJY2" s="577"/>
      <c r="TJZ2" s="576"/>
      <c r="TKA2" s="703"/>
      <c r="TKB2" s="705"/>
      <c r="TKC2" s="576"/>
      <c r="TKD2" s="576"/>
      <c r="TKE2" s="577"/>
      <c r="TKF2" s="576"/>
      <c r="TKG2" s="703"/>
      <c r="TKH2" s="705"/>
      <c r="TKI2" s="576"/>
      <c r="TKJ2" s="576"/>
      <c r="TKK2" s="577"/>
      <c r="TKL2" s="576"/>
      <c r="TKM2" s="703"/>
      <c r="TKN2" s="705"/>
      <c r="TKO2" s="576"/>
      <c r="TKP2" s="576"/>
      <c r="TKQ2" s="577"/>
      <c r="TKR2" s="576"/>
      <c r="TKS2" s="703"/>
      <c r="TKT2" s="705"/>
      <c r="TKU2" s="576"/>
      <c r="TKV2" s="576"/>
      <c r="TKW2" s="577"/>
      <c r="TKX2" s="576"/>
      <c r="TKY2" s="703"/>
      <c r="TKZ2" s="705"/>
      <c r="TLA2" s="576"/>
      <c r="TLB2" s="576"/>
      <c r="TLC2" s="577"/>
      <c r="TLD2" s="576"/>
      <c r="TLE2" s="703"/>
      <c r="TLF2" s="705"/>
      <c r="TLG2" s="576"/>
      <c r="TLH2" s="576"/>
      <c r="TLI2" s="577"/>
      <c r="TLJ2" s="576"/>
      <c r="TLK2" s="703"/>
      <c r="TLL2" s="705"/>
      <c r="TLM2" s="576"/>
      <c r="TLN2" s="576"/>
      <c r="TLO2" s="577"/>
      <c r="TLP2" s="576"/>
      <c r="TLQ2" s="703"/>
      <c r="TLR2" s="705"/>
      <c r="TLS2" s="576"/>
      <c r="TLT2" s="576"/>
      <c r="TLU2" s="577"/>
      <c r="TLV2" s="576"/>
      <c r="TLW2" s="703"/>
      <c r="TLX2" s="705"/>
      <c r="TLY2" s="576"/>
      <c r="TLZ2" s="576"/>
      <c r="TMA2" s="577"/>
      <c r="TMB2" s="576"/>
      <c r="TMC2" s="703"/>
      <c r="TMD2" s="705"/>
      <c r="TME2" s="576"/>
      <c r="TMF2" s="576"/>
      <c r="TMG2" s="577"/>
      <c r="TMH2" s="576"/>
      <c r="TMI2" s="703"/>
      <c r="TMJ2" s="705"/>
      <c r="TMK2" s="576"/>
      <c r="TML2" s="576"/>
      <c r="TMM2" s="577"/>
      <c r="TMN2" s="576"/>
      <c r="TMO2" s="703"/>
      <c r="TMP2" s="705"/>
      <c r="TMQ2" s="576"/>
      <c r="TMR2" s="576"/>
      <c r="TMS2" s="577"/>
      <c r="TMT2" s="576"/>
      <c r="TMU2" s="703"/>
      <c r="TMV2" s="705"/>
      <c r="TMW2" s="576"/>
      <c r="TMX2" s="576"/>
      <c r="TMY2" s="577"/>
      <c r="TMZ2" s="576"/>
      <c r="TNA2" s="703"/>
      <c r="TNB2" s="705"/>
      <c r="TNC2" s="576"/>
      <c r="TND2" s="576"/>
      <c r="TNE2" s="577"/>
      <c r="TNF2" s="576"/>
      <c r="TNG2" s="703"/>
      <c r="TNH2" s="705"/>
      <c r="TNI2" s="576"/>
      <c r="TNJ2" s="576"/>
      <c r="TNK2" s="577"/>
      <c r="TNL2" s="576"/>
      <c r="TNM2" s="703"/>
      <c r="TNN2" s="705"/>
      <c r="TNO2" s="576"/>
      <c r="TNP2" s="576"/>
      <c r="TNQ2" s="577"/>
      <c r="TNR2" s="576"/>
      <c r="TNS2" s="703"/>
      <c r="TNT2" s="705"/>
      <c r="TNU2" s="576"/>
      <c r="TNV2" s="576"/>
      <c r="TNW2" s="577"/>
      <c r="TNX2" s="576"/>
      <c r="TNY2" s="703"/>
      <c r="TNZ2" s="705"/>
      <c r="TOA2" s="576"/>
      <c r="TOB2" s="576"/>
      <c r="TOC2" s="577"/>
      <c r="TOD2" s="576"/>
      <c r="TOE2" s="703"/>
      <c r="TOF2" s="705"/>
      <c r="TOG2" s="576"/>
      <c r="TOH2" s="576"/>
      <c r="TOI2" s="577"/>
      <c r="TOJ2" s="576"/>
      <c r="TOK2" s="703"/>
      <c r="TOL2" s="705"/>
      <c r="TOM2" s="576"/>
      <c r="TON2" s="576"/>
      <c r="TOO2" s="577"/>
      <c r="TOP2" s="576"/>
      <c r="TOQ2" s="703"/>
      <c r="TOR2" s="705"/>
      <c r="TOS2" s="576"/>
      <c r="TOT2" s="576"/>
      <c r="TOU2" s="577"/>
      <c r="TOV2" s="576"/>
      <c r="TOW2" s="703"/>
      <c r="TOX2" s="705"/>
      <c r="TOY2" s="576"/>
      <c r="TOZ2" s="576"/>
      <c r="TPA2" s="577"/>
      <c r="TPB2" s="576"/>
      <c r="TPC2" s="703"/>
      <c r="TPD2" s="705"/>
      <c r="TPE2" s="576"/>
      <c r="TPF2" s="576"/>
      <c r="TPG2" s="577"/>
      <c r="TPH2" s="576"/>
      <c r="TPI2" s="703"/>
      <c r="TPJ2" s="705"/>
      <c r="TPK2" s="576"/>
      <c r="TPL2" s="576"/>
      <c r="TPM2" s="577"/>
      <c r="TPN2" s="576"/>
      <c r="TPO2" s="703"/>
      <c r="TPP2" s="705"/>
      <c r="TPQ2" s="576"/>
      <c r="TPR2" s="576"/>
      <c r="TPS2" s="577"/>
      <c r="TPT2" s="576"/>
      <c r="TPU2" s="703"/>
      <c r="TPV2" s="705"/>
      <c r="TPW2" s="576"/>
      <c r="TPX2" s="576"/>
      <c r="TPY2" s="577"/>
      <c r="TPZ2" s="576"/>
      <c r="TQA2" s="703"/>
      <c r="TQB2" s="705"/>
      <c r="TQC2" s="576"/>
      <c r="TQD2" s="576"/>
      <c r="TQE2" s="577"/>
      <c r="TQF2" s="576"/>
      <c r="TQG2" s="703"/>
      <c r="TQH2" s="705"/>
      <c r="TQI2" s="576"/>
      <c r="TQJ2" s="576"/>
      <c r="TQK2" s="577"/>
      <c r="TQL2" s="576"/>
      <c r="TQM2" s="703"/>
      <c r="TQN2" s="705"/>
      <c r="TQO2" s="576"/>
      <c r="TQP2" s="576"/>
      <c r="TQQ2" s="577"/>
      <c r="TQR2" s="576"/>
      <c r="TQS2" s="703"/>
      <c r="TQT2" s="705"/>
      <c r="TQU2" s="576"/>
      <c r="TQV2" s="576"/>
      <c r="TQW2" s="577"/>
      <c r="TQX2" s="576"/>
      <c r="TQY2" s="703"/>
      <c r="TQZ2" s="705"/>
      <c r="TRA2" s="576"/>
      <c r="TRB2" s="576"/>
      <c r="TRC2" s="577"/>
      <c r="TRD2" s="576"/>
      <c r="TRE2" s="703"/>
      <c r="TRF2" s="705"/>
      <c r="TRG2" s="576"/>
      <c r="TRH2" s="576"/>
      <c r="TRI2" s="577"/>
      <c r="TRJ2" s="576"/>
      <c r="TRK2" s="703"/>
      <c r="TRL2" s="705"/>
      <c r="TRM2" s="576"/>
      <c r="TRN2" s="576"/>
      <c r="TRO2" s="577"/>
      <c r="TRP2" s="576"/>
      <c r="TRQ2" s="703"/>
      <c r="TRR2" s="705"/>
      <c r="TRS2" s="576"/>
      <c r="TRT2" s="576"/>
      <c r="TRU2" s="577"/>
      <c r="TRV2" s="576"/>
      <c r="TRW2" s="703"/>
      <c r="TRX2" s="705"/>
      <c r="TRY2" s="576"/>
      <c r="TRZ2" s="576"/>
      <c r="TSA2" s="577"/>
      <c r="TSB2" s="576"/>
      <c r="TSC2" s="703"/>
      <c r="TSD2" s="705"/>
      <c r="TSE2" s="576"/>
      <c r="TSF2" s="576"/>
      <c r="TSG2" s="577"/>
      <c r="TSH2" s="576"/>
      <c r="TSI2" s="703"/>
      <c r="TSJ2" s="705"/>
      <c r="TSK2" s="576"/>
      <c r="TSL2" s="576"/>
      <c r="TSM2" s="577"/>
      <c r="TSN2" s="576"/>
      <c r="TSO2" s="703"/>
      <c r="TSP2" s="705"/>
      <c r="TSQ2" s="576"/>
      <c r="TSR2" s="576"/>
      <c r="TSS2" s="577"/>
      <c r="TST2" s="576"/>
      <c r="TSU2" s="703"/>
      <c r="TSV2" s="705"/>
      <c r="TSW2" s="576"/>
      <c r="TSX2" s="576"/>
      <c r="TSY2" s="577"/>
      <c r="TSZ2" s="576"/>
      <c r="TTA2" s="703"/>
      <c r="TTB2" s="705"/>
      <c r="TTC2" s="576"/>
      <c r="TTD2" s="576"/>
      <c r="TTE2" s="577"/>
      <c r="TTF2" s="576"/>
      <c r="TTG2" s="703"/>
      <c r="TTH2" s="705"/>
      <c r="TTI2" s="576"/>
      <c r="TTJ2" s="576"/>
      <c r="TTK2" s="577"/>
      <c r="TTL2" s="576"/>
      <c r="TTM2" s="703"/>
      <c r="TTN2" s="705"/>
      <c r="TTO2" s="576"/>
      <c r="TTP2" s="576"/>
      <c r="TTQ2" s="577"/>
      <c r="TTR2" s="576"/>
      <c r="TTS2" s="703"/>
      <c r="TTT2" s="705"/>
      <c r="TTU2" s="576"/>
      <c r="TTV2" s="576"/>
      <c r="TTW2" s="577"/>
      <c r="TTX2" s="576"/>
      <c r="TTY2" s="703"/>
      <c r="TTZ2" s="705"/>
      <c r="TUA2" s="576"/>
      <c r="TUB2" s="576"/>
      <c r="TUC2" s="577"/>
      <c r="TUD2" s="576"/>
      <c r="TUE2" s="703"/>
      <c r="TUF2" s="705"/>
      <c r="TUG2" s="576"/>
      <c r="TUH2" s="576"/>
      <c r="TUI2" s="577"/>
      <c r="TUJ2" s="576"/>
      <c r="TUK2" s="703"/>
      <c r="TUL2" s="705"/>
      <c r="TUM2" s="576"/>
      <c r="TUN2" s="576"/>
      <c r="TUO2" s="577"/>
      <c r="TUP2" s="576"/>
      <c r="TUQ2" s="703"/>
      <c r="TUR2" s="705"/>
      <c r="TUS2" s="576"/>
      <c r="TUT2" s="576"/>
      <c r="TUU2" s="577"/>
      <c r="TUV2" s="576"/>
      <c r="TUW2" s="703"/>
      <c r="TUX2" s="705"/>
      <c r="TUY2" s="576"/>
      <c r="TUZ2" s="576"/>
      <c r="TVA2" s="577"/>
      <c r="TVB2" s="576"/>
      <c r="TVC2" s="703"/>
      <c r="TVD2" s="705"/>
      <c r="TVE2" s="576"/>
      <c r="TVF2" s="576"/>
      <c r="TVG2" s="577"/>
      <c r="TVH2" s="576"/>
      <c r="TVI2" s="703"/>
      <c r="TVJ2" s="705"/>
      <c r="TVK2" s="576"/>
      <c r="TVL2" s="576"/>
      <c r="TVM2" s="577"/>
      <c r="TVN2" s="576"/>
      <c r="TVO2" s="703"/>
      <c r="TVP2" s="705"/>
      <c r="TVQ2" s="576"/>
      <c r="TVR2" s="576"/>
      <c r="TVS2" s="577"/>
      <c r="TVT2" s="576"/>
      <c r="TVU2" s="703"/>
      <c r="TVV2" s="705"/>
      <c r="TVW2" s="576"/>
      <c r="TVX2" s="576"/>
      <c r="TVY2" s="577"/>
      <c r="TVZ2" s="576"/>
      <c r="TWA2" s="703"/>
      <c r="TWB2" s="705"/>
      <c r="TWC2" s="576"/>
      <c r="TWD2" s="576"/>
      <c r="TWE2" s="577"/>
      <c r="TWF2" s="576"/>
      <c r="TWG2" s="703"/>
      <c r="TWH2" s="705"/>
      <c r="TWI2" s="576"/>
      <c r="TWJ2" s="576"/>
      <c r="TWK2" s="577"/>
      <c r="TWL2" s="576"/>
      <c r="TWM2" s="703"/>
      <c r="TWN2" s="705"/>
      <c r="TWO2" s="576"/>
      <c r="TWP2" s="576"/>
      <c r="TWQ2" s="577"/>
      <c r="TWR2" s="576"/>
      <c r="TWS2" s="703"/>
      <c r="TWT2" s="705"/>
      <c r="TWU2" s="576"/>
      <c r="TWV2" s="576"/>
      <c r="TWW2" s="577"/>
      <c r="TWX2" s="576"/>
      <c r="TWY2" s="703"/>
      <c r="TWZ2" s="705"/>
      <c r="TXA2" s="576"/>
      <c r="TXB2" s="576"/>
      <c r="TXC2" s="577"/>
      <c r="TXD2" s="576"/>
      <c r="TXE2" s="703"/>
      <c r="TXF2" s="705"/>
      <c r="TXG2" s="576"/>
      <c r="TXH2" s="576"/>
      <c r="TXI2" s="577"/>
      <c r="TXJ2" s="576"/>
      <c r="TXK2" s="703"/>
      <c r="TXL2" s="705"/>
      <c r="TXM2" s="576"/>
      <c r="TXN2" s="576"/>
      <c r="TXO2" s="577"/>
      <c r="TXP2" s="576"/>
      <c r="TXQ2" s="703"/>
      <c r="TXR2" s="705"/>
      <c r="TXS2" s="576"/>
      <c r="TXT2" s="576"/>
      <c r="TXU2" s="577"/>
      <c r="TXV2" s="576"/>
      <c r="TXW2" s="703"/>
      <c r="TXX2" s="705"/>
      <c r="TXY2" s="576"/>
      <c r="TXZ2" s="576"/>
      <c r="TYA2" s="577"/>
      <c r="TYB2" s="576"/>
      <c r="TYC2" s="703"/>
      <c r="TYD2" s="705"/>
      <c r="TYE2" s="576"/>
      <c r="TYF2" s="576"/>
      <c r="TYG2" s="577"/>
      <c r="TYH2" s="576"/>
      <c r="TYI2" s="703"/>
      <c r="TYJ2" s="705"/>
      <c r="TYK2" s="576"/>
      <c r="TYL2" s="576"/>
      <c r="TYM2" s="577"/>
      <c r="TYN2" s="576"/>
      <c r="TYO2" s="703"/>
      <c r="TYP2" s="705"/>
      <c r="TYQ2" s="576"/>
      <c r="TYR2" s="576"/>
      <c r="TYS2" s="577"/>
      <c r="TYT2" s="576"/>
      <c r="TYU2" s="703"/>
      <c r="TYV2" s="705"/>
      <c r="TYW2" s="576"/>
      <c r="TYX2" s="576"/>
      <c r="TYY2" s="577"/>
      <c r="TYZ2" s="576"/>
      <c r="TZA2" s="703"/>
      <c r="TZB2" s="705"/>
      <c r="TZC2" s="576"/>
      <c r="TZD2" s="576"/>
      <c r="TZE2" s="577"/>
      <c r="TZF2" s="576"/>
      <c r="TZG2" s="703"/>
      <c r="TZH2" s="705"/>
      <c r="TZI2" s="576"/>
      <c r="TZJ2" s="576"/>
      <c r="TZK2" s="577"/>
      <c r="TZL2" s="576"/>
      <c r="TZM2" s="703"/>
      <c r="TZN2" s="705"/>
      <c r="TZO2" s="576"/>
      <c r="TZP2" s="576"/>
      <c r="TZQ2" s="577"/>
      <c r="TZR2" s="576"/>
      <c r="TZS2" s="703"/>
      <c r="TZT2" s="705"/>
      <c r="TZU2" s="576"/>
      <c r="TZV2" s="576"/>
      <c r="TZW2" s="577"/>
      <c r="TZX2" s="576"/>
      <c r="TZY2" s="703"/>
      <c r="TZZ2" s="705"/>
      <c r="UAA2" s="576"/>
      <c r="UAB2" s="576"/>
      <c r="UAC2" s="577"/>
      <c r="UAD2" s="576"/>
      <c r="UAE2" s="703"/>
      <c r="UAF2" s="705"/>
      <c r="UAG2" s="576"/>
      <c r="UAH2" s="576"/>
      <c r="UAI2" s="577"/>
      <c r="UAJ2" s="576"/>
      <c r="UAK2" s="703"/>
      <c r="UAL2" s="705"/>
      <c r="UAM2" s="576"/>
      <c r="UAN2" s="576"/>
      <c r="UAO2" s="577"/>
      <c r="UAP2" s="576"/>
      <c r="UAQ2" s="703"/>
      <c r="UAR2" s="705"/>
      <c r="UAS2" s="576"/>
      <c r="UAT2" s="576"/>
      <c r="UAU2" s="577"/>
      <c r="UAV2" s="576"/>
      <c r="UAW2" s="703"/>
      <c r="UAX2" s="705"/>
      <c r="UAY2" s="576"/>
      <c r="UAZ2" s="576"/>
      <c r="UBA2" s="577"/>
      <c r="UBB2" s="576"/>
      <c r="UBC2" s="703"/>
      <c r="UBD2" s="705"/>
      <c r="UBE2" s="576"/>
      <c r="UBF2" s="576"/>
      <c r="UBG2" s="577"/>
      <c r="UBH2" s="576"/>
      <c r="UBI2" s="703"/>
      <c r="UBJ2" s="705"/>
      <c r="UBK2" s="576"/>
      <c r="UBL2" s="576"/>
      <c r="UBM2" s="577"/>
      <c r="UBN2" s="576"/>
      <c r="UBO2" s="703"/>
      <c r="UBP2" s="705"/>
      <c r="UBQ2" s="576"/>
      <c r="UBR2" s="576"/>
      <c r="UBS2" s="577"/>
      <c r="UBT2" s="576"/>
      <c r="UBU2" s="703"/>
      <c r="UBV2" s="705"/>
      <c r="UBW2" s="576"/>
      <c r="UBX2" s="576"/>
      <c r="UBY2" s="577"/>
      <c r="UBZ2" s="576"/>
      <c r="UCA2" s="703"/>
      <c r="UCB2" s="705"/>
      <c r="UCC2" s="576"/>
      <c r="UCD2" s="576"/>
      <c r="UCE2" s="577"/>
      <c r="UCF2" s="576"/>
      <c r="UCG2" s="703"/>
      <c r="UCH2" s="705"/>
      <c r="UCI2" s="576"/>
      <c r="UCJ2" s="576"/>
      <c r="UCK2" s="577"/>
      <c r="UCL2" s="576"/>
      <c r="UCM2" s="703"/>
      <c r="UCN2" s="705"/>
      <c r="UCO2" s="576"/>
      <c r="UCP2" s="576"/>
      <c r="UCQ2" s="577"/>
      <c r="UCR2" s="576"/>
      <c r="UCS2" s="703"/>
      <c r="UCT2" s="705"/>
      <c r="UCU2" s="576"/>
      <c r="UCV2" s="576"/>
      <c r="UCW2" s="577"/>
      <c r="UCX2" s="576"/>
      <c r="UCY2" s="703"/>
      <c r="UCZ2" s="705"/>
      <c r="UDA2" s="576"/>
      <c r="UDB2" s="576"/>
      <c r="UDC2" s="577"/>
      <c r="UDD2" s="576"/>
      <c r="UDE2" s="703"/>
      <c r="UDF2" s="705"/>
      <c r="UDG2" s="576"/>
      <c r="UDH2" s="576"/>
      <c r="UDI2" s="577"/>
      <c r="UDJ2" s="576"/>
      <c r="UDK2" s="703"/>
      <c r="UDL2" s="705"/>
      <c r="UDM2" s="576"/>
      <c r="UDN2" s="576"/>
      <c r="UDO2" s="577"/>
      <c r="UDP2" s="576"/>
      <c r="UDQ2" s="703"/>
      <c r="UDR2" s="705"/>
      <c r="UDS2" s="576"/>
      <c r="UDT2" s="576"/>
      <c r="UDU2" s="577"/>
      <c r="UDV2" s="576"/>
      <c r="UDW2" s="703"/>
      <c r="UDX2" s="705"/>
      <c r="UDY2" s="576"/>
      <c r="UDZ2" s="576"/>
      <c r="UEA2" s="577"/>
      <c r="UEB2" s="576"/>
      <c r="UEC2" s="703"/>
      <c r="UED2" s="705"/>
      <c r="UEE2" s="576"/>
      <c r="UEF2" s="576"/>
      <c r="UEG2" s="577"/>
      <c r="UEH2" s="576"/>
      <c r="UEI2" s="703"/>
      <c r="UEJ2" s="705"/>
      <c r="UEK2" s="576"/>
      <c r="UEL2" s="576"/>
      <c r="UEM2" s="577"/>
      <c r="UEN2" s="576"/>
      <c r="UEO2" s="703"/>
      <c r="UEP2" s="705"/>
      <c r="UEQ2" s="576"/>
      <c r="UER2" s="576"/>
      <c r="UES2" s="577"/>
      <c r="UET2" s="576"/>
      <c r="UEU2" s="703"/>
      <c r="UEV2" s="705"/>
      <c r="UEW2" s="576"/>
      <c r="UEX2" s="576"/>
      <c r="UEY2" s="577"/>
      <c r="UEZ2" s="576"/>
      <c r="UFA2" s="703"/>
      <c r="UFB2" s="705"/>
      <c r="UFC2" s="576"/>
      <c r="UFD2" s="576"/>
      <c r="UFE2" s="577"/>
      <c r="UFF2" s="576"/>
      <c r="UFG2" s="703"/>
      <c r="UFH2" s="705"/>
      <c r="UFI2" s="576"/>
      <c r="UFJ2" s="576"/>
      <c r="UFK2" s="577"/>
      <c r="UFL2" s="576"/>
      <c r="UFM2" s="703"/>
      <c r="UFN2" s="705"/>
      <c r="UFO2" s="576"/>
      <c r="UFP2" s="576"/>
      <c r="UFQ2" s="577"/>
      <c r="UFR2" s="576"/>
      <c r="UFS2" s="703"/>
      <c r="UFT2" s="705"/>
      <c r="UFU2" s="576"/>
      <c r="UFV2" s="576"/>
      <c r="UFW2" s="577"/>
      <c r="UFX2" s="576"/>
      <c r="UFY2" s="703"/>
      <c r="UFZ2" s="705"/>
      <c r="UGA2" s="576"/>
      <c r="UGB2" s="576"/>
      <c r="UGC2" s="577"/>
      <c r="UGD2" s="576"/>
      <c r="UGE2" s="703"/>
      <c r="UGF2" s="705"/>
      <c r="UGG2" s="576"/>
      <c r="UGH2" s="576"/>
      <c r="UGI2" s="577"/>
      <c r="UGJ2" s="576"/>
      <c r="UGK2" s="703"/>
      <c r="UGL2" s="705"/>
      <c r="UGM2" s="576"/>
      <c r="UGN2" s="576"/>
      <c r="UGO2" s="577"/>
      <c r="UGP2" s="576"/>
      <c r="UGQ2" s="703"/>
      <c r="UGR2" s="705"/>
      <c r="UGS2" s="576"/>
      <c r="UGT2" s="576"/>
      <c r="UGU2" s="577"/>
      <c r="UGV2" s="576"/>
      <c r="UGW2" s="703"/>
      <c r="UGX2" s="705"/>
      <c r="UGY2" s="576"/>
      <c r="UGZ2" s="576"/>
      <c r="UHA2" s="577"/>
      <c r="UHB2" s="576"/>
      <c r="UHC2" s="703"/>
      <c r="UHD2" s="705"/>
      <c r="UHE2" s="576"/>
      <c r="UHF2" s="576"/>
      <c r="UHG2" s="577"/>
      <c r="UHH2" s="576"/>
      <c r="UHI2" s="703"/>
      <c r="UHJ2" s="705"/>
      <c r="UHK2" s="576"/>
      <c r="UHL2" s="576"/>
      <c r="UHM2" s="577"/>
      <c r="UHN2" s="576"/>
      <c r="UHO2" s="703"/>
      <c r="UHP2" s="705"/>
      <c r="UHQ2" s="576"/>
      <c r="UHR2" s="576"/>
      <c r="UHS2" s="577"/>
      <c r="UHT2" s="576"/>
      <c r="UHU2" s="703"/>
      <c r="UHV2" s="705"/>
      <c r="UHW2" s="576"/>
      <c r="UHX2" s="576"/>
      <c r="UHY2" s="577"/>
      <c r="UHZ2" s="576"/>
      <c r="UIA2" s="703"/>
      <c r="UIB2" s="705"/>
      <c r="UIC2" s="576"/>
      <c r="UID2" s="576"/>
      <c r="UIE2" s="577"/>
      <c r="UIF2" s="576"/>
      <c r="UIG2" s="703"/>
      <c r="UIH2" s="705"/>
      <c r="UII2" s="576"/>
      <c r="UIJ2" s="576"/>
      <c r="UIK2" s="577"/>
      <c r="UIL2" s="576"/>
      <c r="UIM2" s="703"/>
      <c r="UIN2" s="705"/>
      <c r="UIO2" s="576"/>
      <c r="UIP2" s="576"/>
      <c r="UIQ2" s="577"/>
      <c r="UIR2" s="576"/>
      <c r="UIS2" s="703"/>
      <c r="UIT2" s="705"/>
      <c r="UIU2" s="576"/>
      <c r="UIV2" s="576"/>
      <c r="UIW2" s="577"/>
      <c r="UIX2" s="576"/>
      <c r="UIY2" s="703"/>
      <c r="UIZ2" s="705"/>
      <c r="UJA2" s="576"/>
      <c r="UJB2" s="576"/>
      <c r="UJC2" s="577"/>
      <c r="UJD2" s="576"/>
      <c r="UJE2" s="703"/>
      <c r="UJF2" s="705"/>
      <c r="UJG2" s="576"/>
      <c r="UJH2" s="576"/>
      <c r="UJI2" s="577"/>
      <c r="UJJ2" s="576"/>
      <c r="UJK2" s="703"/>
      <c r="UJL2" s="705"/>
      <c r="UJM2" s="576"/>
      <c r="UJN2" s="576"/>
      <c r="UJO2" s="577"/>
      <c r="UJP2" s="576"/>
      <c r="UJQ2" s="703"/>
      <c r="UJR2" s="705"/>
      <c r="UJS2" s="576"/>
      <c r="UJT2" s="576"/>
      <c r="UJU2" s="577"/>
      <c r="UJV2" s="576"/>
      <c r="UJW2" s="703"/>
      <c r="UJX2" s="705"/>
      <c r="UJY2" s="576"/>
      <c r="UJZ2" s="576"/>
      <c r="UKA2" s="577"/>
      <c r="UKB2" s="576"/>
      <c r="UKC2" s="703"/>
      <c r="UKD2" s="705"/>
      <c r="UKE2" s="576"/>
      <c r="UKF2" s="576"/>
      <c r="UKG2" s="577"/>
      <c r="UKH2" s="576"/>
      <c r="UKI2" s="703"/>
      <c r="UKJ2" s="705"/>
      <c r="UKK2" s="576"/>
      <c r="UKL2" s="576"/>
      <c r="UKM2" s="577"/>
      <c r="UKN2" s="576"/>
      <c r="UKO2" s="703"/>
      <c r="UKP2" s="705"/>
      <c r="UKQ2" s="576"/>
      <c r="UKR2" s="576"/>
      <c r="UKS2" s="577"/>
      <c r="UKT2" s="576"/>
      <c r="UKU2" s="703"/>
      <c r="UKV2" s="705"/>
      <c r="UKW2" s="576"/>
      <c r="UKX2" s="576"/>
      <c r="UKY2" s="577"/>
      <c r="UKZ2" s="576"/>
      <c r="ULA2" s="703"/>
      <c r="ULB2" s="705"/>
      <c r="ULC2" s="576"/>
      <c r="ULD2" s="576"/>
      <c r="ULE2" s="577"/>
      <c r="ULF2" s="576"/>
      <c r="ULG2" s="703"/>
      <c r="ULH2" s="705"/>
      <c r="ULI2" s="576"/>
      <c r="ULJ2" s="576"/>
      <c r="ULK2" s="577"/>
      <c r="ULL2" s="576"/>
      <c r="ULM2" s="703"/>
      <c r="ULN2" s="705"/>
      <c r="ULO2" s="576"/>
      <c r="ULP2" s="576"/>
      <c r="ULQ2" s="577"/>
      <c r="ULR2" s="576"/>
      <c r="ULS2" s="703"/>
      <c r="ULT2" s="705"/>
      <c r="ULU2" s="576"/>
      <c r="ULV2" s="576"/>
      <c r="ULW2" s="577"/>
      <c r="ULX2" s="576"/>
      <c r="ULY2" s="703"/>
      <c r="ULZ2" s="705"/>
      <c r="UMA2" s="576"/>
      <c r="UMB2" s="576"/>
      <c r="UMC2" s="577"/>
      <c r="UMD2" s="576"/>
      <c r="UME2" s="703"/>
      <c r="UMF2" s="705"/>
      <c r="UMG2" s="576"/>
      <c r="UMH2" s="576"/>
      <c r="UMI2" s="577"/>
      <c r="UMJ2" s="576"/>
      <c r="UMK2" s="703"/>
      <c r="UML2" s="705"/>
      <c r="UMM2" s="576"/>
      <c r="UMN2" s="576"/>
      <c r="UMO2" s="577"/>
      <c r="UMP2" s="576"/>
      <c r="UMQ2" s="703"/>
      <c r="UMR2" s="705"/>
      <c r="UMS2" s="576"/>
      <c r="UMT2" s="576"/>
      <c r="UMU2" s="577"/>
      <c r="UMV2" s="576"/>
      <c r="UMW2" s="703"/>
      <c r="UMX2" s="705"/>
      <c r="UMY2" s="576"/>
      <c r="UMZ2" s="576"/>
      <c r="UNA2" s="577"/>
      <c r="UNB2" s="576"/>
      <c r="UNC2" s="703"/>
      <c r="UND2" s="705"/>
      <c r="UNE2" s="576"/>
      <c r="UNF2" s="576"/>
      <c r="UNG2" s="577"/>
      <c r="UNH2" s="576"/>
      <c r="UNI2" s="703"/>
      <c r="UNJ2" s="705"/>
      <c r="UNK2" s="576"/>
      <c r="UNL2" s="576"/>
      <c r="UNM2" s="577"/>
      <c r="UNN2" s="576"/>
      <c r="UNO2" s="703"/>
      <c r="UNP2" s="705"/>
      <c r="UNQ2" s="576"/>
      <c r="UNR2" s="576"/>
      <c r="UNS2" s="577"/>
      <c r="UNT2" s="576"/>
      <c r="UNU2" s="703"/>
      <c r="UNV2" s="705"/>
      <c r="UNW2" s="576"/>
      <c r="UNX2" s="576"/>
      <c r="UNY2" s="577"/>
      <c r="UNZ2" s="576"/>
      <c r="UOA2" s="703"/>
      <c r="UOB2" s="705"/>
      <c r="UOC2" s="576"/>
      <c r="UOD2" s="576"/>
      <c r="UOE2" s="577"/>
      <c r="UOF2" s="576"/>
      <c r="UOG2" s="703"/>
      <c r="UOH2" s="705"/>
      <c r="UOI2" s="576"/>
      <c r="UOJ2" s="576"/>
      <c r="UOK2" s="577"/>
      <c r="UOL2" s="576"/>
      <c r="UOM2" s="703"/>
      <c r="UON2" s="705"/>
      <c r="UOO2" s="576"/>
      <c r="UOP2" s="576"/>
      <c r="UOQ2" s="577"/>
      <c r="UOR2" s="576"/>
      <c r="UOS2" s="703"/>
      <c r="UOT2" s="705"/>
      <c r="UOU2" s="576"/>
      <c r="UOV2" s="576"/>
      <c r="UOW2" s="577"/>
      <c r="UOX2" s="576"/>
      <c r="UOY2" s="703"/>
      <c r="UOZ2" s="705"/>
      <c r="UPA2" s="576"/>
      <c r="UPB2" s="576"/>
      <c r="UPC2" s="577"/>
      <c r="UPD2" s="576"/>
      <c r="UPE2" s="703"/>
      <c r="UPF2" s="705"/>
      <c r="UPG2" s="576"/>
      <c r="UPH2" s="576"/>
      <c r="UPI2" s="577"/>
      <c r="UPJ2" s="576"/>
      <c r="UPK2" s="703"/>
      <c r="UPL2" s="705"/>
      <c r="UPM2" s="576"/>
      <c r="UPN2" s="576"/>
      <c r="UPO2" s="577"/>
      <c r="UPP2" s="576"/>
      <c r="UPQ2" s="703"/>
      <c r="UPR2" s="705"/>
      <c r="UPS2" s="576"/>
      <c r="UPT2" s="576"/>
      <c r="UPU2" s="577"/>
      <c r="UPV2" s="576"/>
      <c r="UPW2" s="703"/>
      <c r="UPX2" s="705"/>
      <c r="UPY2" s="576"/>
      <c r="UPZ2" s="576"/>
      <c r="UQA2" s="577"/>
      <c r="UQB2" s="576"/>
      <c r="UQC2" s="703"/>
      <c r="UQD2" s="705"/>
      <c r="UQE2" s="576"/>
      <c r="UQF2" s="576"/>
      <c r="UQG2" s="577"/>
      <c r="UQH2" s="576"/>
      <c r="UQI2" s="703"/>
      <c r="UQJ2" s="705"/>
      <c r="UQK2" s="576"/>
      <c r="UQL2" s="576"/>
      <c r="UQM2" s="577"/>
      <c r="UQN2" s="576"/>
      <c r="UQO2" s="703"/>
      <c r="UQP2" s="705"/>
      <c r="UQQ2" s="576"/>
      <c r="UQR2" s="576"/>
      <c r="UQS2" s="577"/>
      <c r="UQT2" s="576"/>
      <c r="UQU2" s="703"/>
      <c r="UQV2" s="705"/>
      <c r="UQW2" s="576"/>
      <c r="UQX2" s="576"/>
      <c r="UQY2" s="577"/>
      <c r="UQZ2" s="576"/>
      <c r="URA2" s="703"/>
      <c r="URB2" s="705"/>
      <c r="URC2" s="576"/>
      <c r="URD2" s="576"/>
      <c r="URE2" s="577"/>
      <c r="URF2" s="576"/>
      <c r="URG2" s="703"/>
      <c r="URH2" s="705"/>
      <c r="URI2" s="576"/>
      <c r="URJ2" s="576"/>
      <c r="URK2" s="577"/>
      <c r="URL2" s="576"/>
      <c r="URM2" s="703"/>
      <c r="URN2" s="705"/>
      <c r="URO2" s="576"/>
      <c r="URP2" s="576"/>
      <c r="URQ2" s="577"/>
      <c r="URR2" s="576"/>
      <c r="URS2" s="703"/>
      <c r="URT2" s="705"/>
      <c r="URU2" s="576"/>
      <c r="URV2" s="576"/>
      <c r="URW2" s="577"/>
      <c r="URX2" s="576"/>
      <c r="URY2" s="703"/>
      <c r="URZ2" s="705"/>
      <c r="USA2" s="576"/>
      <c r="USB2" s="576"/>
      <c r="USC2" s="577"/>
      <c r="USD2" s="576"/>
      <c r="USE2" s="703"/>
      <c r="USF2" s="705"/>
      <c r="USG2" s="576"/>
      <c r="USH2" s="576"/>
      <c r="USI2" s="577"/>
      <c r="USJ2" s="576"/>
      <c r="USK2" s="703"/>
      <c r="USL2" s="705"/>
      <c r="USM2" s="576"/>
      <c r="USN2" s="576"/>
      <c r="USO2" s="577"/>
      <c r="USP2" s="576"/>
      <c r="USQ2" s="703"/>
      <c r="USR2" s="705"/>
      <c r="USS2" s="576"/>
      <c r="UST2" s="576"/>
      <c r="USU2" s="577"/>
      <c r="USV2" s="576"/>
      <c r="USW2" s="703"/>
      <c r="USX2" s="705"/>
      <c r="USY2" s="576"/>
      <c r="USZ2" s="576"/>
      <c r="UTA2" s="577"/>
      <c r="UTB2" s="576"/>
      <c r="UTC2" s="703"/>
      <c r="UTD2" s="705"/>
      <c r="UTE2" s="576"/>
      <c r="UTF2" s="576"/>
      <c r="UTG2" s="577"/>
      <c r="UTH2" s="576"/>
      <c r="UTI2" s="703"/>
      <c r="UTJ2" s="705"/>
      <c r="UTK2" s="576"/>
      <c r="UTL2" s="576"/>
      <c r="UTM2" s="577"/>
      <c r="UTN2" s="576"/>
      <c r="UTO2" s="703"/>
      <c r="UTP2" s="705"/>
      <c r="UTQ2" s="576"/>
      <c r="UTR2" s="576"/>
      <c r="UTS2" s="577"/>
      <c r="UTT2" s="576"/>
      <c r="UTU2" s="703"/>
      <c r="UTV2" s="705"/>
      <c r="UTW2" s="576"/>
      <c r="UTX2" s="576"/>
      <c r="UTY2" s="577"/>
      <c r="UTZ2" s="576"/>
      <c r="UUA2" s="703"/>
      <c r="UUB2" s="705"/>
      <c r="UUC2" s="576"/>
      <c r="UUD2" s="576"/>
      <c r="UUE2" s="577"/>
      <c r="UUF2" s="576"/>
      <c r="UUG2" s="703"/>
      <c r="UUH2" s="705"/>
      <c r="UUI2" s="576"/>
      <c r="UUJ2" s="576"/>
      <c r="UUK2" s="577"/>
      <c r="UUL2" s="576"/>
      <c r="UUM2" s="703"/>
      <c r="UUN2" s="705"/>
      <c r="UUO2" s="576"/>
      <c r="UUP2" s="576"/>
      <c r="UUQ2" s="577"/>
      <c r="UUR2" s="576"/>
      <c r="UUS2" s="703"/>
      <c r="UUT2" s="705"/>
      <c r="UUU2" s="576"/>
      <c r="UUV2" s="576"/>
      <c r="UUW2" s="577"/>
      <c r="UUX2" s="576"/>
      <c r="UUY2" s="703"/>
      <c r="UUZ2" s="705"/>
      <c r="UVA2" s="576"/>
      <c r="UVB2" s="576"/>
      <c r="UVC2" s="577"/>
      <c r="UVD2" s="576"/>
      <c r="UVE2" s="703"/>
      <c r="UVF2" s="705"/>
      <c r="UVG2" s="576"/>
      <c r="UVH2" s="576"/>
      <c r="UVI2" s="577"/>
      <c r="UVJ2" s="576"/>
      <c r="UVK2" s="703"/>
      <c r="UVL2" s="705"/>
      <c r="UVM2" s="576"/>
      <c r="UVN2" s="576"/>
      <c r="UVO2" s="577"/>
      <c r="UVP2" s="576"/>
      <c r="UVQ2" s="703"/>
      <c r="UVR2" s="705"/>
      <c r="UVS2" s="576"/>
      <c r="UVT2" s="576"/>
      <c r="UVU2" s="577"/>
      <c r="UVV2" s="576"/>
      <c r="UVW2" s="703"/>
      <c r="UVX2" s="705"/>
      <c r="UVY2" s="576"/>
      <c r="UVZ2" s="576"/>
      <c r="UWA2" s="577"/>
      <c r="UWB2" s="576"/>
      <c r="UWC2" s="703"/>
      <c r="UWD2" s="705"/>
      <c r="UWE2" s="576"/>
      <c r="UWF2" s="576"/>
      <c r="UWG2" s="577"/>
      <c r="UWH2" s="576"/>
      <c r="UWI2" s="703"/>
      <c r="UWJ2" s="705"/>
      <c r="UWK2" s="576"/>
      <c r="UWL2" s="576"/>
      <c r="UWM2" s="577"/>
      <c r="UWN2" s="576"/>
      <c r="UWO2" s="703"/>
      <c r="UWP2" s="705"/>
      <c r="UWQ2" s="576"/>
      <c r="UWR2" s="576"/>
      <c r="UWS2" s="577"/>
      <c r="UWT2" s="576"/>
      <c r="UWU2" s="703"/>
      <c r="UWV2" s="705"/>
      <c r="UWW2" s="576"/>
      <c r="UWX2" s="576"/>
      <c r="UWY2" s="577"/>
      <c r="UWZ2" s="576"/>
      <c r="UXA2" s="703"/>
      <c r="UXB2" s="705"/>
      <c r="UXC2" s="576"/>
      <c r="UXD2" s="576"/>
      <c r="UXE2" s="577"/>
      <c r="UXF2" s="576"/>
      <c r="UXG2" s="703"/>
      <c r="UXH2" s="705"/>
      <c r="UXI2" s="576"/>
      <c r="UXJ2" s="576"/>
      <c r="UXK2" s="577"/>
      <c r="UXL2" s="576"/>
      <c r="UXM2" s="703"/>
      <c r="UXN2" s="705"/>
      <c r="UXO2" s="576"/>
      <c r="UXP2" s="576"/>
      <c r="UXQ2" s="577"/>
      <c r="UXR2" s="576"/>
      <c r="UXS2" s="703"/>
      <c r="UXT2" s="705"/>
      <c r="UXU2" s="576"/>
      <c r="UXV2" s="576"/>
      <c r="UXW2" s="577"/>
      <c r="UXX2" s="576"/>
      <c r="UXY2" s="703"/>
      <c r="UXZ2" s="705"/>
      <c r="UYA2" s="576"/>
      <c r="UYB2" s="576"/>
      <c r="UYC2" s="577"/>
      <c r="UYD2" s="576"/>
      <c r="UYE2" s="703"/>
      <c r="UYF2" s="705"/>
      <c r="UYG2" s="576"/>
      <c r="UYH2" s="576"/>
      <c r="UYI2" s="577"/>
      <c r="UYJ2" s="576"/>
      <c r="UYK2" s="703"/>
      <c r="UYL2" s="705"/>
      <c r="UYM2" s="576"/>
      <c r="UYN2" s="576"/>
      <c r="UYO2" s="577"/>
      <c r="UYP2" s="576"/>
      <c r="UYQ2" s="703"/>
      <c r="UYR2" s="705"/>
      <c r="UYS2" s="576"/>
      <c r="UYT2" s="576"/>
      <c r="UYU2" s="577"/>
      <c r="UYV2" s="576"/>
      <c r="UYW2" s="703"/>
      <c r="UYX2" s="705"/>
      <c r="UYY2" s="576"/>
      <c r="UYZ2" s="576"/>
      <c r="UZA2" s="577"/>
      <c r="UZB2" s="576"/>
      <c r="UZC2" s="703"/>
      <c r="UZD2" s="705"/>
      <c r="UZE2" s="576"/>
      <c r="UZF2" s="576"/>
      <c r="UZG2" s="577"/>
      <c r="UZH2" s="576"/>
      <c r="UZI2" s="703"/>
      <c r="UZJ2" s="705"/>
      <c r="UZK2" s="576"/>
      <c r="UZL2" s="576"/>
      <c r="UZM2" s="577"/>
      <c r="UZN2" s="576"/>
      <c r="UZO2" s="703"/>
      <c r="UZP2" s="705"/>
      <c r="UZQ2" s="576"/>
      <c r="UZR2" s="576"/>
      <c r="UZS2" s="577"/>
      <c r="UZT2" s="576"/>
      <c r="UZU2" s="703"/>
      <c r="UZV2" s="705"/>
      <c r="UZW2" s="576"/>
      <c r="UZX2" s="576"/>
      <c r="UZY2" s="577"/>
      <c r="UZZ2" s="576"/>
      <c r="VAA2" s="703"/>
      <c r="VAB2" s="705"/>
      <c r="VAC2" s="576"/>
      <c r="VAD2" s="576"/>
      <c r="VAE2" s="577"/>
      <c r="VAF2" s="576"/>
      <c r="VAG2" s="703"/>
      <c r="VAH2" s="705"/>
      <c r="VAI2" s="576"/>
      <c r="VAJ2" s="576"/>
      <c r="VAK2" s="577"/>
      <c r="VAL2" s="576"/>
      <c r="VAM2" s="703"/>
      <c r="VAN2" s="705"/>
      <c r="VAO2" s="576"/>
      <c r="VAP2" s="576"/>
      <c r="VAQ2" s="577"/>
      <c r="VAR2" s="576"/>
      <c r="VAS2" s="703"/>
      <c r="VAT2" s="705"/>
      <c r="VAU2" s="576"/>
      <c r="VAV2" s="576"/>
      <c r="VAW2" s="577"/>
      <c r="VAX2" s="576"/>
      <c r="VAY2" s="703"/>
      <c r="VAZ2" s="705"/>
      <c r="VBA2" s="576"/>
      <c r="VBB2" s="576"/>
      <c r="VBC2" s="577"/>
      <c r="VBD2" s="576"/>
      <c r="VBE2" s="703"/>
      <c r="VBF2" s="705"/>
      <c r="VBG2" s="576"/>
      <c r="VBH2" s="576"/>
      <c r="VBI2" s="577"/>
      <c r="VBJ2" s="576"/>
      <c r="VBK2" s="703"/>
      <c r="VBL2" s="705"/>
      <c r="VBM2" s="576"/>
      <c r="VBN2" s="576"/>
      <c r="VBO2" s="577"/>
      <c r="VBP2" s="576"/>
      <c r="VBQ2" s="703"/>
      <c r="VBR2" s="705"/>
      <c r="VBS2" s="576"/>
      <c r="VBT2" s="576"/>
      <c r="VBU2" s="577"/>
      <c r="VBV2" s="576"/>
      <c r="VBW2" s="703"/>
      <c r="VBX2" s="705"/>
      <c r="VBY2" s="576"/>
      <c r="VBZ2" s="576"/>
      <c r="VCA2" s="577"/>
      <c r="VCB2" s="576"/>
      <c r="VCC2" s="703"/>
      <c r="VCD2" s="705"/>
      <c r="VCE2" s="576"/>
      <c r="VCF2" s="576"/>
      <c r="VCG2" s="577"/>
      <c r="VCH2" s="576"/>
      <c r="VCI2" s="703"/>
      <c r="VCJ2" s="705"/>
      <c r="VCK2" s="576"/>
      <c r="VCL2" s="576"/>
      <c r="VCM2" s="577"/>
      <c r="VCN2" s="576"/>
      <c r="VCO2" s="703"/>
      <c r="VCP2" s="705"/>
      <c r="VCQ2" s="576"/>
      <c r="VCR2" s="576"/>
      <c r="VCS2" s="577"/>
      <c r="VCT2" s="576"/>
      <c r="VCU2" s="703"/>
      <c r="VCV2" s="705"/>
      <c r="VCW2" s="576"/>
      <c r="VCX2" s="576"/>
      <c r="VCY2" s="577"/>
      <c r="VCZ2" s="576"/>
      <c r="VDA2" s="703"/>
      <c r="VDB2" s="705"/>
      <c r="VDC2" s="576"/>
      <c r="VDD2" s="576"/>
      <c r="VDE2" s="577"/>
      <c r="VDF2" s="576"/>
      <c r="VDG2" s="703"/>
      <c r="VDH2" s="705"/>
      <c r="VDI2" s="576"/>
      <c r="VDJ2" s="576"/>
      <c r="VDK2" s="577"/>
      <c r="VDL2" s="576"/>
      <c r="VDM2" s="703"/>
      <c r="VDN2" s="705"/>
      <c r="VDO2" s="576"/>
      <c r="VDP2" s="576"/>
      <c r="VDQ2" s="577"/>
      <c r="VDR2" s="576"/>
      <c r="VDS2" s="703"/>
      <c r="VDT2" s="705"/>
      <c r="VDU2" s="576"/>
      <c r="VDV2" s="576"/>
      <c r="VDW2" s="577"/>
      <c r="VDX2" s="576"/>
      <c r="VDY2" s="703"/>
      <c r="VDZ2" s="705"/>
      <c r="VEA2" s="576"/>
      <c r="VEB2" s="576"/>
      <c r="VEC2" s="577"/>
      <c r="VED2" s="576"/>
      <c r="VEE2" s="703"/>
      <c r="VEF2" s="705"/>
      <c r="VEG2" s="576"/>
      <c r="VEH2" s="576"/>
      <c r="VEI2" s="577"/>
      <c r="VEJ2" s="576"/>
      <c r="VEK2" s="703"/>
      <c r="VEL2" s="705"/>
      <c r="VEM2" s="576"/>
      <c r="VEN2" s="576"/>
      <c r="VEO2" s="577"/>
      <c r="VEP2" s="576"/>
      <c r="VEQ2" s="703"/>
      <c r="VER2" s="705"/>
      <c r="VES2" s="576"/>
      <c r="VET2" s="576"/>
      <c r="VEU2" s="577"/>
      <c r="VEV2" s="576"/>
      <c r="VEW2" s="703"/>
      <c r="VEX2" s="705"/>
      <c r="VEY2" s="576"/>
      <c r="VEZ2" s="576"/>
      <c r="VFA2" s="577"/>
      <c r="VFB2" s="576"/>
      <c r="VFC2" s="703"/>
      <c r="VFD2" s="705"/>
      <c r="VFE2" s="576"/>
      <c r="VFF2" s="576"/>
      <c r="VFG2" s="577"/>
      <c r="VFH2" s="576"/>
      <c r="VFI2" s="703"/>
      <c r="VFJ2" s="705"/>
      <c r="VFK2" s="576"/>
      <c r="VFL2" s="576"/>
      <c r="VFM2" s="577"/>
      <c r="VFN2" s="576"/>
      <c r="VFO2" s="703"/>
      <c r="VFP2" s="705"/>
      <c r="VFQ2" s="576"/>
      <c r="VFR2" s="576"/>
      <c r="VFS2" s="577"/>
      <c r="VFT2" s="576"/>
      <c r="VFU2" s="703"/>
      <c r="VFV2" s="705"/>
      <c r="VFW2" s="576"/>
      <c r="VFX2" s="576"/>
      <c r="VFY2" s="577"/>
      <c r="VFZ2" s="576"/>
      <c r="VGA2" s="703"/>
      <c r="VGB2" s="705"/>
      <c r="VGC2" s="576"/>
      <c r="VGD2" s="576"/>
      <c r="VGE2" s="577"/>
      <c r="VGF2" s="576"/>
      <c r="VGG2" s="703"/>
      <c r="VGH2" s="705"/>
      <c r="VGI2" s="576"/>
      <c r="VGJ2" s="576"/>
      <c r="VGK2" s="577"/>
      <c r="VGL2" s="576"/>
      <c r="VGM2" s="703"/>
      <c r="VGN2" s="705"/>
      <c r="VGO2" s="576"/>
      <c r="VGP2" s="576"/>
      <c r="VGQ2" s="577"/>
      <c r="VGR2" s="576"/>
      <c r="VGS2" s="703"/>
      <c r="VGT2" s="705"/>
      <c r="VGU2" s="576"/>
      <c r="VGV2" s="576"/>
      <c r="VGW2" s="577"/>
      <c r="VGX2" s="576"/>
      <c r="VGY2" s="703"/>
      <c r="VGZ2" s="705"/>
      <c r="VHA2" s="576"/>
      <c r="VHB2" s="576"/>
      <c r="VHC2" s="577"/>
      <c r="VHD2" s="576"/>
      <c r="VHE2" s="703"/>
      <c r="VHF2" s="705"/>
      <c r="VHG2" s="576"/>
      <c r="VHH2" s="576"/>
      <c r="VHI2" s="577"/>
      <c r="VHJ2" s="576"/>
      <c r="VHK2" s="703"/>
      <c r="VHL2" s="705"/>
      <c r="VHM2" s="576"/>
      <c r="VHN2" s="576"/>
      <c r="VHO2" s="577"/>
      <c r="VHP2" s="576"/>
      <c r="VHQ2" s="703"/>
      <c r="VHR2" s="705"/>
      <c r="VHS2" s="576"/>
      <c r="VHT2" s="576"/>
      <c r="VHU2" s="577"/>
      <c r="VHV2" s="576"/>
      <c r="VHW2" s="703"/>
      <c r="VHX2" s="705"/>
      <c r="VHY2" s="576"/>
      <c r="VHZ2" s="576"/>
      <c r="VIA2" s="577"/>
      <c r="VIB2" s="576"/>
      <c r="VIC2" s="703"/>
      <c r="VID2" s="705"/>
      <c r="VIE2" s="576"/>
      <c r="VIF2" s="576"/>
      <c r="VIG2" s="577"/>
      <c r="VIH2" s="576"/>
      <c r="VII2" s="703"/>
      <c r="VIJ2" s="705"/>
      <c r="VIK2" s="576"/>
      <c r="VIL2" s="576"/>
      <c r="VIM2" s="577"/>
      <c r="VIN2" s="576"/>
      <c r="VIO2" s="703"/>
      <c r="VIP2" s="705"/>
      <c r="VIQ2" s="576"/>
      <c r="VIR2" s="576"/>
      <c r="VIS2" s="577"/>
      <c r="VIT2" s="576"/>
      <c r="VIU2" s="703"/>
      <c r="VIV2" s="705"/>
      <c r="VIW2" s="576"/>
      <c r="VIX2" s="576"/>
      <c r="VIY2" s="577"/>
      <c r="VIZ2" s="576"/>
      <c r="VJA2" s="703"/>
      <c r="VJB2" s="705"/>
      <c r="VJC2" s="576"/>
      <c r="VJD2" s="576"/>
      <c r="VJE2" s="577"/>
      <c r="VJF2" s="576"/>
      <c r="VJG2" s="703"/>
      <c r="VJH2" s="705"/>
      <c r="VJI2" s="576"/>
      <c r="VJJ2" s="576"/>
      <c r="VJK2" s="577"/>
      <c r="VJL2" s="576"/>
      <c r="VJM2" s="703"/>
      <c r="VJN2" s="705"/>
      <c r="VJO2" s="576"/>
      <c r="VJP2" s="576"/>
      <c r="VJQ2" s="577"/>
      <c r="VJR2" s="576"/>
      <c r="VJS2" s="703"/>
      <c r="VJT2" s="705"/>
      <c r="VJU2" s="576"/>
      <c r="VJV2" s="576"/>
      <c r="VJW2" s="577"/>
      <c r="VJX2" s="576"/>
      <c r="VJY2" s="703"/>
      <c r="VJZ2" s="705"/>
      <c r="VKA2" s="576"/>
      <c r="VKB2" s="576"/>
      <c r="VKC2" s="577"/>
      <c r="VKD2" s="576"/>
      <c r="VKE2" s="703"/>
      <c r="VKF2" s="705"/>
      <c r="VKG2" s="576"/>
      <c r="VKH2" s="576"/>
      <c r="VKI2" s="577"/>
      <c r="VKJ2" s="576"/>
      <c r="VKK2" s="703"/>
      <c r="VKL2" s="705"/>
      <c r="VKM2" s="576"/>
      <c r="VKN2" s="576"/>
      <c r="VKO2" s="577"/>
      <c r="VKP2" s="576"/>
      <c r="VKQ2" s="703"/>
      <c r="VKR2" s="705"/>
      <c r="VKS2" s="576"/>
      <c r="VKT2" s="576"/>
      <c r="VKU2" s="577"/>
      <c r="VKV2" s="576"/>
      <c r="VKW2" s="703"/>
      <c r="VKX2" s="705"/>
      <c r="VKY2" s="576"/>
      <c r="VKZ2" s="576"/>
      <c r="VLA2" s="577"/>
      <c r="VLB2" s="576"/>
      <c r="VLC2" s="703"/>
      <c r="VLD2" s="705"/>
      <c r="VLE2" s="576"/>
      <c r="VLF2" s="576"/>
      <c r="VLG2" s="577"/>
      <c r="VLH2" s="576"/>
      <c r="VLI2" s="703"/>
      <c r="VLJ2" s="705"/>
      <c r="VLK2" s="576"/>
      <c r="VLL2" s="576"/>
      <c r="VLM2" s="577"/>
      <c r="VLN2" s="576"/>
      <c r="VLO2" s="703"/>
      <c r="VLP2" s="705"/>
      <c r="VLQ2" s="576"/>
      <c r="VLR2" s="576"/>
      <c r="VLS2" s="577"/>
      <c r="VLT2" s="576"/>
      <c r="VLU2" s="703"/>
      <c r="VLV2" s="705"/>
      <c r="VLW2" s="576"/>
      <c r="VLX2" s="576"/>
      <c r="VLY2" s="577"/>
      <c r="VLZ2" s="576"/>
      <c r="VMA2" s="703"/>
      <c r="VMB2" s="705"/>
      <c r="VMC2" s="576"/>
      <c r="VMD2" s="576"/>
      <c r="VME2" s="577"/>
      <c r="VMF2" s="576"/>
      <c r="VMG2" s="703"/>
      <c r="VMH2" s="705"/>
      <c r="VMI2" s="576"/>
      <c r="VMJ2" s="576"/>
      <c r="VMK2" s="577"/>
      <c r="VML2" s="576"/>
      <c r="VMM2" s="703"/>
      <c r="VMN2" s="705"/>
      <c r="VMO2" s="576"/>
      <c r="VMP2" s="576"/>
      <c r="VMQ2" s="577"/>
      <c r="VMR2" s="576"/>
      <c r="VMS2" s="703"/>
      <c r="VMT2" s="705"/>
      <c r="VMU2" s="576"/>
      <c r="VMV2" s="576"/>
      <c r="VMW2" s="577"/>
      <c r="VMX2" s="576"/>
      <c r="VMY2" s="703"/>
      <c r="VMZ2" s="705"/>
      <c r="VNA2" s="576"/>
      <c r="VNB2" s="576"/>
      <c r="VNC2" s="577"/>
      <c r="VND2" s="576"/>
      <c r="VNE2" s="703"/>
      <c r="VNF2" s="705"/>
      <c r="VNG2" s="576"/>
      <c r="VNH2" s="576"/>
      <c r="VNI2" s="577"/>
      <c r="VNJ2" s="576"/>
      <c r="VNK2" s="703"/>
      <c r="VNL2" s="705"/>
      <c r="VNM2" s="576"/>
      <c r="VNN2" s="576"/>
      <c r="VNO2" s="577"/>
      <c r="VNP2" s="576"/>
      <c r="VNQ2" s="703"/>
      <c r="VNR2" s="705"/>
      <c r="VNS2" s="576"/>
      <c r="VNT2" s="576"/>
      <c r="VNU2" s="577"/>
      <c r="VNV2" s="576"/>
      <c r="VNW2" s="703"/>
      <c r="VNX2" s="705"/>
      <c r="VNY2" s="576"/>
      <c r="VNZ2" s="576"/>
      <c r="VOA2" s="577"/>
      <c r="VOB2" s="576"/>
      <c r="VOC2" s="703"/>
      <c r="VOD2" s="705"/>
      <c r="VOE2" s="576"/>
      <c r="VOF2" s="576"/>
      <c r="VOG2" s="577"/>
      <c r="VOH2" s="576"/>
      <c r="VOI2" s="703"/>
      <c r="VOJ2" s="705"/>
      <c r="VOK2" s="576"/>
      <c r="VOL2" s="576"/>
      <c r="VOM2" s="577"/>
      <c r="VON2" s="576"/>
      <c r="VOO2" s="703"/>
      <c r="VOP2" s="705"/>
      <c r="VOQ2" s="576"/>
      <c r="VOR2" s="576"/>
      <c r="VOS2" s="577"/>
      <c r="VOT2" s="576"/>
      <c r="VOU2" s="703"/>
      <c r="VOV2" s="705"/>
      <c r="VOW2" s="576"/>
      <c r="VOX2" s="576"/>
      <c r="VOY2" s="577"/>
      <c r="VOZ2" s="576"/>
      <c r="VPA2" s="703"/>
      <c r="VPB2" s="705"/>
      <c r="VPC2" s="576"/>
      <c r="VPD2" s="576"/>
      <c r="VPE2" s="577"/>
      <c r="VPF2" s="576"/>
      <c r="VPG2" s="703"/>
      <c r="VPH2" s="705"/>
      <c r="VPI2" s="576"/>
      <c r="VPJ2" s="576"/>
      <c r="VPK2" s="577"/>
      <c r="VPL2" s="576"/>
      <c r="VPM2" s="703"/>
      <c r="VPN2" s="705"/>
      <c r="VPO2" s="576"/>
      <c r="VPP2" s="576"/>
      <c r="VPQ2" s="577"/>
      <c r="VPR2" s="576"/>
      <c r="VPS2" s="703"/>
      <c r="VPT2" s="705"/>
      <c r="VPU2" s="576"/>
      <c r="VPV2" s="576"/>
      <c r="VPW2" s="577"/>
      <c r="VPX2" s="576"/>
      <c r="VPY2" s="703"/>
      <c r="VPZ2" s="705"/>
      <c r="VQA2" s="576"/>
      <c r="VQB2" s="576"/>
      <c r="VQC2" s="577"/>
      <c r="VQD2" s="576"/>
      <c r="VQE2" s="703"/>
      <c r="VQF2" s="705"/>
      <c r="VQG2" s="576"/>
      <c r="VQH2" s="576"/>
      <c r="VQI2" s="577"/>
      <c r="VQJ2" s="576"/>
      <c r="VQK2" s="703"/>
      <c r="VQL2" s="705"/>
      <c r="VQM2" s="576"/>
      <c r="VQN2" s="576"/>
      <c r="VQO2" s="577"/>
      <c r="VQP2" s="576"/>
      <c r="VQQ2" s="703"/>
      <c r="VQR2" s="705"/>
      <c r="VQS2" s="576"/>
      <c r="VQT2" s="576"/>
      <c r="VQU2" s="577"/>
      <c r="VQV2" s="576"/>
      <c r="VQW2" s="703"/>
      <c r="VQX2" s="705"/>
      <c r="VQY2" s="576"/>
      <c r="VQZ2" s="576"/>
      <c r="VRA2" s="577"/>
      <c r="VRB2" s="576"/>
      <c r="VRC2" s="703"/>
      <c r="VRD2" s="705"/>
      <c r="VRE2" s="576"/>
      <c r="VRF2" s="576"/>
      <c r="VRG2" s="577"/>
      <c r="VRH2" s="576"/>
      <c r="VRI2" s="703"/>
      <c r="VRJ2" s="705"/>
      <c r="VRK2" s="576"/>
      <c r="VRL2" s="576"/>
      <c r="VRM2" s="577"/>
      <c r="VRN2" s="576"/>
      <c r="VRO2" s="703"/>
      <c r="VRP2" s="705"/>
      <c r="VRQ2" s="576"/>
      <c r="VRR2" s="576"/>
      <c r="VRS2" s="577"/>
      <c r="VRT2" s="576"/>
      <c r="VRU2" s="703"/>
      <c r="VRV2" s="705"/>
      <c r="VRW2" s="576"/>
      <c r="VRX2" s="576"/>
      <c r="VRY2" s="577"/>
      <c r="VRZ2" s="576"/>
      <c r="VSA2" s="703"/>
      <c r="VSB2" s="705"/>
      <c r="VSC2" s="576"/>
      <c r="VSD2" s="576"/>
      <c r="VSE2" s="577"/>
      <c r="VSF2" s="576"/>
      <c r="VSG2" s="703"/>
      <c r="VSH2" s="705"/>
      <c r="VSI2" s="576"/>
      <c r="VSJ2" s="576"/>
      <c r="VSK2" s="577"/>
      <c r="VSL2" s="576"/>
      <c r="VSM2" s="703"/>
      <c r="VSN2" s="705"/>
      <c r="VSO2" s="576"/>
      <c r="VSP2" s="576"/>
      <c r="VSQ2" s="577"/>
      <c r="VSR2" s="576"/>
      <c r="VSS2" s="703"/>
      <c r="VST2" s="705"/>
      <c r="VSU2" s="576"/>
      <c r="VSV2" s="576"/>
      <c r="VSW2" s="577"/>
      <c r="VSX2" s="576"/>
      <c r="VSY2" s="703"/>
      <c r="VSZ2" s="705"/>
      <c r="VTA2" s="576"/>
      <c r="VTB2" s="576"/>
      <c r="VTC2" s="577"/>
      <c r="VTD2" s="576"/>
      <c r="VTE2" s="703"/>
      <c r="VTF2" s="705"/>
      <c r="VTG2" s="576"/>
      <c r="VTH2" s="576"/>
      <c r="VTI2" s="577"/>
      <c r="VTJ2" s="576"/>
      <c r="VTK2" s="703"/>
      <c r="VTL2" s="705"/>
      <c r="VTM2" s="576"/>
      <c r="VTN2" s="576"/>
      <c r="VTO2" s="577"/>
      <c r="VTP2" s="576"/>
      <c r="VTQ2" s="703"/>
      <c r="VTR2" s="705"/>
      <c r="VTS2" s="576"/>
      <c r="VTT2" s="576"/>
      <c r="VTU2" s="577"/>
      <c r="VTV2" s="576"/>
      <c r="VTW2" s="703"/>
      <c r="VTX2" s="705"/>
      <c r="VTY2" s="576"/>
      <c r="VTZ2" s="576"/>
      <c r="VUA2" s="577"/>
      <c r="VUB2" s="576"/>
      <c r="VUC2" s="703"/>
      <c r="VUD2" s="705"/>
      <c r="VUE2" s="576"/>
      <c r="VUF2" s="576"/>
      <c r="VUG2" s="577"/>
      <c r="VUH2" s="576"/>
      <c r="VUI2" s="703"/>
      <c r="VUJ2" s="705"/>
      <c r="VUK2" s="576"/>
      <c r="VUL2" s="576"/>
      <c r="VUM2" s="577"/>
      <c r="VUN2" s="576"/>
      <c r="VUO2" s="703"/>
      <c r="VUP2" s="705"/>
      <c r="VUQ2" s="576"/>
      <c r="VUR2" s="576"/>
      <c r="VUS2" s="577"/>
      <c r="VUT2" s="576"/>
      <c r="VUU2" s="703"/>
      <c r="VUV2" s="705"/>
      <c r="VUW2" s="576"/>
      <c r="VUX2" s="576"/>
      <c r="VUY2" s="577"/>
      <c r="VUZ2" s="576"/>
      <c r="VVA2" s="703"/>
      <c r="VVB2" s="705"/>
      <c r="VVC2" s="576"/>
      <c r="VVD2" s="576"/>
      <c r="VVE2" s="577"/>
      <c r="VVF2" s="576"/>
      <c r="VVG2" s="703"/>
      <c r="VVH2" s="705"/>
      <c r="VVI2" s="576"/>
      <c r="VVJ2" s="576"/>
      <c r="VVK2" s="577"/>
      <c r="VVL2" s="576"/>
      <c r="VVM2" s="703"/>
      <c r="VVN2" s="705"/>
      <c r="VVO2" s="576"/>
      <c r="VVP2" s="576"/>
      <c r="VVQ2" s="577"/>
      <c r="VVR2" s="576"/>
      <c r="VVS2" s="703"/>
      <c r="VVT2" s="705"/>
      <c r="VVU2" s="576"/>
      <c r="VVV2" s="576"/>
      <c r="VVW2" s="577"/>
      <c r="VVX2" s="576"/>
      <c r="VVY2" s="703"/>
      <c r="VVZ2" s="705"/>
      <c r="VWA2" s="576"/>
      <c r="VWB2" s="576"/>
      <c r="VWC2" s="577"/>
      <c r="VWD2" s="576"/>
      <c r="VWE2" s="703"/>
      <c r="VWF2" s="705"/>
      <c r="VWG2" s="576"/>
      <c r="VWH2" s="576"/>
      <c r="VWI2" s="577"/>
      <c r="VWJ2" s="576"/>
      <c r="VWK2" s="703"/>
      <c r="VWL2" s="705"/>
      <c r="VWM2" s="576"/>
      <c r="VWN2" s="576"/>
      <c r="VWO2" s="577"/>
      <c r="VWP2" s="576"/>
      <c r="VWQ2" s="703"/>
      <c r="VWR2" s="705"/>
      <c r="VWS2" s="576"/>
      <c r="VWT2" s="576"/>
      <c r="VWU2" s="577"/>
      <c r="VWV2" s="576"/>
      <c r="VWW2" s="703"/>
      <c r="VWX2" s="705"/>
      <c r="VWY2" s="576"/>
      <c r="VWZ2" s="576"/>
      <c r="VXA2" s="577"/>
      <c r="VXB2" s="576"/>
      <c r="VXC2" s="703"/>
      <c r="VXD2" s="705"/>
      <c r="VXE2" s="576"/>
      <c r="VXF2" s="576"/>
      <c r="VXG2" s="577"/>
      <c r="VXH2" s="576"/>
      <c r="VXI2" s="703"/>
      <c r="VXJ2" s="705"/>
      <c r="VXK2" s="576"/>
      <c r="VXL2" s="576"/>
      <c r="VXM2" s="577"/>
      <c r="VXN2" s="576"/>
      <c r="VXO2" s="703"/>
      <c r="VXP2" s="705"/>
      <c r="VXQ2" s="576"/>
      <c r="VXR2" s="576"/>
      <c r="VXS2" s="577"/>
      <c r="VXT2" s="576"/>
      <c r="VXU2" s="703"/>
      <c r="VXV2" s="705"/>
      <c r="VXW2" s="576"/>
      <c r="VXX2" s="576"/>
      <c r="VXY2" s="577"/>
      <c r="VXZ2" s="576"/>
      <c r="VYA2" s="703"/>
      <c r="VYB2" s="705"/>
      <c r="VYC2" s="576"/>
      <c r="VYD2" s="576"/>
      <c r="VYE2" s="577"/>
      <c r="VYF2" s="576"/>
      <c r="VYG2" s="703"/>
      <c r="VYH2" s="705"/>
      <c r="VYI2" s="576"/>
      <c r="VYJ2" s="576"/>
      <c r="VYK2" s="577"/>
      <c r="VYL2" s="576"/>
      <c r="VYM2" s="703"/>
      <c r="VYN2" s="705"/>
      <c r="VYO2" s="576"/>
      <c r="VYP2" s="576"/>
      <c r="VYQ2" s="577"/>
      <c r="VYR2" s="576"/>
      <c r="VYS2" s="703"/>
      <c r="VYT2" s="705"/>
      <c r="VYU2" s="576"/>
      <c r="VYV2" s="576"/>
      <c r="VYW2" s="577"/>
      <c r="VYX2" s="576"/>
      <c r="VYY2" s="703"/>
      <c r="VYZ2" s="705"/>
      <c r="VZA2" s="576"/>
      <c r="VZB2" s="576"/>
      <c r="VZC2" s="577"/>
      <c r="VZD2" s="576"/>
      <c r="VZE2" s="703"/>
      <c r="VZF2" s="705"/>
      <c r="VZG2" s="576"/>
      <c r="VZH2" s="576"/>
      <c r="VZI2" s="577"/>
      <c r="VZJ2" s="576"/>
      <c r="VZK2" s="703"/>
      <c r="VZL2" s="705"/>
      <c r="VZM2" s="576"/>
      <c r="VZN2" s="576"/>
      <c r="VZO2" s="577"/>
      <c r="VZP2" s="576"/>
      <c r="VZQ2" s="703"/>
      <c r="VZR2" s="705"/>
      <c r="VZS2" s="576"/>
      <c r="VZT2" s="576"/>
      <c r="VZU2" s="577"/>
      <c r="VZV2" s="576"/>
      <c r="VZW2" s="703"/>
      <c r="VZX2" s="705"/>
      <c r="VZY2" s="576"/>
      <c r="VZZ2" s="576"/>
      <c r="WAA2" s="577"/>
      <c r="WAB2" s="576"/>
      <c r="WAC2" s="703"/>
      <c r="WAD2" s="705"/>
      <c r="WAE2" s="576"/>
      <c r="WAF2" s="576"/>
      <c r="WAG2" s="577"/>
      <c r="WAH2" s="576"/>
      <c r="WAI2" s="703"/>
      <c r="WAJ2" s="705"/>
      <c r="WAK2" s="576"/>
      <c r="WAL2" s="576"/>
      <c r="WAM2" s="577"/>
      <c r="WAN2" s="576"/>
      <c r="WAO2" s="703"/>
      <c r="WAP2" s="705"/>
      <c r="WAQ2" s="576"/>
      <c r="WAR2" s="576"/>
      <c r="WAS2" s="577"/>
      <c r="WAT2" s="576"/>
      <c r="WAU2" s="703"/>
      <c r="WAV2" s="705"/>
      <c r="WAW2" s="576"/>
      <c r="WAX2" s="576"/>
      <c r="WAY2" s="577"/>
      <c r="WAZ2" s="576"/>
      <c r="WBA2" s="703"/>
      <c r="WBB2" s="705"/>
      <c r="WBC2" s="576"/>
      <c r="WBD2" s="576"/>
      <c r="WBE2" s="577"/>
      <c r="WBF2" s="576"/>
      <c r="WBG2" s="703"/>
      <c r="WBH2" s="705"/>
      <c r="WBI2" s="576"/>
      <c r="WBJ2" s="576"/>
      <c r="WBK2" s="577"/>
      <c r="WBL2" s="576"/>
      <c r="WBM2" s="703"/>
      <c r="WBN2" s="705"/>
      <c r="WBO2" s="576"/>
      <c r="WBP2" s="576"/>
      <c r="WBQ2" s="577"/>
      <c r="WBR2" s="576"/>
      <c r="WBS2" s="703"/>
      <c r="WBT2" s="705"/>
      <c r="WBU2" s="576"/>
      <c r="WBV2" s="576"/>
      <c r="WBW2" s="577"/>
      <c r="WBX2" s="576"/>
      <c r="WBY2" s="703"/>
      <c r="WBZ2" s="705"/>
      <c r="WCA2" s="576"/>
      <c r="WCB2" s="576"/>
      <c r="WCC2" s="577"/>
      <c r="WCD2" s="576"/>
      <c r="WCE2" s="703"/>
      <c r="WCF2" s="705"/>
      <c r="WCG2" s="576"/>
      <c r="WCH2" s="576"/>
      <c r="WCI2" s="577"/>
      <c r="WCJ2" s="576"/>
      <c r="WCK2" s="703"/>
      <c r="WCL2" s="705"/>
      <c r="WCM2" s="576"/>
      <c r="WCN2" s="576"/>
      <c r="WCO2" s="577"/>
      <c r="WCP2" s="576"/>
      <c r="WCQ2" s="703"/>
      <c r="WCR2" s="705"/>
      <c r="WCS2" s="576"/>
      <c r="WCT2" s="576"/>
      <c r="WCU2" s="577"/>
      <c r="WCV2" s="576"/>
      <c r="WCW2" s="703"/>
      <c r="WCX2" s="705"/>
      <c r="WCY2" s="576"/>
      <c r="WCZ2" s="576"/>
      <c r="WDA2" s="577"/>
      <c r="WDB2" s="576"/>
      <c r="WDC2" s="703"/>
      <c r="WDD2" s="705"/>
      <c r="WDE2" s="576"/>
      <c r="WDF2" s="576"/>
      <c r="WDG2" s="577"/>
      <c r="WDH2" s="576"/>
      <c r="WDI2" s="703"/>
      <c r="WDJ2" s="705"/>
      <c r="WDK2" s="576"/>
      <c r="WDL2" s="576"/>
      <c r="WDM2" s="577"/>
      <c r="WDN2" s="576"/>
      <c r="WDO2" s="703"/>
      <c r="WDP2" s="705"/>
      <c r="WDQ2" s="576"/>
      <c r="WDR2" s="576"/>
      <c r="WDS2" s="577"/>
      <c r="WDT2" s="576"/>
      <c r="WDU2" s="703"/>
      <c r="WDV2" s="705"/>
      <c r="WDW2" s="576"/>
      <c r="WDX2" s="576"/>
      <c r="WDY2" s="577"/>
      <c r="WDZ2" s="576"/>
      <c r="WEA2" s="703"/>
      <c r="WEB2" s="705"/>
      <c r="WEC2" s="576"/>
      <c r="WED2" s="576"/>
      <c r="WEE2" s="577"/>
      <c r="WEF2" s="576"/>
      <c r="WEG2" s="703"/>
      <c r="WEH2" s="705"/>
      <c r="WEI2" s="576"/>
      <c r="WEJ2" s="576"/>
      <c r="WEK2" s="577"/>
      <c r="WEL2" s="576"/>
      <c r="WEM2" s="703"/>
      <c r="WEN2" s="705"/>
      <c r="WEO2" s="576"/>
      <c r="WEP2" s="576"/>
      <c r="WEQ2" s="577"/>
      <c r="WER2" s="576"/>
      <c r="WES2" s="703"/>
      <c r="WET2" s="705"/>
      <c r="WEU2" s="576"/>
      <c r="WEV2" s="576"/>
      <c r="WEW2" s="577"/>
      <c r="WEX2" s="576"/>
      <c r="WEY2" s="703"/>
      <c r="WEZ2" s="705"/>
      <c r="WFA2" s="576"/>
      <c r="WFB2" s="576"/>
      <c r="WFC2" s="577"/>
      <c r="WFD2" s="576"/>
      <c r="WFE2" s="703"/>
      <c r="WFF2" s="705"/>
      <c r="WFG2" s="576"/>
      <c r="WFH2" s="576"/>
      <c r="WFI2" s="577"/>
      <c r="WFJ2" s="576"/>
      <c r="WFK2" s="703"/>
      <c r="WFL2" s="705"/>
      <c r="WFM2" s="576"/>
      <c r="WFN2" s="576"/>
      <c r="WFO2" s="577"/>
      <c r="WFP2" s="576"/>
      <c r="WFQ2" s="703"/>
      <c r="WFR2" s="705"/>
      <c r="WFS2" s="576"/>
      <c r="WFT2" s="576"/>
      <c r="WFU2" s="577"/>
      <c r="WFV2" s="576"/>
      <c r="WFW2" s="703"/>
      <c r="WFX2" s="705"/>
      <c r="WFY2" s="576"/>
      <c r="WFZ2" s="576"/>
      <c r="WGA2" s="577"/>
      <c r="WGB2" s="576"/>
      <c r="WGC2" s="703"/>
      <c r="WGD2" s="705"/>
      <c r="WGE2" s="576"/>
      <c r="WGF2" s="576"/>
      <c r="WGG2" s="577"/>
      <c r="WGH2" s="576"/>
      <c r="WGI2" s="703"/>
      <c r="WGJ2" s="705"/>
      <c r="WGK2" s="576"/>
      <c r="WGL2" s="576"/>
      <c r="WGM2" s="577"/>
      <c r="WGN2" s="576"/>
      <c r="WGO2" s="703"/>
      <c r="WGP2" s="705"/>
      <c r="WGQ2" s="576"/>
      <c r="WGR2" s="576"/>
      <c r="WGS2" s="577"/>
      <c r="WGT2" s="576"/>
      <c r="WGU2" s="703"/>
      <c r="WGV2" s="705"/>
      <c r="WGW2" s="576"/>
      <c r="WGX2" s="576"/>
      <c r="WGY2" s="577"/>
      <c r="WGZ2" s="576"/>
      <c r="WHA2" s="703"/>
      <c r="WHB2" s="705"/>
      <c r="WHC2" s="576"/>
      <c r="WHD2" s="576"/>
      <c r="WHE2" s="577"/>
      <c r="WHF2" s="576"/>
      <c r="WHG2" s="703"/>
      <c r="WHH2" s="705"/>
      <c r="WHI2" s="576"/>
      <c r="WHJ2" s="576"/>
      <c r="WHK2" s="577"/>
      <c r="WHL2" s="576"/>
      <c r="WHM2" s="703"/>
      <c r="WHN2" s="705"/>
      <c r="WHO2" s="576"/>
      <c r="WHP2" s="576"/>
      <c r="WHQ2" s="577"/>
      <c r="WHR2" s="576"/>
      <c r="WHS2" s="703"/>
      <c r="WHT2" s="705"/>
      <c r="WHU2" s="576"/>
      <c r="WHV2" s="576"/>
      <c r="WHW2" s="577"/>
      <c r="WHX2" s="576"/>
      <c r="WHY2" s="703"/>
      <c r="WHZ2" s="705"/>
      <c r="WIA2" s="576"/>
      <c r="WIB2" s="576"/>
      <c r="WIC2" s="577"/>
      <c r="WID2" s="576"/>
      <c r="WIE2" s="703"/>
      <c r="WIF2" s="705"/>
      <c r="WIG2" s="576"/>
      <c r="WIH2" s="576"/>
      <c r="WII2" s="577"/>
      <c r="WIJ2" s="576"/>
      <c r="WIK2" s="703"/>
      <c r="WIL2" s="705"/>
      <c r="WIM2" s="576"/>
      <c r="WIN2" s="576"/>
      <c r="WIO2" s="577"/>
      <c r="WIP2" s="576"/>
      <c r="WIQ2" s="703"/>
      <c r="WIR2" s="705"/>
      <c r="WIS2" s="576"/>
      <c r="WIT2" s="576"/>
      <c r="WIU2" s="577"/>
      <c r="WIV2" s="576"/>
      <c r="WIW2" s="703"/>
      <c r="WIX2" s="705"/>
      <c r="WIY2" s="576"/>
      <c r="WIZ2" s="576"/>
      <c r="WJA2" s="577"/>
      <c r="WJB2" s="576"/>
      <c r="WJC2" s="703"/>
      <c r="WJD2" s="705"/>
      <c r="WJE2" s="576"/>
      <c r="WJF2" s="576"/>
      <c r="WJG2" s="577"/>
      <c r="WJH2" s="576"/>
      <c r="WJI2" s="703"/>
      <c r="WJJ2" s="705"/>
      <c r="WJK2" s="576"/>
      <c r="WJL2" s="576"/>
      <c r="WJM2" s="577"/>
      <c r="WJN2" s="576"/>
      <c r="WJO2" s="703"/>
      <c r="WJP2" s="705"/>
      <c r="WJQ2" s="576"/>
      <c r="WJR2" s="576"/>
      <c r="WJS2" s="577"/>
      <c r="WJT2" s="576"/>
      <c r="WJU2" s="703"/>
      <c r="WJV2" s="705"/>
      <c r="WJW2" s="576"/>
      <c r="WJX2" s="576"/>
      <c r="WJY2" s="577"/>
      <c r="WJZ2" s="576"/>
      <c r="WKA2" s="703"/>
      <c r="WKB2" s="705"/>
      <c r="WKC2" s="576"/>
      <c r="WKD2" s="576"/>
      <c r="WKE2" s="577"/>
      <c r="WKF2" s="576"/>
      <c r="WKG2" s="703"/>
      <c r="WKH2" s="705"/>
      <c r="WKI2" s="576"/>
      <c r="WKJ2" s="576"/>
      <c r="WKK2" s="577"/>
      <c r="WKL2" s="576"/>
      <c r="WKM2" s="703"/>
      <c r="WKN2" s="705"/>
      <c r="WKO2" s="576"/>
      <c r="WKP2" s="576"/>
      <c r="WKQ2" s="577"/>
      <c r="WKR2" s="576"/>
      <c r="WKS2" s="703"/>
      <c r="WKT2" s="705"/>
      <c r="WKU2" s="576"/>
      <c r="WKV2" s="576"/>
      <c r="WKW2" s="577"/>
      <c r="WKX2" s="576"/>
      <c r="WKY2" s="703"/>
      <c r="WKZ2" s="705"/>
      <c r="WLA2" s="576"/>
      <c r="WLB2" s="576"/>
      <c r="WLC2" s="577"/>
      <c r="WLD2" s="576"/>
      <c r="WLE2" s="703"/>
      <c r="WLF2" s="705"/>
      <c r="WLG2" s="576"/>
      <c r="WLH2" s="576"/>
      <c r="WLI2" s="577"/>
      <c r="WLJ2" s="576"/>
      <c r="WLK2" s="703"/>
      <c r="WLL2" s="705"/>
      <c r="WLM2" s="576"/>
      <c r="WLN2" s="576"/>
      <c r="WLO2" s="577"/>
      <c r="WLP2" s="576"/>
      <c r="WLQ2" s="703"/>
      <c r="WLR2" s="705"/>
      <c r="WLS2" s="576"/>
      <c r="WLT2" s="576"/>
      <c r="WLU2" s="577"/>
      <c r="WLV2" s="576"/>
      <c r="WLW2" s="703"/>
      <c r="WLX2" s="705"/>
      <c r="WLY2" s="576"/>
      <c r="WLZ2" s="576"/>
      <c r="WMA2" s="577"/>
      <c r="WMB2" s="576"/>
      <c r="WMC2" s="703"/>
      <c r="WMD2" s="705"/>
      <c r="WME2" s="576"/>
      <c r="WMF2" s="576"/>
      <c r="WMG2" s="577"/>
      <c r="WMH2" s="576"/>
      <c r="WMI2" s="703"/>
      <c r="WMJ2" s="705"/>
      <c r="WMK2" s="576"/>
      <c r="WML2" s="576"/>
      <c r="WMM2" s="577"/>
      <c r="WMN2" s="576"/>
      <c r="WMO2" s="703"/>
      <c r="WMP2" s="705"/>
      <c r="WMQ2" s="576"/>
      <c r="WMR2" s="576"/>
      <c r="WMS2" s="577"/>
      <c r="WMT2" s="576"/>
      <c r="WMU2" s="703"/>
      <c r="WMV2" s="705"/>
      <c r="WMW2" s="576"/>
      <c r="WMX2" s="576"/>
      <c r="WMY2" s="577"/>
      <c r="WMZ2" s="576"/>
      <c r="WNA2" s="703"/>
      <c r="WNB2" s="705"/>
      <c r="WNC2" s="576"/>
      <c r="WND2" s="576"/>
      <c r="WNE2" s="577"/>
      <c r="WNF2" s="576"/>
      <c r="WNG2" s="703"/>
      <c r="WNH2" s="705"/>
      <c r="WNI2" s="576"/>
      <c r="WNJ2" s="576"/>
      <c r="WNK2" s="577"/>
      <c r="WNL2" s="576"/>
      <c r="WNM2" s="703"/>
      <c r="WNN2" s="705"/>
      <c r="WNO2" s="576"/>
      <c r="WNP2" s="576"/>
      <c r="WNQ2" s="577"/>
      <c r="WNR2" s="576"/>
      <c r="WNS2" s="703"/>
      <c r="WNT2" s="705"/>
      <c r="WNU2" s="576"/>
      <c r="WNV2" s="576"/>
      <c r="WNW2" s="577"/>
      <c r="WNX2" s="576"/>
      <c r="WNY2" s="703"/>
      <c r="WNZ2" s="705"/>
      <c r="WOA2" s="576"/>
      <c r="WOB2" s="576"/>
      <c r="WOC2" s="577"/>
      <c r="WOD2" s="576"/>
      <c r="WOE2" s="703"/>
      <c r="WOF2" s="705"/>
      <c r="WOG2" s="576"/>
      <c r="WOH2" s="576"/>
      <c r="WOI2" s="577"/>
      <c r="WOJ2" s="576"/>
      <c r="WOK2" s="703"/>
      <c r="WOL2" s="705"/>
      <c r="WOM2" s="576"/>
      <c r="WON2" s="576"/>
      <c r="WOO2" s="577"/>
      <c r="WOP2" s="576"/>
      <c r="WOQ2" s="703"/>
      <c r="WOR2" s="705"/>
      <c r="WOS2" s="576"/>
      <c r="WOT2" s="576"/>
      <c r="WOU2" s="577"/>
      <c r="WOV2" s="576"/>
      <c r="WOW2" s="703"/>
      <c r="WOX2" s="705"/>
      <c r="WOY2" s="576"/>
      <c r="WOZ2" s="576"/>
      <c r="WPA2" s="577"/>
      <c r="WPB2" s="576"/>
      <c r="WPC2" s="703"/>
      <c r="WPD2" s="705"/>
      <c r="WPE2" s="576"/>
      <c r="WPF2" s="576"/>
      <c r="WPG2" s="577"/>
      <c r="WPH2" s="576"/>
      <c r="WPI2" s="703"/>
      <c r="WPJ2" s="705"/>
      <c r="WPK2" s="576"/>
      <c r="WPL2" s="576"/>
      <c r="WPM2" s="577"/>
      <c r="WPN2" s="576"/>
      <c r="WPO2" s="703"/>
      <c r="WPP2" s="705"/>
      <c r="WPQ2" s="576"/>
      <c r="WPR2" s="576"/>
      <c r="WPS2" s="577"/>
      <c r="WPT2" s="576"/>
      <c r="WPU2" s="703"/>
      <c r="WPV2" s="705"/>
      <c r="WPW2" s="576"/>
      <c r="WPX2" s="576"/>
      <c r="WPY2" s="577"/>
      <c r="WPZ2" s="576"/>
      <c r="WQA2" s="703"/>
      <c r="WQB2" s="705"/>
      <c r="WQC2" s="576"/>
      <c r="WQD2" s="576"/>
      <c r="WQE2" s="577"/>
      <c r="WQF2" s="576"/>
      <c r="WQG2" s="703"/>
      <c r="WQH2" s="705"/>
      <c r="WQI2" s="576"/>
      <c r="WQJ2" s="576"/>
      <c r="WQK2" s="577"/>
      <c r="WQL2" s="576"/>
      <c r="WQM2" s="703"/>
      <c r="WQN2" s="705"/>
      <c r="WQO2" s="576"/>
      <c r="WQP2" s="576"/>
      <c r="WQQ2" s="577"/>
      <c r="WQR2" s="576"/>
      <c r="WQS2" s="703"/>
      <c r="WQT2" s="705"/>
      <c r="WQU2" s="576"/>
      <c r="WQV2" s="576"/>
      <c r="WQW2" s="577"/>
      <c r="WQX2" s="576"/>
      <c r="WQY2" s="703"/>
      <c r="WQZ2" s="705"/>
      <c r="WRA2" s="576"/>
      <c r="WRB2" s="576"/>
      <c r="WRC2" s="577"/>
      <c r="WRD2" s="576"/>
      <c r="WRE2" s="703"/>
      <c r="WRF2" s="705"/>
      <c r="WRG2" s="576"/>
      <c r="WRH2" s="576"/>
      <c r="WRI2" s="577"/>
      <c r="WRJ2" s="576"/>
      <c r="WRK2" s="703"/>
      <c r="WRL2" s="705"/>
      <c r="WRM2" s="576"/>
      <c r="WRN2" s="576"/>
      <c r="WRO2" s="577"/>
      <c r="WRP2" s="576"/>
      <c r="WRQ2" s="703"/>
      <c r="WRR2" s="705"/>
      <c r="WRS2" s="576"/>
      <c r="WRT2" s="576"/>
      <c r="WRU2" s="577"/>
      <c r="WRV2" s="576"/>
      <c r="WRW2" s="703"/>
      <c r="WRX2" s="705"/>
      <c r="WRY2" s="576"/>
      <c r="WRZ2" s="576"/>
      <c r="WSA2" s="577"/>
      <c r="WSB2" s="576"/>
      <c r="WSC2" s="703"/>
      <c r="WSD2" s="705"/>
      <c r="WSE2" s="576"/>
      <c r="WSF2" s="576"/>
      <c r="WSG2" s="577"/>
      <c r="WSH2" s="576"/>
      <c r="WSI2" s="703"/>
      <c r="WSJ2" s="705"/>
      <c r="WSK2" s="576"/>
      <c r="WSL2" s="576"/>
      <c r="WSM2" s="577"/>
      <c r="WSN2" s="576"/>
      <c r="WSO2" s="703"/>
      <c r="WSP2" s="705"/>
      <c r="WSQ2" s="576"/>
      <c r="WSR2" s="576"/>
      <c r="WSS2" s="577"/>
      <c r="WST2" s="576"/>
      <c r="WSU2" s="703"/>
      <c r="WSV2" s="705"/>
      <c r="WSW2" s="576"/>
      <c r="WSX2" s="576"/>
      <c r="WSY2" s="577"/>
      <c r="WSZ2" s="576"/>
      <c r="WTA2" s="703"/>
      <c r="WTB2" s="705"/>
      <c r="WTC2" s="576"/>
      <c r="WTD2" s="576"/>
      <c r="WTE2" s="577"/>
      <c r="WTF2" s="576"/>
      <c r="WTG2" s="703"/>
      <c r="WTH2" s="705"/>
      <c r="WTI2" s="576"/>
      <c r="WTJ2" s="576"/>
      <c r="WTK2" s="577"/>
      <c r="WTL2" s="576"/>
      <c r="WTM2" s="703"/>
      <c r="WTN2" s="705"/>
      <c r="WTO2" s="576"/>
      <c r="WTP2" s="576"/>
      <c r="WTQ2" s="577"/>
      <c r="WTR2" s="576"/>
      <c r="WTS2" s="703"/>
      <c r="WTT2" s="705"/>
      <c r="WTU2" s="576"/>
      <c r="WTV2" s="576"/>
      <c r="WTW2" s="577"/>
      <c r="WTX2" s="576"/>
      <c r="WTY2" s="703"/>
      <c r="WTZ2" s="705"/>
      <c r="WUA2" s="576"/>
      <c r="WUB2" s="576"/>
      <c r="WUC2" s="577"/>
      <c r="WUD2" s="576"/>
      <c r="WUE2" s="703"/>
      <c r="WUF2" s="705"/>
      <c r="WUG2" s="576"/>
      <c r="WUH2" s="576"/>
      <c r="WUI2" s="577"/>
      <c r="WUJ2" s="576"/>
      <c r="WUK2" s="703"/>
      <c r="WUL2" s="705"/>
      <c r="WUM2" s="576"/>
      <c r="WUN2" s="576"/>
      <c r="WUO2" s="577"/>
      <c r="WUP2" s="576"/>
      <c r="WUQ2" s="703"/>
      <c r="WUR2" s="705"/>
      <c r="WUS2" s="576"/>
      <c r="WUT2" s="576"/>
      <c r="WUU2" s="577"/>
      <c r="WUV2" s="576"/>
      <c r="WUW2" s="703"/>
      <c r="WUX2" s="705"/>
      <c r="WUY2" s="576"/>
      <c r="WUZ2" s="576"/>
      <c r="WVA2" s="577"/>
      <c r="WVB2" s="576"/>
      <c r="WVC2" s="703"/>
      <c r="WVD2" s="705"/>
      <c r="WVE2" s="576"/>
      <c r="WVF2" s="576"/>
      <c r="WVG2" s="577"/>
      <c r="WVH2" s="576"/>
      <c r="WVI2" s="703"/>
      <c r="WVJ2" s="705"/>
      <c r="WVK2" s="576"/>
      <c r="WVL2" s="576"/>
      <c r="WVM2" s="577"/>
      <c r="WVN2" s="576"/>
      <c r="WVO2" s="703"/>
      <c r="WVP2" s="705"/>
      <c r="WVQ2" s="576"/>
      <c r="WVR2" s="576"/>
      <c r="WVS2" s="577"/>
      <c r="WVT2" s="576"/>
      <c r="WVU2" s="703"/>
      <c r="WVV2" s="705"/>
      <c r="WVW2" s="576"/>
      <c r="WVX2" s="576"/>
      <c r="WVY2" s="577"/>
      <c r="WVZ2" s="576"/>
      <c r="WWA2" s="703"/>
      <c r="WWB2" s="705"/>
      <c r="WWC2" s="576"/>
      <c r="WWD2" s="576"/>
      <c r="WWE2" s="577"/>
      <c r="WWF2" s="576"/>
      <c r="WWG2" s="703"/>
      <c r="WWH2" s="705"/>
      <c r="WWI2" s="576"/>
      <c r="WWJ2" s="576"/>
      <c r="WWK2" s="577"/>
      <c r="WWL2" s="576"/>
      <c r="WWM2" s="703"/>
      <c r="WWN2" s="705"/>
      <c r="WWO2" s="576"/>
      <c r="WWP2" s="576"/>
      <c r="WWQ2" s="577"/>
      <c r="WWR2" s="576"/>
      <c r="WWS2" s="703"/>
      <c r="WWT2" s="705"/>
      <c r="WWU2" s="576"/>
      <c r="WWV2" s="576"/>
      <c r="WWW2" s="577"/>
      <c r="WWX2" s="576"/>
      <c r="WWY2" s="703"/>
      <c r="WWZ2" s="705"/>
      <c r="WXA2" s="576"/>
      <c r="WXB2" s="576"/>
      <c r="WXC2" s="577"/>
      <c r="WXD2" s="576"/>
      <c r="WXE2" s="703"/>
      <c r="WXF2" s="705"/>
      <c r="WXG2" s="576"/>
      <c r="WXH2" s="576"/>
      <c r="WXI2" s="577"/>
      <c r="WXJ2" s="576"/>
      <c r="WXK2" s="703"/>
      <c r="WXL2" s="705"/>
      <c r="WXM2" s="576"/>
      <c r="WXN2" s="576"/>
      <c r="WXO2" s="577"/>
      <c r="WXP2" s="576"/>
      <c r="WXQ2" s="703"/>
      <c r="WXR2" s="705"/>
      <c r="WXS2" s="576"/>
      <c r="WXT2" s="576"/>
      <c r="WXU2" s="577"/>
      <c r="WXV2" s="576"/>
      <c r="WXW2" s="703"/>
      <c r="WXX2" s="705"/>
      <c r="WXY2" s="576"/>
      <c r="WXZ2" s="576"/>
      <c r="WYA2" s="577"/>
      <c r="WYB2" s="576"/>
      <c r="WYC2" s="703"/>
      <c r="WYD2" s="705"/>
      <c r="WYE2" s="576"/>
      <c r="WYF2" s="576"/>
      <c r="WYG2" s="577"/>
      <c r="WYH2" s="576"/>
      <c r="WYI2" s="703"/>
      <c r="WYJ2" s="705"/>
      <c r="WYK2" s="576"/>
      <c r="WYL2" s="576"/>
      <c r="WYM2" s="577"/>
      <c r="WYN2" s="576"/>
      <c r="WYO2" s="703"/>
      <c r="WYP2" s="705"/>
      <c r="WYQ2" s="576"/>
      <c r="WYR2" s="576"/>
      <c r="WYS2" s="577"/>
      <c r="WYT2" s="576"/>
      <c r="WYU2" s="703"/>
      <c r="WYV2" s="705"/>
      <c r="WYW2" s="576"/>
      <c r="WYX2" s="576"/>
      <c r="WYY2" s="577"/>
      <c r="WYZ2" s="576"/>
      <c r="WZA2" s="703"/>
      <c r="WZB2" s="705"/>
      <c r="WZC2" s="576"/>
      <c r="WZD2" s="576"/>
      <c r="WZE2" s="577"/>
      <c r="WZF2" s="576"/>
      <c r="WZG2" s="703"/>
      <c r="WZH2" s="705"/>
      <c r="WZI2" s="576"/>
      <c r="WZJ2" s="576"/>
      <c r="WZK2" s="577"/>
      <c r="WZL2" s="576"/>
      <c r="WZM2" s="703"/>
      <c r="WZN2" s="705"/>
      <c r="WZO2" s="576"/>
      <c r="WZP2" s="576"/>
      <c r="WZQ2" s="577"/>
      <c r="WZR2" s="576"/>
      <c r="WZS2" s="703"/>
      <c r="WZT2" s="705"/>
      <c r="WZU2" s="576"/>
      <c r="WZV2" s="576"/>
      <c r="WZW2" s="577"/>
      <c r="WZX2" s="576"/>
      <c r="WZY2" s="703"/>
      <c r="WZZ2" s="705"/>
      <c r="XAA2" s="576"/>
      <c r="XAB2" s="576"/>
      <c r="XAC2" s="577"/>
      <c r="XAD2" s="576"/>
      <c r="XAE2" s="703"/>
      <c r="XAF2" s="705"/>
      <c r="XAG2" s="576"/>
      <c r="XAH2" s="576"/>
      <c r="XAI2" s="577"/>
      <c r="XAJ2" s="576"/>
      <c r="XAK2" s="703"/>
      <c r="XAL2" s="705"/>
      <c r="XAM2" s="576"/>
      <c r="XAN2" s="576"/>
      <c r="XAO2" s="577"/>
      <c r="XAP2" s="576"/>
      <c r="XAQ2" s="703"/>
      <c r="XAR2" s="705"/>
      <c r="XAS2" s="576"/>
      <c r="XAT2" s="576"/>
      <c r="XAU2" s="577"/>
      <c r="XAV2" s="576"/>
      <c r="XAW2" s="703"/>
      <c r="XAX2" s="705"/>
      <c r="XAY2" s="576"/>
      <c r="XAZ2" s="576"/>
      <c r="XBA2" s="577"/>
      <c r="XBB2" s="576"/>
      <c r="XBC2" s="703"/>
      <c r="XBD2" s="705"/>
      <c r="XBE2" s="576"/>
      <c r="XBF2" s="576"/>
      <c r="XBG2" s="577"/>
      <c r="XBH2" s="576"/>
      <c r="XBI2" s="703"/>
      <c r="XBJ2" s="705"/>
      <c r="XBK2" s="576"/>
      <c r="XBL2" s="576"/>
      <c r="XBM2" s="577"/>
      <c r="XBN2" s="576"/>
      <c r="XBO2" s="703"/>
      <c r="XBP2" s="705"/>
      <c r="XBQ2" s="576"/>
      <c r="XBR2" s="576"/>
      <c r="XBS2" s="577"/>
      <c r="XBT2" s="576"/>
      <c r="XBU2" s="703"/>
      <c r="XBV2" s="705"/>
      <c r="XBW2" s="576"/>
      <c r="XBX2" s="576"/>
      <c r="XBY2" s="577"/>
      <c r="XBZ2" s="576"/>
      <c r="XCA2" s="703"/>
      <c r="XCB2" s="705"/>
      <c r="XCC2" s="576"/>
      <c r="XCD2" s="576"/>
      <c r="XCE2" s="577"/>
      <c r="XCF2" s="576"/>
      <c r="XCG2" s="703"/>
      <c r="XCH2" s="705"/>
      <c r="XCI2" s="576"/>
      <c r="XCJ2" s="576"/>
      <c r="XCK2" s="577"/>
      <c r="XCL2" s="576"/>
      <c r="XCM2" s="703"/>
      <c r="XCN2" s="705"/>
      <c r="XCO2" s="576"/>
      <c r="XCP2" s="576"/>
      <c r="XCQ2" s="577"/>
      <c r="XCR2" s="576"/>
      <c r="XCS2" s="703"/>
      <c r="XCT2" s="705"/>
      <c r="XCU2" s="576"/>
      <c r="XCV2" s="576"/>
      <c r="XCW2" s="577"/>
      <c r="XCX2" s="576"/>
      <c r="XCY2" s="703"/>
      <c r="XCZ2" s="705"/>
      <c r="XDA2" s="576"/>
      <c r="XDB2" s="576"/>
      <c r="XDC2" s="577"/>
      <c r="XDD2" s="576"/>
      <c r="XDE2" s="703"/>
      <c r="XDF2" s="705"/>
      <c r="XDG2" s="576"/>
      <c r="XDH2" s="576"/>
      <c r="XDI2" s="577"/>
      <c r="XDJ2" s="576"/>
      <c r="XDK2" s="703"/>
      <c r="XDL2" s="705"/>
      <c r="XDM2" s="576"/>
      <c r="XDN2" s="576"/>
      <c r="XDO2" s="577"/>
      <c r="XDP2" s="576"/>
      <c r="XDQ2" s="703"/>
      <c r="XDR2" s="705"/>
      <c r="XDS2" s="576"/>
      <c r="XDT2" s="576"/>
      <c r="XDU2" s="577"/>
      <c r="XDV2" s="576"/>
      <c r="XDW2" s="703"/>
      <c r="XDX2" s="705"/>
      <c r="XDY2" s="576"/>
      <c r="XDZ2" s="576"/>
      <c r="XEA2" s="577"/>
      <c r="XEB2" s="576"/>
      <c r="XEC2" s="703"/>
      <c r="XED2" s="705"/>
      <c r="XEE2" s="576"/>
      <c r="XEF2" s="576"/>
      <c r="XEG2" s="577"/>
      <c r="XEH2" s="576"/>
      <c r="XEI2" s="703"/>
      <c r="XEJ2" s="705"/>
      <c r="XEK2" s="576"/>
      <c r="XEL2" s="576"/>
      <c r="XEM2" s="577"/>
      <c r="XEN2" s="576"/>
      <c r="XEO2" s="703"/>
      <c r="XEP2" s="705"/>
      <c r="XEQ2" s="576"/>
      <c r="XER2" s="576"/>
      <c r="XES2" s="577"/>
      <c r="XET2" s="576"/>
      <c r="XEU2" s="703"/>
      <c r="XEV2" s="705"/>
      <c r="XEW2" s="576"/>
      <c r="XEX2" s="576"/>
      <c r="XEY2" s="577"/>
      <c r="XEZ2" s="576"/>
      <c r="XFA2" s="703"/>
      <c r="XFB2" s="705"/>
      <c r="XFC2" s="576"/>
      <c r="XFD2" s="576"/>
    </row>
    <row r="3" spans="1:16384" ht="18.75" customHeight="1" x14ac:dyDescent="0.25">
      <c r="A3" s="711" t="s">
        <v>1286</v>
      </c>
      <c r="B3" s="711"/>
      <c r="C3" s="711"/>
      <c r="D3" s="711"/>
      <c r="E3" s="711"/>
      <c r="F3" s="578"/>
      <c r="G3" s="578"/>
      <c r="H3" s="578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8"/>
      <c r="AL3" s="578"/>
      <c r="AM3" s="578"/>
      <c r="AN3" s="578"/>
      <c r="AO3" s="578"/>
      <c r="AP3" s="578"/>
      <c r="AQ3" s="578"/>
      <c r="AR3" s="578"/>
      <c r="AS3" s="578"/>
      <c r="AT3" s="578"/>
      <c r="AU3" s="578"/>
      <c r="AV3" s="578"/>
      <c r="AW3" s="578"/>
      <c r="AX3" s="578"/>
      <c r="AY3" s="578"/>
      <c r="AZ3" s="578"/>
      <c r="BA3" s="578"/>
      <c r="BB3" s="578"/>
      <c r="BC3" s="578"/>
      <c r="BD3" s="578"/>
      <c r="BE3" s="578"/>
      <c r="BF3" s="578"/>
      <c r="BG3" s="578"/>
      <c r="BH3" s="578"/>
      <c r="BI3" s="578"/>
      <c r="BJ3" s="578"/>
      <c r="BK3" s="578"/>
      <c r="BL3" s="578"/>
      <c r="BM3" s="578"/>
      <c r="BN3" s="578"/>
      <c r="BO3" s="578"/>
      <c r="BP3" s="578"/>
      <c r="BQ3" s="578"/>
      <c r="BR3" s="578"/>
      <c r="BS3" s="578"/>
      <c r="BT3" s="578"/>
      <c r="BU3" s="578"/>
      <c r="BV3" s="578"/>
      <c r="BW3" s="578"/>
      <c r="BX3" s="578"/>
      <c r="BY3" s="578"/>
      <c r="BZ3" s="578"/>
      <c r="CA3" s="578"/>
      <c r="CB3" s="578"/>
      <c r="CC3" s="578"/>
      <c r="CD3" s="578"/>
      <c r="CE3" s="578"/>
      <c r="CF3" s="578"/>
      <c r="CG3" s="578"/>
      <c r="CH3" s="578"/>
      <c r="CI3" s="578"/>
      <c r="CJ3" s="578"/>
      <c r="CK3" s="578"/>
      <c r="CL3" s="578"/>
      <c r="CM3" s="578"/>
      <c r="CN3" s="578"/>
      <c r="CO3" s="578"/>
      <c r="CP3" s="578"/>
      <c r="CQ3" s="578"/>
      <c r="CR3" s="578"/>
      <c r="CS3" s="578"/>
      <c r="CT3" s="578"/>
      <c r="CU3" s="578"/>
      <c r="CV3" s="578"/>
      <c r="CW3" s="578"/>
      <c r="CX3" s="578"/>
      <c r="CY3" s="578"/>
      <c r="CZ3" s="578"/>
      <c r="DA3" s="578"/>
      <c r="DB3" s="578"/>
      <c r="DC3" s="578"/>
      <c r="DD3" s="578"/>
      <c r="DE3" s="578"/>
      <c r="DF3" s="578"/>
      <c r="DG3" s="578"/>
      <c r="DH3" s="578"/>
      <c r="DI3" s="578"/>
      <c r="DJ3" s="578"/>
      <c r="DK3" s="578"/>
      <c r="DL3" s="578"/>
      <c r="DM3" s="578"/>
      <c r="DN3" s="578"/>
      <c r="DO3" s="578"/>
      <c r="DP3" s="578"/>
      <c r="DQ3" s="578"/>
      <c r="DR3" s="578"/>
      <c r="DS3" s="578"/>
      <c r="DT3" s="578"/>
      <c r="DU3" s="578"/>
      <c r="DV3" s="578"/>
      <c r="DW3" s="578"/>
      <c r="DX3" s="578"/>
      <c r="DY3" s="578"/>
      <c r="DZ3" s="578"/>
      <c r="EA3" s="578"/>
      <c r="EB3" s="578"/>
      <c r="EC3" s="578"/>
      <c r="ED3" s="578"/>
      <c r="EE3" s="578"/>
      <c r="EF3" s="578"/>
      <c r="EG3" s="578"/>
      <c r="EH3" s="578"/>
      <c r="EI3" s="578"/>
      <c r="EJ3" s="578"/>
      <c r="EK3" s="578"/>
      <c r="EL3" s="578"/>
      <c r="EM3" s="578"/>
      <c r="EN3" s="578"/>
      <c r="EO3" s="578"/>
      <c r="EP3" s="578"/>
      <c r="EQ3" s="578"/>
      <c r="ER3" s="578"/>
      <c r="ES3" s="578"/>
      <c r="ET3" s="578"/>
      <c r="EU3" s="578"/>
      <c r="EV3" s="578"/>
      <c r="EW3" s="578"/>
      <c r="EX3" s="578"/>
      <c r="EY3" s="578"/>
      <c r="EZ3" s="578"/>
      <c r="FA3" s="578"/>
      <c r="FB3" s="578"/>
      <c r="FC3" s="578"/>
      <c r="FD3" s="578"/>
      <c r="FE3" s="578"/>
      <c r="FF3" s="578"/>
      <c r="FG3" s="578"/>
      <c r="FH3" s="578"/>
      <c r="FI3" s="578"/>
      <c r="FJ3" s="578"/>
      <c r="FK3" s="578"/>
      <c r="FL3" s="578"/>
      <c r="FM3" s="578"/>
      <c r="FN3" s="578"/>
      <c r="FO3" s="578"/>
      <c r="FP3" s="578"/>
      <c r="FQ3" s="578"/>
      <c r="FR3" s="578"/>
      <c r="FS3" s="578"/>
      <c r="FT3" s="578"/>
      <c r="FU3" s="578"/>
      <c r="FV3" s="578"/>
      <c r="FW3" s="578"/>
      <c r="FX3" s="578"/>
      <c r="FY3" s="578"/>
      <c r="FZ3" s="578"/>
      <c r="GA3" s="578"/>
      <c r="GB3" s="578"/>
      <c r="GC3" s="578"/>
      <c r="GD3" s="578"/>
      <c r="GE3" s="578"/>
      <c r="GF3" s="578"/>
      <c r="GG3" s="578"/>
      <c r="GH3" s="578"/>
      <c r="GI3" s="578"/>
      <c r="GJ3" s="578"/>
      <c r="GK3" s="578"/>
      <c r="GL3" s="578"/>
      <c r="GM3" s="578"/>
      <c r="GN3" s="578"/>
      <c r="GO3" s="578"/>
      <c r="GP3" s="578"/>
      <c r="GQ3" s="578"/>
      <c r="GR3" s="578"/>
      <c r="GS3" s="578"/>
      <c r="GT3" s="578"/>
      <c r="GU3" s="578"/>
      <c r="GV3" s="578"/>
      <c r="GW3" s="578"/>
      <c r="GX3" s="578"/>
      <c r="GY3" s="578"/>
      <c r="GZ3" s="578"/>
      <c r="HA3" s="578"/>
      <c r="HB3" s="578"/>
      <c r="HC3" s="578"/>
      <c r="HD3" s="578"/>
      <c r="HE3" s="578"/>
      <c r="HF3" s="578"/>
      <c r="HG3" s="578"/>
      <c r="HH3" s="578"/>
      <c r="HI3" s="578"/>
      <c r="HJ3" s="578"/>
      <c r="HK3" s="578"/>
      <c r="HL3" s="578"/>
      <c r="HM3" s="578"/>
      <c r="HN3" s="578"/>
      <c r="HO3" s="578"/>
      <c r="HP3" s="578"/>
      <c r="HQ3" s="578"/>
      <c r="HR3" s="578"/>
      <c r="HS3" s="578"/>
      <c r="HT3" s="578"/>
      <c r="HU3" s="578"/>
      <c r="HV3" s="578"/>
      <c r="HW3" s="578"/>
      <c r="HX3" s="578"/>
      <c r="HY3" s="578"/>
      <c r="HZ3" s="578"/>
      <c r="IA3" s="578"/>
      <c r="IB3" s="578"/>
      <c r="IC3" s="578"/>
      <c r="ID3" s="578"/>
      <c r="IE3" s="578"/>
      <c r="IF3" s="578"/>
      <c r="IG3" s="578"/>
      <c r="IH3" s="578"/>
      <c r="II3" s="578"/>
      <c r="IJ3" s="578"/>
      <c r="IK3" s="578"/>
      <c r="IL3" s="578"/>
      <c r="IM3" s="578"/>
      <c r="IN3" s="578"/>
      <c r="IO3" s="578"/>
      <c r="IP3" s="578"/>
      <c r="IQ3" s="578"/>
      <c r="IR3" s="578"/>
      <c r="IS3" s="578"/>
      <c r="IT3" s="578"/>
      <c r="IU3" s="578"/>
      <c r="IV3" s="578"/>
      <c r="IW3" s="578"/>
      <c r="IX3" s="578"/>
      <c r="IY3" s="578"/>
      <c r="IZ3" s="578"/>
      <c r="JA3" s="578"/>
      <c r="JB3" s="578"/>
      <c r="JC3" s="578"/>
      <c r="JD3" s="578"/>
      <c r="JE3" s="578"/>
      <c r="JF3" s="578"/>
      <c r="JG3" s="578"/>
      <c r="JH3" s="578"/>
      <c r="JI3" s="578"/>
      <c r="JJ3" s="578"/>
      <c r="JK3" s="578"/>
      <c r="JL3" s="578"/>
      <c r="JM3" s="578"/>
      <c r="JN3" s="578"/>
      <c r="JO3" s="578"/>
      <c r="JP3" s="578"/>
      <c r="JQ3" s="578"/>
      <c r="JR3" s="578"/>
      <c r="JS3" s="578"/>
      <c r="JT3" s="578"/>
      <c r="JU3" s="578"/>
      <c r="JV3" s="578"/>
      <c r="JW3" s="578"/>
      <c r="JX3" s="578"/>
      <c r="JY3" s="578"/>
      <c r="JZ3" s="578"/>
      <c r="KA3" s="578"/>
      <c r="KB3" s="578"/>
      <c r="KC3" s="578"/>
      <c r="KD3" s="578"/>
      <c r="KE3" s="578"/>
      <c r="KF3" s="578"/>
      <c r="KG3" s="578"/>
      <c r="KH3" s="578"/>
      <c r="KI3" s="578"/>
      <c r="KJ3" s="578"/>
      <c r="KK3" s="578"/>
      <c r="KL3" s="578"/>
      <c r="KM3" s="578"/>
      <c r="KN3" s="578"/>
      <c r="KO3" s="578"/>
      <c r="KP3" s="578"/>
      <c r="KQ3" s="578"/>
      <c r="KR3" s="578"/>
      <c r="KS3" s="578"/>
      <c r="KT3" s="578"/>
      <c r="KU3" s="578"/>
      <c r="KV3" s="578"/>
      <c r="KW3" s="578"/>
      <c r="KX3" s="578"/>
      <c r="KY3" s="578"/>
      <c r="KZ3" s="578"/>
      <c r="LA3" s="578"/>
      <c r="LB3" s="578"/>
      <c r="LC3" s="578"/>
      <c r="LD3" s="578"/>
      <c r="LE3" s="578"/>
      <c r="LF3" s="578"/>
      <c r="LG3" s="578"/>
      <c r="LH3" s="578"/>
      <c r="LI3" s="578"/>
      <c r="LJ3" s="578"/>
      <c r="LK3" s="578"/>
      <c r="LL3" s="578"/>
      <c r="LM3" s="578"/>
      <c r="LN3" s="578"/>
      <c r="LO3" s="578"/>
      <c r="LP3" s="578"/>
      <c r="LQ3" s="578"/>
      <c r="LR3" s="578"/>
      <c r="LS3" s="578"/>
      <c r="LT3" s="578"/>
      <c r="LU3" s="578"/>
      <c r="LV3" s="578"/>
      <c r="LW3" s="578"/>
      <c r="LX3" s="578"/>
      <c r="LY3" s="578"/>
      <c r="LZ3" s="578"/>
      <c r="MA3" s="578"/>
      <c r="MB3" s="578"/>
      <c r="MC3" s="578"/>
      <c r="MD3" s="578"/>
      <c r="ME3" s="578"/>
      <c r="MF3" s="578"/>
      <c r="MG3" s="578"/>
      <c r="MH3" s="578"/>
      <c r="MI3" s="578"/>
      <c r="MJ3" s="578"/>
      <c r="MK3" s="578"/>
      <c r="ML3" s="578"/>
      <c r="MM3" s="578"/>
      <c r="MN3" s="578"/>
      <c r="MO3" s="578"/>
      <c r="MP3" s="578"/>
      <c r="MQ3" s="578"/>
      <c r="MR3" s="578"/>
      <c r="MS3" s="578"/>
      <c r="MT3" s="578"/>
      <c r="MU3" s="578"/>
      <c r="MV3" s="578"/>
      <c r="MW3" s="578"/>
      <c r="MX3" s="578"/>
      <c r="MY3" s="578"/>
      <c r="MZ3" s="578"/>
      <c r="NA3" s="578"/>
      <c r="NB3" s="578"/>
      <c r="NC3" s="578"/>
      <c r="ND3" s="578"/>
      <c r="NE3" s="578"/>
      <c r="NF3" s="578"/>
      <c r="NG3" s="578"/>
      <c r="NH3" s="578"/>
      <c r="NI3" s="578"/>
      <c r="NJ3" s="578"/>
      <c r="NK3" s="578"/>
      <c r="NL3" s="578"/>
      <c r="NM3" s="578"/>
      <c r="NN3" s="578"/>
      <c r="NO3" s="578"/>
      <c r="NP3" s="578"/>
      <c r="NQ3" s="578"/>
      <c r="NR3" s="578"/>
      <c r="NS3" s="578"/>
      <c r="NT3" s="578"/>
      <c r="NU3" s="578"/>
      <c r="NV3" s="578"/>
      <c r="NW3" s="578"/>
      <c r="NX3" s="578"/>
      <c r="NY3" s="578"/>
      <c r="NZ3" s="578"/>
      <c r="OA3" s="578"/>
      <c r="OB3" s="578"/>
      <c r="OC3" s="578"/>
      <c r="OD3" s="578"/>
      <c r="OE3" s="578"/>
      <c r="OF3" s="578"/>
      <c r="OG3" s="578"/>
      <c r="OH3" s="578"/>
      <c r="OI3" s="578"/>
      <c r="OJ3" s="578"/>
      <c r="OK3" s="578"/>
      <c r="OL3" s="578"/>
      <c r="OM3" s="578"/>
      <c r="ON3" s="578"/>
      <c r="OO3" s="578"/>
      <c r="OP3" s="578"/>
      <c r="OQ3" s="578"/>
      <c r="OR3" s="578"/>
      <c r="OS3" s="578"/>
      <c r="OT3" s="578"/>
      <c r="OU3" s="578"/>
      <c r="OV3" s="578"/>
      <c r="OW3" s="578"/>
      <c r="OX3" s="578"/>
      <c r="OY3" s="578"/>
      <c r="OZ3" s="578"/>
      <c r="PA3" s="578"/>
      <c r="PB3" s="578"/>
      <c r="PC3" s="578"/>
      <c r="PD3" s="578"/>
      <c r="PE3" s="578"/>
      <c r="PF3" s="578"/>
      <c r="PG3" s="578"/>
      <c r="PH3" s="578"/>
      <c r="PI3" s="578"/>
      <c r="PJ3" s="578"/>
      <c r="PK3" s="578"/>
      <c r="PL3" s="578"/>
      <c r="PM3" s="578"/>
      <c r="PN3" s="578"/>
      <c r="PO3" s="578"/>
      <c r="PP3" s="578"/>
      <c r="PQ3" s="578"/>
      <c r="PR3" s="578"/>
      <c r="PS3" s="578"/>
      <c r="PT3" s="578"/>
      <c r="PU3" s="578"/>
      <c r="PV3" s="578"/>
      <c r="PW3" s="578"/>
      <c r="PX3" s="578"/>
      <c r="PY3" s="578"/>
      <c r="PZ3" s="578"/>
      <c r="QA3" s="578"/>
      <c r="QB3" s="578"/>
      <c r="QC3" s="578"/>
      <c r="QD3" s="578"/>
      <c r="QE3" s="578"/>
      <c r="QF3" s="578"/>
      <c r="QG3" s="578"/>
      <c r="QH3" s="578"/>
      <c r="QI3" s="578"/>
      <c r="QJ3" s="578"/>
      <c r="QK3" s="578"/>
      <c r="QL3" s="578"/>
      <c r="QM3" s="578"/>
      <c r="QN3" s="578"/>
      <c r="QO3" s="578"/>
      <c r="QP3" s="578"/>
      <c r="QQ3" s="578"/>
      <c r="QR3" s="578"/>
      <c r="QS3" s="578"/>
      <c r="QT3" s="578"/>
      <c r="QU3" s="578"/>
      <c r="QV3" s="578"/>
      <c r="QW3" s="578"/>
      <c r="QX3" s="578"/>
      <c r="QY3" s="578"/>
      <c r="QZ3" s="578"/>
      <c r="RA3" s="578"/>
      <c r="RB3" s="578"/>
      <c r="RC3" s="578"/>
      <c r="RD3" s="578"/>
      <c r="RE3" s="578"/>
      <c r="RF3" s="578"/>
      <c r="RG3" s="578"/>
      <c r="RH3" s="578"/>
      <c r="RI3" s="578"/>
      <c r="RJ3" s="578"/>
      <c r="RK3" s="578"/>
      <c r="RL3" s="578"/>
      <c r="RM3" s="578"/>
      <c r="RN3" s="578"/>
      <c r="RO3" s="578"/>
      <c r="RP3" s="578"/>
      <c r="RQ3" s="578"/>
      <c r="RR3" s="578"/>
      <c r="RS3" s="578"/>
      <c r="RT3" s="578"/>
      <c r="RU3" s="578"/>
      <c r="RV3" s="578"/>
      <c r="RW3" s="578"/>
      <c r="RX3" s="578"/>
      <c r="RY3" s="578"/>
      <c r="RZ3" s="578"/>
      <c r="SA3" s="578"/>
      <c r="SB3" s="578"/>
      <c r="SC3" s="578"/>
      <c r="SD3" s="578"/>
      <c r="SE3" s="578"/>
      <c r="SF3" s="578"/>
      <c r="SG3" s="578"/>
      <c r="SH3" s="578"/>
      <c r="SI3" s="578"/>
      <c r="SJ3" s="578"/>
      <c r="SK3" s="578"/>
      <c r="SL3" s="578"/>
      <c r="SM3" s="578"/>
      <c r="SN3" s="578"/>
      <c r="SO3" s="578"/>
      <c r="SP3" s="578"/>
      <c r="SQ3" s="578"/>
      <c r="SR3" s="578"/>
      <c r="SS3" s="578"/>
      <c r="ST3" s="578"/>
      <c r="SU3" s="578"/>
      <c r="SV3" s="578"/>
      <c r="SW3" s="578"/>
      <c r="SX3" s="578"/>
      <c r="SY3" s="578"/>
      <c r="SZ3" s="578"/>
      <c r="TA3" s="578"/>
      <c r="TB3" s="578"/>
      <c r="TC3" s="578"/>
      <c r="TD3" s="578"/>
      <c r="TE3" s="578"/>
      <c r="TF3" s="578"/>
      <c r="TG3" s="578"/>
      <c r="TH3" s="578"/>
      <c r="TI3" s="578"/>
      <c r="TJ3" s="578"/>
      <c r="TK3" s="578"/>
      <c r="TL3" s="578"/>
      <c r="TM3" s="578"/>
      <c r="TN3" s="578"/>
      <c r="TO3" s="578"/>
      <c r="TP3" s="578"/>
      <c r="TQ3" s="578"/>
      <c r="TR3" s="578"/>
      <c r="TS3" s="578"/>
      <c r="TT3" s="578"/>
      <c r="TU3" s="578"/>
      <c r="TV3" s="578"/>
      <c r="TW3" s="578"/>
      <c r="TX3" s="578"/>
      <c r="TY3" s="578"/>
      <c r="TZ3" s="578"/>
      <c r="UA3" s="578"/>
      <c r="UB3" s="578"/>
      <c r="UC3" s="578"/>
      <c r="UD3" s="578"/>
      <c r="UE3" s="578"/>
      <c r="UF3" s="578"/>
      <c r="UG3" s="578"/>
      <c r="UH3" s="578"/>
      <c r="UI3" s="578"/>
      <c r="UJ3" s="578"/>
      <c r="UK3" s="578"/>
      <c r="UL3" s="578"/>
      <c r="UM3" s="578"/>
      <c r="UN3" s="578"/>
      <c r="UO3" s="578"/>
      <c r="UP3" s="578"/>
      <c r="UQ3" s="578"/>
      <c r="UR3" s="578"/>
      <c r="US3" s="578"/>
      <c r="UT3" s="578"/>
      <c r="UU3" s="578"/>
      <c r="UV3" s="578"/>
      <c r="UW3" s="578"/>
      <c r="UX3" s="578"/>
      <c r="UY3" s="578"/>
      <c r="UZ3" s="578"/>
      <c r="VA3" s="578"/>
      <c r="VB3" s="578"/>
      <c r="VC3" s="578"/>
      <c r="VD3" s="578"/>
      <c r="VE3" s="578"/>
      <c r="VF3" s="578"/>
      <c r="VG3" s="578"/>
      <c r="VH3" s="578"/>
      <c r="VI3" s="578"/>
      <c r="VJ3" s="578"/>
      <c r="VK3" s="578"/>
      <c r="VL3" s="578"/>
      <c r="VM3" s="578"/>
      <c r="VN3" s="578"/>
      <c r="VO3" s="578"/>
      <c r="VP3" s="578"/>
      <c r="VQ3" s="578"/>
      <c r="VR3" s="578"/>
      <c r="VS3" s="578"/>
      <c r="VT3" s="578"/>
      <c r="VU3" s="578"/>
      <c r="VV3" s="578"/>
      <c r="VW3" s="578"/>
      <c r="VX3" s="578"/>
      <c r="VY3" s="578"/>
      <c r="VZ3" s="578"/>
      <c r="WA3" s="578"/>
      <c r="WB3" s="578"/>
      <c r="WC3" s="578"/>
      <c r="WD3" s="578"/>
      <c r="WE3" s="578"/>
      <c r="WF3" s="578"/>
      <c r="WG3" s="578"/>
      <c r="WH3" s="578"/>
      <c r="WI3" s="578"/>
      <c r="WJ3" s="578"/>
      <c r="WK3" s="578"/>
      <c r="WL3" s="578"/>
      <c r="WM3" s="578"/>
      <c r="WN3" s="578"/>
      <c r="WO3" s="578"/>
      <c r="WP3" s="578"/>
      <c r="WQ3" s="578"/>
      <c r="WR3" s="578"/>
      <c r="WS3" s="578"/>
      <c r="WT3" s="578"/>
      <c r="WU3" s="578"/>
      <c r="WV3" s="578"/>
      <c r="WW3" s="578"/>
      <c r="WX3" s="578"/>
      <c r="WY3" s="578"/>
      <c r="WZ3" s="578"/>
      <c r="XA3" s="578"/>
      <c r="XB3" s="578"/>
      <c r="XC3" s="578"/>
      <c r="XD3" s="578"/>
      <c r="XE3" s="578"/>
      <c r="XF3" s="578"/>
      <c r="XG3" s="578"/>
      <c r="XH3" s="578"/>
      <c r="XI3" s="578"/>
      <c r="XJ3" s="578"/>
      <c r="XK3" s="578"/>
      <c r="XL3" s="578"/>
      <c r="XM3" s="578"/>
      <c r="XN3" s="578"/>
      <c r="XO3" s="578"/>
      <c r="XP3" s="578"/>
      <c r="XQ3" s="578"/>
      <c r="XR3" s="578"/>
      <c r="XS3" s="578"/>
      <c r="XT3" s="578"/>
      <c r="XU3" s="578"/>
      <c r="XV3" s="578"/>
      <c r="XW3" s="578"/>
      <c r="XX3" s="578"/>
      <c r="XY3" s="578"/>
      <c r="XZ3" s="578"/>
      <c r="YA3" s="578"/>
      <c r="YB3" s="578"/>
      <c r="YC3" s="578"/>
      <c r="YD3" s="578"/>
      <c r="YE3" s="578"/>
      <c r="YF3" s="578"/>
      <c r="YG3" s="578"/>
      <c r="YH3" s="578"/>
      <c r="YI3" s="578"/>
      <c r="YJ3" s="578"/>
      <c r="YK3" s="578"/>
      <c r="YL3" s="578"/>
      <c r="YM3" s="578"/>
      <c r="YN3" s="578"/>
      <c r="YO3" s="578"/>
      <c r="YP3" s="578"/>
      <c r="YQ3" s="578"/>
      <c r="YR3" s="578"/>
      <c r="YS3" s="578"/>
      <c r="YT3" s="578"/>
      <c r="YU3" s="578"/>
      <c r="YV3" s="578"/>
      <c r="YW3" s="578"/>
      <c r="YX3" s="578"/>
      <c r="YY3" s="578"/>
      <c r="YZ3" s="578"/>
      <c r="ZA3" s="578"/>
      <c r="ZB3" s="578"/>
      <c r="ZC3" s="578"/>
      <c r="ZD3" s="578"/>
      <c r="ZE3" s="578"/>
      <c r="ZF3" s="578"/>
      <c r="ZG3" s="578"/>
      <c r="ZH3" s="578"/>
      <c r="ZI3" s="578"/>
      <c r="ZJ3" s="578"/>
      <c r="ZK3" s="578"/>
      <c r="ZL3" s="578"/>
      <c r="ZM3" s="578"/>
      <c r="ZN3" s="578"/>
      <c r="ZO3" s="578"/>
      <c r="ZP3" s="578"/>
      <c r="ZQ3" s="578"/>
      <c r="ZR3" s="578"/>
      <c r="ZS3" s="578"/>
      <c r="ZT3" s="578"/>
      <c r="ZU3" s="578"/>
      <c r="ZV3" s="578"/>
      <c r="ZW3" s="578"/>
      <c r="ZX3" s="578"/>
      <c r="ZY3" s="578"/>
      <c r="ZZ3" s="578"/>
      <c r="AAA3" s="578"/>
      <c r="AAB3" s="578"/>
      <c r="AAC3" s="578"/>
      <c r="AAD3" s="578"/>
      <c r="AAE3" s="578"/>
      <c r="AAF3" s="578"/>
      <c r="AAG3" s="578"/>
      <c r="AAH3" s="578"/>
      <c r="AAI3" s="578"/>
      <c r="AAJ3" s="578"/>
      <c r="AAK3" s="578"/>
      <c r="AAL3" s="578"/>
      <c r="AAM3" s="578"/>
      <c r="AAN3" s="578"/>
      <c r="AAO3" s="578"/>
      <c r="AAP3" s="578"/>
      <c r="AAQ3" s="578"/>
      <c r="AAR3" s="578"/>
      <c r="AAS3" s="578"/>
      <c r="AAT3" s="578"/>
      <c r="AAU3" s="578"/>
      <c r="AAV3" s="578"/>
      <c r="AAW3" s="578"/>
      <c r="AAX3" s="578"/>
      <c r="AAY3" s="578"/>
      <c r="AAZ3" s="578"/>
      <c r="ABA3" s="578"/>
      <c r="ABB3" s="578"/>
      <c r="ABC3" s="578"/>
      <c r="ABD3" s="578"/>
      <c r="ABE3" s="578"/>
      <c r="ABF3" s="578"/>
      <c r="ABG3" s="578"/>
      <c r="ABH3" s="578"/>
      <c r="ABI3" s="578"/>
      <c r="ABJ3" s="578"/>
      <c r="ABK3" s="578"/>
      <c r="ABL3" s="578"/>
      <c r="ABM3" s="578"/>
      <c r="ABN3" s="578"/>
      <c r="ABO3" s="578"/>
      <c r="ABP3" s="578"/>
      <c r="ABQ3" s="578"/>
      <c r="ABR3" s="578"/>
      <c r="ABS3" s="578"/>
      <c r="ABT3" s="578"/>
      <c r="ABU3" s="578"/>
      <c r="ABV3" s="578"/>
      <c r="ABW3" s="578"/>
      <c r="ABX3" s="578"/>
      <c r="ABY3" s="578"/>
      <c r="ABZ3" s="578"/>
      <c r="ACA3" s="578"/>
      <c r="ACB3" s="578"/>
      <c r="ACC3" s="578"/>
      <c r="ACD3" s="578"/>
      <c r="ACE3" s="578"/>
      <c r="ACF3" s="578"/>
      <c r="ACG3" s="578"/>
      <c r="ACH3" s="578"/>
      <c r="ACI3" s="578"/>
      <c r="ACJ3" s="578"/>
      <c r="ACK3" s="578"/>
      <c r="ACL3" s="578"/>
      <c r="ACM3" s="578"/>
      <c r="ACN3" s="578"/>
      <c r="ACO3" s="578"/>
      <c r="ACP3" s="578"/>
      <c r="ACQ3" s="578"/>
      <c r="ACR3" s="578"/>
      <c r="ACS3" s="578"/>
      <c r="ACT3" s="578"/>
      <c r="ACU3" s="578"/>
      <c r="ACV3" s="578"/>
      <c r="ACW3" s="578"/>
      <c r="ACX3" s="578"/>
      <c r="ACY3" s="578"/>
      <c r="ACZ3" s="578"/>
      <c r="ADA3" s="578"/>
      <c r="ADB3" s="578"/>
      <c r="ADC3" s="578"/>
      <c r="ADD3" s="578"/>
      <c r="ADE3" s="578"/>
      <c r="ADF3" s="578"/>
      <c r="ADG3" s="578"/>
      <c r="ADH3" s="578"/>
      <c r="ADI3" s="578"/>
      <c r="ADJ3" s="578"/>
      <c r="ADK3" s="578"/>
      <c r="ADL3" s="578"/>
      <c r="ADM3" s="578"/>
      <c r="ADN3" s="578"/>
      <c r="ADO3" s="578"/>
      <c r="ADP3" s="578"/>
      <c r="ADQ3" s="578"/>
      <c r="ADR3" s="578"/>
      <c r="ADS3" s="578"/>
      <c r="ADT3" s="578"/>
      <c r="ADU3" s="578"/>
      <c r="ADV3" s="578"/>
      <c r="ADW3" s="578"/>
      <c r="ADX3" s="578"/>
      <c r="ADY3" s="578"/>
      <c r="ADZ3" s="578"/>
      <c r="AEA3" s="578"/>
      <c r="AEB3" s="578"/>
      <c r="AEC3" s="578"/>
      <c r="AED3" s="578"/>
      <c r="AEE3" s="578"/>
      <c r="AEF3" s="578"/>
      <c r="AEG3" s="578"/>
      <c r="AEH3" s="578"/>
      <c r="AEI3" s="578"/>
      <c r="AEJ3" s="578"/>
      <c r="AEK3" s="578"/>
      <c r="AEL3" s="578"/>
      <c r="AEM3" s="578"/>
      <c r="AEN3" s="578"/>
      <c r="AEO3" s="578"/>
      <c r="AEP3" s="578"/>
      <c r="AEQ3" s="578"/>
      <c r="AER3" s="578"/>
      <c r="AES3" s="578"/>
      <c r="AET3" s="578"/>
      <c r="AEU3" s="578"/>
      <c r="AEV3" s="578"/>
      <c r="AEW3" s="578"/>
      <c r="AEX3" s="578"/>
      <c r="AEY3" s="578"/>
      <c r="AEZ3" s="578"/>
      <c r="AFA3" s="578"/>
      <c r="AFB3" s="578"/>
      <c r="AFC3" s="578"/>
      <c r="AFD3" s="578"/>
      <c r="AFE3" s="578"/>
      <c r="AFF3" s="578"/>
      <c r="AFG3" s="578"/>
      <c r="AFH3" s="578"/>
      <c r="AFI3" s="578"/>
      <c r="AFJ3" s="578"/>
      <c r="AFK3" s="578"/>
      <c r="AFL3" s="578"/>
      <c r="AFM3" s="578"/>
      <c r="AFN3" s="578"/>
      <c r="AFO3" s="578"/>
      <c r="AFP3" s="578"/>
      <c r="AFQ3" s="578"/>
      <c r="AFR3" s="578"/>
      <c r="AFS3" s="578"/>
      <c r="AFT3" s="578"/>
      <c r="AFU3" s="578"/>
      <c r="AFV3" s="578"/>
      <c r="AFW3" s="578"/>
      <c r="AFX3" s="578"/>
      <c r="AFY3" s="578"/>
      <c r="AFZ3" s="578"/>
      <c r="AGA3" s="578"/>
      <c r="AGB3" s="578"/>
      <c r="AGC3" s="578"/>
      <c r="AGD3" s="578"/>
      <c r="AGE3" s="578"/>
      <c r="AGF3" s="578"/>
      <c r="AGG3" s="578"/>
      <c r="AGH3" s="578"/>
      <c r="AGI3" s="578"/>
      <c r="AGJ3" s="578"/>
      <c r="AGK3" s="578"/>
      <c r="AGL3" s="578"/>
      <c r="AGM3" s="578"/>
      <c r="AGN3" s="578"/>
      <c r="AGO3" s="578"/>
      <c r="AGP3" s="578"/>
      <c r="AGQ3" s="578"/>
      <c r="AGR3" s="578"/>
      <c r="AGS3" s="578"/>
      <c r="AGT3" s="578"/>
      <c r="AGU3" s="578"/>
      <c r="AGV3" s="578"/>
      <c r="AGW3" s="578"/>
      <c r="AGX3" s="578"/>
      <c r="AGY3" s="578"/>
      <c r="AGZ3" s="578"/>
      <c r="AHA3" s="578"/>
      <c r="AHB3" s="578"/>
      <c r="AHC3" s="578"/>
      <c r="AHD3" s="578"/>
      <c r="AHE3" s="578"/>
      <c r="AHF3" s="578"/>
      <c r="AHG3" s="578"/>
      <c r="AHH3" s="578"/>
      <c r="AHI3" s="578"/>
      <c r="AHJ3" s="578"/>
      <c r="AHK3" s="578"/>
      <c r="AHL3" s="578"/>
      <c r="AHM3" s="578"/>
      <c r="AHN3" s="578"/>
      <c r="AHO3" s="578"/>
      <c r="AHP3" s="578"/>
      <c r="AHQ3" s="578"/>
      <c r="AHR3" s="578"/>
      <c r="AHS3" s="578"/>
      <c r="AHT3" s="578"/>
      <c r="AHU3" s="578"/>
      <c r="AHV3" s="578"/>
      <c r="AHW3" s="578"/>
      <c r="AHX3" s="578"/>
      <c r="AHY3" s="578"/>
      <c r="AHZ3" s="578"/>
      <c r="AIA3" s="578"/>
      <c r="AIB3" s="578"/>
      <c r="AIC3" s="578"/>
      <c r="AID3" s="578"/>
      <c r="AIE3" s="578"/>
      <c r="AIF3" s="578"/>
      <c r="AIG3" s="578"/>
      <c r="AIH3" s="578"/>
      <c r="AII3" s="578"/>
      <c r="AIJ3" s="578"/>
      <c r="AIK3" s="578"/>
      <c r="AIL3" s="578"/>
      <c r="AIM3" s="578"/>
      <c r="AIN3" s="578"/>
      <c r="AIO3" s="578"/>
      <c r="AIP3" s="578"/>
      <c r="AIQ3" s="578"/>
      <c r="AIR3" s="578"/>
      <c r="AIS3" s="578"/>
      <c r="AIT3" s="578"/>
      <c r="AIU3" s="578"/>
      <c r="AIV3" s="578"/>
      <c r="AIW3" s="578"/>
      <c r="AIX3" s="578"/>
      <c r="AIY3" s="578"/>
      <c r="AIZ3" s="578"/>
      <c r="AJA3" s="578"/>
      <c r="AJB3" s="578"/>
      <c r="AJC3" s="578"/>
      <c r="AJD3" s="578"/>
      <c r="AJE3" s="578"/>
      <c r="AJF3" s="578"/>
      <c r="AJG3" s="578"/>
      <c r="AJH3" s="578"/>
      <c r="AJI3" s="578"/>
      <c r="AJJ3" s="578"/>
      <c r="AJK3" s="578"/>
      <c r="AJL3" s="578"/>
      <c r="AJM3" s="578"/>
      <c r="AJN3" s="578"/>
      <c r="AJO3" s="578"/>
      <c r="AJP3" s="578"/>
      <c r="AJQ3" s="578"/>
      <c r="AJR3" s="578"/>
      <c r="AJS3" s="578"/>
      <c r="AJT3" s="578"/>
      <c r="AJU3" s="578"/>
      <c r="AJV3" s="578"/>
      <c r="AJW3" s="578"/>
      <c r="AJX3" s="578"/>
      <c r="AJY3" s="578"/>
      <c r="AJZ3" s="578"/>
      <c r="AKA3" s="578"/>
      <c r="AKB3" s="578"/>
      <c r="AKC3" s="578"/>
      <c r="AKD3" s="578"/>
      <c r="AKE3" s="578"/>
      <c r="AKF3" s="578"/>
      <c r="AKG3" s="578"/>
      <c r="AKH3" s="578"/>
      <c r="AKI3" s="578"/>
      <c r="AKJ3" s="578"/>
      <c r="AKK3" s="578"/>
      <c r="AKL3" s="578"/>
      <c r="AKM3" s="578"/>
      <c r="AKN3" s="578"/>
      <c r="AKO3" s="578"/>
      <c r="AKP3" s="578"/>
      <c r="AKQ3" s="578"/>
      <c r="AKR3" s="578"/>
      <c r="AKS3" s="578"/>
      <c r="AKT3" s="578"/>
      <c r="AKU3" s="578"/>
      <c r="AKV3" s="578"/>
      <c r="AKW3" s="578"/>
      <c r="AKX3" s="578"/>
      <c r="AKY3" s="578"/>
      <c r="AKZ3" s="578"/>
      <c r="ALA3" s="578"/>
      <c r="ALB3" s="578"/>
      <c r="ALC3" s="578"/>
      <c r="ALD3" s="578"/>
      <c r="ALE3" s="578"/>
      <c r="ALF3" s="578"/>
      <c r="ALG3" s="578"/>
      <c r="ALH3" s="578"/>
      <c r="ALI3" s="578"/>
      <c r="ALJ3" s="578"/>
      <c r="ALK3" s="578"/>
      <c r="ALL3" s="578"/>
      <c r="ALM3" s="578"/>
      <c r="ALN3" s="578"/>
      <c r="ALO3" s="578"/>
      <c r="ALP3" s="578"/>
      <c r="ALQ3" s="578"/>
      <c r="ALR3" s="578"/>
      <c r="ALS3" s="578"/>
      <c r="ALT3" s="578"/>
      <c r="ALU3" s="578"/>
      <c r="ALV3" s="578"/>
      <c r="ALW3" s="578"/>
      <c r="ALX3" s="578"/>
      <c r="ALY3" s="578"/>
      <c r="ALZ3" s="578"/>
      <c r="AMA3" s="578"/>
      <c r="AMB3" s="578"/>
      <c r="AMC3" s="578"/>
      <c r="AMD3" s="578"/>
      <c r="AME3" s="578"/>
      <c r="AMF3" s="578"/>
      <c r="AMG3" s="578"/>
      <c r="AMH3" s="578"/>
      <c r="AMI3" s="578"/>
      <c r="AMJ3" s="578"/>
      <c r="AMK3" s="578"/>
      <c r="AML3" s="578"/>
      <c r="AMM3" s="578"/>
      <c r="AMN3" s="578"/>
      <c r="AMO3" s="578"/>
      <c r="AMP3" s="578"/>
      <c r="AMQ3" s="578"/>
      <c r="AMR3" s="578"/>
      <c r="AMS3" s="578"/>
      <c r="AMT3" s="578"/>
      <c r="AMU3" s="578"/>
      <c r="AMV3" s="578"/>
      <c r="AMW3" s="578"/>
      <c r="AMX3" s="578"/>
      <c r="AMY3" s="578"/>
      <c r="AMZ3" s="578"/>
      <c r="ANA3" s="578"/>
      <c r="ANB3" s="578"/>
      <c r="ANC3" s="578"/>
      <c r="AND3" s="578"/>
      <c r="ANE3" s="578"/>
      <c r="ANF3" s="578"/>
      <c r="ANG3" s="578"/>
      <c r="ANH3" s="578"/>
      <c r="ANI3" s="578"/>
      <c r="ANJ3" s="578"/>
      <c r="ANK3" s="578"/>
      <c r="ANL3" s="578"/>
      <c r="ANM3" s="578"/>
      <c r="ANN3" s="578"/>
      <c r="ANO3" s="578"/>
      <c r="ANP3" s="578"/>
      <c r="ANQ3" s="578"/>
      <c r="ANR3" s="578"/>
      <c r="ANS3" s="578"/>
      <c r="ANT3" s="578"/>
      <c r="ANU3" s="578"/>
      <c r="ANV3" s="578"/>
      <c r="ANW3" s="578"/>
      <c r="ANX3" s="578"/>
      <c r="ANY3" s="578"/>
      <c r="ANZ3" s="578"/>
      <c r="AOA3" s="578"/>
      <c r="AOB3" s="578"/>
      <c r="AOC3" s="578"/>
      <c r="AOD3" s="578"/>
      <c r="AOE3" s="578"/>
      <c r="AOF3" s="578"/>
      <c r="AOG3" s="578"/>
      <c r="AOH3" s="578"/>
      <c r="AOI3" s="578"/>
      <c r="AOJ3" s="578"/>
      <c r="AOK3" s="578"/>
      <c r="AOL3" s="578"/>
      <c r="AOM3" s="578"/>
      <c r="AON3" s="578"/>
      <c r="AOO3" s="578"/>
      <c r="AOP3" s="578"/>
      <c r="AOQ3" s="578"/>
      <c r="AOR3" s="578"/>
      <c r="AOS3" s="578"/>
      <c r="AOT3" s="578"/>
      <c r="AOU3" s="578"/>
      <c r="AOV3" s="578"/>
      <c r="AOW3" s="578"/>
      <c r="AOX3" s="578"/>
      <c r="AOY3" s="578"/>
      <c r="AOZ3" s="578"/>
      <c r="APA3" s="578"/>
      <c r="APB3" s="578"/>
      <c r="APC3" s="578"/>
      <c r="APD3" s="578"/>
      <c r="APE3" s="578"/>
      <c r="APF3" s="578"/>
      <c r="APG3" s="578"/>
      <c r="APH3" s="578"/>
      <c r="API3" s="578"/>
      <c r="APJ3" s="578"/>
      <c r="APK3" s="578"/>
      <c r="APL3" s="578"/>
      <c r="APM3" s="578"/>
      <c r="APN3" s="578"/>
      <c r="APO3" s="578"/>
      <c r="APP3" s="578"/>
      <c r="APQ3" s="578"/>
      <c r="APR3" s="578"/>
      <c r="APS3" s="578"/>
      <c r="APT3" s="578"/>
      <c r="APU3" s="578"/>
      <c r="APV3" s="578"/>
      <c r="APW3" s="578"/>
      <c r="APX3" s="578"/>
      <c r="APY3" s="578"/>
      <c r="APZ3" s="578"/>
      <c r="AQA3" s="578"/>
      <c r="AQB3" s="578"/>
      <c r="AQC3" s="578"/>
      <c r="AQD3" s="578"/>
      <c r="AQE3" s="578"/>
      <c r="AQF3" s="578"/>
      <c r="AQG3" s="578"/>
      <c r="AQH3" s="578"/>
      <c r="AQI3" s="578"/>
      <c r="AQJ3" s="578"/>
      <c r="AQK3" s="578"/>
      <c r="AQL3" s="578"/>
      <c r="AQM3" s="578"/>
      <c r="AQN3" s="578"/>
      <c r="AQO3" s="578"/>
      <c r="AQP3" s="578"/>
      <c r="AQQ3" s="578"/>
      <c r="AQR3" s="578"/>
      <c r="AQS3" s="578"/>
      <c r="AQT3" s="578"/>
      <c r="AQU3" s="578"/>
      <c r="AQV3" s="578"/>
      <c r="AQW3" s="578"/>
      <c r="AQX3" s="578"/>
      <c r="AQY3" s="578"/>
      <c r="AQZ3" s="578"/>
      <c r="ARA3" s="578"/>
      <c r="ARB3" s="578"/>
      <c r="ARC3" s="578"/>
      <c r="ARD3" s="578"/>
      <c r="ARE3" s="578"/>
      <c r="ARF3" s="578"/>
      <c r="ARG3" s="578"/>
      <c r="ARH3" s="578"/>
      <c r="ARI3" s="578"/>
      <c r="ARJ3" s="578"/>
      <c r="ARK3" s="578"/>
      <c r="ARL3" s="578"/>
      <c r="ARM3" s="578"/>
      <c r="ARN3" s="578"/>
      <c r="ARO3" s="578"/>
      <c r="ARP3" s="578"/>
      <c r="ARQ3" s="578"/>
      <c r="ARR3" s="578"/>
      <c r="ARS3" s="578"/>
      <c r="ART3" s="578"/>
      <c r="ARU3" s="578"/>
      <c r="ARV3" s="578"/>
      <c r="ARW3" s="578"/>
      <c r="ARX3" s="578"/>
      <c r="ARY3" s="578"/>
      <c r="ARZ3" s="578"/>
      <c r="ASA3" s="578"/>
      <c r="ASB3" s="578"/>
      <c r="ASC3" s="578"/>
      <c r="ASD3" s="578"/>
      <c r="ASE3" s="578"/>
      <c r="ASF3" s="578"/>
      <c r="ASG3" s="578"/>
      <c r="ASH3" s="578"/>
      <c r="ASI3" s="578"/>
      <c r="ASJ3" s="578"/>
      <c r="ASK3" s="578"/>
      <c r="ASL3" s="578"/>
      <c r="ASM3" s="578"/>
      <c r="ASN3" s="578"/>
      <c r="ASO3" s="578"/>
      <c r="ASP3" s="578"/>
      <c r="ASQ3" s="578"/>
      <c r="ASR3" s="578"/>
      <c r="ASS3" s="578"/>
      <c r="AST3" s="578"/>
      <c r="ASU3" s="578"/>
      <c r="ASV3" s="578"/>
      <c r="ASW3" s="578"/>
      <c r="ASX3" s="578"/>
      <c r="ASY3" s="578"/>
      <c r="ASZ3" s="578"/>
      <c r="ATA3" s="578"/>
      <c r="ATB3" s="578"/>
      <c r="ATC3" s="578"/>
      <c r="ATD3" s="578"/>
      <c r="ATE3" s="578"/>
      <c r="ATF3" s="578"/>
      <c r="ATG3" s="578"/>
      <c r="ATH3" s="578"/>
      <c r="ATI3" s="578"/>
      <c r="ATJ3" s="578"/>
      <c r="ATK3" s="578"/>
      <c r="ATL3" s="578"/>
      <c r="ATM3" s="578"/>
      <c r="ATN3" s="578"/>
      <c r="ATO3" s="578"/>
      <c r="ATP3" s="578"/>
      <c r="ATQ3" s="578"/>
      <c r="ATR3" s="578"/>
      <c r="ATS3" s="578"/>
      <c r="ATT3" s="578"/>
      <c r="ATU3" s="578"/>
      <c r="ATV3" s="578"/>
      <c r="ATW3" s="578"/>
      <c r="ATX3" s="578"/>
      <c r="ATY3" s="578"/>
      <c r="ATZ3" s="578"/>
      <c r="AUA3" s="578"/>
      <c r="AUB3" s="578"/>
      <c r="AUC3" s="578"/>
      <c r="AUD3" s="578"/>
      <c r="AUE3" s="578"/>
      <c r="AUF3" s="578"/>
      <c r="AUG3" s="578"/>
      <c r="AUH3" s="578"/>
      <c r="AUI3" s="578"/>
      <c r="AUJ3" s="578"/>
      <c r="AUK3" s="578"/>
      <c r="AUL3" s="578"/>
      <c r="AUM3" s="578"/>
      <c r="AUN3" s="578"/>
      <c r="AUO3" s="578"/>
      <c r="AUP3" s="578"/>
      <c r="AUQ3" s="578"/>
      <c r="AUR3" s="578"/>
      <c r="AUS3" s="578"/>
      <c r="AUT3" s="578"/>
      <c r="AUU3" s="578"/>
      <c r="AUV3" s="578"/>
      <c r="AUW3" s="578"/>
      <c r="AUX3" s="578"/>
      <c r="AUY3" s="578"/>
      <c r="AUZ3" s="578"/>
      <c r="AVA3" s="578"/>
      <c r="AVB3" s="578"/>
      <c r="AVC3" s="578"/>
      <c r="AVD3" s="578"/>
      <c r="AVE3" s="578"/>
      <c r="AVF3" s="578"/>
      <c r="AVG3" s="578"/>
      <c r="AVH3" s="578"/>
      <c r="AVI3" s="578"/>
      <c r="AVJ3" s="578"/>
      <c r="AVK3" s="578"/>
      <c r="AVL3" s="578"/>
      <c r="AVM3" s="578"/>
      <c r="AVN3" s="578"/>
      <c r="AVO3" s="578"/>
      <c r="AVP3" s="578"/>
      <c r="AVQ3" s="578"/>
      <c r="AVR3" s="578"/>
      <c r="AVS3" s="578"/>
      <c r="AVT3" s="578"/>
      <c r="AVU3" s="578"/>
      <c r="AVV3" s="578"/>
      <c r="AVW3" s="578"/>
      <c r="AVX3" s="578"/>
      <c r="AVY3" s="578"/>
      <c r="AVZ3" s="578"/>
      <c r="AWA3" s="578"/>
      <c r="AWB3" s="578"/>
      <c r="AWC3" s="578"/>
      <c r="AWD3" s="578"/>
      <c r="AWE3" s="578"/>
      <c r="AWF3" s="578"/>
      <c r="AWG3" s="578"/>
      <c r="AWH3" s="578"/>
      <c r="AWI3" s="578"/>
      <c r="AWJ3" s="578"/>
      <c r="AWK3" s="578"/>
      <c r="AWL3" s="578"/>
      <c r="AWM3" s="578"/>
      <c r="AWN3" s="578"/>
      <c r="AWO3" s="578"/>
      <c r="AWP3" s="578"/>
      <c r="AWQ3" s="578"/>
      <c r="AWR3" s="578"/>
      <c r="AWS3" s="578"/>
      <c r="AWT3" s="578"/>
      <c r="AWU3" s="578"/>
      <c r="AWV3" s="578"/>
      <c r="AWW3" s="578"/>
      <c r="AWX3" s="578"/>
      <c r="AWY3" s="578"/>
      <c r="AWZ3" s="578"/>
      <c r="AXA3" s="578"/>
      <c r="AXB3" s="578"/>
      <c r="AXC3" s="578"/>
      <c r="AXD3" s="578"/>
      <c r="AXE3" s="578"/>
      <c r="AXF3" s="578"/>
      <c r="AXG3" s="578"/>
      <c r="AXH3" s="578"/>
      <c r="AXI3" s="578"/>
      <c r="AXJ3" s="578"/>
      <c r="AXK3" s="578"/>
      <c r="AXL3" s="578"/>
      <c r="AXM3" s="578"/>
      <c r="AXN3" s="578"/>
      <c r="AXO3" s="578"/>
      <c r="AXP3" s="578"/>
      <c r="AXQ3" s="578"/>
      <c r="AXR3" s="578"/>
      <c r="AXS3" s="578"/>
      <c r="AXT3" s="578"/>
      <c r="AXU3" s="578"/>
      <c r="AXV3" s="578"/>
      <c r="AXW3" s="578"/>
      <c r="AXX3" s="578"/>
      <c r="AXY3" s="578"/>
      <c r="AXZ3" s="578"/>
      <c r="AYA3" s="578"/>
      <c r="AYB3" s="578"/>
      <c r="AYC3" s="578"/>
      <c r="AYD3" s="578"/>
      <c r="AYE3" s="578"/>
      <c r="AYF3" s="578"/>
      <c r="AYG3" s="578"/>
      <c r="AYH3" s="578"/>
      <c r="AYI3" s="578"/>
      <c r="AYJ3" s="578"/>
      <c r="AYK3" s="578"/>
      <c r="AYL3" s="578"/>
      <c r="AYM3" s="578"/>
      <c r="AYN3" s="578"/>
      <c r="AYO3" s="578"/>
      <c r="AYP3" s="578"/>
      <c r="AYQ3" s="578"/>
      <c r="AYR3" s="578"/>
      <c r="AYS3" s="578"/>
      <c r="AYT3" s="578"/>
      <c r="AYU3" s="578"/>
      <c r="AYV3" s="578"/>
      <c r="AYW3" s="578"/>
      <c r="AYX3" s="578"/>
      <c r="AYY3" s="578"/>
      <c r="AYZ3" s="578"/>
      <c r="AZA3" s="578"/>
      <c r="AZB3" s="578"/>
      <c r="AZC3" s="578"/>
      <c r="AZD3" s="578"/>
      <c r="AZE3" s="578"/>
      <c r="AZF3" s="578"/>
      <c r="AZG3" s="578"/>
      <c r="AZH3" s="578"/>
      <c r="AZI3" s="578"/>
      <c r="AZJ3" s="578"/>
      <c r="AZK3" s="578"/>
      <c r="AZL3" s="578"/>
      <c r="AZM3" s="578"/>
      <c r="AZN3" s="578"/>
      <c r="AZO3" s="578"/>
      <c r="AZP3" s="578"/>
      <c r="AZQ3" s="578"/>
      <c r="AZR3" s="578"/>
      <c r="AZS3" s="578"/>
      <c r="AZT3" s="578"/>
      <c r="AZU3" s="578"/>
      <c r="AZV3" s="578"/>
      <c r="AZW3" s="578"/>
      <c r="AZX3" s="578"/>
      <c r="AZY3" s="578"/>
      <c r="AZZ3" s="578"/>
      <c r="BAA3" s="578"/>
      <c r="BAB3" s="578"/>
      <c r="BAC3" s="578"/>
      <c r="BAD3" s="578"/>
      <c r="BAE3" s="578"/>
      <c r="BAF3" s="578"/>
      <c r="BAG3" s="578"/>
      <c r="BAH3" s="578"/>
      <c r="BAI3" s="578"/>
      <c r="BAJ3" s="578"/>
      <c r="BAK3" s="578"/>
      <c r="BAL3" s="578"/>
      <c r="BAM3" s="578"/>
      <c r="BAN3" s="578"/>
      <c r="BAO3" s="578"/>
      <c r="BAP3" s="578"/>
      <c r="BAQ3" s="578"/>
      <c r="BAR3" s="578"/>
      <c r="BAS3" s="578"/>
      <c r="BAT3" s="578"/>
      <c r="BAU3" s="578"/>
      <c r="BAV3" s="578"/>
      <c r="BAW3" s="578"/>
      <c r="BAX3" s="578"/>
      <c r="BAY3" s="578"/>
      <c r="BAZ3" s="578"/>
      <c r="BBA3" s="578"/>
      <c r="BBB3" s="578"/>
      <c r="BBC3" s="578"/>
      <c r="BBD3" s="578"/>
      <c r="BBE3" s="578"/>
      <c r="BBF3" s="578"/>
      <c r="BBG3" s="578"/>
      <c r="BBH3" s="578"/>
      <c r="BBI3" s="578"/>
      <c r="BBJ3" s="578"/>
      <c r="BBK3" s="578"/>
      <c r="BBL3" s="578"/>
      <c r="BBM3" s="578"/>
      <c r="BBN3" s="578"/>
      <c r="BBO3" s="578"/>
      <c r="BBP3" s="578"/>
      <c r="BBQ3" s="578"/>
      <c r="BBR3" s="578"/>
      <c r="BBS3" s="578"/>
      <c r="BBT3" s="578"/>
      <c r="BBU3" s="578"/>
      <c r="BBV3" s="578"/>
      <c r="BBW3" s="578"/>
      <c r="BBX3" s="578"/>
      <c r="BBY3" s="578"/>
      <c r="BBZ3" s="578"/>
      <c r="BCA3" s="578"/>
      <c r="BCB3" s="578"/>
      <c r="BCC3" s="578"/>
      <c r="BCD3" s="578"/>
      <c r="BCE3" s="578"/>
      <c r="BCF3" s="578"/>
      <c r="BCG3" s="578"/>
      <c r="BCH3" s="578"/>
      <c r="BCI3" s="578"/>
      <c r="BCJ3" s="578"/>
      <c r="BCK3" s="578"/>
      <c r="BCL3" s="578"/>
      <c r="BCM3" s="578"/>
      <c r="BCN3" s="578"/>
      <c r="BCO3" s="578"/>
      <c r="BCP3" s="578"/>
      <c r="BCQ3" s="578"/>
      <c r="BCR3" s="578"/>
      <c r="BCS3" s="578"/>
      <c r="BCT3" s="578"/>
      <c r="BCU3" s="578"/>
      <c r="BCV3" s="578"/>
      <c r="BCW3" s="578"/>
      <c r="BCX3" s="578"/>
      <c r="BCY3" s="578"/>
      <c r="BCZ3" s="578"/>
      <c r="BDA3" s="578"/>
      <c r="BDB3" s="578"/>
      <c r="BDC3" s="578"/>
      <c r="BDD3" s="578"/>
      <c r="BDE3" s="578"/>
      <c r="BDF3" s="578"/>
      <c r="BDG3" s="578"/>
      <c r="BDH3" s="578"/>
      <c r="BDI3" s="578"/>
      <c r="BDJ3" s="578"/>
      <c r="BDK3" s="578"/>
      <c r="BDL3" s="578"/>
      <c r="BDM3" s="578"/>
      <c r="BDN3" s="578"/>
      <c r="BDO3" s="578"/>
      <c r="BDP3" s="578"/>
      <c r="BDQ3" s="578"/>
      <c r="BDR3" s="578"/>
      <c r="BDS3" s="578"/>
      <c r="BDT3" s="578"/>
      <c r="BDU3" s="578"/>
      <c r="BDV3" s="578"/>
      <c r="BDW3" s="578"/>
      <c r="BDX3" s="578"/>
      <c r="BDY3" s="578"/>
      <c r="BDZ3" s="578"/>
      <c r="BEA3" s="578"/>
      <c r="BEB3" s="578"/>
      <c r="BEC3" s="578"/>
      <c r="BED3" s="578"/>
      <c r="BEE3" s="578"/>
      <c r="BEF3" s="578"/>
      <c r="BEG3" s="578"/>
      <c r="BEH3" s="578"/>
      <c r="BEI3" s="578"/>
      <c r="BEJ3" s="578"/>
      <c r="BEK3" s="578"/>
      <c r="BEL3" s="578"/>
      <c r="BEM3" s="578"/>
      <c r="BEN3" s="578"/>
      <c r="BEO3" s="578"/>
      <c r="BEP3" s="578"/>
      <c r="BEQ3" s="578"/>
      <c r="BER3" s="578"/>
      <c r="BES3" s="578"/>
      <c r="BET3" s="578"/>
      <c r="BEU3" s="578"/>
      <c r="BEV3" s="578"/>
      <c r="BEW3" s="578"/>
      <c r="BEX3" s="578"/>
      <c r="BEY3" s="578"/>
      <c r="BEZ3" s="578"/>
      <c r="BFA3" s="578"/>
      <c r="BFB3" s="578"/>
      <c r="BFC3" s="578"/>
      <c r="BFD3" s="578"/>
      <c r="BFE3" s="578"/>
      <c r="BFF3" s="578"/>
      <c r="BFG3" s="578"/>
      <c r="BFH3" s="578"/>
      <c r="BFI3" s="578"/>
      <c r="BFJ3" s="578"/>
      <c r="BFK3" s="578"/>
      <c r="BFL3" s="578"/>
      <c r="BFM3" s="578"/>
      <c r="BFN3" s="578"/>
      <c r="BFO3" s="578"/>
      <c r="BFP3" s="578"/>
      <c r="BFQ3" s="578"/>
      <c r="BFR3" s="578"/>
      <c r="BFS3" s="578"/>
      <c r="BFT3" s="578"/>
      <c r="BFU3" s="578"/>
      <c r="BFV3" s="578"/>
      <c r="BFW3" s="578"/>
      <c r="BFX3" s="578"/>
      <c r="BFY3" s="578"/>
      <c r="BFZ3" s="578"/>
      <c r="BGA3" s="578"/>
      <c r="BGB3" s="578"/>
      <c r="BGC3" s="578"/>
      <c r="BGD3" s="578"/>
      <c r="BGE3" s="578"/>
      <c r="BGF3" s="578"/>
      <c r="BGG3" s="578"/>
      <c r="BGH3" s="578"/>
      <c r="BGI3" s="578"/>
      <c r="BGJ3" s="578"/>
      <c r="BGK3" s="578"/>
      <c r="BGL3" s="578"/>
      <c r="BGM3" s="578"/>
      <c r="BGN3" s="578"/>
      <c r="BGO3" s="578"/>
      <c r="BGP3" s="578"/>
      <c r="BGQ3" s="578"/>
      <c r="BGR3" s="578"/>
      <c r="BGS3" s="578"/>
      <c r="BGT3" s="578"/>
      <c r="BGU3" s="578"/>
      <c r="BGV3" s="578"/>
      <c r="BGW3" s="578"/>
      <c r="BGX3" s="578"/>
      <c r="BGY3" s="578"/>
      <c r="BGZ3" s="578"/>
      <c r="BHA3" s="578"/>
      <c r="BHB3" s="578"/>
      <c r="BHC3" s="578"/>
      <c r="BHD3" s="578"/>
      <c r="BHE3" s="578"/>
      <c r="BHF3" s="578"/>
      <c r="BHG3" s="578"/>
      <c r="BHH3" s="578"/>
      <c r="BHI3" s="578"/>
      <c r="BHJ3" s="578"/>
      <c r="BHK3" s="578"/>
      <c r="BHL3" s="578"/>
      <c r="BHM3" s="578"/>
      <c r="BHN3" s="578"/>
      <c r="BHO3" s="578"/>
      <c r="BHP3" s="578"/>
      <c r="BHQ3" s="578"/>
      <c r="BHR3" s="578"/>
      <c r="BHS3" s="578"/>
      <c r="BHT3" s="578"/>
      <c r="BHU3" s="578"/>
      <c r="BHV3" s="578"/>
      <c r="BHW3" s="578"/>
      <c r="BHX3" s="578"/>
      <c r="BHY3" s="578"/>
      <c r="BHZ3" s="578"/>
      <c r="BIA3" s="578"/>
      <c r="BIB3" s="578"/>
      <c r="BIC3" s="578"/>
      <c r="BID3" s="578"/>
      <c r="BIE3" s="578"/>
      <c r="BIF3" s="578"/>
      <c r="BIG3" s="578"/>
      <c r="BIH3" s="578"/>
      <c r="BII3" s="578"/>
      <c r="BIJ3" s="578"/>
      <c r="BIK3" s="578"/>
      <c r="BIL3" s="578"/>
      <c r="BIM3" s="578"/>
      <c r="BIN3" s="578"/>
      <c r="BIO3" s="578"/>
      <c r="BIP3" s="578"/>
      <c r="BIQ3" s="578"/>
      <c r="BIR3" s="578"/>
      <c r="BIS3" s="578"/>
      <c r="BIT3" s="578"/>
      <c r="BIU3" s="578"/>
      <c r="BIV3" s="578"/>
      <c r="BIW3" s="578"/>
      <c r="BIX3" s="578"/>
      <c r="BIY3" s="578"/>
      <c r="BIZ3" s="578"/>
      <c r="BJA3" s="578"/>
      <c r="BJB3" s="578"/>
      <c r="BJC3" s="578"/>
      <c r="BJD3" s="578"/>
      <c r="BJE3" s="578"/>
      <c r="BJF3" s="578"/>
      <c r="BJG3" s="578"/>
      <c r="BJH3" s="578"/>
      <c r="BJI3" s="578"/>
      <c r="BJJ3" s="578"/>
      <c r="BJK3" s="578"/>
      <c r="BJL3" s="578"/>
      <c r="BJM3" s="578"/>
      <c r="BJN3" s="578"/>
      <c r="BJO3" s="578"/>
      <c r="BJP3" s="578"/>
      <c r="BJQ3" s="578"/>
      <c r="BJR3" s="578"/>
      <c r="BJS3" s="578"/>
      <c r="BJT3" s="578"/>
      <c r="BJU3" s="578"/>
      <c r="BJV3" s="578"/>
      <c r="BJW3" s="578"/>
      <c r="BJX3" s="578"/>
      <c r="BJY3" s="578"/>
      <c r="BJZ3" s="578"/>
      <c r="BKA3" s="578"/>
      <c r="BKB3" s="578"/>
      <c r="BKC3" s="578"/>
      <c r="BKD3" s="578"/>
      <c r="BKE3" s="578"/>
      <c r="BKF3" s="578"/>
      <c r="BKG3" s="578"/>
      <c r="BKH3" s="578"/>
      <c r="BKI3" s="578"/>
      <c r="BKJ3" s="578"/>
      <c r="BKK3" s="578"/>
      <c r="BKL3" s="578"/>
      <c r="BKM3" s="578"/>
      <c r="BKN3" s="578"/>
      <c r="BKO3" s="578"/>
      <c r="BKP3" s="578"/>
      <c r="BKQ3" s="578"/>
      <c r="BKR3" s="578"/>
      <c r="BKS3" s="578"/>
      <c r="BKT3" s="578"/>
      <c r="BKU3" s="578"/>
      <c r="BKV3" s="578"/>
      <c r="BKW3" s="578"/>
      <c r="BKX3" s="578"/>
      <c r="BKY3" s="578"/>
      <c r="BKZ3" s="578"/>
      <c r="BLA3" s="578"/>
      <c r="BLB3" s="578"/>
      <c r="BLC3" s="578"/>
      <c r="BLD3" s="578"/>
      <c r="BLE3" s="578"/>
      <c r="BLF3" s="578"/>
      <c r="BLG3" s="578"/>
      <c r="BLH3" s="578"/>
      <c r="BLI3" s="578"/>
      <c r="BLJ3" s="578"/>
      <c r="BLK3" s="578"/>
      <c r="BLL3" s="578"/>
      <c r="BLM3" s="578"/>
      <c r="BLN3" s="578"/>
      <c r="BLO3" s="578"/>
      <c r="BLP3" s="578"/>
      <c r="BLQ3" s="578"/>
      <c r="BLR3" s="578"/>
      <c r="BLS3" s="578"/>
      <c r="BLT3" s="578"/>
      <c r="BLU3" s="578"/>
      <c r="BLV3" s="578"/>
      <c r="BLW3" s="578"/>
      <c r="BLX3" s="578"/>
      <c r="BLY3" s="578"/>
      <c r="BLZ3" s="578"/>
      <c r="BMA3" s="578"/>
      <c r="BMB3" s="578"/>
      <c r="BMC3" s="578"/>
      <c r="BMD3" s="578"/>
      <c r="BME3" s="578"/>
      <c r="BMF3" s="578"/>
      <c r="BMG3" s="578"/>
      <c r="BMH3" s="578"/>
      <c r="BMI3" s="578"/>
      <c r="BMJ3" s="578"/>
      <c r="BMK3" s="578"/>
      <c r="BML3" s="578"/>
      <c r="BMM3" s="578"/>
      <c r="BMN3" s="578"/>
      <c r="BMO3" s="578"/>
      <c r="BMP3" s="578"/>
      <c r="BMQ3" s="578"/>
      <c r="BMR3" s="578"/>
      <c r="BMS3" s="578"/>
      <c r="BMT3" s="578"/>
      <c r="BMU3" s="578"/>
      <c r="BMV3" s="578"/>
      <c r="BMW3" s="578"/>
      <c r="BMX3" s="578"/>
      <c r="BMY3" s="578"/>
      <c r="BMZ3" s="578"/>
      <c r="BNA3" s="578"/>
      <c r="BNB3" s="578"/>
      <c r="BNC3" s="578"/>
      <c r="BND3" s="578"/>
      <c r="BNE3" s="578"/>
      <c r="BNF3" s="578"/>
      <c r="BNG3" s="578"/>
      <c r="BNH3" s="578"/>
      <c r="BNI3" s="578"/>
      <c r="BNJ3" s="578"/>
      <c r="BNK3" s="578"/>
      <c r="BNL3" s="578"/>
      <c r="BNM3" s="578"/>
      <c r="BNN3" s="578"/>
      <c r="BNO3" s="578"/>
      <c r="BNP3" s="578"/>
      <c r="BNQ3" s="578"/>
      <c r="BNR3" s="578"/>
      <c r="BNS3" s="578"/>
      <c r="BNT3" s="578"/>
      <c r="BNU3" s="578"/>
      <c r="BNV3" s="578"/>
      <c r="BNW3" s="578"/>
      <c r="BNX3" s="578"/>
      <c r="BNY3" s="578"/>
      <c r="BNZ3" s="578"/>
      <c r="BOA3" s="578"/>
      <c r="BOB3" s="578"/>
      <c r="BOC3" s="578"/>
      <c r="BOD3" s="578"/>
      <c r="BOE3" s="578"/>
      <c r="BOF3" s="578"/>
      <c r="BOG3" s="578"/>
      <c r="BOH3" s="578"/>
      <c r="BOI3" s="578"/>
      <c r="BOJ3" s="578"/>
      <c r="BOK3" s="578"/>
      <c r="BOL3" s="578"/>
      <c r="BOM3" s="578"/>
      <c r="BON3" s="578"/>
      <c r="BOO3" s="578"/>
      <c r="BOP3" s="578"/>
      <c r="BOQ3" s="578"/>
      <c r="BOR3" s="578"/>
      <c r="BOS3" s="578"/>
      <c r="BOT3" s="578"/>
      <c r="BOU3" s="578"/>
      <c r="BOV3" s="578"/>
      <c r="BOW3" s="578"/>
      <c r="BOX3" s="578"/>
      <c r="BOY3" s="578"/>
      <c r="BOZ3" s="578"/>
      <c r="BPA3" s="578"/>
      <c r="BPB3" s="578"/>
      <c r="BPC3" s="578"/>
      <c r="BPD3" s="578"/>
      <c r="BPE3" s="578"/>
      <c r="BPF3" s="578"/>
      <c r="BPG3" s="578"/>
      <c r="BPH3" s="578"/>
      <c r="BPI3" s="578"/>
      <c r="BPJ3" s="578"/>
      <c r="BPK3" s="578"/>
      <c r="BPL3" s="578"/>
      <c r="BPM3" s="578"/>
      <c r="BPN3" s="578"/>
      <c r="BPO3" s="578"/>
      <c r="BPP3" s="578"/>
      <c r="BPQ3" s="578"/>
      <c r="BPR3" s="578"/>
      <c r="BPS3" s="578"/>
      <c r="BPT3" s="578"/>
      <c r="BPU3" s="578"/>
      <c r="BPV3" s="578"/>
      <c r="BPW3" s="578"/>
      <c r="BPX3" s="578"/>
      <c r="BPY3" s="578"/>
      <c r="BPZ3" s="578"/>
      <c r="BQA3" s="578"/>
      <c r="BQB3" s="578"/>
      <c r="BQC3" s="578"/>
      <c r="BQD3" s="578"/>
      <c r="BQE3" s="578"/>
      <c r="BQF3" s="578"/>
      <c r="BQG3" s="578"/>
      <c r="BQH3" s="578"/>
      <c r="BQI3" s="578"/>
      <c r="BQJ3" s="578"/>
      <c r="BQK3" s="578"/>
      <c r="BQL3" s="578"/>
      <c r="BQM3" s="578"/>
      <c r="BQN3" s="578"/>
      <c r="BQO3" s="578"/>
      <c r="BQP3" s="578"/>
      <c r="BQQ3" s="578"/>
      <c r="BQR3" s="578"/>
      <c r="BQS3" s="578"/>
      <c r="BQT3" s="578"/>
      <c r="BQU3" s="578"/>
      <c r="BQV3" s="578"/>
      <c r="BQW3" s="578"/>
      <c r="BQX3" s="578"/>
      <c r="BQY3" s="578"/>
      <c r="BQZ3" s="578"/>
      <c r="BRA3" s="578"/>
      <c r="BRB3" s="578"/>
      <c r="BRC3" s="578"/>
      <c r="BRD3" s="578"/>
      <c r="BRE3" s="578"/>
      <c r="BRF3" s="578"/>
      <c r="BRG3" s="578"/>
      <c r="BRH3" s="578"/>
      <c r="BRI3" s="578"/>
      <c r="BRJ3" s="578"/>
      <c r="BRK3" s="578"/>
      <c r="BRL3" s="578"/>
      <c r="BRM3" s="578"/>
      <c r="BRN3" s="578"/>
      <c r="BRO3" s="578"/>
      <c r="BRP3" s="578"/>
      <c r="BRQ3" s="578"/>
      <c r="BRR3" s="578"/>
      <c r="BRS3" s="578"/>
      <c r="BRT3" s="578"/>
      <c r="BRU3" s="578"/>
      <c r="BRV3" s="578"/>
      <c r="BRW3" s="578"/>
      <c r="BRX3" s="578"/>
      <c r="BRY3" s="578"/>
      <c r="BRZ3" s="578"/>
      <c r="BSA3" s="578"/>
      <c r="BSB3" s="578"/>
      <c r="BSC3" s="578"/>
      <c r="BSD3" s="578"/>
      <c r="BSE3" s="578"/>
      <c r="BSF3" s="578"/>
      <c r="BSG3" s="578"/>
      <c r="BSH3" s="578"/>
      <c r="BSI3" s="578"/>
      <c r="BSJ3" s="578"/>
      <c r="BSK3" s="578"/>
      <c r="BSL3" s="578"/>
      <c r="BSM3" s="578"/>
      <c r="BSN3" s="578"/>
      <c r="BSO3" s="578"/>
      <c r="BSP3" s="578"/>
      <c r="BSQ3" s="578"/>
      <c r="BSR3" s="578"/>
      <c r="BSS3" s="578"/>
      <c r="BST3" s="578"/>
      <c r="BSU3" s="578"/>
      <c r="BSV3" s="578"/>
      <c r="BSW3" s="578"/>
      <c r="BSX3" s="578"/>
      <c r="BSY3" s="578"/>
      <c r="BSZ3" s="578"/>
      <c r="BTA3" s="578"/>
      <c r="BTB3" s="578"/>
      <c r="BTC3" s="578"/>
      <c r="BTD3" s="578"/>
      <c r="BTE3" s="578"/>
      <c r="BTF3" s="578"/>
      <c r="BTG3" s="578"/>
      <c r="BTH3" s="578"/>
      <c r="BTI3" s="578"/>
      <c r="BTJ3" s="578"/>
      <c r="BTK3" s="578"/>
      <c r="BTL3" s="578"/>
      <c r="BTM3" s="578"/>
      <c r="BTN3" s="578"/>
      <c r="BTO3" s="578"/>
      <c r="BTP3" s="578"/>
      <c r="BTQ3" s="578"/>
      <c r="BTR3" s="578"/>
      <c r="BTS3" s="578"/>
      <c r="BTT3" s="578"/>
      <c r="BTU3" s="578"/>
      <c r="BTV3" s="578"/>
      <c r="BTW3" s="578"/>
      <c r="BTX3" s="578"/>
      <c r="BTY3" s="578"/>
      <c r="BTZ3" s="578"/>
      <c r="BUA3" s="578"/>
      <c r="BUB3" s="578"/>
      <c r="BUC3" s="578"/>
      <c r="BUD3" s="578"/>
      <c r="BUE3" s="578"/>
      <c r="BUF3" s="578"/>
      <c r="BUG3" s="578"/>
      <c r="BUH3" s="578"/>
      <c r="BUI3" s="578"/>
      <c r="BUJ3" s="578"/>
      <c r="BUK3" s="578"/>
      <c r="BUL3" s="578"/>
      <c r="BUM3" s="578"/>
      <c r="BUN3" s="578"/>
      <c r="BUO3" s="578"/>
      <c r="BUP3" s="578"/>
      <c r="BUQ3" s="578"/>
      <c r="BUR3" s="578"/>
      <c r="BUS3" s="578"/>
      <c r="BUT3" s="578"/>
      <c r="BUU3" s="578"/>
      <c r="BUV3" s="578"/>
      <c r="BUW3" s="578"/>
      <c r="BUX3" s="578"/>
      <c r="BUY3" s="578"/>
      <c r="BUZ3" s="578"/>
      <c r="BVA3" s="578"/>
      <c r="BVB3" s="578"/>
      <c r="BVC3" s="578"/>
      <c r="BVD3" s="578"/>
      <c r="BVE3" s="578"/>
      <c r="BVF3" s="578"/>
      <c r="BVG3" s="578"/>
      <c r="BVH3" s="578"/>
      <c r="BVI3" s="578"/>
      <c r="BVJ3" s="578"/>
      <c r="BVK3" s="578"/>
      <c r="BVL3" s="578"/>
      <c r="BVM3" s="578"/>
      <c r="BVN3" s="578"/>
      <c r="BVO3" s="578"/>
      <c r="BVP3" s="578"/>
      <c r="BVQ3" s="578"/>
      <c r="BVR3" s="578"/>
      <c r="BVS3" s="578"/>
      <c r="BVT3" s="578"/>
      <c r="BVU3" s="578"/>
      <c r="BVV3" s="578"/>
      <c r="BVW3" s="578"/>
      <c r="BVX3" s="578"/>
      <c r="BVY3" s="578"/>
      <c r="BVZ3" s="578"/>
      <c r="BWA3" s="578"/>
      <c r="BWB3" s="578"/>
      <c r="BWC3" s="578"/>
      <c r="BWD3" s="578"/>
      <c r="BWE3" s="578"/>
      <c r="BWF3" s="578"/>
      <c r="BWG3" s="578"/>
      <c r="BWH3" s="578"/>
      <c r="BWI3" s="578"/>
      <c r="BWJ3" s="578"/>
      <c r="BWK3" s="578"/>
      <c r="BWL3" s="578"/>
      <c r="BWM3" s="578"/>
      <c r="BWN3" s="578"/>
      <c r="BWO3" s="578"/>
      <c r="BWP3" s="578"/>
      <c r="BWQ3" s="578"/>
      <c r="BWR3" s="578"/>
      <c r="BWS3" s="578"/>
      <c r="BWT3" s="578"/>
      <c r="BWU3" s="578"/>
      <c r="BWV3" s="578"/>
      <c r="BWW3" s="578"/>
      <c r="BWX3" s="578"/>
      <c r="BWY3" s="578"/>
      <c r="BWZ3" s="578"/>
      <c r="BXA3" s="578"/>
      <c r="BXB3" s="578"/>
      <c r="BXC3" s="578"/>
      <c r="BXD3" s="578"/>
      <c r="BXE3" s="578"/>
      <c r="BXF3" s="578"/>
      <c r="BXG3" s="578"/>
      <c r="BXH3" s="578"/>
      <c r="BXI3" s="578"/>
      <c r="BXJ3" s="578"/>
      <c r="BXK3" s="578"/>
      <c r="BXL3" s="578"/>
      <c r="BXM3" s="578"/>
      <c r="BXN3" s="578"/>
      <c r="BXO3" s="578"/>
      <c r="BXP3" s="578"/>
      <c r="BXQ3" s="578"/>
      <c r="BXR3" s="578"/>
      <c r="BXS3" s="578"/>
      <c r="BXT3" s="578"/>
      <c r="BXU3" s="578"/>
      <c r="BXV3" s="578"/>
      <c r="BXW3" s="578"/>
      <c r="BXX3" s="578"/>
      <c r="BXY3" s="578"/>
      <c r="BXZ3" s="578"/>
      <c r="BYA3" s="578"/>
      <c r="BYB3" s="578"/>
      <c r="BYC3" s="578"/>
      <c r="BYD3" s="578"/>
      <c r="BYE3" s="578"/>
      <c r="BYF3" s="578"/>
      <c r="BYG3" s="578"/>
      <c r="BYH3" s="578"/>
      <c r="BYI3" s="578"/>
      <c r="BYJ3" s="578"/>
      <c r="BYK3" s="578"/>
      <c r="BYL3" s="578"/>
      <c r="BYM3" s="578"/>
      <c r="BYN3" s="578"/>
      <c r="BYO3" s="578"/>
      <c r="BYP3" s="578"/>
      <c r="BYQ3" s="578"/>
      <c r="BYR3" s="578"/>
      <c r="BYS3" s="578"/>
      <c r="BYT3" s="578"/>
      <c r="BYU3" s="578"/>
      <c r="BYV3" s="578"/>
      <c r="BYW3" s="578"/>
      <c r="BYX3" s="578"/>
      <c r="BYY3" s="578"/>
      <c r="BYZ3" s="578"/>
      <c r="BZA3" s="578"/>
      <c r="BZB3" s="578"/>
      <c r="BZC3" s="578"/>
      <c r="BZD3" s="578"/>
      <c r="BZE3" s="578"/>
      <c r="BZF3" s="578"/>
      <c r="BZG3" s="578"/>
      <c r="BZH3" s="578"/>
      <c r="BZI3" s="578"/>
      <c r="BZJ3" s="578"/>
      <c r="BZK3" s="578"/>
      <c r="BZL3" s="578"/>
      <c r="BZM3" s="578"/>
      <c r="BZN3" s="578"/>
      <c r="BZO3" s="578"/>
      <c r="BZP3" s="578"/>
      <c r="BZQ3" s="578"/>
      <c r="BZR3" s="578"/>
      <c r="BZS3" s="578"/>
      <c r="BZT3" s="578"/>
      <c r="BZU3" s="578"/>
      <c r="BZV3" s="578"/>
      <c r="BZW3" s="578"/>
      <c r="BZX3" s="578"/>
      <c r="BZY3" s="578"/>
      <c r="BZZ3" s="578"/>
      <c r="CAA3" s="578"/>
      <c r="CAB3" s="578"/>
      <c r="CAC3" s="578"/>
      <c r="CAD3" s="578"/>
      <c r="CAE3" s="578"/>
      <c r="CAF3" s="578"/>
      <c r="CAG3" s="578"/>
      <c r="CAH3" s="578"/>
      <c r="CAI3" s="578"/>
      <c r="CAJ3" s="578"/>
      <c r="CAK3" s="578"/>
      <c r="CAL3" s="578"/>
      <c r="CAM3" s="578"/>
      <c r="CAN3" s="578"/>
      <c r="CAO3" s="578"/>
      <c r="CAP3" s="578"/>
      <c r="CAQ3" s="578"/>
      <c r="CAR3" s="578"/>
      <c r="CAS3" s="578"/>
      <c r="CAT3" s="578"/>
      <c r="CAU3" s="578"/>
      <c r="CAV3" s="578"/>
      <c r="CAW3" s="578"/>
      <c r="CAX3" s="578"/>
      <c r="CAY3" s="578"/>
      <c r="CAZ3" s="578"/>
      <c r="CBA3" s="578"/>
      <c r="CBB3" s="578"/>
      <c r="CBC3" s="578"/>
      <c r="CBD3" s="578"/>
      <c r="CBE3" s="578"/>
      <c r="CBF3" s="578"/>
      <c r="CBG3" s="578"/>
      <c r="CBH3" s="578"/>
      <c r="CBI3" s="578"/>
      <c r="CBJ3" s="578"/>
      <c r="CBK3" s="578"/>
      <c r="CBL3" s="578"/>
      <c r="CBM3" s="578"/>
      <c r="CBN3" s="578"/>
      <c r="CBO3" s="578"/>
      <c r="CBP3" s="578"/>
      <c r="CBQ3" s="578"/>
      <c r="CBR3" s="578"/>
      <c r="CBS3" s="578"/>
      <c r="CBT3" s="578"/>
      <c r="CBU3" s="578"/>
      <c r="CBV3" s="578"/>
      <c r="CBW3" s="578"/>
      <c r="CBX3" s="578"/>
      <c r="CBY3" s="578"/>
      <c r="CBZ3" s="578"/>
      <c r="CCA3" s="578"/>
      <c r="CCB3" s="578"/>
      <c r="CCC3" s="578"/>
      <c r="CCD3" s="578"/>
      <c r="CCE3" s="578"/>
      <c r="CCF3" s="578"/>
      <c r="CCG3" s="578"/>
      <c r="CCH3" s="578"/>
      <c r="CCI3" s="578"/>
      <c r="CCJ3" s="578"/>
      <c r="CCK3" s="578"/>
      <c r="CCL3" s="578"/>
      <c r="CCM3" s="578"/>
      <c r="CCN3" s="578"/>
      <c r="CCO3" s="578"/>
      <c r="CCP3" s="578"/>
      <c r="CCQ3" s="578"/>
      <c r="CCR3" s="578"/>
      <c r="CCS3" s="578"/>
      <c r="CCT3" s="578"/>
      <c r="CCU3" s="578"/>
      <c r="CCV3" s="578"/>
      <c r="CCW3" s="578"/>
      <c r="CCX3" s="578"/>
      <c r="CCY3" s="578"/>
      <c r="CCZ3" s="578"/>
      <c r="CDA3" s="578"/>
      <c r="CDB3" s="578"/>
      <c r="CDC3" s="578"/>
      <c r="CDD3" s="578"/>
      <c r="CDE3" s="578"/>
      <c r="CDF3" s="578"/>
      <c r="CDG3" s="578"/>
      <c r="CDH3" s="578"/>
      <c r="CDI3" s="578"/>
      <c r="CDJ3" s="578"/>
      <c r="CDK3" s="578"/>
      <c r="CDL3" s="578"/>
      <c r="CDM3" s="578"/>
      <c r="CDN3" s="578"/>
      <c r="CDO3" s="578"/>
      <c r="CDP3" s="578"/>
      <c r="CDQ3" s="578"/>
      <c r="CDR3" s="578"/>
      <c r="CDS3" s="578"/>
      <c r="CDT3" s="578"/>
      <c r="CDU3" s="578"/>
      <c r="CDV3" s="578"/>
      <c r="CDW3" s="578"/>
      <c r="CDX3" s="578"/>
      <c r="CDY3" s="578"/>
      <c r="CDZ3" s="578"/>
      <c r="CEA3" s="578"/>
      <c r="CEB3" s="578"/>
      <c r="CEC3" s="578"/>
      <c r="CED3" s="578"/>
      <c r="CEE3" s="578"/>
      <c r="CEF3" s="578"/>
      <c r="CEG3" s="578"/>
      <c r="CEH3" s="578"/>
      <c r="CEI3" s="578"/>
      <c r="CEJ3" s="578"/>
      <c r="CEK3" s="578"/>
      <c r="CEL3" s="578"/>
      <c r="CEM3" s="578"/>
      <c r="CEN3" s="578"/>
      <c r="CEO3" s="578"/>
      <c r="CEP3" s="578"/>
      <c r="CEQ3" s="578"/>
      <c r="CER3" s="578"/>
      <c r="CES3" s="578"/>
      <c r="CET3" s="578"/>
      <c r="CEU3" s="578"/>
      <c r="CEV3" s="578"/>
      <c r="CEW3" s="578"/>
      <c r="CEX3" s="578"/>
      <c r="CEY3" s="578"/>
      <c r="CEZ3" s="578"/>
      <c r="CFA3" s="578"/>
      <c r="CFB3" s="578"/>
      <c r="CFC3" s="578"/>
      <c r="CFD3" s="578"/>
      <c r="CFE3" s="578"/>
      <c r="CFF3" s="578"/>
      <c r="CFG3" s="578"/>
      <c r="CFH3" s="578"/>
      <c r="CFI3" s="578"/>
      <c r="CFJ3" s="578"/>
      <c r="CFK3" s="578"/>
      <c r="CFL3" s="578"/>
      <c r="CFM3" s="578"/>
      <c r="CFN3" s="578"/>
      <c r="CFO3" s="578"/>
      <c r="CFP3" s="578"/>
      <c r="CFQ3" s="578"/>
      <c r="CFR3" s="578"/>
      <c r="CFS3" s="578"/>
      <c r="CFT3" s="578"/>
      <c r="CFU3" s="578"/>
      <c r="CFV3" s="578"/>
      <c r="CFW3" s="578"/>
      <c r="CFX3" s="578"/>
      <c r="CFY3" s="578"/>
      <c r="CFZ3" s="578"/>
      <c r="CGA3" s="578"/>
      <c r="CGB3" s="578"/>
      <c r="CGC3" s="578"/>
      <c r="CGD3" s="578"/>
      <c r="CGE3" s="578"/>
      <c r="CGF3" s="578"/>
      <c r="CGG3" s="578"/>
      <c r="CGH3" s="578"/>
      <c r="CGI3" s="578"/>
      <c r="CGJ3" s="578"/>
      <c r="CGK3" s="578"/>
      <c r="CGL3" s="578"/>
      <c r="CGM3" s="578"/>
      <c r="CGN3" s="578"/>
      <c r="CGO3" s="578"/>
      <c r="CGP3" s="578"/>
      <c r="CGQ3" s="578"/>
      <c r="CGR3" s="578"/>
      <c r="CGS3" s="578"/>
      <c r="CGT3" s="578"/>
      <c r="CGU3" s="578"/>
      <c r="CGV3" s="578"/>
      <c r="CGW3" s="578"/>
      <c r="CGX3" s="578"/>
      <c r="CGY3" s="578"/>
      <c r="CGZ3" s="578"/>
      <c r="CHA3" s="578"/>
      <c r="CHB3" s="578"/>
      <c r="CHC3" s="578"/>
      <c r="CHD3" s="578"/>
      <c r="CHE3" s="578"/>
      <c r="CHF3" s="578"/>
      <c r="CHG3" s="578"/>
      <c r="CHH3" s="578"/>
      <c r="CHI3" s="578"/>
      <c r="CHJ3" s="578"/>
      <c r="CHK3" s="578"/>
      <c r="CHL3" s="578"/>
      <c r="CHM3" s="578"/>
      <c r="CHN3" s="578"/>
      <c r="CHO3" s="578"/>
      <c r="CHP3" s="578"/>
      <c r="CHQ3" s="578"/>
      <c r="CHR3" s="578"/>
      <c r="CHS3" s="578"/>
      <c r="CHT3" s="578"/>
      <c r="CHU3" s="578"/>
      <c r="CHV3" s="578"/>
      <c r="CHW3" s="578"/>
      <c r="CHX3" s="578"/>
      <c r="CHY3" s="578"/>
      <c r="CHZ3" s="578"/>
      <c r="CIA3" s="578"/>
      <c r="CIB3" s="578"/>
      <c r="CIC3" s="578"/>
      <c r="CID3" s="578"/>
      <c r="CIE3" s="578"/>
      <c r="CIF3" s="578"/>
      <c r="CIG3" s="578"/>
      <c r="CIH3" s="578"/>
      <c r="CII3" s="578"/>
      <c r="CIJ3" s="578"/>
      <c r="CIK3" s="578"/>
      <c r="CIL3" s="578"/>
      <c r="CIM3" s="578"/>
      <c r="CIN3" s="578"/>
      <c r="CIO3" s="578"/>
      <c r="CIP3" s="578"/>
      <c r="CIQ3" s="578"/>
      <c r="CIR3" s="578"/>
      <c r="CIS3" s="578"/>
      <c r="CIT3" s="578"/>
      <c r="CIU3" s="578"/>
      <c r="CIV3" s="578"/>
      <c r="CIW3" s="578"/>
      <c r="CIX3" s="578"/>
      <c r="CIY3" s="578"/>
      <c r="CIZ3" s="578"/>
      <c r="CJA3" s="578"/>
      <c r="CJB3" s="578"/>
      <c r="CJC3" s="578"/>
      <c r="CJD3" s="578"/>
      <c r="CJE3" s="578"/>
      <c r="CJF3" s="578"/>
      <c r="CJG3" s="578"/>
      <c r="CJH3" s="578"/>
      <c r="CJI3" s="578"/>
      <c r="CJJ3" s="578"/>
      <c r="CJK3" s="578"/>
      <c r="CJL3" s="578"/>
      <c r="CJM3" s="578"/>
      <c r="CJN3" s="578"/>
      <c r="CJO3" s="578"/>
      <c r="CJP3" s="578"/>
      <c r="CJQ3" s="578"/>
      <c r="CJR3" s="578"/>
      <c r="CJS3" s="578"/>
      <c r="CJT3" s="578"/>
      <c r="CJU3" s="578"/>
      <c r="CJV3" s="578"/>
      <c r="CJW3" s="578"/>
      <c r="CJX3" s="578"/>
      <c r="CJY3" s="578"/>
      <c r="CJZ3" s="578"/>
      <c r="CKA3" s="578"/>
      <c r="CKB3" s="578"/>
      <c r="CKC3" s="578"/>
      <c r="CKD3" s="578"/>
      <c r="CKE3" s="578"/>
      <c r="CKF3" s="578"/>
      <c r="CKG3" s="578"/>
      <c r="CKH3" s="578"/>
      <c r="CKI3" s="578"/>
      <c r="CKJ3" s="578"/>
      <c r="CKK3" s="578"/>
      <c r="CKL3" s="578"/>
      <c r="CKM3" s="578"/>
      <c r="CKN3" s="578"/>
      <c r="CKO3" s="578"/>
      <c r="CKP3" s="578"/>
      <c r="CKQ3" s="578"/>
      <c r="CKR3" s="578"/>
      <c r="CKS3" s="578"/>
      <c r="CKT3" s="578"/>
      <c r="CKU3" s="578"/>
      <c r="CKV3" s="578"/>
      <c r="CKW3" s="578"/>
      <c r="CKX3" s="578"/>
      <c r="CKY3" s="578"/>
      <c r="CKZ3" s="578"/>
      <c r="CLA3" s="578"/>
      <c r="CLB3" s="578"/>
      <c r="CLC3" s="578"/>
      <c r="CLD3" s="578"/>
      <c r="CLE3" s="578"/>
      <c r="CLF3" s="578"/>
      <c r="CLG3" s="578"/>
      <c r="CLH3" s="578"/>
      <c r="CLI3" s="578"/>
      <c r="CLJ3" s="578"/>
      <c r="CLK3" s="578"/>
      <c r="CLL3" s="578"/>
      <c r="CLM3" s="578"/>
      <c r="CLN3" s="578"/>
      <c r="CLO3" s="578"/>
      <c r="CLP3" s="578"/>
      <c r="CLQ3" s="578"/>
      <c r="CLR3" s="578"/>
      <c r="CLS3" s="578"/>
      <c r="CLT3" s="578"/>
      <c r="CLU3" s="578"/>
      <c r="CLV3" s="578"/>
      <c r="CLW3" s="578"/>
      <c r="CLX3" s="578"/>
      <c r="CLY3" s="578"/>
      <c r="CLZ3" s="578"/>
      <c r="CMA3" s="578"/>
      <c r="CMB3" s="578"/>
      <c r="CMC3" s="578"/>
      <c r="CMD3" s="578"/>
      <c r="CME3" s="578"/>
      <c r="CMF3" s="578"/>
      <c r="CMG3" s="578"/>
      <c r="CMH3" s="578"/>
      <c r="CMI3" s="578"/>
      <c r="CMJ3" s="578"/>
      <c r="CMK3" s="578"/>
      <c r="CML3" s="578"/>
      <c r="CMM3" s="578"/>
      <c r="CMN3" s="578"/>
      <c r="CMO3" s="578"/>
      <c r="CMP3" s="578"/>
      <c r="CMQ3" s="578"/>
      <c r="CMR3" s="578"/>
      <c r="CMS3" s="578"/>
      <c r="CMT3" s="578"/>
      <c r="CMU3" s="578"/>
      <c r="CMV3" s="578"/>
      <c r="CMW3" s="578"/>
      <c r="CMX3" s="578"/>
      <c r="CMY3" s="578"/>
      <c r="CMZ3" s="578"/>
      <c r="CNA3" s="578"/>
      <c r="CNB3" s="578"/>
      <c r="CNC3" s="578"/>
      <c r="CND3" s="578"/>
      <c r="CNE3" s="578"/>
      <c r="CNF3" s="578"/>
      <c r="CNG3" s="578"/>
      <c r="CNH3" s="578"/>
      <c r="CNI3" s="578"/>
      <c r="CNJ3" s="578"/>
      <c r="CNK3" s="578"/>
      <c r="CNL3" s="578"/>
      <c r="CNM3" s="578"/>
      <c r="CNN3" s="578"/>
      <c r="CNO3" s="578"/>
      <c r="CNP3" s="578"/>
      <c r="CNQ3" s="578"/>
      <c r="CNR3" s="578"/>
      <c r="CNS3" s="578"/>
      <c r="CNT3" s="578"/>
      <c r="CNU3" s="578"/>
      <c r="CNV3" s="578"/>
      <c r="CNW3" s="578"/>
      <c r="CNX3" s="578"/>
      <c r="CNY3" s="578"/>
      <c r="CNZ3" s="578"/>
      <c r="COA3" s="578"/>
      <c r="COB3" s="578"/>
      <c r="COC3" s="578"/>
      <c r="COD3" s="578"/>
      <c r="COE3" s="578"/>
      <c r="COF3" s="578"/>
      <c r="COG3" s="578"/>
      <c r="COH3" s="578"/>
      <c r="COI3" s="578"/>
      <c r="COJ3" s="578"/>
      <c r="COK3" s="578"/>
      <c r="COL3" s="578"/>
      <c r="COM3" s="578"/>
      <c r="CON3" s="578"/>
      <c r="COO3" s="578"/>
      <c r="COP3" s="578"/>
      <c r="COQ3" s="578"/>
      <c r="COR3" s="578"/>
      <c r="COS3" s="578"/>
      <c r="COT3" s="578"/>
      <c r="COU3" s="578"/>
      <c r="COV3" s="578"/>
      <c r="COW3" s="578"/>
      <c r="COX3" s="578"/>
      <c r="COY3" s="578"/>
      <c r="COZ3" s="578"/>
      <c r="CPA3" s="578"/>
      <c r="CPB3" s="578"/>
      <c r="CPC3" s="578"/>
      <c r="CPD3" s="578"/>
      <c r="CPE3" s="578"/>
      <c r="CPF3" s="578"/>
      <c r="CPG3" s="578"/>
      <c r="CPH3" s="578"/>
      <c r="CPI3" s="578"/>
      <c r="CPJ3" s="578"/>
      <c r="CPK3" s="578"/>
      <c r="CPL3" s="578"/>
      <c r="CPM3" s="578"/>
      <c r="CPN3" s="578"/>
      <c r="CPO3" s="578"/>
      <c r="CPP3" s="578"/>
      <c r="CPQ3" s="578"/>
      <c r="CPR3" s="578"/>
      <c r="CPS3" s="578"/>
      <c r="CPT3" s="578"/>
      <c r="CPU3" s="578"/>
      <c r="CPV3" s="578"/>
      <c r="CPW3" s="578"/>
      <c r="CPX3" s="578"/>
      <c r="CPY3" s="578"/>
      <c r="CPZ3" s="578"/>
      <c r="CQA3" s="578"/>
      <c r="CQB3" s="578"/>
      <c r="CQC3" s="578"/>
      <c r="CQD3" s="578"/>
      <c r="CQE3" s="578"/>
      <c r="CQF3" s="578"/>
      <c r="CQG3" s="578"/>
      <c r="CQH3" s="578"/>
      <c r="CQI3" s="578"/>
      <c r="CQJ3" s="578"/>
      <c r="CQK3" s="578"/>
      <c r="CQL3" s="578"/>
      <c r="CQM3" s="578"/>
      <c r="CQN3" s="578"/>
      <c r="CQO3" s="578"/>
      <c r="CQP3" s="578"/>
      <c r="CQQ3" s="578"/>
      <c r="CQR3" s="578"/>
      <c r="CQS3" s="578"/>
      <c r="CQT3" s="578"/>
      <c r="CQU3" s="578"/>
      <c r="CQV3" s="578"/>
      <c r="CQW3" s="578"/>
      <c r="CQX3" s="578"/>
      <c r="CQY3" s="578"/>
      <c r="CQZ3" s="578"/>
      <c r="CRA3" s="578"/>
      <c r="CRB3" s="578"/>
      <c r="CRC3" s="578"/>
      <c r="CRD3" s="578"/>
      <c r="CRE3" s="578"/>
      <c r="CRF3" s="578"/>
      <c r="CRG3" s="578"/>
      <c r="CRH3" s="578"/>
      <c r="CRI3" s="578"/>
      <c r="CRJ3" s="578"/>
      <c r="CRK3" s="578"/>
      <c r="CRL3" s="578"/>
      <c r="CRM3" s="578"/>
      <c r="CRN3" s="578"/>
      <c r="CRO3" s="578"/>
      <c r="CRP3" s="578"/>
      <c r="CRQ3" s="578"/>
      <c r="CRR3" s="578"/>
      <c r="CRS3" s="578"/>
      <c r="CRT3" s="578"/>
      <c r="CRU3" s="578"/>
      <c r="CRV3" s="578"/>
      <c r="CRW3" s="578"/>
      <c r="CRX3" s="578"/>
      <c r="CRY3" s="578"/>
      <c r="CRZ3" s="578"/>
      <c r="CSA3" s="578"/>
      <c r="CSB3" s="578"/>
      <c r="CSC3" s="578"/>
      <c r="CSD3" s="578"/>
      <c r="CSE3" s="578"/>
      <c r="CSF3" s="578"/>
      <c r="CSG3" s="578"/>
      <c r="CSH3" s="578"/>
      <c r="CSI3" s="578"/>
      <c r="CSJ3" s="578"/>
      <c r="CSK3" s="578"/>
      <c r="CSL3" s="578"/>
      <c r="CSM3" s="578"/>
      <c r="CSN3" s="578"/>
      <c r="CSO3" s="578"/>
      <c r="CSP3" s="578"/>
      <c r="CSQ3" s="578"/>
      <c r="CSR3" s="578"/>
      <c r="CSS3" s="578"/>
      <c r="CST3" s="578"/>
      <c r="CSU3" s="578"/>
      <c r="CSV3" s="578"/>
      <c r="CSW3" s="578"/>
      <c r="CSX3" s="578"/>
      <c r="CSY3" s="578"/>
      <c r="CSZ3" s="578"/>
      <c r="CTA3" s="578"/>
      <c r="CTB3" s="578"/>
      <c r="CTC3" s="578"/>
      <c r="CTD3" s="578"/>
      <c r="CTE3" s="578"/>
      <c r="CTF3" s="578"/>
      <c r="CTG3" s="578"/>
      <c r="CTH3" s="578"/>
      <c r="CTI3" s="578"/>
      <c r="CTJ3" s="578"/>
      <c r="CTK3" s="578"/>
      <c r="CTL3" s="578"/>
      <c r="CTM3" s="578"/>
      <c r="CTN3" s="578"/>
      <c r="CTO3" s="578"/>
      <c r="CTP3" s="578"/>
      <c r="CTQ3" s="578"/>
      <c r="CTR3" s="578"/>
      <c r="CTS3" s="578"/>
      <c r="CTT3" s="578"/>
      <c r="CTU3" s="578"/>
      <c r="CTV3" s="578"/>
      <c r="CTW3" s="578"/>
      <c r="CTX3" s="578"/>
      <c r="CTY3" s="578"/>
      <c r="CTZ3" s="578"/>
      <c r="CUA3" s="578"/>
      <c r="CUB3" s="578"/>
      <c r="CUC3" s="578"/>
      <c r="CUD3" s="578"/>
      <c r="CUE3" s="578"/>
      <c r="CUF3" s="578"/>
      <c r="CUG3" s="578"/>
      <c r="CUH3" s="578"/>
      <c r="CUI3" s="578"/>
      <c r="CUJ3" s="578"/>
      <c r="CUK3" s="578"/>
      <c r="CUL3" s="578"/>
      <c r="CUM3" s="578"/>
      <c r="CUN3" s="578"/>
      <c r="CUO3" s="578"/>
      <c r="CUP3" s="578"/>
      <c r="CUQ3" s="578"/>
      <c r="CUR3" s="578"/>
      <c r="CUS3" s="578"/>
      <c r="CUT3" s="578"/>
      <c r="CUU3" s="578"/>
      <c r="CUV3" s="578"/>
      <c r="CUW3" s="578"/>
      <c r="CUX3" s="578"/>
      <c r="CUY3" s="578"/>
      <c r="CUZ3" s="578"/>
      <c r="CVA3" s="578"/>
      <c r="CVB3" s="578"/>
      <c r="CVC3" s="578"/>
      <c r="CVD3" s="578"/>
      <c r="CVE3" s="578"/>
      <c r="CVF3" s="578"/>
      <c r="CVG3" s="578"/>
      <c r="CVH3" s="578"/>
      <c r="CVI3" s="578"/>
      <c r="CVJ3" s="578"/>
      <c r="CVK3" s="578"/>
      <c r="CVL3" s="578"/>
      <c r="CVM3" s="578"/>
      <c r="CVN3" s="578"/>
      <c r="CVO3" s="578"/>
      <c r="CVP3" s="578"/>
      <c r="CVQ3" s="578"/>
      <c r="CVR3" s="578"/>
      <c r="CVS3" s="578"/>
      <c r="CVT3" s="578"/>
      <c r="CVU3" s="578"/>
      <c r="CVV3" s="578"/>
      <c r="CVW3" s="578"/>
      <c r="CVX3" s="578"/>
      <c r="CVY3" s="578"/>
      <c r="CVZ3" s="578"/>
      <c r="CWA3" s="578"/>
      <c r="CWB3" s="578"/>
      <c r="CWC3" s="578"/>
      <c r="CWD3" s="578"/>
      <c r="CWE3" s="578"/>
      <c r="CWF3" s="578"/>
      <c r="CWG3" s="578"/>
      <c r="CWH3" s="578"/>
      <c r="CWI3" s="578"/>
      <c r="CWJ3" s="578"/>
      <c r="CWK3" s="578"/>
      <c r="CWL3" s="578"/>
      <c r="CWM3" s="578"/>
      <c r="CWN3" s="578"/>
      <c r="CWO3" s="578"/>
      <c r="CWP3" s="578"/>
      <c r="CWQ3" s="578"/>
      <c r="CWR3" s="578"/>
      <c r="CWS3" s="578"/>
      <c r="CWT3" s="578"/>
      <c r="CWU3" s="578"/>
      <c r="CWV3" s="578"/>
      <c r="CWW3" s="578"/>
      <c r="CWX3" s="578"/>
      <c r="CWY3" s="578"/>
      <c r="CWZ3" s="578"/>
      <c r="CXA3" s="578"/>
      <c r="CXB3" s="578"/>
      <c r="CXC3" s="578"/>
      <c r="CXD3" s="578"/>
      <c r="CXE3" s="578"/>
      <c r="CXF3" s="578"/>
      <c r="CXG3" s="578"/>
      <c r="CXH3" s="578"/>
      <c r="CXI3" s="578"/>
      <c r="CXJ3" s="578"/>
      <c r="CXK3" s="578"/>
      <c r="CXL3" s="578"/>
      <c r="CXM3" s="578"/>
      <c r="CXN3" s="578"/>
      <c r="CXO3" s="578"/>
      <c r="CXP3" s="578"/>
      <c r="CXQ3" s="578"/>
      <c r="CXR3" s="578"/>
      <c r="CXS3" s="578"/>
      <c r="CXT3" s="578"/>
      <c r="CXU3" s="578"/>
      <c r="CXV3" s="578"/>
      <c r="CXW3" s="578"/>
      <c r="CXX3" s="578"/>
      <c r="CXY3" s="578"/>
      <c r="CXZ3" s="578"/>
      <c r="CYA3" s="578"/>
      <c r="CYB3" s="578"/>
      <c r="CYC3" s="578"/>
      <c r="CYD3" s="578"/>
      <c r="CYE3" s="578"/>
      <c r="CYF3" s="578"/>
      <c r="CYG3" s="578"/>
      <c r="CYH3" s="578"/>
      <c r="CYI3" s="578"/>
      <c r="CYJ3" s="578"/>
      <c r="CYK3" s="578"/>
      <c r="CYL3" s="578"/>
      <c r="CYM3" s="578"/>
      <c r="CYN3" s="578"/>
      <c r="CYO3" s="578"/>
      <c r="CYP3" s="578"/>
      <c r="CYQ3" s="578"/>
      <c r="CYR3" s="578"/>
      <c r="CYS3" s="578"/>
      <c r="CYT3" s="578"/>
      <c r="CYU3" s="578"/>
      <c r="CYV3" s="578"/>
      <c r="CYW3" s="578"/>
      <c r="CYX3" s="578"/>
      <c r="CYY3" s="578"/>
      <c r="CYZ3" s="578"/>
      <c r="CZA3" s="578"/>
      <c r="CZB3" s="578"/>
      <c r="CZC3" s="578"/>
      <c r="CZD3" s="578"/>
      <c r="CZE3" s="578"/>
      <c r="CZF3" s="578"/>
      <c r="CZG3" s="578"/>
      <c r="CZH3" s="578"/>
      <c r="CZI3" s="578"/>
      <c r="CZJ3" s="578"/>
      <c r="CZK3" s="578"/>
      <c r="CZL3" s="578"/>
      <c r="CZM3" s="578"/>
      <c r="CZN3" s="578"/>
      <c r="CZO3" s="578"/>
      <c r="CZP3" s="578"/>
      <c r="CZQ3" s="578"/>
      <c r="CZR3" s="578"/>
      <c r="CZS3" s="578"/>
      <c r="CZT3" s="578"/>
      <c r="CZU3" s="578"/>
      <c r="CZV3" s="578"/>
      <c r="CZW3" s="578"/>
      <c r="CZX3" s="578"/>
      <c r="CZY3" s="578"/>
      <c r="CZZ3" s="578"/>
      <c r="DAA3" s="578"/>
      <c r="DAB3" s="578"/>
      <c r="DAC3" s="578"/>
      <c r="DAD3" s="578"/>
      <c r="DAE3" s="578"/>
      <c r="DAF3" s="578"/>
      <c r="DAG3" s="578"/>
      <c r="DAH3" s="578"/>
      <c r="DAI3" s="578"/>
      <c r="DAJ3" s="578"/>
      <c r="DAK3" s="578"/>
      <c r="DAL3" s="578"/>
      <c r="DAM3" s="578"/>
      <c r="DAN3" s="578"/>
      <c r="DAO3" s="578"/>
      <c r="DAP3" s="578"/>
      <c r="DAQ3" s="578"/>
      <c r="DAR3" s="578"/>
      <c r="DAS3" s="578"/>
      <c r="DAT3" s="578"/>
      <c r="DAU3" s="578"/>
      <c r="DAV3" s="578"/>
      <c r="DAW3" s="578"/>
      <c r="DAX3" s="578"/>
      <c r="DAY3" s="578"/>
      <c r="DAZ3" s="578"/>
      <c r="DBA3" s="578"/>
      <c r="DBB3" s="578"/>
      <c r="DBC3" s="578"/>
      <c r="DBD3" s="578"/>
      <c r="DBE3" s="578"/>
      <c r="DBF3" s="578"/>
      <c r="DBG3" s="578"/>
      <c r="DBH3" s="578"/>
      <c r="DBI3" s="578"/>
      <c r="DBJ3" s="578"/>
      <c r="DBK3" s="578"/>
      <c r="DBL3" s="578"/>
      <c r="DBM3" s="578"/>
      <c r="DBN3" s="578"/>
      <c r="DBO3" s="578"/>
      <c r="DBP3" s="578"/>
      <c r="DBQ3" s="578"/>
      <c r="DBR3" s="578"/>
      <c r="DBS3" s="578"/>
      <c r="DBT3" s="578"/>
      <c r="DBU3" s="578"/>
      <c r="DBV3" s="578"/>
      <c r="DBW3" s="578"/>
      <c r="DBX3" s="578"/>
      <c r="DBY3" s="578"/>
      <c r="DBZ3" s="578"/>
      <c r="DCA3" s="578"/>
      <c r="DCB3" s="578"/>
      <c r="DCC3" s="578"/>
      <c r="DCD3" s="578"/>
      <c r="DCE3" s="578"/>
      <c r="DCF3" s="578"/>
      <c r="DCG3" s="578"/>
      <c r="DCH3" s="578"/>
      <c r="DCI3" s="578"/>
      <c r="DCJ3" s="578"/>
      <c r="DCK3" s="578"/>
      <c r="DCL3" s="578"/>
      <c r="DCM3" s="578"/>
      <c r="DCN3" s="578"/>
      <c r="DCO3" s="578"/>
      <c r="DCP3" s="578"/>
      <c r="DCQ3" s="578"/>
      <c r="DCR3" s="578"/>
      <c r="DCS3" s="578"/>
      <c r="DCT3" s="578"/>
      <c r="DCU3" s="578"/>
      <c r="DCV3" s="578"/>
      <c r="DCW3" s="578"/>
      <c r="DCX3" s="578"/>
      <c r="DCY3" s="578"/>
      <c r="DCZ3" s="578"/>
      <c r="DDA3" s="578"/>
      <c r="DDB3" s="578"/>
      <c r="DDC3" s="578"/>
      <c r="DDD3" s="578"/>
      <c r="DDE3" s="578"/>
      <c r="DDF3" s="578"/>
      <c r="DDG3" s="578"/>
      <c r="DDH3" s="578"/>
      <c r="DDI3" s="578"/>
      <c r="DDJ3" s="578"/>
      <c r="DDK3" s="578"/>
      <c r="DDL3" s="578"/>
      <c r="DDM3" s="578"/>
      <c r="DDN3" s="578"/>
      <c r="DDO3" s="578"/>
      <c r="DDP3" s="578"/>
      <c r="DDQ3" s="578"/>
      <c r="DDR3" s="578"/>
      <c r="DDS3" s="578"/>
      <c r="DDT3" s="578"/>
      <c r="DDU3" s="578"/>
      <c r="DDV3" s="578"/>
      <c r="DDW3" s="578"/>
      <c r="DDX3" s="578"/>
      <c r="DDY3" s="578"/>
      <c r="DDZ3" s="578"/>
      <c r="DEA3" s="578"/>
      <c r="DEB3" s="578"/>
      <c r="DEC3" s="578"/>
      <c r="DED3" s="578"/>
      <c r="DEE3" s="578"/>
      <c r="DEF3" s="578"/>
      <c r="DEG3" s="578"/>
      <c r="DEH3" s="578"/>
      <c r="DEI3" s="578"/>
      <c r="DEJ3" s="578"/>
      <c r="DEK3" s="578"/>
      <c r="DEL3" s="578"/>
      <c r="DEM3" s="578"/>
      <c r="DEN3" s="578"/>
      <c r="DEO3" s="578"/>
      <c r="DEP3" s="578"/>
      <c r="DEQ3" s="578"/>
      <c r="DER3" s="578"/>
      <c r="DES3" s="578"/>
      <c r="DET3" s="578"/>
      <c r="DEU3" s="578"/>
      <c r="DEV3" s="578"/>
      <c r="DEW3" s="578"/>
      <c r="DEX3" s="578"/>
      <c r="DEY3" s="578"/>
      <c r="DEZ3" s="578"/>
      <c r="DFA3" s="578"/>
      <c r="DFB3" s="578"/>
      <c r="DFC3" s="578"/>
      <c r="DFD3" s="578"/>
      <c r="DFE3" s="578"/>
      <c r="DFF3" s="578"/>
      <c r="DFG3" s="578"/>
      <c r="DFH3" s="578"/>
      <c r="DFI3" s="578"/>
      <c r="DFJ3" s="578"/>
      <c r="DFK3" s="578"/>
      <c r="DFL3" s="578"/>
      <c r="DFM3" s="578"/>
      <c r="DFN3" s="578"/>
      <c r="DFO3" s="578"/>
      <c r="DFP3" s="578"/>
      <c r="DFQ3" s="578"/>
      <c r="DFR3" s="578"/>
      <c r="DFS3" s="578"/>
      <c r="DFT3" s="578"/>
      <c r="DFU3" s="578"/>
      <c r="DFV3" s="578"/>
      <c r="DFW3" s="578"/>
      <c r="DFX3" s="578"/>
      <c r="DFY3" s="578"/>
      <c r="DFZ3" s="578"/>
      <c r="DGA3" s="578"/>
      <c r="DGB3" s="578"/>
      <c r="DGC3" s="578"/>
      <c r="DGD3" s="578"/>
      <c r="DGE3" s="578"/>
      <c r="DGF3" s="578"/>
      <c r="DGG3" s="578"/>
      <c r="DGH3" s="578"/>
      <c r="DGI3" s="578"/>
      <c r="DGJ3" s="578"/>
      <c r="DGK3" s="578"/>
      <c r="DGL3" s="578"/>
      <c r="DGM3" s="578"/>
      <c r="DGN3" s="578"/>
      <c r="DGO3" s="578"/>
      <c r="DGP3" s="578"/>
      <c r="DGQ3" s="578"/>
      <c r="DGR3" s="578"/>
      <c r="DGS3" s="578"/>
      <c r="DGT3" s="578"/>
      <c r="DGU3" s="578"/>
      <c r="DGV3" s="578"/>
      <c r="DGW3" s="578"/>
      <c r="DGX3" s="578"/>
      <c r="DGY3" s="578"/>
      <c r="DGZ3" s="578"/>
      <c r="DHA3" s="578"/>
      <c r="DHB3" s="578"/>
      <c r="DHC3" s="578"/>
      <c r="DHD3" s="578"/>
      <c r="DHE3" s="578"/>
      <c r="DHF3" s="578"/>
      <c r="DHG3" s="578"/>
      <c r="DHH3" s="578"/>
      <c r="DHI3" s="578"/>
      <c r="DHJ3" s="578"/>
      <c r="DHK3" s="578"/>
      <c r="DHL3" s="578"/>
      <c r="DHM3" s="578"/>
      <c r="DHN3" s="578"/>
      <c r="DHO3" s="578"/>
      <c r="DHP3" s="578"/>
      <c r="DHQ3" s="578"/>
      <c r="DHR3" s="578"/>
      <c r="DHS3" s="578"/>
      <c r="DHT3" s="578"/>
      <c r="DHU3" s="578"/>
      <c r="DHV3" s="578"/>
      <c r="DHW3" s="578"/>
      <c r="DHX3" s="578"/>
      <c r="DHY3" s="578"/>
      <c r="DHZ3" s="578"/>
      <c r="DIA3" s="578"/>
      <c r="DIB3" s="578"/>
      <c r="DIC3" s="578"/>
      <c r="DID3" s="578"/>
      <c r="DIE3" s="578"/>
      <c r="DIF3" s="578"/>
      <c r="DIG3" s="578"/>
      <c r="DIH3" s="578"/>
      <c r="DII3" s="578"/>
      <c r="DIJ3" s="578"/>
      <c r="DIK3" s="578"/>
      <c r="DIL3" s="578"/>
      <c r="DIM3" s="578"/>
      <c r="DIN3" s="578"/>
      <c r="DIO3" s="578"/>
      <c r="DIP3" s="578"/>
      <c r="DIQ3" s="578"/>
      <c r="DIR3" s="578"/>
      <c r="DIS3" s="578"/>
      <c r="DIT3" s="578"/>
      <c r="DIU3" s="578"/>
      <c r="DIV3" s="578"/>
      <c r="DIW3" s="578"/>
      <c r="DIX3" s="578"/>
      <c r="DIY3" s="578"/>
      <c r="DIZ3" s="578"/>
      <c r="DJA3" s="578"/>
      <c r="DJB3" s="578"/>
      <c r="DJC3" s="578"/>
      <c r="DJD3" s="578"/>
      <c r="DJE3" s="578"/>
      <c r="DJF3" s="578"/>
      <c r="DJG3" s="578"/>
      <c r="DJH3" s="578"/>
      <c r="DJI3" s="578"/>
      <c r="DJJ3" s="578"/>
      <c r="DJK3" s="578"/>
      <c r="DJL3" s="578"/>
      <c r="DJM3" s="578"/>
      <c r="DJN3" s="578"/>
      <c r="DJO3" s="578"/>
      <c r="DJP3" s="578"/>
      <c r="DJQ3" s="578"/>
      <c r="DJR3" s="578"/>
      <c r="DJS3" s="578"/>
      <c r="DJT3" s="578"/>
      <c r="DJU3" s="578"/>
      <c r="DJV3" s="578"/>
      <c r="DJW3" s="578"/>
      <c r="DJX3" s="578"/>
      <c r="DJY3" s="578"/>
      <c r="DJZ3" s="578"/>
      <c r="DKA3" s="578"/>
      <c r="DKB3" s="578"/>
      <c r="DKC3" s="578"/>
      <c r="DKD3" s="578"/>
      <c r="DKE3" s="578"/>
      <c r="DKF3" s="578"/>
      <c r="DKG3" s="578"/>
      <c r="DKH3" s="578"/>
      <c r="DKI3" s="578"/>
      <c r="DKJ3" s="578"/>
      <c r="DKK3" s="578"/>
      <c r="DKL3" s="578"/>
      <c r="DKM3" s="578"/>
      <c r="DKN3" s="578"/>
      <c r="DKO3" s="578"/>
      <c r="DKP3" s="578"/>
      <c r="DKQ3" s="578"/>
      <c r="DKR3" s="578"/>
      <c r="DKS3" s="578"/>
      <c r="DKT3" s="578"/>
      <c r="DKU3" s="578"/>
      <c r="DKV3" s="578"/>
      <c r="DKW3" s="578"/>
      <c r="DKX3" s="578"/>
      <c r="DKY3" s="578"/>
      <c r="DKZ3" s="578"/>
      <c r="DLA3" s="578"/>
      <c r="DLB3" s="578"/>
      <c r="DLC3" s="578"/>
      <c r="DLD3" s="578"/>
      <c r="DLE3" s="578"/>
      <c r="DLF3" s="578"/>
      <c r="DLG3" s="578"/>
      <c r="DLH3" s="578"/>
      <c r="DLI3" s="578"/>
      <c r="DLJ3" s="578"/>
      <c r="DLK3" s="578"/>
      <c r="DLL3" s="578"/>
      <c r="DLM3" s="578"/>
      <c r="DLN3" s="578"/>
      <c r="DLO3" s="578"/>
      <c r="DLP3" s="578"/>
      <c r="DLQ3" s="578"/>
      <c r="DLR3" s="578"/>
      <c r="DLS3" s="578"/>
      <c r="DLT3" s="578"/>
      <c r="DLU3" s="578"/>
      <c r="DLV3" s="578"/>
      <c r="DLW3" s="578"/>
      <c r="DLX3" s="578"/>
      <c r="DLY3" s="578"/>
      <c r="DLZ3" s="578"/>
      <c r="DMA3" s="578"/>
      <c r="DMB3" s="578"/>
      <c r="DMC3" s="578"/>
      <c r="DMD3" s="578"/>
      <c r="DME3" s="578"/>
      <c r="DMF3" s="578"/>
      <c r="DMG3" s="578"/>
      <c r="DMH3" s="578"/>
      <c r="DMI3" s="578"/>
      <c r="DMJ3" s="578"/>
      <c r="DMK3" s="578"/>
      <c r="DML3" s="578"/>
      <c r="DMM3" s="578"/>
      <c r="DMN3" s="578"/>
      <c r="DMO3" s="578"/>
      <c r="DMP3" s="578"/>
      <c r="DMQ3" s="578"/>
      <c r="DMR3" s="578"/>
      <c r="DMS3" s="578"/>
      <c r="DMT3" s="578"/>
      <c r="DMU3" s="578"/>
      <c r="DMV3" s="578"/>
      <c r="DMW3" s="578"/>
      <c r="DMX3" s="578"/>
      <c r="DMY3" s="578"/>
      <c r="DMZ3" s="578"/>
      <c r="DNA3" s="578"/>
      <c r="DNB3" s="578"/>
      <c r="DNC3" s="578"/>
      <c r="DND3" s="578"/>
      <c r="DNE3" s="578"/>
      <c r="DNF3" s="578"/>
      <c r="DNG3" s="578"/>
      <c r="DNH3" s="578"/>
      <c r="DNI3" s="578"/>
      <c r="DNJ3" s="578"/>
      <c r="DNK3" s="578"/>
      <c r="DNL3" s="578"/>
      <c r="DNM3" s="578"/>
      <c r="DNN3" s="578"/>
      <c r="DNO3" s="578"/>
      <c r="DNP3" s="578"/>
      <c r="DNQ3" s="578"/>
      <c r="DNR3" s="578"/>
      <c r="DNS3" s="578"/>
      <c r="DNT3" s="578"/>
      <c r="DNU3" s="578"/>
      <c r="DNV3" s="578"/>
      <c r="DNW3" s="578"/>
      <c r="DNX3" s="578"/>
      <c r="DNY3" s="578"/>
      <c r="DNZ3" s="578"/>
      <c r="DOA3" s="578"/>
      <c r="DOB3" s="578"/>
      <c r="DOC3" s="578"/>
      <c r="DOD3" s="578"/>
      <c r="DOE3" s="578"/>
      <c r="DOF3" s="578"/>
      <c r="DOG3" s="578"/>
      <c r="DOH3" s="578"/>
      <c r="DOI3" s="578"/>
      <c r="DOJ3" s="578"/>
      <c r="DOK3" s="578"/>
      <c r="DOL3" s="578"/>
      <c r="DOM3" s="578"/>
      <c r="DON3" s="578"/>
      <c r="DOO3" s="578"/>
      <c r="DOP3" s="578"/>
      <c r="DOQ3" s="578"/>
      <c r="DOR3" s="578"/>
      <c r="DOS3" s="578"/>
      <c r="DOT3" s="578"/>
      <c r="DOU3" s="578"/>
      <c r="DOV3" s="578"/>
      <c r="DOW3" s="578"/>
      <c r="DOX3" s="578"/>
      <c r="DOY3" s="578"/>
      <c r="DOZ3" s="578"/>
      <c r="DPA3" s="578"/>
      <c r="DPB3" s="578"/>
      <c r="DPC3" s="578"/>
      <c r="DPD3" s="578"/>
      <c r="DPE3" s="578"/>
      <c r="DPF3" s="578"/>
      <c r="DPG3" s="578"/>
      <c r="DPH3" s="578"/>
      <c r="DPI3" s="578"/>
      <c r="DPJ3" s="578"/>
      <c r="DPK3" s="578"/>
      <c r="DPL3" s="578"/>
      <c r="DPM3" s="578"/>
      <c r="DPN3" s="578"/>
      <c r="DPO3" s="578"/>
      <c r="DPP3" s="578"/>
      <c r="DPQ3" s="578"/>
      <c r="DPR3" s="578"/>
      <c r="DPS3" s="578"/>
      <c r="DPT3" s="578"/>
      <c r="DPU3" s="578"/>
      <c r="DPV3" s="578"/>
      <c r="DPW3" s="578"/>
      <c r="DPX3" s="578"/>
      <c r="DPY3" s="578"/>
      <c r="DPZ3" s="578"/>
      <c r="DQA3" s="578"/>
      <c r="DQB3" s="578"/>
      <c r="DQC3" s="578"/>
      <c r="DQD3" s="578"/>
      <c r="DQE3" s="578"/>
      <c r="DQF3" s="578"/>
      <c r="DQG3" s="578"/>
      <c r="DQH3" s="578"/>
      <c r="DQI3" s="578"/>
      <c r="DQJ3" s="578"/>
      <c r="DQK3" s="578"/>
      <c r="DQL3" s="578"/>
      <c r="DQM3" s="578"/>
      <c r="DQN3" s="578"/>
      <c r="DQO3" s="578"/>
      <c r="DQP3" s="578"/>
      <c r="DQQ3" s="578"/>
      <c r="DQR3" s="578"/>
      <c r="DQS3" s="578"/>
      <c r="DQT3" s="578"/>
      <c r="DQU3" s="578"/>
      <c r="DQV3" s="578"/>
      <c r="DQW3" s="578"/>
      <c r="DQX3" s="578"/>
      <c r="DQY3" s="578"/>
      <c r="DQZ3" s="578"/>
      <c r="DRA3" s="578"/>
      <c r="DRB3" s="578"/>
      <c r="DRC3" s="578"/>
      <c r="DRD3" s="578"/>
      <c r="DRE3" s="578"/>
      <c r="DRF3" s="578"/>
      <c r="DRG3" s="578"/>
      <c r="DRH3" s="578"/>
      <c r="DRI3" s="578"/>
      <c r="DRJ3" s="578"/>
      <c r="DRK3" s="578"/>
      <c r="DRL3" s="578"/>
      <c r="DRM3" s="578"/>
      <c r="DRN3" s="578"/>
      <c r="DRO3" s="578"/>
      <c r="DRP3" s="578"/>
      <c r="DRQ3" s="578"/>
      <c r="DRR3" s="578"/>
      <c r="DRS3" s="578"/>
      <c r="DRT3" s="578"/>
      <c r="DRU3" s="578"/>
      <c r="DRV3" s="578"/>
      <c r="DRW3" s="578"/>
      <c r="DRX3" s="578"/>
      <c r="DRY3" s="578"/>
      <c r="DRZ3" s="578"/>
      <c r="DSA3" s="578"/>
      <c r="DSB3" s="578"/>
      <c r="DSC3" s="578"/>
      <c r="DSD3" s="578"/>
      <c r="DSE3" s="578"/>
      <c r="DSF3" s="578"/>
      <c r="DSG3" s="578"/>
      <c r="DSH3" s="578"/>
      <c r="DSI3" s="578"/>
      <c r="DSJ3" s="578"/>
      <c r="DSK3" s="578"/>
      <c r="DSL3" s="578"/>
      <c r="DSM3" s="578"/>
      <c r="DSN3" s="578"/>
      <c r="DSO3" s="578"/>
      <c r="DSP3" s="578"/>
      <c r="DSQ3" s="578"/>
      <c r="DSR3" s="578"/>
      <c r="DSS3" s="578"/>
      <c r="DST3" s="578"/>
      <c r="DSU3" s="578"/>
      <c r="DSV3" s="578"/>
      <c r="DSW3" s="578"/>
      <c r="DSX3" s="578"/>
      <c r="DSY3" s="578"/>
      <c r="DSZ3" s="578"/>
      <c r="DTA3" s="578"/>
      <c r="DTB3" s="578"/>
      <c r="DTC3" s="578"/>
      <c r="DTD3" s="578"/>
      <c r="DTE3" s="578"/>
      <c r="DTF3" s="578"/>
      <c r="DTG3" s="578"/>
      <c r="DTH3" s="578"/>
      <c r="DTI3" s="578"/>
      <c r="DTJ3" s="578"/>
      <c r="DTK3" s="578"/>
      <c r="DTL3" s="578"/>
      <c r="DTM3" s="578"/>
      <c r="DTN3" s="578"/>
      <c r="DTO3" s="578"/>
      <c r="DTP3" s="578"/>
      <c r="DTQ3" s="578"/>
      <c r="DTR3" s="578"/>
      <c r="DTS3" s="578"/>
      <c r="DTT3" s="578"/>
      <c r="DTU3" s="578"/>
      <c r="DTV3" s="578"/>
      <c r="DTW3" s="578"/>
      <c r="DTX3" s="578"/>
      <c r="DTY3" s="578"/>
      <c r="DTZ3" s="578"/>
      <c r="DUA3" s="578"/>
      <c r="DUB3" s="578"/>
      <c r="DUC3" s="578"/>
      <c r="DUD3" s="578"/>
      <c r="DUE3" s="578"/>
      <c r="DUF3" s="578"/>
      <c r="DUG3" s="578"/>
      <c r="DUH3" s="578"/>
      <c r="DUI3" s="578"/>
      <c r="DUJ3" s="578"/>
      <c r="DUK3" s="578"/>
      <c r="DUL3" s="578"/>
      <c r="DUM3" s="578"/>
      <c r="DUN3" s="578"/>
      <c r="DUO3" s="578"/>
      <c r="DUP3" s="578"/>
      <c r="DUQ3" s="578"/>
      <c r="DUR3" s="578"/>
      <c r="DUS3" s="578"/>
      <c r="DUT3" s="578"/>
      <c r="DUU3" s="578"/>
      <c r="DUV3" s="578"/>
      <c r="DUW3" s="578"/>
      <c r="DUX3" s="578"/>
      <c r="DUY3" s="578"/>
      <c r="DUZ3" s="578"/>
      <c r="DVA3" s="578"/>
      <c r="DVB3" s="578"/>
      <c r="DVC3" s="578"/>
      <c r="DVD3" s="578"/>
      <c r="DVE3" s="578"/>
      <c r="DVF3" s="578"/>
      <c r="DVG3" s="578"/>
      <c r="DVH3" s="578"/>
      <c r="DVI3" s="578"/>
      <c r="DVJ3" s="578"/>
      <c r="DVK3" s="578"/>
      <c r="DVL3" s="578"/>
      <c r="DVM3" s="578"/>
      <c r="DVN3" s="578"/>
      <c r="DVO3" s="578"/>
      <c r="DVP3" s="578"/>
      <c r="DVQ3" s="578"/>
      <c r="DVR3" s="578"/>
      <c r="DVS3" s="578"/>
      <c r="DVT3" s="578"/>
      <c r="DVU3" s="578"/>
      <c r="DVV3" s="578"/>
      <c r="DVW3" s="578"/>
      <c r="DVX3" s="578"/>
      <c r="DVY3" s="578"/>
      <c r="DVZ3" s="578"/>
      <c r="DWA3" s="578"/>
      <c r="DWB3" s="578"/>
      <c r="DWC3" s="578"/>
      <c r="DWD3" s="578"/>
      <c r="DWE3" s="578"/>
      <c r="DWF3" s="578"/>
      <c r="DWG3" s="578"/>
      <c r="DWH3" s="578"/>
      <c r="DWI3" s="578"/>
      <c r="DWJ3" s="578"/>
      <c r="DWK3" s="578"/>
      <c r="DWL3" s="578"/>
      <c r="DWM3" s="578"/>
      <c r="DWN3" s="578"/>
      <c r="DWO3" s="578"/>
      <c r="DWP3" s="578"/>
      <c r="DWQ3" s="578"/>
      <c r="DWR3" s="578"/>
      <c r="DWS3" s="578"/>
      <c r="DWT3" s="578"/>
      <c r="DWU3" s="578"/>
      <c r="DWV3" s="578"/>
      <c r="DWW3" s="578"/>
      <c r="DWX3" s="578"/>
      <c r="DWY3" s="578"/>
      <c r="DWZ3" s="578"/>
      <c r="DXA3" s="578"/>
      <c r="DXB3" s="578"/>
      <c r="DXC3" s="578"/>
      <c r="DXD3" s="578"/>
      <c r="DXE3" s="578"/>
      <c r="DXF3" s="578"/>
      <c r="DXG3" s="578"/>
      <c r="DXH3" s="578"/>
      <c r="DXI3" s="578"/>
      <c r="DXJ3" s="578"/>
      <c r="DXK3" s="578"/>
      <c r="DXL3" s="578"/>
      <c r="DXM3" s="578"/>
      <c r="DXN3" s="578"/>
      <c r="DXO3" s="578"/>
      <c r="DXP3" s="578"/>
      <c r="DXQ3" s="578"/>
      <c r="DXR3" s="578"/>
      <c r="DXS3" s="578"/>
      <c r="DXT3" s="578"/>
      <c r="DXU3" s="578"/>
      <c r="DXV3" s="578"/>
      <c r="DXW3" s="578"/>
      <c r="DXX3" s="578"/>
      <c r="DXY3" s="578"/>
      <c r="DXZ3" s="578"/>
      <c r="DYA3" s="578"/>
      <c r="DYB3" s="578"/>
      <c r="DYC3" s="578"/>
      <c r="DYD3" s="578"/>
      <c r="DYE3" s="578"/>
      <c r="DYF3" s="578"/>
      <c r="DYG3" s="578"/>
      <c r="DYH3" s="578"/>
      <c r="DYI3" s="578"/>
      <c r="DYJ3" s="578"/>
      <c r="DYK3" s="578"/>
      <c r="DYL3" s="578"/>
      <c r="DYM3" s="578"/>
      <c r="DYN3" s="578"/>
      <c r="DYO3" s="578"/>
      <c r="DYP3" s="578"/>
      <c r="DYQ3" s="578"/>
      <c r="DYR3" s="578"/>
      <c r="DYS3" s="578"/>
      <c r="DYT3" s="578"/>
      <c r="DYU3" s="578"/>
      <c r="DYV3" s="578"/>
      <c r="DYW3" s="578"/>
      <c r="DYX3" s="578"/>
      <c r="DYY3" s="578"/>
      <c r="DYZ3" s="578"/>
      <c r="DZA3" s="578"/>
      <c r="DZB3" s="578"/>
      <c r="DZC3" s="578"/>
      <c r="DZD3" s="578"/>
      <c r="DZE3" s="578"/>
      <c r="DZF3" s="578"/>
      <c r="DZG3" s="578"/>
      <c r="DZH3" s="578"/>
      <c r="DZI3" s="578"/>
      <c r="DZJ3" s="578"/>
      <c r="DZK3" s="578"/>
      <c r="DZL3" s="578"/>
      <c r="DZM3" s="578"/>
      <c r="DZN3" s="578"/>
      <c r="DZO3" s="578"/>
      <c r="DZP3" s="578"/>
      <c r="DZQ3" s="578"/>
      <c r="DZR3" s="578"/>
      <c r="DZS3" s="578"/>
      <c r="DZT3" s="578"/>
      <c r="DZU3" s="578"/>
      <c r="DZV3" s="578"/>
      <c r="DZW3" s="578"/>
      <c r="DZX3" s="578"/>
      <c r="DZY3" s="578"/>
      <c r="DZZ3" s="578"/>
      <c r="EAA3" s="578"/>
      <c r="EAB3" s="578"/>
      <c r="EAC3" s="578"/>
      <c r="EAD3" s="578"/>
      <c r="EAE3" s="578"/>
      <c r="EAF3" s="578"/>
      <c r="EAG3" s="578"/>
      <c r="EAH3" s="578"/>
      <c r="EAI3" s="578"/>
      <c r="EAJ3" s="578"/>
      <c r="EAK3" s="578"/>
      <c r="EAL3" s="578"/>
      <c r="EAM3" s="578"/>
      <c r="EAN3" s="578"/>
      <c r="EAO3" s="578"/>
      <c r="EAP3" s="578"/>
      <c r="EAQ3" s="578"/>
      <c r="EAR3" s="578"/>
      <c r="EAS3" s="578"/>
      <c r="EAT3" s="578"/>
      <c r="EAU3" s="578"/>
      <c r="EAV3" s="578"/>
      <c r="EAW3" s="578"/>
      <c r="EAX3" s="578"/>
      <c r="EAY3" s="578"/>
      <c r="EAZ3" s="578"/>
      <c r="EBA3" s="578"/>
      <c r="EBB3" s="578"/>
      <c r="EBC3" s="578"/>
      <c r="EBD3" s="578"/>
      <c r="EBE3" s="578"/>
      <c r="EBF3" s="578"/>
      <c r="EBG3" s="578"/>
      <c r="EBH3" s="578"/>
      <c r="EBI3" s="578"/>
      <c r="EBJ3" s="578"/>
      <c r="EBK3" s="578"/>
      <c r="EBL3" s="578"/>
      <c r="EBM3" s="578"/>
      <c r="EBN3" s="578"/>
      <c r="EBO3" s="578"/>
      <c r="EBP3" s="578"/>
      <c r="EBQ3" s="578"/>
      <c r="EBR3" s="578"/>
      <c r="EBS3" s="578"/>
      <c r="EBT3" s="578"/>
      <c r="EBU3" s="578"/>
      <c r="EBV3" s="578"/>
      <c r="EBW3" s="578"/>
      <c r="EBX3" s="578"/>
      <c r="EBY3" s="578"/>
      <c r="EBZ3" s="578"/>
      <c r="ECA3" s="578"/>
      <c r="ECB3" s="578"/>
      <c r="ECC3" s="578"/>
      <c r="ECD3" s="578"/>
      <c r="ECE3" s="578"/>
      <c r="ECF3" s="578"/>
      <c r="ECG3" s="578"/>
      <c r="ECH3" s="578"/>
      <c r="ECI3" s="578"/>
      <c r="ECJ3" s="578"/>
      <c r="ECK3" s="578"/>
      <c r="ECL3" s="578"/>
      <c r="ECM3" s="578"/>
      <c r="ECN3" s="578"/>
      <c r="ECO3" s="578"/>
      <c r="ECP3" s="578"/>
      <c r="ECQ3" s="578"/>
      <c r="ECR3" s="578"/>
      <c r="ECS3" s="578"/>
      <c r="ECT3" s="578"/>
      <c r="ECU3" s="578"/>
      <c r="ECV3" s="578"/>
      <c r="ECW3" s="578"/>
      <c r="ECX3" s="578"/>
      <c r="ECY3" s="578"/>
      <c r="ECZ3" s="578"/>
      <c r="EDA3" s="578"/>
      <c r="EDB3" s="578"/>
      <c r="EDC3" s="578"/>
      <c r="EDD3" s="578"/>
      <c r="EDE3" s="578"/>
      <c r="EDF3" s="578"/>
      <c r="EDG3" s="578"/>
      <c r="EDH3" s="578"/>
      <c r="EDI3" s="578"/>
      <c r="EDJ3" s="578"/>
      <c r="EDK3" s="578"/>
      <c r="EDL3" s="578"/>
      <c r="EDM3" s="578"/>
      <c r="EDN3" s="578"/>
      <c r="EDO3" s="578"/>
      <c r="EDP3" s="578"/>
      <c r="EDQ3" s="578"/>
      <c r="EDR3" s="578"/>
      <c r="EDS3" s="578"/>
      <c r="EDT3" s="578"/>
      <c r="EDU3" s="578"/>
      <c r="EDV3" s="578"/>
      <c r="EDW3" s="578"/>
      <c r="EDX3" s="578"/>
      <c r="EDY3" s="578"/>
      <c r="EDZ3" s="578"/>
      <c r="EEA3" s="578"/>
      <c r="EEB3" s="578"/>
      <c r="EEC3" s="578"/>
      <c r="EED3" s="578"/>
      <c r="EEE3" s="578"/>
      <c r="EEF3" s="578"/>
      <c r="EEG3" s="578"/>
      <c r="EEH3" s="578"/>
      <c r="EEI3" s="578"/>
      <c r="EEJ3" s="578"/>
      <c r="EEK3" s="578"/>
      <c r="EEL3" s="578"/>
      <c r="EEM3" s="578"/>
      <c r="EEN3" s="578"/>
      <c r="EEO3" s="578"/>
      <c r="EEP3" s="578"/>
      <c r="EEQ3" s="578"/>
      <c r="EER3" s="578"/>
      <c r="EES3" s="578"/>
      <c r="EET3" s="578"/>
      <c r="EEU3" s="578"/>
      <c r="EEV3" s="578"/>
      <c r="EEW3" s="578"/>
      <c r="EEX3" s="578"/>
      <c r="EEY3" s="578"/>
      <c r="EEZ3" s="578"/>
      <c r="EFA3" s="578"/>
      <c r="EFB3" s="578"/>
      <c r="EFC3" s="578"/>
      <c r="EFD3" s="578"/>
      <c r="EFE3" s="578"/>
      <c r="EFF3" s="578"/>
      <c r="EFG3" s="578"/>
      <c r="EFH3" s="578"/>
      <c r="EFI3" s="578"/>
      <c r="EFJ3" s="578"/>
      <c r="EFK3" s="578"/>
      <c r="EFL3" s="578"/>
      <c r="EFM3" s="578"/>
      <c r="EFN3" s="578"/>
      <c r="EFO3" s="578"/>
      <c r="EFP3" s="578"/>
      <c r="EFQ3" s="578"/>
      <c r="EFR3" s="578"/>
      <c r="EFS3" s="578"/>
      <c r="EFT3" s="578"/>
      <c r="EFU3" s="578"/>
      <c r="EFV3" s="578"/>
      <c r="EFW3" s="578"/>
      <c r="EFX3" s="578"/>
      <c r="EFY3" s="578"/>
      <c r="EFZ3" s="578"/>
      <c r="EGA3" s="578"/>
      <c r="EGB3" s="578"/>
      <c r="EGC3" s="578"/>
      <c r="EGD3" s="578"/>
      <c r="EGE3" s="578"/>
      <c r="EGF3" s="578"/>
      <c r="EGG3" s="578"/>
      <c r="EGH3" s="578"/>
      <c r="EGI3" s="578"/>
      <c r="EGJ3" s="578"/>
      <c r="EGK3" s="578"/>
      <c r="EGL3" s="578"/>
      <c r="EGM3" s="578"/>
      <c r="EGN3" s="578"/>
      <c r="EGO3" s="578"/>
      <c r="EGP3" s="578"/>
      <c r="EGQ3" s="578"/>
      <c r="EGR3" s="578"/>
      <c r="EGS3" s="578"/>
      <c r="EGT3" s="578"/>
      <c r="EGU3" s="578"/>
      <c r="EGV3" s="578"/>
      <c r="EGW3" s="578"/>
      <c r="EGX3" s="578"/>
      <c r="EGY3" s="578"/>
      <c r="EGZ3" s="578"/>
      <c r="EHA3" s="578"/>
      <c r="EHB3" s="578"/>
      <c r="EHC3" s="578"/>
      <c r="EHD3" s="578"/>
      <c r="EHE3" s="578"/>
      <c r="EHF3" s="578"/>
      <c r="EHG3" s="578"/>
      <c r="EHH3" s="578"/>
      <c r="EHI3" s="578"/>
      <c r="EHJ3" s="578"/>
      <c r="EHK3" s="578"/>
      <c r="EHL3" s="578"/>
      <c r="EHM3" s="578"/>
      <c r="EHN3" s="578"/>
      <c r="EHO3" s="578"/>
      <c r="EHP3" s="578"/>
      <c r="EHQ3" s="578"/>
      <c r="EHR3" s="578"/>
      <c r="EHS3" s="578"/>
      <c r="EHT3" s="578"/>
      <c r="EHU3" s="578"/>
      <c r="EHV3" s="578"/>
      <c r="EHW3" s="578"/>
      <c r="EHX3" s="578"/>
      <c r="EHY3" s="578"/>
      <c r="EHZ3" s="578"/>
      <c r="EIA3" s="578"/>
      <c r="EIB3" s="578"/>
      <c r="EIC3" s="578"/>
      <c r="EID3" s="578"/>
      <c r="EIE3" s="578"/>
      <c r="EIF3" s="578"/>
      <c r="EIG3" s="578"/>
      <c r="EIH3" s="578"/>
      <c r="EII3" s="578"/>
      <c r="EIJ3" s="578"/>
      <c r="EIK3" s="578"/>
      <c r="EIL3" s="578"/>
      <c r="EIM3" s="578"/>
      <c r="EIN3" s="578"/>
      <c r="EIO3" s="578"/>
      <c r="EIP3" s="578"/>
      <c r="EIQ3" s="578"/>
      <c r="EIR3" s="578"/>
      <c r="EIS3" s="578"/>
      <c r="EIT3" s="578"/>
      <c r="EIU3" s="578"/>
      <c r="EIV3" s="578"/>
      <c r="EIW3" s="578"/>
      <c r="EIX3" s="578"/>
      <c r="EIY3" s="578"/>
      <c r="EIZ3" s="578"/>
      <c r="EJA3" s="578"/>
      <c r="EJB3" s="578"/>
      <c r="EJC3" s="578"/>
      <c r="EJD3" s="578"/>
      <c r="EJE3" s="578"/>
      <c r="EJF3" s="578"/>
      <c r="EJG3" s="578"/>
      <c r="EJH3" s="578"/>
      <c r="EJI3" s="578"/>
      <c r="EJJ3" s="578"/>
      <c r="EJK3" s="578"/>
      <c r="EJL3" s="578"/>
      <c r="EJM3" s="578"/>
      <c r="EJN3" s="578"/>
      <c r="EJO3" s="578"/>
      <c r="EJP3" s="578"/>
      <c r="EJQ3" s="578"/>
      <c r="EJR3" s="578"/>
      <c r="EJS3" s="578"/>
      <c r="EJT3" s="578"/>
      <c r="EJU3" s="578"/>
      <c r="EJV3" s="578"/>
      <c r="EJW3" s="578"/>
      <c r="EJX3" s="578"/>
      <c r="EJY3" s="578"/>
      <c r="EJZ3" s="578"/>
      <c r="EKA3" s="578"/>
      <c r="EKB3" s="578"/>
      <c r="EKC3" s="578"/>
      <c r="EKD3" s="578"/>
      <c r="EKE3" s="578"/>
      <c r="EKF3" s="578"/>
      <c r="EKG3" s="578"/>
      <c r="EKH3" s="578"/>
      <c r="EKI3" s="578"/>
      <c r="EKJ3" s="578"/>
      <c r="EKK3" s="578"/>
      <c r="EKL3" s="578"/>
      <c r="EKM3" s="578"/>
      <c r="EKN3" s="578"/>
      <c r="EKO3" s="578"/>
      <c r="EKP3" s="578"/>
      <c r="EKQ3" s="578"/>
      <c r="EKR3" s="578"/>
      <c r="EKS3" s="578"/>
      <c r="EKT3" s="578"/>
      <c r="EKU3" s="578"/>
      <c r="EKV3" s="578"/>
      <c r="EKW3" s="578"/>
      <c r="EKX3" s="578"/>
      <c r="EKY3" s="578"/>
      <c r="EKZ3" s="578"/>
      <c r="ELA3" s="578"/>
      <c r="ELB3" s="578"/>
      <c r="ELC3" s="578"/>
      <c r="ELD3" s="578"/>
      <c r="ELE3" s="578"/>
      <c r="ELF3" s="578"/>
      <c r="ELG3" s="578"/>
      <c r="ELH3" s="578"/>
      <c r="ELI3" s="578"/>
      <c r="ELJ3" s="578"/>
      <c r="ELK3" s="578"/>
      <c r="ELL3" s="578"/>
      <c r="ELM3" s="578"/>
      <c r="ELN3" s="578"/>
      <c r="ELO3" s="578"/>
      <c r="ELP3" s="578"/>
      <c r="ELQ3" s="578"/>
      <c r="ELR3" s="578"/>
      <c r="ELS3" s="578"/>
      <c r="ELT3" s="578"/>
      <c r="ELU3" s="578"/>
      <c r="ELV3" s="578"/>
      <c r="ELW3" s="578"/>
      <c r="ELX3" s="578"/>
      <c r="ELY3" s="578"/>
      <c r="ELZ3" s="578"/>
      <c r="EMA3" s="578"/>
      <c r="EMB3" s="578"/>
      <c r="EMC3" s="578"/>
      <c r="EMD3" s="578"/>
      <c r="EME3" s="578"/>
      <c r="EMF3" s="578"/>
      <c r="EMG3" s="578"/>
      <c r="EMH3" s="578"/>
      <c r="EMI3" s="578"/>
      <c r="EMJ3" s="578"/>
      <c r="EMK3" s="578"/>
      <c r="EML3" s="578"/>
      <c r="EMM3" s="578"/>
      <c r="EMN3" s="578"/>
      <c r="EMO3" s="578"/>
      <c r="EMP3" s="578"/>
      <c r="EMQ3" s="578"/>
      <c r="EMR3" s="578"/>
      <c r="EMS3" s="578"/>
      <c r="EMT3" s="578"/>
      <c r="EMU3" s="578"/>
      <c r="EMV3" s="578"/>
      <c r="EMW3" s="578"/>
      <c r="EMX3" s="578"/>
      <c r="EMY3" s="578"/>
      <c r="EMZ3" s="578"/>
      <c r="ENA3" s="578"/>
      <c r="ENB3" s="578"/>
      <c r="ENC3" s="578"/>
      <c r="END3" s="578"/>
      <c r="ENE3" s="578"/>
      <c r="ENF3" s="578"/>
      <c r="ENG3" s="578"/>
      <c r="ENH3" s="578"/>
      <c r="ENI3" s="578"/>
      <c r="ENJ3" s="578"/>
      <c r="ENK3" s="578"/>
      <c r="ENL3" s="578"/>
      <c r="ENM3" s="578"/>
      <c r="ENN3" s="578"/>
      <c r="ENO3" s="578"/>
      <c r="ENP3" s="578"/>
      <c r="ENQ3" s="578"/>
      <c r="ENR3" s="578"/>
      <c r="ENS3" s="578"/>
      <c r="ENT3" s="578"/>
      <c r="ENU3" s="578"/>
      <c r="ENV3" s="578"/>
      <c r="ENW3" s="578"/>
      <c r="ENX3" s="578"/>
      <c r="ENY3" s="578"/>
      <c r="ENZ3" s="578"/>
      <c r="EOA3" s="578"/>
      <c r="EOB3" s="578"/>
      <c r="EOC3" s="578"/>
      <c r="EOD3" s="578"/>
      <c r="EOE3" s="578"/>
      <c r="EOF3" s="578"/>
      <c r="EOG3" s="578"/>
      <c r="EOH3" s="578"/>
      <c r="EOI3" s="578"/>
      <c r="EOJ3" s="578"/>
      <c r="EOK3" s="578"/>
      <c r="EOL3" s="578"/>
      <c r="EOM3" s="578"/>
      <c r="EON3" s="578"/>
      <c r="EOO3" s="578"/>
      <c r="EOP3" s="578"/>
      <c r="EOQ3" s="578"/>
      <c r="EOR3" s="578"/>
      <c r="EOS3" s="578"/>
      <c r="EOT3" s="578"/>
      <c r="EOU3" s="578"/>
      <c r="EOV3" s="578"/>
      <c r="EOW3" s="578"/>
      <c r="EOX3" s="578"/>
      <c r="EOY3" s="578"/>
      <c r="EOZ3" s="578"/>
      <c r="EPA3" s="578"/>
      <c r="EPB3" s="578"/>
      <c r="EPC3" s="578"/>
      <c r="EPD3" s="578"/>
      <c r="EPE3" s="578"/>
      <c r="EPF3" s="578"/>
      <c r="EPG3" s="578"/>
      <c r="EPH3" s="578"/>
      <c r="EPI3" s="578"/>
      <c r="EPJ3" s="578"/>
      <c r="EPK3" s="578"/>
      <c r="EPL3" s="578"/>
      <c r="EPM3" s="578"/>
      <c r="EPN3" s="578"/>
      <c r="EPO3" s="578"/>
      <c r="EPP3" s="578"/>
      <c r="EPQ3" s="578"/>
      <c r="EPR3" s="578"/>
      <c r="EPS3" s="578"/>
      <c r="EPT3" s="578"/>
      <c r="EPU3" s="578"/>
      <c r="EPV3" s="578"/>
      <c r="EPW3" s="578"/>
      <c r="EPX3" s="578"/>
      <c r="EPY3" s="578"/>
      <c r="EPZ3" s="578"/>
      <c r="EQA3" s="578"/>
      <c r="EQB3" s="578"/>
      <c r="EQC3" s="578"/>
      <c r="EQD3" s="578"/>
      <c r="EQE3" s="578"/>
      <c r="EQF3" s="578"/>
      <c r="EQG3" s="578"/>
      <c r="EQH3" s="578"/>
      <c r="EQI3" s="578"/>
      <c r="EQJ3" s="578"/>
      <c r="EQK3" s="578"/>
      <c r="EQL3" s="578"/>
      <c r="EQM3" s="578"/>
      <c r="EQN3" s="578"/>
      <c r="EQO3" s="578"/>
      <c r="EQP3" s="578"/>
      <c r="EQQ3" s="578"/>
      <c r="EQR3" s="578"/>
      <c r="EQS3" s="578"/>
      <c r="EQT3" s="578"/>
      <c r="EQU3" s="578"/>
      <c r="EQV3" s="578"/>
      <c r="EQW3" s="578"/>
      <c r="EQX3" s="578"/>
      <c r="EQY3" s="578"/>
      <c r="EQZ3" s="578"/>
      <c r="ERA3" s="578"/>
      <c r="ERB3" s="578"/>
      <c r="ERC3" s="578"/>
      <c r="ERD3" s="578"/>
      <c r="ERE3" s="578"/>
      <c r="ERF3" s="578"/>
      <c r="ERG3" s="578"/>
      <c r="ERH3" s="578"/>
      <c r="ERI3" s="578"/>
      <c r="ERJ3" s="578"/>
      <c r="ERK3" s="578"/>
      <c r="ERL3" s="578"/>
      <c r="ERM3" s="578"/>
      <c r="ERN3" s="578"/>
      <c r="ERO3" s="578"/>
      <c r="ERP3" s="578"/>
      <c r="ERQ3" s="578"/>
      <c r="ERR3" s="578"/>
      <c r="ERS3" s="578"/>
      <c r="ERT3" s="578"/>
      <c r="ERU3" s="578"/>
      <c r="ERV3" s="578"/>
      <c r="ERW3" s="578"/>
      <c r="ERX3" s="578"/>
      <c r="ERY3" s="578"/>
      <c r="ERZ3" s="578"/>
      <c r="ESA3" s="578"/>
      <c r="ESB3" s="578"/>
      <c r="ESC3" s="578"/>
      <c r="ESD3" s="578"/>
      <c r="ESE3" s="578"/>
      <c r="ESF3" s="578"/>
      <c r="ESG3" s="578"/>
      <c r="ESH3" s="578"/>
      <c r="ESI3" s="578"/>
      <c r="ESJ3" s="578"/>
      <c r="ESK3" s="578"/>
      <c r="ESL3" s="578"/>
      <c r="ESM3" s="578"/>
      <c r="ESN3" s="578"/>
      <c r="ESO3" s="578"/>
      <c r="ESP3" s="578"/>
      <c r="ESQ3" s="578"/>
      <c r="ESR3" s="578"/>
      <c r="ESS3" s="578"/>
      <c r="EST3" s="578"/>
      <c r="ESU3" s="578"/>
      <c r="ESV3" s="578"/>
      <c r="ESW3" s="578"/>
      <c r="ESX3" s="578"/>
      <c r="ESY3" s="578"/>
      <c r="ESZ3" s="578"/>
      <c r="ETA3" s="578"/>
      <c r="ETB3" s="578"/>
      <c r="ETC3" s="578"/>
      <c r="ETD3" s="578"/>
      <c r="ETE3" s="578"/>
      <c r="ETF3" s="578"/>
      <c r="ETG3" s="578"/>
      <c r="ETH3" s="578"/>
      <c r="ETI3" s="578"/>
      <c r="ETJ3" s="578"/>
      <c r="ETK3" s="578"/>
      <c r="ETL3" s="578"/>
      <c r="ETM3" s="578"/>
      <c r="ETN3" s="578"/>
      <c r="ETO3" s="578"/>
      <c r="ETP3" s="578"/>
      <c r="ETQ3" s="578"/>
      <c r="ETR3" s="578"/>
      <c r="ETS3" s="578"/>
      <c r="ETT3" s="578"/>
      <c r="ETU3" s="578"/>
      <c r="ETV3" s="578"/>
      <c r="ETW3" s="578"/>
      <c r="ETX3" s="578"/>
      <c r="ETY3" s="578"/>
      <c r="ETZ3" s="578"/>
      <c r="EUA3" s="578"/>
      <c r="EUB3" s="578"/>
      <c r="EUC3" s="578"/>
      <c r="EUD3" s="578"/>
      <c r="EUE3" s="578"/>
      <c r="EUF3" s="578"/>
      <c r="EUG3" s="578"/>
      <c r="EUH3" s="578"/>
      <c r="EUI3" s="578"/>
      <c r="EUJ3" s="578"/>
      <c r="EUK3" s="578"/>
      <c r="EUL3" s="578"/>
      <c r="EUM3" s="578"/>
      <c r="EUN3" s="578"/>
      <c r="EUO3" s="578"/>
      <c r="EUP3" s="578"/>
      <c r="EUQ3" s="578"/>
      <c r="EUR3" s="578"/>
      <c r="EUS3" s="578"/>
      <c r="EUT3" s="578"/>
      <c r="EUU3" s="578"/>
      <c r="EUV3" s="578"/>
      <c r="EUW3" s="578"/>
      <c r="EUX3" s="578"/>
      <c r="EUY3" s="578"/>
      <c r="EUZ3" s="578"/>
      <c r="EVA3" s="578"/>
      <c r="EVB3" s="578"/>
      <c r="EVC3" s="578"/>
      <c r="EVD3" s="578"/>
      <c r="EVE3" s="578"/>
      <c r="EVF3" s="578"/>
      <c r="EVG3" s="578"/>
      <c r="EVH3" s="578"/>
      <c r="EVI3" s="578"/>
      <c r="EVJ3" s="578"/>
      <c r="EVK3" s="578"/>
      <c r="EVL3" s="578"/>
      <c r="EVM3" s="578"/>
      <c r="EVN3" s="578"/>
      <c r="EVO3" s="578"/>
      <c r="EVP3" s="578"/>
      <c r="EVQ3" s="578"/>
      <c r="EVR3" s="578"/>
      <c r="EVS3" s="578"/>
      <c r="EVT3" s="578"/>
      <c r="EVU3" s="578"/>
      <c r="EVV3" s="578"/>
      <c r="EVW3" s="578"/>
      <c r="EVX3" s="578"/>
      <c r="EVY3" s="578"/>
      <c r="EVZ3" s="578"/>
      <c r="EWA3" s="578"/>
      <c r="EWB3" s="578"/>
      <c r="EWC3" s="578"/>
      <c r="EWD3" s="578"/>
      <c r="EWE3" s="578"/>
      <c r="EWF3" s="578"/>
      <c r="EWG3" s="578"/>
      <c r="EWH3" s="578"/>
      <c r="EWI3" s="578"/>
      <c r="EWJ3" s="578"/>
      <c r="EWK3" s="578"/>
      <c r="EWL3" s="578"/>
      <c r="EWM3" s="578"/>
      <c r="EWN3" s="578"/>
      <c r="EWO3" s="578"/>
      <c r="EWP3" s="578"/>
      <c r="EWQ3" s="578"/>
      <c r="EWR3" s="578"/>
      <c r="EWS3" s="578"/>
      <c r="EWT3" s="578"/>
      <c r="EWU3" s="578"/>
      <c r="EWV3" s="578"/>
      <c r="EWW3" s="578"/>
      <c r="EWX3" s="578"/>
      <c r="EWY3" s="578"/>
      <c r="EWZ3" s="578"/>
      <c r="EXA3" s="578"/>
      <c r="EXB3" s="578"/>
      <c r="EXC3" s="578"/>
      <c r="EXD3" s="578"/>
      <c r="EXE3" s="578"/>
      <c r="EXF3" s="578"/>
      <c r="EXG3" s="578"/>
      <c r="EXH3" s="578"/>
      <c r="EXI3" s="578"/>
      <c r="EXJ3" s="578"/>
      <c r="EXK3" s="578"/>
      <c r="EXL3" s="578"/>
      <c r="EXM3" s="578"/>
      <c r="EXN3" s="578"/>
      <c r="EXO3" s="578"/>
      <c r="EXP3" s="578"/>
      <c r="EXQ3" s="578"/>
      <c r="EXR3" s="578"/>
      <c r="EXS3" s="578"/>
      <c r="EXT3" s="578"/>
      <c r="EXU3" s="578"/>
      <c r="EXV3" s="578"/>
      <c r="EXW3" s="578"/>
      <c r="EXX3" s="578"/>
      <c r="EXY3" s="578"/>
      <c r="EXZ3" s="578"/>
      <c r="EYA3" s="578"/>
      <c r="EYB3" s="578"/>
      <c r="EYC3" s="578"/>
      <c r="EYD3" s="578"/>
      <c r="EYE3" s="578"/>
      <c r="EYF3" s="578"/>
      <c r="EYG3" s="578"/>
      <c r="EYH3" s="578"/>
      <c r="EYI3" s="578"/>
      <c r="EYJ3" s="578"/>
      <c r="EYK3" s="578"/>
      <c r="EYL3" s="578"/>
      <c r="EYM3" s="578"/>
      <c r="EYN3" s="578"/>
      <c r="EYO3" s="578"/>
      <c r="EYP3" s="578"/>
      <c r="EYQ3" s="578"/>
      <c r="EYR3" s="578"/>
      <c r="EYS3" s="578"/>
      <c r="EYT3" s="578"/>
      <c r="EYU3" s="578"/>
      <c r="EYV3" s="578"/>
      <c r="EYW3" s="578"/>
      <c r="EYX3" s="578"/>
      <c r="EYY3" s="578"/>
      <c r="EYZ3" s="578"/>
      <c r="EZA3" s="578"/>
      <c r="EZB3" s="578"/>
      <c r="EZC3" s="578"/>
      <c r="EZD3" s="578"/>
      <c r="EZE3" s="578"/>
      <c r="EZF3" s="578"/>
      <c r="EZG3" s="578"/>
      <c r="EZH3" s="578"/>
      <c r="EZI3" s="578"/>
      <c r="EZJ3" s="578"/>
      <c r="EZK3" s="578"/>
      <c r="EZL3" s="578"/>
      <c r="EZM3" s="578"/>
      <c r="EZN3" s="578"/>
      <c r="EZO3" s="578"/>
      <c r="EZP3" s="578"/>
      <c r="EZQ3" s="578"/>
      <c r="EZR3" s="578"/>
      <c r="EZS3" s="578"/>
      <c r="EZT3" s="578"/>
      <c r="EZU3" s="578"/>
      <c r="EZV3" s="578"/>
      <c r="EZW3" s="578"/>
      <c r="EZX3" s="578"/>
      <c r="EZY3" s="578"/>
      <c r="EZZ3" s="578"/>
      <c r="FAA3" s="578"/>
      <c r="FAB3" s="578"/>
      <c r="FAC3" s="578"/>
      <c r="FAD3" s="578"/>
      <c r="FAE3" s="578"/>
      <c r="FAF3" s="578"/>
      <c r="FAG3" s="578"/>
      <c r="FAH3" s="578"/>
      <c r="FAI3" s="578"/>
      <c r="FAJ3" s="578"/>
      <c r="FAK3" s="578"/>
      <c r="FAL3" s="578"/>
      <c r="FAM3" s="578"/>
      <c r="FAN3" s="578"/>
      <c r="FAO3" s="578"/>
      <c r="FAP3" s="578"/>
      <c r="FAQ3" s="578"/>
      <c r="FAR3" s="578"/>
      <c r="FAS3" s="578"/>
      <c r="FAT3" s="578"/>
      <c r="FAU3" s="578"/>
      <c r="FAV3" s="578"/>
      <c r="FAW3" s="578"/>
      <c r="FAX3" s="578"/>
      <c r="FAY3" s="578"/>
      <c r="FAZ3" s="578"/>
      <c r="FBA3" s="578"/>
      <c r="FBB3" s="578"/>
      <c r="FBC3" s="578"/>
      <c r="FBD3" s="578"/>
      <c r="FBE3" s="578"/>
      <c r="FBF3" s="578"/>
      <c r="FBG3" s="578"/>
      <c r="FBH3" s="578"/>
      <c r="FBI3" s="578"/>
      <c r="FBJ3" s="578"/>
      <c r="FBK3" s="578"/>
      <c r="FBL3" s="578"/>
      <c r="FBM3" s="578"/>
      <c r="FBN3" s="578"/>
      <c r="FBO3" s="578"/>
      <c r="FBP3" s="578"/>
      <c r="FBQ3" s="578"/>
      <c r="FBR3" s="578"/>
      <c r="FBS3" s="578"/>
      <c r="FBT3" s="578"/>
      <c r="FBU3" s="578"/>
      <c r="FBV3" s="578"/>
      <c r="FBW3" s="578"/>
      <c r="FBX3" s="578"/>
      <c r="FBY3" s="578"/>
      <c r="FBZ3" s="578"/>
      <c r="FCA3" s="578"/>
      <c r="FCB3" s="578"/>
      <c r="FCC3" s="578"/>
      <c r="FCD3" s="578"/>
      <c r="FCE3" s="578"/>
      <c r="FCF3" s="578"/>
      <c r="FCG3" s="578"/>
      <c r="FCH3" s="578"/>
      <c r="FCI3" s="578"/>
      <c r="FCJ3" s="578"/>
      <c r="FCK3" s="578"/>
      <c r="FCL3" s="578"/>
      <c r="FCM3" s="578"/>
      <c r="FCN3" s="578"/>
      <c r="FCO3" s="578"/>
      <c r="FCP3" s="578"/>
      <c r="FCQ3" s="578"/>
      <c r="FCR3" s="578"/>
      <c r="FCS3" s="578"/>
      <c r="FCT3" s="578"/>
      <c r="FCU3" s="578"/>
      <c r="FCV3" s="578"/>
      <c r="FCW3" s="578"/>
      <c r="FCX3" s="578"/>
      <c r="FCY3" s="578"/>
      <c r="FCZ3" s="578"/>
      <c r="FDA3" s="578"/>
      <c r="FDB3" s="578"/>
      <c r="FDC3" s="578"/>
      <c r="FDD3" s="578"/>
      <c r="FDE3" s="578"/>
      <c r="FDF3" s="578"/>
      <c r="FDG3" s="578"/>
      <c r="FDH3" s="578"/>
      <c r="FDI3" s="578"/>
      <c r="FDJ3" s="578"/>
      <c r="FDK3" s="578"/>
      <c r="FDL3" s="578"/>
      <c r="FDM3" s="578"/>
      <c r="FDN3" s="578"/>
      <c r="FDO3" s="578"/>
      <c r="FDP3" s="578"/>
      <c r="FDQ3" s="578"/>
      <c r="FDR3" s="578"/>
      <c r="FDS3" s="578"/>
      <c r="FDT3" s="578"/>
      <c r="FDU3" s="578"/>
      <c r="FDV3" s="578"/>
      <c r="FDW3" s="578"/>
      <c r="FDX3" s="578"/>
      <c r="FDY3" s="578"/>
      <c r="FDZ3" s="578"/>
      <c r="FEA3" s="578"/>
      <c r="FEB3" s="578"/>
      <c r="FEC3" s="578"/>
      <c r="FED3" s="578"/>
      <c r="FEE3" s="578"/>
      <c r="FEF3" s="578"/>
      <c r="FEG3" s="578"/>
      <c r="FEH3" s="578"/>
      <c r="FEI3" s="578"/>
      <c r="FEJ3" s="578"/>
      <c r="FEK3" s="578"/>
      <c r="FEL3" s="578"/>
      <c r="FEM3" s="578"/>
      <c r="FEN3" s="578"/>
      <c r="FEO3" s="578"/>
      <c r="FEP3" s="578"/>
      <c r="FEQ3" s="578"/>
      <c r="FER3" s="578"/>
      <c r="FES3" s="578"/>
      <c r="FET3" s="578"/>
      <c r="FEU3" s="578"/>
      <c r="FEV3" s="578"/>
      <c r="FEW3" s="578"/>
      <c r="FEX3" s="578"/>
      <c r="FEY3" s="578"/>
      <c r="FEZ3" s="578"/>
      <c r="FFA3" s="578"/>
      <c r="FFB3" s="578"/>
      <c r="FFC3" s="578"/>
      <c r="FFD3" s="578"/>
      <c r="FFE3" s="578"/>
      <c r="FFF3" s="578"/>
      <c r="FFG3" s="578"/>
      <c r="FFH3" s="578"/>
      <c r="FFI3" s="578"/>
      <c r="FFJ3" s="578"/>
      <c r="FFK3" s="578"/>
      <c r="FFL3" s="578"/>
      <c r="FFM3" s="578"/>
      <c r="FFN3" s="578"/>
      <c r="FFO3" s="578"/>
      <c r="FFP3" s="578"/>
      <c r="FFQ3" s="578"/>
      <c r="FFR3" s="578"/>
      <c r="FFS3" s="578"/>
      <c r="FFT3" s="578"/>
      <c r="FFU3" s="578"/>
      <c r="FFV3" s="578"/>
      <c r="FFW3" s="578"/>
      <c r="FFX3" s="578"/>
      <c r="FFY3" s="578"/>
      <c r="FFZ3" s="578"/>
      <c r="FGA3" s="578"/>
      <c r="FGB3" s="578"/>
      <c r="FGC3" s="578"/>
      <c r="FGD3" s="578"/>
      <c r="FGE3" s="578"/>
      <c r="FGF3" s="578"/>
      <c r="FGG3" s="578"/>
      <c r="FGH3" s="578"/>
      <c r="FGI3" s="578"/>
      <c r="FGJ3" s="578"/>
      <c r="FGK3" s="578"/>
      <c r="FGL3" s="578"/>
      <c r="FGM3" s="578"/>
      <c r="FGN3" s="578"/>
      <c r="FGO3" s="578"/>
      <c r="FGP3" s="578"/>
      <c r="FGQ3" s="578"/>
      <c r="FGR3" s="578"/>
      <c r="FGS3" s="578"/>
      <c r="FGT3" s="578"/>
      <c r="FGU3" s="578"/>
      <c r="FGV3" s="578"/>
      <c r="FGW3" s="578"/>
      <c r="FGX3" s="578"/>
      <c r="FGY3" s="578"/>
      <c r="FGZ3" s="578"/>
      <c r="FHA3" s="578"/>
      <c r="FHB3" s="578"/>
      <c r="FHC3" s="578"/>
      <c r="FHD3" s="578"/>
      <c r="FHE3" s="578"/>
      <c r="FHF3" s="578"/>
      <c r="FHG3" s="578"/>
      <c r="FHH3" s="578"/>
      <c r="FHI3" s="578"/>
      <c r="FHJ3" s="578"/>
      <c r="FHK3" s="578"/>
      <c r="FHL3" s="578"/>
      <c r="FHM3" s="578"/>
      <c r="FHN3" s="578"/>
      <c r="FHO3" s="578"/>
      <c r="FHP3" s="578"/>
      <c r="FHQ3" s="578"/>
      <c r="FHR3" s="578"/>
      <c r="FHS3" s="578"/>
      <c r="FHT3" s="578"/>
      <c r="FHU3" s="578"/>
      <c r="FHV3" s="578"/>
      <c r="FHW3" s="578"/>
      <c r="FHX3" s="578"/>
      <c r="FHY3" s="578"/>
      <c r="FHZ3" s="578"/>
      <c r="FIA3" s="578"/>
      <c r="FIB3" s="578"/>
      <c r="FIC3" s="578"/>
      <c r="FID3" s="578"/>
      <c r="FIE3" s="578"/>
      <c r="FIF3" s="578"/>
      <c r="FIG3" s="578"/>
      <c r="FIH3" s="578"/>
      <c r="FII3" s="578"/>
      <c r="FIJ3" s="578"/>
      <c r="FIK3" s="578"/>
      <c r="FIL3" s="578"/>
      <c r="FIM3" s="578"/>
      <c r="FIN3" s="578"/>
      <c r="FIO3" s="578"/>
      <c r="FIP3" s="578"/>
      <c r="FIQ3" s="578"/>
      <c r="FIR3" s="578"/>
      <c r="FIS3" s="578"/>
      <c r="FIT3" s="578"/>
      <c r="FIU3" s="578"/>
      <c r="FIV3" s="578"/>
      <c r="FIW3" s="578"/>
      <c r="FIX3" s="578"/>
      <c r="FIY3" s="578"/>
      <c r="FIZ3" s="578"/>
      <c r="FJA3" s="578"/>
      <c r="FJB3" s="578"/>
      <c r="FJC3" s="578"/>
      <c r="FJD3" s="578"/>
      <c r="FJE3" s="578"/>
      <c r="FJF3" s="578"/>
      <c r="FJG3" s="578"/>
      <c r="FJH3" s="578"/>
      <c r="FJI3" s="578"/>
      <c r="FJJ3" s="578"/>
      <c r="FJK3" s="578"/>
      <c r="FJL3" s="578"/>
      <c r="FJM3" s="578"/>
      <c r="FJN3" s="578"/>
      <c r="FJO3" s="578"/>
      <c r="FJP3" s="578"/>
      <c r="FJQ3" s="578"/>
      <c r="FJR3" s="578"/>
      <c r="FJS3" s="578"/>
      <c r="FJT3" s="578"/>
      <c r="FJU3" s="578"/>
      <c r="FJV3" s="578"/>
      <c r="FJW3" s="578"/>
      <c r="FJX3" s="578"/>
      <c r="FJY3" s="578"/>
      <c r="FJZ3" s="578"/>
      <c r="FKA3" s="578"/>
      <c r="FKB3" s="578"/>
      <c r="FKC3" s="578"/>
      <c r="FKD3" s="578"/>
      <c r="FKE3" s="578"/>
      <c r="FKF3" s="578"/>
      <c r="FKG3" s="578"/>
      <c r="FKH3" s="578"/>
      <c r="FKI3" s="578"/>
      <c r="FKJ3" s="578"/>
      <c r="FKK3" s="578"/>
      <c r="FKL3" s="578"/>
      <c r="FKM3" s="578"/>
      <c r="FKN3" s="578"/>
      <c r="FKO3" s="578"/>
      <c r="FKP3" s="578"/>
      <c r="FKQ3" s="578"/>
      <c r="FKR3" s="578"/>
      <c r="FKS3" s="578"/>
      <c r="FKT3" s="578"/>
      <c r="FKU3" s="578"/>
      <c r="FKV3" s="578"/>
      <c r="FKW3" s="578"/>
      <c r="FKX3" s="578"/>
      <c r="FKY3" s="578"/>
      <c r="FKZ3" s="578"/>
      <c r="FLA3" s="578"/>
      <c r="FLB3" s="578"/>
      <c r="FLC3" s="578"/>
      <c r="FLD3" s="578"/>
      <c r="FLE3" s="578"/>
      <c r="FLF3" s="578"/>
      <c r="FLG3" s="578"/>
      <c r="FLH3" s="578"/>
      <c r="FLI3" s="578"/>
      <c r="FLJ3" s="578"/>
      <c r="FLK3" s="578"/>
      <c r="FLL3" s="578"/>
      <c r="FLM3" s="578"/>
      <c r="FLN3" s="578"/>
      <c r="FLO3" s="578"/>
      <c r="FLP3" s="578"/>
      <c r="FLQ3" s="578"/>
      <c r="FLR3" s="578"/>
      <c r="FLS3" s="578"/>
      <c r="FLT3" s="578"/>
      <c r="FLU3" s="578"/>
      <c r="FLV3" s="578"/>
      <c r="FLW3" s="578"/>
      <c r="FLX3" s="578"/>
      <c r="FLY3" s="578"/>
      <c r="FLZ3" s="578"/>
      <c r="FMA3" s="578"/>
      <c r="FMB3" s="578"/>
      <c r="FMC3" s="578"/>
      <c r="FMD3" s="578"/>
      <c r="FME3" s="578"/>
      <c r="FMF3" s="578"/>
      <c r="FMG3" s="578"/>
      <c r="FMH3" s="578"/>
      <c r="FMI3" s="578"/>
      <c r="FMJ3" s="578"/>
      <c r="FMK3" s="578"/>
      <c r="FML3" s="578"/>
      <c r="FMM3" s="578"/>
      <c r="FMN3" s="578"/>
      <c r="FMO3" s="578"/>
      <c r="FMP3" s="578"/>
      <c r="FMQ3" s="578"/>
      <c r="FMR3" s="578"/>
      <c r="FMS3" s="578"/>
      <c r="FMT3" s="578"/>
      <c r="FMU3" s="578"/>
      <c r="FMV3" s="578"/>
      <c r="FMW3" s="578"/>
      <c r="FMX3" s="578"/>
      <c r="FMY3" s="578"/>
      <c r="FMZ3" s="578"/>
      <c r="FNA3" s="578"/>
      <c r="FNB3" s="578"/>
      <c r="FNC3" s="578"/>
      <c r="FND3" s="578"/>
      <c r="FNE3" s="578"/>
      <c r="FNF3" s="578"/>
      <c r="FNG3" s="578"/>
      <c r="FNH3" s="578"/>
      <c r="FNI3" s="578"/>
      <c r="FNJ3" s="578"/>
      <c r="FNK3" s="578"/>
      <c r="FNL3" s="578"/>
      <c r="FNM3" s="578"/>
      <c r="FNN3" s="578"/>
      <c r="FNO3" s="578"/>
      <c r="FNP3" s="578"/>
      <c r="FNQ3" s="578"/>
      <c r="FNR3" s="578"/>
      <c r="FNS3" s="578"/>
      <c r="FNT3" s="578"/>
      <c r="FNU3" s="578"/>
      <c r="FNV3" s="578"/>
      <c r="FNW3" s="578"/>
      <c r="FNX3" s="578"/>
      <c r="FNY3" s="578"/>
      <c r="FNZ3" s="578"/>
      <c r="FOA3" s="578"/>
      <c r="FOB3" s="578"/>
      <c r="FOC3" s="578"/>
      <c r="FOD3" s="578"/>
      <c r="FOE3" s="578"/>
      <c r="FOF3" s="578"/>
      <c r="FOG3" s="578"/>
      <c r="FOH3" s="578"/>
      <c r="FOI3" s="578"/>
      <c r="FOJ3" s="578"/>
      <c r="FOK3" s="578"/>
      <c r="FOL3" s="578"/>
      <c r="FOM3" s="578"/>
      <c r="FON3" s="578"/>
      <c r="FOO3" s="578"/>
      <c r="FOP3" s="578"/>
      <c r="FOQ3" s="578"/>
      <c r="FOR3" s="578"/>
      <c r="FOS3" s="578"/>
      <c r="FOT3" s="578"/>
      <c r="FOU3" s="578"/>
      <c r="FOV3" s="578"/>
      <c r="FOW3" s="578"/>
      <c r="FOX3" s="578"/>
      <c r="FOY3" s="578"/>
      <c r="FOZ3" s="578"/>
      <c r="FPA3" s="578"/>
      <c r="FPB3" s="578"/>
      <c r="FPC3" s="578"/>
      <c r="FPD3" s="578"/>
      <c r="FPE3" s="578"/>
      <c r="FPF3" s="578"/>
      <c r="FPG3" s="578"/>
      <c r="FPH3" s="578"/>
      <c r="FPI3" s="578"/>
      <c r="FPJ3" s="578"/>
      <c r="FPK3" s="578"/>
      <c r="FPL3" s="578"/>
      <c r="FPM3" s="578"/>
      <c r="FPN3" s="578"/>
      <c r="FPO3" s="578"/>
      <c r="FPP3" s="578"/>
      <c r="FPQ3" s="578"/>
      <c r="FPR3" s="578"/>
      <c r="FPS3" s="578"/>
      <c r="FPT3" s="578"/>
      <c r="FPU3" s="578"/>
      <c r="FPV3" s="578"/>
      <c r="FPW3" s="578"/>
      <c r="FPX3" s="578"/>
      <c r="FPY3" s="578"/>
      <c r="FPZ3" s="578"/>
      <c r="FQA3" s="578"/>
      <c r="FQB3" s="578"/>
      <c r="FQC3" s="578"/>
      <c r="FQD3" s="578"/>
      <c r="FQE3" s="578"/>
      <c r="FQF3" s="578"/>
      <c r="FQG3" s="578"/>
      <c r="FQH3" s="578"/>
      <c r="FQI3" s="578"/>
      <c r="FQJ3" s="578"/>
      <c r="FQK3" s="578"/>
      <c r="FQL3" s="578"/>
      <c r="FQM3" s="578"/>
      <c r="FQN3" s="578"/>
      <c r="FQO3" s="578"/>
      <c r="FQP3" s="578"/>
      <c r="FQQ3" s="578"/>
      <c r="FQR3" s="578"/>
      <c r="FQS3" s="578"/>
      <c r="FQT3" s="578"/>
      <c r="FQU3" s="578"/>
      <c r="FQV3" s="578"/>
      <c r="FQW3" s="578"/>
      <c r="FQX3" s="578"/>
      <c r="FQY3" s="578"/>
      <c r="FQZ3" s="578"/>
      <c r="FRA3" s="578"/>
      <c r="FRB3" s="578"/>
      <c r="FRC3" s="578"/>
      <c r="FRD3" s="578"/>
      <c r="FRE3" s="578"/>
      <c r="FRF3" s="578"/>
      <c r="FRG3" s="578"/>
      <c r="FRH3" s="578"/>
      <c r="FRI3" s="578"/>
      <c r="FRJ3" s="578"/>
      <c r="FRK3" s="578"/>
      <c r="FRL3" s="578"/>
      <c r="FRM3" s="578"/>
      <c r="FRN3" s="578"/>
      <c r="FRO3" s="578"/>
      <c r="FRP3" s="578"/>
      <c r="FRQ3" s="578"/>
      <c r="FRR3" s="578"/>
      <c r="FRS3" s="578"/>
      <c r="FRT3" s="578"/>
      <c r="FRU3" s="578"/>
      <c r="FRV3" s="578"/>
      <c r="FRW3" s="578"/>
      <c r="FRX3" s="578"/>
      <c r="FRY3" s="578"/>
      <c r="FRZ3" s="578"/>
      <c r="FSA3" s="578"/>
      <c r="FSB3" s="578"/>
      <c r="FSC3" s="578"/>
      <c r="FSD3" s="578"/>
      <c r="FSE3" s="578"/>
      <c r="FSF3" s="578"/>
      <c r="FSG3" s="578"/>
      <c r="FSH3" s="578"/>
      <c r="FSI3" s="578"/>
      <c r="FSJ3" s="578"/>
      <c r="FSK3" s="578"/>
      <c r="FSL3" s="578"/>
      <c r="FSM3" s="578"/>
      <c r="FSN3" s="578"/>
      <c r="FSO3" s="578"/>
      <c r="FSP3" s="578"/>
      <c r="FSQ3" s="578"/>
      <c r="FSR3" s="578"/>
      <c r="FSS3" s="578"/>
      <c r="FST3" s="578"/>
      <c r="FSU3" s="578"/>
      <c r="FSV3" s="578"/>
      <c r="FSW3" s="578"/>
      <c r="FSX3" s="578"/>
      <c r="FSY3" s="578"/>
      <c r="FSZ3" s="578"/>
      <c r="FTA3" s="578"/>
      <c r="FTB3" s="578"/>
      <c r="FTC3" s="578"/>
      <c r="FTD3" s="578"/>
      <c r="FTE3" s="578"/>
      <c r="FTF3" s="578"/>
      <c r="FTG3" s="578"/>
      <c r="FTH3" s="578"/>
      <c r="FTI3" s="578"/>
      <c r="FTJ3" s="578"/>
      <c r="FTK3" s="578"/>
      <c r="FTL3" s="578"/>
      <c r="FTM3" s="578"/>
      <c r="FTN3" s="578"/>
      <c r="FTO3" s="578"/>
      <c r="FTP3" s="578"/>
      <c r="FTQ3" s="578"/>
      <c r="FTR3" s="578"/>
      <c r="FTS3" s="578"/>
      <c r="FTT3" s="578"/>
      <c r="FTU3" s="578"/>
      <c r="FTV3" s="578"/>
      <c r="FTW3" s="578"/>
      <c r="FTX3" s="578"/>
      <c r="FTY3" s="578"/>
      <c r="FTZ3" s="578"/>
      <c r="FUA3" s="578"/>
      <c r="FUB3" s="578"/>
      <c r="FUC3" s="578"/>
      <c r="FUD3" s="578"/>
      <c r="FUE3" s="578"/>
      <c r="FUF3" s="578"/>
      <c r="FUG3" s="578"/>
      <c r="FUH3" s="578"/>
      <c r="FUI3" s="578"/>
      <c r="FUJ3" s="578"/>
      <c r="FUK3" s="578"/>
      <c r="FUL3" s="578"/>
      <c r="FUM3" s="578"/>
      <c r="FUN3" s="578"/>
      <c r="FUO3" s="578"/>
      <c r="FUP3" s="578"/>
      <c r="FUQ3" s="578"/>
      <c r="FUR3" s="578"/>
      <c r="FUS3" s="578"/>
      <c r="FUT3" s="578"/>
      <c r="FUU3" s="578"/>
      <c r="FUV3" s="578"/>
      <c r="FUW3" s="578"/>
      <c r="FUX3" s="578"/>
      <c r="FUY3" s="578"/>
      <c r="FUZ3" s="578"/>
      <c r="FVA3" s="578"/>
      <c r="FVB3" s="578"/>
      <c r="FVC3" s="578"/>
      <c r="FVD3" s="578"/>
      <c r="FVE3" s="578"/>
      <c r="FVF3" s="578"/>
      <c r="FVG3" s="578"/>
      <c r="FVH3" s="578"/>
      <c r="FVI3" s="578"/>
      <c r="FVJ3" s="578"/>
      <c r="FVK3" s="578"/>
      <c r="FVL3" s="578"/>
      <c r="FVM3" s="578"/>
      <c r="FVN3" s="578"/>
      <c r="FVO3" s="578"/>
      <c r="FVP3" s="578"/>
      <c r="FVQ3" s="578"/>
      <c r="FVR3" s="578"/>
      <c r="FVS3" s="578"/>
      <c r="FVT3" s="578"/>
      <c r="FVU3" s="578"/>
      <c r="FVV3" s="578"/>
      <c r="FVW3" s="578"/>
      <c r="FVX3" s="578"/>
      <c r="FVY3" s="578"/>
      <c r="FVZ3" s="578"/>
      <c r="FWA3" s="578"/>
      <c r="FWB3" s="578"/>
      <c r="FWC3" s="578"/>
      <c r="FWD3" s="578"/>
      <c r="FWE3" s="578"/>
      <c r="FWF3" s="578"/>
      <c r="FWG3" s="578"/>
      <c r="FWH3" s="578"/>
      <c r="FWI3" s="578"/>
      <c r="FWJ3" s="578"/>
      <c r="FWK3" s="578"/>
      <c r="FWL3" s="578"/>
      <c r="FWM3" s="578"/>
      <c r="FWN3" s="578"/>
      <c r="FWO3" s="578"/>
      <c r="FWP3" s="578"/>
      <c r="FWQ3" s="578"/>
      <c r="FWR3" s="578"/>
      <c r="FWS3" s="578"/>
      <c r="FWT3" s="578"/>
      <c r="FWU3" s="578"/>
      <c r="FWV3" s="578"/>
      <c r="FWW3" s="578"/>
      <c r="FWX3" s="578"/>
      <c r="FWY3" s="578"/>
      <c r="FWZ3" s="578"/>
      <c r="FXA3" s="578"/>
      <c r="FXB3" s="578"/>
      <c r="FXC3" s="578"/>
      <c r="FXD3" s="578"/>
      <c r="FXE3" s="578"/>
      <c r="FXF3" s="578"/>
      <c r="FXG3" s="578"/>
      <c r="FXH3" s="578"/>
      <c r="FXI3" s="578"/>
      <c r="FXJ3" s="578"/>
      <c r="FXK3" s="578"/>
      <c r="FXL3" s="578"/>
      <c r="FXM3" s="578"/>
      <c r="FXN3" s="578"/>
      <c r="FXO3" s="578"/>
      <c r="FXP3" s="578"/>
      <c r="FXQ3" s="578"/>
      <c r="FXR3" s="578"/>
      <c r="FXS3" s="578"/>
      <c r="FXT3" s="578"/>
      <c r="FXU3" s="578"/>
      <c r="FXV3" s="578"/>
      <c r="FXW3" s="578"/>
      <c r="FXX3" s="578"/>
      <c r="FXY3" s="578"/>
      <c r="FXZ3" s="578"/>
      <c r="FYA3" s="578"/>
      <c r="FYB3" s="578"/>
      <c r="FYC3" s="578"/>
      <c r="FYD3" s="578"/>
      <c r="FYE3" s="578"/>
      <c r="FYF3" s="578"/>
      <c r="FYG3" s="578"/>
      <c r="FYH3" s="578"/>
      <c r="FYI3" s="578"/>
      <c r="FYJ3" s="578"/>
      <c r="FYK3" s="578"/>
      <c r="FYL3" s="578"/>
      <c r="FYM3" s="578"/>
      <c r="FYN3" s="578"/>
      <c r="FYO3" s="578"/>
      <c r="FYP3" s="578"/>
      <c r="FYQ3" s="578"/>
      <c r="FYR3" s="578"/>
      <c r="FYS3" s="578"/>
      <c r="FYT3" s="578"/>
      <c r="FYU3" s="578"/>
      <c r="FYV3" s="578"/>
      <c r="FYW3" s="578"/>
      <c r="FYX3" s="578"/>
      <c r="FYY3" s="578"/>
      <c r="FYZ3" s="578"/>
      <c r="FZA3" s="578"/>
      <c r="FZB3" s="578"/>
      <c r="FZC3" s="578"/>
      <c r="FZD3" s="578"/>
      <c r="FZE3" s="578"/>
      <c r="FZF3" s="578"/>
      <c r="FZG3" s="578"/>
      <c r="FZH3" s="578"/>
      <c r="FZI3" s="578"/>
      <c r="FZJ3" s="578"/>
      <c r="FZK3" s="578"/>
      <c r="FZL3" s="578"/>
      <c r="FZM3" s="578"/>
      <c r="FZN3" s="578"/>
      <c r="FZO3" s="578"/>
      <c r="FZP3" s="578"/>
      <c r="FZQ3" s="578"/>
      <c r="FZR3" s="578"/>
      <c r="FZS3" s="578"/>
      <c r="FZT3" s="578"/>
      <c r="FZU3" s="578"/>
      <c r="FZV3" s="578"/>
      <c r="FZW3" s="578"/>
      <c r="FZX3" s="578"/>
      <c r="FZY3" s="578"/>
      <c r="FZZ3" s="578"/>
      <c r="GAA3" s="578"/>
      <c r="GAB3" s="578"/>
      <c r="GAC3" s="578"/>
      <c r="GAD3" s="578"/>
      <c r="GAE3" s="578"/>
      <c r="GAF3" s="578"/>
      <c r="GAG3" s="578"/>
      <c r="GAH3" s="578"/>
      <c r="GAI3" s="578"/>
      <c r="GAJ3" s="578"/>
      <c r="GAK3" s="578"/>
      <c r="GAL3" s="578"/>
      <c r="GAM3" s="578"/>
      <c r="GAN3" s="578"/>
      <c r="GAO3" s="578"/>
      <c r="GAP3" s="578"/>
      <c r="GAQ3" s="578"/>
      <c r="GAR3" s="578"/>
      <c r="GAS3" s="578"/>
      <c r="GAT3" s="578"/>
      <c r="GAU3" s="578"/>
      <c r="GAV3" s="578"/>
      <c r="GAW3" s="578"/>
      <c r="GAX3" s="578"/>
      <c r="GAY3" s="578"/>
      <c r="GAZ3" s="578"/>
      <c r="GBA3" s="578"/>
      <c r="GBB3" s="578"/>
      <c r="GBC3" s="578"/>
      <c r="GBD3" s="578"/>
      <c r="GBE3" s="578"/>
      <c r="GBF3" s="578"/>
      <c r="GBG3" s="578"/>
      <c r="GBH3" s="578"/>
      <c r="GBI3" s="578"/>
      <c r="GBJ3" s="578"/>
      <c r="GBK3" s="578"/>
      <c r="GBL3" s="578"/>
      <c r="GBM3" s="578"/>
      <c r="GBN3" s="578"/>
      <c r="GBO3" s="578"/>
      <c r="GBP3" s="578"/>
      <c r="GBQ3" s="578"/>
      <c r="GBR3" s="578"/>
      <c r="GBS3" s="578"/>
      <c r="GBT3" s="578"/>
      <c r="GBU3" s="578"/>
      <c r="GBV3" s="578"/>
      <c r="GBW3" s="578"/>
      <c r="GBX3" s="578"/>
      <c r="GBY3" s="578"/>
      <c r="GBZ3" s="578"/>
      <c r="GCA3" s="578"/>
      <c r="GCB3" s="578"/>
      <c r="GCC3" s="578"/>
      <c r="GCD3" s="578"/>
      <c r="GCE3" s="578"/>
      <c r="GCF3" s="578"/>
      <c r="GCG3" s="578"/>
      <c r="GCH3" s="578"/>
      <c r="GCI3" s="578"/>
      <c r="GCJ3" s="578"/>
      <c r="GCK3" s="578"/>
      <c r="GCL3" s="578"/>
      <c r="GCM3" s="578"/>
      <c r="GCN3" s="578"/>
      <c r="GCO3" s="578"/>
      <c r="GCP3" s="578"/>
      <c r="GCQ3" s="578"/>
      <c r="GCR3" s="578"/>
      <c r="GCS3" s="578"/>
      <c r="GCT3" s="578"/>
      <c r="GCU3" s="578"/>
      <c r="GCV3" s="578"/>
      <c r="GCW3" s="578"/>
      <c r="GCX3" s="578"/>
      <c r="GCY3" s="578"/>
      <c r="GCZ3" s="578"/>
      <c r="GDA3" s="578"/>
      <c r="GDB3" s="578"/>
      <c r="GDC3" s="578"/>
      <c r="GDD3" s="578"/>
      <c r="GDE3" s="578"/>
      <c r="GDF3" s="578"/>
      <c r="GDG3" s="578"/>
      <c r="GDH3" s="578"/>
      <c r="GDI3" s="578"/>
      <c r="GDJ3" s="578"/>
      <c r="GDK3" s="578"/>
      <c r="GDL3" s="578"/>
      <c r="GDM3" s="578"/>
      <c r="GDN3" s="578"/>
      <c r="GDO3" s="578"/>
      <c r="GDP3" s="578"/>
      <c r="GDQ3" s="578"/>
      <c r="GDR3" s="578"/>
      <c r="GDS3" s="578"/>
      <c r="GDT3" s="578"/>
      <c r="GDU3" s="578"/>
      <c r="GDV3" s="578"/>
      <c r="GDW3" s="578"/>
      <c r="GDX3" s="578"/>
      <c r="GDY3" s="578"/>
      <c r="GDZ3" s="578"/>
      <c r="GEA3" s="578"/>
      <c r="GEB3" s="578"/>
      <c r="GEC3" s="578"/>
      <c r="GED3" s="578"/>
      <c r="GEE3" s="578"/>
      <c r="GEF3" s="578"/>
      <c r="GEG3" s="578"/>
      <c r="GEH3" s="578"/>
      <c r="GEI3" s="578"/>
      <c r="GEJ3" s="578"/>
      <c r="GEK3" s="578"/>
      <c r="GEL3" s="578"/>
      <c r="GEM3" s="578"/>
      <c r="GEN3" s="578"/>
      <c r="GEO3" s="578"/>
      <c r="GEP3" s="578"/>
      <c r="GEQ3" s="578"/>
      <c r="GER3" s="578"/>
      <c r="GES3" s="578"/>
      <c r="GET3" s="578"/>
      <c r="GEU3" s="578"/>
      <c r="GEV3" s="578"/>
      <c r="GEW3" s="578"/>
      <c r="GEX3" s="578"/>
      <c r="GEY3" s="578"/>
      <c r="GEZ3" s="578"/>
      <c r="GFA3" s="578"/>
      <c r="GFB3" s="578"/>
      <c r="GFC3" s="578"/>
      <c r="GFD3" s="578"/>
      <c r="GFE3" s="578"/>
      <c r="GFF3" s="578"/>
      <c r="GFG3" s="578"/>
      <c r="GFH3" s="578"/>
      <c r="GFI3" s="578"/>
      <c r="GFJ3" s="578"/>
      <c r="GFK3" s="578"/>
      <c r="GFL3" s="578"/>
      <c r="GFM3" s="578"/>
      <c r="GFN3" s="578"/>
      <c r="GFO3" s="578"/>
      <c r="GFP3" s="578"/>
      <c r="GFQ3" s="578"/>
      <c r="GFR3" s="578"/>
      <c r="GFS3" s="578"/>
      <c r="GFT3" s="578"/>
      <c r="GFU3" s="578"/>
      <c r="GFV3" s="578"/>
      <c r="GFW3" s="578"/>
      <c r="GFX3" s="578"/>
      <c r="GFY3" s="578"/>
      <c r="GFZ3" s="578"/>
      <c r="GGA3" s="578"/>
      <c r="GGB3" s="578"/>
      <c r="GGC3" s="578"/>
      <c r="GGD3" s="578"/>
      <c r="GGE3" s="578"/>
      <c r="GGF3" s="578"/>
      <c r="GGG3" s="578"/>
      <c r="GGH3" s="578"/>
      <c r="GGI3" s="578"/>
      <c r="GGJ3" s="578"/>
      <c r="GGK3" s="578"/>
      <c r="GGL3" s="578"/>
      <c r="GGM3" s="578"/>
      <c r="GGN3" s="578"/>
      <c r="GGO3" s="578"/>
      <c r="GGP3" s="578"/>
      <c r="GGQ3" s="578"/>
      <c r="GGR3" s="578"/>
      <c r="GGS3" s="578"/>
      <c r="GGT3" s="578"/>
      <c r="GGU3" s="578"/>
      <c r="GGV3" s="578"/>
      <c r="GGW3" s="578"/>
      <c r="GGX3" s="578"/>
      <c r="GGY3" s="578"/>
      <c r="GGZ3" s="578"/>
      <c r="GHA3" s="578"/>
      <c r="GHB3" s="578"/>
      <c r="GHC3" s="578"/>
      <c r="GHD3" s="578"/>
      <c r="GHE3" s="578"/>
      <c r="GHF3" s="578"/>
      <c r="GHG3" s="578"/>
      <c r="GHH3" s="578"/>
      <c r="GHI3" s="578"/>
      <c r="GHJ3" s="578"/>
      <c r="GHK3" s="578"/>
      <c r="GHL3" s="578"/>
      <c r="GHM3" s="578"/>
      <c r="GHN3" s="578"/>
      <c r="GHO3" s="578"/>
      <c r="GHP3" s="578"/>
      <c r="GHQ3" s="578"/>
      <c r="GHR3" s="578"/>
      <c r="GHS3" s="578"/>
      <c r="GHT3" s="578"/>
      <c r="GHU3" s="578"/>
      <c r="GHV3" s="578"/>
      <c r="GHW3" s="578"/>
      <c r="GHX3" s="578"/>
      <c r="GHY3" s="578"/>
      <c r="GHZ3" s="578"/>
      <c r="GIA3" s="578"/>
      <c r="GIB3" s="578"/>
      <c r="GIC3" s="578"/>
      <c r="GID3" s="578"/>
      <c r="GIE3" s="578"/>
      <c r="GIF3" s="578"/>
      <c r="GIG3" s="578"/>
      <c r="GIH3" s="578"/>
      <c r="GII3" s="578"/>
      <c r="GIJ3" s="578"/>
      <c r="GIK3" s="578"/>
      <c r="GIL3" s="578"/>
      <c r="GIM3" s="578"/>
      <c r="GIN3" s="578"/>
      <c r="GIO3" s="578"/>
      <c r="GIP3" s="578"/>
      <c r="GIQ3" s="578"/>
      <c r="GIR3" s="578"/>
      <c r="GIS3" s="578"/>
      <c r="GIT3" s="578"/>
      <c r="GIU3" s="578"/>
      <c r="GIV3" s="578"/>
      <c r="GIW3" s="578"/>
      <c r="GIX3" s="578"/>
      <c r="GIY3" s="578"/>
      <c r="GIZ3" s="578"/>
      <c r="GJA3" s="578"/>
      <c r="GJB3" s="578"/>
      <c r="GJC3" s="578"/>
      <c r="GJD3" s="578"/>
      <c r="GJE3" s="578"/>
      <c r="GJF3" s="578"/>
      <c r="GJG3" s="578"/>
      <c r="GJH3" s="578"/>
      <c r="GJI3" s="578"/>
      <c r="GJJ3" s="578"/>
      <c r="GJK3" s="578"/>
      <c r="GJL3" s="578"/>
      <c r="GJM3" s="578"/>
      <c r="GJN3" s="578"/>
      <c r="GJO3" s="578"/>
      <c r="GJP3" s="578"/>
      <c r="GJQ3" s="578"/>
      <c r="GJR3" s="578"/>
      <c r="GJS3" s="578"/>
      <c r="GJT3" s="578"/>
      <c r="GJU3" s="578"/>
      <c r="GJV3" s="578"/>
      <c r="GJW3" s="578"/>
      <c r="GJX3" s="578"/>
      <c r="GJY3" s="578"/>
      <c r="GJZ3" s="578"/>
      <c r="GKA3" s="578"/>
      <c r="GKB3" s="578"/>
      <c r="GKC3" s="578"/>
      <c r="GKD3" s="578"/>
      <c r="GKE3" s="578"/>
      <c r="GKF3" s="578"/>
      <c r="GKG3" s="578"/>
      <c r="GKH3" s="578"/>
      <c r="GKI3" s="578"/>
      <c r="GKJ3" s="578"/>
      <c r="GKK3" s="578"/>
      <c r="GKL3" s="578"/>
      <c r="GKM3" s="578"/>
      <c r="GKN3" s="578"/>
      <c r="GKO3" s="578"/>
      <c r="GKP3" s="578"/>
      <c r="GKQ3" s="578"/>
      <c r="GKR3" s="578"/>
      <c r="GKS3" s="578"/>
      <c r="GKT3" s="578"/>
      <c r="GKU3" s="578"/>
      <c r="GKV3" s="578"/>
      <c r="GKW3" s="578"/>
      <c r="GKX3" s="578"/>
      <c r="GKY3" s="578"/>
      <c r="GKZ3" s="578"/>
      <c r="GLA3" s="578"/>
      <c r="GLB3" s="578"/>
      <c r="GLC3" s="578"/>
      <c r="GLD3" s="578"/>
      <c r="GLE3" s="578"/>
      <c r="GLF3" s="578"/>
      <c r="GLG3" s="578"/>
      <c r="GLH3" s="578"/>
      <c r="GLI3" s="578"/>
      <c r="GLJ3" s="578"/>
      <c r="GLK3" s="578"/>
      <c r="GLL3" s="578"/>
      <c r="GLM3" s="578"/>
      <c r="GLN3" s="578"/>
      <c r="GLO3" s="578"/>
      <c r="GLP3" s="578"/>
      <c r="GLQ3" s="578"/>
      <c r="GLR3" s="578"/>
      <c r="GLS3" s="578"/>
      <c r="GLT3" s="578"/>
      <c r="GLU3" s="578"/>
      <c r="GLV3" s="578"/>
      <c r="GLW3" s="578"/>
      <c r="GLX3" s="578"/>
      <c r="GLY3" s="578"/>
      <c r="GLZ3" s="578"/>
      <c r="GMA3" s="578"/>
      <c r="GMB3" s="578"/>
      <c r="GMC3" s="578"/>
      <c r="GMD3" s="578"/>
      <c r="GME3" s="578"/>
      <c r="GMF3" s="578"/>
      <c r="GMG3" s="578"/>
      <c r="GMH3" s="578"/>
      <c r="GMI3" s="578"/>
      <c r="GMJ3" s="578"/>
      <c r="GMK3" s="578"/>
      <c r="GML3" s="578"/>
      <c r="GMM3" s="578"/>
      <c r="GMN3" s="578"/>
      <c r="GMO3" s="578"/>
      <c r="GMP3" s="578"/>
      <c r="GMQ3" s="578"/>
      <c r="GMR3" s="578"/>
      <c r="GMS3" s="578"/>
      <c r="GMT3" s="578"/>
      <c r="GMU3" s="578"/>
      <c r="GMV3" s="578"/>
      <c r="GMW3" s="578"/>
      <c r="GMX3" s="578"/>
      <c r="GMY3" s="578"/>
      <c r="GMZ3" s="578"/>
      <c r="GNA3" s="578"/>
      <c r="GNB3" s="578"/>
      <c r="GNC3" s="578"/>
      <c r="GND3" s="578"/>
      <c r="GNE3" s="578"/>
      <c r="GNF3" s="578"/>
      <c r="GNG3" s="578"/>
      <c r="GNH3" s="578"/>
      <c r="GNI3" s="578"/>
      <c r="GNJ3" s="578"/>
      <c r="GNK3" s="578"/>
      <c r="GNL3" s="578"/>
      <c r="GNM3" s="578"/>
      <c r="GNN3" s="578"/>
      <c r="GNO3" s="578"/>
      <c r="GNP3" s="578"/>
      <c r="GNQ3" s="578"/>
      <c r="GNR3" s="578"/>
      <c r="GNS3" s="578"/>
      <c r="GNT3" s="578"/>
      <c r="GNU3" s="578"/>
      <c r="GNV3" s="578"/>
      <c r="GNW3" s="578"/>
      <c r="GNX3" s="578"/>
      <c r="GNY3" s="578"/>
      <c r="GNZ3" s="578"/>
      <c r="GOA3" s="578"/>
      <c r="GOB3" s="578"/>
      <c r="GOC3" s="578"/>
      <c r="GOD3" s="578"/>
      <c r="GOE3" s="578"/>
      <c r="GOF3" s="578"/>
      <c r="GOG3" s="578"/>
      <c r="GOH3" s="578"/>
      <c r="GOI3" s="578"/>
      <c r="GOJ3" s="578"/>
      <c r="GOK3" s="578"/>
      <c r="GOL3" s="578"/>
      <c r="GOM3" s="578"/>
      <c r="GON3" s="578"/>
      <c r="GOO3" s="578"/>
      <c r="GOP3" s="578"/>
      <c r="GOQ3" s="578"/>
      <c r="GOR3" s="578"/>
      <c r="GOS3" s="578"/>
      <c r="GOT3" s="578"/>
      <c r="GOU3" s="578"/>
      <c r="GOV3" s="578"/>
      <c r="GOW3" s="578"/>
      <c r="GOX3" s="578"/>
      <c r="GOY3" s="578"/>
      <c r="GOZ3" s="578"/>
      <c r="GPA3" s="578"/>
      <c r="GPB3" s="578"/>
      <c r="GPC3" s="578"/>
      <c r="GPD3" s="578"/>
      <c r="GPE3" s="578"/>
      <c r="GPF3" s="578"/>
      <c r="GPG3" s="578"/>
      <c r="GPH3" s="578"/>
      <c r="GPI3" s="578"/>
      <c r="GPJ3" s="578"/>
      <c r="GPK3" s="578"/>
      <c r="GPL3" s="578"/>
      <c r="GPM3" s="578"/>
      <c r="GPN3" s="578"/>
      <c r="GPO3" s="578"/>
      <c r="GPP3" s="578"/>
      <c r="GPQ3" s="578"/>
      <c r="GPR3" s="578"/>
      <c r="GPS3" s="578"/>
      <c r="GPT3" s="578"/>
      <c r="GPU3" s="578"/>
      <c r="GPV3" s="578"/>
      <c r="GPW3" s="578"/>
      <c r="GPX3" s="578"/>
      <c r="GPY3" s="578"/>
      <c r="GPZ3" s="578"/>
      <c r="GQA3" s="578"/>
      <c r="GQB3" s="578"/>
      <c r="GQC3" s="578"/>
      <c r="GQD3" s="578"/>
      <c r="GQE3" s="578"/>
      <c r="GQF3" s="578"/>
      <c r="GQG3" s="578"/>
      <c r="GQH3" s="578"/>
      <c r="GQI3" s="578"/>
      <c r="GQJ3" s="578"/>
      <c r="GQK3" s="578"/>
      <c r="GQL3" s="578"/>
      <c r="GQM3" s="578"/>
      <c r="GQN3" s="578"/>
      <c r="GQO3" s="578"/>
      <c r="GQP3" s="578"/>
      <c r="GQQ3" s="578"/>
      <c r="GQR3" s="578"/>
      <c r="GQS3" s="578"/>
      <c r="GQT3" s="578"/>
      <c r="GQU3" s="578"/>
      <c r="GQV3" s="578"/>
      <c r="GQW3" s="578"/>
      <c r="GQX3" s="578"/>
      <c r="GQY3" s="578"/>
      <c r="GQZ3" s="578"/>
      <c r="GRA3" s="578"/>
      <c r="GRB3" s="578"/>
      <c r="GRC3" s="578"/>
      <c r="GRD3" s="578"/>
      <c r="GRE3" s="578"/>
      <c r="GRF3" s="578"/>
      <c r="GRG3" s="578"/>
      <c r="GRH3" s="578"/>
      <c r="GRI3" s="578"/>
      <c r="GRJ3" s="578"/>
      <c r="GRK3" s="578"/>
      <c r="GRL3" s="578"/>
      <c r="GRM3" s="578"/>
      <c r="GRN3" s="578"/>
      <c r="GRO3" s="578"/>
      <c r="GRP3" s="578"/>
      <c r="GRQ3" s="578"/>
      <c r="GRR3" s="578"/>
      <c r="GRS3" s="578"/>
      <c r="GRT3" s="578"/>
      <c r="GRU3" s="578"/>
      <c r="GRV3" s="578"/>
      <c r="GRW3" s="578"/>
      <c r="GRX3" s="578"/>
      <c r="GRY3" s="578"/>
      <c r="GRZ3" s="578"/>
      <c r="GSA3" s="578"/>
      <c r="GSB3" s="578"/>
      <c r="GSC3" s="578"/>
      <c r="GSD3" s="578"/>
      <c r="GSE3" s="578"/>
      <c r="GSF3" s="578"/>
      <c r="GSG3" s="578"/>
      <c r="GSH3" s="578"/>
      <c r="GSI3" s="578"/>
      <c r="GSJ3" s="578"/>
      <c r="GSK3" s="578"/>
      <c r="GSL3" s="578"/>
      <c r="GSM3" s="578"/>
      <c r="GSN3" s="578"/>
      <c r="GSO3" s="578"/>
      <c r="GSP3" s="578"/>
      <c r="GSQ3" s="578"/>
      <c r="GSR3" s="578"/>
      <c r="GSS3" s="578"/>
      <c r="GST3" s="578"/>
      <c r="GSU3" s="578"/>
      <c r="GSV3" s="578"/>
      <c r="GSW3" s="578"/>
      <c r="GSX3" s="578"/>
      <c r="GSY3" s="578"/>
      <c r="GSZ3" s="578"/>
      <c r="GTA3" s="578"/>
      <c r="GTB3" s="578"/>
      <c r="GTC3" s="578"/>
      <c r="GTD3" s="578"/>
      <c r="GTE3" s="578"/>
      <c r="GTF3" s="578"/>
      <c r="GTG3" s="578"/>
      <c r="GTH3" s="578"/>
      <c r="GTI3" s="578"/>
      <c r="GTJ3" s="578"/>
      <c r="GTK3" s="578"/>
      <c r="GTL3" s="578"/>
      <c r="GTM3" s="578"/>
      <c r="GTN3" s="578"/>
      <c r="GTO3" s="578"/>
      <c r="GTP3" s="578"/>
      <c r="GTQ3" s="578"/>
      <c r="GTR3" s="578"/>
      <c r="GTS3" s="578"/>
      <c r="GTT3" s="578"/>
      <c r="GTU3" s="578"/>
      <c r="GTV3" s="578"/>
      <c r="GTW3" s="578"/>
      <c r="GTX3" s="578"/>
      <c r="GTY3" s="578"/>
      <c r="GTZ3" s="578"/>
      <c r="GUA3" s="578"/>
      <c r="GUB3" s="578"/>
      <c r="GUC3" s="578"/>
      <c r="GUD3" s="578"/>
      <c r="GUE3" s="578"/>
      <c r="GUF3" s="578"/>
      <c r="GUG3" s="578"/>
      <c r="GUH3" s="578"/>
      <c r="GUI3" s="578"/>
      <c r="GUJ3" s="578"/>
      <c r="GUK3" s="578"/>
      <c r="GUL3" s="578"/>
      <c r="GUM3" s="578"/>
      <c r="GUN3" s="578"/>
      <c r="GUO3" s="578"/>
      <c r="GUP3" s="578"/>
      <c r="GUQ3" s="578"/>
      <c r="GUR3" s="578"/>
      <c r="GUS3" s="578"/>
      <c r="GUT3" s="578"/>
      <c r="GUU3" s="578"/>
      <c r="GUV3" s="578"/>
      <c r="GUW3" s="578"/>
      <c r="GUX3" s="578"/>
      <c r="GUY3" s="578"/>
      <c r="GUZ3" s="578"/>
      <c r="GVA3" s="578"/>
      <c r="GVB3" s="578"/>
      <c r="GVC3" s="578"/>
      <c r="GVD3" s="578"/>
      <c r="GVE3" s="578"/>
      <c r="GVF3" s="578"/>
      <c r="GVG3" s="578"/>
      <c r="GVH3" s="578"/>
      <c r="GVI3" s="578"/>
      <c r="GVJ3" s="578"/>
      <c r="GVK3" s="578"/>
      <c r="GVL3" s="578"/>
      <c r="GVM3" s="578"/>
      <c r="GVN3" s="578"/>
      <c r="GVO3" s="578"/>
      <c r="GVP3" s="578"/>
      <c r="GVQ3" s="578"/>
      <c r="GVR3" s="578"/>
      <c r="GVS3" s="578"/>
      <c r="GVT3" s="578"/>
      <c r="GVU3" s="578"/>
      <c r="GVV3" s="578"/>
      <c r="GVW3" s="578"/>
      <c r="GVX3" s="578"/>
      <c r="GVY3" s="578"/>
      <c r="GVZ3" s="578"/>
      <c r="GWA3" s="578"/>
      <c r="GWB3" s="578"/>
      <c r="GWC3" s="578"/>
      <c r="GWD3" s="578"/>
      <c r="GWE3" s="578"/>
      <c r="GWF3" s="578"/>
      <c r="GWG3" s="578"/>
      <c r="GWH3" s="578"/>
      <c r="GWI3" s="578"/>
      <c r="GWJ3" s="578"/>
      <c r="GWK3" s="578"/>
      <c r="GWL3" s="578"/>
      <c r="GWM3" s="578"/>
      <c r="GWN3" s="578"/>
      <c r="GWO3" s="578"/>
      <c r="GWP3" s="578"/>
      <c r="GWQ3" s="578"/>
      <c r="GWR3" s="578"/>
      <c r="GWS3" s="578"/>
      <c r="GWT3" s="578"/>
      <c r="GWU3" s="578"/>
      <c r="GWV3" s="578"/>
      <c r="GWW3" s="578"/>
      <c r="GWX3" s="578"/>
      <c r="GWY3" s="578"/>
      <c r="GWZ3" s="578"/>
      <c r="GXA3" s="578"/>
      <c r="GXB3" s="578"/>
      <c r="GXC3" s="578"/>
      <c r="GXD3" s="578"/>
      <c r="GXE3" s="578"/>
      <c r="GXF3" s="578"/>
      <c r="GXG3" s="578"/>
      <c r="GXH3" s="578"/>
      <c r="GXI3" s="578"/>
      <c r="GXJ3" s="578"/>
      <c r="GXK3" s="578"/>
      <c r="GXL3" s="578"/>
      <c r="GXM3" s="578"/>
      <c r="GXN3" s="578"/>
      <c r="GXO3" s="578"/>
      <c r="GXP3" s="578"/>
      <c r="GXQ3" s="578"/>
      <c r="GXR3" s="578"/>
      <c r="GXS3" s="578"/>
      <c r="GXT3" s="578"/>
      <c r="GXU3" s="578"/>
      <c r="GXV3" s="578"/>
      <c r="GXW3" s="578"/>
      <c r="GXX3" s="578"/>
      <c r="GXY3" s="578"/>
      <c r="GXZ3" s="578"/>
      <c r="GYA3" s="578"/>
      <c r="GYB3" s="578"/>
      <c r="GYC3" s="578"/>
      <c r="GYD3" s="578"/>
      <c r="GYE3" s="578"/>
      <c r="GYF3" s="578"/>
      <c r="GYG3" s="578"/>
      <c r="GYH3" s="578"/>
      <c r="GYI3" s="578"/>
      <c r="GYJ3" s="578"/>
      <c r="GYK3" s="578"/>
      <c r="GYL3" s="578"/>
      <c r="GYM3" s="578"/>
      <c r="GYN3" s="578"/>
      <c r="GYO3" s="578"/>
      <c r="GYP3" s="578"/>
      <c r="GYQ3" s="578"/>
      <c r="GYR3" s="578"/>
      <c r="GYS3" s="578"/>
      <c r="GYT3" s="578"/>
      <c r="GYU3" s="578"/>
      <c r="GYV3" s="578"/>
      <c r="GYW3" s="578"/>
      <c r="GYX3" s="578"/>
      <c r="GYY3" s="578"/>
      <c r="GYZ3" s="578"/>
      <c r="GZA3" s="578"/>
      <c r="GZB3" s="578"/>
      <c r="GZC3" s="578"/>
      <c r="GZD3" s="578"/>
      <c r="GZE3" s="578"/>
      <c r="GZF3" s="578"/>
      <c r="GZG3" s="578"/>
      <c r="GZH3" s="578"/>
      <c r="GZI3" s="578"/>
      <c r="GZJ3" s="578"/>
      <c r="GZK3" s="578"/>
      <c r="GZL3" s="578"/>
      <c r="GZM3" s="578"/>
      <c r="GZN3" s="578"/>
      <c r="GZO3" s="578"/>
      <c r="GZP3" s="578"/>
      <c r="GZQ3" s="578"/>
      <c r="GZR3" s="578"/>
      <c r="GZS3" s="578"/>
      <c r="GZT3" s="578"/>
      <c r="GZU3" s="578"/>
      <c r="GZV3" s="578"/>
      <c r="GZW3" s="578"/>
      <c r="GZX3" s="578"/>
      <c r="GZY3" s="578"/>
      <c r="GZZ3" s="578"/>
      <c r="HAA3" s="578"/>
      <c r="HAB3" s="578"/>
      <c r="HAC3" s="578"/>
      <c r="HAD3" s="578"/>
      <c r="HAE3" s="578"/>
      <c r="HAF3" s="578"/>
      <c r="HAG3" s="578"/>
      <c r="HAH3" s="578"/>
      <c r="HAI3" s="578"/>
      <c r="HAJ3" s="578"/>
      <c r="HAK3" s="578"/>
      <c r="HAL3" s="578"/>
      <c r="HAM3" s="578"/>
      <c r="HAN3" s="578"/>
      <c r="HAO3" s="578"/>
      <c r="HAP3" s="578"/>
      <c r="HAQ3" s="578"/>
      <c r="HAR3" s="578"/>
      <c r="HAS3" s="578"/>
      <c r="HAT3" s="578"/>
      <c r="HAU3" s="578"/>
      <c r="HAV3" s="578"/>
      <c r="HAW3" s="578"/>
      <c r="HAX3" s="578"/>
      <c r="HAY3" s="578"/>
      <c r="HAZ3" s="578"/>
      <c r="HBA3" s="578"/>
      <c r="HBB3" s="578"/>
      <c r="HBC3" s="578"/>
      <c r="HBD3" s="578"/>
      <c r="HBE3" s="578"/>
      <c r="HBF3" s="578"/>
      <c r="HBG3" s="578"/>
      <c r="HBH3" s="578"/>
      <c r="HBI3" s="578"/>
      <c r="HBJ3" s="578"/>
      <c r="HBK3" s="578"/>
      <c r="HBL3" s="578"/>
      <c r="HBM3" s="578"/>
      <c r="HBN3" s="578"/>
      <c r="HBO3" s="578"/>
      <c r="HBP3" s="578"/>
      <c r="HBQ3" s="578"/>
      <c r="HBR3" s="578"/>
      <c r="HBS3" s="578"/>
      <c r="HBT3" s="578"/>
      <c r="HBU3" s="578"/>
      <c r="HBV3" s="578"/>
      <c r="HBW3" s="578"/>
      <c r="HBX3" s="578"/>
      <c r="HBY3" s="578"/>
      <c r="HBZ3" s="578"/>
      <c r="HCA3" s="578"/>
      <c r="HCB3" s="578"/>
      <c r="HCC3" s="578"/>
      <c r="HCD3" s="578"/>
      <c r="HCE3" s="578"/>
      <c r="HCF3" s="578"/>
      <c r="HCG3" s="578"/>
      <c r="HCH3" s="578"/>
      <c r="HCI3" s="578"/>
      <c r="HCJ3" s="578"/>
      <c r="HCK3" s="578"/>
      <c r="HCL3" s="578"/>
      <c r="HCM3" s="578"/>
      <c r="HCN3" s="578"/>
      <c r="HCO3" s="578"/>
      <c r="HCP3" s="578"/>
      <c r="HCQ3" s="578"/>
      <c r="HCR3" s="578"/>
      <c r="HCS3" s="578"/>
      <c r="HCT3" s="578"/>
      <c r="HCU3" s="578"/>
      <c r="HCV3" s="578"/>
      <c r="HCW3" s="578"/>
      <c r="HCX3" s="578"/>
      <c r="HCY3" s="578"/>
      <c r="HCZ3" s="578"/>
      <c r="HDA3" s="578"/>
      <c r="HDB3" s="578"/>
      <c r="HDC3" s="578"/>
      <c r="HDD3" s="578"/>
      <c r="HDE3" s="578"/>
      <c r="HDF3" s="578"/>
      <c r="HDG3" s="578"/>
      <c r="HDH3" s="578"/>
      <c r="HDI3" s="578"/>
      <c r="HDJ3" s="578"/>
      <c r="HDK3" s="578"/>
      <c r="HDL3" s="578"/>
      <c r="HDM3" s="578"/>
      <c r="HDN3" s="578"/>
      <c r="HDO3" s="578"/>
      <c r="HDP3" s="578"/>
      <c r="HDQ3" s="578"/>
      <c r="HDR3" s="578"/>
      <c r="HDS3" s="578"/>
      <c r="HDT3" s="578"/>
      <c r="HDU3" s="578"/>
      <c r="HDV3" s="578"/>
      <c r="HDW3" s="578"/>
      <c r="HDX3" s="578"/>
      <c r="HDY3" s="578"/>
      <c r="HDZ3" s="578"/>
      <c r="HEA3" s="578"/>
      <c r="HEB3" s="578"/>
      <c r="HEC3" s="578"/>
      <c r="HED3" s="578"/>
      <c r="HEE3" s="578"/>
      <c r="HEF3" s="578"/>
      <c r="HEG3" s="578"/>
      <c r="HEH3" s="578"/>
      <c r="HEI3" s="578"/>
      <c r="HEJ3" s="578"/>
      <c r="HEK3" s="578"/>
      <c r="HEL3" s="578"/>
      <c r="HEM3" s="578"/>
      <c r="HEN3" s="578"/>
      <c r="HEO3" s="578"/>
      <c r="HEP3" s="578"/>
      <c r="HEQ3" s="578"/>
      <c r="HER3" s="578"/>
      <c r="HES3" s="578"/>
      <c r="HET3" s="578"/>
      <c r="HEU3" s="578"/>
      <c r="HEV3" s="578"/>
      <c r="HEW3" s="578"/>
      <c r="HEX3" s="578"/>
      <c r="HEY3" s="578"/>
      <c r="HEZ3" s="578"/>
      <c r="HFA3" s="578"/>
      <c r="HFB3" s="578"/>
      <c r="HFC3" s="578"/>
      <c r="HFD3" s="578"/>
      <c r="HFE3" s="578"/>
      <c r="HFF3" s="578"/>
      <c r="HFG3" s="578"/>
      <c r="HFH3" s="578"/>
      <c r="HFI3" s="578"/>
      <c r="HFJ3" s="578"/>
      <c r="HFK3" s="578"/>
      <c r="HFL3" s="578"/>
      <c r="HFM3" s="578"/>
      <c r="HFN3" s="578"/>
      <c r="HFO3" s="578"/>
      <c r="HFP3" s="578"/>
      <c r="HFQ3" s="578"/>
      <c r="HFR3" s="578"/>
      <c r="HFS3" s="578"/>
      <c r="HFT3" s="578"/>
      <c r="HFU3" s="578"/>
      <c r="HFV3" s="578"/>
      <c r="HFW3" s="578"/>
      <c r="HFX3" s="578"/>
      <c r="HFY3" s="578"/>
      <c r="HFZ3" s="578"/>
      <c r="HGA3" s="578"/>
      <c r="HGB3" s="578"/>
      <c r="HGC3" s="578"/>
      <c r="HGD3" s="578"/>
      <c r="HGE3" s="578"/>
      <c r="HGF3" s="578"/>
      <c r="HGG3" s="578"/>
      <c r="HGH3" s="578"/>
      <c r="HGI3" s="578"/>
      <c r="HGJ3" s="578"/>
      <c r="HGK3" s="578"/>
      <c r="HGL3" s="578"/>
      <c r="HGM3" s="578"/>
      <c r="HGN3" s="578"/>
      <c r="HGO3" s="578"/>
      <c r="HGP3" s="578"/>
      <c r="HGQ3" s="578"/>
      <c r="HGR3" s="578"/>
      <c r="HGS3" s="578"/>
      <c r="HGT3" s="578"/>
      <c r="HGU3" s="578"/>
      <c r="HGV3" s="578"/>
      <c r="HGW3" s="578"/>
      <c r="HGX3" s="578"/>
      <c r="HGY3" s="578"/>
      <c r="HGZ3" s="578"/>
      <c r="HHA3" s="578"/>
      <c r="HHB3" s="578"/>
      <c r="HHC3" s="578"/>
      <c r="HHD3" s="578"/>
      <c r="HHE3" s="578"/>
      <c r="HHF3" s="578"/>
      <c r="HHG3" s="578"/>
      <c r="HHH3" s="578"/>
      <c r="HHI3" s="578"/>
      <c r="HHJ3" s="578"/>
      <c r="HHK3" s="578"/>
      <c r="HHL3" s="578"/>
      <c r="HHM3" s="578"/>
      <c r="HHN3" s="578"/>
      <c r="HHO3" s="578"/>
      <c r="HHP3" s="578"/>
      <c r="HHQ3" s="578"/>
      <c r="HHR3" s="578"/>
      <c r="HHS3" s="578"/>
      <c r="HHT3" s="578"/>
      <c r="HHU3" s="578"/>
      <c r="HHV3" s="578"/>
      <c r="HHW3" s="578"/>
      <c r="HHX3" s="578"/>
      <c r="HHY3" s="578"/>
      <c r="HHZ3" s="578"/>
      <c r="HIA3" s="578"/>
      <c r="HIB3" s="578"/>
      <c r="HIC3" s="578"/>
      <c r="HID3" s="578"/>
      <c r="HIE3" s="578"/>
      <c r="HIF3" s="578"/>
      <c r="HIG3" s="578"/>
      <c r="HIH3" s="578"/>
      <c r="HII3" s="578"/>
      <c r="HIJ3" s="578"/>
      <c r="HIK3" s="578"/>
      <c r="HIL3" s="578"/>
      <c r="HIM3" s="578"/>
      <c r="HIN3" s="578"/>
      <c r="HIO3" s="578"/>
      <c r="HIP3" s="578"/>
      <c r="HIQ3" s="578"/>
      <c r="HIR3" s="578"/>
      <c r="HIS3" s="578"/>
      <c r="HIT3" s="578"/>
      <c r="HIU3" s="578"/>
      <c r="HIV3" s="578"/>
      <c r="HIW3" s="578"/>
      <c r="HIX3" s="578"/>
      <c r="HIY3" s="578"/>
      <c r="HIZ3" s="578"/>
      <c r="HJA3" s="578"/>
      <c r="HJB3" s="578"/>
      <c r="HJC3" s="578"/>
      <c r="HJD3" s="578"/>
      <c r="HJE3" s="578"/>
      <c r="HJF3" s="578"/>
      <c r="HJG3" s="578"/>
      <c r="HJH3" s="578"/>
      <c r="HJI3" s="578"/>
      <c r="HJJ3" s="578"/>
      <c r="HJK3" s="578"/>
      <c r="HJL3" s="578"/>
      <c r="HJM3" s="578"/>
      <c r="HJN3" s="578"/>
      <c r="HJO3" s="578"/>
      <c r="HJP3" s="578"/>
      <c r="HJQ3" s="578"/>
      <c r="HJR3" s="578"/>
      <c r="HJS3" s="578"/>
      <c r="HJT3" s="578"/>
      <c r="HJU3" s="578"/>
      <c r="HJV3" s="578"/>
      <c r="HJW3" s="578"/>
      <c r="HJX3" s="578"/>
      <c r="HJY3" s="578"/>
      <c r="HJZ3" s="578"/>
      <c r="HKA3" s="578"/>
      <c r="HKB3" s="578"/>
      <c r="HKC3" s="578"/>
      <c r="HKD3" s="578"/>
      <c r="HKE3" s="578"/>
      <c r="HKF3" s="578"/>
      <c r="HKG3" s="578"/>
      <c r="HKH3" s="578"/>
      <c r="HKI3" s="578"/>
      <c r="HKJ3" s="578"/>
      <c r="HKK3" s="578"/>
      <c r="HKL3" s="578"/>
      <c r="HKM3" s="578"/>
      <c r="HKN3" s="578"/>
      <c r="HKO3" s="578"/>
      <c r="HKP3" s="578"/>
      <c r="HKQ3" s="578"/>
      <c r="HKR3" s="578"/>
      <c r="HKS3" s="578"/>
      <c r="HKT3" s="578"/>
      <c r="HKU3" s="578"/>
      <c r="HKV3" s="578"/>
      <c r="HKW3" s="578"/>
      <c r="HKX3" s="578"/>
      <c r="HKY3" s="578"/>
      <c r="HKZ3" s="578"/>
      <c r="HLA3" s="578"/>
      <c r="HLB3" s="578"/>
      <c r="HLC3" s="578"/>
      <c r="HLD3" s="578"/>
      <c r="HLE3" s="578"/>
      <c r="HLF3" s="578"/>
      <c r="HLG3" s="578"/>
      <c r="HLH3" s="578"/>
      <c r="HLI3" s="578"/>
      <c r="HLJ3" s="578"/>
      <c r="HLK3" s="578"/>
      <c r="HLL3" s="578"/>
      <c r="HLM3" s="578"/>
      <c r="HLN3" s="578"/>
      <c r="HLO3" s="578"/>
      <c r="HLP3" s="578"/>
      <c r="HLQ3" s="578"/>
      <c r="HLR3" s="578"/>
      <c r="HLS3" s="578"/>
      <c r="HLT3" s="578"/>
      <c r="HLU3" s="578"/>
      <c r="HLV3" s="578"/>
      <c r="HLW3" s="578"/>
      <c r="HLX3" s="578"/>
      <c r="HLY3" s="578"/>
      <c r="HLZ3" s="578"/>
      <c r="HMA3" s="578"/>
      <c r="HMB3" s="578"/>
      <c r="HMC3" s="578"/>
      <c r="HMD3" s="578"/>
      <c r="HME3" s="578"/>
      <c r="HMF3" s="578"/>
      <c r="HMG3" s="578"/>
      <c r="HMH3" s="578"/>
      <c r="HMI3" s="578"/>
      <c r="HMJ3" s="578"/>
      <c r="HMK3" s="578"/>
      <c r="HML3" s="578"/>
      <c r="HMM3" s="578"/>
      <c r="HMN3" s="578"/>
      <c r="HMO3" s="578"/>
      <c r="HMP3" s="578"/>
      <c r="HMQ3" s="578"/>
      <c r="HMR3" s="578"/>
      <c r="HMS3" s="578"/>
      <c r="HMT3" s="578"/>
      <c r="HMU3" s="578"/>
      <c r="HMV3" s="578"/>
      <c r="HMW3" s="578"/>
      <c r="HMX3" s="578"/>
      <c r="HMY3" s="578"/>
      <c r="HMZ3" s="578"/>
      <c r="HNA3" s="578"/>
      <c r="HNB3" s="578"/>
      <c r="HNC3" s="578"/>
      <c r="HND3" s="578"/>
      <c r="HNE3" s="578"/>
      <c r="HNF3" s="578"/>
      <c r="HNG3" s="578"/>
      <c r="HNH3" s="578"/>
      <c r="HNI3" s="578"/>
      <c r="HNJ3" s="578"/>
      <c r="HNK3" s="578"/>
      <c r="HNL3" s="578"/>
      <c r="HNM3" s="578"/>
      <c r="HNN3" s="578"/>
      <c r="HNO3" s="578"/>
      <c r="HNP3" s="578"/>
      <c r="HNQ3" s="578"/>
      <c r="HNR3" s="578"/>
      <c r="HNS3" s="578"/>
      <c r="HNT3" s="578"/>
      <c r="HNU3" s="578"/>
      <c r="HNV3" s="578"/>
      <c r="HNW3" s="578"/>
      <c r="HNX3" s="578"/>
      <c r="HNY3" s="578"/>
      <c r="HNZ3" s="578"/>
      <c r="HOA3" s="578"/>
      <c r="HOB3" s="578"/>
      <c r="HOC3" s="578"/>
      <c r="HOD3" s="578"/>
      <c r="HOE3" s="578"/>
      <c r="HOF3" s="578"/>
      <c r="HOG3" s="578"/>
      <c r="HOH3" s="578"/>
      <c r="HOI3" s="578"/>
      <c r="HOJ3" s="578"/>
      <c r="HOK3" s="578"/>
      <c r="HOL3" s="578"/>
      <c r="HOM3" s="578"/>
      <c r="HON3" s="578"/>
      <c r="HOO3" s="578"/>
      <c r="HOP3" s="578"/>
      <c r="HOQ3" s="578"/>
      <c r="HOR3" s="578"/>
      <c r="HOS3" s="578"/>
      <c r="HOT3" s="578"/>
      <c r="HOU3" s="578"/>
      <c r="HOV3" s="578"/>
      <c r="HOW3" s="578"/>
      <c r="HOX3" s="578"/>
      <c r="HOY3" s="578"/>
      <c r="HOZ3" s="578"/>
      <c r="HPA3" s="578"/>
      <c r="HPB3" s="578"/>
      <c r="HPC3" s="578"/>
      <c r="HPD3" s="578"/>
      <c r="HPE3" s="578"/>
      <c r="HPF3" s="578"/>
      <c r="HPG3" s="578"/>
      <c r="HPH3" s="578"/>
      <c r="HPI3" s="578"/>
      <c r="HPJ3" s="578"/>
      <c r="HPK3" s="578"/>
      <c r="HPL3" s="578"/>
      <c r="HPM3" s="578"/>
      <c r="HPN3" s="578"/>
      <c r="HPO3" s="578"/>
      <c r="HPP3" s="578"/>
      <c r="HPQ3" s="578"/>
      <c r="HPR3" s="578"/>
      <c r="HPS3" s="578"/>
      <c r="HPT3" s="578"/>
      <c r="HPU3" s="578"/>
      <c r="HPV3" s="578"/>
      <c r="HPW3" s="578"/>
      <c r="HPX3" s="578"/>
      <c r="HPY3" s="578"/>
      <c r="HPZ3" s="578"/>
      <c r="HQA3" s="578"/>
      <c r="HQB3" s="578"/>
      <c r="HQC3" s="578"/>
      <c r="HQD3" s="578"/>
      <c r="HQE3" s="578"/>
      <c r="HQF3" s="578"/>
      <c r="HQG3" s="578"/>
      <c r="HQH3" s="578"/>
      <c r="HQI3" s="578"/>
      <c r="HQJ3" s="578"/>
      <c r="HQK3" s="578"/>
      <c r="HQL3" s="578"/>
      <c r="HQM3" s="578"/>
      <c r="HQN3" s="578"/>
      <c r="HQO3" s="578"/>
      <c r="HQP3" s="578"/>
      <c r="HQQ3" s="578"/>
      <c r="HQR3" s="578"/>
      <c r="HQS3" s="578"/>
      <c r="HQT3" s="578"/>
      <c r="HQU3" s="578"/>
      <c r="HQV3" s="578"/>
      <c r="HQW3" s="578"/>
      <c r="HQX3" s="578"/>
      <c r="HQY3" s="578"/>
      <c r="HQZ3" s="578"/>
      <c r="HRA3" s="578"/>
      <c r="HRB3" s="578"/>
      <c r="HRC3" s="578"/>
      <c r="HRD3" s="578"/>
      <c r="HRE3" s="578"/>
      <c r="HRF3" s="578"/>
      <c r="HRG3" s="578"/>
      <c r="HRH3" s="578"/>
      <c r="HRI3" s="578"/>
      <c r="HRJ3" s="578"/>
      <c r="HRK3" s="578"/>
      <c r="HRL3" s="578"/>
      <c r="HRM3" s="578"/>
      <c r="HRN3" s="578"/>
      <c r="HRO3" s="578"/>
      <c r="HRP3" s="578"/>
      <c r="HRQ3" s="578"/>
      <c r="HRR3" s="578"/>
      <c r="HRS3" s="578"/>
      <c r="HRT3" s="578"/>
      <c r="HRU3" s="578"/>
      <c r="HRV3" s="578"/>
      <c r="HRW3" s="578"/>
      <c r="HRX3" s="578"/>
      <c r="HRY3" s="578"/>
      <c r="HRZ3" s="578"/>
      <c r="HSA3" s="578"/>
      <c r="HSB3" s="578"/>
      <c r="HSC3" s="578"/>
      <c r="HSD3" s="578"/>
      <c r="HSE3" s="578"/>
      <c r="HSF3" s="578"/>
      <c r="HSG3" s="578"/>
      <c r="HSH3" s="578"/>
      <c r="HSI3" s="578"/>
      <c r="HSJ3" s="578"/>
      <c r="HSK3" s="578"/>
      <c r="HSL3" s="578"/>
      <c r="HSM3" s="578"/>
      <c r="HSN3" s="578"/>
      <c r="HSO3" s="578"/>
      <c r="HSP3" s="578"/>
      <c r="HSQ3" s="578"/>
      <c r="HSR3" s="578"/>
      <c r="HSS3" s="578"/>
      <c r="HST3" s="578"/>
      <c r="HSU3" s="578"/>
      <c r="HSV3" s="578"/>
      <c r="HSW3" s="578"/>
      <c r="HSX3" s="578"/>
      <c r="HSY3" s="578"/>
      <c r="HSZ3" s="578"/>
      <c r="HTA3" s="578"/>
      <c r="HTB3" s="578"/>
      <c r="HTC3" s="578"/>
      <c r="HTD3" s="578"/>
      <c r="HTE3" s="578"/>
      <c r="HTF3" s="578"/>
      <c r="HTG3" s="578"/>
      <c r="HTH3" s="578"/>
      <c r="HTI3" s="578"/>
      <c r="HTJ3" s="578"/>
      <c r="HTK3" s="578"/>
      <c r="HTL3" s="578"/>
      <c r="HTM3" s="578"/>
      <c r="HTN3" s="578"/>
      <c r="HTO3" s="578"/>
      <c r="HTP3" s="578"/>
      <c r="HTQ3" s="578"/>
      <c r="HTR3" s="578"/>
      <c r="HTS3" s="578"/>
      <c r="HTT3" s="578"/>
      <c r="HTU3" s="578"/>
      <c r="HTV3" s="578"/>
      <c r="HTW3" s="578"/>
      <c r="HTX3" s="578"/>
      <c r="HTY3" s="578"/>
      <c r="HTZ3" s="578"/>
      <c r="HUA3" s="578"/>
      <c r="HUB3" s="578"/>
      <c r="HUC3" s="578"/>
      <c r="HUD3" s="578"/>
      <c r="HUE3" s="578"/>
      <c r="HUF3" s="578"/>
      <c r="HUG3" s="578"/>
      <c r="HUH3" s="578"/>
      <c r="HUI3" s="578"/>
      <c r="HUJ3" s="578"/>
      <c r="HUK3" s="578"/>
      <c r="HUL3" s="578"/>
      <c r="HUM3" s="578"/>
      <c r="HUN3" s="578"/>
      <c r="HUO3" s="578"/>
      <c r="HUP3" s="578"/>
      <c r="HUQ3" s="578"/>
      <c r="HUR3" s="578"/>
      <c r="HUS3" s="578"/>
      <c r="HUT3" s="578"/>
      <c r="HUU3" s="578"/>
      <c r="HUV3" s="578"/>
      <c r="HUW3" s="578"/>
      <c r="HUX3" s="578"/>
      <c r="HUY3" s="578"/>
      <c r="HUZ3" s="578"/>
      <c r="HVA3" s="578"/>
      <c r="HVB3" s="578"/>
      <c r="HVC3" s="578"/>
      <c r="HVD3" s="578"/>
      <c r="HVE3" s="578"/>
      <c r="HVF3" s="578"/>
      <c r="HVG3" s="578"/>
      <c r="HVH3" s="578"/>
      <c r="HVI3" s="578"/>
      <c r="HVJ3" s="578"/>
      <c r="HVK3" s="578"/>
      <c r="HVL3" s="578"/>
      <c r="HVM3" s="578"/>
      <c r="HVN3" s="578"/>
      <c r="HVO3" s="578"/>
      <c r="HVP3" s="578"/>
      <c r="HVQ3" s="578"/>
      <c r="HVR3" s="578"/>
      <c r="HVS3" s="578"/>
      <c r="HVT3" s="578"/>
      <c r="HVU3" s="578"/>
      <c r="HVV3" s="578"/>
      <c r="HVW3" s="578"/>
      <c r="HVX3" s="578"/>
      <c r="HVY3" s="578"/>
      <c r="HVZ3" s="578"/>
      <c r="HWA3" s="578"/>
      <c r="HWB3" s="578"/>
      <c r="HWC3" s="578"/>
      <c r="HWD3" s="578"/>
      <c r="HWE3" s="578"/>
      <c r="HWF3" s="578"/>
      <c r="HWG3" s="578"/>
      <c r="HWH3" s="578"/>
      <c r="HWI3" s="578"/>
      <c r="HWJ3" s="578"/>
      <c r="HWK3" s="578"/>
      <c r="HWL3" s="578"/>
      <c r="HWM3" s="578"/>
      <c r="HWN3" s="578"/>
      <c r="HWO3" s="578"/>
      <c r="HWP3" s="578"/>
      <c r="HWQ3" s="578"/>
      <c r="HWR3" s="578"/>
      <c r="HWS3" s="578"/>
      <c r="HWT3" s="578"/>
      <c r="HWU3" s="578"/>
      <c r="HWV3" s="578"/>
      <c r="HWW3" s="578"/>
      <c r="HWX3" s="578"/>
      <c r="HWY3" s="578"/>
      <c r="HWZ3" s="578"/>
      <c r="HXA3" s="578"/>
      <c r="HXB3" s="578"/>
      <c r="HXC3" s="578"/>
      <c r="HXD3" s="578"/>
      <c r="HXE3" s="578"/>
      <c r="HXF3" s="578"/>
      <c r="HXG3" s="578"/>
      <c r="HXH3" s="578"/>
      <c r="HXI3" s="578"/>
      <c r="HXJ3" s="578"/>
      <c r="HXK3" s="578"/>
      <c r="HXL3" s="578"/>
      <c r="HXM3" s="578"/>
      <c r="HXN3" s="578"/>
      <c r="HXO3" s="578"/>
      <c r="HXP3" s="578"/>
      <c r="HXQ3" s="578"/>
      <c r="HXR3" s="578"/>
      <c r="HXS3" s="578"/>
      <c r="HXT3" s="578"/>
      <c r="HXU3" s="578"/>
      <c r="HXV3" s="578"/>
      <c r="HXW3" s="578"/>
      <c r="HXX3" s="578"/>
      <c r="HXY3" s="578"/>
      <c r="HXZ3" s="578"/>
      <c r="HYA3" s="578"/>
      <c r="HYB3" s="578"/>
      <c r="HYC3" s="578"/>
      <c r="HYD3" s="578"/>
      <c r="HYE3" s="578"/>
      <c r="HYF3" s="578"/>
      <c r="HYG3" s="578"/>
      <c r="HYH3" s="578"/>
      <c r="HYI3" s="578"/>
      <c r="HYJ3" s="578"/>
      <c r="HYK3" s="578"/>
      <c r="HYL3" s="578"/>
      <c r="HYM3" s="578"/>
      <c r="HYN3" s="578"/>
      <c r="HYO3" s="578"/>
      <c r="HYP3" s="578"/>
      <c r="HYQ3" s="578"/>
      <c r="HYR3" s="578"/>
      <c r="HYS3" s="578"/>
      <c r="HYT3" s="578"/>
      <c r="HYU3" s="578"/>
      <c r="HYV3" s="578"/>
      <c r="HYW3" s="578"/>
      <c r="HYX3" s="578"/>
      <c r="HYY3" s="578"/>
      <c r="HYZ3" s="578"/>
      <c r="HZA3" s="578"/>
      <c r="HZB3" s="578"/>
      <c r="HZC3" s="578"/>
      <c r="HZD3" s="578"/>
      <c r="HZE3" s="578"/>
      <c r="HZF3" s="578"/>
      <c r="HZG3" s="578"/>
      <c r="HZH3" s="578"/>
      <c r="HZI3" s="578"/>
      <c r="HZJ3" s="578"/>
      <c r="HZK3" s="578"/>
      <c r="HZL3" s="578"/>
      <c r="HZM3" s="578"/>
      <c r="HZN3" s="578"/>
      <c r="HZO3" s="578"/>
      <c r="HZP3" s="578"/>
      <c r="HZQ3" s="578"/>
      <c r="HZR3" s="578"/>
      <c r="HZS3" s="578"/>
      <c r="HZT3" s="578"/>
      <c r="HZU3" s="578"/>
      <c r="HZV3" s="578"/>
      <c r="HZW3" s="578"/>
      <c r="HZX3" s="578"/>
      <c r="HZY3" s="578"/>
      <c r="HZZ3" s="578"/>
      <c r="IAA3" s="578"/>
      <c r="IAB3" s="578"/>
      <c r="IAC3" s="578"/>
      <c r="IAD3" s="578"/>
      <c r="IAE3" s="578"/>
      <c r="IAF3" s="578"/>
      <c r="IAG3" s="578"/>
      <c r="IAH3" s="578"/>
      <c r="IAI3" s="578"/>
      <c r="IAJ3" s="578"/>
      <c r="IAK3" s="578"/>
      <c r="IAL3" s="578"/>
      <c r="IAM3" s="578"/>
      <c r="IAN3" s="578"/>
      <c r="IAO3" s="578"/>
      <c r="IAP3" s="578"/>
      <c r="IAQ3" s="578"/>
      <c r="IAR3" s="578"/>
      <c r="IAS3" s="578"/>
      <c r="IAT3" s="578"/>
      <c r="IAU3" s="578"/>
      <c r="IAV3" s="578"/>
      <c r="IAW3" s="578"/>
      <c r="IAX3" s="578"/>
      <c r="IAY3" s="578"/>
      <c r="IAZ3" s="578"/>
      <c r="IBA3" s="578"/>
      <c r="IBB3" s="578"/>
      <c r="IBC3" s="578"/>
      <c r="IBD3" s="578"/>
      <c r="IBE3" s="578"/>
      <c r="IBF3" s="578"/>
      <c r="IBG3" s="578"/>
      <c r="IBH3" s="578"/>
      <c r="IBI3" s="578"/>
      <c r="IBJ3" s="578"/>
      <c r="IBK3" s="578"/>
      <c r="IBL3" s="578"/>
      <c r="IBM3" s="578"/>
      <c r="IBN3" s="578"/>
      <c r="IBO3" s="578"/>
      <c r="IBP3" s="578"/>
      <c r="IBQ3" s="578"/>
      <c r="IBR3" s="578"/>
      <c r="IBS3" s="578"/>
      <c r="IBT3" s="578"/>
      <c r="IBU3" s="578"/>
      <c r="IBV3" s="578"/>
      <c r="IBW3" s="578"/>
      <c r="IBX3" s="578"/>
      <c r="IBY3" s="578"/>
      <c r="IBZ3" s="578"/>
      <c r="ICA3" s="578"/>
      <c r="ICB3" s="578"/>
      <c r="ICC3" s="578"/>
      <c r="ICD3" s="578"/>
      <c r="ICE3" s="578"/>
      <c r="ICF3" s="578"/>
      <c r="ICG3" s="578"/>
      <c r="ICH3" s="578"/>
      <c r="ICI3" s="578"/>
      <c r="ICJ3" s="578"/>
      <c r="ICK3" s="578"/>
      <c r="ICL3" s="578"/>
      <c r="ICM3" s="578"/>
      <c r="ICN3" s="578"/>
      <c r="ICO3" s="578"/>
      <c r="ICP3" s="578"/>
      <c r="ICQ3" s="578"/>
      <c r="ICR3" s="578"/>
      <c r="ICS3" s="578"/>
      <c r="ICT3" s="578"/>
      <c r="ICU3" s="578"/>
      <c r="ICV3" s="578"/>
      <c r="ICW3" s="578"/>
      <c r="ICX3" s="578"/>
      <c r="ICY3" s="578"/>
      <c r="ICZ3" s="578"/>
      <c r="IDA3" s="578"/>
      <c r="IDB3" s="578"/>
      <c r="IDC3" s="578"/>
      <c r="IDD3" s="578"/>
      <c r="IDE3" s="578"/>
      <c r="IDF3" s="578"/>
      <c r="IDG3" s="578"/>
      <c r="IDH3" s="578"/>
      <c r="IDI3" s="578"/>
      <c r="IDJ3" s="578"/>
      <c r="IDK3" s="578"/>
      <c r="IDL3" s="578"/>
      <c r="IDM3" s="578"/>
      <c r="IDN3" s="578"/>
      <c r="IDO3" s="578"/>
      <c r="IDP3" s="578"/>
      <c r="IDQ3" s="578"/>
      <c r="IDR3" s="578"/>
      <c r="IDS3" s="578"/>
      <c r="IDT3" s="578"/>
      <c r="IDU3" s="578"/>
      <c r="IDV3" s="578"/>
      <c r="IDW3" s="578"/>
      <c r="IDX3" s="578"/>
      <c r="IDY3" s="578"/>
      <c r="IDZ3" s="578"/>
      <c r="IEA3" s="578"/>
      <c r="IEB3" s="578"/>
      <c r="IEC3" s="578"/>
      <c r="IED3" s="578"/>
      <c r="IEE3" s="578"/>
      <c r="IEF3" s="578"/>
      <c r="IEG3" s="578"/>
      <c r="IEH3" s="578"/>
      <c r="IEI3" s="578"/>
      <c r="IEJ3" s="578"/>
      <c r="IEK3" s="578"/>
      <c r="IEL3" s="578"/>
      <c r="IEM3" s="578"/>
      <c r="IEN3" s="578"/>
      <c r="IEO3" s="578"/>
      <c r="IEP3" s="578"/>
      <c r="IEQ3" s="578"/>
      <c r="IER3" s="578"/>
      <c r="IES3" s="578"/>
      <c r="IET3" s="578"/>
      <c r="IEU3" s="578"/>
      <c r="IEV3" s="578"/>
      <c r="IEW3" s="578"/>
      <c r="IEX3" s="578"/>
      <c r="IEY3" s="578"/>
      <c r="IEZ3" s="578"/>
      <c r="IFA3" s="578"/>
      <c r="IFB3" s="578"/>
      <c r="IFC3" s="578"/>
      <c r="IFD3" s="578"/>
      <c r="IFE3" s="578"/>
      <c r="IFF3" s="578"/>
      <c r="IFG3" s="578"/>
      <c r="IFH3" s="578"/>
      <c r="IFI3" s="578"/>
      <c r="IFJ3" s="578"/>
      <c r="IFK3" s="578"/>
      <c r="IFL3" s="578"/>
      <c r="IFM3" s="578"/>
      <c r="IFN3" s="578"/>
      <c r="IFO3" s="578"/>
      <c r="IFP3" s="578"/>
      <c r="IFQ3" s="578"/>
      <c r="IFR3" s="578"/>
      <c r="IFS3" s="578"/>
      <c r="IFT3" s="578"/>
      <c r="IFU3" s="578"/>
      <c r="IFV3" s="578"/>
      <c r="IFW3" s="578"/>
      <c r="IFX3" s="578"/>
      <c r="IFY3" s="578"/>
      <c r="IFZ3" s="578"/>
      <c r="IGA3" s="578"/>
      <c r="IGB3" s="578"/>
      <c r="IGC3" s="578"/>
      <c r="IGD3" s="578"/>
      <c r="IGE3" s="578"/>
      <c r="IGF3" s="578"/>
      <c r="IGG3" s="578"/>
      <c r="IGH3" s="578"/>
      <c r="IGI3" s="578"/>
      <c r="IGJ3" s="578"/>
      <c r="IGK3" s="578"/>
      <c r="IGL3" s="578"/>
      <c r="IGM3" s="578"/>
      <c r="IGN3" s="578"/>
      <c r="IGO3" s="578"/>
      <c r="IGP3" s="578"/>
      <c r="IGQ3" s="578"/>
      <c r="IGR3" s="578"/>
      <c r="IGS3" s="578"/>
      <c r="IGT3" s="578"/>
      <c r="IGU3" s="578"/>
      <c r="IGV3" s="578"/>
      <c r="IGW3" s="578"/>
      <c r="IGX3" s="578"/>
      <c r="IGY3" s="578"/>
      <c r="IGZ3" s="578"/>
      <c r="IHA3" s="578"/>
      <c r="IHB3" s="578"/>
      <c r="IHC3" s="578"/>
      <c r="IHD3" s="578"/>
      <c r="IHE3" s="578"/>
      <c r="IHF3" s="578"/>
      <c r="IHG3" s="578"/>
      <c r="IHH3" s="578"/>
      <c r="IHI3" s="578"/>
      <c r="IHJ3" s="578"/>
      <c r="IHK3" s="578"/>
      <c r="IHL3" s="578"/>
      <c r="IHM3" s="578"/>
      <c r="IHN3" s="578"/>
      <c r="IHO3" s="578"/>
      <c r="IHP3" s="578"/>
      <c r="IHQ3" s="578"/>
      <c r="IHR3" s="578"/>
      <c r="IHS3" s="578"/>
      <c r="IHT3" s="578"/>
      <c r="IHU3" s="578"/>
      <c r="IHV3" s="578"/>
      <c r="IHW3" s="578"/>
      <c r="IHX3" s="578"/>
      <c r="IHY3" s="578"/>
      <c r="IHZ3" s="578"/>
      <c r="IIA3" s="578"/>
      <c r="IIB3" s="578"/>
      <c r="IIC3" s="578"/>
      <c r="IID3" s="578"/>
      <c r="IIE3" s="578"/>
      <c r="IIF3" s="578"/>
      <c r="IIG3" s="578"/>
      <c r="IIH3" s="578"/>
      <c r="III3" s="578"/>
      <c r="IIJ3" s="578"/>
      <c r="IIK3" s="578"/>
      <c r="IIL3" s="578"/>
      <c r="IIM3" s="578"/>
      <c r="IIN3" s="578"/>
      <c r="IIO3" s="578"/>
      <c r="IIP3" s="578"/>
      <c r="IIQ3" s="578"/>
      <c r="IIR3" s="578"/>
      <c r="IIS3" s="578"/>
      <c r="IIT3" s="578"/>
      <c r="IIU3" s="578"/>
      <c r="IIV3" s="578"/>
      <c r="IIW3" s="578"/>
      <c r="IIX3" s="578"/>
      <c r="IIY3" s="578"/>
      <c r="IIZ3" s="578"/>
      <c r="IJA3" s="578"/>
      <c r="IJB3" s="578"/>
      <c r="IJC3" s="578"/>
      <c r="IJD3" s="578"/>
      <c r="IJE3" s="578"/>
      <c r="IJF3" s="578"/>
      <c r="IJG3" s="578"/>
      <c r="IJH3" s="578"/>
      <c r="IJI3" s="578"/>
      <c r="IJJ3" s="578"/>
      <c r="IJK3" s="578"/>
      <c r="IJL3" s="578"/>
      <c r="IJM3" s="578"/>
      <c r="IJN3" s="578"/>
      <c r="IJO3" s="578"/>
      <c r="IJP3" s="578"/>
      <c r="IJQ3" s="578"/>
      <c r="IJR3" s="578"/>
      <c r="IJS3" s="578"/>
      <c r="IJT3" s="578"/>
      <c r="IJU3" s="578"/>
      <c r="IJV3" s="578"/>
      <c r="IJW3" s="578"/>
      <c r="IJX3" s="578"/>
      <c r="IJY3" s="578"/>
      <c r="IJZ3" s="578"/>
      <c r="IKA3" s="578"/>
      <c r="IKB3" s="578"/>
      <c r="IKC3" s="578"/>
      <c r="IKD3" s="578"/>
      <c r="IKE3" s="578"/>
      <c r="IKF3" s="578"/>
      <c r="IKG3" s="578"/>
      <c r="IKH3" s="578"/>
      <c r="IKI3" s="578"/>
      <c r="IKJ3" s="578"/>
      <c r="IKK3" s="578"/>
      <c r="IKL3" s="578"/>
      <c r="IKM3" s="578"/>
      <c r="IKN3" s="578"/>
      <c r="IKO3" s="578"/>
      <c r="IKP3" s="578"/>
      <c r="IKQ3" s="578"/>
      <c r="IKR3" s="578"/>
      <c r="IKS3" s="578"/>
      <c r="IKT3" s="578"/>
      <c r="IKU3" s="578"/>
      <c r="IKV3" s="578"/>
      <c r="IKW3" s="578"/>
      <c r="IKX3" s="578"/>
      <c r="IKY3" s="578"/>
      <c r="IKZ3" s="578"/>
      <c r="ILA3" s="578"/>
      <c r="ILB3" s="578"/>
      <c r="ILC3" s="578"/>
      <c r="ILD3" s="578"/>
      <c r="ILE3" s="578"/>
      <c r="ILF3" s="578"/>
      <c r="ILG3" s="578"/>
      <c r="ILH3" s="578"/>
      <c r="ILI3" s="578"/>
      <c r="ILJ3" s="578"/>
      <c r="ILK3" s="578"/>
      <c r="ILL3" s="578"/>
      <c r="ILM3" s="578"/>
      <c r="ILN3" s="578"/>
      <c r="ILO3" s="578"/>
      <c r="ILP3" s="578"/>
      <c r="ILQ3" s="578"/>
      <c r="ILR3" s="578"/>
      <c r="ILS3" s="578"/>
      <c r="ILT3" s="578"/>
      <c r="ILU3" s="578"/>
      <c r="ILV3" s="578"/>
      <c r="ILW3" s="578"/>
      <c r="ILX3" s="578"/>
      <c r="ILY3" s="578"/>
      <c r="ILZ3" s="578"/>
      <c r="IMA3" s="578"/>
      <c r="IMB3" s="578"/>
      <c r="IMC3" s="578"/>
      <c r="IMD3" s="578"/>
      <c r="IME3" s="578"/>
      <c r="IMF3" s="578"/>
      <c r="IMG3" s="578"/>
      <c r="IMH3" s="578"/>
      <c r="IMI3" s="578"/>
      <c r="IMJ3" s="578"/>
      <c r="IMK3" s="578"/>
      <c r="IML3" s="578"/>
      <c r="IMM3" s="578"/>
      <c r="IMN3" s="578"/>
      <c r="IMO3" s="578"/>
      <c r="IMP3" s="578"/>
      <c r="IMQ3" s="578"/>
      <c r="IMR3" s="578"/>
      <c r="IMS3" s="578"/>
      <c r="IMT3" s="578"/>
      <c r="IMU3" s="578"/>
      <c r="IMV3" s="578"/>
      <c r="IMW3" s="578"/>
      <c r="IMX3" s="578"/>
      <c r="IMY3" s="578"/>
      <c r="IMZ3" s="578"/>
      <c r="INA3" s="578"/>
      <c r="INB3" s="578"/>
      <c r="INC3" s="578"/>
      <c r="IND3" s="578"/>
      <c r="INE3" s="578"/>
      <c r="INF3" s="578"/>
      <c r="ING3" s="578"/>
      <c r="INH3" s="578"/>
      <c r="INI3" s="578"/>
      <c r="INJ3" s="578"/>
      <c r="INK3" s="578"/>
      <c r="INL3" s="578"/>
      <c r="INM3" s="578"/>
      <c r="INN3" s="578"/>
      <c r="INO3" s="578"/>
      <c r="INP3" s="578"/>
      <c r="INQ3" s="578"/>
      <c r="INR3" s="578"/>
      <c r="INS3" s="578"/>
      <c r="INT3" s="578"/>
      <c r="INU3" s="578"/>
      <c r="INV3" s="578"/>
      <c r="INW3" s="578"/>
      <c r="INX3" s="578"/>
      <c r="INY3" s="578"/>
      <c r="INZ3" s="578"/>
      <c r="IOA3" s="578"/>
      <c r="IOB3" s="578"/>
      <c r="IOC3" s="578"/>
      <c r="IOD3" s="578"/>
      <c r="IOE3" s="578"/>
      <c r="IOF3" s="578"/>
      <c r="IOG3" s="578"/>
      <c r="IOH3" s="578"/>
      <c r="IOI3" s="578"/>
      <c r="IOJ3" s="578"/>
      <c r="IOK3" s="578"/>
      <c r="IOL3" s="578"/>
      <c r="IOM3" s="578"/>
      <c r="ION3" s="578"/>
      <c r="IOO3" s="578"/>
      <c r="IOP3" s="578"/>
      <c r="IOQ3" s="578"/>
      <c r="IOR3" s="578"/>
      <c r="IOS3" s="578"/>
      <c r="IOT3" s="578"/>
      <c r="IOU3" s="578"/>
      <c r="IOV3" s="578"/>
      <c r="IOW3" s="578"/>
      <c r="IOX3" s="578"/>
      <c r="IOY3" s="578"/>
      <c r="IOZ3" s="578"/>
      <c r="IPA3" s="578"/>
      <c r="IPB3" s="578"/>
      <c r="IPC3" s="578"/>
      <c r="IPD3" s="578"/>
      <c r="IPE3" s="578"/>
      <c r="IPF3" s="578"/>
      <c r="IPG3" s="578"/>
      <c r="IPH3" s="578"/>
      <c r="IPI3" s="578"/>
      <c r="IPJ3" s="578"/>
      <c r="IPK3" s="578"/>
      <c r="IPL3" s="578"/>
      <c r="IPM3" s="578"/>
      <c r="IPN3" s="578"/>
      <c r="IPO3" s="578"/>
      <c r="IPP3" s="578"/>
      <c r="IPQ3" s="578"/>
      <c r="IPR3" s="578"/>
      <c r="IPS3" s="578"/>
      <c r="IPT3" s="578"/>
      <c r="IPU3" s="578"/>
      <c r="IPV3" s="578"/>
      <c r="IPW3" s="578"/>
      <c r="IPX3" s="578"/>
      <c r="IPY3" s="578"/>
      <c r="IPZ3" s="578"/>
      <c r="IQA3" s="578"/>
      <c r="IQB3" s="578"/>
      <c r="IQC3" s="578"/>
      <c r="IQD3" s="578"/>
      <c r="IQE3" s="578"/>
      <c r="IQF3" s="578"/>
      <c r="IQG3" s="578"/>
      <c r="IQH3" s="578"/>
      <c r="IQI3" s="578"/>
      <c r="IQJ3" s="578"/>
      <c r="IQK3" s="578"/>
      <c r="IQL3" s="578"/>
      <c r="IQM3" s="578"/>
      <c r="IQN3" s="578"/>
      <c r="IQO3" s="578"/>
      <c r="IQP3" s="578"/>
      <c r="IQQ3" s="578"/>
      <c r="IQR3" s="578"/>
      <c r="IQS3" s="578"/>
      <c r="IQT3" s="578"/>
      <c r="IQU3" s="578"/>
      <c r="IQV3" s="578"/>
      <c r="IQW3" s="578"/>
      <c r="IQX3" s="578"/>
      <c r="IQY3" s="578"/>
      <c r="IQZ3" s="578"/>
      <c r="IRA3" s="578"/>
      <c r="IRB3" s="578"/>
      <c r="IRC3" s="578"/>
      <c r="IRD3" s="578"/>
      <c r="IRE3" s="578"/>
      <c r="IRF3" s="578"/>
      <c r="IRG3" s="578"/>
      <c r="IRH3" s="578"/>
      <c r="IRI3" s="578"/>
      <c r="IRJ3" s="578"/>
      <c r="IRK3" s="578"/>
      <c r="IRL3" s="578"/>
      <c r="IRM3" s="578"/>
      <c r="IRN3" s="578"/>
      <c r="IRO3" s="578"/>
      <c r="IRP3" s="578"/>
      <c r="IRQ3" s="578"/>
      <c r="IRR3" s="578"/>
      <c r="IRS3" s="578"/>
      <c r="IRT3" s="578"/>
      <c r="IRU3" s="578"/>
      <c r="IRV3" s="578"/>
      <c r="IRW3" s="578"/>
      <c r="IRX3" s="578"/>
      <c r="IRY3" s="578"/>
      <c r="IRZ3" s="578"/>
      <c r="ISA3" s="578"/>
      <c r="ISB3" s="578"/>
      <c r="ISC3" s="578"/>
      <c r="ISD3" s="578"/>
      <c r="ISE3" s="578"/>
      <c r="ISF3" s="578"/>
      <c r="ISG3" s="578"/>
      <c r="ISH3" s="578"/>
      <c r="ISI3" s="578"/>
      <c r="ISJ3" s="578"/>
      <c r="ISK3" s="578"/>
      <c r="ISL3" s="578"/>
      <c r="ISM3" s="578"/>
      <c r="ISN3" s="578"/>
      <c r="ISO3" s="578"/>
      <c r="ISP3" s="578"/>
      <c r="ISQ3" s="578"/>
      <c r="ISR3" s="578"/>
      <c r="ISS3" s="578"/>
      <c r="IST3" s="578"/>
      <c r="ISU3" s="578"/>
      <c r="ISV3" s="578"/>
      <c r="ISW3" s="578"/>
      <c r="ISX3" s="578"/>
      <c r="ISY3" s="578"/>
      <c r="ISZ3" s="578"/>
      <c r="ITA3" s="578"/>
      <c r="ITB3" s="578"/>
      <c r="ITC3" s="578"/>
      <c r="ITD3" s="578"/>
      <c r="ITE3" s="578"/>
      <c r="ITF3" s="578"/>
      <c r="ITG3" s="578"/>
      <c r="ITH3" s="578"/>
      <c r="ITI3" s="578"/>
      <c r="ITJ3" s="578"/>
      <c r="ITK3" s="578"/>
      <c r="ITL3" s="578"/>
      <c r="ITM3" s="578"/>
      <c r="ITN3" s="578"/>
      <c r="ITO3" s="578"/>
      <c r="ITP3" s="578"/>
      <c r="ITQ3" s="578"/>
      <c r="ITR3" s="578"/>
      <c r="ITS3" s="578"/>
      <c r="ITT3" s="578"/>
      <c r="ITU3" s="578"/>
      <c r="ITV3" s="578"/>
      <c r="ITW3" s="578"/>
      <c r="ITX3" s="578"/>
      <c r="ITY3" s="578"/>
      <c r="ITZ3" s="578"/>
      <c r="IUA3" s="578"/>
      <c r="IUB3" s="578"/>
      <c r="IUC3" s="578"/>
      <c r="IUD3" s="578"/>
      <c r="IUE3" s="578"/>
      <c r="IUF3" s="578"/>
      <c r="IUG3" s="578"/>
      <c r="IUH3" s="578"/>
      <c r="IUI3" s="578"/>
      <c r="IUJ3" s="578"/>
      <c r="IUK3" s="578"/>
      <c r="IUL3" s="578"/>
      <c r="IUM3" s="578"/>
      <c r="IUN3" s="578"/>
      <c r="IUO3" s="578"/>
      <c r="IUP3" s="578"/>
      <c r="IUQ3" s="578"/>
      <c r="IUR3" s="578"/>
      <c r="IUS3" s="578"/>
      <c r="IUT3" s="578"/>
      <c r="IUU3" s="578"/>
      <c r="IUV3" s="578"/>
      <c r="IUW3" s="578"/>
      <c r="IUX3" s="578"/>
      <c r="IUY3" s="578"/>
      <c r="IUZ3" s="578"/>
      <c r="IVA3" s="578"/>
      <c r="IVB3" s="578"/>
      <c r="IVC3" s="578"/>
      <c r="IVD3" s="578"/>
      <c r="IVE3" s="578"/>
      <c r="IVF3" s="578"/>
      <c r="IVG3" s="578"/>
      <c r="IVH3" s="578"/>
      <c r="IVI3" s="578"/>
      <c r="IVJ3" s="578"/>
      <c r="IVK3" s="578"/>
      <c r="IVL3" s="578"/>
      <c r="IVM3" s="578"/>
      <c r="IVN3" s="578"/>
      <c r="IVO3" s="578"/>
      <c r="IVP3" s="578"/>
      <c r="IVQ3" s="578"/>
      <c r="IVR3" s="578"/>
      <c r="IVS3" s="578"/>
      <c r="IVT3" s="578"/>
      <c r="IVU3" s="578"/>
      <c r="IVV3" s="578"/>
      <c r="IVW3" s="578"/>
      <c r="IVX3" s="578"/>
      <c r="IVY3" s="578"/>
      <c r="IVZ3" s="578"/>
      <c r="IWA3" s="578"/>
      <c r="IWB3" s="578"/>
      <c r="IWC3" s="578"/>
      <c r="IWD3" s="578"/>
      <c r="IWE3" s="578"/>
      <c r="IWF3" s="578"/>
      <c r="IWG3" s="578"/>
      <c r="IWH3" s="578"/>
      <c r="IWI3" s="578"/>
      <c r="IWJ3" s="578"/>
      <c r="IWK3" s="578"/>
      <c r="IWL3" s="578"/>
      <c r="IWM3" s="578"/>
      <c r="IWN3" s="578"/>
      <c r="IWO3" s="578"/>
      <c r="IWP3" s="578"/>
      <c r="IWQ3" s="578"/>
      <c r="IWR3" s="578"/>
      <c r="IWS3" s="578"/>
      <c r="IWT3" s="578"/>
      <c r="IWU3" s="578"/>
      <c r="IWV3" s="578"/>
      <c r="IWW3" s="578"/>
      <c r="IWX3" s="578"/>
      <c r="IWY3" s="578"/>
      <c r="IWZ3" s="578"/>
      <c r="IXA3" s="578"/>
      <c r="IXB3" s="578"/>
      <c r="IXC3" s="578"/>
      <c r="IXD3" s="578"/>
      <c r="IXE3" s="578"/>
      <c r="IXF3" s="578"/>
      <c r="IXG3" s="578"/>
      <c r="IXH3" s="578"/>
      <c r="IXI3" s="578"/>
      <c r="IXJ3" s="578"/>
      <c r="IXK3" s="578"/>
      <c r="IXL3" s="578"/>
      <c r="IXM3" s="578"/>
      <c r="IXN3" s="578"/>
      <c r="IXO3" s="578"/>
      <c r="IXP3" s="578"/>
      <c r="IXQ3" s="578"/>
      <c r="IXR3" s="578"/>
      <c r="IXS3" s="578"/>
      <c r="IXT3" s="578"/>
      <c r="IXU3" s="578"/>
      <c r="IXV3" s="578"/>
      <c r="IXW3" s="578"/>
      <c r="IXX3" s="578"/>
      <c r="IXY3" s="578"/>
      <c r="IXZ3" s="578"/>
      <c r="IYA3" s="578"/>
      <c r="IYB3" s="578"/>
      <c r="IYC3" s="578"/>
      <c r="IYD3" s="578"/>
      <c r="IYE3" s="578"/>
      <c r="IYF3" s="578"/>
      <c r="IYG3" s="578"/>
      <c r="IYH3" s="578"/>
      <c r="IYI3" s="578"/>
      <c r="IYJ3" s="578"/>
      <c r="IYK3" s="578"/>
      <c r="IYL3" s="578"/>
      <c r="IYM3" s="578"/>
      <c r="IYN3" s="578"/>
      <c r="IYO3" s="578"/>
      <c r="IYP3" s="578"/>
      <c r="IYQ3" s="578"/>
      <c r="IYR3" s="578"/>
      <c r="IYS3" s="578"/>
      <c r="IYT3" s="578"/>
      <c r="IYU3" s="578"/>
      <c r="IYV3" s="578"/>
      <c r="IYW3" s="578"/>
      <c r="IYX3" s="578"/>
      <c r="IYY3" s="578"/>
      <c r="IYZ3" s="578"/>
      <c r="IZA3" s="578"/>
      <c r="IZB3" s="578"/>
      <c r="IZC3" s="578"/>
      <c r="IZD3" s="578"/>
      <c r="IZE3" s="578"/>
      <c r="IZF3" s="578"/>
      <c r="IZG3" s="578"/>
      <c r="IZH3" s="578"/>
      <c r="IZI3" s="578"/>
      <c r="IZJ3" s="578"/>
      <c r="IZK3" s="578"/>
      <c r="IZL3" s="578"/>
      <c r="IZM3" s="578"/>
      <c r="IZN3" s="578"/>
      <c r="IZO3" s="578"/>
      <c r="IZP3" s="578"/>
      <c r="IZQ3" s="578"/>
      <c r="IZR3" s="578"/>
      <c r="IZS3" s="578"/>
      <c r="IZT3" s="578"/>
      <c r="IZU3" s="578"/>
      <c r="IZV3" s="578"/>
      <c r="IZW3" s="578"/>
      <c r="IZX3" s="578"/>
      <c r="IZY3" s="578"/>
      <c r="IZZ3" s="578"/>
      <c r="JAA3" s="578"/>
      <c r="JAB3" s="578"/>
      <c r="JAC3" s="578"/>
      <c r="JAD3" s="578"/>
      <c r="JAE3" s="578"/>
      <c r="JAF3" s="578"/>
      <c r="JAG3" s="578"/>
      <c r="JAH3" s="578"/>
      <c r="JAI3" s="578"/>
      <c r="JAJ3" s="578"/>
      <c r="JAK3" s="578"/>
      <c r="JAL3" s="578"/>
      <c r="JAM3" s="578"/>
      <c r="JAN3" s="578"/>
      <c r="JAO3" s="578"/>
      <c r="JAP3" s="578"/>
      <c r="JAQ3" s="578"/>
      <c r="JAR3" s="578"/>
      <c r="JAS3" s="578"/>
      <c r="JAT3" s="578"/>
      <c r="JAU3" s="578"/>
      <c r="JAV3" s="578"/>
      <c r="JAW3" s="578"/>
      <c r="JAX3" s="578"/>
      <c r="JAY3" s="578"/>
      <c r="JAZ3" s="578"/>
      <c r="JBA3" s="578"/>
      <c r="JBB3" s="578"/>
      <c r="JBC3" s="578"/>
      <c r="JBD3" s="578"/>
      <c r="JBE3" s="578"/>
      <c r="JBF3" s="578"/>
      <c r="JBG3" s="578"/>
      <c r="JBH3" s="578"/>
      <c r="JBI3" s="578"/>
      <c r="JBJ3" s="578"/>
      <c r="JBK3" s="578"/>
      <c r="JBL3" s="578"/>
      <c r="JBM3" s="578"/>
      <c r="JBN3" s="578"/>
      <c r="JBO3" s="578"/>
      <c r="JBP3" s="578"/>
      <c r="JBQ3" s="578"/>
      <c r="JBR3" s="578"/>
      <c r="JBS3" s="578"/>
      <c r="JBT3" s="578"/>
      <c r="JBU3" s="578"/>
      <c r="JBV3" s="578"/>
      <c r="JBW3" s="578"/>
      <c r="JBX3" s="578"/>
      <c r="JBY3" s="578"/>
      <c r="JBZ3" s="578"/>
      <c r="JCA3" s="578"/>
      <c r="JCB3" s="578"/>
      <c r="JCC3" s="578"/>
      <c r="JCD3" s="578"/>
      <c r="JCE3" s="578"/>
      <c r="JCF3" s="578"/>
      <c r="JCG3" s="578"/>
      <c r="JCH3" s="578"/>
      <c r="JCI3" s="578"/>
      <c r="JCJ3" s="578"/>
      <c r="JCK3" s="578"/>
      <c r="JCL3" s="578"/>
      <c r="JCM3" s="578"/>
      <c r="JCN3" s="578"/>
      <c r="JCO3" s="578"/>
      <c r="JCP3" s="578"/>
      <c r="JCQ3" s="578"/>
      <c r="JCR3" s="578"/>
      <c r="JCS3" s="578"/>
      <c r="JCT3" s="578"/>
      <c r="JCU3" s="578"/>
      <c r="JCV3" s="578"/>
      <c r="JCW3" s="578"/>
      <c r="JCX3" s="578"/>
      <c r="JCY3" s="578"/>
      <c r="JCZ3" s="578"/>
      <c r="JDA3" s="578"/>
      <c r="JDB3" s="578"/>
      <c r="JDC3" s="578"/>
      <c r="JDD3" s="578"/>
      <c r="JDE3" s="578"/>
      <c r="JDF3" s="578"/>
      <c r="JDG3" s="578"/>
      <c r="JDH3" s="578"/>
      <c r="JDI3" s="578"/>
      <c r="JDJ3" s="578"/>
      <c r="JDK3" s="578"/>
      <c r="JDL3" s="578"/>
      <c r="JDM3" s="578"/>
      <c r="JDN3" s="578"/>
      <c r="JDO3" s="578"/>
      <c r="JDP3" s="578"/>
      <c r="JDQ3" s="578"/>
      <c r="JDR3" s="578"/>
      <c r="JDS3" s="578"/>
      <c r="JDT3" s="578"/>
      <c r="JDU3" s="578"/>
      <c r="JDV3" s="578"/>
      <c r="JDW3" s="578"/>
      <c r="JDX3" s="578"/>
      <c r="JDY3" s="578"/>
      <c r="JDZ3" s="578"/>
      <c r="JEA3" s="578"/>
      <c r="JEB3" s="578"/>
      <c r="JEC3" s="578"/>
      <c r="JED3" s="578"/>
      <c r="JEE3" s="578"/>
      <c r="JEF3" s="578"/>
      <c r="JEG3" s="578"/>
      <c r="JEH3" s="578"/>
      <c r="JEI3" s="578"/>
      <c r="JEJ3" s="578"/>
      <c r="JEK3" s="578"/>
      <c r="JEL3" s="578"/>
      <c r="JEM3" s="578"/>
      <c r="JEN3" s="578"/>
      <c r="JEO3" s="578"/>
      <c r="JEP3" s="578"/>
      <c r="JEQ3" s="578"/>
      <c r="JER3" s="578"/>
      <c r="JES3" s="578"/>
      <c r="JET3" s="578"/>
      <c r="JEU3" s="578"/>
      <c r="JEV3" s="578"/>
      <c r="JEW3" s="578"/>
      <c r="JEX3" s="578"/>
      <c r="JEY3" s="578"/>
      <c r="JEZ3" s="578"/>
      <c r="JFA3" s="578"/>
      <c r="JFB3" s="578"/>
      <c r="JFC3" s="578"/>
      <c r="JFD3" s="578"/>
      <c r="JFE3" s="578"/>
      <c r="JFF3" s="578"/>
      <c r="JFG3" s="578"/>
      <c r="JFH3" s="578"/>
      <c r="JFI3" s="578"/>
      <c r="JFJ3" s="578"/>
      <c r="JFK3" s="578"/>
      <c r="JFL3" s="578"/>
      <c r="JFM3" s="578"/>
      <c r="JFN3" s="578"/>
      <c r="JFO3" s="578"/>
      <c r="JFP3" s="578"/>
      <c r="JFQ3" s="578"/>
      <c r="JFR3" s="578"/>
      <c r="JFS3" s="578"/>
      <c r="JFT3" s="578"/>
      <c r="JFU3" s="578"/>
      <c r="JFV3" s="578"/>
      <c r="JFW3" s="578"/>
      <c r="JFX3" s="578"/>
      <c r="JFY3" s="578"/>
      <c r="JFZ3" s="578"/>
      <c r="JGA3" s="578"/>
      <c r="JGB3" s="578"/>
      <c r="JGC3" s="578"/>
      <c r="JGD3" s="578"/>
      <c r="JGE3" s="578"/>
      <c r="JGF3" s="578"/>
      <c r="JGG3" s="578"/>
      <c r="JGH3" s="578"/>
      <c r="JGI3" s="578"/>
      <c r="JGJ3" s="578"/>
      <c r="JGK3" s="578"/>
      <c r="JGL3" s="578"/>
      <c r="JGM3" s="578"/>
      <c r="JGN3" s="578"/>
      <c r="JGO3" s="578"/>
      <c r="JGP3" s="578"/>
      <c r="JGQ3" s="578"/>
      <c r="JGR3" s="578"/>
      <c r="JGS3" s="578"/>
      <c r="JGT3" s="578"/>
      <c r="JGU3" s="578"/>
      <c r="JGV3" s="578"/>
      <c r="JGW3" s="578"/>
      <c r="JGX3" s="578"/>
      <c r="JGY3" s="578"/>
      <c r="JGZ3" s="578"/>
      <c r="JHA3" s="578"/>
      <c r="JHB3" s="578"/>
      <c r="JHC3" s="578"/>
      <c r="JHD3" s="578"/>
      <c r="JHE3" s="578"/>
      <c r="JHF3" s="578"/>
      <c r="JHG3" s="578"/>
      <c r="JHH3" s="578"/>
      <c r="JHI3" s="578"/>
      <c r="JHJ3" s="578"/>
      <c r="JHK3" s="578"/>
      <c r="JHL3" s="578"/>
      <c r="JHM3" s="578"/>
      <c r="JHN3" s="578"/>
      <c r="JHO3" s="578"/>
      <c r="JHP3" s="578"/>
      <c r="JHQ3" s="578"/>
      <c r="JHR3" s="578"/>
      <c r="JHS3" s="578"/>
      <c r="JHT3" s="578"/>
      <c r="JHU3" s="578"/>
      <c r="JHV3" s="578"/>
      <c r="JHW3" s="578"/>
      <c r="JHX3" s="578"/>
      <c r="JHY3" s="578"/>
      <c r="JHZ3" s="578"/>
      <c r="JIA3" s="578"/>
      <c r="JIB3" s="578"/>
      <c r="JIC3" s="578"/>
      <c r="JID3" s="578"/>
      <c r="JIE3" s="578"/>
      <c r="JIF3" s="578"/>
      <c r="JIG3" s="578"/>
      <c r="JIH3" s="578"/>
      <c r="JII3" s="578"/>
      <c r="JIJ3" s="578"/>
      <c r="JIK3" s="578"/>
      <c r="JIL3" s="578"/>
      <c r="JIM3" s="578"/>
      <c r="JIN3" s="578"/>
      <c r="JIO3" s="578"/>
      <c r="JIP3" s="578"/>
      <c r="JIQ3" s="578"/>
      <c r="JIR3" s="578"/>
      <c r="JIS3" s="578"/>
      <c r="JIT3" s="578"/>
      <c r="JIU3" s="578"/>
      <c r="JIV3" s="578"/>
      <c r="JIW3" s="578"/>
      <c r="JIX3" s="578"/>
      <c r="JIY3" s="578"/>
      <c r="JIZ3" s="578"/>
      <c r="JJA3" s="578"/>
      <c r="JJB3" s="578"/>
      <c r="JJC3" s="578"/>
      <c r="JJD3" s="578"/>
      <c r="JJE3" s="578"/>
      <c r="JJF3" s="578"/>
      <c r="JJG3" s="578"/>
      <c r="JJH3" s="578"/>
      <c r="JJI3" s="578"/>
      <c r="JJJ3" s="578"/>
      <c r="JJK3" s="578"/>
      <c r="JJL3" s="578"/>
      <c r="JJM3" s="578"/>
      <c r="JJN3" s="578"/>
      <c r="JJO3" s="578"/>
      <c r="JJP3" s="578"/>
      <c r="JJQ3" s="578"/>
      <c r="JJR3" s="578"/>
      <c r="JJS3" s="578"/>
      <c r="JJT3" s="578"/>
      <c r="JJU3" s="578"/>
      <c r="JJV3" s="578"/>
      <c r="JJW3" s="578"/>
      <c r="JJX3" s="578"/>
      <c r="JJY3" s="578"/>
      <c r="JJZ3" s="578"/>
      <c r="JKA3" s="578"/>
      <c r="JKB3" s="578"/>
      <c r="JKC3" s="578"/>
      <c r="JKD3" s="578"/>
      <c r="JKE3" s="578"/>
      <c r="JKF3" s="578"/>
      <c r="JKG3" s="578"/>
      <c r="JKH3" s="578"/>
      <c r="JKI3" s="578"/>
      <c r="JKJ3" s="578"/>
      <c r="JKK3" s="578"/>
      <c r="JKL3" s="578"/>
      <c r="JKM3" s="578"/>
      <c r="JKN3" s="578"/>
      <c r="JKO3" s="578"/>
      <c r="JKP3" s="578"/>
      <c r="JKQ3" s="578"/>
      <c r="JKR3" s="578"/>
      <c r="JKS3" s="578"/>
      <c r="JKT3" s="578"/>
      <c r="JKU3" s="578"/>
      <c r="JKV3" s="578"/>
      <c r="JKW3" s="578"/>
      <c r="JKX3" s="578"/>
      <c r="JKY3" s="578"/>
      <c r="JKZ3" s="578"/>
      <c r="JLA3" s="578"/>
      <c r="JLB3" s="578"/>
      <c r="JLC3" s="578"/>
      <c r="JLD3" s="578"/>
      <c r="JLE3" s="578"/>
      <c r="JLF3" s="578"/>
      <c r="JLG3" s="578"/>
      <c r="JLH3" s="578"/>
      <c r="JLI3" s="578"/>
      <c r="JLJ3" s="578"/>
      <c r="JLK3" s="578"/>
      <c r="JLL3" s="578"/>
      <c r="JLM3" s="578"/>
      <c r="JLN3" s="578"/>
      <c r="JLO3" s="578"/>
      <c r="JLP3" s="578"/>
      <c r="JLQ3" s="578"/>
      <c r="JLR3" s="578"/>
      <c r="JLS3" s="578"/>
      <c r="JLT3" s="578"/>
      <c r="JLU3" s="578"/>
      <c r="JLV3" s="578"/>
      <c r="JLW3" s="578"/>
      <c r="JLX3" s="578"/>
      <c r="JLY3" s="578"/>
      <c r="JLZ3" s="578"/>
      <c r="JMA3" s="578"/>
      <c r="JMB3" s="578"/>
      <c r="JMC3" s="578"/>
      <c r="JMD3" s="578"/>
      <c r="JME3" s="578"/>
      <c r="JMF3" s="578"/>
      <c r="JMG3" s="578"/>
      <c r="JMH3" s="578"/>
      <c r="JMI3" s="578"/>
      <c r="JMJ3" s="578"/>
      <c r="JMK3" s="578"/>
      <c r="JML3" s="578"/>
      <c r="JMM3" s="578"/>
      <c r="JMN3" s="578"/>
      <c r="JMO3" s="578"/>
      <c r="JMP3" s="578"/>
      <c r="JMQ3" s="578"/>
      <c r="JMR3" s="578"/>
      <c r="JMS3" s="578"/>
      <c r="JMT3" s="578"/>
      <c r="JMU3" s="578"/>
      <c r="JMV3" s="578"/>
      <c r="JMW3" s="578"/>
      <c r="JMX3" s="578"/>
      <c r="JMY3" s="578"/>
      <c r="JMZ3" s="578"/>
      <c r="JNA3" s="578"/>
      <c r="JNB3" s="578"/>
      <c r="JNC3" s="578"/>
      <c r="JND3" s="578"/>
      <c r="JNE3" s="578"/>
      <c r="JNF3" s="578"/>
      <c r="JNG3" s="578"/>
      <c r="JNH3" s="578"/>
      <c r="JNI3" s="578"/>
      <c r="JNJ3" s="578"/>
      <c r="JNK3" s="578"/>
      <c r="JNL3" s="578"/>
      <c r="JNM3" s="578"/>
      <c r="JNN3" s="578"/>
      <c r="JNO3" s="578"/>
      <c r="JNP3" s="578"/>
      <c r="JNQ3" s="578"/>
      <c r="JNR3" s="578"/>
      <c r="JNS3" s="578"/>
      <c r="JNT3" s="578"/>
      <c r="JNU3" s="578"/>
      <c r="JNV3" s="578"/>
      <c r="JNW3" s="578"/>
      <c r="JNX3" s="578"/>
      <c r="JNY3" s="578"/>
      <c r="JNZ3" s="578"/>
      <c r="JOA3" s="578"/>
      <c r="JOB3" s="578"/>
      <c r="JOC3" s="578"/>
      <c r="JOD3" s="578"/>
      <c r="JOE3" s="578"/>
      <c r="JOF3" s="578"/>
      <c r="JOG3" s="578"/>
      <c r="JOH3" s="578"/>
      <c r="JOI3" s="578"/>
      <c r="JOJ3" s="578"/>
      <c r="JOK3" s="578"/>
      <c r="JOL3" s="578"/>
      <c r="JOM3" s="578"/>
      <c r="JON3" s="578"/>
      <c r="JOO3" s="578"/>
      <c r="JOP3" s="578"/>
      <c r="JOQ3" s="578"/>
      <c r="JOR3" s="578"/>
      <c r="JOS3" s="578"/>
      <c r="JOT3" s="578"/>
      <c r="JOU3" s="578"/>
      <c r="JOV3" s="578"/>
      <c r="JOW3" s="578"/>
      <c r="JOX3" s="578"/>
      <c r="JOY3" s="578"/>
      <c r="JOZ3" s="578"/>
      <c r="JPA3" s="578"/>
      <c r="JPB3" s="578"/>
      <c r="JPC3" s="578"/>
      <c r="JPD3" s="578"/>
      <c r="JPE3" s="578"/>
      <c r="JPF3" s="578"/>
      <c r="JPG3" s="578"/>
      <c r="JPH3" s="578"/>
      <c r="JPI3" s="578"/>
      <c r="JPJ3" s="578"/>
      <c r="JPK3" s="578"/>
      <c r="JPL3" s="578"/>
      <c r="JPM3" s="578"/>
      <c r="JPN3" s="578"/>
      <c r="JPO3" s="578"/>
      <c r="JPP3" s="578"/>
      <c r="JPQ3" s="578"/>
      <c r="JPR3" s="578"/>
      <c r="JPS3" s="578"/>
      <c r="JPT3" s="578"/>
      <c r="JPU3" s="578"/>
      <c r="JPV3" s="578"/>
      <c r="JPW3" s="578"/>
      <c r="JPX3" s="578"/>
      <c r="JPY3" s="578"/>
      <c r="JPZ3" s="578"/>
      <c r="JQA3" s="578"/>
      <c r="JQB3" s="578"/>
      <c r="JQC3" s="578"/>
      <c r="JQD3" s="578"/>
      <c r="JQE3" s="578"/>
      <c r="JQF3" s="578"/>
      <c r="JQG3" s="578"/>
      <c r="JQH3" s="578"/>
      <c r="JQI3" s="578"/>
      <c r="JQJ3" s="578"/>
      <c r="JQK3" s="578"/>
      <c r="JQL3" s="578"/>
      <c r="JQM3" s="578"/>
      <c r="JQN3" s="578"/>
      <c r="JQO3" s="578"/>
      <c r="JQP3" s="578"/>
      <c r="JQQ3" s="578"/>
      <c r="JQR3" s="578"/>
      <c r="JQS3" s="578"/>
      <c r="JQT3" s="578"/>
      <c r="JQU3" s="578"/>
      <c r="JQV3" s="578"/>
      <c r="JQW3" s="578"/>
      <c r="JQX3" s="578"/>
      <c r="JQY3" s="578"/>
      <c r="JQZ3" s="578"/>
      <c r="JRA3" s="578"/>
      <c r="JRB3" s="578"/>
      <c r="JRC3" s="578"/>
      <c r="JRD3" s="578"/>
      <c r="JRE3" s="578"/>
      <c r="JRF3" s="578"/>
      <c r="JRG3" s="578"/>
      <c r="JRH3" s="578"/>
      <c r="JRI3" s="578"/>
      <c r="JRJ3" s="578"/>
      <c r="JRK3" s="578"/>
      <c r="JRL3" s="578"/>
      <c r="JRM3" s="578"/>
      <c r="JRN3" s="578"/>
      <c r="JRO3" s="578"/>
      <c r="JRP3" s="578"/>
      <c r="JRQ3" s="578"/>
      <c r="JRR3" s="578"/>
      <c r="JRS3" s="578"/>
      <c r="JRT3" s="578"/>
      <c r="JRU3" s="578"/>
      <c r="JRV3" s="578"/>
      <c r="JRW3" s="578"/>
      <c r="JRX3" s="578"/>
      <c r="JRY3" s="578"/>
      <c r="JRZ3" s="578"/>
      <c r="JSA3" s="578"/>
      <c r="JSB3" s="578"/>
      <c r="JSC3" s="578"/>
      <c r="JSD3" s="578"/>
      <c r="JSE3" s="578"/>
      <c r="JSF3" s="578"/>
      <c r="JSG3" s="578"/>
      <c r="JSH3" s="578"/>
      <c r="JSI3" s="578"/>
      <c r="JSJ3" s="578"/>
      <c r="JSK3" s="578"/>
      <c r="JSL3" s="578"/>
      <c r="JSM3" s="578"/>
      <c r="JSN3" s="578"/>
      <c r="JSO3" s="578"/>
      <c r="JSP3" s="578"/>
      <c r="JSQ3" s="578"/>
      <c r="JSR3" s="578"/>
      <c r="JSS3" s="578"/>
      <c r="JST3" s="578"/>
      <c r="JSU3" s="578"/>
      <c r="JSV3" s="578"/>
      <c r="JSW3" s="578"/>
      <c r="JSX3" s="578"/>
      <c r="JSY3" s="578"/>
      <c r="JSZ3" s="578"/>
      <c r="JTA3" s="578"/>
      <c r="JTB3" s="578"/>
      <c r="JTC3" s="578"/>
      <c r="JTD3" s="578"/>
      <c r="JTE3" s="578"/>
      <c r="JTF3" s="578"/>
      <c r="JTG3" s="578"/>
      <c r="JTH3" s="578"/>
      <c r="JTI3" s="578"/>
      <c r="JTJ3" s="578"/>
      <c r="JTK3" s="578"/>
      <c r="JTL3" s="578"/>
      <c r="JTM3" s="578"/>
      <c r="JTN3" s="578"/>
      <c r="JTO3" s="578"/>
      <c r="JTP3" s="578"/>
      <c r="JTQ3" s="578"/>
      <c r="JTR3" s="578"/>
      <c r="JTS3" s="578"/>
      <c r="JTT3" s="578"/>
      <c r="JTU3" s="578"/>
      <c r="JTV3" s="578"/>
      <c r="JTW3" s="578"/>
      <c r="JTX3" s="578"/>
      <c r="JTY3" s="578"/>
      <c r="JTZ3" s="578"/>
      <c r="JUA3" s="578"/>
      <c r="JUB3" s="578"/>
      <c r="JUC3" s="578"/>
      <c r="JUD3" s="578"/>
      <c r="JUE3" s="578"/>
      <c r="JUF3" s="578"/>
      <c r="JUG3" s="578"/>
      <c r="JUH3" s="578"/>
      <c r="JUI3" s="578"/>
      <c r="JUJ3" s="578"/>
      <c r="JUK3" s="578"/>
      <c r="JUL3" s="578"/>
      <c r="JUM3" s="578"/>
      <c r="JUN3" s="578"/>
      <c r="JUO3" s="578"/>
      <c r="JUP3" s="578"/>
      <c r="JUQ3" s="578"/>
      <c r="JUR3" s="578"/>
      <c r="JUS3" s="578"/>
      <c r="JUT3" s="578"/>
      <c r="JUU3" s="578"/>
      <c r="JUV3" s="578"/>
      <c r="JUW3" s="578"/>
      <c r="JUX3" s="578"/>
      <c r="JUY3" s="578"/>
      <c r="JUZ3" s="578"/>
      <c r="JVA3" s="578"/>
      <c r="JVB3" s="578"/>
      <c r="JVC3" s="578"/>
      <c r="JVD3" s="578"/>
      <c r="JVE3" s="578"/>
      <c r="JVF3" s="578"/>
      <c r="JVG3" s="578"/>
      <c r="JVH3" s="578"/>
      <c r="JVI3" s="578"/>
      <c r="JVJ3" s="578"/>
      <c r="JVK3" s="578"/>
      <c r="JVL3" s="578"/>
      <c r="JVM3" s="578"/>
      <c r="JVN3" s="578"/>
      <c r="JVO3" s="578"/>
      <c r="JVP3" s="578"/>
      <c r="JVQ3" s="578"/>
      <c r="JVR3" s="578"/>
      <c r="JVS3" s="578"/>
      <c r="JVT3" s="578"/>
      <c r="JVU3" s="578"/>
      <c r="JVV3" s="578"/>
      <c r="JVW3" s="578"/>
      <c r="JVX3" s="578"/>
      <c r="JVY3" s="578"/>
      <c r="JVZ3" s="578"/>
      <c r="JWA3" s="578"/>
      <c r="JWB3" s="578"/>
      <c r="JWC3" s="578"/>
      <c r="JWD3" s="578"/>
      <c r="JWE3" s="578"/>
      <c r="JWF3" s="578"/>
      <c r="JWG3" s="578"/>
      <c r="JWH3" s="578"/>
      <c r="JWI3" s="578"/>
      <c r="JWJ3" s="578"/>
      <c r="JWK3" s="578"/>
      <c r="JWL3" s="578"/>
      <c r="JWM3" s="578"/>
      <c r="JWN3" s="578"/>
      <c r="JWO3" s="578"/>
      <c r="JWP3" s="578"/>
      <c r="JWQ3" s="578"/>
      <c r="JWR3" s="578"/>
      <c r="JWS3" s="578"/>
      <c r="JWT3" s="578"/>
      <c r="JWU3" s="578"/>
      <c r="JWV3" s="578"/>
      <c r="JWW3" s="578"/>
      <c r="JWX3" s="578"/>
      <c r="JWY3" s="578"/>
      <c r="JWZ3" s="578"/>
      <c r="JXA3" s="578"/>
      <c r="JXB3" s="578"/>
      <c r="JXC3" s="578"/>
      <c r="JXD3" s="578"/>
      <c r="JXE3" s="578"/>
      <c r="JXF3" s="578"/>
      <c r="JXG3" s="578"/>
      <c r="JXH3" s="578"/>
      <c r="JXI3" s="578"/>
      <c r="JXJ3" s="578"/>
      <c r="JXK3" s="578"/>
      <c r="JXL3" s="578"/>
      <c r="JXM3" s="578"/>
      <c r="JXN3" s="578"/>
      <c r="JXO3" s="578"/>
      <c r="JXP3" s="578"/>
      <c r="JXQ3" s="578"/>
      <c r="JXR3" s="578"/>
      <c r="JXS3" s="578"/>
      <c r="JXT3" s="578"/>
      <c r="JXU3" s="578"/>
      <c r="JXV3" s="578"/>
      <c r="JXW3" s="578"/>
      <c r="JXX3" s="578"/>
      <c r="JXY3" s="578"/>
      <c r="JXZ3" s="578"/>
      <c r="JYA3" s="578"/>
      <c r="JYB3" s="578"/>
      <c r="JYC3" s="578"/>
      <c r="JYD3" s="578"/>
      <c r="JYE3" s="578"/>
      <c r="JYF3" s="578"/>
      <c r="JYG3" s="578"/>
      <c r="JYH3" s="578"/>
      <c r="JYI3" s="578"/>
      <c r="JYJ3" s="578"/>
      <c r="JYK3" s="578"/>
      <c r="JYL3" s="578"/>
      <c r="JYM3" s="578"/>
      <c r="JYN3" s="578"/>
      <c r="JYO3" s="578"/>
      <c r="JYP3" s="578"/>
      <c r="JYQ3" s="578"/>
      <c r="JYR3" s="578"/>
      <c r="JYS3" s="578"/>
      <c r="JYT3" s="578"/>
      <c r="JYU3" s="578"/>
      <c r="JYV3" s="578"/>
      <c r="JYW3" s="578"/>
      <c r="JYX3" s="578"/>
      <c r="JYY3" s="578"/>
      <c r="JYZ3" s="578"/>
      <c r="JZA3" s="578"/>
      <c r="JZB3" s="578"/>
      <c r="JZC3" s="578"/>
      <c r="JZD3" s="578"/>
      <c r="JZE3" s="578"/>
      <c r="JZF3" s="578"/>
      <c r="JZG3" s="578"/>
      <c r="JZH3" s="578"/>
      <c r="JZI3" s="578"/>
      <c r="JZJ3" s="578"/>
      <c r="JZK3" s="578"/>
      <c r="JZL3" s="578"/>
      <c r="JZM3" s="578"/>
      <c r="JZN3" s="578"/>
      <c r="JZO3" s="578"/>
      <c r="JZP3" s="578"/>
      <c r="JZQ3" s="578"/>
      <c r="JZR3" s="578"/>
      <c r="JZS3" s="578"/>
      <c r="JZT3" s="578"/>
      <c r="JZU3" s="578"/>
      <c r="JZV3" s="578"/>
      <c r="JZW3" s="578"/>
      <c r="JZX3" s="578"/>
      <c r="JZY3" s="578"/>
      <c r="JZZ3" s="578"/>
      <c r="KAA3" s="578"/>
      <c r="KAB3" s="578"/>
      <c r="KAC3" s="578"/>
      <c r="KAD3" s="578"/>
      <c r="KAE3" s="578"/>
      <c r="KAF3" s="578"/>
      <c r="KAG3" s="578"/>
      <c r="KAH3" s="578"/>
      <c r="KAI3" s="578"/>
      <c r="KAJ3" s="578"/>
      <c r="KAK3" s="578"/>
      <c r="KAL3" s="578"/>
      <c r="KAM3" s="578"/>
      <c r="KAN3" s="578"/>
      <c r="KAO3" s="578"/>
      <c r="KAP3" s="578"/>
      <c r="KAQ3" s="578"/>
      <c r="KAR3" s="578"/>
      <c r="KAS3" s="578"/>
      <c r="KAT3" s="578"/>
      <c r="KAU3" s="578"/>
      <c r="KAV3" s="578"/>
      <c r="KAW3" s="578"/>
      <c r="KAX3" s="578"/>
      <c r="KAY3" s="578"/>
      <c r="KAZ3" s="578"/>
      <c r="KBA3" s="578"/>
      <c r="KBB3" s="578"/>
      <c r="KBC3" s="578"/>
      <c r="KBD3" s="578"/>
      <c r="KBE3" s="578"/>
      <c r="KBF3" s="578"/>
      <c r="KBG3" s="578"/>
      <c r="KBH3" s="578"/>
      <c r="KBI3" s="578"/>
      <c r="KBJ3" s="578"/>
      <c r="KBK3" s="578"/>
      <c r="KBL3" s="578"/>
      <c r="KBM3" s="578"/>
      <c r="KBN3" s="578"/>
      <c r="KBO3" s="578"/>
      <c r="KBP3" s="578"/>
      <c r="KBQ3" s="578"/>
      <c r="KBR3" s="578"/>
      <c r="KBS3" s="578"/>
      <c r="KBT3" s="578"/>
      <c r="KBU3" s="578"/>
      <c r="KBV3" s="578"/>
      <c r="KBW3" s="578"/>
      <c r="KBX3" s="578"/>
      <c r="KBY3" s="578"/>
      <c r="KBZ3" s="578"/>
      <c r="KCA3" s="578"/>
      <c r="KCB3" s="578"/>
      <c r="KCC3" s="578"/>
      <c r="KCD3" s="578"/>
      <c r="KCE3" s="578"/>
      <c r="KCF3" s="578"/>
      <c r="KCG3" s="578"/>
      <c r="KCH3" s="578"/>
      <c r="KCI3" s="578"/>
      <c r="KCJ3" s="578"/>
      <c r="KCK3" s="578"/>
      <c r="KCL3" s="578"/>
      <c r="KCM3" s="578"/>
      <c r="KCN3" s="578"/>
      <c r="KCO3" s="578"/>
      <c r="KCP3" s="578"/>
      <c r="KCQ3" s="578"/>
      <c r="KCR3" s="578"/>
      <c r="KCS3" s="578"/>
      <c r="KCT3" s="578"/>
      <c r="KCU3" s="578"/>
      <c r="KCV3" s="578"/>
      <c r="KCW3" s="578"/>
      <c r="KCX3" s="578"/>
      <c r="KCY3" s="578"/>
      <c r="KCZ3" s="578"/>
      <c r="KDA3" s="578"/>
      <c r="KDB3" s="578"/>
      <c r="KDC3" s="578"/>
      <c r="KDD3" s="578"/>
      <c r="KDE3" s="578"/>
      <c r="KDF3" s="578"/>
      <c r="KDG3" s="578"/>
      <c r="KDH3" s="578"/>
      <c r="KDI3" s="578"/>
      <c r="KDJ3" s="578"/>
      <c r="KDK3" s="578"/>
      <c r="KDL3" s="578"/>
      <c r="KDM3" s="578"/>
      <c r="KDN3" s="578"/>
      <c r="KDO3" s="578"/>
      <c r="KDP3" s="578"/>
      <c r="KDQ3" s="578"/>
      <c r="KDR3" s="578"/>
      <c r="KDS3" s="578"/>
      <c r="KDT3" s="578"/>
      <c r="KDU3" s="578"/>
      <c r="KDV3" s="578"/>
      <c r="KDW3" s="578"/>
      <c r="KDX3" s="578"/>
      <c r="KDY3" s="578"/>
      <c r="KDZ3" s="578"/>
      <c r="KEA3" s="578"/>
      <c r="KEB3" s="578"/>
      <c r="KEC3" s="578"/>
      <c r="KED3" s="578"/>
      <c r="KEE3" s="578"/>
      <c r="KEF3" s="578"/>
      <c r="KEG3" s="578"/>
      <c r="KEH3" s="578"/>
      <c r="KEI3" s="578"/>
      <c r="KEJ3" s="578"/>
      <c r="KEK3" s="578"/>
      <c r="KEL3" s="578"/>
      <c r="KEM3" s="578"/>
      <c r="KEN3" s="578"/>
      <c r="KEO3" s="578"/>
      <c r="KEP3" s="578"/>
      <c r="KEQ3" s="578"/>
      <c r="KER3" s="578"/>
      <c r="KES3" s="578"/>
      <c r="KET3" s="578"/>
      <c r="KEU3" s="578"/>
      <c r="KEV3" s="578"/>
      <c r="KEW3" s="578"/>
      <c r="KEX3" s="578"/>
      <c r="KEY3" s="578"/>
      <c r="KEZ3" s="578"/>
      <c r="KFA3" s="578"/>
      <c r="KFB3" s="578"/>
      <c r="KFC3" s="578"/>
      <c r="KFD3" s="578"/>
      <c r="KFE3" s="578"/>
      <c r="KFF3" s="578"/>
      <c r="KFG3" s="578"/>
      <c r="KFH3" s="578"/>
      <c r="KFI3" s="578"/>
      <c r="KFJ3" s="578"/>
      <c r="KFK3" s="578"/>
      <c r="KFL3" s="578"/>
      <c r="KFM3" s="578"/>
      <c r="KFN3" s="578"/>
      <c r="KFO3" s="578"/>
      <c r="KFP3" s="578"/>
      <c r="KFQ3" s="578"/>
      <c r="KFR3" s="578"/>
      <c r="KFS3" s="578"/>
      <c r="KFT3" s="578"/>
      <c r="KFU3" s="578"/>
      <c r="KFV3" s="578"/>
      <c r="KFW3" s="578"/>
      <c r="KFX3" s="578"/>
      <c r="KFY3" s="578"/>
      <c r="KFZ3" s="578"/>
      <c r="KGA3" s="578"/>
      <c r="KGB3" s="578"/>
      <c r="KGC3" s="578"/>
      <c r="KGD3" s="578"/>
      <c r="KGE3" s="578"/>
      <c r="KGF3" s="578"/>
      <c r="KGG3" s="578"/>
      <c r="KGH3" s="578"/>
      <c r="KGI3" s="578"/>
      <c r="KGJ3" s="578"/>
      <c r="KGK3" s="578"/>
      <c r="KGL3" s="578"/>
      <c r="KGM3" s="578"/>
      <c r="KGN3" s="578"/>
      <c r="KGO3" s="578"/>
      <c r="KGP3" s="578"/>
      <c r="KGQ3" s="578"/>
      <c r="KGR3" s="578"/>
      <c r="KGS3" s="578"/>
      <c r="KGT3" s="578"/>
      <c r="KGU3" s="578"/>
      <c r="KGV3" s="578"/>
      <c r="KGW3" s="578"/>
      <c r="KGX3" s="578"/>
      <c r="KGY3" s="578"/>
      <c r="KGZ3" s="578"/>
      <c r="KHA3" s="578"/>
      <c r="KHB3" s="578"/>
      <c r="KHC3" s="578"/>
      <c r="KHD3" s="578"/>
      <c r="KHE3" s="578"/>
      <c r="KHF3" s="578"/>
      <c r="KHG3" s="578"/>
      <c r="KHH3" s="578"/>
      <c r="KHI3" s="578"/>
      <c r="KHJ3" s="578"/>
      <c r="KHK3" s="578"/>
      <c r="KHL3" s="578"/>
      <c r="KHM3" s="578"/>
      <c r="KHN3" s="578"/>
      <c r="KHO3" s="578"/>
      <c r="KHP3" s="578"/>
      <c r="KHQ3" s="578"/>
      <c r="KHR3" s="578"/>
      <c r="KHS3" s="578"/>
      <c r="KHT3" s="578"/>
      <c r="KHU3" s="578"/>
      <c r="KHV3" s="578"/>
      <c r="KHW3" s="578"/>
      <c r="KHX3" s="578"/>
      <c r="KHY3" s="578"/>
      <c r="KHZ3" s="578"/>
      <c r="KIA3" s="578"/>
      <c r="KIB3" s="578"/>
      <c r="KIC3" s="578"/>
      <c r="KID3" s="578"/>
      <c r="KIE3" s="578"/>
      <c r="KIF3" s="578"/>
      <c r="KIG3" s="578"/>
      <c r="KIH3" s="578"/>
      <c r="KII3" s="578"/>
      <c r="KIJ3" s="578"/>
      <c r="KIK3" s="578"/>
      <c r="KIL3" s="578"/>
      <c r="KIM3" s="578"/>
      <c r="KIN3" s="578"/>
      <c r="KIO3" s="578"/>
      <c r="KIP3" s="578"/>
      <c r="KIQ3" s="578"/>
      <c r="KIR3" s="578"/>
      <c r="KIS3" s="578"/>
      <c r="KIT3" s="578"/>
      <c r="KIU3" s="578"/>
      <c r="KIV3" s="578"/>
      <c r="KIW3" s="578"/>
      <c r="KIX3" s="578"/>
      <c r="KIY3" s="578"/>
      <c r="KIZ3" s="578"/>
      <c r="KJA3" s="578"/>
      <c r="KJB3" s="578"/>
      <c r="KJC3" s="578"/>
      <c r="KJD3" s="578"/>
      <c r="KJE3" s="578"/>
      <c r="KJF3" s="578"/>
      <c r="KJG3" s="578"/>
      <c r="KJH3" s="578"/>
      <c r="KJI3" s="578"/>
      <c r="KJJ3" s="578"/>
      <c r="KJK3" s="578"/>
      <c r="KJL3" s="578"/>
      <c r="KJM3" s="578"/>
      <c r="KJN3" s="578"/>
      <c r="KJO3" s="578"/>
      <c r="KJP3" s="578"/>
      <c r="KJQ3" s="578"/>
      <c r="KJR3" s="578"/>
      <c r="KJS3" s="578"/>
      <c r="KJT3" s="578"/>
      <c r="KJU3" s="578"/>
      <c r="KJV3" s="578"/>
      <c r="KJW3" s="578"/>
      <c r="KJX3" s="578"/>
      <c r="KJY3" s="578"/>
      <c r="KJZ3" s="578"/>
      <c r="KKA3" s="578"/>
      <c r="KKB3" s="578"/>
      <c r="KKC3" s="578"/>
      <c r="KKD3" s="578"/>
      <c r="KKE3" s="578"/>
      <c r="KKF3" s="578"/>
      <c r="KKG3" s="578"/>
      <c r="KKH3" s="578"/>
      <c r="KKI3" s="578"/>
      <c r="KKJ3" s="578"/>
      <c r="KKK3" s="578"/>
      <c r="KKL3" s="578"/>
      <c r="KKM3" s="578"/>
      <c r="KKN3" s="578"/>
      <c r="KKO3" s="578"/>
      <c r="KKP3" s="578"/>
      <c r="KKQ3" s="578"/>
      <c r="KKR3" s="578"/>
      <c r="KKS3" s="578"/>
      <c r="KKT3" s="578"/>
      <c r="KKU3" s="578"/>
      <c r="KKV3" s="578"/>
      <c r="KKW3" s="578"/>
      <c r="KKX3" s="578"/>
      <c r="KKY3" s="578"/>
      <c r="KKZ3" s="578"/>
      <c r="KLA3" s="578"/>
      <c r="KLB3" s="578"/>
      <c r="KLC3" s="578"/>
      <c r="KLD3" s="578"/>
      <c r="KLE3" s="578"/>
      <c r="KLF3" s="578"/>
      <c r="KLG3" s="578"/>
      <c r="KLH3" s="578"/>
      <c r="KLI3" s="578"/>
      <c r="KLJ3" s="578"/>
      <c r="KLK3" s="578"/>
      <c r="KLL3" s="578"/>
      <c r="KLM3" s="578"/>
      <c r="KLN3" s="578"/>
      <c r="KLO3" s="578"/>
      <c r="KLP3" s="578"/>
      <c r="KLQ3" s="578"/>
      <c r="KLR3" s="578"/>
      <c r="KLS3" s="578"/>
      <c r="KLT3" s="578"/>
      <c r="KLU3" s="578"/>
      <c r="KLV3" s="578"/>
      <c r="KLW3" s="578"/>
      <c r="KLX3" s="578"/>
      <c r="KLY3" s="578"/>
      <c r="KLZ3" s="578"/>
      <c r="KMA3" s="578"/>
      <c r="KMB3" s="578"/>
      <c r="KMC3" s="578"/>
      <c r="KMD3" s="578"/>
      <c r="KME3" s="578"/>
      <c r="KMF3" s="578"/>
      <c r="KMG3" s="578"/>
      <c r="KMH3" s="578"/>
      <c r="KMI3" s="578"/>
      <c r="KMJ3" s="578"/>
      <c r="KMK3" s="578"/>
      <c r="KML3" s="578"/>
      <c r="KMM3" s="578"/>
      <c r="KMN3" s="578"/>
      <c r="KMO3" s="578"/>
      <c r="KMP3" s="578"/>
      <c r="KMQ3" s="578"/>
      <c r="KMR3" s="578"/>
      <c r="KMS3" s="578"/>
      <c r="KMT3" s="578"/>
      <c r="KMU3" s="578"/>
      <c r="KMV3" s="578"/>
      <c r="KMW3" s="578"/>
      <c r="KMX3" s="578"/>
      <c r="KMY3" s="578"/>
      <c r="KMZ3" s="578"/>
      <c r="KNA3" s="578"/>
      <c r="KNB3" s="578"/>
      <c r="KNC3" s="578"/>
      <c r="KND3" s="578"/>
      <c r="KNE3" s="578"/>
      <c r="KNF3" s="578"/>
      <c r="KNG3" s="578"/>
      <c r="KNH3" s="578"/>
      <c r="KNI3" s="578"/>
      <c r="KNJ3" s="578"/>
      <c r="KNK3" s="578"/>
      <c r="KNL3" s="578"/>
      <c r="KNM3" s="578"/>
      <c r="KNN3" s="578"/>
      <c r="KNO3" s="578"/>
      <c r="KNP3" s="578"/>
      <c r="KNQ3" s="578"/>
      <c r="KNR3" s="578"/>
      <c r="KNS3" s="578"/>
      <c r="KNT3" s="578"/>
      <c r="KNU3" s="578"/>
      <c r="KNV3" s="578"/>
      <c r="KNW3" s="578"/>
      <c r="KNX3" s="578"/>
      <c r="KNY3" s="578"/>
      <c r="KNZ3" s="578"/>
      <c r="KOA3" s="578"/>
      <c r="KOB3" s="578"/>
      <c r="KOC3" s="578"/>
      <c r="KOD3" s="578"/>
      <c r="KOE3" s="578"/>
      <c r="KOF3" s="578"/>
      <c r="KOG3" s="578"/>
      <c r="KOH3" s="578"/>
      <c r="KOI3" s="578"/>
      <c r="KOJ3" s="578"/>
      <c r="KOK3" s="578"/>
      <c r="KOL3" s="578"/>
      <c r="KOM3" s="578"/>
      <c r="KON3" s="578"/>
      <c r="KOO3" s="578"/>
      <c r="KOP3" s="578"/>
      <c r="KOQ3" s="578"/>
      <c r="KOR3" s="578"/>
      <c r="KOS3" s="578"/>
      <c r="KOT3" s="578"/>
      <c r="KOU3" s="578"/>
      <c r="KOV3" s="578"/>
      <c r="KOW3" s="578"/>
      <c r="KOX3" s="578"/>
      <c r="KOY3" s="578"/>
      <c r="KOZ3" s="578"/>
      <c r="KPA3" s="578"/>
      <c r="KPB3" s="578"/>
      <c r="KPC3" s="578"/>
      <c r="KPD3" s="578"/>
      <c r="KPE3" s="578"/>
      <c r="KPF3" s="578"/>
      <c r="KPG3" s="578"/>
      <c r="KPH3" s="578"/>
      <c r="KPI3" s="578"/>
      <c r="KPJ3" s="578"/>
      <c r="KPK3" s="578"/>
      <c r="KPL3" s="578"/>
      <c r="KPM3" s="578"/>
      <c r="KPN3" s="578"/>
      <c r="KPO3" s="578"/>
      <c r="KPP3" s="578"/>
      <c r="KPQ3" s="578"/>
      <c r="KPR3" s="578"/>
      <c r="KPS3" s="578"/>
      <c r="KPT3" s="578"/>
      <c r="KPU3" s="578"/>
      <c r="KPV3" s="578"/>
      <c r="KPW3" s="578"/>
      <c r="KPX3" s="578"/>
      <c r="KPY3" s="578"/>
      <c r="KPZ3" s="578"/>
      <c r="KQA3" s="578"/>
      <c r="KQB3" s="578"/>
      <c r="KQC3" s="578"/>
      <c r="KQD3" s="578"/>
      <c r="KQE3" s="578"/>
      <c r="KQF3" s="578"/>
      <c r="KQG3" s="578"/>
      <c r="KQH3" s="578"/>
      <c r="KQI3" s="578"/>
      <c r="KQJ3" s="578"/>
      <c r="KQK3" s="578"/>
      <c r="KQL3" s="578"/>
      <c r="KQM3" s="578"/>
      <c r="KQN3" s="578"/>
      <c r="KQO3" s="578"/>
      <c r="KQP3" s="578"/>
      <c r="KQQ3" s="578"/>
      <c r="KQR3" s="578"/>
      <c r="KQS3" s="578"/>
      <c r="KQT3" s="578"/>
      <c r="KQU3" s="578"/>
      <c r="KQV3" s="578"/>
      <c r="KQW3" s="578"/>
      <c r="KQX3" s="578"/>
      <c r="KQY3" s="578"/>
      <c r="KQZ3" s="578"/>
      <c r="KRA3" s="578"/>
      <c r="KRB3" s="578"/>
      <c r="KRC3" s="578"/>
      <c r="KRD3" s="578"/>
      <c r="KRE3" s="578"/>
      <c r="KRF3" s="578"/>
      <c r="KRG3" s="578"/>
      <c r="KRH3" s="578"/>
      <c r="KRI3" s="578"/>
      <c r="KRJ3" s="578"/>
      <c r="KRK3" s="578"/>
      <c r="KRL3" s="578"/>
      <c r="KRM3" s="578"/>
      <c r="KRN3" s="578"/>
      <c r="KRO3" s="578"/>
      <c r="KRP3" s="578"/>
      <c r="KRQ3" s="578"/>
      <c r="KRR3" s="578"/>
      <c r="KRS3" s="578"/>
      <c r="KRT3" s="578"/>
      <c r="KRU3" s="578"/>
      <c r="KRV3" s="578"/>
      <c r="KRW3" s="578"/>
      <c r="KRX3" s="578"/>
      <c r="KRY3" s="578"/>
      <c r="KRZ3" s="578"/>
      <c r="KSA3" s="578"/>
      <c r="KSB3" s="578"/>
      <c r="KSC3" s="578"/>
      <c r="KSD3" s="578"/>
      <c r="KSE3" s="578"/>
      <c r="KSF3" s="578"/>
      <c r="KSG3" s="578"/>
      <c r="KSH3" s="578"/>
      <c r="KSI3" s="578"/>
      <c r="KSJ3" s="578"/>
      <c r="KSK3" s="578"/>
      <c r="KSL3" s="578"/>
      <c r="KSM3" s="578"/>
      <c r="KSN3" s="578"/>
      <c r="KSO3" s="578"/>
      <c r="KSP3" s="578"/>
      <c r="KSQ3" s="578"/>
      <c r="KSR3" s="578"/>
      <c r="KSS3" s="578"/>
      <c r="KST3" s="578"/>
      <c r="KSU3" s="578"/>
      <c r="KSV3" s="578"/>
      <c r="KSW3" s="578"/>
      <c r="KSX3" s="578"/>
      <c r="KSY3" s="578"/>
      <c r="KSZ3" s="578"/>
      <c r="KTA3" s="578"/>
      <c r="KTB3" s="578"/>
      <c r="KTC3" s="578"/>
      <c r="KTD3" s="578"/>
      <c r="KTE3" s="578"/>
      <c r="KTF3" s="578"/>
      <c r="KTG3" s="578"/>
      <c r="KTH3" s="578"/>
      <c r="KTI3" s="578"/>
      <c r="KTJ3" s="578"/>
      <c r="KTK3" s="578"/>
      <c r="KTL3" s="578"/>
      <c r="KTM3" s="578"/>
      <c r="KTN3" s="578"/>
      <c r="KTO3" s="578"/>
      <c r="KTP3" s="578"/>
      <c r="KTQ3" s="578"/>
      <c r="KTR3" s="578"/>
      <c r="KTS3" s="578"/>
      <c r="KTT3" s="578"/>
      <c r="KTU3" s="578"/>
      <c r="KTV3" s="578"/>
      <c r="KTW3" s="578"/>
      <c r="KTX3" s="578"/>
      <c r="KTY3" s="578"/>
      <c r="KTZ3" s="578"/>
      <c r="KUA3" s="578"/>
      <c r="KUB3" s="578"/>
      <c r="KUC3" s="578"/>
      <c r="KUD3" s="578"/>
      <c r="KUE3" s="578"/>
      <c r="KUF3" s="578"/>
      <c r="KUG3" s="578"/>
      <c r="KUH3" s="578"/>
      <c r="KUI3" s="578"/>
      <c r="KUJ3" s="578"/>
      <c r="KUK3" s="578"/>
      <c r="KUL3" s="578"/>
      <c r="KUM3" s="578"/>
      <c r="KUN3" s="578"/>
      <c r="KUO3" s="578"/>
      <c r="KUP3" s="578"/>
      <c r="KUQ3" s="578"/>
      <c r="KUR3" s="578"/>
      <c r="KUS3" s="578"/>
      <c r="KUT3" s="578"/>
      <c r="KUU3" s="578"/>
      <c r="KUV3" s="578"/>
      <c r="KUW3" s="578"/>
      <c r="KUX3" s="578"/>
      <c r="KUY3" s="578"/>
      <c r="KUZ3" s="578"/>
      <c r="KVA3" s="578"/>
      <c r="KVB3" s="578"/>
      <c r="KVC3" s="578"/>
      <c r="KVD3" s="578"/>
      <c r="KVE3" s="578"/>
      <c r="KVF3" s="578"/>
      <c r="KVG3" s="578"/>
      <c r="KVH3" s="578"/>
      <c r="KVI3" s="578"/>
      <c r="KVJ3" s="578"/>
      <c r="KVK3" s="578"/>
      <c r="KVL3" s="578"/>
      <c r="KVM3" s="578"/>
      <c r="KVN3" s="578"/>
      <c r="KVO3" s="578"/>
      <c r="KVP3" s="578"/>
      <c r="KVQ3" s="578"/>
      <c r="KVR3" s="578"/>
      <c r="KVS3" s="578"/>
      <c r="KVT3" s="578"/>
      <c r="KVU3" s="578"/>
      <c r="KVV3" s="578"/>
      <c r="KVW3" s="578"/>
      <c r="KVX3" s="578"/>
      <c r="KVY3" s="578"/>
      <c r="KVZ3" s="578"/>
      <c r="KWA3" s="578"/>
      <c r="KWB3" s="578"/>
      <c r="KWC3" s="578"/>
      <c r="KWD3" s="578"/>
      <c r="KWE3" s="578"/>
      <c r="KWF3" s="578"/>
      <c r="KWG3" s="578"/>
      <c r="KWH3" s="578"/>
      <c r="KWI3" s="578"/>
      <c r="KWJ3" s="578"/>
      <c r="KWK3" s="578"/>
      <c r="KWL3" s="578"/>
      <c r="KWM3" s="578"/>
      <c r="KWN3" s="578"/>
      <c r="KWO3" s="578"/>
      <c r="KWP3" s="578"/>
      <c r="KWQ3" s="578"/>
      <c r="KWR3" s="578"/>
      <c r="KWS3" s="578"/>
      <c r="KWT3" s="578"/>
      <c r="KWU3" s="578"/>
      <c r="KWV3" s="578"/>
      <c r="KWW3" s="578"/>
      <c r="KWX3" s="578"/>
      <c r="KWY3" s="578"/>
      <c r="KWZ3" s="578"/>
      <c r="KXA3" s="578"/>
      <c r="KXB3" s="578"/>
      <c r="KXC3" s="578"/>
      <c r="KXD3" s="578"/>
      <c r="KXE3" s="578"/>
      <c r="KXF3" s="578"/>
      <c r="KXG3" s="578"/>
      <c r="KXH3" s="578"/>
      <c r="KXI3" s="578"/>
      <c r="KXJ3" s="578"/>
      <c r="KXK3" s="578"/>
      <c r="KXL3" s="578"/>
      <c r="KXM3" s="578"/>
      <c r="KXN3" s="578"/>
      <c r="KXO3" s="578"/>
      <c r="KXP3" s="578"/>
      <c r="KXQ3" s="578"/>
      <c r="KXR3" s="578"/>
      <c r="KXS3" s="578"/>
      <c r="KXT3" s="578"/>
      <c r="KXU3" s="578"/>
      <c r="KXV3" s="578"/>
      <c r="KXW3" s="578"/>
      <c r="KXX3" s="578"/>
      <c r="KXY3" s="578"/>
      <c r="KXZ3" s="578"/>
      <c r="KYA3" s="578"/>
      <c r="KYB3" s="578"/>
      <c r="KYC3" s="578"/>
      <c r="KYD3" s="578"/>
      <c r="KYE3" s="578"/>
      <c r="KYF3" s="578"/>
      <c r="KYG3" s="578"/>
      <c r="KYH3" s="578"/>
      <c r="KYI3" s="578"/>
      <c r="KYJ3" s="578"/>
      <c r="KYK3" s="578"/>
      <c r="KYL3" s="578"/>
      <c r="KYM3" s="578"/>
      <c r="KYN3" s="578"/>
      <c r="KYO3" s="578"/>
      <c r="KYP3" s="578"/>
      <c r="KYQ3" s="578"/>
      <c r="KYR3" s="578"/>
      <c r="KYS3" s="578"/>
      <c r="KYT3" s="578"/>
      <c r="KYU3" s="578"/>
      <c r="KYV3" s="578"/>
      <c r="KYW3" s="578"/>
      <c r="KYX3" s="578"/>
      <c r="KYY3" s="578"/>
      <c r="KYZ3" s="578"/>
      <c r="KZA3" s="578"/>
      <c r="KZB3" s="578"/>
      <c r="KZC3" s="578"/>
      <c r="KZD3" s="578"/>
      <c r="KZE3" s="578"/>
      <c r="KZF3" s="578"/>
      <c r="KZG3" s="578"/>
      <c r="KZH3" s="578"/>
      <c r="KZI3" s="578"/>
      <c r="KZJ3" s="578"/>
      <c r="KZK3" s="578"/>
      <c r="KZL3" s="578"/>
      <c r="KZM3" s="578"/>
      <c r="KZN3" s="578"/>
      <c r="KZO3" s="578"/>
      <c r="KZP3" s="578"/>
      <c r="KZQ3" s="578"/>
      <c r="KZR3" s="578"/>
      <c r="KZS3" s="578"/>
      <c r="KZT3" s="578"/>
      <c r="KZU3" s="578"/>
      <c r="KZV3" s="578"/>
      <c r="KZW3" s="578"/>
      <c r="KZX3" s="578"/>
      <c r="KZY3" s="578"/>
      <c r="KZZ3" s="578"/>
      <c r="LAA3" s="578"/>
      <c r="LAB3" s="578"/>
      <c r="LAC3" s="578"/>
      <c r="LAD3" s="578"/>
      <c r="LAE3" s="578"/>
      <c r="LAF3" s="578"/>
      <c r="LAG3" s="578"/>
      <c r="LAH3" s="578"/>
      <c r="LAI3" s="578"/>
      <c r="LAJ3" s="578"/>
      <c r="LAK3" s="578"/>
      <c r="LAL3" s="578"/>
      <c r="LAM3" s="578"/>
      <c r="LAN3" s="578"/>
      <c r="LAO3" s="578"/>
      <c r="LAP3" s="578"/>
      <c r="LAQ3" s="578"/>
      <c r="LAR3" s="578"/>
      <c r="LAS3" s="578"/>
      <c r="LAT3" s="578"/>
      <c r="LAU3" s="578"/>
      <c r="LAV3" s="578"/>
      <c r="LAW3" s="578"/>
      <c r="LAX3" s="578"/>
      <c r="LAY3" s="578"/>
      <c r="LAZ3" s="578"/>
      <c r="LBA3" s="578"/>
      <c r="LBB3" s="578"/>
      <c r="LBC3" s="578"/>
      <c r="LBD3" s="578"/>
      <c r="LBE3" s="578"/>
      <c r="LBF3" s="578"/>
      <c r="LBG3" s="578"/>
      <c r="LBH3" s="578"/>
      <c r="LBI3" s="578"/>
      <c r="LBJ3" s="578"/>
      <c r="LBK3" s="578"/>
      <c r="LBL3" s="578"/>
      <c r="LBM3" s="578"/>
      <c r="LBN3" s="578"/>
      <c r="LBO3" s="578"/>
      <c r="LBP3" s="578"/>
      <c r="LBQ3" s="578"/>
      <c r="LBR3" s="578"/>
      <c r="LBS3" s="578"/>
      <c r="LBT3" s="578"/>
      <c r="LBU3" s="578"/>
      <c r="LBV3" s="578"/>
      <c r="LBW3" s="578"/>
      <c r="LBX3" s="578"/>
      <c r="LBY3" s="578"/>
      <c r="LBZ3" s="578"/>
      <c r="LCA3" s="578"/>
      <c r="LCB3" s="578"/>
      <c r="LCC3" s="578"/>
      <c r="LCD3" s="578"/>
      <c r="LCE3" s="578"/>
      <c r="LCF3" s="578"/>
      <c r="LCG3" s="578"/>
      <c r="LCH3" s="578"/>
      <c r="LCI3" s="578"/>
      <c r="LCJ3" s="578"/>
      <c r="LCK3" s="578"/>
      <c r="LCL3" s="578"/>
      <c r="LCM3" s="578"/>
      <c r="LCN3" s="578"/>
      <c r="LCO3" s="578"/>
      <c r="LCP3" s="578"/>
      <c r="LCQ3" s="578"/>
      <c r="LCR3" s="578"/>
      <c r="LCS3" s="578"/>
      <c r="LCT3" s="578"/>
      <c r="LCU3" s="578"/>
      <c r="LCV3" s="578"/>
      <c r="LCW3" s="578"/>
      <c r="LCX3" s="578"/>
      <c r="LCY3" s="578"/>
      <c r="LCZ3" s="578"/>
      <c r="LDA3" s="578"/>
      <c r="LDB3" s="578"/>
      <c r="LDC3" s="578"/>
      <c r="LDD3" s="578"/>
      <c r="LDE3" s="578"/>
      <c r="LDF3" s="578"/>
      <c r="LDG3" s="578"/>
      <c r="LDH3" s="578"/>
      <c r="LDI3" s="578"/>
      <c r="LDJ3" s="578"/>
      <c r="LDK3" s="578"/>
      <c r="LDL3" s="578"/>
      <c r="LDM3" s="578"/>
      <c r="LDN3" s="578"/>
      <c r="LDO3" s="578"/>
      <c r="LDP3" s="578"/>
      <c r="LDQ3" s="578"/>
      <c r="LDR3" s="578"/>
      <c r="LDS3" s="578"/>
      <c r="LDT3" s="578"/>
      <c r="LDU3" s="578"/>
      <c r="LDV3" s="578"/>
      <c r="LDW3" s="578"/>
      <c r="LDX3" s="578"/>
      <c r="LDY3" s="578"/>
      <c r="LDZ3" s="578"/>
      <c r="LEA3" s="578"/>
      <c r="LEB3" s="578"/>
      <c r="LEC3" s="578"/>
      <c r="LED3" s="578"/>
      <c r="LEE3" s="578"/>
      <c r="LEF3" s="578"/>
      <c r="LEG3" s="578"/>
      <c r="LEH3" s="578"/>
      <c r="LEI3" s="578"/>
      <c r="LEJ3" s="578"/>
      <c r="LEK3" s="578"/>
      <c r="LEL3" s="578"/>
      <c r="LEM3" s="578"/>
      <c r="LEN3" s="578"/>
      <c r="LEO3" s="578"/>
      <c r="LEP3" s="578"/>
      <c r="LEQ3" s="578"/>
      <c r="LER3" s="578"/>
      <c r="LES3" s="578"/>
      <c r="LET3" s="578"/>
      <c r="LEU3" s="578"/>
      <c r="LEV3" s="578"/>
      <c r="LEW3" s="578"/>
      <c r="LEX3" s="578"/>
      <c r="LEY3" s="578"/>
      <c r="LEZ3" s="578"/>
      <c r="LFA3" s="578"/>
      <c r="LFB3" s="578"/>
      <c r="LFC3" s="578"/>
      <c r="LFD3" s="578"/>
      <c r="LFE3" s="578"/>
      <c r="LFF3" s="578"/>
      <c r="LFG3" s="578"/>
      <c r="LFH3" s="578"/>
      <c r="LFI3" s="578"/>
      <c r="LFJ3" s="578"/>
      <c r="LFK3" s="578"/>
      <c r="LFL3" s="578"/>
      <c r="LFM3" s="578"/>
      <c r="LFN3" s="578"/>
      <c r="LFO3" s="578"/>
      <c r="LFP3" s="578"/>
      <c r="LFQ3" s="578"/>
      <c r="LFR3" s="578"/>
      <c r="LFS3" s="578"/>
      <c r="LFT3" s="578"/>
      <c r="LFU3" s="578"/>
      <c r="LFV3" s="578"/>
      <c r="LFW3" s="578"/>
      <c r="LFX3" s="578"/>
      <c r="LFY3" s="578"/>
      <c r="LFZ3" s="578"/>
      <c r="LGA3" s="578"/>
      <c r="LGB3" s="578"/>
      <c r="LGC3" s="578"/>
      <c r="LGD3" s="578"/>
      <c r="LGE3" s="578"/>
      <c r="LGF3" s="578"/>
      <c r="LGG3" s="578"/>
      <c r="LGH3" s="578"/>
      <c r="LGI3" s="578"/>
      <c r="LGJ3" s="578"/>
      <c r="LGK3" s="578"/>
      <c r="LGL3" s="578"/>
      <c r="LGM3" s="578"/>
      <c r="LGN3" s="578"/>
      <c r="LGO3" s="578"/>
      <c r="LGP3" s="578"/>
      <c r="LGQ3" s="578"/>
      <c r="LGR3" s="578"/>
      <c r="LGS3" s="578"/>
      <c r="LGT3" s="578"/>
      <c r="LGU3" s="578"/>
      <c r="LGV3" s="578"/>
      <c r="LGW3" s="578"/>
      <c r="LGX3" s="578"/>
      <c r="LGY3" s="578"/>
      <c r="LGZ3" s="578"/>
      <c r="LHA3" s="578"/>
      <c r="LHB3" s="578"/>
      <c r="LHC3" s="578"/>
      <c r="LHD3" s="578"/>
      <c r="LHE3" s="578"/>
      <c r="LHF3" s="578"/>
      <c r="LHG3" s="578"/>
      <c r="LHH3" s="578"/>
      <c r="LHI3" s="578"/>
      <c r="LHJ3" s="578"/>
      <c r="LHK3" s="578"/>
      <c r="LHL3" s="578"/>
      <c r="LHM3" s="578"/>
      <c r="LHN3" s="578"/>
      <c r="LHO3" s="578"/>
      <c r="LHP3" s="578"/>
      <c r="LHQ3" s="578"/>
      <c r="LHR3" s="578"/>
      <c r="LHS3" s="578"/>
      <c r="LHT3" s="578"/>
      <c r="LHU3" s="578"/>
      <c r="LHV3" s="578"/>
      <c r="LHW3" s="578"/>
      <c r="LHX3" s="578"/>
      <c r="LHY3" s="578"/>
      <c r="LHZ3" s="578"/>
      <c r="LIA3" s="578"/>
      <c r="LIB3" s="578"/>
      <c r="LIC3" s="578"/>
      <c r="LID3" s="578"/>
      <c r="LIE3" s="578"/>
      <c r="LIF3" s="578"/>
      <c r="LIG3" s="578"/>
      <c r="LIH3" s="578"/>
      <c r="LII3" s="578"/>
      <c r="LIJ3" s="578"/>
      <c r="LIK3" s="578"/>
      <c r="LIL3" s="578"/>
      <c r="LIM3" s="578"/>
      <c r="LIN3" s="578"/>
      <c r="LIO3" s="578"/>
      <c r="LIP3" s="578"/>
      <c r="LIQ3" s="578"/>
      <c r="LIR3" s="578"/>
      <c r="LIS3" s="578"/>
      <c r="LIT3" s="578"/>
      <c r="LIU3" s="578"/>
      <c r="LIV3" s="578"/>
      <c r="LIW3" s="578"/>
      <c r="LIX3" s="578"/>
      <c r="LIY3" s="578"/>
      <c r="LIZ3" s="578"/>
      <c r="LJA3" s="578"/>
      <c r="LJB3" s="578"/>
      <c r="LJC3" s="578"/>
      <c r="LJD3" s="578"/>
      <c r="LJE3" s="578"/>
      <c r="LJF3" s="578"/>
      <c r="LJG3" s="578"/>
      <c r="LJH3" s="578"/>
      <c r="LJI3" s="578"/>
      <c r="LJJ3" s="578"/>
      <c r="LJK3" s="578"/>
      <c r="LJL3" s="578"/>
      <c r="LJM3" s="578"/>
      <c r="LJN3" s="578"/>
      <c r="LJO3" s="578"/>
      <c r="LJP3" s="578"/>
      <c r="LJQ3" s="578"/>
      <c r="LJR3" s="578"/>
      <c r="LJS3" s="578"/>
      <c r="LJT3" s="578"/>
      <c r="LJU3" s="578"/>
      <c r="LJV3" s="578"/>
      <c r="LJW3" s="578"/>
      <c r="LJX3" s="578"/>
      <c r="LJY3" s="578"/>
      <c r="LJZ3" s="578"/>
      <c r="LKA3" s="578"/>
      <c r="LKB3" s="578"/>
      <c r="LKC3" s="578"/>
      <c r="LKD3" s="578"/>
      <c r="LKE3" s="578"/>
      <c r="LKF3" s="578"/>
      <c r="LKG3" s="578"/>
      <c r="LKH3" s="578"/>
      <c r="LKI3" s="578"/>
      <c r="LKJ3" s="578"/>
      <c r="LKK3" s="578"/>
      <c r="LKL3" s="578"/>
      <c r="LKM3" s="578"/>
      <c r="LKN3" s="578"/>
      <c r="LKO3" s="578"/>
      <c r="LKP3" s="578"/>
      <c r="LKQ3" s="578"/>
      <c r="LKR3" s="578"/>
      <c r="LKS3" s="578"/>
      <c r="LKT3" s="578"/>
      <c r="LKU3" s="578"/>
      <c r="LKV3" s="578"/>
      <c r="LKW3" s="578"/>
      <c r="LKX3" s="578"/>
      <c r="LKY3" s="578"/>
      <c r="LKZ3" s="578"/>
      <c r="LLA3" s="578"/>
      <c r="LLB3" s="578"/>
      <c r="LLC3" s="578"/>
      <c r="LLD3" s="578"/>
      <c r="LLE3" s="578"/>
      <c r="LLF3" s="578"/>
      <c r="LLG3" s="578"/>
      <c r="LLH3" s="578"/>
      <c r="LLI3" s="578"/>
      <c r="LLJ3" s="578"/>
      <c r="LLK3" s="578"/>
      <c r="LLL3" s="578"/>
      <c r="LLM3" s="578"/>
      <c r="LLN3" s="578"/>
      <c r="LLO3" s="578"/>
      <c r="LLP3" s="578"/>
      <c r="LLQ3" s="578"/>
      <c r="LLR3" s="578"/>
      <c r="LLS3" s="578"/>
      <c r="LLT3" s="578"/>
      <c r="LLU3" s="578"/>
      <c r="LLV3" s="578"/>
      <c r="LLW3" s="578"/>
      <c r="LLX3" s="578"/>
      <c r="LLY3" s="578"/>
      <c r="LLZ3" s="578"/>
      <c r="LMA3" s="578"/>
      <c r="LMB3" s="578"/>
      <c r="LMC3" s="578"/>
      <c r="LMD3" s="578"/>
      <c r="LME3" s="578"/>
      <c r="LMF3" s="578"/>
      <c r="LMG3" s="578"/>
      <c r="LMH3" s="578"/>
      <c r="LMI3" s="578"/>
      <c r="LMJ3" s="578"/>
      <c r="LMK3" s="578"/>
      <c r="LML3" s="578"/>
      <c r="LMM3" s="578"/>
      <c r="LMN3" s="578"/>
      <c r="LMO3" s="578"/>
      <c r="LMP3" s="578"/>
      <c r="LMQ3" s="578"/>
      <c r="LMR3" s="578"/>
      <c r="LMS3" s="578"/>
      <c r="LMT3" s="578"/>
      <c r="LMU3" s="578"/>
      <c r="LMV3" s="578"/>
      <c r="LMW3" s="578"/>
      <c r="LMX3" s="578"/>
      <c r="LMY3" s="578"/>
      <c r="LMZ3" s="578"/>
      <c r="LNA3" s="578"/>
      <c r="LNB3" s="578"/>
      <c r="LNC3" s="578"/>
      <c r="LND3" s="578"/>
      <c r="LNE3" s="578"/>
      <c r="LNF3" s="578"/>
      <c r="LNG3" s="578"/>
      <c r="LNH3" s="578"/>
      <c r="LNI3" s="578"/>
      <c r="LNJ3" s="578"/>
      <c r="LNK3" s="578"/>
      <c r="LNL3" s="578"/>
      <c r="LNM3" s="578"/>
      <c r="LNN3" s="578"/>
      <c r="LNO3" s="578"/>
      <c r="LNP3" s="578"/>
      <c r="LNQ3" s="578"/>
      <c r="LNR3" s="578"/>
      <c r="LNS3" s="578"/>
      <c r="LNT3" s="578"/>
      <c r="LNU3" s="578"/>
      <c r="LNV3" s="578"/>
      <c r="LNW3" s="578"/>
      <c r="LNX3" s="578"/>
      <c r="LNY3" s="578"/>
      <c r="LNZ3" s="578"/>
      <c r="LOA3" s="578"/>
      <c r="LOB3" s="578"/>
      <c r="LOC3" s="578"/>
      <c r="LOD3" s="578"/>
      <c r="LOE3" s="578"/>
      <c r="LOF3" s="578"/>
      <c r="LOG3" s="578"/>
      <c r="LOH3" s="578"/>
      <c r="LOI3" s="578"/>
      <c r="LOJ3" s="578"/>
      <c r="LOK3" s="578"/>
      <c r="LOL3" s="578"/>
      <c r="LOM3" s="578"/>
      <c r="LON3" s="578"/>
      <c r="LOO3" s="578"/>
      <c r="LOP3" s="578"/>
      <c r="LOQ3" s="578"/>
      <c r="LOR3" s="578"/>
      <c r="LOS3" s="578"/>
      <c r="LOT3" s="578"/>
      <c r="LOU3" s="578"/>
      <c r="LOV3" s="578"/>
      <c r="LOW3" s="578"/>
      <c r="LOX3" s="578"/>
      <c r="LOY3" s="578"/>
      <c r="LOZ3" s="578"/>
      <c r="LPA3" s="578"/>
      <c r="LPB3" s="578"/>
      <c r="LPC3" s="578"/>
      <c r="LPD3" s="578"/>
      <c r="LPE3" s="578"/>
      <c r="LPF3" s="578"/>
      <c r="LPG3" s="578"/>
      <c r="LPH3" s="578"/>
      <c r="LPI3" s="578"/>
      <c r="LPJ3" s="578"/>
      <c r="LPK3" s="578"/>
      <c r="LPL3" s="578"/>
      <c r="LPM3" s="578"/>
      <c r="LPN3" s="578"/>
      <c r="LPO3" s="578"/>
      <c r="LPP3" s="578"/>
      <c r="LPQ3" s="578"/>
      <c r="LPR3" s="578"/>
      <c r="LPS3" s="578"/>
      <c r="LPT3" s="578"/>
      <c r="LPU3" s="578"/>
      <c r="LPV3" s="578"/>
      <c r="LPW3" s="578"/>
      <c r="LPX3" s="578"/>
      <c r="LPY3" s="578"/>
      <c r="LPZ3" s="578"/>
      <c r="LQA3" s="578"/>
      <c r="LQB3" s="578"/>
      <c r="LQC3" s="578"/>
      <c r="LQD3" s="578"/>
      <c r="LQE3" s="578"/>
      <c r="LQF3" s="578"/>
      <c r="LQG3" s="578"/>
      <c r="LQH3" s="578"/>
      <c r="LQI3" s="578"/>
      <c r="LQJ3" s="578"/>
      <c r="LQK3" s="578"/>
      <c r="LQL3" s="578"/>
      <c r="LQM3" s="578"/>
      <c r="LQN3" s="578"/>
      <c r="LQO3" s="578"/>
      <c r="LQP3" s="578"/>
      <c r="LQQ3" s="578"/>
      <c r="LQR3" s="578"/>
      <c r="LQS3" s="578"/>
      <c r="LQT3" s="578"/>
      <c r="LQU3" s="578"/>
      <c r="LQV3" s="578"/>
      <c r="LQW3" s="578"/>
      <c r="LQX3" s="578"/>
      <c r="LQY3" s="578"/>
      <c r="LQZ3" s="578"/>
      <c r="LRA3" s="578"/>
      <c r="LRB3" s="578"/>
      <c r="LRC3" s="578"/>
      <c r="LRD3" s="578"/>
      <c r="LRE3" s="578"/>
      <c r="LRF3" s="578"/>
      <c r="LRG3" s="578"/>
      <c r="LRH3" s="578"/>
      <c r="LRI3" s="578"/>
      <c r="LRJ3" s="578"/>
      <c r="LRK3" s="578"/>
      <c r="LRL3" s="578"/>
      <c r="LRM3" s="578"/>
      <c r="LRN3" s="578"/>
      <c r="LRO3" s="578"/>
      <c r="LRP3" s="578"/>
      <c r="LRQ3" s="578"/>
      <c r="LRR3" s="578"/>
      <c r="LRS3" s="578"/>
      <c r="LRT3" s="578"/>
      <c r="LRU3" s="578"/>
      <c r="LRV3" s="578"/>
      <c r="LRW3" s="578"/>
      <c r="LRX3" s="578"/>
      <c r="LRY3" s="578"/>
      <c r="LRZ3" s="578"/>
      <c r="LSA3" s="578"/>
      <c r="LSB3" s="578"/>
      <c r="LSC3" s="578"/>
      <c r="LSD3" s="578"/>
      <c r="LSE3" s="578"/>
      <c r="LSF3" s="578"/>
      <c r="LSG3" s="578"/>
      <c r="LSH3" s="578"/>
      <c r="LSI3" s="578"/>
      <c r="LSJ3" s="578"/>
      <c r="LSK3" s="578"/>
      <c r="LSL3" s="578"/>
      <c r="LSM3" s="578"/>
      <c r="LSN3" s="578"/>
      <c r="LSO3" s="578"/>
      <c r="LSP3" s="578"/>
      <c r="LSQ3" s="578"/>
      <c r="LSR3" s="578"/>
      <c r="LSS3" s="578"/>
      <c r="LST3" s="578"/>
      <c r="LSU3" s="578"/>
      <c r="LSV3" s="578"/>
      <c r="LSW3" s="578"/>
      <c r="LSX3" s="578"/>
      <c r="LSY3" s="578"/>
      <c r="LSZ3" s="578"/>
      <c r="LTA3" s="578"/>
      <c r="LTB3" s="578"/>
      <c r="LTC3" s="578"/>
      <c r="LTD3" s="578"/>
      <c r="LTE3" s="578"/>
      <c r="LTF3" s="578"/>
      <c r="LTG3" s="578"/>
      <c r="LTH3" s="578"/>
      <c r="LTI3" s="578"/>
      <c r="LTJ3" s="578"/>
      <c r="LTK3" s="578"/>
      <c r="LTL3" s="578"/>
      <c r="LTM3" s="578"/>
      <c r="LTN3" s="578"/>
      <c r="LTO3" s="578"/>
      <c r="LTP3" s="578"/>
      <c r="LTQ3" s="578"/>
      <c r="LTR3" s="578"/>
      <c r="LTS3" s="578"/>
      <c r="LTT3" s="578"/>
      <c r="LTU3" s="578"/>
      <c r="LTV3" s="578"/>
      <c r="LTW3" s="578"/>
      <c r="LTX3" s="578"/>
      <c r="LTY3" s="578"/>
      <c r="LTZ3" s="578"/>
      <c r="LUA3" s="578"/>
      <c r="LUB3" s="578"/>
      <c r="LUC3" s="578"/>
      <c r="LUD3" s="578"/>
      <c r="LUE3" s="578"/>
      <c r="LUF3" s="578"/>
      <c r="LUG3" s="578"/>
      <c r="LUH3" s="578"/>
      <c r="LUI3" s="578"/>
      <c r="LUJ3" s="578"/>
      <c r="LUK3" s="578"/>
      <c r="LUL3" s="578"/>
      <c r="LUM3" s="578"/>
      <c r="LUN3" s="578"/>
      <c r="LUO3" s="578"/>
      <c r="LUP3" s="578"/>
      <c r="LUQ3" s="578"/>
      <c r="LUR3" s="578"/>
      <c r="LUS3" s="578"/>
      <c r="LUT3" s="578"/>
      <c r="LUU3" s="578"/>
      <c r="LUV3" s="578"/>
      <c r="LUW3" s="578"/>
      <c r="LUX3" s="578"/>
      <c r="LUY3" s="578"/>
      <c r="LUZ3" s="578"/>
      <c r="LVA3" s="578"/>
      <c r="LVB3" s="578"/>
      <c r="LVC3" s="578"/>
      <c r="LVD3" s="578"/>
      <c r="LVE3" s="578"/>
      <c r="LVF3" s="578"/>
      <c r="LVG3" s="578"/>
      <c r="LVH3" s="578"/>
      <c r="LVI3" s="578"/>
      <c r="LVJ3" s="578"/>
      <c r="LVK3" s="578"/>
      <c r="LVL3" s="578"/>
      <c r="LVM3" s="578"/>
      <c r="LVN3" s="578"/>
      <c r="LVO3" s="578"/>
      <c r="LVP3" s="578"/>
      <c r="LVQ3" s="578"/>
      <c r="LVR3" s="578"/>
      <c r="LVS3" s="578"/>
      <c r="LVT3" s="578"/>
      <c r="LVU3" s="578"/>
      <c r="LVV3" s="578"/>
      <c r="LVW3" s="578"/>
      <c r="LVX3" s="578"/>
      <c r="LVY3" s="578"/>
      <c r="LVZ3" s="578"/>
      <c r="LWA3" s="578"/>
      <c r="LWB3" s="578"/>
      <c r="LWC3" s="578"/>
      <c r="LWD3" s="578"/>
      <c r="LWE3" s="578"/>
      <c r="LWF3" s="578"/>
      <c r="LWG3" s="578"/>
      <c r="LWH3" s="578"/>
      <c r="LWI3" s="578"/>
      <c r="LWJ3" s="578"/>
      <c r="LWK3" s="578"/>
      <c r="LWL3" s="578"/>
      <c r="LWM3" s="578"/>
      <c r="LWN3" s="578"/>
      <c r="LWO3" s="578"/>
      <c r="LWP3" s="578"/>
      <c r="LWQ3" s="578"/>
      <c r="LWR3" s="578"/>
      <c r="LWS3" s="578"/>
      <c r="LWT3" s="578"/>
      <c r="LWU3" s="578"/>
      <c r="LWV3" s="578"/>
      <c r="LWW3" s="578"/>
      <c r="LWX3" s="578"/>
      <c r="LWY3" s="578"/>
      <c r="LWZ3" s="578"/>
      <c r="LXA3" s="578"/>
      <c r="LXB3" s="578"/>
      <c r="LXC3" s="578"/>
      <c r="LXD3" s="578"/>
      <c r="LXE3" s="578"/>
      <c r="LXF3" s="578"/>
      <c r="LXG3" s="578"/>
      <c r="LXH3" s="578"/>
      <c r="LXI3" s="578"/>
      <c r="LXJ3" s="578"/>
      <c r="LXK3" s="578"/>
      <c r="LXL3" s="578"/>
      <c r="LXM3" s="578"/>
      <c r="LXN3" s="578"/>
      <c r="LXO3" s="578"/>
      <c r="LXP3" s="578"/>
      <c r="LXQ3" s="578"/>
      <c r="LXR3" s="578"/>
      <c r="LXS3" s="578"/>
      <c r="LXT3" s="578"/>
      <c r="LXU3" s="578"/>
      <c r="LXV3" s="578"/>
      <c r="LXW3" s="578"/>
      <c r="LXX3" s="578"/>
      <c r="LXY3" s="578"/>
      <c r="LXZ3" s="578"/>
      <c r="LYA3" s="578"/>
      <c r="LYB3" s="578"/>
      <c r="LYC3" s="578"/>
      <c r="LYD3" s="578"/>
      <c r="LYE3" s="578"/>
      <c r="LYF3" s="578"/>
      <c r="LYG3" s="578"/>
      <c r="LYH3" s="578"/>
      <c r="LYI3" s="578"/>
      <c r="LYJ3" s="578"/>
      <c r="LYK3" s="578"/>
      <c r="LYL3" s="578"/>
      <c r="LYM3" s="578"/>
      <c r="LYN3" s="578"/>
      <c r="LYO3" s="578"/>
      <c r="LYP3" s="578"/>
      <c r="LYQ3" s="578"/>
      <c r="LYR3" s="578"/>
      <c r="LYS3" s="578"/>
      <c r="LYT3" s="578"/>
      <c r="LYU3" s="578"/>
      <c r="LYV3" s="578"/>
      <c r="LYW3" s="578"/>
      <c r="LYX3" s="578"/>
      <c r="LYY3" s="578"/>
      <c r="LYZ3" s="578"/>
      <c r="LZA3" s="578"/>
      <c r="LZB3" s="578"/>
      <c r="LZC3" s="578"/>
      <c r="LZD3" s="578"/>
      <c r="LZE3" s="578"/>
      <c r="LZF3" s="578"/>
      <c r="LZG3" s="578"/>
      <c r="LZH3" s="578"/>
      <c r="LZI3" s="578"/>
      <c r="LZJ3" s="578"/>
      <c r="LZK3" s="578"/>
      <c r="LZL3" s="578"/>
      <c r="LZM3" s="578"/>
      <c r="LZN3" s="578"/>
      <c r="LZO3" s="578"/>
      <c r="LZP3" s="578"/>
      <c r="LZQ3" s="578"/>
      <c r="LZR3" s="578"/>
      <c r="LZS3" s="578"/>
      <c r="LZT3" s="578"/>
      <c r="LZU3" s="578"/>
      <c r="LZV3" s="578"/>
      <c r="LZW3" s="578"/>
      <c r="LZX3" s="578"/>
      <c r="LZY3" s="578"/>
      <c r="LZZ3" s="578"/>
      <c r="MAA3" s="578"/>
      <c r="MAB3" s="578"/>
      <c r="MAC3" s="578"/>
      <c r="MAD3" s="578"/>
      <c r="MAE3" s="578"/>
      <c r="MAF3" s="578"/>
      <c r="MAG3" s="578"/>
      <c r="MAH3" s="578"/>
      <c r="MAI3" s="578"/>
      <c r="MAJ3" s="578"/>
      <c r="MAK3" s="578"/>
      <c r="MAL3" s="578"/>
      <c r="MAM3" s="578"/>
      <c r="MAN3" s="578"/>
      <c r="MAO3" s="578"/>
      <c r="MAP3" s="578"/>
      <c r="MAQ3" s="578"/>
      <c r="MAR3" s="578"/>
      <c r="MAS3" s="578"/>
      <c r="MAT3" s="578"/>
      <c r="MAU3" s="578"/>
      <c r="MAV3" s="578"/>
      <c r="MAW3" s="578"/>
      <c r="MAX3" s="578"/>
      <c r="MAY3" s="578"/>
      <c r="MAZ3" s="578"/>
      <c r="MBA3" s="578"/>
      <c r="MBB3" s="578"/>
      <c r="MBC3" s="578"/>
      <c r="MBD3" s="578"/>
      <c r="MBE3" s="578"/>
      <c r="MBF3" s="578"/>
      <c r="MBG3" s="578"/>
      <c r="MBH3" s="578"/>
      <c r="MBI3" s="578"/>
      <c r="MBJ3" s="578"/>
      <c r="MBK3" s="578"/>
      <c r="MBL3" s="578"/>
      <c r="MBM3" s="578"/>
      <c r="MBN3" s="578"/>
      <c r="MBO3" s="578"/>
      <c r="MBP3" s="578"/>
      <c r="MBQ3" s="578"/>
      <c r="MBR3" s="578"/>
      <c r="MBS3" s="578"/>
      <c r="MBT3" s="578"/>
      <c r="MBU3" s="578"/>
      <c r="MBV3" s="578"/>
      <c r="MBW3" s="578"/>
      <c r="MBX3" s="578"/>
      <c r="MBY3" s="578"/>
      <c r="MBZ3" s="578"/>
      <c r="MCA3" s="578"/>
      <c r="MCB3" s="578"/>
      <c r="MCC3" s="578"/>
      <c r="MCD3" s="578"/>
      <c r="MCE3" s="578"/>
      <c r="MCF3" s="578"/>
      <c r="MCG3" s="578"/>
      <c r="MCH3" s="578"/>
      <c r="MCI3" s="578"/>
      <c r="MCJ3" s="578"/>
      <c r="MCK3" s="578"/>
      <c r="MCL3" s="578"/>
      <c r="MCM3" s="578"/>
      <c r="MCN3" s="578"/>
      <c r="MCO3" s="578"/>
      <c r="MCP3" s="578"/>
      <c r="MCQ3" s="578"/>
      <c r="MCR3" s="578"/>
      <c r="MCS3" s="578"/>
      <c r="MCT3" s="578"/>
      <c r="MCU3" s="578"/>
      <c r="MCV3" s="578"/>
      <c r="MCW3" s="578"/>
      <c r="MCX3" s="578"/>
      <c r="MCY3" s="578"/>
      <c r="MCZ3" s="578"/>
      <c r="MDA3" s="578"/>
      <c r="MDB3" s="578"/>
      <c r="MDC3" s="578"/>
      <c r="MDD3" s="578"/>
      <c r="MDE3" s="578"/>
      <c r="MDF3" s="578"/>
      <c r="MDG3" s="578"/>
      <c r="MDH3" s="578"/>
      <c r="MDI3" s="578"/>
      <c r="MDJ3" s="578"/>
      <c r="MDK3" s="578"/>
      <c r="MDL3" s="578"/>
      <c r="MDM3" s="578"/>
      <c r="MDN3" s="578"/>
      <c r="MDO3" s="578"/>
      <c r="MDP3" s="578"/>
      <c r="MDQ3" s="578"/>
      <c r="MDR3" s="578"/>
      <c r="MDS3" s="578"/>
      <c r="MDT3" s="578"/>
      <c r="MDU3" s="578"/>
      <c r="MDV3" s="578"/>
      <c r="MDW3" s="578"/>
      <c r="MDX3" s="578"/>
      <c r="MDY3" s="578"/>
      <c r="MDZ3" s="578"/>
      <c r="MEA3" s="578"/>
      <c r="MEB3" s="578"/>
      <c r="MEC3" s="578"/>
      <c r="MED3" s="578"/>
      <c r="MEE3" s="578"/>
      <c r="MEF3" s="578"/>
      <c r="MEG3" s="578"/>
      <c r="MEH3" s="578"/>
      <c r="MEI3" s="578"/>
      <c r="MEJ3" s="578"/>
      <c r="MEK3" s="578"/>
      <c r="MEL3" s="578"/>
      <c r="MEM3" s="578"/>
      <c r="MEN3" s="578"/>
      <c r="MEO3" s="578"/>
      <c r="MEP3" s="578"/>
      <c r="MEQ3" s="578"/>
      <c r="MER3" s="578"/>
      <c r="MES3" s="578"/>
      <c r="MET3" s="578"/>
      <c r="MEU3" s="578"/>
      <c r="MEV3" s="578"/>
      <c r="MEW3" s="578"/>
      <c r="MEX3" s="578"/>
      <c r="MEY3" s="578"/>
      <c r="MEZ3" s="578"/>
      <c r="MFA3" s="578"/>
      <c r="MFB3" s="578"/>
      <c r="MFC3" s="578"/>
      <c r="MFD3" s="578"/>
      <c r="MFE3" s="578"/>
      <c r="MFF3" s="578"/>
      <c r="MFG3" s="578"/>
      <c r="MFH3" s="578"/>
      <c r="MFI3" s="578"/>
      <c r="MFJ3" s="578"/>
      <c r="MFK3" s="578"/>
      <c r="MFL3" s="578"/>
      <c r="MFM3" s="578"/>
      <c r="MFN3" s="578"/>
      <c r="MFO3" s="578"/>
      <c r="MFP3" s="578"/>
      <c r="MFQ3" s="578"/>
      <c r="MFR3" s="578"/>
      <c r="MFS3" s="578"/>
      <c r="MFT3" s="578"/>
      <c r="MFU3" s="578"/>
      <c r="MFV3" s="578"/>
      <c r="MFW3" s="578"/>
      <c r="MFX3" s="578"/>
      <c r="MFY3" s="578"/>
      <c r="MFZ3" s="578"/>
      <c r="MGA3" s="578"/>
      <c r="MGB3" s="578"/>
      <c r="MGC3" s="578"/>
      <c r="MGD3" s="578"/>
      <c r="MGE3" s="578"/>
      <c r="MGF3" s="578"/>
      <c r="MGG3" s="578"/>
      <c r="MGH3" s="578"/>
      <c r="MGI3" s="578"/>
      <c r="MGJ3" s="578"/>
      <c r="MGK3" s="578"/>
      <c r="MGL3" s="578"/>
      <c r="MGM3" s="578"/>
      <c r="MGN3" s="578"/>
      <c r="MGO3" s="578"/>
      <c r="MGP3" s="578"/>
      <c r="MGQ3" s="578"/>
      <c r="MGR3" s="578"/>
      <c r="MGS3" s="578"/>
      <c r="MGT3" s="578"/>
      <c r="MGU3" s="578"/>
      <c r="MGV3" s="578"/>
      <c r="MGW3" s="578"/>
      <c r="MGX3" s="578"/>
      <c r="MGY3" s="578"/>
      <c r="MGZ3" s="578"/>
      <c r="MHA3" s="578"/>
      <c r="MHB3" s="578"/>
      <c r="MHC3" s="578"/>
      <c r="MHD3" s="578"/>
      <c r="MHE3" s="578"/>
      <c r="MHF3" s="578"/>
      <c r="MHG3" s="578"/>
      <c r="MHH3" s="578"/>
      <c r="MHI3" s="578"/>
      <c r="MHJ3" s="578"/>
      <c r="MHK3" s="578"/>
      <c r="MHL3" s="578"/>
      <c r="MHM3" s="578"/>
      <c r="MHN3" s="578"/>
      <c r="MHO3" s="578"/>
      <c r="MHP3" s="578"/>
      <c r="MHQ3" s="578"/>
      <c r="MHR3" s="578"/>
      <c r="MHS3" s="578"/>
      <c r="MHT3" s="578"/>
      <c r="MHU3" s="578"/>
      <c r="MHV3" s="578"/>
      <c r="MHW3" s="578"/>
      <c r="MHX3" s="578"/>
      <c r="MHY3" s="578"/>
      <c r="MHZ3" s="578"/>
      <c r="MIA3" s="578"/>
      <c r="MIB3" s="578"/>
      <c r="MIC3" s="578"/>
      <c r="MID3" s="578"/>
      <c r="MIE3" s="578"/>
      <c r="MIF3" s="578"/>
      <c r="MIG3" s="578"/>
      <c r="MIH3" s="578"/>
      <c r="MII3" s="578"/>
      <c r="MIJ3" s="578"/>
      <c r="MIK3" s="578"/>
      <c r="MIL3" s="578"/>
      <c r="MIM3" s="578"/>
      <c r="MIN3" s="578"/>
      <c r="MIO3" s="578"/>
      <c r="MIP3" s="578"/>
      <c r="MIQ3" s="578"/>
      <c r="MIR3" s="578"/>
      <c r="MIS3" s="578"/>
      <c r="MIT3" s="578"/>
      <c r="MIU3" s="578"/>
      <c r="MIV3" s="578"/>
      <c r="MIW3" s="578"/>
      <c r="MIX3" s="578"/>
      <c r="MIY3" s="578"/>
      <c r="MIZ3" s="578"/>
      <c r="MJA3" s="578"/>
      <c r="MJB3" s="578"/>
      <c r="MJC3" s="578"/>
      <c r="MJD3" s="578"/>
      <c r="MJE3" s="578"/>
      <c r="MJF3" s="578"/>
      <c r="MJG3" s="578"/>
      <c r="MJH3" s="578"/>
      <c r="MJI3" s="578"/>
      <c r="MJJ3" s="578"/>
      <c r="MJK3" s="578"/>
      <c r="MJL3" s="578"/>
      <c r="MJM3" s="578"/>
      <c r="MJN3" s="578"/>
      <c r="MJO3" s="578"/>
      <c r="MJP3" s="578"/>
      <c r="MJQ3" s="578"/>
      <c r="MJR3" s="578"/>
      <c r="MJS3" s="578"/>
      <c r="MJT3" s="578"/>
      <c r="MJU3" s="578"/>
      <c r="MJV3" s="578"/>
      <c r="MJW3" s="578"/>
      <c r="MJX3" s="578"/>
      <c r="MJY3" s="578"/>
      <c r="MJZ3" s="578"/>
      <c r="MKA3" s="578"/>
      <c r="MKB3" s="578"/>
      <c r="MKC3" s="578"/>
      <c r="MKD3" s="578"/>
      <c r="MKE3" s="578"/>
      <c r="MKF3" s="578"/>
      <c r="MKG3" s="578"/>
      <c r="MKH3" s="578"/>
      <c r="MKI3" s="578"/>
      <c r="MKJ3" s="578"/>
      <c r="MKK3" s="578"/>
      <c r="MKL3" s="578"/>
      <c r="MKM3" s="578"/>
      <c r="MKN3" s="578"/>
      <c r="MKO3" s="578"/>
      <c r="MKP3" s="578"/>
      <c r="MKQ3" s="578"/>
      <c r="MKR3" s="578"/>
      <c r="MKS3" s="578"/>
      <c r="MKT3" s="578"/>
      <c r="MKU3" s="578"/>
      <c r="MKV3" s="578"/>
      <c r="MKW3" s="578"/>
      <c r="MKX3" s="578"/>
      <c r="MKY3" s="578"/>
      <c r="MKZ3" s="578"/>
      <c r="MLA3" s="578"/>
      <c r="MLB3" s="578"/>
      <c r="MLC3" s="578"/>
      <c r="MLD3" s="578"/>
      <c r="MLE3" s="578"/>
      <c r="MLF3" s="578"/>
      <c r="MLG3" s="578"/>
      <c r="MLH3" s="578"/>
      <c r="MLI3" s="578"/>
      <c r="MLJ3" s="578"/>
      <c r="MLK3" s="578"/>
      <c r="MLL3" s="578"/>
      <c r="MLM3" s="578"/>
      <c r="MLN3" s="578"/>
      <c r="MLO3" s="578"/>
      <c r="MLP3" s="578"/>
      <c r="MLQ3" s="578"/>
      <c r="MLR3" s="578"/>
      <c r="MLS3" s="578"/>
      <c r="MLT3" s="578"/>
      <c r="MLU3" s="578"/>
      <c r="MLV3" s="578"/>
      <c r="MLW3" s="578"/>
      <c r="MLX3" s="578"/>
      <c r="MLY3" s="578"/>
      <c r="MLZ3" s="578"/>
      <c r="MMA3" s="578"/>
      <c r="MMB3" s="578"/>
      <c r="MMC3" s="578"/>
      <c r="MMD3" s="578"/>
      <c r="MME3" s="578"/>
      <c r="MMF3" s="578"/>
      <c r="MMG3" s="578"/>
      <c r="MMH3" s="578"/>
      <c r="MMI3" s="578"/>
      <c r="MMJ3" s="578"/>
      <c r="MMK3" s="578"/>
      <c r="MML3" s="578"/>
      <c r="MMM3" s="578"/>
      <c r="MMN3" s="578"/>
      <c r="MMO3" s="578"/>
      <c r="MMP3" s="578"/>
      <c r="MMQ3" s="578"/>
      <c r="MMR3" s="578"/>
      <c r="MMS3" s="578"/>
      <c r="MMT3" s="578"/>
      <c r="MMU3" s="578"/>
      <c r="MMV3" s="578"/>
      <c r="MMW3" s="578"/>
      <c r="MMX3" s="578"/>
      <c r="MMY3" s="578"/>
      <c r="MMZ3" s="578"/>
      <c r="MNA3" s="578"/>
      <c r="MNB3" s="578"/>
      <c r="MNC3" s="578"/>
      <c r="MND3" s="578"/>
      <c r="MNE3" s="578"/>
      <c r="MNF3" s="578"/>
      <c r="MNG3" s="578"/>
      <c r="MNH3" s="578"/>
      <c r="MNI3" s="578"/>
      <c r="MNJ3" s="578"/>
      <c r="MNK3" s="578"/>
      <c r="MNL3" s="578"/>
      <c r="MNM3" s="578"/>
      <c r="MNN3" s="578"/>
      <c r="MNO3" s="578"/>
      <c r="MNP3" s="578"/>
      <c r="MNQ3" s="578"/>
      <c r="MNR3" s="578"/>
      <c r="MNS3" s="578"/>
      <c r="MNT3" s="578"/>
      <c r="MNU3" s="578"/>
      <c r="MNV3" s="578"/>
      <c r="MNW3" s="578"/>
      <c r="MNX3" s="578"/>
      <c r="MNY3" s="578"/>
      <c r="MNZ3" s="578"/>
      <c r="MOA3" s="578"/>
      <c r="MOB3" s="578"/>
      <c r="MOC3" s="578"/>
      <c r="MOD3" s="578"/>
      <c r="MOE3" s="578"/>
      <c r="MOF3" s="578"/>
      <c r="MOG3" s="578"/>
      <c r="MOH3" s="578"/>
      <c r="MOI3" s="578"/>
      <c r="MOJ3" s="578"/>
      <c r="MOK3" s="578"/>
      <c r="MOL3" s="578"/>
      <c r="MOM3" s="578"/>
      <c r="MON3" s="578"/>
      <c r="MOO3" s="578"/>
      <c r="MOP3" s="578"/>
      <c r="MOQ3" s="578"/>
      <c r="MOR3" s="578"/>
      <c r="MOS3" s="578"/>
      <c r="MOT3" s="578"/>
      <c r="MOU3" s="578"/>
      <c r="MOV3" s="578"/>
      <c r="MOW3" s="578"/>
      <c r="MOX3" s="578"/>
      <c r="MOY3" s="578"/>
      <c r="MOZ3" s="578"/>
      <c r="MPA3" s="578"/>
      <c r="MPB3" s="578"/>
      <c r="MPC3" s="578"/>
      <c r="MPD3" s="578"/>
      <c r="MPE3" s="578"/>
      <c r="MPF3" s="578"/>
      <c r="MPG3" s="578"/>
      <c r="MPH3" s="578"/>
      <c r="MPI3" s="578"/>
      <c r="MPJ3" s="578"/>
      <c r="MPK3" s="578"/>
      <c r="MPL3" s="578"/>
      <c r="MPM3" s="578"/>
      <c r="MPN3" s="578"/>
      <c r="MPO3" s="578"/>
      <c r="MPP3" s="578"/>
      <c r="MPQ3" s="578"/>
      <c r="MPR3" s="578"/>
      <c r="MPS3" s="578"/>
      <c r="MPT3" s="578"/>
      <c r="MPU3" s="578"/>
      <c r="MPV3" s="578"/>
      <c r="MPW3" s="578"/>
      <c r="MPX3" s="578"/>
      <c r="MPY3" s="578"/>
      <c r="MPZ3" s="578"/>
      <c r="MQA3" s="578"/>
      <c r="MQB3" s="578"/>
      <c r="MQC3" s="578"/>
      <c r="MQD3" s="578"/>
      <c r="MQE3" s="578"/>
      <c r="MQF3" s="578"/>
      <c r="MQG3" s="578"/>
      <c r="MQH3" s="578"/>
      <c r="MQI3" s="578"/>
      <c r="MQJ3" s="578"/>
      <c r="MQK3" s="578"/>
      <c r="MQL3" s="578"/>
      <c r="MQM3" s="578"/>
      <c r="MQN3" s="578"/>
      <c r="MQO3" s="578"/>
      <c r="MQP3" s="578"/>
      <c r="MQQ3" s="578"/>
      <c r="MQR3" s="578"/>
      <c r="MQS3" s="578"/>
      <c r="MQT3" s="578"/>
      <c r="MQU3" s="578"/>
      <c r="MQV3" s="578"/>
      <c r="MQW3" s="578"/>
      <c r="MQX3" s="578"/>
      <c r="MQY3" s="578"/>
      <c r="MQZ3" s="578"/>
      <c r="MRA3" s="578"/>
      <c r="MRB3" s="578"/>
      <c r="MRC3" s="578"/>
      <c r="MRD3" s="578"/>
      <c r="MRE3" s="578"/>
      <c r="MRF3" s="578"/>
      <c r="MRG3" s="578"/>
      <c r="MRH3" s="578"/>
      <c r="MRI3" s="578"/>
      <c r="MRJ3" s="578"/>
      <c r="MRK3" s="578"/>
      <c r="MRL3" s="578"/>
      <c r="MRM3" s="578"/>
      <c r="MRN3" s="578"/>
      <c r="MRO3" s="578"/>
      <c r="MRP3" s="578"/>
      <c r="MRQ3" s="578"/>
      <c r="MRR3" s="578"/>
      <c r="MRS3" s="578"/>
      <c r="MRT3" s="578"/>
      <c r="MRU3" s="578"/>
      <c r="MRV3" s="578"/>
      <c r="MRW3" s="578"/>
      <c r="MRX3" s="578"/>
      <c r="MRY3" s="578"/>
      <c r="MRZ3" s="578"/>
      <c r="MSA3" s="578"/>
      <c r="MSB3" s="578"/>
      <c r="MSC3" s="578"/>
      <c r="MSD3" s="578"/>
      <c r="MSE3" s="578"/>
      <c r="MSF3" s="578"/>
      <c r="MSG3" s="578"/>
      <c r="MSH3" s="578"/>
      <c r="MSI3" s="578"/>
      <c r="MSJ3" s="578"/>
      <c r="MSK3" s="578"/>
      <c r="MSL3" s="578"/>
      <c r="MSM3" s="578"/>
      <c r="MSN3" s="578"/>
      <c r="MSO3" s="578"/>
      <c r="MSP3" s="578"/>
      <c r="MSQ3" s="578"/>
      <c r="MSR3" s="578"/>
      <c r="MSS3" s="578"/>
      <c r="MST3" s="578"/>
      <c r="MSU3" s="578"/>
      <c r="MSV3" s="578"/>
      <c r="MSW3" s="578"/>
      <c r="MSX3" s="578"/>
      <c r="MSY3" s="578"/>
      <c r="MSZ3" s="578"/>
      <c r="MTA3" s="578"/>
      <c r="MTB3" s="578"/>
      <c r="MTC3" s="578"/>
      <c r="MTD3" s="578"/>
      <c r="MTE3" s="578"/>
      <c r="MTF3" s="578"/>
      <c r="MTG3" s="578"/>
      <c r="MTH3" s="578"/>
      <c r="MTI3" s="578"/>
      <c r="MTJ3" s="578"/>
      <c r="MTK3" s="578"/>
      <c r="MTL3" s="578"/>
      <c r="MTM3" s="578"/>
      <c r="MTN3" s="578"/>
      <c r="MTO3" s="578"/>
      <c r="MTP3" s="578"/>
      <c r="MTQ3" s="578"/>
      <c r="MTR3" s="578"/>
      <c r="MTS3" s="578"/>
      <c r="MTT3" s="578"/>
      <c r="MTU3" s="578"/>
      <c r="MTV3" s="578"/>
      <c r="MTW3" s="578"/>
      <c r="MTX3" s="578"/>
      <c r="MTY3" s="578"/>
      <c r="MTZ3" s="578"/>
      <c r="MUA3" s="578"/>
      <c r="MUB3" s="578"/>
      <c r="MUC3" s="578"/>
      <c r="MUD3" s="578"/>
      <c r="MUE3" s="578"/>
      <c r="MUF3" s="578"/>
      <c r="MUG3" s="578"/>
      <c r="MUH3" s="578"/>
      <c r="MUI3" s="578"/>
      <c r="MUJ3" s="578"/>
      <c r="MUK3" s="578"/>
      <c r="MUL3" s="578"/>
      <c r="MUM3" s="578"/>
      <c r="MUN3" s="578"/>
      <c r="MUO3" s="578"/>
      <c r="MUP3" s="578"/>
      <c r="MUQ3" s="578"/>
      <c r="MUR3" s="578"/>
      <c r="MUS3" s="578"/>
      <c r="MUT3" s="578"/>
      <c r="MUU3" s="578"/>
      <c r="MUV3" s="578"/>
      <c r="MUW3" s="578"/>
      <c r="MUX3" s="578"/>
      <c r="MUY3" s="578"/>
      <c r="MUZ3" s="578"/>
      <c r="MVA3" s="578"/>
      <c r="MVB3" s="578"/>
      <c r="MVC3" s="578"/>
      <c r="MVD3" s="578"/>
      <c r="MVE3" s="578"/>
      <c r="MVF3" s="578"/>
      <c r="MVG3" s="578"/>
      <c r="MVH3" s="578"/>
      <c r="MVI3" s="578"/>
      <c r="MVJ3" s="578"/>
      <c r="MVK3" s="578"/>
      <c r="MVL3" s="578"/>
      <c r="MVM3" s="578"/>
      <c r="MVN3" s="578"/>
      <c r="MVO3" s="578"/>
      <c r="MVP3" s="578"/>
      <c r="MVQ3" s="578"/>
      <c r="MVR3" s="578"/>
      <c r="MVS3" s="578"/>
      <c r="MVT3" s="578"/>
      <c r="MVU3" s="578"/>
      <c r="MVV3" s="578"/>
      <c r="MVW3" s="578"/>
      <c r="MVX3" s="578"/>
      <c r="MVY3" s="578"/>
      <c r="MVZ3" s="578"/>
      <c r="MWA3" s="578"/>
      <c r="MWB3" s="578"/>
      <c r="MWC3" s="578"/>
      <c r="MWD3" s="578"/>
      <c r="MWE3" s="578"/>
      <c r="MWF3" s="578"/>
      <c r="MWG3" s="578"/>
      <c r="MWH3" s="578"/>
      <c r="MWI3" s="578"/>
      <c r="MWJ3" s="578"/>
      <c r="MWK3" s="578"/>
      <c r="MWL3" s="578"/>
      <c r="MWM3" s="578"/>
      <c r="MWN3" s="578"/>
      <c r="MWO3" s="578"/>
      <c r="MWP3" s="578"/>
      <c r="MWQ3" s="578"/>
      <c r="MWR3" s="578"/>
      <c r="MWS3" s="578"/>
      <c r="MWT3" s="578"/>
      <c r="MWU3" s="578"/>
      <c r="MWV3" s="578"/>
      <c r="MWW3" s="578"/>
      <c r="MWX3" s="578"/>
      <c r="MWY3" s="578"/>
      <c r="MWZ3" s="578"/>
      <c r="MXA3" s="578"/>
      <c r="MXB3" s="578"/>
      <c r="MXC3" s="578"/>
      <c r="MXD3" s="578"/>
      <c r="MXE3" s="578"/>
      <c r="MXF3" s="578"/>
      <c r="MXG3" s="578"/>
      <c r="MXH3" s="578"/>
      <c r="MXI3" s="578"/>
      <c r="MXJ3" s="578"/>
      <c r="MXK3" s="578"/>
      <c r="MXL3" s="578"/>
      <c r="MXM3" s="578"/>
      <c r="MXN3" s="578"/>
      <c r="MXO3" s="578"/>
      <c r="MXP3" s="578"/>
      <c r="MXQ3" s="578"/>
      <c r="MXR3" s="578"/>
      <c r="MXS3" s="578"/>
      <c r="MXT3" s="578"/>
      <c r="MXU3" s="578"/>
      <c r="MXV3" s="578"/>
      <c r="MXW3" s="578"/>
      <c r="MXX3" s="578"/>
      <c r="MXY3" s="578"/>
      <c r="MXZ3" s="578"/>
      <c r="MYA3" s="578"/>
      <c r="MYB3" s="578"/>
      <c r="MYC3" s="578"/>
      <c r="MYD3" s="578"/>
      <c r="MYE3" s="578"/>
      <c r="MYF3" s="578"/>
      <c r="MYG3" s="578"/>
      <c r="MYH3" s="578"/>
      <c r="MYI3" s="578"/>
      <c r="MYJ3" s="578"/>
      <c r="MYK3" s="578"/>
      <c r="MYL3" s="578"/>
      <c r="MYM3" s="578"/>
      <c r="MYN3" s="578"/>
      <c r="MYO3" s="578"/>
      <c r="MYP3" s="578"/>
      <c r="MYQ3" s="578"/>
      <c r="MYR3" s="578"/>
      <c r="MYS3" s="578"/>
      <c r="MYT3" s="578"/>
      <c r="MYU3" s="578"/>
      <c r="MYV3" s="578"/>
      <c r="MYW3" s="578"/>
      <c r="MYX3" s="578"/>
      <c r="MYY3" s="578"/>
      <c r="MYZ3" s="578"/>
      <c r="MZA3" s="578"/>
      <c r="MZB3" s="578"/>
      <c r="MZC3" s="578"/>
      <c r="MZD3" s="578"/>
      <c r="MZE3" s="578"/>
      <c r="MZF3" s="578"/>
      <c r="MZG3" s="578"/>
      <c r="MZH3" s="578"/>
      <c r="MZI3" s="578"/>
      <c r="MZJ3" s="578"/>
      <c r="MZK3" s="578"/>
      <c r="MZL3" s="578"/>
      <c r="MZM3" s="578"/>
      <c r="MZN3" s="578"/>
      <c r="MZO3" s="578"/>
      <c r="MZP3" s="578"/>
      <c r="MZQ3" s="578"/>
      <c r="MZR3" s="578"/>
      <c r="MZS3" s="578"/>
      <c r="MZT3" s="578"/>
      <c r="MZU3" s="578"/>
      <c r="MZV3" s="578"/>
      <c r="MZW3" s="578"/>
      <c r="MZX3" s="578"/>
      <c r="MZY3" s="578"/>
      <c r="MZZ3" s="578"/>
      <c r="NAA3" s="578"/>
      <c r="NAB3" s="578"/>
      <c r="NAC3" s="578"/>
      <c r="NAD3" s="578"/>
      <c r="NAE3" s="578"/>
      <c r="NAF3" s="578"/>
      <c r="NAG3" s="578"/>
      <c r="NAH3" s="578"/>
      <c r="NAI3" s="578"/>
      <c r="NAJ3" s="578"/>
      <c r="NAK3" s="578"/>
      <c r="NAL3" s="578"/>
      <c r="NAM3" s="578"/>
      <c r="NAN3" s="578"/>
      <c r="NAO3" s="578"/>
      <c r="NAP3" s="578"/>
      <c r="NAQ3" s="578"/>
      <c r="NAR3" s="578"/>
      <c r="NAS3" s="578"/>
      <c r="NAT3" s="578"/>
      <c r="NAU3" s="578"/>
      <c r="NAV3" s="578"/>
      <c r="NAW3" s="578"/>
      <c r="NAX3" s="578"/>
      <c r="NAY3" s="578"/>
      <c r="NAZ3" s="578"/>
      <c r="NBA3" s="578"/>
      <c r="NBB3" s="578"/>
      <c r="NBC3" s="578"/>
      <c r="NBD3" s="578"/>
      <c r="NBE3" s="578"/>
      <c r="NBF3" s="578"/>
      <c r="NBG3" s="578"/>
      <c r="NBH3" s="578"/>
      <c r="NBI3" s="578"/>
      <c r="NBJ3" s="578"/>
      <c r="NBK3" s="578"/>
      <c r="NBL3" s="578"/>
      <c r="NBM3" s="578"/>
      <c r="NBN3" s="578"/>
      <c r="NBO3" s="578"/>
      <c r="NBP3" s="578"/>
      <c r="NBQ3" s="578"/>
      <c r="NBR3" s="578"/>
      <c r="NBS3" s="578"/>
      <c r="NBT3" s="578"/>
      <c r="NBU3" s="578"/>
      <c r="NBV3" s="578"/>
      <c r="NBW3" s="578"/>
      <c r="NBX3" s="578"/>
      <c r="NBY3" s="578"/>
      <c r="NBZ3" s="578"/>
      <c r="NCA3" s="578"/>
      <c r="NCB3" s="578"/>
      <c r="NCC3" s="578"/>
      <c r="NCD3" s="578"/>
      <c r="NCE3" s="578"/>
      <c r="NCF3" s="578"/>
      <c r="NCG3" s="578"/>
      <c r="NCH3" s="578"/>
      <c r="NCI3" s="578"/>
      <c r="NCJ3" s="578"/>
      <c r="NCK3" s="578"/>
      <c r="NCL3" s="578"/>
      <c r="NCM3" s="578"/>
      <c r="NCN3" s="578"/>
      <c r="NCO3" s="578"/>
      <c r="NCP3" s="578"/>
      <c r="NCQ3" s="578"/>
      <c r="NCR3" s="578"/>
      <c r="NCS3" s="578"/>
      <c r="NCT3" s="578"/>
      <c r="NCU3" s="578"/>
      <c r="NCV3" s="578"/>
      <c r="NCW3" s="578"/>
      <c r="NCX3" s="578"/>
      <c r="NCY3" s="578"/>
      <c r="NCZ3" s="578"/>
      <c r="NDA3" s="578"/>
      <c r="NDB3" s="578"/>
      <c r="NDC3" s="578"/>
      <c r="NDD3" s="578"/>
      <c r="NDE3" s="578"/>
      <c r="NDF3" s="578"/>
      <c r="NDG3" s="578"/>
      <c r="NDH3" s="578"/>
      <c r="NDI3" s="578"/>
      <c r="NDJ3" s="578"/>
      <c r="NDK3" s="578"/>
      <c r="NDL3" s="578"/>
      <c r="NDM3" s="578"/>
      <c r="NDN3" s="578"/>
      <c r="NDO3" s="578"/>
      <c r="NDP3" s="578"/>
      <c r="NDQ3" s="578"/>
      <c r="NDR3" s="578"/>
      <c r="NDS3" s="578"/>
      <c r="NDT3" s="578"/>
      <c r="NDU3" s="578"/>
      <c r="NDV3" s="578"/>
      <c r="NDW3" s="578"/>
      <c r="NDX3" s="578"/>
      <c r="NDY3" s="578"/>
      <c r="NDZ3" s="578"/>
      <c r="NEA3" s="578"/>
      <c r="NEB3" s="578"/>
      <c r="NEC3" s="578"/>
      <c r="NED3" s="578"/>
      <c r="NEE3" s="578"/>
      <c r="NEF3" s="578"/>
      <c r="NEG3" s="578"/>
      <c r="NEH3" s="578"/>
      <c r="NEI3" s="578"/>
      <c r="NEJ3" s="578"/>
      <c r="NEK3" s="578"/>
      <c r="NEL3" s="578"/>
      <c r="NEM3" s="578"/>
      <c r="NEN3" s="578"/>
      <c r="NEO3" s="578"/>
      <c r="NEP3" s="578"/>
      <c r="NEQ3" s="578"/>
      <c r="NER3" s="578"/>
      <c r="NES3" s="578"/>
      <c r="NET3" s="578"/>
      <c r="NEU3" s="578"/>
      <c r="NEV3" s="578"/>
      <c r="NEW3" s="578"/>
      <c r="NEX3" s="578"/>
      <c r="NEY3" s="578"/>
      <c r="NEZ3" s="578"/>
      <c r="NFA3" s="578"/>
      <c r="NFB3" s="578"/>
      <c r="NFC3" s="578"/>
      <c r="NFD3" s="578"/>
      <c r="NFE3" s="578"/>
      <c r="NFF3" s="578"/>
      <c r="NFG3" s="578"/>
      <c r="NFH3" s="578"/>
      <c r="NFI3" s="578"/>
      <c r="NFJ3" s="578"/>
      <c r="NFK3" s="578"/>
      <c r="NFL3" s="578"/>
      <c r="NFM3" s="578"/>
      <c r="NFN3" s="578"/>
      <c r="NFO3" s="578"/>
      <c r="NFP3" s="578"/>
      <c r="NFQ3" s="578"/>
      <c r="NFR3" s="578"/>
      <c r="NFS3" s="578"/>
      <c r="NFT3" s="578"/>
      <c r="NFU3" s="578"/>
      <c r="NFV3" s="578"/>
      <c r="NFW3" s="578"/>
      <c r="NFX3" s="578"/>
      <c r="NFY3" s="578"/>
      <c r="NFZ3" s="578"/>
      <c r="NGA3" s="578"/>
      <c r="NGB3" s="578"/>
      <c r="NGC3" s="578"/>
      <c r="NGD3" s="578"/>
      <c r="NGE3" s="578"/>
      <c r="NGF3" s="578"/>
      <c r="NGG3" s="578"/>
      <c r="NGH3" s="578"/>
      <c r="NGI3" s="578"/>
      <c r="NGJ3" s="578"/>
      <c r="NGK3" s="578"/>
      <c r="NGL3" s="578"/>
      <c r="NGM3" s="578"/>
      <c r="NGN3" s="578"/>
      <c r="NGO3" s="578"/>
      <c r="NGP3" s="578"/>
      <c r="NGQ3" s="578"/>
      <c r="NGR3" s="578"/>
      <c r="NGS3" s="578"/>
      <c r="NGT3" s="578"/>
      <c r="NGU3" s="578"/>
      <c r="NGV3" s="578"/>
      <c r="NGW3" s="578"/>
      <c r="NGX3" s="578"/>
      <c r="NGY3" s="578"/>
      <c r="NGZ3" s="578"/>
      <c r="NHA3" s="578"/>
      <c r="NHB3" s="578"/>
      <c r="NHC3" s="578"/>
      <c r="NHD3" s="578"/>
      <c r="NHE3" s="578"/>
      <c r="NHF3" s="578"/>
      <c r="NHG3" s="578"/>
      <c r="NHH3" s="578"/>
      <c r="NHI3" s="578"/>
      <c r="NHJ3" s="578"/>
      <c r="NHK3" s="578"/>
      <c r="NHL3" s="578"/>
      <c r="NHM3" s="578"/>
      <c r="NHN3" s="578"/>
      <c r="NHO3" s="578"/>
      <c r="NHP3" s="578"/>
      <c r="NHQ3" s="578"/>
      <c r="NHR3" s="578"/>
      <c r="NHS3" s="578"/>
      <c r="NHT3" s="578"/>
      <c r="NHU3" s="578"/>
      <c r="NHV3" s="578"/>
      <c r="NHW3" s="578"/>
      <c r="NHX3" s="578"/>
      <c r="NHY3" s="578"/>
      <c r="NHZ3" s="578"/>
      <c r="NIA3" s="578"/>
      <c r="NIB3" s="578"/>
      <c r="NIC3" s="578"/>
      <c r="NID3" s="578"/>
      <c r="NIE3" s="578"/>
      <c r="NIF3" s="578"/>
      <c r="NIG3" s="578"/>
      <c r="NIH3" s="578"/>
      <c r="NII3" s="578"/>
      <c r="NIJ3" s="578"/>
      <c r="NIK3" s="578"/>
      <c r="NIL3" s="578"/>
      <c r="NIM3" s="578"/>
      <c r="NIN3" s="578"/>
      <c r="NIO3" s="578"/>
      <c r="NIP3" s="578"/>
      <c r="NIQ3" s="578"/>
      <c r="NIR3" s="578"/>
      <c r="NIS3" s="578"/>
      <c r="NIT3" s="578"/>
      <c r="NIU3" s="578"/>
      <c r="NIV3" s="578"/>
      <c r="NIW3" s="578"/>
      <c r="NIX3" s="578"/>
      <c r="NIY3" s="578"/>
      <c r="NIZ3" s="578"/>
      <c r="NJA3" s="578"/>
      <c r="NJB3" s="578"/>
      <c r="NJC3" s="578"/>
      <c r="NJD3" s="578"/>
      <c r="NJE3" s="578"/>
      <c r="NJF3" s="578"/>
      <c r="NJG3" s="578"/>
      <c r="NJH3" s="578"/>
      <c r="NJI3" s="578"/>
      <c r="NJJ3" s="578"/>
      <c r="NJK3" s="578"/>
      <c r="NJL3" s="578"/>
      <c r="NJM3" s="578"/>
      <c r="NJN3" s="578"/>
      <c r="NJO3" s="578"/>
      <c r="NJP3" s="578"/>
      <c r="NJQ3" s="578"/>
      <c r="NJR3" s="578"/>
      <c r="NJS3" s="578"/>
      <c r="NJT3" s="578"/>
      <c r="NJU3" s="578"/>
      <c r="NJV3" s="578"/>
      <c r="NJW3" s="578"/>
      <c r="NJX3" s="578"/>
      <c r="NJY3" s="578"/>
      <c r="NJZ3" s="578"/>
      <c r="NKA3" s="578"/>
      <c r="NKB3" s="578"/>
      <c r="NKC3" s="578"/>
      <c r="NKD3" s="578"/>
      <c r="NKE3" s="578"/>
      <c r="NKF3" s="578"/>
      <c r="NKG3" s="578"/>
      <c r="NKH3" s="578"/>
      <c r="NKI3" s="578"/>
      <c r="NKJ3" s="578"/>
      <c r="NKK3" s="578"/>
      <c r="NKL3" s="578"/>
      <c r="NKM3" s="578"/>
      <c r="NKN3" s="578"/>
      <c r="NKO3" s="578"/>
      <c r="NKP3" s="578"/>
      <c r="NKQ3" s="578"/>
      <c r="NKR3" s="578"/>
      <c r="NKS3" s="578"/>
      <c r="NKT3" s="578"/>
      <c r="NKU3" s="578"/>
      <c r="NKV3" s="578"/>
      <c r="NKW3" s="578"/>
      <c r="NKX3" s="578"/>
      <c r="NKY3" s="578"/>
      <c r="NKZ3" s="578"/>
      <c r="NLA3" s="578"/>
      <c r="NLB3" s="578"/>
      <c r="NLC3" s="578"/>
      <c r="NLD3" s="578"/>
      <c r="NLE3" s="578"/>
      <c r="NLF3" s="578"/>
      <c r="NLG3" s="578"/>
      <c r="NLH3" s="578"/>
      <c r="NLI3" s="578"/>
      <c r="NLJ3" s="578"/>
      <c r="NLK3" s="578"/>
      <c r="NLL3" s="578"/>
      <c r="NLM3" s="578"/>
      <c r="NLN3" s="578"/>
      <c r="NLO3" s="578"/>
      <c r="NLP3" s="578"/>
      <c r="NLQ3" s="578"/>
      <c r="NLR3" s="578"/>
      <c r="NLS3" s="578"/>
      <c r="NLT3" s="578"/>
      <c r="NLU3" s="578"/>
      <c r="NLV3" s="578"/>
      <c r="NLW3" s="578"/>
      <c r="NLX3" s="578"/>
      <c r="NLY3" s="578"/>
      <c r="NLZ3" s="578"/>
      <c r="NMA3" s="578"/>
      <c r="NMB3" s="578"/>
      <c r="NMC3" s="578"/>
      <c r="NMD3" s="578"/>
      <c r="NME3" s="578"/>
      <c r="NMF3" s="578"/>
      <c r="NMG3" s="578"/>
      <c r="NMH3" s="578"/>
      <c r="NMI3" s="578"/>
      <c r="NMJ3" s="578"/>
      <c r="NMK3" s="578"/>
      <c r="NML3" s="578"/>
      <c r="NMM3" s="578"/>
      <c r="NMN3" s="578"/>
      <c r="NMO3" s="578"/>
      <c r="NMP3" s="578"/>
      <c r="NMQ3" s="578"/>
      <c r="NMR3" s="578"/>
      <c r="NMS3" s="578"/>
      <c r="NMT3" s="578"/>
      <c r="NMU3" s="578"/>
      <c r="NMV3" s="578"/>
      <c r="NMW3" s="578"/>
      <c r="NMX3" s="578"/>
      <c r="NMY3" s="578"/>
      <c r="NMZ3" s="578"/>
      <c r="NNA3" s="578"/>
      <c r="NNB3" s="578"/>
      <c r="NNC3" s="578"/>
      <c r="NND3" s="578"/>
      <c r="NNE3" s="578"/>
      <c r="NNF3" s="578"/>
      <c r="NNG3" s="578"/>
      <c r="NNH3" s="578"/>
      <c r="NNI3" s="578"/>
      <c r="NNJ3" s="578"/>
      <c r="NNK3" s="578"/>
      <c r="NNL3" s="578"/>
      <c r="NNM3" s="578"/>
      <c r="NNN3" s="578"/>
      <c r="NNO3" s="578"/>
      <c r="NNP3" s="578"/>
      <c r="NNQ3" s="578"/>
      <c r="NNR3" s="578"/>
      <c r="NNS3" s="578"/>
      <c r="NNT3" s="578"/>
      <c r="NNU3" s="578"/>
      <c r="NNV3" s="578"/>
      <c r="NNW3" s="578"/>
      <c r="NNX3" s="578"/>
      <c r="NNY3" s="578"/>
      <c r="NNZ3" s="578"/>
      <c r="NOA3" s="578"/>
      <c r="NOB3" s="578"/>
      <c r="NOC3" s="578"/>
      <c r="NOD3" s="578"/>
      <c r="NOE3" s="578"/>
      <c r="NOF3" s="578"/>
      <c r="NOG3" s="578"/>
      <c r="NOH3" s="578"/>
      <c r="NOI3" s="578"/>
      <c r="NOJ3" s="578"/>
      <c r="NOK3" s="578"/>
      <c r="NOL3" s="578"/>
      <c r="NOM3" s="578"/>
      <c r="NON3" s="578"/>
      <c r="NOO3" s="578"/>
      <c r="NOP3" s="578"/>
      <c r="NOQ3" s="578"/>
      <c r="NOR3" s="578"/>
      <c r="NOS3" s="578"/>
      <c r="NOT3" s="578"/>
      <c r="NOU3" s="578"/>
      <c r="NOV3" s="578"/>
      <c r="NOW3" s="578"/>
      <c r="NOX3" s="578"/>
      <c r="NOY3" s="578"/>
      <c r="NOZ3" s="578"/>
      <c r="NPA3" s="578"/>
      <c r="NPB3" s="578"/>
      <c r="NPC3" s="578"/>
      <c r="NPD3" s="578"/>
      <c r="NPE3" s="578"/>
      <c r="NPF3" s="578"/>
      <c r="NPG3" s="578"/>
      <c r="NPH3" s="578"/>
      <c r="NPI3" s="578"/>
      <c r="NPJ3" s="578"/>
      <c r="NPK3" s="578"/>
      <c r="NPL3" s="578"/>
      <c r="NPM3" s="578"/>
      <c r="NPN3" s="578"/>
      <c r="NPO3" s="578"/>
      <c r="NPP3" s="578"/>
      <c r="NPQ3" s="578"/>
      <c r="NPR3" s="578"/>
      <c r="NPS3" s="578"/>
      <c r="NPT3" s="578"/>
      <c r="NPU3" s="578"/>
      <c r="NPV3" s="578"/>
      <c r="NPW3" s="578"/>
      <c r="NPX3" s="578"/>
      <c r="NPY3" s="578"/>
      <c r="NPZ3" s="578"/>
      <c r="NQA3" s="578"/>
      <c r="NQB3" s="578"/>
      <c r="NQC3" s="578"/>
      <c r="NQD3" s="578"/>
      <c r="NQE3" s="578"/>
      <c r="NQF3" s="578"/>
      <c r="NQG3" s="578"/>
      <c r="NQH3" s="578"/>
      <c r="NQI3" s="578"/>
      <c r="NQJ3" s="578"/>
      <c r="NQK3" s="578"/>
      <c r="NQL3" s="578"/>
      <c r="NQM3" s="578"/>
      <c r="NQN3" s="578"/>
      <c r="NQO3" s="578"/>
      <c r="NQP3" s="578"/>
      <c r="NQQ3" s="578"/>
      <c r="NQR3" s="578"/>
      <c r="NQS3" s="578"/>
      <c r="NQT3" s="578"/>
      <c r="NQU3" s="578"/>
      <c r="NQV3" s="578"/>
      <c r="NQW3" s="578"/>
      <c r="NQX3" s="578"/>
      <c r="NQY3" s="578"/>
      <c r="NQZ3" s="578"/>
      <c r="NRA3" s="578"/>
      <c r="NRB3" s="578"/>
      <c r="NRC3" s="578"/>
      <c r="NRD3" s="578"/>
      <c r="NRE3" s="578"/>
      <c r="NRF3" s="578"/>
      <c r="NRG3" s="578"/>
      <c r="NRH3" s="578"/>
      <c r="NRI3" s="578"/>
      <c r="NRJ3" s="578"/>
      <c r="NRK3" s="578"/>
      <c r="NRL3" s="578"/>
      <c r="NRM3" s="578"/>
      <c r="NRN3" s="578"/>
      <c r="NRO3" s="578"/>
      <c r="NRP3" s="578"/>
      <c r="NRQ3" s="578"/>
      <c r="NRR3" s="578"/>
      <c r="NRS3" s="578"/>
      <c r="NRT3" s="578"/>
      <c r="NRU3" s="578"/>
      <c r="NRV3" s="578"/>
      <c r="NRW3" s="578"/>
      <c r="NRX3" s="578"/>
      <c r="NRY3" s="578"/>
      <c r="NRZ3" s="578"/>
      <c r="NSA3" s="578"/>
      <c r="NSB3" s="578"/>
      <c r="NSC3" s="578"/>
      <c r="NSD3" s="578"/>
      <c r="NSE3" s="578"/>
      <c r="NSF3" s="578"/>
      <c r="NSG3" s="578"/>
      <c r="NSH3" s="578"/>
      <c r="NSI3" s="578"/>
      <c r="NSJ3" s="578"/>
      <c r="NSK3" s="578"/>
      <c r="NSL3" s="578"/>
      <c r="NSM3" s="578"/>
      <c r="NSN3" s="578"/>
      <c r="NSO3" s="578"/>
      <c r="NSP3" s="578"/>
      <c r="NSQ3" s="578"/>
      <c r="NSR3" s="578"/>
      <c r="NSS3" s="578"/>
      <c r="NST3" s="578"/>
      <c r="NSU3" s="578"/>
      <c r="NSV3" s="578"/>
      <c r="NSW3" s="578"/>
      <c r="NSX3" s="578"/>
      <c r="NSY3" s="578"/>
      <c r="NSZ3" s="578"/>
      <c r="NTA3" s="578"/>
      <c r="NTB3" s="578"/>
      <c r="NTC3" s="578"/>
      <c r="NTD3" s="578"/>
      <c r="NTE3" s="578"/>
      <c r="NTF3" s="578"/>
      <c r="NTG3" s="578"/>
      <c r="NTH3" s="578"/>
      <c r="NTI3" s="578"/>
      <c r="NTJ3" s="578"/>
      <c r="NTK3" s="578"/>
      <c r="NTL3" s="578"/>
      <c r="NTM3" s="578"/>
      <c r="NTN3" s="578"/>
      <c r="NTO3" s="578"/>
      <c r="NTP3" s="578"/>
      <c r="NTQ3" s="578"/>
      <c r="NTR3" s="578"/>
      <c r="NTS3" s="578"/>
      <c r="NTT3" s="578"/>
      <c r="NTU3" s="578"/>
      <c r="NTV3" s="578"/>
      <c r="NTW3" s="578"/>
      <c r="NTX3" s="578"/>
      <c r="NTY3" s="578"/>
      <c r="NTZ3" s="578"/>
      <c r="NUA3" s="578"/>
      <c r="NUB3" s="578"/>
      <c r="NUC3" s="578"/>
      <c r="NUD3" s="578"/>
      <c r="NUE3" s="578"/>
      <c r="NUF3" s="578"/>
      <c r="NUG3" s="578"/>
      <c r="NUH3" s="578"/>
      <c r="NUI3" s="578"/>
      <c r="NUJ3" s="578"/>
      <c r="NUK3" s="578"/>
      <c r="NUL3" s="578"/>
      <c r="NUM3" s="578"/>
      <c r="NUN3" s="578"/>
      <c r="NUO3" s="578"/>
      <c r="NUP3" s="578"/>
      <c r="NUQ3" s="578"/>
      <c r="NUR3" s="578"/>
      <c r="NUS3" s="578"/>
      <c r="NUT3" s="578"/>
      <c r="NUU3" s="578"/>
      <c r="NUV3" s="578"/>
      <c r="NUW3" s="578"/>
      <c r="NUX3" s="578"/>
      <c r="NUY3" s="578"/>
      <c r="NUZ3" s="578"/>
      <c r="NVA3" s="578"/>
      <c r="NVB3" s="578"/>
      <c r="NVC3" s="578"/>
      <c r="NVD3" s="578"/>
      <c r="NVE3" s="578"/>
      <c r="NVF3" s="578"/>
      <c r="NVG3" s="578"/>
      <c r="NVH3" s="578"/>
      <c r="NVI3" s="578"/>
      <c r="NVJ3" s="578"/>
      <c r="NVK3" s="578"/>
      <c r="NVL3" s="578"/>
      <c r="NVM3" s="578"/>
      <c r="NVN3" s="578"/>
      <c r="NVO3" s="578"/>
      <c r="NVP3" s="578"/>
      <c r="NVQ3" s="578"/>
      <c r="NVR3" s="578"/>
      <c r="NVS3" s="578"/>
      <c r="NVT3" s="578"/>
      <c r="NVU3" s="578"/>
      <c r="NVV3" s="578"/>
      <c r="NVW3" s="578"/>
      <c r="NVX3" s="578"/>
      <c r="NVY3" s="578"/>
      <c r="NVZ3" s="578"/>
      <c r="NWA3" s="578"/>
      <c r="NWB3" s="578"/>
      <c r="NWC3" s="578"/>
      <c r="NWD3" s="578"/>
      <c r="NWE3" s="578"/>
      <c r="NWF3" s="578"/>
      <c r="NWG3" s="578"/>
      <c r="NWH3" s="578"/>
      <c r="NWI3" s="578"/>
      <c r="NWJ3" s="578"/>
      <c r="NWK3" s="578"/>
      <c r="NWL3" s="578"/>
      <c r="NWM3" s="578"/>
      <c r="NWN3" s="578"/>
      <c r="NWO3" s="578"/>
      <c r="NWP3" s="578"/>
      <c r="NWQ3" s="578"/>
      <c r="NWR3" s="578"/>
      <c r="NWS3" s="578"/>
      <c r="NWT3" s="578"/>
      <c r="NWU3" s="578"/>
      <c r="NWV3" s="578"/>
      <c r="NWW3" s="578"/>
      <c r="NWX3" s="578"/>
      <c r="NWY3" s="578"/>
      <c r="NWZ3" s="578"/>
      <c r="NXA3" s="578"/>
      <c r="NXB3" s="578"/>
      <c r="NXC3" s="578"/>
      <c r="NXD3" s="578"/>
      <c r="NXE3" s="578"/>
      <c r="NXF3" s="578"/>
      <c r="NXG3" s="578"/>
      <c r="NXH3" s="578"/>
      <c r="NXI3" s="578"/>
      <c r="NXJ3" s="578"/>
      <c r="NXK3" s="578"/>
      <c r="NXL3" s="578"/>
      <c r="NXM3" s="578"/>
      <c r="NXN3" s="578"/>
      <c r="NXO3" s="578"/>
      <c r="NXP3" s="578"/>
      <c r="NXQ3" s="578"/>
      <c r="NXR3" s="578"/>
      <c r="NXS3" s="578"/>
      <c r="NXT3" s="578"/>
      <c r="NXU3" s="578"/>
      <c r="NXV3" s="578"/>
      <c r="NXW3" s="578"/>
      <c r="NXX3" s="578"/>
      <c r="NXY3" s="578"/>
      <c r="NXZ3" s="578"/>
      <c r="NYA3" s="578"/>
      <c r="NYB3" s="578"/>
      <c r="NYC3" s="578"/>
      <c r="NYD3" s="578"/>
      <c r="NYE3" s="578"/>
      <c r="NYF3" s="578"/>
      <c r="NYG3" s="578"/>
      <c r="NYH3" s="578"/>
      <c r="NYI3" s="578"/>
      <c r="NYJ3" s="578"/>
      <c r="NYK3" s="578"/>
      <c r="NYL3" s="578"/>
      <c r="NYM3" s="578"/>
      <c r="NYN3" s="578"/>
      <c r="NYO3" s="578"/>
      <c r="NYP3" s="578"/>
      <c r="NYQ3" s="578"/>
      <c r="NYR3" s="578"/>
      <c r="NYS3" s="578"/>
      <c r="NYT3" s="578"/>
      <c r="NYU3" s="578"/>
      <c r="NYV3" s="578"/>
      <c r="NYW3" s="578"/>
      <c r="NYX3" s="578"/>
      <c r="NYY3" s="578"/>
      <c r="NYZ3" s="578"/>
      <c r="NZA3" s="578"/>
      <c r="NZB3" s="578"/>
      <c r="NZC3" s="578"/>
      <c r="NZD3" s="578"/>
      <c r="NZE3" s="578"/>
      <c r="NZF3" s="578"/>
      <c r="NZG3" s="578"/>
      <c r="NZH3" s="578"/>
      <c r="NZI3" s="578"/>
      <c r="NZJ3" s="578"/>
      <c r="NZK3" s="578"/>
      <c r="NZL3" s="578"/>
      <c r="NZM3" s="578"/>
      <c r="NZN3" s="578"/>
      <c r="NZO3" s="578"/>
      <c r="NZP3" s="578"/>
      <c r="NZQ3" s="578"/>
      <c r="NZR3" s="578"/>
      <c r="NZS3" s="578"/>
      <c r="NZT3" s="578"/>
      <c r="NZU3" s="578"/>
      <c r="NZV3" s="578"/>
      <c r="NZW3" s="578"/>
      <c r="NZX3" s="578"/>
      <c r="NZY3" s="578"/>
      <c r="NZZ3" s="578"/>
      <c r="OAA3" s="578"/>
      <c r="OAB3" s="578"/>
      <c r="OAC3" s="578"/>
      <c r="OAD3" s="578"/>
      <c r="OAE3" s="578"/>
      <c r="OAF3" s="578"/>
      <c r="OAG3" s="578"/>
      <c r="OAH3" s="578"/>
      <c r="OAI3" s="578"/>
      <c r="OAJ3" s="578"/>
      <c r="OAK3" s="578"/>
      <c r="OAL3" s="578"/>
      <c r="OAM3" s="578"/>
      <c r="OAN3" s="578"/>
      <c r="OAO3" s="578"/>
      <c r="OAP3" s="578"/>
      <c r="OAQ3" s="578"/>
      <c r="OAR3" s="578"/>
      <c r="OAS3" s="578"/>
      <c r="OAT3" s="578"/>
      <c r="OAU3" s="578"/>
      <c r="OAV3" s="578"/>
      <c r="OAW3" s="578"/>
      <c r="OAX3" s="578"/>
      <c r="OAY3" s="578"/>
      <c r="OAZ3" s="578"/>
      <c r="OBA3" s="578"/>
      <c r="OBB3" s="578"/>
      <c r="OBC3" s="578"/>
      <c r="OBD3" s="578"/>
      <c r="OBE3" s="578"/>
      <c r="OBF3" s="578"/>
      <c r="OBG3" s="578"/>
      <c r="OBH3" s="578"/>
      <c r="OBI3" s="578"/>
      <c r="OBJ3" s="578"/>
      <c r="OBK3" s="578"/>
      <c r="OBL3" s="578"/>
      <c r="OBM3" s="578"/>
      <c r="OBN3" s="578"/>
      <c r="OBO3" s="578"/>
      <c r="OBP3" s="578"/>
      <c r="OBQ3" s="578"/>
      <c r="OBR3" s="578"/>
      <c r="OBS3" s="578"/>
      <c r="OBT3" s="578"/>
      <c r="OBU3" s="578"/>
      <c r="OBV3" s="578"/>
      <c r="OBW3" s="578"/>
      <c r="OBX3" s="578"/>
      <c r="OBY3" s="578"/>
      <c r="OBZ3" s="578"/>
      <c r="OCA3" s="578"/>
      <c r="OCB3" s="578"/>
      <c r="OCC3" s="578"/>
      <c r="OCD3" s="578"/>
      <c r="OCE3" s="578"/>
      <c r="OCF3" s="578"/>
      <c r="OCG3" s="578"/>
      <c r="OCH3" s="578"/>
      <c r="OCI3" s="578"/>
      <c r="OCJ3" s="578"/>
      <c r="OCK3" s="578"/>
      <c r="OCL3" s="578"/>
      <c r="OCM3" s="578"/>
      <c r="OCN3" s="578"/>
      <c r="OCO3" s="578"/>
      <c r="OCP3" s="578"/>
      <c r="OCQ3" s="578"/>
      <c r="OCR3" s="578"/>
      <c r="OCS3" s="578"/>
      <c r="OCT3" s="578"/>
      <c r="OCU3" s="578"/>
      <c r="OCV3" s="578"/>
      <c r="OCW3" s="578"/>
      <c r="OCX3" s="578"/>
      <c r="OCY3" s="578"/>
      <c r="OCZ3" s="578"/>
      <c r="ODA3" s="578"/>
      <c r="ODB3" s="578"/>
      <c r="ODC3" s="578"/>
      <c r="ODD3" s="578"/>
      <c r="ODE3" s="578"/>
      <c r="ODF3" s="578"/>
      <c r="ODG3" s="578"/>
      <c r="ODH3" s="578"/>
      <c r="ODI3" s="578"/>
      <c r="ODJ3" s="578"/>
      <c r="ODK3" s="578"/>
      <c r="ODL3" s="578"/>
      <c r="ODM3" s="578"/>
      <c r="ODN3" s="578"/>
      <c r="ODO3" s="578"/>
      <c r="ODP3" s="578"/>
      <c r="ODQ3" s="578"/>
      <c r="ODR3" s="578"/>
      <c r="ODS3" s="578"/>
      <c r="ODT3" s="578"/>
      <c r="ODU3" s="578"/>
      <c r="ODV3" s="578"/>
      <c r="ODW3" s="578"/>
      <c r="ODX3" s="578"/>
      <c r="ODY3" s="578"/>
      <c r="ODZ3" s="578"/>
      <c r="OEA3" s="578"/>
      <c r="OEB3" s="578"/>
      <c r="OEC3" s="578"/>
      <c r="OED3" s="578"/>
      <c r="OEE3" s="578"/>
      <c r="OEF3" s="578"/>
      <c r="OEG3" s="578"/>
      <c r="OEH3" s="578"/>
      <c r="OEI3" s="578"/>
      <c r="OEJ3" s="578"/>
      <c r="OEK3" s="578"/>
      <c r="OEL3" s="578"/>
      <c r="OEM3" s="578"/>
      <c r="OEN3" s="578"/>
      <c r="OEO3" s="578"/>
      <c r="OEP3" s="578"/>
      <c r="OEQ3" s="578"/>
      <c r="OER3" s="578"/>
      <c r="OES3" s="578"/>
      <c r="OET3" s="578"/>
      <c r="OEU3" s="578"/>
      <c r="OEV3" s="578"/>
      <c r="OEW3" s="578"/>
      <c r="OEX3" s="578"/>
      <c r="OEY3" s="578"/>
      <c r="OEZ3" s="578"/>
      <c r="OFA3" s="578"/>
      <c r="OFB3" s="578"/>
      <c r="OFC3" s="578"/>
      <c r="OFD3" s="578"/>
      <c r="OFE3" s="578"/>
      <c r="OFF3" s="578"/>
      <c r="OFG3" s="578"/>
      <c r="OFH3" s="578"/>
      <c r="OFI3" s="578"/>
      <c r="OFJ3" s="578"/>
      <c r="OFK3" s="578"/>
      <c r="OFL3" s="578"/>
      <c r="OFM3" s="578"/>
      <c r="OFN3" s="578"/>
      <c r="OFO3" s="578"/>
      <c r="OFP3" s="578"/>
      <c r="OFQ3" s="578"/>
      <c r="OFR3" s="578"/>
      <c r="OFS3" s="578"/>
      <c r="OFT3" s="578"/>
      <c r="OFU3" s="578"/>
      <c r="OFV3" s="578"/>
      <c r="OFW3" s="578"/>
      <c r="OFX3" s="578"/>
      <c r="OFY3" s="578"/>
      <c r="OFZ3" s="578"/>
      <c r="OGA3" s="578"/>
      <c r="OGB3" s="578"/>
      <c r="OGC3" s="578"/>
      <c r="OGD3" s="578"/>
      <c r="OGE3" s="578"/>
      <c r="OGF3" s="578"/>
      <c r="OGG3" s="578"/>
      <c r="OGH3" s="578"/>
      <c r="OGI3" s="578"/>
      <c r="OGJ3" s="578"/>
      <c r="OGK3" s="578"/>
      <c r="OGL3" s="578"/>
      <c r="OGM3" s="578"/>
      <c r="OGN3" s="578"/>
      <c r="OGO3" s="578"/>
      <c r="OGP3" s="578"/>
      <c r="OGQ3" s="578"/>
      <c r="OGR3" s="578"/>
      <c r="OGS3" s="578"/>
      <c r="OGT3" s="578"/>
      <c r="OGU3" s="578"/>
      <c r="OGV3" s="578"/>
      <c r="OGW3" s="578"/>
      <c r="OGX3" s="578"/>
      <c r="OGY3" s="578"/>
      <c r="OGZ3" s="578"/>
      <c r="OHA3" s="578"/>
      <c r="OHB3" s="578"/>
      <c r="OHC3" s="578"/>
      <c r="OHD3" s="578"/>
      <c r="OHE3" s="578"/>
      <c r="OHF3" s="578"/>
      <c r="OHG3" s="578"/>
      <c r="OHH3" s="578"/>
      <c r="OHI3" s="578"/>
      <c r="OHJ3" s="578"/>
      <c r="OHK3" s="578"/>
      <c r="OHL3" s="578"/>
      <c r="OHM3" s="578"/>
      <c r="OHN3" s="578"/>
      <c r="OHO3" s="578"/>
      <c r="OHP3" s="578"/>
      <c r="OHQ3" s="578"/>
      <c r="OHR3" s="578"/>
      <c r="OHS3" s="578"/>
      <c r="OHT3" s="578"/>
      <c r="OHU3" s="578"/>
      <c r="OHV3" s="578"/>
      <c r="OHW3" s="578"/>
      <c r="OHX3" s="578"/>
      <c r="OHY3" s="578"/>
      <c r="OHZ3" s="578"/>
      <c r="OIA3" s="578"/>
      <c r="OIB3" s="578"/>
      <c r="OIC3" s="578"/>
      <c r="OID3" s="578"/>
      <c r="OIE3" s="578"/>
      <c r="OIF3" s="578"/>
      <c r="OIG3" s="578"/>
      <c r="OIH3" s="578"/>
      <c r="OII3" s="578"/>
      <c r="OIJ3" s="578"/>
      <c r="OIK3" s="578"/>
      <c r="OIL3" s="578"/>
      <c r="OIM3" s="578"/>
      <c r="OIN3" s="578"/>
      <c r="OIO3" s="578"/>
      <c r="OIP3" s="578"/>
      <c r="OIQ3" s="578"/>
      <c r="OIR3" s="578"/>
      <c r="OIS3" s="578"/>
      <c r="OIT3" s="578"/>
      <c r="OIU3" s="578"/>
      <c r="OIV3" s="578"/>
      <c r="OIW3" s="578"/>
      <c r="OIX3" s="578"/>
      <c r="OIY3" s="578"/>
      <c r="OIZ3" s="578"/>
      <c r="OJA3" s="578"/>
      <c r="OJB3" s="578"/>
      <c r="OJC3" s="578"/>
      <c r="OJD3" s="578"/>
      <c r="OJE3" s="578"/>
      <c r="OJF3" s="578"/>
      <c r="OJG3" s="578"/>
      <c r="OJH3" s="578"/>
      <c r="OJI3" s="578"/>
      <c r="OJJ3" s="578"/>
      <c r="OJK3" s="578"/>
      <c r="OJL3" s="578"/>
      <c r="OJM3" s="578"/>
      <c r="OJN3" s="578"/>
      <c r="OJO3" s="578"/>
      <c r="OJP3" s="578"/>
      <c r="OJQ3" s="578"/>
      <c r="OJR3" s="578"/>
      <c r="OJS3" s="578"/>
      <c r="OJT3" s="578"/>
      <c r="OJU3" s="578"/>
      <c r="OJV3" s="578"/>
      <c r="OJW3" s="578"/>
      <c r="OJX3" s="578"/>
      <c r="OJY3" s="578"/>
      <c r="OJZ3" s="578"/>
      <c r="OKA3" s="578"/>
      <c r="OKB3" s="578"/>
      <c r="OKC3" s="578"/>
      <c r="OKD3" s="578"/>
      <c r="OKE3" s="578"/>
      <c r="OKF3" s="578"/>
      <c r="OKG3" s="578"/>
      <c r="OKH3" s="578"/>
      <c r="OKI3" s="578"/>
      <c r="OKJ3" s="578"/>
      <c r="OKK3" s="578"/>
      <c r="OKL3" s="578"/>
      <c r="OKM3" s="578"/>
      <c r="OKN3" s="578"/>
      <c r="OKO3" s="578"/>
      <c r="OKP3" s="578"/>
      <c r="OKQ3" s="578"/>
      <c r="OKR3" s="578"/>
      <c r="OKS3" s="578"/>
      <c r="OKT3" s="578"/>
      <c r="OKU3" s="578"/>
      <c r="OKV3" s="578"/>
      <c r="OKW3" s="578"/>
      <c r="OKX3" s="578"/>
      <c r="OKY3" s="578"/>
      <c r="OKZ3" s="578"/>
      <c r="OLA3" s="578"/>
      <c r="OLB3" s="578"/>
      <c r="OLC3" s="578"/>
      <c r="OLD3" s="578"/>
      <c r="OLE3" s="578"/>
      <c r="OLF3" s="578"/>
      <c r="OLG3" s="578"/>
      <c r="OLH3" s="578"/>
      <c r="OLI3" s="578"/>
      <c r="OLJ3" s="578"/>
      <c r="OLK3" s="578"/>
      <c r="OLL3" s="578"/>
      <c r="OLM3" s="578"/>
      <c r="OLN3" s="578"/>
      <c r="OLO3" s="578"/>
      <c r="OLP3" s="578"/>
      <c r="OLQ3" s="578"/>
      <c r="OLR3" s="578"/>
      <c r="OLS3" s="578"/>
      <c r="OLT3" s="578"/>
      <c r="OLU3" s="578"/>
      <c r="OLV3" s="578"/>
      <c r="OLW3" s="578"/>
      <c r="OLX3" s="578"/>
      <c r="OLY3" s="578"/>
      <c r="OLZ3" s="578"/>
      <c r="OMA3" s="578"/>
      <c r="OMB3" s="578"/>
      <c r="OMC3" s="578"/>
      <c r="OMD3" s="578"/>
      <c r="OME3" s="578"/>
      <c r="OMF3" s="578"/>
      <c r="OMG3" s="578"/>
      <c r="OMH3" s="578"/>
      <c r="OMI3" s="578"/>
      <c r="OMJ3" s="578"/>
      <c r="OMK3" s="578"/>
      <c r="OML3" s="578"/>
      <c r="OMM3" s="578"/>
      <c r="OMN3" s="578"/>
      <c r="OMO3" s="578"/>
      <c r="OMP3" s="578"/>
      <c r="OMQ3" s="578"/>
      <c r="OMR3" s="578"/>
      <c r="OMS3" s="578"/>
      <c r="OMT3" s="578"/>
      <c r="OMU3" s="578"/>
      <c r="OMV3" s="578"/>
      <c r="OMW3" s="578"/>
      <c r="OMX3" s="578"/>
      <c r="OMY3" s="578"/>
      <c r="OMZ3" s="578"/>
      <c r="ONA3" s="578"/>
      <c r="ONB3" s="578"/>
      <c r="ONC3" s="578"/>
      <c r="OND3" s="578"/>
      <c r="ONE3" s="578"/>
      <c r="ONF3" s="578"/>
      <c r="ONG3" s="578"/>
      <c r="ONH3" s="578"/>
      <c r="ONI3" s="578"/>
      <c r="ONJ3" s="578"/>
      <c r="ONK3" s="578"/>
      <c r="ONL3" s="578"/>
      <c r="ONM3" s="578"/>
      <c r="ONN3" s="578"/>
      <c r="ONO3" s="578"/>
      <c r="ONP3" s="578"/>
      <c r="ONQ3" s="578"/>
      <c r="ONR3" s="578"/>
      <c r="ONS3" s="578"/>
      <c r="ONT3" s="578"/>
      <c r="ONU3" s="578"/>
      <c r="ONV3" s="578"/>
      <c r="ONW3" s="578"/>
      <c r="ONX3" s="578"/>
      <c r="ONY3" s="578"/>
      <c r="ONZ3" s="578"/>
      <c r="OOA3" s="578"/>
      <c r="OOB3" s="578"/>
      <c r="OOC3" s="578"/>
      <c r="OOD3" s="578"/>
      <c r="OOE3" s="578"/>
      <c r="OOF3" s="578"/>
      <c r="OOG3" s="578"/>
      <c r="OOH3" s="578"/>
      <c r="OOI3" s="578"/>
      <c r="OOJ3" s="578"/>
      <c r="OOK3" s="578"/>
      <c r="OOL3" s="578"/>
      <c r="OOM3" s="578"/>
      <c r="OON3" s="578"/>
      <c r="OOO3" s="578"/>
      <c r="OOP3" s="578"/>
      <c r="OOQ3" s="578"/>
      <c r="OOR3" s="578"/>
      <c r="OOS3" s="578"/>
      <c r="OOT3" s="578"/>
      <c r="OOU3" s="578"/>
      <c r="OOV3" s="578"/>
      <c r="OOW3" s="578"/>
      <c r="OOX3" s="578"/>
      <c r="OOY3" s="578"/>
      <c r="OOZ3" s="578"/>
      <c r="OPA3" s="578"/>
      <c r="OPB3" s="578"/>
      <c r="OPC3" s="578"/>
      <c r="OPD3" s="578"/>
      <c r="OPE3" s="578"/>
      <c r="OPF3" s="578"/>
      <c r="OPG3" s="578"/>
      <c r="OPH3" s="578"/>
      <c r="OPI3" s="578"/>
      <c r="OPJ3" s="578"/>
      <c r="OPK3" s="578"/>
      <c r="OPL3" s="578"/>
      <c r="OPM3" s="578"/>
      <c r="OPN3" s="578"/>
      <c r="OPO3" s="578"/>
      <c r="OPP3" s="578"/>
      <c r="OPQ3" s="578"/>
      <c r="OPR3" s="578"/>
      <c r="OPS3" s="578"/>
      <c r="OPT3" s="578"/>
      <c r="OPU3" s="578"/>
      <c r="OPV3" s="578"/>
      <c r="OPW3" s="578"/>
      <c r="OPX3" s="578"/>
      <c r="OPY3" s="578"/>
      <c r="OPZ3" s="578"/>
      <c r="OQA3" s="578"/>
      <c r="OQB3" s="578"/>
      <c r="OQC3" s="578"/>
      <c r="OQD3" s="578"/>
      <c r="OQE3" s="578"/>
      <c r="OQF3" s="578"/>
      <c r="OQG3" s="578"/>
      <c r="OQH3" s="578"/>
      <c r="OQI3" s="578"/>
      <c r="OQJ3" s="578"/>
      <c r="OQK3" s="578"/>
      <c r="OQL3" s="578"/>
      <c r="OQM3" s="578"/>
      <c r="OQN3" s="578"/>
      <c r="OQO3" s="578"/>
      <c r="OQP3" s="578"/>
      <c r="OQQ3" s="578"/>
      <c r="OQR3" s="578"/>
      <c r="OQS3" s="578"/>
      <c r="OQT3" s="578"/>
      <c r="OQU3" s="578"/>
      <c r="OQV3" s="578"/>
      <c r="OQW3" s="578"/>
      <c r="OQX3" s="578"/>
      <c r="OQY3" s="578"/>
      <c r="OQZ3" s="578"/>
      <c r="ORA3" s="578"/>
      <c r="ORB3" s="578"/>
      <c r="ORC3" s="578"/>
      <c r="ORD3" s="578"/>
      <c r="ORE3" s="578"/>
      <c r="ORF3" s="578"/>
      <c r="ORG3" s="578"/>
      <c r="ORH3" s="578"/>
      <c r="ORI3" s="578"/>
      <c r="ORJ3" s="578"/>
      <c r="ORK3" s="578"/>
      <c r="ORL3" s="578"/>
      <c r="ORM3" s="578"/>
      <c r="ORN3" s="578"/>
      <c r="ORO3" s="578"/>
      <c r="ORP3" s="578"/>
      <c r="ORQ3" s="578"/>
      <c r="ORR3" s="578"/>
      <c r="ORS3" s="578"/>
      <c r="ORT3" s="578"/>
      <c r="ORU3" s="578"/>
      <c r="ORV3" s="578"/>
      <c r="ORW3" s="578"/>
      <c r="ORX3" s="578"/>
      <c r="ORY3" s="578"/>
      <c r="ORZ3" s="578"/>
      <c r="OSA3" s="578"/>
      <c r="OSB3" s="578"/>
      <c r="OSC3" s="578"/>
      <c r="OSD3" s="578"/>
      <c r="OSE3" s="578"/>
      <c r="OSF3" s="578"/>
      <c r="OSG3" s="578"/>
      <c r="OSH3" s="578"/>
      <c r="OSI3" s="578"/>
      <c r="OSJ3" s="578"/>
      <c r="OSK3" s="578"/>
      <c r="OSL3" s="578"/>
      <c r="OSM3" s="578"/>
      <c r="OSN3" s="578"/>
      <c r="OSO3" s="578"/>
      <c r="OSP3" s="578"/>
      <c r="OSQ3" s="578"/>
      <c r="OSR3" s="578"/>
      <c r="OSS3" s="578"/>
      <c r="OST3" s="578"/>
      <c r="OSU3" s="578"/>
      <c r="OSV3" s="578"/>
      <c r="OSW3" s="578"/>
      <c r="OSX3" s="578"/>
      <c r="OSY3" s="578"/>
      <c r="OSZ3" s="578"/>
      <c r="OTA3" s="578"/>
      <c r="OTB3" s="578"/>
      <c r="OTC3" s="578"/>
      <c r="OTD3" s="578"/>
      <c r="OTE3" s="578"/>
      <c r="OTF3" s="578"/>
      <c r="OTG3" s="578"/>
      <c r="OTH3" s="578"/>
      <c r="OTI3" s="578"/>
      <c r="OTJ3" s="578"/>
      <c r="OTK3" s="578"/>
      <c r="OTL3" s="578"/>
      <c r="OTM3" s="578"/>
      <c r="OTN3" s="578"/>
      <c r="OTO3" s="578"/>
      <c r="OTP3" s="578"/>
      <c r="OTQ3" s="578"/>
      <c r="OTR3" s="578"/>
      <c r="OTS3" s="578"/>
      <c r="OTT3" s="578"/>
      <c r="OTU3" s="578"/>
      <c r="OTV3" s="578"/>
      <c r="OTW3" s="578"/>
      <c r="OTX3" s="578"/>
      <c r="OTY3" s="578"/>
      <c r="OTZ3" s="578"/>
      <c r="OUA3" s="578"/>
      <c r="OUB3" s="578"/>
      <c r="OUC3" s="578"/>
      <c r="OUD3" s="578"/>
      <c r="OUE3" s="578"/>
      <c r="OUF3" s="578"/>
      <c r="OUG3" s="578"/>
      <c r="OUH3" s="578"/>
      <c r="OUI3" s="578"/>
      <c r="OUJ3" s="578"/>
      <c r="OUK3" s="578"/>
      <c r="OUL3" s="578"/>
      <c r="OUM3" s="578"/>
      <c r="OUN3" s="578"/>
      <c r="OUO3" s="578"/>
      <c r="OUP3" s="578"/>
      <c r="OUQ3" s="578"/>
      <c r="OUR3" s="578"/>
      <c r="OUS3" s="578"/>
      <c r="OUT3" s="578"/>
      <c r="OUU3" s="578"/>
      <c r="OUV3" s="578"/>
      <c r="OUW3" s="578"/>
      <c r="OUX3" s="578"/>
      <c r="OUY3" s="578"/>
      <c r="OUZ3" s="578"/>
      <c r="OVA3" s="578"/>
      <c r="OVB3" s="578"/>
      <c r="OVC3" s="578"/>
      <c r="OVD3" s="578"/>
      <c r="OVE3" s="578"/>
      <c r="OVF3" s="578"/>
      <c r="OVG3" s="578"/>
      <c r="OVH3" s="578"/>
      <c r="OVI3" s="578"/>
      <c r="OVJ3" s="578"/>
      <c r="OVK3" s="578"/>
      <c r="OVL3" s="578"/>
      <c r="OVM3" s="578"/>
      <c r="OVN3" s="578"/>
      <c r="OVO3" s="578"/>
      <c r="OVP3" s="578"/>
      <c r="OVQ3" s="578"/>
      <c r="OVR3" s="578"/>
      <c r="OVS3" s="578"/>
      <c r="OVT3" s="578"/>
      <c r="OVU3" s="578"/>
      <c r="OVV3" s="578"/>
      <c r="OVW3" s="578"/>
      <c r="OVX3" s="578"/>
      <c r="OVY3" s="578"/>
      <c r="OVZ3" s="578"/>
      <c r="OWA3" s="578"/>
      <c r="OWB3" s="578"/>
      <c r="OWC3" s="578"/>
      <c r="OWD3" s="578"/>
      <c r="OWE3" s="578"/>
      <c r="OWF3" s="578"/>
      <c r="OWG3" s="578"/>
      <c r="OWH3" s="578"/>
      <c r="OWI3" s="578"/>
      <c r="OWJ3" s="578"/>
      <c r="OWK3" s="578"/>
      <c r="OWL3" s="578"/>
      <c r="OWM3" s="578"/>
      <c r="OWN3" s="578"/>
      <c r="OWO3" s="578"/>
      <c r="OWP3" s="578"/>
      <c r="OWQ3" s="578"/>
      <c r="OWR3" s="578"/>
      <c r="OWS3" s="578"/>
      <c r="OWT3" s="578"/>
      <c r="OWU3" s="578"/>
      <c r="OWV3" s="578"/>
      <c r="OWW3" s="578"/>
      <c r="OWX3" s="578"/>
      <c r="OWY3" s="578"/>
      <c r="OWZ3" s="578"/>
      <c r="OXA3" s="578"/>
      <c r="OXB3" s="578"/>
      <c r="OXC3" s="578"/>
      <c r="OXD3" s="578"/>
      <c r="OXE3" s="578"/>
      <c r="OXF3" s="578"/>
      <c r="OXG3" s="578"/>
      <c r="OXH3" s="578"/>
      <c r="OXI3" s="578"/>
      <c r="OXJ3" s="578"/>
      <c r="OXK3" s="578"/>
      <c r="OXL3" s="578"/>
      <c r="OXM3" s="578"/>
      <c r="OXN3" s="578"/>
      <c r="OXO3" s="578"/>
      <c r="OXP3" s="578"/>
      <c r="OXQ3" s="578"/>
      <c r="OXR3" s="578"/>
      <c r="OXS3" s="578"/>
      <c r="OXT3" s="578"/>
      <c r="OXU3" s="578"/>
      <c r="OXV3" s="578"/>
      <c r="OXW3" s="578"/>
      <c r="OXX3" s="578"/>
      <c r="OXY3" s="578"/>
      <c r="OXZ3" s="578"/>
      <c r="OYA3" s="578"/>
      <c r="OYB3" s="578"/>
      <c r="OYC3" s="578"/>
      <c r="OYD3" s="578"/>
      <c r="OYE3" s="578"/>
      <c r="OYF3" s="578"/>
      <c r="OYG3" s="578"/>
      <c r="OYH3" s="578"/>
      <c r="OYI3" s="578"/>
      <c r="OYJ3" s="578"/>
      <c r="OYK3" s="578"/>
      <c r="OYL3" s="578"/>
      <c r="OYM3" s="578"/>
      <c r="OYN3" s="578"/>
      <c r="OYO3" s="578"/>
      <c r="OYP3" s="578"/>
      <c r="OYQ3" s="578"/>
      <c r="OYR3" s="578"/>
      <c r="OYS3" s="578"/>
      <c r="OYT3" s="578"/>
      <c r="OYU3" s="578"/>
      <c r="OYV3" s="578"/>
      <c r="OYW3" s="578"/>
      <c r="OYX3" s="578"/>
      <c r="OYY3" s="578"/>
      <c r="OYZ3" s="578"/>
      <c r="OZA3" s="578"/>
      <c r="OZB3" s="578"/>
      <c r="OZC3" s="578"/>
      <c r="OZD3" s="578"/>
      <c r="OZE3" s="578"/>
      <c r="OZF3" s="578"/>
      <c r="OZG3" s="578"/>
      <c r="OZH3" s="578"/>
      <c r="OZI3" s="578"/>
      <c r="OZJ3" s="578"/>
      <c r="OZK3" s="578"/>
      <c r="OZL3" s="578"/>
      <c r="OZM3" s="578"/>
      <c r="OZN3" s="578"/>
      <c r="OZO3" s="578"/>
      <c r="OZP3" s="578"/>
      <c r="OZQ3" s="578"/>
      <c r="OZR3" s="578"/>
      <c r="OZS3" s="578"/>
      <c r="OZT3" s="578"/>
      <c r="OZU3" s="578"/>
      <c r="OZV3" s="578"/>
      <c r="OZW3" s="578"/>
      <c r="OZX3" s="578"/>
      <c r="OZY3" s="578"/>
      <c r="OZZ3" s="578"/>
      <c r="PAA3" s="578"/>
      <c r="PAB3" s="578"/>
      <c r="PAC3" s="578"/>
      <c r="PAD3" s="578"/>
      <c r="PAE3" s="578"/>
      <c r="PAF3" s="578"/>
      <c r="PAG3" s="578"/>
      <c r="PAH3" s="578"/>
      <c r="PAI3" s="578"/>
      <c r="PAJ3" s="578"/>
      <c r="PAK3" s="578"/>
      <c r="PAL3" s="578"/>
      <c r="PAM3" s="578"/>
      <c r="PAN3" s="578"/>
      <c r="PAO3" s="578"/>
      <c r="PAP3" s="578"/>
      <c r="PAQ3" s="578"/>
      <c r="PAR3" s="578"/>
      <c r="PAS3" s="578"/>
      <c r="PAT3" s="578"/>
      <c r="PAU3" s="578"/>
      <c r="PAV3" s="578"/>
      <c r="PAW3" s="578"/>
      <c r="PAX3" s="578"/>
      <c r="PAY3" s="578"/>
      <c r="PAZ3" s="578"/>
      <c r="PBA3" s="578"/>
      <c r="PBB3" s="578"/>
      <c r="PBC3" s="578"/>
      <c r="PBD3" s="578"/>
      <c r="PBE3" s="578"/>
      <c r="PBF3" s="578"/>
      <c r="PBG3" s="578"/>
      <c r="PBH3" s="578"/>
      <c r="PBI3" s="578"/>
      <c r="PBJ3" s="578"/>
      <c r="PBK3" s="578"/>
      <c r="PBL3" s="578"/>
      <c r="PBM3" s="578"/>
      <c r="PBN3" s="578"/>
      <c r="PBO3" s="578"/>
      <c r="PBP3" s="578"/>
      <c r="PBQ3" s="578"/>
      <c r="PBR3" s="578"/>
      <c r="PBS3" s="578"/>
      <c r="PBT3" s="578"/>
      <c r="PBU3" s="578"/>
      <c r="PBV3" s="578"/>
      <c r="PBW3" s="578"/>
      <c r="PBX3" s="578"/>
      <c r="PBY3" s="578"/>
      <c r="PBZ3" s="578"/>
      <c r="PCA3" s="578"/>
      <c r="PCB3" s="578"/>
      <c r="PCC3" s="578"/>
      <c r="PCD3" s="578"/>
      <c r="PCE3" s="578"/>
      <c r="PCF3" s="578"/>
      <c r="PCG3" s="578"/>
      <c r="PCH3" s="578"/>
      <c r="PCI3" s="578"/>
      <c r="PCJ3" s="578"/>
      <c r="PCK3" s="578"/>
      <c r="PCL3" s="578"/>
      <c r="PCM3" s="578"/>
      <c r="PCN3" s="578"/>
      <c r="PCO3" s="578"/>
      <c r="PCP3" s="578"/>
      <c r="PCQ3" s="578"/>
      <c r="PCR3" s="578"/>
      <c r="PCS3" s="578"/>
      <c r="PCT3" s="578"/>
      <c r="PCU3" s="578"/>
      <c r="PCV3" s="578"/>
      <c r="PCW3" s="578"/>
      <c r="PCX3" s="578"/>
      <c r="PCY3" s="578"/>
      <c r="PCZ3" s="578"/>
      <c r="PDA3" s="578"/>
      <c r="PDB3" s="578"/>
      <c r="PDC3" s="578"/>
      <c r="PDD3" s="578"/>
      <c r="PDE3" s="578"/>
      <c r="PDF3" s="578"/>
      <c r="PDG3" s="578"/>
      <c r="PDH3" s="578"/>
      <c r="PDI3" s="578"/>
      <c r="PDJ3" s="578"/>
      <c r="PDK3" s="578"/>
      <c r="PDL3" s="578"/>
      <c r="PDM3" s="578"/>
      <c r="PDN3" s="578"/>
      <c r="PDO3" s="578"/>
      <c r="PDP3" s="578"/>
      <c r="PDQ3" s="578"/>
      <c r="PDR3" s="578"/>
      <c r="PDS3" s="578"/>
      <c r="PDT3" s="578"/>
      <c r="PDU3" s="578"/>
      <c r="PDV3" s="578"/>
      <c r="PDW3" s="578"/>
      <c r="PDX3" s="578"/>
      <c r="PDY3" s="578"/>
      <c r="PDZ3" s="578"/>
      <c r="PEA3" s="578"/>
      <c r="PEB3" s="578"/>
      <c r="PEC3" s="578"/>
      <c r="PED3" s="578"/>
      <c r="PEE3" s="578"/>
      <c r="PEF3" s="578"/>
      <c r="PEG3" s="578"/>
      <c r="PEH3" s="578"/>
      <c r="PEI3" s="578"/>
      <c r="PEJ3" s="578"/>
      <c r="PEK3" s="578"/>
      <c r="PEL3" s="578"/>
      <c r="PEM3" s="578"/>
      <c r="PEN3" s="578"/>
      <c r="PEO3" s="578"/>
      <c r="PEP3" s="578"/>
      <c r="PEQ3" s="578"/>
      <c r="PER3" s="578"/>
      <c r="PES3" s="578"/>
      <c r="PET3" s="578"/>
      <c r="PEU3" s="578"/>
      <c r="PEV3" s="578"/>
      <c r="PEW3" s="578"/>
      <c r="PEX3" s="578"/>
      <c r="PEY3" s="578"/>
      <c r="PEZ3" s="578"/>
      <c r="PFA3" s="578"/>
      <c r="PFB3" s="578"/>
      <c r="PFC3" s="578"/>
      <c r="PFD3" s="578"/>
      <c r="PFE3" s="578"/>
      <c r="PFF3" s="578"/>
      <c r="PFG3" s="578"/>
      <c r="PFH3" s="578"/>
      <c r="PFI3" s="578"/>
      <c r="PFJ3" s="578"/>
      <c r="PFK3" s="578"/>
      <c r="PFL3" s="578"/>
      <c r="PFM3" s="578"/>
      <c r="PFN3" s="578"/>
      <c r="PFO3" s="578"/>
      <c r="PFP3" s="578"/>
      <c r="PFQ3" s="578"/>
      <c r="PFR3" s="578"/>
      <c r="PFS3" s="578"/>
      <c r="PFT3" s="578"/>
      <c r="PFU3" s="578"/>
      <c r="PFV3" s="578"/>
      <c r="PFW3" s="578"/>
      <c r="PFX3" s="578"/>
      <c r="PFY3" s="578"/>
      <c r="PFZ3" s="578"/>
      <c r="PGA3" s="578"/>
      <c r="PGB3" s="578"/>
      <c r="PGC3" s="578"/>
      <c r="PGD3" s="578"/>
      <c r="PGE3" s="578"/>
      <c r="PGF3" s="578"/>
      <c r="PGG3" s="578"/>
      <c r="PGH3" s="578"/>
      <c r="PGI3" s="578"/>
      <c r="PGJ3" s="578"/>
      <c r="PGK3" s="578"/>
      <c r="PGL3" s="578"/>
      <c r="PGM3" s="578"/>
      <c r="PGN3" s="578"/>
      <c r="PGO3" s="578"/>
      <c r="PGP3" s="578"/>
      <c r="PGQ3" s="578"/>
      <c r="PGR3" s="578"/>
      <c r="PGS3" s="578"/>
      <c r="PGT3" s="578"/>
      <c r="PGU3" s="578"/>
      <c r="PGV3" s="578"/>
      <c r="PGW3" s="578"/>
      <c r="PGX3" s="578"/>
      <c r="PGY3" s="578"/>
      <c r="PGZ3" s="578"/>
      <c r="PHA3" s="578"/>
      <c r="PHB3" s="578"/>
      <c r="PHC3" s="578"/>
      <c r="PHD3" s="578"/>
      <c r="PHE3" s="578"/>
      <c r="PHF3" s="578"/>
      <c r="PHG3" s="578"/>
      <c r="PHH3" s="578"/>
      <c r="PHI3" s="578"/>
      <c r="PHJ3" s="578"/>
      <c r="PHK3" s="578"/>
      <c r="PHL3" s="578"/>
      <c r="PHM3" s="578"/>
      <c r="PHN3" s="578"/>
      <c r="PHO3" s="578"/>
      <c r="PHP3" s="578"/>
      <c r="PHQ3" s="578"/>
      <c r="PHR3" s="578"/>
      <c r="PHS3" s="578"/>
      <c r="PHT3" s="578"/>
      <c r="PHU3" s="578"/>
      <c r="PHV3" s="578"/>
      <c r="PHW3" s="578"/>
      <c r="PHX3" s="578"/>
      <c r="PHY3" s="578"/>
      <c r="PHZ3" s="578"/>
      <c r="PIA3" s="578"/>
      <c r="PIB3" s="578"/>
      <c r="PIC3" s="578"/>
      <c r="PID3" s="578"/>
      <c r="PIE3" s="578"/>
      <c r="PIF3" s="578"/>
      <c r="PIG3" s="578"/>
      <c r="PIH3" s="578"/>
      <c r="PII3" s="578"/>
      <c r="PIJ3" s="578"/>
      <c r="PIK3" s="578"/>
      <c r="PIL3" s="578"/>
      <c r="PIM3" s="578"/>
      <c r="PIN3" s="578"/>
      <c r="PIO3" s="578"/>
      <c r="PIP3" s="578"/>
      <c r="PIQ3" s="578"/>
      <c r="PIR3" s="578"/>
      <c r="PIS3" s="578"/>
      <c r="PIT3" s="578"/>
      <c r="PIU3" s="578"/>
      <c r="PIV3" s="578"/>
      <c r="PIW3" s="578"/>
      <c r="PIX3" s="578"/>
      <c r="PIY3" s="578"/>
      <c r="PIZ3" s="578"/>
      <c r="PJA3" s="578"/>
      <c r="PJB3" s="578"/>
      <c r="PJC3" s="578"/>
      <c r="PJD3" s="578"/>
      <c r="PJE3" s="578"/>
      <c r="PJF3" s="578"/>
      <c r="PJG3" s="578"/>
      <c r="PJH3" s="578"/>
      <c r="PJI3" s="578"/>
      <c r="PJJ3" s="578"/>
      <c r="PJK3" s="578"/>
      <c r="PJL3" s="578"/>
      <c r="PJM3" s="578"/>
      <c r="PJN3" s="578"/>
      <c r="PJO3" s="578"/>
      <c r="PJP3" s="578"/>
      <c r="PJQ3" s="578"/>
      <c r="PJR3" s="578"/>
      <c r="PJS3" s="578"/>
      <c r="PJT3" s="578"/>
      <c r="PJU3" s="578"/>
      <c r="PJV3" s="578"/>
      <c r="PJW3" s="578"/>
      <c r="PJX3" s="578"/>
      <c r="PJY3" s="578"/>
      <c r="PJZ3" s="578"/>
      <c r="PKA3" s="578"/>
      <c r="PKB3" s="578"/>
      <c r="PKC3" s="578"/>
      <c r="PKD3" s="578"/>
      <c r="PKE3" s="578"/>
      <c r="PKF3" s="578"/>
      <c r="PKG3" s="578"/>
      <c r="PKH3" s="578"/>
      <c r="PKI3" s="578"/>
      <c r="PKJ3" s="578"/>
      <c r="PKK3" s="578"/>
      <c r="PKL3" s="578"/>
      <c r="PKM3" s="578"/>
      <c r="PKN3" s="578"/>
      <c r="PKO3" s="578"/>
      <c r="PKP3" s="578"/>
      <c r="PKQ3" s="578"/>
      <c r="PKR3" s="578"/>
      <c r="PKS3" s="578"/>
      <c r="PKT3" s="578"/>
      <c r="PKU3" s="578"/>
      <c r="PKV3" s="578"/>
      <c r="PKW3" s="578"/>
      <c r="PKX3" s="578"/>
      <c r="PKY3" s="578"/>
      <c r="PKZ3" s="578"/>
      <c r="PLA3" s="578"/>
      <c r="PLB3" s="578"/>
      <c r="PLC3" s="578"/>
      <c r="PLD3" s="578"/>
      <c r="PLE3" s="578"/>
      <c r="PLF3" s="578"/>
      <c r="PLG3" s="578"/>
      <c r="PLH3" s="578"/>
      <c r="PLI3" s="578"/>
      <c r="PLJ3" s="578"/>
      <c r="PLK3" s="578"/>
      <c r="PLL3" s="578"/>
      <c r="PLM3" s="578"/>
      <c r="PLN3" s="578"/>
      <c r="PLO3" s="578"/>
      <c r="PLP3" s="578"/>
      <c r="PLQ3" s="578"/>
      <c r="PLR3" s="578"/>
      <c r="PLS3" s="578"/>
      <c r="PLT3" s="578"/>
      <c r="PLU3" s="578"/>
      <c r="PLV3" s="578"/>
      <c r="PLW3" s="578"/>
      <c r="PLX3" s="578"/>
      <c r="PLY3" s="578"/>
      <c r="PLZ3" s="578"/>
      <c r="PMA3" s="578"/>
      <c r="PMB3" s="578"/>
      <c r="PMC3" s="578"/>
      <c r="PMD3" s="578"/>
      <c r="PME3" s="578"/>
      <c r="PMF3" s="578"/>
      <c r="PMG3" s="578"/>
      <c r="PMH3" s="578"/>
      <c r="PMI3" s="578"/>
      <c r="PMJ3" s="578"/>
      <c r="PMK3" s="578"/>
      <c r="PML3" s="578"/>
      <c r="PMM3" s="578"/>
      <c r="PMN3" s="578"/>
      <c r="PMO3" s="578"/>
      <c r="PMP3" s="578"/>
      <c r="PMQ3" s="578"/>
      <c r="PMR3" s="578"/>
      <c r="PMS3" s="578"/>
      <c r="PMT3" s="578"/>
      <c r="PMU3" s="578"/>
      <c r="PMV3" s="578"/>
      <c r="PMW3" s="578"/>
      <c r="PMX3" s="578"/>
      <c r="PMY3" s="578"/>
      <c r="PMZ3" s="578"/>
      <c r="PNA3" s="578"/>
      <c r="PNB3" s="578"/>
      <c r="PNC3" s="578"/>
      <c r="PND3" s="578"/>
      <c r="PNE3" s="578"/>
      <c r="PNF3" s="578"/>
      <c r="PNG3" s="578"/>
      <c r="PNH3" s="578"/>
      <c r="PNI3" s="578"/>
      <c r="PNJ3" s="578"/>
      <c r="PNK3" s="578"/>
      <c r="PNL3" s="578"/>
      <c r="PNM3" s="578"/>
      <c r="PNN3" s="578"/>
      <c r="PNO3" s="578"/>
      <c r="PNP3" s="578"/>
      <c r="PNQ3" s="578"/>
      <c r="PNR3" s="578"/>
      <c r="PNS3" s="578"/>
      <c r="PNT3" s="578"/>
      <c r="PNU3" s="578"/>
      <c r="PNV3" s="578"/>
      <c r="PNW3" s="578"/>
      <c r="PNX3" s="578"/>
      <c r="PNY3" s="578"/>
      <c r="PNZ3" s="578"/>
      <c r="POA3" s="578"/>
      <c r="POB3" s="578"/>
      <c r="POC3" s="578"/>
      <c r="POD3" s="578"/>
      <c r="POE3" s="578"/>
      <c r="POF3" s="578"/>
      <c r="POG3" s="578"/>
      <c r="POH3" s="578"/>
      <c r="POI3" s="578"/>
      <c r="POJ3" s="578"/>
      <c r="POK3" s="578"/>
      <c r="POL3" s="578"/>
      <c r="POM3" s="578"/>
      <c r="PON3" s="578"/>
      <c r="POO3" s="578"/>
      <c r="POP3" s="578"/>
      <c r="POQ3" s="578"/>
      <c r="POR3" s="578"/>
      <c r="POS3" s="578"/>
      <c r="POT3" s="578"/>
      <c r="POU3" s="578"/>
      <c r="POV3" s="578"/>
      <c r="POW3" s="578"/>
      <c r="POX3" s="578"/>
      <c r="POY3" s="578"/>
      <c r="POZ3" s="578"/>
      <c r="PPA3" s="578"/>
      <c r="PPB3" s="578"/>
      <c r="PPC3" s="578"/>
      <c r="PPD3" s="578"/>
      <c r="PPE3" s="578"/>
      <c r="PPF3" s="578"/>
      <c r="PPG3" s="578"/>
      <c r="PPH3" s="578"/>
      <c r="PPI3" s="578"/>
      <c r="PPJ3" s="578"/>
      <c r="PPK3" s="578"/>
      <c r="PPL3" s="578"/>
      <c r="PPM3" s="578"/>
      <c r="PPN3" s="578"/>
      <c r="PPO3" s="578"/>
      <c r="PPP3" s="578"/>
      <c r="PPQ3" s="578"/>
      <c r="PPR3" s="578"/>
      <c r="PPS3" s="578"/>
      <c r="PPT3" s="578"/>
      <c r="PPU3" s="578"/>
      <c r="PPV3" s="578"/>
      <c r="PPW3" s="578"/>
      <c r="PPX3" s="578"/>
      <c r="PPY3" s="578"/>
      <c r="PPZ3" s="578"/>
      <c r="PQA3" s="578"/>
      <c r="PQB3" s="578"/>
      <c r="PQC3" s="578"/>
      <c r="PQD3" s="578"/>
      <c r="PQE3" s="578"/>
      <c r="PQF3" s="578"/>
      <c r="PQG3" s="578"/>
      <c r="PQH3" s="578"/>
      <c r="PQI3" s="578"/>
      <c r="PQJ3" s="578"/>
      <c r="PQK3" s="578"/>
      <c r="PQL3" s="578"/>
      <c r="PQM3" s="578"/>
      <c r="PQN3" s="578"/>
      <c r="PQO3" s="578"/>
      <c r="PQP3" s="578"/>
      <c r="PQQ3" s="578"/>
      <c r="PQR3" s="578"/>
      <c r="PQS3" s="578"/>
      <c r="PQT3" s="578"/>
      <c r="PQU3" s="578"/>
      <c r="PQV3" s="578"/>
      <c r="PQW3" s="578"/>
      <c r="PQX3" s="578"/>
      <c r="PQY3" s="578"/>
      <c r="PQZ3" s="578"/>
      <c r="PRA3" s="578"/>
      <c r="PRB3" s="578"/>
      <c r="PRC3" s="578"/>
      <c r="PRD3" s="578"/>
      <c r="PRE3" s="578"/>
      <c r="PRF3" s="578"/>
      <c r="PRG3" s="578"/>
      <c r="PRH3" s="578"/>
      <c r="PRI3" s="578"/>
      <c r="PRJ3" s="578"/>
      <c r="PRK3" s="578"/>
      <c r="PRL3" s="578"/>
      <c r="PRM3" s="578"/>
      <c r="PRN3" s="578"/>
      <c r="PRO3" s="578"/>
      <c r="PRP3" s="578"/>
      <c r="PRQ3" s="578"/>
      <c r="PRR3" s="578"/>
      <c r="PRS3" s="578"/>
      <c r="PRT3" s="578"/>
      <c r="PRU3" s="578"/>
      <c r="PRV3" s="578"/>
      <c r="PRW3" s="578"/>
      <c r="PRX3" s="578"/>
      <c r="PRY3" s="578"/>
      <c r="PRZ3" s="578"/>
      <c r="PSA3" s="578"/>
      <c r="PSB3" s="578"/>
      <c r="PSC3" s="578"/>
      <c r="PSD3" s="578"/>
      <c r="PSE3" s="578"/>
      <c r="PSF3" s="578"/>
      <c r="PSG3" s="578"/>
      <c r="PSH3" s="578"/>
      <c r="PSI3" s="578"/>
      <c r="PSJ3" s="578"/>
      <c r="PSK3" s="578"/>
      <c r="PSL3" s="578"/>
      <c r="PSM3" s="578"/>
      <c r="PSN3" s="578"/>
      <c r="PSO3" s="578"/>
      <c r="PSP3" s="578"/>
      <c r="PSQ3" s="578"/>
      <c r="PSR3" s="578"/>
      <c r="PSS3" s="578"/>
      <c r="PST3" s="578"/>
      <c r="PSU3" s="578"/>
      <c r="PSV3" s="578"/>
      <c r="PSW3" s="578"/>
      <c r="PSX3" s="578"/>
      <c r="PSY3" s="578"/>
      <c r="PSZ3" s="578"/>
      <c r="PTA3" s="578"/>
      <c r="PTB3" s="578"/>
      <c r="PTC3" s="578"/>
      <c r="PTD3" s="578"/>
      <c r="PTE3" s="578"/>
      <c r="PTF3" s="578"/>
      <c r="PTG3" s="578"/>
      <c r="PTH3" s="578"/>
      <c r="PTI3" s="578"/>
      <c r="PTJ3" s="578"/>
      <c r="PTK3" s="578"/>
      <c r="PTL3" s="578"/>
      <c r="PTM3" s="578"/>
      <c r="PTN3" s="578"/>
      <c r="PTO3" s="578"/>
      <c r="PTP3" s="578"/>
      <c r="PTQ3" s="578"/>
      <c r="PTR3" s="578"/>
      <c r="PTS3" s="578"/>
      <c r="PTT3" s="578"/>
      <c r="PTU3" s="578"/>
      <c r="PTV3" s="578"/>
      <c r="PTW3" s="578"/>
      <c r="PTX3" s="578"/>
      <c r="PTY3" s="578"/>
      <c r="PTZ3" s="578"/>
      <c r="PUA3" s="578"/>
      <c r="PUB3" s="578"/>
      <c r="PUC3" s="578"/>
      <c r="PUD3" s="578"/>
      <c r="PUE3" s="578"/>
      <c r="PUF3" s="578"/>
      <c r="PUG3" s="578"/>
      <c r="PUH3" s="578"/>
      <c r="PUI3" s="578"/>
      <c r="PUJ3" s="578"/>
      <c r="PUK3" s="578"/>
      <c r="PUL3" s="578"/>
      <c r="PUM3" s="578"/>
      <c r="PUN3" s="578"/>
      <c r="PUO3" s="578"/>
      <c r="PUP3" s="578"/>
      <c r="PUQ3" s="578"/>
      <c r="PUR3" s="578"/>
      <c r="PUS3" s="578"/>
      <c r="PUT3" s="578"/>
      <c r="PUU3" s="578"/>
      <c r="PUV3" s="578"/>
      <c r="PUW3" s="578"/>
      <c r="PUX3" s="578"/>
      <c r="PUY3" s="578"/>
      <c r="PUZ3" s="578"/>
      <c r="PVA3" s="578"/>
      <c r="PVB3" s="578"/>
      <c r="PVC3" s="578"/>
      <c r="PVD3" s="578"/>
      <c r="PVE3" s="578"/>
      <c r="PVF3" s="578"/>
      <c r="PVG3" s="578"/>
      <c r="PVH3" s="578"/>
      <c r="PVI3" s="578"/>
      <c r="PVJ3" s="578"/>
      <c r="PVK3" s="578"/>
      <c r="PVL3" s="578"/>
      <c r="PVM3" s="578"/>
      <c r="PVN3" s="578"/>
      <c r="PVO3" s="578"/>
      <c r="PVP3" s="578"/>
      <c r="PVQ3" s="578"/>
      <c r="PVR3" s="578"/>
      <c r="PVS3" s="578"/>
      <c r="PVT3" s="578"/>
      <c r="PVU3" s="578"/>
      <c r="PVV3" s="578"/>
      <c r="PVW3" s="578"/>
      <c r="PVX3" s="578"/>
      <c r="PVY3" s="578"/>
      <c r="PVZ3" s="578"/>
      <c r="PWA3" s="578"/>
      <c r="PWB3" s="578"/>
      <c r="PWC3" s="578"/>
      <c r="PWD3" s="578"/>
      <c r="PWE3" s="578"/>
      <c r="PWF3" s="578"/>
      <c r="PWG3" s="578"/>
      <c r="PWH3" s="578"/>
      <c r="PWI3" s="578"/>
      <c r="PWJ3" s="578"/>
      <c r="PWK3" s="578"/>
      <c r="PWL3" s="578"/>
      <c r="PWM3" s="578"/>
      <c r="PWN3" s="578"/>
      <c r="PWO3" s="578"/>
      <c r="PWP3" s="578"/>
      <c r="PWQ3" s="578"/>
      <c r="PWR3" s="578"/>
      <c r="PWS3" s="578"/>
      <c r="PWT3" s="578"/>
      <c r="PWU3" s="578"/>
      <c r="PWV3" s="578"/>
      <c r="PWW3" s="578"/>
      <c r="PWX3" s="578"/>
      <c r="PWY3" s="578"/>
      <c r="PWZ3" s="578"/>
      <c r="PXA3" s="578"/>
      <c r="PXB3" s="578"/>
      <c r="PXC3" s="578"/>
      <c r="PXD3" s="578"/>
      <c r="PXE3" s="578"/>
      <c r="PXF3" s="578"/>
      <c r="PXG3" s="578"/>
      <c r="PXH3" s="578"/>
      <c r="PXI3" s="578"/>
      <c r="PXJ3" s="578"/>
      <c r="PXK3" s="578"/>
      <c r="PXL3" s="578"/>
      <c r="PXM3" s="578"/>
      <c r="PXN3" s="578"/>
      <c r="PXO3" s="578"/>
      <c r="PXP3" s="578"/>
      <c r="PXQ3" s="578"/>
      <c r="PXR3" s="578"/>
      <c r="PXS3" s="578"/>
      <c r="PXT3" s="578"/>
      <c r="PXU3" s="578"/>
      <c r="PXV3" s="578"/>
      <c r="PXW3" s="578"/>
      <c r="PXX3" s="578"/>
      <c r="PXY3" s="578"/>
      <c r="PXZ3" s="578"/>
      <c r="PYA3" s="578"/>
      <c r="PYB3" s="578"/>
      <c r="PYC3" s="578"/>
      <c r="PYD3" s="578"/>
      <c r="PYE3" s="578"/>
      <c r="PYF3" s="578"/>
      <c r="PYG3" s="578"/>
      <c r="PYH3" s="578"/>
      <c r="PYI3" s="578"/>
      <c r="PYJ3" s="578"/>
      <c r="PYK3" s="578"/>
      <c r="PYL3" s="578"/>
      <c r="PYM3" s="578"/>
      <c r="PYN3" s="578"/>
      <c r="PYO3" s="578"/>
      <c r="PYP3" s="578"/>
      <c r="PYQ3" s="578"/>
      <c r="PYR3" s="578"/>
      <c r="PYS3" s="578"/>
      <c r="PYT3" s="578"/>
      <c r="PYU3" s="578"/>
      <c r="PYV3" s="578"/>
      <c r="PYW3" s="578"/>
      <c r="PYX3" s="578"/>
      <c r="PYY3" s="578"/>
      <c r="PYZ3" s="578"/>
      <c r="PZA3" s="578"/>
      <c r="PZB3" s="578"/>
      <c r="PZC3" s="578"/>
      <c r="PZD3" s="578"/>
      <c r="PZE3" s="578"/>
      <c r="PZF3" s="578"/>
      <c r="PZG3" s="578"/>
      <c r="PZH3" s="578"/>
      <c r="PZI3" s="578"/>
      <c r="PZJ3" s="578"/>
      <c r="PZK3" s="578"/>
      <c r="PZL3" s="578"/>
      <c r="PZM3" s="578"/>
      <c r="PZN3" s="578"/>
      <c r="PZO3" s="578"/>
      <c r="PZP3" s="578"/>
      <c r="PZQ3" s="578"/>
      <c r="PZR3" s="578"/>
      <c r="PZS3" s="578"/>
      <c r="PZT3" s="578"/>
      <c r="PZU3" s="578"/>
      <c r="PZV3" s="578"/>
      <c r="PZW3" s="578"/>
      <c r="PZX3" s="578"/>
      <c r="PZY3" s="578"/>
      <c r="PZZ3" s="578"/>
      <c r="QAA3" s="578"/>
      <c r="QAB3" s="578"/>
      <c r="QAC3" s="578"/>
      <c r="QAD3" s="578"/>
      <c r="QAE3" s="578"/>
      <c r="QAF3" s="578"/>
      <c r="QAG3" s="578"/>
      <c r="QAH3" s="578"/>
      <c r="QAI3" s="578"/>
      <c r="QAJ3" s="578"/>
      <c r="QAK3" s="578"/>
      <c r="QAL3" s="578"/>
      <c r="QAM3" s="578"/>
      <c r="QAN3" s="578"/>
      <c r="QAO3" s="578"/>
      <c r="QAP3" s="578"/>
      <c r="QAQ3" s="578"/>
      <c r="QAR3" s="578"/>
      <c r="QAS3" s="578"/>
      <c r="QAT3" s="578"/>
      <c r="QAU3" s="578"/>
      <c r="QAV3" s="578"/>
      <c r="QAW3" s="578"/>
      <c r="QAX3" s="578"/>
      <c r="QAY3" s="578"/>
      <c r="QAZ3" s="578"/>
      <c r="QBA3" s="578"/>
      <c r="QBB3" s="578"/>
      <c r="QBC3" s="578"/>
      <c r="QBD3" s="578"/>
      <c r="QBE3" s="578"/>
      <c r="QBF3" s="578"/>
      <c r="QBG3" s="578"/>
      <c r="QBH3" s="578"/>
      <c r="QBI3" s="578"/>
      <c r="QBJ3" s="578"/>
      <c r="QBK3" s="578"/>
      <c r="QBL3" s="578"/>
      <c r="QBM3" s="578"/>
      <c r="QBN3" s="578"/>
      <c r="QBO3" s="578"/>
      <c r="QBP3" s="578"/>
      <c r="QBQ3" s="578"/>
      <c r="QBR3" s="578"/>
      <c r="QBS3" s="578"/>
      <c r="QBT3" s="578"/>
      <c r="QBU3" s="578"/>
      <c r="QBV3" s="578"/>
      <c r="QBW3" s="578"/>
      <c r="QBX3" s="578"/>
      <c r="QBY3" s="578"/>
      <c r="QBZ3" s="578"/>
      <c r="QCA3" s="578"/>
      <c r="QCB3" s="578"/>
      <c r="QCC3" s="578"/>
      <c r="QCD3" s="578"/>
      <c r="QCE3" s="578"/>
      <c r="QCF3" s="578"/>
      <c r="QCG3" s="578"/>
      <c r="QCH3" s="578"/>
      <c r="QCI3" s="578"/>
      <c r="QCJ3" s="578"/>
      <c r="QCK3" s="578"/>
      <c r="QCL3" s="578"/>
      <c r="QCM3" s="578"/>
      <c r="QCN3" s="578"/>
      <c r="QCO3" s="578"/>
      <c r="QCP3" s="578"/>
      <c r="QCQ3" s="578"/>
      <c r="QCR3" s="578"/>
      <c r="QCS3" s="578"/>
      <c r="QCT3" s="578"/>
      <c r="QCU3" s="578"/>
      <c r="QCV3" s="578"/>
      <c r="QCW3" s="578"/>
      <c r="QCX3" s="578"/>
      <c r="QCY3" s="578"/>
      <c r="QCZ3" s="578"/>
      <c r="QDA3" s="578"/>
      <c r="QDB3" s="578"/>
      <c r="QDC3" s="578"/>
      <c r="QDD3" s="578"/>
      <c r="QDE3" s="578"/>
      <c r="QDF3" s="578"/>
      <c r="QDG3" s="578"/>
      <c r="QDH3" s="578"/>
      <c r="QDI3" s="578"/>
      <c r="QDJ3" s="578"/>
      <c r="QDK3" s="578"/>
      <c r="QDL3" s="578"/>
      <c r="QDM3" s="578"/>
      <c r="QDN3" s="578"/>
      <c r="QDO3" s="578"/>
      <c r="QDP3" s="578"/>
      <c r="QDQ3" s="578"/>
      <c r="QDR3" s="578"/>
      <c r="QDS3" s="578"/>
      <c r="QDT3" s="578"/>
      <c r="QDU3" s="578"/>
      <c r="QDV3" s="578"/>
      <c r="QDW3" s="578"/>
      <c r="QDX3" s="578"/>
      <c r="QDY3" s="578"/>
      <c r="QDZ3" s="578"/>
      <c r="QEA3" s="578"/>
      <c r="QEB3" s="578"/>
      <c r="QEC3" s="578"/>
      <c r="QED3" s="578"/>
      <c r="QEE3" s="578"/>
      <c r="QEF3" s="578"/>
      <c r="QEG3" s="578"/>
      <c r="QEH3" s="578"/>
      <c r="QEI3" s="578"/>
      <c r="QEJ3" s="578"/>
      <c r="QEK3" s="578"/>
      <c r="QEL3" s="578"/>
      <c r="QEM3" s="578"/>
      <c r="QEN3" s="578"/>
      <c r="QEO3" s="578"/>
      <c r="QEP3" s="578"/>
      <c r="QEQ3" s="578"/>
      <c r="QER3" s="578"/>
      <c r="QES3" s="578"/>
      <c r="QET3" s="578"/>
      <c r="QEU3" s="578"/>
      <c r="QEV3" s="578"/>
      <c r="QEW3" s="578"/>
      <c r="QEX3" s="578"/>
      <c r="QEY3" s="578"/>
      <c r="QEZ3" s="578"/>
      <c r="QFA3" s="578"/>
      <c r="QFB3" s="578"/>
      <c r="QFC3" s="578"/>
      <c r="QFD3" s="578"/>
      <c r="QFE3" s="578"/>
      <c r="QFF3" s="578"/>
      <c r="QFG3" s="578"/>
      <c r="QFH3" s="578"/>
      <c r="QFI3" s="578"/>
      <c r="QFJ3" s="578"/>
      <c r="QFK3" s="578"/>
      <c r="QFL3" s="578"/>
      <c r="QFM3" s="578"/>
      <c r="QFN3" s="578"/>
      <c r="QFO3" s="578"/>
      <c r="QFP3" s="578"/>
      <c r="QFQ3" s="578"/>
      <c r="QFR3" s="578"/>
      <c r="QFS3" s="578"/>
      <c r="QFT3" s="578"/>
      <c r="QFU3" s="578"/>
      <c r="QFV3" s="578"/>
      <c r="QFW3" s="578"/>
      <c r="QFX3" s="578"/>
      <c r="QFY3" s="578"/>
      <c r="QFZ3" s="578"/>
      <c r="QGA3" s="578"/>
      <c r="QGB3" s="578"/>
      <c r="QGC3" s="578"/>
      <c r="QGD3" s="578"/>
      <c r="QGE3" s="578"/>
      <c r="QGF3" s="578"/>
      <c r="QGG3" s="578"/>
      <c r="QGH3" s="578"/>
      <c r="QGI3" s="578"/>
      <c r="QGJ3" s="578"/>
      <c r="QGK3" s="578"/>
      <c r="QGL3" s="578"/>
      <c r="QGM3" s="578"/>
      <c r="QGN3" s="578"/>
      <c r="QGO3" s="578"/>
      <c r="QGP3" s="578"/>
      <c r="QGQ3" s="578"/>
      <c r="QGR3" s="578"/>
      <c r="QGS3" s="578"/>
      <c r="QGT3" s="578"/>
      <c r="QGU3" s="578"/>
      <c r="QGV3" s="578"/>
      <c r="QGW3" s="578"/>
      <c r="QGX3" s="578"/>
      <c r="QGY3" s="578"/>
      <c r="QGZ3" s="578"/>
      <c r="QHA3" s="578"/>
      <c r="QHB3" s="578"/>
      <c r="QHC3" s="578"/>
      <c r="QHD3" s="578"/>
      <c r="QHE3" s="578"/>
      <c r="QHF3" s="578"/>
      <c r="QHG3" s="578"/>
      <c r="QHH3" s="578"/>
      <c r="QHI3" s="578"/>
      <c r="QHJ3" s="578"/>
      <c r="QHK3" s="578"/>
      <c r="QHL3" s="578"/>
      <c r="QHM3" s="578"/>
      <c r="QHN3" s="578"/>
      <c r="QHO3" s="578"/>
      <c r="QHP3" s="578"/>
      <c r="QHQ3" s="578"/>
      <c r="QHR3" s="578"/>
      <c r="QHS3" s="578"/>
      <c r="QHT3" s="578"/>
      <c r="QHU3" s="578"/>
      <c r="QHV3" s="578"/>
      <c r="QHW3" s="578"/>
      <c r="QHX3" s="578"/>
      <c r="QHY3" s="578"/>
      <c r="QHZ3" s="578"/>
      <c r="QIA3" s="578"/>
      <c r="QIB3" s="578"/>
      <c r="QIC3" s="578"/>
      <c r="QID3" s="578"/>
      <c r="QIE3" s="578"/>
      <c r="QIF3" s="578"/>
      <c r="QIG3" s="578"/>
      <c r="QIH3" s="578"/>
      <c r="QII3" s="578"/>
      <c r="QIJ3" s="578"/>
      <c r="QIK3" s="578"/>
      <c r="QIL3" s="578"/>
      <c r="QIM3" s="578"/>
      <c r="QIN3" s="578"/>
      <c r="QIO3" s="578"/>
      <c r="QIP3" s="578"/>
      <c r="QIQ3" s="578"/>
      <c r="QIR3" s="578"/>
      <c r="QIS3" s="578"/>
      <c r="QIT3" s="578"/>
      <c r="QIU3" s="578"/>
      <c r="QIV3" s="578"/>
      <c r="QIW3" s="578"/>
      <c r="QIX3" s="578"/>
      <c r="QIY3" s="578"/>
      <c r="QIZ3" s="578"/>
      <c r="QJA3" s="578"/>
      <c r="QJB3" s="578"/>
      <c r="QJC3" s="578"/>
      <c r="QJD3" s="578"/>
      <c r="QJE3" s="578"/>
      <c r="QJF3" s="578"/>
      <c r="QJG3" s="578"/>
      <c r="QJH3" s="578"/>
      <c r="QJI3" s="578"/>
      <c r="QJJ3" s="578"/>
      <c r="QJK3" s="578"/>
      <c r="QJL3" s="578"/>
      <c r="QJM3" s="578"/>
      <c r="QJN3" s="578"/>
      <c r="QJO3" s="578"/>
      <c r="QJP3" s="578"/>
      <c r="QJQ3" s="578"/>
      <c r="QJR3" s="578"/>
      <c r="QJS3" s="578"/>
      <c r="QJT3" s="578"/>
      <c r="QJU3" s="578"/>
      <c r="QJV3" s="578"/>
      <c r="QJW3" s="578"/>
      <c r="QJX3" s="578"/>
      <c r="QJY3" s="578"/>
      <c r="QJZ3" s="578"/>
      <c r="QKA3" s="578"/>
      <c r="QKB3" s="578"/>
      <c r="QKC3" s="578"/>
      <c r="QKD3" s="578"/>
      <c r="QKE3" s="578"/>
      <c r="QKF3" s="578"/>
      <c r="QKG3" s="578"/>
      <c r="QKH3" s="578"/>
      <c r="QKI3" s="578"/>
      <c r="QKJ3" s="578"/>
      <c r="QKK3" s="578"/>
      <c r="QKL3" s="578"/>
      <c r="QKM3" s="578"/>
      <c r="QKN3" s="578"/>
      <c r="QKO3" s="578"/>
      <c r="QKP3" s="578"/>
      <c r="QKQ3" s="578"/>
      <c r="QKR3" s="578"/>
      <c r="QKS3" s="578"/>
      <c r="QKT3" s="578"/>
      <c r="QKU3" s="578"/>
      <c r="QKV3" s="578"/>
      <c r="QKW3" s="578"/>
      <c r="QKX3" s="578"/>
      <c r="QKY3" s="578"/>
      <c r="QKZ3" s="578"/>
      <c r="QLA3" s="578"/>
      <c r="QLB3" s="578"/>
      <c r="QLC3" s="578"/>
      <c r="QLD3" s="578"/>
      <c r="QLE3" s="578"/>
      <c r="QLF3" s="578"/>
      <c r="QLG3" s="578"/>
      <c r="QLH3" s="578"/>
      <c r="QLI3" s="578"/>
      <c r="QLJ3" s="578"/>
      <c r="QLK3" s="578"/>
      <c r="QLL3" s="578"/>
      <c r="QLM3" s="578"/>
      <c r="QLN3" s="578"/>
      <c r="QLO3" s="578"/>
      <c r="QLP3" s="578"/>
      <c r="QLQ3" s="578"/>
      <c r="QLR3" s="578"/>
      <c r="QLS3" s="578"/>
      <c r="QLT3" s="578"/>
      <c r="QLU3" s="578"/>
      <c r="QLV3" s="578"/>
      <c r="QLW3" s="578"/>
      <c r="QLX3" s="578"/>
      <c r="QLY3" s="578"/>
      <c r="QLZ3" s="578"/>
      <c r="QMA3" s="578"/>
      <c r="QMB3" s="578"/>
      <c r="QMC3" s="578"/>
      <c r="QMD3" s="578"/>
      <c r="QME3" s="578"/>
      <c r="QMF3" s="578"/>
      <c r="QMG3" s="578"/>
      <c r="QMH3" s="578"/>
      <c r="QMI3" s="578"/>
      <c r="QMJ3" s="578"/>
      <c r="QMK3" s="578"/>
      <c r="QML3" s="578"/>
      <c r="QMM3" s="578"/>
      <c r="QMN3" s="578"/>
      <c r="QMO3" s="578"/>
      <c r="QMP3" s="578"/>
      <c r="QMQ3" s="578"/>
      <c r="QMR3" s="578"/>
      <c r="QMS3" s="578"/>
      <c r="QMT3" s="578"/>
      <c r="QMU3" s="578"/>
      <c r="QMV3" s="578"/>
      <c r="QMW3" s="578"/>
      <c r="QMX3" s="578"/>
      <c r="QMY3" s="578"/>
      <c r="QMZ3" s="578"/>
      <c r="QNA3" s="578"/>
      <c r="QNB3" s="578"/>
      <c r="QNC3" s="578"/>
      <c r="QND3" s="578"/>
      <c r="QNE3" s="578"/>
      <c r="QNF3" s="578"/>
      <c r="QNG3" s="578"/>
      <c r="QNH3" s="578"/>
      <c r="QNI3" s="578"/>
      <c r="QNJ3" s="578"/>
      <c r="QNK3" s="578"/>
      <c r="QNL3" s="578"/>
      <c r="QNM3" s="578"/>
      <c r="QNN3" s="578"/>
      <c r="QNO3" s="578"/>
      <c r="QNP3" s="578"/>
      <c r="QNQ3" s="578"/>
      <c r="QNR3" s="578"/>
      <c r="QNS3" s="578"/>
      <c r="QNT3" s="578"/>
      <c r="QNU3" s="578"/>
      <c r="QNV3" s="578"/>
      <c r="QNW3" s="578"/>
      <c r="QNX3" s="578"/>
      <c r="QNY3" s="578"/>
      <c r="QNZ3" s="578"/>
      <c r="QOA3" s="578"/>
      <c r="QOB3" s="578"/>
      <c r="QOC3" s="578"/>
      <c r="QOD3" s="578"/>
      <c r="QOE3" s="578"/>
      <c r="QOF3" s="578"/>
      <c r="QOG3" s="578"/>
      <c r="QOH3" s="578"/>
      <c r="QOI3" s="578"/>
      <c r="QOJ3" s="578"/>
      <c r="QOK3" s="578"/>
      <c r="QOL3" s="578"/>
      <c r="QOM3" s="578"/>
      <c r="QON3" s="578"/>
      <c r="QOO3" s="578"/>
      <c r="QOP3" s="578"/>
      <c r="QOQ3" s="578"/>
      <c r="QOR3" s="578"/>
      <c r="QOS3" s="578"/>
      <c r="QOT3" s="578"/>
      <c r="QOU3" s="578"/>
      <c r="QOV3" s="578"/>
      <c r="QOW3" s="578"/>
      <c r="QOX3" s="578"/>
      <c r="QOY3" s="578"/>
      <c r="QOZ3" s="578"/>
      <c r="QPA3" s="578"/>
      <c r="QPB3" s="578"/>
      <c r="QPC3" s="578"/>
      <c r="QPD3" s="578"/>
      <c r="QPE3" s="578"/>
      <c r="QPF3" s="578"/>
      <c r="QPG3" s="578"/>
      <c r="QPH3" s="578"/>
      <c r="QPI3" s="578"/>
      <c r="QPJ3" s="578"/>
      <c r="QPK3" s="578"/>
      <c r="QPL3" s="578"/>
      <c r="QPM3" s="578"/>
      <c r="QPN3" s="578"/>
      <c r="QPO3" s="578"/>
      <c r="QPP3" s="578"/>
      <c r="QPQ3" s="578"/>
      <c r="QPR3" s="578"/>
      <c r="QPS3" s="578"/>
      <c r="QPT3" s="578"/>
      <c r="QPU3" s="578"/>
      <c r="QPV3" s="578"/>
      <c r="QPW3" s="578"/>
      <c r="QPX3" s="578"/>
      <c r="QPY3" s="578"/>
      <c r="QPZ3" s="578"/>
      <c r="QQA3" s="578"/>
      <c r="QQB3" s="578"/>
      <c r="QQC3" s="578"/>
      <c r="QQD3" s="578"/>
      <c r="QQE3" s="578"/>
      <c r="QQF3" s="578"/>
      <c r="QQG3" s="578"/>
      <c r="QQH3" s="578"/>
      <c r="QQI3" s="578"/>
      <c r="QQJ3" s="578"/>
      <c r="QQK3" s="578"/>
      <c r="QQL3" s="578"/>
      <c r="QQM3" s="578"/>
      <c r="QQN3" s="578"/>
      <c r="QQO3" s="578"/>
      <c r="QQP3" s="578"/>
      <c r="QQQ3" s="578"/>
      <c r="QQR3" s="578"/>
      <c r="QQS3" s="578"/>
      <c r="QQT3" s="578"/>
      <c r="QQU3" s="578"/>
      <c r="QQV3" s="578"/>
      <c r="QQW3" s="578"/>
      <c r="QQX3" s="578"/>
      <c r="QQY3" s="578"/>
      <c r="QQZ3" s="578"/>
      <c r="QRA3" s="578"/>
      <c r="QRB3" s="578"/>
      <c r="QRC3" s="578"/>
      <c r="QRD3" s="578"/>
      <c r="QRE3" s="578"/>
      <c r="QRF3" s="578"/>
      <c r="QRG3" s="578"/>
      <c r="QRH3" s="578"/>
      <c r="QRI3" s="578"/>
      <c r="QRJ3" s="578"/>
      <c r="QRK3" s="578"/>
      <c r="QRL3" s="578"/>
      <c r="QRM3" s="578"/>
      <c r="QRN3" s="578"/>
      <c r="QRO3" s="578"/>
      <c r="QRP3" s="578"/>
      <c r="QRQ3" s="578"/>
      <c r="QRR3" s="578"/>
      <c r="QRS3" s="578"/>
      <c r="QRT3" s="578"/>
      <c r="QRU3" s="578"/>
      <c r="QRV3" s="578"/>
      <c r="QRW3" s="578"/>
      <c r="QRX3" s="578"/>
      <c r="QRY3" s="578"/>
      <c r="QRZ3" s="578"/>
      <c r="QSA3" s="578"/>
      <c r="QSB3" s="578"/>
      <c r="QSC3" s="578"/>
      <c r="QSD3" s="578"/>
      <c r="QSE3" s="578"/>
      <c r="QSF3" s="578"/>
      <c r="QSG3" s="578"/>
      <c r="QSH3" s="578"/>
      <c r="QSI3" s="578"/>
      <c r="QSJ3" s="578"/>
      <c r="QSK3" s="578"/>
      <c r="QSL3" s="578"/>
      <c r="QSM3" s="578"/>
      <c r="QSN3" s="578"/>
      <c r="QSO3" s="578"/>
      <c r="QSP3" s="578"/>
      <c r="QSQ3" s="578"/>
      <c r="QSR3" s="578"/>
      <c r="QSS3" s="578"/>
      <c r="QST3" s="578"/>
      <c r="QSU3" s="578"/>
      <c r="QSV3" s="578"/>
      <c r="QSW3" s="578"/>
      <c r="QSX3" s="578"/>
      <c r="QSY3" s="578"/>
      <c r="QSZ3" s="578"/>
      <c r="QTA3" s="578"/>
      <c r="QTB3" s="578"/>
      <c r="QTC3" s="578"/>
      <c r="QTD3" s="578"/>
      <c r="QTE3" s="578"/>
      <c r="QTF3" s="578"/>
      <c r="QTG3" s="578"/>
      <c r="QTH3" s="578"/>
      <c r="QTI3" s="578"/>
      <c r="QTJ3" s="578"/>
      <c r="QTK3" s="578"/>
      <c r="QTL3" s="578"/>
      <c r="QTM3" s="578"/>
      <c r="QTN3" s="578"/>
      <c r="QTO3" s="578"/>
      <c r="QTP3" s="578"/>
      <c r="QTQ3" s="578"/>
      <c r="QTR3" s="578"/>
      <c r="QTS3" s="578"/>
      <c r="QTT3" s="578"/>
      <c r="QTU3" s="578"/>
      <c r="QTV3" s="578"/>
      <c r="QTW3" s="578"/>
      <c r="QTX3" s="578"/>
      <c r="QTY3" s="578"/>
      <c r="QTZ3" s="578"/>
      <c r="QUA3" s="578"/>
      <c r="QUB3" s="578"/>
      <c r="QUC3" s="578"/>
      <c r="QUD3" s="578"/>
      <c r="QUE3" s="578"/>
      <c r="QUF3" s="578"/>
      <c r="QUG3" s="578"/>
      <c r="QUH3" s="578"/>
      <c r="QUI3" s="578"/>
      <c r="QUJ3" s="578"/>
      <c r="QUK3" s="578"/>
      <c r="QUL3" s="578"/>
      <c r="QUM3" s="578"/>
      <c r="QUN3" s="578"/>
      <c r="QUO3" s="578"/>
      <c r="QUP3" s="578"/>
      <c r="QUQ3" s="578"/>
      <c r="QUR3" s="578"/>
      <c r="QUS3" s="578"/>
      <c r="QUT3" s="578"/>
      <c r="QUU3" s="578"/>
      <c r="QUV3" s="578"/>
      <c r="QUW3" s="578"/>
      <c r="QUX3" s="578"/>
      <c r="QUY3" s="578"/>
      <c r="QUZ3" s="578"/>
      <c r="QVA3" s="578"/>
      <c r="QVB3" s="578"/>
      <c r="QVC3" s="578"/>
      <c r="QVD3" s="578"/>
      <c r="QVE3" s="578"/>
      <c r="QVF3" s="578"/>
      <c r="QVG3" s="578"/>
      <c r="QVH3" s="578"/>
      <c r="QVI3" s="578"/>
      <c r="QVJ3" s="578"/>
      <c r="QVK3" s="578"/>
      <c r="QVL3" s="578"/>
      <c r="QVM3" s="578"/>
      <c r="QVN3" s="578"/>
      <c r="QVO3" s="578"/>
      <c r="QVP3" s="578"/>
      <c r="QVQ3" s="578"/>
      <c r="QVR3" s="578"/>
      <c r="QVS3" s="578"/>
      <c r="QVT3" s="578"/>
      <c r="QVU3" s="578"/>
      <c r="QVV3" s="578"/>
      <c r="QVW3" s="578"/>
      <c r="QVX3" s="578"/>
      <c r="QVY3" s="578"/>
      <c r="QVZ3" s="578"/>
      <c r="QWA3" s="578"/>
      <c r="QWB3" s="578"/>
      <c r="QWC3" s="578"/>
      <c r="QWD3" s="578"/>
      <c r="QWE3" s="578"/>
      <c r="QWF3" s="578"/>
      <c r="QWG3" s="578"/>
      <c r="QWH3" s="578"/>
      <c r="QWI3" s="578"/>
      <c r="QWJ3" s="578"/>
      <c r="QWK3" s="578"/>
      <c r="QWL3" s="578"/>
      <c r="QWM3" s="578"/>
      <c r="QWN3" s="578"/>
      <c r="QWO3" s="578"/>
      <c r="QWP3" s="578"/>
      <c r="QWQ3" s="578"/>
      <c r="QWR3" s="578"/>
      <c r="QWS3" s="578"/>
      <c r="QWT3" s="578"/>
      <c r="QWU3" s="578"/>
      <c r="QWV3" s="578"/>
      <c r="QWW3" s="578"/>
      <c r="QWX3" s="578"/>
      <c r="QWY3" s="578"/>
      <c r="QWZ3" s="578"/>
      <c r="QXA3" s="578"/>
      <c r="QXB3" s="578"/>
      <c r="QXC3" s="578"/>
      <c r="QXD3" s="578"/>
      <c r="QXE3" s="578"/>
      <c r="QXF3" s="578"/>
      <c r="QXG3" s="578"/>
      <c r="QXH3" s="578"/>
      <c r="QXI3" s="578"/>
      <c r="QXJ3" s="578"/>
      <c r="QXK3" s="578"/>
      <c r="QXL3" s="578"/>
      <c r="QXM3" s="578"/>
      <c r="QXN3" s="578"/>
      <c r="QXO3" s="578"/>
      <c r="QXP3" s="578"/>
      <c r="QXQ3" s="578"/>
      <c r="QXR3" s="578"/>
      <c r="QXS3" s="578"/>
      <c r="QXT3" s="578"/>
      <c r="QXU3" s="578"/>
      <c r="QXV3" s="578"/>
      <c r="QXW3" s="578"/>
      <c r="QXX3" s="578"/>
      <c r="QXY3" s="578"/>
      <c r="QXZ3" s="578"/>
      <c r="QYA3" s="578"/>
      <c r="QYB3" s="578"/>
      <c r="QYC3" s="578"/>
      <c r="QYD3" s="578"/>
      <c r="QYE3" s="578"/>
      <c r="QYF3" s="578"/>
      <c r="QYG3" s="578"/>
      <c r="QYH3" s="578"/>
      <c r="QYI3" s="578"/>
      <c r="QYJ3" s="578"/>
      <c r="QYK3" s="578"/>
      <c r="QYL3" s="578"/>
      <c r="QYM3" s="578"/>
      <c r="QYN3" s="578"/>
      <c r="QYO3" s="578"/>
      <c r="QYP3" s="578"/>
      <c r="QYQ3" s="578"/>
      <c r="QYR3" s="578"/>
      <c r="QYS3" s="578"/>
      <c r="QYT3" s="578"/>
      <c r="QYU3" s="578"/>
      <c r="QYV3" s="578"/>
      <c r="QYW3" s="578"/>
      <c r="QYX3" s="578"/>
      <c r="QYY3" s="578"/>
      <c r="QYZ3" s="578"/>
      <c r="QZA3" s="578"/>
      <c r="QZB3" s="578"/>
      <c r="QZC3" s="578"/>
      <c r="QZD3" s="578"/>
      <c r="QZE3" s="578"/>
      <c r="QZF3" s="578"/>
      <c r="QZG3" s="578"/>
      <c r="QZH3" s="578"/>
      <c r="QZI3" s="578"/>
      <c r="QZJ3" s="578"/>
      <c r="QZK3" s="578"/>
      <c r="QZL3" s="578"/>
      <c r="QZM3" s="578"/>
      <c r="QZN3" s="578"/>
      <c r="QZO3" s="578"/>
      <c r="QZP3" s="578"/>
      <c r="QZQ3" s="578"/>
      <c r="QZR3" s="578"/>
      <c r="QZS3" s="578"/>
      <c r="QZT3" s="578"/>
      <c r="QZU3" s="578"/>
      <c r="QZV3" s="578"/>
      <c r="QZW3" s="578"/>
      <c r="QZX3" s="578"/>
      <c r="QZY3" s="578"/>
      <c r="QZZ3" s="578"/>
      <c r="RAA3" s="578"/>
      <c r="RAB3" s="578"/>
      <c r="RAC3" s="578"/>
      <c r="RAD3" s="578"/>
      <c r="RAE3" s="578"/>
      <c r="RAF3" s="578"/>
      <c r="RAG3" s="578"/>
      <c r="RAH3" s="578"/>
      <c r="RAI3" s="578"/>
      <c r="RAJ3" s="578"/>
      <c r="RAK3" s="578"/>
      <c r="RAL3" s="578"/>
      <c r="RAM3" s="578"/>
      <c r="RAN3" s="578"/>
      <c r="RAO3" s="578"/>
      <c r="RAP3" s="578"/>
      <c r="RAQ3" s="578"/>
      <c r="RAR3" s="578"/>
      <c r="RAS3" s="578"/>
      <c r="RAT3" s="578"/>
      <c r="RAU3" s="578"/>
      <c r="RAV3" s="578"/>
      <c r="RAW3" s="578"/>
      <c r="RAX3" s="578"/>
      <c r="RAY3" s="578"/>
      <c r="RAZ3" s="578"/>
      <c r="RBA3" s="578"/>
      <c r="RBB3" s="578"/>
      <c r="RBC3" s="578"/>
      <c r="RBD3" s="578"/>
      <c r="RBE3" s="578"/>
      <c r="RBF3" s="578"/>
      <c r="RBG3" s="578"/>
      <c r="RBH3" s="578"/>
      <c r="RBI3" s="578"/>
      <c r="RBJ3" s="578"/>
      <c r="RBK3" s="578"/>
      <c r="RBL3" s="578"/>
      <c r="RBM3" s="578"/>
      <c r="RBN3" s="578"/>
      <c r="RBO3" s="578"/>
      <c r="RBP3" s="578"/>
      <c r="RBQ3" s="578"/>
      <c r="RBR3" s="578"/>
      <c r="RBS3" s="578"/>
      <c r="RBT3" s="578"/>
      <c r="RBU3" s="578"/>
      <c r="RBV3" s="578"/>
      <c r="RBW3" s="578"/>
      <c r="RBX3" s="578"/>
      <c r="RBY3" s="578"/>
      <c r="RBZ3" s="578"/>
      <c r="RCA3" s="578"/>
      <c r="RCB3" s="578"/>
      <c r="RCC3" s="578"/>
      <c r="RCD3" s="578"/>
      <c r="RCE3" s="578"/>
      <c r="RCF3" s="578"/>
      <c r="RCG3" s="578"/>
      <c r="RCH3" s="578"/>
      <c r="RCI3" s="578"/>
      <c r="RCJ3" s="578"/>
      <c r="RCK3" s="578"/>
      <c r="RCL3" s="578"/>
      <c r="RCM3" s="578"/>
      <c r="RCN3" s="578"/>
      <c r="RCO3" s="578"/>
      <c r="RCP3" s="578"/>
      <c r="RCQ3" s="578"/>
      <c r="RCR3" s="578"/>
      <c r="RCS3" s="578"/>
      <c r="RCT3" s="578"/>
      <c r="RCU3" s="578"/>
      <c r="RCV3" s="578"/>
      <c r="RCW3" s="578"/>
      <c r="RCX3" s="578"/>
      <c r="RCY3" s="578"/>
      <c r="RCZ3" s="578"/>
      <c r="RDA3" s="578"/>
      <c r="RDB3" s="578"/>
      <c r="RDC3" s="578"/>
      <c r="RDD3" s="578"/>
      <c r="RDE3" s="578"/>
      <c r="RDF3" s="578"/>
      <c r="RDG3" s="578"/>
      <c r="RDH3" s="578"/>
      <c r="RDI3" s="578"/>
      <c r="RDJ3" s="578"/>
      <c r="RDK3" s="578"/>
      <c r="RDL3" s="578"/>
      <c r="RDM3" s="578"/>
      <c r="RDN3" s="578"/>
      <c r="RDO3" s="578"/>
      <c r="RDP3" s="578"/>
      <c r="RDQ3" s="578"/>
      <c r="RDR3" s="578"/>
      <c r="RDS3" s="578"/>
      <c r="RDT3" s="578"/>
      <c r="RDU3" s="578"/>
      <c r="RDV3" s="578"/>
      <c r="RDW3" s="578"/>
      <c r="RDX3" s="578"/>
      <c r="RDY3" s="578"/>
      <c r="RDZ3" s="578"/>
      <c r="REA3" s="578"/>
      <c r="REB3" s="578"/>
      <c r="REC3" s="578"/>
      <c r="RED3" s="578"/>
      <c r="REE3" s="578"/>
      <c r="REF3" s="578"/>
      <c r="REG3" s="578"/>
      <c r="REH3" s="578"/>
      <c r="REI3" s="578"/>
      <c r="REJ3" s="578"/>
      <c r="REK3" s="578"/>
      <c r="REL3" s="578"/>
      <c r="REM3" s="578"/>
      <c r="REN3" s="578"/>
      <c r="REO3" s="578"/>
      <c r="REP3" s="578"/>
      <c r="REQ3" s="578"/>
      <c r="RER3" s="578"/>
      <c r="RES3" s="578"/>
      <c r="RET3" s="578"/>
      <c r="REU3" s="578"/>
      <c r="REV3" s="578"/>
      <c r="REW3" s="578"/>
      <c r="REX3" s="578"/>
      <c r="REY3" s="578"/>
      <c r="REZ3" s="578"/>
      <c r="RFA3" s="578"/>
      <c r="RFB3" s="578"/>
      <c r="RFC3" s="578"/>
      <c r="RFD3" s="578"/>
      <c r="RFE3" s="578"/>
      <c r="RFF3" s="578"/>
      <c r="RFG3" s="578"/>
      <c r="RFH3" s="578"/>
      <c r="RFI3" s="578"/>
      <c r="RFJ3" s="578"/>
      <c r="RFK3" s="578"/>
      <c r="RFL3" s="578"/>
      <c r="RFM3" s="578"/>
      <c r="RFN3" s="578"/>
      <c r="RFO3" s="578"/>
      <c r="RFP3" s="578"/>
      <c r="RFQ3" s="578"/>
      <c r="RFR3" s="578"/>
      <c r="RFS3" s="578"/>
      <c r="RFT3" s="578"/>
      <c r="RFU3" s="578"/>
      <c r="RFV3" s="578"/>
      <c r="RFW3" s="578"/>
      <c r="RFX3" s="578"/>
      <c r="RFY3" s="578"/>
      <c r="RFZ3" s="578"/>
      <c r="RGA3" s="578"/>
      <c r="RGB3" s="578"/>
      <c r="RGC3" s="578"/>
      <c r="RGD3" s="578"/>
      <c r="RGE3" s="578"/>
      <c r="RGF3" s="578"/>
      <c r="RGG3" s="578"/>
      <c r="RGH3" s="578"/>
      <c r="RGI3" s="578"/>
      <c r="RGJ3" s="578"/>
      <c r="RGK3" s="578"/>
      <c r="RGL3" s="578"/>
      <c r="RGM3" s="578"/>
      <c r="RGN3" s="578"/>
      <c r="RGO3" s="578"/>
      <c r="RGP3" s="578"/>
      <c r="RGQ3" s="578"/>
      <c r="RGR3" s="578"/>
      <c r="RGS3" s="578"/>
      <c r="RGT3" s="578"/>
      <c r="RGU3" s="578"/>
      <c r="RGV3" s="578"/>
      <c r="RGW3" s="578"/>
      <c r="RGX3" s="578"/>
      <c r="RGY3" s="578"/>
      <c r="RGZ3" s="578"/>
      <c r="RHA3" s="578"/>
      <c r="RHB3" s="578"/>
      <c r="RHC3" s="578"/>
      <c r="RHD3" s="578"/>
      <c r="RHE3" s="578"/>
      <c r="RHF3" s="578"/>
      <c r="RHG3" s="578"/>
      <c r="RHH3" s="578"/>
      <c r="RHI3" s="578"/>
      <c r="RHJ3" s="578"/>
      <c r="RHK3" s="578"/>
      <c r="RHL3" s="578"/>
      <c r="RHM3" s="578"/>
      <c r="RHN3" s="578"/>
      <c r="RHO3" s="578"/>
      <c r="RHP3" s="578"/>
      <c r="RHQ3" s="578"/>
      <c r="RHR3" s="578"/>
      <c r="RHS3" s="578"/>
      <c r="RHT3" s="578"/>
      <c r="RHU3" s="578"/>
      <c r="RHV3" s="578"/>
      <c r="RHW3" s="578"/>
      <c r="RHX3" s="578"/>
      <c r="RHY3" s="578"/>
      <c r="RHZ3" s="578"/>
      <c r="RIA3" s="578"/>
      <c r="RIB3" s="578"/>
      <c r="RIC3" s="578"/>
      <c r="RID3" s="578"/>
      <c r="RIE3" s="578"/>
      <c r="RIF3" s="578"/>
      <c r="RIG3" s="578"/>
      <c r="RIH3" s="578"/>
      <c r="RII3" s="578"/>
      <c r="RIJ3" s="578"/>
      <c r="RIK3" s="578"/>
      <c r="RIL3" s="578"/>
      <c r="RIM3" s="578"/>
      <c r="RIN3" s="578"/>
      <c r="RIO3" s="578"/>
      <c r="RIP3" s="578"/>
      <c r="RIQ3" s="578"/>
      <c r="RIR3" s="578"/>
      <c r="RIS3" s="578"/>
      <c r="RIT3" s="578"/>
      <c r="RIU3" s="578"/>
      <c r="RIV3" s="578"/>
      <c r="RIW3" s="578"/>
      <c r="RIX3" s="578"/>
      <c r="RIY3" s="578"/>
      <c r="RIZ3" s="578"/>
      <c r="RJA3" s="578"/>
      <c r="RJB3" s="578"/>
      <c r="RJC3" s="578"/>
      <c r="RJD3" s="578"/>
      <c r="RJE3" s="578"/>
      <c r="RJF3" s="578"/>
      <c r="RJG3" s="578"/>
      <c r="RJH3" s="578"/>
      <c r="RJI3" s="578"/>
      <c r="RJJ3" s="578"/>
      <c r="RJK3" s="578"/>
      <c r="RJL3" s="578"/>
      <c r="RJM3" s="578"/>
      <c r="RJN3" s="578"/>
      <c r="RJO3" s="578"/>
      <c r="RJP3" s="578"/>
      <c r="RJQ3" s="578"/>
      <c r="RJR3" s="578"/>
      <c r="RJS3" s="578"/>
      <c r="RJT3" s="578"/>
      <c r="RJU3" s="578"/>
      <c r="RJV3" s="578"/>
      <c r="RJW3" s="578"/>
      <c r="RJX3" s="578"/>
      <c r="RJY3" s="578"/>
      <c r="RJZ3" s="578"/>
      <c r="RKA3" s="578"/>
      <c r="RKB3" s="578"/>
      <c r="RKC3" s="578"/>
      <c r="RKD3" s="578"/>
      <c r="RKE3" s="578"/>
      <c r="RKF3" s="578"/>
      <c r="RKG3" s="578"/>
      <c r="RKH3" s="578"/>
      <c r="RKI3" s="578"/>
      <c r="RKJ3" s="578"/>
      <c r="RKK3" s="578"/>
      <c r="RKL3" s="578"/>
      <c r="RKM3" s="578"/>
      <c r="RKN3" s="578"/>
      <c r="RKO3" s="578"/>
      <c r="RKP3" s="578"/>
      <c r="RKQ3" s="578"/>
      <c r="RKR3" s="578"/>
      <c r="RKS3" s="578"/>
      <c r="RKT3" s="578"/>
      <c r="RKU3" s="578"/>
      <c r="RKV3" s="578"/>
      <c r="RKW3" s="578"/>
      <c r="RKX3" s="578"/>
      <c r="RKY3" s="578"/>
      <c r="RKZ3" s="578"/>
      <c r="RLA3" s="578"/>
      <c r="RLB3" s="578"/>
      <c r="RLC3" s="578"/>
      <c r="RLD3" s="578"/>
      <c r="RLE3" s="578"/>
      <c r="RLF3" s="578"/>
      <c r="RLG3" s="578"/>
      <c r="RLH3" s="578"/>
      <c r="RLI3" s="578"/>
      <c r="RLJ3" s="578"/>
      <c r="RLK3" s="578"/>
      <c r="RLL3" s="578"/>
      <c r="RLM3" s="578"/>
      <c r="RLN3" s="578"/>
      <c r="RLO3" s="578"/>
      <c r="RLP3" s="578"/>
      <c r="RLQ3" s="578"/>
      <c r="RLR3" s="578"/>
      <c r="RLS3" s="578"/>
      <c r="RLT3" s="578"/>
      <c r="RLU3" s="578"/>
      <c r="RLV3" s="578"/>
      <c r="RLW3" s="578"/>
      <c r="RLX3" s="578"/>
      <c r="RLY3" s="578"/>
      <c r="RLZ3" s="578"/>
      <c r="RMA3" s="578"/>
      <c r="RMB3" s="578"/>
      <c r="RMC3" s="578"/>
      <c r="RMD3" s="578"/>
      <c r="RME3" s="578"/>
      <c r="RMF3" s="578"/>
      <c r="RMG3" s="578"/>
      <c r="RMH3" s="578"/>
      <c r="RMI3" s="578"/>
      <c r="RMJ3" s="578"/>
      <c r="RMK3" s="578"/>
      <c r="RML3" s="578"/>
      <c r="RMM3" s="578"/>
      <c r="RMN3" s="578"/>
      <c r="RMO3" s="578"/>
      <c r="RMP3" s="578"/>
      <c r="RMQ3" s="578"/>
      <c r="RMR3" s="578"/>
      <c r="RMS3" s="578"/>
      <c r="RMT3" s="578"/>
      <c r="RMU3" s="578"/>
      <c r="RMV3" s="578"/>
      <c r="RMW3" s="578"/>
      <c r="RMX3" s="578"/>
      <c r="RMY3" s="578"/>
      <c r="RMZ3" s="578"/>
      <c r="RNA3" s="578"/>
      <c r="RNB3" s="578"/>
      <c r="RNC3" s="578"/>
      <c r="RND3" s="578"/>
      <c r="RNE3" s="578"/>
      <c r="RNF3" s="578"/>
      <c r="RNG3" s="578"/>
      <c r="RNH3" s="578"/>
      <c r="RNI3" s="578"/>
      <c r="RNJ3" s="578"/>
      <c r="RNK3" s="578"/>
      <c r="RNL3" s="578"/>
      <c r="RNM3" s="578"/>
      <c r="RNN3" s="578"/>
      <c r="RNO3" s="578"/>
      <c r="RNP3" s="578"/>
      <c r="RNQ3" s="578"/>
      <c r="RNR3" s="578"/>
      <c r="RNS3" s="578"/>
      <c r="RNT3" s="578"/>
      <c r="RNU3" s="578"/>
      <c r="RNV3" s="578"/>
      <c r="RNW3" s="578"/>
      <c r="RNX3" s="578"/>
      <c r="RNY3" s="578"/>
      <c r="RNZ3" s="578"/>
      <c r="ROA3" s="578"/>
      <c r="ROB3" s="578"/>
      <c r="ROC3" s="578"/>
      <c r="ROD3" s="578"/>
      <c r="ROE3" s="578"/>
      <c r="ROF3" s="578"/>
      <c r="ROG3" s="578"/>
      <c r="ROH3" s="578"/>
      <c r="ROI3" s="578"/>
      <c r="ROJ3" s="578"/>
      <c r="ROK3" s="578"/>
      <c r="ROL3" s="578"/>
      <c r="ROM3" s="578"/>
      <c r="RON3" s="578"/>
      <c r="ROO3" s="578"/>
      <c r="ROP3" s="578"/>
      <c r="ROQ3" s="578"/>
      <c r="ROR3" s="578"/>
      <c r="ROS3" s="578"/>
      <c r="ROT3" s="578"/>
      <c r="ROU3" s="578"/>
      <c r="ROV3" s="578"/>
      <c r="ROW3" s="578"/>
      <c r="ROX3" s="578"/>
      <c r="ROY3" s="578"/>
      <c r="ROZ3" s="578"/>
      <c r="RPA3" s="578"/>
      <c r="RPB3" s="578"/>
      <c r="RPC3" s="578"/>
      <c r="RPD3" s="578"/>
      <c r="RPE3" s="578"/>
      <c r="RPF3" s="578"/>
      <c r="RPG3" s="578"/>
      <c r="RPH3" s="578"/>
      <c r="RPI3" s="578"/>
      <c r="RPJ3" s="578"/>
      <c r="RPK3" s="578"/>
      <c r="RPL3" s="578"/>
      <c r="RPM3" s="578"/>
      <c r="RPN3" s="578"/>
      <c r="RPO3" s="578"/>
      <c r="RPP3" s="578"/>
      <c r="RPQ3" s="578"/>
      <c r="RPR3" s="578"/>
      <c r="RPS3" s="578"/>
      <c r="RPT3" s="578"/>
      <c r="RPU3" s="578"/>
      <c r="RPV3" s="578"/>
      <c r="RPW3" s="578"/>
      <c r="RPX3" s="578"/>
      <c r="RPY3" s="578"/>
      <c r="RPZ3" s="578"/>
      <c r="RQA3" s="578"/>
      <c r="RQB3" s="578"/>
      <c r="RQC3" s="578"/>
      <c r="RQD3" s="578"/>
      <c r="RQE3" s="578"/>
      <c r="RQF3" s="578"/>
      <c r="RQG3" s="578"/>
      <c r="RQH3" s="578"/>
      <c r="RQI3" s="578"/>
      <c r="RQJ3" s="578"/>
      <c r="RQK3" s="578"/>
      <c r="RQL3" s="578"/>
      <c r="RQM3" s="578"/>
      <c r="RQN3" s="578"/>
      <c r="RQO3" s="578"/>
      <c r="RQP3" s="578"/>
      <c r="RQQ3" s="578"/>
      <c r="RQR3" s="578"/>
      <c r="RQS3" s="578"/>
      <c r="RQT3" s="578"/>
      <c r="RQU3" s="578"/>
      <c r="RQV3" s="578"/>
      <c r="RQW3" s="578"/>
      <c r="RQX3" s="578"/>
      <c r="RQY3" s="578"/>
      <c r="RQZ3" s="578"/>
      <c r="RRA3" s="578"/>
      <c r="RRB3" s="578"/>
      <c r="RRC3" s="578"/>
      <c r="RRD3" s="578"/>
      <c r="RRE3" s="578"/>
      <c r="RRF3" s="578"/>
      <c r="RRG3" s="578"/>
      <c r="RRH3" s="578"/>
      <c r="RRI3" s="578"/>
      <c r="RRJ3" s="578"/>
      <c r="RRK3" s="578"/>
      <c r="RRL3" s="578"/>
      <c r="RRM3" s="578"/>
      <c r="RRN3" s="578"/>
      <c r="RRO3" s="578"/>
      <c r="RRP3" s="578"/>
      <c r="RRQ3" s="578"/>
      <c r="RRR3" s="578"/>
      <c r="RRS3" s="578"/>
      <c r="RRT3" s="578"/>
      <c r="RRU3" s="578"/>
      <c r="RRV3" s="578"/>
      <c r="RRW3" s="578"/>
      <c r="RRX3" s="578"/>
      <c r="RRY3" s="578"/>
      <c r="RRZ3" s="578"/>
      <c r="RSA3" s="578"/>
      <c r="RSB3" s="578"/>
      <c r="RSC3" s="578"/>
      <c r="RSD3" s="578"/>
      <c r="RSE3" s="578"/>
      <c r="RSF3" s="578"/>
      <c r="RSG3" s="578"/>
      <c r="RSH3" s="578"/>
      <c r="RSI3" s="578"/>
      <c r="RSJ3" s="578"/>
      <c r="RSK3" s="578"/>
      <c r="RSL3" s="578"/>
      <c r="RSM3" s="578"/>
      <c r="RSN3" s="578"/>
      <c r="RSO3" s="578"/>
      <c r="RSP3" s="578"/>
      <c r="RSQ3" s="578"/>
      <c r="RSR3" s="578"/>
      <c r="RSS3" s="578"/>
      <c r="RST3" s="578"/>
      <c r="RSU3" s="578"/>
      <c r="RSV3" s="578"/>
      <c r="RSW3" s="578"/>
      <c r="RSX3" s="578"/>
      <c r="RSY3" s="578"/>
      <c r="RSZ3" s="578"/>
      <c r="RTA3" s="578"/>
      <c r="RTB3" s="578"/>
      <c r="RTC3" s="578"/>
      <c r="RTD3" s="578"/>
      <c r="RTE3" s="578"/>
      <c r="RTF3" s="578"/>
      <c r="RTG3" s="578"/>
      <c r="RTH3" s="578"/>
      <c r="RTI3" s="578"/>
      <c r="RTJ3" s="578"/>
      <c r="RTK3" s="578"/>
      <c r="RTL3" s="578"/>
      <c r="RTM3" s="578"/>
      <c r="RTN3" s="578"/>
      <c r="RTO3" s="578"/>
      <c r="RTP3" s="578"/>
      <c r="RTQ3" s="578"/>
      <c r="RTR3" s="578"/>
      <c r="RTS3" s="578"/>
      <c r="RTT3" s="578"/>
      <c r="RTU3" s="578"/>
      <c r="RTV3" s="578"/>
      <c r="RTW3" s="578"/>
      <c r="RTX3" s="578"/>
      <c r="RTY3" s="578"/>
      <c r="RTZ3" s="578"/>
      <c r="RUA3" s="578"/>
      <c r="RUB3" s="578"/>
      <c r="RUC3" s="578"/>
      <c r="RUD3" s="578"/>
      <c r="RUE3" s="578"/>
      <c r="RUF3" s="578"/>
      <c r="RUG3" s="578"/>
      <c r="RUH3" s="578"/>
      <c r="RUI3" s="578"/>
      <c r="RUJ3" s="578"/>
      <c r="RUK3" s="578"/>
      <c r="RUL3" s="578"/>
      <c r="RUM3" s="578"/>
      <c r="RUN3" s="578"/>
      <c r="RUO3" s="578"/>
      <c r="RUP3" s="578"/>
      <c r="RUQ3" s="578"/>
      <c r="RUR3" s="578"/>
      <c r="RUS3" s="578"/>
      <c r="RUT3" s="578"/>
      <c r="RUU3" s="578"/>
      <c r="RUV3" s="578"/>
      <c r="RUW3" s="578"/>
      <c r="RUX3" s="578"/>
      <c r="RUY3" s="578"/>
      <c r="RUZ3" s="578"/>
      <c r="RVA3" s="578"/>
      <c r="RVB3" s="578"/>
      <c r="RVC3" s="578"/>
      <c r="RVD3" s="578"/>
      <c r="RVE3" s="578"/>
      <c r="RVF3" s="578"/>
      <c r="RVG3" s="578"/>
      <c r="RVH3" s="578"/>
      <c r="RVI3" s="578"/>
      <c r="RVJ3" s="578"/>
      <c r="RVK3" s="578"/>
      <c r="RVL3" s="578"/>
      <c r="RVM3" s="578"/>
      <c r="RVN3" s="578"/>
      <c r="RVO3" s="578"/>
      <c r="RVP3" s="578"/>
      <c r="RVQ3" s="578"/>
      <c r="RVR3" s="578"/>
      <c r="RVS3" s="578"/>
      <c r="RVT3" s="578"/>
      <c r="RVU3" s="578"/>
      <c r="RVV3" s="578"/>
      <c r="RVW3" s="578"/>
      <c r="RVX3" s="578"/>
      <c r="RVY3" s="578"/>
      <c r="RVZ3" s="578"/>
      <c r="RWA3" s="578"/>
      <c r="RWB3" s="578"/>
      <c r="RWC3" s="578"/>
      <c r="RWD3" s="578"/>
      <c r="RWE3" s="578"/>
      <c r="RWF3" s="578"/>
      <c r="RWG3" s="578"/>
      <c r="RWH3" s="578"/>
      <c r="RWI3" s="578"/>
      <c r="RWJ3" s="578"/>
      <c r="RWK3" s="578"/>
      <c r="RWL3" s="578"/>
      <c r="RWM3" s="578"/>
      <c r="RWN3" s="578"/>
      <c r="RWO3" s="578"/>
      <c r="RWP3" s="578"/>
      <c r="RWQ3" s="578"/>
      <c r="RWR3" s="578"/>
      <c r="RWS3" s="578"/>
      <c r="RWT3" s="578"/>
      <c r="RWU3" s="578"/>
      <c r="RWV3" s="578"/>
      <c r="RWW3" s="578"/>
      <c r="RWX3" s="578"/>
      <c r="RWY3" s="578"/>
      <c r="RWZ3" s="578"/>
      <c r="RXA3" s="578"/>
      <c r="RXB3" s="578"/>
      <c r="RXC3" s="578"/>
      <c r="RXD3" s="578"/>
      <c r="RXE3" s="578"/>
      <c r="RXF3" s="578"/>
      <c r="RXG3" s="578"/>
      <c r="RXH3" s="578"/>
      <c r="RXI3" s="578"/>
      <c r="RXJ3" s="578"/>
      <c r="RXK3" s="578"/>
      <c r="RXL3" s="578"/>
      <c r="RXM3" s="578"/>
      <c r="RXN3" s="578"/>
      <c r="RXO3" s="578"/>
      <c r="RXP3" s="578"/>
      <c r="RXQ3" s="578"/>
      <c r="RXR3" s="578"/>
      <c r="RXS3" s="578"/>
      <c r="RXT3" s="578"/>
      <c r="RXU3" s="578"/>
      <c r="RXV3" s="578"/>
      <c r="RXW3" s="578"/>
      <c r="RXX3" s="578"/>
      <c r="RXY3" s="578"/>
      <c r="RXZ3" s="578"/>
      <c r="RYA3" s="578"/>
      <c r="RYB3" s="578"/>
      <c r="RYC3" s="578"/>
      <c r="RYD3" s="578"/>
      <c r="RYE3" s="578"/>
      <c r="RYF3" s="578"/>
      <c r="RYG3" s="578"/>
      <c r="RYH3" s="578"/>
      <c r="RYI3" s="578"/>
      <c r="RYJ3" s="578"/>
      <c r="RYK3" s="578"/>
      <c r="RYL3" s="578"/>
      <c r="RYM3" s="578"/>
      <c r="RYN3" s="578"/>
      <c r="RYO3" s="578"/>
      <c r="RYP3" s="578"/>
      <c r="RYQ3" s="578"/>
      <c r="RYR3" s="578"/>
      <c r="RYS3" s="578"/>
      <c r="RYT3" s="578"/>
      <c r="RYU3" s="578"/>
      <c r="RYV3" s="578"/>
      <c r="RYW3" s="578"/>
      <c r="RYX3" s="578"/>
      <c r="RYY3" s="578"/>
      <c r="RYZ3" s="578"/>
      <c r="RZA3" s="578"/>
      <c r="RZB3" s="578"/>
      <c r="RZC3" s="578"/>
      <c r="RZD3" s="578"/>
      <c r="RZE3" s="578"/>
      <c r="RZF3" s="578"/>
      <c r="RZG3" s="578"/>
      <c r="RZH3" s="578"/>
      <c r="RZI3" s="578"/>
      <c r="RZJ3" s="578"/>
      <c r="RZK3" s="578"/>
      <c r="RZL3" s="578"/>
      <c r="RZM3" s="578"/>
      <c r="RZN3" s="578"/>
      <c r="RZO3" s="578"/>
      <c r="RZP3" s="578"/>
      <c r="RZQ3" s="578"/>
      <c r="RZR3" s="578"/>
      <c r="RZS3" s="578"/>
      <c r="RZT3" s="578"/>
      <c r="RZU3" s="578"/>
      <c r="RZV3" s="578"/>
      <c r="RZW3" s="578"/>
      <c r="RZX3" s="578"/>
      <c r="RZY3" s="578"/>
      <c r="RZZ3" s="578"/>
      <c r="SAA3" s="578"/>
      <c r="SAB3" s="578"/>
      <c r="SAC3" s="578"/>
      <c r="SAD3" s="578"/>
      <c r="SAE3" s="578"/>
      <c r="SAF3" s="578"/>
      <c r="SAG3" s="578"/>
      <c r="SAH3" s="578"/>
      <c r="SAI3" s="578"/>
      <c r="SAJ3" s="578"/>
      <c r="SAK3" s="578"/>
      <c r="SAL3" s="578"/>
      <c r="SAM3" s="578"/>
      <c r="SAN3" s="578"/>
      <c r="SAO3" s="578"/>
      <c r="SAP3" s="578"/>
      <c r="SAQ3" s="578"/>
      <c r="SAR3" s="578"/>
      <c r="SAS3" s="578"/>
      <c r="SAT3" s="578"/>
      <c r="SAU3" s="578"/>
      <c r="SAV3" s="578"/>
      <c r="SAW3" s="578"/>
      <c r="SAX3" s="578"/>
      <c r="SAY3" s="578"/>
      <c r="SAZ3" s="578"/>
      <c r="SBA3" s="578"/>
      <c r="SBB3" s="578"/>
      <c r="SBC3" s="578"/>
      <c r="SBD3" s="578"/>
      <c r="SBE3" s="578"/>
      <c r="SBF3" s="578"/>
      <c r="SBG3" s="578"/>
      <c r="SBH3" s="578"/>
      <c r="SBI3" s="578"/>
      <c r="SBJ3" s="578"/>
      <c r="SBK3" s="578"/>
      <c r="SBL3" s="578"/>
      <c r="SBM3" s="578"/>
      <c r="SBN3" s="578"/>
      <c r="SBO3" s="578"/>
      <c r="SBP3" s="578"/>
      <c r="SBQ3" s="578"/>
      <c r="SBR3" s="578"/>
      <c r="SBS3" s="578"/>
      <c r="SBT3" s="578"/>
      <c r="SBU3" s="578"/>
      <c r="SBV3" s="578"/>
      <c r="SBW3" s="578"/>
      <c r="SBX3" s="578"/>
      <c r="SBY3" s="578"/>
      <c r="SBZ3" s="578"/>
      <c r="SCA3" s="578"/>
      <c r="SCB3" s="578"/>
      <c r="SCC3" s="578"/>
      <c r="SCD3" s="578"/>
      <c r="SCE3" s="578"/>
      <c r="SCF3" s="578"/>
      <c r="SCG3" s="578"/>
      <c r="SCH3" s="578"/>
      <c r="SCI3" s="578"/>
      <c r="SCJ3" s="578"/>
      <c r="SCK3" s="578"/>
      <c r="SCL3" s="578"/>
      <c r="SCM3" s="578"/>
      <c r="SCN3" s="578"/>
      <c r="SCO3" s="578"/>
      <c r="SCP3" s="578"/>
      <c r="SCQ3" s="578"/>
      <c r="SCR3" s="578"/>
      <c r="SCS3" s="578"/>
      <c r="SCT3" s="578"/>
      <c r="SCU3" s="578"/>
      <c r="SCV3" s="578"/>
      <c r="SCW3" s="578"/>
      <c r="SCX3" s="578"/>
      <c r="SCY3" s="578"/>
      <c r="SCZ3" s="578"/>
      <c r="SDA3" s="578"/>
      <c r="SDB3" s="578"/>
      <c r="SDC3" s="578"/>
      <c r="SDD3" s="578"/>
      <c r="SDE3" s="578"/>
      <c r="SDF3" s="578"/>
      <c r="SDG3" s="578"/>
      <c r="SDH3" s="578"/>
      <c r="SDI3" s="578"/>
      <c r="SDJ3" s="578"/>
      <c r="SDK3" s="578"/>
      <c r="SDL3" s="578"/>
      <c r="SDM3" s="578"/>
      <c r="SDN3" s="578"/>
      <c r="SDO3" s="578"/>
      <c r="SDP3" s="578"/>
      <c r="SDQ3" s="578"/>
      <c r="SDR3" s="578"/>
      <c r="SDS3" s="578"/>
      <c r="SDT3" s="578"/>
      <c r="SDU3" s="578"/>
      <c r="SDV3" s="578"/>
      <c r="SDW3" s="578"/>
      <c r="SDX3" s="578"/>
      <c r="SDY3" s="578"/>
      <c r="SDZ3" s="578"/>
      <c r="SEA3" s="578"/>
      <c r="SEB3" s="578"/>
      <c r="SEC3" s="578"/>
      <c r="SED3" s="578"/>
      <c r="SEE3" s="578"/>
      <c r="SEF3" s="578"/>
      <c r="SEG3" s="578"/>
      <c r="SEH3" s="578"/>
      <c r="SEI3" s="578"/>
      <c r="SEJ3" s="578"/>
      <c r="SEK3" s="578"/>
      <c r="SEL3" s="578"/>
      <c r="SEM3" s="578"/>
      <c r="SEN3" s="578"/>
      <c r="SEO3" s="578"/>
      <c r="SEP3" s="578"/>
      <c r="SEQ3" s="578"/>
      <c r="SER3" s="578"/>
      <c r="SES3" s="578"/>
      <c r="SET3" s="578"/>
      <c r="SEU3" s="578"/>
      <c r="SEV3" s="578"/>
      <c r="SEW3" s="578"/>
      <c r="SEX3" s="578"/>
      <c r="SEY3" s="578"/>
      <c r="SEZ3" s="578"/>
      <c r="SFA3" s="578"/>
      <c r="SFB3" s="578"/>
      <c r="SFC3" s="578"/>
      <c r="SFD3" s="578"/>
      <c r="SFE3" s="578"/>
      <c r="SFF3" s="578"/>
      <c r="SFG3" s="578"/>
      <c r="SFH3" s="578"/>
      <c r="SFI3" s="578"/>
      <c r="SFJ3" s="578"/>
      <c r="SFK3" s="578"/>
      <c r="SFL3" s="578"/>
      <c r="SFM3" s="578"/>
      <c r="SFN3" s="578"/>
      <c r="SFO3" s="578"/>
      <c r="SFP3" s="578"/>
      <c r="SFQ3" s="578"/>
      <c r="SFR3" s="578"/>
      <c r="SFS3" s="578"/>
      <c r="SFT3" s="578"/>
      <c r="SFU3" s="578"/>
      <c r="SFV3" s="578"/>
      <c r="SFW3" s="578"/>
      <c r="SFX3" s="578"/>
      <c r="SFY3" s="578"/>
      <c r="SFZ3" s="578"/>
      <c r="SGA3" s="578"/>
      <c r="SGB3" s="578"/>
      <c r="SGC3" s="578"/>
      <c r="SGD3" s="578"/>
      <c r="SGE3" s="578"/>
      <c r="SGF3" s="578"/>
      <c r="SGG3" s="578"/>
      <c r="SGH3" s="578"/>
      <c r="SGI3" s="578"/>
      <c r="SGJ3" s="578"/>
      <c r="SGK3" s="578"/>
      <c r="SGL3" s="578"/>
      <c r="SGM3" s="578"/>
      <c r="SGN3" s="578"/>
      <c r="SGO3" s="578"/>
      <c r="SGP3" s="578"/>
      <c r="SGQ3" s="578"/>
      <c r="SGR3" s="578"/>
      <c r="SGS3" s="578"/>
      <c r="SGT3" s="578"/>
      <c r="SGU3" s="578"/>
      <c r="SGV3" s="578"/>
      <c r="SGW3" s="578"/>
      <c r="SGX3" s="578"/>
      <c r="SGY3" s="578"/>
      <c r="SGZ3" s="578"/>
      <c r="SHA3" s="578"/>
      <c r="SHB3" s="578"/>
      <c r="SHC3" s="578"/>
      <c r="SHD3" s="578"/>
      <c r="SHE3" s="578"/>
      <c r="SHF3" s="578"/>
      <c r="SHG3" s="578"/>
      <c r="SHH3" s="578"/>
      <c r="SHI3" s="578"/>
      <c r="SHJ3" s="578"/>
      <c r="SHK3" s="578"/>
      <c r="SHL3" s="578"/>
      <c r="SHM3" s="578"/>
      <c r="SHN3" s="578"/>
      <c r="SHO3" s="578"/>
      <c r="SHP3" s="578"/>
      <c r="SHQ3" s="578"/>
      <c r="SHR3" s="578"/>
      <c r="SHS3" s="578"/>
      <c r="SHT3" s="578"/>
      <c r="SHU3" s="578"/>
      <c r="SHV3" s="578"/>
      <c r="SHW3" s="578"/>
      <c r="SHX3" s="578"/>
      <c r="SHY3" s="578"/>
      <c r="SHZ3" s="578"/>
      <c r="SIA3" s="578"/>
      <c r="SIB3" s="578"/>
      <c r="SIC3" s="578"/>
      <c r="SID3" s="578"/>
      <c r="SIE3" s="578"/>
      <c r="SIF3" s="578"/>
      <c r="SIG3" s="578"/>
      <c r="SIH3" s="578"/>
      <c r="SII3" s="578"/>
      <c r="SIJ3" s="578"/>
      <c r="SIK3" s="578"/>
      <c r="SIL3" s="578"/>
      <c r="SIM3" s="578"/>
      <c r="SIN3" s="578"/>
      <c r="SIO3" s="578"/>
      <c r="SIP3" s="578"/>
      <c r="SIQ3" s="578"/>
      <c r="SIR3" s="578"/>
      <c r="SIS3" s="578"/>
      <c r="SIT3" s="578"/>
      <c r="SIU3" s="578"/>
      <c r="SIV3" s="578"/>
      <c r="SIW3" s="578"/>
      <c r="SIX3" s="578"/>
      <c r="SIY3" s="578"/>
      <c r="SIZ3" s="578"/>
      <c r="SJA3" s="578"/>
      <c r="SJB3" s="578"/>
      <c r="SJC3" s="578"/>
      <c r="SJD3" s="578"/>
      <c r="SJE3" s="578"/>
      <c r="SJF3" s="578"/>
      <c r="SJG3" s="578"/>
      <c r="SJH3" s="578"/>
      <c r="SJI3" s="578"/>
      <c r="SJJ3" s="578"/>
      <c r="SJK3" s="578"/>
      <c r="SJL3" s="578"/>
      <c r="SJM3" s="578"/>
      <c r="SJN3" s="578"/>
      <c r="SJO3" s="578"/>
      <c r="SJP3" s="578"/>
      <c r="SJQ3" s="578"/>
      <c r="SJR3" s="578"/>
      <c r="SJS3" s="578"/>
      <c r="SJT3" s="578"/>
      <c r="SJU3" s="578"/>
      <c r="SJV3" s="578"/>
      <c r="SJW3" s="578"/>
      <c r="SJX3" s="578"/>
      <c r="SJY3" s="578"/>
      <c r="SJZ3" s="578"/>
      <c r="SKA3" s="578"/>
      <c r="SKB3" s="578"/>
      <c r="SKC3" s="578"/>
      <c r="SKD3" s="578"/>
      <c r="SKE3" s="578"/>
      <c r="SKF3" s="578"/>
      <c r="SKG3" s="578"/>
      <c r="SKH3" s="578"/>
      <c r="SKI3" s="578"/>
      <c r="SKJ3" s="578"/>
      <c r="SKK3" s="578"/>
      <c r="SKL3" s="578"/>
      <c r="SKM3" s="578"/>
      <c r="SKN3" s="578"/>
      <c r="SKO3" s="578"/>
      <c r="SKP3" s="578"/>
      <c r="SKQ3" s="578"/>
      <c r="SKR3" s="578"/>
      <c r="SKS3" s="578"/>
      <c r="SKT3" s="578"/>
      <c r="SKU3" s="578"/>
      <c r="SKV3" s="578"/>
      <c r="SKW3" s="578"/>
      <c r="SKX3" s="578"/>
      <c r="SKY3" s="578"/>
      <c r="SKZ3" s="578"/>
      <c r="SLA3" s="578"/>
      <c r="SLB3" s="578"/>
      <c r="SLC3" s="578"/>
      <c r="SLD3" s="578"/>
      <c r="SLE3" s="578"/>
      <c r="SLF3" s="578"/>
      <c r="SLG3" s="578"/>
      <c r="SLH3" s="578"/>
      <c r="SLI3" s="578"/>
      <c r="SLJ3" s="578"/>
      <c r="SLK3" s="578"/>
      <c r="SLL3" s="578"/>
      <c r="SLM3" s="578"/>
      <c r="SLN3" s="578"/>
      <c r="SLO3" s="578"/>
      <c r="SLP3" s="578"/>
      <c r="SLQ3" s="578"/>
      <c r="SLR3" s="578"/>
      <c r="SLS3" s="578"/>
      <c r="SLT3" s="578"/>
      <c r="SLU3" s="578"/>
      <c r="SLV3" s="578"/>
      <c r="SLW3" s="578"/>
      <c r="SLX3" s="578"/>
      <c r="SLY3" s="578"/>
      <c r="SLZ3" s="578"/>
      <c r="SMA3" s="578"/>
      <c r="SMB3" s="578"/>
      <c r="SMC3" s="578"/>
      <c r="SMD3" s="578"/>
      <c r="SME3" s="578"/>
      <c r="SMF3" s="578"/>
      <c r="SMG3" s="578"/>
      <c r="SMH3" s="578"/>
      <c r="SMI3" s="578"/>
      <c r="SMJ3" s="578"/>
      <c r="SMK3" s="578"/>
      <c r="SML3" s="578"/>
      <c r="SMM3" s="578"/>
      <c r="SMN3" s="578"/>
      <c r="SMO3" s="578"/>
      <c r="SMP3" s="578"/>
      <c r="SMQ3" s="578"/>
      <c r="SMR3" s="578"/>
      <c r="SMS3" s="578"/>
      <c r="SMT3" s="578"/>
      <c r="SMU3" s="578"/>
      <c r="SMV3" s="578"/>
      <c r="SMW3" s="578"/>
      <c r="SMX3" s="578"/>
      <c r="SMY3" s="578"/>
      <c r="SMZ3" s="578"/>
      <c r="SNA3" s="578"/>
      <c r="SNB3" s="578"/>
      <c r="SNC3" s="578"/>
      <c r="SND3" s="578"/>
      <c r="SNE3" s="578"/>
      <c r="SNF3" s="578"/>
      <c r="SNG3" s="578"/>
      <c r="SNH3" s="578"/>
      <c r="SNI3" s="578"/>
      <c r="SNJ3" s="578"/>
      <c r="SNK3" s="578"/>
      <c r="SNL3" s="578"/>
      <c r="SNM3" s="578"/>
      <c r="SNN3" s="578"/>
      <c r="SNO3" s="578"/>
      <c r="SNP3" s="578"/>
      <c r="SNQ3" s="578"/>
      <c r="SNR3" s="578"/>
      <c r="SNS3" s="578"/>
      <c r="SNT3" s="578"/>
      <c r="SNU3" s="578"/>
      <c r="SNV3" s="578"/>
      <c r="SNW3" s="578"/>
      <c r="SNX3" s="578"/>
      <c r="SNY3" s="578"/>
      <c r="SNZ3" s="578"/>
      <c r="SOA3" s="578"/>
      <c r="SOB3" s="578"/>
      <c r="SOC3" s="578"/>
      <c r="SOD3" s="578"/>
      <c r="SOE3" s="578"/>
      <c r="SOF3" s="578"/>
      <c r="SOG3" s="578"/>
      <c r="SOH3" s="578"/>
      <c r="SOI3" s="578"/>
      <c r="SOJ3" s="578"/>
      <c r="SOK3" s="578"/>
      <c r="SOL3" s="578"/>
      <c r="SOM3" s="578"/>
      <c r="SON3" s="578"/>
      <c r="SOO3" s="578"/>
      <c r="SOP3" s="578"/>
      <c r="SOQ3" s="578"/>
      <c r="SOR3" s="578"/>
      <c r="SOS3" s="578"/>
      <c r="SOT3" s="578"/>
      <c r="SOU3" s="578"/>
      <c r="SOV3" s="578"/>
      <c r="SOW3" s="578"/>
      <c r="SOX3" s="578"/>
      <c r="SOY3" s="578"/>
      <c r="SOZ3" s="578"/>
      <c r="SPA3" s="578"/>
      <c r="SPB3" s="578"/>
      <c r="SPC3" s="578"/>
      <c r="SPD3" s="578"/>
      <c r="SPE3" s="578"/>
      <c r="SPF3" s="578"/>
      <c r="SPG3" s="578"/>
      <c r="SPH3" s="578"/>
      <c r="SPI3" s="578"/>
      <c r="SPJ3" s="578"/>
      <c r="SPK3" s="578"/>
      <c r="SPL3" s="578"/>
      <c r="SPM3" s="578"/>
      <c r="SPN3" s="578"/>
      <c r="SPO3" s="578"/>
      <c r="SPP3" s="578"/>
      <c r="SPQ3" s="578"/>
      <c r="SPR3" s="578"/>
      <c r="SPS3" s="578"/>
      <c r="SPT3" s="578"/>
      <c r="SPU3" s="578"/>
      <c r="SPV3" s="578"/>
      <c r="SPW3" s="578"/>
      <c r="SPX3" s="578"/>
      <c r="SPY3" s="578"/>
      <c r="SPZ3" s="578"/>
      <c r="SQA3" s="578"/>
      <c r="SQB3" s="578"/>
      <c r="SQC3" s="578"/>
      <c r="SQD3" s="578"/>
      <c r="SQE3" s="578"/>
      <c r="SQF3" s="578"/>
      <c r="SQG3" s="578"/>
      <c r="SQH3" s="578"/>
      <c r="SQI3" s="578"/>
      <c r="SQJ3" s="578"/>
      <c r="SQK3" s="578"/>
      <c r="SQL3" s="578"/>
      <c r="SQM3" s="578"/>
      <c r="SQN3" s="578"/>
      <c r="SQO3" s="578"/>
      <c r="SQP3" s="578"/>
      <c r="SQQ3" s="578"/>
      <c r="SQR3" s="578"/>
      <c r="SQS3" s="578"/>
      <c r="SQT3" s="578"/>
      <c r="SQU3" s="578"/>
      <c r="SQV3" s="578"/>
      <c r="SQW3" s="578"/>
      <c r="SQX3" s="578"/>
      <c r="SQY3" s="578"/>
      <c r="SQZ3" s="578"/>
      <c r="SRA3" s="578"/>
      <c r="SRB3" s="578"/>
      <c r="SRC3" s="578"/>
      <c r="SRD3" s="578"/>
      <c r="SRE3" s="578"/>
      <c r="SRF3" s="578"/>
      <c r="SRG3" s="578"/>
      <c r="SRH3" s="578"/>
      <c r="SRI3" s="578"/>
      <c r="SRJ3" s="578"/>
      <c r="SRK3" s="578"/>
      <c r="SRL3" s="578"/>
      <c r="SRM3" s="578"/>
      <c r="SRN3" s="578"/>
      <c r="SRO3" s="578"/>
      <c r="SRP3" s="578"/>
      <c r="SRQ3" s="578"/>
      <c r="SRR3" s="578"/>
      <c r="SRS3" s="578"/>
      <c r="SRT3" s="578"/>
      <c r="SRU3" s="578"/>
      <c r="SRV3" s="578"/>
      <c r="SRW3" s="578"/>
      <c r="SRX3" s="578"/>
      <c r="SRY3" s="578"/>
      <c r="SRZ3" s="578"/>
      <c r="SSA3" s="578"/>
      <c r="SSB3" s="578"/>
      <c r="SSC3" s="578"/>
      <c r="SSD3" s="578"/>
      <c r="SSE3" s="578"/>
      <c r="SSF3" s="578"/>
      <c r="SSG3" s="578"/>
      <c r="SSH3" s="578"/>
      <c r="SSI3" s="578"/>
      <c r="SSJ3" s="578"/>
      <c r="SSK3" s="578"/>
      <c r="SSL3" s="578"/>
      <c r="SSM3" s="578"/>
      <c r="SSN3" s="578"/>
      <c r="SSO3" s="578"/>
      <c r="SSP3" s="578"/>
      <c r="SSQ3" s="578"/>
      <c r="SSR3" s="578"/>
      <c r="SSS3" s="578"/>
      <c r="SST3" s="578"/>
      <c r="SSU3" s="578"/>
      <c r="SSV3" s="578"/>
      <c r="SSW3" s="578"/>
      <c r="SSX3" s="578"/>
      <c r="SSY3" s="578"/>
      <c r="SSZ3" s="578"/>
      <c r="STA3" s="578"/>
      <c r="STB3" s="578"/>
      <c r="STC3" s="578"/>
      <c r="STD3" s="578"/>
      <c r="STE3" s="578"/>
      <c r="STF3" s="578"/>
      <c r="STG3" s="578"/>
      <c r="STH3" s="578"/>
      <c r="STI3" s="578"/>
      <c r="STJ3" s="578"/>
      <c r="STK3" s="578"/>
      <c r="STL3" s="578"/>
      <c r="STM3" s="578"/>
      <c r="STN3" s="578"/>
      <c r="STO3" s="578"/>
      <c r="STP3" s="578"/>
      <c r="STQ3" s="578"/>
      <c r="STR3" s="578"/>
      <c r="STS3" s="578"/>
      <c r="STT3" s="578"/>
      <c r="STU3" s="578"/>
      <c r="STV3" s="578"/>
      <c r="STW3" s="578"/>
      <c r="STX3" s="578"/>
      <c r="STY3" s="578"/>
      <c r="STZ3" s="578"/>
      <c r="SUA3" s="578"/>
      <c r="SUB3" s="578"/>
      <c r="SUC3" s="578"/>
      <c r="SUD3" s="578"/>
      <c r="SUE3" s="578"/>
      <c r="SUF3" s="578"/>
      <c r="SUG3" s="578"/>
      <c r="SUH3" s="578"/>
      <c r="SUI3" s="578"/>
      <c r="SUJ3" s="578"/>
      <c r="SUK3" s="578"/>
      <c r="SUL3" s="578"/>
      <c r="SUM3" s="578"/>
      <c r="SUN3" s="578"/>
      <c r="SUO3" s="578"/>
      <c r="SUP3" s="578"/>
      <c r="SUQ3" s="578"/>
      <c r="SUR3" s="578"/>
      <c r="SUS3" s="578"/>
      <c r="SUT3" s="578"/>
      <c r="SUU3" s="578"/>
      <c r="SUV3" s="578"/>
      <c r="SUW3" s="578"/>
      <c r="SUX3" s="578"/>
      <c r="SUY3" s="578"/>
      <c r="SUZ3" s="578"/>
      <c r="SVA3" s="578"/>
      <c r="SVB3" s="578"/>
      <c r="SVC3" s="578"/>
      <c r="SVD3" s="578"/>
      <c r="SVE3" s="578"/>
      <c r="SVF3" s="578"/>
      <c r="SVG3" s="578"/>
      <c r="SVH3" s="578"/>
      <c r="SVI3" s="578"/>
      <c r="SVJ3" s="578"/>
      <c r="SVK3" s="578"/>
      <c r="SVL3" s="578"/>
      <c r="SVM3" s="578"/>
      <c r="SVN3" s="578"/>
      <c r="SVO3" s="578"/>
      <c r="SVP3" s="578"/>
      <c r="SVQ3" s="578"/>
      <c r="SVR3" s="578"/>
      <c r="SVS3" s="578"/>
      <c r="SVT3" s="578"/>
      <c r="SVU3" s="578"/>
      <c r="SVV3" s="578"/>
      <c r="SVW3" s="578"/>
      <c r="SVX3" s="578"/>
      <c r="SVY3" s="578"/>
      <c r="SVZ3" s="578"/>
      <c r="SWA3" s="578"/>
      <c r="SWB3" s="578"/>
      <c r="SWC3" s="578"/>
      <c r="SWD3" s="578"/>
      <c r="SWE3" s="578"/>
      <c r="SWF3" s="578"/>
      <c r="SWG3" s="578"/>
      <c r="SWH3" s="578"/>
      <c r="SWI3" s="578"/>
      <c r="SWJ3" s="578"/>
      <c r="SWK3" s="578"/>
      <c r="SWL3" s="578"/>
      <c r="SWM3" s="578"/>
      <c r="SWN3" s="578"/>
      <c r="SWO3" s="578"/>
      <c r="SWP3" s="578"/>
      <c r="SWQ3" s="578"/>
      <c r="SWR3" s="578"/>
      <c r="SWS3" s="578"/>
      <c r="SWT3" s="578"/>
      <c r="SWU3" s="578"/>
      <c r="SWV3" s="578"/>
      <c r="SWW3" s="578"/>
      <c r="SWX3" s="578"/>
      <c r="SWY3" s="578"/>
      <c r="SWZ3" s="578"/>
      <c r="SXA3" s="578"/>
      <c r="SXB3" s="578"/>
      <c r="SXC3" s="578"/>
      <c r="SXD3" s="578"/>
      <c r="SXE3" s="578"/>
      <c r="SXF3" s="578"/>
      <c r="SXG3" s="578"/>
      <c r="SXH3" s="578"/>
      <c r="SXI3" s="578"/>
      <c r="SXJ3" s="578"/>
      <c r="SXK3" s="578"/>
      <c r="SXL3" s="578"/>
      <c r="SXM3" s="578"/>
      <c r="SXN3" s="578"/>
      <c r="SXO3" s="578"/>
      <c r="SXP3" s="578"/>
      <c r="SXQ3" s="578"/>
      <c r="SXR3" s="578"/>
      <c r="SXS3" s="578"/>
      <c r="SXT3" s="578"/>
      <c r="SXU3" s="578"/>
      <c r="SXV3" s="578"/>
      <c r="SXW3" s="578"/>
      <c r="SXX3" s="578"/>
      <c r="SXY3" s="578"/>
      <c r="SXZ3" s="578"/>
      <c r="SYA3" s="578"/>
      <c r="SYB3" s="578"/>
      <c r="SYC3" s="578"/>
      <c r="SYD3" s="578"/>
      <c r="SYE3" s="578"/>
      <c r="SYF3" s="578"/>
      <c r="SYG3" s="578"/>
      <c r="SYH3" s="578"/>
      <c r="SYI3" s="578"/>
      <c r="SYJ3" s="578"/>
      <c r="SYK3" s="578"/>
      <c r="SYL3" s="578"/>
      <c r="SYM3" s="578"/>
      <c r="SYN3" s="578"/>
      <c r="SYO3" s="578"/>
      <c r="SYP3" s="578"/>
      <c r="SYQ3" s="578"/>
      <c r="SYR3" s="578"/>
      <c r="SYS3" s="578"/>
      <c r="SYT3" s="578"/>
      <c r="SYU3" s="578"/>
      <c r="SYV3" s="578"/>
      <c r="SYW3" s="578"/>
      <c r="SYX3" s="578"/>
      <c r="SYY3" s="578"/>
      <c r="SYZ3" s="578"/>
      <c r="SZA3" s="578"/>
      <c r="SZB3" s="578"/>
      <c r="SZC3" s="578"/>
      <c r="SZD3" s="578"/>
      <c r="SZE3" s="578"/>
      <c r="SZF3" s="578"/>
      <c r="SZG3" s="578"/>
      <c r="SZH3" s="578"/>
      <c r="SZI3" s="578"/>
      <c r="SZJ3" s="578"/>
      <c r="SZK3" s="578"/>
      <c r="SZL3" s="578"/>
      <c r="SZM3" s="578"/>
      <c r="SZN3" s="578"/>
      <c r="SZO3" s="578"/>
      <c r="SZP3" s="578"/>
      <c r="SZQ3" s="578"/>
      <c r="SZR3" s="578"/>
      <c r="SZS3" s="578"/>
      <c r="SZT3" s="578"/>
      <c r="SZU3" s="578"/>
      <c r="SZV3" s="578"/>
      <c r="SZW3" s="578"/>
      <c r="SZX3" s="578"/>
      <c r="SZY3" s="578"/>
      <c r="SZZ3" s="578"/>
      <c r="TAA3" s="578"/>
      <c r="TAB3" s="578"/>
      <c r="TAC3" s="578"/>
      <c r="TAD3" s="578"/>
      <c r="TAE3" s="578"/>
      <c r="TAF3" s="578"/>
      <c r="TAG3" s="578"/>
      <c r="TAH3" s="578"/>
      <c r="TAI3" s="578"/>
      <c r="TAJ3" s="578"/>
      <c r="TAK3" s="578"/>
      <c r="TAL3" s="578"/>
      <c r="TAM3" s="578"/>
      <c r="TAN3" s="578"/>
      <c r="TAO3" s="578"/>
      <c r="TAP3" s="578"/>
      <c r="TAQ3" s="578"/>
      <c r="TAR3" s="578"/>
      <c r="TAS3" s="578"/>
      <c r="TAT3" s="578"/>
      <c r="TAU3" s="578"/>
      <c r="TAV3" s="578"/>
      <c r="TAW3" s="578"/>
      <c r="TAX3" s="578"/>
      <c r="TAY3" s="578"/>
      <c r="TAZ3" s="578"/>
      <c r="TBA3" s="578"/>
      <c r="TBB3" s="578"/>
      <c r="TBC3" s="578"/>
      <c r="TBD3" s="578"/>
      <c r="TBE3" s="578"/>
      <c r="TBF3" s="578"/>
      <c r="TBG3" s="578"/>
      <c r="TBH3" s="578"/>
      <c r="TBI3" s="578"/>
      <c r="TBJ3" s="578"/>
      <c r="TBK3" s="578"/>
      <c r="TBL3" s="578"/>
      <c r="TBM3" s="578"/>
      <c r="TBN3" s="578"/>
      <c r="TBO3" s="578"/>
      <c r="TBP3" s="578"/>
      <c r="TBQ3" s="578"/>
      <c r="TBR3" s="578"/>
      <c r="TBS3" s="578"/>
      <c r="TBT3" s="578"/>
      <c r="TBU3" s="578"/>
      <c r="TBV3" s="578"/>
      <c r="TBW3" s="578"/>
      <c r="TBX3" s="578"/>
      <c r="TBY3" s="578"/>
      <c r="TBZ3" s="578"/>
      <c r="TCA3" s="578"/>
      <c r="TCB3" s="578"/>
      <c r="TCC3" s="578"/>
      <c r="TCD3" s="578"/>
      <c r="TCE3" s="578"/>
      <c r="TCF3" s="578"/>
      <c r="TCG3" s="578"/>
      <c r="TCH3" s="578"/>
      <c r="TCI3" s="578"/>
      <c r="TCJ3" s="578"/>
      <c r="TCK3" s="578"/>
      <c r="TCL3" s="578"/>
      <c r="TCM3" s="578"/>
      <c r="TCN3" s="578"/>
      <c r="TCO3" s="578"/>
      <c r="TCP3" s="578"/>
      <c r="TCQ3" s="578"/>
      <c r="TCR3" s="578"/>
      <c r="TCS3" s="578"/>
      <c r="TCT3" s="578"/>
      <c r="TCU3" s="578"/>
      <c r="TCV3" s="578"/>
      <c r="TCW3" s="578"/>
      <c r="TCX3" s="578"/>
      <c r="TCY3" s="578"/>
      <c r="TCZ3" s="578"/>
      <c r="TDA3" s="578"/>
      <c r="TDB3" s="578"/>
      <c r="TDC3" s="578"/>
      <c r="TDD3" s="578"/>
      <c r="TDE3" s="578"/>
      <c r="TDF3" s="578"/>
      <c r="TDG3" s="578"/>
      <c r="TDH3" s="578"/>
      <c r="TDI3" s="578"/>
      <c r="TDJ3" s="578"/>
      <c r="TDK3" s="578"/>
      <c r="TDL3" s="578"/>
      <c r="TDM3" s="578"/>
      <c r="TDN3" s="578"/>
      <c r="TDO3" s="578"/>
      <c r="TDP3" s="578"/>
      <c r="TDQ3" s="578"/>
      <c r="TDR3" s="578"/>
      <c r="TDS3" s="578"/>
      <c r="TDT3" s="578"/>
      <c r="TDU3" s="578"/>
      <c r="TDV3" s="578"/>
      <c r="TDW3" s="578"/>
      <c r="TDX3" s="578"/>
      <c r="TDY3" s="578"/>
      <c r="TDZ3" s="578"/>
      <c r="TEA3" s="578"/>
      <c r="TEB3" s="578"/>
      <c r="TEC3" s="578"/>
      <c r="TED3" s="578"/>
      <c r="TEE3" s="578"/>
      <c r="TEF3" s="578"/>
      <c r="TEG3" s="578"/>
      <c r="TEH3" s="578"/>
      <c r="TEI3" s="578"/>
      <c r="TEJ3" s="578"/>
      <c r="TEK3" s="578"/>
      <c r="TEL3" s="578"/>
      <c r="TEM3" s="578"/>
      <c r="TEN3" s="578"/>
      <c r="TEO3" s="578"/>
      <c r="TEP3" s="578"/>
      <c r="TEQ3" s="578"/>
      <c r="TER3" s="578"/>
      <c r="TES3" s="578"/>
      <c r="TET3" s="578"/>
      <c r="TEU3" s="578"/>
      <c r="TEV3" s="578"/>
      <c r="TEW3" s="578"/>
      <c r="TEX3" s="578"/>
      <c r="TEY3" s="578"/>
      <c r="TEZ3" s="578"/>
      <c r="TFA3" s="578"/>
      <c r="TFB3" s="578"/>
      <c r="TFC3" s="578"/>
      <c r="TFD3" s="578"/>
      <c r="TFE3" s="578"/>
      <c r="TFF3" s="578"/>
      <c r="TFG3" s="578"/>
      <c r="TFH3" s="578"/>
      <c r="TFI3" s="578"/>
      <c r="TFJ3" s="578"/>
      <c r="TFK3" s="578"/>
      <c r="TFL3" s="578"/>
      <c r="TFM3" s="578"/>
      <c r="TFN3" s="578"/>
      <c r="TFO3" s="578"/>
      <c r="TFP3" s="578"/>
      <c r="TFQ3" s="578"/>
      <c r="TFR3" s="578"/>
      <c r="TFS3" s="578"/>
      <c r="TFT3" s="578"/>
      <c r="TFU3" s="578"/>
      <c r="TFV3" s="578"/>
      <c r="TFW3" s="578"/>
      <c r="TFX3" s="578"/>
      <c r="TFY3" s="578"/>
      <c r="TFZ3" s="578"/>
      <c r="TGA3" s="578"/>
      <c r="TGB3" s="578"/>
      <c r="TGC3" s="578"/>
      <c r="TGD3" s="578"/>
      <c r="TGE3" s="578"/>
      <c r="TGF3" s="578"/>
      <c r="TGG3" s="578"/>
      <c r="TGH3" s="578"/>
      <c r="TGI3" s="578"/>
      <c r="TGJ3" s="578"/>
      <c r="TGK3" s="578"/>
      <c r="TGL3" s="578"/>
      <c r="TGM3" s="578"/>
      <c r="TGN3" s="578"/>
      <c r="TGO3" s="578"/>
      <c r="TGP3" s="578"/>
      <c r="TGQ3" s="578"/>
      <c r="TGR3" s="578"/>
      <c r="TGS3" s="578"/>
      <c r="TGT3" s="578"/>
      <c r="TGU3" s="578"/>
      <c r="TGV3" s="578"/>
      <c r="TGW3" s="578"/>
      <c r="TGX3" s="578"/>
      <c r="TGY3" s="578"/>
      <c r="TGZ3" s="578"/>
      <c r="THA3" s="578"/>
      <c r="THB3" s="578"/>
      <c r="THC3" s="578"/>
      <c r="THD3" s="578"/>
      <c r="THE3" s="578"/>
      <c r="THF3" s="578"/>
      <c r="THG3" s="578"/>
      <c r="THH3" s="578"/>
      <c r="THI3" s="578"/>
      <c r="THJ3" s="578"/>
      <c r="THK3" s="578"/>
      <c r="THL3" s="578"/>
      <c r="THM3" s="578"/>
      <c r="THN3" s="578"/>
      <c r="THO3" s="578"/>
      <c r="THP3" s="578"/>
      <c r="THQ3" s="578"/>
      <c r="THR3" s="578"/>
      <c r="THS3" s="578"/>
      <c r="THT3" s="578"/>
      <c r="THU3" s="578"/>
      <c r="THV3" s="578"/>
      <c r="THW3" s="578"/>
      <c r="THX3" s="578"/>
      <c r="THY3" s="578"/>
      <c r="THZ3" s="578"/>
      <c r="TIA3" s="578"/>
      <c r="TIB3" s="578"/>
      <c r="TIC3" s="578"/>
      <c r="TID3" s="578"/>
      <c r="TIE3" s="578"/>
      <c r="TIF3" s="578"/>
      <c r="TIG3" s="578"/>
      <c r="TIH3" s="578"/>
      <c r="TII3" s="578"/>
      <c r="TIJ3" s="578"/>
      <c r="TIK3" s="578"/>
      <c r="TIL3" s="578"/>
      <c r="TIM3" s="578"/>
      <c r="TIN3" s="578"/>
      <c r="TIO3" s="578"/>
      <c r="TIP3" s="578"/>
      <c r="TIQ3" s="578"/>
      <c r="TIR3" s="578"/>
      <c r="TIS3" s="578"/>
      <c r="TIT3" s="578"/>
      <c r="TIU3" s="578"/>
      <c r="TIV3" s="578"/>
      <c r="TIW3" s="578"/>
      <c r="TIX3" s="578"/>
      <c r="TIY3" s="578"/>
      <c r="TIZ3" s="578"/>
      <c r="TJA3" s="578"/>
      <c r="TJB3" s="578"/>
      <c r="TJC3" s="578"/>
      <c r="TJD3" s="578"/>
      <c r="TJE3" s="578"/>
      <c r="TJF3" s="578"/>
      <c r="TJG3" s="578"/>
      <c r="TJH3" s="578"/>
      <c r="TJI3" s="578"/>
      <c r="TJJ3" s="578"/>
      <c r="TJK3" s="578"/>
      <c r="TJL3" s="578"/>
      <c r="TJM3" s="578"/>
      <c r="TJN3" s="578"/>
      <c r="TJO3" s="578"/>
      <c r="TJP3" s="578"/>
      <c r="TJQ3" s="578"/>
      <c r="TJR3" s="578"/>
      <c r="TJS3" s="578"/>
      <c r="TJT3" s="578"/>
      <c r="TJU3" s="578"/>
      <c r="TJV3" s="578"/>
      <c r="TJW3" s="578"/>
      <c r="TJX3" s="578"/>
      <c r="TJY3" s="578"/>
      <c r="TJZ3" s="578"/>
      <c r="TKA3" s="578"/>
      <c r="TKB3" s="578"/>
      <c r="TKC3" s="578"/>
      <c r="TKD3" s="578"/>
      <c r="TKE3" s="578"/>
      <c r="TKF3" s="578"/>
      <c r="TKG3" s="578"/>
      <c r="TKH3" s="578"/>
      <c r="TKI3" s="578"/>
      <c r="TKJ3" s="578"/>
      <c r="TKK3" s="578"/>
      <c r="TKL3" s="578"/>
      <c r="TKM3" s="578"/>
      <c r="TKN3" s="578"/>
      <c r="TKO3" s="578"/>
      <c r="TKP3" s="578"/>
      <c r="TKQ3" s="578"/>
      <c r="TKR3" s="578"/>
      <c r="TKS3" s="578"/>
      <c r="TKT3" s="578"/>
      <c r="TKU3" s="578"/>
      <c r="TKV3" s="578"/>
      <c r="TKW3" s="578"/>
      <c r="TKX3" s="578"/>
      <c r="TKY3" s="578"/>
      <c r="TKZ3" s="578"/>
      <c r="TLA3" s="578"/>
      <c r="TLB3" s="578"/>
      <c r="TLC3" s="578"/>
      <c r="TLD3" s="578"/>
      <c r="TLE3" s="578"/>
      <c r="TLF3" s="578"/>
      <c r="TLG3" s="578"/>
      <c r="TLH3" s="578"/>
      <c r="TLI3" s="578"/>
      <c r="TLJ3" s="578"/>
      <c r="TLK3" s="578"/>
      <c r="TLL3" s="578"/>
      <c r="TLM3" s="578"/>
      <c r="TLN3" s="578"/>
      <c r="TLO3" s="578"/>
      <c r="TLP3" s="578"/>
      <c r="TLQ3" s="578"/>
      <c r="TLR3" s="578"/>
      <c r="TLS3" s="578"/>
      <c r="TLT3" s="578"/>
      <c r="TLU3" s="578"/>
      <c r="TLV3" s="578"/>
      <c r="TLW3" s="578"/>
      <c r="TLX3" s="578"/>
      <c r="TLY3" s="578"/>
      <c r="TLZ3" s="578"/>
      <c r="TMA3" s="578"/>
      <c r="TMB3" s="578"/>
      <c r="TMC3" s="578"/>
      <c r="TMD3" s="578"/>
      <c r="TME3" s="578"/>
      <c r="TMF3" s="578"/>
      <c r="TMG3" s="578"/>
      <c r="TMH3" s="578"/>
      <c r="TMI3" s="578"/>
      <c r="TMJ3" s="578"/>
      <c r="TMK3" s="578"/>
      <c r="TML3" s="578"/>
      <c r="TMM3" s="578"/>
      <c r="TMN3" s="578"/>
      <c r="TMO3" s="578"/>
      <c r="TMP3" s="578"/>
      <c r="TMQ3" s="578"/>
      <c r="TMR3" s="578"/>
      <c r="TMS3" s="578"/>
      <c r="TMT3" s="578"/>
      <c r="TMU3" s="578"/>
      <c r="TMV3" s="578"/>
      <c r="TMW3" s="578"/>
      <c r="TMX3" s="578"/>
      <c r="TMY3" s="578"/>
      <c r="TMZ3" s="578"/>
      <c r="TNA3" s="578"/>
      <c r="TNB3" s="578"/>
      <c r="TNC3" s="578"/>
      <c r="TND3" s="578"/>
      <c r="TNE3" s="578"/>
      <c r="TNF3" s="578"/>
      <c r="TNG3" s="578"/>
      <c r="TNH3" s="578"/>
      <c r="TNI3" s="578"/>
      <c r="TNJ3" s="578"/>
      <c r="TNK3" s="578"/>
      <c r="TNL3" s="578"/>
      <c r="TNM3" s="578"/>
      <c r="TNN3" s="578"/>
      <c r="TNO3" s="578"/>
      <c r="TNP3" s="578"/>
      <c r="TNQ3" s="578"/>
      <c r="TNR3" s="578"/>
      <c r="TNS3" s="578"/>
      <c r="TNT3" s="578"/>
      <c r="TNU3" s="578"/>
      <c r="TNV3" s="578"/>
      <c r="TNW3" s="578"/>
      <c r="TNX3" s="578"/>
      <c r="TNY3" s="578"/>
      <c r="TNZ3" s="578"/>
      <c r="TOA3" s="578"/>
      <c r="TOB3" s="578"/>
      <c r="TOC3" s="578"/>
      <c r="TOD3" s="578"/>
      <c r="TOE3" s="578"/>
      <c r="TOF3" s="578"/>
      <c r="TOG3" s="578"/>
      <c r="TOH3" s="578"/>
      <c r="TOI3" s="578"/>
      <c r="TOJ3" s="578"/>
      <c r="TOK3" s="578"/>
      <c r="TOL3" s="578"/>
      <c r="TOM3" s="578"/>
      <c r="TON3" s="578"/>
      <c r="TOO3" s="578"/>
      <c r="TOP3" s="578"/>
      <c r="TOQ3" s="578"/>
      <c r="TOR3" s="578"/>
      <c r="TOS3" s="578"/>
      <c r="TOT3" s="578"/>
      <c r="TOU3" s="578"/>
      <c r="TOV3" s="578"/>
      <c r="TOW3" s="578"/>
      <c r="TOX3" s="578"/>
      <c r="TOY3" s="578"/>
      <c r="TOZ3" s="578"/>
      <c r="TPA3" s="578"/>
      <c r="TPB3" s="578"/>
      <c r="TPC3" s="578"/>
      <c r="TPD3" s="578"/>
      <c r="TPE3" s="578"/>
      <c r="TPF3" s="578"/>
      <c r="TPG3" s="578"/>
      <c r="TPH3" s="578"/>
      <c r="TPI3" s="578"/>
      <c r="TPJ3" s="578"/>
      <c r="TPK3" s="578"/>
      <c r="TPL3" s="578"/>
      <c r="TPM3" s="578"/>
      <c r="TPN3" s="578"/>
      <c r="TPO3" s="578"/>
      <c r="TPP3" s="578"/>
      <c r="TPQ3" s="578"/>
      <c r="TPR3" s="578"/>
      <c r="TPS3" s="578"/>
      <c r="TPT3" s="578"/>
      <c r="TPU3" s="578"/>
      <c r="TPV3" s="578"/>
      <c r="TPW3" s="578"/>
      <c r="TPX3" s="578"/>
      <c r="TPY3" s="578"/>
      <c r="TPZ3" s="578"/>
      <c r="TQA3" s="578"/>
      <c r="TQB3" s="578"/>
      <c r="TQC3" s="578"/>
      <c r="TQD3" s="578"/>
      <c r="TQE3" s="578"/>
      <c r="TQF3" s="578"/>
      <c r="TQG3" s="578"/>
      <c r="TQH3" s="578"/>
      <c r="TQI3" s="578"/>
      <c r="TQJ3" s="578"/>
      <c r="TQK3" s="578"/>
      <c r="TQL3" s="578"/>
      <c r="TQM3" s="578"/>
      <c r="TQN3" s="578"/>
      <c r="TQO3" s="578"/>
      <c r="TQP3" s="578"/>
      <c r="TQQ3" s="578"/>
      <c r="TQR3" s="578"/>
      <c r="TQS3" s="578"/>
      <c r="TQT3" s="578"/>
      <c r="TQU3" s="578"/>
      <c r="TQV3" s="578"/>
      <c r="TQW3" s="578"/>
      <c r="TQX3" s="578"/>
      <c r="TQY3" s="578"/>
      <c r="TQZ3" s="578"/>
      <c r="TRA3" s="578"/>
      <c r="TRB3" s="578"/>
      <c r="TRC3" s="578"/>
      <c r="TRD3" s="578"/>
      <c r="TRE3" s="578"/>
      <c r="TRF3" s="578"/>
      <c r="TRG3" s="578"/>
      <c r="TRH3" s="578"/>
      <c r="TRI3" s="578"/>
      <c r="TRJ3" s="578"/>
      <c r="TRK3" s="578"/>
      <c r="TRL3" s="578"/>
      <c r="TRM3" s="578"/>
      <c r="TRN3" s="578"/>
      <c r="TRO3" s="578"/>
      <c r="TRP3" s="578"/>
      <c r="TRQ3" s="578"/>
      <c r="TRR3" s="578"/>
      <c r="TRS3" s="578"/>
      <c r="TRT3" s="578"/>
      <c r="TRU3" s="578"/>
      <c r="TRV3" s="578"/>
      <c r="TRW3" s="578"/>
      <c r="TRX3" s="578"/>
      <c r="TRY3" s="578"/>
      <c r="TRZ3" s="578"/>
      <c r="TSA3" s="578"/>
      <c r="TSB3" s="578"/>
      <c r="TSC3" s="578"/>
      <c r="TSD3" s="578"/>
      <c r="TSE3" s="578"/>
      <c r="TSF3" s="578"/>
      <c r="TSG3" s="578"/>
      <c r="TSH3" s="578"/>
      <c r="TSI3" s="578"/>
      <c r="TSJ3" s="578"/>
      <c r="TSK3" s="578"/>
      <c r="TSL3" s="578"/>
      <c r="TSM3" s="578"/>
      <c r="TSN3" s="578"/>
      <c r="TSO3" s="578"/>
      <c r="TSP3" s="578"/>
      <c r="TSQ3" s="578"/>
      <c r="TSR3" s="578"/>
      <c r="TSS3" s="578"/>
      <c r="TST3" s="578"/>
      <c r="TSU3" s="578"/>
      <c r="TSV3" s="578"/>
      <c r="TSW3" s="578"/>
      <c r="TSX3" s="578"/>
      <c r="TSY3" s="578"/>
      <c r="TSZ3" s="578"/>
      <c r="TTA3" s="578"/>
      <c r="TTB3" s="578"/>
      <c r="TTC3" s="578"/>
      <c r="TTD3" s="578"/>
      <c r="TTE3" s="578"/>
      <c r="TTF3" s="578"/>
      <c r="TTG3" s="578"/>
      <c r="TTH3" s="578"/>
      <c r="TTI3" s="578"/>
      <c r="TTJ3" s="578"/>
      <c r="TTK3" s="578"/>
      <c r="TTL3" s="578"/>
      <c r="TTM3" s="578"/>
      <c r="TTN3" s="578"/>
      <c r="TTO3" s="578"/>
      <c r="TTP3" s="578"/>
      <c r="TTQ3" s="578"/>
      <c r="TTR3" s="578"/>
      <c r="TTS3" s="578"/>
      <c r="TTT3" s="578"/>
      <c r="TTU3" s="578"/>
      <c r="TTV3" s="578"/>
      <c r="TTW3" s="578"/>
      <c r="TTX3" s="578"/>
      <c r="TTY3" s="578"/>
      <c r="TTZ3" s="578"/>
      <c r="TUA3" s="578"/>
      <c r="TUB3" s="578"/>
      <c r="TUC3" s="578"/>
      <c r="TUD3" s="578"/>
      <c r="TUE3" s="578"/>
      <c r="TUF3" s="578"/>
      <c r="TUG3" s="578"/>
      <c r="TUH3" s="578"/>
      <c r="TUI3" s="578"/>
      <c r="TUJ3" s="578"/>
      <c r="TUK3" s="578"/>
      <c r="TUL3" s="578"/>
      <c r="TUM3" s="578"/>
      <c r="TUN3" s="578"/>
      <c r="TUO3" s="578"/>
      <c r="TUP3" s="578"/>
      <c r="TUQ3" s="578"/>
      <c r="TUR3" s="578"/>
      <c r="TUS3" s="578"/>
      <c r="TUT3" s="578"/>
      <c r="TUU3" s="578"/>
      <c r="TUV3" s="578"/>
      <c r="TUW3" s="578"/>
      <c r="TUX3" s="578"/>
      <c r="TUY3" s="578"/>
      <c r="TUZ3" s="578"/>
      <c r="TVA3" s="578"/>
      <c r="TVB3" s="578"/>
      <c r="TVC3" s="578"/>
      <c r="TVD3" s="578"/>
      <c r="TVE3" s="578"/>
      <c r="TVF3" s="578"/>
      <c r="TVG3" s="578"/>
      <c r="TVH3" s="578"/>
      <c r="TVI3" s="578"/>
      <c r="TVJ3" s="578"/>
      <c r="TVK3" s="578"/>
      <c r="TVL3" s="578"/>
      <c r="TVM3" s="578"/>
      <c r="TVN3" s="578"/>
      <c r="TVO3" s="578"/>
      <c r="TVP3" s="578"/>
      <c r="TVQ3" s="578"/>
      <c r="TVR3" s="578"/>
      <c r="TVS3" s="578"/>
      <c r="TVT3" s="578"/>
      <c r="TVU3" s="578"/>
      <c r="TVV3" s="578"/>
      <c r="TVW3" s="578"/>
      <c r="TVX3" s="578"/>
      <c r="TVY3" s="578"/>
      <c r="TVZ3" s="578"/>
      <c r="TWA3" s="578"/>
      <c r="TWB3" s="578"/>
      <c r="TWC3" s="578"/>
      <c r="TWD3" s="578"/>
      <c r="TWE3" s="578"/>
      <c r="TWF3" s="578"/>
      <c r="TWG3" s="578"/>
      <c r="TWH3" s="578"/>
      <c r="TWI3" s="578"/>
      <c r="TWJ3" s="578"/>
      <c r="TWK3" s="578"/>
      <c r="TWL3" s="578"/>
      <c r="TWM3" s="578"/>
      <c r="TWN3" s="578"/>
      <c r="TWO3" s="578"/>
      <c r="TWP3" s="578"/>
      <c r="TWQ3" s="578"/>
      <c r="TWR3" s="578"/>
      <c r="TWS3" s="578"/>
      <c r="TWT3" s="578"/>
      <c r="TWU3" s="578"/>
      <c r="TWV3" s="578"/>
      <c r="TWW3" s="578"/>
      <c r="TWX3" s="578"/>
      <c r="TWY3" s="578"/>
      <c r="TWZ3" s="578"/>
      <c r="TXA3" s="578"/>
      <c r="TXB3" s="578"/>
      <c r="TXC3" s="578"/>
      <c r="TXD3" s="578"/>
      <c r="TXE3" s="578"/>
      <c r="TXF3" s="578"/>
      <c r="TXG3" s="578"/>
      <c r="TXH3" s="578"/>
      <c r="TXI3" s="578"/>
      <c r="TXJ3" s="578"/>
      <c r="TXK3" s="578"/>
      <c r="TXL3" s="578"/>
      <c r="TXM3" s="578"/>
      <c r="TXN3" s="578"/>
      <c r="TXO3" s="578"/>
      <c r="TXP3" s="578"/>
      <c r="TXQ3" s="578"/>
      <c r="TXR3" s="578"/>
      <c r="TXS3" s="578"/>
      <c r="TXT3" s="578"/>
      <c r="TXU3" s="578"/>
      <c r="TXV3" s="578"/>
      <c r="TXW3" s="578"/>
      <c r="TXX3" s="578"/>
      <c r="TXY3" s="578"/>
      <c r="TXZ3" s="578"/>
      <c r="TYA3" s="578"/>
      <c r="TYB3" s="578"/>
      <c r="TYC3" s="578"/>
      <c r="TYD3" s="578"/>
      <c r="TYE3" s="578"/>
      <c r="TYF3" s="578"/>
      <c r="TYG3" s="578"/>
      <c r="TYH3" s="578"/>
      <c r="TYI3" s="578"/>
      <c r="TYJ3" s="578"/>
      <c r="TYK3" s="578"/>
      <c r="TYL3" s="578"/>
      <c r="TYM3" s="578"/>
      <c r="TYN3" s="578"/>
      <c r="TYO3" s="578"/>
      <c r="TYP3" s="578"/>
      <c r="TYQ3" s="578"/>
      <c r="TYR3" s="578"/>
      <c r="TYS3" s="578"/>
      <c r="TYT3" s="578"/>
      <c r="TYU3" s="578"/>
      <c r="TYV3" s="578"/>
      <c r="TYW3" s="578"/>
      <c r="TYX3" s="578"/>
      <c r="TYY3" s="578"/>
      <c r="TYZ3" s="578"/>
      <c r="TZA3" s="578"/>
      <c r="TZB3" s="578"/>
      <c r="TZC3" s="578"/>
      <c r="TZD3" s="578"/>
      <c r="TZE3" s="578"/>
      <c r="TZF3" s="578"/>
      <c r="TZG3" s="578"/>
      <c r="TZH3" s="578"/>
      <c r="TZI3" s="578"/>
      <c r="TZJ3" s="578"/>
      <c r="TZK3" s="578"/>
      <c r="TZL3" s="578"/>
      <c r="TZM3" s="578"/>
      <c r="TZN3" s="578"/>
      <c r="TZO3" s="578"/>
      <c r="TZP3" s="578"/>
      <c r="TZQ3" s="578"/>
      <c r="TZR3" s="578"/>
      <c r="TZS3" s="578"/>
      <c r="TZT3" s="578"/>
      <c r="TZU3" s="578"/>
      <c r="TZV3" s="578"/>
      <c r="TZW3" s="578"/>
      <c r="TZX3" s="578"/>
      <c r="TZY3" s="578"/>
      <c r="TZZ3" s="578"/>
      <c r="UAA3" s="578"/>
      <c r="UAB3" s="578"/>
      <c r="UAC3" s="578"/>
      <c r="UAD3" s="578"/>
      <c r="UAE3" s="578"/>
      <c r="UAF3" s="578"/>
      <c r="UAG3" s="578"/>
      <c r="UAH3" s="578"/>
      <c r="UAI3" s="578"/>
      <c r="UAJ3" s="578"/>
      <c r="UAK3" s="578"/>
      <c r="UAL3" s="578"/>
      <c r="UAM3" s="578"/>
      <c r="UAN3" s="578"/>
      <c r="UAO3" s="578"/>
      <c r="UAP3" s="578"/>
      <c r="UAQ3" s="578"/>
      <c r="UAR3" s="578"/>
      <c r="UAS3" s="578"/>
      <c r="UAT3" s="578"/>
      <c r="UAU3" s="578"/>
      <c r="UAV3" s="578"/>
      <c r="UAW3" s="578"/>
      <c r="UAX3" s="578"/>
      <c r="UAY3" s="578"/>
      <c r="UAZ3" s="578"/>
      <c r="UBA3" s="578"/>
      <c r="UBB3" s="578"/>
      <c r="UBC3" s="578"/>
      <c r="UBD3" s="578"/>
      <c r="UBE3" s="578"/>
      <c r="UBF3" s="578"/>
      <c r="UBG3" s="578"/>
      <c r="UBH3" s="578"/>
      <c r="UBI3" s="578"/>
      <c r="UBJ3" s="578"/>
      <c r="UBK3" s="578"/>
      <c r="UBL3" s="578"/>
      <c r="UBM3" s="578"/>
      <c r="UBN3" s="578"/>
      <c r="UBO3" s="578"/>
      <c r="UBP3" s="578"/>
      <c r="UBQ3" s="578"/>
      <c r="UBR3" s="578"/>
      <c r="UBS3" s="578"/>
      <c r="UBT3" s="578"/>
      <c r="UBU3" s="578"/>
      <c r="UBV3" s="578"/>
      <c r="UBW3" s="578"/>
      <c r="UBX3" s="578"/>
      <c r="UBY3" s="578"/>
      <c r="UBZ3" s="578"/>
      <c r="UCA3" s="578"/>
      <c r="UCB3" s="578"/>
      <c r="UCC3" s="578"/>
      <c r="UCD3" s="578"/>
      <c r="UCE3" s="578"/>
      <c r="UCF3" s="578"/>
      <c r="UCG3" s="578"/>
      <c r="UCH3" s="578"/>
      <c r="UCI3" s="578"/>
      <c r="UCJ3" s="578"/>
      <c r="UCK3" s="578"/>
      <c r="UCL3" s="578"/>
      <c r="UCM3" s="578"/>
      <c r="UCN3" s="578"/>
      <c r="UCO3" s="578"/>
      <c r="UCP3" s="578"/>
      <c r="UCQ3" s="578"/>
      <c r="UCR3" s="578"/>
      <c r="UCS3" s="578"/>
      <c r="UCT3" s="578"/>
      <c r="UCU3" s="578"/>
      <c r="UCV3" s="578"/>
      <c r="UCW3" s="578"/>
      <c r="UCX3" s="578"/>
      <c r="UCY3" s="578"/>
      <c r="UCZ3" s="578"/>
      <c r="UDA3" s="578"/>
      <c r="UDB3" s="578"/>
      <c r="UDC3" s="578"/>
      <c r="UDD3" s="578"/>
      <c r="UDE3" s="578"/>
      <c r="UDF3" s="578"/>
      <c r="UDG3" s="578"/>
      <c r="UDH3" s="578"/>
      <c r="UDI3" s="578"/>
      <c r="UDJ3" s="578"/>
      <c r="UDK3" s="578"/>
      <c r="UDL3" s="578"/>
      <c r="UDM3" s="578"/>
      <c r="UDN3" s="578"/>
      <c r="UDO3" s="578"/>
      <c r="UDP3" s="578"/>
      <c r="UDQ3" s="578"/>
      <c r="UDR3" s="578"/>
      <c r="UDS3" s="578"/>
      <c r="UDT3" s="578"/>
      <c r="UDU3" s="578"/>
      <c r="UDV3" s="578"/>
      <c r="UDW3" s="578"/>
      <c r="UDX3" s="578"/>
      <c r="UDY3" s="578"/>
      <c r="UDZ3" s="578"/>
      <c r="UEA3" s="578"/>
      <c r="UEB3" s="578"/>
      <c r="UEC3" s="578"/>
      <c r="UED3" s="578"/>
      <c r="UEE3" s="578"/>
      <c r="UEF3" s="578"/>
      <c r="UEG3" s="578"/>
      <c r="UEH3" s="578"/>
      <c r="UEI3" s="578"/>
      <c r="UEJ3" s="578"/>
      <c r="UEK3" s="578"/>
      <c r="UEL3" s="578"/>
      <c r="UEM3" s="578"/>
      <c r="UEN3" s="578"/>
      <c r="UEO3" s="578"/>
      <c r="UEP3" s="578"/>
      <c r="UEQ3" s="578"/>
      <c r="UER3" s="578"/>
      <c r="UES3" s="578"/>
      <c r="UET3" s="578"/>
      <c r="UEU3" s="578"/>
      <c r="UEV3" s="578"/>
      <c r="UEW3" s="578"/>
      <c r="UEX3" s="578"/>
      <c r="UEY3" s="578"/>
      <c r="UEZ3" s="578"/>
      <c r="UFA3" s="578"/>
      <c r="UFB3" s="578"/>
      <c r="UFC3" s="578"/>
      <c r="UFD3" s="578"/>
      <c r="UFE3" s="578"/>
      <c r="UFF3" s="578"/>
      <c r="UFG3" s="578"/>
      <c r="UFH3" s="578"/>
      <c r="UFI3" s="578"/>
      <c r="UFJ3" s="578"/>
      <c r="UFK3" s="578"/>
      <c r="UFL3" s="578"/>
      <c r="UFM3" s="578"/>
      <c r="UFN3" s="578"/>
      <c r="UFO3" s="578"/>
      <c r="UFP3" s="578"/>
      <c r="UFQ3" s="578"/>
      <c r="UFR3" s="578"/>
      <c r="UFS3" s="578"/>
      <c r="UFT3" s="578"/>
      <c r="UFU3" s="578"/>
      <c r="UFV3" s="578"/>
      <c r="UFW3" s="578"/>
      <c r="UFX3" s="578"/>
      <c r="UFY3" s="578"/>
      <c r="UFZ3" s="578"/>
      <c r="UGA3" s="578"/>
      <c r="UGB3" s="578"/>
      <c r="UGC3" s="578"/>
      <c r="UGD3" s="578"/>
      <c r="UGE3" s="578"/>
      <c r="UGF3" s="578"/>
      <c r="UGG3" s="578"/>
      <c r="UGH3" s="578"/>
      <c r="UGI3" s="578"/>
      <c r="UGJ3" s="578"/>
      <c r="UGK3" s="578"/>
      <c r="UGL3" s="578"/>
      <c r="UGM3" s="578"/>
      <c r="UGN3" s="578"/>
      <c r="UGO3" s="578"/>
      <c r="UGP3" s="578"/>
      <c r="UGQ3" s="578"/>
      <c r="UGR3" s="578"/>
      <c r="UGS3" s="578"/>
      <c r="UGT3" s="578"/>
      <c r="UGU3" s="578"/>
      <c r="UGV3" s="578"/>
      <c r="UGW3" s="578"/>
      <c r="UGX3" s="578"/>
      <c r="UGY3" s="578"/>
      <c r="UGZ3" s="578"/>
      <c r="UHA3" s="578"/>
      <c r="UHB3" s="578"/>
      <c r="UHC3" s="578"/>
      <c r="UHD3" s="578"/>
      <c r="UHE3" s="578"/>
      <c r="UHF3" s="578"/>
      <c r="UHG3" s="578"/>
      <c r="UHH3" s="578"/>
      <c r="UHI3" s="578"/>
      <c r="UHJ3" s="578"/>
      <c r="UHK3" s="578"/>
      <c r="UHL3" s="578"/>
      <c r="UHM3" s="578"/>
      <c r="UHN3" s="578"/>
      <c r="UHO3" s="578"/>
      <c r="UHP3" s="578"/>
      <c r="UHQ3" s="578"/>
      <c r="UHR3" s="578"/>
      <c r="UHS3" s="578"/>
      <c r="UHT3" s="578"/>
      <c r="UHU3" s="578"/>
      <c r="UHV3" s="578"/>
      <c r="UHW3" s="578"/>
      <c r="UHX3" s="578"/>
      <c r="UHY3" s="578"/>
      <c r="UHZ3" s="578"/>
      <c r="UIA3" s="578"/>
      <c r="UIB3" s="578"/>
      <c r="UIC3" s="578"/>
      <c r="UID3" s="578"/>
      <c r="UIE3" s="578"/>
      <c r="UIF3" s="578"/>
      <c r="UIG3" s="578"/>
      <c r="UIH3" s="578"/>
      <c r="UII3" s="578"/>
      <c r="UIJ3" s="578"/>
      <c r="UIK3" s="578"/>
      <c r="UIL3" s="578"/>
      <c r="UIM3" s="578"/>
      <c r="UIN3" s="578"/>
      <c r="UIO3" s="578"/>
      <c r="UIP3" s="578"/>
      <c r="UIQ3" s="578"/>
      <c r="UIR3" s="578"/>
      <c r="UIS3" s="578"/>
      <c r="UIT3" s="578"/>
      <c r="UIU3" s="578"/>
      <c r="UIV3" s="578"/>
      <c r="UIW3" s="578"/>
      <c r="UIX3" s="578"/>
      <c r="UIY3" s="578"/>
      <c r="UIZ3" s="578"/>
      <c r="UJA3" s="578"/>
      <c r="UJB3" s="578"/>
      <c r="UJC3" s="578"/>
      <c r="UJD3" s="578"/>
      <c r="UJE3" s="578"/>
      <c r="UJF3" s="578"/>
      <c r="UJG3" s="578"/>
      <c r="UJH3" s="578"/>
      <c r="UJI3" s="578"/>
      <c r="UJJ3" s="578"/>
      <c r="UJK3" s="578"/>
      <c r="UJL3" s="578"/>
      <c r="UJM3" s="578"/>
      <c r="UJN3" s="578"/>
      <c r="UJO3" s="578"/>
      <c r="UJP3" s="578"/>
      <c r="UJQ3" s="578"/>
      <c r="UJR3" s="578"/>
      <c r="UJS3" s="578"/>
      <c r="UJT3" s="578"/>
      <c r="UJU3" s="578"/>
      <c r="UJV3" s="578"/>
      <c r="UJW3" s="578"/>
      <c r="UJX3" s="578"/>
      <c r="UJY3" s="578"/>
      <c r="UJZ3" s="578"/>
      <c r="UKA3" s="578"/>
      <c r="UKB3" s="578"/>
      <c r="UKC3" s="578"/>
      <c r="UKD3" s="578"/>
      <c r="UKE3" s="578"/>
      <c r="UKF3" s="578"/>
      <c r="UKG3" s="578"/>
      <c r="UKH3" s="578"/>
      <c r="UKI3" s="578"/>
      <c r="UKJ3" s="578"/>
      <c r="UKK3" s="578"/>
      <c r="UKL3" s="578"/>
      <c r="UKM3" s="578"/>
      <c r="UKN3" s="578"/>
      <c r="UKO3" s="578"/>
      <c r="UKP3" s="578"/>
      <c r="UKQ3" s="578"/>
      <c r="UKR3" s="578"/>
      <c r="UKS3" s="578"/>
      <c r="UKT3" s="578"/>
      <c r="UKU3" s="578"/>
      <c r="UKV3" s="578"/>
      <c r="UKW3" s="578"/>
      <c r="UKX3" s="578"/>
      <c r="UKY3" s="578"/>
      <c r="UKZ3" s="578"/>
      <c r="ULA3" s="578"/>
      <c r="ULB3" s="578"/>
      <c r="ULC3" s="578"/>
      <c r="ULD3" s="578"/>
      <c r="ULE3" s="578"/>
      <c r="ULF3" s="578"/>
      <c r="ULG3" s="578"/>
      <c r="ULH3" s="578"/>
      <c r="ULI3" s="578"/>
      <c r="ULJ3" s="578"/>
      <c r="ULK3" s="578"/>
      <c r="ULL3" s="578"/>
      <c r="ULM3" s="578"/>
      <c r="ULN3" s="578"/>
      <c r="ULO3" s="578"/>
      <c r="ULP3" s="578"/>
      <c r="ULQ3" s="578"/>
      <c r="ULR3" s="578"/>
      <c r="ULS3" s="578"/>
      <c r="ULT3" s="578"/>
      <c r="ULU3" s="578"/>
      <c r="ULV3" s="578"/>
      <c r="ULW3" s="578"/>
      <c r="ULX3" s="578"/>
      <c r="ULY3" s="578"/>
      <c r="ULZ3" s="578"/>
      <c r="UMA3" s="578"/>
      <c r="UMB3" s="578"/>
      <c r="UMC3" s="578"/>
      <c r="UMD3" s="578"/>
      <c r="UME3" s="578"/>
      <c r="UMF3" s="578"/>
      <c r="UMG3" s="578"/>
      <c r="UMH3" s="578"/>
      <c r="UMI3" s="578"/>
      <c r="UMJ3" s="578"/>
      <c r="UMK3" s="578"/>
      <c r="UML3" s="578"/>
      <c r="UMM3" s="578"/>
      <c r="UMN3" s="578"/>
      <c r="UMO3" s="578"/>
      <c r="UMP3" s="578"/>
      <c r="UMQ3" s="578"/>
      <c r="UMR3" s="578"/>
      <c r="UMS3" s="578"/>
      <c r="UMT3" s="578"/>
      <c r="UMU3" s="578"/>
      <c r="UMV3" s="578"/>
      <c r="UMW3" s="578"/>
      <c r="UMX3" s="578"/>
      <c r="UMY3" s="578"/>
      <c r="UMZ3" s="578"/>
      <c r="UNA3" s="578"/>
      <c r="UNB3" s="578"/>
      <c r="UNC3" s="578"/>
      <c r="UND3" s="578"/>
      <c r="UNE3" s="578"/>
      <c r="UNF3" s="578"/>
      <c r="UNG3" s="578"/>
      <c r="UNH3" s="578"/>
      <c r="UNI3" s="578"/>
      <c r="UNJ3" s="578"/>
      <c r="UNK3" s="578"/>
      <c r="UNL3" s="578"/>
      <c r="UNM3" s="578"/>
      <c r="UNN3" s="578"/>
      <c r="UNO3" s="578"/>
      <c r="UNP3" s="578"/>
      <c r="UNQ3" s="578"/>
      <c r="UNR3" s="578"/>
      <c r="UNS3" s="578"/>
      <c r="UNT3" s="578"/>
      <c r="UNU3" s="578"/>
      <c r="UNV3" s="578"/>
      <c r="UNW3" s="578"/>
      <c r="UNX3" s="578"/>
      <c r="UNY3" s="578"/>
      <c r="UNZ3" s="578"/>
      <c r="UOA3" s="578"/>
      <c r="UOB3" s="578"/>
      <c r="UOC3" s="578"/>
      <c r="UOD3" s="578"/>
      <c r="UOE3" s="578"/>
      <c r="UOF3" s="578"/>
      <c r="UOG3" s="578"/>
      <c r="UOH3" s="578"/>
      <c r="UOI3" s="578"/>
      <c r="UOJ3" s="578"/>
      <c r="UOK3" s="578"/>
      <c r="UOL3" s="578"/>
      <c r="UOM3" s="578"/>
      <c r="UON3" s="578"/>
      <c r="UOO3" s="578"/>
      <c r="UOP3" s="578"/>
      <c r="UOQ3" s="578"/>
      <c r="UOR3" s="578"/>
      <c r="UOS3" s="578"/>
      <c r="UOT3" s="578"/>
      <c r="UOU3" s="578"/>
      <c r="UOV3" s="578"/>
      <c r="UOW3" s="578"/>
      <c r="UOX3" s="578"/>
      <c r="UOY3" s="578"/>
      <c r="UOZ3" s="578"/>
      <c r="UPA3" s="578"/>
      <c r="UPB3" s="578"/>
      <c r="UPC3" s="578"/>
      <c r="UPD3" s="578"/>
      <c r="UPE3" s="578"/>
      <c r="UPF3" s="578"/>
      <c r="UPG3" s="578"/>
      <c r="UPH3" s="578"/>
      <c r="UPI3" s="578"/>
      <c r="UPJ3" s="578"/>
      <c r="UPK3" s="578"/>
      <c r="UPL3" s="578"/>
      <c r="UPM3" s="578"/>
      <c r="UPN3" s="578"/>
      <c r="UPO3" s="578"/>
      <c r="UPP3" s="578"/>
      <c r="UPQ3" s="578"/>
      <c r="UPR3" s="578"/>
      <c r="UPS3" s="578"/>
      <c r="UPT3" s="578"/>
      <c r="UPU3" s="578"/>
      <c r="UPV3" s="578"/>
      <c r="UPW3" s="578"/>
      <c r="UPX3" s="578"/>
      <c r="UPY3" s="578"/>
      <c r="UPZ3" s="578"/>
      <c r="UQA3" s="578"/>
      <c r="UQB3" s="578"/>
      <c r="UQC3" s="578"/>
      <c r="UQD3" s="578"/>
      <c r="UQE3" s="578"/>
      <c r="UQF3" s="578"/>
      <c r="UQG3" s="578"/>
      <c r="UQH3" s="578"/>
      <c r="UQI3" s="578"/>
      <c r="UQJ3" s="578"/>
      <c r="UQK3" s="578"/>
      <c r="UQL3" s="578"/>
      <c r="UQM3" s="578"/>
      <c r="UQN3" s="578"/>
      <c r="UQO3" s="578"/>
      <c r="UQP3" s="578"/>
      <c r="UQQ3" s="578"/>
      <c r="UQR3" s="578"/>
      <c r="UQS3" s="578"/>
      <c r="UQT3" s="578"/>
      <c r="UQU3" s="578"/>
      <c r="UQV3" s="578"/>
      <c r="UQW3" s="578"/>
      <c r="UQX3" s="578"/>
      <c r="UQY3" s="578"/>
      <c r="UQZ3" s="578"/>
      <c r="URA3" s="578"/>
      <c r="URB3" s="578"/>
      <c r="URC3" s="578"/>
      <c r="URD3" s="578"/>
      <c r="URE3" s="578"/>
      <c r="URF3" s="578"/>
      <c r="URG3" s="578"/>
      <c r="URH3" s="578"/>
      <c r="URI3" s="578"/>
      <c r="URJ3" s="578"/>
      <c r="URK3" s="578"/>
      <c r="URL3" s="578"/>
      <c r="URM3" s="578"/>
      <c r="URN3" s="578"/>
      <c r="URO3" s="578"/>
      <c r="URP3" s="578"/>
      <c r="URQ3" s="578"/>
      <c r="URR3" s="578"/>
      <c r="URS3" s="578"/>
      <c r="URT3" s="578"/>
      <c r="URU3" s="578"/>
      <c r="URV3" s="578"/>
      <c r="URW3" s="578"/>
      <c r="URX3" s="578"/>
      <c r="URY3" s="578"/>
      <c r="URZ3" s="578"/>
      <c r="USA3" s="578"/>
      <c r="USB3" s="578"/>
      <c r="USC3" s="578"/>
      <c r="USD3" s="578"/>
      <c r="USE3" s="578"/>
      <c r="USF3" s="578"/>
      <c r="USG3" s="578"/>
      <c r="USH3" s="578"/>
      <c r="USI3" s="578"/>
      <c r="USJ3" s="578"/>
      <c r="USK3" s="578"/>
      <c r="USL3" s="578"/>
      <c r="USM3" s="578"/>
      <c r="USN3" s="578"/>
      <c r="USO3" s="578"/>
      <c r="USP3" s="578"/>
      <c r="USQ3" s="578"/>
      <c r="USR3" s="578"/>
      <c r="USS3" s="578"/>
      <c r="UST3" s="578"/>
      <c r="USU3" s="578"/>
      <c r="USV3" s="578"/>
      <c r="USW3" s="578"/>
      <c r="USX3" s="578"/>
      <c r="USY3" s="578"/>
      <c r="USZ3" s="578"/>
      <c r="UTA3" s="578"/>
      <c r="UTB3" s="578"/>
      <c r="UTC3" s="578"/>
      <c r="UTD3" s="578"/>
      <c r="UTE3" s="578"/>
      <c r="UTF3" s="578"/>
      <c r="UTG3" s="578"/>
      <c r="UTH3" s="578"/>
      <c r="UTI3" s="578"/>
      <c r="UTJ3" s="578"/>
      <c r="UTK3" s="578"/>
      <c r="UTL3" s="578"/>
      <c r="UTM3" s="578"/>
      <c r="UTN3" s="578"/>
      <c r="UTO3" s="578"/>
      <c r="UTP3" s="578"/>
      <c r="UTQ3" s="578"/>
      <c r="UTR3" s="578"/>
      <c r="UTS3" s="578"/>
      <c r="UTT3" s="578"/>
      <c r="UTU3" s="578"/>
      <c r="UTV3" s="578"/>
      <c r="UTW3" s="578"/>
      <c r="UTX3" s="578"/>
      <c r="UTY3" s="578"/>
      <c r="UTZ3" s="578"/>
      <c r="UUA3" s="578"/>
      <c r="UUB3" s="578"/>
      <c r="UUC3" s="578"/>
      <c r="UUD3" s="578"/>
      <c r="UUE3" s="578"/>
      <c r="UUF3" s="578"/>
      <c r="UUG3" s="578"/>
      <c r="UUH3" s="578"/>
      <c r="UUI3" s="578"/>
      <c r="UUJ3" s="578"/>
      <c r="UUK3" s="578"/>
      <c r="UUL3" s="578"/>
      <c r="UUM3" s="578"/>
      <c r="UUN3" s="578"/>
      <c r="UUO3" s="578"/>
      <c r="UUP3" s="578"/>
      <c r="UUQ3" s="578"/>
      <c r="UUR3" s="578"/>
      <c r="UUS3" s="578"/>
      <c r="UUT3" s="578"/>
      <c r="UUU3" s="578"/>
      <c r="UUV3" s="578"/>
      <c r="UUW3" s="578"/>
      <c r="UUX3" s="578"/>
      <c r="UUY3" s="578"/>
      <c r="UUZ3" s="578"/>
      <c r="UVA3" s="578"/>
      <c r="UVB3" s="578"/>
      <c r="UVC3" s="578"/>
      <c r="UVD3" s="578"/>
      <c r="UVE3" s="578"/>
      <c r="UVF3" s="578"/>
      <c r="UVG3" s="578"/>
      <c r="UVH3" s="578"/>
      <c r="UVI3" s="578"/>
      <c r="UVJ3" s="578"/>
      <c r="UVK3" s="578"/>
      <c r="UVL3" s="578"/>
      <c r="UVM3" s="578"/>
      <c r="UVN3" s="578"/>
      <c r="UVO3" s="578"/>
      <c r="UVP3" s="578"/>
      <c r="UVQ3" s="578"/>
      <c r="UVR3" s="578"/>
      <c r="UVS3" s="578"/>
      <c r="UVT3" s="578"/>
      <c r="UVU3" s="578"/>
      <c r="UVV3" s="578"/>
      <c r="UVW3" s="578"/>
      <c r="UVX3" s="578"/>
      <c r="UVY3" s="578"/>
      <c r="UVZ3" s="578"/>
      <c r="UWA3" s="578"/>
      <c r="UWB3" s="578"/>
      <c r="UWC3" s="578"/>
      <c r="UWD3" s="578"/>
      <c r="UWE3" s="578"/>
      <c r="UWF3" s="578"/>
      <c r="UWG3" s="578"/>
      <c r="UWH3" s="578"/>
      <c r="UWI3" s="578"/>
      <c r="UWJ3" s="578"/>
      <c r="UWK3" s="578"/>
      <c r="UWL3" s="578"/>
      <c r="UWM3" s="578"/>
      <c r="UWN3" s="578"/>
      <c r="UWO3" s="578"/>
      <c r="UWP3" s="578"/>
      <c r="UWQ3" s="578"/>
      <c r="UWR3" s="578"/>
      <c r="UWS3" s="578"/>
      <c r="UWT3" s="578"/>
      <c r="UWU3" s="578"/>
      <c r="UWV3" s="578"/>
      <c r="UWW3" s="578"/>
      <c r="UWX3" s="578"/>
      <c r="UWY3" s="578"/>
      <c r="UWZ3" s="578"/>
      <c r="UXA3" s="578"/>
      <c r="UXB3" s="578"/>
      <c r="UXC3" s="578"/>
      <c r="UXD3" s="578"/>
      <c r="UXE3" s="578"/>
      <c r="UXF3" s="578"/>
      <c r="UXG3" s="578"/>
      <c r="UXH3" s="578"/>
      <c r="UXI3" s="578"/>
      <c r="UXJ3" s="578"/>
      <c r="UXK3" s="578"/>
      <c r="UXL3" s="578"/>
      <c r="UXM3" s="578"/>
      <c r="UXN3" s="578"/>
      <c r="UXO3" s="578"/>
      <c r="UXP3" s="578"/>
      <c r="UXQ3" s="578"/>
      <c r="UXR3" s="578"/>
      <c r="UXS3" s="578"/>
      <c r="UXT3" s="578"/>
      <c r="UXU3" s="578"/>
      <c r="UXV3" s="578"/>
      <c r="UXW3" s="578"/>
      <c r="UXX3" s="578"/>
      <c r="UXY3" s="578"/>
      <c r="UXZ3" s="578"/>
      <c r="UYA3" s="578"/>
      <c r="UYB3" s="578"/>
      <c r="UYC3" s="578"/>
      <c r="UYD3" s="578"/>
      <c r="UYE3" s="578"/>
      <c r="UYF3" s="578"/>
      <c r="UYG3" s="578"/>
      <c r="UYH3" s="578"/>
      <c r="UYI3" s="578"/>
      <c r="UYJ3" s="578"/>
      <c r="UYK3" s="578"/>
      <c r="UYL3" s="578"/>
      <c r="UYM3" s="578"/>
      <c r="UYN3" s="578"/>
      <c r="UYO3" s="578"/>
      <c r="UYP3" s="578"/>
      <c r="UYQ3" s="578"/>
      <c r="UYR3" s="578"/>
      <c r="UYS3" s="578"/>
      <c r="UYT3" s="578"/>
      <c r="UYU3" s="578"/>
      <c r="UYV3" s="578"/>
      <c r="UYW3" s="578"/>
      <c r="UYX3" s="578"/>
      <c r="UYY3" s="578"/>
      <c r="UYZ3" s="578"/>
      <c r="UZA3" s="578"/>
      <c r="UZB3" s="578"/>
      <c r="UZC3" s="578"/>
      <c r="UZD3" s="578"/>
      <c r="UZE3" s="578"/>
      <c r="UZF3" s="578"/>
      <c r="UZG3" s="578"/>
      <c r="UZH3" s="578"/>
      <c r="UZI3" s="578"/>
      <c r="UZJ3" s="578"/>
      <c r="UZK3" s="578"/>
      <c r="UZL3" s="578"/>
      <c r="UZM3" s="578"/>
      <c r="UZN3" s="578"/>
      <c r="UZO3" s="578"/>
      <c r="UZP3" s="578"/>
      <c r="UZQ3" s="578"/>
      <c r="UZR3" s="578"/>
      <c r="UZS3" s="578"/>
      <c r="UZT3" s="578"/>
      <c r="UZU3" s="578"/>
      <c r="UZV3" s="578"/>
      <c r="UZW3" s="578"/>
      <c r="UZX3" s="578"/>
      <c r="UZY3" s="578"/>
      <c r="UZZ3" s="578"/>
      <c r="VAA3" s="578"/>
      <c r="VAB3" s="578"/>
      <c r="VAC3" s="578"/>
      <c r="VAD3" s="578"/>
      <c r="VAE3" s="578"/>
      <c r="VAF3" s="578"/>
      <c r="VAG3" s="578"/>
      <c r="VAH3" s="578"/>
      <c r="VAI3" s="578"/>
      <c r="VAJ3" s="578"/>
      <c r="VAK3" s="578"/>
      <c r="VAL3" s="578"/>
      <c r="VAM3" s="578"/>
      <c r="VAN3" s="578"/>
      <c r="VAO3" s="578"/>
      <c r="VAP3" s="578"/>
      <c r="VAQ3" s="578"/>
      <c r="VAR3" s="578"/>
      <c r="VAS3" s="578"/>
      <c r="VAT3" s="578"/>
      <c r="VAU3" s="578"/>
      <c r="VAV3" s="578"/>
      <c r="VAW3" s="578"/>
      <c r="VAX3" s="578"/>
      <c r="VAY3" s="578"/>
      <c r="VAZ3" s="578"/>
      <c r="VBA3" s="578"/>
      <c r="VBB3" s="578"/>
      <c r="VBC3" s="578"/>
      <c r="VBD3" s="578"/>
      <c r="VBE3" s="578"/>
      <c r="VBF3" s="578"/>
      <c r="VBG3" s="578"/>
      <c r="VBH3" s="578"/>
      <c r="VBI3" s="578"/>
      <c r="VBJ3" s="578"/>
      <c r="VBK3" s="578"/>
      <c r="VBL3" s="578"/>
      <c r="VBM3" s="578"/>
      <c r="VBN3" s="578"/>
      <c r="VBO3" s="578"/>
      <c r="VBP3" s="578"/>
      <c r="VBQ3" s="578"/>
      <c r="VBR3" s="578"/>
      <c r="VBS3" s="578"/>
      <c r="VBT3" s="578"/>
      <c r="VBU3" s="578"/>
      <c r="VBV3" s="578"/>
      <c r="VBW3" s="578"/>
      <c r="VBX3" s="578"/>
      <c r="VBY3" s="578"/>
      <c r="VBZ3" s="578"/>
      <c r="VCA3" s="578"/>
      <c r="VCB3" s="578"/>
      <c r="VCC3" s="578"/>
      <c r="VCD3" s="578"/>
      <c r="VCE3" s="578"/>
      <c r="VCF3" s="578"/>
      <c r="VCG3" s="578"/>
      <c r="VCH3" s="578"/>
      <c r="VCI3" s="578"/>
      <c r="VCJ3" s="578"/>
      <c r="VCK3" s="578"/>
      <c r="VCL3" s="578"/>
      <c r="VCM3" s="578"/>
      <c r="VCN3" s="578"/>
      <c r="VCO3" s="578"/>
      <c r="VCP3" s="578"/>
      <c r="VCQ3" s="578"/>
      <c r="VCR3" s="578"/>
      <c r="VCS3" s="578"/>
      <c r="VCT3" s="578"/>
      <c r="VCU3" s="578"/>
      <c r="VCV3" s="578"/>
      <c r="VCW3" s="578"/>
      <c r="VCX3" s="578"/>
      <c r="VCY3" s="578"/>
      <c r="VCZ3" s="578"/>
      <c r="VDA3" s="578"/>
      <c r="VDB3" s="578"/>
      <c r="VDC3" s="578"/>
      <c r="VDD3" s="578"/>
      <c r="VDE3" s="578"/>
      <c r="VDF3" s="578"/>
      <c r="VDG3" s="578"/>
      <c r="VDH3" s="578"/>
      <c r="VDI3" s="578"/>
      <c r="VDJ3" s="578"/>
      <c r="VDK3" s="578"/>
      <c r="VDL3" s="578"/>
      <c r="VDM3" s="578"/>
      <c r="VDN3" s="578"/>
      <c r="VDO3" s="578"/>
      <c r="VDP3" s="578"/>
      <c r="VDQ3" s="578"/>
      <c r="VDR3" s="578"/>
      <c r="VDS3" s="578"/>
      <c r="VDT3" s="578"/>
      <c r="VDU3" s="578"/>
      <c r="VDV3" s="578"/>
      <c r="VDW3" s="578"/>
      <c r="VDX3" s="578"/>
      <c r="VDY3" s="578"/>
      <c r="VDZ3" s="578"/>
      <c r="VEA3" s="578"/>
      <c r="VEB3" s="578"/>
      <c r="VEC3" s="578"/>
      <c r="VED3" s="578"/>
      <c r="VEE3" s="578"/>
      <c r="VEF3" s="578"/>
      <c r="VEG3" s="578"/>
      <c r="VEH3" s="578"/>
      <c r="VEI3" s="578"/>
      <c r="VEJ3" s="578"/>
      <c r="VEK3" s="578"/>
      <c r="VEL3" s="578"/>
      <c r="VEM3" s="578"/>
      <c r="VEN3" s="578"/>
      <c r="VEO3" s="578"/>
      <c r="VEP3" s="578"/>
      <c r="VEQ3" s="578"/>
      <c r="VER3" s="578"/>
      <c r="VES3" s="578"/>
      <c r="VET3" s="578"/>
      <c r="VEU3" s="578"/>
      <c r="VEV3" s="578"/>
      <c r="VEW3" s="578"/>
      <c r="VEX3" s="578"/>
      <c r="VEY3" s="578"/>
      <c r="VEZ3" s="578"/>
      <c r="VFA3" s="578"/>
      <c r="VFB3" s="578"/>
      <c r="VFC3" s="578"/>
      <c r="VFD3" s="578"/>
      <c r="VFE3" s="578"/>
      <c r="VFF3" s="578"/>
      <c r="VFG3" s="578"/>
      <c r="VFH3" s="578"/>
      <c r="VFI3" s="578"/>
      <c r="VFJ3" s="578"/>
      <c r="VFK3" s="578"/>
      <c r="VFL3" s="578"/>
      <c r="VFM3" s="578"/>
      <c r="VFN3" s="578"/>
      <c r="VFO3" s="578"/>
      <c r="VFP3" s="578"/>
      <c r="VFQ3" s="578"/>
      <c r="VFR3" s="578"/>
      <c r="VFS3" s="578"/>
      <c r="VFT3" s="578"/>
      <c r="VFU3" s="578"/>
      <c r="VFV3" s="578"/>
      <c r="VFW3" s="578"/>
      <c r="VFX3" s="578"/>
      <c r="VFY3" s="578"/>
      <c r="VFZ3" s="578"/>
      <c r="VGA3" s="578"/>
      <c r="VGB3" s="578"/>
      <c r="VGC3" s="578"/>
      <c r="VGD3" s="578"/>
      <c r="VGE3" s="578"/>
      <c r="VGF3" s="578"/>
      <c r="VGG3" s="578"/>
      <c r="VGH3" s="578"/>
      <c r="VGI3" s="578"/>
      <c r="VGJ3" s="578"/>
      <c r="VGK3" s="578"/>
      <c r="VGL3" s="578"/>
      <c r="VGM3" s="578"/>
      <c r="VGN3" s="578"/>
      <c r="VGO3" s="578"/>
      <c r="VGP3" s="578"/>
      <c r="VGQ3" s="578"/>
      <c r="VGR3" s="578"/>
      <c r="VGS3" s="578"/>
      <c r="VGT3" s="578"/>
      <c r="VGU3" s="578"/>
      <c r="VGV3" s="578"/>
      <c r="VGW3" s="578"/>
      <c r="VGX3" s="578"/>
      <c r="VGY3" s="578"/>
      <c r="VGZ3" s="578"/>
      <c r="VHA3" s="578"/>
      <c r="VHB3" s="578"/>
      <c r="VHC3" s="578"/>
      <c r="VHD3" s="578"/>
      <c r="VHE3" s="578"/>
      <c r="VHF3" s="578"/>
      <c r="VHG3" s="578"/>
      <c r="VHH3" s="578"/>
      <c r="VHI3" s="578"/>
      <c r="VHJ3" s="578"/>
      <c r="VHK3" s="578"/>
      <c r="VHL3" s="578"/>
      <c r="VHM3" s="578"/>
      <c r="VHN3" s="578"/>
      <c r="VHO3" s="578"/>
      <c r="VHP3" s="578"/>
      <c r="VHQ3" s="578"/>
      <c r="VHR3" s="578"/>
      <c r="VHS3" s="578"/>
      <c r="VHT3" s="578"/>
      <c r="VHU3" s="578"/>
      <c r="VHV3" s="578"/>
      <c r="VHW3" s="578"/>
      <c r="VHX3" s="578"/>
      <c r="VHY3" s="578"/>
      <c r="VHZ3" s="578"/>
      <c r="VIA3" s="578"/>
      <c r="VIB3" s="578"/>
      <c r="VIC3" s="578"/>
      <c r="VID3" s="578"/>
      <c r="VIE3" s="578"/>
      <c r="VIF3" s="578"/>
      <c r="VIG3" s="578"/>
      <c r="VIH3" s="578"/>
      <c r="VII3" s="578"/>
      <c r="VIJ3" s="578"/>
      <c r="VIK3" s="578"/>
      <c r="VIL3" s="578"/>
      <c r="VIM3" s="578"/>
      <c r="VIN3" s="578"/>
      <c r="VIO3" s="578"/>
      <c r="VIP3" s="578"/>
      <c r="VIQ3" s="578"/>
      <c r="VIR3" s="578"/>
      <c r="VIS3" s="578"/>
      <c r="VIT3" s="578"/>
      <c r="VIU3" s="578"/>
      <c r="VIV3" s="578"/>
      <c r="VIW3" s="578"/>
      <c r="VIX3" s="578"/>
      <c r="VIY3" s="578"/>
      <c r="VIZ3" s="578"/>
      <c r="VJA3" s="578"/>
      <c r="VJB3" s="578"/>
      <c r="VJC3" s="578"/>
      <c r="VJD3" s="578"/>
      <c r="VJE3" s="578"/>
      <c r="VJF3" s="578"/>
      <c r="VJG3" s="578"/>
      <c r="VJH3" s="578"/>
      <c r="VJI3" s="578"/>
      <c r="VJJ3" s="578"/>
      <c r="VJK3" s="578"/>
      <c r="VJL3" s="578"/>
      <c r="VJM3" s="578"/>
      <c r="VJN3" s="578"/>
      <c r="VJO3" s="578"/>
      <c r="VJP3" s="578"/>
      <c r="VJQ3" s="578"/>
      <c r="VJR3" s="578"/>
      <c r="VJS3" s="578"/>
      <c r="VJT3" s="578"/>
      <c r="VJU3" s="578"/>
      <c r="VJV3" s="578"/>
      <c r="VJW3" s="578"/>
      <c r="VJX3" s="578"/>
      <c r="VJY3" s="578"/>
      <c r="VJZ3" s="578"/>
      <c r="VKA3" s="578"/>
      <c r="VKB3" s="578"/>
      <c r="VKC3" s="578"/>
      <c r="VKD3" s="578"/>
      <c r="VKE3" s="578"/>
      <c r="VKF3" s="578"/>
      <c r="VKG3" s="578"/>
      <c r="VKH3" s="578"/>
      <c r="VKI3" s="578"/>
      <c r="VKJ3" s="578"/>
      <c r="VKK3" s="578"/>
      <c r="VKL3" s="578"/>
      <c r="VKM3" s="578"/>
      <c r="VKN3" s="578"/>
      <c r="VKO3" s="578"/>
      <c r="VKP3" s="578"/>
      <c r="VKQ3" s="578"/>
      <c r="VKR3" s="578"/>
      <c r="VKS3" s="578"/>
      <c r="VKT3" s="578"/>
      <c r="VKU3" s="578"/>
      <c r="VKV3" s="578"/>
      <c r="VKW3" s="578"/>
      <c r="VKX3" s="578"/>
      <c r="VKY3" s="578"/>
      <c r="VKZ3" s="578"/>
      <c r="VLA3" s="578"/>
      <c r="VLB3" s="578"/>
      <c r="VLC3" s="578"/>
      <c r="VLD3" s="578"/>
      <c r="VLE3" s="578"/>
      <c r="VLF3" s="578"/>
      <c r="VLG3" s="578"/>
      <c r="VLH3" s="578"/>
      <c r="VLI3" s="578"/>
      <c r="VLJ3" s="578"/>
      <c r="VLK3" s="578"/>
      <c r="VLL3" s="578"/>
      <c r="VLM3" s="578"/>
      <c r="VLN3" s="578"/>
      <c r="VLO3" s="578"/>
      <c r="VLP3" s="578"/>
      <c r="VLQ3" s="578"/>
      <c r="VLR3" s="578"/>
      <c r="VLS3" s="578"/>
      <c r="VLT3" s="578"/>
      <c r="VLU3" s="578"/>
      <c r="VLV3" s="578"/>
      <c r="VLW3" s="578"/>
      <c r="VLX3" s="578"/>
      <c r="VLY3" s="578"/>
      <c r="VLZ3" s="578"/>
      <c r="VMA3" s="578"/>
      <c r="VMB3" s="578"/>
      <c r="VMC3" s="578"/>
      <c r="VMD3" s="578"/>
      <c r="VME3" s="578"/>
      <c r="VMF3" s="578"/>
      <c r="VMG3" s="578"/>
      <c r="VMH3" s="578"/>
      <c r="VMI3" s="578"/>
      <c r="VMJ3" s="578"/>
      <c r="VMK3" s="578"/>
      <c r="VML3" s="578"/>
      <c r="VMM3" s="578"/>
      <c r="VMN3" s="578"/>
      <c r="VMO3" s="578"/>
      <c r="VMP3" s="578"/>
      <c r="VMQ3" s="578"/>
      <c r="VMR3" s="578"/>
      <c r="VMS3" s="578"/>
      <c r="VMT3" s="578"/>
      <c r="VMU3" s="578"/>
      <c r="VMV3" s="578"/>
      <c r="VMW3" s="578"/>
      <c r="VMX3" s="578"/>
      <c r="VMY3" s="578"/>
      <c r="VMZ3" s="578"/>
      <c r="VNA3" s="578"/>
      <c r="VNB3" s="578"/>
      <c r="VNC3" s="578"/>
      <c r="VND3" s="578"/>
      <c r="VNE3" s="578"/>
      <c r="VNF3" s="578"/>
      <c r="VNG3" s="578"/>
      <c r="VNH3" s="578"/>
      <c r="VNI3" s="578"/>
      <c r="VNJ3" s="578"/>
      <c r="VNK3" s="578"/>
      <c r="VNL3" s="578"/>
      <c r="VNM3" s="578"/>
      <c r="VNN3" s="578"/>
      <c r="VNO3" s="578"/>
      <c r="VNP3" s="578"/>
      <c r="VNQ3" s="578"/>
      <c r="VNR3" s="578"/>
      <c r="VNS3" s="578"/>
      <c r="VNT3" s="578"/>
      <c r="VNU3" s="578"/>
      <c r="VNV3" s="578"/>
      <c r="VNW3" s="578"/>
      <c r="VNX3" s="578"/>
      <c r="VNY3" s="578"/>
      <c r="VNZ3" s="578"/>
      <c r="VOA3" s="578"/>
      <c r="VOB3" s="578"/>
      <c r="VOC3" s="578"/>
      <c r="VOD3" s="578"/>
      <c r="VOE3" s="578"/>
      <c r="VOF3" s="578"/>
      <c r="VOG3" s="578"/>
      <c r="VOH3" s="578"/>
      <c r="VOI3" s="578"/>
      <c r="VOJ3" s="578"/>
      <c r="VOK3" s="578"/>
      <c r="VOL3" s="578"/>
      <c r="VOM3" s="578"/>
      <c r="VON3" s="578"/>
      <c r="VOO3" s="578"/>
      <c r="VOP3" s="578"/>
      <c r="VOQ3" s="578"/>
      <c r="VOR3" s="578"/>
      <c r="VOS3" s="578"/>
      <c r="VOT3" s="578"/>
      <c r="VOU3" s="578"/>
      <c r="VOV3" s="578"/>
      <c r="VOW3" s="578"/>
      <c r="VOX3" s="578"/>
      <c r="VOY3" s="578"/>
      <c r="VOZ3" s="578"/>
      <c r="VPA3" s="578"/>
      <c r="VPB3" s="578"/>
      <c r="VPC3" s="578"/>
      <c r="VPD3" s="578"/>
      <c r="VPE3" s="578"/>
      <c r="VPF3" s="578"/>
      <c r="VPG3" s="578"/>
      <c r="VPH3" s="578"/>
      <c r="VPI3" s="578"/>
      <c r="VPJ3" s="578"/>
      <c r="VPK3" s="578"/>
      <c r="VPL3" s="578"/>
      <c r="VPM3" s="578"/>
      <c r="VPN3" s="578"/>
      <c r="VPO3" s="578"/>
      <c r="VPP3" s="578"/>
      <c r="VPQ3" s="578"/>
      <c r="VPR3" s="578"/>
      <c r="VPS3" s="578"/>
      <c r="VPT3" s="578"/>
      <c r="VPU3" s="578"/>
      <c r="VPV3" s="578"/>
      <c r="VPW3" s="578"/>
      <c r="VPX3" s="578"/>
      <c r="VPY3" s="578"/>
      <c r="VPZ3" s="578"/>
      <c r="VQA3" s="578"/>
      <c r="VQB3" s="578"/>
      <c r="VQC3" s="578"/>
      <c r="VQD3" s="578"/>
      <c r="VQE3" s="578"/>
      <c r="VQF3" s="578"/>
      <c r="VQG3" s="578"/>
      <c r="VQH3" s="578"/>
      <c r="VQI3" s="578"/>
      <c r="VQJ3" s="578"/>
      <c r="VQK3" s="578"/>
      <c r="VQL3" s="578"/>
      <c r="VQM3" s="578"/>
      <c r="VQN3" s="578"/>
      <c r="VQO3" s="578"/>
      <c r="VQP3" s="578"/>
      <c r="VQQ3" s="578"/>
      <c r="VQR3" s="578"/>
      <c r="VQS3" s="578"/>
      <c r="VQT3" s="578"/>
      <c r="VQU3" s="578"/>
      <c r="VQV3" s="578"/>
      <c r="VQW3" s="578"/>
      <c r="VQX3" s="578"/>
      <c r="VQY3" s="578"/>
      <c r="VQZ3" s="578"/>
      <c r="VRA3" s="578"/>
      <c r="VRB3" s="578"/>
      <c r="VRC3" s="578"/>
      <c r="VRD3" s="578"/>
      <c r="VRE3" s="578"/>
      <c r="VRF3" s="578"/>
      <c r="VRG3" s="578"/>
      <c r="VRH3" s="578"/>
      <c r="VRI3" s="578"/>
      <c r="VRJ3" s="578"/>
      <c r="VRK3" s="578"/>
      <c r="VRL3" s="578"/>
      <c r="VRM3" s="578"/>
      <c r="VRN3" s="578"/>
      <c r="VRO3" s="578"/>
      <c r="VRP3" s="578"/>
      <c r="VRQ3" s="578"/>
      <c r="VRR3" s="578"/>
      <c r="VRS3" s="578"/>
      <c r="VRT3" s="578"/>
      <c r="VRU3" s="578"/>
      <c r="VRV3" s="578"/>
      <c r="VRW3" s="578"/>
      <c r="VRX3" s="578"/>
      <c r="VRY3" s="578"/>
      <c r="VRZ3" s="578"/>
      <c r="VSA3" s="578"/>
      <c r="VSB3" s="578"/>
      <c r="VSC3" s="578"/>
      <c r="VSD3" s="578"/>
      <c r="VSE3" s="578"/>
      <c r="VSF3" s="578"/>
      <c r="VSG3" s="578"/>
      <c r="VSH3" s="578"/>
      <c r="VSI3" s="578"/>
      <c r="VSJ3" s="578"/>
      <c r="VSK3" s="578"/>
      <c r="VSL3" s="578"/>
      <c r="VSM3" s="578"/>
      <c r="VSN3" s="578"/>
      <c r="VSO3" s="578"/>
      <c r="VSP3" s="578"/>
      <c r="VSQ3" s="578"/>
      <c r="VSR3" s="578"/>
      <c r="VSS3" s="578"/>
      <c r="VST3" s="578"/>
      <c r="VSU3" s="578"/>
      <c r="VSV3" s="578"/>
      <c r="VSW3" s="578"/>
      <c r="VSX3" s="578"/>
      <c r="VSY3" s="578"/>
      <c r="VSZ3" s="578"/>
      <c r="VTA3" s="578"/>
      <c r="VTB3" s="578"/>
      <c r="VTC3" s="578"/>
      <c r="VTD3" s="578"/>
      <c r="VTE3" s="578"/>
      <c r="VTF3" s="578"/>
      <c r="VTG3" s="578"/>
      <c r="VTH3" s="578"/>
      <c r="VTI3" s="578"/>
      <c r="VTJ3" s="578"/>
      <c r="VTK3" s="578"/>
      <c r="VTL3" s="578"/>
      <c r="VTM3" s="578"/>
      <c r="VTN3" s="578"/>
      <c r="VTO3" s="578"/>
      <c r="VTP3" s="578"/>
      <c r="VTQ3" s="578"/>
      <c r="VTR3" s="578"/>
      <c r="VTS3" s="578"/>
      <c r="VTT3" s="578"/>
      <c r="VTU3" s="578"/>
      <c r="VTV3" s="578"/>
      <c r="VTW3" s="578"/>
      <c r="VTX3" s="578"/>
      <c r="VTY3" s="578"/>
      <c r="VTZ3" s="578"/>
      <c r="VUA3" s="578"/>
      <c r="VUB3" s="578"/>
      <c r="VUC3" s="578"/>
      <c r="VUD3" s="578"/>
      <c r="VUE3" s="578"/>
      <c r="VUF3" s="578"/>
      <c r="VUG3" s="578"/>
      <c r="VUH3" s="578"/>
      <c r="VUI3" s="578"/>
      <c r="VUJ3" s="578"/>
      <c r="VUK3" s="578"/>
      <c r="VUL3" s="578"/>
      <c r="VUM3" s="578"/>
      <c r="VUN3" s="578"/>
      <c r="VUO3" s="578"/>
      <c r="VUP3" s="578"/>
      <c r="VUQ3" s="578"/>
      <c r="VUR3" s="578"/>
      <c r="VUS3" s="578"/>
      <c r="VUT3" s="578"/>
      <c r="VUU3" s="578"/>
      <c r="VUV3" s="578"/>
      <c r="VUW3" s="578"/>
      <c r="VUX3" s="578"/>
      <c r="VUY3" s="578"/>
      <c r="VUZ3" s="578"/>
      <c r="VVA3" s="578"/>
      <c r="VVB3" s="578"/>
      <c r="VVC3" s="578"/>
      <c r="VVD3" s="578"/>
      <c r="VVE3" s="578"/>
      <c r="VVF3" s="578"/>
      <c r="VVG3" s="578"/>
      <c r="VVH3" s="578"/>
      <c r="VVI3" s="578"/>
      <c r="VVJ3" s="578"/>
      <c r="VVK3" s="578"/>
      <c r="VVL3" s="578"/>
      <c r="VVM3" s="578"/>
      <c r="VVN3" s="578"/>
      <c r="VVO3" s="578"/>
      <c r="VVP3" s="578"/>
      <c r="VVQ3" s="578"/>
      <c r="VVR3" s="578"/>
      <c r="VVS3" s="578"/>
      <c r="VVT3" s="578"/>
      <c r="VVU3" s="578"/>
      <c r="VVV3" s="578"/>
      <c r="VVW3" s="578"/>
      <c r="VVX3" s="578"/>
      <c r="VVY3" s="578"/>
      <c r="VVZ3" s="578"/>
      <c r="VWA3" s="578"/>
      <c r="VWB3" s="578"/>
      <c r="VWC3" s="578"/>
      <c r="VWD3" s="578"/>
      <c r="VWE3" s="578"/>
      <c r="VWF3" s="578"/>
      <c r="VWG3" s="578"/>
      <c r="VWH3" s="578"/>
      <c r="VWI3" s="578"/>
      <c r="VWJ3" s="578"/>
      <c r="VWK3" s="578"/>
      <c r="VWL3" s="578"/>
      <c r="VWM3" s="578"/>
      <c r="VWN3" s="578"/>
      <c r="VWO3" s="578"/>
      <c r="VWP3" s="578"/>
      <c r="VWQ3" s="578"/>
      <c r="VWR3" s="578"/>
      <c r="VWS3" s="578"/>
      <c r="VWT3" s="578"/>
      <c r="VWU3" s="578"/>
      <c r="VWV3" s="578"/>
      <c r="VWW3" s="578"/>
      <c r="VWX3" s="578"/>
      <c r="VWY3" s="578"/>
      <c r="VWZ3" s="578"/>
      <c r="VXA3" s="578"/>
      <c r="VXB3" s="578"/>
      <c r="VXC3" s="578"/>
      <c r="VXD3" s="578"/>
      <c r="VXE3" s="578"/>
      <c r="VXF3" s="578"/>
      <c r="VXG3" s="578"/>
      <c r="VXH3" s="578"/>
      <c r="VXI3" s="578"/>
      <c r="VXJ3" s="578"/>
      <c r="VXK3" s="578"/>
      <c r="VXL3" s="578"/>
      <c r="VXM3" s="578"/>
      <c r="VXN3" s="578"/>
      <c r="VXO3" s="578"/>
      <c r="VXP3" s="578"/>
      <c r="VXQ3" s="578"/>
      <c r="VXR3" s="578"/>
      <c r="VXS3" s="578"/>
      <c r="VXT3" s="578"/>
      <c r="VXU3" s="578"/>
      <c r="VXV3" s="578"/>
      <c r="VXW3" s="578"/>
      <c r="VXX3" s="578"/>
      <c r="VXY3" s="578"/>
      <c r="VXZ3" s="578"/>
      <c r="VYA3" s="578"/>
      <c r="VYB3" s="578"/>
      <c r="VYC3" s="578"/>
      <c r="VYD3" s="578"/>
      <c r="VYE3" s="578"/>
      <c r="VYF3" s="578"/>
      <c r="VYG3" s="578"/>
      <c r="VYH3" s="578"/>
      <c r="VYI3" s="578"/>
      <c r="VYJ3" s="578"/>
      <c r="VYK3" s="578"/>
      <c r="VYL3" s="578"/>
      <c r="VYM3" s="578"/>
      <c r="VYN3" s="578"/>
      <c r="VYO3" s="578"/>
      <c r="VYP3" s="578"/>
      <c r="VYQ3" s="578"/>
      <c r="VYR3" s="578"/>
      <c r="VYS3" s="578"/>
      <c r="VYT3" s="578"/>
      <c r="VYU3" s="578"/>
      <c r="VYV3" s="578"/>
      <c r="VYW3" s="578"/>
      <c r="VYX3" s="578"/>
      <c r="VYY3" s="578"/>
      <c r="VYZ3" s="578"/>
      <c r="VZA3" s="578"/>
      <c r="VZB3" s="578"/>
      <c r="VZC3" s="578"/>
      <c r="VZD3" s="578"/>
      <c r="VZE3" s="578"/>
      <c r="VZF3" s="578"/>
      <c r="VZG3" s="578"/>
      <c r="VZH3" s="578"/>
      <c r="VZI3" s="578"/>
      <c r="VZJ3" s="578"/>
      <c r="VZK3" s="578"/>
      <c r="VZL3" s="578"/>
      <c r="VZM3" s="578"/>
      <c r="VZN3" s="578"/>
      <c r="VZO3" s="578"/>
      <c r="VZP3" s="578"/>
      <c r="VZQ3" s="578"/>
      <c r="VZR3" s="578"/>
      <c r="VZS3" s="578"/>
      <c r="VZT3" s="578"/>
      <c r="VZU3" s="578"/>
      <c r="VZV3" s="578"/>
      <c r="VZW3" s="578"/>
      <c r="VZX3" s="578"/>
      <c r="VZY3" s="578"/>
      <c r="VZZ3" s="578"/>
      <c r="WAA3" s="578"/>
      <c r="WAB3" s="578"/>
      <c r="WAC3" s="578"/>
      <c r="WAD3" s="578"/>
      <c r="WAE3" s="578"/>
      <c r="WAF3" s="578"/>
      <c r="WAG3" s="578"/>
      <c r="WAH3" s="578"/>
      <c r="WAI3" s="578"/>
      <c r="WAJ3" s="578"/>
      <c r="WAK3" s="578"/>
      <c r="WAL3" s="578"/>
      <c r="WAM3" s="578"/>
      <c r="WAN3" s="578"/>
      <c r="WAO3" s="578"/>
      <c r="WAP3" s="578"/>
      <c r="WAQ3" s="578"/>
      <c r="WAR3" s="578"/>
      <c r="WAS3" s="578"/>
      <c r="WAT3" s="578"/>
      <c r="WAU3" s="578"/>
      <c r="WAV3" s="578"/>
      <c r="WAW3" s="578"/>
      <c r="WAX3" s="578"/>
      <c r="WAY3" s="578"/>
      <c r="WAZ3" s="578"/>
      <c r="WBA3" s="578"/>
      <c r="WBB3" s="578"/>
      <c r="WBC3" s="578"/>
      <c r="WBD3" s="578"/>
      <c r="WBE3" s="578"/>
      <c r="WBF3" s="578"/>
      <c r="WBG3" s="578"/>
      <c r="WBH3" s="578"/>
      <c r="WBI3" s="578"/>
      <c r="WBJ3" s="578"/>
      <c r="WBK3" s="578"/>
      <c r="WBL3" s="578"/>
      <c r="WBM3" s="578"/>
      <c r="WBN3" s="578"/>
      <c r="WBO3" s="578"/>
      <c r="WBP3" s="578"/>
      <c r="WBQ3" s="578"/>
      <c r="WBR3" s="578"/>
      <c r="WBS3" s="578"/>
      <c r="WBT3" s="578"/>
      <c r="WBU3" s="578"/>
      <c r="WBV3" s="578"/>
      <c r="WBW3" s="578"/>
      <c r="WBX3" s="578"/>
      <c r="WBY3" s="578"/>
      <c r="WBZ3" s="578"/>
      <c r="WCA3" s="578"/>
      <c r="WCB3" s="578"/>
      <c r="WCC3" s="578"/>
      <c r="WCD3" s="578"/>
      <c r="WCE3" s="578"/>
      <c r="WCF3" s="578"/>
      <c r="WCG3" s="578"/>
      <c r="WCH3" s="578"/>
      <c r="WCI3" s="578"/>
      <c r="WCJ3" s="578"/>
      <c r="WCK3" s="578"/>
      <c r="WCL3" s="578"/>
      <c r="WCM3" s="578"/>
      <c r="WCN3" s="578"/>
      <c r="WCO3" s="578"/>
      <c r="WCP3" s="578"/>
      <c r="WCQ3" s="578"/>
      <c r="WCR3" s="578"/>
      <c r="WCS3" s="578"/>
      <c r="WCT3" s="578"/>
      <c r="WCU3" s="578"/>
      <c r="WCV3" s="578"/>
      <c r="WCW3" s="578"/>
      <c r="WCX3" s="578"/>
      <c r="WCY3" s="578"/>
      <c r="WCZ3" s="578"/>
      <c r="WDA3" s="578"/>
      <c r="WDB3" s="578"/>
      <c r="WDC3" s="578"/>
      <c r="WDD3" s="578"/>
      <c r="WDE3" s="578"/>
      <c r="WDF3" s="578"/>
      <c r="WDG3" s="578"/>
      <c r="WDH3" s="578"/>
      <c r="WDI3" s="578"/>
      <c r="WDJ3" s="578"/>
      <c r="WDK3" s="578"/>
      <c r="WDL3" s="578"/>
      <c r="WDM3" s="578"/>
      <c r="WDN3" s="578"/>
      <c r="WDO3" s="578"/>
      <c r="WDP3" s="578"/>
      <c r="WDQ3" s="578"/>
      <c r="WDR3" s="578"/>
      <c r="WDS3" s="578"/>
      <c r="WDT3" s="578"/>
      <c r="WDU3" s="578"/>
      <c r="WDV3" s="578"/>
      <c r="WDW3" s="578"/>
      <c r="WDX3" s="578"/>
      <c r="WDY3" s="578"/>
      <c r="WDZ3" s="578"/>
      <c r="WEA3" s="578"/>
      <c r="WEB3" s="578"/>
      <c r="WEC3" s="578"/>
      <c r="WED3" s="578"/>
      <c r="WEE3" s="578"/>
      <c r="WEF3" s="578"/>
      <c r="WEG3" s="578"/>
      <c r="WEH3" s="578"/>
      <c r="WEI3" s="578"/>
      <c r="WEJ3" s="578"/>
      <c r="WEK3" s="578"/>
      <c r="WEL3" s="578"/>
      <c r="WEM3" s="578"/>
      <c r="WEN3" s="578"/>
      <c r="WEO3" s="578"/>
      <c r="WEP3" s="578"/>
      <c r="WEQ3" s="578"/>
      <c r="WER3" s="578"/>
      <c r="WES3" s="578"/>
      <c r="WET3" s="578"/>
      <c r="WEU3" s="578"/>
      <c r="WEV3" s="578"/>
      <c r="WEW3" s="578"/>
      <c r="WEX3" s="578"/>
      <c r="WEY3" s="578"/>
      <c r="WEZ3" s="578"/>
      <c r="WFA3" s="578"/>
      <c r="WFB3" s="578"/>
      <c r="WFC3" s="578"/>
      <c r="WFD3" s="578"/>
      <c r="WFE3" s="578"/>
      <c r="WFF3" s="578"/>
      <c r="WFG3" s="578"/>
      <c r="WFH3" s="578"/>
      <c r="WFI3" s="578"/>
      <c r="WFJ3" s="578"/>
      <c r="WFK3" s="578"/>
      <c r="WFL3" s="578"/>
      <c r="WFM3" s="578"/>
      <c r="WFN3" s="578"/>
      <c r="WFO3" s="578"/>
      <c r="WFP3" s="578"/>
      <c r="WFQ3" s="578"/>
      <c r="WFR3" s="578"/>
      <c r="WFS3" s="578"/>
      <c r="WFT3" s="578"/>
      <c r="WFU3" s="578"/>
      <c r="WFV3" s="578"/>
      <c r="WFW3" s="578"/>
      <c r="WFX3" s="578"/>
      <c r="WFY3" s="578"/>
      <c r="WFZ3" s="578"/>
      <c r="WGA3" s="578"/>
      <c r="WGB3" s="578"/>
      <c r="WGC3" s="578"/>
      <c r="WGD3" s="578"/>
      <c r="WGE3" s="578"/>
      <c r="WGF3" s="578"/>
      <c r="WGG3" s="578"/>
      <c r="WGH3" s="578"/>
      <c r="WGI3" s="578"/>
      <c r="WGJ3" s="578"/>
      <c r="WGK3" s="578"/>
      <c r="WGL3" s="578"/>
      <c r="WGM3" s="578"/>
      <c r="WGN3" s="578"/>
      <c r="WGO3" s="578"/>
      <c r="WGP3" s="578"/>
      <c r="WGQ3" s="578"/>
      <c r="WGR3" s="578"/>
      <c r="WGS3" s="578"/>
      <c r="WGT3" s="578"/>
      <c r="WGU3" s="578"/>
      <c r="WGV3" s="578"/>
      <c r="WGW3" s="578"/>
      <c r="WGX3" s="578"/>
      <c r="WGY3" s="578"/>
      <c r="WGZ3" s="578"/>
      <c r="WHA3" s="578"/>
      <c r="WHB3" s="578"/>
      <c r="WHC3" s="578"/>
      <c r="WHD3" s="578"/>
      <c r="WHE3" s="578"/>
      <c r="WHF3" s="578"/>
      <c r="WHG3" s="578"/>
      <c r="WHH3" s="578"/>
      <c r="WHI3" s="578"/>
      <c r="WHJ3" s="578"/>
      <c r="WHK3" s="578"/>
      <c r="WHL3" s="578"/>
      <c r="WHM3" s="578"/>
      <c r="WHN3" s="578"/>
      <c r="WHO3" s="578"/>
      <c r="WHP3" s="578"/>
      <c r="WHQ3" s="578"/>
      <c r="WHR3" s="578"/>
      <c r="WHS3" s="578"/>
      <c r="WHT3" s="578"/>
      <c r="WHU3" s="578"/>
      <c r="WHV3" s="578"/>
      <c r="WHW3" s="578"/>
      <c r="WHX3" s="578"/>
      <c r="WHY3" s="578"/>
      <c r="WHZ3" s="578"/>
      <c r="WIA3" s="578"/>
      <c r="WIB3" s="578"/>
      <c r="WIC3" s="578"/>
      <c r="WID3" s="578"/>
      <c r="WIE3" s="578"/>
      <c r="WIF3" s="578"/>
      <c r="WIG3" s="578"/>
      <c r="WIH3" s="578"/>
      <c r="WII3" s="578"/>
      <c r="WIJ3" s="578"/>
      <c r="WIK3" s="578"/>
      <c r="WIL3" s="578"/>
      <c r="WIM3" s="578"/>
      <c r="WIN3" s="578"/>
      <c r="WIO3" s="578"/>
      <c r="WIP3" s="578"/>
      <c r="WIQ3" s="578"/>
      <c r="WIR3" s="578"/>
      <c r="WIS3" s="578"/>
      <c r="WIT3" s="578"/>
      <c r="WIU3" s="578"/>
      <c r="WIV3" s="578"/>
      <c r="WIW3" s="578"/>
      <c r="WIX3" s="578"/>
      <c r="WIY3" s="578"/>
      <c r="WIZ3" s="578"/>
      <c r="WJA3" s="578"/>
      <c r="WJB3" s="578"/>
      <c r="WJC3" s="578"/>
      <c r="WJD3" s="578"/>
      <c r="WJE3" s="578"/>
      <c r="WJF3" s="578"/>
      <c r="WJG3" s="578"/>
      <c r="WJH3" s="578"/>
      <c r="WJI3" s="578"/>
      <c r="WJJ3" s="578"/>
      <c r="WJK3" s="578"/>
      <c r="WJL3" s="578"/>
      <c r="WJM3" s="578"/>
      <c r="WJN3" s="578"/>
      <c r="WJO3" s="578"/>
      <c r="WJP3" s="578"/>
      <c r="WJQ3" s="578"/>
      <c r="WJR3" s="578"/>
      <c r="WJS3" s="578"/>
      <c r="WJT3" s="578"/>
      <c r="WJU3" s="578"/>
      <c r="WJV3" s="578"/>
      <c r="WJW3" s="578"/>
      <c r="WJX3" s="578"/>
      <c r="WJY3" s="578"/>
      <c r="WJZ3" s="578"/>
      <c r="WKA3" s="578"/>
      <c r="WKB3" s="578"/>
      <c r="WKC3" s="578"/>
      <c r="WKD3" s="578"/>
      <c r="WKE3" s="578"/>
      <c r="WKF3" s="578"/>
      <c r="WKG3" s="578"/>
      <c r="WKH3" s="578"/>
      <c r="WKI3" s="578"/>
      <c r="WKJ3" s="578"/>
      <c r="WKK3" s="578"/>
      <c r="WKL3" s="578"/>
      <c r="WKM3" s="578"/>
      <c r="WKN3" s="578"/>
      <c r="WKO3" s="578"/>
      <c r="WKP3" s="578"/>
      <c r="WKQ3" s="578"/>
      <c r="WKR3" s="578"/>
      <c r="WKS3" s="578"/>
      <c r="WKT3" s="578"/>
      <c r="WKU3" s="578"/>
      <c r="WKV3" s="578"/>
      <c r="WKW3" s="578"/>
      <c r="WKX3" s="578"/>
      <c r="WKY3" s="578"/>
      <c r="WKZ3" s="578"/>
      <c r="WLA3" s="578"/>
      <c r="WLB3" s="578"/>
      <c r="WLC3" s="578"/>
      <c r="WLD3" s="578"/>
      <c r="WLE3" s="578"/>
      <c r="WLF3" s="578"/>
      <c r="WLG3" s="578"/>
      <c r="WLH3" s="578"/>
      <c r="WLI3" s="578"/>
      <c r="WLJ3" s="578"/>
      <c r="WLK3" s="578"/>
      <c r="WLL3" s="578"/>
      <c r="WLM3" s="578"/>
      <c r="WLN3" s="578"/>
      <c r="WLO3" s="578"/>
      <c r="WLP3" s="578"/>
      <c r="WLQ3" s="578"/>
      <c r="WLR3" s="578"/>
      <c r="WLS3" s="578"/>
      <c r="WLT3" s="578"/>
      <c r="WLU3" s="578"/>
      <c r="WLV3" s="578"/>
      <c r="WLW3" s="578"/>
      <c r="WLX3" s="578"/>
      <c r="WLY3" s="578"/>
      <c r="WLZ3" s="578"/>
      <c r="WMA3" s="578"/>
      <c r="WMB3" s="578"/>
      <c r="WMC3" s="578"/>
      <c r="WMD3" s="578"/>
      <c r="WME3" s="578"/>
      <c r="WMF3" s="578"/>
      <c r="WMG3" s="578"/>
      <c r="WMH3" s="578"/>
      <c r="WMI3" s="578"/>
      <c r="WMJ3" s="578"/>
      <c r="WMK3" s="578"/>
      <c r="WML3" s="578"/>
      <c r="WMM3" s="578"/>
      <c r="WMN3" s="578"/>
      <c r="WMO3" s="578"/>
      <c r="WMP3" s="578"/>
      <c r="WMQ3" s="578"/>
      <c r="WMR3" s="578"/>
      <c r="WMS3" s="578"/>
      <c r="WMT3" s="578"/>
      <c r="WMU3" s="578"/>
      <c r="WMV3" s="578"/>
      <c r="WMW3" s="578"/>
      <c r="WMX3" s="578"/>
      <c r="WMY3" s="578"/>
      <c r="WMZ3" s="578"/>
      <c r="WNA3" s="578"/>
      <c r="WNB3" s="578"/>
      <c r="WNC3" s="578"/>
      <c r="WND3" s="578"/>
      <c r="WNE3" s="578"/>
      <c r="WNF3" s="578"/>
      <c r="WNG3" s="578"/>
      <c r="WNH3" s="578"/>
      <c r="WNI3" s="578"/>
      <c r="WNJ3" s="578"/>
      <c r="WNK3" s="578"/>
      <c r="WNL3" s="578"/>
      <c r="WNM3" s="578"/>
      <c r="WNN3" s="578"/>
      <c r="WNO3" s="578"/>
      <c r="WNP3" s="578"/>
      <c r="WNQ3" s="578"/>
      <c r="WNR3" s="578"/>
      <c r="WNS3" s="578"/>
      <c r="WNT3" s="578"/>
      <c r="WNU3" s="578"/>
      <c r="WNV3" s="578"/>
      <c r="WNW3" s="578"/>
      <c r="WNX3" s="578"/>
      <c r="WNY3" s="578"/>
      <c r="WNZ3" s="578"/>
      <c r="WOA3" s="578"/>
      <c r="WOB3" s="578"/>
      <c r="WOC3" s="578"/>
      <c r="WOD3" s="578"/>
      <c r="WOE3" s="578"/>
      <c r="WOF3" s="578"/>
      <c r="WOG3" s="578"/>
      <c r="WOH3" s="578"/>
      <c r="WOI3" s="578"/>
      <c r="WOJ3" s="578"/>
      <c r="WOK3" s="578"/>
      <c r="WOL3" s="578"/>
      <c r="WOM3" s="578"/>
      <c r="WON3" s="578"/>
      <c r="WOO3" s="578"/>
      <c r="WOP3" s="578"/>
      <c r="WOQ3" s="578"/>
      <c r="WOR3" s="578"/>
      <c r="WOS3" s="578"/>
      <c r="WOT3" s="578"/>
      <c r="WOU3" s="578"/>
      <c r="WOV3" s="578"/>
      <c r="WOW3" s="578"/>
      <c r="WOX3" s="578"/>
      <c r="WOY3" s="578"/>
      <c r="WOZ3" s="578"/>
      <c r="WPA3" s="578"/>
      <c r="WPB3" s="578"/>
      <c r="WPC3" s="578"/>
      <c r="WPD3" s="578"/>
      <c r="WPE3" s="578"/>
      <c r="WPF3" s="578"/>
      <c r="WPG3" s="578"/>
      <c r="WPH3" s="578"/>
      <c r="WPI3" s="578"/>
      <c r="WPJ3" s="578"/>
      <c r="WPK3" s="578"/>
      <c r="WPL3" s="578"/>
      <c r="WPM3" s="578"/>
      <c r="WPN3" s="578"/>
      <c r="WPO3" s="578"/>
      <c r="WPP3" s="578"/>
      <c r="WPQ3" s="578"/>
      <c r="WPR3" s="578"/>
      <c r="WPS3" s="578"/>
      <c r="WPT3" s="578"/>
      <c r="WPU3" s="578"/>
      <c r="WPV3" s="578"/>
      <c r="WPW3" s="578"/>
      <c r="WPX3" s="578"/>
      <c r="WPY3" s="578"/>
      <c r="WPZ3" s="578"/>
      <c r="WQA3" s="578"/>
      <c r="WQB3" s="578"/>
      <c r="WQC3" s="578"/>
      <c r="WQD3" s="578"/>
      <c r="WQE3" s="578"/>
      <c r="WQF3" s="578"/>
      <c r="WQG3" s="578"/>
      <c r="WQH3" s="578"/>
      <c r="WQI3" s="578"/>
      <c r="WQJ3" s="578"/>
      <c r="WQK3" s="578"/>
      <c r="WQL3" s="578"/>
      <c r="WQM3" s="578"/>
      <c r="WQN3" s="578"/>
      <c r="WQO3" s="578"/>
      <c r="WQP3" s="578"/>
      <c r="WQQ3" s="578"/>
      <c r="WQR3" s="578"/>
      <c r="WQS3" s="578"/>
      <c r="WQT3" s="578"/>
      <c r="WQU3" s="578"/>
      <c r="WQV3" s="578"/>
      <c r="WQW3" s="578"/>
      <c r="WQX3" s="578"/>
      <c r="WQY3" s="578"/>
      <c r="WQZ3" s="578"/>
      <c r="WRA3" s="578"/>
      <c r="WRB3" s="578"/>
      <c r="WRC3" s="578"/>
      <c r="WRD3" s="578"/>
      <c r="WRE3" s="578"/>
      <c r="WRF3" s="578"/>
      <c r="WRG3" s="578"/>
      <c r="WRH3" s="578"/>
      <c r="WRI3" s="578"/>
      <c r="WRJ3" s="578"/>
      <c r="WRK3" s="578"/>
      <c r="WRL3" s="578"/>
      <c r="WRM3" s="578"/>
      <c r="WRN3" s="578"/>
      <c r="WRO3" s="578"/>
      <c r="WRP3" s="578"/>
      <c r="WRQ3" s="578"/>
      <c r="WRR3" s="578"/>
      <c r="WRS3" s="578"/>
      <c r="WRT3" s="578"/>
      <c r="WRU3" s="578"/>
      <c r="WRV3" s="578"/>
      <c r="WRW3" s="578"/>
      <c r="WRX3" s="578"/>
      <c r="WRY3" s="578"/>
      <c r="WRZ3" s="578"/>
      <c r="WSA3" s="578"/>
      <c r="WSB3" s="578"/>
      <c r="WSC3" s="578"/>
      <c r="WSD3" s="578"/>
      <c r="WSE3" s="578"/>
      <c r="WSF3" s="578"/>
      <c r="WSG3" s="578"/>
      <c r="WSH3" s="578"/>
      <c r="WSI3" s="578"/>
      <c r="WSJ3" s="578"/>
      <c r="WSK3" s="578"/>
      <c r="WSL3" s="578"/>
      <c r="WSM3" s="578"/>
      <c r="WSN3" s="578"/>
      <c r="WSO3" s="578"/>
      <c r="WSP3" s="578"/>
      <c r="WSQ3" s="578"/>
      <c r="WSR3" s="578"/>
      <c r="WSS3" s="578"/>
      <c r="WST3" s="578"/>
      <c r="WSU3" s="578"/>
      <c r="WSV3" s="578"/>
      <c r="WSW3" s="578"/>
      <c r="WSX3" s="578"/>
      <c r="WSY3" s="578"/>
      <c r="WSZ3" s="578"/>
      <c r="WTA3" s="578"/>
      <c r="WTB3" s="578"/>
      <c r="WTC3" s="578"/>
      <c r="WTD3" s="578"/>
      <c r="WTE3" s="578"/>
      <c r="WTF3" s="578"/>
      <c r="WTG3" s="578"/>
      <c r="WTH3" s="578"/>
      <c r="WTI3" s="578"/>
      <c r="WTJ3" s="578"/>
      <c r="WTK3" s="578"/>
      <c r="WTL3" s="578"/>
      <c r="WTM3" s="578"/>
      <c r="WTN3" s="578"/>
      <c r="WTO3" s="578"/>
      <c r="WTP3" s="578"/>
      <c r="WTQ3" s="578"/>
      <c r="WTR3" s="578"/>
      <c r="WTS3" s="578"/>
      <c r="WTT3" s="578"/>
      <c r="WTU3" s="578"/>
      <c r="WTV3" s="578"/>
      <c r="WTW3" s="578"/>
      <c r="WTX3" s="578"/>
      <c r="WTY3" s="578"/>
      <c r="WTZ3" s="578"/>
      <c r="WUA3" s="578"/>
      <c r="WUB3" s="578"/>
      <c r="WUC3" s="578"/>
      <c r="WUD3" s="578"/>
      <c r="WUE3" s="578"/>
      <c r="WUF3" s="578"/>
      <c r="WUG3" s="578"/>
      <c r="WUH3" s="578"/>
      <c r="WUI3" s="578"/>
      <c r="WUJ3" s="578"/>
      <c r="WUK3" s="578"/>
      <c r="WUL3" s="578"/>
      <c r="WUM3" s="578"/>
      <c r="WUN3" s="578"/>
      <c r="WUO3" s="578"/>
      <c r="WUP3" s="578"/>
      <c r="WUQ3" s="578"/>
      <c r="WUR3" s="578"/>
      <c r="WUS3" s="578"/>
      <c r="WUT3" s="578"/>
      <c r="WUU3" s="578"/>
      <c r="WUV3" s="578"/>
      <c r="WUW3" s="578"/>
      <c r="WUX3" s="578"/>
      <c r="WUY3" s="578"/>
      <c r="WUZ3" s="578"/>
      <c r="WVA3" s="578"/>
      <c r="WVB3" s="578"/>
      <c r="WVC3" s="578"/>
      <c r="WVD3" s="578"/>
      <c r="WVE3" s="578"/>
      <c r="WVF3" s="578"/>
      <c r="WVG3" s="578"/>
      <c r="WVH3" s="578"/>
      <c r="WVI3" s="578"/>
      <c r="WVJ3" s="578"/>
      <c r="WVK3" s="578"/>
      <c r="WVL3" s="578"/>
      <c r="WVM3" s="578"/>
      <c r="WVN3" s="578"/>
      <c r="WVO3" s="578"/>
      <c r="WVP3" s="578"/>
      <c r="WVQ3" s="578"/>
      <c r="WVR3" s="578"/>
      <c r="WVS3" s="578"/>
      <c r="WVT3" s="578"/>
      <c r="WVU3" s="578"/>
      <c r="WVV3" s="578"/>
      <c r="WVW3" s="578"/>
      <c r="WVX3" s="578"/>
      <c r="WVY3" s="578"/>
      <c r="WVZ3" s="578"/>
      <c r="WWA3" s="578"/>
      <c r="WWB3" s="578"/>
      <c r="WWC3" s="578"/>
      <c r="WWD3" s="578"/>
      <c r="WWE3" s="578"/>
      <c r="WWF3" s="578"/>
      <c r="WWG3" s="578"/>
      <c r="WWH3" s="578"/>
      <c r="WWI3" s="578"/>
      <c r="WWJ3" s="578"/>
      <c r="WWK3" s="578"/>
      <c r="WWL3" s="578"/>
      <c r="WWM3" s="578"/>
      <c r="WWN3" s="578"/>
      <c r="WWO3" s="578"/>
      <c r="WWP3" s="578"/>
      <c r="WWQ3" s="578"/>
      <c r="WWR3" s="578"/>
      <c r="WWS3" s="578"/>
      <c r="WWT3" s="578"/>
      <c r="WWU3" s="578"/>
      <c r="WWV3" s="578"/>
      <c r="WWW3" s="578"/>
      <c r="WWX3" s="578"/>
      <c r="WWY3" s="578"/>
      <c r="WWZ3" s="578"/>
      <c r="WXA3" s="578"/>
      <c r="WXB3" s="578"/>
      <c r="WXC3" s="578"/>
      <c r="WXD3" s="578"/>
      <c r="WXE3" s="578"/>
      <c r="WXF3" s="578"/>
      <c r="WXG3" s="578"/>
      <c r="WXH3" s="578"/>
      <c r="WXI3" s="578"/>
      <c r="WXJ3" s="578"/>
      <c r="WXK3" s="578"/>
      <c r="WXL3" s="578"/>
      <c r="WXM3" s="578"/>
      <c r="WXN3" s="578"/>
      <c r="WXO3" s="578"/>
      <c r="WXP3" s="578"/>
      <c r="WXQ3" s="578"/>
      <c r="WXR3" s="578"/>
      <c r="WXS3" s="578"/>
      <c r="WXT3" s="578"/>
      <c r="WXU3" s="578"/>
      <c r="WXV3" s="578"/>
      <c r="WXW3" s="578"/>
      <c r="WXX3" s="578"/>
      <c r="WXY3" s="578"/>
      <c r="WXZ3" s="578"/>
      <c r="WYA3" s="578"/>
      <c r="WYB3" s="578"/>
      <c r="WYC3" s="578"/>
      <c r="WYD3" s="578"/>
      <c r="WYE3" s="578"/>
      <c r="WYF3" s="578"/>
      <c r="WYG3" s="578"/>
      <c r="WYH3" s="578"/>
      <c r="WYI3" s="578"/>
      <c r="WYJ3" s="578"/>
      <c r="WYK3" s="578"/>
      <c r="WYL3" s="578"/>
      <c r="WYM3" s="578"/>
      <c r="WYN3" s="578"/>
      <c r="WYO3" s="578"/>
      <c r="WYP3" s="578"/>
      <c r="WYQ3" s="578"/>
      <c r="WYR3" s="578"/>
      <c r="WYS3" s="578"/>
      <c r="WYT3" s="578"/>
      <c r="WYU3" s="578"/>
      <c r="WYV3" s="578"/>
      <c r="WYW3" s="578"/>
      <c r="WYX3" s="578"/>
      <c r="WYY3" s="578"/>
      <c r="WYZ3" s="578"/>
      <c r="WZA3" s="578"/>
      <c r="WZB3" s="578"/>
      <c r="WZC3" s="578"/>
      <c r="WZD3" s="578"/>
      <c r="WZE3" s="578"/>
      <c r="WZF3" s="578"/>
      <c r="WZG3" s="578"/>
      <c r="WZH3" s="578"/>
      <c r="WZI3" s="578"/>
      <c r="WZJ3" s="578"/>
      <c r="WZK3" s="578"/>
      <c r="WZL3" s="578"/>
      <c r="WZM3" s="578"/>
      <c r="WZN3" s="578"/>
      <c r="WZO3" s="578"/>
      <c r="WZP3" s="578"/>
      <c r="WZQ3" s="578"/>
      <c r="WZR3" s="578"/>
      <c r="WZS3" s="578"/>
      <c r="WZT3" s="578"/>
      <c r="WZU3" s="578"/>
      <c r="WZV3" s="578"/>
      <c r="WZW3" s="578"/>
      <c r="WZX3" s="578"/>
      <c r="WZY3" s="578"/>
      <c r="WZZ3" s="578"/>
      <c r="XAA3" s="578"/>
      <c r="XAB3" s="578"/>
      <c r="XAC3" s="578"/>
      <c r="XAD3" s="578"/>
      <c r="XAE3" s="578"/>
      <c r="XAF3" s="578"/>
      <c r="XAG3" s="578"/>
      <c r="XAH3" s="578"/>
      <c r="XAI3" s="578"/>
      <c r="XAJ3" s="578"/>
      <c r="XAK3" s="578"/>
      <c r="XAL3" s="578"/>
      <c r="XAM3" s="578"/>
      <c r="XAN3" s="578"/>
      <c r="XAO3" s="578"/>
      <c r="XAP3" s="578"/>
      <c r="XAQ3" s="578"/>
      <c r="XAR3" s="578"/>
      <c r="XAS3" s="578"/>
      <c r="XAT3" s="578"/>
      <c r="XAU3" s="578"/>
      <c r="XAV3" s="578"/>
      <c r="XAW3" s="578"/>
      <c r="XAX3" s="578"/>
      <c r="XAY3" s="578"/>
      <c r="XAZ3" s="578"/>
      <c r="XBA3" s="578"/>
      <c r="XBB3" s="578"/>
      <c r="XBC3" s="578"/>
      <c r="XBD3" s="578"/>
      <c r="XBE3" s="578"/>
      <c r="XBF3" s="578"/>
      <c r="XBG3" s="578"/>
      <c r="XBH3" s="578"/>
      <c r="XBI3" s="578"/>
      <c r="XBJ3" s="578"/>
      <c r="XBK3" s="578"/>
      <c r="XBL3" s="578"/>
      <c r="XBM3" s="578"/>
      <c r="XBN3" s="578"/>
      <c r="XBO3" s="578"/>
      <c r="XBP3" s="578"/>
      <c r="XBQ3" s="578"/>
      <c r="XBR3" s="578"/>
      <c r="XBS3" s="578"/>
      <c r="XBT3" s="578"/>
      <c r="XBU3" s="578"/>
      <c r="XBV3" s="578"/>
      <c r="XBW3" s="578"/>
      <c r="XBX3" s="578"/>
      <c r="XBY3" s="578"/>
      <c r="XBZ3" s="578"/>
      <c r="XCA3" s="578"/>
      <c r="XCB3" s="578"/>
      <c r="XCC3" s="578"/>
      <c r="XCD3" s="578"/>
      <c r="XCE3" s="578"/>
      <c r="XCF3" s="578"/>
      <c r="XCG3" s="578"/>
      <c r="XCH3" s="578"/>
      <c r="XCI3" s="578"/>
      <c r="XCJ3" s="578"/>
      <c r="XCK3" s="578"/>
      <c r="XCL3" s="578"/>
      <c r="XCM3" s="578"/>
      <c r="XCN3" s="578"/>
      <c r="XCO3" s="578"/>
      <c r="XCP3" s="578"/>
      <c r="XCQ3" s="578"/>
      <c r="XCR3" s="578"/>
      <c r="XCS3" s="578"/>
      <c r="XCT3" s="578"/>
      <c r="XCU3" s="578"/>
      <c r="XCV3" s="578"/>
      <c r="XCW3" s="578"/>
      <c r="XCX3" s="578"/>
      <c r="XCY3" s="578"/>
      <c r="XCZ3" s="578"/>
      <c r="XDA3" s="578"/>
      <c r="XDB3" s="578"/>
      <c r="XDC3" s="578"/>
      <c r="XDD3" s="578"/>
      <c r="XDE3" s="578"/>
      <c r="XDF3" s="578"/>
      <c r="XDG3" s="578"/>
      <c r="XDH3" s="578"/>
      <c r="XDI3" s="578"/>
      <c r="XDJ3" s="578"/>
      <c r="XDK3" s="578"/>
      <c r="XDL3" s="578"/>
      <c r="XDM3" s="578"/>
      <c r="XDN3" s="578"/>
      <c r="XDO3" s="578"/>
      <c r="XDP3" s="578"/>
      <c r="XDQ3" s="578"/>
      <c r="XDR3" s="578"/>
      <c r="XDS3" s="578"/>
      <c r="XDT3" s="578"/>
      <c r="XDU3" s="578"/>
      <c r="XDV3" s="578"/>
      <c r="XDW3" s="578"/>
      <c r="XDX3" s="578"/>
      <c r="XDY3" s="578"/>
      <c r="XDZ3" s="578"/>
      <c r="XEA3" s="578"/>
      <c r="XEB3" s="578"/>
      <c r="XEC3" s="578"/>
      <c r="XED3" s="578"/>
      <c r="XEE3" s="578"/>
      <c r="XEF3" s="578"/>
      <c r="XEG3" s="578"/>
      <c r="XEH3" s="578"/>
      <c r="XEI3" s="578"/>
      <c r="XEJ3" s="578"/>
      <c r="XEK3" s="578"/>
      <c r="XEL3" s="578"/>
      <c r="XEM3" s="578"/>
      <c r="XEN3" s="578"/>
      <c r="XEO3" s="578"/>
      <c r="XEP3" s="578"/>
      <c r="XEQ3" s="578"/>
      <c r="XER3" s="578"/>
      <c r="XES3" s="578"/>
      <c r="XET3" s="578"/>
      <c r="XEU3" s="578"/>
      <c r="XEV3" s="578"/>
      <c r="XEW3" s="578"/>
      <c r="XEX3" s="578"/>
      <c r="XEY3" s="578"/>
      <c r="XEZ3" s="578"/>
      <c r="XFA3" s="578"/>
      <c r="XFB3" s="578"/>
      <c r="XFC3" s="578"/>
      <c r="XFD3" s="578"/>
    </row>
    <row r="4" spans="1:16384" ht="17.25" customHeight="1" x14ac:dyDescent="0.25">
      <c r="A4" s="579" t="s">
        <v>1287</v>
      </c>
      <c r="B4" s="580" t="s">
        <v>1288</v>
      </c>
      <c r="C4" s="581">
        <v>5364542.97</v>
      </c>
      <c r="D4" s="582" t="s">
        <v>1289</v>
      </c>
      <c r="E4" s="582" t="s">
        <v>1290</v>
      </c>
      <c r="F4" s="712" t="s">
        <v>1291</v>
      </c>
      <c r="G4" s="712" t="s">
        <v>1291</v>
      </c>
      <c r="H4" s="712" t="s">
        <v>1291</v>
      </c>
      <c r="I4" s="563"/>
      <c r="J4" s="563"/>
      <c r="K4" s="563"/>
      <c r="L4" s="563"/>
      <c r="M4" s="563"/>
      <c r="N4" s="563"/>
      <c r="O4" s="564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4"/>
      <c r="AD4" s="564"/>
      <c r="AE4" s="564"/>
      <c r="AF4" s="564"/>
      <c r="AG4" s="564"/>
      <c r="AH4" s="564"/>
      <c r="AI4" s="564"/>
      <c r="AJ4" s="564"/>
    </row>
    <row r="5" spans="1:16384" x14ac:dyDescent="0.25">
      <c r="A5" s="582" t="s">
        <v>1292</v>
      </c>
      <c r="B5" s="583" t="s">
        <v>1293</v>
      </c>
      <c r="C5" s="581">
        <v>3691225.92</v>
      </c>
      <c r="D5" s="582" t="s">
        <v>1294</v>
      </c>
      <c r="E5" s="582" t="s">
        <v>1295</v>
      </c>
      <c r="F5" s="713"/>
      <c r="G5" s="713"/>
      <c r="H5" s="713"/>
      <c r="I5" s="563"/>
      <c r="J5" s="563"/>
      <c r="K5" s="563"/>
      <c r="L5" s="563"/>
      <c r="M5" s="563"/>
      <c r="N5" s="563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</row>
    <row r="6" spans="1:16384" x14ac:dyDescent="0.25">
      <c r="A6" s="584" t="s">
        <v>1296</v>
      </c>
      <c r="B6" s="585" t="s">
        <v>1297</v>
      </c>
      <c r="C6" s="581"/>
      <c r="D6" s="584" t="s">
        <v>1294</v>
      </c>
      <c r="E6" s="584" t="s">
        <v>1298</v>
      </c>
      <c r="F6" s="713"/>
      <c r="G6" s="713"/>
      <c r="H6" s="713"/>
      <c r="I6" s="563"/>
      <c r="J6" s="563"/>
      <c r="K6" s="563"/>
      <c r="L6" s="563"/>
      <c r="M6" s="563"/>
      <c r="N6" s="563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</row>
    <row r="7" spans="1:16384" x14ac:dyDescent="0.25">
      <c r="A7" s="584" t="s">
        <v>1299</v>
      </c>
      <c r="B7" s="585" t="s">
        <v>1300</v>
      </c>
      <c r="C7" s="581"/>
      <c r="D7" s="584" t="s">
        <v>1294</v>
      </c>
      <c r="E7" s="584" t="s">
        <v>1298</v>
      </c>
      <c r="F7" s="713"/>
      <c r="G7" s="713"/>
      <c r="H7" s="713"/>
      <c r="I7" s="563"/>
      <c r="J7" s="563"/>
      <c r="K7" s="563"/>
      <c r="L7" s="563"/>
      <c r="M7" s="563"/>
      <c r="N7" s="563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</row>
    <row r="8" spans="1:16384" x14ac:dyDescent="0.25">
      <c r="A8" s="584" t="s">
        <v>1301</v>
      </c>
      <c r="B8" s="585" t="s">
        <v>1302</v>
      </c>
      <c r="C8" s="581"/>
      <c r="D8" s="584" t="s">
        <v>1303</v>
      </c>
      <c r="E8" s="584" t="s">
        <v>1295</v>
      </c>
      <c r="F8" s="713"/>
      <c r="G8" s="713"/>
      <c r="H8" s="713"/>
      <c r="I8" s="563"/>
      <c r="J8" s="563"/>
      <c r="K8" s="563"/>
      <c r="L8" s="563"/>
      <c r="M8" s="563"/>
      <c r="N8" s="563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</row>
    <row r="9" spans="1:16384" x14ac:dyDescent="0.25">
      <c r="A9" s="584" t="s">
        <v>1304</v>
      </c>
      <c r="B9" s="585" t="s">
        <v>1305</v>
      </c>
      <c r="C9" s="581"/>
      <c r="D9" s="584" t="s">
        <v>1306</v>
      </c>
      <c r="E9" s="584" t="s">
        <v>1303</v>
      </c>
      <c r="F9" s="713"/>
      <c r="G9" s="713"/>
      <c r="H9" s="713"/>
      <c r="I9" s="563"/>
      <c r="J9" s="563"/>
      <c r="K9" s="563"/>
      <c r="L9" s="563"/>
      <c r="M9" s="563"/>
      <c r="N9" s="563"/>
      <c r="O9" s="564"/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</row>
    <row r="10" spans="1:16384" x14ac:dyDescent="0.25">
      <c r="A10" s="582" t="s">
        <v>657</v>
      </c>
      <c r="B10" s="583" t="s">
        <v>1307</v>
      </c>
      <c r="C10" s="581">
        <v>1437330.35</v>
      </c>
      <c r="D10" s="582" t="s">
        <v>1308</v>
      </c>
      <c r="E10" s="582" t="s">
        <v>1290</v>
      </c>
      <c r="F10" s="713"/>
      <c r="G10" s="713"/>
      <c r="H10" s="713"/>
      <c r="I10" s="563"/>
      <c r="J10" s="563"/>
      <c r="K10" s="563"/>
      <c r="L10" s="563"/>
      <c r="M10" s="563"/>
      <c r="N10" s="563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</row>
    <row r="11" spans="1:16384" x14ac:dyDescent="0.25">
      <c r="A11" s="584" t="s">
        <v>1309</v>
      </c>
      <c r="B11" s="585" t="s">
        <v>1310</v>
      </c>
      <c r="C11" s="586"/>
      <c r="D11" s="584" t="s">
        <v>1308</v>
      </c>
      <c r="E11" s="584" t="s">
        <v>1311</v>
      </c>
      <c r="F11" s="713"/>
      <c r="G11" s="713"/>
      <c r="H11" s="713"/>
      <c r="I11" s="563"/>
      <c r="J11" s="563"/>
      <c r="K11" s="563"/>
      <c r="L11" s="563"/>
      <c r="M11" s="563"/>
      <c r="N11" s="563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  <c r="AA11" s="564"/>
      <c r="AB11" s="564"/>
      <c r="AC11" s="564"/>
      <c r="AD11" s="564"/>
      <c r="AE11" s="564"/>
      <c r="AF11" s="564"/>
      <c r="AG11" s="564"/>
      <c r="AH11" s="564"/>
      <c r="AI11" s="564"/>
      <c r="AJ11" s="564"/>
    </row>
    <row r="12" spans="1:16384" x14ac:dyDescent="0.25">
      <c r="A12" s="584" t="s">
        <v>1312</v>
      </c>
      <c r="B12" s="585" t="s">
        <v>1313</v>
      </c>
      <c r="C12" s="586"/>
      <c r="D12" s="584" t="s">
        <v>1311</v>
      </c>
      <c r="E12" s="584" t="s">
        <v>1311</v>
      </c>
      <c r="F12" s="713"/>
      <c r="G12" s="713"/>
      <c r="H12" s="713"/>
      <c r="I12" s="563"/>
      <c r="J12" s="563"/>
      <c r="K12" s="563"/>
      <c r="L12" s="563"/>
      <c r="M12" s="563"/>
      <c r="N12" s="563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</row>
    <row r="13" spans="1:16384" x14ac:dyDescent="0.25">
      <c r="A13" s="584" t="s">
        <v>1314</v>
      </c>
      <c r="B13" s="585" t="s">
        <v>1315</v>
      </c>
      <c r="C13" s="586"/>
      <c r="D13" s="584" t="s">
        <v>1311</v>
      </c>
      <c r="E13" s="584" t="s">
        <v>1316</v>
      </c>
      <c r="F13" s="713"/>
      <c r="G13" s="713"/>
      <c r="H13" s="713"/>
      <c r="I13" s="563"/>
      <c r="J13" s="563"/>
      <c r="K13" s="563"/>
      <c r="L13" s="563"/>
      <c r="M13" s="563"/>
      <c r="N13" s="563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</row>
    <row r="14" spans="1:16384" ht="14.25" customHeight="1" x14ac:dyDescent="0.25">
      <c r="A14" s="587" t="s">
        <v>1317</v>
      </c>
      <c r="B14" s="588" t="s">
        <v>1318</v>
      </c>
      <c r="C14" s="586"/>
      <c r="D14" s="584" t="s">
        <v>1311</v>
      </c>
      <c r="E14" s="584" t="s">
        <v>1294</v>
      </c>
      <c r="F14" s="713"/>
      <c r="G14" s="713"/>
      <c r="H14" s="713"/>
      <c r="I14" s="563"/>
      <c r="J14" s="563"/>
      <c r="K14" s="563"/>
      <c r="L14" s="563"/>
      <c r="M14" s="563"/>
      <c r="N14" s="563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</row>
    <row r="15" spans="1:16384" x14ac:dyDescent="0.25">
      <c r="A15" s="587" t="s">
        <v>1319</v>
      </c>
      <c r="B15" s="588" t="s">
        <v>1320</v>
      </c>
      <c r="C15" s="586"/>
      <c r="D15" s="584" t="s">
        <v>1321</v>
      </c>
      <c r="E15" s="584" t="s">
        <v>1294</v>
      </c>
      <c r="F15" s="713"/>
      <c r="G15" s="713"/>
      <c r="H15" s="713"/>
      <c r="I15" s="563"/>
      <c r="J15" s="563"/>
      <c r="K15" s="563"/>
      <c r="L15" s="563"/>
      <c r="M15" s="563"/>
      <c r="N15" s="563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</row>
    <row r="16" spans="1:16384" x14ac:dyDescent="0.25">
      <c r="A16" s="587" t="s">
        <v>1322</v>
      </c>
      <c r="B16" s="588" t="s">
        <v>1323</v>
      </c>
      <c r="D16" s="589" t="s">
        <v>1324</v>
      </c>
      <c r="E16" s="584" t="s">
        <v>1316</v>
      </c>
      <c r="F16" s="713"/>
      <c r="G16" s="713"/>
      <c r="H16" s="713"/>
      <c r="I16" s="563"/>
      <c r="J16" s="563"/>
      <c r="K16" s="563"/>
      <c r="L16" s="563"/>
      <c r="M16" s="563"/>
      <c r="N16" s="563"/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4"/>
      <c r="Z16" s="564"/>
      <c r="AA16" s="564"/>
      <c r="AB16" s="564"/>
      <c r="AC16" s="564"/>
      <c r="AD16" s="564"/>
      <c r="AE16" s="564"/>
      <c r="AF16" s="564"/>
      <c r="AG16" s="564"/>
      <c r="AH16" s="564"/>
      <c r="AI16" s="564"/>
      <c r="AJ16" s="564"/>
    </row>
    <row r="17" spans="1:36" x14ac:dyDescent="0.25">
      <c r="A17" s="587" t="s">
        <v>1325</v>
      </c>
      <c r="B17" s="588" t="s">
        <v>1326</v>
      </c>
      <c r="C17" s="586"/>
      <c r="D17" s="584" t="s">
        <v>1294</v>
      </c>
      <c r="E17" s="584" t="s">
        <v>1298</v>
      </c>
      <c r="F17" s="713"/>
      <c r="G17" s="713"/>
      <c r="H17" s="713"/>
      <c r="I17" s="563"/>
      <c r="J17" s="563"/>
      <c r="K17" s="563"/>
      <c r="L17" s="563"/>
      <c r="M17" s="563"/>
      <c r="N17" s="563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4"/>
      <c r="Z17" s="564"/>
      <c r="AA17" s="564"/>
      <c r="AB17" s="564"/>
      <c r="AC17" s="564"/>
      <c r="AD17" s="564"/>
      <c r="AE17" s="564"/>
      <c r="AF17" s="564"/>
      <c r="AG17" s="564"/>
      <c r="AH17" s="564"/>
      <c r="AI17" s="564"/>
      <c r="AJ17" s="564"/>
    </row>
    <row r="18" spans="1:36" x14ac:dyDescent="0.25">
      <c r="A18" s="587" t="s">
        <v>1327</v>
      </c>
      <c r="B18" s="588" t="s">
        <v>1328</v>
      </c>
      <c r="C18" s="586"/>
      <c r="D18" s="584" t="s">
        <v>1329</v>
      </c>
      <c r="E18" s="584" t="s">
        <v>1306</v>
      </c>
      <c r="F18" s="713"/>
      <c r="G18" s="713"/>
      <c r="H18" s="713"/>
      <c r="I18" s="563"/>
      <c r="J18" s="563"/>
      <c r="K18" s="563"/>
      <c r="L18" s="563"/>
      <c r="M18" s="563"/>
      <c r="N18" s="563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</row>
    <row r="19" spans="1:36" x14ac:dyDescent="0.25">
      <c r="A19" s="587" t="s">
        <v>1330</v>
      </c>
      <c r="B19" s="588" t="s">
        <v>1331</v>
      </c>
      <c r="C19" s="586"/>
      <c r="D19" s="584" t="s">
        <v>1316</v>
      </c>
      <c r="E19" s="584" t="s">
        <v>1295</v>
      </c>
      <c r="F19" s="713"/>
      <c r="G19" s="713"/>
      <c r="H19" s="713"/>
      <c r="I19" s="563"/>
      <c r="J19" s="563"/>
      <c r="K19" s="563"/>
      <c r="L19" s="563"/>
      <c r="M19" s="563"/>
      <c r="N19" s="563"/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4"/>
      <c r="Z19" s="564"/>
      <c r="AA19" s="564"/>
      <c r="AB19" s="564"/>
      <c r="AC19" s="564"/>
      <c r="AD19" s="564"/>
      <c r="AE19" s="564"/>
      <c r="AF19" s="564"/>
      <c r="AG19" s="564"/>
      <c r="AH19" s="564"/>
      <c r="AI19" s="564"/>
      <c r="AJ19" s="564"/>
    </row>
    <row r="20" spans="1:36" x14ac:dyDescent="0.25">
      <c r="A20" s="587" t="s">
        <v>1332</v>
      </c>
      <c r="B20" s="588" t="s">
        <v>1333</v>
      </c>
      <c r="C20" s="586"/>
      <c r="D20" s="584" t="s">
        <v>1303</v>
      </c>
      <c r="E20" s="584" t="s">
        <v>1295</v>
      </c>
      <c r="F20" s="713"/>
      <c r="G20" s="713"/>
      <c r="H20" s="713"/>
      <c r="I20" s="563"/>
      <c r="J20" s="563"/>
      <c r="K20" s="563"/>
      <c r="L20" s="563"/>
      <c r="M20" s="563"/>
      <c r="N20" s="563"/>
      <c r="O20" s="564"/>
      <c r="P20" s="564"/>
      <c r="Q20" s="564"/>
      <c r="R20" s="564"/>
      <c r="S20" s="564"/>
      <c r="T20" s="564"/>
      <c r="U20" s="564"/>
      <c r="V20" s="564"/>
      <c r="W20" s="564"/>
      <c r="X20" s="564"/>
      <c r="Y20" s="564"/>
      <c r="Z20" s="564"/>
      <c r="AA20" s="564"/>
      <c r="AB20" s="564"/>
      <c r="AC20" s="564"/>
      <c r="AD20" s="564"/>
      <c r="AE20" s="564"/>
      <c r="AF20" s="564"/>
      <c r="AG20" s="564"/>
      <c r="AH20" s="564"/>
      <c r="AI20" s="564"/>
      <c r="AJ20" s="564"/>
    </row>
    <row r="21" spans="1:36" x14ac:dyDescent="0.25">
      <c r="A21" s="587" t="s">
        <v>1334</v>
      </c>
      <c r="B21" s="588" t="s">
        <v>1335</v>
      </c>
      <c r="C21" s="586"/>
      <c r="D21" s="584" t="s">
        <v>1324</v>
      </c>
      <c r="E21" s="584" t="s">
        <v>1316</v>
      </c>
      <c r="F21" s="713"/>
      <c r="G21" s="713"/>
      <c r="H21" s="713"/>
      <c r="I21" s="563"/>
      <c r="J21" s="563"/>
      <c r="K21" s="563"/>
      <c r="L21" s="563"/>
      <c r="M21" s="563"/>
      <c r="N21" s="563"/>
      <c r="O21" s="564"/>
      <c r="P21" s="564"/>
      <c r="Q21" s="564"/>
      <c r="R21" s="564"/>
      <c r="S21" s="564"/>
      <c r="T21" s="564"/>
      <c r="U21" s="564"/>
      <c r="V21" s="564"/>
      <c r="W21" s="564"/>
      <c r="X21" s="564"/>
      <c r="Y21" s="564"/>
      <c r="Z21" s="564"/>
      <c r="AA21" s="564"/>
      <c r="AB21" s="564"/>
      <c r="AC21" s="564"/>
      <c r="AD21" s="564"/>
      <c r="AE21" s="564"/>
      <c r="AF21" s="564"/>
      <c r="AG21" s="564"/>
      <c r="AH21" s="564"/>
      <c r="AI21" s="564"/>
      <c r="AJ21" s="564"/>
    </row>
    <row r="22" spans="1:36" ht="14.25" customHeight="1" x14ac:dyDescent="0.25">
      <c r="A22" s="587" t="s">
        <v>1336</v>
      </c>
      <c r="B22" s="588" t="s">
        <v>1337</v>
      </c>
      <c r="C22" s="586"/>
      <c r="D22" s="584" t="s">
        <v>1303</v>
      </c>
      <c r="E22" s="584" t="s">
        <v>1295</v>
      </c>
      <c r="F22" s="713"/>
      <c r="G22" s="713"/>
      <c r="H22" s="713"/>
      <c r="I22" s="563"/>
      <c r="J22" s="563"/>
      <c r="K22" s="563"/>
      <c r="L22" s="563"/>
      <c r="M22" s="563"/>
      <c r="N22" s="563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</row>
    <row r="23" spans="1:36" x14ac:dyDescent="0.25">
      <c r="A23" s="587" t="s">
        <v>1338</v>
      </c>
      <c r="B23" s="588" t="s">
        <v>1339</v>
      </c>
      <c r="C23" s="586"/>
      <c r="D23" s="584" t="s">
        <v>1295</v>
      </c>
      <c r="E23" s="584" t="s">
        <v>1290</v>
      </c>
      <c r="F23" s="713"/>
      <c r="G23" s="713"/>
      <c r="H23" s="713"/>
      <c r="I23" s="563"/>
      <c r="J23" s="563"/>
      <c r="K23" s="563"/>
      <c r="L23" s="563"/>
      <c r="M23" s="563"/>
      <c r="N23" s="563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</row>
    <row r="24" spans="1:36" x14ac:dyDescent="0.25">
      <c r="A24" s="587" t="s">
        <v>1340</v>
      </c>
      <c r="B24" s="588" t="s">
        <v>1341</v>
      </c>
      <c r="C24" s="586"/>
      <c r="D24" s="584" t="s">
        <v>1290</v>
      </c>
      <c r="E24" s="584" t="s">
        <v>1290</v>
      </c>
      <c r="F24" s="714"/>
      <c r="G24" s="714"/>
      <c r="H24" s="714"/>
      <c r="I24" s="563"/>
      <c r="J24" s="563"/>
      <c r="K24" s="563"/>
      <c r="L24" s="563"/>
      <c r="M24" s="563"/>
      <c r="N24" s="563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  <c r="AB24" s="564"/>
      <c r="AC24" s="564"/>
      <c r="AD24" s="564"/>
      <c r="AE24" s="564"/>
      <c r="AF24" s="564"/>
      <c r="AG24" s="564"/>
      <c r="AH24" s="564"/>
      <c r="AI24" s="564"/>
      <c r="AJ24" s="564"/>
    </row>
    <row r="25" spans="1:36" ht="31.5" outlineLevel="1" x14ac:dyDescent="0.25">
      <c r="A25" s="579" t="s">
        <v>1342</v>
      </c>
      <c r="B25" s="580" t="s">
        <v>1343</v>
      </c>
      <c r="C25" s="581">
        <v>1190940.78</v>
      </c>
      <c r="D25" s="582" t="s">
        <v>1344</v>
      </c>
      <c r="E25" s="582" t="s">
        <v>1303</v>
      </c>
      <c r="F25" s="590"/>
      <c r="G25" s="590"/>
      <c r="H25" s="590"/>
      <c r="I25" s="563"/>
      <c r="J25" s="563"/>
      <c r="K25" s="563"/>
      <c r="L25" s="563"/>
      <c r="M25" s="563"/>
      <c r="N25" s="563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</row>
    <row r="26" spans="1:36" ht="15.75" outlineLevel="1" x14ac:dyDescent="0.25">
      <c r="A26" s="579" t="s">
        <v>614</v>
      </c>
      <c r="B26" s="585" t="s">
        <v>1345</v>
      </c>
      <c r="C26" s="591"/>
      <c r="D26" s="584" t="s">
        <v>1346</v>
      </c>
      <c r="E26" s="584" t="s">
        <v>1346</v>
      </c>
      <c r="F26" s="590"/>
      <c r="G26" s="590"/>
      <c r="H26" s="590"/>
      <c r="I26" s="563"/>
      <c r="J26" s="563"/>
      <c r="K26" s="563"/>
      <c r="L26" s="563"/>
      <c r="M26" s="563"/>
      <c r="N26" s="563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  <c r="AB26" s="564"/>
      <c r="AC26" s="564"/>
      <c r="AD26" s="564"/>
      <c r="AE26" s="564"/>
      <c r="AF26" s="564"/>
      <c r="AG26" s="564"/>
      <c r="AH26" s="564"/>
      <c r="AI26" s="564"/>
      <c r="AJ26" s="564"/>
    </row>
    <row r="27" spans="1:36" ht="15.75" outlineLevel="1" x14ac:dyDescent="0.25">
      <c r="A27" s="579" t="s">
        <v>615</v>
      </c>
      <c r="B27" s="583" t="s">
        <v>1307</v>
      </c>
      <c r="C27" s="591"/>
      <c r="D27" s="592" t="s">
        <v>1308</v>
      </c>
      <c r="E27" s="592" t="s">
        <v>1303</v>
      </c>
      <c r="F27" s="590"/>
      <c r="G27" s="590"/>
      <c r="H27" s="590"/>
      <c r="I27" s="563"/>
      <c r="J27" s="563"/>
      <c r="K27" s="563"/>
      <c r="L27" s="563"/>
      <c r="M27" s="563"/>
      <c r="N27" s="563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  <c r="AB27" s="564"/>
      <c r="AC27" s="564"/>
      <c r="AD27" s="564"/>
      <c r="AE27" s="564"/>
      <c r="AF27" s="564"/>
      <c r="AG27" s="564"/>
      <c r="AH27" s="564"/>
      <c r="AI27" s="564"/>
      <c r="AJ27" s="564"/>
    </row>
    <row r="28" spans="1:36" ht="15.75" outlineLevel="1" x14ac:dyDescent="0.25">
      <c r="A28" s="593" t="s">
        <v>659</v>
      </c>
      <c r="B28" s="585" t="s">
        <v>1310</v>
      </c>
      <c r="C28" s="591"/>
      <c r="D28" s="584" t="s">
        <v>1308</v>
      </c>
      <c r="E28" s="584" t="s">
        <v>1311</v>
      </c>
      <c r="F28" s="590"/>
      <c r="G28" s="590"/>
      <c r="H28" s="590"/>
      <c r="I28" s="563"/>
      <c r="J28" s="563"/>
      <c r="K28" s="563"/>
      <c r="L28" s="563"/>
      <c r="M28" s="563"/>
      <c r="N28" s="563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  <c r="AB28" s="564"/>
      <c r="AC28" s="564"/>
      <c r="AD28" s="564"/>
      <c r="AE28" s="564"/>
      <c r="AF28" s="564"/>
      <c r="AG28" s="564"/>
      <c r="AH28" s="564"/>
      <c r="AI28" s="564"/>
      <c r="AJ28" s="564"/>
    </row>
    <row r="29" spans="1:36" ht="15.75" outlineLevel="1" x14ac:dyDescent="0.25">
      <c r="A29" s="593" t="s">
        <v>660</v>
      </c>
      <c r="B29" s="585" t="s">
        <v>1313</v>
      </c>
      <c r="C29" s="591"/>
      <c r="D29" s="584" t="s">
        <v>1311</v>
      </c>
      <c r="E29" s="584" t="s">
        <v>1311</v>
      </c>
      <c r="F29" s="590"/>
      <c r="G29" s="590"/>
      <c r="H29" s="590"/>
      <c r="I29" s="563"/>
      <c r="J29" s="563"/>
      <c r="K29" s="563"/>
      <c r="L29" s="563"/>
      <c r="M29" s="563"/>
      <c r="N29" s="563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  <c r="AB29" s="564"/>
      <c r="AC29" s="564"/>
      <c r="AD29" s="564"/>
      <c r="AE29" s="564"/>
      <c r="AF29" s="564"/>
      <c r="AG29" s="564"/>
      <c r="AH29" s="564"/>
      <c r="AI29" s="564"/>
      <c r="AJ29" s="564"/>
    </row>
    <row r="30" spans="1:36" ht="15.75" outlineLevel="1" x14ac:dyDescent="0.25">
      <c r="A30" s="593" t="s">
        <v>616</v>
      </c>
      <c r="B30" s="585" t="s">
        <v>1315</v>
      </c>
      <c r="C30" s="591"/>
      <c r="D30" s="582" t="s">
        <v>1321</v>
      </c>
      <c r="E30" s="582" t="s">
        <v>1303</v>
      </c>
      <c r="F30" s="590"/>
      <c r="G30" s="590"/>
      <c r="H30" s="590"/>
      <c r="I30" s="563"/>
      <c r="J30" s="563"/>
      <c r="K30" s="563"/>
      <c r="L30" s="563"/>
      <c r="M30" s="563"/>
      <c r="N30" s="563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  <c r="AB30" s="564"/>
      <c r="AC30" s="564"/>
      <c r="AD30" s="564"/>
      <c r="AE30" s="564"/>
      <c r="AF30" s="564"/>
      <c r="AG30" s="564"/>
      <c r="AH30" s="564"/>
      <c r="AI30" s="564"/>
      <c r="AJ30" s="564"/>
    </row>
    <row r="31" spans="1:36" ht="15.75" outlineLevel="1" x14ac:dyDescent="0.25">
      <c r="A31" s="594" t="s">
        <v>1347</v>
      </c>
      <c r="B31" s="588" t="s">
        <v>1348</v>
      </c>
      <c r="C31" s="591"/>
      <c r="D31" s="582" t="s">
        <v>1311</v>
      </c>
      <c r="E31" s="582" t="s">
        <v>1324</v>
      </c>
      <c r="F31" s="590"/>
      <c r="G31" s="590"/>
      <c r="H31" s="590"/>
      <c r="I31" s="563"/>
      <c r="J31" s="563"/>
      <c r="K31" s="563"/>
      <c r="L31" s="563"/>
      <c r="M31" s="563"/>
      <c r="N31" s="563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  <c r="AB31" s="564"/>
      <c r="AC31" s="564"/>
      <c r="AD31" s="564"/>
      <c r="AE31" s="564"/>
      <c r="AF31" s="564"/>
      <c r="AG31" s="564"/>
      <c r="AH31" s="564"/>
      <c r="AI31" s="564"/>
      <c r="AJ31" s="564"/>
    </row>
    <row r="32" spans="1:36" ht="15.75" outlineLevel="1" x14ac:dyDescent="0.25">
      <c r="A32" s="594" t="s">
        <v>1349</v>
      </c>
      <c r="B32" s="588" t="s">
        <v>1350</v>
      </c>
      <c r="C32" s="591"/>
      <c r="D32" s="582" t="s">
        <v>1324</v>
      </c>
      <c r="E32" s="582" t="s">
        <v>1306</v>
      </c>
      <c r="F32" s="590"/>
      <c r="G32" s="590"/>
      <c r="H32" s="590"/>
      <c r="I32" s="563"/>
      <c r="J32" s="563"/>
      <c r="K32" s="563"/>
      <c r="L32" s="563"/>
      <c r="M32" s="563"/>
      <c r="N32" s="563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  <c r="AA32" s="564"/>
      <c r="AB32" s="564"/>
      <c r="AC32" s="564"/>
      <c r="AD32" s="564"/>
      <c r="AE32" s="564"/>
      <c r="AF32" s="564"/>
      <c r="AG32" s="564"/>
      <c r="AH32" s="564"/>
      <c r="AI32" s="564"/>
      <c r="AJ32" s="564"/>
    </row>
    <row r="33" spans="1:36" ht="15.75" outlineLevel="1" x14ac:dyDescent="0.25">
      <c r="A33" s="594" t="s">
        <v>1351</v>
      </c>
      <c r="B33" s="588" t="s">
        <v>1352</v>
      </c>
      <c r="C33" s="591"/>
      <c r="D33" s="582" t="s">
        <v>1316</v>
      </c>
      <c r="E33" s="582" t="s">
        <v>1306</v>
      </c>
      <c r="F33" s="590"/>
      <c r="G33" s="590"/>
      <c r="H33" s="590"/>
      <c r="I33" s="563"/>
      <c r="J33" s="563"/>
      <c r="K33" s="563"/>
      <c r="L33" s="563"/>
      <c r="M33" s="563"/>
      <c r="N33" s="563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  <c r="AB33" s="564"/>
      <c r="AC33" s="564"/>
      <c r="AD33" s="564"/>
      <c r="AE33" s="564"/>
      <c r="AF33" s="564"/>
      <c r="AG33" s="564"/>
      <c r="AH33" s="564"/>
      <c r="AI33" s="564"/>
      <c r="AJ33" s="564"/>
    </row>
    <row r="34" spans="1:36" ht="15.75" outlineLevel="1" x14ac:dyDescent="0.25">
      <c r="A34" s="594" t="s">
        <v>1353</v>
      </c>
      <c r="B34" s="588" t="s">
        <v>1354</v>
      </c>
      <c r="C34" s="591"/>
      <c r="D34" s="582" t="s">
        <v>1316</v>
      </c>
      <c r="E34" s="582" t="s">
        <v>1306</v>
      </c>
      <c r="F34" s="590"/>
      <c r="G34" s="590"/>
      <c r="H34" s="590"/>
      <c r="I34" s="563"/>
      <c r="J34" s="563"/>
      <c r="K34" s="563"/>
      <c r="L34" s="563"/>
      <c r="M34" s="563"/>
      <c r="N34" s="563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  <c r="AA34" s="564"/>
      <c r="AB34" s="564"/>
      <c r="AC34" s="564"/>
      <c r="AD34" s="564"/>
      <c r="AE34" s="564"/>
      <c r="AF34" s="564"/>
      <c r="AG34" s="564"/>
      <c r="AH34" s="564"/>
      <c r="AI34" s="564"/>
      <c r="AJ34" s="564"/>
    </row>
    <row r="35" spans="1:36" ht="15.75" outlineLevel="1" x14ac:dyDescent="0.25">
      <c r="A35" s="594" t="s">
        <v>1355</v>
      </c>
      <c r="B35" s="588" t="s">
        <v>1356</v>
      </c>
      <c r="C35" s="591"/>
      <c r="D35" s="582" t="s">
        <v>1306</v>
      </c>
      <c r="E35" s="582" t="s">
        <v>1303</v>
      </c>
      <c r="F35" s="590"/>
      <c r="G35" s="590"/>
      <c r="H35" s="590"/>
      <c r="I35" s="563"/>
      <c r="J35" s="563"/>
      <c r="K35" s="563"/>
      <c r="L35" s="563"/>
      <c r="M35" s="563"/>
      <c r="N35" s="563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  <c r="AA35" s="564"/>
      <c r="AB35" s="564"/>
      <c r="AC35" s="564"/>
      <c r="AD35" s="564"/>
      <c r="AE35" s="564"/>
      <c r="AF35" s="564"/>
      <c r="AG35" s="564"/>
      <c r="AH35" s="564"/>
      <c r="AI35" s="564"/>
      <c r="AJ35" s="564"/>
    </row>
    <row r="36" spans="1:36" ht="15.75" outlineLevel="1" x14ac:dyDescent="0.25">
      <c r="A36" s="594" t="s">
        <v>1357</v>
      </c>
      <c r="B36" s="588" t="s">
        <v>1341</v>
      </c>
      <c r="C36" s="591"/>
      <c r="D36" s="582" t="s">
        <v>1303</v>
      </c>
      <c r="E36" s="582" t="s">
        <v>1303</v>
      </c>
      <c r="F36" s="590"/>
      <c r="G36" s="590"/>
      <c r="H36" s="590"/>
      <c r="I36" s="563"/>
      <c r="J36" s="563"/>
      <c r="K36" s="563"/>
      <c r="L36" s="563"/>
      <c r="M36" s="563"/>
      <c r="N36" s="563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  <c r="AB36" s="564"/>
      <c r="AC36" s="564"/>
      <c r="AD36" s="564"/>
      <c r="AE36" s="564"/>
      <c r="AF36" s="564"/>
      <c r="AG36" s="564"/>
      <c r="AH36" s="564"/>
      <c r="AI36" s="564"/>
      <c r="AJ36" s="564"/>
    </row>
    <row r="37" spans="1:36" ht="15.75" outlineLevel="1" x14ac:dyDescent="0.25">
      <c r="A37" s="595" t="s">
        <v>1358</v>
      </c>
      <c r="B37" s="596" t="s">
        <v>1359</v>
      </c>
      <c r="C37" s="581">
        <v>74805.72</v>
      </c>
      <c r="D37" s="582" t="s">
        <v>1360</v>
      </c>
      <c r="E37" s="582" t="s">
        <v>1303</v>
      </c>
      <c r="F37" s="590"/>
      <c r="G37" s="590"/>
      <c r="H37" s="590"/>
      <c r="I37" s="563"/>
      <c r="J37" s="563"/>
      <c r="K37" s="563"/>
      <c r="L37" s="563"/>
      <c r="M37" s="563"/>
      <c r="N37" s="563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564"/>
      <c r="AF37" s="564"/>
      <c r="AG37" s="564"/>
      <c r="AH37" s="564"/>
      <c r="AI37" s="564"/>
      <c r="AJ37" s="564"/>
    </row>
    <row r="38" spans="1:36" ht="15.75" outlineLevel="1" x14ac:dyDescent="0.25">
      <c r="A38" s="579" t="s">
        <v>618</v>
      </c>
      <c r="B38" s="583" t="s">
        <v>131</v>
      </c>
      <c r="C38" s="591"/>
      <c r="D38" s="582" t="s">
        <v>1311</v>
      </c>
      <c r="E38" s="582" t="s">
        <v>1298</v>
      </c>
      <c r="F38" s="590"/>
      <c r="G38" s="590"/>
      <c r="H38" s="590"/>
      <c r="I38" s="563"/>
      <c r="J38" s="563"/>
      <c r="K38" s="563"/>
      <c r="L38" s="563"/>
      <c r="M38" s="563"/>
      <c r="N38" s="563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564"/>
      <c r="AG38" s="564"/>
      <c r="AH38" s="564"/>
      <c r="AI38" s="564"/>
      <c r="AJ38" s="564"/>
    </row>
    <row r="39" spans="1:36" ht="15.75" outlineLevel="1" x14ac:dyDescent="0.25">
      <c r="A39" s="593" t="s">
        <v>620</v>
      </c>
      <c r="B39" s="585" t="s">
        <v>1361</v>
      </c>
      <c r="C39" s="591"/>
      <c r="D39" s="584" t="s">
        <v>1311</v>
      </c>
      <c r="E39" s="584" t="s">
        <v>1294</v>
      </c>
      <c r="F39" s="590"/>
      <c r="G39" s="590"/>
      <c r="H39" s="590"/>
      <c r="I39" s="563"/>
      <c r="J39" s="563"/>
      <c r="K39" s="563"/>
      <c r="L39" s="563"/>
      <c r="M39" s="563"/>
      <c r="N39" s="563"/>
      <c r="O39" s="564"/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  <c r="AA39" s="564"/>
      <c r="AB39" s="564"/>
      <c r="AC39" s="564"/>
      <c r="AD39" s="564"/>
      <c r="AE39" s="564"/>
      <c r="AF39" s="564"/>
      <c r="AG39" s="564"/>
      <c r="AH39" s="564"/>
      <c r="AI39" s="564"/>
      <c r="AJ39" s="564"/>
    </row>
    <row r="40" spans="1:36" ht="15.75" outlineLevel="1" x14ac:dyDescent="0.25">
      <c r="A40" s="593" t="s">
        <v>621</v>
      </c>
      <c r="B40" s="585" t="s">
        <v>1362</v>
      </c>
      <c r="C40" s="591"/>
      <c r="D40" s="584" t="s">
        <v>1294</v>
      </c>
      <c r="E40" s="584" t="s">
        <v>1298</v>
      </c>
      <c r="F40" s="590"/>
      <c r="G40" s="590"/>
      <c r="H40" s="590"/>
      <c r="I40" s="563"/>
      <c r="J40" s="563"/>
      <c r="K40" s="563"/>
      <c r="L40" s="563"/>
      <c r="M40" s="563"/>
      <c r="N40" s="563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  <c r="AA40" s="564"/>
      <c r="AB40" s="564"/>
      <c r="AC40" s="564"/>
      <c r="AD40" s="564"/>
      <c r="AE40" s="564"/>
      <c r="AF40" s="564"/>
      <c r="AG40" s="564"/>
      <c r="AH40" s="564"/>
      <c r="AI40" s="564"/>
      <c r="AJ40" s="564"/>
    </row>
    <row r="41" spans="1:36" ht="15.75" outlineLevel="1" x14ac:dyDescent="0.25">
      <c r="A41" s="579" t="s">
        <v>632</v>
      </c>
      <c r="B41" s="583" t="s">
        <v>1307</v>
      </c>
      <c r="C41" s="591"/>
      <c r="D41" s="582" t="s">
        <v>1298</v>
      </c>
      <c r="E41" s="582" t="s">
        <v>1306</v>
      </c>
      <c r="F41" s="590"/>
      <c r="G41" s="590"/>
      <c r="H41" s="590"/>
      <c r="I41" s="563"/>
      <c r="J41" s="563"/>
      <c r="K41" s="563"/>
      <c r="L41" s="563"/>
      <c r="M41" s="563"/>
      <c r="N41" s="563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564"/>
      <c r="AB41" s="564"/>
      <c r="AC41" s="564"/>
      <c r="AD41" s="564"/>
      <c r="AE41" s="564"/>
      <c r="AF41" s="564"/>
      <c r="AG41" s="564"/>
      <c r="AH41" s="564"/>
      <c r="AI41" s="564"/>
      <c r="AJ41" s="564"/>
    </row>
    <row r="42" spans="1:36" ht="15.75" outlineLevel="1" x14ac:dyDescent="0.25">
      <c r="A42" s="594" t="s">
        <v>1363</v>
      </c>
      <c r="B42" s="585" t="s">
        <v>1310</v>
      </c>
      <c r="C42" s="591"/>
      <c r="D42" s="584" t="s">
        <v>1298</v>
      </c>
      <c r="E42" s="584" t="s">
        <v>1298</v>
      </c>
      <c r="F42" s="590"/>
      <c r="G42" s="590"/>
      <c r="H42" s="590"/>
      <c r="I42" s="563"/>
      <c r="J42" s="563"/>
      <c r="K42" s="563"/>
      <c r="L42" s="563"/>
      <c r="M42" s="563"/>
      <c r="N42" s="563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  <c r="AA42" s="564"/>
      <c r="AB42" s="564"/>
      <c r="AC42" s="564"/>
      <c r="AD42" s="564"/>
      <c r="AE42" s="564"/>
      <c r="AF42" s="564"/>
      <c r="AG42" s="564"/>
      <c r="AH42" s="564"/>
      <c r="AI42" s="564"/>
      <c r="AJ42" s="564"/>
    </row>
    <row r="43" spans="1:36" ht="15.75" outlineLevel="1" x14ac:dyDescent="0.25">
      <c r="A43" s="594" t="s">
        <v>1364</v>
      </c>
      <c r="B43" s="585" t="s">
        <v>1313</v>
      </c>
      <c r="C43" s="591"/>
      <c r="D43" s="584" t="s">
        <v>1329</v>
      </c>
      <c r="E43" s="584" t="s">
        <v>1329</v>
      </c>
      <c r="F43" s="590"/>
      <c r="G43" s="590"/>
      <c r="H43" s="590"/>
      <c r="I43" s="563"/>
      <c r="J43" s="563"/>
      <c r="K43" s="563"/>
      <c r="L43" s="563"/>
      <c r="M43" s="563"/>
      <c r="N43" s="563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  <c r="AB43" s="564"/>
      <c r="AC43" s="564"/>
      <c r="AD43" s="564"/>
      <c r="AE43" s="564"/>
      <c r="AF43" s="564"/>
      <c r="AG43" s="564"/>
      <c r="AH43" s="564"/>
      <c r="AI43" s="564"/>
      <c r="AJ43" s="564"/>
    </row>
    <row r="44" spans="1:36" ht="15.75" outlineLevel="1" x14ac:dyDescent="0.25">
      <c r="A44" s="594" t="s">
        <v>1365</v>
      </c>
      <c r="B44" s="585" t="s">
        <v>1315</v>
      </c>
      <c r="C44" s="597"/>
      <c r="D44" s="584" t="s">
        <v>1329</v>
      </c>
      <c r="E44" s="584" t="s">
        <v>1306</v>
      </c>
      <c r="F44" s="590"/>
      <c r="G44" s="590"/>
      <c r="H44" s="590"/>
      <c r="I44" s="563"/>
      <c r="J44" s="563"/>
      <c r="K44" s="563"/>
      <c r="L44" s="563"/>
      <c r="M44" s="563"/>
      <c r="N44" s="563"/>
      <c r="O44" s="564"/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  <c r="AA44" s="564"/>
      <c r="AB44" s="564"/>
      <c r="AC44" s="564"/>
      <c r="AD44" s="564"/>
      <c r="AE44" s="564"/>
      <c r="AF44" s="564"/>
      <c r="AG44" s="564"/>
      <c r="AH44" s="564"/>
      <c r="AI44" s="564"/>
      <c r="AJ44" s="564"/>
    </row>
    <row r="45" spans="1:36" ht="15.75" outlineLevel="1" x14ac:dyDescent="0.25">
      <c r="A45" s="594" t="s">
        <v>1366</v>
      </c>
      <c r="B45" s="585" t="s">
        <v>1367</v>
      </c>
      <c r="C45" s="597"/>
      <c r="D45" s="584" t="s">
        <v>1306</v>
      </c>
      <c r="E45" s="584" t="s">
        <v>1306</v>
      </c>
      <c r="F45" s="590"/>
      <c r="G45" s="590"/>
      <c r="H45" s="590"/>
      <c r="I45" s="563"/>
      <c r="J45" s="563"/>
      <c r="K45" s="563"/>
      <c r="L45" s="563"/>
      <c r="M45" s="563"/>
      <c r="N45" s="563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  <c r="AA45" s="564"/>
      <c r="AB45" s="564"/>
      <c r="AC45" s="564"/>
      <c r="AD45" s="564"/>
      <c r="AE45" s="564"/>
      <c r="AF45" s="564"/>
      <c r="AG45" s="564"/>
      <c r="AH45" s="564"/>
      <c r="AI45" s="564"/>
      <c r="AJ45" s="564"/>
    </row>
    <row r="46" spans="1:36" outlineLevel="1" x14ac:dyDescent="0.25">
      <c r="A46" s="711" t="s">
        <v>1368</v>
      </c>
      <c r="B46" s="711"/>
      <c r="C46" s="711"/>
      <c r="D46" s="711"/>
      <c r="E46" s="711"/>
      <c r="F46" s="590"/>
      <c r="G46" s="590"/>
      <c r="H46" s="590"/>
      <c r="I46" s="563"/>
      <c r="J46" s="563"/>
      <c r="K46" s="563"/>
      <c r="L46" s="563"/>
      <c r="M46" s="563"/>
      <c r="N46" s="563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  <c r="AA46" s="564"/>
      <c r="AB46" s="564"/>
      <c r="AC46" s="564"/>
      <c r="AD46" s="564"/>
      <c r="AE46" s="564"/>
      <c r="AF46" s="564"/>
      <c r="AG46" s="564"/>
      <c r="AH46" s="564"/>
      <c r="AI46" s="564"/>
      <c r="AJ46" s="564"/>
    </row>
    <row r="47" spans="1:36" ht="15" customHeight="1" outlineLevel="1" x14ac:dyDescent="0.25">
      <c r="A47" s="709" t="s">
        <v>1369</v>
      </c>
      <c r="B47" s="710"/>
      <c r="C47" s="598"/>
      <c r="D47" s="598"/>
      <c r="E47" s="599"/>
      <c r="F47" s="590"/>
      <c r="G47" s="590"/>
      <c r="H47" s="590"/>
      <c r="I47" s="563"/>
      <c r="J47" s="563"/>
      <c r="K47" s="563"/>
      <c r="L47" s="563"/>
      <c r="M47" s="563"/>
      <c r="N47" s="563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  <c r="AB47" s="564"/>
      <c r="AC47" s="564"/>
      <c r="AD47" s="564"/>
      <c r="AE47" s="564"/>
      <c r="AF47" s="564"/>
      <c r="AG47" s="564"/>
      <c r="AH47" s="564"/>
      <c r="AI47" s="564"/>
      <c r="AJ47" s="564"/>
    </row>
    <row r="48" spans="1:36" ht="15.75" outlineLevel="1" x14ac:dyDescent="0.25">
      <c r="A48" s="579" t="s">
        <v>1370</v>
      </c>
      <c r="B48" s="580" t="s">
        <v>1371</v>
      </c>
      <c r="C48" s="581">
        <v>440999.79</v>
      </c>
      <c r="D48" s="579" t="s">
        <v>1308</v>
      </c>
      <c r="E48" s="579" t="s">
        <v>1290</v>
      </c>
      <c r="F48" s="600"/>
      <c r="G48" s="600"/>
      <c r="H48" s="600"/>
    </row>
    <row r="49" spans="1:8" outlineLevel="1" x14ac:dyDescent="0.25">
      <c r="A49" s="584" t="s">
        <v>1372</v>
      </c>
      <c r="B49" s="585" t="s">
        <v>1373</v>
      </c>
      <c r="C49" s="581"/>
      <c r="D49" s="584" t="s">
        <v>1308</v>
      </c>
      <c r="E49" s="584" t="s">
        <v>1308</v>
      </c>
      <c r="F49" s="600"/>
      <c r="G49" s="600"/>
      <c r="H49" s="600"/>
    </row>
    <row r="50" spans="1:8" outlineLevel="1" x14ac:dyDescent="0.25">
      <c r="A50" s="584" t="s">
        <v>1374</v>
      </c>
      <c r="B50" s="585" t="s">
        <v>1375</v>
      </c>
      <c r="C50" s="586"/>
      <c r="D50" s="584" t="s">
        <v>1311</v>
      </c>
      <c r="E50" s="584" t="s">
        <v>1324</v>
      </c>
      <c r="F50" s="600"/>
      <c r="G50" s="600"/>
      <c r="H50" s="600"/>
    </row>
    <row r="51" spans="1:8" outlineLevel="1" x14ac:dyDescent="0.25">
      <c r="A51" s="584" t="s">
        <v>1376</v>
      </c>
      <c r="B51" s="585" t="s">
        <v>1377</v>
      </c>
      <c r="C51" s="586"/>
      <c r="D51" s="584" t="s">
        <v>1294</v>
      </c>
      <c r="E51" s="584" t="s">
        <v>1294</v>
      </c>
      <c r="F51" s="600"/>
      <c r="G51" s="600"/>
      <c r="H51" s="600"/>
    </row>
    <row r="52" spans="1:8" outlineLevel="1" x14ac:dyDescent="0.25">
      <c r="A52" s="582" t="s">
        <v>1378</v>
      </c>
      <c r="B52" s="583" t="s">
        <v>1379</v>
      </c>
      <c r="C52" s="581"/>
      <c r="D52" s="582" t="s">
        <v>1294</v>
      </c>
      <c r="E52" s="582" t="s">
        <v>1303</v>
      </c>
      <c r="F52" s="600"/>
      <c r="G52" s="600"/>
      <c r="H52" s="600"/>
    </row>
    <row r="53" spans="1:8" outlineLevel="1" x14ac:dyDescent="0.25">
      <c r="A53" s="584" t="s">
        <v>1380</v>
      </c>
      <c r="B53" s="585" t="s">
        <v>1381</v>
      </c>
      <c r="C53" s="586"/>
      <c r="D53" s="584" t="s">
        <v>1294</v>
      </c>
      <c r="E53" s="584" t="s">
        <v>1298</v>
      </c>
      <c r="F53" s="600"/>
      <c r="G53" s="600"/>
      <c r="H53" s="600"/>
    </row>
    <row r="54" spans="1:8" outlineLevel="1" x14ac:dyDescent="0.25">
      <c r="A54" s="584" t="s">
        <v>1382</v>
      </c>
      <c r="B54" s="585" t="s">
        <v>1293</v>
      </c>
      <c r="C54" s="586"/>
      <c r="D54" s="584" t="s">
        <v>1316</v>
      </c>
      <c r="E54" s="584" t="s">
        <v>1303</v>
      </c>
      <c r="F54" s="600"/>
      <c r="G54" s="600"/>
      <c r="H54" s="600"/>
    </row>
    <row r="55" spans="1:8" outlineLevel="1" x14ac:dyDescent="0.25">
      <c r="A55" s="582" t="s">
        <v>1383</v>
      </c>
      <c r="B55" s="583" t="s">
        <v>1307</v>
      </c>
      <c r="C55" s="581"/>
      <c r="D55" s="592" t="s">
        <v>1294</v>
      </c>
      <c r="E55" s="592" t="s">
        <v>1290</v>
      </c>
      <c r="F55" s="600"/>
      <c r="G55" s="600"/>
      <c r="H55" s="600"/>
    </row>
    <row r="56" spans="1:8" outlineLevel="1" x14ac:dyDescent="0.25">
      <c r="A56" s="584" t="s">
        <v>1384</v>
      </c>
      <c r="B56" s="585" t="s">
        <v>1310</v>
      </c>
      <c r="C56" s="586"/>
      <c r="D56" s="584" t="s">
        <v>1294</v>
      </c>
      <c r="E56" s="584" t="s">
        <v>1294</v>
      </c>
      <c r="F56" s="600"/>
      <c r="G56" s="600"/>
      <c r="H56" s="600"/>
    </row>
    <row r="57" spans="1:8" outlineLevel="1" x14ac:dyDescent="0.25">
      <c r="A57" s="584" t="s">
        <v>1385</v>
      </c>
      <c r="B57" s="585" t="s">
        <v>1313</v>
      </c>
      <c r="C57" s="586"/>
      <c r="D57" s="584" t="s">
        <v>1298</v>
      </c>
      <c r="E57" s="584" t="s">
        <v>1298</v>
      </c>
      <c r="F57" s="600"/>
      <c r="G57" s="600"/>
      <c r="H57" s="600"/>
    </row>
    <row r="58" spans="1:8" outlineLevel="1" x14ac:dyDescent="0.25">
      <c r="A58" s="584" t="s">
        <v>1386</v>
      </c>
      <c r="B58" s="585" t="s">
        <v>1315</v>
      </c>
      <c r="C58" s="586"/>
      <c r="D58" s="584" t="s">
        <v>1316</v>
      </c>
      <c r="E58" s="584" t="s">
        <v>1290</v>
      </c>
      <c r="F58" s="600"/>
      <c r="G58" s="600"/>
      <c r="H58" s="600"/>
    </row>
    <row r="59" spans="1:8" outlineLevel="1" x14ac:dyDescent="0.25">
      <c r="A59" s="587" t="s">
        <v>1387</v>
      </c>
      <c r="B59" s="588" t="s">
        <v>1388</v>
      </c>
      <c r="C59" s="586"/>
      <c r="D59" s="584" t="s">
        <v>1316</v>
      </c>
      <c r="E59" s="584" t="s">
        <v>1316</v>
      </c>
      <c r="F59" s="600"/>
      <c r="G59" s="600"/>
      <c r="H59" s="600"/>
    </row>
    <row r="60" spans="1:8" outlineLevel="1" x14ac:dyDescent="0.25">
      <c r="A60" s="587" t="s">
        <v>1389</v>
      </c>
      <c r="B60" s="588" t="s">
        <v>1390</v>
      </c>
      <c r="C60" s="586"/>
      <c r="D60" s="584" t="s">
        <v>1316</v>
      </c>
      <c r="E60" s="584" t="s">
        <v>1306</v>
      </c>
      <c r="F60" s="600"/>
      <c r="G60" s="600"/>
      <c r="H60" s="600"/>
    </row>
    <row r="61" spans="1:8" outlineLevel="1" x14ac:dyDescent="0.25">
      <c r="A61" s="587" t="s">
        <v>1391</v>
      </c>
      <c r="B61" s="588" t="s">
        <v>1392</v>
      </c>
      <c r="C61" s="586"/>
      <c r="D61" s="584" t="s">
        <v>1306</v>
      </c>
      <c r="E61" s="584" t="s">
        <v>1303</v>
      </c>
      <c r="F61" s="600"/>
      <c r="G61" s="600"/>
      <c r="H61" s="600"/>
    </row>
    <row r="62" spans="1:8" outlineLevel="1" x14ac:dyDescent="0.25">
      <c r="A62" s="587" t="s">
        <v>1393</v>
      </c>
      <c r="B62" s="588" t="s">
        <v>1394</v>
      </c>
      <c r="C62" s="586"/>
      <c r="D62" s="584" t="s">
        <v>1295</v>
      </c>
      <c r="E62" s="584" t="s">
        <v>1295</v>
      </c>
      <c r="F62" s="600"/>
      <c r="G62" s="600"/>
      <c r="H62" s="600"/>
    </row>
    <row r="63" spans="1:8" outlineLevel="1" x14ac:dyDescent="0.25">
      <c r="A63" s="587" t="s">
        <v>1395</v>
      </c>
      <c r="B63" s="588" t="s">
        <v>1396</v>
      </c>
      <c r="C63" s="586"/>
      <c r="D63" s="584" t="s">
        <v>1316</v>
      </c>
      <c r="E63" s="584" t="s">
        <v>1306</v>
      </c>
      <c r="F63" s="600"/>
      <c r="G63" s="600"/>
      <c r="H63" s="600"/>
    </row>
    <row r="64" spans="1:8" outlineLevel="1" x14ac:dyDescent="0.25">
      <c r="A64" s="587" t="s">
        <v>1397</v>
      </c>
      <c r="B64" s="588" t="s">
        <v>1356</v>
      </c>
      <c r="C64" s="586"/>
      <c r="D64" s="584" t="s">
        <v>1295</v>
      </c>
      <c r="E64" s="584" t="s">
        <v>1290</v>
      </c>
      <c r="F64" s="600"/>
      <c r="G64" s="600"/>
      <c r="H64" s="600"/>
    </row>
    <row r="65" spans="1:8" outlineLevel="1" x14ac:dyDescent="0.25">
      <c r="A65" s="587" t="s">
        <v>1398</v>
      </c>
      <c r="B65" s="588" t="s">
        <v>1341</v>
      </c>
      <c r="C65" s="586"/>
      <c r="D65" s="584" t="s">
        <v>1290</v>
      </c>
      <c r="E65" s="584" t="s">
        <v>1290</v>
      </c>
      <c r="F65" s="600"/>
      <c r="G65" s="600"/>
      <c r="H65" s="600"/>
    </row>
    <row r="66" spans="1:8" ht="15.75" outlineLevel="1" x14ac:dyDescent="0.25">
      <c r="A66" s="579" t="s">
        <v>1399</v>
      </c>
      <c r="B66" s="580" t="s">
        <v>1400</v>
      </c>
      <c r="C66" s="581">
        <v>1261032.71</v>
      </c>
      <c r="D66" s="579" t="s">
        <v>1308</v>
      </c>
      <c r="E66" s="579" t="s">
        <v>1290</v>
      </c>
      <c r="F66" s="600"/>
      <c r="G66" s="600"/>
      <c r="H66" s="600"/>
    </row>
    <row r="67" spans="1:8" outlineLevel="1" x14ac:dyDescent="0.25">
      <c r="A67" s="582" t="s">
        <v>1401</v>
      </c>
      <c r="B67" s="583" t="s">
        <v>131</v>
      </c>
      <c r="C67" s="581"/>
      <c r="D67" s="582" t="s">
        <v>1308</v>
      </c>
      <c r="E67" s="582" t="s">
        <v>1294</v>
      </c>
      <c r="F67" s="600"/>
      <c r="G67" s="600"/>
      <c r="H67" s="600"/>
    </row>
    <row r="68" spans="1:8" outlineLevel="1" x14ac:dyDescent="0.25">
      <c r="A68" s="582" t="s">
        <v>1402</v>
      </c>
      <c r="B68" s="585" t="s">
        <v>1361</v>
      </c>
      <c r="C68" s="581"/>
      <c r="D68" s="582" t="s">
        <v>1308</v>
      </c>
      <c r="E68" s="582" t="s">
        <v>1324</v>
      </c>
      <c r="F68" s="600"/>
      <c r="G68" s="600"/>
      <c r="H68" s="600"/>
    </row>
    <row r="69" spans="1:8" outlineLevel="1" x14ac:dyDescent="0.25">
      <c r="A69" s="582" t="s">
        <v>1403</v>
      </c>
      <c r="B69" s="585" t="s">
        <v>1362</v>
      </c>
      <c r="C69" s="586"/>
      <c r="D69" s="584" t="s">
        <v>1324</v>
      </c>
      <c r="E69" s="584" t="s">
        <v>1324</v>
      </c>
      <c r="F69" s="600"/>
      <c r="G69" s="600"/>
      <c r="H69" s="600"/>
    </row>
    <row r="70" spans="1:8" outlineLevel="1" x14ac:dyDescent="0.25">
      <c r="A70" s="582" t="s">
        <v>1404</v>
      </c>
      <c r="B70" s="583" t="s">
        <v>1379</v>
      </c>
      <c r="C70" s="581"/>
      <c r="D70" s="582" t="s">
        <v>1294</v>
      </c>
      <c r="E70" s="582" t="s">
        <v>1303</v>
      </c>
      <c r="F70" s="600"/>
      <c r="G70" s="600"/>
      <c r="H70" s="600"/>
    </row>
    <row r="71" spans="1:8" outlineLevel="1" x14ac:dyDescent="0.25">
      <c r="A71" s="584" t="s">
        <v>1405</v>
      </c>
      <c r="B71" s="585" t="s">
        <v>1381</v>
      </c>
      <c r="C71" s="586"/>
      <c r="D71" s="584" t="s">
        <v>1294</v>
      </c>
      <c r="E71" s="584" t="s">
        <v>1294</v>
      </c>
      <c r="F71" s="600"/>
      <c r="G71" s="600"/>
      <c r="H71" s="600"/>
    </row>
    <row r="72" spans="1:8" outlineLevel="1" x14ac:dyDescent="0.25">
      <c r="A72" s="584" t="s">
        <v>1406</v>
      </c>
      <c r="B72" s="585" t="s">
        <v>1293</v>
      </c>
      <c r="C72" s="586"/>
      <c r="D72" s="584" t="s">
        <v>1316</v>
      </c>
      <c r="E72" s="584" t="s">
        <v>1303</v>
      </c>
      <c r="F72" s="600"/>
      <c r="G72" s="600"/>
      <c r="H72" s="600"/>
    </row>
    <row r="73" spans="1:8" outlineLevel="1" x14ac:dyDescent="0.25">
      <c r="A73" s="592" t="s">
        <v>1407</v>
      </c>
      <c r="B73" s="583" t="s">
        <v>1307</v>
      </c>
      <c r="C73" s="581"/>
      <c r="D73" s="592" t="s">
        <v>1294</v>
      </c>
      <c r="E73" s="592" t="s">
        <v>1290</v>
      </c>
      <c r="F73" s="600"/>
      <c r="G73" s="600"/>
      <c r="H73" s="600"/>
    </row>
    <row r="74" spans="1:8" outlineLevel="1" x14ac:dyDescent="0.25">
      <c r="A74" s="584" t="s">
        <v>1408</v>
      </c>
      <c r="B74" s="585" t="s">
        <v>1310</v>
      </c>
      <c r="C74" s="586"/>
      <c r="D74" s="584" t="s">
        <v>1294</v>
      </c>
      <c r="E74" s="584" t="s">
        <v>1294</v>
      </c>
      <c r="F74" s="600"/>
      <c r="G74" s="600"/>
      <c r="H74" s="600"/>
    </row>
    <row r="75" spans="1:8" outlineLevel="1" x14ac:dyDescent="0.25">
      <c r="A75" s="584" t="s">
        <v>1409</v>
      </c>
      <c r="B75" s="585" t="s">
        <v>1313</v>
      </c>
      <c r="C75" s="586"/>
      <c r="D75" s="584" t="s">
        <v>1298</v>
      </c>
      <c r="E75" s="584" t="s">
        <v>1298</v>
      </c>
      <c r="F75" s="600"/>
      <c r="G75" s="600"/>
      <c r="H75" s="600"/>
    </row>
    <row r="76" spans="1:8" outlineLevel="1" x14ac:dyDescent="0.25">
      <c r="A76" s="584" t="s">
        <v>1410</v>
      </c>
      <c r="B76" s="585" t="s">
        <v>1315</v>
      </c>
      <c r="C76" s="586"/>
      <c r="D76" s="584" t="s">
        <v>1316</v>
      </c>
      <c r="E76" s="584" t="s">
        <v>1290</v>
      </c>
      <c r="F76" s="600"/>
      <c r="G76" s="600"/>
      <c r="H76" s="600"/>
    </row>
    <row r="77" spans="1:8" outlineLevel="1" x14ac:dyDescent="0.25">
      <c r="A77" s="587" t="s">
        <v>1411</v>
      </c>
      <c r="B77" s="588" t="s">
        <v>1388</v>
      </c>
      <c r="C77" s="586"/>
      <c r="D77" s="584" t="s">
        <v>1316</v>
      </c>
      <c r="E77" s="584" t="s">
        <v>1316</v>
      </c>
      <c r="F77" s="600"/>
      <c r="G77" s="600"/>
      <c r="H77" s="600"/>
    </row>
    <row r="78" spans="1:8" outlineLevel="1" x14ac:dyDescent="0.25">
      <c r="A78" s="587" t="s">
        <v>1412</v>
      </c>
      <c r="B78" s="588" t="s">
        <v>1413</v>
      </c>
      <c r="C78" s="586"/>
      <c r="D78" s="584" t="s">
        <v>1316</v>
      </c>
      <c r="E78" s="584" t="s">
        <v>1306</v>
      </c>
      <c r="F78" s="600"/>
      <c r="G78" s="600"/>
      <c r="H78" s="600"/>
    </row>
    <row r="79" spans="1:8" outlineLevel="1" x14ac:dyDescent="0.25">
      <c r="A79" s="587" t="s">
        <v>1414</v>
      </c>
      <c r="B79" s="588" t="s">
        <v>1392</v>
      </c>
      <c r="C79" s="586"/>
      <c r="D79" s="584" t="s">
        <v>1306</v>
      </c>
      <c r="E79" s="584" t="s">
        <v>1303</v>
      </c>
      <c r="F79" s="600"/>
      <c r="G79" s="600"/>
      <c r="H79" s="600"/>
    </row>
    <row r="80" spans="1:8" outlineLevel="1" x14ac:dyDescent="0.25">
      <c r="A80" s="587" t="s">
        <v>1415</v>
      </c>
      <c r="B80" s="588" t="s">
        <v>1394</v>
      </c>
      <c r="C80" s="586"/>
      <c r="D80" s="584" t="s">
        <v>1295</v>
      </c>
      <c r="E80" s="584" t="s">
        <v>1295</v>
      </c>
      <c r="F80" s="600"/>
      <c r="G80" s="600"/>
      <c r="H80" s="600"/>
    </row>
    <row r="81" spans="1:8" outlineLevel="1" x14ac:dyDescent="0.25">
      <c r="A81" s="587" t="s">
        <v>1416</v>
      </c>
      <c r="B81" s="588" t="s">
        <v>1396</v>
      </c>
      <c r="C81" s="586"/>
      <c r="D81" s="584" t="s">
        <v>1316</v>
      </c>
      <c r="E81" s="584" t="s">
        <v>1306</v>
      </c>
      <c r="F81" s="600"/>
      <c r="G81" s="600"/>
      <c r="H81" s="600"/>
    </row>
    <row r="82" spans="1:8" outlineLevel="1" x14ac:dyDescent="0.25">
      <c r="A82" s="587" t="s">
        <v>1417</v>
      </c>
      <c r="B82" s="588" t="s">
        <v>1418</v>
      </c>
      <c r="C82" s="586"/>
      <c r="D82" s="584" t="s">
        <v>1306</v>
      </c>
      <c r="E82" s="584" t="s">
        <v>1303</v>
      </c>
      <c r="F82" s="600"/>
      <c r="G82" s="600"/>
      <c r="H82" s="600"/>
    </row>
    <row r="83" spans="1:8" outlineLevel="1" x14ac:dyDescent="0.25">
      <c r="A83" s="587" t="s">
        <v>1419</v>
      </c>
      <c r="B83" s="588" t="s">
        <v>1356</v>
      </c>
      <c r="C83" s="586"/>
      <c r="D83" s="584" t="s">
        <v>1295</v>
      </c>
      <c r="E83" s="584" t="s">
        <v>1290</v>
      </c>
      <c r="F83" s="600"/>
      <c r="G83" s="600"/>
      <c r="H83" s="600"/>
    </row>
    <row r="84" spans="1:8" outlineLevel="1" x14ac:dyDescent="0.25">
      <c r="A84" s="587" t="s">
        <v>1420</v>
      </c>
      <c r="B84" s="588" t="s">
        <v>1341</v>
      </c>
      <c r="C84" s="586"/>
      <c r="D84" s="584" t="s">
        <v>1290</v>
      </c>
      <c r="E84" s="584" t="s">
        <v>1290</v>
      </c>
      <c r="F84" s="600"/>
      <c r="G84" s="600"/>
      <c r="H84" s="600"/>
    </row>
    <row r="85" spans="1:8" ht="15.75" outlineLevel="1" x14ac:dyDescent="0.25">
      <c r="A85" s="579" t="s">
        <v>1421</v>
      </c>
      <c r="B85" s="580" t="s">
        <v>1422</v>
      </c>
      <c r="C85" s="581">
        <v>520064.19</v>
      </c>
      <c r="D85" s="579" t="s">
        <v>1308</v>
      </c>
      <c r="E85" s="579" t="s">
        <v>1290</v>
      </c>
      <c r="F85" s="600"/>
      <c r="G85" s="600"/>
      <c r="H85" s="600"/>
    </row>
    <row r="86" spans="1:8" outlineLevel="1" x14ac:dyDescent="0.25">
      <c r="A86" s="582" t="s">
        <v>1423</v>
      </c>
      <c r="B86" s="583" t="s">
        <v>131</v>
      </c>
      <c r="C86" s="581"/>
      <c r="D86" s="582" t="s">
        <v>1308</v>
      </c>
      <c r="E86" s="582" t="s">
        <v>1294</v>
      </c>
      <c r="F86" s="600"/>
      <c r="G86" s="600"/>
      <c r="H86" s="600"/>
    </row>
    <row r="87" spans="1:8" outlineLevel="1" x14ac:dyDescent="0.25">
      <c r="A87" s="582" t="s">
        <v>1424</v>
      </c>
      <c r="B87" s="585" t="s">
        <v>1361</v>
      </c>
      <c r="C87" s="581"/>
      <c r="D87" s="582" t="s">
        <v>1308</v>
      </c>
      <c r="E87" s="582" t="s">
        <v>1324</v>
      </c>
      <c r="F87" s="600"/>
      <c r="G87" s="600"/>
      <c r="H87" s="600"/>
    </row>
    <row r="88" spans="1:8" outlineLevel="1" x14ac:dyDescent="0.25">
      <c r="A88" s="582" t="s">
        <v>1425</v>
      </c>
      <c r="B88" s="585" t="s">
        <v>1362</v>
      </c>
      <c r="C88" s="586"/>
      <c r="D88" s="584" t="s">
        <v>1324</v>
      </c>
      <c r="E88" s="584" t="s">
        <v>1324</v>
      </c>
      <c r="F88" s="600"/>
      <c r="G88" s="600"/>
      <c r="H88" s="600"/>
    </row>
    <row r="89" spans="1:8" outlineLevel="1" x14ac:dyDescent="0.25">
      <c r="A89" s="582" t="s">
        <v>1426</v>
      </c>
      <c r="B89" s="583" t="s">
        <v>1379</v>
      </c>
      <c r="C89" s="581"/>
      <c r="D89" s="582" t="s">
        <v>1294</v>
      </c>
      <c r="E89" s="582" t="s">
        <v>1303</v>
      </c>
      <c r="F89" s="600"/>
      <c r="G89" s="600"/>
      <c r="H89" s="600"/>
    </row>
    <row r="90" spans="1:8" outlineLevel="1" x14ac:dyDescent="0.25">
      <c r="A90" s="584" t="s">
        <v>1427</v>
      </c>
      <c r="B90" s="585" t="s">
        <v>1381</v>
      </c>
      <c r="C90" s="586"/>
      <c r="D90" s="584" t="s">
        <v>1294</v>
      </c>
      <c r="E90" s="584" t="s">
        <v>1294</v>
      </c>
      <c r="F90" s="600"/>
      <c r="G90" s="600"/>
      <c r="H90" s="600"/>
    </row>
    <row r="91" spans="1:8" outlineLevel="1" x14ac:dyDescent="0.25">
      <c r="A91" s="584" t="s">
        <v>1428</v>
      </c>
      <c r="B91" s="585" t="s">
        <v>1293</v>
      </c>
      <c r="C91" s="586"/>
      <c r="D91" s="584" t="s">
        <v>1316</v>
      </c>
      <c r="E91" s="584" t="s">
        <v>1303</v>
      </c>
      <c r="F91" s="600"/>
      <c r="G91" s="600"/>
      <c r="H91" s="600"/>
    </row>
    <row r="92" spans="1:8" outlineLevel="1" x14ac:dyDescent="0.25">
      <c r="A92" s="582" t="s">
        <v>1429</v>
      </c>
      <c r="B92" s="583" t="s">
        <v>1307</v>
      </c>
      <c r="C92" s="581"/>
      <c r="D92" s="592" t="s">
        <v>1294</v>
      </c>
      <c r="E92" s="592" t="s">
        <v>1290</v>
      </c>
      <c r="F92" s="600"/>
      <c r="G92" s="600"/>
      <c r="H92" s="600"/>
    </row>
    <row r="93" spans="1:8" outlineLevel="1" x14ac:dyDescent="0.25">
      <c r="A93" s="587" t="s">
        <v>1430</v>
      </c>
      <c r="B93" s="588" t="s">
        <v>1310</v>
      </c>
      <c r="C93" s="586"/>
      <c r="D93" s="584" t="s">
        <v>1294</v>
      </c>
      <c r="E93" s="584" t="s">
        <v>1294</v>
      </c>
      <c r="F93" s="600"/>
      <c r="G93" s="600"/>
      <c r="H93" s="600"/>
    </row>
    <row r="94" spans="1:8" outlineLevel="1" x14ac:dyDescent="0.25">
      <c r="A94" s="587" t="s">
        <v>1431</v>
      </c>
      <c r="B94" s="588" t="s">
        <v>1313</v>
      </c>
      <c r="C94" s="586"/>
      <c r="D94" s="584" t="s">
        <v>1298</v>
      </c>
      <c r="E94" s="584" t="s">
        <v>1298</v>
      </c>
      <c r="F94" s="600"/>
      <c r="G94" s="600"/>
      <c r="H94" s="600"/>
    </row>
    <row r="95" spans="1:8" outlineLevel="1" x14ac:dyDescent="0.25">
      <c r="A95" s="587" t="s">
        <v>1432</v>
      </c>
      <c r="B95" s="588" t="s">
        <v>1315</v>
      </c>
      <c r="C95" s="586"/>
      <c r="D95" s="584" t="s">
        <v>1316</v>
      </c>
      <c r="E95" s="584" t="s">
        <v>1290</v>
      </c>
      <c r="F95" s="600"/>
      <c r="G95" s="600"/>
      <c r="H95" s="600"/>
    </row>
    <row r="96" spans="1:8" outlineLevel="1" x14ac:dyDescent="0.25">
      <c r="A96" s="587" t="s">
        <v>1433</v>
      </c>
      <c r="B96" s="588" t="s">
        <v>1388</v>
      </c>
      <c r="C96" s="586"/>
      <c r="D96" s="584" t="s">
        <v>1316</v>
      </c>
      <c r="E96" s="584" t="s">
        <v>1316</v>
      </c>
      <c r="F96" s="600"/>
      <c r="G96" s="600"/>
      <c r="H96" s="600"/>
    </row>
    <row r="97" spans="1:8" outlineLevel="1" x14ac:dyDescent="0.25">
      <c r="A97" s="587" t="s">
        <v>1434</v>
      </c>
      <c r="B97" s="588" t="s">
        <v>1435</v>
      </c>
      <c r="C97" s="586"/>
      <c r="D97" s="584" t="s">
        <v>1316</v>
      </c>
      <c r="E97" s="584" t="s">
        <v>1306</v>
      </c>
      <c r="F97" s="600"/>
      <c r="G97" s="600"/>
      <c r="H97" s="600"/>
    </row>
    <row r="98" spans="1:8" outlineLevel="1" x14ac:dyDescent="0.25">
      <c r="A98" s="587" t="s">
        <v>1436</v>
      </c>
      <c r="B98" s="588" t="s">
        <v>1392</v>
      </c>
      <c r="C98" s="586"/>
      <c r="D98" s="584" t="s">
        <v>1306</v>
      </c>
      <c r="E98" s="584" t="s">
        <v>1303</v>
      </c>
      <c r="F98" s="600"/>
      <c r="G98" s="600"/>
      <c r="H98" s="600"/>
    </row>
    <row r="99" spans="1:8" outlineLevel="1" x14ac:dyDescent="0.25">
      <c r="A99" s="587" t="s">
        <v>1437</v>
      </c>
      <c r="B99" s="588" t="s">
        <v>1394</v>
      </c>
      <c r="C99" s="586"/>
      <c r="D99" s="584" t="s">
        <v>1295</v>
      </c>
      <c r="E99" s="584" t="s">
        <v>1295</v>
      </c>
      <c r="F99" s="600"/>
      <c r="G99" s="600"/>
      <c r="H99" s="600"/>
    </row>
    <row r="100" spans="1:8" outlineLevel="1" x14ac:dyDescent="0.25">
      <c r="A100" s="587" t="s">
        <v>1438</v>
      </c>
      <c r="B100" s="588" t="s">
        <v>1396</v>
      </c>
      <c r="C100" s="586"/>
      <c r="D100" s="584" t="s">
        <v>1316</v>
      </c>
      <c r="E100" s="584" t="s">
        <v>1306</v>
      </c>
      <c r="F100" s="600"/>
      <c r="G100" s="600"/>
      <c r="H100" s="600"/>
    </row>
    <row r="101" spans="1:8" outlineLevel="1" x14ac:dyDescent="0.25">
      <c r="A101" s="587" t="s">
        <v>1439</v>
      </c>
      <c r="B101" s="588" t="s">
        <v>1356</v>
      </c>
      <c r="C101" s="586"/>
      <c r="D101" s="584" t="s">
        <v>1295</v>
      </c>
      <c r="E101" s="584" t="s">
        <v>1290</v>
      </c>
      <c r="F101" s="600"/>
      <c r="G101" s="600"/>
      <c r="H101" s="600"/>
    </row>
    <row r="102" spans="1:8" outlineLevel="1" x14ac:dyDescent="0.25">
      <c r="A102" s="587" t="s">
        <v>1440</v>
      </c>
      <c r="B102" s="588" t="s">
        <v>1341</v>
      </c>
      <c r="C102" s="586"/>
      <c r="D102" s="584" t="s">
        <v>1290</v>
      </c>
      <c r="E102" s="584" t="s">
        <v>1290</v>
      </c>
      <c r="F102" s="600"/>
      <c r="G102" s="600"/>
      <c r="H102" s="600"/>
    </row>
    <row r="103" spans="1:8" ht="15.75" outlineLevel="1" x14ac:dyDescent="0.25">
      <c r="A103" s="709" t="s">
        <v>1441</v>
      </c>
      <c r="B103" s="710"/>
      <c r="C103" s="581">
        <v>965298.76</v>
      </c>
      <c r="D103" s="587"/>
      <c r="E103" s="587"/>
      <c r="F103" s="600"/>
      <c r="G103" s="600"/>
      <c r="H103" s="600"/>
    </row>
    <row r="104" spans="1:8" ht="15.75" outlineLevel="1" x14ac:dyDescent="0.25">
      <c r="A104" s="582" t="s">
        <v>1442</v>
      </c>
      <c r="B104" s="580" t="s">
        <v>1443</v>
      </c>
      <c r="C104" s="581">
        <v>140410.06</v>
      </c>
      <c r="D104" s="582" t="s">
        <v>1321</v>
      </c>
      <c r="E104" s="582" t="s">
        <v>1303</v>
      </c>
      <c r="F104" s="600"/>
      <c r="G104" s="600"/>
      <c r="H104" s="600"/>
    </row>
    <row r="105" spans="1:8" outlineLevel="1" x14ac:dyDescent="0.25">
      <c r="A105" s="584" t="s">
        <v>1444</v>
      </c>
      <c r="B105" s="585" t="s">
        <v>1345</v>
      </c>
      <c r="C105" s="586"/>
      <c r="D105" s="584" t="s">
        <v>1346</v>
      </c>
      <c r="E105" s="584" t="s">
        <v>1346</v>
      </c>
      <c r="F105" s="600"/>
      <c r="G105" s="600"/>
      <c r="H105" s="600"/>
    </row>
    <row r="106" spans="1:8" outlineLevel="1" x14ac:dyDescent="0.25">
      <c r="A106" s="584" t="s">
        <v>1445</v>
      </c>
      <c r="B106" s="583" t="s">
        <v>1307</v>
      </c>
      <c r="C106" s="581"/>
      <c r="D106" s="592" t="s">
        <v>1324</v>
      </c>
      <c r="E106" s="592" t="s">
        <v>1303</v>
      </c>
      <c r="F106" s="600"/>
      <c r="G106" s="600"/>
      <c r="H106" s="600"/>
    </row>
    <row r="107" spans="1:8" outlineLevel="1" x14ac:dyDescent="0.25">
      <c r="A107" s="584" t="s">
        <v>1446</v>
      </c>
      <c r="B107" s="585" t="s">
        <v>1310</v>
      </c>
      <c r="C107" s="586"/>
      <c r="D107" s="584" t="s">
        <v>1324</v>
      </c>
      <c r="E107" s="584" t="s">
        <v>1324</v>
      </c>
      <c r="F107" s="600"/>
      <c r="G107" s="600"/>
      <c r="H107" s="600"/>
    </row>
    <row r="108" spans="1:8" outlineLevel="1" x14ac:dyDescent="0.25">
      <c r="A108" s="584" t="s">
        <v>1447</v>
      </c>
      <c r="B108" s="585" t="s">
        <v>1313</v>
      </c>
      <c r="C108" s="586"/>
      <c r="D108" s="584" t="s">
        <v>1324</v>
      </c>
      <c r="E108" s="584" t="s">
        <v>1324</v>
      </c>
      <c r="F108" s="600"/>
      <c r="G108" s="600"/>
      <c r="H108" s="600"/>
    </row>
    <row r="109" spans="1:8" outlineLevel="1" x14ac:dyDescent="0.25">
      <c r="A109" s="584" t="s">
        <v>1448</v>
      </c>
      <c r="B109" s="585" t="s">
        <v>1315</v>
      </c>
      <c r="C109" s="586"/>
      <c r="D109" s="584" t="s">
        <v>1294</v>
      </c>
      <c r="E109" s="584" t="s">
        <v>1303</v>
      </c>
      <c r="F109" s="600"/>
      <c r="G109" s="600"/>
      <c r="H109" s="600"/>
    </row>
    <row r="110" spans="1:8" outlineLevel="1" x14ac:dyDescent="0.25">
      <c r="A110" s="584" t="s">
        <v>1449</v>
      </c>
      <c r="B110" s="585" t="s">
        <v>1367</v>
      </c>
      <c r="C110" s="586"/>
      <c r="D110" s="584" t="s">
        <v>1303</v>
      </c>
      <c r="E110" s="584" t="s">
        <v>1303</v>
      </c>
      <c r="F110" s="600"/>
      <c r="G110" s="600"/>
      <c r="H110" s="600"/>
    </row>
    <row r="111" spans="1:8" ht="15.75" outlineLevel="1" x14ac:dyDescent="0.25">
      <c r="A111" s="582" t="s">
        <v>1450</v>
      </c>
      <c r="B111" s="580" t="s">
        <v>1451</v>
      </c>
      <c r="C111" s="581">
        <v>50617</v>
      </c>
      <c r="D111" s="582" t="s">
        <v>1321</v>
      </c>
      <c r="E111" s="582" t="s">
        <v>1303</v>
      </c>
      <c r="F111" s="600"/>
      <c r="G111" s="600"/>
      <c r="H111" s="600"/>
    </row>
    <row r="112" spans="1:8" outlineLevel="1" x14ac:dyDescent="0.25">
      <c r="A112" s="584" t="s">
        <v>1452</v>
      </c>
      <c r="B112" s="585" t="s">
        <v>1345</v>
      </c>
      <c r="C112" s="586"/>
      <c r="D112" s="584" t="s">
        <v>1346</v>
      </c>
      <c r="E112" s="584" t="s">
        <v>1346</v>
      </c>
      <c r="F112" s="600"/>
      <c r="G112" s="600"/>
      <c r="H112" s="600"/>
    </row>
    <row r="113" spans="1:8" outlineLevel="1" x14ac:dyDescent="0.25">
      <c r="A113" s="584" t="s">
        <v>1453</v>
      </c>
      <c r="B113" s="583" t="s">
        <v>1307</v>
      </c>
      <c r="C113" s="581"/>
      <c r="D113" s="592" t="s">
        <v>1324</v>
      </c>
      <c r="E113" s="592" t="s">
        <v>1303</v>
      </c>
      <c r="F113" s="600"/>
      <c r="G113" s="600"/>
      <c r="H113" s="600"/>
    </row>
    <row r="114" spans="1:8" outlineLevel="1" x14ac:dyDescent="0.25">
      <c r="A114" s="584" t="s">
        <v>1454</v>
      </c>
      <c r="B114" s="585" t="s">
        <v>1310</v>
      </c>
      <c r="C114" s="586"/>
      <c r="D114" s="584" t="s">
        <v>1324</v>
      </c>
      <c r="E114" s="584" t="s">
        <v>1324</v>
      </c>
      <c r="F114" s="600"/>
      <c r="G114" s="600"/>
      <c r="H114" s="600"/>
    </row>
    <row r="115" spans="1:8" outlineLevel="1" x14ac:dyDescent="0.25">
      <c r="A115" s="584" t="s">
        <v>1455</v>
      </c>
      <c r="B115" s="585" t="s">
        <v>1313</v>
      </c>
      <c r="C115" s="586"/>
      <c r="D115" s="584" t="s">
        <v>1324</v>
      </c>
      <c r="E115" s="584" t="s">
        <v>1324</v>
      </c>
      <c r="F115" s="600"/>
      <c r="G115" s="600"/>
      <c r="H115" s="600"/>
    </row>
    <row r="116" spans="1:8" outlineLevel="1" x14ac:dyDescent="0.25">
      <c r="A116" s="584" t="s">
        <v>1456</v>
      </c>
      <c r="B116" s="585" t="s">
        <v>1315</v>
      </c>
      <c r="C116" s="586"/>
      <c r="D116" s="584" t="s">
        <v>1294</v>
      </c>
      <c r="E116" s="584" t="s">
        <v>1303</v>
      </c>
      <c r="F116" s="600"/>
      <c r="G116" s="600"/>
      <c r="H116" s="600"/>
    </row>
    <row r="117" spans="1:8" outlineLevel="1" x14ac:dyDescent="0.25">
      <c r="A117" s="584" t="s">
        <v>1457</v>
      </c>
      <c r="B117" s="585" t="s">
        <v>1367</v>
      </c>
      <c r="C117" s="586"/>
      <c r="D117" s="584" t="s">
        <v>1303</v>
      </c>
      <c r="E117" s="584" t="s">
        <v>1303</v>
      </c>
      <c r="F117" s="600"/>
      <c r="G117" s="600"/>
      <c r="H117" s="600"/>
    </row>
    <row r="118" spans="1:8" ht="15.75" outlineLevel="1" x14ac:dyDescent="0.25">
      <c r="A118" s="582" t="s">
        <v>1458</v>
      </c>
      <c r="B118" s="580" t="s">
        <v>1459</v>
      </c>
      <c r="C118" s="581">
        <v>25645.07</v>
      </c>
      <c r="D118" s="582" t="s">
        <v>1321</v>
      </c>
      <c r="E118" s="582" t="s">
        <v>1303</v>
      </c>
      <c r="F118" s="600"/>
      <c r="G118" s="600"/>
      <c r="H118" s="600"/>
    </row>
    <row r="119" spans="1:8" outlineLevel="1" x14ac:dyDescent="0.25">
      <c r="A119" s="584" t="s">
        <v>1460</v>
      </c>
      <c r="B119" s="585" t="s">
        <v>1345</v>
      </c>
      <c r="C119" s="586"/>
      <c r="D119" s="584" t="s">
        <v>1346</v>
      </c>
      <c r="E119" s="584" t="s">
        <v>1346</v>
      </c>
      <c r="F119" s="600"/>
      <c r="G119" s="600"/>
      <c r="H119" s="600"/>
    </row>
    <row r="120" spans="1:8" outlineLevel="1" x14ac:dyDescent="0.25">
      <c r="A120" s="584" t="s">
        <v>1461</v>
      </c>
      <c r="B120" s="583" t="s">
        <v>1307</v>
      </c>
      <c r="C120" s="581"/>
      <c r="D120" s="592" t="s">
        <v>1324</v>
      </c>
      <c r="E120" s="592" t="s">
        <v>1303</v>
      </c>
      <c r="F120" s="600"/>
      <c r="G120" s="600"/>
      <c r="H120" s="600"/>
    </row>
    <row r="121" spans="1:8" outlineLevel="1" x14ac:dyDescent="0.25">
      <c r="A121" s="584" t="s">
        <v>1462</v>
      </c>
      <c r="B121" s="585" t="s">
        <v>1310</v>
      </c>
      <c r="C121" s="586"/>
      <c r="D121" s="584" t="s">
        <v>1324</v>
      </c>
      <c r="E121" s="584" t="s">
        <v>1324</v>
      </c>
      <c r="F121" s="600"/>
      <c r="G121" s="600"/>
      <c r="H121" s="600"/>
    </row>
    <row r="122" spans="1:8" outlineLevel="1" x14ac:dyDescent="0.25">
      <c r="A122" s="584" t="s">
        <v>1463</v>
      </c>
      <c r="B122" s="585" t="s">
        <v>1313</v>
      </c>
      <c r="C122" s="586"/>
      <c r="D122" s="584" t="s">
        <v>1324</v>
      </c>
      <c r="E122" s="584" t="s">
        <v>1324</v>
      </c>
      <c r="F122" s="600"/>
      <c r="G122" s="600"/>
      <c r="H122" s="600"/>
    </row>
    <row r="123" spans="1:8" outlineLevel="1" x14ac:dyDescent="0.25">
      <c r="A123" s="584" t="s">
        <v>1464</v>
      </c>
      <c r="B123" s="585" t="s">
        <v>1315</v>
      </c>
      <c r="C123" s="586"/>
      <c r="D123" s="584" t="s">
        <v>1294</v>
      </c>
      <c r="E123" s="584" t="s">
        <v>1303</v>
      </c>
      <c r="F123" s="600"/>
      <c r="G123" s="600"/>
      <c r="H123" s="600"/>
    </row>
    <row r="124" spans="1:8" outlineLevel="1" x14ac:dyDescent="0.25">
      <c r="A124" s="584" t="s">
        <v>1465</v>
      </c>
      <c r="B124" s="585" t="s">
        <v>1367</v>
      </c>
      <c r="C124" s="586"/>
      <c r="D124" s="584" t="s">
        <v>1303</v>
      </c>
      <c r="E124" s="584" t="s">
        <v>1303</v>
      </c>
      <c r="F124" s="600"/>
      <c r="G124" s="600"/>
      <c r="H124" s="600"/>
    </row>
    <row r="125" spans="1:8" ht="15.75" outlineLevel="1" x14ac:dyDescent="0.25">
      <c r="A125" s="582" t="s">
        <v>1466</v>
      </c>
      <c r="B125" s="580" t="s">
        <v>1467</v>
      </c>
      <c r="C125" s="581">
        <v>148194.57999999999</v>
      </c>
      <c r="D125" s="582" t="s">
        <v>1468</v>
      </c>
      <c r="E125" s="582" t="s">
        <v>1303</v>
      </c>
      <c r="F125" s="600"/>
      <c r="G125" s="600"/>
      <c r="H125" s="600"/>
    </row>
    <row r="126" spans="1:8" outlineLevel="1" x14ac:dyDescent="0.25">
      <c r="A126" s="584" t="s">
        <v>1469</v>
      </c>
      <c r="B126" s="583" t="s">
        <v>131</v>
      </c>
      <c r="C126" s="581"/>
      <c r="D126" s="582" t="s">
        <v>1308</v>
      </c>
      <c r="E126" s="582" t="s">
        <v>1324</v>
      </c>
      <c r="F126" s="600"/>
      <c r="G126" s="600"/>
      <c r="H126" s="600"/>
    </row>
    <row r="127" spans="1:8" outlineLevel="1" x14ac:dyDescent="0.25">
      <c r="A127" s="584" t="s">
        <v>1470</v>
      </c>
      <c r="B127" s="585" t="s">
        <v>1361</v>
      </c>
      <c r="C127" s="581"/>
      <c r="D127" s="584" t="s">
        <v>1308</v>
      </c>
      <c r="E127" s="584" t="s">
        <v>1324</v>
      </c>
      <c r="F127" s="600"/>
      <c r="G127" s="600"/>
      <c r="H127" s="600"/>
    </row>
    <row r="128" spans="1:8" outlineLevel="1" x14ac:dyDescent="0.25">
      <c r="A128" s="584" t="s">
        <v>1471</v>
      </c>
      <c r="B128" s="585" t="s">
        <v>1362</v>
      </c>
      <c r="C128" s="581"/>
      <c r="D128" s="584" t="s">
        <v>1324</v>
      </c>
      <c r="E128" s="584" t="s">
        <v>1324</v>
      </c>
      <c r="F128" s="600"/>
      <c r="G128" s="600"/>
      <c r="H128" s="600"/>
    </row>
    <row r="129" spans="1:8" outlineLevel="1" x14ac:dyDescent="0.25">
      <c r="A129" s="584" t="s">
        <v>1472</v>
      </c>
      <c r="B129" s="583" t="s">
        <v>1307</v>
      </c>
      <c r="C129" s="581"/>
      <c r="D129" s="582" t="s">
        <v>1324</v>
      </c>
      <c r="E129" s="582" t="s">
        <v>1303</v>
      </c>
      <c r="F129" s="600"/>
      <c r="G129" s="600"/>
      <c r="H129" s="600"/>
    </row>
    <row r="130" spans="1:8" outlineLevel="1" x14ac:dyDescent="0.25">
      <c r="A130" s="584" t="s">
        <v>1473</v>
      </c>
      <c r="B130" s="585" t="s">
        <v>1310</v>
      </c>
      <c r="C130" s="581"/>
      <c r="D130" s="584" t="s">
        <v>1324</v>
      </c>
      <c r="E130" s="584" t="s">
        <v>1324</v>
      </c>
      <c r="F130" s="600"/>
      <c r="G130" s="600"/>
      <c r="H130" s="600"/>
    </row>
    <row r="131" spans="1:8" outlineLevel="1" x14ac:dyDescent="0.25">
      <c r="A131" s="584" t="s">
        <v>1474</v>
      </c>
      <c r="B131" s="585" t="s">
        <v>1313</v>
      </c>
      <c r="C131" s="581"/>
      <c r="D131" s="584" t="s">
        <v>1324</v>
      </c>
      <c r="E131" s="584" t="s">
        <v>1324</v>
      </c>
      <c r="F131" s="600"/>
      <c r="G131" s="600"/>
      <c r="H131" s="600"/>
    </row>
    <row r="132" spans="1:8" outlineLevel="1" x14ac:dyDescent="0.25">
      <c r="A132" s="584" t="s">
        <v>1475</v>
      </c>
      <c r="B132" s="585" t="s">
        <v>1315</v>
      </c>
      <c r="C132" s="586"/>
      <c r="D132" s="584" t="s">
        <v>1294</v>
      </c>
      <c r="E132" s="584" t="s">
        <v>1303</v>
      </c>
      <c r="F132" s="600"/>
      <c r="G132" s="600"/>
      <c r="H132" s="600"/>
    </row>
    <row r="133" spans="1:8" outlineLevel="1" x14ac:dyDescent="0.25">
      <c r="A133" s="584" t="s">
        <v>1476</v>
      </c>
      <c r="B133" s="585" t="s">
        <v>1367</v>
      </c>
      <c r="C133" s="586"/>
      <c r="D133" s="584" t="s">
        <v>1303</v>
      </c>
      <c r="E133" s="584" t="s">
        <v>1303</v>
      </c>
      <c r="F133" s="600"/>
      <c r="G133" s="600"/>
      <c r="H133" s="600"/>
    </row>
    <row r="134" spans="1:8" ht="15.75" outlineLevel="1" x14ac:dyDescent="0.25">
      <c r="A134" s="582" t="s">
        <v>1477</v>
      </c>
      <c r="B134" s="580" t="s">
        <v>1478</v>
      </c>
      <c r="C134" s="581">
        <v>38538.71</v>
      </c>
      <c r="D134" s="582" t="s">
        <v>1468</v>
      </c>
      <c r="E134" s="582" t="s">
        <v>1303</v>
      </c>
      <c r="F134" s="600"/>
      <c r="G134" s="600"/>
      <c r="H134" s="600"/>
    </row>
    <row r="135" spans="1:8" outlineLevel="1" x14ac:dyDescent="0.25">
      <c r="A135" s="584" t="s">
        <v>1479</v>
      </c>
      <c r="B135" s="583" t="s">
        <v>131</v>
      </c>
      <c r="C135" s="581"/>
      <c r="D135" s="582" t="s">
        <v>1308</v>
      </c>
      <c r="E135" s="582" t="s">
        <v>1324</v>
      </c>
      <c r="F135" s="600"/>
      <c r="G135" s="600"/>
      <c r="H135" s="600"/>
    </row>
    <row r="136" spans="1:8" outlineLevel="1" x14ac:dyDescent="0.25">
      <c r="A136" s="584" t="s">
        <v>1480</v>
      </c>
      <c r="B136" s="585" t="s">
        <v>1361</v>
      </c>
      <c r="C136" s="581"/>
      <c r="D136" s="584" t="s">
        <v>1308</v>
      </c>
      <c r="E136" s="584" t="s">
        <v>1324</v>
      </c>
      <c r="F136" s="600"/>
      <c r="G136" s="600"/>
      <c r="H136" s="600"/>
    </row>
    <row r="137" spans="1:8" outlineLevel="1" x14ac:dyDescent="0.25">
      <c r="A137" s="584" t="s">
        <v>1481</v>
      </c>
      <c r="B137" s="585" t="s">
        <v>1362</v>
      </c>
      <c r="C137" s="581"/>
      <c r="D137" s="584" t="s">
        <v>1324</v>
      </c>
      <c r="E137" s="584" t="s">
        <v>1324</v>
      </c>
      <c r="F137" s="600"/>
      <c r="G137" s="600"/>
      <c r="H137" s="600"/>
    </row>
    <row r="138" spans="1:8" outlineLevel="1" x14ac:dyDescent="0.25">
      <c r="A138" s="584" t="s">
        <v>1482</v>
      </c>
      <c r="B138" s="583" t="s">
        <v>1307</v>
      </c>
      <c r="C138" s="581"/>
      <c r="D138" s="582" t="s">
        <v>1324</v>
      </c>
      <c r="E138" s="582" t="s">
        <v>1303</v>
      </c>
      <c r="F138" s="600"/>
      <c r="G138" s="600"/>
      <c r="H138" s="600"/>
    </row>
    <row r="139" spans="1:8" outlineLevel="1" x14ac:dyDescent="0.25">
      <c r="A139" s="584" t="s">
        <v>1483</v>
      </c>
      <c r="B139" s="585" t="s">
        <v>1310</v>
      </c>
      <c r="C139" s="581"/>
      <c r="D139" s="584" t="s">
        <v>1324</v>
      </c>
      <c r="E139" s="584" t="s">
        <v>1324</v>
      </c>
      <c r="F139" s="600"/>
      <c r="G139" s="600"/>
      <c r="H139" s="600"/>
    </row>
    <row r="140" spans="1:8" outlineLevel="1" x14ac:dyDescent="0.25">
      <c r="A140" s="584" t="s">
        <v>1484</v>
      </c>
      <c r="B140" s="585" t="s">
        <v>1313</v>
      </c>
      <c r="C140" s="581"/>
      <c r="D140" s="584" t="s">
        <v>1324</v>
      </c>
      <c r="E140" s="584" t="s">
        <v>1324</v>
      </c>
      <c r="F140" s="600"/>
      <c r="G140" s="600"/>
      <c r="H140" s="600"/>
    </row>
    <row r="141" spans="1:8" outlineLevel="1" x14ac:dyDescent="0.25">
      <c r="A141" s="584" t="s">
        <v>1485</v>
      </c>
      <c r="B141" s="585" t="s">
        <v>1315</v>
      </c>
      <c r="C141" s="586"/>
      <c r="D141" s="584" t="s">
        <v>1294</v>
      </c>
      <c r="E141" s="584" t="s">
        <v>1303</v>
      </c>
      <c r="F141" s="600"/>
      <c r="G141" s="600"/>
      <c r="H141" s="600"/>
    </row>
    <row r="142" spans="1:8" outlineLevel="1" x14ac:dyDescent="0.25">
      <c r="A142" s="584" t="s">
        <v>1486</v>
      </c>
      <c r="B142" s="585" t="s">
        <v>1367</v>
      </c>
      <c r="C142" s="586"/>
      <c r="D142" s="584" t="s">
        <v>1303</v>
      </c>
      <c r="E142" s="584" t="s">
        <v>1303</v>
      </c>
      <c r="F142" s="600"/>
      <c r="G142" s="600"/>
      <c r="H142" s="600"/>
    </row>
    <row r="143" spans="1:8" ht="15.75" outlineLevel="1" x14ac:dyDescent="0.25">
      <c r="A143" s="582" t="s">
        <v>1487</v>
      </c>
      <c r="B143" s="580" t="s">
        <v>1488</v>
      </c>
      <c r="C143" s="581">
        <v>9546.99</v>
      </c>
      <c r="D143" s="582" t="s">
        <v>1468</v>
      </c>
      <c r="E143" s="582" t="s">
        <v>1303</v>
      </c>
      <c r="F143" s="600"/>
      <c r="G143" s="600"/>
      <c r="H143" s="600"/>
    </row>
    <row r="144" spans="1:8" outlineLevel="1" x14ac:dyDescent="0.25">
      <c r="A144" s="584" t="s">
        <v>1489</v>
      </c>
      <c r="B144" s="583" t="s">
        <v>131</v>
      </c>
      <c r="C144" s="581"/>
      <c r="D144" s="582" t="s">
        <v>1308</v>
      </c>
      <c r="E144" s="582" t="s">
        <v>1324</v>
      </c>
      <c r="F144" s="600"/>
      <c r="G144" s="600"/>
      <c r="H144" s="600"/>
    </row>
    <row r="145" spans="1:8" outlineLevel="1" x14ac:dyDescent="0.25">
      <c r="A145" s="584" t="s">
        <v>1490</v>
      </c>
      <c r="B145" s="585" t="s">
        <v>1361</v>
      </c>
      <c r="C145" s="581"/>
      <c r="D145" s="584" t="s">
        <v>1308</v>
      </c>
      <c r="E145" s="584" t="s">
        <v>1324</v>
      </c>
      <c r="F145" s="600"/>
      <c r="G145" s="600"/>
      <c r="H145" s="600"/>
    </row>
    <row r="146" spans="1:8" outlineLevel="1" x14ac:dyDescent="0.25">
      <c r="A146" s="584" t="s">
        <v>1491</v>
      </c>
      <c r="B146" s="585" t="s">
        <v>1362</v>
      </c>
      <c r="C146" s="581"/>
      <c r="D146" s="584" t="s">
        <v>1324</v>
      </c>
      <c r="E146" s="584" t="s">
        <v>1324</v>
      </c>
      <c r="F146" s="600"/>
      <c r="G146" s="600"/>
      <c r="H146" s="600"/>
    </row>
    <row r="147" spans="1:8" outlineLevel="1" x14ac:dyDescent="0.25">
      <c r="A147" s="584" t="s">
        <v>1492</v>
      </c>
      <c r="B147" s="583" t="s">
        <v>1307</v>
      </c>
      <c r="C147" s="581"/>
      <c r="D147" s="582" t="s">
        <v>1324</v>
      </c>
      <c r="E147" s="582" t="s">
        <v>1303</v>
      </c>
      <c r="F147" s="600"/>
      <c r="G147" s="600"/>
      <c r="H147" s="600"/>
    </row>
    <row r="148" spans="1:8" outlineLevel="1" x14ac:dyDescent="0.25">
      <c r="A148" s="584" t="s">
        <v>1493</v>
      </c>
      <c r="B148" s="585" t="s">
        <v>1310</v>
      </c>
      <c r="C148" s="581"/>
      <c r="D148" s="584" t="s">
        <v>1324</v>
      </c>
      <c r="E148" s="584" t="s">
        <v>1324</v>
      </c>
      <c r="F148" s="600"/>
      <c r="G148" s="600"/>
      <c r="H148" s="600"/>
    </row>
    <row r="149" spans="1:8" outlineLevel="1" x14ac:dyDescent="0.25">
      <c r="A149" s="584" t="s">
        <v>1494</v>
      </c>
      <c r="B149" s="585" t="s">
        <v>1313</v>
      </c>
      <c r="C149" s="581"/>
      <c r="D149" s="584" t="s">
        <v>1324</v>
      </c>
      <c r="E149" s="584" t="s">
        <v>1324</v>
      </c>
      <c r="F149" s="600"/>
      <c r="G149" s="600"/>
      <c r="H149" s="600"/>
    </row>
    <row r="150" spans="1:8" outlineLevel="1" x14ac:dyDescent="0.25">
      <c r="A150" s="584" t="s">
        <v>1495</v>
      </c>
      <c r="B150" s="585" t="s">
        <v>1315</v>
      </c>
      <c r="C150" s="586"/>
      <c r="D150" s="584" t="s">
        <v>1294</v>
      </c>
      <c r="E150" s="584" t="s">
        <v>1303</v>
      </c>
      <c r="F150" s="600"/>
      <c r="G150" s="600"/>
      <c r="H150" s="600"/>
    </row>
    <row r="151" spans="1:8" outlineLevel="1" x14ac:dyDescent="0.25">
      <c r="A151" s="584" t="s">
        <v>1496</v>
      </c>
      <c r="B151" s="585" t="s">
        <v>1367</v>
      </c>
      <c r="C151" s="586"/>
      <c r="D151" s="584" t="s">
        <v>1303</v>
      </c>
      <c r="E151" s="584" t="s">
        <v>1303</v>
      </c>
      <c r="F151" s="600"/>
      <c r="G151" s="600"/>
      <c r="H151" s="600"/>
    </row>
    <row r="152" spans="1:8" ht="15.75" outlineLevel="1" x14ac:dyDescent="0.25">
      <c r="A152" s="582" t="s">
        <v>1497</v>
      </c>
      <c r="B152" s="580" t="s">
        <v>1498</v>
      </c>
      <c r="C152" s="581">
        <v>128609.35</v>
      </c>
      <c r="D152" s="582" t="s">
        <v>1468</v>
      </c>
      <c r="E152" s="582" t="s">
        <v>1303</v>
      </c>
      <c r="F152" s="600"/>
      <c r="G152" s="600"/>
      <c r="H152" s="600"/>
    </row>
    <row r="153" spans="1:8" outlineLevel="1" x14ac:dyDescent="0.25">
      <c r="A153" s="584" t="s">
        <v>1499</v>
      </c>
      <c r="B153" s="583" t="s">
        <v>131</v>
      </c>
      <c r="C153" s="581"/>
      <c r="D153" s="582" t="s">
        <v>1308</v>
      </c>
      <c r="E153" s="582" t="s">
        <v>1324</v>
      </c>
      <c r="F153" s="600"/>
      <c r="G153" s="600"/>
      <c r="H153" s="600"/>
    </row>
    <row r="154" spans="1:8" outlineLevel="1" x14ac:dyDescent="0.25">
      <c r="A154" s="584" t="s">
        <v>1500</v>
      </c>
      <c r="B154" s="585" t="s">
        <v>1361</v>
      </c>
      <c r="C154" s="581"/>
      <c r="D154" s="584" t="s">
        <v>1308</v>
      </c>
      <c r="E154" s="584" t="s">
        <v>1324</v>
      </c>
      <c r="F154" s="600"/>
      <c r="G154" s="600"/>
      <c r="H154" s="600"/>
    </row>
    <row r="155" spans="1:8" outlineLevel="1" x14ac:dyDescent="0.25">
      <c r="A155" s="584" t="s">
        <v>1501</v>
      </c>
      <c r="B155" s="585" t="s">
        <v>1362</v>
      </c>
      <c r="C155" s="581"/>
      <c r="D155" s="584" t="s">
        <v>1324</v>
      </c>
      <c r="E155" s="584" t="s">
        <v>1324</v>
      </c>
      <c r="F155" s="600"/>
      <c r="G155" s="600"/>
      <c r="H155" s="600"/>
    </row>
    <row r="156" spans="1:8" outlineLevel="1" x14ac:dyDescent="0.25">
      <c r="A156" s="584" t="s">
        <v>1502</v>
      </c>
      <c r="B156" s="583" t="s">
        <v>1307</v>
      </c>
      <c r="C156" s="581"/>
      <c r="D156" s="582" t="s">
        <v>1324</v>
      </c>
      <c r="E156" s="582" t="s">
        <v>1303</v>
      </c>
      <c r="F156" s="600"/>
      <c r="G156" s="600"/>
      <c r="H156" s="600"/>
    </row>
    <row r="157" spans="1:8" outlineLevel="1" x14ac:dyDescent="0.25">
      <c r="A157" s="584" t="s">
        <v>1503</v>
      </c>
      <c r="B157" s="585" t="s">
        <v>1310</v>
      </c>
      <c r="C157" s="581"/>
      <c r="D157" s="584" t="s">
        <v>1324</v>
      </c>
      <c r="E157" s="584" t="s">
        <v>1324</v>
      </c>
      <c r="F157" s="600"/>
      <c r="G157" s="600"/>
      <c r="H157" s="600"/>
    </row>
    <row r="158" spans="1:8" outlineLevel="1" x14ac:dyDescent="0.25">
      <c r="A158" s="584" t="s">
        <v>1504</v>
      </c>
      <c r="B158" s="585" t="s">
        <v>1313</v>
      </c>
      <c r="C158" s="581"/>
      <c r="D158" s="584" t="s">
        <v>1324</v>
      </c>
      <c r="E158" s="584" t="s">
        <v>1324</v>
      </c>
      <c r="F158" s="600"/>
      <c r="G158" s="600"/>
      <c r="H158" s="600"/>
    </row>
    <row r="159" spans="1:8" outlineLevel="1" x14ac:dyDescent="0.25">
      <c r="A159" s="584" t="s">
        <v>1505</v>
      </c>
      <c r="B159" s="585" t="s">
        <v>1315</v>
      </c>
      <c r="C159" s="586"/>
      <c r="D159" s="584" t="s">
        <v>1294</v>
      </c>
      <c r="E159" s="584" t="s">
        <v>1303</v>
      </c>
      <c r="F159" s="600"/>
      <c r="G159" s="600"/>
      <c r="H159" s="600"/>
    </row>
    <row r="160" spans="1:8" outlineLevel="1" x14ac:dyDescent="0.25">
      <c r="A160" s="584" t="s">
        <v>1506</v>
      </c>
      <c r="B160" s="585" t="s">
        <v>1367</v>
      </c>
      <c r="C160" s="586"/>
      <c r="D160" s="584" t="s">
        <v>1303</v>
      </c>
      <c r="E160" s="584" t="s">
        <v>1303</v>
      </c>
      <c r="F160" s="600"/>
      <c r="G160" s="600"/>
      <c r="H160" s="600"/>
    </row>
    <row r="161" spans="1:8" ht="15.75" outlineLevel="1" x14ac:dyDescent="0.25">
      <c r="A161" s="582" t="s">
        <v>1507</v>
      </c>
      <c r="B161" s="596" t="s">
        <v>1508</v>
      </c>
      <c r="C161" s="581">
        <v>46529.66</v>
      </c>
      <c r="D161" s="582" t="s">
        <v>1468</v>
      </c>
      <c r="E161" s="582" t="s">
        <v>1303</v>
      </c>
      <c r="F161" s="600"/>
      <c r="G161" s="600"/>
      <c r="H161" s="600"/>
    </row>
    <row r="162" spans="1:8" outlineLevel="1" x14ac:dyDescent="0.25">
      <c r="A162" s="584" t="s">
        <v>1509</v>
      </c>
      <c r="B162" s="583" t="s">
        <v>131</v>
      </c>
      <c r="C162" s="581"/>
      <c r="D162" s="582" t="s">
        <v>1308</v>
      </c>
      <c r="E162" s="582" t="s">
        <v>1324</v>
      </c>
      <c r="F162" s="600"/>
      <c r="G162" s="600"/>
      <c r="H162" s="600"/>
    </row>
    <row r="163" spans="1:8" outlineLevel="1" x14ac:dyDescent="0.25">
      <c r="A163" s="584" t="s">
        <v>1510</v>
      </c>
      <c r="B163" s="585" t="s">
        <v>1361</v>
      </c>
      <c r="C163" s="581"/>
      <c r="D163" s="584" t="s">
        <v>1308</v>
      </c>
      <c r="E163" s="584" t="s">
        <v>1324</v>
      </c>
      <c r="F163" s="600"/>
      <c r="G163" s="600"/>
      <c r="H163" s="600"/>
    </row>
    <row r="164" spans="1:8" outlineLevel="1" x14ac:dyDescent="0.25">
      <c r="A164" s="584" t="s">
        <v>1511</v>
      </c>
      <c r="B164" s="585" t="s">
        <v>1362</v>
      </c>
      <c r="C164" s="581"/>
      <c r="D164" s="584" t="s">
        <v>1324</v>
      </c>
      <c r="E164" s="584" t="s">
        <v>1324</v>
      </c>
      <c r="F164" s="600"/>
      <c r="G164" s="600"/>
      <c r="H164" s="600"/>
    </row>
    <row r="165" spans="1:8" outlineLevel="1" x14ac:dyDescent="0.25">
      <c r="A165" s="584" t="s">
        <v>1512</v>
      </c>
      <c r="B165" s="583" t="s">
        <v>1307</v>
      </c>
      <c r="C165" s="581"/>
      <c r="D165" s="582" t="s">
        <v>1324</v>
      </c>
      <c r="E165" s="582" t="s">
        <v>1303</v>
      </c>
      <c r="F165" s="600"/>
      <c r="G165" s="600"/>
      <c r="H165" s="600"/>
    </row>
    <row r="166" spans="1:8" outlineLevel="1" x14ac:dyDescent="0.25">
      <c r="A166" s="584" t="s">
        <v>1513</v>
      </c>
      <c r="B166" s="585" t="s">
        <v>1310</v>
      </c>
      <c r="C166" s="581"/>
      <c r="D166" s="584" t="s">
        <v>1324</v>
      </c>
      <c r="E166" s="584" t="s">
        <v>1324</v>
      </c>
      <c r="F166" s="600"/>
      <c r="G166" s="600"/>
      <c r="H166" s="600"/>
    </row>
    <row r="167" spans="1:8" outlineLevel="1" x14ac:dyDescent="0.25">
      <c r="A167" s="584" t="s">
        <v>1514</v>
      </c>
      <c r="B167" s="585" t="s">
        <v>1313</v>
      </c>
      <c r="C167" s="581"/>
      <c r="D167" s="584" t="s">
        <v>1324</v>
      </c>
      <c r="E167" s="584" t="s">
        <v>1324</v>
      </c>
      <c r="F167" s="600"/>
      <c r="G167" s="600"/>
      <c r="H167" s="600"/>
    </row>
    <row r="168" spans="1:8" outlineLevel="1" x14ac:dyDescent="0.25">
      <c r="A168" s="584" t="s">
        <v>1515</v>
      </c>
      <c r="B168" s="585" t="s">
        <v>1315</v>
      </c>
      <c r="C168" s="586"/>
      <c r="D168" s="584" t="s">
        <v>1294</v>
      </c>
      <c r="E168" s="584" t="s">
        <v>1303</v>
      </c>
      <c r="F168" s="600"/>
      <c r="G168" s="600"/>
      <c r="H168" s="600"/>
    </row>
    <row r="169" spans="1:8" outlineLevel="1" x14ac:dyDescent="0.25">
      <c r="A169" s="584" t="s">
        <v>1516</v>
      </c>
      <c r="B169" s="585" t="s">
        <v>1367</v>
      </c>
      <c r="C169" s="586"/>
      <c r="D169" s="584" t="s">
        <v>1303</v>
      </c>
      <c r="E169" s="584" t="s">
        <v>1303</v>
      </c>
      <c r="F169" s="600"/>
      <c r="G169" s="600"/>
      <c r="H169" s="600"/>
    </row>
    <row r="170" spans="1:8" ht="15.75" outlineLevel="1" x14ac:dyDescent="0.25">
      <c r="A170" s="582" t="s">
        <v>1517</v>
      </c>
      <c r="B170" s="596" t="s">
        <v>1518</v>
      </c>
      <c r="C170" s="581">
        <v>32244.36</v>
      </c>
      <c r="D170" s="582" t="s">
        <v>1468</v>
      </c>
      <c r="E170" s="582" t="s">
        <v>1303</v>
      </c>
      <c r="F170" s="600"/>
      <c r="G170" s="600"/>
      <c r="H170" s="600"/>
    </row>
    <row r="171" spans="1:8" outlineLevel="1" x14ac:dyDescent="0.25">
      <c r="A171" s="584" t="s">
        <v>1519</v>
      </c>
      <c r="B171" s="583" t="s">
        <v>131</v>
      </c>
      <c r="C171" s="581"/>
      <c r="D171" s="582" t="s">
        <v>1308</v>
      </c>
      <c r="E171" s="582" t="s">
        <v>1324</v>
      </c>
      <c r="F171" s="600"/>
      <c r="G171" s="600"/>
      <c r="H171" s="600"/>
    </row>
    <row r="172" spans="1:8" outlineLevel="1" x14ac:dyDescent="0.25">
      <c r="A172" s="584" t="s">
        <v>1520</v>
      </c>
      <c r="B172" s="585" t="s">
        <v>1361</v>
      </c>
      <c r="C172" s="581"/>
      <c r="D172" s="584" t="s">
        <v>1308</v>
      </c>
      <c r="E172" s="584" t="s">
        <v>1324</v>
      </c>
      <c r="F172" s="600"/>
      <c r="G172" s="600"/>
      <c r="H172" s="600"/>
    </row>
    <row r="173" spans="1:8" outlineLevel="1" x14ac:dyDescent="0.25">
      <c r="A173" s="584" t="s">
        <v>1521</v>
      </c>
      <c r="B173" s="585" t="s">
        <v>1362</v>
      </c>
      <c r="C173" s="581"/>
      <c r="D173" s="584" t="s">
        <v>1324</v>
      </c>
      <c r="E173" s="584" t="s">
        <v>1324</v>
      </c>
      <c r="F173" s="600"/>
      <c r="G173" s="600"/>
      <c r="H173" s="600"/>
    </row>
    <row r="174" spans="1:8" outlineLevel="1" x14ac:dyDescent="0.25">
      <c r="A174" s="584" t="s">
        <v>1522</v>
      </c>
      <c r="B174" s="583" t="s">
        <v>1307</v>
      </c>
      <c r="C174" s="581"/>
      <c r="D174" s="582" t="s">
        <v>1324</v>
      </c>
      <c r="E174" s="582" t="s">
        <v>1303</v>
      </c>
      <c r="F174" s="600"/>
      <c r="G174" s="600"/>
      <c r="H174" s="600"/>
    </row>
    <row r="175" spans="1:8" outlineLevel="1" x14ac:dyDescent="0.25">
      <c r="A175" s="584" t="s">
        <v>1523</v>
      </c>
      <c r="B175" s="585" t="s">
        <v>1310</v>
      </c>
      <c r="C175" s="581"/>
      <c r="D175" s="584" t="s">
        <v>1324</v>
      </c>
      <c r="E175" s="584" t="s">
        <v>1324</v>
      </c>
      <c r="F175" s="600"/>
      <c r="G175" s="600"/>
      <c r="H175" s="600"/>
    </row>
    <row r="176" spans="1:8" outlineLevel="1" x14ac:dyDescent="0.25">
      <c r="A176" s="584" t="s">
        <v>1524</v>
      </c>
      <c r="B176" s="585" t="s">
        <v>1313</v>
      </c>
      <c r="C176" s="581"/>
      <c r="D176" s="584" t="s">
        <v>1324</v>
      </c>
      <c r="E176" s="584" t="s">
        <v>1324</v>
      </c>
      <c r="F176" s="600"/>
      <c r="G176" s="600"/>
      <c r="H176" s="600"/>
    </row>
    <row r="177" spans="1:8" outlineLevel="1" x14ac:dyDescent="0.25">
      <c r="A177" s="584" t="s">
        <v>1525</v>
      </c>
      <c r="B177" s="585" t="s">
        <v>1315</v>
      </c>
      <c r="C177" s="586"/>
      <c r="D177" s="584" t="s">
        <v>1294</v>
      </c>
      <c r="E177" s="584" t="s">
        <v>1303</v>
      </c>
      <c r="F177" s="600"/>
      <c r="G177" s="600"/>
      <c r="H177" s="600"/>
    </row>
    <row r="178" spans="1:8" outlineLevel="1" x14ac:dyDescent="0.25">
      <c r="A178" s="584" t="s">
        <v>1526</v>
      </c>
      <c r="B178" s="585" t="s">
        <v>1367</v>
      </c>
      <c r="C178" s="586"/>
      <c r="D178" s="584" t="s">
        <v>1303</v>
      </c>
      <c r="E178" s="584" t="s">
        <v>1303</v>
      </c>
      <c r="F178" s="600"/>
      <c r="G178" s="600"/>
      <c r="H178" s="600"/>
    </row>
    <row r="179" spans="1:8" ht="15.75" outlineLevel="1" x14ac:dyDescent="0.25">
      <c r="A179" s="582" t="s">
        <v>1527</v>
      </c>
      <c r="B179" s="596" t="s">
        <v>1528</v>
      </c>
      <c r="C179" s="581">
        <v>27887.22</v>
      </c>
      <c r="D179" s="582" t="s">
        <v>1468</v>
      </c>
      <c r="E179" s="582" t="s">
        <v>1303</v>
      </c>
      <c r="F179" s="600"/>
      <c r="G179" s="600"/>
      <c r="H179" s="600"/>
    </row>
    <row r="180" spans="1:8" outlineLevel="1" x14ac:dyDescent="0.25">
      <c r="A180" s="584" t="s">
        <v>1529</v>
      </c>
      <c r="B180" s="583" t="s">
        <v>131</v>
      </c>
      <c r="C180" s="581"/>
      <c r="D180" s="582" t="s">
        <v>1308</v>
      </c>
      <c r="E180" s="582" t="s">
        <v>1324</v>
      </c>
      <c r="F180" s="600"/>
      <c r="G180" s="600"/>
      <c r="H180" s="600"/>
    </row>
    <row r="181" spans="1:8" outlineLevel="1" x14ac:dyDescent="0.25">
      <c r="A181" s="584" t="s">
        <v>1530</v>
      </c>
      <c r="B181" s="585" t="s">
        <v>1361</v>
      </c>
      <c r="C181" s="581"/>
      <c r="D181" s="584" t="s">
        <v>1308</v>
      </c>
      <c r="E181" s="584" t="s">
        <v>1324</v>
      </c>
      <c r="F181" s="600"/>
      <c r="G181" s="600"/>
      <c r="H181" s="600"/>
    </row>
    <row r="182" spans="1:8" outlineLevel="1" x14ac:dyDescent="0.25">
      <c r="A182" s="584" t="s">
        <v>1531</v>
      </c>
      <c r="B182" s="585" t="s">
        <v>1362</v>
      </c>
      <c r="C182" s="581"/>
      <c r="D182" s="584" t="s">
        <v>1324</v>
      </c>
      <c r="E182" s="584" t="s">
        <v>1324</v>
      </c>
      <c r="F182" s="600"/>
      <c r="G182" s="600"/>
      <c r="H182" s="600"/>
    </row>
    <row r="183" spans="1:8" outlineLevel="1" x14ac:dyDescent="0.25">
      <c r="A183" s="584" t="s">
        <v>1532</v>
      </c>
      <c r="B183" s="583" t="s">
        <v>1307</v>
      </c>
      <c r="C183" s="581"/>
      <c r="D183" s="582" t="s">
        <v>1324</v>
      </c>
      <c r="E183" s="582" t="s">
        <v>1303</v>
      </c>
      <c r="F183" s="600"/>
      <c r="G183" s="600"/>
      <c r="H183" s="600"/>
    </row>
    <row r="184" spans="1:8" outlineLevel="1" x14ac:dyDescent="0.25">
      <c r="A184" s="584" t="s">
        <v>1533</v>
      </c>
      <c r="B184" s="585" t="s">
        <v>1310</v>
      </c>
      <c r="C184" s="581"/>
      <c r="D184" s="584" t="s">
        <v>1324</v>
      </c>
      <c r="E184" s="584" t="s">
        <v>1324</v>
      </c>
      <c r="F184" s="600"/>
      <c r="G184" s="600"/>
      <c r="H184" s="600"/>
    </row>
    <row r="185" spans="1:8" outlineLevel="1" x14ac:dyDescent="0.25">
      <c r="A185" s="584" t="s">
        <v>1534</v>
      </c>
      <c r="B185" s="585" t="s">
        <v>1313</v>
      </c>
      <c r="C185" s="581"/>
      <c r="D185" s="584" t="s">
        <v>1324</v>
      </c>
      <c r="E185" s="584" t="s">
        <v>1324</v>
      </c>
      <c r="F185" s="600"/>
      <c r="G185" s="600"/>
      <c r="H185" s="600"/>
    </row>
    <row r="186" spans="1:8" outlineLevel="1" x14ac:dyDescent="0.25">
      <c r="A186" s="584" t="s">
        <v>1535</v>
      </c>
      <c r="B186" s="585" t="s">
        <v>1315</v>
      </c>
      <c r="C186" s="586"/>
      <c r="D186" s="584" t="s">
        <v>1294</v>
      </c>
      <c r="E186" s="584" t="s">
        <v>1303</v>
      </c>
      <c r="F186" s="600"/>
      <c r="G186" s="600"/>
      <c r="H186" s="600"/>
    </row>
    <row r="187" spans="1:8" outlineLevel="1" x14ac:dyDescent="0.25">
      <c r="A187" s="584" t="s">
        <v>1536</v>
      </c>
      <c r="B187" s="585" t="s">
        <v>1367</v>
      </c>
      <c r="C187" s="586"/>
      <c r="D187" s="584" t="s">
        <v>1303</v>
      </c>
      <c r="E187" s="584" t="s">
        <v>1303</v>
      </c>
      <c r="F187" s="600"/>
      <c r="G187" s="600"/>
      <c r="H187" s="600"/>
    </row>
    <row r="188" spans="1:8" ht="15.75" outlineLevel="1" x14ac:dyDescent="0.25">
      <c r="A188" s="582" t="s">
        <v>1537</v>
      </c>
      <c r="B188" s="596" t="s">
        <v>1538</v>
      </c>
      <c r="C188" s="581">
        <v>47752.88</v>
      </c>
      <c r="D188" s="582" t="s">
        <v>1468</v>
      </c>
      <c r="E188" s="582" t="s">
        <v>1303</v>
      </c>
      <c r="F188" s="600"/>
      <c r="G188" s="600"/>
      <c r="H188" s="600"/>
    </row>
    <row r="189" spans="1:8" outlineLevel="1" x14ac:dyDescent="0.25">
      <c r="A189" s="584" t="s">
        <v>1539</v>
      </c>
      <c r="B189" s="583" t="s">
        <v>131</v>
      </c>
      <c r="C189" s="581"/>
      <c r="D189" s="582" t="s">
        <v>1308</v>
      </c>
      <c r="E189" s="582" t="s">
        <v>1324</v>
      </c>
      <c r="F189" s="600"/>
      <c r="G189" s="600"/>
      <c r="H189" s="600"/>
    </row>
    <row r="190" spans="1:8" outlineLevel="1" x14ac:dyDescent="0.25">
      <c r="A190" s="584" t="s">
        <v>1540</v>
      </c>
      <c r="B190" s="585" t="s">
        <v>1361</v>
      </c>
      <c r="C190" s="581"/>
      <c r="D190" s="584" t="s">
        <v>1308</v>
      </c>
      <c r="E190" s="584" t="s">
        <v>1324</v>
      </c>
      <c r="F190" s="600"/>
      <c r="G190" s="600"/>
      <c r="H190" s="600"/>
    </row>
    <row r="191" spans="1:8" outlineLevel="1" x14ac:dyDescent="0.25">
      <c r="A191" s="584" t="s">
        <v>1541</v>
      </c>
      <c r="B191" s="585" t="s">
        <v>1362</v>
      </c>
      <c r="C191" s="581"/>
      <c r="D191" s="584" t="s">
        <v>1324</v>
      </c>
      <c r="E191" s="584" t="s">
        <v>1324</v>
      </c>
      <c r="F191" s="600"/>
      <c r="G191" s="600"/>
      <c r="H191" s="600"/>
    </row>
    <row r="192" spans="1:8" outlineLevel="1" x14ac:dyDescent="0.25">
      <c r="A192" s="584" t="s">
        <v>1542</v>
      </c>
      <c r="B192" s="583" t="s">
        <v>1307</v>
      </c>
      <c r="C192" s="581"/>
      <c r="D192" s="582" t="s">
        <v>1324</v>
      </c>
      <c r="E192" s="582" t="s">
        <v>1303</v>
      </c>
      <c r="F192" s="600"/>
      <c r="G192" s="600"/>
      <c r="H192" s="600"/>
    </row>
    <row r="193" spans="1:8" outlineLevel="1" x14ac:dyDescent="0.25">
      <c r="A193" s="584" t="s">
        <v>1543</v>
      </c>
      <c r="B193" s="585" t="s">
        <v>1310</v>
      </c>
      <c r="C193" s="581"/>
      <c r="D193" s="584" t="s">
        <v>1324</v>
      </c>
      <c r="E193" s="584" t="s">
        <v>1324</v>
      </c>
      <c r="F193" s="600"/>
      <c r="G193" s="600"/>
      <c r="H193" s="600"/>
    </row>
    <row r="194" spans="1:8" outlineLevel="1" x14ac:dyDescent="0.25">
      <c r="A194" s="584" t="s">
        <v>1544</v>
      </c>
      <c r="B194" s="585" t="s">
        <v>1313</v>
      </c>
      <c r="C194" s="581"/>
      <c r="D194" s="584" t="s">
        <v>1324</v>
      </c>
      <c r="E194" s="584" t="s">
        <v>1324</v>
      </c>
      <c r="F194" s="600"/>
      <c r="G194" s="600"/>
      <c r="H194" s="600"/>
    </row>
    <row r="195" spans="1:8" outlineLevel="1" x14ac:dyDescent="0.25">
      <c r="A195" s="584" t="s">
        <v>1545</v>
      </c>
      <c r="B195" s="585" t="s">
        <v>1315</v>
      </c>
      <c r="C195" s="586"/>
      <c r="D195" s="584" t="s">
        <v>1294</v>
      </c>
      <c r="E195" s="584" t="s">
        <v>1303</v>
      </c>
      <c r="F195" s="600"/>
      <c r="G195" s="600"/>
      <c r="H195" s="600"/>
    </row>
    <row r="196" spans="1:8" outlineLevel="1" x14ac:dyDescent="0.25">
      <c r="A196" s="584" t="s">
        <v>1546</v>
      </c>
      <c r="B196" s="585" t="s">
        <v>1367</v>
      </c>
      <c r="C196" s="586"/>
      <c r="D196" s="584" t="s">
        <v>1303</v>
      </c>
      <c r="E196" s="584" t="s">
        <v>1303</v>
      </c>
      <c r="F196" s="600"/>
      <c r="G196" s="600"/>
      <c r="H196" s="600"/>
    </row>
    <row r="197" spans="1:8" ht="15.75" outlineLevel="1" x14ac:dyDescent="0.25">
      <c r="A197" s="582" t="s">
        <v>1547</v>
      </c>
      <c r="B197" s="596" t="s">
        <v>1548</v>
      </c>
      <c r="C197" s="581">
        <v>10923.16</v>
      </c>
      <c r="D197" s="582" t="s">
        <v>1468</v>
      </c>
      <c r="E197" s="582" t="s">
        <v>1303</v>
      </c>
      <c r="F197" s="600"/>
      <c r="G197" s="600"/>
      <c r="H197" s="600"/>
    </row>
    <row r="198" spans="1:8" outlineLevel="1" x14ac:dyDescent="0.25">
      <c r="A198" s="584" t="s">
        <v>1549</v>
      </c>
      <c r="B198" s="583" t="s">
        <v>131</v>
      </c>
      <c r="C198" s="581"/>
      <c r="D198" s="582" t="s">
        <v>1308</v>
      </c>
      <c r="E198" s="582" t="s">
        <v>1324</v>
      </c>
      <c r="F198" s="600"/>
      <c r="G198" s="600"/>
      <c r="H198" s="600"/>
    </row>
    <row r="199" spans="1:8" outlineLevel="1" x14ac:dyDescent="0.25">
      <c r="A199" s="584" t="s">
        <v>1550</v>
      </c>
      <c r="B199" s="585" t="s">
        <v>1361</v>
      </c>
      <c r="C199" s="581"/>
      <c r="D199" s="584" t="s">
        <v>1308</v>
      </c>
      <c r="E199" s="584" t="s">
        <v>1324</v>
      </c>
      <c r="F199" s="600"/>
      <c r="G199" s="600"/>
      <c r="H199" s="600"/>
    </row>
    <row r="200" spans="1:8" outlineLevel="1" x14ac:dyDescent="0.25">
      <c r="A200" s="584" t="s">
        <v>1551</v>
      </c>
      <c r="B200" s="585" t="s">
        <v>1362</v>
      </c>
      <c r="C200" s="581"/>
      <c r="D200" s="584" t="s">
        <v>1324</v>
      </c>
      <c r="E200" s="584" t="s">
        <v>1324</v>
      </c>
      <c r="F200" s="600"/>
      <c r="G200" s="600"/>
      <c r="H200" s="600"/>
    </row>
    <row r="201" spans="1:8" outlineLevel="1" x14ac:dyDescent="0.25">
      <c r="A201" s="584" t="s">
        <v>1552</v>
      </c>
      <c r="B201" s="583" t="s">
        <v>1307</v>
      </c>
      <c r="C201" s="581"/>
      <c r="D201" s="582" t="s">
        <v>1324</v>
      </c>
      <c r="E201" s="582" t="s">
        <v>1303</v>
      </c>
      <c r="F201" s="600"/>
      <c r="G201" s="600"/>
      <c r="H201" s="600"/>
    </row>
    <row r="202" spans="1:8" outlineLevel="1" x14ac:dyDescent="0.25">
      <c r="A202" s="584" t="s">
        <v>1553</v>
      </c>
      <c r="B202" s="585" t="s">
        <v>1310</v>
      </c>
      <c r="C202" s="581"/>
      <c r="D202" s="584" t="s">
        <v>1324</v>
      </c>
      <c r="E202" s="584" t="s">
        <v>1324</v>
      </c>
      <c r="F202" s="600"/>
      <c r="G202" s="600"/>
      <c r="H202" s="600"/>
    </row>
    <row r="203" spans="1:8" outlineLevel="1" x14ac:dyDescent="0.25">
      <c r="A203" s="584" t="s">
        <v>1554</v>
      </c>
      <c r="B203" s="585" t="s">
        <v>1313</v>
      </c>
      <c r="C203" s="581"/>
      <c r="D203" s="584" t="s">
        <v>1324</v>
      </c>
      <c r="E203" s="584" t="s">
        <v>1324</v>
      </c>
      <c r="F203" s="600"/>
      <c r="G203" s="600"/>
      <c r="H203" s="600"/>
    </row>
    <row r="204" spans="1:8" outlineLevel="1" x14ac:dyDescent="0.25">
      <c r="A204" s="584" t="s">
        <v>1555</v>
      </c>
      <c r="B204" s="585" t="s">
        <v>1315</v>
      </c>
      <c r="C204" s="586"/>
      <c r="D204" s="584" t="s">
        <v>1294</v>
      </c>
      <c r="E204" s="584" t="s">
        <v>1303</v>
      </c>
      <c r="F204" s="600"/>
      <c r="G204" s="600"/>
      <c r="H204" s="600"/>
    </row>
    <row r="205" spans="1:8" outlineLevel="1" x14ac:dyDescent="0.25">
      <c r="A205" s="584" t="s">
        <v>1556</v>
      </c>
      <c r="B205" s="585" t="s">
        <v>1367</v>
      </c>
      <c r="C205" s="586"/>
      <c r="D205" s="584" t="s">
        <v>1303</v>
      </c>
      <c r="E205" s="584" t="s">
        <v>1303</v>
      </c>
      <c r="F205" s="600"/>
      <c r="G205" s="600"/>
      <c r="H205" s="600"/>
    </row>
    <row r="206" spans="1:8" ht="15.75" outlineLevel="1" x14ac:dyDescent="0.25">
      <c r="A206" s="582" t="s">
        <v>1557</v>
      </c>
      <c r="B206" s="596" t="s">
        <v>1558</v>
      </c>
      <c r="C206" s="581">
        <v>29680.76</v>
      </c>
      <c r="D206" s="582" t="s">
        <v>1468</v>
      </c>
      <c r="E206" s="582" t="s">
        <v>1303</v>
      </c>
      <c r="F206" s="600"/>
      <c r="G206" s="600"/>
      <c r="H206" s="600"/>
    </row>
    <row r="207" spans="1:8" outlineLevel="1" x14ac:dyDescent="0.25">
      <c r="A207" s="584" t="s">
        <v>1559</v>
      </c>
      <c r="B207" s="583" t="s">
        <v>131</v>
      </c>
      <c r="C207" s="581"/>
      <c r="D207" s="582" t="s">
        <v>1308</v>
      </c>
      <c r="E207" s="582" t="s">
        <v>1324</v>
      </c>
      <c r="F207" s="600"/>
      <c r="G207" s="600"/>
      <c r="H207" s="600"/>
    </row>
    <row r="208" spans="1:8" outlineLevel="1" x14ac:dyDescent="0.25">
      <c r="A208" s="584" t="s">
        <v>1560</v>
      </c>
      <c r="B208" s="585" t="s">
        <v>1361</v>
      </c>
      <c r="C208" s="581"/>
      <c r="D208" s="584" t="s">
        <v>1308</v>
      </c>
      <c r="E208" s="584" t="s">
        <v>1324</v>
      </c>
      <c r="F208" s="600"/>
      <c r="G208" s="600"/>
      <c r="H208" s="600"/>
    </row>
    <row r="209" spans="1:8" outlineLevel="1" x14ac:dyDescent="0.25">
      <c r="A209" s="584" t="s">
        <v>1561</v>
      </c>
      <c r="B209" s="585" t="s">
        <v>1362</v>
      </c>
      <c r="C209" s="591"/>
      <c r="D209" s="584" t="s">
        <v>1324</v>
      </c>
      <c r="E209" s="584" t="s">
        <v>1324</v>
      </c>
      <c r="F209" s="600"/>
      <c r="G209" s="600"/>
      <c r="H209" s="600"/>
    </row>
    <row r="210" spans="1:8" outlineLevel="1" x14ac:dyDescent="0.25">
      <c r="A210" s="584" t="s">
        <v>1562</v>
      </c>
      <c r="B210" s="583" t="s">
        <v>1307</v>
      </c>
      <c r="C210" s="591"/>
      <c r="D210" s="582" t="s">
        <v>1324</v>
      </c>
      <c r="E210" s="582" t="s">
        <v>1303</v>
      </c>
      <c r="F210" s="600"/>
      <c r="G210" s="600"/>
      <c r="H210" s="600"/>
    </row>
    <row r="211" spans="1:8" outlineLevel="1" x14ac:dyDescent="0.25">
      <c r="A211" s="584" t="s">
        <v>1563</v>
      </c>
      <c r="B211" s="585" t="s">
        <v>1310</v>
      </c>
      <c r="C211" s="591"/>
      <c r="D211" s="584" t="s">
        <v>1324</v>
      </c>
      <c r="E211" s="584" t="s">
        <v>1324</v>
      </c>
      <c r="F211" s="600"/>
      <c r="G211" s="600"/>
      <c r="H211" s="600"/>
    </row>
    <row r="212" spans="1:8" outlineLevel="1" x14ac:dyDescent="0.25">
      <c r="A212" s="584" t="s">
        <v>1564</v>
      </c>
      <c r="B212" s="585" t="s">
        <v>1313</v>
      </c>
      <c r="C212" s="591"/>
      <c r="D212" s="584" t="s">
        <v>1324</v>
      </c>
      <c r="E212" s="584" t="s">
        <v>1324</v>
      </c>
      <c r="F212" s="600"/>
      <c r="G212" s="600"/>
      <c r="H212" s="600"/>
    </row>
    <row r="213" spans="1:8" outlineLevel="1" x14ac:dyDescent="0.25">
      <c r="A213" s="584" t="s">
        <v>1565</v>
      </c>
      <c r="B213" s="585" t="s">
        <v>1315</v>
      </c>
      <c r="C213" s="597"/>
      <c r="D213" s="584" t="s">
        <v>1294</v>
      </c>
      <c r="E213" s="584" t="s">
        <v>1303</v>
      </c>
      <c r="F213" s="600"/>
      <c r="G213" s="600"/>
      <c r="H213" s="600"/>
    </row>
    <row r="214" spans="1:8" outlineLevel="1" x14ac:dyDescent="0.25">
      <c r="A214" s="584" t="s">
        <v>1566</v>
      </c>
      <c r="B214" s="585" t="s">
        <v>1367</v>
      </c>
      <c r="C214" s="597"/>
      <c r="D214" s="584" t="s">
        <v>1303</v>
      </c>
      <c r="E214" s="584" t="s">
        <v>1303</v>
      </c>
      <c r="F214" s="600"/>
      <c r="G214" s="600"/>
      <c r="H214" s="600"/>
    </row>
    <row r="215" spans="1:8" ht="15.75" outlineLevel="1" x14ac:dyDescent="0.25">
      <c r="A215" s="592" t="s">
        <v>1567</v>
      </c>
      <c r="B215" s="596" t="s">
        <v>1568</v>
      </c>
      <c r="C215" s="581">
        <v>34000.120000000003</v>
      </c>
      <c r="D215" s="582" t="s">
        <v>1468</v>
      </c>
      <c r="E215" s="582" t="s">
        <v>1303</v>
      </c>
      <c r="F215" s="600"/>
      <c r="G215" s="600"/>
      <c r="H215" s="600"/>
    </row>
    <row r="216" spans="1:8" outlineLevel="1" x14ac:dyDescent="0.25">
      <c r="A216" s="584" t="s">
        <v>1569</v>
      </c>
      <c r="B216" s="583" t="s">
        <v>131</v>
      </c>
      <c r="C216" s="591"/>
      <c r="D216" s="582" t="s">
        <v>1308</v>
      </c>
      <c r="E216" s="582" t="s">
        <v>1324</v>
      </c>
      <c r="F216" s="600"/>
      <c r="G216" s="600"/>
      <c r="H216" s="600"/>
    </row>
    <row r="217" spans="1:8" outlineLevel="1" x14ac:dyDescent="0.25">
      <c r="A217" s="584" t="s">
        <v>1570</v>
      </c>
      <c r="B217" s="585" t="s">
        <v>1361</v>
      </c>
      <c r="C217" s="591"/>
      <c r="D217" s="584" t="s">
        <v>1308</v>
      </c>
      <c r="E217" s="584" t="s">
        <v>1324</v>
      </c>
      <c r="F217" s="600"/>
      <c r="G217" s="600"/>
      <c r="H217" s="600"/>
    </row>
    <row r="218" spans="1:8" outlineLevel="1" x14ac:dyDescent="0.25">
      <c r="A218" s="584" t="s">
        <v>1571</v>
      </c>
      <c r="B218" s="585" t="s">
        <v>1362</v>
      </c>
      <c r="C218" s="591"/>
      <c r="D218" s="584" t="s">
        <v>1324</v>
      </c>
      <c r="E218" s="584" t="s">
        <v>1324</v>
      </c>
      <c r="F218" s="600"/>
      <c r="G218" s="600"/>
      <c r="H218" s="600"/>
    </row>
    <row r="219" spans="1:8" outlineLevel="1" x14ac:dyDescent="0.25">
      <c r="A219" s="584" t="s">
        <v>1572</v>
      </c>
      <c r="B219" s="583" t="s">
        <v>1307</v>
      </c>
      <c r="C219" s="591"/>
      <c r="D219" s="582" t="s">
        <v>1324</v>
      </c>
      <c r="E219" s="582" t="s">
        <v>1303</v>
      </c>
      <c r="F219" s="600"/>
      <c r="G219" s="600"/>
      <c r="H219" s="600"/>
    </row>
    <row r="220" spans="1:8" outlineLevel="1" x14ac:dyDescent="0.25">
      <c r="A220" s="584" t="s">
        <v>1573</v>
      </c>
      <c r="B220" s="585" t="s">
        <v>1310</v>
      </c>
      <c r="C220" s="591"/>
      <c r="D220" s="584" t="s">
        <v>1324</v>
      </c>
      <c r="E220" s="584" t="s">
        <v>1324</v>
      </c>
      <c r="F220" s="600"/>
      <c r="G220" s="600"/>
      <c r="H220" s="600"/>
    </row>
    <row r="221" spans="1:8" outlineLevel="1" x14ac:dyDescent="0.25">
      <c r="A221" s="584" t="s">
        <v>1574</v>
      </c>
      <c r="B221" s="585" t="s">
        <v>1313</v>
      </c>
      <c r="C221" s="591"/>
      <c r="D221" s="584" t="s">
        <v>1324</v>
      </c>
      <c r="E221" s="584" t="s">
        <v>1324</v>
      </c>
      <c r="F221" s="600"/>
      <c r="G221" s="600"/>
      <c r="H221" s="600"/>
    </row>
    <row r="222" spans="1:8" outlineLevel="1" x14ac:dyDescent="0.25">
      <c r="A222" s="584" t="s">
        <v>1575</v>
      </c>
      <c r="B222" s="585" t="s">
        <v>1315</v>
      </c>
      <c r="C222" s="597"/>
      <c r="D222" s="584" t="s">
        <v>1294</v>
      </c>
      <c r="E222" s="584" t="s">
        <v>1303</v>
      </c>
      <c r="F222" s="600"/>
      <c r="G222" s="600"/>
      <c r="H222" s="600"/>
    </row>
    <row r="223" spans="1:8" outlineLevel="1" x14ac:dyDescent="0.25">
      <c r="A223" s="584" t="s">
        <v>1576</v>
      </c>
      <c r="B223" s="585" t="s">
        <v>1367</v>
      </c>
      <c r="C223" s="597"/>
      <c r="D223" s="584" t="s">
        <v>1303</v>
      </c>
      <c r="E223" s="584" t="s">
        <v>1303</v>
      </c>
      <c r="F223" s="600"/>
      <c r="G223" s="600"/>
      <c r="H223" s="600"/>
    </row>
    <row r="224" spans="1:8" ht="15.75" outlineLevel="1" x14ac:dyDescent="0.25">
      <c r="A224" s="592" t="s">
        <v>1577</v>
      </c>
      <c r="B224" s="596" t="s">
        <v>1578</v>
      </c>
      <c r="C224" s="581">
        <v>120558.29</v>
      </c>
      <c r="D224" s="582" t="s">
        <v>1468</v>
      </c>
      <c r="E224" s="582" t="s">
        <v>1303</v>
      </c>
      <c r="F224" s="600"/>
      <c r="G224" s="600"/>
      <c r="H224" s="600"/>
    </row>
    <row r="225" spans="1:8" outlineLevel="1" x14ac:dyDescent="0.25">
      <c r="A225" s="584" t="s">
        <v>1579</v>
      </c>
      <c r="B225" s="583" t="s">
        <v>131</v>
      </c>
      <c r="C225" s="591"/>
      <c r="D225" s="582" t="s">
        <v>1308</v>
      </c>
      <c r="E225" s="582" t="s">
        <v>1324</v>
      </c>
      <c r="F225" s="600"/>
      <c r="G225" s="600"/>
      <c r="H225" s="600"/>
    </row>
    <row r="226" spans="1:8" outlineLevel="1" x14ac:dyDescent="0.25">
      <c r="A226" s="584" t="s">
        <v>1580</v>
      </c>
      <c r="B226" s="585" t="s">
        <v>1361</v>
      </c>
      <c r="C226" s="591"/>
      <c r="D226" s="584" t="s">
        <v>1308</v>
      </c>
      <c r="E226" s="584" t="s">
        <v>1324</v>
      </c>
      <c r="F226" s="600"/>
      <c r="G226" s="600"/>
      <c r="H226" s="600"/>
    </row>
    <row r="227" spans="1:8" outlineLevel="1" x14ac:dyDescent="0.25">
      <c r="A227" s="584" t="s">
        <v>1581</v>
      </c>
      <c r="B227" s="585" t="s">
        <v>1362</v>
      </c>
      <c r="C227" s="591"/>
      <c r="D227" s="584" t="s">
        <v>1324</v>
      </c>
      <c r="E227" s="584" t="s">
        <v>1324</v>
      </c>
      <c r="F227" s="600"/>
      <c r="G227" s="600"/>
      <c r="H227" s="600"/>
    </row>
    <row r="228" spans="1:8" ht="16.5" customHeight="1" outlineLevel="1" x14ac:dyDescent="0.25">
      <c r="A228" s="584" t="s">
        <v>1582</v>
      </c>
      <c r="B228" s="583" t="s">
        <v>1307</v>
      </c>
      <c r="C228" s="591"/>
      <c r="D228" s="582" t="s">
        <v>1324</v>
      </c>
      <c r="E228" s="582" t="s">
        <v>1303</v>
      </c>
      <c r="F228" s="600"/>
      <c r="G228" s="600"/>
      <c r="H228" s="600"/>
    </row>
    <row r="229" spans="1:8" outlineLevel="1" x14ac:dyDescent="0.25">
      <c r="A229" s="584" t="s">
        <v>1583</v>
      </c>
      <c r="B229" s="585" t="s">
        <v>1310</v>
      </c>
      <c r="C229" s="591"/>
      <c r="D229" s="584" t="s">
        <v>1324</v>
      </c>
      <c r="E229" s="584" t="s">
        <v>1324</v>
      </c>
      <c r="F229" s="600"/>
      <c r="G229" s="600"/>
      <c r="H229" s="600"/>
    </row>
    <row r="230" spans="1:8" outlineLevel="1" x14ac:dyDescent="0.25">
      <c r="A230" s="584" t="s">
        <v>1584</v>
      </c>
      <c r="B230" s="585" t="s">
        <v>1313</v>
      </c>
      <c r="C230" s="591"/>
      <c r="D230" s="584" t="s">
        <v>1324</v>
      </c>
      <c r="E230" s="584" t="s">
        <v>1324</v>
      </c>
      <c r="F230" s="600"/>
      <c r="G230" s="600"/>
      <c r="H230" s="600"/>
    </row>
    <row r="231" spans="1:8" outlineLevel="1" x14ac:dyDescent="0.25">
      <c r="A231" s="584" t="s">
        <v>1585</v>
      </c>
      <c r="B231" s="585" t="s">
        <v>1315</v>
      </c>
      <c r="C231" s="597"/>
      <c r="D231" s="584" t="s">
        <v>1294</v>
      </c>
      <c r="E231" s="584" t="s">
        <v>1303</v>
      </c>
      <c r="F231" s="600"/>
      <c r="G231" s="600"/>
      <c r="H231" s="600"/>
    </row>
    <row r="232" spans="1:8" outlineLevel="1" x14ac:dyDescent="0.25">
      <c r="A232" s="584" t="s">
        <v>1586</v>
      </c>
      <c r="B232" s="585" t="s">
        <v>1367</v>
      </c>
      <c r="C232" s="597"/>
      <c r="D232" s="584" t="s">
        <v>1303</v>
      </c>
      <c r="E232" s="584" t="s">
        <v>1303</v>
      </c>
    </row>
    <row r="233" spans="1:8" ht="15.75" outlineLevel="1" x14ac:dyDescent="0.25">
      <c r="A233" s="600"/>
      <c r="B233" s="601" t="s">
        <v>501</v>
      </c>
      <c r="C233" s="581">
        <f>C224+C215+C206+C197+C188+C179+C170+C161+C152+C143+C134+C125+C111+C104+C85+C66+C48+C25+C4+C118+C37</f>
        <v>9743524.3699999992</v>
      </c>
      <c r="D233" s="602" t="s">
        <v>1587</v>
      </c>
      <c r="E233" s="582" t="s">
        <v>1290</v>
      </c>
    </row>
  </sheetData>
  <mergeCells count="2738">
    <mergeCell ref="A47:B47"/>
    <mergeCell ref="A103:B103"/>
    <mergeCell ref="XFA2:XFB2"/>
    <mergeCell ref="A3:E3"/>
    <mergeCell ref="F4:F24"/>
    <mergeCell ref="G4:G24"/>
    <mergeCell ref="H4:H24"/>
    <mergeCell ref="A46:E46"/>
    <mergeCell ref="XDQ2:XDR2"/>
    <mergeCell ref="XDW2:XDX2"/>
    <mergeCell ref="XEC2:XED2"/>
    <mergeCell ref="XEI2:XEJ2"/>
    <mergeCell ref="XEO2:XEP2"/>
    <mergeCell ref="XEU2:XEV2"/>
    <mergeCell ref="XCG2:XCH2"/>
    <mergeCell ref="XCM2:XCN2"/>
    <mergeCell ref="XCS2:XCT2"/>
    <mergeCell ref="XCY2:XCZ2"/>
    <mergeCell ref="XDE2:XDF2"/>
    <mergeCell ref="XDK2:XDL2"/>
    <mergeCell ref="XAW2:XAX2"/>
    <mergeCell ref="XBC2:XBD2"/>
    <mergeCell ref="XBI2:XBJ2"/>
    <mergeCell ref="XBO2:XBP2"/>
    <mergeCell ref="XBU2:XBV2"/>
    <mergeCell ref="XCA2:XCB2"/>
    <mergeCell ref="WZM2:WZN2"/>
    <mergeCell ref="WZS2:WZT2"/>
    <mergeCell ref="WZY2:WZZ2"/>
    <mergeCell ref="XAE2:XAF2"/>
    <mergeCell ref="XAK2:XAL2"/>
    <mergeCell ref="XAQ2:XAR2"/>
    <mergeCell ref="WYC2:WYD2"/>
    <mergeCell ref="WYI2:WYJ2"/>
    <mergeCell ref="WYO2:WYP2"/>
    <mergeCell ref="WYU2:WYV2"/>
    <mergeCell ref="WZA2:WZB2"/>
    <mergeCell ref="WZG2:WZH2"/>
    <mergeCell ref="WWS2:WWT2"/>
    <mergeCell ref="WWY2:WWZ2"/>
    <mergeCell ref="WXE2:WXF2"/>
    <mergeCell ref="WXK2:WXL2"/>
    <mergeCell ref="WXQ2:WXR2"/>
    <mergeCell ref="WXW2:WXX2"/>
    <mergeCell ref="WVI2:WVJ2"/>
    <mergeCell ref="WVO2:WVP2"/>
    <mergeCell ref="WVU2:WVV2"/>
    <mergeCell ref="WWA2:WWB2"/>
    <mergeCell ref="WWG2:WWH2"/>
    <mergeCell ref="WWM2:WWN2"/>
    <mergeCell ref="WTY2:WTZ2"/>
    <mergeCell ref="WUE2:WUF2"/>
    <mergeCell ref="WUK2:WUL2"/>
    <mergeCell ref="WUQ2:WUR2"/>
    <mergeCell ref="WUW2:WUX2"/>
    <mergeCell ref="WVC2:WVD2"/>
    <mergeCell ref="WSO2:WSP2"/>
    <mergeCell ref="WSU2:WSV2"/>
    <mergeCell ref="WTA2:WTB2"/>
    <mergeCell ref="WTG2:WTH2"/>
    <mergeCell ref="WTM2:WTN2"/>
    <mergeCell ref="WTS2:WTT2"/>
    <mergeCell ref="WRE2:WRF2"/>
    <mergeCell ref="WRK2:WRL2"/>
    <mergeCell ref="WRQ2:WRR2"/>
    <mergeCell ref="WRW2:WRX2"/>
    <mergeCell ref="WSC2:WSD2"/>
    <mergeCell ref="WSI2:WSJ2"/>
    <mergeCell ref="WPU2:WPV2"/>
    <mergeCell ref="WQA2:WQB2"/>
    <mergeCell ref="WQG2:WQH2"/>
    <mergeCell ref="WQM2:WQN2"/>
    <mergeCell ref="WQS2:WQT2"/>
    <mergeCell ref="WQY2:WQZ2"/>
    <mergeCell ref="WOK2:WOL2"/>
    <mergeCell ref="WOQ2:WOR2"/>
    <mergeCell ref="WOW2:WOX2"/>
    <mergeCell ref="WPC2:WPD2"/>
    <mergeCell ref="WPI2:WPJ2"/>
    <mergeCell ref="WPO2:WPP2"/>
    <mergeCell ref="WNA2:WNB2"/>
    <mergeCell ref="WNG2:WNH2"/>
    <mergeCell ref="WNM2:WNN2"/>
    <mergeCell ref="WNS2:WNT2"/>
    <mergeCell ref="WNY2:WNZ2"/>
    <mergeCell ref="WOE2:WOF2"/>
    <mergeCell ref="WLQ2:WLR2"/>
    <mergeCell ref="WLW2:WLX2"/>
    <mergeCell ref="WMC2:WMD2"/>
    <mergeCell ref="WMI2:WMJ2"/>
    <mergeCell ref="WMO2:WMP2"/>
    <mergeCell ref="WMU2:WMV2"/>
    <mergeCell ref="WKG2:WKH2"/>
    <mergeCell ref="WKM2:WKN2"/>
    <mergeCell ref="WKS2:WKT2"/>
    <mergeCell ref="WKY2:WKZ2"/>
    <mergeCell ref="WLE2:WLF2"/>
    <mergeCell ref="WLK2:WLL2"/>
    <mergeCell ref="WIW2:WIX2"/>
    <mergeCell ref="WJC2:WJD2"/>
    <mergeCell ref="WJI2:WJJ2"/>
    <mergeCell ref="WJO2:WJP2"/>
    <mergeCell ref="WJU2:WJV2"/>
    <mergeCell ref="WKA2:WKB2"/>
    <mergeCell ref="WHM2:WHN2"/>
    <mergeCell ref="WHS2:WHT2"/>
    <mergeCell ref="WHY2:WHZ2"/>
    <mergeCell ref="WIE2:WIF2"/>
    <mergeCell ref="WIK2:WIL2"/>
    <mergeCell ref="WIQ2:WIR2"/>
    <mergeCell ref="WGC2:WGD2"/>
    <mergeCell ref="WGI2:WGJ2"/>
    <mergeCell ref="WGO2:WGP2"/>
    <mergeCell ref="WGU2:WGV2"/>
    <mergeCell ref="WHA2:WHB2"/>
    <mergeCell ref="WHG2:WHH2"/>
    <mergeCell ref="WES2:WET2"/>
    <mergeCell ref="WEY2:WEZ2"/>
    <mergeCell ref="WFE2:WFF2"/>
    <mergeCell ref="WFK2:WFL2"/>
    <mergeCell ref="WFQ2:WFR2"/>
    <mergeCell ref="WFW2:WFX2"/>
    <mergeCell ref="WDI2:WDJ2"/>
    <mergeCell ref="WDO2:WDP2"/>
    <mergeCell ref="WDU2:WDV2"/>
    <mergeCell ref="WEA2:WEB2"/>
    <mergeCell ref="WEG2:WEH2"/>
    <mergeCell ref="WEM2:WEN2"/>
    <mergeCell ref="WBY2:WBZ2"/>
    <mergeCell ref="WCE2:WCF2"/>
    <mergeCell ref="WCK2:WCL2"/>
    <mergeCell ref="WCQ2:WCR2"/>
    <mergeCell ref="WCW2:WCX2"/>
    <mergeCell ref="WDC2:WDD2"/>
    <mergeCell ref="WAO2:WAP2"/>
    <mergeCell ref="WAU2:WAV2"/>
    <mergeCell ref="WBA2:WBB2"/>
    <mergeCell ref="WBG2:WBH2"/>
    <mergeCell ref="WBM2:WBN2"/>
    <mergeCell ref="WBS2:WBT2"/>
    <mergeCell ref="VZE2:VZF2"/>
    <mergeCell ref="VZK2:VZL2"/>
    <mergeCell ref="VZQ2:VZR2"/>
    <mergeCell ref="VZW2:VZX2"/>
    <mergeCell ref="WAC2:WAD2"/>
    <mergeCell ref="WAI2:WAJ2"/>
    <mergeCell ref="VXU2:VXV2"/>
    <mergeCell ref="VYA2:VYB2"/>
    <mergeCell ref="VYG2:VYH2"/>
    <mergeCell ref="VYM2:VYN2"/>
    <mergeCell ref="VYS2:VYT2"/>
    <mergeCell ref="VYY2:VYZ2"/>
    <mergeCell ref="VWK2:VWL2"/>
    <mergeCell ref="VWQ2:VWR2"/>
    <mergeCell ref="VWW2:VWX2"/>
    <mergeCell ref="VXC2:VXD2"/>
    <mergeCell ref="VXI2:VXJ2"/>
    <mergeCell ref="VXO2:VXP2"/>
    <mergeCell ref="VVA2:VVB2"/>
    <mergeCell ref="VVG2:VVH2"/>
    <mergeCell ref="VVM2:VVN2"/>
    <mergeCell ref="VVS2:VVT2"/>
    <mergeCell ref="VVY2:VVZ2"/>
    <mergeCell ref="VWE2:VWF2"/>
    <mergeCell ref="VTQ2:VTR2"/>
    <mergeCell ref="VTW2:VTX2"/>
    <mergeCell ref="VUC2:VUD2"/>
    <mergeCell ref="VUI2:VUJ2"/>
    <mergeCell ref="VUO2:VUP2"/>
    <mergeCell ref="VUU2:VUV2"/>
    <mergeCell ref="VSG2:VSH2"/>
    <mergeCell ref="VSM2:VSN2"/>
    <mergeCell ref="VSS2:VST2"/>
    <mergeCell ref="VSY2:VSZ2"/>
    <mergeCell ref="VTE2:VTF2"/>
    <mergeCell ref="VTK2:VTL2"/>
    <mergeCell ref="VQW2:VQX2"/>
    <mergeCell ref="VRC2:VRD2"/>
    <mergeCell ref="VRI2:VRJ2"/>
    <mergeCell ref="VRO2:VRP2"/>
    <mergeCell ref="VRU2:VRV2"/>
    <mergeCell ref="VSA2:VSB2"/>
    <mergeCell ref="VPM2:VPN2"/>
    <mergeCell ref="VPS2:VPT2"/>
    <mergeCell ref="VPY2:VPZ2"/>
    <mergeCell ref="VQE2:VQF2"/>
    <mergeCell ref="VQK2:VQL2"/>
    <mergeCell ref="VQQ2:VQR2"/>
    <mergeCell ref="VOC2:VOD2"/>
    <mergeCell ref="VOI2:VOJ2"/>
    <mergeCell ref="VOO2:VOP2"/>
    <mergeCell ref="VOU2:VOV2"/>
    <mergeCell ref="VPA2:VPB2"/>
    <mergeCell ref="VPG2:VPH2"/>
    <mergeCell ref="VMS2:VMT2"/>
    <mergeCell ref="VMY2:VMZ2"/>
    <mergeCell ref="VNE2:VNF2"/>
    <mergeCell ref="VNK2:VNL2"/>
    <mergeCell ref="VNQ2:VNR2"/>
    <mergeCell ref="VNW2:VNX2"/>
    <mergeCell ref="VLI2:VLJ2"/>
    <mergeCell ref="VLO2:VLP2"/>
    <mergeCell ref="VLU2:VLV2"/>
    <mergeCell ref="VMA2:VMB2"/>
    <mergeCell ref="VMG2:VMH2"/>
    <mergeCell ref="VMM2:VMN2"/>
    <mergeCell ref="VJY2:VJZ2"/>
    <mergeCell ref="VKE2:VKF2"/>
    <mergeCell ref="VKK2:VKL2"/>
    <mergeCell ref="VKQ2:VKR2"/>
    <mergeCell ref="VKW2:VKX2"/>
    <mergeCell ref="VLC2:VLD2"/>
    <mergeCell ref="VIO2:VIP2"/>
    <mergeCell ref="VIU2:VIV2"/>
    <mergeCell ref="VJA2:VJB2"/>
    <mergeCell ref="VJG2:VJH2"/>
    <mergeCell ref="VJM2:VJN2"/>
    <mergeCell ref="VJS2:VJT2"/>
    <mergeCell ref="VHE2:VHF2"/>
    <mergeCell ref="VHK2:VHL2"/>
    <mergeCell ref="VHQ2:VHR2"/>
    <mergeCell ref="VHW2:VHX2"/>
    <mergeCell ref="VIC2:VID2"/>
    <mergeCell ref="VII2:VIJ2"/>
    <mergeCell ref="VFU2:VFV2"/>
    <mergeCell ref="VGA2:VGB2"/>
    <mergeCell ref="VGG2:VGH2"/>
    <mergeCell ref="VGM2:VGN2"/>
    <mergeCell ref="VGS2:VGT2"/>
    <mergeCell ref="VGY2:VGZ2"/>
    <mergeCell ref="VEK2:VEL2"/>
    <mergeCell ref="VEQ2:VER2"/>
    <mergeCell ref="VEW2:VEX2"/>
    <mergeCell ref="VFC2:VFD2"/>
    <mergeCell ref="VFI2:VFJ2"/>
    <mergeCell ref="VFO2:VFP2"/>
    <mergeCell ref="VDA2:VDB2"/>
    <mergeCell ref="VDG2:VDH2"/>
    <mergeCell ref="VDM2:VDN2"/>
    <mergeCell ref="VDS2:VDT2"/>
    <mergeCell ref="VDY2:VDZ2"/>
    <mergeCell ref="VEE2:VEF2"/>
    <mergeCell ref="VBQ2:VBR2"/>
    <mergeCell ref="VBW2:VBX2"/>
    <mergeCell ref="VCC2:VCD2"/>
    <mergeCell ref="VCI2:VCJ2"/>
    <mergeCell ref="VCO2:VCP2"/>
    <mergeCell ref="VCU2:VCV2"/>
    <mergeCell ref="VAG2:VAH2"/>
    <mergeCell ref="VAM2:VAN2"/>
    <mergeCell ref="VAS2:VAT2"/>
    <mergeCell ref="VAY2:VAZ2"/>
    <mergeCell ref="VBE2:VBF2"/>
    <mergeCell ref="VBK2:VBL2"/>
    <mergeCell ref="UYW2:UYX2"/>
    <mergeCell ref="UZC2:UZD2"/>
    <mergeCell ref="UZI2:UZJ2"/>
    <mergeCell ref="UZO2:UZP2"/>
    <mergeCell ref="UZU2:UZV2"/>
    <mergeCell ref="VAA2:VAB2"/>
    <mergeCell ref="UXM2:UXN2"/>
    <mergeCell ref="UXS2:UXT2"/>
    <mergeCell ref="UXY2:UXZ2"/>
    <mergeCell ref="UYE2:UYF2"/>
    <mergeCell ref="UYK2:UYL2"/>
    <mergeCell ref="UYQ2:UYR2"/>
    <mergeCell ref="UWC2:UWD2"/>
    <mergeCell ref="UWI2:UWJ2"/>
    <mergeCell ref="UWO2:UWP2"/>
    <mergeCell ref="UWU2:UWV2"/>
    <mergeCell ref="UXA2:UXB2"/>
    <mergeCell ref="UXG2:UXH2"/>
    <mergeCell ref="UUS2:UUT2"/>
    <mergeCell ref="UUY2:UUZ2"/>
    <mergeCell ref="UVE2:UVF2"/>
    <mergeCell ref="UVK2:UVL2"/>
    <mergeCell ref="UVQ2:UVR2"/>
    <mergeCell ref="UVW2:UVX2"/>
    <mergeCell ref="UTI2:UTJ2"/>
    <mergeCell ref="UTO2:UTP2"/>
    <mergeCell ref="UTU2:UTV2"/>
    <mergeCell ref="UUA2:UUB2"/>
    <mergeCell ref="UUG2:UUH2"/>
    <mergeCell ref="UUM2:UUN2"/>
    <mergeCell ref="URY2:URZ2"/>
    <mergeCell ref="USE2:USF2"/>
    <mergeCell ref="USK2:USL2"/>
    <mergeCell ref="USQ2:USR2"/>
    <mergeCell ref="USW2:USX2"/>
    <mergeCell ref="UTC2:UTD2"/>
    <mergeCell ref="UQO2:UQP2"/>
    <mergeCell ref="UQU2:UQV2"/>
    <mergeCell ref="URA2:URB2"/>
    <mergeCell ref="URG2:URH2"/>
    <mergeCell ref="URM2:URN2"/>
    <mergeCell ref="URS2:URT2"/>
    <mergeCell ref="UPE2:UPF2"/>
    <mergeCell ref="UPK2:UPL2"/>
    <mergeCell ref="UPQ2:UPR2"/>
    <mergeCell ref="UPW2:UPX2"/>
    <mergeCell ref="UQC2:UQD2"/>
    <mergeCell ref="UQI2:UQJ2"/>
    <mergeCell ref="UNU2:UNV2"/>
    <mergeCell ref="UOA2:UOB2"/>
    <mergeCell ref="UOG2:UOH2"/>
    <mergeCell ref="UOM2:UON2"/>
    <mergeCell ref="UOS2:UOT2"/>
    <mergeCell ref="UOY2:UOZ2"/>
    <mergeCell ref="UMK2:UML2"/>
    <mergeCell ref="UMQ2:UMR2"/>
    <mergeCell ref="UMW2:UMX2"/>
    <mergeCell ref="UNC2:UND2"/>
    <mergeCell ref="UNI2:UNJ2"/>
    <mergeCell ref="UNO2:UNP2"/>
    <mergeCell ref="ULA2:ULB2"/>
    <mergeCell ref="ULG2:ULH2"/>
    <mergeCell ref="ULM2:ULN2"/>
    <mergeCell ref="ULS2:ULT2"/>
    <mergeCell ref="ULY2:ULZ2"/>
    <mergeCell ref="UME2:UMF2"/>
    <mergeCell ref="UJQ2:UJR2"/>
    <mergeCell ref="UJW2:UJX2"/>
    <mergeCell ref="UKC2:UKD2"/>
    <mergeCell ref="UKI2:UKJ2"/>
    <mergeCell ref="UKO2:UKP2"/>
    <mergeCell ref="UKU2:UKV2"/>
    <mergeCell ref="UIG2:UIH2"/>
    <mergeCell ref="UIM2:UIN2"/>
    <mergeCell ref="UIS2:UIT2"/>
    <mergeCell ref="UIY2:UIZ2"/>
    <mergeCell ref="UJE2:UJF2"/>
    <mergeCell ref="UJK2:UJL2"/>
    <mergeCell ref="UGW2:UGX2"/>
    <mergeCell ref="UHC2:UHD2"/>
    <mergeCell ref="UHI2:UHJ2"/>
    <mergeCell ref="UHO2:UHP2"/>
    <mergeCell ref="UHU2:UHV2"/>
    <mergeCell ref="UIA2:UIB2"/>
    <mergeCell ref="UFM2:UFN2"/>
    <mergeCell ref="UFS2:UFT2"/>
    <mergeCell ref="UFY2:UFZ2"/>
    <mergeCell ref="UGE2:UGF2"/>
    <mergeCell ref="UGK2:UGL2"/>
    <mergeCell ref="UGQ2:UGR2"/>
    <mergeCell ref="UEC2:UED2"/>
    <mergeCell ref="UEI2:UEJ2"/>
    <mergeCell ref="UEO2:UEP2"/>
    <mergeCell ref="UEU2:UEV2"/>
    <mergeCell ref="UFA2:UFB2"/>
    <mergeCell ref="UFG2:UFH2"/>
    <mergeCell ref="UCS2:UCT2"/>
    <mergeCell ref="UCY2:UCZ2"/>
    <mergeCell ref="UDE2:UDF2"/>
    <mergeCell ref="UDK2:UDL2"/>
    <mergeCell ref="UDQ2:UDR2"/>
    <mergeCell ref="UDW2:UDX2"/>
    <mergeCell ref="UBI2:UBJ2"/>
    <mergeCell ref="UBO2:UBP2"/>
    <mergeCell ref="UBU2:UBV2"/>
    <mergeCell ref="UCA2:UCB2"/>
    <mergeCell ref="UCG2:UCH2"/>
    <mergeCell ref="UCM2:UCN2"/>
    <mergeCell ref="TZY2:TZZ2"/>
    <mergeCell ref="UAE2:UAF2"/>
    <mergeCell ref="UAK2:UAL2"/>
    <mergeCell ref="UAQ2:UAR2"/>
    <mergeCell ref="UAW2:UAX2"/>
    <mergeCell ref="UBC2:UBD2"/>
    <mergeCell ref="TYO2:TYP2"/>
    <mergeCell ref="TYU2:TYV2"/>
    <mergeCell ref="TZA2:TZB2"/>
    <mergeCell ref="TZG2:TZH2"/>
    <mergeCell ref="TZM2:TZN2"/>
    <mergeCell ref="TZS2:TZT2"/>
    <mergeCell ref="TXE2:TXF2"/>
    <mergeCell ref="TXK2:TXL2"/>
    <mergeCell ref="TXQ2:TXR2"/>
    <mergeCell ref="TXW2:TXX2"/>
    <mergeCell ref="TYC2:TYD2"/>
    <mergeCell ref="TYI2:TYJ2"/>
    <mergeCell ref="TVU2:TVV2"/>
    <mergeCell ref="TWA2:TWB2"/>
    <mergeCell ref="TWG2:TWH2"/>
    <mergeCell ref="TWM2:TWN2"/>
    <mergeCell ref="TWS2:TWT2"/>
    <mergeCell ref="TWY2:TWZ2"/>
    <mergeCell ref="TUK2:TUL2"/>
    <mergeCell ref="TUQ2:TUR2"/>
    <mergeCell ref="TUW2:TUX2"/>
    <mergeCell ref="TVC2:TVD2"/>
    <mergeCell ref="TVI2:TVJ2"/>
    <mergeCell ref="TVO2:TVP2"/>
    <mergeCell ref="TTA2:TTB2"/>
    <mergeCell ref="TTG2:TTH2"/>
    <mergeCell ref="TTM2:TTN2"/>
    <mergeCell ref="TTS2:TTT2"/>
    <mergeCell ref="TTY2:TTZ2"/>
    <mergeCell ref="TUE2:TUF2"/>
    <mergeCell ref="TRQ2:TRR2"/>
    <mergeCell ref="TRW2:TRX2"/>
    <mergeCell ref="TSC2:TSD2"/>
    <mergeCell ref="TSI2:TSJ2"/>
    <mergeCell ref="TSO2:TSP2"/>
    <mergeCell ref="TSU2:TSV2"/>
    <mergeCell ref="TQG2:TQH2"/>
    <mergeCell ref="TQM2:TQN2"/>
    <mergeCell ref="TQS2:TQT2"/>
    <mergeCell ref="TQY2:TQZ2"/>
    <mergeCell ref="TRE2:TRF2"/>
    <mergeCell ref="TRK2:TRL2"/>
    <mergeCell ref="TOW2:TOX2"/>
    <mergeCell ref="TPC2:TPD2"/>
    <mergeCell ref="TPI2:TPJ2"/>
    <mergeCell ref="TPO2:TPP2"/>
    <mergeCell ref="TPU2:TPV2"/>
    <mergeCell ref="TQA2:TQB2"/>
    <mergeCell ref="TNM2:TNN2"/>
    <mergeCell ref="TNS2:TNT2"/>
    <mergeCell ref="TNY2:TNZ2"/>
    <mergeCell ref="TOE2:TOF2"/>
    <mergeCell ref="TOK2:TOL2"/>
    <mergeCell ref="TOQ2:TOR2"/>
    <mergeCell ref="TMC2:TMD2"/>
    <mergeCell ref="TMI2:TMJ2"/>
    <mergeCell ref="TMO2:TMP2"/>
    <mergeCell ref="TMU2:TMV2"/>
    <mergeCell ref="TNA2:TNB2"/>
    <mergeCell ref="TNG2:TNH2"/>
    <mergeCell ref="TKS2:TKT2"/>
    <mergeCell ref="TKY2:TKZ2"/>
    <mergeCell ref="TLE2:TLF2"/>
    <mergeCell ref="TLK2:TLL2"/>
    <mergeCell ref="TLQ2:TLR2"/>
    <mergeCell ref="TLW2:TLX2"/>
    <mergeCell ref="TJI2:TJJ2"/>
    <mergeCell ref="TJO2:TJP2"/>
    <mergeCell ref="TJU2:TJV2"/>
    <mergeCell ref="TKA2:TKB2"/>
    <mergeCell ref="TKG2:TKH2"/>
    <mergeCell ref="TKM2:TKN2"/>
    <mergeCell ref="THY2:THZ2"/>
    <mergeCell ref="TIE2:TIF2"/>
    <mergeCell ref="TIK2:TIL2"/>
    <mergeCell ref="TIQ2:TIR2"/>
    <mergeCell ref="TIW2:TIX2"/>
    <mergeCell ref="TJC2:TJD2"/>
    <mergeCell ref="TGO2:TGP2"/>
    <mergeCell ref="TGU2:TGV2"/>
    <mergeCell ref="THA2:THB2"/>
    <mergeCell ref="THG2:THH2"/>
    <mergeCell ref="THM2:THN2"/>
    <mergeCell ref="THS2:THT2"/>
    <mergeCell ref="TFE2:TFF2"/>
    <mergeCell ref="TFK2:TFL2"/>
    <mergeCell ref="TFQ2:TFR2"/>
    <mergeCell ref="TFW2:TFX2"/>
    <mergeCell ref="TGC2:TGD2"/>
    <mergeCell ref="TGI2:TGJ2"/>
    <mergeCell ref="TDU2:TDV2"/>
    <mergeCell ref="TEA2:TEB2"/>
    <mergeCell ref="TEG2:TEH2"/>
    <mergeCell ref="TEM2:TEN2"/>
    <mergeCell ref="TES2:TET2"/>
    <mergeCell ref="TEY2:TEZ2"/>
    <mergeCell ref="TCK2:TCL2"/>
    <mergeCell ref="TCQ2:TCR2"/>
    <mergeCell ref="TCW2:TCX2"/>
    <mergeCell ref="TDC2:TDD2"/>
    <mergeCell ref="TDI2:TDJ2"/>
    <mergeCell ref="TDO2:TDP2"/>
    <mergeCell ref="TBA2:TBB2"/>
    <mergeCell ref="TBG2:TBH2"/>
    <mergeCell ref="TBM2:TBN2"/>
    <mergeCell ref="TBS2:TBT2"/>
    <mergeCell ref="TBY2:TBZ2"/>
    <mergeCell ref="TCE2:TCF2"/>
    <mergeCell ref="SZQ2:SZR2"/>
    <mergeCell ref="SZW2:SZX2"/>
    <mergeCell ref="TAC2:TAD2"/>
    <mergeCell ref="TAI2:TAJ2"/>
    <mergeCell ref="TAO2:TAP2"/>
    <mergeCell ref="TAU2:TAV2"/>
    <mergeCell ref="SYG2:SYH2"/>
    <mergeCell ref="SYM2:SYN2"/>
    <mergeCell ref="SYS2:SYT2"/>
    <mergeCell ref="SYY2:SYZ2"/>
    <mergeCell ref="SZE2:SZF2"/>
    <mergeCell ref="SZK2:SZL2"/>
    <mergeCell ref="SWW2:SWX2"/>
    <mergeCell ref="SXC2:SXD2"/>
    <mergeCell ref="SXI2:SXJ2"/>
    <mergeCell ref="SXO2:SXP2"/>
    <mergeCell ref="SXU2:SXV2"/>
    <mergeCell ref="SYA2:SYB2"/>
    <mergeCell ref="SVM2:SVN2"/>
    <mergeCell ref="SVS2:SVT2"/>
    <mergeCell ref="SVY2:SVZ2"/>
    <mergeCell ref="SWE2:SWF2"/>
    <mergeCell ref="SWK2:SWL2"/>
    <mergeCell ref="SWQ2:SWR2"/>
    <mergeCell ref="SUC2:SUD2"/>
    <mergeCell ref="SUI2:SUJ2"/>
    <mergeCell ref="SUO2:SUP2"/>
    <mergeCell ref="SUU2:SUV2"/>
    <mergeCell ref="SVA2:SVB2"/>
    <mergeCell ref="SVG2:SVH2"/>
    <mergeCell ref="SSS2:SST2"/>
    <mergeCell ref="SSY2:SSZ2"/>
    <mergeCell ref="STE2:STF2"/>
    <mergeCell ref="STK2:STL2"/>
    <mergeCell ref="STQ2:STR2"/>
    <mergeCell ref="STW2:STX2"/>
    <mergeCell ref="SRI2:SRJ2"/>
    <mergeCell ref="SRO2:SRP2"/>
    <mergeCell ref="SRU2:SRV2"/>
    <mergeCell ref="SSA2:SSB2"/>
    <mergeCell ref="SSG2:SSH2"/>
    <mergeCell ref="SSM2:SSN2"/>
    <mergeCell ref="SPY2:SPZ2"/>
    <mergeCell ref="SQE2:SQF2"/>
    <mergeCell ref="SQK2:SQL2"/>
    <mergeCell ref="SQQ2:SQR2"/>
    <mergeCell ref="SQW2:SQX2"/>
    <mergeCell ref="SRC2:SRD2"/>
    <mergeCell ref="SOO2:SOP2"/>
    <mergeCell ref="SOU2:SOV2"/>
    <mergeCell ref="SPA2:SPB2"/>
    <mergeCell ref="SPG2:SPH2"/>
    <mergeCell ref="SPM2:SPN2"/>
    <mergeCell ref="SPS2:SPT2"/>
    <mergeCell ref="SNE2:SNF2"/>
    <mergeCell ref="SNK2:SNL2"/>
    <mergeCell ref="SNQ2:SNR2"/>
    <mergeCell ref="SNW2:SNX2"/>
    <mergeCell ref="SOC2:SOD2"/>
    <mergeCell ref="SOI2:SOJ2"/>
    <mergeCell ref="SLU2:SLV2"/>
    <mergeCell ref="SMA2:SMB2"/>
    <mergeCell ref="SMG2:SMH2"/>
    <mergeCell ref="SMM2:SMN2"/>
    <mergeCell ref="SMS2:SMT2"/>
    <mergeCell ref="SMY2:SMZ2"/>
    <mergeCell ref="SKK2:SKL2"/>
    <mergeCell ref="SKQ2:SKR2"/>
    <mergeCell ref="SKW2:SKX2"/>
    <mergeCell ref="SLC2:SLD2"/>
    <mergeCell ref="SLI2:SLJ2"/>
    <mergeCell ref="SLO2:SLP2"/>
    <mergeCell ref="SJA2:SJB2"/>
    <mergeCell ref="SJG2:SJH2"/>
    <mergeCell ref="SJM2:SJN2"/>
    <mergeCell ref="SJS2:SJT2"/>
    <mergeCell ref="SJY2:SJZ2"/>
    <mergeCell ref="SKE2:SKF2"/>
    <mergeCell ref="SHQ2:SHR2"/>
    <mergeCell ref="SHW2:SHX2"/>
    <mergeCell ref="SIC2:SID2"/>
    <mergeCell ref="SII2:SIJ2"/>
    <mergeCell ref="SIO2:SIP2"/>
    <mergeCell ref="SIU2:SIV2"/>
    <mergeCell ref="SGG2:SGH2"/>
    <mergeCell ref="SGM2:SGN2"/>
    <mergeCell ref="SGS2:SGT2"/>
    <mergeCell ref="SGY2:SGZ2"/>
    <mergeCell ref="SHE2:SHF2"/>
    <mergeCell ref="SHK2:SHL2"/>
    <mergeCell ref="SEW2:SEX2"/>
    <mergeCell ref="SFC2:SFD2"/>
    <mergeCell ref="SFI2:SFJ2"/>
    <mergeCell ref="SFO2:SFP2"/>
    <mergeCell ref="SFU2:SFV2"/>
    <mergeCell ref="SGA2:SGB2"/>
    <mergeCell ref="SDM2:SDN2"/>
    <mergeCell ref="SDS2:SDT2"/>
    <mergeCell ref="SDY2:SDZ2"/>
    <mergeCell ref="SEE2:SEF2"/>
    <mergeCell ref="SEK2:SEL2"/>
    <mergeCell ref="SEQ2:SER2"/>
    <mergeCell ref="SCC2:SCD2"/>
    <mergeCell ref="SCI2:SCJ2"/>
    <mergeCell ref="SCO2:SCP2"/>
    <mergeCell ref="SCU2:SCV2"/>
    <mergeCell ref="SDA2:SDB2"/>
    <mergeCell ref="SDG2:SDH2"/>
    <mergeCell ref="SAS2:SAT2"/>
    <mergeCell ref="SAY2:SAZ2"/>
    <mergeCell ref="SBE2:SBF2"/>
    <mergeCell ref="SBK2:SBL2"/>
    <mergeCell ref="SBQ2:SBR2"/>
    <mergeCell ref="SBW2:SBX2"/>
    <mergeCell ref="RZI2:RZJ2"/>
    <mergeCell ref="RZO2:RZP2"/>
    <mergeCell ref="RZU2:RZV2"/>
    <mergeCell ref="SAA2:SAB2"/>
    <mergeCell ref="SAG2:SAH2"/>
    <mergeCell ref="SAM2:SAN2"/>
    <mergeCell ref="RXY2:RXZ2"/>
    <mergeCell ref="RYE2:RYF2"/>
    <mergeCell ref="RYK2:RYL2"/>
    <mergeCell ref="RYQ2:RYR2"/>
    <mergeCell ref="RYW2:RYX2"/>
    <mergeCell ref="RZC2:RZD2"/>
    <mergeCell ref="RWO2:RWP2"/>
    <mergeCell ref="RWU2:RWV2"/>
    <mergeCell ref="RXA2:RXB2"/>
    <mergeCell ref="RXG2:RXH2"/>
    <mergeCell ref="RXM2:RXN2"/>
    <mergeCell ref="RXS2:RXT2"/>
    <mergeCell ref="RVE2:RVF2"/>
    <mergeCell ref="RVK2:RVL2"/>
    <mergeCell ref="RVQ2:RVR2"/>
    <mergeCell ref="RVW2:RVX2"/>
    <mergeCell ref="RWC2:RWD2"/>
    <mergeCell ref="RWI2:RWJ2"/>
    <mergeCell ref="RTU2:RTV2"/>
    <mergeCell ref="RUA2:RUB2"/>
    <mergeCell ref="RUG2:RUH2"/>
    <mergeCell ref="RUM2:RUN2"/>
    <mergeCell ref="RUS2:RUT2"/>
    <mergeCell ref="RUY2:RUZ2"/>
    <mergeCell ref="RSK2:RSL2"/>
    <mergeCell ref="RSQ2:RSR2"/>
    <mergeCell ref="RSW2:RSX2"/>
    <mergeCell ref="RTC2:RTD2"/>
    <mergeCell ref="RTI2:RTJ2"/>
    <mergeCell ref="RTO2:RTP2"/>
    <mergeCell ref="RRA2:RRB2"/>
    <mergeCell ref="RRG2:RRH2"/>
    <mergeCell ref="RRM2:RRN2"/>
    <mergeCell ref="RRS2:RRT2"/>
    <mergeCell ref="RRY2:RRZ2"/>
    <mergeCell ref="RSE2:RSF2"/>
    <mergeCell ref="RPQ2:RPR2"/>
    <mergeCell ref="RPW2:RPX2"/>
    <mergeCell ref="RQC2:RQD2"/>
    <mergeCell ref="RQI2:RQJ2"/>
    <mergeCell ref="RQO2:RQP2"/>
    <mergeCell ref="RQU2:RQV2"/>
    <mergeCell ref="ROG2:ROH2"/>
    <mergeCell ref="ROM2:RON2"/>
    <mergeCell ref="ROS2:ROT2"/>
    <mergeCell ref="ROY2:ROZ2"/>
    <mergeCell ref="RPE2:RPF2"/>
    <mergeCell ref="RPK2:RPL2"/>
    <mergeCell ref="RMW2:RMX2"/>
    <mergeCell ref="RNC2:RND2"/>
    <mergeCell ref="RNI2:RNJ2"/>
    <mergeCell ref="RNO2:RNP2"/>
    <mergeCell ref="RNU2:RNV2"/>
    <mergeCell ref="ROA2:ROB2"/>
    <mergeCell ref="RLM2:RLN2"/>
    <mergeCell ref="RLS2:RLT2"/>
    <mergeCell ref="RLY2:RLZ2"/>
    <mergeCell ref="RME2:RMF2"/>
    <mergeCell ref="RMK2:RML2"/>
    <mergeCell ref="RMQ2:RMR2"/>
    <mergeCell ref="RKC2:RKD2"/>
    <mergeCell ref="RKI2:RKJ2"/>
    <mergeCell ref="RKO2:RKP2"/>
    <mergeCell ref="RKU2:RKV2"/>
    <mergeCell ref="RLA2:RLB2"/>
    <mergeCell ref="RLG2:RLH2"/>
    <mergeCell ref="RIS2:RIT2"/>
    <mergeCell ref="RIY2:RIZ2"/>
    <mergeCell ref="RJE2:RJF2"/>
    <mergeCell ref="RJK2:RJL2"/>
    <mergeCell ref="RJQ2:RJR2"/>
    <mergeCell ref="RJW2:RJX2"/>
    <mergeCell ref="RHI2:RHJ2"/>
    <mergeCell ref="RHO2:RHP2"/>
    <mergeCell ref="RHU2:RHV2"/>
    <mergeCell ref="RIA2:RIB2"/>
    <mergeCell ref="RIG2:RIH2"/>
    <mergeCell ref="RIM2:RIN2"/>
    <mergeCell ref="RFY2:RFZ2"/>
    <mergeCell ref="RGE2:RGF2"/>
    <mergeCell ref="RGK2:RGL2"/>
    <mergeCell ref="RGQ2:RGR2"/>
    <mergeCell ref="RGW2:RGX2"/>
    <mergeCell ref="RHC2:RHD2"/>
    <mergeCell ref="REO2:REP2"/>
    <mergeCell ref="REU2:REV2"/>
    <mergeCell ref="RFA2:RFB2"/>
    <mergeCell ref="RFG2:RFH2"/>
    <mergeCell ref="RFM2:RFN2"/>
    <mergeCell ref="RFS2:RFT2"/>
    <mergeCell ref="RDE2:RDF2"/>
    <mergeCell ref="RDK2:RDL2"/>
    <mergeCell ref="RDQ2:RDR2"/>
    <mergeCell ref="RDW2:RDX2"/>
    <mergeCell ref="REC2:RED2"/>
    <mergeCell ref="REI2:REJ2"/>
    <mergeCell ref="RBU2:RBV2"/>
    <mergeCell ref="RCA2:RCB2"/>
    <mergeCell ref="RCG2:RCH2"/>
    <mergeCell ref="RCM2:RCN2"/>
    <mergeCell ref="RCS2:RCT2"/>
    <mergeCell ref="RCY2:RCZ2"/>
    <mergeCell ref="RAK2:RAL2"/>
    <mergeCell ref="RAQ2:RAR2"/>
    <mergeCell ref="RAW2:RAX2"/>
    <mergeCell ref="RBC2:RBD2"/>
    <mergeCell ref="RBI2:RBJ2"/>
    <mergeCell ref="RBO2:RBP2"/>
    <mergeCell ref="QZA2:QZB2"/>
    <mergeCell ref="QZG2:QZH2"/>
    <mergeCell ref="QZM2:QZN2"/>
    <mergeCell ref="QZS2:QZT2"/>
    <mergeCell ref="QZY2:QZZ2"/>
    <mergeCell ref="RAE2:RAF2"/>
    <mergeCell ref="QXQ2:QXR2"/>
    <mergeCell ref="QXW2:QXX2"/>
    <mergeCell ref="QYC2:QYD2"/>
    <mergeCell ref="QYI2:QYJ2"/>
    <mergeCell ref="QYO2:QYP2"/>
    <mergeCell ref="QYU2:QYV2"/>
    <mergeCell ref="QWG2:QWH2"/>
    <mergeCell ref="QWM2:QWN2"/>
    <mergeCell ref="QWS2:QWT2"/>
    <mergeCell ref="QWY2:QWZ2"/>
    <mergeCell ref="QXE2:QXF2"/>
    <mergeCell ref="QXK2:QXL2"/>
    <mergeCell ref="QUW2:QUX2"/>
    <mergeCell ref="QVC2:QVD2"/>
    <mergeCell ref="QVI2:QVJ2"/>
    <mergeCell ref="QVO2:QVP2"/>
    <mergeCell ref="QVU2:QVV2"/>
    <mergeCell ref="QWA2:QWB2"/>
    <mergeCell ref="QTM2:QTN2"/>
    <mergeCell ref="QTS2:QTT2"/>
    <mergeCell ref="QTY2:QTZ2"/>
    <mergeCell ref="QUE2:QUF2"/>
    <mergeCell ref="QUK2:QUL2"/>
    <mergeCell ref="QUQ2:QUR2"/>
    <mergeCell ref="QSC2:QSD2"/>
    <mergeCell ref="QSI2:QSJ2"/>
    <mergeCell ref="QSO2:QSP2"/>
    <mergeCell ref="QSU2:QSV2"/>
    <mergeCell ref="QTA2:QTB2"/>
    <mergeCell ref="QTG2:QTH2"/>
    <mergeCell ref="QQS2:QQT2"/>
    <mergeCell ref="QQY2:QQZ2"/>
    <mergeCell ref="QRE2:QRF2"/>
    <mergeCell ref="QRK2:QRL2"/>
    <mergeCell ref="QRQ2:QRR2"/>
    <mergeCell ref="QRW2:QRX2"/>
    <mergeCell ref="QPI2:QPJ2"/>
    <mergeCell ref="QPO2:QPP2"/>
    <mergeCell ref="QPU2:QPV2"/>
    <mergeCell ref="QQA2:QQB2"/>
    <mergeCell ref="QQG2:QQH2"/>
    <mergeCell ref="QQM2:QQN2"/>
    <mergeCell ref="QNY2:QNZ2"/>
    <mergeCell ref="QOE2:QOF2"/>
    <mergeCell ref="QOK2:QOL2"/>
    <mergeCell ref="QOQ2:QOR2"/>
    <mergeCell ref="QOW2:QOX2"/>
    <mergeCell ref="QPC2:QPD2"/>
    <mergeCell ref="QMO2:QMP2"/>
    <mergeCell ref="QMU2:QMV2"/>
    <mergeCell ref="QNA2:QNB2"/>
    <mergeCell ref="QNG2:QNH2"/>
    <mergeCell ref="QNM2:QNN2"/>
    <mergeCell ref="QNS2:QNT2"/>
    <mergeCell ref="QLE2:QLF2"/>
    <mergeCell ref="QLK2:QLL2"/>
    <mergeCell ref="QLQ2:QLR2"/>
    <mergeCell ref="QLW2:QLX2"/>
    <mergeCell ref="QMC2:QMD2"/>
    <mergeCell ref="QMI2:QMJ2"/>
    <mergeCell ref="QJU2:QJV2"/>
    <mergeCell ref="QKA2:QKB2"/>
    <mergeCell ref="QKG2:QKH2"/>
    <mergeCell ref="QKM2:QKN2"/>
    <mergeCell ref="QKS2:QKT2"/>
    <mergeCell ref="QKY2:QKZ2"/>
    <mergeCell ref="QIK2:QIL2"/>
    <mergeCell ref="QIQ2:QIR2"/>
    <mergeCell ref="QIW2:QIX2"/>
    <mergeCell ref="QJC2:QJD2"/>
    <mergeCell ref="QJI2:QJJ2"/>
    <mergeCell ref="QJO2:QJP2"/>
    <mergeCell ref="QHA2:QHB2"/>
    <mergeCell ref="QHG2:QHH2"/>
    <mergeCell ref="QHM2:QHN2"/>
    <mergeCell ref="QHS2:QHT2"/>
    <mergeCell ref="QHY2:QHZ2"/>
    <mergeCell ref="QIE2:QIF2"/>
    <mergeCell ref="QFQ2:QFR2"/>
    <mergeCell ref="QFW2:QFX2"/>
    <mergeCell ref="QGC2:QGD2"/>
    <mergeCell ref="QGI2:QGJ2"/>
    <mergeCell ref="QGO2:QGP2"/>
    <mergeCell ref="QGU2:QGV2"/>
    <mergeCell ref="QEG2:QEH2"/>
    <mergeCell ref="QEM2:QEN2"/>
    <mergeCell ref="QES2:QET2"/>
    <mergeCell ref="QEY2:QEZ2"/>
    <mergeCell ref="QFE2:QFF2"/>
    <mergeCell ref="QFK2:QFL2"/>
    <mergeCell ref="QCW2:QCX2"/>
    <mergeCell ref="QDC2:QDD2"/>
    <mergeCell ref="QDI2:QDJ2"/>
    <mergeCell ref="QDO2:QDP2"/>
    <mergeCell ref="QDU2:QDV2"/>
    <mergeCell ref="QEA2:QEB2"/>
    <mergeCell ref="QBM2:QBN2"/>
    <mergeCell ref="QBS2:QBT2"/>
    <mergeCell ref="QBY2:QBZ2"/>
    <mergeCell ref="QCE2:QCF2"/>
    <mergeCell ref="QCK2:QCL2"/>
    <mergeCell ref="QCQ2:QCR2"/>
    <mergeCell ref="QAC2:QAD2"/>
    <mergeCell ref="QAI2:QAJ2"/>
    <mergeCell ref="QAO2:QAP2"/>
    <mergeCell ref="QAU2:QAV2"/>
    <mergeCell ref="QBA2:QBB2"/>
    <mergeCell ref="QBG2:QBH2"/>
    <mergeCell ref="PYS2:PYT2"/>
    <mergeCell ref="PYY2:PYZ2"/>
    <mergeCell ref="PZE2:PZF2"/>
    <mergeCell ref="PZK2:PZL2"/>
    <mergeCell ref="PZQ2:PZR2"/>
    <mergeCell ref="PZW2:PZX2"/>
    <mergeCell ref="PXI2:PXJ2"/>
    <mergeCell ref="PXO2:PXP2"/>
    <mergeCell ref="PXU2:PXV2"/>
    <mergeCell ref="PYA2:PYB2"/>
    <mergeCell ref="PYG2:PYH2"/>
    <mergeCell ref="PYM2:PYN2"/>
    <mergeCell ref="PVY2:PVZ2"/>
    <mergeCell ref="PWE2:PWF2"/>
    <mergeCell ref="PWK2:PWL2"/>
    <mergeCell ref="PWQ2:PWR2"/>
    <mergeCell ref="PWW2:PWX2"/>
    <mergeCell ref="PXC2:PXD2"/>
    <mergeCell ref="PUO2:PUP2"/>
    <mergeCell ref="PUU2:PUV2"/>
    <mergeCell ref="PVA2:PVB2"/>
    <mergeCell ref="PVG2:PVH2"/>
    <mergeCell ref="PVM2:PVN2"/>
    <mergeCell ref="PVS2:PVT2"/>
    <mergeCell ref="PTE2:PTF2"/>
    <mergeCell ref="PTK2:PTL2"/>
    <mergeCell ref="PTQ2:PTR2"/>
    <mergeCell ref="PTW2:PTX2"/>
    <mergeCell ref="PUC2:PUD2"/>
    <mergeCell ref="PUI2:PUJ2"/>
    <mergeCell ref="PRU2:PRV2"/>
    <mergeCell ref="PSA2:PSB2"/>
    <mergeCell ref="PSG2:PSH2"/>
    <mergeCell ref="PSM2:PSN2"/>
    <mergeCell ref="PSS2:PST2"/>
    <mergeCell ref="PSY2:PSZ2"/>
    <mergeCell ref="PQK2:PQL2"/>
    <mergeCell ref="PQQ2:PQR2"/>
    <mergeCell ref="PQW2:PQX2"/>
    <mergeCell ref="PRC2:PRD2"/>
    <mergeCell ref="PRI2:PRJ2"/>
    <mergeCell ref="PRO2:PRP2"/>
    <mergeCell ref="PPA2:PPB2"/>
    <mergeCell ref="PPG2:PPH2"/>
    <mergeCell ref="PPM2:PPN2"/>
    <mergeCell ref="PPS2:PPT2"/>
    <mergeCell ref="PPY2:PPZ2"/>
    <mergeCell ref="PQE2:PQF2"/>
    <mergeCell ref="PNQ2:PNR2"/>
    <mergeCell ref="PNW2:PNX2"/>
    <mergeCell ref="POC2:POD2"/>
    <mergeCell ref="POI2:POJ2"/>
    <mergeCell ref="POO2:POP2"/>
    <mergeCell ref="POU2:POV2"/>
    <mergeCell ref="PMG2:PMH2"/>
    <mergeCell ref="PMM2:PMN2"/>
    <mergeCell ref="PMS2:PMT2"/>
    <mergeCell ref="PMY2:PMZ2"/>
    <mergeCell ref="PNE2:PNF2"/>
    <mergeCell ref="PNK2:PNL2"/>
    <mergeCell ref="PKW2:PKX2"/>
    <mergeCell ref="PLC2:PLD2"/>
    <mergeCell ref="PLI2:PLJ2"/>
    <mergeCell ref="PLO2:PLP2"/>
    <mergeCell ref="PLU2:PLV2"/>
    <mergeCell ref="PMA2:PMB2"/>
    <mergeCell ref="PJM2:PJN2"/>
    <mergeCell ref="PJS2:PJT2"/>
    <mergeCell ref="PJY2:PJZ2"/>
    <mergeCell ref="PKE2:PKF2"/>
    <mergeCell ref="PKK2:PKL2"/>
    <mergeCell ref="PKQ2:PKR2"/>
    <mergeCell ref="PIC2:PID2"/>
    <mergeCell ref="PII2:PIJ2"/>
    <mergeCell ref="PIO2:PIP2"/>
    <mergeCell ref="PIU2:PIV2"/>
    <mergeCell ref="PJA2:PJB2"/>
    <mergeCell ref="PJG2:PJH2"/>
    <mergeCell ref="PGS2:PGT2"/>
    <mergeCell ref="PGY2:PGZ2"/>
    <mergeCell ref="PHE2:PHF2"/>
    <mergeCell ref="PHK2:PHL2"/>
    <mergeCell ref="PHQ2:PHR2"/>
    <mergeCell ref="PHW2:PHX2"/>
    <mergeCell ref="PFI2:PFJ2"/>
    <mergeCell ref="PFO2:PFP2"/>
    <mergeCell ref="PFU2:PFV2"/>
    <mergeCell ref="PGA2:PGB2"/>
    <mergeCell ref="PGG2:PGH2"/>
    <mergeCell ref="PGM2:PGN2"/>
    <mergeCell ref="PDY2:PDZ2"/>
    <mergeCell ref="PEE2:PEF2"/>
    <mergeCell ref="PEK2:PEL2"/>
    <mergeCell ref="PEQ2:PER2"/>
    <mergeCell ref="PEW2:PEX2"/>
    <mergeCell ref="PFC2:PFD2"/>
    <mergeCell ref="PCO2:PCP2"/>
    <mergeCell ref="PCU2:PCV2"/>
    <mergeCell ref="PDA2:PDB2"/>
    <mergeCell ref="PDG2:PDH2"/>
    <mergeCell ref="PDM2:PDN2"/>
    <mergeCell ref="PDS2:PDT2"/>
    <mergeCell ref="PBE2:PBF2"/>
    <mergeCell ref="PBK2:PBL2"/>
    <mergeCell ref="PBQ2:PBR2"/>
    <mergeCell ref="PBW2:PBX2"/>
    <mergeCell ref="PCC2:PCD2"/>
    <mergeCell ref="PCI2:PCJ2"/>
    <mergeCell ref="OZU2:OZV2"/>
    <mergeCell ref="PAA2:PAB2"/>
    <mergeCell ref="PAG2:PAH2"/>
    <mergeCell ref="PAM2:PAN2"/>
    <mergeCell ref="PAS2:PAT2"/>
    <mergeCell ref="PAY2:PAZ2"/>
    <mergeCell ref="OYK2:OYL2"/>
    <mergeCell ref="OYQ2:OYR2"/>
    <mergeCell ref="OYW2:OYX2"/>
    <mergeCell ref="OZC2:OZD2"/>
    <mergeCell ref="OZI2:OZJ2"/>
    <mergeCell ref="OZO2:OZP2"/>
    <mergeCell ref="OXA2:OXB2"/>
    <mergeCell ref="OXG2:OXH2"/>
    <mergeCell ref="OXM2:OXN2"/>
    <mergeCell ref="OXS2:OXT2"/>
    <mergeCell ref="OXY2:OXZ2"/>
    <mergeCell ref="OYE2:OYF2"/>
    <mergeCell ref="OVQ2:OVR2"/>
    <mergeCell ref="OVW2:OVX2"/>
    <mergeCell ref="OWC2:OWD2"/>
    <mergeCell ref="OWI2:OWJ2"/>
    <mergeCell ref="OWO2:OWP2"/>
    <mergeCell ref="OWU2:OWV2"/>
    <mergeCell ref="OUG2:OUH2"/>
    <mergeCell ref="OUM2:OUN2"/>
    <mergeCell ref="OUS2:OUT2"/>
    <mergeCell ref="OUY2:OUZ2"/>
    <mergeCell ref="OVE2:OVF2"/>
    <mergeCell ref="OVK2:OVL2"/>
    <mergeCell ref="OSW2:OSX2"/>
    <mergeCell ref="OTC2:OTD2"/>
    <mergeCell ref="OTI2:OTJ2"/>
    <mergeCell ref="OTO2:OTP2"/>
    <mergeCell ref="OTU2:OTV2"/>
    <mergeCell ref="OUA2:OUB2"/>
    <mergeCell ref="ORM2:ORN2"/>
    <mergeCell ref="ORS2:ORT2"/>
    <mergeCell ref="ORY2:ORZ2"/>
    <mergeCell ref="OSE2:OSF2"/>
    <mergeCell ref="OSK2:OSL2"/>
    <mergeCell ref="OSQ2:OSR2"/>
    <mergeCell ref="OQC2:OQD2"/>
    <mergeCell ref="OQI2:OQJ2"/>
    <mergeCell ref="OQO2:OQP2"/>
    <mergeCell ref="OQU2:OQV2"/>
    <mergeCell ref="ORA2:ORB2"/>
    <mergeCell ref="ORG2:ORH2"/>
    <mergeCell ref="OOS2:OOT2"/>
    <mergeCell ref="OOY2:OOZ2"/>
    <mergeCell ref="OPE2:OPF2"/>
    <mergeCell ref="OPK2:OPL2"/>
    <mergeCell ref="OPQ2:OPR2"/>
    <mergeCell ref="OPW2:OPX2"/>
    <mergeCell ref="ONI2:ONJ2"/>
    <mergeCell ref="ONO2:ONP2"/>
    <mergeCell ref="ONU2:ONV2"/>
    <mergeCell ref="OOA2:OOB2"/>
    <mergeCell ref="OOG2:OOH2"/>
    <mergeCell ref="OOM2:OON2"/>
    <mergeCell ref="OLY2:OLZ2"/>
    <mergeCell ref="OME2:OMF2"/>
    <mergeCell ref="OMK2:OML2"/>
    <mergeCell ref="OMQ2:OMR2"/>
    <mergeCell ref="OMW2:OMX2"/>
    <mergeCell ref="ONC2:OND2"/>
    <mergeCell ref="OKO2:OKP2"/>
    <mergeCell ref="OKU2:OKV2"/>
    <mergeCell ref="OLA2:OLB2"/>
    <mergeCell ref="OLG2:OLH2"/>
    <mergeCell ref="OLM2:OLN2"/>
    <mergeCell ref="OLS2:OLT2"/>
    <mergeCell ref="OJE2:OJF2"/>
    <mergeCell ref="OJK2:OJL2"/>
    <mergeCell ref="OJQ2:OJR2"/>
    <mergeCell ref="OJW2:OJX2"/>
    <mergeCell ref="OKC2:OKD2"/>
    <mergeCell ref="OKI2:OKJ2"/>
    <mergeCell ref="OHU2:OHV2"/>
    <mergeCell ref="OIA2:OIB2"/>
    <mergeCell ref="OIG2:OIH2"/>
    <mergeCell ref="OIM2:OIN2"/>
    <mergeCell ref="OIS2:OIT2"/>
    <mergeCell ref="OIY2:OIZ2"/>
    <mergeCell ref="OGK2:OGL2"/>
    <mergeCell ref="OGQ2:OGR2"/>
    <mergeCell ref="OGW2:OGX2"/>
    <mergeCell ref="OHC2:OHD2"/>
    <mergeCell ref="OHI2:OHJ2"/>
    <mergeCell ref="OHO2:OHP2"/>
    <mergeCell ref="OFA2:OFB2"/>
    <mergeCell ref="OFG2:OFH2"/>
    <mergeCell ref="OFM2:OFN2"/>
    <mergeCell ref="OFS2:OFT2"/>
    <mergeCell ref="OFY2:OFZ2"/>
    <mergeCell ref="OGE2:OGF2"/>
    <mergeCell ref="ODQ2:ODR2"/>
    <mergeCell ref="ODW2:ODX2"/>
    <mergeCell ref="OEC2:OED2"/>
    <mergeCell ref="OEI2:OEJ2"/>
    <mergeCell ref="OEO2:OEP2"/>
    <mergeCell ref="OEU2:OEV2"/>
    <mergeCell ref="OCG2:OCH2"/>
    <mergeCell ref="OCM2:OCN2"/>
    <mergeCell ref="OCS2:OCT2"/>
    <mergeCell ref="OCY2:OCZ2"/>
    <mergeCell ref="ODE2:ODF2"/>
    <mergeCell ref="ODK2:ODL2"/>
    <mergeCell ref="OAW2:OAX2"/>
    <mergeCell ref="OBC2:OBD2"/>
    <mergeCell ref="OBI2:OBJ2"/>
    <mergeCell ref="OBO2:OBP2"/>
    <mergeCell ref="OBU2:OBV2"/>
    <mergeCell ref="OCA2:OCB2"/>
    <mergeCell ref="NZM2:NZN2"/>
    <mergeCell ref="NZS2:NZT2"/>
    <mergeCell ref="NZY2:NZZ2"/>
    <mergeCell ref="OAE2:OAF2"/>
    <mergeCell ref="OAK2:OAL2"/>
    <mergeCell ref="OAQ2:OAR2"/>
    <mergeCell ref="NYC2:NYD2"/>
    <mergeCell ref="NYI2:NYJ2"/>
    <mergeCell ref="NYO2:NYP2"/>
    <mergeCell ref="NYU2:NYV2"/>
    <mergeCell ref="NZA2:NZB2"/>
    <mergeCell ref="NZG2:NZH2"/>
    <mergeCell ref="NWS2:NWT2"/>
    <mergeCell ref="NWY2:NWZ2"/>
    <mergeCell ref="NXE2:NXF2"/>
    <mergeCell ref="NXK2:NXL2"/>
    <mergeCell ref="NXQ2:NXR2"/>
    <mergeCell ref="NXW2:NXX2"/>
    <mergeCell ref="NVI2:NVJ2"/>
    <mergeCell ref="NVO2:NVP2"/>
    <mergeCell ref="NVU2:NVV2"/>
    <mergeCell ref="NWA2:NWB2"/>
    <mergeCell ref="NWG2:NWH2"/>
    <mergeCell ref="NWM2:NWN2"/>
    <mergeCell ref="NTY2:NTZ2"/>
    <mergeCell ref="NUE2:NUF2"/>
    <mergeCell ref="NUK2:NUL2"/>
    <mergeCell ref="NUQ2:NUR2"/>
    <mergeCell ref="NUW2:NUX2"/>
    <mergeCell ref="NVC2:NVD2"/>
    <mergeCell ref="NSO2:NSP2"/>
    <mergeCell ref="NSU2:NSV2"/>
    <mergeCell ref="NTA2:NTB2"/>
    <mergeCell ref="NTG2:NTH2"/>
    <mergeCell ref="NTM2:NTN2"/>
    <mergeCell ref="NTS2:NTT2"/>
    <mergeCell ref="NRE2:NRF2"/>
    <mergeCell ref="NRK2:NRL2"/>
    <mergeCell ref="NRQ2:NRR2"/>
    <mergeCell ref="NRW2:NRX2"/>
    <mergeCell ref="NSC2:NSD2"/>
    <mergeCell ref="NSI2:NSJ2"/>
    <mergeCell ref="NPU2:NPV2"/>
    <mergeCell ref="NQA2:NQB2"/>
    <mergeCell ref="NQG2:NQH2"/>
    <mergeCell ref="NQM2:NQN2"/>
    <mergeCell ref="NQS2:NQT2"/>
    <mergeCell ref="NQY2:NQZ2"/>
    <mergeCell ref="NOK2:NOL2"/>
    <mergeCell ref="NOQ2:NOR2"/>
    <mergeCell ref="NOW2:NOX2"/>
    <mergeCell ref="NPC2:NPD2"/>
    <mergeCell ref="NPI2:NPJ2"/>
    <mergeCell ref="NPO2:NPP2"/>
    <mergeCell ref="NNA2:NNB2"/>
    <mergeCell ref="NNG2:NNH2"/>
    <mergeCell ref="NNM2:NNN2"/>
    <mergeCell ref="NNS2:NNT2"/>
    <mergeCell ref="NNY2:NNZ2"/>
    <mergeCell ref="NOE2:NOF2"/>
    <mergeCell ref="NLQ2:NLR2"/>
    <mergeCell ref="NLW2:NLX2"/>
    <mergeCell ref="NMC2:NMD2"/>
    <mergeCell ref="NMI2:NMJ2"/>
    <mergeCell ref="NMO2:NMP2"/>
    <mergeCell ref="NMU2:NMV2"/>
    <mergeCell ref="NKG2:NKH2"/>
    <mergeCell ref="NKM2:NKN2"/>
    <mergeCell ref="NKS2:NKT2"/>
    <mergeCell ref="NKY2:NKZ2"/>
    <mergeCell ref="NLE2:NLF2"/>
    <mergeCell ref="NLK2:NLL2"/>
    <mergeCell ref="NIW2:NIX2"/>
    <mergeCell ref="NJC2:NJD2"/>
    <mergeCell ref="NJI2:NJJ2"/>
    <mergeCell ref="NJO2:NJP2"/>
    <mergeCell ref="NJU2:NJV2"/>
    <mergeCell ref="NKA2:NKB2"/>
    <mergeCell ref="NHM2:NHN2"/>
    <mergeCell ref="NHS2:NHT2"/>
    <mergeCell ref="NHY2:NHZ2"/>
    <mergeCell ref="NIE2:NIF2"/>
    <mergeCell ref="NIK2:NIL2"/>
    <mergeCell ref="NIQ2:NIR2"/>
    <mergeCell ref="NGC2:NGD2"/>
    <mergeCell ref="NGI2:NGJ2"/>
    <mergeCell ref="NGO2:NGP2"/>
    <mergeCell ref="NGU2:NGV2"/>
    <mergeCell ref="NHA2:NHB2"/>
    <mergeCell ref="NHG2:NHH2"/>
    <mergeCell ref="NES2:NET2"/>
    <mergeCell ref="NEY2:NEZ2"/>
    <mergeCell ref="NFE2:NFF2"/>
    <mergeCell ref="NFK2:NFL2"/>
    <mergeCell ref="NFQ2:NFR2"/>
    <mergeCell ref="NFW2:NFX2"/>
    <mergeCell ref="NDI2:NDJ2"/>
    <mergeCell ref="NDO2:NDP2"/>
    <mergeCell ref="NDU2:NDV2"/>
    <mergeCell ref="NEA2:NEB2"/>
    <mergeCell ref="NEG2:NEH2"/>
    <mergeCell ref="NEM2:NEN2"/>
    <mergeCell ref="NBY2:NBZ2"/>
    <mergeCell ref="NCE2:NCF2"/>
    <mergeCell ref="NCK2:NCL2"/>
    <mergeCell ref="NCQ2:NCR2"/>
    <mergeCell ref="NCW2:NCX2"/>
    <mergeCell ref="NDC2:NDD2"/>
    <mergeCell ref="NAO2:NAP2"/>
    <mergeCell ref="NAU2:NAV2"/>
    <mergeCell ref="NBA2:NBB2"/>
    <mergeCell ref="NBG2:NBH2"/>
    <mergeCell ref="NBM2:NBN2"/>
    <mergeCell ref="NBS2:NBT2"/>
    <mergeCell ref="MZE2:MZF2"/>
    <mergeCell ref="MZK2:MZL2"/>
    <mergeCell ref="MZQ2:MZR2"/>
    <mergeCell ref="MZW2:MZX2"/>
    <mergeCell ref="NAC2:NAD2"/>
    <mergeCell ref="NAI2:NAJ2"/>
    <mergeCell ref="MXU2:MXV2"/>
    <mergeCell ref="MYA2:MYB2"/>
    <mergeCell ref="MYG2:MYH2"/>
    <mergeCell ref="MYM2:MYN2"/>
    <mergeCell ref="MYS2:MYT2"/>
    <mergeCell ref="MYY2:MYZ2"/>
    <mergeCell ref="MWK2:MWL2"/>
    <mergeCell ref="MWQ2:MWR2"/>
    <mergeCell ref="MWW2:MWX2"/>
    <mergeCell ref="MXC2:MXD2"/>
    <mergeCell ref="MXI2:MXJ2"/>
    <mergeCell ref="MXO2:MXP2"/>
    <mergeCell ref="MVA2:MVB2"/>
    <mergeCell ref="MVG2:MVH2"/>
    <mergeCell ref="MVM2:MVN2"/>
    <mergeCell ref="MVS2:MVT2"/>
    <mergeCell ref="MVY2:MVZ2"/>
    <mergeCell ref="MWE2:MWF2"/>
    <mergeCell ref="MTQ2:MTR2"/>
    <mergeCell ref="MTW2:MTX2"/>
    <mergeCell ref="MUC2:MUD2"/>
    <mergeCell ref="MUI2:MUJ2"/>
    <mergeCell ref="MUO2:MUP2"/>
    <mergeCell ref="MUU2:MUV2"/>
    <mergeCell ref="MSG2:MSH2"/>
    <mergeCell ref="MSM2:MSN2"/>
    <mergeCell ref="MSS2:MST2"/>
    <mergeCell ref="MSY2:MSZ2"/>
    <mergeCell ref="MTE2:MTF2"/>
    <mergeCell ref="MTK2:MTL2"/>
    <mergeCell ref="MQW2:MQX2"/>
    <mergeCell ref="MRC2:MRD2"/>
    <mergeCell ref="MRI2:MRJ2"/>
    <mergeCell ref="MRO2:MRP2"/>
    <mergeCell ref="MRU2:MRV2"/>
    <mergeCell ref="MSA2:MSB2"/>
    <mergeCell ref="MPM2:MPN2"/>
    <mergeCell ref="MPS2:MPT2"/>
    <mergeCell ref="MPY2:MPZ2"/>
    <mergeCell ref="MQE2:MQF2"/>
    <mergeCell ref="MQK2:MQL2"/>
    <mergeCell ref="MQQ2:MQR2"/>
    <mergeCell ref="MOC2:MOD2"/>
    <mergeCell ref="MOI2:MOJ2"/>
    <mergeCell ref="MOO2:MOP2"/>
    <mergeCell ref="MOU2:MOV2"/>
    <mergeCell ref="MPA2:MPB2"/>
    <mergeCell ref="MPG2:MPH2"/>
    <mergeCell ref="MMS2:MMT2"/>
    <mergeCell ref="MMY2:MMZ2"/>
    <mergeCell ref="MNE2:MNF2"/>
    <mergeCell ref="MNK2:MNL2"/>
    <mergeCell ref="MNQ2:MNR2"/>
    <mergeCell ref="MNW2:MNX2"/>
    <mergeCell ref="MLI2:MLJ2"/>
    <mergeCell ref="MLO2:MLP2"/>
    <mergeCell ref="MLU2:MLV2"/>
    <mergeCell ref="MMA2:MMB2"/>
    <mergeCell ref="MMG2:MMH2"/>
    <mergeCell ref="MMM2:MMN2"/>
    <mergeCell ref="MJY2:MJZ2"/>
    <mergeCell ref="MKE2:MKF2"/>
    <mergeCell ref="MKK2:MKL2"/>
    <mergeCell ref="MKQ2:MKR2"/>
    <mergeCell ref="MKW2:MKX2"/>
    <mergeCell ref="MLC2:MLD2"/>
    <mergeCell ref="MIO2:MIP2"/>
    <mergeCell ref="MIU2:MIV2"/>
    <mergeCell ref="MJA2:MJB2"/>
    <mergeCell ref="MJG2:MJH2"/>
    <mergeCell ref="MJM2:MJN2"/>
    <mergeCell ref="MJS2:MJT2"/>
    <mergeCell ref="MHE2:MHF2"/>
    <mergeCell ref="MHK2:MHL2"/>
    <mergeCell ref="MHQ2:MHR2"/>
    <mergeCell ref="MHW2:MHX2"/>
    <mergeCell ref="MIC2:MID2"/>
    <mergeCell ref="MII2:MIJ2"/>
    <mergeCell ref="MFU2:MFV2"/>
    <mergeCell ref="MGA2:MGB2"/>
    <mergeCell ref="MGG2:MGH2"/>
    <mergeCell ref="MGM2:MGN2"/>
    <mergeCell ref="MGS2:MGT2"/>
    <mergeCell ref="MGY2:MGZ2"/>
    <mergeCell ref="MEK2:MEL2"/>
    <mergeCell ref="MEQ2:MER2"/>
    <mergeCell ref="MEW2:MEX2"/>
    <mergeCell ref="MFC2:MFD2"/>
    <mergeCell ref="MFI2:MFJ2"/>
    <mergeCell ref="MFO2:MFP2"/>
    <mergeCell ref="MDA2:MDB2"/>
    <mergeCell ref="MDG2:MDH2"/>
    <mergeCell ref="MDM2:MDN2"/>
    <mergeCell ref="MDS2:MDT2"/>
    <mergeCell ref="MDY2:MDZ2"/>
    <mergeCell ref="MEE2:MEF2"/>
    <mergeCell ref="MBQ2:MBR2"/>
    <mergeCell ref="MBW2:MBX2"/>
    <mergeCell ref="MCC2:MCD2"/>
    <mergeCell ref="MCI2:MCJ2"/>
    <mergeCell ref="MCO2:MCP2"/>
    <mergeCell ref="MCU2:MCV2"/>
    <mergeCell ref="MAG2:MAH2"/>
    <mergeCell ref="MAM2:MAN2"/>
    <mergeCell ref="MAS2:MAT2"/>
    <mergeCell ref="MAY2:MAZ2"/>
    <mergeCell ref="MBE2:MBF2"/>
    <mergeCell ref="MBK2:MBL2"/>
    <mergeCell ref="LYW2:LYX2"/>
    <mergeCell ref="LZC2:LZD2"/>
    <mergeCell ref="LZI2:LZJ2"/>
    <mergeCell ref="LZO2:LZP2"/>
    <mergeCell ref="LZU2:LZV2"/>
    <mergeCell ref="MAA2:MAB2"/>
    <mergeCell ref="LXM2:LXN2"/>
    <mergeCell ref="LXS2:LXT2"/>
    <mergeCell ref="LXY2:LXZ2"/>
    <mergeCell ref="LYE2:LYF2"/>
    <mergeCell ref="LYK2:LYL2"/>
    <mergeCell ref="LYQ2:LYR2"/>
    <mergeCell ref="LWC2:LWD2"/>
    <mergeCell ref="LWI2:LWJ2"/>
    <mergeCell ref="LWO2:LWP2"/>
    <mergeCell ref="LWU2:LWV2"/>
    <mergeCell ref="LXA2:LXB2"/>
    <mergeCell ref="LXG2:LXH2"/>
    <mergeCell ref="LUS2:LUT2"/>
    <mergeCell ref="LUY2:LUZ2"/>
    <mergeCell ref="LVE2:LVF2"/>
    <mergeCell ref="LVK2:LVL2"/>
    <mergeCell ref="LVQ2:LVR2"/>
    <mergeCell ref="LVW2:LVX2"/>
    <mergeCell ref="LTI2:LTJ2"/>
    <mergeCell ref="LTO2:LTP2"/>
    <mergeCell ref="LTU2:LTV2"/>
    <mergeCell ref="LUA2:LUB2"/>
    <mergeCell ref="LUG2:LUH2"/>
    <mergeCell ref="LUM2:LUN2"/>
    <mergeCell ref="LRY2:LRZ2"/>
    <mergeCell ref="LSE2:LSF2"/>
    <mergeCell ref="LSK2:LSL2"/>
    <mergeCell ref="LSQ2:LSR2"/>
    <mergeCell ref="LSW2:LSX2"/>
    <mergeCell ref="LTC2:LTD2"/>
    <mergeCell ref="LQO2:LQP2"/>
    <mergeCell ref="LQU2:LQV2"/>
    <mergeCell ref="LRA2:LRB2"/>
    <mergeCell ref="LRG2:LRH2"/>
    <mergeCell ref="LRM2:LRN2"/>
    <mergeCell ref="LRS2:LRT2"/>
    <mergeCell ref="LPE2:LPF2"/>
    <mergeCell ref="LPK2:LPL2"/>
    <mergeCell ref="LPQ2:LPR2"/>
    <mergeCell ref="LPW2:LPX2"/>
    <mergeCell ref="LQC2:LQD2"/>
    <mergeCell ref="LQI2:LQJ2"/>
    <mergeCell ref="LNU2:LNV2"/>
    <mergeCell ref="LOA2:LOB2"/>
    <mergeCell ref="LOG2:LOH2"/>
    <mergeCell ref="LOM2:LON2"/>
    <mergeCell ref="LOS2:LOT2"/>
    <mergeCell ref="LOY2:LOZ2"/>
    <mergeCell ref="LMK2:LML2"/>
    <mergeCell ref="LMQ2:LMR2"/>
    <mergeCell ref="LMW2:LMX2"/>
    <mergeCell ref="LNC2:LND2"/>
    <mergeCell ref="LNI2:LNJ2"/>
    <mergeCell ref="LNO2:LNP2"/>
    <mergeCell ref="LLA2:LLB2"/>
    <mergeCell ref="LLG2:LLH2"/>
    <mergeCell ref="LLM2:LLN2"/>
    <mergeCell ref="LLS2:LLT2"/>
    <mergeCell ref="LLY2:LLZ2"/>
    <mergeCell ref="LME2:LMF2"/>
    <mergeCell ref="LJQ2:LJR2"/>
    <mergeCell ref="LJW2:LJX2"/>
    <mergeCell ref="LKC2:LKD2"/>
    <mergeCell ref="LKI2:LKJ2"/>
    <mergeCell ref="LKO2:LKP2"/>
    <mergeCell ref="LKU2:LKV2"/>
    <mergeCell ref="LIG2:LIH2"/>
    <mergeCell ref="LIM2:LIN2"/>
    <mergeCell ref="LIS2:LIT2"/>
    <mergeCell ref="LIY2:LIZ2"/>
    <mergeCell ref="LJE2:LJF2"/>
    <mergeCell ref="LJK2:LJL2"/>
    <mergeCell ref="LGW2:LGX2"/>
    <mergeCell ref="LHC2:LHD2"/>
    <mergeCell ref="LHI2:LHJ2"/>
    <mergeCell ref="LHO2:LHP2"/>
    <mergeCell ref="LHU2:LHV2"/>
    <mergeCell ref="LIA2:LIB2"/>
    <mergeCell ref="LFM2:LFN2"/>
    <mergeCell ref="LFS2:LFT2"/>
    <mergeCell ref="LFY2:LFZ2"/>
    <mergeCell ref="LGE2:LGF2"/>
    <mergeCell ref="LGK2:LGL2"/>
    <mergeCell ref="LGQ2:LGR2"/>
    <mergeCell ref="LEC2:LED2"/>
    <mergeCell ref="LEI2:LEJ2"/>
    <mergeCell ref="LEO2:LEP2"/>
    <mergeCell ref="LEU2:LEV2"/>
    <mergeCell ref="LFA2:LFB2"/>
    <mergeCell ref="LFG2:LFH2"/>
    <mergeCell ref="LCS2:LCT2"/>
    <mergeCell ref="LCY2:LCZ2"/>
    <mergeCell ref="LDE2:LDF2"/>
    <mergeCell ref="LDK2:LDL2"/>
    <mergeCell ref="LDQ2:LDR2"/>
    <mergeCell ref="LDW2:LDX2"/>
    <mergeCell ref="LBI2:LBJ2"/>
    <mergeCell ref="LBO2:LBP2"/>
    <mergeCell ref="LBU2:LBV2"/>
    <mergeCell ref="LCA2:LCB2"/>
    <mergeCell ref="LCG2:LCH2"/>
    <mergeCell ref="LCM2:LCN2"/>
    <mergeCell ref="KZY2:KZZ2"/>
    <mergeCell ref="LAE2:LAF2"/>
    <mergeCell ref="LAK2:LAL2"/>
    <mergeCell ref="LAQ2:LAR2"/>
    <mergeCell ref="LAW2:LAX2"/>
    <mergeCell ref="LBC2:LBD2"/>
    <mergeCell ref="KYO2:KYP2"/>
    <mergeCell ref="KYU2:KYV2"/>
    <mergeCell ref="KZA2:KZB2"/>
    <mergeCell ref="KZG2:KZH2"/>
    <mergeCell ref="KZM2:KZN2"/>
    <mergeCell ref="KZS2:KZT2"/>
    <mergeCell ref="KXE2:KXF2"/>
    <mergeCell ref="KXK2:KXL2"/>
    <mergeCell ref="KXQ2:KXR2"/>
    <mergeCell ref="KXW2:KXX2"/>
    <mergeCell ref="KYC2:KYD2"/>
    <mergeCell ref="KYI2:KYJ2"/>
    <mergeCell ref="KVU2:KVV2"/>
    <mergeCell ref="KWA2:KWB2"/>
    <mergeCell ref="KWG2:KWH2"/>
    <mergeCell ref="KWM2:KWN2"/>
    <mergeCell ref="KWS2:KWT2"/>
    <mergeCell ref="KWY2:KWZ2"/>
    <mergeCell ref="KUK2:KUL2"/>
    <mergeCell ref="KUQ2:KUR2"/>
    <mergeCell ref="KUW2:KUX2"/>
    <mergeCell ref="KVC2:KVD2"/>
    <mergeCell ref="KVI2:KVJ2"/>
    <mergeCell ref="KVO2:KVP2"/>
    <mergeCell ref="KTA2:KTB2"/>
    <mergeCell ref="KTG2:KTH2"/>
    <mergeCell ref="KTM2:KTN2"/>
    <mergeCell ref="KTS2:KTT2"/>
    <mergeCell ref="KTY2:KTZ2"/>
    <mergeCell ref="KUE2:KUF2"/>
    <mergeCell ref="KRQ2:KRR2"/>
    <mergeCell ref="KRW2:KRX2"/>
    <mergeCell ref="KSC2:KSD2"/>
    <mergeCell ref="KSI2:KSJ2"/>
    <mergeCell ref="KSO2:KSP2"/>
    <mergeCell ref="KSU2:KSV2"/>
    <mergeCell ref="KQG2:KQH2"/>
    <mergeCell ref="KQM2:KQN2"/>
    <mergeCell ref="KQS2:KQT2"/>
    <mergeCell ref="KQY2:KQZ2"/>
    <mergeCell ref="KRE2:KRF2"/>
    <mergeCell ref="KRK2:KRL2"/>
    <mergeCell ref="KOW2:KOX2"/>
    <mergeCell ref="KPC2:KPD2"/>
    <mergeCell ref="KPI2:KPJ2"/>
    <mergeCell ref="KPO2:KPP2"/>
    <mergeCell ref="KPU2:KPV2"/>
    <mergeCell ref="KQA2:KQB2"/>
    <mergeCell ref="KNM2:KNN2"/>
    <mergeCell ref="KNS2:KNT2"/>
    <mergeCell ref="KNY2:KNZ2"/>
    <mergeCell ref="KOE2:KOF2"/>
    <mergeCell ref="KOK2:KOL2"/>
    <mergeCell ref="KOQ2:KOR2"/>
    <mergeCell ref="KMC2:KMD2"/>
    <mergeCell ref="KMI2:KMJ2"/>
    <mergeCell ref="KMO2:KMP2"/>
    <mergeCell ref="KMU2:KMV2"/>
    <mergeCell ref="KNA2:KNB2"/>
    <mergeCell ref="KNG2:KNH2"/>
    <mergeCell ref="KKS2:KKT2"/>
    <mergeCell ref="KKY2:KKZ2"/>
    <mergeCell ref="KLE2:KLF2"/>
    <mergeCell ref="KLK2:KLL2"/>
    <mergeCell ref="KLQ2:KLR2"/>
    <mergeCell ref="KLW2:KLX2"/>
    <mergeCell ref="KJI2:KJJ2"/>
    <mergeCell ref="KJO2:KJP2"/>
    <mergeCell ref="KJU2:KJV2"/>
    <mergeCell ref="KKA2:KKB2"/>
    <mergeCell ref="KKG2:KKH2"/>
    <mergeCell ref="KKM2:KKN2"/>
    <mergeCell ref="KHY2:KHZ2"/>
    <mergeCell ref="KIE2:KIF2"/>
    <mergeCell ref="KIK2:KIL2"/>
    <mergeCell ref="KIQ2:KIR2"/>
    <mergeCell ref="KIW2:KIX2"/>
    <mergeCell ref="KJC2:KJD2"/>
    <mergeCell ref="KGO2:KGP2"/>
    <mergeCell ref="KGU2:KGV2"/>
    <mergeCell ref="KHA2:KHB2"/>
    <mergeCell ref="KHG2:KHH2"/>
    <mergeCell ref="KHM2:KHN2"/>
    <mergeCell ref="KHS2:KHT2"/>
    <mergeCell ref="KFE2:KFF2"/>
    <mergeCell ref="KFK2:KFL2"/>
    <mergeCell ref="KFQ2:KFR2"/>
    <mergeCell ref="KFW2:KFX2"/>
    <mergeCell ref="KGC2:KGD2"/>
    <mergeCell ref="KGI2:KGJ2"/>
    <mergeCell ref="KDU2:KDV2"/>
    <mergeCell ref="KEA2:KEB2"/>
    <mergeCell ref="KEG2:KEH2"/>
    <mergeCell ref="KEM2:KEN2"/>
    <mergeCell ref="KES2:KET2"/>
    <mergeCell ref="KEY2:KEZ2"/>
    <mergeCell ref="KCK2:KCL2"/>
    <mergeCell ref="KCQ2:KCR2"/>
    <mergeCell ref="KCW2:KCX2"/>
    <mergeCell ref="KDC2:KDD2"/>
    <mergeCell ref="KDI2:KDJ2"/>
    <mergeCell ref="KDO2:KDP2"/>
    <mergeCell ref="KBA2:KBB2"/>
    <mergeCell ref="KBG2:KBH2"/>
    <mergeCell ref="KBM2:KBN2"/>
    <mergeCell ref="KBS2:KBT2"/>
    <mergeCell ref="KBY2:KBZ2"/>
    <mergeCell ref="KCE2:KCF2"/>
    <mergeCell ref="JZQ2:JZR2"/>
    <mergeCell ref="JZW2:JZX2"/>
    <mergeCell ref="KAC2:KAD2"/>
    <mergeCell ref="KAI2:KAJ2"/>
    <mergeCell ref="KAO2:KAP2"/>
    <mergeCell ref="KAU2:KAV2"/>
    <mergeCell ref="JYG2:JYH2"/>
    <mergeCell ref="JYM2:JYN2"/>
    <mergeCell ref="JYS2:JYT2"/>
    <mergeCell ref="JYY2:JYZ2"/>
    <mergeCell ref="JZE2:JZF2"/>
    <mergeCell ref="JZK2:JZL2"/>
    <mergeCell ref="JWW2:JWX2"/>
    <mergeCell ref="JXC2:JXD2"/>
    <mergeCell ref="JXI2:JXJ2"/>
    <mergeCell ref="JXO2:JXP2"/>
    <mergeCell ref="JXU2:JXV2"/>
    <mergeCell ref="JYA2:JYB2"/>
    <mergeCell ref="JVM2:JVN2"/>
    <mergeCell ref="JVS2:JVT2"/>
    <mergeCell ref="JVY2:JVZ2"/>
    <mergeCell ref="JWE2:JWF2"/>
    <mergeCell ref="JWK2:JWL2"/>
    <mergeCell ref="JWQ2:JWR2"/>
    <mergeCell ref="JUC2:JUD2"/>
    <mergeCell ref="JUI2:JUJ2"/>
    <mergeCell ref="JUO2:JUP2"/>
    <mergeCell ref="JUU2:JUV2"/>
    <mergeCell ref="JVA2:JVB2"/>
    <mergeCell ref="JVG2:JVH2"/>
    <mergeCell ref="JSS2:JST2"/>
    <mergeCell ref="JSY2:JSZ2"/>
    <mergeCell ref="JTE2:JTF2"/>
    <mergeCell ref="JTK2:JTL2"/>
    <mergeCell ref="JTQ2:JTR2"/>
    <mergeCell ref="JTW2:JTX2"/>
    <mergeCell ref="JRI2:JRJ2"/>
    <mergeCell ref="JRO2:JRP2"/>
    <mergeCell ref="JRU2:JRV2"/>
    <mergeCell ref="JSA2:JSB2"/>
    <mergeCell ref="JSG2:JSH2"/>
    <mergeCell ref="JSM2:JSN2"/>
    <mergeCell ref="JPY2:JPZ2"/>
    <mergeCell ref="JQE2:JQF2"/>
    <mergeCell ref="JQK2:JQL2"/>
    <mergeCell ref="JQQ2:JQR2"/>
    <mergeCell ref="JQW2:JQX2"/>
    <mergeCell ref="JRC2:JRD2"/>
    <mergeCell ref="JOO2:JOP2"/>
    <mergeCell ref="JOU2:JOV2"/>
    <mergeCell ref="JPA2:JPB2"/>
    <mergeCell ref="JPG2:JPH2"/>
    <mergeCell ref="JPM2:JPN2"/>
    <mergeCell ref="JPS2:JPT2"/>
    <mergeCell ref="JNE2:JNF2"/>
    <mergeCell ref="JNK2:JNL2"/>
    <mergeCell ref="JNQ2:JNR2"/>
    <mergeCell ref="JNW2:JNX2"/>
    <mergeCell ref="JOC2:JOD2"/>
    <mergeCell ref="JOI2:JOJ2"/>
    <mergeCell ref="JLU2:JLV2"/>
    <mergeCell ref="JMA2:JMB2"/>
    <mergeCell ref="JMG2:JMH2"/>
    <mergeCell ref="JMM2:JMN2"/>
    <mergeCell ref="JMS2:JMT2"/>
    <mergeCell ref="JMY2:JMZ2"/>
    <mergeCell ref="JKK2:JKL2"/>
    <mergeCell ref="JKQ2:JKR2"/>
    <mergeCell ref="JKW2:JKX2"/>
    <mergeCell ref="JLC2:JLD2"/>
    <mergeCell ref="JLI2:JLJ2"/>
    <mergeCell ref="JLO2:JLP2"/>
    <mergeCell ref="JJA2:JJB2"/>
    <mergeCell ref="JJG2:JJH2"/>
    <mergeCell ref="JJM2:JJN2"/>
    <mergeCell ref="JJS2:JJT2"/>
    <mergeCell ref="JJY2:JJZ2"/>
    <mergeCell ref="JKE2:JKF2"/>
    <mergeCell ref="JHQ2:JHR2"/>
    <mergeCell ref="JHW2:JHX2"/>
    <mergeCell ref="JIC2:JID2"/>
    <mergeCell ref="JII2:JIJ2"/>
    <mergeCell ref="JIO2:JIP2"/>
    <mergeCell ref="JIU2:JIV2"/>
    <mergeCell ref="JGG2:JGH2"/>
    <mergeCell ref="JGM2:JGN2"/>
    <mergeCell ref="JGS2:JGT2"/>
    <mergeCell ref="JGY2:JGZ2"/>
    <mergeCell ref="JHE2:JHF2"/>
    <mergeCell ref="JHK2:JHL2"/>
    <mergeCell ref="JEW2:JEX2"/>
    <mergeCell ref="JFC2:JFD2"/>
    <mergeCell ref="JFI2:JFJ2"/>
    <mergeCell ref="JFO2:JFP2"/>
    <mergeCell ref="JFU2:JFV2"/>
    <mergeCell ref="JGA2:JGB2"/>
    <mergeCell ref="JDM2:JDN2"/>
    <mergeCell ref="JDS2:JDT2"/>
    <mergeCell ref="JDY2:JDZ2"/>
    <mergeCell ref="JEE2:JEF2"/>
    <mergeCell ref="JEK2:JEL2"/>
    <mergeCell ref="JEQ2:JER2"/>
    <mergeCell ref="JCC2:JCD2"/>
    <mergeCell ref="JCI2:JCJ2"/>
    <mergeCell ref="JCO2:JCP2"/>
    <mergeCell ref="JCU2:JCV2"/>
    <mergeCell ref="JDA2:JDB2"/>
    <mergeCell ref="JDG2:JDH2"/>
    <mergeCell ref="JAS2:JAT2"/>
    <mergeCell ref="JAY2:JAZ2"/>
    <mergeCell ref="JBE2:JBF2"/>
    <mergeCell ref="JBK2:JBL2"/>
    <mergeCell ref="JBQ2:JBR2"/>
    <mergeCell ref="JBW2:JBX2"/>
    <mergeCell ref="IZI2:IZJ2"/>
    <mergeCell ref="IZO2:IZP2"/>
    <mergeCell ref="IZU2:IZV2"/>
    <mergeCell ref="JAA2:JAB2"/>
    <mergeCell ref="JAG2:JAH2"/>
    <mergeCell ref="JAM2:JAN2"/>
    <mergeCell ref="IXY2:IXZ2"/>
    <mergeCell ref="IYE2:IYF2"/>
    <mergeCell ref="IYK2:IYL2"/>
    <mergeCell ref="IYQ2:IYR2"/>
    <mergeCell ref="IYW2:IYX2"/>
    <mergeCell ref="IZC2:IZD2"/>
    <mergeCell ref="IWO2:IWP2"/>
    <mergeCell ref="IWU2:IWV2"/>
    <mergeCell ref="IXA2:IXB2"/>
    <mergeCell ref="IXG2:IXH2"/>
    <mergeCell ref="IXM2:IXN2"/>
    <mergeCell ref="IXS2:IXT2"/>
    <mergeCell ref="IVE2:IVF2"/>
    <mergeCell ref="IVK2:IVL2"/>
    <mergeCell ref="IVQ2:IVR2"/>
    <mergeCell ref="IVW2:IVX2"/>
    <mergeCell ref="IWC2:IWD2"/>
    <mergeCell ref="IWI2:IWJ2"/>
    <mergeCell ref="ITU2:ITV2"/>
    <mergeCell ref="IUA2:IUB2"/>
    <mergeCell ref="IUG2:IUH2"/>
    <mergeCell ref="IUM2:IUN2"/>
    <mergeCell ref="IUS2:IUT2"/>
    <mergeCell ref="IUY2:IUZ2"/>
    <mergeCell ref="ISK2:ISL2"/>
    <mergeCell ref="ISQ2:ISR2"/>
    <mergeCell ref="ISW2:ISX2"/>
    <mergeCell ref="ITC2:ITD2"/>
    <mergeCell ref="ITI2:ITJ2"/>
    <mergeCell ref="ITO2:ITP2"/>
    <mergeCell ref="IRA2:IRB2"/>
    <mergeCell ref="IRG2:IRH2"/>
    <mergeCell ref="IRM2:IRN2"/>
    <mergeCell ref="IRS2:IRT2"/>
    <mergeCell ref="IRY2:IRZ2"/>
    <mergeCell ref="ISE2:ISF2"/>
    <mergeCell ref="IPQ2:IPR2"/>
    <mergeCell ref="IPW2:IPX2"/>
    <mergeCell ref="IQC2:IQD2"/>
    <mergeCell ref="IQI2:IQJ2"/>
    <mergeCell ref="IQO2:IQP2"/>
    <mergeCell ref="IQU2:IQV2"/>
    <mergeCell ref="IOG2:IOH2"/>
    <mergeCell ref="IOM2:ION2"/>
    <mergeCell ref="IOS2:IOT2"/>
    <mergeCell ref="IOY2:IOZ2"/>
    <mergeCell ref="IPE2:IPF2"/>
    <mergeCell ref="IPK2:IPL2"/>
    <mergeCell ref="IMW2:IMX2"/>
    <mergeCell ref="INC2:IND2"/>
    <mergeCell ref="INI2:INJ2"/>
    <mergeCell ref="INO2:INP2"/>
    <mergeCell ref="INU2:INV2"/>
    <mergeCell ref="IOA2:IOB2"/>
    <mergeCell ref="ILM2:ILN2"/>
    <mergeCell ref="ILS2:ILT2"/>
    <mergeCell ref="ILY2:ILZ2"/>
    <mergeCell ref="IME2:IMF2"/>
    <mergeCell ref="IMK2:IML2"/>
    <mergeCell ref="IMQ2:IMR2"/>
    <mergeCell ref="IKC2:IKD2"/>
    <mergeCell ref="IKI2:IKJ2"/>
    <mergeCell ref="IKO2:IKP2"/>
    <mergeCell ref="IKU2:IKV2"/>
    <mergeCell ref="ILA2:ILB2"/>
    <mergeCell ref="ILG2:ILH2"/>
    <mergeCell ref="IIS2:IIT2"/>
    <mergeCell ref="IIY2:IIZ2"/>
    <mergeCell ref="IJE2:IJF2"/>
    <mergeCell ref="IJK2:IJL2"/>
    <mergeCell ref="IJQ2:IJR2"/>
    <mergeCell ref="IJW2:IJX2"/>
    <mergeCell ref="IHI2:IHJ2"/>
    <mergeCell ref="IHO2:IHP2"/>
    <mergeCell ref="IHU2:IHV2"/>
    <mergeCell ref="IIA2:IIB2"/>
    <mergeCell ref="IIG2:IIH2"/>
    <mergeCell ref="IIM2:IIN2"/>
    <mergeCell ref="IFY2:IFZ2"/>
    <mergeCell ref="IGE2:IGF2"/>
    <mergeCell ref="IGK2:IGL2"/>
    <mergeCell ref="IGQ2:IGR2"/>
    <mergeCell ref="IGW2:IGX2"/>
    <mergeCell ref="IHC2:IHD2"/>
    <mergeCell ref="IEO2:IEP2"/>
    <mergeCell ref="IEU2:IEV2"/>
    <mergeCell ref="IFA2:IFB2"/>
    <mergeCell ref="IFG2:IFH2"/>
    <mergeCell ref="IFM2:IFN2"/>
    <mergeCell ref="IFS2:IFT2"/>
    <mergeCell ref="IDE2:IDF2"/>
    <mergeCell ref="IDK2:IDL2"/>
    <mergeCell ref="IDQ2:IDR2"/>
    <mergeCell ref="IDW2:IDX2"/>
    <mergeCell ref="IEC2:IED2"/>
    <mergeCell ref="IEI2:IEJ2"/>
    <mergeCell ref="IBU2:IBV2"/>
    <mergeCell ref="ICA2:ICB2"/>
    <mergeCell ref="ICG2:ICH2"/>
    <mergeCell ref="ICM2:ICN2"/>
    <mergeCell ref="ICS2:ICT2"/>
    <mergeCell ref="ICY2:ICZ2"/>
    <mergeCell ref="IAK2:IAL2"/>
    <mergeCell ref="IAQ2:IAR2"/>
    <mergeCell ref="IAW2:IAX2"/>
    <mergeCell ref="IBC2:IBD2"/>
    <mergeCell ref="IBI2:IBJ2"/>
    <mergeCell ref="IBO2:IBP2"/>
    <mergeCell ref="HZA2:HZB2"/>
    <mergeCell ref="HZG2:HZH2"/>
    <mergeCell ref="HZM2:HZN2"/>
    <mergeCell ref="HZS2:HZT2"/>
    <mergeCell ref="HZY2:HZZ2"/>
    <mergeCell ref="IAE2:IAF2"/>
    <mergeCell ref="HXQ2:HXR2"/>
    <mergeCell ref="HXW2:HXX2"/>
    <mergeCell ref="HYC2:HYD2"/>
    <mergeCell ref="HYI2:HYJ2"/>
    <mergeCell ref="HYO2:HYP2"/>
    <mergeCell ref="HYU2:HYV2"/>
    <mergeCell ref="HWG2:HWH2"/>
    <mergeCell ref="HWM2:HWN2"/>
    <mergeCell ref="HWS2:HWT2"/>
    <mergeCell ref="HWY2:HWZ2"/>
    <mergeCell ref="HXE2:HXF2"/>
    <mergeCell ref="HXK2:HXL2"/>
    <mergeCell ref="HUW2:HUX2"/>
    <mergeCell ref="HVC2:HVD2"/>
    <mergeCell ref="HVI2:HVJ2"/>
    <mergeCell ref="HVO2:HVP2"/>
    <mergeCell ref="HVU2:HVV2"/>
    <mergeCell ref="HWA2:HWB2"/>
    <mergeCell ref="HTM2:HTN2"/>
    <mergeCell ref="HTS2:HTT2"/>
    <mergeCell ref="HTY2:HTZ2"/>
    <mergeCell ref="HUE2:HUF2"/>
    <mergeCell ref="HUK2:HUL2"/>
    <mergeCell ref="HUQ2:HUR2"/>
    <mergeCell ref="HSC2:HSD2"/>
    <mergeCell ref="HSI2:HSJ2"/>
    <mergeCell ref="HSO2:HSP2"/>
    <mergeCell ref="HSU2:HSV2"/>
    <mergeCell ref="HTA2:HTB2"/>
    <mergeCell ref="HTG2:HTH2"/>
    <mergeCell ref="HQS2:HQT2"/>
    <mergeCell ref="HQY2:HQZ2"/>
    <mergeCell ref="HRE2:HRF2"/>
    <mergeCell ref="HRK2:HRL2"/>
    <mergeCell ref="HRQ2:HRR2"/>
    <mergeCell ref="HRW2:HRX2"/>
    <mergeCell ref="HPI2:HPJ2"/>
    <mergeCell ref="HPO2:HPP2"/>
    <mergeCell ref="HPU2:HPV2"/>
    <mergeCell ref="HQA2:HQB2"/>
    <mergeCell ref="HQG2:HQH2"/>
    <mergeCell ref="HQM2:HQN2"/>
    <mergeCell ref="HNY2:HNZ2"/>
    <mergeCell ref="HOE2:HOF2"/>
    <mergeCell ref="HOK2:HOL2"/>
    <mergeCell ref="HOQ2:HOR2"/>
    <mergeCell ref="HOW2:HOX2"/>
    <mergeCell ref="HPC2:HPD2"/>
    <mergeCell ref="HMO2:HMP2"/>
    <mergeCell ref="HMU2:HMV2"/>
    <mergeCell ref="HNA2:HNB2"/>
    <mergeCell ref="HNG2:HNH2"/>
    <mergeCell ref="HNM2:HNN2"/>
    <mergeCell ref="HNS2:HNT2"/>
    <mergeCell ref="HLE2:HLF2"/>
    <mergeCell ref="HLK2:HLL2"/>
    <mergeCell ref="HLQ2:HLR2"/>
    <mergeCell ref="HLW2:HLX2"/>
    <mergeCell ref="HMC2:HMD2"/>
    <mergeCell ref="HMI2:HMJ2"/>
    <mergeCell ref="HJU2:HJV2"/>
    <mergeCell ref="HKA2:HKB2"/>
    <mergeCell ref="HKG2:HKH2"/>
    <mergeCell ref="HKM2:HKN2"/>
    <mergeCell ref="HKS2:HKT2"/>
    <mergeCell ref="HKY2:HKZ2"/>
    <mergeCell ref="HIK2:HIL2"/>
    <mergeCell ref="HIQ2:HIR2"/>
    <mergeCell ref="HIW2:HIX2"/>
    <mergeCell ref="HJC2:HJD2"/>
    <mergeCell ref="HJI2:HJJ2"/>
    <mergeCell ref="HJO2:HJP2"/>
    <mergeCell ref="HHA2:HHB2"/>
    <mergeCell ref="HHG2:HHH2"/>
    <mergeCell ref="HHM2:HHN2"/>
    <mergeCell ref="HHS2:HHT2"/>
    <mergeCell ref="HHY2:HHZ2"/>
    <mergeCell ref="HIE2:HIF2"/>
    <mergeCell ref="HFQ2:HFR2"/>
    <mergeCell ref="HFW2:HFX2"/>
    <mergeCell ref="HGC2:HGD2"/>
    <mergeCell ref="HGI2:HGJ2"/>
    <mergeCell ref="HGO2:HGP2"/>
    <mergeCell ref="HGU2:HGV2"/>
    <mergeCell ref="HEG2:HEH2"/>
    <mergeCell ref="HEM2:HEN2"/>
    <mergeCell ref="HES2:HET2"/>
    <mergeCell ref="HEY2:HEZ2"/>
    <mergeCell ref="HFE2:HFF2"/>
    <mergeCell ref="HFK2:HFL2"/>
    <mergeCell ref="HCW2:HCX2"/>
    <mergeCell ref="HDC2:HDD2"/>
    <mergeCell ref="HDI2:HDJ2"/>
    <mergeCell ref="HDO2:HDP2"/>
    <mergeCell ref="HDU2:HDV2"/>
    <mergeCell ref="HEA2:HEB2"/>
    <mergeCell ref="HBM2:HBN2"/>
    <mergeCell ref="HBS2:HBT2"/>
    <mergeCell ref="HBY2:HBZ2"/>
    <mergeCell ref="HCE2:HCF2"/>
    <mergeCell ref="HCK2:HCL2"/>
    <mergeCell ref="HCQ2:HCR2"/>
    <mergeCell ref="HAC2:HAD2"/>
    <mergeCell ref="HAI2:HAJ2"/>
    <mergeCell ref="HAO2:HAP2"/>
    <mergeCell ref="HAU2:HAV2"/>
    <mergeCell ref="HBA2:HBB2"/>
    <mergeCell ref="HBG2:HBH2"/>
    <mergeCell ref="GYS2:GYT2"/>
    <mergeCell ref="GYY2:GYZ2"/>
    <mergeCell ref="GZE2:GZF2"/>
    <mergeCell ref="GZK2:GZL2"/>
    <mergeCell ref="GZQ2:GZR2"/>
    <mergeCell ref="GZW2:GZX2"/>
    <mergeCell ref="GXI2:GXJ2"/>
    <mergeCell ref="GXO2:GXP2"/>
    <mergeCell ref="GXU2:GXV2"/>
    <mergeCell ref="GYA2:GYB2"/>
    <mergeCell ref="GYG2:GYH2"/>
    <mergeCell ref="GYM2:GYN2"/>
    <mergeCell ref="GVY2:GVZ2"/>
    <mergeCell ref="GWE2:GWF2"/>
    <mergeCell ref="GWK2:GWL2"/>
    <mergeCell ref="GWQ2:GWR2"/>
    <mergeCell ref="GWW2:GWX2"/>
    <mergeCell ref="GXC2:GXD2"/>
    <mergeCell ref="GUO2:GUP2"/>
    <mergeCell ref="GUU2:GUV2"/>
    <mergeCell ref="GVA2:GVB2"/>
    <mergeCell ref="GVG2:GVH2"/>
    <mergeCell ref="GVM2:GVN2"/>
    <mergeCell ref="GVS2:GVT2"/>
    <mergeCell ref="GTE2:GTF2"/>
    <mergeCell ref="GTK2:GTL2"/>
    <mergeCell ref="GTQ2:GTR2"/>
    <mergeCell ref="GTW2:GTX2"/>
    <mergeCell ref="GUC2:GUD2"/>
    <mergeCell ref="GUI2:GUJ2"/>
    <mergeCell ref="GRU2:GRV2"/>
    <mergeCell ref="GSA2:GSB2"/>
    <mergeCell ref="GSG2:GSH2"/>
    <mergeCell ref="GSM2:GSN2"/>
    <mergeCell ref="GSS2:GST2"/>
    <mergeCell ref="GSY2:GSZ2"/>
    <mergeCell ref="GQK2:GQL2"/>
    <mergeCell ref="GQQ2:GQR2"/>
    <mergeCell ref="GQW2:GQX2"/>
    <mergeCell ref="GRC2:GRD2"/>
    <mergeCell ref="GRI2:GRJ2"/>
    <mergeCell ref="GRO2:GRP2"/>
    <mergeCell ref="GPA2:GPB2"/>
    <mergeCell ref="GPG2:GPH2"/>
    <mergeCell ref="GPM2:GPN2"/>
    <mergeCell ref="GPS2:GPT2"/>
    <mergeCell ref="GPY2:GPZ2"/>
    <mergeCell ref="GQE2:GQF2"/>
    <mergeCell ref="GNQ2:GNR2"/>
    <mergeCell ref="GNW2:GNX2"/>
    <mergeCell ref="GOC2:GOD2"/>
    <mergeCell ref="GOI2:GOJ2"/>
    <mergeCell ref="GOO2:GOP2"/>
    <mergeCell ref="GOU2:GOV2"/>
    <mergeCell ref="GMG2:GMH2"/>
    <mergeCell ref="GMM2:GMN2"/>
    <mergeCell ref="GMS2:GMT2"/>
    <mergeCell ref="GMY2:GMZ2"/>
    <mergeCell ref="GNE2:GNF2"/>
    <mergeCell ref="GNK2:GNL2"/>
    <mergeCell ref="GKW2:GKX2"/>
    <mergeCell ref="GLC2:GLD2"/>
    <mergeCell ref="GLI2:GLJ2"/>
    <mergeCell ref="GLO2:GLP2"/>
    <mergeCell ref="GLU2:GLV2"/>
    <mergeCell ref="GMA2:GMB2"/>
    <mergeCell ref="GJM2:GJN2"/>
    <mergeCell ref="GJS2:GJT2"/>
    <mergeCell ref="GJY2:GJZ2"/>
    <mergeCell ref="GKE2:GKF2"/>
    <mergeCell ref="GKK2:GKL2"/>
    <mergeCell ref="GKQ2:GKR2"/>
    <mergeCell ref="GIC2:GID2"/>
    <mergeCell ref="GII2:GIJ2"/>
    <mergeCell ref="GIO2:GIP2"/>
    <mergeCell ref="GIU2:GIV2"/>
    <mergeCell ref="GJA2:GJB2"/>
    <mergeCell ref="GJG2:GJH2"/>
    <mergeCell ref="GGS2:GGT2"/>
    <mergeCell ref="GGY2:GGZ2"/>
    <mergeCell ref="GHE2:GHF2"/>
    <mergeCell ref="GHK2:GHL2"/>
    <mergeCell ref="GHQ2:GHR2"/>
    <mergeCell ref="GHW2:GHX2"/>
    <mergeCell ref="GFI2:GFJ2"/>
    <mergeCell ref="GFO2:GFP2"/>
    <mergeCell ref="GFU2:GFV2"/>
    <mergeCell ref="GGA2:GGB2"/>
    <mergeCell ref="GGG2:GGH2"/>
    <mergeCell ref="GGM2:GGN2"/>
    <mergeCell ref="GDY2:GDZ2"/>
    <mergeCell ref="GEE2:GEF2"/>
    <mergeCell ref="GEK2:GEL2"/>
    <mergeCell ref="GEQ2:GER2"/>
    <mergeCell ref="GEW2:GEX2"/>
    <mergeCell ref="GFC2:GFD2"/>
    <mergeCell ref="GCO2:GCP2"/>
    <mergeCell ref="GCU2:GCV2"/>
    <mergeCell ref="GDA2:GDB2"/>
    <mergeCell ref="GDG2:GDH2"/>
    <mergeCell ref="GDM2:GDN2"/>
    <mergeCell ref="GDS2:GDT2"/>
    <mergeCell ref="GBE2:GBF2"/>
    <mergeCell ref="GBK2:GBL2"/>
    <mergeCell ref="GBQ2:GBR2"/>
    <mergeCell ref="GBW2:GBX2"/>
    <mergeCell ref="GCC2:GCD2"/>
    <mergeCell ref="GCI2:GCJ2"/>
    <mergeCell ref="FZU2:FZV2"/>
    <mergeCell ref="GAA2:GAB2"/>
    <mergeCell ref="GAG2:GAH2"/>
    <mergeCell ref="GAM2:GAN2"/>
    <mergeCell ref="GAS2:GAT2"/>
    <mergeCell ref="GAY2:GAZ2"/>
    <mergeCell ref="FYK2:FYL2"/>
    <mergeCell ref="FYQ2:FYR2"/>
    <mergeCell ref="FYW2:FYX2"/>
    <mergeCell ref="FZC2:FZD2"/>
    <mergeCell ref="FZI2:FZJ2"/>
    <mergeCell ref="FZO2:FZP2"/>
    <mergeCell ref="FXA2:FXB2"/>
    <mergeCell ref="FXG2:FXH2"/>
    <mergeCell ref="FXM2:FXN2"/>
    <mergeCell ref="FXS2:FXT2"/>
    <mergeCell ref="FXY2:FXZ2"/>
    <mergeCell ref="FYE2:FYF2"/>
    <mergeCell ref="FVQ2:FVR2"/>
    <mergeCell ref="FVW2:FVX2"/>
    <mergeCell ref="FWC2:FWD2"/>
    <mergeCell ref="FWI2:FWJ2"/>
    <mergeCell ref="FWO2:FWP2"/>
    <mergeCell ref="FWU2:FWV2"/>
    <mergeCell ref="FUG2:FUH2"/>
    <mergeCell ref="FUM2:FUN2"/>
    <mergeCell ref="FUS2:FUT2"/>
    <mergeCell ref="FUY2:FUZ2"/>
    <mergeCell ref="FVE2:FVF2"/>
    <mergeCell ref="FVK2:FVL2"/>
    <mergeCell ref="FSW2:FSX2"/>
    <mergeCell ref="FTC2:FTD2"/>
    <mergeCell ref="FTI2:FTJ2"/>
    <mergeCell ref="FTO2:FTP2"/>
    <mergeCell ref="FTU2:FTV2"/>
    <mergeCell ref="FUA2:FUB2"/>
    <mergeCell ref="FRM2:FRN2"/>
    <mergeCell ref="FRS2:FRT2"/>
    <mergeCell ref="FRY2:FRZ2"/>
    <mergeCell ref="FSE2:FSF2"/>
    <mergeCell ref="FSK2:FSL2"/>
    <mergeCell ref="FSQ2:FSR2"/>
    <mergeCell ref="FQC2:FQD2"/>
    <mergeCell ref="FQI2:FQJ2"/>
    <mergeCell ref="FQO2:FQP2"/>
    <mergeCell ref="FQU2:FQV2"/>
    <mergeCell ref="FRA2:FRB2"/>
    <mergeCell ref="FRG2:FRH2"/>
    <mergeCell ref="FOS2:FOT2"/>
    <mergeCell ref="FOY2:FOZ2"/>
    <mergeCell ref="FPE2:FPF2"/>
    <mergeCell ref="FPK2:FPL2"/>
    <mergeCell ref="FPQ2:FPR2"/>
    <mergeCell ref="FPW2:FPX2"/>
    <mergeCell ref="FNI2:FNJ2"/>
    <mergeCell ref="FNO2:FNP2"/>
    <mergeCell ref="FNU2:FNV2"/>
    <mergeCell ref="FOA2:FOB2"/>
    <mergeCell ref="FOG2:FOH2"/>
    <mergeCell ref="FOM2:FON2"/>
    <mergeCell ref="FLY2:FLZ2"/>
    <mergeCell ref="FME2:FMF2"/>
    <mergeCell ref="FMK2:FML2"/>
    <mergeCell ref="FMQ2:FMR2"/>
    <mergeCell ref="FMW2:FMX2"/>
    <mergeCell ref="FNC2:FND2"/>
    <mergeCell ref="FKO2:FKP2"/>
    <mergeCell ref="FKU2:FKV2"/>
    <mergeCell ref="FLA2:FLB2"/>
    <mergeCell ref="FLG2:FLH2"/>
    <mergeCell ref="FLM2:FLN2"/>
    <mergeCell ref="FLS2:FLT2"/>
    <mergeCell ref="FJE2:FJF2"/>
    <mergeCell ref="FJK2:FJL2"/>
    <mergeCell ref="FJQ2:FJR2"/>
    <mergeCell ref="FJW2:FJX2"/>
    <mergeCell ref="FKC2:FKD2"/>
    <mergeCell ref="FKI2:FKJ2"/>
    <mergeCell ref="FHU2:FHV2"/>
    <mergeCell ref="FIA2:FIB2"/>
    <mergeCell ref="FIG2:FIH2"/>
    <mergeCell ref="FIM2:FIN2"/>
    <mergeCell ref="FIS2:FIT2"/>
    <mergeCell ref="FIY2:FIZ2"/>
    <mergeCell ref="FGK2:FGL2"/>
    <mergeCell ref="FGQ2:FGR2"/>
    <mergeCell ref="FGW2:FGX2"/>
    <mergeCell ref="FHC2:FHD2"/>
    <mergeCell ref="FHI2:FHJ2"/>
    <mergeCell ref="FHO2:FHP2"/>
    <mergeCell ref="FFA2:FFB2"/>
    <mergeCell ref="FFG2:FFH2"/>
    <mergeCell ref="FFM2:FFN2"/>
    <mergeCell ref="FFS2:FFT2"/>
    <mergeCell ref="FFY2:FFZ2"/>
    <mergeCell ref="FGE2:FGF2"/>
    <mergeCell ref="FDQ2:FDR2"/>
    <mergeCell ref="FDW2:FDX2"/>
    <mergeCell ref="FEC2:FED2"/>
    <mergeCell ref="FEI2:FEJ2"/>
    <mergeCell ref="FEO2:FEP2"/>
    <mergeCell ref="FEU2:FEV2"/>
    <mergeCell ref="FCG2:FCH2"/>
    <mergeCell ref="FCM2:FCN2"/>
    <mergeCell ref="FCS2:FCT2"/>
    <mergeCell ref="FCY2:FCZ2"/>
    <mergeCell ref="FDE2:FDF2"/>
    <mergeCell ref="FDK2:FDL2"/>
    <mergeCell ref="FAW2:FAX2"/>
    <mergeCell ref="FBC2:FBD2"/>
    <mergeCell ref="FBI2:FBJ2"/>
    <mergeCell ref="FBO2:FBP2"/>
    <mergeCell ref="FBU2:FBV2"/>
    <mergeCell ref="FCA2:FCB2"/>
    <mergeCell ref="EZM2:EZN2"/>
    <mergeCell ref="EZS2:EZT2"/>
    <mergeCell ref="EZY2:EZZ2"/>
    <mergeCell ref="FAE2:FAF2"/>
    <mergeCell ref="FAK2:FAL2"/>
    <mergeCell ref="FAQ2:FAR2"/>
    <mergeCell ref="EYC2:EYD2"/>
    <mergeCell ref="EYI2:EYJ2"/>
    <mergeCell ref="EYO2:EYP2"/>
    <mergeCell ref="EYU2:EYV2"/>
    <mergeCell ref="EZA2:EZB2"/>
    <mergeCell ref="EZG2:EZH2"/>
    <mergeCell ref="EWS2:EWT2"/>
    <mergeCell ref="EWY2:EWZ2"/>
    <mergeCell ref="EXE2:EXF2"/>
    <mergeCell ref="EXK2:EXL2"/>
    <mergeCell ref="EXQ2:EXR2"/>
    <mergeCell ref="EXW2:EXX2"/>
    <mergeCell ref="EVI2:EVJ2"/>
    <mergeCell ref="EVO2:EVP2"/>
    <mergeCell ref="EVU2:EVV2"/>
    <mergeCell ref="EWA2:EWB2"/>
    <mergeCell ref="EWG2:EWH2"/>
    <mergeCell ref="EWM2:EWN2"/>
    <mergeCell ref="ETY2:ETZ2"/>
    <mergeCell ref="EUE2:EUF2"/>
    <mergeCell ref="EUK2:EUL2"/>
    <mergeCell ref="EUQ2:EUR2"/>
    <mergeCell ref="EUW2:EUX2"/>
    <mergeCell ref="EVC2:EVD2"/>
    <mergeCell ref="ESO2:ESP2"/>
    <mergeCell ref="ESU2:ESV2"/>
    <mergeCell ref="ETA2:ETB2"/>
    <mergeCell ref="ETG2:ETH2"/>
    <mergeCell ref="ETM2:ETN2"/>
    <mergeCell ref="ETS2:ETT2"/>
    <mergeCell ref="ERE2:ERF2"/>
    <mergeCell ref="ERK2:ERL2"/>
    <mergeCell ref="ERQ2:ERR2"/>
    <mergeCell ref="ERW2:ERX2"/>
    <mergeCell ref="ESC2:ESD2"/>
    <mergeCell ref="ESI2:ESJ2"/>
    <mergeCell ref="EPU2:EPV2"/>
    <mergeCell ref="EQA2:EQB2"/>
    <mergeCell ref="EQG2:EQH2"/>
    <mergeCell ref="EQM2:EQN2"/>
    <mergeCell ref="EQS2:EQT2"/>
    <mergeCell ref="EQY2:EQZ2"/>
    <mergeCell ref="EOK2:EOL2"/>
    <mergeCell ref="EOQ2:EOR2"/>
    <mergeCell ref="EOW2:EOX2"/>
    <mergeCell ref="EPC2:EPD2"/>
    <mergeCell ref="EPI2:EPJ2"/>
    <mergeCell ref="EPO2:EPP2"/>
    <mergeCell ref="ENA2:ENB2"/>
    <mergeCell ref="ENG2:ENH2"/>
    <mergeCell ref="ENM2:ENN2"/>
    <mergeCell ref="ENS2:ENT2"/>
    <mergeCell ref="ENY2:ENZ2"/>
    <mergeCell ref="EOE2:EOF2"/>
    <mergeCell ref="ELQ2:ELR2"/>
    <mergeCell ref="ELW2:ELX2"/>
    <mergeCell ref="EMC2:EMD2"/>
    <mergeCell ref="EMI2:EMJ2"/>
    <mergeCell ref="EMO2:EMP2"/>
    <mergeCell ref="EMU2:EMV2"/>
    <mergeCell ref="EKG2:EKH2"/>
    <mergeCell ref="EKM2:EKN2"/>
    <mergeCell ref="EKS2:EKT2"/>
    <mergeCell ref="EKY2:EKZ2"/>
    <mergeCell ref="ELE2:ELF2"/>
    <mergeCell ref="ELK2:ELL2"/>
    <mergeCell ref="EIW2:EIX2"/>
    <mergeCell ref="EJC2:EJD2"/>
    <mergeCell ref="EJI2:EJJ2"/>
    <mergeCell ref="EJO2:EJP2"/>
    <mergeCell ref="EJU2:EJV2"/>
    <mergeCell ref="EKA2:EKB2"/>
    <mergeCell ref="EHM2:EHN2"/>
    <mergeCell ref="EHS2:EHT2"/>
    <mergeCell ref="EHY2:EHZ2"/>
    <mergeCell ref="EIE2:EIF2"/>
    <mergeCell ref="EIK2:EIL2"/>
    <mergeCell ref="EIQ2:EIR2"/>
    <mergeCell ref="EGC2:EGD2"/>
    <mergeCell ref="EGI2:EGJ2"/>
    <mergeCell ref="EGO2:EGP2"/>
    <mergeCell ref="EGU2:EGV2"/>
    <mergeCell ref="EHA2:EHB2"/>
    <mergeCell ref="EHG2:EHH2"/>
    <mergeCell ref="EES2:EET2"/>
    <mergeCell ref="EEY2:EEZ2"/>
    <mergeCell ref="EFE2:EFF2"/>
    <mergeCell ref="EFK2:EFL2"/>
    <mergeCell ref="EFQ2:EFR2"/>
    <mergeCell ref="EFW2:EFX2"/>
    <mergeCell ref="EDI2:EDJ2"/>
    <mergeCell ref="EDO2:EDP2"/>
    <mergeCell ref="EDU2:EDV2"/>
    <mergeCell ref="EEA2:EEB2"/>
    <mergeCell ref="EEG2:EEH2"/>
    <mergeCell ref="EEM2:EEN2"/>
    <mergeCell ref="EBY2:EBZ2"/>
    <mergeCell ref="ECE2:ECF2"/>
    <mergeCell ref="ECK2:ECL2"/>
    <mergeCell ref="ECQ2:ECR2"/>
    <mergeCell ref="ECW2:ECX2"/>
    <mergeCell ref="EDC2:EDD2"/>
    <mergeCell ref="EAO2:EAP2"/>
    <mergeCell ref="EAU2:EAV2"/>
    <mergeCell ref="EBA2:EBB2"/>
    <mergeCell ref="EBG2:EBH2"/>
    <mergeCell ref="EBM2:EBN2"/>
    <mergeCell ref="EBS2:EBT2"/>
    <mergeCell ref="DZE2:DZF2"/>
    <mergeCell ref="DZK2:DZL2"/>
    <mergeCell ref="DZQ2:DZR2"/>
    <mergeCell ref="DZW2:DZX2"/>
    <mergeCell ref="EAC2:EAD2"/>
    <mergeCell ref="EAI2:EAJ2"/>
    <mergeCell ref="DXU2:DXV2"/>
    <mergeCell ref="DYA2:DYB2"/>
    <mergeCell ref="DYG2:DYH2"/>
    <mergeCell ref="DYM2:DYN2"/>
    <mergeCell ref="DYS2:DYT2"/>
    <mergeCell ref="DYY2:DYZ2"/>
    <mergeCell ref="DWK2:DWL2"/>
    <mergeCell ref="DWQ2:DWR2"/>
    <mergeCell ref="DWW2:DWX2"/>
    <mergeCell ref="DXC2:DXD2"/>
    <mergeCell ref="DXI2:DXJ2"/>
    <mergeCell ref="DXO2:DXP2"/>
    <mergeCell ref="DVA2:DVB2"/>
    <mergeCell ref="DVG2:DVH2"/>
    <mergeCell ref="DVM2:DVN2"/>
    <mergeCell ref="DVS2:DVT2"/>
    <mergeCell ref="DVY2:DVZ2"/>
    <mergeCell ref="DWE2:DWF2"/>
    <mergeCell ref="DTQ2:DTR2"/>
    <mergeCell ref="DTW2:DTX2"/>
    <mergeCell ref="DUC2:DUD2"/>
    <mergeCell ref="DUI2:DUJ2"/>
    <mergeCell ref="DUO2:DUP2"/>
    <mergeCell ref="DUU2:DUV2"/>
    <mergeCell ref="DSG2:DSH2"/>
    <mergeCell ref="DSM2:DSN2"/>
    <mergeCell ref="DSS2:DST2"/>
    <mergeCell ref="DSY2:DSZ2"/>
    <mergeCell ref="DTE2:DTF2"/>
    <mergeCell ref="DTK2:DTL2"/>
    <mergeCell ref="DQW2:DQX2"/>
    <mergeCell ref="DRC2:DRD2"/>
    <mergeCell ref="DRI2:DRJ2"/>
    <mergeCell ref="DRO2:DRP2"/>
    <mergeCell ref="DRU2:DRV2"/>
    <mergeCell ref="DSA2:DSB2"/>
    <mergeCell ref="DPM2:DPN2"/>
    <mergeCell ref="DPS2:DPT2"/>
    <mergeCell ref="DPY2:DPZ2"/>
    <mergeCell ref="DQE2:DQF2"/>
    <mergeCell ref="DQK2:DQL2"/>
    <mergeCell ref="DQQ2:DQR2"/>
    <mergeCell ref="DOC2:DOD2"/>
    <mergeCell ref="DOI2:DOJ2"/>
    <mergeCell ref="DOO2:DOP2"/>
    <mergeCell ref="DOU2:DOV2"/>
    <mergeCell ref="DPA2:DPB2"/>
    <mergeCell ref="DPG2:DPH2"/>
    <mergeCell ref="DMS2:DMT2"/>
    <mergeCell ref="DMY2:DMZ2"/>
    <mergeCell ref="DNE2:DNF2"/>
    <mergeCell ref="DNK2:DNL2"/>
    <mergeCell ref="DNQ2:DNR2"/>
    <mergeCell ref="DNW2:DNX2"/>
    <mergeCell ref="DLI2:DLJ2"/>
    <mergeCell ref="DLO2:DLP2"/>
    <mergeCell ref="DLU2:DLV2"/>
    <mergeCell ref="DMA2:DMB2"/>
    <mergeCell ref="DMG2:DMH2"/>
    <mergeCell ref="DMM2:DMN2"/>
    <mergeCell ref="DJY2:DJZ2"/>
    <mergeCell ref="DKE2:DKF2"/>
    <mergeCell ref="DKK2:DKL2"/>
    <mergeCell ref="DKQ2:DKR2"/>
    <mergeCell ref="DKW2:DKX2"/>
    <mergeCell ref="DLC2:DLD2"/>
    <mergeCell ref="DIO2:DIP2"/>
    <mergeCell ref="DIU2:DIV2"/>
    <mergeCell ref="DJA2:DJB2"/>
    <mergeCell ref="DJG2:DJH2"/>
    <mergeCell ref="DJM2:DJN2"/>
    <mergeCell ref="DJS2:DJT2"/>
    <mergeCell ref="DHE2:DHF2"/>
    <mergeCell ref="DHK2:DHL2"/>
    <mergeCell ref="DHQ2:DHR2"/>
    <mergeCell ref="DHW2:DHX2"/>
    <mergeCell ref="DIC2:DID2"/>
    <mergeCell ref="DII2:DIJ2"/>
    <mergeCell ref="DFU2:DFV2"/>
    <mergeCell ref="DGA2:DGB2"/>
    <mergeCell ref="DGG2:DGH2"/>
    <mergeCell ref="DGM2:DGN2"/>
    <mergeCell ref="DGS2:DGT2"/>
    <mergeCell ref="DGY2:DGZ2"/>
    <mergeCell ref="DEK2:DEL2"/>
    <mergeCell ref="DEQ2:DER2"/>
    <mergeCell ref="DEW2:DEX2"/>
    <mergeCell ref="DFC2:DFD2"/>
    <mergeCell ref="DFI2:DFJ2"/>
    <mergeCell ref="DFO2:DFP2"/>
    <mergeCell ref="DDA2:DDB2"/>
    <mergeCell ref="DDG2:DDH2"/>
    <mergeCell ref="DDM2:DDN2"/>
    <mergeCell ref="DDS2:DDT2"/>
    <mergeCell ref="DDY2:DDZ2"/>
    <mergeCell ref="DEE2:DEF2"/>
    <mergeCell ref="DBQ2:DBR2"/>
    <mergeCell ref="DBW2:DBX2"/>
    <mergeCell ref="DCC2:DCD2"/>
    <mergeCell ref="DCI2:DCJ2"/>
    <mergeCell ref="DCO2:DCP2"/>
    <mergeCell ref="DCU2:DCV2"/>
    <mergeCell ref="DAG2:DAH2"/>
    <mergeCell ref="DAM2:DAN2"/>
    <mergeCell ref="DAS2:DAT2"/>
    <mergeCell ref="DAY2:DAZ2"/>
    <mergeCell ref="DBE2:DBF2"/>
    <mergeCell ref="DBK2:DBL2"/>
    <mergeCell ref="CYW2:CYX2"/>
    <mergeCell ref="CZC2:CZD2"/>
    <mergeCell ref="CZI2:CZJ2"/>
    <mergeCell ref="CZO2:CZP2"/>
    <mergeCell ref="CZU2:CZV2"/>
    <mergeCell ref="DAA2:DAB2"/>
    <mergeCell ref="CXM2:CXN2"/>
    <mergeCell ref="CXS2:CXT2"/>
    <mergeCell ref="CXY2:CXZ2"/>
    <mergeCell ref="CYE2:CYF2"/>
    <mergeCell ref="CYK2:CYL2"/>
    <mergeCell ref="CYQ2:CYR2"/>
    <mergeCell ref="CWC2:CWD2"/>
    <mergeCell ref="CWI2:CWJ2"/>
    <mergeCell ref="CWO2:CWP2"/>
    <mergeCell ref="CWU2:CWV2"/>
    <mergeCell ref="CXA2:CXB2"/>
    <mergeCell ref="CXG2:CXH2"/>
    <mergeCell ref="CUS2:CUT2"/>
    <mergeCell ref="CUY2:CUZ2"/>
    <mergeCell ref="CVE2:CVF2"/>
    <mergeCell ref="CVK2:CVL2"/>
    <mergeCell ref="CVQ2:CVR2"/>
    <mergeCell ref="CVW2:CVX2"/>
    <mergeCell ref="CTI2:CTJ2"/>
    <mergeCell ref="CTO2:CTP2"/>
    <mergeCell ref="CTU2:CTV2"/>
    <mergeCell ref="CUA2:CUB2"/>
    <mergeCell ref="CUG2:CUH2"/>
    <mergeCell ref="CUM2:CUN2"/>
    <mergeCell ref="CRY2:CRZ2"/>
    <mergeCell ref="CSE2:CSF2"/>
    <mergeCell ref="CSK2:CSL2"/>
    <mergeCell ref="CSQ2:CSR2"/>
    <mergeCell ref="CSW2:CSX2"/>
    <mergeCell ref="CTC2:CTD2"/>
    <mergeCell ref="CQO2:CQP2"/>
    <mergeCell ref="CQU2:CQV2"/>
    <mergeCell ref="CRA2:CRB2"/>
    <mergeCell ref="CRG2:CRH2"/>
    <mergeCell ref="CRM2:CRN2"/>
    <mergeCell ref="CRS2:CRT2"/>
    <mergeCell ref="CPE2:CPF2"/>
    <mergeCell ref="CPK2:CPL2"/>
    <mergeCell ref="CPQ2:CPR2"/>
    <mergeCell ref="CPW2:CPX2"/>
    <mergeCell ref="CQC2:CQD2"/>
    <mergeCell ref="CQI2:CQJ2"/>
    <mergeCell ref="CNU2:CNV2"/>
    <mergeCell ref="COA2:COB2"/>
    <mergeCell ref="COG2:COH2"/>
    <mergeCell ref="COM2:CON2"/>
    <mergeCell ref="COS2:COT2"/>
    <mergeCell ref="COY2:COZ2"/>
    <mergeCell ref="CMK2:CML2"/>
    <mergeCell ref="CMQ2:CMR2"/>
    <mergeCell ref="CMW2:CMX2"/>
    <mergeCell ref="CNC2:CND2"/>
    <mergeCell ref="CNI2:CNJ2"/>
    <mergeCell ref="CNO2:CNP2"/>
    <mergeCell ref="CLA2:CLB2"/>
    <mergeCell ref="CLG2:CLH2"/>
    <mergeCell ref="CLM2:CLN2"/>
    <mergeCell ref="CLS2:CLT2"/>
    <mergeCell ref="CLY2:CLZ2"/>
    <mergeCell ref="CME2:CMF2"/>
    <mergeCell ref="CJQ2:CJR2"/>
    <mergeCell ref="CJW2:CJX2"/>
    <mergeCell ref="CKC2:CKD2"/>
    <mergeCell ref="CKI2:CKJ2"/>
    <mergeCell ref="CKO2:CKP2"/>
    <mergeCell ref="CKU2:CKV2"/>
    <mergeCell ref="CIG2:CIH2"/>
    <mergeCell ref="CIM2:CIN2"/>
    <mergeCell ref="CIS2:CIT2"/>
    <mergeCell ref="CIY2:CIZ2"/>
    <mergeCell ref="CJE2:CJF2"/>
    <mergeCell ref="CJK2:CJL2"/>
    <mergeCell ref="CGW2:CGX2"/>
    <mergeCell ref="CHC2:CHD2"/>
    <mergeCell ref="CHI2:CHJ2"/>
    <mergeCell ref="CHO2:CHP2"/>
    <mergeCell ref="CHU2:CHV2"/>
    <mergeCell ref="CIA2:CIB2"/>
    <mergeCell ref="CFM2:CFN2"/>
    <mergeCell ref="CFS2:CFT2"/>
    <mergeCell ref="CFY2:CFZ2"/>
    <mergeCell ref="CGE2:CGF2"/>
    <mergeCell ref="CGK2:CGL2"/>
    <mergeCell ref="CGQ2:CGR2"/>
    <mergeCell ref="CEC2:CED2"/>
    <mergeCell ref="CEI2:CEJ2"/>
    <mergeCell ref="CEO2:CEP2"/>
    <mergeCell ref="CEU2:CEV2"/>
    <mergeCell ref="CFA2:CFB2"/>
    <mergeCell ref="CFG2:CFH2"/>
    <mergeCell ref="CCS2:CCT2"/>
    <mergeCell ref="CCY2:CCZ2"/>
    <mergeCell ref="CDE2:CDF2"/>
    <mergeCell ref="CDK2:CDL2"/>
    <mergeCell ref="CDQ2:CDR2"/>
    <mergeCell ref="CDW2:CDX2"/>
    <mergeCell ref="CBI2:CBJ2"/>
    <mergeCell ref="CBO2:CBP2"/>
    <mergeCell ref="CBU2:CBV2"/>
    <mergeCell ref="CCA2:CCB2"/>
    <mergeCell ref="CCG2:CCH2"/>
    <mergeCell ref="CCM2:CCN2"/>
    <mergeCell ref="BZY2:BZZ2"/>
    <mergeCell ref="CAE2:CAF2"/>
    <mergeCell ref="CAK2:CAL2"/>
    <mergeCell ref="CAQ2:CAR2"/>
    <mergeCell ref="CAW2:CAX2"/>
    <mergeCell ref="CBC2:CBD2"/>
    <mergeCell ref="BYO2:BYP2"/>
    <mergeCell ref="BYU2:BYV2"/>
    <mergeCell ref="BZA2:BZB2"/>
    <mergeCell ref="BZG2:BZH2"/>
    <mergeCell ref="BZM2:BZN2"/>
    <mergeCell ref="BZS2:BZT2"/>
    <mergeCell ref="BXE2:BXF2"/>
    <mergeCell ref="BXK2:BXL2"/>
    <mergeCell ref="BXQ2:BXR2"/>
    <mergeCell ref="BXW2:BXX2"/>
    <mergeCell ref="BYC2:BYD2"/>
    <mergeCell ref="BYI2:BYJ2"/>
    <mergeCell ref="BVU2:BVV2"/>
    <mergeCell ref="BWA2:BWB2"/>
    <mergeCell ref="BWG2:BWH2"/>
    <mergeCell ref="BWM2:BWN2"/>
    <mergeCell ref="BWS2:BWT2"/>
    <mergeCell ref="BWY2:BWZ2"/>
    <mergeCell ref="BUK2:BUL2"/>
    <mergeCell ref="BUQ2:BUR2"/>
    <mergeCell ref="BUW2:BUX2"/>
    <mergeCell ref="BVC2:BVD2"/>
    <mergeCell ref="BVI2:BVJ2"/>
    <mergeCell ref="BVO2:BVP2"/>
    <mergeCell ref="BTA2:BTB2"/>
    <mergeCell ref="BTG2:BTH2"/>
    <mergeCell ref="BTM2:BTN2"/>
    <mergeCell ref="BTS2:BTT2"/>
    <mergeCell ref="BTY2:BTZ2"/>
    <mergeCell ref="BUE2:BUF2"/>
    <mergeCell ref="BRQ2:BRR2"/>
    <mergeCell ref="BRW2:BRX2"/>
    <mergeCell ref="BSC2:BSD2"/>
    <mergeCell ref="BSI2:BSJ2"/>
    <mergeCell ref="BSO2:BSP2"/>
    <mergeCell ref="BSU2:BSV2"/>
    <mergeCell ref="BQG2:BQH2"/>
    <mergeCell ref="BQM2:BQN2"/>
    <mergeCell ref="BQS2:BQT2"/>
    <mergeCell ref="BQY2:BQZ2"/>
    <mergeCell ref="BRE2:BRF2"/>
    <mergeCell ref="BRK2:BRL2"/>
    <mergeCell ref="BOW2:BOX2"/>
    <mergeCell ref="BPC2:BPD2"/>
    <mergeCell ref="BPI2:BPJ2"/>
    <mergeCell ref="BPO2:BPP2"/>
    <mergeCell ref="BPU2:BPV2"/>
    <mergeCell ref="BQA2:BQB2"/>
    <mergeCell ref="BNM2:BNN2"/>
    <mergeCell ref="BNS2:BNT2"/>
    <mergeCell ref="BNY2:BNZ2"/>
    <mergeCell ref="BOE2:BOF2"/>
    <mergeCell ref="BOK2:BOL2"/>
    <mergeCell ref="BOQ2:BOR2"/>
    <mergeCell ref="BMC2:BMD2"/>
    <mergeCell ref="BMI2:BMJ2"/>
    <mergeCell ref="BMO2:BMP2"/>
    <mergeCell ref="BMU2:BMV2"/>
    <mergeCell ref="BNA2:BNB2"/>
    <mergeCell ref="BNG2:BNH2"/>
    <mergeCell ref="BKS2:BKT2"/>
    <mergeCell ref="BKY2:BKZ2"/>
    <mergeCell ref="BLE2:BLF2"/>
    <mergeCell ref="BLK2:BLL2"/>
    <mergeCell ref="BLQ2:BLR2"/>
    <mergeCell ref="BLW2:BLX2"/>
    <mergeCell ref="BJI2:BJJ2"/>
    <mergeCell ref="BJO2:BJP2"/>
    <mergeCell ref="BJU2:BJV2"/>
    <mergeCell ref="BKA2:BKB2"/>
    <mergeCell ref="BKG2:BKH2"/>
    <mergeCell ref="BKM2:BKN2"/>
    <mergeCell ref="BHY2:BHZ2"/>
    <mergeCell ref="BIE2:BIF2"/>
    <mergeCell ref="BIK2:BIL2"/>
    <mergeCell ref="BIQ2:BIR2"/>
    <mergeCell ref="BIW2:BIX2"/>
    <mergeCell ref="BJC2:BJD2"/>
    <mergeCell ref="BGO2:BGP2"/>
    <mergeCell ref="BGU2:BGV2"/>
    <mergeCell ref="BHA2:BHB2"/>
    <mergeCell ref="BHG2:BHH2"/>
    <mergeCell ref="BHM2:BHN2"/>
    <mergeCell ref="BHS2:BHT2"/>
    <mergeCell ref="BFE2:BFF2"/>
    <mergeCell ref="BFK2:BFL2"/>
    <mergeCell ref="BFQ2:BFR2"/>
    <mergeCell ref="BFW2:BFX2"/>
    <mergeCell ref="BGC2:BGD2"/>
    <mergeCell ref="BGI2:BGJ2"/>
    <mergeCell ref="BDU2:BDV2"/>
    <mergeCell ref="BEA2:BEB2"/>
    <mergeCell ref="BEG2:BEH2"/>
    <mergeCell ref="BEM2:BEN2"/>
    <mergeCell ref="BES2:BET2"/>
    <mergeCell ref="BEY2:BEZ2"/>
    <mergeCell ref="BCK2:BCL2"/>
    <mergeCell ref="BCQ2:BCR2"/>
    <mergeCell ref="BCW2:BCX2"/>
    <mergeCell ref="BDC2:BDD2"/>
    <mergeCell ref="BDI2:BDJ2"/>
    <mergeCell ref="BDO2:BDP2"/>
    <mergeCell ref="BBA2:BBB2"/>
    <mergeCell ref="BBG2:BBH2"/>
    <mergeCell ref="BBM2:BBN2"/>
    <mergeCell ref="BBS2:BBT2"/>
    <mergeCell ref="BBY2:BBZ2"/>
    <mergeCell ref="BCE2:BCF2"/>
    <mergeCell ref="AZQ2:AZR2"/>
    <mergeCell ref="AZW2:AZX2"/>
    <mergeCell ref="BAC2:BAD2"/>
    <mergeCell ref="BAI2:BAJ2"/>
    <mergeCell ref="BAO2:BAP2"/>
    <mergeCell ref="BAU2:BAV2"/>
    <mergeCell ref="AYG2:AYH2"/>
    <mergeCell ref="AYM2:AYN2"/>
    <mergeCell ref="AYS2:AYT2"/>
    <mergeCell ref="AYY2:AYZ2"/>
    <mergeCell ref="AZE2:AZF2"/>
    <mergeCell ref="AZK2:AZL2"/>
    <mergeCell ref="AWW2:AWX2"/>
    <mergeCell ref="AXC2:AXD2"/>
    <mergeCell ref="AXI2:AXJ2"/>
    <mergeCell ref="AXO2:AXP2"/>
    <mergeCell ref="AXU2:AXV2"/>
    <mergeCell ref="AYA2:AYB2"/>
    <mergeCell ref="AVM2:AVN2"/>
    <mergeCell ref="AVS2:AVT2"/>
    <mergeCell ref="AVY2:AVZ2"/>
    <mergeCell ref="AWE2:AWF2"/>
    <mergeCell ref="AWK2:AWL2"/>
    <mergeCell ref="AWQ2:AWR2"/>
    <mergeCell ref="AUC2:AUD2"/>
    <mergeCell ref="AUI2:AUJ2"/>
    <mergeCell ref="AUO2:AUP2"/>
    <mergeCell ref="AUU2:AUV2"/>
    <mergeCell ref="AVA2:AVB2"/>
    <mergeCell ref="AVG2:AVH2"/>
    <mergeCell ref="ASS2:AST2"/>
    <mergeCell ref="ASY2:ASZ2"/>
    <mergeCell ref="ATE2:ATF2"/>
    <mergeCell ref="ATK2:ATL2"/>
    <mergeCell ref="ATQ2:ATR2"/>
    <mergeCell ref="ATW2:ATX2"/>
    <mergeCell ref="ARI2:ARJ2"/>
    <mergeCell ref="ARO2:ARP2"/>
    <mergeCell ref="ARU2:ARV2"/>
    <mergeCell ref="ASA2:ASB2"/>
    <mergeCell ref="ASG2:ASH2"/>
    <mergeCell ref="ASM2:ASN2"/>
    <mergeCell ref="APY2:APZ2"/>
    <mergeCell ref="AQE2:AQF2"/>
    <mergeCell ref="AQK2:AQL2"/>
    <mergeCell ref="AQQ2:AQR2"/>
    <mergeCell ref="AQW2:AQX2"/>
    <mergeCell ref="ARC2:ARD2"/>
    <mergeCell ref="AOO2:AOP2"/>
    <mergeCell ref="AOU2:AOV2"/>
    <mergeCell ref="APA2:APB2"/>
    <mergeCell ref="APG2:APH2"/>
    <mergeCell ref="APM2:APN2"/>
    <mergeCell ref="APS2:APT2"/>
    <mergeCell ref="ANE2:ANF2"/>
    <mergeCell ref="ANK2:ANL2"/>
    <mergeCell ref="ANQ2:ANR2"/>
    <mergeCell ref="ANW2:ANX2"/>
    <mergeCell ref="AOC2:AOD2"/>
    <mergeCell ref="AOI2:AOJ2"/>
    <mergeCell ref="ALU2:ALV2"/>
    <mergeCell ref="AMA2:AMB2"/>
    <mergeCell ref="AMG2:AMH2"/>
    <mergeCell ref="AMM2:AMN2"/>
    <mergeCell ref="AMS2:AMT2"/>
    <mergeCell ref="AMY2:AMZ2"/>
    <mergeCell ref="AKK2:AKL2"/>
    <mergeCell ref="AKQ2:AKR2"/>
    <mergeCell ref="AKW2:AKX2"/>
    <mergeCell ref="ALC2:ALD2"/>
    <mergeCell ref="ALI2:ALJ2"/>
    <mergeCell ref="ALO2:ALP2"/>
    <mergeCell ref="AJA2:AJB2"/>
    <mergeCell ref="AJG2:AJH2"/>
    <mergeCell ref="AJM2:AJN2"/>
    <mergeCell ref="AJS2:AJT2"/>
    <mergeCell ref="AJY2:AJZ2"/>
    <mergeCell ref="AKE2:AKF2"/>
    <mergeCell ref="AHQ2:AHR2"/>
    <mergeCell ref="AHW2:AHX2"/>
    <mergeCell ref="AIC2:AID2"/>
    <mergeCell ref="AII2:AIJ2"/>
    <mergeCell ref="AIO2:AIP2"/>
    <mergeCell ref="AIU2:AIV2"/>
    <mergeCell ref="AGG2:AGH2"/>
    <mergeCell ref="AGM2:AGN2"/>
    <mergeCell ref="AGS2:AGT2"/>
    <mergeCell ref="AGY2:AGZ2"/>
    <mergeCell ref="AHE2:AHF2"/>
    <mergeCell ref="AHK2:AHL2"/>
    <mergeCell ref="AEW2:AEX2"/>
    <mergeCell ref="AFC2:AFD2"/>
    <mergeCell ref="AFI2:AFJ2"/>
    <mergeCell ref="AFO2:AFP2"/>
    <mergeCell ref="AFU2:AFV2"/>
    <mergeCell ref="AGA2:AGB2"/>
    <mergeCell ref="ADM2:ADN2"/>
    <mergeCell ref="ADS2:ADT2"/>
    <mergeCell ref="ADY2:ADZ2"/>
    <mergeCell ref="AEE2:AEF2"/>
    <mergeCell ref="AEK2:AEL2"/>
    <mergeCell ref="AEQ2:AER2"/>
    <mergeCell ref="ACC2:ACD2"/>
    <mergeCell ref="ACI2:ACJ2"/>
    <mergeCell ref="ACO2:ACP2"/>
    <mergeCell ref="ACU2:ACV2"/>
    <mergeCell ref="ADA2:ADB2"/>
    <mergeCell ref="ADG2:ADH2"/>
    <mergeCell ref="AAS2:AAT2"/>
    <mergeCell ref="AAY2:AAZ2"/>
    <mergeCell ref="ABE2:ABF2"/>
    <mergeCell ref="ABK2:ABL2"/>
    <mergeCell ref="ABQ2:ABR2"/>
    <mergeCell ref="ABW2:ABX2"/>
    <mergeCell ref="ZI2:ZJ2"/>
    <mergeCell ref="ZO2:ZP2"/>
    <mergeCell ref="ZU2:ZV2"/>
    <mergeCell ref="AAA2:AAB2"/>
    <mergeCell ref="AAG2:AAH2"/>
    <mergeCell ref="AAM2:AAN2"/>
    <mergeCell ref="XY2:XZ2"/>
    <mergeCell ref="YE2:YF2"/>
    <mergeCell ref="YK2:YL2"/>
    <mergeCell ref="YQ2:YR2"/>
    <mergeCell ref="YW2:YX2"/>
    <mergeCell ref="ZC2:ZD2"/>
    <mergeCell ref="WO2:WP2"/>
    <mergeCell ref="WU2:WV2"/>
    <mergeCell ref="XA2:XB2"/>
    <mergeCell ref="XG2:XH2"/>
    <mergeCell ref="XM2:XN2"/>
    <mergeCell ref="XS2:XT2"/>
    <mergeCell ref="VE2:VF2"/>
    <mergeCell ref="VK2:VL2"/>
    <mergeCell ref="VQ2:VR2"/>
    <mergeCell ref="VW2:VX2"/>
    <mergeCell ref="WC2:WD2"/>
    <mergeCell ref="WI2:WJ2"/>
    <mergeCell ref="TU2:TV2"/>
    <mergeCell ref="UA2:UB2"/>
    <mergeCell ref="UG2:UH2"/>
    <mergeCell ref="UM2:UN2"/>
    <mergeCell ref="US2:UT2"/>
    <mergeCell ref="UY2:UZ2"/>
    <mergeCell ref="SK2:SL2"/>
    <mergeCell ref="SQ2:SR2"/>
    <mergeCell ref="SW2:SX2"/>
    <mergeCell ref="TC2:TD2"/>
    <mergeCell ref="TI2:TJ2"/>
    <mergeCell ref="TO2:TP2"/>
    <mergeCell ref="RA2:RB2"/>
    <mergeCell ref="RG2:RH2"/>
    <mergeCell ref="RM2:RN2"/>
    <mergeCell ref="RS2:RT2"/>
    <mergeCell ref="RY2:RZ2"/>
    <mergeCell ref="SE2:SF2"/>
    <mergeCell ref="PQ2:PR2"/>
    <mergeCell ref="PW2:PX2"/>
    <mergeCell ref="QC2:QD2"/>
    <mergeCell ref="QI2:QJ2"/>
    <mergeCell ref="QO2:QP2"/>
    <mergeCell ref="QU2:QV2"/>
    <mergeCell ref="OG2:OH2"/>
    <mergeCell ref="OM2:ON2"/>
    <mergeCell ref="OS2:OT2"/>
    <mergeCell ref="OY2:OZ2"/>
    <mergeCell ref="PE2:PF2"/>
    <mergeCell ref="PK2:PL2"/>
    <mergeCell ref="MW2:MX2"/>
    <mergeCell ref="NC2:ND2"/>
    <mergeCell ref="NI2:NJ2"/>
    <mergeCell ref="NO2:NP2"/>
    <mergeCell ref="NU2:NV2"/>
    <mergeCell ref="OA2:OB2"/>
    <mergeCell ref="LM2:LN2"/>
    <mergeCell ref="LS2:LT2"/>
    <mergeCell ref="LY2:LZ2"/>
    <mergeCell ref="ME2:MF2"/>
    <mergeCell ref="MK2:ML2"/>
    <mergeCell ref="MQ2:MR2"/>
    <mergeCell ref="KC2:KD2"/>
    <mergeCell ref="KI2:KJ2"/>
    <mergeCell ref="KO2:KP2"/>
    <mergeCell ref="KU2:KV2"/>
    <mergeCell ref="LA2:LB2"/>
    <mergeCell ref="LG2:LH2"/>
    <mergeCell ref="IS2:IT2"/>
    <mergeCell ref="IY2:IZ2"/>
    <mergeCell ref="JE2:JF2"/>
    <mergeCell ref="JK2:JL2"/>
    <mergeCell ref="JQ2:JR2"/>
    <mergeCell ref="JW2:JX2"/>
    <mergeCell ref="HI2:HJ2"/>
    <mergeCell ref="HO2:HP2"/>
    <mergeCell ref="HU2:HV2"/>
    <mergeCell ref="IA2:IB2"/>
    <mergeCell ref="IG2:IH2"/>
    <mergeCell ref="IM2:IN2"/>
    <mergeCell ref="FY2:FZ2"/>
    <mergeCell ref="GE2:GF2"/>
    <mergeCell ref="GK2:GL2"/>
    <mergeCell ref="GQ2:GR2"/>
    <mergeCell ref="GW2:GX2"/>
    <mergeCell ref="HC2:HD2"/>
    <mergeCell ref="EO2:EP2"/>
    <mergeCell ref="EU2:EV2"/>
    <mergeCell ref="FA2:FB2"/>
    <mergeCell ref="FG2:FH2"/>
    <mergeCell ref="FM2:FN2"/>
    <mergeCell ref="FS2:FT2"/>
    <mergeCell ref="A1:E1"/>
    <mergeCell ref="F1:H1"/>
    <mergeCell ref="M2:N2"/>
    <mergeCell ref="S2:T2"/>
    <mergeCell ref="Y2:Z2"/>
    <mergeCell ref="AE2:AF2"/>
    <mergeCell ref="DE2:DF2"/>
    <mergeCell ref="DK2:DL2"/>
    <mergeCell ref="DQ2:DR2"/>
    <mergeCell ref="DW2:DX2"/>
    <mergeCell ref="EC2:ED2"/>
    <mergeCell ref="EI2:EJ2"/>
    <mergeCell ref="BU2:BV2"/>
    <mergeCell ref="CA2:CB2"/>
    <mergeCell ref="CG2:CH2"/>
    <mergeCell ref="CM2:CN2"/>
    <mergeCell ref="CS2:CT2"/>
    <mergeCell ref="CY2:CZ2"/>
    <mergeCell ref="AK2:AL2"/>
    <mergeCell ref="AQ2:AR2"/>
    <mergeCell ref="AW2:AX2"/>
    <mergeCell ref="BC2:BD2"/>
    <mergeCell ref="BI2:BJ2"/>
    <mergeCell ref="BO2:BP2"/>
  </mergeCells>
  <pageMargins left="0.23622047244094491" right="0.23622047244094491" top="0.55118110236220474" bottom="0.55118110236220474" header="0" footer="0.11811023622047245"/>
  <pageSetup paperSize="8" scale="8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abSelected="1" view="pageBreakPreview" zoomScale="60" zoomScaleNormal="100" workbookViewId="0">
      <selection activeCell="C23" sqref="A1:C23"/>
    </sheetView>
  </sheetViews>
  <sheetFormatPr defaultRowHeight="12.75" x14ac:dyDescent="0.2"/>
  <cols>
    <col min="1" max="1" width="46.42578125" customWidth="1"/>
    <col min="2" max="2" width="60.7109375" customWidth="1"/>
    <col min="3" max="3" width="62.5703125" customWidth="1"/>
  </cols>
  <sheetData>
    <row r="1" spans="1:3" ht="15.75" x14ac:dyDescent="0.25">
      <c r="A1" s="716" t="s">
        <v>374</v>
      </c>
      <c r="B1" s="716"/>
      <c r="C1" s="716"/>
    </row>
    <row r="2" spans="1:3" ht="15.75" x14ac:dyDescent="0.25">
      <c r="A2" s="716" t="s">
        <v>375</v>
      </c>
      <c r="B2" s="716"/>
      <c r="C2" s="716"/>
    </row>
    <row r="3" spans="1:3" ht="43.9" customHeight="1" x14ac:dyDescent="0.2">
      <c r="A3" s="717" t="s">
        <v>386</v>
      </c>
      <c r="B3" s="718"/>
      <c r="C3" s="718"/>
    </row>
    <row r="4" spans="1:3" ht="51.6" customHeight="1" x14ac:dyDescent="0.2">
      <c r="A4" s="719" t="s">
        <v>376</v>
      </c>
      <c r="B4" s="719"/>
      <c r="C4" s="719"/>
    </row>
    <row r="5" spans="1:3" ht="15.75" x14ac:dyDescent="0.2">
      <c r="A5" s="720" t="s">
        <v>377</v>
      </c>
      <c r="B5" s="720"/>
      <c r="C5" s="720"/>
    </row>
    <row r="6" spans="1:3" ht="50.45" customHeight="1" x14ac:dyDescent="0.2">
      <c r="A6" s="720" t="s">
        <v>378</v>
      </c>
      <c r="B6" s="720"/>
      <c r="C6" s="720"/>
    </row>
    <row r="7" spans="1:3" ht="15.75" x14ac:dyDescent="0.2">
      <c r="A7" s="721" t="s">
        <v>379</v>
      </c>
      <c r="B7" s="721"/>
      <c r="C7" s="721"/>
    </row>
    <row r="8" spans="1:3" ht="52.9" customHeight="1" x14ac:dyDescent="0.2">
      <c r="A8" s="722" t="s">
        <v>387</v>
      </c>
      <c r="B8" s="722"/>
      <c r="C8" s="722"/>
    </row>
    <row r="9" spans="1:3" ht="27.6" customHeight="1" x14ac:dyDescent="0.2">
      <c r="A9" s="723" t="s">
        <v>1626</v>
      </c>
      <c r="B9" s="723"/>
      <c r="C9" s="723"/>
    </row>
    <row r="10" spans="1:3" ht="15.75" x14ac:dyDescent="0.2">
      <c r="A10" s="724" t="s">
        <v>380</v>
      </c>
      <c r="B10" s="724"/>
      <c r="C10" s="724"/>
    </row>
    <row r="11" spans="1:3" ht="15.75" x14ac:dyDescent="0.2">
      <c r="A11" s="718" t="s">
        <v>381</v>
      </c>
      <c r="B11" s="718"/>
      <c r="C11" s="718"/>
    </row>
    <row r="12" spans="1:3" ht="46.9" customHeight="1" x14ac:dyDescent="0.2">
      <c r="A12" s="715" t="s">
        <v>388</v>
      </c>
      <c r="B12" s="715"/>
      <c r="C12" s="715"/>
    </row>
    <row r="13" spans="1:3" ht="33" customHeight="1" x14ac:dyDescent="0.2">
      <c r="A13" s="715" t="s">
        <v>1630</v>
      </c>
      <c r="B13" s="715"/>
      <c r="C13" s="715"/>
    </row>
    <row r="14" spans="1:3" ht="30" customHeight="1" x14ac:dyDescent="0.2">
      <c r="A14" s="723" t="s">
        <v>1627</v>
      </c>
      <c r="B14" s="723"/>
      <c r="C14" s="723"/>
    </row>
    <row r="15" spans="1:3" ht="15.75" x14ac:dyDescent="0.2">
      <c r="A15" s="724" t="s">
        <v>380</v>
      </c>
      <c r="B15" s="724"/>
      <c r="C15" s="724"/>
    </row>
    <row r="16" spans="1:3" ht="15.75" x14ac:dyDescent="0.2">
      <c r="A16" s="383"/>
      <c r="B16" s="383"/>
      <c r="C16" s="383"/>
    </row>
    <row r="17" spans="1:3" ht="21.6" customHeight="1" x14ac:dyDescent="0.2">
      <c r="A17" s="726" t="s">
        <v>382</v>
      </c>
      <c r="B17" s="726"/>
      <c r="C17" s="726"/>
    </row>
    <row r="18" spans="1:3" ht="39" customHeight="1" x14ac:dyDescent="0.2">
      <c r="A18" s="719" t="s">
        <v>1629</v>
      </c>
      <c r="B18" s="719"/>
      <c r="C18" s="719"/>
    </row>
    <row r="19" spans="1:3" ht="15.75" x14ac:dyDescent="0.2">
      <c r="A19" s="722" t="s">
        <v>383</v>
      </c>
      <c r="B19" s="722"/>
      <c r="C19" s="722"/>
    </row>
    <row r="20" spans="1:3" ht="15.75" x14ac:dyDescent="0.2">
      <c r="A20" s="383"/>
      <c r="B20" s="383"/>
      <c r="C20" s="383"/>
    </row>
    <row r="21" spans="1:3" ht="15.75" x14ac:dyDescent="0.25">
      <c r="A21" s="384" t="s">
        <v>384</v>
      </c>
      <c r="B21" s="385"/>
      <c r="C21" s="384"/>
    </row>
    <row r="22" spans="1:3" ht="15.75" x14ac:dyDescent="0.2">
      <c r="A22" s="725"/>
      <c r="B22" s="724"/>
      <c r="C22" s="724"/>
    </row>
    <row r="23" spans="1:3" ht="15.75" x14ac:dyDescent="0.25">
      <c r="A23" s="384"/>
      <c r="B23" s="385">
        <f>НМЦ!E11</f>
        <v>1357527318.1199999</v>
      </c>
      <c r="C23" s="384" t="s">
        <v>385</v>
      </c>
    </row>
  </sheetData>
  <mergeCells count="19">
    <mergeCell ref="A22:C22"/>
    <mergeCell ref="A13:C13"/>
    <mergeCell ref="A14:C14"/>
    <mergeCell ref="A15:C15"/>
    <mergeCell ref="A17:C17"/>
    <mergeCell ref="A18:C18"/>
    <mergeCell ref="A19:C19"/>
    <mergeCell ref="A12:C12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ageMargins left="0.7" right="0.7" top="0.75" bottom="0.75" header="0.3" footer="0.3"/>
  <pageSetup paperSize="9" scale="5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view="pageBreakPreview" zoomScale="110" zoomScaleNormal="100" zoomScaleSheetLayoutView="110" workbookViewId="0">
      <selection activeCell="B19" sqref="B19:E19"/>
    </sheetView>
  </sheetViews>
  <sheetFormatPr defaultRowHeight="12.75" x14ac:dyDescent="0.2"/>
  <cols>
    <col min="1" max="1" width="11.28515625" bestFit="1" customWidth="1"/>
    <col min="2" max="2" width="54.42578125" customWidth="1"/>
    <col min="3" max="3" width="30.28515625" customWidth="1"/>
    <col min="4" max="4" width="29.140625" customWidth="1"/>
    <col min="5" max="5" width="29.28515625" customWidth="1"/>
    <col min="6" max="7" width="18.28515625" bestFit="1" customWidth="1"/>
    <col min="8" max="8" width="16.7109375" customWidth="1"/>
  </cols>
  <sheetData>
    <row r="1" spans="1:8" ht="29.25" customHeight="1" x14ac:dyDescent="0.25">
      <c r="A1" s="732" t="s">
        <v>654</v>
      </c>
      <c r="B1" s="732"/>
      <c r="C1" s="732"/>
      <c r="D1" s="732"/>
      <c r="E1" s="732"/>
    </row>
    <row r="2" spans="1:8" x14ac:dyDescent="0.2">
      <c r="A2" s="733" t="s">
        <v>645</v>
      </c>
      <c r="B2" s="734"/>
      <c r="C2" s="734"/>
      <c r="D2" s="734"/>
      <c r="E2" s="734"/>
      <c r="F2" s="289"/>
      <c r="G2" s="289"/>
      <c r="H2" s="289"/>
    </row>
    <row r="3" spans="1:8" ht="23.25" customHeight="1" x14ac:dyDescent="0.2">
      <c r="A3" s="735"/>
      <c r="B3" s="735"/>
      <c r="C3" s="735"/>
      <c r="D3" s="735"/>
      <c r="E3" s="735"/>
      <c r="F3" s="289"/>
      <c r="G3" s="289"/>
      <c r="H3" s="289"/>
    </row>
    <row r="4" spans="1:8" ht="15.75" x14ac:dyDescent="0.2">
      <c r="A4" s="347"/>
      <c r="B4" s="347"/>
      <c r="C4" s="347"/>
      <c r="D4" s="347"/>
      <c r="E4" s="347"/>
      <c r="F4" s="289"/>
      <c r="G4" s="289"/>
      <c r="H4" s="289"/>
    </row>
    <row r="5" spans="1:8" ht="54" hidden="1" customHeight="1" x14ac:dyDescent="0.2">
      <c r="A5" s="736" t="s">
        <v>1</v>
      </c>
      <c r="B5" s="736" t="s">
        <v>517</v>
      </c>
      <c r="C5" s="737" t="s">
        <v>646</v>
      </c>
      <c r="D5" s="737" t="s">
        <v>612</v>
      </c>
      <c r="E5" s="737" t="s">
        <v>647</v>
      </c>
      <c r="F5" s="289"/>
      <c r="G5" s="289"/>
      <c r="H5" s="289"/>
    </row>
    <row r="6" spans="1:8" hidden="1" x14ac:dyDescent="0.2">
      <c r="A6" s="736"/>
      <c r="B6" s="736"/>
      <c r="C6" s="737"/>
      <c r="D6" s="737"/>
      <c r="E6" s="737"/>
      <c r="F6" s="289"/>
      <c r="G6" s="289"/>
      <c r="H6" s="289"/>
    </row>
    <row r="7" spans="1:8" ht="15.75" hidden="1" x14ac:dyDescent="0.2">
      <c r="A7" s="348">
        <v>1</v>
      </c>
      <c r="B7" s="348">
        <v>2</v>
      </c>
      <c r="C7" s="349">
        <v>3</v>
      </c>
      <c r="D7" s="349">
        <v>4</v>
      </c>
      <c r="E7" s="349">
        <v>5</v>
      </c>
      <c r="F7" s="289"/>
      <c r="G7" s="289"/>
      <c r="H7" s="289"/>
    </row>
    <row r="8" spans="1:8" ht="32.25" hidden="1" customHeight="1" x14ac:dyDescent="0.2">
      <c r="A8" s="373">
        <v>1</v>
      </c>
      <c r="B8" s="374" t="s">
        <v>655</v>
      </c>
      <c r="C8" s="376">
        <f>НМЦК!H12</f>
        <v>48120663.170000002</v>
      </c>
      <c r="D8" s="376">
        <f>C8*20%</f>
        <v>9624132.6300000008</v>
      </c>
      <c r="E8" s="376">
        <f>C8+D8</f>
        <v>57744795.799999997</v>
      </c>
      <c r="F8" s="289"/>
      <c r="G8" s="289"/>
      <c r="H8" s="289"/>
    </row>
    <row r="9" spans="1:8" ht="51.75" hidden="1" customHeight="1" x14ac:dyDescent="0.2">
      <c r="A9" s="377" t="s">
        <v>613</v>
      </c>
      <c r="B9" s="374" t="s">
        <v>1589</v>
      </c>
      <c r="C9" s="376">
        <f>НМЦК!H15</f>
        <v>1078290852.2</v>
      </c>
      <c r="D9" s="376">
        <f>C9*20%</f>
        <v>215658170.44</v>
      </c>
      <c r="E9" s="376">
        <f>C9+D9</f>
        <v>1293949022.6400001</v>
      </c>
      <c r="F9" s="289"/>
      <c r="G9" s="289"/>
      <c r="H9" s="289"/>
    </row>
    <row r="10" spans="1:8" ht="27" hidden="1" customHeight="1" x14ac:dyDescent="0.2">
      <c r="A10" s="377">
        <v>3</v>
      </c>
      <c r="B10" s="605" t="s">
        <v>526</v>
      </c>
      <c r="C10" s="376">
        <f>НМЦК!H237</f>
        <v>4861249.7300000004</v>
      </c>
      <c r="D10" s="376">
        <f>C10*20%</f>
        <v>972249.95</v>
      </c>
      <c r="E10" s="376">
        <f>C10+D10</f>
        <v>5833499.6799999997</v>
      </c>
      <c r="F10" s="289"/>
      <c r="G10" s="289"/>
      <c r="H10" s="289"/>
    </row>
    <row r="11" spans="1:8" ht="15.75" hidden="1" x14ac:dyDescent="0.2">
      <c r="A11" s="366"/>
      <c r="B11" s="366" t="s">
        <v>547</v>
      </c>
      <c r="C11" s="367">
        <f>C8+C9+C10</f>
        <v>1131272765.0999999</v>
      </c>
      <c r="D11" s="367">
        <f>D8+D9+D10</f>
        <v>226254553.02000001</v>
      </c>
      <c r="E11" s="367">
        <f>E8+E9+E10</f>
        <v>1357527318.1199999</v>
      </c>
      <c r="F11" s="294"/>
      <c r="G11" s="294"/>
      <c r="H11" s="289"/>
    </row>
    <row r="12" spans="1:8" hidden="1" x14ac:dyDescent="0.2">
      <c r="A12" s="368"/>
      <c r="B12" s="368"/>
      <c r="C12" s="368"/>
      <c r="D12" s="368"/>
      <c r="E12" s="368"/>
      <c r="F12" s="289"/>
      <c r="G12" s="289"/>
      <c r="H12" s="289"/>
    </row>
    <row r="13" spans="1:8" ht="13.5" thickBot="1" x14ac:dyDescent="0.25">
      <c r="A13" s="369"/>
      <c r="B13" s="369"/>
      <c r="C13" s="369"/>
      <c r="D13" s="369"/>
      <c r="E13" s="372"/>
    </row>
    <row r="14" spans="1:8" ht="15" x14ac:dyDescent="0.2">
      <c r="A14" s="609" t="s">
        <v>1590</v>
      </c>
      <c r="B14" s="727" t="s">
        <v>517</v>
      </c>
      <c r="C14" s="727" t="s">
        <v>1591</v>
      </c>
      <c r="D14" s="727"/>
      <c r="E14" s="729"/>
    </row>
    <row r="15" spans="1:8" ht="15" x14ac:dyDescent="0.2">
      <c r="A15" s="610" t="s">
        <v>1592</v>
      </c>
      <c r="B15" s="728"/>
      <c r="C15" s="611" t="s">
        <v>1593</v>
      </c>
      <c r="D15" s="611" t="s">
        <v>612</v>
      </c>
      <c r="E15" s="612" t="s">
        <v>1594</v>
      </c>
    </row>
    <row r="16" spans="1:8" ht="15.75" thickBot="1" x14ac:dyDescent="0.25">
      <c r="A16" s="613">
        <v>1</v>
      </c>
      <c r="B16" s="614">
        <v>2</v>
      </c>
      <c r="C16" s="614">
        <v>3</v>
      </c>
      <c r="D16" s="615">
        <v>4</v>
      </c>
      <c r="E16" s="616">
        <v>5</v>
      </c>
    </row>
    <row r="17" spans="1:5" ht="15" x14ac:dyDescent="0.2">
      <c r="A17" s="617" t="s">
        <v>1287</v>
      </c>
      <c r="B17" s="730" t="s">
        <v>1595</v>
      </c>
      <c r="C17" s="730"/>
      <c r="D17" s="730"/>
      <c r="E17" s="730"/>
    </row>
    <row r="18" spans="1:5" ht="15" x14ac:dyDescent="0.2">
      <c r="A18" s="625" t="s">
        <v>656</v>
      </c>
      <c r="B18" s="618" t="s">
        <v>1596</v>
      </c>
      <c r="C18" s="627">
        <f>C8</f>
        <v>48120663.170000002</v>
      </c>
      <c r="D18" s="619">
        <f>C18*20%</f>
        <v>9624132.6300000008</v>
      </c>
      <c r="E18" s="619">
        <f>C18+D18</f>
        <v>57744795.799999997</v>
      </c>
    </row>
    <row r="19" spans="1:5" ht="61.5" customHeight="1" x14ac:dyDescent="0.2">
      <c r="A19" s="620" t="s">
        <v>1342</v>
      </c>
      <c r="B19" s="731" t="s">
        <v>1601</v>
      </c>
      <c r="C19" s="731"/>
      <c r="D19" s="731"/>
      <c r="E19" s="731"/>
    </row>
    <row r="20" spans="1:5" ht="15" x14ac:dyDescent="0.2">
      <c r="A20" s="626" t="s">
        <v>614</v>
      </c>
      <c r="B20" s="618" t="s">
        <v>1596</v>
      </c>
      <c r="C20" s="628">
        <f>C9+C10</f>
        <v>1083152101.9300001</v>
      </c>
      <c r="D20" s="621">
        <f>C20*20%</f>
        <v>216630420.38999999</v>
      </c>
      <c r="E20" s="619">
        <f>C20+D20</f>
        <v>1299782522.3199999</v>
      </c>
    </row>
    <row r="21" spans="1:5" ht="14.25" x14ac:dyDescent="0.2">
      <c r="A21" s="622"/>
      <c r="B21" s="623" t="s">
        <v>1197</v>
      </c>
      <c r="C21" s="624">
        <f>C18+C20</f>
        <v>1131272765.0999999</v>
      </c>
      <c r="D21" s="624">
        <f>D18+D20</f>
        <v>226254553.02000001</v>
      </c>
      <c r="E21" s="624">
        <f>E18+E20</f>
        <v>1357527318.1199999</v>
      </c>
    </row>
    <row r="23" spans="1:5" s="682" customFormat="1" x14ac:dyDescent="0.2">
      <c r="B23" s="680" t="s">
        <v>1623</v>
      </c>
    </row>
    <row r="24" spans="1:5" ht="15.75" x14ac:dyDescent="0.2">
      <c r="B24" s="669" t="s">
        <v>859</v>
      </c>
      <c r="C24" s="663">
        <f>НМЦК!I254</f>
        <v>195851078.24000001</v>
      </c>
      <c r="D24" s="664">
        <f>C24*20%</f>
        <v>39170215.649999999</v>
      </c>
      <c r="E24" s="664">
        <f>C24+D24</f>
        <v>235021293.88999999</v>
      </c>
    </row>
    <row r="25" spans="1:5" ht="15" x14ac:dyDescent="0.25">
      <c r="B25" s="670" t="s">
        <v>1624</v>
      </c>
      <c r="C25" s="663">
        <f>НМЦК!H14+НМЦК!H236+НМЦК!H253</f>
        <v>22354006.960000001</v>
      </c>
      <c r="D25" s="664">
        <f>C25*20%</f>
        <v>4470801.3899999997</v>
      </c>
      <c r="E25" s="664">
        <f>C25+D25</f>
        <v>26824808.350000001</v>
      </c>
    </row>
    <row r="26" spans="1:5" ht="15" x14ac:dyDescent="0.25">
      <c r="B26" s="670" t="s">
        <v>1625</v>
      </c>
      <c r="C26" s="662">
        <f>НМЦК!H254-НМЦК!C254</f>
        <v>121909613.56999999</v>
      </c>
      <c r="D26" s="664">
        <f>C26*20%</f>
        <v>24381922.710000001</v>
      </c>
      <c r="E26" s="664">
        <f>C26+D26</f>
        <v>146291536.28</v>
      </c>
    </row>
  </sheetData>
  <mergeCells count="11">
    <mergeCell ref="B14:B15"/>
    <mergeCell ref="C14:E14"/>
    <mergeCell ref="B17:E17"/>
    <mergeCell ref="B19:E19"/>
    <mergeCell ref="A1:E1"/>
    <mergeCell ref="A2:E3"/>
    <mergeCell ref="A5:A6"/>
    <mergeCell ref="B5:B6"/>
    <mergeCell ref="C5:C6"/>
    <mergeCell ref="D5:D6"/>
    <mergeCell ref="E5:E6"/>
  </mergeCells>
  <pageMargins left="0.7" right="0.7" top="0.75" bottom="0.75" header="0.3" footer="0.3"/>
  <pageSetup paperSize="9" scale="8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view="pageBreakPreview" zoomScale="60" zoomScaleNormal="100" workbookViewId="0">
      <selection activeCell="O39" sqref="A1:O39"/>
    </sheetView>
  </sheetViews>
  <sheetFormatPr defaultRowHeight="12.75" x14ac:dyDescent="0.2"/>
  <cols>
    <col min="7" max="7" width="17.28515625" customWidth="1"/>
  </cols>
  <sheetData>
    <row r="1" spans="1:15" ht="15" x14ac:dyDescent="0.25">
      <c r="A1" s="740" t="s">
        <v>1146</v>
      </c>
      <c r="B1" s="740"/>
      <c r="C1" s="740"/>
      <c r="D1" s="740"/>
      <c r="E1" s="740"/>
      <c r="F1" s="740"/>
      <c r="G1" s="740"/>
      <c r="H1" s="740"/>
      <c r="I1" s="740"/>
      <c r="J1" s="740"/>
      <c r="K1" s="740"/>
      <c r="L1" s="740"/>
      <c r="M1" s="740"/>
      <c r="N1" s="740"/>
      <c r="O1" s="740"/>
    </row>
    <row r="2" spans="1:15" ht="15" x14ac:dyDescent="0.25">
      <c r="A2" s="740" t="s">
        <v>1147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</row>
    <row r="3" spans="1:15" ht="15" x14ac:dyDescent="0.25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5" ht="48" customHeight="1" x14ac:dyDescent="0.25">
      <c r="A4" s="459" t="s">
        <v>1148</v>
      </c>
      <c r="B4" s="460"/>
      <c r="C4" s="739" t="s">
        <v>645</v>
      </c>
      <c r="D4" s="739"/>
      <c r="E4" s="739"/>
      <c r="F4" s="739"/>
      <c r="G4" s="739"/>
      <c r="H4" s="739"/>
      <c r="I4" s="739"/>
      <c r="J4" s="739"/>
      <c r="K4" s="739"/>
      <c r="L4" s="739"/>
      <c r="M4" s="739"/>
      <c r="N4" s="739"/>
      <c r="O4" s="739"/>
    </row>
    <row r="5" spans="1:15" ht="15" x14ac:dyDescent="0.25">
      <c r="A5" s="452"/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</row>
    <row r="6" spans="1:15" ht="15" x14ac:dyDescent="0.25">
      <c r="A6" s="741" t="s">
        <v>1149</v>
      </c>
      <c r="B6" s="741"/>
      <c r="C6" s="741"/>
      <c r="D6" s="741"/>
      <c r="E6" s="741"/>
      <c r="F6" s="741"/>
      <c r="G6" s="606">
        <f>НМЦК!H256</f>
        <v>1357527318.1199999</v>
      </c>
      <c r="H6" s="452"/>
      <c r="I6" s="452"/>
      <c r="J6" s="452"/>
      <c r="K6" s="452"/>
      <c r="L6" s="452"/>
      <c r="M6" s="452"/>
      <c r="N6" s="452"/>
      <c r="O6" s="452"/>
    </row>
    <row r="7" spans="1:15" ht="15" x14ac:dyDescent="0.2">
      <c r="A7" s="741" t="s">
        <v>1636</v>
      </c>
      <c r="B7" s="741"/>
      <c r="C7" s="741"/>
      <c r="D7" s="741"/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</row>
    <row r="8" spans="1:15" ht="15" x14ac:dyDescent="0.25">
      <c r="A8" s="453" t="s">
        <v>1150</v>
      </c>
      <c r="B8" s="452"/>
      <c r="C8" s="452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</row>
    <row r="9" spans="1:15" ht="15" x14ac:dyDescent="0.25">
      <c r="A9" s="454" t="s">
        <v>1151</v>
      </c>
      <c r="B9" s="455"/>
      <c r="C9" s="455"/>
      <c r="D9" s="455"/>
      <c r="E9" s="455"/>
      <c r="F9" s="452"/>
      <c r="G9" s="452"/>
      <c r="H9" s="452"/>
      <c r="I9" s="452"/>
      <c r="J9" s="452"/>
      <c r="K9" s="452"/>
      <c r="L9" s="452"/>
      <c r="M9" s="452"/>
      <c r="N9" s="452"/>
      <c r="O9" s="452"/>
    </row>
    <row r="10" spans="1:15" ht="15" x14ac:dyDescent="0.25">
      <c r="A10" s="454" t="s">
        <v>1152</v>
      </c>
      <c r="B10" s="455"/>
      <c r="C10" s="455"/>
      <c r="D10" s="455"/>
      <c r="E10" s="455"/>
      <c r="F10" s="455"/>
      <c r="G10" s="455"/>
      <c r="H10" s="455"/>
      <c r="I10" s="455"/>
      <c r="J10" s="452"/>
      <c r="K10" s="452"/>
      <c r="L10" s="452"/>
      <c r="M10" s="452"/>
      <c r="N10" s="452"/>
      <c r="O10" s="452"/>
    </row>
    <row r="11" spans="1:15" ht="15" x14ac:dyDescent="0.25">
      <c r="A11" s="454" t="s">
        <v>1153</v>
      </c>
      <c r="B11" s="455"/>
      <c r="C11" s="455"/>
      <c r="D11" s="455"/>
      <c r="E11" s="455"/>
      <c r="F11" s="455"/>
      <c r="G11" s="455"/>
      <c r="H11" s="455"/>
      <c r="I11" s="455"/>
      <c r="J11" s="452"/>
      <c r="K11" s="452"/>
      <c r="L11" s="452"/>
      <c r="M11" s="452"/>
      <c r="N11" s="452"/>
      <c r="O11" s="452"/>
    </row>
    <row r="12" spans="1:15" ht="15" x14ac:dyDescent="0.25">
      <c r="A12" s="454" t="s">
        <v>1154</v>
      </c>
      <c r="B12" s="455"/>
      <c r="C12" s="455"/>
      <c r="D12" s="455"/>
      <c r="E12" s="455"/>
      <c r="F12" s="455"/>
      <c r="G12" s="455"/>
      <c r="H12" s="455"/>
      <c r="I12" s="455"/>
      <c r="J12" s="452"/>
      <c r="K12" s="452"/>
      <c r="L12" s="452"/>
      <c r="M12" s="452"/>
      <c r="N12" s="452"/>
      <c r="O12" s="452"/>
    </row>
    <row r="13" spans="1:15" ht="15" x14ac:dyDescent="0.25">
      <c r="A13" s="454" t="s">
        <v>1155</v>
      </c>
      <c r="B13" s="455"/>
      <c r="C13" s="455"/>
      <c r="D13" s="455"/>
      <c r="E13" s="455"/>
      <c r="F13" s="455"/>
      <c r="G13" s="455"/>
      <c r="H13" s="455"/>
      <c r="I13" s="455"/>
      <c r="J13" s="452"/>
      <c r="K13" s="452"/>
      <c r="L13" s="452"/>
      <c r="M13" s="452"/>
      <c r="N13" s="452"/>
      <c r="O13" s="452"/>
    </row>
    <row r="14" spans="1:15" ht="15" x14ac:dyDescent="0.25">
      <c r="A14" s="454" t="s">
        <v>1156</v>
      </c>
      <c r="B14" s="455"/>
      <c r="C14" s="455"/>
      <c r="D14" s="455"/>
      <c r="E14" s="455"/>
      <c r="F14" s="455"/>
      <c r="G14" s="455"/>
      <c r="H14" s="455"/>
      <c r="I14" s="455"/>
      <c r="J14" s="452"/>
      <c r="K14" s="452"/>
      <c r="L14" s="452"/>
      <c r="M14" s="452"/>
      <c r="N14" s="452"/>
      <c r="O14" s="452"/>
    </row>
    <row r="15" spans="1:15" ht="15" x14ac:dyDescent="0.25">
      <c r="A15" s="454" t="s">
        <v>1157</v>
      </c>
      <c r="B15" s="455"/>
      <c r="C15" s="455"/>
      <c r="D15" s="455"/>
      <c r="E15" s="455"/>
      <c r="F15" s="455"/>
      <c r="G15" s="455"/>
      <c r="H15" s="455"/>
      <c r="I15" s="455"/>
      <c r="J15" s="452"/>
      <c r="K15" s="452"/>
      <c r="L15" s="452"/>
      <c r="M15" s="452"/>
      <c r="N15" s="452"/>
      <c r="O15" s="452"/>
    </row>
    <row r="16" spans="1:15" ht="15" x14ac:dyDescent="0.25">
      <c r="A16" s="454" t="s">
        <v>1158</v>
      </c>
      <c r="B16" s="454"/>
      <c r="C16" s="454"/>
      <c r="D16" s="454"/>
      <c r="E16" s="454"/>
      <c r="F16" s="454"/>
      <c r="G16" s="454"/>
      <c r="H16" s="454"/>
      <c r="I16" s="454"/>
      <c r="J16" s="453"/>
      <c r="K16" s="453"/>
      <c r="L16" s="453"/>
      <c r="M16" s="453"/>
      <c r="N16" s="453"/>
      <c r="O16" s="453"/>
    </row>
    <row r="17" spans="1:15" ht="15" x14ac:dyDescent="0.25">
      <c r="A17" s="454" t="s">
        <v>1159</v>
      </c>
      <c r="B17" s="454"/>
      <c r="C17" s="454"/>
      <c r="D17" s="454"/>
      <c r="E17" s="454"/>
      <c r="F17" s="454"/>
      <c r="G17" s="454"/>
      <c r="H17" s="454"/>
      <c r="I17" s="454"/>
      <c r="J17" s="453"/>
      <c r="K17" s="453"/>
      <c r="L17" s="453"/>
      <c r="M17" s="453"/>
      <c r="N17" s="453"/>
      <c r="O17" s="453"/>
    </row>
    <row r="18" spans="1:15" ht="15" x14ac:dyDescent="0.25">
      <c r="A18" s="454" t="s">
        <v>1160</v>
      </c>
      <c r="B18" s="454"/>
      <c r="C18" s="454"/>
      <c r="D18" s="454"/>
      <c r="E18" s="454"/>
      <c r="F18" s="454"/>
      <c r="G18" s="454"/>
      <c r="H18" s="454"/>
      <c r="I18" s="454"/>
      <c r="J18" s="453"/>
      <c r="K18" s="453"/>
      <c r="L18" s="453"/>
      <c r="M18" s="453"/>
      <c r="N18" s="453"/>
      <c r="O18" s="453"/>
    </row>
    <row r="19" spans="1:15" ht="15" x14ac:dyDescent="0.25">
      <c r="A19" s="454" t="s">
        <v>1161</v>
      </c>
      <c r="B19" s="454"/>
      <c r="C19" s="454"/>
      <c r="D19" s="454"/>
      <c r="E19" s="454"/>
      <c r="F19" s="454"/>
      <c r="G19" s="454"/>
      <c r="H19" s="454"/>
      <c r="I19" s="454"/>
      <c r="J19" s="453"/>
      <c r="K19" s="453"/>
      <c r="L19" s="453"/>
      <c r="M19" s="453"/>
      <c r="N19" s="453"/>
      <c r="O19" s="453"/>
    </row>
    <row r="20" spans="1:15" ht="15" x14ac:dyDescent="0.25">
      <c r="A20" s="454" t="s">
        <v>1162</v>
      </c>
      <c r="B20" s="454"/>
      <c r="C20" s="454"/>
      <c r="D20" s="454"/>
      <c r="E20" s="454"/>
      <c r="F20" s="454"/>
      <c r="G20" s="454"/>
      <c r="H20" s="454"/>
      <c r="I20" s="454"/>
      <c r="J20" s="453"/>
      <c r="K20" s="453"/>
      <c r="L20" s="453"/>
      <c r="M20" s="453"/>
      <c r="N20" s="453"/>
      <c r="O20" s="453"/>
    </row>
    <row r="21" spans="1:15" ht="15" x14ac:dyDescent="0.25">
      <c r="A21" s="454" t="s">
        <v>1173</v>
      </c>
      <c r="B21" s="454"/>
      <c r="C21" s="454"/>
      <c r="D21" s="454"/>
      <c r="E21" s="454"/>
      <c r="F21" s="454"/>
      <c r="G21" s="454"/>
      <c r="H21" s="454"/>
      <c r="I21" s="454"/>
      <c r="J21" s="453"/>
      <c r="K21" s="453"/>
      <c r="L21" s="453"/>
      <c r="M21" s="453"/>
      <c r="N21" s="453"/>
      <c r="O21" s="453"/>
    </row>
    <row r="22" spans="1:15" ht="15" x14ac:dyDescent="0.25">
      <c r="A22" s="454" t="s">
        <v>1164</v>
      </c>
      <c r="B22" s="456"/>
      <c r="C22" s="456"/>
      <c r="D22" s="456"/>
      <c r="E22" s="456"/>
      <c r="F22" s="456"/>
      <c r="G22" s="454"/>
      <c r="H22" s="454"/>
      <c r="I22" s="454"/>
      <c r="J22" s="453"/>
      <c r="K22" s="453"/>
      <c r="L22" s="453"/>
      <c r="M22" s="453"/>
      <c r="N22" s="453"/>
      <c r="O22" s="453"/>
    </row>
    <row r="23" spans="1:15" ht="15" x14ac:dyDescent="0.25">
      <c r="A23" s="454" t="s">
        <v>1163</v>
      </c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7"/>
      <c r="M23" s="457"/>
      <c r="N23" s="457"/>
      <c r="O23" s="457"/>
    </row>
    <row r="24" spans="1:15" ht="15" x14ac:dyDescent="0.25">
      <c r="A24" s="454" t="s">
        <v>1174</v>
      </c>
      <c r="B24" s="456"/>
      <c r="C24" s="456"/>
      <c r="D24" s="456"/>
      <c r="E24" s="456"/>
      <c r="F24" s="456"/>
      <c r="G24" s="456"/>
      <c r="H24" s="456"/>
      <c r="I24" s="456"/>
      <c r="J24" s="456"/>
      <c r="K24" s="456"/>
      <c r="L24" s="457"/>
      <c r="M24" s="457"/>
      <c r="N24" s="457"/>
      <c r="O24" s="457"/>
    </row>
    <row r="25" spans="1:15" ht="15" x14ac:dyDescent="0.25">
      <c r="A25" s="454" t="s">
        <v>1165</v>
      </c>
      <c r="B25" s="456"/>
      <c r="C25" s="456"/>
      <c r="D25" s="456"/>
      <c r="E25" s="456"/>
      <c r="F25" s="456"/>
      <c r="G25" s="456"/>
      <c r="H25" s="456"/>
      <c r="I25" s="456"/>
      <c r="J25" s="456"/>
      <c r="K25" s="456"/>
      <c r="L25" s="457"/>
      <c r="M25" s="457"/>
      <c r="N25" s="457"/>
      <c r="O25" s="457"/>
    </row>
    <row r="26" spans="1:15" ht="15" x14ac:dyDescent="0.25">
      <c r="A26" s="454" t="s">
        <v>1588</v>
      </c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7"/>
      <c r="M26" s="457"/>
      <c r="N26" s="457"/>
      <c r="O26" s="457"/>
    </row>
    <row r="27" spans="1:15" ht="15" hidden="1" x14ac:dyDescent="0.25">
      <c r="A27" s="454" t="s">
        <v>1166</v>
      </c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7"/>
      <c r="M27" s="457"/>
      <c r="N27" s="457"/>
      <c r="O27" s="457"/>
    </row>
    <row r="28" spans="1:15" ht="15" x14ac:dyDescent="0.25">
      <c r="A28" s="454" t="s">
        <v>1620</v>
      </c>
      <c r="B28" s="456"/>
      <c r="C28" s="456"/>
      <c r="D28" s="456"/>
      <c r="E28" s="456"/>
      <c r="F28" s="456"/>
      <c r="G28" s="456"/>
      <c r="H28" s="456"/>
      <c r="I28" s="456"/>
      <c r="J28" s="456"/>
      <c r="K28" s="456"/>
      <c r="L28" s="457"/>
      <c r="M28" s="457"/>
      <c r="N28" s="457"/>
      <c r="O28" s="457"/>
    </row>
    <row r="29" spans="1:15" ht="15" x14ac:dyDescent="0.25">
      <c r="A29" s="454" t="s">
        <v>1167</v>
      </c>
      <c r="B29" s="454"/>
      <c r="C29" s="454"/>
      <c r="D29" s="454"/>
      <c r="E29" s="454"/>
      <c r="F29" s="454"/>
      <c r="G29" s="454"/>
      <c r="H29" s="454"/>
      <c r="I29" s="454"/>
      <c r="J29" s="454"/>
      <c r="K29" s="454"/>
      <c r="L29" s="453"/>
      <c r="M29" s="453"/>
      <c r="N29" s="453"/>
      <c r="O29" s="453"/>
    </row>
    <row r="30" spans="1:15" ht="32.25" customHeight="1" x14ac:dyDescent="0.25">
      <c r="A30" s="742" t="s">
        <v>1168</v>
      </c>
      <c r="B30" s="742"/>
      <c r="C30" s="742"/>
      <c r="D30" s="742"/>
      <c r="E30" s="742"/>
      <c r="F30" s="742"/>
      <c r="G30" s="742"/>
      <c r="H30" s="742"/>
      <c r="I30" s="742"/>
      <c r="J30" s="742"/>
      <c r="K30" s="742"/>
      <c r="L30" s="742"/>
      <c r="M30" s="742"/>
      <c r="N30" s="742"/>
      <c r="O30" s="742"/>
    </row>
    <row r="31" spans="1:15" ht="15" x14ac:dyDescent="0.25">
      <c r="A31" s="454" t="s">
        <v>1169</v>
      </c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7"/>
      <c r="M31" s="457"/>
      <c r="N31" s="457"/>
      <c r="O31" s="457"/>
    </row>
    <row r="32" spans="1:15" ht="15" x14ac:dyDescent="0.25">
      <c r="A32" s="454" t="s">
        <v>1619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7"/>
      <c r="M32" s="457"/>
      <c r="N32" s="457"/>
      <c r="O32" s="457"/>
    </row>
    <row r="33" spans="1:15" ht="15" x14ac:dyDescent="0.25">
      <c r="A33" s="454" t="s">
        <v>1170</v>
      </c>
      <c r="B33" s="456"/>
      <c r="C33" s="456"/>
      <c r="D33" s="456"/>
      <c r="E33" s="456"/>
      <c r="F33" s="456"/>
      <c r="G33" s="456"/>
      <c r="H33" s="456"/>
      <c r="I33" s="456"/>
      <c r="J33" s="456"/>
      <c r="K33" s="456"/>
      <c r="L33" s="457"/>
      <c r="M33" s="457"/>
      <c r="N33" s="457"/>
      <c r="O33" s="457"/>
    </row>
    <row r="34" spans="1:15" ht="15" x14ac:dyDescent="0.25">
      <c r="A34" s="456"/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7"/>
      <c r="M34" s="457"/>
      <c r="N34" s="457"/>
      <c r="O34" s="457"/>
    </row>
    <row r="35" spans="1:15" ht="15" x14ac:dyDescent="0.25">
      <c r="A35" s="454" t="s">
        <v>1171</v>
      </c>
      <c r="B35" s="454"/>
      <c r="C35" s="454"/>
      <c r="D35" s="454"/>
      <c r="E35" s="454"/>
      <c r="F35" s="454"/>
      <c r="G35" s="454"/>
      <c r="H35" s="454"/>
      <c r="I35" s="454"/>
      <c r="J35" s="454"/>
      <c r="K35" s="454"/>
      <c r="L35" s="453"/>
      <c r="M35" s="453"/>
      <c r="N35" s="453"/>
      <c r="O35" s="453"/>
    </row>
    <row r="36" spans="1:15" ht="15" x14ac:dyDescent="0.25">
      <c r="A36" s="454" t="s">
        <v>1172</v>
      </c>
      <c r="B36" s="454"/>
      <c r="C36" s="454"/>
      <c r="D36" s="454"/>
      <c r="E36" s="454"/>
      <c r="F36" s="454"/>
      <c r="G36" s="454"/>
      <c r="H36" s="454"/>
      <c r="I36" s="454"/>
      <c r="J36" s="454"/>
      <c r="K36" s="454"/>
      <c r="L36" s="453"/>
      <c r="M36" s="453"/>
      <c r="N36" s="453"/>
      <c r="O36" s="453"/>
    </row>
    <row r="37" spans="1:15" ht="15" x14ac:dyDescent="0.25">
      <c r="A37" s="454"/>
      <c r="B37" s="454"/>
      <c r="C37" s="454"/>
      <c r="D37" s="454"/>
      <c r="E37" s="454"/>
      <c r="F37" s="454"/>
      <c r="G37" s="454"/>
      <c r="H37" s="454"/>
      <c r="I37" s="454"/>
      <c r="J37" s="454"/>
      <c r="K37" s="454"/>
      <c r="L37" s="453"/>
      <c r="M37" s="453"/>
      <c r="N37" s="453"/>
      <c r="O37" s="453"/>
    </row>
    <row r="38" spans="1:15" ht="15" x14ac:dyDescent="0.25">
      <c r="A38" s="453"/>
      <c r="B38" s="453"/>
      <c r="C38" s="453"/>
      <c r="D38" s="453"/>
      <c r="E38" s="453"/>
      <c r="F38" s="453"/>
      <c r="G38" s="454"/>
      <c r="H38" s="454"/>
      <c r="I38" s="454"/>
      <c r="J38" s="738"/>
      <c r="K38" s="738"/>
      <c r="L38" s="738"/>
      <c r="M38" s="738"/>
      <c r="N38" s="738"/>
      <c r="O38" s="738"/>
    </row>
    <row r="39" spans="1:15" ht="15" x14ac:dyDescent="0.25">
      <c r="A39" s="453"/>
      <c r="B39" s="452"/>
      <c r="C39" s="452"/>
      <c r="D39" s="452"/>
      <c r="E39" s="452"/>
      <c r="F39" s="452"/>
      <c r="G39" s="455"/>
      <c r="H39" s="455"/>
      <c r="I39" s="455"/>
      <c r="J39" s="458"/>
      <c r="K39" s="458"/>
      <c r="L39" s="458"/>
      <c r="M39" s="461"/>
      <c r="N39" s="461"/>
      <c r="O39" s="461"/>
    </row>
  </sheetData>
  <mergeCells count="7">
    <mergeCell ref="J38:O38"/>
    <mergeCell ref="C4:O4"/>
    <mergeCell ref="A1:O1"/>
    <mergeCell ref="A2:O2"/>
    <mergeCell ref="A6:F6"/>
    <mergeCell ref="A7:O7"/>
    <mergeCell ref="A30:O30"/>
  </mergeCells>
  <pageMargins left="0.7" right="0.7" top="0.75" bottom="0.75" header="0.3" footer="0.3"/>
  <pageSetup paperSize="9" scale="6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52"/>
  <sheetViews>
    <sheetView view="pageBreakPreview" zoomScale="85" zoomScaleNormal="100" zoomScaleSheetLayoutView="85" workbookViewId="0">
      <selection activeCell="H251" sqref="A1:H251"/>
    </sheetView>
  </sheetViews>
  <sheetFormatPr defaultRowHeight="12.75" x14ac:dyDescent="0.2"/>
  <cols>
    <col min="1" max="1" width="11.28515625" bestFit="1" customWidth="1"/>
    <col min="2" max="2" width="54.42578125" customWidth="1"/>
    <col min="3" max="3" width="19" customWidth="1"/>
    <col min="4" max="4" width="17.7109375" customWidth="1"/>
    <col min="5" max="6" width="20.42578125" customWidth="1"/>
    <col min="7" max="8" width="18.7109375" style="680" customWidth="1"/>
  </cols>
  <sheetData>
    <row r="1" spans="1:8" ht="29.25" customHeight="1" x14ac:dyDescent="0.2">
      <c r="A1" s="745" t="s">
        <v>1193</v>
      </c>
      <c r="B1" s="745"/>
      <c r="C1" s="745"/>
      <c r="D1" s="745"/>
      <c r="E1" s="745"/>
      <c r="F1" s="745"/>
    </row>
    <row r="2" spans="1:8" ht="40.5" customHeight="1" x14ac:dyDescent="0.2">
      <c r="A2" s="399" t="s">
        <v>866</v>
      </c>
      <c r="B2" s="746" t="s">
        <v>1198</v>
      </c>
      <c r="C2" s="746"/>
      <c r="D2" s="746"/>
      <c r="E2" s="746"/>
      <c r="F2" s="746"/>
    </row>
    <row r="3" spans="1:8" ht="29.25" customHeight="1" x14ac:dyDescent="0.25">
      <c r="A3" s="19"/>
      <c r="B3" s="19"/>
      <c r="C3" s="19"/>
      <c r="D3" s="19"/>
      <c r="E3" s="19"/>
    </row>
    <row r="4" spans="1:8" ht="29.25" customHeight="1" x14ac:dyDescent="0.2">
      <c r="A4" s="749" t="s">
        <v>1</v>
      </c>
      <c r="B4" s="748" t="s">
        <v>871</v>
      </c>
      <c r="C4" s="747" t="s">
        <v>950</v>
      </c>
      <c r="D4" s="747" t="s">
        <v>1194</v>
      </c>
      <c r="E4" s="750" t="s">
        <v>1195</v>
      </c>
      <c r="F4" s="750"/>
      <c r="G4" s="743" t="s">
        <v>1621</v>
      </c>
      <c r="H4" s="744"/>
    </row>
    <row r="5" spans="1:8" ht="28.5" customHeight="1" x14ac:dyDescent="0.2">
      <c r="A5" s="749"/>
      <c r="B5" s="748"/>
      <c r="C5" s="747"/>
      <c r="D5" s="747"/>
      <c r="E5" s="396" t="s">
        <v>1196</v>
      </c>
      <c r="F5" s="396" t="s">
        <v>1197</v>
      </c>
      <c r="G5" s="683" t="s">
        <v>1196</v>
      </c>
      <c r="H5" s="684" t="s">
        <v>1197</v>
      </c>
    </row>
    <row r="6" spans="1:8" ht="15.75" x14ac:dyDescent="0.2">
      <c r="A6" s="394">
        <v>1</v>
      </c>
      <c r="B6" s="394">
        <v>2</v>
      </c>
      <c r="C6" s="397">
        <v>3</v>
      </c>
      <c r="D6" s="397">
        <v>4</v>
      </c>
      <c r="E6" s="397">
        <v>5</v>
      </c>
      <c r="F6" s="397">
        <v>6</v>
      </c>
      <c r="G6" s="679">
        <v>7</v>
      </c>
      <c r="H6" s="679">
        <v>8</v>
      </c>
    </row>
    <row r="7" spans="1:8" ht="22.15" customHeight="1" x14ac:dyDescent="0.2">
      <c r="A7" s="373">
        <v>1</v>
      </c>
      <c r="B7" s="374" t="s">
        <v>655</v>
      </c>
      <c r="C7" s="376" t="str">
        <f>'Ведомость объемов работ'!D5</f>
        <v>комплекс</v>
      </c>
      <c r="D7" s="428">
        <f>'Ведомость объемов работ'!E5</f>
        <v>1</v>
      </c>
      <c r="E7" s="376">
        <f>F7/D7</f>
        <v>48120663.170000002</v>
      </c>
      <c r="F7" s="376">
        <f>НМЦК!H12</f>
        <v>48120663.170000002</v>
      </c>
      <c r="G7" s="678"/>
      <c r="H7" s="678"/>
    </row>
    <row r="8" spans="1:8" ht="34.5" customHeight="1" x14ac:dyDescent="0.2">
      <c r="A8" s="375" t="s">
        <v>656</v>
      </c>
      <c r="B8" s="350" t="s">
        <v>644</v>
      </c>
      <c r="C8" s="351" t="str">
        <f>'Ведомость объемов работ'!D6</f>
        <v>комплекс</v>
      </c>
      <c r="D8" s="427">
        <f>'Ведомость объемов работ'!E6</f>
        <v>1</v>
      </c>
      <c r="E8" s="351">
        <f t="shared" ref="E8:E71" si="0">F8/D8</f>
        <v>47177120.75</v>
      </c>
      <c r="F8" s="351">
        <f>НМЦК!H13</f>
        <v>47177120.75</v>
      </c>
      <c r="G8" s="677"/>
      <c r="H8" s="677"/>
    </row>
    <row r="9" spans="1:8" ht="19.5" customHeight="1" x14ac:dyDescent="0.2">
      <c r="A9" s="375" t="s">
        <v>657</v>
      </c>
      <c r="B9" s="363" t="s">
        <v>546</v>
      </c>
      <c r="C9" s="351" t="str">
        <f>'Ведомость объемов работ'!D7</f>
        <v>комплекс</v>
      </c>
      <c r="D9" s="427">
        <f>'Ведомость объемов работ'!E7</f>
        <v>1</v>
      </c>
      <c r="E9" s="351">
        <f t="shared" si="0"/>
        <v>943542.42</v>
      </c>
      <c r="F9" s="351">
        <f>НМЦК!H14</f>
        <v>943542.42</v>
      </c>
      <c r="G9" s="677"/>
      <c r="H9" s="677"/>
    </row>
    <row r="10" spans="1:8" ht="32.450000000000003" customHeight="1" x14ac:dyDescent="0.2">
      <c r="A10" s="377" t="s">
        <v>613</v>
      </c>
      <c r="B10" s="374" t="s">
        <v>658</v>
      </c>
      <c r="C10" s="376" t="str">
        <f>'Ведомость объемов работ'!D8</f>
        <v>комплекс</v>
      </c>
      <c r="D10" s="428">
        <f>'Ведомость объемов работ'!E8</f>
        <v>1</v>
      </c>
      <c r="E10" s="376">
        <f t="shared" si="0"/>
        <v>1078290852.2</v>
      </c>
      <c r="F10" s="376">
        <f>НМЦК!H15</f>
        <v>1078290852.2</v>
      </c>
      <c r="G10" s="678">
        <f>H10/D10</f>
        <v>195851078.24000001</v>
      </c>
      <c r="H10" s="678">
        <f>НМЦК!I15</f>
        <v>195851078.24000001</v>
      </c>
    </row>
    <row r="11" spans="1:8" ht="15.75" customHeight="1" x14ac:dyDescent="0.2">
      <c r="A11" s="375" t="s">
        <v>614</v>
      </c>
      <c r="B11" s="350" t="s">
        <v>637</v>
      </c>
      <c r="C11" s="351" t="str">
        <f>'Ведомость объемов работ'!D9</f>
        <v>комплекс</v>
      </c>
      <c r="D11" s="427">
        <f>'Ведомость объемов работ'!E9</f>
        <v>1</v>
      </c>
      <c r="E11" s="351">
        <f t="shared" si="0"/>
        <v>3396674.94</v>
      </c>
      <c r="F11" s="351">
        <f>НМЦК!H16</f>
        <v>3396674.94</v>
      </c>
      <c r="G11" s="677">
        <f t="shared" ref="G11:G74" si="1">H11/D11</f>
        <v>0</v>
      </c>
      <c r="H11" s="677">
        <f>НМЦК!I16</f>
        <v>0</v>
      </c>
    </row>
    <row r="12" spans="1:8" ht="15.75" x14ac:dyDescent="0.2">
      <c r="A12" s="352" t="s">
        <v>651</v>
      </c>
      <c r="B12" s="357" t="s">
        <v>204</v>
      </c>
      <c r="C12" s="414" t="str">
        <f>'Ведомость объемов работ'!D10</f>
        <v>комплекс</v>
      </c>
      <c r="D12" s="432">
        <f>'Ведомость объемов работ'!E10</f>
        <v>1</v>
      </c>
      <c r="E12" s="431">
        <f t="shared" si="0"/>
        <v>1463694.88</v>
      </c>
      <c r="F12" s="431">
        <f>НМЦК!H17</f>
        <v>1463694.88</v>
      </c>
      <c r="G12" s="676">
        <f t="shared" si="1"/>
        <v>0</v>
      </c>
      <c r="H12" s="676">
        <f>НМЦК!I17</f>
        <v>0</v>
      </c>
    </row>
    <row r="13" spans="1:8" ht="15" customHeight="1" x14ac:dyDescent="0.2">
      <c r="A13" s="352" t="s">
        <v>681</v>
      </c>
      <c r="B13" s="371" t="s">
        <v>229</v>
      </c>
      <c r="C13" s="414" t="str">
        <f>'Ведомость объемов работ'!D11</f>
        <v>комплекс</v>
      </c>
      <c r="D13" s="432">
        <f>'Ведомость объемов работ'!E11</f>
        <v>1</v>
      </c>
      <c r="E13" s="431">
        <f t="shared" si="0"/>
        <v>1859866.85</v>
      </c>
      <c r="F13" s="431">
        <f>НМЦК!H18</f>
        <v>1859866.85</v>
      </c>
      <c r="G13" s="676">
        <f t="shared" si="1"/>
        <v>0</v>
      </c>
      <c r="H13" s="676">
        <f>НМЦК!I18</f>
        <v>0</v>
      </c>
    </row>
    <row r="14" spans="1:8" ht="19.149999999999999" customHeight="1" x14ac:dyDescent="0.2">
      <c r="A14" s="352" t="s">
        <v>682</v>
      </c>
      <c r="B14" s="371" t="s">
        <v>231</v>
      </c>
      <c r="C14" s="414" t="str">
        <f>'Ведомость объемов работ'!D12</f>
        <v>комплекс</v>
      </c>
      <c r="D14" s="432">
        <f>'Ведомость объемов работ'!E12</f>
        <v>1</v>
      </c>
      <c r="E14" s="431">
        <f t="shared" si="0"/>
        <v>73113.210000000006</v>
      </c>
      <c r="F14" s="431">
        <f>НМЦК!H19</f>
        <v>73113.210000000006</v>
      </c>
      <c r="G14" s="676">
        <f t="shared" si="1"/>
        <v>0</v>
      </c>
      <c r="H14" s="676">
        <f>НМЦК!I19</f>
        <v>0</v>
      </c>
    </row>
    <row r="15" spans="1:8" ht="15.75" x14ac:dyDescent="0.2">
      <c r="A15" s="375"/>
      <c r="B15" s="354" t="s">
        <v>518</v>
      </c>
      <c r="C15" s="351"/>
      <c r="D15" s="351"/>
      <c r="E15" s="351"/>
      <c r="F15" s="351"/>
      <c r="G15" s="677"/>
      <c r="H15" s="677"/>
    </row>
    <row r="16" spans="1:8" ht="15.75" x14ac:dyDescent="0.2">
      <c r="A16" s="375"/>
      <c r="B16" s="354" t="s">
        <v>21</v>
      </c>
      <c r="C16" s="353"/>
      <c r="D16" s="353"/>
      <c r="E16" s="353"/>
      <c r="F16" s="353"/>
      <c r="G16" s="675"/>
      <c r="H16" s="675"/>
    </row>
    <row r="17" spans="1:8" ht="15.75" x14ac:dyDescent="0.2">
      <c r="A17" s="375" t="s">
        <v>615</v>
      </c>
      <c r="B17" s="355" t="s">
        <v>638</v>
      </c>
      <c r="C17" s="351" t="str">
        <f>'Ведомость объемов работ'!D15</f>
        <v>комплекс</v>
      </c>
      <c r="D17" s="427">
        <f>'Ведомость объемов работ'!E15</f>
        <v>1</v>
      </c>
      <c r="E17" s="351">
        <f t="shared" si="0"/>
        <v>36387858.140000001</v>
      </c>
      <c r="F17" s="351">
        <f>НМЦК!H22</f>
        <v>36387858.140000001</v>
      </c>
      <c r="G17" s="677">
        <f t="shared" si="1"/>
        <v>0</v>
      </c>
      <c r="H17" s="677">
        <f>НМЦК!I22</f>
        <v>0</v>
      </c>
    </row>
    <row r="18" spans="1:8" ht="15.75" x14ac:dyDescent="0.2">
      <c r="A18" s="352" t="s">
        <v>659</v>
      </c>
      <c r="B18" s="357" t="s">
        <v>552</v>
      </c>
      <c r="C18" s="353" t="str">
        <f>'Ведомость объемов работ'!D16</f>
        <v>комплекс</v>
      </c>
      <c r="D18" s="429">
        <f>'Ведомость объемов работ'!E16</f>
        <v>1</v>
      </c>
      <c r="E18" s="353">
        <f t="shared" si="0"/>
        <v>5567309.3099999996</v>
      </c>
      <c r="F18" s="353">
        <f>НМЦК!H23</f>
        <v>5567309.3099999996</v>
      </c>
      <c r="G18" s="675">
        <f t="shared" si="1"/>
        <v>0</v>
      </c>
      <c r="H18" s="675">
        <f>НМЦК!I23</f>
        <v>0</v>
      </c>
    </row>
    <row r="19" spans="1:8" ht="15.75" x14ac:dyDescent="0.2">
      <c r="A19" s="352" t="s">
        <v>660</v>
      </c>
      <c r="B19" s="357" t="s">
        <v>553</v>
      </c>
      <c r="C19" s="353" t="str">
        <f>'Ведомость объемов работ'!D17</f>
        <v>комплекс</v>
      </c>
      <c r="D19" s="429">
        <f>'Ведомость объемов работ'!E17</f>
        <v>1</v>
      </c>
      <c r="E19" s="353">
        <f t="shared" si="0"/>
        <v>2558803.79</v>
      </c>
      <c r="F19" s="353">
        <f>НМЦК!H24</f>
        <v>2558803.79</v>
      </c>
      <c r="G19" s="675">
        <f t="shared" si="1"/>
        <v>0</v>
      </c>
      <c r="H19" s="675">
        <f>НМЦК!I24</f>
        <v>0</v>
      </c>
    </row>
    <row r="20" spans="1:8" ht="15.75" x14ac:dyDescent="0.2">
      <c r="A20" s="352" t="s">
        <v>661</v>
      </c>
      <c r="B20" s="357" t="s">
        <v>421</v>
      </c>
      <c r="C20" s="353" t="str">
        <f>'Ведомость объемов работ'!D18</f>
        <v>комплекс</v>
      </c>
      <c r="D20" s="429">
        <f>'Ведомость объемов работ'!E18</f>
        <v>1</v>
      </c>
      <c r="E20" s="353">
        <f t="shared" si="0"/>
        <v>3946923.88</v>
      </c>
      <c r="F20" s="353">
        <f>НМЦК!H25</f>
        <v>3946923.88</v>
      </c>
      <c r="G20" s="675">
        <f t="shared" si="1"/>
        <v>0</v>
      </c>
      <c r="H20" s="675">
        <f>НМЦК!I25</f>
        <v>0</v>
      </c>
    </row>
    <row r="21" spans="1:8" ht="15.75" x14ac:dyDescent="0.2">
      <c r="A21" s="352" t="s">
        <v>662</v>
      </c>
      <c r="B21" s="357" t="s">
        <v>422</v>
      </c>
      <c r="C21" s="353" t="str">
        <f>'Ведомость объемов работ'!D19</f>
        <v>комплекс</v>
      </c>
      <c r="D21" s="429">
        <f>'Ведомость объемов работ'!E19</f>
        <v>1</v>
      </c>
      <c r="E21" s="353">
        <f t="shared" si="0"/>
        <v>6261091.8200000003</v>
      </c>
      <c r="F21" s="353">
        <f>НМЦК!H26</f>
        <v>6261091.8200000003</v>
      </c>
      <c r="G21" s="675">
        <f t="shared" si="1"/>
        <v>0</v>
      </c>
      <c r="H21" s="675">
        <f>НМЦК!I26</f>
        <v>0</v>
      </c>
    </row>
    <row r="22" spans="1:8" ht="15.75" x14ac:dyDescent="0.2">
      <c r="A22" s="352" t="s">
        <v>663</v>
      </c>
      <c r="B22" s="357" t="s">
        <v>423</v>
      </c>
      <c r="C22" s="353" t="str">
        <f>'Ведомость объемов работ'!D20</f>
        <v>комплекс</v>
      </c>
      <c r="D22" s="429">
        <f>'Ведомость объемов работ'!E20</f>
        <v>1</v>
      </c>
      <c r="E22" s="353">
        <f t="shared" si="0"/>
        <v>5728364.5499999998</v>
      </c>
      <c r="F22" s="353">
        <f>НМЦК!H27</f>
        <v>5728364.5499999998</v>
      </c>
      <c r="G22" s="675">
        <f t="shared" si="1"/>
        <v>0</v>
      </c>
      <c r="H22" s="675">
        <f>НМЦК!I27</f>
        <v>0</v>
      </c>
    </row>
    <row r="23" spans="1:8" ht="15.75" x14ac:dyDescent="0.2">
      <c r="A23" s="352" t="s">
        <v>664</v>
      </c>
      <c r="B23" s="357" t="s">
        <v>424</v>
      </c>
      <c r="C23" s="353" t="str">
        <f>'Ведомость объемов работ'!D21</f>
        <v>комплекс</v>
      </c>
      <c r="D23" s="429">
        <f>'Ведомость объемов работ'!E21</f>
        <v>1</v>
      </c>
      <c r="E23" s="353">
        <f t="shared" si="0"/>
        <v>9323282.4299999997</v>
      </c>
      <c r="F23" s="353">
        <f>НМЦК!H28</f>
        <v>9323282.4299999997</v>
      </c>
      <c r="G23" s="675">
        <f t="shared" si="1"/>
        <v>0</v>
      </c>
      <c r="H23" s="675">
        <f>НМЦК!I28</f>
        <v>0</v>
      </c>
    </row>
    <row r="24" spans="1:8" ht="15.75" x14ac:dyDescent="0.2">
      <c r="A24" s="352" t="s">
        <v>665</v>
      </c>
      <c r="B24" s="357" t="s">
        <v>425</v>
      </c>
      <c r="C24" s="353" t="str">
        <f>'Ведомость объемов работ'!D22</f>
        <v>комплекс</v>
      </c>
      <c r="D24" s="429">
        <f>'Ведомость объемов работ'!E22</f>
        <v>1</v>
      </c>
      <c r="E24" s="353">
        <f t="shared" si="0"/>
        <v>3002082.36</v>
      </c>
      <c r="F24" s="353">
        <f>НМЦК!H29</f>
        <v>3002082.36</v>
      </c>
      <c r="G24" s="675">
        <f t="shared" si="1"/>
        <v>0</v>
      </c>
      <c r="H24" s="675">
        <f>НМЦК!I29</f>
        <v>0</v>
      </c>
    </row>
    <row r="25" spans="1:8" ht="31.5" x14ac:dyDescent="0.2">
      <c r="A25" s="375" t="s">
        <v>616</v>
      </c>
      <c r="B25" s="355" t="s">
        <v>528</v>
      </c>
      <c r="C25" s="413" t="str">
        <f>'Ведомость объемов работ'!D23</f>
        <v>комплекс</v>
      </c>
      <c r="D25" s="427">
        <f>'Ведомость объемов работ'!E23</f>
        <v>1</v>
      </c>
      <c r="E25" s="433">
        <f t="shared" si="0"/>
        <v>19495375.940000001</v>
      </c>
      <c r="F25" s="433">
        <f>НМЦК!H30</f>
        <v>19495375.940000001</v>
      </c>
      <c r="G25" s="674">
        <f t="shared" si="1"/>
        <v>0</v>
      </c>
      <c r="H25" s="674">
        <f>НМЦК!I30</f>
        <v>0</v>
      </c>
    </row>
    <row r="26" spans="1:8" ht="31.5" x14ac:dyDescent="0.2">
      <c r="A26" s="375" t="s">
        <v>666</v>
      </c>
      <c r="B26" s="356" t="s">
        <v>529</v>
      </c>
      <c r="C26" s="351" t="str">
        <f>'Ведомость объемов работ'!D24</f>
        <v>комплекс</v>
      </c>
      <c r="D26" s="427">
        <f>'Ведомость объемов работ'!E24</f>
        <v>1</v>
      </c>
      <c r="E26" s="433">
        <f t="shared" si="0"/>
        <v>28253101.530000001</v>
      </c>
      <c r="F26" s="433">
        <f>НМЦК!H31</f>
        <v>28253101.530000001</v>
      </c>
      <c r="G26" s="674">
        <f t="shared" si="1"/>
        <v>0</v>
      </c>
      <c r="H26" s="674">
        <f>НМЦК!I31</f>
        <v>0</v>
      </c>
    </row>
    <row r="27" spans="1:8" ht="15.75" x14ac:dyDescent="0.2">
      <c r="A27" s="375"/>
      <c r="B27" s="355" t="s">
        <v>653</v>
      </c>
      <c r="C27" s="351"/>
      <c r="D27" s="351"/>
      <c r="E27" s="351"/>
      <c r="F27" s="351"/>
      <c r="G27" s="677"/>
      <c r="H27" s="677"/>
    </row>
    <row r="28" spans="1:8" ht="15.75" x14ac:dyDescent="0.2">
      <c r="A28" s="375" t="s">
        <v>667</v>
      </c>
      <c r="B28" s="355" t="s">
        <v>530</v>
      </c>
      <c r="C28" s="351" t="str">
        <f>'Ведомость объемов работ'!D26</f>
        <v>м3</v>
      </c>
      <c r="D28" s="427">
        <f>'Ведомость объемов работ'!E26</f>
        <v>1356.2</v>
      </c>
      <c r="E28" s="433">
        <f t="shared" si="0"/>
        <v>17398.07</v>
      </c>
      <c r="F28" s="433">
        <f>НМЦК!H33</f>
        <v>23595266.620000001</v>
      </c>
      <c r="G28" s="674">
        <f t="shared" si="1"/>
        <v>0</v>
      </c>
      <c r="H28" s="674">
        <f>НМЦК!I33</f>
        <v>0</v>
      </c>
    </row>
    <row r="29" spans="1:8" ht="15.75" x14ac:dyDescent="0.2">
      <c r="A29" s="375" t="s">
        <v>668</v>
      </c>
      <c r="B29" s="355" t="s">
        <v>531</v>
      </c>
      <c r="C29" s="351" t="str">
        <f>'Ведомость объемов работ'!D27</f>
        <v>комплекс</v>
      </c>
      <c r="D29" s="427">
        <f>'Ведомость объемов работ'!E27</f>
        <v>1</v>
      </c>
      <c r="E29" s="351">
        <f t="shared" si="0"/>
        <v>56385748.649999999</v>
      </c>
      <c r="F29" s="351">
        <f>НМЦК!H34</f>
        <v>56385748.649999999</v>
      </c>
      <c r="G29" s="677">
        <f t="shared" si="1"/>
        <v>0</v>
      </c>
      <c r="H29" s="677">
        <f>НМЦК!I34</f>
        <v>0</v>
      </c>
    </row>
    <row r="30" spans="1:8" ht="15.75" x14ac:dyDescent="0.2">
      <c r="A30" s="352" t="s">
        <v>683</v>
      </c>
      <c r="B30" s="357" t="s">
        <v>391</v>
      </c>
      <c r="C30" s="353" t="str">
        <f>'Ведомость объемов работ'!D28</f>
        <v>м3</v>
      </c>
      <c r="D30" s="429">
        <f>'Ведомость объемов работ'!E28</f>
        <v>879.5</v>
      </c>
      <c r="E30" s="353">
        <f t="shared" si="0"/>
        <v>25398.69</v>
      </c>
      <c r="F30" s="353">
        <f>НМЦК!H35</f>
        <v>22338147.629999999</v>
      </c>
      <c r="G30" s="675">
        <f t="shared" si="1"/>
        <v>0</v>
      </c>
      <c r="H30" s="675">
        <f>НМЦК!I35</f>
        <v>0</v>
      </c>
    </row>
    <row r="31" spans="1:8" ht="15.75" x14ac:dyDescent="0.2">
      <c r="A31" s="352" t="s">
        <v>684</v>
      </c>
      <c r="B31" s="357" t="s">
        <v>392</v>
      </c>
      <c r="C31" s="353" t="str">
        <f>'Ведомость объемов работ'!D29</f>
        <v>м3</v>
      </c>
      <c r="D31" s="429">
        <f>'Ведомость объемов работ'!E29</f>
        <v>34</v>
      </c>
      <c r="E31" s="353">
        <f t="shared" si="0"/>
        <v>10399.76</v>
      </c>
      <c r="F31" s="353">
        <f>НМЦК!H36</f>
        <v>353591.98</v>
      </c>
      <c r="G31" s="675">
        <f t="shared" si="1"/>
        <v>0</v>
      </c>
      <c r="H31" s="675">
        <f>НМЦК!I36</f>
        <v>0</v>
      </c>
    </row>
    <row r="32" spans="1:8" ht="15.75" x14ac:dyDescent="0.2">
      <c r="A32" s="352" t="s">
        <v>685</v>
      </c>
      <c r="B32" s="357" t="s">
        <v>393</v>
      </c>
      <c r="C32" s="353" t="str">
        <f>'Ведомость объемов работ'!D30</f>
        <v>т</v>
      </c>
      <c r="D32" s="429">
        <f>'Ведомость объемов работ'!E30</f>
        <v>4.96</v>
      </c>
      <c r="E32" s="353">
        <f t="shared" si="0"/>
        <v>116805.4</v>
      </c>
      <c r="F32" s="353">
        <f>НМЦК!H37</f>
        <v>579354.79</v>
      </c>
      <c r="G32" s="675">
        <f t="shared" si="1"/>
        <v>0</v>
      </c>
      <c r="H32" s="675">
        <f>НМЦК!I37</f>
        <v>0</v>
      </c>
    </row>
    <row r="33" spans="1:8" ht="15.75" x14ac:dyDescent="0.2">
      <c r="A33" s="352" t="s">
        <v>686</v>
      </c>
      <c r="B33" s="357" t="s">
        <v>394</v>
      </c>
      <c r="C33" s="353" t="str">
        <f>'Ведомость объемов работ'!D31</f>
        <v>комплекс</v>
      </c>
      <c r="D33" s="429">
        <f>'Ведомость объемов работ'!E31</f>
        <v>1</v>
      </c>
      <c r="E33" s="353">
        <f t="shared" si="0"/>
        <v>4748631.66</v>
      </c>
      <c r="F33" s="353">
        <f>НМЦК!H38</f>
        <v>4748631.66</v>
      </c>
      <c r="G33" s="675">
        <f t="shared" si="1"/>
        <v>0</v>
      </c>
      <c r="H33" s="675">
        <f>НМЦК!I38</f>
        <v>0</v>
      </c>
    </row>
    <row r="34" spans="1:8" ht="15.75" x14ac:dyDescent="0.2">
      <c r="A34" s="352" t="s">
        <v>687</v>
      </c>
      <c r="B34" s="357" t="s">
        <v>395</v>
      </c>
      <c r="C34" s="353" t="str">
        <f>'Ведомость объемов работ'!D32</f>
        <v>т</v>
      </c>
      <c r="D34" s="429">
        <f>'Ведомость объемов работ'!E32</f>
        <v>36.6</v>
      </c>
      <c r="E34" s="353">
        <f t="shared" si="0"/>
        <v>88480.65</v>
      </c>
      <c r="F34" s="353">
        <f>НМЦК!H39</f>
        <v>3238391.86</v>
      </c>
      <c r="G34" s="675">
        <f t="shared" si="1"/>
        <v>0</v>
      </c>
      <c r="H34" s="675">
        <f>НМЦК!I39</f>
        <v>0</v>
      </c>
    </row>
    <row r="35" spans="1:8" ht="15.75" x14ac:dyDescent="0.2">
      <c r="A35" s="352" t="s">
        <v>688</v>
      </c>
      <c r="B35" s="357" t="s">
        <v>396</v>
      </c>
      <c r="C35" s="353" t="str">
        <f>'Ведомость объемов работ'!D33</f>
        <v>т</v>
      </c>
      <c r="D35" s="429">
        <f>'Ведомость объемов работ'!E33</f>
        <v>11.3</v>
      </c>
      <c r="E35" s="353">
        <f t="shared" si="0"/>
        <v>86582.73</v>
      </c>
      <c r="F35" s="353">
        <f>НМЦК!H40</f>
        <v>978384.81</v>
      </c>
      <c r="G35" s="675">
        <f t="shared" si="1"/>
        <v>0</v>
      </c>
      <c r="H35" s="675">
        <f>НМЦК!I40</f>
        <v>0</v>
      </c>
    </row>
    <row r="36" spans="1:8" ht="15.75" x14ac:dyDescent="0.2">
      <c r="A36" s="352" t="s">
        <v>689</v>
      </c>
      <c r="B36" s="357" t="s">
        <v>397</v>
      </c>
      <c r="C36" s="353" t="str">
        <f>'Ведомость объемов работ'!D34</f>
        <v>т</v>
      </c>
      <c r="D36" s="429">
        <f>'Ведомость объемов работ'!E34</f>
        <v>68.8</v>
      </c>
      <c r="E36" s="353">
        <f t="shared" si="0"/>
        <v>85784.14</v>
      </c>
      <c r="F36" s="353">
        <f>НМЦК!H41</f>
        <v>5901948.9500000002</v>
      </c>
      <c r="G36" s="675">
        <f t="shared" si="1"/>
        <v>0</v>
      </c>
      <c r="H36" s="675">
        <f>НМЦК!I41</f>
        <v>0</v>
      </c>
    </row>
    <row r="37" spans="1:8" ht="15.75" x14ac:dyDescent="0.2">
      <c r="A37" s="352" t="s">
        <v>690</v>
      </c>
      <c r="B37" s="357" t="s">
        <v>398</v>
      </c>
      <c r="C37" s="353" t="str">
        <f>'Ведомость объемов работ'!D35</f>
        <v>т</v>
      </c>
      <c r="D37" s="429">
        <f>'Ведомость объемов работ'!E35</f>
        <v>4.9000000000000004</v>
      </c>
      <c r="E37" s="353">
        <f t="shared" si="0"/>
        <v>105968.68</v>
      </c>
      <c r="F37" s="353">
        <f>НМЦК!H42</f>
        <v>519246.53</v>
      </c>
      <c r="G37" s="675">
        <f t="shared" si="1"/>
        <v>0</v>
      </c>
      <c r="H37" s="675">
        <f>НМЦК!I42</f>
        <v>0</v>
      </c>
    </row>
    <row r="38" spans="1:8" ht="15.75" x14ac:dyDescent="0.2">
      <c r="A38" s="352" t="s">
        <v>691</v>
      </c>
      <c r="B38" s="357" t="s">
        <v>399</v>
      </c>
      <c r="C38" s="353" t="str">
        <f>'Ведомость объемов работ'!D36</f>
        <v>т</v>
      </c>
      <c r="D38" s="429">
        <f>'Ведомость объемов работ'!E36</f>
        <v>19.600000000000001</v>
      </c>
      <c r="E38" s="353">
        <f t="shared" si="0"/>
        <v>110722.54</v>
      </c>
      <c r="F38" s="353">
        <f>НМЦК!H43</f>
        <v>2170161.86</v>
      </c>
      <c r="G38" s="675">
        <f t="shared" si="1"/>
        <v>0</v>
      </c>
      <c r="H38" s="675">
        <f>НМЦК!I43</f>
        <v>0</v>
      </c>
    </row>
    <row r="39" spans="1:8" ht="15.75" x14ac:dyDescent="0.2">
      <c r="A39" s="352" t="s">
        <v>692</v>
      </c>
      <c r="B39" s="357" t="s">
        <v>400</v>
      </c>
      <c r="C39" s="353" t="str">
        <f>'Ведомость объемов работ'!D37</f>
        <v>т</v>
      </c>
      <c r="D39" s="429">
        <f>'Ведомость объемов работ'!E37</f>
        <v>2.9</v>
      </c>
      <c r="E39" s="353">
        <f t="shared" si="0"/>
        <v>106287.33</v>
      </c>
      <c r="F39" s="353">
        <f>НМЦК!H44</f>
        <v>308233.25</v>
      </c>
      <c r="G39" s="675">
        <f t="shared" si="1"/>
        <v>0</v>
      </c>
      <c r="H39" s="675">
        <f>НМЦК!I44</f>
        <v>0</v>
      </c>
    </row>
    <row r="40" spans="1:8" ht="15.75" x14ac:dyDescent="0.2">
      <c r="A40" s="352" t="s">
        <v>693</v>
      </c>
      <c r="B40" s="357" t="s">
        <v>401</v>
      </c>
      <c r="C40" s="353" t="str">
        <f>'Ведомость объемов работ'!D38</f>
        <v>м</v>
      </c>
      <c r="D40" s="429">
        <f>'Ведомость объемов работ'!E38</f>
        <v>105.675</v>
      </c>
      <c r="E40" s="353">
        <f t="shared" si="0"/>
        <v>12598.46</v>
      </c>
      <c r="F40" s="353">
        <f>НМЦК!H45</f>
        <v>1331342.3999999999</v>
      </c>
      <c r="G40" s="675">
        <f t="shared" si="1"/>
        <v>0</v>
      </c>
      <c r="H40" s="675">
        <f>НМЦК!I45</f>
        <v>0</v>
      </c>
    </row>
    <row r="41" spans="1:8" ht="15.75" x14ac:dyDescent="0.2">
      <c r="A41" s="352" t="s">
        <v>694</v>
      </c>
      <c r="B41" s="357" t="s">
        <v>402</v>
      </c>
      <c r="C41" s="353" t="str">
        <f>'Ведомость объемов работ'!D39</f>
        <v>т</v>
      </c>
      <c r="D41" s="429">
        <f>'Ведомость объемов работ'!E39</f>
        <v>5.3</v>
      </c>
      <c r="E41" s="353">
        <f t="shared" si="0"/>
        <v>100783.9</v>
      </c>
      <c r="F41" s="353">
        <f>НМЦК!H46</f>
        <v>534154.65</v>
      </c>
      <c r="G41" s="675">
        <f t="shared" si="1"/>
        <v>0</v>
      </c>
      <c r="H41" s="675">
        <f>НМЦК!I46</f>
        <v>0</v>
      </c>
    </row>
    <row r="42" spans="1:8" ht="15.75" x14ac:dyDescent="0.2">
      <c r="A42" s="352" t="s">
        <v>695</v>
      </c>
      <c r="B42" s="357" t="s">
        <v>403</v>
      </c>
      <c r="C42" s="353" t="str">
        <f>'Ведомость объемов работ'!D40</f>
        <v>т</v>
      </c>
      <c r="D42" s="429">
        <f>'Ведомость объемов работ'!E40</f>
        <v>1.2</v>
      </c>
      <c r="E42" s="353">
        <f t="shared" si="0"/>
        <v>102162.89</v>
      </c>
      <c r="F42" s="353">
        <f>НМЦК!H47</f>
        <v>122595.47</v>
      </c>
      <c r="G42" s="675">
        <f t="shared" si="1"/>
        <v>0</v>
      </c>
      <c r="H42" s="675">
        <f>НМЦК!I47</f>
        <v>0</v>
      </c>
    </row>
    <row r="43" spans="1:8" ht="15.75" x14ac:dyDescent="0.2">
      <c r="A43" s="352" t="s">
        <v>696</v>
      </c>
      <c r="B43" s="357" t="s">
        <v>404</v>
      </c>
      <c r="C43" s="353" t="str">
        <f>'Ведомость объемов работ'!D41</f>
        <v>т</v>
      </c>
      <c r="D43" s="429">
        <f>'Ведомость объемов работ'!E41</f>
        <v>8.5000000000000006E-2</v>
      </c>
      <c r="E43" s="353">
        <f t="shared" si="0"/>
        <v>14678617.65</v>
      </c>
      <c r="F43" s="353">
        <f>НМЦК!H48</f>
        <v>1247682.5</v>
      </c>
      <c r="G43" s="675">
        <f t="shared" si="1"/>
        <v>0</v>
      </c>
      <c r="H43" s="675">
        <f>НМЦК!I48</f>
        <v>0</v>
      </c>
    </row>
    <row r="44" spans="1:8" ht="15.75" x14ac:dyDescent="0.2">
      <c r="A44" s="352" t="s">
        <v>697</v>
      </c>
      <c r="B44" s="357" t="s">
        <v>405</v>
      </c>
      <c r="C44" s="353" t="str">
        <f>'Ведомость объемов работ'!D42</f>
        <v>комплекс</v>
      </c>
      <c r="D44" s="429">
        <f>'Ведомость объемов работ'!E42</f>
        <v>1</v>
      </c>
      <c r="E44" s="353">
        <f t="shared" si="0"/>
        <v>444943.85</v>
      </c>
      <c r="F44" s="353">
        <f>НМЦК!H49</f>
        <v>444943.85</v>
      </c>
      <c r="G44" s="675">
        <f t="shared" si="1"/>
        <v>0</v>
      </c>
      <c r="H44" s="675">
        <f>НМЦК!I49</f>
        <v>0</v>
      </c>
    </row>
    <row r="45" spans="1:8" ht="15.75" x14ac:dyDescent="0.2">
      <c r="A45" s="352" t="s">
        <v>698</v>
      </c>
      <c r="B45" s="357" t="s">
        <v>407</v>
      </c>
      <c r="C45" s="353" t="str">
        <f>'Ведомость объемов работ'!D43</f>
        <v>м2</v>
      </c>
      <c r="D45" s="429">
        <f>'Ведомость объемов работ'!E43</f>
        <v>2085.35</v>
      </c>
      <c r="E45" s="353">
        <f t="shared" si="0"/>
        <v>3436.6</v>
      </c>
      <c r="F45" s="353">
        <f>НМЦК!H50</f>
        <v>7166522.0199999996</v>
      </c>
      <c r="G45" s="675">
        <f t="shared" si="1"/>
        <v>0</v>
      </c>
      <c r="H45" s="675">
        <f>НМЦК!I50</f>
        <v>0</v>
      </c>
    </row>
    <row r="46" spans="1:8" ht="15.75" x14ac:dyDescent="0.2">
      <c r="A46" s="352" t="s">
        <v>699</v>
      </c>
      <c r="B46" s="357" t="s">
        <v>409</v>
      </c>
      <c r="C46" s="353" t="str">
        <f>'Ведомость объемов работ'!D44</f>
        <v>м2</v>
      </c>
      <c r="D46" s="429">
        <f>'Ведомость объемов работ'!E44</f>
        <v>163.905</v>
      </c>
      <c r="E46" s="353">
        <f t="shared" si="0"/>
        <v>8516.4699999999993</v>
      </c>
      <c r="F46" s="353">
        <f>НМЦК!H51</f>
        <v>1395891.37</v>
      </c>
      <c r="G46" s="675">
        <f t="shared" si="1"/>
        <v>0</v>
      </c>
      <c r="H46" s="675">
        <f>НМЦК!I51</f>
        <v>0</v>
      </c>
    </row>
    <row r="47" spans="1:8" ht="15.75" x14ac:dyDescent="0.2">
      <c r="A47" s="352" t="s">
        <v>700</v>
      </c>
      <c r="B47" s="357" t="s">
        <v>410</v>
      </c>
      <c r="C47" s="353" t="str">
        <f>'Ведомость объемов работ'!D45</f>
        <v>м2</v>
      </c>
      <c r="D47" s="429">
        <f>'Ведомость объемов работ'!E45</f>
        <v>176.57499999999999</v>
      </c>
      <c r="E47" s="353">
        <f t="shared" si="0"/>
        <v>17026.89</v>
      </c>
      <c r="F47" s="353">
        <f>НМЦК!H52</f>
        <v>3006523.07</v>
      </c>
      <c r="G47" s="675">
        <f t="shared" si="1"/>
        <v>0</v>
      </c>
      <c r="H47" s="675">
        <f>НМЦК!I52</f>
        <v>0</v>
      </c>
    </row>
    <row r="48" spans="1:8" ht="15.75" x14ac:dyDescent="0.2">
      <c r="A48" s="375" t="s">
        <v>669</v>
      </c>
      <c r="B48" s="355" t="s">
        <v>521</v>
      </c>
      <c r="C48" s="351" t="str">
        <f>'Ведомость объемов работ'!D46</f>
        <v>м2</v>
      </c>
      <c r="D48" s="427">
        <f>'Ведомость объемов работ'!E46</f>
        <v>1882</v>
      </c>
      <c r="E48" s="351">
        <f t="shared" si="0"/>
        <v>4320.76</v>
      </c>
      <c r="F48" s="351">
        <f>НМЦК!H53</f>
        <v>8131663.9699999997</v>
      </c>
      <c r="G48" s="677">
        <f t="shared" si="1"/>
        <v>0</v>
      </c>
      <c r="H48" s="677">
        <f>НМЦК!I53</f>
        <v>0</v>
      </c>
    </row>
    <row r="49" spans="1:8" ht="15.75" x14ac:dyDescent="0.2">
      <c r="A49" s="375" t="s">
        <v>670</v>
      </c>
      <c r="B49" s="355" t="s">
        <v>532</v>
      </c>
      <c r="C49" s="351" t="str">
        <f>'Ведомость объемов работ'!D47</f>
        <v>комплекс</v>
      </c>
      <c r="D49" s="427">
        <f>'Ведомость объемов работ'!E47</f>
        <v>1</v>
      </c>
      <c r="E49" s="351">
        <f t="shared" si="0"/>
        <v>29754216.260000002</v>
      </c>
      <c r="F49" s="351">
        <f>НМЦК!H54</f>
        <v>29754216.260000002</v>
      </c>
      <c r="G49" s="677">
        <f t="shared" si="1"/>
        <v>23100279.68</v>
      </c>
      <c r="H49" s="677">
        <f>НМЦК!I54</f>
        <v>23100279.68</v>
      </c>
    </row>
    <row r="50" spans="1:8" ht="15.75" x14ac:dyDescent="0.2">
      <c r="A50" s="352" t="s">
        <v>671</v>
      </c>
      <c r="B50" s="357" t="s">
        <v>239</v>
      </c>
      <c r="C50" s="353" t="str">
        <f>'Ведомость объемов работ'!D48</f>
        <v>комплекс</v>
      </c>
      <c r="D50" s="429">
        <f>'Ведомость объемов работ'!E48</f>
        <v>1</v>
      </c>
      <c r="E50" s="353">
        <f t="shared" si="0"/>
        <v>2452530.96</v>
      </c>
      <c r="F50" s="353">
        <f>НМЦК!H55</f>
        <v>2452530.96</v>
      </c>
      <c r="G50" s="675">
        <f t="shared" si="1"/>
        <v>140266.19</v>
      </c>
      <c r="H50" s="675">
        <f>НМЦК!I55</f>
        <v>140266.19</v>
      </c>
    </row>
    <row r="51" spans="1:8" ht="15.75" x14ac:dyDescent="0.2">
      <c r="A51" s="352" t="s">
        <v>672</v>
      </c>
      <c r="B51" s="357" t="s">
        <v>241</v>
      </c>
      <c r="C51" s="353" t="str">
        <f>'Ведомость объемов работ'!D49</f>
        <v>комплекс</v>
      </c>
      <c r="D51" s="429">
        <f>'Ведомость объемов работ'!E49</f>
        <v>1</v>
      </c>
      <c r="E51" s="353">
        <f t="shared" si="0"/>
        <v>692593.04</v>
      </c>
      <c r="F51" s="353">
        <f>НМЦК!H56</f>
        <v>692593.04</v>
      </c>
      <c r="G51" s="675">
        <f t="shared" si="1"/>
        <v>0</v>
      </c>
      <c r="H51" s="675">
        <f>НМЦК!I56</f>
        <v>0</v>
      </c>
    </row>
    <row r="52" spans="1:8" ht="31.5" x14ac:dyDescent="0.2">
      <c r="A52" s="352" t="s">
        <v>673</v>
      </c>
      <c r="B52" s="357" t="s">
        <v>243</v>
      </c>
      <c r="C52" s="353" t="str">
        <f>'Ведомость объемов работ'!D50</f>
        <v>комплекс</v>
      </c>
      <c r="D52" s="429">
        <f>'Ведомость объемов работ'!E50</f>
        <v>1</v>
      </c>
      <c r="E52" s="353">
        <f t="shared" si="0"/>
        <v>2345200</v>
      </c>
      <c r="F52" s="353">
        <f>НМЦК!H57</f>
        <v>2345200</v>
      </c>
      <c r="G52" s="675">
        <f t="shared" si="1"/>
        <v>1577590.59</v>
      </c>
      <c r="H52" s="675">
        <f>НМЦК!I57</f>
        <v>1577590.59</v>
      </c>
    </row>
    <row r="53" spans="1:8" ht="15.75" x14ac:dyDescent="0.2">
      <c r="A53" s="352" t="s">
        <v>701</v>
      </c>
      <c r="B53" s="357" t="s">
        <v>245</v>
      </c>
      <c r="C53" s="353" t="str">
        <f>'Ведомость объемов работ'!D51</f>
        <v>комплекс</v>
      </c>
      <c r="D53" s="429">
        <f>'Ведомость объемов работ'!E51</f>
        <v>1</v>
      </c>
      <c r="E53" s="353">
        <f t="shared" si="0"/>
        <v>14470784.050000001</v>
      </c>
      <c r="F53" s="353">
        <f>НМЦК!H58</f>
        <v>14470784.050000001</v>
      </c>
      <c r="G53" s="675">
        <f t="shared" si="1"/>
        <v>13420475.49</v>
      </c>
      <c r="H53" s="675">
        <f>НМЦК!I58</f>
        <v>13420475.49</v>
      </c>
    </row>
    <row r="54" spans="1:8" ht="15.75" x14ac:dyDescent="0.2">
      <c r="A54" s="352" t="s">
        <v>702</v>
      </c>
      <c r="B54" s="357" t="s">
        <v>247</v>
      </c>
      <c r="C54" s="353" t="str">
        <f>'Ведомость объемов работ'!D52</f>
        <v>комплекс</v>
      </c>
      <c r="D54" s="429">
        <f>'Ведомость объемов работ'!E52</f>
        <v>1</v>
      </c>
      <c r="E54" s="353">
        <f t="shared" si="0"/>
        <v>861625.15</v>
      </c>
      <c r="F54" s="353">
        <f>НМЦК!H59</f>
        <v>861625.15</v>
      </c>
      <c r="G54" s="675">
        <f t="shared" si="1"/>
        <v>648708.69999999995</v>
      </c>
      <c r="H54" s="675">
        <f>НМЦК!I59</f>
        <v>648708.69999999995</v>
      </c>
    </row>
    <row r="55" spans="1:8" ht="15.75" x14ac:dyDescent="0.2">
      <c r="A55" s="352" t="s">
        <v>703</v>
      </c>
      <c r="B55" s="357" t="s">
        <v>249</v>
      </c>
      <c r="C55" s="353" t="str">
        <f>'Ведомость объемов работ'!D53</f>
        <v>комплекс</v>
      </c>
      <c r="D55" s="429">
        <f>'Ведомость объемов работ'!E53</f>
        <v>1</v>
      </c>
      <c r="E55" s="353">
        <f t="shared" si="0"/>
        <v>1300527.1100000001</v>
      </c>
      <c r="F55" s="353">
        <f>НМЦК!H60</f>
        <v>1300527.1100000001</v>
      </c>
      <c r="G55" s="675">
        <f t="shared" si="1"/>
        <v>647900.51</v>
      </c>
      <c r="H55" s="675">
        <f>НМЦК!I60</f>
        <v>647900.51</v>
      </c>
    </row>
    <row r="56" spans="1:8" ht="15.75" x14ac:dyDescent="0.2">
      <c r="A56" s="352" t="s">
        <v>704</v>
      </c>
      <c r="B56" s="357" t="s">
        <v>251</v>
      </c>
      <c r="C56" s="353" t="str">
        <f>'Ведомость объемов работ'!D54</f>
        <v>комплекс</v>
      </c>
      <c r="D56" s="429">
        <f>'Ведомость объемов работ'!E54</f>
        <v>1</v>
      </c>
      <c r="E56" s="353">
        <f t="shared" si="0"/>
        <v>217932.51</v>
      </c>
      <c r="F56" s="353">
        <f>НМЦК!H61</f>
        <v>217932.51</v>
      </c>
      <c r="G56" s="675">
        <f t="shared" si="1"/>
        <v>17465.919999999998</v>
      </c>
      <c r="H56" s="675">
        <f>НМЦК!I61</f>
        <v>17465.919999999998</v>
      </c>
    </row>
    <row r="57" spans="1:8" ht="15.75" x14ac:dyDescent="0.2">
      <c r="A57" s="352" t="s">
        <v>705</v>
      </c>
      <c r="B57" s="357" t="s">
        <v>253</v>
      </c>
      <c r="C57" s="353" t="str">
        <f>'Ведомость объемов работ'!D55</f>
        <v>комплекс</v>
      </c>
      <c r="D57" s="429">
        <f>'Ведомость объемов работ'!E55</f>
        <v>1</v>
      </c>
      <c r="E57" s="353">
        <f t="shared" si="0"/>
        <v>239625.83</v>
      </c>
      <c r="F57" s="353">
        <f>НМЦК!H62</f>
        <v>239625.83</v>
      </c>
      <c r="G57" s="675">
        <f t="shared" si="1"/>
        <v>76508.83</v>
      </c>
      <c r="H57" s="675">
        <f>НМЦК!I62</f>
        <v>76508.83</v>
      </c>
    </row>
    <row r="58" spans="1:8" ht="15.75" x14ac:dyDescent="0.2">
      <c r="A58" s="352" t="s">
        <v>706</v>
      </c>
      <c r="B58" s="357" t="s">
        <v>255</v>
      </c>
      <c r="C58" s="353" t="str">
        <f>'Ведомость объемов работ'!D56</f>
        <v>комплекс</v>
      </c>
      <c r="D58" s="429">
        <f>'Ведомость объемов работ'!E56</f>
        <v>1</v>
      </c>
      <c r="E58" s="353">
        <f t="shared" si="0"/>
        <v>698238.93</v>
      </c>
      <c r="F58" s="353">
        <f>НМЦК!H63</f>
        <v>698238.93</v>
      </c>
      <c r="G58" s="675">
        <f t="shared" si="1"/>
        <v>500944.28</v>
      </c>
      <c r="H58" s="675">
        <f>НМЦК!I63</f>
        <v>500944.28</v>
      </c>
    </row>
    <row r="59" spans="1:8" ht="15.75" x14ac:dyDescent="0.2">
      <c r="A59" s="352" t="s">
        <v>707</v>
      </c>
      <c r="B59" s="357" t="s">
        <v>257</v>
      </c>
      <c r="C59" s="353" t="str">
        <f>'Ведомость объемов работ'!D57</f>
        <v>комплекс</v>
      </c>
      <c r="D59" s="429">
        <f>'Ведомость объемов работ'!E57</f>
        <v>1</v>
      </c>
      <c r="E59" s="353">
        <f t="shared" si="0"/>
        <v>5997542.8700000001</v>
      </c>
      <c r="F59" s="353">
        <f>НМЦК!H64</f>
        <v>5997542.8700000001</v>
      </c>
      <c r="G59" s="675">
        <f t="shared" si="1"/>
        <v>5983269.1299999999</v>
      </c>
      <c r="H59" s="675">
        <f>НМЦК!I64</f>
        <v>5983269.1299999999</v>
      </c>
    </row>
    <row r="60" spans="1:8" ht="15.75" x14ac:dyDescent="0.2">
      <c r="A60" s="352" t="s">
        <v>708</v>
      </c>
      <c r="B60" s="357" t="s">
        <v>259</v>
      </c>
      <c r="C60" s="353" t="str">
        <f>'Ведомость объемов работ'!D58</f>
        <v>комплекс</v>
      </c>
      <c r="D60" s="429">
        <f>'Ведомость объемов работ'!E58</f>
        <v>1</v>
      </c>
      <c r="E60" s="353">
        <f t="shared" si="0"/>
        <v>240038.3</v>
      </c>
      <c r="F60" s="353">
        <f>НМЦК!H65</f>
        <v>240038.3</v>
      </c>
      <c r="G60" s="675">
        <f t="shared" si="1"/>
        <v>40364.699999999997</v>
      </c>
      <c r="H60" s="675">
        <f>НМЦК!I65</f>
        <v>40364.699999999997</v>
      </c>
    </row>
    <row r="61" spans="1:8" ht="31.5" x14ac:dyDescent="0.2">
      <c r="A61" s="352" t="s">
        <v>709</v>
      </c>
      <c r="B61" s="357" t="s">
        <v>261</v>
      </c>
      <c r="C61" s="353" t="str">
        <f>'Ведомость объемов работ'!D59</f>
        <v>комплекс</v>
      </c>
      <c r="D61" s="429">
        <f>'Ведомость объемов работ'!E59</f>
        <v>1</v>
      </c>
      <c r="E61" s="353">
        <f t="shared" si="0"/>
        <v>55185.95</v>
      </c>
      <c r="F61" s="353">
        <f>НМЦК!H66</f>
        <v>55185.95</v>
      </c>
      <c r="G61" s="675">
        <f t="shared" si="1"/>
        <v>10461.6</v>
      </c>
      <c r="H61" s="675">
        <f>НМЦК!I66</f>
        <v>10461.6</v>
      </c>
    </row>
    <row r="62" spans="1:8" ht="31.5" x14ac:dyDescent="0.2">
      <c r="A62" s="352" t="s">
        <v>710</v>
      </c>
      <c r="B62" s="357" t="s">
        <v>263</v>
      </c>
      <c r="C62" s="353" t="str">
        <f>'Ведомость объемов работ'!D60</f>
        <v>комплекс</v>
      </c>
      <c r="D62" s="429">
        <f>'Ведомость объемов работ'!E60</f>
        <v>1</v>
      </c>
      <c r="E62" s="353">
        <f t="shared" si="0"/>
        <v>182391.56</v>
      </c>
      <c r="F62" s="353">
        <f>НМЦК!H67</f>
        <v>182391.56</v>
      </c>
      <c r="G62" s="675">
        <f t="shared" si="1"/>
        <v>36323.74</v>
      </c>
      <c r="H62" s="675">
        <f>НМЦК!I67</f>
        <v>36323.74</v>
      </c>
    </row>
    <row r="63" spans="1:8" ht="15.75" x14ac:dyDescent="0.2">
      <c r="A63" s="375" t="s">
        <v>674</v>
      </c>
      <c r="B63" s="355" t="s">
        <v>533</v>
      </c>
      <c r="C63" s="351" t="str">
        <f>'Ведомость объемов работ'!D61</f>
        <v>комплекс</v>
      </c>
      <c r="D63" s="427">
        <f>'Ведомость объемов работ'!E61</f>
        <v>1</v>
      </c>
      <c r="E63" s="351">
        <f t="shared" si="0"/>
        <v>31751275.239999998</v>
      </c>
      <c r="F63" s="351">
        <f>НМЦК!H68</f>
        <v>31751275.239999998</v>
      </c>
      <c r="G63" s="677">
        <f t="shared" si="1"/>
        <v>0</v>
      </c>
      <c r="H63" s="677">
        <f>НМЦК!I68</f>
        <v>0</v>
      </c>
    </row>
    <row r="64" spans="1:8" ht="15.75" x14ac:dyDescent="0.2">
      <c r="A64" s="352" t="s">
        <v>711</v>
      </c>
      <c r="B64" s="357" t="s">
        <v>411</v>
      </c>
      <c r="C64" s="353" t="str">
        <f>'Ведомость объемов работ'!D62</f>
        <v>м2</v>
      </c>
      <c r="D64" s="429">
        <f>'Ведомость объемов работ'!E62</f>
        <v>2000.89</v>
      </c>
      <c r="E64" s="353">
        <f t="shared" si="0"/>
        <v>4686.16</v>
      </c>
      <c r="F64" s="353">
        <f>НМЦК!H69</f>
        <v>9376491.7200000007</v>
      </c>
      <c r="G64" s="675">
        <f t="shared" si="1"/>
        <v>0</v>
      </c>
      <c r="H64" s="675">
        <f>НМЦК!I69</f>
        <v>0</v>
      </c>
    </row>
    <row r="65" spans="1:8" ht="15.75" x14ac:dyDescent="0.2">
      <c r="A65" s="352" t="s">
        <v>712</v>
      </c>
      <c r="B65" s="357" t="s">
        <v>413</v>
      </c>
      <c r="C65" s="414" t="str">
        <f>'Ведомость объемов работ'!D63</f>
        <v>комплекс</v>
      </c>
      <c r="D65" s="429">
        <f>'Ведомость объемов работ'!E63</f>
        <v>1</v>
      </c>
      <c r="E65" s="353">
        <f t="shared" si="0"/>
        <v>4171100.74</v>
      </c>
      <c r="F65" s="353">
        <f>НМЦК!H70</f>
        <v>4171100.74</v>
      </c>
      <c r="G65" s="675">
        <f t="shared" si="1"/>
        <v>0</v>
      </c>
      <c r="H65" s="675">
        <f>НМЦК!I70</f>
        <v>0</v>
      </c>
    </row>
    <row r="66" spans="1:8" ht="15.75" x14ac:dyDescent="0.2">
      <c r="A66" s="352" t="s">
        <v>713</v>
      </c>
      <c r="B66" s="357" t="s">
        <v>412</v>
      </c>
      <c r="C66" s="353" t="str">
        <f>'Ведомость объемов работ'!D64</f>
        <v>м2</v>
      </c>
      <c r="D66" s="429">
        <f>'Ведомость объемов работ'!E64</f>
        <v>3657.46</v>
      </c>
      <c r="E66" s="353">
        <f t="shared" si="0"/>
        <v>4977.1400000000003</v>
      </c>
      <c r="F66" s="353">
        <f>НМЦК!H71</f>
        <v>18203682.780000001</v>
      </c>
      <c r="G66" s="675">
        <f t="shared" si="1"/>
        <v>0</v>
      </c>
      <c r="H66" s="675">
        <f>НМЦК!I71</f>
        <v>0</v>
      </c>
    </row>
    <row r="67" spans="1:8" ht="15.75" x14ac:dyDescent="0.2">
      <c r="A67" s="375"/>
      <c r="B67" s="355" t="s">
        <v>535</v>
      </c>
      <c r="C67" s="351"/>
      <c r="D67" s="351"/>
      <c r="E67" s="351"/>
      <c r="F67" s="351"/>
      <c r="G67" s="677"/>
      <c r="H67" s="677"/>
    </row>
    <row r="68" spans="1:8" ht="15.75" x14ac:dyDescent="0.2">
      <c r="A68" s="375" t="s">
        <v>675</v>
      </c>
      <c r="B68" s="355" t="s">
        <v>530</v>
      </c>
      <c r="C68" s="351" t="str">
        <f>'Ведомость объемов работ'!D66</f>
        <v>м3</v>
      </c>
      <c r="D68" s="427">
        <f>'Ведомость объемов работ'!E66</f>
        <v>357.3</v>
      </c>
      <c r="E68" s="351">
        <f t="shared" si="0"/>
        <v>17381.53</v>
      </c>
      <c r="F68" s="351">
        <f>НМЦК!H73</f>
        <v>6210420.0899999999</v>
      </c>
      <c r="G68" s="677">
        <f t="shared" si="1"/>
        <v>0</v>
      </c>
      <c r="H68" s="677">
        <f>НМЦК!I73</f>
        <v>0</v>
      </c>
    </row>
    <row r="69" spans="1:8" ht="15.75" x14ac:dyDescent="0.2">
      <c r="A69" s="375" t="s">
        <v>676</v>
      </c>
      <c r="B69" s="355" t="s">
        <v>531</v>
      </c>
      <c r="C69" s="351" t="str">
        <f>'Ведомость объемов работ'!D67</f>
        <v>комплекс</v>
      </c>
      <c r="D69" s="427">
        <f>'Ведомость объемов работ'!E67</f>
        <v>1</v>
      </c>
      <c r="E69" s="351">
        <f t="shared" si="0"/>
        <v>42182040.439999998</v>
      </c>
      <c r="F69" s="351">
        <f>НМЦК!H74</f>
        <v>42182040.439999998</v>
      </c>
      <c r="G69" s="677">
        <f t="shared" si="1"/>
        <v>0</v>
      </c>
      <c r="H69" s="677">
        <f>НМЦК!I74</f>
        <v>0</v>
      </c>
    </row>
    <row r="70" spans="1:8" ht="15.75" x14ac:dyDescent="0.2">
      <c r="A70" s="352" t="s">
        <v>714</v>
      </c>
      <c r="B70" s="357" t="s">
        <v>414</v>
      </c>
      <c r="C70" s="353" t="str">
        <f>'Ведомость объемов работ'!D68</f>
        <v>м3</v>
      </c>
      <c r="D70" s="429">
        <f>'Ведомость объемов работ'!E68</f>
        <v>629.9</v>
      </c>
      <c r="E70" s="353">
        <f t="shared" si="0"/>
        <v>24788.36</v>
      </c>
      <c r="F70" s="353">
        <f>НМЦК!H75</f>
        <v>15614190.5</v>
      </c>
      <c r="G70" s="675">
        <f t="shared" si="1"/>
        <v>0</v>
      </c>
      <c r="H70" s="675">
        <f>НМЦК!I75</f>
        <v>0</v>
      </c>
    </row>
    <row r="71" spans="1:8" ht="15.75" x14ac:dyDescent="0.2">
      <c r="A71" s="352" t="s">
        <v>715</v>
      </c>
      <c r="B71" s="357" t="s">
        <v>396</v>
      </c>
      <c r="C71" s="353" t="str">
        <f>'Ведомость объемов работ'!D69</f>
        <v>м3</v>
      </c>
      <c r="D71" s="429">
        <f>'Ведомость объемов работ'!E69</f>
        <v>12.6</v>
      </c>
      <c r="E71" s="353">
        <f t="shared" si="0"/>
        <v>29195.69</v>
      </c>
      <c r="F71" s="353">
        <f>НМЦК!H76</f>
        <v>367865.72</v>
      </c>
      <c r="G71" s="675">
        <f t="shared" si="1"/>
        <v>0</v>
      </c>
      <c r="H71" s="675">
        <f>НМЦК!I76</f>
        <v>0</v>
      </c>
    </row>
    <row r="72" spans="1:8" ht="15.75" x14ac:dyDescent="0.2">
      <c r="A72" s="352" t="s">
        <v>716</v>
      </c>
      <c r="B72" s="357" t="s">
        <v>415</v>
      </c>
      <c r="C72" s="353" t="str">
        <f>'Ведомость объемов работ'!D70</f>
        <v>м3</v>
      </c>
      <c r="D72" s="429">
        <f>'Ведомость объемов работ'!E70</f>
        <v>164.8</v>
      </c>
      <c r="E72" s="353">
        <f t="shared" ref="E72:E135" si="2">F72/D72</f>
        <v>17156.96</v>
      </c>
      <c r="F72" s="353">
        <f>НМЦК!H77</f>
        <v>2827467.07</v>
      </c>
      <c r="G72" s="675">
        <f t="shared" si="1"/>
        <v>0</v>
      </c>
      <c r="H72" s="675">
        <f>НМЦК!I77</f>
        <v>0</v>
      </c>
    </row>
    <row r="73" spans="1:8" ht="15.75" x14ac:dyDescent="0.2">
      <c r="A73" s="352" t="s">
        <v>717</v>
      </c>
      <c r="B73" s="357" t="s">
        <v>416</v>
      </c>
      <c r="C73" s="353" t="str">
        <f>'Ведомость объемов работ'!D71</f>
        <v>м3</v>
      </c>
      <c r="D73" s="429">
        <f>'Ведомость объемов работ'!E71</f>
        <v>6.1</v>
      </c>
      <c r="E73" s="353">
        <f t="shared" si="2"/>
        <v>13701.74</v>
      </c>
      <c r="F73" s="353">
        <f>НМЦК!H78</f>
        <v>83580.62</v>
      </c>
      <c r="G73" s="675">
        <f t="shared" si="1"/>
        <v>0</v>
      </c>
      <c r="H73" s="675">
        <f>НМЦК!I78</f>
        <v>0</v>
      </c>
    </row>
    <row r="74" spans="1:8" ht="15.75" x14ac:dyDescent="0.2">
      <c r="A74" s="352" t="s">
        <v>718</v>
      </c>
      <c r="B74" s="357" t="s">
        <v>417</v>
      </c>
      <c r="C74" s="353" t="str">
        <f>'Ведомость объемов работ'!D72</f>
        <v>м3</v>
      </c>
      <c r="D74" s="429">
        <f>'Ведомость объемов работ'!E72</f>
        <v>37.6</v>
      </c>
      <c r="E74" s="353">
        <f t="shared" si="2"/>
        <v>11390.72</v>
      </c>
      <c r="F74" s="353">
        <f>НМЦК!H79</f>
        <v>428291.16</v>
      </c>
      <c r="G74" s="675">
        <f t="shared" si="1"/>
        <v>0</v>
      </c>
      <c r="H74" s="675">
        <f>НМЦК!I79</f>
        <v>0</v>
      </c>
    </row>
    <row r="75" spans="1:8" ht="15.75" x14ac:dyDescent="0.2">
      <c r="A75" s="352" t="s">
        <v>719</v>
      </c>
      <c r="B75" s="357" t="s">
        <v>418</v>
      </c>
      <c r="C75" s="353" t="str">
        <f>'Ведомость объемов работ'!D73</f>
        <v>м3</v>
      </c>
      <c r="D75" s="429">
        <f>'Ведомость объемов работ'!E73</f>
        <v>26</v>
      </c>
      <c r="E75" s="353">
        <f t="shared" si="2"/>
        <v>15774.3</v>
      </c>
      <c r="F75" s="353">
        <f>НМЦК!H80</f>
        <v>410131.81</v>
      </c>
      <c r="G75" s="675">
        <f t="shared" ref="G75:G138" si="3">H75/D75</f>
        <v>0</v>
      </c>
      <c r="H75" s="675">
        <f>НМЦК!I80</f>
        <v>0</v>
      </c>
    </row>
    <row r="76" spans="1:8" ht="15.75" x14ac:dyDescent="0.2">
      <c r="A76" s="352" t="s">
        <v>720</v>
      </c>
      <c r="B76" s="357" t="s">
        <v>393</v>
      </c>
      <c r="C76" s="353" t="str">
        <f>'Ведомость объемов работ'!D74</f>
        <v>т</v>
      </c>
      <c r="D76" s="429">
        <f>'Ведомость объемов работ'!E74</f>
        <v>9.3699999999999992</v>
      </c>
      <c r="E76" s="353">
        <f t="shared" si="2"/>
        <v>116798.13</v>
      </c>
      <c r="F76" s="353">
        <f>НМЦК!H81</f>
        <v>1094398.5</v>
      </c>
      <c r="G76" s="675">
        <f t="shared" si="3"/>
        <v>0</v>
      </c>
      <c r="H76" s="675">
        <f>НМЦК!I81</f>
        <v>0</v>
      </c>
    </row>
    <row r="77" spans="1:8" ht="15.75" x14ac:dyDescent="0.2">
      <c r="A77" s="352" t="s">
        <v>721</v>
      </c>
      <c r="B77" s="357" t="s">
        <v>394</v>
      </c>
      <c r="C77" s="353" t="str">
        <f>'Ведомость объемов работ'!D75</f>
        <v>комплекс</v>
      </c>
      <c r="D77" s="429">
        <f>'Ведомость объемов работ'!E75</f>
        <v>1</v>
      </c>
      <c r="E77" s="353">
        <f t="shared" si="2"/>
        <v>3821077.19</v>
      </c>
      <c r="F77" s="353">
        <f>НМЦК!H82</f>
        <v>3821077.19</v>
      </c>
      <c r="G77" s="675">
        <f t="shared" si="3"/>
        <v>0</v>
      </c>
      <c r="H77" s="675">
        <f>НМЦК!I82</f>
        <v>0</v>
      </c>
    </row>
    <row r="78" spans="1:8" ht="15.75" x14ac:dyDescent="0.2">
      <c r="A78" s="352" t="s">
        <v>722</v>
      </c>
      <c r="B78" s="357" t="s">
        <v>419</v>
      </c>
      <c r="C78" s="353" t="str">
        <f>'Ведомость объемов работ'!D76</f>
        <v>т</v>
      </c>
      <c r="D78" s="429">
        <f>'Ведомость объемов работ'!E76</f>
        <v>36.5</v>
      </c>
      <c r="E78" s="353">
        <f t="shared" si="2"/>
        <v>93222.44</v>
      </c>
      <c r="F78" s="353">
        <f>НМЦК!H83</f>
        <v>3402619.04</v>
      </c>
      <c r="G78" s="675">
        <f t="shared" si="3"/>
        <v>0</v>
      </c>
      <c r="H78" s="675">
        <f>НМЦК!I83</f>
        <v>0</v>
      </c>
    </row>
    <row r="79" spans="1:8" ht="15.75" x14ac:dyDescent="0.2">
      <c r="A79" s="352" t="s">
        <v>723</v>
      </c>
      <c r="B79" s="357" t="s">
        <v>397</v>
      </c>
      <c r="C79" s="353" t="str">
        <f>'Ведомость объемов работ'!D77</f>
        <v>т</v>
      </c>
      <c r="D79" s="429">
        <f>'Ведомость объемов работ'!E77</f>
        <v>6.6</v>
      </c>
      <c r="E79" s="353">
        <f t="shared" si="2"/>
        <v>85786.55</v>
      </c>
      <c r="F79" s="353">
        <f>НМЦК!H84</f>
        <v>566191.24</v>
      </c>
      <c r="G79" s="675">
        <f t="shared" si="3"/>
        <v>0</v>
      </c>
      <c r="H79" s="675">
        <f>НМЦК!I84</f>
        <v>0</v>
      </c>
    </row>
    <row r="80" spans="1:8" ht="15.75" x14ac:dyDescent="0.2">
      <c r="A80" s="352" t="s">
        <v>724</v>
      </c>
      <c r="B80" s="357" t="s">
        <v>398</v>
      </c>
      <c r="C80" s="353" t="str">
        <f>'Ведомость объемов работ'!D78</f>
        <v>т</v>
      </c>
      <c r="D80" s="429">
        <f>'Ведомость объемов работ'!E78</f>
        <v>7.9</v>
      </c>
      <c r="E80" s="353">
        <f t="shared" si="2"/>
        <v>101783.13</v>
      </c>
      <c r="F80" s="353">
        <f>НМЦК!H85</f>
        <v>804086.71</v>
      </c>
      <c r="G80" s="675">
        <f t="shared" si="3"/>
        <v>0</v>
      </c>
      <c r="H80" s="675">
        <f>НМЦК!I85</f>
        <v>0</v>
      </c>
    </row>
    <row r="81" spans="1:8" ht="15.75" x14ac:dyDescent="0.2">
      <c r="A81" s="352" t="s">
        <v>725</v>
      </c>
      <c r="B81" s="357" t="s">
        <v>399</v>
      </c>
      <c r="C81" s="353" t="str">
        <f>'Ведомость объемов работ'!D79</f>
        <v>т</v>
      </c>
      <c r="D81" s="429">
        <f>'Ведомость объемов работ'!E79</f>
        <v>17.5</v>
      </c>
      <c r="E81" s="353">
        <f t="shared" si="2"/>
        <v>110755.07</v>
      </c>
      <c r="F81" s="353">
        <f>НМЦК!H86</f>
        <v>1938213.77</v>
      </c>
      <c r="G81" s="675">
        <f t="shared" si="3"/>
        <v>0</v>
      </c>
      <c r="H81" s="675">
        <f>НМЦК!I86</f>
        <v>0</v>
      </c>
    </row>
    <row r="82" spans="1:8" ht="15.75" x14ac:dyDescent="0.2">
      <c r="A82" s="352" t="s">
        <v>726</v>
      </c>
      <c r="B82" s="357" t="s">
        <v>400</v>
      </c>
      <c r="C82" s="353" t="str">
        <f>'Ведомость объемов работ'!D80</f>
        <v>т</v>
      </c>
      <c r="D82" s="429">
        <f>'Ведомость объемов работ'!E80</f>
        <v>6.3</v>
      </c>
      <c r="E82" s="353">
        <f t="shared" si="2"/>
        <v>106990.03</v>
      </c>
      <c r="F82" s="353">
        <f>НМЦК!H87</f>
        <v>674037.19</v>
      </c>
      <c r="G82" s="675">
        <f t="shared" si="3"/>
        <v>0</v>
      </c>
      <c r="H82" s="675">
        <f>НМЦК!I87</f>
        <v>0</v>
      </c>
    </row>
    <row r="83" spans="1:8" ht="15.75" x14ac:dyDescent="0.2">
      <c r="A83" s="352" t="s">
        <v>727</v>
      </c>
      <c r="B83" s="357" t="s">
        <v>401</v>
      </c>
      <c r="C83" s="353" t="str">
        <f>'Ведомость объемов работ'!D81</f>
        <v>м</v>
      </c>
      <c r="D83" s="429">
        <f>'Ведомость объемов работ'!E81</f>
        <v>4.0999999999999996</v>
      </c>
      <c r="E83" s="353">
        <f t="shared" si="2"/>
        <v>13848.22</v>
      </c>
      <c r="F83" s="353">
        <f>НМЦК!H88</f>
        <v>56777.72</v>
      </c>
      <c r="G83" s="675">
        <f t="shared" si="3"/>
        <v>0</v>
      </c>
      <c r="H83" s="675">
        <f>НМЦК!I88</f>
        <v>0</v>
      </c>
    </row>
    <row r="84" spans="1:8" ht="15.75" x14ac:dyDescent="0.2">
      <c r="A84" s="352" t="s">
        <v>728</v>
      </c>
      <c r="B84" s="357" t="s">
        <v>402</v>
      </c>
      <c r="C84" s="353" t="str">
        <f>'Ведомость объемов работ'!D82</f>
        <v>т</v>
      </c>
      <c r="D84" s="429">
        <f>'Ведомость объемов работ'!E82</f>
        <v>10.3</v>
      </c>
      <c r="E84" s="353">
        <f t="shared" si="2"/>
        <v>100786.07</v>
      </c>
      <c r="F84" s="353">
        <f>НМЦК!H89</f>
        <v>1038096.57</v>
      </c>
      <c r="G84" s="675">
        <f t="shared" si="3"/>
        <v>0</v>
      </c>
      <c r="H84" s="675">
        <f>НМЦК!I89</f>
        <v>0</v>
      </c>
    </row>
    <row r="85" spans="1:8" ht="15.75" x14ac:dyDescent="0.2">
      <c r="A85" s="352" t="s">
        <v>729</v>
      </c>
      <c r="B85" s="357" t="s">
        <v>403</v>
      </c>
      <c r="C85" s="353" t="str">
        <f>'Ведомость объемов работ'!D83</f>
        <v>т</v>
      </c>
      <c r="D85" s="429">
        <f>'Ведомость объемов работ'!E83</f>
        <v>1</v>
      </c>
      <c r="E85" s="353">
        <f t="shared" si="2"/>
        <v>123071.26</v>
      </c>
      <c r="F85" s="353">
        <f>НМЦК!H90</f>
        <v>123071.26</v>
      </c>
      <c r="G85" s="675">
        <f t="shared" si="3"/>
        <v>0</v>
      </c>
      <c r="H85" s="675">
        <f>НМЦК!I90</f>
        <v>0</v>
      </c>
    </row>
    <row r="86" spans="1:8" ht="15.75" x14ac:dyDescent="0.2">
      <c r="A86" s="352" t="s">
        <v>730</v>
      </c>
      <c r="B86" s="357" t="s">
        <v>420</v>
      </c>
      <c r="C86" s="353" t="str">
        <f>'Ведомость объемов работ'!D84</f>
        <v>т</v>
      </c>
      <c r="D86" s="429">
        <f>'Ведомость объемов работ'!E84</f>
        <v>3.5</v>
      </c>
      <c r="E86" s="353">
        <f t="shared" si="2"/>
        <v>100006.73</v>
      </c>
      <c r="F86" s="353">
        <f>НМЦК!H91</f>
        <v>350023.54</v>
      </c>
      <c r="G86" s="675">
        <f t="shared" si="3"/>
        <v>0</v>
      </c>
      <c r="H86" s="675">
        <f>НМЦК!I91</f>
        <v>0</v>
      </c>
    </row>
    <row r="87" spans="1:8" ht="15.75" x14ac:dyDescent="0.2">
      <c r="A87" s="352" t="s">
        <v>731</v>
      </c>
      <c r="B87" s="357" t="s">
        <v>404</v>
      </c>
      <c r="C87" s="353" t="str">
        <f>'Ведомость объемов работ'!D85</f>
        <v>т</v>
      </c>
      <c r="D87" s="429">
        <f>'Ведомость объемов работ'!E85</f>
        <v>0.192</v>
      </c>
      <c r="E87" s="353">
        <f t="shared" si="2"/>
        <v>2602394.84</v>
      </c>
      <c r="F87" s="353">
        <f>НМЦК!H92</f>
        <v>499659.81</v>
      </c>
      <c r="G87" s="675">
        <f t="shared" si="3"/>
        <v>0</v>
      </c>
      <c r="H87" s="675">
        <f>НМЦК!I92</f>
        <v>0</v>
      </c>
    </row>
    <row r="88" spans="1:8" ht="15.75" x14ac:dyDescent="0.2">
      <c r="A88" s="352" t="s">
        <v>732</v>
      </c>
      <c r="B88" s="357" t="s">
        <v>405</v>
      </c>
      <c r="C88" s="353" t="str">
        <f>'Ведомость объемов работ'!D86</f>
        <v>комплекс</v>
      </c>
      <c r="D88" s="429">
        <f>'Ведомость объемов работ'!E86</f>
        <v>1</v>
      </c>
      <c r="E88" s="353">
        <f t="shared" si="2"/>
        <v>329168.05</v>
      </c>
      <c r="F88" s="353">
        <f>НМЦК!H93</f>
        <v>329168.05</v>
      </c>
      <c r="G88" s="675">
        <f t="shared" si="3"/>
        <v>0</v>
      </c>
      <c r="H88" s="675">
        <f>НМЦК!I93</f>
        <v>0</v>
      </c>
    </row>
    <row r="89" spans="1:8" ht="15.75" x14ac:dyDescent="0.2">
      <c r="A89" s="352" t="s">
        <v>733</v>
      </c>
      <c r="B89" s="357" t="s">
        <v>407</v>
      </c>
      <c r="C89" s="353" t="str">
        <f>'Ведомость объемов работ'!D87</f>
        <v>м2</v>
      </c>
      <c r="D89" s="429">
        <f>'Ведомость объемов работ'!E87</f>
        <v>1062.29</v>
      </c>
      <c r="E89" s="353">
        <f t="shared" si="2"/>
        <v>2762.15</v>
      </c>
      <c r="F89" s="353">
        <f>НМЦК!H94</f>
        <v>2934202.84</v>
      </c>
      <c r="G89" s="675">
        <f t="shared" si="3"/>
        <v>0</v>
      </c>
      <c r="H89" s="675">
        <f>НМЦК!I94</f>
        <v>0</v>
      </c>
    </row>
    <row r="90" spans="1:8" ht="15.75" x14ac:dyDescent="0.2">
      <c r="A90" s="352" t="s">
        <v>734</v>
      </c>
      <c r="B90" s="357" t="s">
        <v>409</v>
      </c>
      <c r="C90" s="353" t="str">
        <f>'Ведомость объемов работ'!D88</f>
        <v>м2</v>
      </c>
      <c r="D90" s="429">
        <f>'Ведомость объемов работ'!E88</f>
        <v>152.5</v>
      </c>
      <c r="E90" s="353">
        <f t="shared" si="2"/>
        <v>11071.11</v>
      </c>
      <c r="F90" s="353">
        <f>НМЦК!H95</f>
        <v>1688344.22</v>
      </c>
      <c r="G90" s="675">
        <f t="shared" si="3"/>
        <v>0</v>
      </c>
      <c r="H90" s="675">
        <f>НМЦК!I95</f>
        <v>0</v>
      </c>
    </row>
    <row r="91" spans="1:8" ht="15.75" x14ac:dyDescent="0.2">
      <c r="A91" s="352" t="s">
        <v>735</v>
      </c>
      <c r="B91" s="357" t="s">
        <v>410</v>
      </c>
      <c r="C91" s="353" t="str">
        <f>'Ведомость объемов работ'!D89</f>
        <v>м2</v>
      </c>
      <c r="D91" s="429">
        <f>'Ведомость объемов работ'!E89</f>
        <v>214.53</v>
      </c>
      <c r="E91" s="353">
        <f t="shared" si="2"/>
        <v>14592.58</v>
      </c>
      <c r="F91" s="353">
        <f>НМЦК!H96</f>
        <v>3130545.91</v>
      </c>
      <c r="G91" s="675">
        <f t="shared" si="3"/>
        <v>0</v>
      </c>
      <c r="H91" s="675">
        <f>НМЦК!I96</f>
        <v>0</v>
      </c>
    </row>
    <row r="92" spans="1:8" ht="15.75" x14ac:dyDescent="0.2">
      <c r="A92" s="375" t="s">
        <v>677</v>
      </c>
      <c r="B92" s="356" t="s">
        <v>520</v>
      </c>
      <c r="C92" s="351" t="str">
        <f>'Ведомость объемов работ'!D90</f>
        <v>м2</v>
      </c>
      <c r="D92" s="427">
        <f>'Ведомость объемов работ'!E90</f>
        <v>680.16</v>
      </c>
      <c r="E92" s="351">
        <f t="shared" si="2"/>
        <v>4492.37</v>
      </c>
      <c r="F92" s="351">
        <f>НМЦК!H97</f>
        <v>3055529.53</v>
      </c>
      <c r="G92" s="677">
        <f t="shared" si="3"/>
        <v>0</v>
      </c>
      <c r="H92" s="677">
        <f>НМЦК!I97</f>
        <v>0</v>
      </c>
    </row>
    <row r="93" spans="1:8" ht="15.75" x14ac:dyDescent="0.2">
      <c r="A93" s="375" t="s">
        <v>678</v>
      </c>
      <c r="B93" s="355" t="s">
        <v>532</v>
      </c>
      <c r="C93" s="351" t="str">
        <f>'Ведомость объемов работ'!D91</f>
        <v>комплекс</v>
      </c>
      <c r="D93" s="427">
        <f>'Ведомость объемов работ'!E91</f>
        <v>1</v>
      </c>
      <c r="E93" s="351">
        <f t="shared" si="2"/>
        <v>25495772.93</v>
      </c>
      <c r="F93" s="351">
        <f>НМЦК!H98</f>
        <v>25495772.93</v>
      </c>
      <c r="G93" s="677">
        <f t="shared" si="3"/>
        <v>12313746.48</v>
      </c>
      <c r="H93" s="677">
        <f>НМЦК!I98</f>
        <v>12313746.48</v>
      </c>
    </row>
    <row r="94" spans="1:8" ht="15.75" x14ac:dyDescent="0.2">
      <c r="A94" s="352" t="s">
        <v>649</v>
      </c>
      <c r="B94" s="357" t="s">
        <v>239</v>
      </c>
      <c r="C94" s="353" t="str">
        <f>'Ведомость объемов работ'!D92</f>
        <v>комплекс</v>
      </c>
      <c r="D94" s="429">
        <f>'Ведомость объемов работ'!E92</f>
        <v>1</v>
      </c>
      <c r="E94" s="353">
        <f t="shared" si="2"/>
        <v>7485458.6200000001</v>
      </c>
      <c r="F94" s="353">
        <f>НМЦК!H99</f>
        <v>7485458.6200000001</v>
      </c>
      <c r="G94" s="675">
        <f t="shared" si="3"/>
        <v>1030085.48</v>
      </c>
      <c r="H94" s="675">
        <f>НМЦК!I99</f>
        <v>1030085.48</v>
      </c>
    </row>
    <row r="95" spans="1:8" ht="15.75" x14ac:dyDescent="0.2">
      <c r="A95" s="352" t="s">
        <v>736</v>
      </c>
      <c r="B95" s="357" t="s">
        <v>241</v>
      </c>
      <c r="C95" s="353" t="str">
        <f>'Ведомость объемов работ'!D93</f>
        <v>комплекс</v>
      </c>
      <c r="D95" s="429">
        <f>'Ведомость объемов работ'!E93</f>
        <v>1</v>
      </c>
      <c r="E95" s="353">
        <f t="shared" si="2"/>
        <v>575865.65</v>
      </c>
      <c r="F95" s="353">
        <f>НМЦК!H100</f>
        <v>575865.65</v>
      </c>
      <c r="G95" s="675">
        <f t="shared" si="3"/>
        <v>0</v>
      </c>
      <c r="H95" s="675">
        <f>НМЦК!I100</f>
        <v>0</v>
      </c>
    </row>
    <row r="96" spans="1:8" ht="31.5" x14ac:dyDescent="0.2">
      <c r="A96" s="352" t="s">
        <v>737</v>
      </c>
      <c r="B96" s="357" t="s">
        <v>243</v>
      </c>
      <c r="C96" s="353" t="str">
        <f>'Ведомость объемов работ'!D94</f>
        <v>комплекс</v>
      </c>
      <c r="D96" s="429">
        <f>'Ведомость объемов работ'!E94</f>
        <v>1</v>
      </c>
      <c r="E96" s="353">
        <f t="shared" si="2"/>
        <v>3686253.29</v>
      </c>
      <c r="F96" s="353">
        <f>НМЦК!H101</f>
        <v>3686253.29</v>
      </c>
      <c r="G96" s="675">
        <f t="shared" si="3"/>
        <v>1362252.35</v>
      </c>
      <c r="H96" s="675">
        <f>НМЦК!I101</f>
        <v>1362252.35</v>
      </c>
    </row>
    <row r="97" spans="1:8" ht="15.75" x14ac:dyDescent="0.2">
      <c r="A97" s="352" t="s">
        <v>738</v>
      </c>
      <c r="B97" s="357" t="s">
        <v>245</v>
      </c>
      <c r="C97" s="353" t="str">
        <f>'Ведомость объемов работ'!D95</f>
        <v>комплекс</v>
      </c>
      <c r="D97" s="429">
        <f>'Ведомость объемов работ'!E95</f>
        <v>1</v>
      </c>
      <c r="E97" s="353">
        <f t="shared" si="2"/>
        <v>8138054.3600000003</v>
      </c>
      <c r="F97" s="353">
        <f>НМЦК!H102</f>
        <v>8138054.3600000003</v>
      </c>
      <c r="G97" s="675">
        <f t="shared" si="3"/>
        <v>6579759.6500000004</v>
      </c>
      <c r="H97" s="675">
        <f>НМЦК!I102</f>
        <v>6579759.6500000004</v>
      </c>
    </row>
    <row r="98" spans="1:8" ht="15.75" x14ac:dyDescent="0.2">
      <c r="A98" s="352" t="s">
        <v>739</v>
      </c>
      <c r="B98" s="357" t="s">
        <v>247</v>
      </c>
      <c r="C98" s="353" t="str">
        <f>'Ведомость объемов работ'!D96</f>
        <v>комплекс</v>
      </c>
      <c r="D98" s="429">
        <f>'Ведомость объемов работ'!E96</f>
        <v>1</v>
      </c>
      <c r="E98" s="353">
        <f t="shared" si="2"/>
        <v>959003.7</v>
      </c>
      <c r="F98" s="353">
        <f>НМЦК!H103</f>
        <v>959003.7</v>
      </c>
      <c r="G98" s="675">
        <f t="shared" si="3"/>
        <v>648708.69999999995</v>
      </c>
      <c r="H98" s="675">
        <f>НМЦК!I103</f>
        <v>648708.69999999995</v>
      </c>
    </row>
    <row r="99" spans="1:8" ht="15.75" x14ac:dyDescent="0.2">
      <c r="A99" s="352" t="s">
        <v>740</v>
      </c>
      <c r="B99" s="357" t="s">
        <v>249</v>
      </c>
      <c r="C99" s="353" t="str">
        <f>'Ведомость объемов работ'!D97</f>
        <v>комплекс</v>
      </c>
      <c r="D99" s="429">
        <f>'Ведомость объемов работ'!E97</f>
        <v>1</v>
      </c>
      <c r="E99" s="353">
        <f t="shared" si="2"/>
        <v>2487364.16</v>
      </c>
      <c r="F99" s="353">
        <f>НМЦК!H104</f>
        <v>2487364.16</v>
      </c>
      <c r="G99" s="675">
        <f t="shared" si="3"/>
        <v>1527931.69</v>
      </c>
      <c r="H99" s="675">
        <f>НМЦК!I104</f>
        <v>1527931.69</v>
      </c>
    </row>
    <row r="100" spans="1:8" ht="15.75" x14ac:dyDescent="0.2">
      <c r="A100" s="352" t="s">
        <v>741</v>
      </c>
      <c r="B100" s="357" t="s">
        <v>251</v>
      </c>
      <c r="C100" s="353" t="str">
        <f>'Ведомость объемов работ'!D98</f>
        <v>комплекс</v>
      </c>
      <c r="D100" s="429">
        <f>'Ведомость объемов работ'!E98</f>
        <v>1</v>
      </c>
      <c r="E100" s="353">
        <f t="shared" si="2"/>
        <v>211985.13</v>
      </c>
      <c r="F100" s="353">
        <f>НМЦК!H105</f>
        <v>211985.13</v>
      </c>
      <c r="G100" s="675">
        <f t="shared" si="3"/>
        <v>17465.919999999998</v>
      </c>
      <c r="H100" s="675">
        <f>НМЦК!I105</f>
        <v>17465.919999999998</v>
      </c>
    </row>
    <row r="101" spans="1:8" ht="15.75" x14ac:dyDescent="0.2">
      <c r="A101" s="352" t="s">
        <v>742</v>
      </c>
      <c r="B101" s="357" t="s">
        <v>253</v>
      </c>
      <c r="C101" s="353" t="str">
        <f>'Ведомость объемов работ'!D99</f>
        <v>комплекс</v>
      </c>
      <c r="D101" s="429">
        <f>'Ведомость объемов работ'!E99</f>
        <v>1</v>
      </c>
      <c r="E101" s="353">
        <f t="shared" si="2"/>
        <v>227292.94</v>
      </c>
      <c r="F101" s="353">
        <f>НМЦК!H106</f>
        <v>227292.94</v>
      </c>
      <c r="G101" s="675">
        <f t="shared" si="3"/>
        <v>62589.97</v>
      </c>
      <c r="H101" s="675">
        <f>НМЦК!I106</f>
        <v>62589.97</v>
      </c>
    </row>
    <row r="102" spans="1:8" ht="15.75" x14ac:dyDescent="0.2">
      <c r="A102" s="352" t="s">
        <v>743</v>
      </c>
      <c r="B102" s="357" t="s">
        <v>259</v>
      </c>
      <c r="C102" s="353" t="str">
        <f>'Ведомость объемов работ'!D100</f>
        <v>комплекс</v>
      </c>
      <c r="D102" s="429">
        <f>'Ведомость объемов работ'!E100</f>
        <v>1</v>
      </c>
      <c r="E102" s="353">
        <f t="shared" si="2"/>
        <v>1006468.11</v>
      </c>
      <c r="F102" s="353">
        <f>НМЦК!H107</f>
        <v>1006468.11</v>
      </c>
      <c r="G102" s="675">
        <f t="shared" si="3"/>
        <v>571436.56999999995</v>
      </c>
      <c r="H102" s="675">
        <f>НМЦК!I107</f>
        <v>571436.56999999995</v>
      </c>
    </row>
    <row r="103" spans="1:8" ht="31.5" x14ac:dyDescent="0.2">
      <c r="A103" s="352" t="s">
        <v>744</v>
      </c>
      <c r="B103" s="357" t="s">
        <v>261</v>
      </c>
      <c r="C103" s="353" t="str">
        <f>'Ведомость объемов работ'!D101</f>
        <v>комплекс</v>
      </c>
      <c r="D103" s="429">
        <f>'Ведомость объемов работ'!E101</f>
        <v>1</v>
      </c>
      <c r="E103" s="353">
        <f t="shared" si="2"/>
        <v>55275.74</v>
      </c>
      <c r="F103" s="353">
        <f>НМЦК!H108</f>
        <v>55275.74</v>
      </c>
      <c r="G103" s="675">
        <f t="shared" si="3"/>
        <v>10551.39</v>
      </c>
      <c r="H103" s="675">
        <f>НМЦК!I108</f>
        <v>10551.39</v>
      </c>
    </row>
    <row r="104" spans="1:8" ht="31.5" x14ac:dyDescent="0.2">
      <c r="A104" s="352" t="s">
        <v>648</v>
      </c>
      <c r="B104" s="357" t="s">
        <v>263</v>
      </c>
      <c r="C104" s="353" t="str">
        <f>'Ведомость объемов работ'!D102</f>
        <v>комплекс</v>
      </c>
      <c r="D104" s="429">
        <f>'Ведомость объемов работ'!E102</f>
        <v>1</v>
      </c>
      <c r="E104" s="353">
        <f t="shared" si="2"/>
        <v>662751.23</v>
      </c>
      <c r="F104" s="353">
        <f>НМЦК!H109</f>
        <v>662751.23</v>
      </c>
      <c r="G104" s="675">
        <f t="shared" si="3"/>
        <v>502964.76</v>
      </c>
      <c r="H104" s="675">
        <f>НМЦК!I109</f>
        <v>502964.76</v>
      </c>
    </row>
    <row r="105" spans="1:8" ht="15.75" x14ac:dyDescent="0.2">
      <c r="A105" s="375" t="s">
        <v>679</v>
      </c>
      <c r="B105" s="355" t="s">
        <v>534</v>
      </c>
      <c r="C105" s="351" t="str">
        <f>'Ведомость объемов работ'!D103</f>
        <v>комплекс</v>
      </c>
      <c r="D105" s="427">
        <f>'Ведомость объемов работ'!E103</f>
        <v>1</v>
      </c>
      <c r="E105" s="351">
        <f t="shared" si="2"/>
        <v>25993253.07</v>
      </c>
      <c r="F105" s="351">
        <f>НМЦК!H110</f>
        <v>25993253.07</v>
      </c>
      <c r="G105" s="677">
        <f t="shared" si="3"/>
        <v>0</v>
      </c>
      <c r="H105" s="677">
        <f>НМЦК!I110</f>
        <v>0</v>
      </c>
    </row>
    <row r="106" spans="1:8" ht="15.75" x14ac:dyDescent="0.2">
      <c r="A106" s="352" t="s">
        <v>745</v>
      </c>
      <c r="B106" s="357" t="s">
        <v>411</v>
      </c>
      <c r="C106" s="353" t="str">
        <f>'Ведомость объемов работ'!D104</f>
        <v>м2</v>
      </c>
      <c r="D106" s="429">
        <f>'Ведомость объемов работ'!E104</f>
        <v>1443.27</v>
      </c>
      <c r="E106" s="353">
        <f t="shared" si="2"/>
        <v>6999.65</v>
      </c>
      <c r="F106" s="353">
        <f>НМЦК!H111</f>
        <v>10102390.130000001</v>
      </c>
      <c r="G106" s="675">
        <f t="shared" si="3"/>
        <v>0</v>
      </c>
      <c r="H106" s="675">
        <f>НМЦК!I111</f>
        <v>0</v>
      </c>
    </row>
    <row r="107" spans="1:8" ht="16.149999999999999" customHeight="1" x14ac:dyDescent="0.2">
      <c r="A107" s="352" t="s">
        <v>746</v>
      </c>
      <c r="B107" s="357" t="s">
        <v>413</v>
      </c>
      <c r="C107" s="414" t="str">
        <f>'Ведомость объемов работ'!D105</f>
        <v>комплекс</v>
      </c>
      <c r="D107" s="429">
        <f>'Ведомость объемов работ'!E105</f>
        <v>1</v>
      </c>
      <c r="E107" s="353">
        <f t="shared" si="2"/>
        <v>2266509.54</v>
      </c>
      <c r="F107" s="353">
        <f>НМЦК!H112</f>
        <v>2266509.54</v>
      </c>
      <c r="G107" s="675">
        <f t="shared" si="3"/>
        <v>0</v>
      </c>
      <c r="H107" s="675">
        <f>НМЦК!I112</f>
        <v>0</v>
      </c>
    </row>
    <row r="108" spans="1:8" ht="15.75" x14ac:dyDescent="0.2">
      <c r="A108" s="352" t="s">
        <v>747</v>
      </c>
      <c r="B108" s="357" t="s">
        <v>412</v>
      </c>
      <c r="C108" s="353" t="str">
        <f>'Ведомость объемов работ'!D106</f>
        <v>м2</v>
      </c>
      <c r="D108" s="429">
        <f>'Ведомость объемов работ'!E106</f>
        <v>1217.06</v>
      </c>
      <c r="E108" s="353">
        <f t="shared" si="2"/>
        <v>11194.48</v>
      </c>
      <c r="F108" s="353">
        <f>НМЦК!H113</f>
        <v>13624353.4</v>
      </c>
      <c r="G108" s="675">
        <f t="shared" si="3"/>
        <v>0</v>
      </c>
      <c r="H108" s="675">
        <f>НМЦК!I113</f>
        <v>0</v>
      </c>
    </row>
    <row r="109" spans="1:8" ht="15.75" x14ac:dyDescent="0.2">
      <c r="A109" s="375" t="s">
        <v>748</v>
      </c>
      <c r="B109" s="355" t="s">
        <v>541</v>
      </c>
      <c r="C109" s="351" t="str">
        <f>'Ведомость объемов работ'!D107</f>
        <v>комплекс</v>
      </c>
      <c r="D109" s="427">
        <f>'Ведомость объемов работ'!E107</f>
        <v>1</v>
      </c>
      <c r="E109" s="351">
        <f t="shared" si="2"/>
        <v>2531861.2799999998</v>
      </c>
      <c r="F109" s="351">
        <f>НМЦК!H114</f>
        <v>2531861.2799999998</v>
      </c>
      <c r="G109" s="677">
        <f t="shared" si="3"/>
        <v>0</v>
      </c>
      <c r="H109" s="677">
        <f>НМЦК!I114</f>
        <v>0</v>
      </c>
    </row>
    <row r="110" spans="1:8" ht="15.75" x14ac:dyDescent="0.2">
      <c r="A110" s="352" t="s">
        <v>749</v>
      </c>
      <c r="B110" s="357" t="s">
        <v>44</v>
      </c>
      <c r="C110" s="353" t="str">
        <f>'Ведомость объемов работ'!D108</f>
        <v>комплекс</v>
      </c>
      <c r="D110" s="429">
        <f>'Ведомость объемов работ'!E108</f>
        <v>1</v>
      </c>
      <c r="E110" s="353">
        <f t="shared" si="2"/>
        <v>2427167.15</v>
      </c>
      <c r="F110" s="353">
        <f>НМЦК!H115</f>
        <v>2427167.15</v>
      </c>
      <c r="G110" s="675">
        <f t="shared" si="3"/>
        <v>0</v>
      </c>
      <c r="H110" s="675">
        <f>НМЦК!I115</f>
        <v>0</v>
      </c>
    </row>
    <row r="111" spans="1:8" ht="15.75" x14ac:dyDescent="0.2">
      <c r="A111" s="352" t="s">
        <v>750</v>
      </c>
      <c r="B111" s="357" t="s">
        <v>574</v>
      </c>
      <c r="C111" s="353" t="str">
        <f>'Ведомость объемов работ'!D109</f>
        <v>комплекс</v>
      </c>
      <c r="D111" s="429">
        <f>'Ведомость объемов работ'!E109</f>
        <v>1</v>
      </c>
      <c r="E111" s="353">
        <f t="shared" si="2"/>
        <v>104694.13</v>
      </c>
      <c r="F111" s="353">
        <f>НМЦК!H116</f>
        <v>104694.13</v>
      </c>
      <c r="G111" s="675">
        <f t="shared" si="3"/>
        <v>0</v>
      </c>
      <c r="H111" s="675">
        <f>НМЦК!I116</f>
        <v>0</v>
      </c>
    </row>
    <row r="112" spans="1:8" ht="15.75" x14ac:dyDescent="0.2">
      <c r="A112" s="375" t="s">
        <v>751</v>
      </c>
      <c r="B112" s="355" t="s">
        <v>542</v>
      </c>
      <c r="C112" s="351" t="str">
        <f>'Ведомость объемов работ'!D110</f>
        <v>комплекс</v>
      </c>
      <c r="D112" s="427">
        <f>'Ведомость объемов работ'!E110</f>
        <v>1</v>
      </c>
      <c r="E112" s="351">
        <f t="shared" si="2"/>
        <v>19251533.09</v>
      </c>
      <c r="F112" s="351">
        <f>НМЦК!H117</f>
        <v>19251533.09</v>
      </c>
      <c r="G112" s="677">
        <f t="shared" si="3"/>
        <v>0</v>
      </c>
      <c r="H112" s="677">
        <f>НМЦК!I117</f>
        <v>0</v>
      </c>
    </row>
    <row r="113" spans="1:22" ht="31.5" x14ac:dyDescent="0.2">
      <c r="A113" s="352"/>
      <c r="B113" s="357" t="s">
        <v>639</v>
      </c>
      <c r="C113" s="353"/>
      <c r="D113" s="353"/>
      <c r="E113" s="353"/>
      <c r="F113" s="353"/>
      <c r="G113" s="675"/>
      <c r="H113" s="675"/>
    </row>
    <row r="114" spans="1:22" ht="15.75" x14ac:dyDescent="0.2">
      <c r="A114" s="352" t="s">
        <v>752</v>
      </c>
      <c r="B114" s="357" t="s">
        <v>66</v>
      </c>
      <c r="C114" s="353" t="str">
        <f>'Ведомость объемов работ'!D112</f>
        <v>комплекс</v>
      </c>
      <c r="D114" s="429">
        <f>'Ведомость объемов работ'!E112</f>
        <v>1</v>
      </c>
      <c r="E114" s="353">
        <f t="shared" si="2"/>
        <v>5350903.72</v>
      </c>
      <c r="F114" s="353">
        <f>НМЦК!H119</f>
        <v>5350903.72</v>
      </c>
      <c r="G114" s="675">
        <f t="shared" si="3"/>
        <v>0</v>
      </c>
      <c r="H114" s="675">
        <f>НМЦК!I119</f>
        <v>0</v>
      </c>
    </row>
    <row r="115" spans="1:22" ht="15.75" x14ac:dyDescent="0.2">
      <c r="A115" s="352" t="s">
        <v>650</v>
      </c>
      <c r="B115" s="357" t="s">
        <v>67</v>
      </c>
      <c r="C115" s="353" t="str">
        <f>'Ведомость объемов работ'!D113</f>
        <v>комплекс</v>
      </c>
      <c r="D115" s="429">
        <f>'Ведомость объемов работ'!E113</f>
        <v>1</v>
      </c>
      <c r="E115" s="353">
        <f t="shared" si="2"/>
        <v>10083358.49</v>
      </c>
      <c r="F115" s="353">
        <f>НМЦК!H120</f>
        <v>10083358.49</v>
      </c>
      <c r="G115" s="675">
        <f t="shared" si="3"/>
        <v>0</v>
      </c>
      <c r="H115" s="675">
        <f>НМЦК!I120</f>
        <v>0</v>
      </c>
    </row>
    <row r="116" spans="1:22" ht="15.75" x14ac:dyDescent="0.2">
      <c r="A116" s="352" t="s">
        <v>753</v>
      </c>
      <c r="B116" s="357" t="s">
        <v>344</v>
      </c>
      <c r="C116" s="353" t="str">
        <f>'Ведомость объемов работ'!D114</f>
        <v>комплекс</v>
      </c>
      <c r="D116" s="429">
        <f>'Ведомость объемов работ'!E114</f>
        <v>1</v>
      </c>
      <c r="E116" s="353">
        <f t="shared" si="2"/>
        <v>612660.16</v>
      </c>
      <c r="F116" s="353">
        <f>НМЦК!H121</f>
        <v>612660.16</v>
      </c>
      <c r="G116" s="675">
        <f t="shared" si="3"/>
        <v>0</v>
      </c>
      <c r="H116" s="675">
        <f>НМЦК!I121</f>
        <v>0</v>
      </c>
    </row>
    <row r="117" spans="1:22" ht="15.75" x14ac:dyDescent="0.2">
      <c r="A117" s="352" t="s">
        <v>754</v>
      </c>
      <c r="B117" s="357" t="s">
        <v>346</v>
      </c>
      <c r="C117" s="353" t="str">
        <f>'Ведомость объемов работ'!D115</f>
        <v>комплекс</v>
      </c>
      <c r="D117" s="429">
        <f>'Ведомость объемов работ'!E115</f>
        <v>1</v>
      </c>
      <c r="E117" s="353">
        <f t="shared" si="2"/>
        <v>722885.07</v>
      </c>
      <c r="F117" s="353">
        <f>НМЦК!H122</f>
        <v>722885.07</v>
      </c>
      <c r="G117" s="675">
        <f t="shared" si="3"/>
        <v>0</v>
      </c>
      <c r="H117" s="675">
        <f>НМЦК!I122</f>
        <v>0</v>
      </c>
    </row>
    <row r="118" spans="1:22" ht="15.75" x14ac:dyDescent="0.2">
      <c r="A118" s="352" t="s">
        <v>755</v>
      </c>
      <c r="B118" s="357" t="s">
        <v>348</v>
      </c>
      <c r="C118" s="353" t="str">
        <f>'Ведомость объемов работ'!D116</f>
        <v>комплекс</v>
      </c>
      <c r="D118" s="429">
        <f>'Ведомость объемов работ'!E116</f>
        <v>1</v>
      </c>
      <c r="E118" s="353">
        <f t="shared" si="2"/>
        <v>2094907.6</v>
      </c>
      <c r="F118" s="353">
        <f>НМЦК!H123</f>
        <v>2094907.6</v>
      </c>
      <c r="G118" s="675">
        <f t="shared" si="3"/>
        <v>0</v>
      </c>
      <c r="H118" s="675">
        <f>НМЦК!I123</f>
        <v>0</v>
      </c>
    </row>
    <row r="119" spans="1:22" ht="15.75" x14ac:dyDescent="0.2">
      <c r="A119" s="352" t="s">
        <v>756</v>
      </c>
      <c r="B119" s="357" t="s">
        <v>350</v>
      </c>
      <c r="C119" s="414" t="str">
        <f>'Ведомость объемов работ'!D117</f>
        <v>комплекс</v>
      </c>
      <c r="D119" s="429">
        <f>'Ведомость объемов работ'!E117</f>
        <v>1</v>
      </c>
      <c r="E119" s="353">
        <f t="shared" si="2"/>
        <v>386818.05</v>
      </c>
      <c r="F119" s="353">
        <f>НМЦК!H124</f>
        <v>386818.05</v>
      </c>
      <c r="G119" s="675">
        <f t="shared" si="3"/>
        <v>0</v>
      </c>
      <c r="H119" s="675">
        <f>НМЦК!I124</f>
        <v>0</v>
      </c>
    </row>
    <row r="120" spans="1:22" ht="15.75" x14ac:dyDescent="0.2">
      <c r="A120" s="375"/>
      <c r="B120" s="354" t="s">
        <v>536</v>
      </c>
      <c r="C120" s="351"/>
      <c r="D120" s="351"/>
      <c r="E120" s="351"/>
      <c r="F120" s="351"/>
      <c r="G120" s="677"/>
      <c r="H120" s="677"/>
    </row>
    <row r="121" spans="1:22" ht="15.75" x14ac:dyDescent="0.2">
      <c r="A121" s="375" t="s">
        <v>757</v>
      </c>
      <c r="B121" s="355" t="s">
        <v>537</v>
      </c>
      <c r="C121" s="351" t="str">
        <f>'Ведомость объемов работ'!D119</f>
        <v>комплекс</v>
      </c>
      <c r="D121" s="427">
        <f>'Ведомость объемов работ'!E119</f>
        <v>1</v>
      </c>
      <c r="E121" s="351">
        <f t="shared" si="2"/>
        <v>307440.26</v>
      </c>
      <c r="F121" s="351">
        <f>НМЦК!H126</f>
        <v>307440.26</v>
      </c>
      <c r="G121" s="677">
        <f t="shared" si="3"/>
        <v>0</v>
      </c>
      <c r="H121" s="677">
        <f>НМЦК!I126</f>
        <v>0</v>
      </c>
    </row>
    <row r="122" spans="1:22" ht="15.75" x14ac:dyDescent="0.2">
      <c r="A122" s="375" t="s">
        <v>758</v>
      </c>
      <c r="B122" s="358" t="s">
        <v>294</v>
      </c>
      <c r="C122" s="351" t="str">
        <f>'Ведомость объемов работ'!D120</f>
        <v>комплекс</v>
      </c>
      <c r="D122" s="427">
        <f>'Ведомость объемов работ'!E120</f>
        <v>1</v>
      </c>
      <c r="E122" s="351">
        <f t="shared" si="2"/>
        <v>153450514.03999999</v>
      </c>
      <c r="F122" s="351">
        <f>НМЦК!H127</f>
        <v>153450514.03999999</v>
      </c>
      <c r="G122" s="677">
        <f t="shared" si="3"/>
        <v>0</v>
      </c>
      <c r="H122" s="677">
        <f>НМЦК!I127</f>
        <v>0</v>
      </c>
    </row>
    <row r="123" spans="1:22" ht="15.75" x14ac:dyDescent="0.2">
      <c r="A123" s="352" t="s">
        <v>759</v>
      </c>
      <c r="B123" s="357" t="s">
        <v>294</v>
      </c>
      <c r="C123" s="353" t="str">
        <f>'Ведомость объемов работ'!D121</f>
        <v>комплекс</v>
      </c>
      <c r="D123" s="429">
        <f>'Ведомость объемов работ'!E121</f>
        <v>1</v>
      </c>
      <c r="E123" s="353">
        <f t="shared" si="2"/>
        <v>143749453.59</v>
      </c>
      <c r="F123" s="353">
        <f>НМЦК!H128</f>
        <v>143749453.59</v>
      </c>
      <c r="G123" s="675">
        <f t="shared" si="3"/>
        <v>0</v>
      </c>
      <c r="H123" s="675">
        <f>НМЦК!I128</f>
        <v>0</v>
      </c>
    </row>
    <row r="124" spans="1:22" ht="15.75" x14ac:dyDescent="0.2">
      <c r="A124" s="352" t="s">
        <v>760</v>
      </c>
      <c r="B124" s="357" t="s">
        <v>129</v>
      </c>
      <c r="C124" s="353" t="str">
        <f>'Ведомость объемов работ'!D122</f>
        <v>комплекс</v>
      </c>
      <c r="D124" s="429">
        <f>'Ведомость объемов работ'!E122</f>
        <v>1</v>
      </c>
      <c r="E124" s="353">
        <f t="shared" si="2"/>
        <v>9701060.4499999993</v>
      </c>
      <c r="F124" s="353">
        <f>НМЦК!H129</f>
        <v>9701060.4499999993</v>
      </c>
      <c r="G124" s="675">
        <f t="shared" si="3"/>
        <v>0</v>
      </c>
      <c r="H124" s="675">
        <f>НМЦК!I129</f>
        <v>0</v>
      </c>
      <c r="K124" s="281"/>
      <c r="R124" s="281"/>
      <c r="V124" s="281"/>
    </row>
    <row r="125" spans="1:22" ht="31.5" x14ac:dyDescent="0.2">
      <c r="A125" s="375" t="s">
        <v>761</v>
      </c>
      <c r="B125" s="358" t="s">
        <v>543</v>
      </c>
      <c r="C125" s="351" t="str">
        <f>'Ведомость объемов работ'!D123</f>
        <v>комплекс</v>
      </c>
      <c r="D125" s="427">
        <f>'Ведомость объемов работ'!E123</f>
        <v>1</v>
      </c>
      <c r="E125" s="351">
        <f t="shared" si="2"/>
        <v>155098797.06999999</v>
      </c>
      <c r="F125" s="351">
        <f>НМЦК!H130</f>
        <v>155098797.06999999</v>
      </c>
      <c r="G125" s="677">
        <f t="shared" si="3"/>
        <v>32534887.41</v>
      </c>
      <c r="H125" s="677">
        <f>НМЦК!I130</f>
        <v>32534887.41</v>
      </c>
      <c r="K125" s="281"/>
      <c r="R125" s="281"/>
      <c r="V125" s="281"/>
    </row>
    <row r="126" spans="1:22" ht="31.5" x14ac:dyDescent="0.2">
      <c r="A126" s="352" t="s">
        <v>762</v>
      </c>
      <c r="B126" s="357" t="s">
        <v>296</v>
      </c>
      <c r="C126" s="353" t="str">
        <f>'Ведомость объемов работ'!D124</f>
        <v>комплекс</v>
      </c>
      <c r="D126" s="429">
        <f>'Ведомость объемов работ'!E124</f>
        <v>1</v>
      </c>
      <c r="E126" s="353">
        <f t="shared" si="2"/>
        <v>7686244.3499999996</v>
      </c>
      <c r="F126" s="353">
        <f>НМЦК!H131</f>
        <v>7686244.3499999996</v>
      </c>
      <c r="G126" s="675">
        <f t="shared" si="3"/>
        <v>0</v>
      </c>
      <c r="H126" s="675">
        <f>НМЦК!I131</f>
        <v>0</v>
      </c>
      <c r="K126" s="281"/>
      <c r="R126" s="281"/>
      <c r="V126" s="281"/>
    </row>
    <row r="127" spans="1:22" ht="15.75" x14ac:dyDescent="0.2">
      <c r="A127" s="352" t="s">
        <v>763</v>
      </c>
      <c r="B127" s="357" t="s">
        <v>28</v>
      </c>
      <c r="C127" s="353" t="str">
        <f>'Ведомость объемов работ'!D125</f>
        <v>комплекс</v>
      </c>
      <c r="D127" s="429">
        <f>'Ведомость объемов работ'!E125</f>
        <v>1</v>
      </c>
      <c r="E127" s="353">
        <f t="shared" si="2"/>
        <v>21626522.949999999</v>
      </c>
      <c r="F127" s="353">
        <f>НМЦК!H132</f>
        <v>21626522.949999999</v>
      </c>
      <c r="G127" s="675">
        <f t="shared" si="3"/>
        <v>0</v>
      </c>
      <c r="H127" s="675">
        <f>НМЦК!I132</f>
        <v>0</v>
      </c>
      <c r="K127" s="281"/>
      <c r="R127" s="281"/>
      <c r="V127" s="281"/>
    </row>
    <row r="128" spans="1:22" ht="31.5" x14ac:dyDescent="0.2">
      <c r="A128" s="352" t="s">
        <v>764</v>
      </c>
      <c r="B128" s="357" t="s">
        <v>70</v>
      </c>
      <c r="C128" s="353" t="str">
        <f>'Ведомость объемов работ'!D126</f>
        <v>комплекс</v>
      </c>
      <c r="D128" s="429">
        <f>'Ведомость объемов работ'!E126</f>
        <v>1</v>
      </c>
      <c r="E128" s="353">
        <f t="shared" si="2"/>
        <v>13977181.08</v>
      </c>
      <c r="F128" s="353">
        <f>НМЦК!H133</f>
        <v>13977181.08</v>
      </c>
      <c r="G128" s="675">
        <f t="shared" si="3"/>
        <v>12735128.76</v>
      </c>
      <c r="H128" s="675">
        <f>НМЦК!I133</f>
        <v>12735128.76</v>
      </c>
      <c r="K128" s="281"/>
      <c r="R128" s="281"/>
      <c r="V128" s="281"/>
    </row>
    <row r="129" spans="1:22" ht="24.6" customHeight="1" x14ac:dyDescent="0.2">
      <c r="A129" s="352" t="s">
        <v>765</v>
      </c>
      <c r="B129" s="357" t="s">
        <v>640</v>
      </c>
      <c r="C129" s="353" t="str">
        <f>'Ведомость объемов работ'!D127</f>
        <v>комплекс</v>
      </c>
      <c r="D129" s="429">
        <f>'Ведомость объемов работ'!E127</f>
        <v>1</v>
      </c>
      <c r="E129" s="353">
        <f t="shared" si="2"/>
        <v>0</v>
      </c>
      <c r="F129" s="353">
        <f>НМЦК!H134</f>
        <v>0</v>
      </c>
      <c r="G129" s="675">
        <f t="shared" si="3"/>
        <v>0</v>
      </c>
      <c r="H129" s="675">
        <f>НМЦК!I134</f>
        <v>0</v>
      </c>
      <c r="K129" s="281"/>
      <c r="R129" s="281"/>
      <c r="V129" s="281"/>
    </row>
    <row r="130" spans="1:22" ht="15.75" x14ac:dyDescent="0.2">
      <c r="A130" s="352" t="s">
        <v>884</v>
      </c>
      <c r="B130" s="357" t="s">
        <v>334</v>
      </c>
      <c r="C130" s="353" t="str">
        <f>'Ведомость объемов работ'!D128</f>
        <v>м3</v>
      </c>
      <c r="D130" s="429">
        <f>'Ведомость объемов работ'!E128</f>
        <v>22.6</v>
      </c>
      <c r="E130" s="353">
        <f t="shared" si="2"/>
        <v>110358.24</v>
      </c>
      <c r="F130" s="353">
        <f>НМЦК!H135</f>
        <v>2494096.2000000002</v>
      </c>
      <c r="G130" s="675">
        <f t="shared" si="3"/>
        <v>0</v>
      </c>
      <c r="H130" s="675">
        <f>НМЦК!I135</f>
        <v>0</v>
      </c>
      <c r="K130" s="281"/>
      <c r="R130" s="281"/>
      <c r="V130" s="281"/>
    </row>
    <row r="131" spans="1:22" ht="31.5" x14ac:dyDescent="0.2">
      <c r="A131" s="352" t="s">
        <v>885</v>
      </c>
      <c r="B131" s="357" t="s">
        <v>336</v>
      </c>
      <c r="C131" s="353" t="str">
        <f>'Ведомость объемов работ'!D129</f>
        <v>комплекс</v>
      </c>
      <c r="D131" s="429">
        <f>'Ведомость объемов работ'!E129</f>
        <v>1</v>
      </c>
      <c r="E131" s="353">
        <f t="shared" si="2"/>
        <v>18835678.129999999</v>
      </c>
      <c r="F131" s="353">
        <f>НМЦК!H136</f>
        <v>18835678.129999999</v>
      </c>
      <c r="G131" s="675">
        <f t="shared" si="3"/>
        <v>11786042.07</v>
      </c>
      <c r="H131" s="675">
        <f>НМЦК!I136</f>
        <v>11786042.07</v>
      </c>
      <c r="K131" s="281"/>
      <c r="R131" s="281"/>
      <c r="V131" s="281"/>
    </row>
    <row r="132" spans="1:22" ht="15.75" x14ac:dyDescent="0.2">
      <c r="A132" s="352" t="s">
        <v>886</v>
      </c>
      <c r="B132" s="357" t="s">
        <v>338</v>
      </c>
      <c r="C132" s="353" t="str">
        <f>'Ведомость объемов работ'!D130</f>
        <v>комплекс</v>
      </c>
      <c r="D132" s="429">
        <f>'Ведомость объемов работ'!E130</f>
        <v>1</v>
      </c>
      <c r="E132" s="353">
        <f t="shared" si="2"/>
        <v>58974527.240000002</v>
      </c>
      <c r="F132" s="353">
        <f>НМЦК!H137</f>
        <v>58974527.240000002</v>
      </c>
      <c r="G132" s="675">
        <f t="shared" si="3"/>
        <v>0</v>
      </c>
      <c r="H132" s="675">
        <f>НМЦК!I137</f>
        <v>0</v>
      </c>
      <c r="K132" s="281"/>
      <c r="R132" s="281"/>
      <c r="V132" s="281"/>
    </row>
    <row r="133" spans="1:22" ht="15.75" x14ac:dyDescent="0.2">
      <c r="A133" s="352" t="s">
        <v>766</v>
      </c>
      <c r="B133" s="357" t="s">
        <v>74</v>
      </c>
      <c r="C133" s="353" t="str">
        <f>'Ведомость объемов работ'!D131</f>
        <v>комплекс</v>
      </c>
      <c r="D133" s="429">
        <f>'Ведомость объемов работ'!E131</f>
        <v>1</v>
      </c>
      <c r="E133" s="353">
        <f t="shared" si="2"/>
        <v>31504547.120000001</v>
      </c>
      <c r="F133" s="353">
        <f>НМЦК!H138</f>
        <v>31504547.120000001</v>
      </c>
      <c r="G133" s="675">
        <f t="shared" si="3"/>
        <v>8013716.5800000001</v>
      </c>
      <c r="H133" s="675">
        <f>НМЦК!I138</f>
        <v>8013716.5800000001</v>
      </c>
    </row>
    <row r="134" spans="1:22" ht="15.75" x14ac:dyDescent="0.2">
      <c r="A134" s="375" t="s">
        <v>770</v>
      </c>
      <c r="B134" s="355" t="s">
        <v>71</v>
      </c>
      <c r="C134" s="351" t="str">
        <f>'Ведомость объемов работ'!D132</f>
        <v>комплекс</v>
      </c>
      <c r="D134" s="427">
        <f>'Ведомость объемов работ'!E132</f>
        <v>1</v>
      </c>
      <c r="E134" s="351">
        <f t="shared" si="2"/>
        <v>27023748.93</v>
      </c>
      <c r="F134" s="351">
        <f>НМЦК!H139</f>
        <v>27023748.93</v>
      </c>
      <c r="G134" s="677">
        <f t="shared" si="3"/>
        <v>2754048.6</v>
      </c>
      <c r="H134" s="677">
        <f>НМЦК!I139</f>
        <v>2754048.6</v>
      </c>
    </row>
    <row r="135" spans="1:22" ht="15.75" x14ac:dyDescent="0.2">
      <c r="A135" s="352" t="s">
        <v>771</v>
      </c>
      <c r="B135" s="357" t="s">
        <v>617</v>
      </c>
      <c r="C135" s="353" t="str">
        <f>'Ведомость объемов работ'!D133</f>
        <v>комплекс</v>
      </c>
      <c r="D135" s="353">
        <f>'Ведомость объемов работ'!E133</f>
        <v>1</v>
      </c>
      <c r="E135" s="353">
        <f t="shared" si="2"/>
        <v>0</v>
      </c>
      <c r="F135" s="353">
        <f>НМЦК!H140</f>
        <v>0</v>
      </c>
      <c r="G135" s="675">
        <f t="shared" si="3"/>
        <v>0</v>
      </c>
      <c r="H135" s="675">
        <f>НМЦК!I140</f>
        <v>0</v>
      </c>
    </row>
    <row r="136" spans="1:22" ht="15.75" x14ac:dyDescent="0.2">
      <c r="A136" s="352" t="s">
        <v>928</v>
      </c>
      <c r="B136" s="357" t="s">
        <v>389</v>
      </c>
      <c r="C136" s="353" t="str">
        <f>'Ведомость объемов работ'!D134</f>
        <v>комплекс</v>
      </c>
      <c r="D136" s="429">
        <f>'Ведомость объемов работ'!E134</f>
        <v>1</v>
      </c>
      <c r="E136" s="353">
        <f t="shared" ref="E136:E199" si="4">F136/D136</f>
        <v>1700794.08</v>
      </c>
      <c r="F136" s="353">
        <f>НМЦК!H141</f>
        <v>1700794.08</v>
      </c>
      <c r="G136" s="675">
        <f t="shared" si="3"/>
        <v>0</v>
      </c>
      <c r="H136" s="675">
        <f>НМЦК!I141</f>
        <v>0</v>
      </c>
    </row>
    <row r="137" spans="1:22" ht="15.75" x14ac:dyDescent="0.2">
      <c r="A137" s="352" t="s">
        <v>929</v>
      </c>
      <c r="B137" s="357" t="s">
        <v>442</v>
      </c>
      <c r="C137" s="353" t="str">
        <f>'Ведомость объемов работ'!D135</f>
        <v>комплекс</v>
      </c>
      <c r="D137" s="429">
        <f>'Ведомость объемов работ'!E135</f>
        <v>1</v>
      </c>
      <c r="E137" s="353">
        <f t="shared" si="4"/>
        <v>7234480.8300000001</v>
      </c>
      <c r="F137" s="353">
        <f>НМЦК!H142</f>
        <v>7234480.8300000001</v>
      </c>
      <c r="G137" s="675">
        <f t="shared" si="3"/>
        <v>0</v>
      </c>
      <c r="H137" s="675">
        <f>НМЦК!I142</f>
        <v>0</v>
      </c>
    </row>
    <row r="138" spans="1:22" ht="15.75" x14ac:dyDescent="0.2">
      <c r="A138" s="352" t="s">
        <v>930</v>
      </c>
      <c r="B138" s="357" t="s">
        <v>443</v>
      </c>
      <c r="C138" s="353" t="str">
        <f>'Ведомость объемов работ'!D136</f>
        <v>т</v>
      </c>
      <c r="D138" s="429">
        <f>'Ведомость объемов работ'!E136</f>
        <v>0.27</v>
      </c>
      <c r="E138" s="353">
        <f t="shared" si="4"/>
        <v>104556.52</v>
      </c>
      <c r="F138" s="353">
        <f>НМЦК!H143</f>
        <v>28230.26</v>
      </c>
      <c r="G138" s="675">
        <f t="shared" si="3"/>
        <v>0</v>
      </c>
      <c r="H138" s="675">
        <f>НМЦК!I143</f>
        <v>0</v>
      </c>
    </row>
    <row r="139" spans="1:22" ht="15.75" x14ac:dyDescent="0.2">
      <c r="A139" s="352" t="s">
        <v>931</v>
      </c>
      <c r="B139" s="357" t="s">
        <v>444</v>
      </c>
      <c r="C139" s="353" t="str">
        <f>'Ведомость объемов работ'!D137</f>
        <v>м3</v>
      </c>
      <c r="D139" s="429">
        <f>'Ведомость объемов работ'!E137</f>
        <v>253.5</v>
      </c>
      <c r="E139" s="353">
        <f t="shared" si="4"/>
        <v>49.74</v>
      </c>
      <c r="F139" s="353">
        <f>НМЦК!H144</f>
        <v>12608.46</v>
      </c>
      <c r="G139" s="675">
        <f t="shared" ref="G139:G202" si="5">H139/D139</f>
        <v>0</v>
      </c>
      <c r="H139" s="675">
        <f>НМЦК!I144</f>
        <v>0</v>
      </c>
    </row>
    <row r="140" spans="1:22" ht="15.75" x14ac:dyDescent="0.2">
      <c r="A140" s="352" t="s">
        <v>772</v>
      </c>
      <c r="B140" s="357" t="s">
        <v>887</v>
      </c>
      <c r="C140" s="353" t="str">
        <f>'Ведомость объемов работ'!D138</f>
        <v>комплекс</v>
      </c>
      <c r="D140" s="429">
        <f>'Ведомость объемов работ'!E138</f>
        <v>1</v>
      </c>
      <c r="E140" s="353">
        <f t="shared" si="4"/>
        <v>0</v>
      </c>
      <c r="F140" s="353">
        <f>НМЦК!H145</f>
        <v>0</v>
      </c>
      <c r="G140" s="675">
        <f t="shared" si="5"/>
        <v>0</v>
      </c>
      <c r="H140" s="675">
        <f>НМЦК!I145</f>
        <v>0</v>
      </c>
    </row>
    <row r="141" spans="1:22" ht="15.75" x14ac:dyDescent="0.2">
      <c r="A141" s="352" t="s">
        <v>932</v>
      </c>
      <c r="B141" s="357" t="s">
        <v>389</v>
      </c>
      <c r="C141" s="353" t="str">
        <f>'Ведомость объемов работ'!D139</f>
        <v>комплекс</v>
      </c>
      <c r="D141" s="429">
        <f>'Ведомость объемов работ'!E139</f>
        <v>1</v>
      </c>
      <c r="E141" s="353">
        <f t="shared" si="4"/>
        <v>5276442.43</v>
      </c>
      <c r="F141" s="353">
        <f>НМЦК!H146</f>
        <v>5276442.43</v>
      </c>
      <c r="G141" s="675">
        <f t="shared" si="5"/>
        <v>0</v>
      </c>
      <c r="H141" s="675">
        <f>НМЦК!I146</f>
        <v>0</v>
      </c>
    </row>
    <row r="142" spans="1:22" ht="15.75" x14ac:dyDescent="0.2">
      <c r="A142" s="352" t="s">
        <v>933</v>
      </c>
      <c r="B142" s="357" t="s">
        <v>442</v>
      </c>
      <c r="C142" s="353" t="str">
        <f>'Ведомость объемов работ'!D140</f>
        <v>комплекс</v>
      </c>
      <c r="D142" s="429">
        <f>'Ведомость объемов работ'!E140</f>
        <v>1</v>
      </c>
      <c r="E142" s="353">
        <f t="shared" si="4"/>
        <v>7082227.7199999997</v>
      </c>
      <c r="F142" s="353">
        <f>НМЦК!H147</f>
        <v>7082227.7199999997</v>
      </c>
      <c r="G142" s="675">
        <f t="shared" si="5"/>
        <v>0</v>
      </c>
      <c r="H142" s="675">
        <f>НМЦК!I147</f>
        <v>0</v>
      </c>
    </row>
    <row r="143" spans="1:22" ht="31.5" x14ac:dyDescent="0.2">
      <c r="A143" s="352" t="s">
        <v>773</v>
      </c>
      <c r="B143" s="357" t="s">
        <v>237</v>
      </c>
      <c r="C143" s="353" t="str">
        <f>'Ведомость объемов работ'!D141</f>
        <v>комплекс</v>
      </c>
      <c r="D143" s="429">
        <f>'Ведомость объемов работ'!E141</f>
        <v>1</v>
      </c>
      <c r="E143" s="353">
        <f t="shared" si="4"/>
        <v>921369.2</v>
      </c>
      <c r="F143" s="353">
        <f>НМЦК!H148</f>
        <v>921369.2</v>
      </c>
      <c r="G143" s="675">
        <f t="shared" si="5"/>
        <v>0</v>
      </c>
      <c r="H143" s="675">
        <f>НМЦК!I148</f>
        <v>0</v>
      </c>
    </row>
    <row r="144" spans="1:22" ht="15.75" x14ac:dyDescent="0.2">
      <c r="A144" s="352" t="s">
        <v>774</v>
      </c>
      <c r="B144" s="357" t="s">
        <v>239</v>
      </c>
      <c r="C144" s="353" t="str">
        <f>'Ведомость объемов работ'!D142</f>
        <v>комплекс</v>
      </c>
      <c r="D144" s="429">
        <f>'Ведомость объемов работ'!E142</f>
        <v>1</v>
      </c>
      <c r="E144" s="353">
        <f t="shared" si="4"/>
        <v>4732387.41</v>
      </c>
      <c r="F144" s="353">
        <f>НМЦК!H149</f>
        <v>4732387.41</v>
      </c>
      <c r="G144" s="675">
        <f t="shared" si="5"/>
        <v>2754048.6</v>
      </c>
      <c r="H144" s="675">
        <f>НМЦК!I149</f>
        <v>2754048.6</v>
      </c>
    </row>
    <row r="145" spans="1:8" ht="15.75" x14ac:dyDescent="0.2">
      <c r="A145" s="352" t="s">
        <v>775</v>
      </c>
      <c r="B145" s="357" t="s">
        <v>306</v>
      </c>
      <c r="C145" s="353" t="str">
        <f>'Ведомость объемов работ'!D143</f>
        <v>комплекс</v>
      </c>
      <c r="D145" s="429">
        <f>'Ведомость объемов работ'!E143</f>
        <v>1</v>
      </c>
      <c r="E145" s="353">
        <f t="shared" si="4"/>
        <v>35208.54</v>
      </c>
      <c r="F145" s="353">
        <f>НМЦК!H150</f>
        <v>35208.54</v>
      </c>
      <c r="G145" s="675">
        <f t="shared" si="5"/>
        <v>0</v>
      </c>
      <c r="H145" s="675">
        <f>НМЦК!I150</f>
        <v>0</v>
      </c>
    </row>
    <row r="146" spans="1:8" ht="15.75" x14ac:dyDescent="0.2">
      <c r="A146" s="375" t="s">
        <v>781</v>
      </c>
      <c r="B146" s="359" t="s">
        <v>72</v>
      </c>
      <c r="C146" s="351" t="str">
        <f>'Ведомость объемов работ'!D144</f>
        <v>комплекс</v>
      </c>
      <c r="D146" s="427">
        <f>'Ведомость объемов работ'!E144</f>
        <v>1</v>
      </c>
      <c r="E146" s="351">
        <f t="shared" si="4"/>
        <v>84790922.620000005</v>
      </c>
      <c r="F146" s="351">
        <f>НМЦК!H151</f>
        <v>84790922.620000005</v>
      </c>
      <c r="G146" s="677">
        <f t="shared" si="5"/>
        <v>39650572.579999998</v>
      </c>
      <c r="H146" s="677">
        <f>НМЦК!I151</f>
        <v>39650572.579999998</v>
      </c>
    </row>
    <row r="147" spans="1:8" ht="31.5" x14ac:dyDescent="0.2">
      <c r="A147" s="352" t="s">
        <v>782</v>
      </c>
      <c r="B147" s="357" t="s">
        <v>642</v>
      </c>
      <c r="C147" s="353" t="str">
        <f>'Ведомость объемов работ'!D145</f>
        <v>комплекс</v>
      </c>
      <c r="D147" s="429">
        <f>'Ведомость объемов работ'!E145</f>
        <v>1</v>
      </c>
      <c r="E147" s="353">
        <f t="shared" si="4"/>
        <v>0</v>
      </c>
      <c r="F147" s="353">
        <f>НМЦК!H152</f>
        <v>0</v>
      </c>
      <c r="G147" s="675">
        <f t="shared" si="5"/>
        <v>0</v>
      </c>
      <c r="H147" s="675">
        <f>НМЦК!I152</f>
        <v>0</v>
      </c>
    </row>
    <row r="148" spans="1:8" ht="15.75" x14ac:dyDescent="0.2">
      <c r="A148" s="352" t="s">
        <v>888</v>
      </c>
      <c r="B148" s="357" t="s">
        <v>389</v>
      </c>
      <c r="C148" s="353" t="str">
        <f>'Ведомость объемов работ'!D146</f>
        <v>комплекс</v>
      </c>
      <c r="D148" s="429">
        <f>'Ведомость объемов работ'!E146</f>
        <v>1</v>
      </c>
      <c r="E148" s="353">
        <f t="shared" si="4"/>
        <v>74540.600000000006</v>
      </c>
      <c r="F148" s="353">
        <f>НМЦК!H153</f>
        <v>74540.600000000006</v>
      </c>
      <c r="G148" s="675">
        <f t="shared" si="5"/>
        <v>0</v>
      </c>
      <c r="H148" s="675">
        <f>НМЦК!I153</f>
        <v>0</v>
      </c>
    </row>
    <row r="149" spans="1:8" ht="15.75" x14ac:dyDescent="0.2">
      <c r="A149" s="352" t="s">
        <v>889</v>
      </c>
      <c r="B149" s="357" t="s">
        <v>445</v>
      </c>
      <c r="C149" s="353" t="str">
        <f>'Ведомость объемов работ'!D147</f>
        <v>м3</v>
      </c>
      <c r="D149" s="429">
        <f>'Ведомость объемов работ'!E147</f>
        <v>71.456000000000003</v>
      </c>
      <c r="E149" s="353">
        <f t="shared" si="4"/>
        <v>18194.400000000001</v>
      </c>
      <c r="F149" s="353">
        <f>НМЦК!H154</f>
        <v>1300098.79</v>
      </c>
      <c r="G149" s="675">
        <f t="shared" si="5"/>
        <v>0</v>
      </c>
      <c r="H149" s="675">
        <f>НМЦК!I154</f>
        <v>0</v>
      </c>
    </row>
    <row r="150" spans="1:8" ht="15.75" x14ac:dyDescent="0.2">
      <c r="A150" s="352" t="s">
        <v>890</v>
      </c>
      <c r="B150" s="357" t="s">
        <v>446</v>
      </c>
      <c r="C150" s="353" t="str">
        <f>'Ведомость объемов работ'!D148</f>
        <v>т</v>
      </c>
      <c r="D150" s="429">
        <f>'Ведомость объемов работ'!E148</f>
        <v>11.397</v>
      </c>
      <c r="E150" s="353">
        <f t="shared" si="4"/>
        <v>162834.31</v>
      </c>
      <c r="F150" s="353">
        <f>НМЦК!H155</f>
        <v>1855822.63</v>
      </c>
      <c r="G150" s="675">
        <f t="shared" si="5"/>
        <v>0</v>
      </c>
      <c r="H150" s="675">
        <f>НМЦК!I155</f>
        <v>0</v>
      </c>
    </row>
    <row r="151" spans="1:8" ht="15.75" x14ac:dyDescent="0.2">
      <c r="A151" s="352" t="s">
        <v>891</v>
      </c>
      <c r="B151" s="357" t="s">
        <v>406</v>
      </c>
      <c r="C151" s="353" t="str">
        <f>'Ведомость объемов работ'!D149</f>
        <v>комплекс</v>
      </c>
      <c r="D151" s="429">
        <f>'Ведомость объемов работ'!E149</f>
        <v>1</v>
      </c>
      <c r="E151" s="353">
        <f t="shared" si="4"/>
        <v>5081209.54</v>
      </c>
      <c r="F151" s="353">
        <f>НМЦК!H156</f>
        <v>5081209.54</v>
      </c>
      <c r="G151" s="675">
        <f t="shared" si="5"/>
        <v>0</v>
      </c>
      <c r="H151" s="675">
        <f>НМЦК!I156</f>
        <v>0</v>
      </c>
    </row>
    <row r="152" spans="1:8" ht="15.75" x14ac:dyDescent="0.2">
      <c r="A152" s="352" t="s">
        <v>892</v>
      </c>
      <c r="B152" s="357" t="s">
        <v>447</v>
      </c>
      <c r="C152" s="353" t="str">
        <f>'Ведомость объемов работ'!D150</f>
        <v>м2</v>
      </c>
      <c r="D152" s="429">
        <f>'Ведомость объемов работ'!E150</f>
        <v>285.10000000000002</v>
      </c>
      <c r="E152" s="353">
        <f t="shared" si="4"/>
        <v>3141.9</v>
      </c>
      <c r="F152" s="353">
        <f>НМЦК!H157</f>
        <v>895755.78</v>
      </c>
      <c r="G152" s="675">
        <f t="shared" si="5"/>
        <v>0</v>
      </c>
      <c r="H152" s="675">
        <f>НМЦК!I157</f>
        <v>0</v>
      </c>
    </row>
    <row r="153" spans="1:8" ht="15.75" x14ac:dyDescent="0.2">
      <c r="A153" s="352" t="s">
        <v>893</v>
      </c>
      <c r="B153" s="357" t="s">
        <v>448</v>
      </c>
      <c r="C153" s="353" t="str">
        <f>'Ведомость объемов работ'!D151</f>
        <v>м2</v>
      </c>
      <c r="D153" s="429">
        <f>'Ведомость объемов работ'!E151</f>
        <v>24.5</v>
      </c>
      <c r="E153" s="353">
        <f t="shared" si="4"/>
        <v>770.33</v>
      </c>
      <c r="F153" s="353">
        <f>НМЦК!H158</f>
        <v>18873.04</v>
      </c>
      <c r="G153" s="675">
        <f t="shared" si="5"/>
        <v>0</v>
      </c>
      <c r="H153" s="675">
        <f>НМЦК!I158</f>
        <v>0</v>
      </c>
    </row>
    <row r="154" spans="1:8" ht="15.75" x14ac:dyDescent="0.2">
      <c r="A154" s="352" t="s">
        <v>894</v>
      </c>
      <c r="B154" s="357" t="s">
        <v>408</v>
      </c>
      <c r="C154" s="353" t="str">
        <f>'Ведомость объемов работ'!D152</f>
        <v>м2</v>
      </c>
      <c r="D154" s="429">
        <f>'Ведомость объемов работ'!E152</f>
        <v>38</v>
      </c>
      <c r="E154" s="353">
        <f t="shared" si="4"/>
        <v>8520.41</v>
      </c>
      <c r="F154" s="353">
        <f>НМЦК!H159</f>
        <v>323775.74</v>
      </c>
      <c r="G154" s="675">
        <f t="shared" si="5"/>
        <v>0</v>
      </c>
      <c r="H154" s="675">
        <f>НМЦК!I159</f>
        <v>0</v>
      </c>
    </row>
    <row r="155" spans="1:8" ht="15.75" x14ac:dyDescent="0.2">
      <c r="A155" s="352" t="s">
        <v>895</v>
      </c>
      <c r="B155" s="357" t="s">
        <v>411</v>
      </c>
      <c r="C155" s="353" t="str">
        <f>'Ведомость объемов работ'!D153</f>
        <v>комплекс</v>
      </c>
      <c r="D155" s="429">
        <f>'Ведомость объемов работ'!E153</f>
        <v>1</v>
      </c>
      <c r="E155" s="353">
        <f t="shared" si="4"/>
        <v>1597388.84</v>
      </c>
      <c r="F155" s="353">
        <f>НМЦК!H160</f>
        <v>1597388.84</v>
      </c>
      <c r="G155" s="675">
        <f t="shared" si="5"/>
        <v>0</v>
      </c>
      <c r="H155" s="675">
        <f>НМЦК!I160</f>
        <v>0</v>
      </c>
    </row>
    <row r="156" spans="1:8" ht="15.75" x14ac:dyDescent="0.2">
      <c r="A156" s="352" t="s">
        <v>896</v>
      </c>
      <c r="B156" s="357" t="s">
        <v>449</v>
      </c>
      <c r="C156" s="353" t="str">
        <f>'Ведомость объемов работ'!D154</f>
        <v>т</v>
      </c>
      <c r="D156" s="429">
        <f>'Ведомость объемов работ'!E154</f>
        <v>1.6</v>
      </c>
      <c r="E156" s="353">
        <f t="shared" si="4"/>
        <v>85791.06</v>
      </c>
      <c r="F156" s="353">
        <f>НМЦК!H161</f>
        <v>137265.69</v>
      </c>
      <c r="G156" s="675">
        <f t="shared" si="5"/>
        <v>0</v>
      </c>
      <c r="H156" s="675">
        <f>НМЦК!I161</f>
        <v>0</v>
      </c>
    </row>
    <row r="157" spans="1:8" ht="31.5" x14ac:dyDescent="0.2">
      <c r="A157" s="352" t="s">
        <v>783</v>
      </c>
      <c r="B157" s="357" t="s">
        <v>635</v>
      </c>
      <c r="C157" s="353" t="str">
        <f>'Ведомость объемов работ'!D155</f>
        <v>комплекс</v>
      </c>
      <c r="D157" s="429">
        <f>'Ведомость объемов работ'!E155</f>
        <v>1</v>
      </c>
      <c r="E157" s="353">
        <f t="shared" si="4"/>
        <v>0</v>
      </c>
      <c r="F157" s="353">
        <f>НМЦК!H162</f>
        <v>0</v>
      </c>
      <c r="G157" s="675">
        <f t="shared" si="5"/>
        <v>0</v>
      </c>
      <c r="H157" s="675">
        <f>НМЦК!I162</f>
        <v>0</v>
      </c>
    </row>
    <row r="158" spans="1:8" ht="15.75" x14ac:dyDescent="0.2">
      <c r="A158" s="352" t="s">
        <v>897</v>
      </c>
      <c r="B158" s="357" t="s">
        <v>389</v>
      </c>
      <c r="C158" s="353" t="str">
        <f>'Ведомость объемов работ'!D156</f>
        <v>комплекс</v>
      </c>
      <c r="D158" s="429">
        <f>'Ведомость объемов работ'!E156</f>
        <v>1</v>
      </c>
      <c r="E158" s="353">
        <f t="shared" si="4"/>
        <v>83263.42</v>
      </c>
      <c r="F158" s="353">
        <f>НМЦК!H163</f>
        <v>83263.42</v>
      </c>
      <c r="G158" s="675">
        <f t="shared" si="5"/>
        <v>0</v>
      </c>
      <c r="H158" s="675">
        <f>НМЦК!I163</f>
        <v>0</v>
      </c>
    </row>
    <row r="159" spans="1:8" ht="15.75" x14ac:dyDescent="0.2">
      <c r="A159" s="352" t="s">
        <v>898</v>
      </c>
      <c r="B159" s="357" t="s">
        <v>445</v>
      </c>
      <c r="C159" s="353" t="str">
        <f>'Ведомость объемов работ'!D157</f>
        <v>м3</v>
      </c>
      <c r="D159" s="429">
        <f>'Ведомость объемов работ'!E157</f>
        <v>77.456000000000003</v>
      </c>
      <c r="E159" s="353">
        <f t="shared" si="4"/>
        <v>17795.48</v>
      </c>
      <c r="F159" s="353">
        <f>НМЦК!H164</f>
        <v>1378366.4</v>
      </c>
      <c r="G159" s="675">
        <f t="shared" si="5"/>
        <v>0</v>
      </c>
      <c r="H159" s="675">
        <f>НМЦК!I164</f>
        <v>0</v>
      </c>
    </row>
    <row r="160" spans="1:8" ht="15.75" x14ac:dyDescent="0.2">
      <c r="A160" s="352" t="s">
        <v>899</v>
      </c>
      <c r="B160" s="357" t="s">
        <v>446</v>
      </c>
      <c r="C160" s="353" t="str">
        <f>'Ведомость объемов работ'!D158</f>
        <v>т</v>
      </c>
      <c r="D160" s="429">
        <f>'Ведомость объемов работ'!E158</f>
        <v>11.397</v>
      </c>
      <c r="E160" s="353">
        <f t="shared" si="4"/>
        <v>180500.26</v>
      </c>
      <c r="F160" s="353">
        <f>НМЦК!H165</f>
        <v>2057161.51</v>
      </c>
      <c r="G160" s="675">
        <f t="shared" si="5"/>
        <v>0</v>
      </c>
      <c r="H160" s="675">
        <f>НМЦК!I165</f>
        <v>0</v>
      </c>
    </row>
    <row r="161" spans="1:8" ht="15.75" x14ac:dyDescent="0.2">
      <c r="A161" s="352" t="s">
        <v>900</v>
      </c>
      <c r="B161" s="357" t="s">
        <v>406</v>
      </c>
      <c r="C161" s="353" t="str">
        <f>'Ведомость объемов работ'!D159</f>
        <v>комплекс</v>
      </c>
      <c r="D161" s="429">
        <f>'Ведомость объемов работ'!E159</f>
        <v>1</v>
      </c>
      <c r="E161" s="353">
        <f t="shared" si="4"/>
        <v>5156781.01</v>
      </c>
      <c r="F161" s="353">
        <f>НМЦК!H166</f>
        <v>5156781.01</v>
      </c>
      <c r="G161" s="675">
        <f t="shared" si="5"/>
        <v>0</v>
      </c>
      <c r="H161" s="675">
        <f>НМЦК!I166</f>
        <v>0</v>
      </c>
    </row>
    <row r="162" spans="1:8" ht="15.75" x14ac:dyDescent="0.2">
      <c r="A162" s="352" t="s">
        <v>901</v>
      </c>
      <c r="B162" s="357" t="s">
        <v>447</v>
      </c>
      <c r="C162" s="353" t="str">
        <f>'Ведомость объемов работ'!D160</f>
        <v>м2</v>
      </c>
      <c r="D162" s="429">
        <f>'Ведомость объемов работ'!E160</f>
        <v>285.10000000000002</v>
      </c>
      <c r="E162" s="353">
        <f t="shared" si="4"/>
        <v>3347.17</v>
      </c>
      <c r="F162" s="353">
        <f>НМЦК!H167</f>
        <v>954278.07</v>
      </c>
      <c r="G162" s="675">
        <f t="shared" si="5"/>
        <v>0</v>
      </c>
      <c r="H162" s="675">
        <f>НМЦК!I167</f>
        <v>0</v>
      </c>
    </row>
    <row r="163" spans="1:8" ht="15.75" x14ac:dyDescent="0.2">
      <c r="A163" s="352" t="s">
        <v>902</v>
      </c>
      <c r="B163" s="357" t="s">
        <v>448</v>
      </c>
      <c r="C163" s="353" t="str">
        <f>'Ведомость объемов работ'!D161</f>
        <v>м2</v>
      </c>
      <c r="D163" s="429">
        <f>'Ведомость объемов работ'!E161</f>
        <v>24.5</v>
      </c>
      <c r="E163" s="353">
        <f t="shared" si="4"/>
        <v>789.75</v>
      </c>
      <c r="F163" s="353">
        <f>НМЦК!H168</f>
        <v>19348.830000000002</v>
      </c>
      <c r="G163" s="675">
        <f t="shared" si="5"/>
        <v>0</v>
      </c>
      <c r="H163" s="675">
        <f>НМЦК!I168</f>
        <v>0</v>
      </c>
    </row>
    <row r="164" spans="1:8" ht="15.75" x14ac:dyDescent="0.2">
      <c r="A164" s="352" t="s">
        <v>903</v>
      </c>
      <c r="B164" s="357" t="s">
        <v>408</v>
      </c>
      <c r="C164" s="353" t="str">
        <f>'Ведомость объемов работ'!D162</f>
        <v>м2</v>
      </c>
      <c r="D164" s="429">
        <f>'Ведомость объемов работ'!E162</f>
        <v>38</v>
      </c>
      <c r="E164" s="353">
        <f t="shared" si="4"/>
        <v>8628.93</v>
      </c>
      <c r="F164" s="353">
        <f>НМЦК!H169</f>
        <v>327899.28000000003</v>
      </c>
      <c r="G164" s="675">
        <f t="shared" si="5"/>
        <v>0</v>
      </c>
      <c r="H164" s="675">
        <f>НМЦК!I169</f>
        <v>0</v>
      </c>
    </row>
    <row r="165" spans="1:8" ht="15.75" x14ac:dyDescent="0.2">
      <c r="A165" s="352" t="s">
        <v>904</v>
      </c>
      <c r="B165" s="357" t="s">
        <v>411</v>
      </c>
      <c r="C165" s="353" t="str">
        <f>'Ведомость объемов работ'!D163</f>
        <v>комплекс</v>
      </c>
      <c r="D165" s="429">
        <f>'Ведомость объемов работ'!E163</f>
        <v>1</v>
      </c>
      <c r="E165" s="353">
        <f t="shared" si="4"/>
        <v>1650122.34</v>
      </c>
      <c r="F165" s="353">
        <f>НМЦК!H170</f>
        <v>1650122.34</v>
      </c>
      <c r="G165" s="675">
        <f t="shared" si="5"/>
        <v>0</v>
      </c>
      <c r="H165" s="675">
        <f>НМЦК!I170</f>
        <v>0</v>
      </c>
    </row>
    <row r="166" spans="1:8" ht="15.75" x14ac:dyDescent="0.2">
      <c r="A166" s="352" t="s">
        <v>905</v>
      </c>
      <c r="B166" s="357" t="s">
        <v>449</v>
      </c>
      <c r="C166" s="353" t="str">
        <f>'Ведомость объемов работ'!D164</f>
        <v>т</v>
      </c>
      <c r="D166" s="429">
        <f>'Ведомость объемов работ'!E164</f>
        <v>1.6</v>
      </c>
      <c r="E166" s="353">
        <f t="shared" si="4"/>
        <v>90796.78</v>
      </c>
      <c r="F166" s="353">
        <f>НМЦК!H171</f>
        <v>145274.84</v>
      </c>
      <c r="G166" s="675">
        <f t="shared" si="5"/>
        <v>0</v>
      </c>
      <c r="H166" s="675">
        <f>НМЦК!I171</f>
        <v>0</v>
      </c>
    </row>
    <row r="167" spans="1:8" ht="31.5" x14ac:dyDescent="0.2">
      <c r="A167" s="352" t="s">
        <v>784</v>
      </c>
      <c r="B167" s="357" t="s">
        <v>636</v>
      </c>
      <c r="C167" s="353" t="str">
        <f>'Ведомость объемов работ'!D165</f>
        <v>комплекс</v>
      </c>
      <c r="D167" s="429">
        <f>'Ведомость объемов работ'!E165</f>
        <v>1</v>
      </c>
      <c r="E167" s="353">
        <f t="shared" si="4"/>
        <v>0</v>
      </c>
      <c r="F167" s="353">
        <f>НМЦК!H172</f>
        <v>0</v>
      </c>
      <c r="G167" s="675">
        <f t="shared" si="5"/>
        <v>0</v>
      </c>
      <c r="H167" s="675">
        <f>НМЦК!I172</f>
        <v>0</v>
      </c>
    </row>
    <row r="168" spans="1:8" ht="15.75" x14ac:dyDescent="0.2">
      <c r="A168" s="352" t="s">
        <v>906</v>
      </c>
      <c r="B168" s="357" t="s">
        <v>389</v>
      </c>
      <c r="C168" s="353" t="str">
        <f>'Ведомость объемов работ'!D166</f>
        <v>комплекс</v>
      </c>
      <c r="D168" s="429">
        <f>'Ведомость объемов работ'!E166</f>
        <v>1</v>
      </c>
      <c r="E168" s="353">
        <f t="shared" si="4"/>
        <v>109114.71</v>
      </c>
      <c r="F168" s="353">
        <f>НМЦК!H173</f>
        <v>109114.71</v>
      </c>
      <c r="G168" s="675">
        <f t="shared" si="5"/>
        <v>0</v>
      </c>
      <c r="H168" s="675">
        <f>НМЦК!I173</f>
        <v>0</v>
      </c>
    </row>
    <row r="169" spans="1:8" ht="15.75" x14ac:dyDescent="0.2">
      <c r="A169" s="352" t="s">
        <v>907</v>
      </c>
      <c r="B169" s="357" t="s">
        <v>445</v>
      </c>
      <c r="C169" s="353" t="str">
        <f>'Ведомость объемов работ'!D167</f>
        <v>м3</v>
      </c>
      <c r="D169" s="429">
        <f>'Ведомость объемов работ'!E167</f>
        <v>276.33999999999997</v>
      </c>
      <c r="E169" s="353">
        <f t="shared" si="4"/>
        <v>19427.18</v>
      </c>
      <c r="F169" s="353">
        <f>НМЦК!H174</f>
        <v>5368507.9800000004</v>
      </c>
      <c r="G169" s="675">
        <f t="shared" si="5"/>
        <v>0</v>
      </c>
      <c r="H169" s="675">
        <f>НМЦК!I174</f>
        <v>0</v>
      </c>
    </row>
    <row r="170" spans="1:8" ht="15.75" x14ac:dyDescent="0.2">
      <c r="A170" s="352" t="s">
        <v>908</v>
      </c>
      <c r="B170" s="357" t="s">
        <v>446</v>
      </c>
      <c r="C170" s="353" t="str">
        <f>'Ведомость объемов работ'!D168</f>
        <v>т</v>
      </c>
      <c r="D170" s="429">
        <f>'Ведомость объемов работ'!E168</f>
        <v>14.292999999999999</v>
      </c>
      <c r="E170" s="353">
        <f t="shared" si="4"/>
        <v>174592.06</v>
      </c>
      <c r="F170" s="353">
        <f>НМЦК!H175</f>
        <v>2495444.2799999998</v>
      </c>
      <c r="G170" s="675">
        <f t="shared" si="5"/>
        <v>0</v>
      </c>
      <c r="H170" s="675">
        <f>НМЦК!I175</f>
        <v>0</v>
      </c>
    </row>
    <row r="171" spans="1:8" ht="15.75" x14ac:dyDescent="0.2">
      <c r="A171" s="352" t="s">
        <v>909</v>
      </c>
      <c r="B171" s="357" t="s">
        <v>406</v>
      </c>
      <c r="C171" s="353" t="str">
        <f>'Ведомость объемов работ'!D169</f>
        <v>комплекс</v>
      </c>
      <c r="D171" s="429">
        <f>'Ведомость объемов работ'!E169</f>
        <v>1</v>
      </c>
      <c r="E171" s="353">
        <f t="shared" si="4"/>
        <v>247490.59</v>
      </c>
      <c r="F171" s="353">
        <f>НМЦК!H176</f>
        <v>247490.59</v>
      </c>
      <c r="G171" s="675">
        <f t="shared" si="5"/>
        <v>0</v>
      </c>
      <c r="H171" s="675">
        <f>НМЦК!I176</f>
        <v>0</v>
      </c>
    </row>
    <row r="172" spans="1:8" ht="15.75" x14ac:dyDescent="0.2">
      <c r="A172" s="352" t="s">
        <v>910</v>
      </c>
      <c r="B172" s="357" t="s">
        <v>447</v>
      </c>
      <c r="C172" s="353" t="str">
        <f>'Ведомость объемов работ'!D170</f>
        <v>м2</v>
      </c>
      <c r="D172" s="429">
        <f>'Ведомость объемов работ'!E170</f>
        <v>285.10000000000002</v>
      </c>
      <c r="E172" s="353">
        <f t="shared" si="4"/>
        <v>3347.17</v>
      </c>
      <c r="F172" s="353">
        <f>НМЦК!H177</f>
        <v>954278.07</v>
      </c>
      <c r="G172" s="675">
        <f t="shared" si="5"/>
        <v>0</v>
      </c>
      <c r="H172" s="675">
        <f>НМЦК!I177</f>
        <v>0</v>
      </c>
    </row>
    <row r="173" spans="1:8" ht="15.75" x14ac:dyDescent="0.2">
      <c r="A173" s="352" t="s">
        <v>911</v>
      </c>
      <c r="B173" s="357" t="s">
        <v>448</v>
      </c>
      <c r="C173" s="353" t="str">
        <f>'Ведомость объемов работ'!D171</f>
        <v>м2</v>
      </c>
      <c r="D173" s="429">
        <f>'Ведомость объемов работ'!E171</f>
        <v>24.5</v>
      </c>
      <c r="E173" s="353">
        <f t="shared" si="4"/>
        <v>789.75</v>
      </c>
      <c r="F173" s="353">
        <f>НМЦК!H178</f>
        <v>19348.830000000002</v>
      </c>
      <c r="G173" s="675">
        <f t="shared" si="5"/>
        <v>0</v>
      </c>
      <c r="H173" s="675">
        <f>НМЦК!I178</f>
        <v>0</v>
      </c>
    </row>
    <row r="174" spans="1:8" ht="15.75" x14ac:dyDescent="0.2">
      <c r="A174" s="352" t="s">
        <v>912</v>
      </c>
      <c r="B174" s="357" t="s">
        <v>408</v>
      </c>
      <c r="C174" s="353" t="str">
        <f>'Ведомость объемов работ'!D172</f>
        <v>м2</v>
      </c>
      <c r="D174" s="429">
        <f>'Ведомость объемов работ'!E172</f>
        <v>45.5</v>
      </c>
      <c r="E174" s="353">
        <f t="shared" si="4"/>
        <v>8508.4699999999993</v>
      </c>
      <c r="F174" s="353">
        <f>НМЦК!H179</f>
        <v>387135.24</v>
      </c>
      <c r="G174" s="675">
        <f t="shared" si="5"/>
        <v>0</v>
      </c>
      <c r="H174" s="675">
        <f>НМЦК!I179</f>
        <v>0</v>
      </c>
    </row>
    <row r="175" spans="1:8" ht="15.75" x14ac:dyDescent="0.2">
      <c r="A175" s="352" t="s">
        <v>913</v>
      </c>
      <c r="B175" s="357" t="s">
        <v>411</v>
      </c>
      <c r="C175" s="353" t="str">
        <f>'Ведомость объемов работ'!D173</f>
        <v>комплекс</v>
      </c>
      <c r="D175" s="429">
        <f>'Ведомость объемов работ'!E173</f>
        <v>1</v>
      </c>
      <c r="E175" s="353">
        <f t="shared" si="4"/>
        <v>789654.4</v>
      </c>
      <c r="F175" s="353">
        <f>НМЦК!H180</f>
        <v>789654.4</v>
      </c>
      <c r="G175" s="675">
        <f t="shared" si="5"/>
        <v>0</v>
      </c>
      <c r="H175" s="675">
        <f>НМЦК!I180</f>
        <v>0</v>
      </c>
    </row>
    <row r="176" spans="1:8" ht="15.75" x14ac:dyDescent="0.2">
      <c r="A176" s="352" t="s">
        <v>914</v>
      </c>
      <c r="B176" s="357" t="s">
        <v>449</v>
      </c>
      <c r="C176" s="353" t="str">
        <f>'Ведомость объемов работ'!D174</f>
        <v>т</v>
      </c>
      <c r="D176" s="429">
        <f>'Ведомость объемов работ'!E174</f>
        <v>1.6</v>
      </c>
      <c r="E176" s="353">
        <f t="shared" si="4"/>
        <v>90796.78</v>
      </c>
      <c r="F176" s="353">
        <f>НМЦК!H181</f>
        <v>145274.84</v>
      </c>
      <c r="G176" s="675">
        <f t="shared" si="5"/>
        <v>0</v>
      </c>
      <c r="H176" s="675">
        <f>НМЦК!I181</f>
        <v>0</v>
      </c>
    </row>
    <row r="177" spans="1:8" ht="15.75" x14ac:dyDescent="0.2">
      <c r="A177" s="352" t="s">
        <v>915</v>
      </c>
      <c r="B177" s="357" t="s">
        <v>450</v>
      </c>
      <c r="C177" s="353" t="str">
        <f>'Ведомость объемов работ'!D175</f>
        <v>м2</v>
      </c>
      <c r="D177" s="429">
        <f>'Ведомость объемов работ'!E175</f>
        <v>115.2</v>
      </c>
      <c r="E177" s="353">
        <f t="shared" si="4"/>
        <v>3978</v>
      </c>
      <c r="F177" s="353">
        <f>НМЦК!H182</f>
        <v>458265.99</v>
      </c>
      <c r="G177" s="675">
        <f t="shared" si="5"/>
        <v>0</v>
      </c>
      <c r="H177" s="675">
        <f>НМЦК!I182</f>
        <v>0</v>
      </c>
    </row>
    <row r="178" spans="1:8" ht="15.75" x14ac:dyDescent="0.2">
      <c r="A178" s="352" t="s">
        <v>916</v>
      </c>
      <c r="B178" s="357" t="s">
        <v>451</v>
      </c>
      <c r="C178" s="353" t="str">
        <f>'Ведомость объемов работ'!D176</f>
        <v>м3</v>
      </c>
      <c r="D178" s="429">
        <f>'Ведомость объемов работ'!E176</f>
        <v>5.67</v>
      </c>
      <c r="E178" s="353">
        <f t="shared" si="4"/>
        <v>15216.36</v>
      </c>
      <c r="F178" s="353">
        <f>НМЦК!H183</f>
        <v>86276.76</v>
      </c>
      <c r="G178" s="675">
        <f t="shared" si="5"/>
        <v>0</v>
      </c>
      <c r="H178" s="675">
        <f>НМЦК!I183</f>
        <v>0</v>
      </c>
    </row>
    <row r="179" spans="1:8" ht="15.75" x14ac:dyDescent="0.2">
      <c r="A179" s="352" t="s">
        <v>917</v>
      </c>
      <c r="B179" s="357" t="s">
        <v>452</v>
      </c>
      <c r="C179" s="353" t="str">
        <f>'Ведомость объемов работ'!D177</f>
        <v>м3</v>
      </c>
      <c r="D179" s="429">
        <f>'Ведомость объемов работ'!E177</f>
        <v>10.55</v>
      </c>
      <c r="E179" s="353">
        <f t="shared" si="4"/>
        <v>13514.57</v>
      </c>
      <c r="F179" s="353">
        <f>НМЦК!H184</f>
        <v>142578.69</v>
      </c>
      <c r="G179" s="675">
        <f t="shared" si="5"/>
        <v>0</v>
      </c>
      <c r="H179" s="675">
        <f>НМЦК!I184</f>
        <v>0</v>
      </c>
    </row>
    <row r="180" spans="1:8" ht="15.75" x14ac:dyDescent="0.2">
      <c r="A180" s="352" t="s">
        <v>785</v>
      </c>
      <c r="B180" s="357" t="s">
        <v>314</v>
      </c>
      <c r="C180" s="353" t="str">
        <f>'Ведомость объемов работ'!D178</f>
        <v>комплекс</v>
      </c>
      <c r="D180" s="429">
        <f>'Ведомость объемов работ'!E178</f>
        <v>1</v>
      </c>
      <c r="E180" s="353">
        <f t="shared" si="4"/>
        <v>678002.11</v>
      </c>
      <c r="F180" s="353">
        <f>НМЦК!H185</f>
        <v>678002.11</v>
      </c>
      <c r="G180" s="675">
        <f t="shared" si="5"/>
        <v>0</v>
      </c>
      <c r="H180" s="675">
        <f>НМЦК!I185</f>
        <v>0</v>
      </c>
    </row>
    <row r="181" spans="1:8" ht="15.75" x14ac:dyDescent="0.2">
      <c r="A181" s="352" t="s">
        <v>786</v>
      </c>
      <c r="B181" s="357" t="s">
        <v>316</v>
      </c>
      <c r="C181" s="353" t="str">
        <f>'Ведомость объемов работ'!D179</f>
        <v>комплекс</v>
      </c>
      <c r="D181" s="429">
        <f>'Ведомость объемов работ'!E179</f>
        <v>1</v>
      </c>
      <c r="E181" s="353">
        <f t="shared" si="4"/>
        <v>687914.42</v>
      </c>
      <c r="F181" s="353">
        <f>НМЦК!H186</f>
        <v>687914.42</v>
      </c>
      <c r="G181" s="675">
        <f t="shared" si="5"/>
        <v>0</v>
      </c>
      <c r="H181" s="675">
        <f>НМЦК!I186</f>
        <v>0</v>
      </c>
    </row>
    <row r="182" spans="1:8" ht="15.75" x14ac:dyDescent="0.2">
      <c r="A182" s="352" t="s">
        <v>787</v>
      </c>
      <c r="B182" s="357" t="s">
        <v>318</v>
      </c>
      <c r="C182" s="353" t="str">
        <f>'Ведомость объемов работ'!D180</f>
        <v>комплекс</v>
      </c>
      <c r="D182" s="429">
        <f>'Ведомость объемов работ'!E180</f>
        <v>1</v>
      </c>
      <c r="E182" s="353">
        <f t="shared" si="4"/>
        <v>685773.37</v>
      </c>
      <c r="F182" s="353">
        <f>НМЦК!H187</f>
        <v>685773.37</v>
      </c>
      <c r="G182" s="675">
        <f t="shared" si="5"/>
        <v>0</v>
      </c>
      <c r="H182" s="675">
        <f>НМЦК!I187</f>
        <v>0</v>
      </c>
    </row>
    <row r="183" spans="1:8" ht="31.5" x14ac:dyDescent="0.2">
      <c r="A183" s="352" t="s">
        <v>788</v>
      </c>
      <c r="B183" s="357" t="s">
        <v>320</v>
      </c>
      <c r="C183" s="353" t="str">
        <f>'Ведомость объемов работ'!D181</f>
        <v>комплекс</v>
      </c>
      <c r="D183" s="429">
        <f>'Ведомость объемов работ'!E181</f>
        <v>1</v>
      </c>
      <c r="E183" s="353">
        <f t="shared" si="4"/>
        <v>44458630.240000002</v>
      </c>
      <c r="F183" s="353">
        <f>НМЦК!H188</f>
        <v>44458630.240000002</v>
      </c>
      <c r="G183" s="675">
        <f t="shared" si="5"/>
        <v>37942593.700000003</v>
      </c>
      <c r="H183" s="675">
        <f>НМЦК!I188</f>
        <v>37942593.700000003</v>
      </c>
    </row>
    <row r="184" spans="1:8" ht="15.75" x14ac:dyDescent="0.2">
      <c r="A184" s="352" t="s">
        <v>789</v>
      </c>
      <c r="B184" s="357" t="s">
        <v>322</v>
      </c>
      <c r="C184" s="353" t="str">
        <f>'Ведомость объемов работ'!D182</f>
        <v>комплекс</v>
      </c>
      <c r="D184" s="429">
        <f>'Ведомость объемов работ'!E182</f>
        <v>1</v>
      </c>
      <c r="E184" s="353">
        <f t="shared" si="4"/>
        <v>553265.59</v>
      </c>
      <c r="F184" s="353">
        <f>НМЦК!H189</f>
        <v>553265.59</v>
      </c>
      <c r="G184" s="675">
        <f t="shared" si="5"/>
        <v>0</v>
      </c>
      <c r="H184" s="675">
        <f>НМЦК!I189</f>
        <v>0</v>
      </c>
    </row>
    <row r="185" spans="1:8" ht="15.75" x14ac:dyDescent="0.2">
      <c r="A185" s="352" t="s">
        <v>790</v>
      </c>
      <c r="B185" s="357" t="s">
        <v>324</v>
      </c>
      <c r="C185" s="353" t="str">
        <f>'Ведомость объемов работ'!D183</f>
        <v>комплекс</v>
      </c>
      <c r="D185" s="429">
        <f>'Ведомость объемов работ'!E183</f>
        <v>1</v>
      </c>
      <c r="E185" s="353">
        <f t="shared" si="4"/>
        <v>555248.05000000005</v>
      </c>
      <c r="F185" s="353">
        <f>НМЦК!H190</f>
        <v>555248.05000000005</v>
      </c>
      <c r="G185" s="675">
        <f t="shared" si="5"/>
        <v>0</v>
      </c>
      <c r="H185" s="675">
        <f>НМЦК!I190</f>
        <v>0</v>
      </c>
    </row>
    <row r="186" spans="1:8" ht="15.75" x14ac:dyDescent="0.2">
      <c r="A186" s="352" t="s">
        <v>791</v>
      </c>
      <c r="B186" s="357" t="s">
        <v>326</v>
      </c>
      <c r="C186" s="353" t="str">
        <f>'Ведомость объемов работ'!D184</f>
        <v>комплекс</v>
      </c>
      <c r="D186" s="429">
        <f>'Ведомость объемов работ'!E184</f>
        <v>1</v>
      </c>
      <c r="E186" s="353">
        <f t="shared" si="4"/>
        <v>555248.05000000005</v>
      </c>
      <c r="F186" s="353">
        <f>НМЦК!H191</f>
        <v>555248.05000000005</v>
      </c>
      <c r="G186" s="675">
        <f t="shared" si="5"/>
        <v>0</v>
      </c>
      <c r="H186" s="675">
        <f>НМЦК!I191</f>
        <v>0</v>
      </c>
    </row>
    <row r="187" spans="1:8" ht="15.75" x14ac:dyDescent="0.2">
      <c r="A187" s="352" t="s">
        <v>792</v>
      </c>
      <c r="B187" s="357" t="s">
        <v>259</v>
      </c>
      <c r="C187" s="353" t="str">
        <f>'Ведомость объемов работ'!D185</f>
        <v>комплекс</v>
      </c>
      <c r="D187" s="429">
        <f>'Ведомость объемов работ'!E185</f>
        <v>1</v>
      </c>
      <c r="E187" s="353">
        <f t="shared" si="4"/>
        <v>1442411.36</v>
      </c>
      <c r="F187" s="353">
        <f>НМЦК!H192</f>
        <v>1442411.36</v>
      </c>
      <c r="G187" s="675">
        <f t="shared" si="5"/>
        <v>1076686.72</v>
      </c>
      <c r="H187" s="675">
        <f>НМЦК!I192</f>
        <v>1076686.72</v>
      </c>
    </row>
    <row r="188" spans="1:8" ht="15.75" x14ac:dyDescent="0.2">
      <c r="A188" s="352" t="s">
        <v>793</v>
      </c>
      <c r="B188" s="357" t="s">
        <v>249</v>
      </c>
      <c r="C188" s="353" t="str">
        <f>'Ведомость объемов работ'!D186</f>
        <v>комплекс</v>
      </c>
      <c r="D188" s="429">
        <f>'Ведомость объемов работ'!E186</f>
        <v>1</v>
      </c>
      <c r="E188" s="353">
        <f t="shared" si="4"/>
        <v>762610.47</v>
      </c>
      <c r="F188" s="353">
        <f>НМЦК!H193</f>
        <v>762610.47</v>
      </c>
      <c r="G188" s="675">
        <f t="shared" si="5"/>
        <v>631292.16000000003</v>
      </c>
      <c r="H188" s="675">
        <f>НМЦК!I193</f>
        <v>631292.16000000003</v>
      </c>
    </row>
    <row r="189" spans="1:8" ht="15.75" x14ac:dyDescent="0.2">
      <c r="A189" s="352" t="s">
        <v>794</v>
      </c>
      <c r="B189" s="357" t="s">
        <v>251</v>
      </c>
      <c r="C189" s="353" t="str">
        <f>'Ведомость объемов работ'!D187</f>
        <v>комплекс</v>
      </c>
      <c r="D189" s="429">
        <f>'Ведомость объемов работ'!E187</f>
        <v>1</v>
      </c>
      <c r="E189" s="353">
        <f t="shared" si="4"/>
        <v>151222.23000000001</v>
      </c>
      <c r="F189" s="353">
        <f>НМЦК!H194</f>
        <v>151222.23000000001</v>
      </c>
      <c r="G189" s="675">
        <f t="shared" si="5"/>
        <v>0</v>
      </c>
      <c r="H189" s="675">
        <f>НМЦК!I194</f>
        <v>0</v>
      </c>
    </row>
    <row r="190" spans="1:8" ht="15.75" x14ac:dyDescent="0.2">
      <c r="A190" s="375" t="s">
        <v>822</v>
      </c>
      <c r="B190" s="360" t="s">
        <v>538</v>
      </c>
      <c r="C190" s="351" t="str">
        <f>'Ведомость объемов работ'!D188</f>
        <v>комплекс</v>
      </c>
      <c r="D190" s="427">
        <f>'Ведомость объемов работ'!E188</f>
        <v>1</v>
      </c>
      <c r="E190" s="351">
        <f t="shared" si="4"/>
        <v>34519425.390000001</v>
      </c>
      <c r="F190" s="351">
        <f>НМЦК!H195</f>
        <v>34519425.390000001</v>
      </c>
      <c r="G190" s="677">
        <f t="shared" si="5"/>
        <v>20621016.32</v>
      </c>
      <c r="H190" s="677">
        <f>НМЦК!I195</f>
        <v>20621016.32</v>
      </c>
    </row>
    <row r="191" spans="1:8" ht="15.75" x14ac:dyDescent="0.2">
      <c r="A191" s="352" t="s">
        <v>823</v>
      </c>
      <c r="B191" s="357" t="s">
        <v>617</v>
      </c>
      <c r="C191" s="353" t="str">
        <f>'Ведомость объемов работ'!D189</f>
        <v>комплекс</v>
      </c>
      <c r="D191" s="429">
        <f>'Ведомость объемов работ'!E189</f>
        <v>1</v>
      </c>
      <c r="E191" s="353">
        <f t="shared" si="4"/>
        <v>0</v>
      </c>
      <c r="F191" s="353">
        <f>НМЦК!H196</f>
        <v>0</v>
      </c>
      <c r="G191" s="675">
        <f t="shared" si="5"/>
        <v>0</v>
      </c>
      <c r="H191" s="675">
        <f>НМЦК!I196</f>
        <v>0</v>
      </c>
    </row>
    <row r="192" spans="1:8" ht="15.75" x14ac:dyDescent="0.2">
      <c r="A192" s="352" t="s">
        <v>918</v>
      </c>
      <c r="B192" s="357" t="s">
        <v>389</v>
      </c>
      <c r="C192" s="353" t="str">
        <f>'Ведомость объемов работ'!D190</f>
        <v>комплекс</v>
      </c>
      <c r="D192" s="429">
        <f>'Ведомость объемов работ'!E190</f>
        <v>1</v>
      </c>
      <c r="E192" s="353">
        <f t="shared" si="4"/>
        <v>253120.79</v>
      </c>
      <c r="F192" s="353">
        <f>НМЦК!H197</f>
        <v>253120.79</v>
      </c>
      <c r="G192" s="675">
        <f t="shared" si="5"/>
        <v>0</v>
      </c>
      <c r="H192" s="675">
        <f>НМЦК!I197</f>
        <v>0</v>
      </c>
    </row>
    <row r="193" spans="1:8" ht="15.75" x14ac:dyDescent="0.2">
      <c r="A193" s="352" t="s">
        <v>919</v>
      </c>
      <c r="B193" s="357" t="s">
        <v>433</v>
      </c>
      <c r="C193" s="353" t="str">
        <f>'Ведомость объемов работ'!D191</f>
        <v>м3</v>
      </c>
      <c r="D193" s="429">
        <f>'Ведомость объемов работ'!E191</f>
        <v>4.5199999999999996</v>
      </c>
      <c r="E193" s="353">
        <f t="shared" si="4"/>
        <v>12052.67</v>
      </c>
      <c r="F193" s="353">
        <f>НМЦК!H198</f>
        <v>54478.07</v>
      </c>
      <c r="G193" s="675">
        <f t="shared" si="5"/>
        <v>0</v>
      </c>
      <c r="H193" s="675">
        <f>НМЦК!I198</f>
        <v>0</v>
      </c>
    </row>
    <row r="194" spans="1:8" ht="15.75" x14ac:dyDescent="0.2">
      <c r="A194" s="352" t="s">
        <v>920</v>
      </c>
      <c r="B194" s="357" t="s">
        <v>434</v>
      </c>
      <c r="C194" s="353" t="str">
        <f>'Ведомость объемов работ'!D192</f>
        <v>м2</v>
      </c>
      <c r="D194" s="429">
        <f>'Ведомость объемов работ'!E192</f>
        <v>20.9</v>
      </c>
      <c r="E194" s="353">
        <f t="shared" si="4"/>
        <v>1415.23</v>
      </c>
      <c r="F194" s="353">
        <f>НМЦК!H199</f>
        <v>29578.33</v>
      </c>
      <c r="G194" s="675">
        <f t="shared" si="5"/>
        <v>0</v>
      </c>
      <c r="H194" s="675">
        <f>НМЦК!I199</f>
        <v>0</v>
      </c>
    </row>
    <row r="195" spans="1:8" ht="15.75" x14ac:dyDescent="0.2">
      <c r="A195" s="352" t="s">
        <v>921</v>
      </c>
      <c r="B195" s="357" t="s">
        <v>435</v>
      </c>
      <c r="C195" s="353" t="str">
        <f>'Ведомость объемов работ'!D193</f>
        <v>м2</v>
      </c>
      <c r="D195" s="429">
        <f>'Ведомость объемов работ'!E193</f>
        <v>87.1</v>
      </c>
      <c r="E195" s="353">
        <f t="shared" si="4"/>
        <v>125.64</v>
      </c>
      <c r="F195" s="353">
        <f>НМЦК!H200</f>
        <v>10943.2</v>
      </c>
      <c r="G195" s="675">
        <f t="shared" si="5"/>
        <v>0</v>
      </c>
      <c r="H195" s="675">
        <f>НМЦК!I200</f>
        <v>0</v>
      </c>
    </row>
    <row r="196" spans="1:8" ht="15.75" x14ac:dyDescent="0.2">
      <c r="A196" s="352" t="s">
        <v>922</v>
      </c>
      <c r="B196" s="357" t="s">
        <v>436</v>
      </c>
      <c r="C196" s="353" t="str">
        <f>'Ведомость объемов работ'!D194</f>
        <v>м3</v>
      </c>
      <c r="D196" s="429">
        <f>'Ведомость объемов работ'!E194</f>
        <v>22.4</v>
      </c>
      <c r="E196" s="353">
        <f t="shared" si="4"/>
        <v>12181.52</v>
      </c>
      <c r="F196" s="353">
        <f>НМЦК!H201</f>
        <v>272866.12</v>
      </c>
      <c r="G196" s="675">
        <f t="shared" si="5"/>
        <v>0</v>
      </c>
      <c r="H196" s="675">
        <f>НМЦК!I201</f>
        <v>0</v>
      </c>
    </row>
    <row r="197" spans="1:8" ht="15.75" x14ac:dyDescent="0.2">
      <c r="A197" s="352" t="s">
        <v>923</v>
      </c>
      <c r="B197" s="357" t="s">
        <v>437</v>
      </c>
      <c r="C197" s="353" t="str">
        <f>'Ведомость объемов работ'!D195</f>
        <v>м2</v>
      </c>
      <c r="D197" s="429">
        <f>'Ведомость объемов работ'!E195</f>
        <v>161.5</v>
      </c>
      <c r="E197" s="353">
        <f t="shared" si="4"/>
        <v>125.7</v>
      </c>
      <c r="F197" s="353">
        <f>НМЦК!H202</f>
        <v>20300.419999999998</v>
      </c>
      <c r="G197" s="675">
        <f t="shared" si="5"/>
        <v>0</v>
      </c>
      <c r="H197" s="675">
        <f>НМЦК!I202</f>
        <v>0</v>
      </c>
    </row>
    <row r="198" spans="1:8" ht="31.5" x14ac:dyDescent="0.2">
      <c r="A198" s="352" t="s">
        <v>824</v>
      </c>
      <c r="B198" s="357" t="s">
        <v>634</v>
      </c>
      <c r="C198" s="353" t="str">
        <f>'Ведомость объемов работ'!D196</f>
        <v>комплекс</v>
      </c>
      <c r="D198" s="429">
        <f>'Ведомость объемов работ'!E196</f>
        <v>1</v>
      </c>
      <c r="E198" s="353">
        <f t="shared" si="4"/>
        <v>0</v>
      </c>
      <c r="F198" s="353">
        <f>НМЦК!H203</f>
        <v>0</v>
      </c>
      <c r="G198" s="675">
        <f t="shared" si="5"/>
        <v>0</v>
      </c>
      <c r="H198" s="675">
        <f>НМЦК!I203</f>
        <v>0</v>
      </c>
    </row>
    <row r="199" spans="1:8" ht="15.75" x14ac:dyDescent="0.2">
      <c r="A199" s="352" t="s">
        <v>924</v>
      </c>
      <c r="B199" s="357" t="s">
        <v>439</v>
      </c>
      <c r="C199" s="353" t="str">
        <f>'Ведомость объемов работ'!D197</f>
        <v>комплекс</v>
      </c>
      <c r="D199" s="429">
        <f>'Ведомость объемов работ'!E197</f>
        <v>1</v>
      </c>
      <c r="E199" s="353">
        <f t="shared" si="4"/>
        <v>3759380.58</v>
      </c>
      <c r="F199" s="353">
        <f>НМЦК!H204</f>
        <v>3759380.58</v>
      </c>
      <c r="G199" s="675">
        <f t="shared" si="5"/>
        <v>3540913.21</v>
      </c>
      <c r="H199" s="675">
        <f>НМЦК!I204</f>
        <v>3540913.21</v>
      </c>
    </row>
    <row r="200" spans="1:8" ht="15.75" x14ac:dyDescent="0.2">
      <c r="A200" s="352" t="s">
        <v>925</v>
      </c>
      <c r="B200" s="357" t="s">
        <v>438</v>
      </c>
      <c r="C200" s="353" t="str">
        <f>'Ведомость объемов работ'!D198</f>
        <v>комплекс</v>
      </c>
      <c r="D200" s="429">
        <f>'Ведомость объемов работ'!E198</f>
        <v>1</v>
      </c>
      <c r="E200" s="353">
        <f t="shared" ref="E200:E248" si="6">F200/D200</f>
        <v>3759459.86</v>
      </c>
      <c r="F200" s="353">
        <f>НМЦК!H205</f>
        <v>3759459.86</v>
      </c>
      <c r="G200" s="675">
        <f t="shared" si="5"/>
        <v>3540913.21</v>
      </c>
      <c r="H200" s="675">
        <f>НМЦК!I205</f>
        <v>3540913.21</v>
      </c>
    </row>
    <row r="201" spans="1:8" ht="15.75" x14ac:dyDescent="0.2">
      <c r="A201" s="352" t="s">
        <v>926</v>
      </c>
      <c r="B201" s="357" t="s">
        <v>440</v>
      </c>
      <c r="C201" s="353" t="str">
        <f>'Ведомость объемов работ'!D199</f>
        <v>комплекс</v>
      </c>
      <c r="D201" s="429">
        <f>'Ведомость объемов работ'!E199</f>
        <v>1</v>
      </c>
      <c r="E201" s="353">
        <f t="shared" si="6"/>
        <v>3940284.6</v>
      </c>
      <c r="F201" s="353">
        <f>НМЦК!H206</f>
        <v>3940284.6</v>
      </c>
      <c r="G201" s="675">
        <f t="shared" si="5"/>
        <v>3615715.86</v>
      </c>
      <c r="H201" s="675">
        <f>НМЦК!I206</f>
        <v>3615715.86</v>
      </c>
    </row>
    <row r="202" spans="1:8" ht="15.75" x14ac:dyDescent="0.2">
      <c r="A202" s="352" t="s">
        <v>927</v>
      </c>
      <c r="B202" s="357" t="s">
        <v>441</v>
      </c>
      <c r="C202" s="353" t="str">
        <f>'Ведомость объемов работ'!D200</f>
        <v>комплекс</v>
      </c>
      <c r="D202" s="429">
        <f>'Ведомость объемов работ'!E200</f>
        <v>1</v>
      </c>
      <c r="E202" s="353">
        <f t="shared" si="6"/>
        <v>2977064.35</v>
      </c>
      <c r="F202" s="353">
        <f>НМЦК!H207</f>
        <v>2977064.35</v>
      </c>
      <c r="G202" s="675">
        <f t="shared" si="5"/>
        <v>2941459.32</v>
      </c>
      <c r="H202" s="675">
        <f>НМЦК!I207</f>
        <v>2941459.32</v>
      </c>
    </row>
    <row r="203" spans="1:8" ht="15.75" x14ac:dyDescent="0.2">
      <c r="A203" s="352" t="s">
        <v>825</v>
      </c>
      <c r="B203" s="357" t="s">
        <v>292</v>
      </c>
      <c r="C203" s="353" t="str">
        <f>'Ведомость объемов работ'!D201</f>
        <v>комплекс</v>
      </c>
      <c r="D203" s="429">
        <f>'Ведомость объемов работ'!E201</f>
        <v>1</v>
      </c>
      <c r="E203" s="353">
        <f t="shared" si="6"/>
        <v>19441949.07</v>
      </c>
      <c r="F203" s="353">
        <f>НМЦК!H208</f>
        <v>19441949.07</v>
      </c>
      <c r="G203" s="675">
        <f t="shared" ref="G203:G248" si="7">H203/D203</f>
        <v>6982014.7199999997</v>
      </c>
      <c r="H203" s="675">
        <f>НМЦК!I208</f>
        <v>6982014.7199999997</v>
      </c>
    </row>
    <row r="204" spans="1:8" ht="15.75" x14ac:dyDescent="0.2">
      <c r="A204" s="375" t="s">
        <v>834</v>
      </c>
      <c r="B204" s="355" t="s">
        <v>544</v>
      </c>
      <c r="C204" s="351" t="str">
        <f>'Ведомость объемов работ'!D202</f>
        <v>комплекс</v>
      </c>
      <c r="D204" s="427">
        <f>'Ведомость объемов работ'!E202</f>
        <v>1</v>
      </c>
      <c r="E204" s="351">
        <f t="shared" si="6"/>
        <v>26533275.800000001</v>
      </c>
      <c r="F204" s="351">
        <f>НМЦК!H209</f>
        <v>26533275.800000001</v>
      </c>
      <c r="G204" s="677">
        <f t="shared" si="7"/>
        <v>0</v>
      </c>
      <c r="H204" s="677">
        <f>НМЦК!I209</f>
        <v>0</v>
      </c>
    </row>
    <row r="205" spans="1:8" ht="15.75" x14ac:dyDescent="0.2">
      <c r="A205" s="352" t="s">
        <v>835</v>
      </c>
      <c r="B205" s="357" t="s">
        <v>233</v>
      </c>
      <c r="C205" s="353" t="str">
        <f>'Ведомость объемов работ'!D203</f>
        <v>комплекс</v>
      </c>
      <c r="D205" s="429">
        <f>'Ведомость объемов работ'!E203</f>
        <v>1</v>
      </c>
      <c r="E205" s="353">
        <f t="shared" si="6"/>
        <v>26520270.850000001</v>
      </c>
      <c r="F205" s="353">
        <f>НМЦК!H210</f>
        <v>26520270.850000001</v>
      </c>
      <c r="G205" s="675">
        <f t="shared" si="7"/>
        <v>0</v>
      </c>
      <c r="H205" s="675">
        <f>НМЦК!I210</f>
        <v>0</v>
      </c>
    </row>
    <row r="206" spans="1:8" ht="15.75" x14ac:dyDescent="0.2">
      <c r="A206" s="352" t="s">
        <v>836</v>
      </c>
      <c r="B206" s="357" t="s">
        <v>332</v>
      </c>
      <c r="C206" s="414" t="str">
        <f>'Ведомость объемов работ'!D204</f>
        <v>комплекс</v>
      </c>
      <c r="D206" s="429">
        <f>'Ведомость объемов работ'!E204</f>
        <v>1</v>
      </c>
      <c r="E206" s="353">
        <f t="shared" si="6"/>
        <v>13004.95</v>
      </c>
      <c r="F206" s="353">
        <f>НМЦК!H211</f>
        <v>13004.95</v>
      </c>
      <c r="G206" s="675">
        <f t="shared" si="7"/>
        <v>0</v>
      </c>
      <c r="H206" s="675">
        <f>НМЦК!I211</f>
        <v>0</v>
      </c>
    </row>
    <row r="207" spans="1:8" ht="15.75" x14ac:dyDescent="0.2">
      <c r="A207" s="375"/>
      <c r="B207" s="354" t="s">
        <v>519</v>
      </c>
      <c r="C207" s="349"/>
      <c r="D207" s="427"/>
      <c r="E207" s="349"/>
      <c r="F207" s="349"/>
      <c r="G207" s="665"/>
      <c r="H207" s="665"/>
    </row>
    <row r="208" spans="1:8" ht="15.75" x14ac:dyDescent="0.2">
      <c r="A208" s="375"/>
      <c r="B208" s="354" t="s">
        <v>21</v>
      </c>
      <c r="C208" s="351"/>
      <c r="D208" s="427"/>
      <c r="E208" s="351"/>
      <c r="F208" s="351"/>
      <c r="G208" s="677"/>
      <c r="H208" s="677"/>
    </row>
    <row r="209" spans="1:8" ht="15.75" x14ac:dyDescent="0.2">
      <c r="A209" s="375" t="s">
        <v>837</v>
      </c>
      <c r="B209" s="358" t="s">
        <v>539</v>
      </c>
      <c r="C209" s="351" t="str">
        <f>'Ведомость объемов работ'!D207</f>
        <v>комплекс</v>
      </c>
      <c r="D209" s="427">
        <f>'Ведомость объемов работ'!E207</f>
        <v>1</v>
      </c>
      <c r="E209" s="351">
        <f t="shared" si="6"/>
        <v>19636639.050000001</v>
      </c>
      <c r="F209" s="351">
        <f>НМЦК!H214</f>
        <v>19636639.050000001</v>
      </c>
      <c r="G209" s="677">
        <f t="shared" si="7"/>
        <v>12268936.73</v>
      </c>
      <c r="H209" s="677">
        <f>НМЦК!I214</f>
        <v>12268936.73</v>
      </c>
    </row>
    <row r="210" spans="1:8" ht="15.75" x14ac:dyDescent="0.2">
      <c r="A210" s="352" t="s">
        <v>838</v>
      </c>
      <c r="B210" s="357" t="s">
        <v>265</v>
      </c>
      <c r="C210" s="353" t="str">
        <f>'Ведомость объемов работ'!D208</f>
        <v>комплекс</v>
      </c>
      <c r="D210" s="429">
        <f>'Ведомость объемов работ'!E208</f>
        <v>1</v>
      </c>
      <c r="E210" s="353">
        <f t="shared" si="6"/>
        <v>15002831.6</v>
      </c>
      <c r="F210" s="353">
        <f>НМЦК!H215</f>
        <v>15002831.6</v>
      </c>
      <c r="G210" s="675">
        <f t="shared" si="7"/>
        <v>12268936.73</v>
      </c>
      <c r="H210" s="675">
        <f>НМЦК!I215</f>
        <v>12268936.73</v>
      </c>
    </row>
    <row r="211" spans="1:8" ht="15.75" x14ac:dyDescent="0.2">
      <c r="A211" s="352" t="s">
        <v>839</v>
      </c>
      <c r="B211" s="357" t="s">
        <v>432</v>
      </c>
      <c r="C211" s="353" t="str">
        <f>'Ведомость объемов работ'!D209</f>
        <v>комплекс</v>
      </c>
      <c r="D211" s="429">
        <f>'Ведомость объемов работ'!E209</f>
        <v>1</v>
      </c>
      <c r="E211" s="353">
        <f t="shared" si="6"/>
        <v>4633807.45</v>
      </c>
      <c r="F211" s="353">
        <f>НМЦК!H216</f>
        <v>4633807.45</v>
      </c>
      <c r="G211" s="675">
        <f t="shared" si="7"/>
        <v>0</v>
      </c>
      <c r="H211" s="675">
        <f>НМЦК!I216</f>
        <v>0</v>
      </c>
    </row>
    <row r="212" spans="1:8" ht="15.75" x14ac:dyDescent="0.2">
      <c r="A212" s="375" t="s">
        <v>840</v>
      </c>
      <c r="B212" s="358" t="s">
        <v>643</v>
      </c>
      <c r="C212" s="351" t="str">
        <f>'Ведомость объемов работ'!D210</f>
        <v>комплекс</v>
      </c>
      <c r="D212" s="427">
        <f>'Ведомость объемов работ'!E210</f>
        <v>1</v>
      </c>
      <c r="E212" s="351">
        <f t="shared" si="6"/>
        <v>10587876.140000001</v>
      </c>
      <c r="F212" s="351">
        <f>НМЦК!H217</f>
        <v>10587876.140000001</v>
      </c>
      <c r="G212" s="677">
        <f t="shared" si="7"/>
        <v>2141079.94</v>
      </c>
      <c r="H212" s="677">
        <f>НМЦК!I217</f>
        <v>2141079.94</v>
      </c>
    </row>
    <row r="213" spans="1:8" ht="15.75" x14ac:dyDescent="0.2">
      <c r="A213" s="352" t="s">
        <v>841</v>
      </c>
      <c r="B213" s="357" t="s">
        <v>265</v>
      </c>
      <c r="C213" s="353" t="str">
        <f>'Ведомость объемов работ'!D211</f>
        <v>комплекс</v>
      </c>
      <c r="D213" s="429">
        <f>'Ведомость объемов работ'!E211</f>
        <v>1</v>
      </c>
      <c r="E213" s="353">
        <f t="shared" si="6"/>
        <v>2941994.73</v>
      </c>
      <c r="F213" s="353">
        <f>НМЦК!H218</f>
        <v>2941994.73</v>
      </c>
      <c r="G213" s="675">
        <f t="shared" si="7"/>
        <v>2141079.94</v>
      </c>
      <c r="H213" s="675">
        <f>НМЦК!I218</f>
        <v>2141079.94</v>
      </c>
    </row>
    <row r="214" spans="1:8" ht="15.75" x14ac:dyDescent="0.2">
      <c r="A214" s="352" t="s">
        <v>842</v>
      </c>
      <c r="B214" s="357" t="s">
        <v>431</v>
      </c>
      <c r="C214" s="353" t="str">
        <f>'Ведомость объемов работ'!D212</f>
        <v>комплекс</v>
      </c>
      <c r="D214" s="429">
        <f>'Ведомость объемов работ'!E212</f>
        <v>1</v>
      </c>
      <c r="E214" s="353">
        <f t="shared" si="6"/>
        <v>3767233.52</v>
      </c>
      <c r="F214" s="353">
        <f>НМЦК!H219</f>
        <v>3767233.52</v>
      </c>
      <c r="G214" s="675">
        <f t="shared" si="7"/>
        <v>0</v>
      </c>
      <c r="H214" s="675">
        <f>НМЦК!I219</f>
        <v>0</v>
      </c>
    </row>
    <row r="215" spans="1:8" ht="15.75" x14ac:dyDescent="0.2">
      <c r="A215" s="352" t="s">
        <v>843</v>
      </c>
      <c r="B215" s="357" t="s">
        <v>429</v>
      </c>
      <c r="C215" s="353" t="str">
        <f>'Ведомость объемов работ'!D213</f>
        <v>шт</v>
      </c>
      <c r="D215" s="429">
        <f>'Ведомость объемов работ'!E213</f>
        <v>32</v>
      </c>
      <c r="E215" s="353">
        <f t="shared" si="6"/>
        <v>121207.75</v>
      </c>
      <c r="F215" s="353">
        <f>НМЦК!H220</f>
        <v>3878647.89</v>
      </c>
      <c r="G215" s="675">
        <f t="shared" si="7"/>
        <v>0</v>
      </c>
      <c r="H215" s="675">
        <f>НМЦК!I220</f>
        <v>0</v>
      </c>
    </row>
    <row r="216" spans="1:8" ht="15.75" x14ac:dyDescent="0.2">
      <c r="A216" s="375" t="s">
        <v>844</v>
      </c>
      <c r="B216" s="355" t="s">
        <v>522</v>
      </c>
      <c r="C216" s="441" t="str">
        <f>'Ведомость объемов работ'!D214</f>
        <v>комплекс</v>
      </c>
      <c r="D216" s="427">
        <f>'Ведомость объемов работ'!E214</f>
        <v>1</v>
      </c>
      <c r="E216" s="441">
        <f t="shared" si="6"/>
        <v>31384600.16</v>
      </c>
      <c r="F216" s="441">
        <f>НМЦК!H221</f>
        <v>31384600.16</v>
      </c>
      <c r="G216" s="681">
        <f t="shared" si="7"/>
        <v>0</v>
      </c>
      <c r="H216" s="681">
        <f>НМЦК!I221</f>
        <v>0</v>
      </c>
    </row>
    <row r="217" spans="1:8" ht="15.75" x14ac:dyDescent="0.2">
      <c r="A217" s="352" t="s">
        <v>845</v>
      </c>
      <c r="B217" s="357" t="s">
        <v>430</v>
      </c>
      <c r="C217" s="361" t="str">
        <f>'Ведомость объемов работ'!D215</f>
        <v>т</v>
      </c>
      <c r="D217" s="429">
        <f>'Ведомость объемов работ'!E215</f>
        <v>620.32799999999997</v>
      </c>
      <c r="E217" s="353">
        <f t="shared" si="6"/>
        <v>35590.03</v>
      </c>
      <c r="F217" s="353">
        <f>НМЦК!H222</f>
        <v>22077493.48</v>
      </c>
      <c r="G217" s="675">
        <f t="shared" si="7"/>
        <v>0</v>
      </c>
      <c r="H217" s="675">
        <f>НМЦК!I222</f>
        <v>0</v>
      </c>
    </row>
    <row r="218" spans="1:8" ht="15.75" x14ac:dyDescent="0.2">
      <c r="A218" s="352" t="s">
        <v>846</v>
      </c>
      <c r="B218" s="357" t="s">
        <v>85</v>
      </c>
      <c r="C218" s="353" t="str">
        <f>'Ведомость объемов работ'!D216</f>
        <v>комплекс</v>
      </c>
      <c r="D218" s="429">
        <f>'Ведомость объемов работ'!E216</f>
        <v>1</v>
      </c>
      <c r="E218" s="353">
        <f t="shared" si="6"/>
        <v>9307106.6799999997</v>
      </c>
      <c r="F218" s="353">
        <f>НМЦК!H223</f>
        <v>9307106.6799999997</v>
      </c>
      <c r="G218" s="675">
        <f t="shared" si="7"/>
        <v>0</v>
      </c>
      <c r="H218" s="675">
        <f>НМЦК!I223</f>
        <v>0</v>
      </c>
    </row>
    <row r="219" spans="1:8" ht="13.15" customHeight="1" x14ac:dyDescent="0.2">
      <c r="A219" s="439" t="s">
        <v>847</v>
      </c>
      <c r="B219" s="440" t="s">
        <v>848</v>
      </c>
      <c r="C219" s="351" t="str">
        <f>'Ведомость объемов работ'!D217</f>
        <v>комплекс</v>
      </c>
      <c r="D219" s="430">
        <f>'Ведомость объемов работ'!E217</f>
        <v>1</v>
      </c>
      <c r="E219" s="411">
        <f t="shared" si="6"/>
        <v>40062867.5</v>
      </c>
      <c r="F219" s="411">
        <f>НМЦК!H224</f>
        <v>40062867.5</v>
      </c>
      <c r="G219" s="673">
        <f t="shared" si="7"/>
        <v>0</v>
      </c>
      <c r="H219" s="673">
        <f>НМЦК!I224</f>
        <v>0</v>
      </c>
    </row>
    <row r="220" spans="1:8" ht="15.75" x14ac:dyDescent="0.2">
      <c r="A220" s="375" t="s">
        <v>849</v>
      </c>
      <c r="B220" s="358" t="s">
        <v>545</v>
      </c>
      <c r="C220" s="413" t="str">
        <f>'Ведомость объемов работ'!D218</f>
        <v>комплекс</v>
      </c>
      <c r="D220" s="427">
        <f>'Ведомость объемов работ'!E218</f>
        <v>1</v>
      </c>
      <c r="E220" s="411">
        <f t="shared" si="6"/>
        <v>49889102.369999997</v>
      </c>
      <c r="F220" s="411">
        <f>НМЦК!H225</f>
        <v>49889102.369999997</v>
      </c>
      <c r="G220" s="673">
        <f t="shared" si="7"/>
        <v>49889102.280000001</v>
      </c>
      <c r="H220" s="673">
        <f>НМЦК!I225</f>
        <v>49889102.280000001</v>
      </c>
    </row>
    <row r="221" spans="1:8" ht="15.75" x14ac:dyDescent="0.2">
      <c r="A221" s="375"/>
      <c r="B221" s="354" t="s">
        <v>523</v>
      </c>
      <c r="C221" s="351"/>
      <c r="D221" s="427"/>
      <c r="E221" s="351"/>
      <c r="F221" s="351"/>
      <c r="G221" s="677"/>
      <c r="H221" s="677"/>
    </row>
    <row r="222" spans="1:8" ht="15.75" x14ac:dyDescent="0.2">
      <c r="A222" s="375" t="s">
        <v>850</v>
      </c>
      <c r="B222" s="355" t="s">
        <v>524</v>
      </c>
      <c r="C222" s="351" t="str">
        <f>'Ведомость объемов работ'!D220</f>
        <v>комплекс</v>
      </c>
      <c r="D222" s="427">
        <f>'Ведомость объемов работ'!E220</f>
        <v>1</v>
      </c>
      <c r="E222" s="411">
        <f t="shared" si="6"/>
        <v>5389918.5700000003</v>
      </c>
      <c r="F222" s="411">
        <f>НМЦК!H227</f>
        <v>5389918.5700000003</v>
      </c>
      <c r="G222" s="673">
        <f t="shared" si="7"/>
        <v>0</v>
      </c>
      <c r="H222" s="673">
        <f>НМЦК!I227</f>
        <v>0</v>
      </c>
    </row>
    <row r="223" spans="1:8" ht="15.75" x14ac:dyDescent="0.2">
      <c r="A223" s="375" t="s">
        <v>851</v>
      </c>
      <c r="B223" s="355" t="s">
        <v>525</v>
      </c>
      <c r="C223" s="351" t="str">
        <f>'Ведомость объемов работ'!D221</f>
        <v>комплекс</v>
      </c>
      <c r="D223" s="427">
        <f>'Ведомость объемов работ'!E221</f>
        <v>1</v>
      </c>
      <c r="E223" s="411">
        <f t="shared" si="6"/>
        <v>4763085.45</v>
      </c>
      <c r="F223" s="411">
        <f>НМЦК!H228</f>
        <v>4763085.45</v>
      </c>
      <c r="G223" s="673">
        <f t="shared" si="7"/>
        <v>228718.31</v>
      </c>
      <c r="H223" s="673">
        <f>НМЦК!I228</f>
        <v>228718.31</v>
      </c>
    </row>
    <row r="224" spans="1:8" ht="31.5" x14ac:dyDescent="0.2">
      <c r="A224" s="378" t="s">
        <v>852</v>
      </c>
      <c r="B224" s="358" t="s">
        <v>540</v>
      </c>
      <c r="C224" s="351" t="str">
        <f>'Ведомость объемов работ'!D222</f>
        <v>комплекс</v>
      </c>
      <c r="D224" s="427">
        <f>'Ведомость объемов работ'!E222</f>
        <v>1</v>
      </c>
      <c r="E224" s="351">
        <f t="shared" si="6"/>
        <v>1362362.55</v>
      </c>
      <c r="F224" s="351">
        <f>НМЦК!H229</f>
        <v>1362362.55</v>
      </c>
      <c r="G224" s="677">
        <f t="shared" si="7"/>
        <v>348689.91</v>
      </c>
      <c r="H224" s="677">
        <f>НМЦК!I229</f>
        <v>348689.91</v>
      </c>
    </row>
    <row r="225" spans="1:8" ht="15.75" x14ac:dyDescent="0.2">
      <c r="A225" s="352" t="s">
        <v>853</v>
      </c>
      <c r="B225" s="357" t="s">
        <v>610</v>
      </c>
      <c r="C225" s="353" t="str">
        <f>'Ведомость объемов работ'!D223</f>
        <v>комплекс</v>
      </c>
      <c r="D225" s="429">
        <f>'Ведомость объемов работ'!E223</f>
        <v>1</v>
      </c>
      <c r="E225" s="353">
        <f t="shared" si="6"/>
        <v>182862.33</v>
      </c>
      <c r="F225" s="353">
        <f>НМЦК!H230</f>
        <v>182862.33</v>
      </c>
      <c r="G225" s="675">
        <f t="shared" si="7"/>
        <v>0</v>
      </c>
      <c r="H225" s="675">
        <f>НМЦК!I230</f>
        <v>0</v>
      </c>
    </row>
    <row r="226" spans="1:8" ht="15.75" x14ac:dyDescent="0.2">
      <c r="A226" s="352" t="s">
        <v>854</v>
      </c>
      <c r="B226" s="357" t="s">
        <v>287</v>
      </c>
      <c r="C226" s="414" t="str">
        <f>'Ведомость объемов работ'!D224</f>
        <v>комплекс</v>
      </c>
      <c r="D226" s="429">
        <f>'Ведомость объемов работ'!E224</f>
        <v>1</v>
      </c>
      <c r="E226" s="353">
        <f t="shared" si="6"/>
        <v>1179500.22</v>
      </c>
      <c r="F226" s="353">
        <f>НМЦК!H231</f>
        <v>1179500.22</v>
      </c>
      <c r="G226" s="675">
        <f t="shared" si="7"/>
        <v>348689.91</v>
      </c>
      <c r="H226" s="675">
        <f>НМЦК!I231</f>
        <v>348689.91</v>
      </c>
    </row>
    <row r="227" spans="1:8" ht="54.6" customHeight="1" x14ac:dyDescent="0.2">
      <c r="A227" s="378" t="s">
        <v>855</v>
      </c>
      <c r="B227" s="379" t="s">
        <v>652</v>
      </c>
      <c r="C227" s="351" t="str">
        <f>'Ведомость объемов работ'!D225</f>
        <v>комплекс</v>
      </c>
      <c r="D227" s="427">
        <f>'Ведомость объемов работ'!E225</f>
        <v>1</v>
      </c>
      <c r="E227" s="351">
        <f t="shared" si="6"/>
        <v>147970.87</v>
      </c>
      <c r="F227" s="351">
        <f>НМЦК!H232</f>
        <v>147970.87</v>
      </c>
      <c r="G227" s="677">
        <f t="shared" si="7"/>
        <v>0</v>
      </c>
      <c r="H227" s="677">
        <f>НМЦК!I232</f>
        <v>0</v>
      </c>
    </row>
    <row r="228" spans="1:8" ht="17.25" customHeight="1" x14ac:dyDescent="0.2">
      <c r="A228" s="378" t="s">
        <v>856</v>
      </c>
      <c r="B228" s="379" t="s">
        <v>680</v>
      </c>
      <c r="C228" s="351" t="str">
        <f>'Ведомость объемов работ'!D226</f>
        <v>комплекс</v>
      </c>
      <c r="D228" s="427">
        <f>'Ведомость объемов работ'!E226</f>
        <v>1</v>
      </c>
      <c r="E228" s="351">
        <f t="shared" si="6"/>
        <v>47314051.920000002</v>
      </c>
      <c r="F228" s="351">
        <f>НМЦК!H233</f>
        <v>47314051.920000002</v>
      </c>
      <c r="G228" s="677">
        <f t="shared" si="7"/>
        <v>0</v>
      </c>
      <c r="H228" s="677">
        <f>НМЦК!I233</f>
        <v>0</v>
      </c>
    </row>
    <row r="229" spans="1:8" ht="20.25" customHeight="1" x14ac:dyDescent="0.2">
      <c r="A229" s="378" t="s">
        <v>857</v>
      </c>
      <c r="B229" s="379" t="s">
        <v>180</v>
      </c>
      <c r="C229" s="351" t="str">
        <f>'Ведомость объемов работ'!D227</f>
        <v>комплекс</v>
      </c>
      <c r="D229" s="427">
        <f>'Ведомость объемов работ'!E227</f>
        <v>1</v>
      </c>
      <c r="E229" s="351">
        <f t="shared" si="6"/>
        <v>2842184.1</v>
      </c>
      <c r="F229" s="351">
        <f>НМЦК!H234</f>
        <v>2842184.1</v>
      </c>
      <c r="G229" s="677">
        <f t="shared" si="7"/>
        <v>0</v>
      </c>
      <c r="H229" s="677">
        <f>НМЦК!I234</f>
        <v>0</v>
      </c>
    </row>
    <row r="230" spans="1:8" ht="20.25" hidden="1" customHeight="1" x14ac:dyDescent="0.2">
      <c r="A230" s="449" t="s">
        <v>1177</v>
      </c>
      <c r="B230" s="474" t="s">
        <v>1176</v>
      </c>
      <c r="C230" s="475" t="str">
        <f>'Ведомость объемов работ'!D228</f>
        <v>комплекс</v>
      </c>
      <c r="D230" s="476">
        <f>'Ведомость объемов работ'!E228</f>
        <v>1</v>
      </c>
      <c r="E230" s="475">
        <f t="shared" si="6"/>
        <v>0</v>
      </c>
      <c r="F230" s="475">
        <f>НМЦК!H235</f>
        <v>0</v>
      </c>
      <c r="G230" s="666">
        <f t="shared" si="7"/>
        <v>0</v>
      </c>
      <c r="H230" s="666">
        <f>НМЦК!I235</f>
        <v>0</v>
      </c>
    </row>
    <row r="231" spans="1:8" ht="20.25" customHeight="1" x14ac:dyDescent="0.2">
      <c r="A231" s="378" t="s">
        <v>858</v>
      </c>
      <c r="B231" s="363" t="s">
        <v>546</v>
      </c>
      <c r="C231" s="351" t="str">
        <f>'Ведомость объемов работ'!D229</f>
        <v>комплекс</v>
      </c>
      <c r="D231" s="427">
        <f>'Ведомость объемов работ'!E229</f>
        <v>1</v>
      </c>
      <c r="E231" s="351">
        <f t="shared" si="6"/>
        <v>21314477.690000001</v>
      </c>
      <c r="F231" s="351">
        <f>НМЦК!H236</f>
        <v>21314477.690000001</v>
      </c>
      <c r="G231" s="677">
        <f t="shared" si="7"/>
        <v>0</v>
      </c>
      <c r="H231" s="677">
        <f>НМЦК!I236</f>
        <v>0</v>
      </c>
    </row>
    <row r="232" spans="1:8" ht="20.25" customHeight="1" x14ac:dyDescent="0.2">
      <c r="A232" s="382">
        <v>3</v>
      </c>
      <c r="B232" s="380" t="s">
        <v>526</v>
      </c>
      <c r="C232" s="376" t="str">
        <f>'Ведомость объемов работ'!D230</f>
        <v>комплекс</v>
      </c>
      <c r="D232" s="428">
        <f>'Ведомость объемов работ'!E230</f>
        <v>1</v>
      </c>
      <c r="E232" s="376">
        <f t="shared" si="6"/>
        <v>4861249.7300000004</v>
      </c>
      <c r="F232" s="376">
        <f>НМЦК!H237</f>
        <v>4861249.7300000004</v>
      </c>
      <c r="G232" s="678">
        <f t="shared" si="7"/>
        <v>0</v>
      </c>
      <c r="H232" s="678">
        <f>НМЦК!I237</f>
        <v>0</v>
      </c>
    </row>
    <row r="233" spans="1:8" ht="20.25" customHeight="1" x14ac:dyDescent="0.2">
      <c r="A233" s="375" t="s">
        <v>618</v>
      </c>
      <c r="B233" s="362" t="s">
        <v>548</v>
      </c>
      <c r="C233" s="351" t="str">
        <f>'Ведомость объемов работ'!D231</f>
        <v>комплекс</v>
      </c>
      <c r="D233" s="427">
        <f>'Ведомость объемов работ'!E231</f>
        <v>1</v>
      </c>
      <c r="E233" s="351">
        <f t="shared" si="6"/>
        <v>4483306.0599999996</v>
      </c>
      <c r="F233" s="351">
        <f>НМЦК!H238</f>
        <v>4483306.0599999996</v>
      </c>
      <c r="G233" s="677">
        <f t="shared" si="7"/>
        <v>0</v>
      </c>
      <c r="H233" s="677">
        <f>НМЦК!I238</f>
        <v>0</v>
      </c>
    </row>
    <row r="234" spans="1:8" ht="20.25" customHeight="1" x14ac:dyDescent="0.2">
      <c r="A234" s="352" t="s">
        <v>620</v>
      </c>
      <c r="B234" s="357" t="s">
        <v>353</v>
      </c>
      <c r="C234" s="353" t="str">
        <f>'Ведомость объемов работ'!D232</f>
        <v>комплекс</v>
      </c>
      <c r="D234" s="429">
        <f>'Ведомость объемов работ'!E232</f>
        <v>1</v>
      </c>
      <c r="E234" s="353">
        <f t="shared" si="6"/>
        <v>145867.31</v>
      </c>
      <c r="F234" s="353">
        <f>НМЦК!H239</f>
        <v>145867.31</v>
      </c>
      <c r="G234" s="675">
        <f t="shared" si="7"/>
        <v>0</v>
      </c>
      <c r="H234" s="675">
        <f>НМЦК!I239</f>
        <v>0</v>
      </c>
    </row>
    <row r="235" spans="1:8" ht="20.25" customHeight="1" x14ac:dyDescent="0.2">
      <c r="A235" s="352" t="s">
        <v>621</v>
      </c>
      <c r="B235" s="357" t="s">
        <v>355</v>
      </c>
      <c r="C235" s="353" t="str">
        <f>'Ведомость объемов работ'!D233</f>
        <v>комплекс</v>
      </c>
      <c r="D235" s="429">
        <f>'Ведомость объемов работ'!E233</f>
        <v>1</v>
      </c>
      <c r="E235" s="353">
        <f t="shared" si="6"/>
        <v>472608.88</v>
      </c>
      <c r="F235" s="353">
        <f>НМЦК!H240</f>
        <v>472608.88</v>
      </c>
      <c r="G235" s="675">
        <f t="shared" si="7"/>
        <v>0</v>
      </c>
      <c r="H235" s="675">
        <f>НМЦК!I240</f>
        <v>0</v>
      </c>
    </row>
    <row r="236" spans="1:8" ht="20.45" customHeight="1" x14ac:dyDescent="0.2">
      <c r="A236" s="352" t="s">
        <v>622</v>
      </c>
      <c r="B236" s="357" t="s">
        <v>265</v>
      </c>
      <c r="C236" s="353" t="str">
        <f>'Ведомость объемов работ'!D234</f>
        <v>комплекс</v>
      </c>
      <c r="D236" s="429">
        <f>'Ведомость объемов работ'!E234</f>
        <v>1</v>
      </c>
      <c r="E236" s="353">
        <f t="shared" si="6"/>
        <v>98937.94</v>
      </c>
      <c r="F236" s="353">
        <f>НМЦК!H241</f>
        <v>98937.94</v>
      </c>
      <c r="G236" s="675">
        <f t="shared" si="7"/>
        <v>0</v>
      </c>
      <c r="H236" s="675">
        <f>НМЦК!I241</f>
        <v>0</v>
      </c>
    </row>
    <row r="237" spans="1:8" ht="49.5" customHeight="1" x14ac:dyDescent="0.2">
      <c r="A237" s="352" t="s">
        <v>623</v>
      </c>
      <c r="B237" s="357" t="s">
        <v>21</v>
      </c>
      <c r="C237" s="353" t="str">
        <f>'Ведомость объемов работ'!D235</f>
        <v>комплекс</v>
      </c>
      <c r="D237" s="429">
        <f>'Ведомость объемов работ'!E235</f>
        <v>1</v>
      </c>
      <c r="E237" s="353">
        <f t="shared" si="6"/>
        <v>124790.16</v>
      </c>
      <c r="F237" s="353">
        <f>НМЦК!H242</f>
        <v>124790.16</v>
      </c>
      <c r="G237" s="675">
        <f t="shared" si="7"/>
        <v>0</v>
      </c>
      <c r="H237" s="675">
        <f>НМЦК!I242</f>
        <v>0</v>
      </c>
    </row>
    <row r="238" spans="1:8" ht="21" customHeight="1" x14ac:dyDescent="0.2">
      <c r="A238" s="352" t="s">
        <v>624</v>
      </c>
      <c r="B238" s="357" t="s">
        <v>359</v>
      </c>
      <c r="C238" s="353" t="str">
        <f>'Ведомость объемов работ'!D236</f>
        <v>комплекс</v>
      </c>
      <c r="D238" s="429">
        <f>'Ведомость объемов работ'!E236</f>
        <v>1</v>
      </c>
      <c r="E238" s="353">
        <f t="shared" si="6"/>
        <v>318240.75</v>
      </c>
      <c r="F238" s="353">
        <f>НМЦК!H243</f>
        <v>318240.75</v>
      </c>
      <c r="G238" s="675">
        <f t="shared" si="7"/>
        <v>0</v>
      </c>
      <c r="H238" s="675">
        <f>НМЦК!I243</f>
        <v>0</v>
      </c>
    </row>
    <row r="239" spans="1:8" ht="36" customHeight="1" x14ac:dyDescent="0.2">
      <c r="A239" s="352" t="s">
        <v>625</v>
      </c>
      <c r="B239" s="357" t="s">
        <v>361</v>
      </c>
      <c r="C239" s="353" t="str">
        <f>'Ведомость объемов работ'!D237</f>
        <v>комплекс</v>
      </c>
      <c r="D239" s="429">
        <f>'Ведомость объемов работ'!E237</f>
        <v>1</v>
      </c>
      <c r="E239" s="353">
        <f t="shared" si="6"/>
        <v>8105.43</v>
      </c>
      <c r="F239" s="353">
        <f>НМЦК!H244</f>
        <v>8105.43</v>
      </c>
      <c r="G239" s="675">
        <f t="shared" si="7"/>
        <v>0</v>
      </c>
      <c r="H239" s="675">
        <f>НМЦК!I244</f>
        <v>0</v>
      </c>
    </row>
    <row r="240" spans="1:8" ht="35.25" customHeight="1" x14ac:dyDescent="0.2">
      <c r="A240" s="352" t="s">
        <v>626</v>
      </c>
      <c r="B240" s="357" t="s">
        <v>363</v>
      </c>
      <c r="C240" s="353" t="str">
        <f>'Ведомость объемов работ'!D238</f>
        <v>комплекс</v>
      </c>
      <c r="D240" s="429">
        <f>'Ведомость объемов работ'!E238</f>
        <v>1</v>
      </c>
      <c r="E240" s="353">
        <f t="shared" si="6"/>
        <v>106130.95</v>
      </c>
      <c r="F240" s="353">
        <f>НМЦК!H245</f>
        <v>106130.95</v>
      </c>
      <c r="G240" s="675">
        <f t="shared" si="7"/>
        <v>0</v>
      </c>
      <c r="H240" s="675">
        <f>НМЦК!I245</f>
        <v>0</v>
      </c>
    </row>
    <row r="241" spans="1:8" ht="15.6" customHeight="1" x14ac:dyDescent="0.2">
      <c r="A241" s="352" t="s">
        <v>627</v>
      </c>
      <c r="B241" s="357" t="s">
        <v>129</v>
      </c>
      <c r="C241" s="414" t="str">
        <f>'Ведомость объемов работ'!D239</f>
        <v>комплекс</v>
      </c>
      <c r="D241" s="429">
        <f>'Ведомость объемов работ'!E239</f>
        <v>1</v>
      </c>
      <c r="E241" s="353">
        <f t="shared" si="6"/>
        <v>4714.2299999999996</v>
      </c>
      <c r="F241" s="353">
        <f>НМЦК!H246</f>
        <v>4714.2299999999996</v>
      </c>
      <c r="G241" s="675">
        <f t="shared" si="7"/>
        <v>0</v>
      </c>
      <c r="H241" s="675">
        <f>НМЦК!I246</f>
        <v>0</v>
      </c>
    </row>
    <row r="242" spans="1:8" ht="15.6" customHeight="1" x14ac:dyDescent="0.2">
      <c r="A242" s="352" t="s">
        <v>628</v>
      </c>
      <c r="B242" s="357" t="s">
        <v>366</v>
      </c>
      <c r="C242" s="414" t="str">
        <f>'Ведомость объемов работ'!D240</f>
        <v>комплекс</v>
      </c>
      <c r="D242" s="429">
        <f>'Ведомость объемов работ'!E240</f>
        <v>1</v>
      </c>
      <c r="E242" s="353">
        <f t="shared" si="6"/>
        <v>56601.13</v>
      </c>
      <c r="F242" s="353">
        <f>НМЦК!H247</f>
        <v>56601.13</v>
      </c>
      <c r="G242" s="675">
        <f t="shared" si="7"/>
        <v>0</v>
      </c>
      <c r="H242" s="675">
        <f>НМЦК!I247</f>
        <v>0</v>
      </c>
    </row>
    <row r="243" spans="1:8" ht="15.75" x14ac:dyDescent="0.2">
      <c r="A243" s="352" t="s">
        <v>629</v>
      </c>
      <c r="B243" s="357" t="s">
        <v>71</v>
      </c>
      <c r="C243" s="365" t="str">
        <f>'Ведомость объемов работ'!D241</f>
        <v>комплекс</v>
      </c>
      <c r="D243" s="429">
        <f>'Ведомость объемов работ'!E241</f>
        <v>1</v>
      </c>
      <c r="E243" s="353">
        <f t="shared" si="6"/>
        <v>41500.410000000003</v>
      </c>
      <c r="F243" s="353">
        <f>НМЦК!H248</f>
        <v>41500.410000000003</v>
      </c>
      <c r="G243" s="675">
        <f t="shared" si="7"/>
        <v>0</v>
      </c>
      <c r="H243" s="675">
        <f>НМЦК!I248</f>
        <v>0</v>
      </c>
    </row>
    <row r="244" spans="1:8" ht="31.5" x14ac:dyDescent="0.2">
      <c r="A244" s="352" t="s">
        <v>630</v>
      </c>
      <c r="B244" s="357" t="s">
        <v>369</v>
      </c>
      <c r="C244" s="365" t="str">
        <f>'Ведомость объемов работ'!D242</f>
        <v>комплекс</v>
      </c>
      <c r="D244" s="429">
        <f>'Ведомость объемов работ'!E242</f>
        <v>1</v>
      </c>
      <c r="E244" s="353">
        <f t="shared" si="6"/>
        <v>954919.93</v>
      </c>
      <c r="F244" s="353">
        <f>НМЦК!H249</f>
        <v>954919.93</v>
      </c>
      <c r="G244" s="675">
        <f t="shared" si="7"/>
        <v>0</v>
      </c>
      <c r="H244" s="675">
        <f>НМЦК!I249</f>
        <v>0</v>
      </c>
    </row>
    <row r="245" spans="1:8" ht="31.5" x14ac:dyDescent="0.2">
      <c r="A245" s="352" t="s">
        <v>631</v>
      </c>
      <c r="B245" s="357" t="s">
        <v>70</v>
      </c>
      <c r="C245" s="365" t="str">
        <f>'Ведомость объемов работ'!D243</f>
        <v>комплекс</v>
      </c>
      <c r="D245" s="429">
        <f>'Ведомость объемов работ'!E243</f>
        <v>1</v>
      </c>
      <c r="E245" s="353">
        <f t="shared" si="6"/>
        <v>2150888.94</v>
      </c>
      <c r="F245" s="353">
        <f>НМЦК!H250</f>
        <v>2150888.94</v>
      </c>
      <c r="G245" s="675">
        <f t="shared" si="7"/>
        <v>0</v>
      </c>
      <c r="H245" s="675">
        <f>НМЦК!I250</f>
        <v>0</v>
      </c>
    </row>
    <row r="246" spans="1:8" ht="15.75" x14ac:dyDescent="0.2">
      <c r="A246" s="378" t="s">
        <v>632</v>
      </c>
      <c r="B246" s="379" t="s">
        <v>680</v>
      </c>
      <c r="C246" s="364" t="str">
        <f>'Ведомость объемов работ'!D244</f>
        <v>комплекс</v>
      </c>
      <c r="D246" s="427">
        <f>'Ведомость объемов работ'!E244</f>
        <v>1</v>
      </c>
      <c r="E246" s="351">
        <f t="shared" si="6"/>
        <v>265979.28000000003</v>
      </c>
      <c r="F246" s="351">
        <f>НМЦК!H251</f>
        <v>265979.28000000003</v>
      </c>
      <c r="G246" s="677">
        <f t="shared" si="7"/>
        <v>0</v>
      </c>
      <c r="H246" s="677">
        <f>НМЦК!I251</f>
        <v>0</v>
      </c>
    </row>
    <row r="247" spans="1:8" ht="15.75" x14ac:dyDescent="0.2">
      <c r="A247" s="378" t="s">
        <v>619</v>
      </c>
      <c r="B247" s="379" t="s">
        <v>180</v>
      </c>
      <c r="C247" s="364" t="str">
        <f>'Ведомость объемов работ'!D245</f>
        <v>комплекс</v>
      </c>
      <c r="D247" s="427">
        <f>'Ведомость объемов работ'!E245</f>
        <v>1</v>
      </c>
      <c r="E247" s="351">
        <f t="shared" si="6"/>
        <v>15977.54</v>
      </c>
      <c r="F247" s="351">
        <f>НМЦК!H252</f>
        <v>15977.54</v>
      </c>
      <c r="G247" s="677">
        <f t="shared" si="7"/>
        <v>0</v>
      </c>
      <c r="H247" s="677">
        <f>НМЦК!I252</f>
        <v>0</v>
      </c>
    </row>
    <row r="248" spans="1:8" ht="15.75" x14ac:dyDescent="0.2">
      <c r="A248" s="378" t="s">
        <v>633</v>
      </c>
      <c r="B248" s="363" t="s">
        <v>546</v>
      </c>
      <c r="C248" s="364" t="str">
        <f>'Ведомость объемов работ'!D246</f>
        <v>комплекс</v>
      </c>
      <c r="D248" s="427">
        <f>'Ведомость объемов работ'!E246</f>
        <v>1</v>
      </c>
      <c r="E248" s="351">
        <f t="shared" si="6"/>
        <v>95986.85</v>
      </c>
      <c r="F248" s="351">
        <f>НМЦК!H253</f>
        <v>95986.85</v>
      </c>
      <c r="G248" s="677">
        <f t="shared" si="7"/>
        <v>0</v>
      </c>
      <c r="H248" s="677">
        <f>НМЦК!I253</f>
        <v>0</v>
      </c>
    </row>
    <row r="249" spans="1:8" ht="15.75" x14ac:dyDescent="0.25">
      <c r="A249" s="366"/>
      <c r="B249" s="405" t="s">
        <v>876</v>
      </c>
      <c r="C249" s="409"/>
      <c r="D249" s="406"/>
      <c r="E249" s="367"/>
      <c r="F249" s="409">
        <f>F7+F10+F232</f>
        <v>1131272765.0999999</v>
      </c>
      <c r="G249" s="672"/>
      <c r="H249" s="672">
        <f>НМЦК!I254</f>
        <v>195851078.24000001</v>
      </c>
    </row>
    <row r="250" spans="1:8" ht="15.75" x14ac:dyDescent="0.25">
      <c r="A250" s="408"/>
      <c r="B250" s="405" t="s">
        <v>612</v>
      </c>
      <c r="C250" s="409"/>
      <c r="D250" s="406"/>
      <c r="E250" s="408"/>
      <c r="F250" s="409">
        <f>F249*0.2</f>
        <v>226254553.02000001</v>
      </c>
      <c r="G250" s="672"/>
      <c r="H250" s="672">
        <f>НМЦК!I255</f>
        <v>39170215.649999999</v>
      </c>
    </row>
    <row r="251" spans="1:8" ht="15.75" x14ac:dyDescent="0.25">
      <c r="A251" s="408"/>
      <c r="B251" s="405" t="s">
        <v>877</v>
      </c>
      <c r="C251" s="409"/>
      <c r="D251" s="406"/>
      <c r="E251" s="407"/>
      <c r="F251" s="409">
        <f>F249+F250</f>
        <v>1357527318.1199999</v>
      </c>
      <c r="G251" s="672"/>
      <c r="H251" s="672">
        <f>НМЦК!I256</f>
        <v>235021293.88999999</v>
      </c>
    </row>
    <row r="252" spans="1:8" ht="15" x14ac:dyDescent="0.25">
      <c r="A252" s="370"/>
      <c r="B252" s="391"/>
      <c r="C252" s="392"/>
      <c r="D252" s="392"/>
      <c r="E252" s="369"/>
    </row>
  </sheetData>
  <mergeCells count="8">
    <mergeCell ref="G4:H4"/>
    <mergeCell ref="A1:F1"/>
    <mergeCell ref="B2:F2"/>
    <mergeCell ref="D4:D5"/>
    <mergeCell ref="C4:C5"/>
    <mergeCell ref="B4:B5"/>
    <mergeCell ref="A4:A5"/>
    <mergeCell ref="E4:F4"/>
  </mergeCells>
  <printOptions horizontalCentered="1"/>
  <pageMargins left="0" right="0" top="0.39370078740157483" bottom="0.39370078740157483" header="0" footer="0"/>
  <pageSetup paperSize="9" scale="75" fitToHeight="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55"/>
  <sheetViews>
    <sheetView workbookViewId="0">
      <selection activeCell="C5" sqref="C5:C6"/>
    </sheetView>
  </sheetViews>
  <sheetFormatPr defaultRowHeight="12.75" outlineLevelRow="1" x14ac:dyDescent="0.2"/>
  <cols>
    <col min="1" max="1" width="11.28515625" bestFit="1" customWidth="1"/>
    <col min="2" max="2" width="54.42578125" customWidth="1"/>
    <col min="3" max="3" width="30.28515625" customWidth="1"/>
    <col min="4" max="4" width="29.140625" customWidth="1"/>
    <col min="5" max="5" width="29.28515625" customWidth="1"/>
    <col min="6" max="7" width="18.28515625" bestFit="1" customWidth="1"/>
    <col min="8" max="8" width="16.7109375" customWidth="1"/>
  </cols>
  <sheetData>
    <row r="1" spans="1:8" ht="29.25" customHeight="1" x14ac:dyDescent="0.2">
      <c r="A1" s="751" t="s">
        <v>1193</v>
      </c>
      <c r="B1" s="751"/>
      <c r="C1" s="751"/>
      <c r="D1" s="751"/>
      <c r="E1" s="751"/>
    </row>
    <row r="2" spans="1:8" x14ac:dyDescent="0.2">
      <c r="A2" s="733" t="s">
        <v>645</v>
      </c>
      <c r="B2" s="734"/>
      <c r="C2" s="734"/>
      <c r="D2" s="734"/>
      <c r="E2" s="734"/>
      <c r="F2" s="289"/>
      <c r="G2" s="289"/>
      <c r="H2" s="289"/>
    </row>
    <row r="3" spans="1:8" ht="23.25" customHeight="1" x14ac:dyDescent="0.2">
      <c r="A3" s="735"/>
      <c r="B3" s="735"/>
      <c r="C3" s="735"/>
      <c r="D3" s="735"/>
      <c r="E3" s="735"/>
      <c r="F3" s="289"/>
      <c r="G3" s="289"/>
      <c r="H3" s="289"/>
    </row>
    <row r="4" spans="1:8" ht="15.75" x14ac:dyDescent="0.2">
      <c r="A4" s="347"/>
      <c r="B4" s="347"/>
      <c r="C4" s="347"/>
      <c r="D4" s="347"/>
      <c r="E4" s="347"/>
      <c r="F4" s="289"/>
      <c r="G4" s="289"/>
      <c r="H4" s="289"/>
    </row>
    <row r="5" spans="1:8" ht="54" customHeight="1" x14ac:dyDescent="0.2">
      <c r="A5" s="736" t="s">
        <v>1</v>
      </c>
      <c r="B5" s="736" t="s">
        <v>517</v>
      </c>
      <c r="C5" s="737" t="s">
        <v>646</v>
      </c>
      <c r="D5" s="737" t="s">
        <v>612</v>
      </c>
      <c r="E5" s="737" t="s">
        <v>647</v>
      </c>
      <c r="F5" s="289"/>
      <c r="G5" s="289"/>
      <c r="H5" s="289"/>
    </row>
    <row r="6" spans="1:8" x14ac:dyDescent="0.2">
      <c r="A6" s="736"/>
      <c r="B6" s="736"/>
      <c r="C6" s="737"/>
      <c r="D6" s="737"/>
      <c r="E6" s="737"/>
      <c r="F6" s="289"/>
      <c r="G6" s="289"/>
      <c r="H6" s="289"/>
    </row>
    <row r="7" spans="1:8" ht="15.75" x14ac:dyDescent="0.2">
      <c r="A7" s="348">
        <v>1</v>
      </c>
      <c r="B7" s="348">
        <v>2</v>
      </c>
      <c r="C7" s="349">
        <v>3</v>
      </c>
      <c r="D7" s="349">
        <v>4</v>
      </c>
      <c r="E7" s="349">
        <v>5</v>
      </c>
      <c r="F7" s="289"/>
      <c r="G7" s="289"/>
      <c r="H7" s="289"/>
    </row>
    <row r="8" spans="1:8" ht="32.25" customHeight="1" x14ac:dyDescent="0.2">
      <c r="A8" s="373">
        <v>1</v>
      </c>
      <c r="B8" s="374" t="s">
        <v>655</v>
      </c>
      <c r="C8" s="376" t="e">
        <f>C9+C10</f>
        <v>#REF!</v>
      </c>
      <c r="D8" s="376" t="e">
        <f>D9+D10</f>
        <v>#REF!</v>
      </c>
      <c r="E8" s="376" t="e">
        <f>E9+E10</f>
        <v>#REF!</v>
      </c>
      <c r="F8" s="289"/>
      <c r="G8" s="289"/>
      <c r="H8" s="289"/>
    </row>
    <row r="9" spans="1:8" ht="45" customHeight="1" outlineLevel="1" x14ac:dyDescent="0.2">
      <c r="A9" s="375" t="s">
        <v>656</v>
      </c>
      <c r="B9" s="350" t="s">
        <v>644</v>
      </c>
      <c r="C9" s="351" t="e">
        <f>'Затраты подрядчика 2 кв '!#REF!</f>
        <v>#REF!</v>
      </c>
      <c r="D9" s="351" t="e">
        <f>C9*0.2</f>
        <v>#REF!</v>
      </c>
      <c r="E9" s="351" t="e">
        <f>C9+D9</f>
        <v>#REF!</v>
      </c>
      <c r="F9" s="289"/>
      <c r="G9" s="289"/>
      <c r="H9" s="289"/>
    </row>
    <row r="10" spans="1:8" ht="34.5" customHeight="1" outlineLevel="1" x14ac:dyDescent="0.2">
      <c r="A10" s="375" t="s">
        <v>657</v>
      </c>
      <c r="B10" s="363" t="s">
        <v>546</v>
      </c>
      <c r="C10" s="351" t="e">
        <f>C9*0.02</f>
        <v>#REF!</v>
      </c>
      <c r="D10" s="351" t="e">
        <f>C10*0.2</f>
        <v>#REF!</v>
      </c>
      <c r="E10" s="351" t="e">
        <f>C10+D10</f>
        <v>#REF!</v>
      </c>
      <c r="F10" s="289"/>
      <c r="G10" s="289"/>
      <c r="H10" s="289"/>
    </row>
    <row r="11" spans="1:8" ht="34.5" customHeight="1" x14ac:dyDescent="0.2">
      <c r="A11" s="377" t="s">
        <v>613</v>
      </c>
      <c r="B11" s="374" t="s">
        <v>658</v>
      </c>
      <c r="C11" s="376" t="e">
        <f>C12+C18+C26+C27+C29+C30+C49+C50+C64+C69+C70+C93+C94+C106+C110+C113+C122+C123+C126+C135+C147+C191+C205+C210+C213+C217+C220+C222+C224+C225+C226+C229+C230+C231+C233</f>
        <v>#REF!</v>
      </c>
      <c r="D11" s="376" t="e">
        <f>D12+D18+D26+D27+D29+D30+D49+D50+D64+D69+D70+D93+D94+D106+D110+D113+D122+D123+D126+D135+D147+D191+D205+D210+D213+D217+D220+D222+D224+D225+D226+D229+D230+D231+D233</f>
        <v>#REF!</v>
      </c>
      <c r="E11" s="376" t="e">
        <f>E12+E18+E26+E27+E29+E30+E49+E50+E64+E69+E70+E93+E94+E106+E110+E113+E122+E123+E126+E135+E147+E191+E205+E210+E213+E217+E220+E222+E224+E225+E226+E229+E230+E231+E233</f>
        <v>#REF!</v>
      </c>
      <c r="F11" s="289"/>
      <c r="G11" s="289"/>
      <c r="H11" s="289"/>
    </row>
    <row r="12" spans="1:8" ht="34.5" customHeight="1" outlineLevel="1" x14ac:dyDescent="0.2">
      <c r="A12" s="375" t="s">
        <v>614</v>
      </c>
      <c r="B12" s="350" t="s">
        <v>637</v>
      </c>
      <c r="C12" s="351" t="e">
        <f>C13+C14+C15</f>
        <v>#REF!</v>
      </c>
      <c r="D12" s="351" t="e">
        <f>C12*0.2</f>
        <v>#REF!</v>
      </c>
      <c r="E12" s="351" t="e">
        <f>C12+D12</f>
        <v>#REF!</v>
      </c>
      <c r="F12" s="289"/>
      <c r="G12" s="289"/>
      <c r="H12" s="289"/>
    </row>
    <row r="13" spans="1:8" ht="19.5" customHeight="1" outlineLevel="1" x14ac:dyDescent="0.2">
      <c r="A13" s="352" t="s">
        <v>651</v>
      </c>
      <c r="B13" s="357" t="s">
        <v>204</v>
      </c>
      <c r="C13" s="353" t="e">
        <f>'Затраты подрядчика 2 кв '!#REF!</f>
        <v>#REF!</v>
      </c>
      <c r="D13" s="353" t="e">
        <f>C13*0.2</f>
        <v>#REF!</v>
      </c>
      <c r="E13" s="353" t="e">
        <f>C13+D13</f>
        <v>#REF!</v>
      </c>
      <c r="F13" s="289"/>
      <c r="G13" s="289"/>
      <c r="H13" s="289"/>
    </row>
    <row r="14" spans="1:8" ht="19.5" customHeight="1" outlineLevel="1" x14ac:dyDescent="0.2">
      <c r="A14" s="352" t="s">
        <v>681</v>
      </c>
      <c r="B14" s="371" t="s">
        <v>229</v>
      </c>
      <c r="C14" s="353" t="e">
        <f>'Затраты подрядчика 2 кв '!#REF!</f>
        <v>#REF!</v>
      </c>
      <c r="D14" s="353" t="e">
        <f>C14*0.2</f>
        <v>#REF!</v>
      </c>
      <c r="E14" s="353" t="e">
        <f>C14+D14</f>
        <v>#REF!</v>
      </c>
      <c r="F14" s="289"/>
      <c r="G14" s="289"/>
      <c r="H14" s="289"/>
    </row>
    <row r="15" spans="1:8" ht="15.75" customHeight="1" outlineLevel="1" x14ac:dyDescent="0.2">
      <c r="A15" s="352" t="s">
        <v>682</v>
      </c>
      <c r="B15" s="371" t="s">
        <v>231</v>
      </c>
      <c r="C15" s="353" t="e">
        <f>'Затраты подрядчика 2 кв '!#REF!</f>
        <v>#REF!</v>
      </c>
      <c r="D15" s="353" t="e">
        <f>C15*0.2</f>
        <v>#REF!</v>
      </c>
      <c r="E15" s="353" t="e">
        <f>C15+D15</f>
        <v>#REF!</v>
      </c>
      <c r="F15" s="289"/>
      <c r="G15" s="289"/>
      <c r="H15" s="289"/>
    </row>
    <row r="16" spans="1:8" ht="15.75" outlineLevel="1" x14ac:dyDescent="0.2">
      <c r="A16" s="375"/>
      <c r="B16" s="354" t="s">
        <v>518</v>
      </c>
      <c r="C16" s="349"/>
      <c r="D16" s="349"/>
      <c r="E16" s="349"/>
      <c r="F16" s="289"/>
      <c r="G16" s="289"/>
      <c r="H16" s="289"/>
    </row>
    <row r="17" spans="1:8" ht="15.75" outlineLevel="1" x14ac:dyDescent="0.2">
      <c r="A17" s="375"/>
      <c r="B17" s="354" t="s">
        <v>21</v>
      </c>
      <c r="C17" s="349"/>
      <c r="D17" s="349"/>
      <c r="E17" s="349"/>
      <c r="F17" s="289"/>
      <c r="G17" s="289"/>
      <c r="H17" s="289"/>
    </row>
    <row r="18" spans="1:8" ht="15.75" outlineLevel="1" x14ac:dyDescent="0.2">
      <c r="A18" s="375" t="s">
        <v>615</v>
      </c>
      <c r="B18" s="355" t="s">
        <v>638</v>
      </c>
      <c r="C18" s="351" t="e">
        <f>C19+C20+C21+C22+C23+C24+C25</f>
        <v>#REF!</v>
      </c>
      <c r="D18" s="351" t="e">
        <f>D19+D20+D21+D22+D23+D24+D25</f>
        <v>#REF!</v>
      </c>
      <c r="E18" s="351" t="e">
        <f t="shared" ref="E18:E27" si="0">C18+D18</f>
        <v>#REF!</v>
      </c>
      <c r="F18" s="289"/>
      <c r="G18" s="289"/>
      <c r="H18" s="289"/>
    </row>
    <row r="19" spans="1:8" ht="15.75" outlineLevel="1" x14ac:dyDescent="0.2">
      <c r="A19" s="352" t="s">
        <v>659</v>
      </c>
      <c r="B19" s="357" t="s">
        <v>552</v>
      </c>
      <c r="C19" s="353" t="e">
        <f>'Затраты подрядчика 2 кв '!#REF!</f>
        <v>#REF!</v>
      </c>
      <c r="D19" s="353" t="e">
        <f t="shared" ref="D19:D25" si="1">C19*0.2</f>
        <v>#REF!</v>
      </c>
      <c r="E19" s="353" t="e">
        <f t="shared" ref="E19:E25" si="2">C19+D19</f>
        <v>#REF!</v>
      </c>
      <c r="F19" s="289"/>
      <c r="G19" s="289"/>
      <c r="H19" s="289"/>
    </row>
    <row r="20" spans="1:8" ht="15.75" outlineLevel="1" x14ac:dyDescent="0.2">
      <c r="A20" s="352" t="s">
        <v>660</v>
      </c>
      <c r="B20" s="357" t="s">
        <v>553</v>
      </c>
      <c r="C20" s="353" t="e">
        <f>'Затраты подрядчика 2 кв '!#REF!</f>
        <v>#REF!</v>
      </c>
      <c r="D20" s="353" t="e">
        <f t="shared" si="1"/>
        <v>#REF!</v>
      </c>
      <c r="E20" s="353" t="e">
        <f t="shared" si="2"/>
        <v>#REF!</v>
      </c>
      <c r="F20" s="289"/>
      <c r="G20" s="289"/>
      <c r="H20" s="289"/>
    </row>
    <row r="21" spans="1:8" ht="15.75" outlineLevel="1" x14ac:dyDescent="0.2">
      <c r="A21" s="352" t="s">
        <v>661</v>
      </c>
      <c r="B21" s="357" t="s">
        <v>421</v>
      </c>
      <c r="C21" s="353" t="e">
        <f>'Затраты подрядчика 2 кв '!#REF!</f>
        <v>#REF!</v>
      </c>
      <c r="D21" s="353" t="e">
        <f t="shared" si="1"/>
        <v>#REF!</v>
      </c>
      <c r="E21" s="353" t="e">
        <f t="shared" si="2"/>
        <v>#REF!</v>
      </c>
      <c r="F21" s="289"/>
      <c r="G21" s="289"/>
      <c r="H21" s="289"/>
    </row>
    <row r="22" spans="1:8" ht="15.75" outlineLevel="1" x14ac:dyDescent="0.2">
      <c r="A22" s="352" t="s">
        <v>662</v>
      </c>
      <c r="B22" s="357" t="s">
        <v>422</v>
      </c>
      <c r="C22" s="353" t="e">
        <f>'Затраты подрядчика 2 кв '!#REF!</f>
        <v>#REF!</v>
      </c>
      <c r="D22" s="353" t="e">
        <f t="shared" si="1"/>
        <v>#REF!</v>
      </c>
      <c r="E22" s="353" t="e">
        <f t="shared" si="2"/>
        <v>#REF!</v>
      </c>
      <c r="F22" s="289"/>
      <c r="G22" s="289"/>
      <c r="H22" s="289"/>
    </row>
    <row r="23" spans="1:8" ht="15.75" outlineLevel="1" x14ac:dyDescent="0.2">
      <c r="A23" s="352" t="s">
        <v>663</v>
      </c>
      <c r="B23" s="357" t="s">
        <v>423</v>
      </c>
      <c r="C23" s="353" t="e">
        <f>'Затраты подрядчика 2 кв '!#REF!</f>
        <v>#REF!</v>
      </c>
      <c r="D23" s="353" t="e">
        <f t="shared" si="1"/>
        <v>#REF!</v>
      </c>
      <c r="E23" s="353" t="e">
        <f t="shared" si="2"/>
        <v>#REF!</v>
      </c>
      <c r="F23" s="289"/>
      <c r="G23" s="289"/>
      <c r="H23" s="289"/>
    </row>
    <row r="24" spans="1:8" ht="15.75" outlineLevel="1" x14ac:dyDescent="0.2">
      <c r="A24" s="352" t="s">
        <v>664</v>
      </c>
      <c r="B24" s="357" t="s">
        <v>424</v>
      </c>
      <c r="C24" s="353" t="e">
        <f>'Затраты подрядчика 2 кв '!#REF!</f>
        <v>#REF!</v>
      </c>
      <c r="D24" s="353" t="e">
        <f t="shared" si="1"/>
        <v>#REF!</v>
      </c>
      <c r="E24" s="353" t="e">
        <f t="shared" si="2"/>
        <v>#REF!</v>
      </c>
      <c r="F24" s="289"/>
      <c r="G24" s="289"/>
      <c r="H24" s="289"/>
    </row>
    <row r="25" spans="1:8" ht="15.75" outlineLevel="1" x14ac:dyDescent="0.2">
      <c r="A25" s="352" t="s">
        <v>665</v>
      </c>
      <c r="B25" s="357" t="s">
        <v>425</v>
      </c>
      <c r="C25" s="353" t="e">
        <f>'Затраты подрядчика 2 кв '!#REF!</f>
        <v>#REF!</v>
      </c>
      <c r="D25" s="353" t="e">
        <f t="shared" si="1"/>
        <v>#REF!</v>
      </c>
      <c r="E25" s="353" t="e">
        <f t="shared" si="2"/>
        <v>#REF!</v>
      </c>
      <c r="F25" s="289"/>
      <c r="G25" s="289"/>
      <c r="H25" s="289"/>
    </row>
    <row r="26" spans="1:8" ht="31.5" outlineLevel="1" x14ac:dyDescent="0.2">
      <c r="A26" s="375" t="s">
        <v>616</v>
      </c>
      <c r="B26" s="355" t="s">
        <v>528</v>
      </c>
      <c r="C26" s="351" t="e">
        <f>'Затраты подрядчика 2 кв '!#REF!</f>
        <v>#REF!</v>
      </c>
      <c r="D26" s="351" t="e">
        <f t="shared" ref="D26:D27" si="3">C26*0.2</f>
        <v>#REF!</v>
      </c>
      <c r="E26" s="351" t="e">
        <f t="shared" si="0"/>
        <v>#REF!</v>
      </c>
      <c r="F26" s="289"/>
      <c r="G26" s="289"/>
      <c r="H26" s="289"/>
    </row>
    <row r="27" spans="1:8" ht="31.5" outlineLevel="1" x14ac:dyDescent="0.2">
      <c r="A27" s="375" t="s">
        <v>666</v>
      </c>
      <c r="B27" s="356" t="s">
        <v>529</v>
      </c>
      <c r="C27" s="351" t="e">
        <f>'Затраты подрядчика 2 кв '!#REF!</f>
        <v>#REF!</v>
      </c>
      <c r="D27" s="351" t="e">
        <f t="shared" si="3"/>
        <v>#REF!</v>
      </c>
      <c r="E27" s="351" t="e">
        <f t="shared" si="0"/>
        <v>#REF!</v>
      </c>
      <c r="F27" s="289"/>
      <c r="G27" s="289"/>
      <c r="H27" s="289"/>
    </row>
    <row r="28" spans="1:8" ht="15.75" outlineLevel="1" x14ac:dyDescent="0.2">
      <c r="A28" s="375"/>
      <c r="B28" s="355" t="s">
        <v>653</v>
      </c>
      <c r="C28" s="349"/>
      <c r="D28" s="349"/>
      <c r="E28" s="349"/>
      <c r="F28" s="290"/>
      <c r="G28" s="289"/>
      <c r="H28" s="289"/>
    </row>
    <row r="29" spans="1:8" ht="15.75" outlineLevel="1" x14ac:dyDescent="0.2">
      <c r="A29" s="375" t="s">
        <v>667</v>
      </c>
      <c r="B29" s="355" t="s">
        <v>530</v>
      </c>
      <c r="C29" s="351" t="e">
        <f>'Затраты подрядчика 2 кв '!#REF!</f>
        <v>#REF!</v>
      </c>
      <c r="D29" s="351" t="e">
        <f t="shared" ref="D29:D63" si="4">C29*0.2</f>
        <v>#REF!</v>
      </c>
      <c r="E29" s="351" t="e">
        <f t="shared" ref="E29:E67" si="5">C29+D29</f>
        <v>#REF!</v>
      </c>
      <c r="F29" s="289"/>
      <c r="G29" s="289"/>
      <c r="H29" s="289"/>
    </row>
    <row r="30" spans="1:8" ht="15.75" outlineLevel="1" x14ac:dyDescent="0.2">
      <c r="A30" s="375" t="s">
        <v>668</v>
      </c>
      <c r="B30" s="355" t="s">
        <v>531</v>
      </c>
      <c r="C30" s="351" t="e">
        <f>C31+C32+C33+C34+C35+C36+C37+C38+C39+C40+C41+C42+C43+C44+C45+C46+C47+C48</f>
        <v>#REF!</v>
      </c>
      <c r="D30" s="351" t="e">
        <f>D31+D32+D33+D34+D35+D36+D37+D38+D39+D40+D41+D42+D43+D44+D45+D46+D47+D48</f>
        <v>#REF!</v>
      </c>
      <c r="E30" s="351" t="e">
        <f t="shared" si="5"/>
        <v>#REF!</v>
      </c>
      <c r="F30" s="291"/>
      <c r="G30" s="289"/>
      <c r="H30" s="289"/>
    </row>
    <row r="31" spans="1:8" ht="15.75" outlineLevel="1" x14ac:dyDescent="0.2">
      <c r="A31" s="352" t="s">
        <v>683</v>
      </c>
      <c r="B31" s="357" t="s">
        <v>391</v>
      </c>
      <c r="C31" s="353" t="e">
        <f>'Затраты подрядчика 2 кв '!#REF!</f>
        <v>#REF!</v>
      </c>
      <c r="D31" s="353" t="e">
        <f>C31*0.2</f>
        <v>#REF!</v>
      </c>
      <c r="E31" s="353" t="e">
        <f>C31+D31</f>
        <v>#REF!</v>
      </c>
      <c r="F31" s="291"/>
      <c r="G31" s="289"/>
      <c r="H31" s="289"/>
    </row>
    <row r="32" spans="1:8" ht="15.75" outlineLevel="1" x14ac:dyDescent="0.2">
      <c r="A32" s="352" t="s">
        <v>684</v>
      </c>
      <c r="B32" s="357" t="s">
        <v>392</v>
      </c>
      <c r="C32" s="353" t="e">
        <f>'Затраты подрядчика 2 кв '!#REF!</f>
        <v>#REF!</v>
      </c>
      <c r="D32" s="353" t="e">
        <f>C32*0.2</f>
        <v>#REF!</v>
      </c>
      <c r="E32" s="353" t="e">
        <f>C32+D32</f>
        <v>#REF!</v>
      </c>
      <c r="F32" s="291"/>
      <c r="G32" s="289"/>
      <c r="H32" s="289"/>
    </row>
    <row r="33" spans="1:8" ht="15.75" outlineLevel="1" x14ac:dyDescent="0.2">
      <c r="A33" s="352" t="s">
        <v>685</v>
      </c>
      <c r="B33" s="357" t="s">
        <v>393</v>
      </c>
      <c r="C33" s="353" t="e">
        <f>'Затраты подрядчика 2 кв '!#REF!</f>
        <v>#REF!</v>
      </c>
      <c r="D33" s="353" t="e">
        <f t="shared" ref="D33:D48" si="6">C33*0.2</f>
        <v>#REF!</v>
      </c>
      <c r="E33" s="353" t="e">
        <f t="shared" ref="E33:E48" si="7">C33+D33</f>
        <v>#REF!</v>
      </c>
      <c r="F33" s="291"/>
      <c r="G33" s="289"/>
      <c r="H33" s="289"/>
    </row>
    <row r="34" spans="1:8" ht="15.75" outlineLevel="1" x14ac:dyDescent="0.2">
      <c r="A34" s="352" t="s">
        <v>686</v>
      </c>
      <c r="B34" s="357" t="s">
        <v>394</v>
      </c>
      <c r="C34" s="353" t="e">
        <f>'Затраты подрядчика 2 кв '!#REF!</f>
        <v>#REF!</v>
      </c>
      <c r="D34" s="353" t="e">
        <f t="shared" si="6"/>
        <v>#REF!</v>
      </c>
      <c r="E34" s="353" t="e">
        <f t="shared" si="7"/>
        <v>#REF!</v>
      </c>
      <c r="F34" s="291"/>
      <c r="G34" s="289"/>
      <c r="H34" s="289"/>
    </row>
    <row r="35" spans="1:8" ht="15.75" outlineLevel="1" x14ac:dyDescent="0.2">
      <c r="A35" s="352" t="s">
        <v>687</v>
      </c>
      <c r="B35" s="357" t="s">
        <v>395</v>
      </c>
      <c r="C35" s="353" t="e">
        <f>'Затраты подрядчика 2 кв '!#REF!</f>
        <v>#REF!</v>
      </c>
      <c r="D35" s="353" t="e">
        <f t="shared" si="6"/>
        <v>#REF!</v>
      </c>
      <c r="E35" s="353" t="e">
        <f t="shared" si="7"/>
        <v>#REF!</v>
      </c>
      <c r="F35" s="291"/>
      <c r="G35" s="289"/>
      <c r="H35" s="289"/>
    </row>
    <row r="36" spans="1:8" ht="15.75" outlineLevel="1" x14ac:dyDescent="0.2">
      <c r="A36" s="352" t="s">
        <v>688</v>
      </c>
      <c r="B36" s="357" t="s">
        <v>396</v>
      </c>
      <c r="C36" s="353" t="e">
        <f>'Затраты подрядчика 2 кв '!#REF!</f>
        <v>#REF!</v>
      </c>
      <c r="D36" s="353" t="e">
        <f t="shared" si="6"/>
        <v>#REF!</v>
      </c>
      <c r="E36" s="353" t="e">
        <f t="shared" si="7"/>
        <v>#REF!</v>
      </c>
      <c r="F36" s="291"/>
      <c r="G36" s="289"/>
      <c r="H36" s="289"/>
    </row>
    <row r="37" spans="1:8" ht="15.75" outlineLevel="1" x14ac:dyDescent="0.2">
      <c r="A37" s="352" t="s">
        <v>689</v>
      </c>
      <c r="B37" s="357" t="s">
        <v>397</v>
      </c>
      <c r="C37" s="353" t="e">
        <f>'Затраты подрядчика 2 кв '!#REF!</f>
        <v>#REF!</v>
      </c>
      <c r="D37" s="353" t="e">
        <f t="shared" si="6"/>
        <v>#REF!</v>
      </c>
      <c r="E37" s="353" t="e">
        <f t="shared" si="7"/>
        <v>#REF!</v>
      </c>
      <c r="F37" s="291"/>
      <c r="G37" s="289"/>
      <c r="H37" s="289"/>
    </row>
    <row r="38" spans="1:8" ht="15.75" outlineLevel="1" x14ac:dyDescent="0.2">
      <c r="A38" s="352" t="s">
        <v>690</v>
      </c>
      <c r="B38" s="357" t="s">
        <v>398</v>
      </c>
      <c r="C38" s="353" t="e">
        <f>'Затраты подрядчика 2 кв '!#REF!</f>
        <v>#REF!</v>
      </c>
      <c r="D38" s="353" t="e">
        <f t="shared" si="6"/>
        <v>#REF!</v>
      </c>
      <c r="E38" s="353" t="e">
        <f t="shared" si="7"/>
        <v>#REF!</v>
      </c>
      <c r="F38" s="291"/>
      <c r="G38" s="289"/>
      <c r="H38" s="289"/>
    </row>
    <row r="39" spans="1:8" ht="15.75" outlineLevel="1" x14ac:dyDescent="0.2">
      <c r="A39" s="352" t="s">
        <v>691</v>
      </c>
      <c r="B39" s="357" t="s">
        <v>399</v>
      </c>
      <c r="C39" s="353" t="e">
        <f>'Затраты подрядчика 2 кв '!#REF!</f>
        <v>#REF!</v>
      </c>
      <c r="D39" s="353" t="e">
        <f t="shared" si="6"/>
        <v>#REF!</v>
      </c>
      <c r="E39" s="353" t="e">
        <f t="shared" si="7"/>
        <v>#REF!</v>
      </c>
      <c r="F39" s="291"/>
      <c r="G39" s="289"/>
      <c r="H39" s="289"/>
    </row>
    <row r="40" spans="1:8" ht="15.75" outlineLevel="1" x14ac:dyDescent="0.2">
      <c r="A40" s="352" t="s">
        <v>692</v>
      </c>
      <c r="B40" s="357" t="s">
        <v>400</v>
      </c>
      <c r="C40" s="353" t="e">
        <f>'Затраты подрядчика 2 кв '!#REF!</f>
        <v>#REF!</v>
      </c>
      <c r="D40" s="353" t="e">
        <f t="shared" si="6"/>
        <v>#REF!</v>
      </c>
      <c r="E40" s="353" t="e">
        <f t="shared" si="7"/>
        <v>#REF!</v>
      </c>
      <c r="F40" s="291"/>
      <c r="G40" s="289"/>
      <c r="H40" s="289"/>
    </row>
    <row r="41" spans="1:8" ht="15.75" outlineLevel="1" x14ac:dyDescent="0.2">
      <c r="A41" s="352" t="s">
        <v>693</v>
      </c>
      <c r="B41" s="357" t="s">
        <v>401</v>
      </c>
      <c r="C41" s="353" t="e">
        <f>'Затраты подрядчика 2 кв '!#REF!</f>
        <v>#REF!</v>
      </c>
      <c r="D41" s="353" t="e">
        <f t="shared" si="6"/>
        <v>#REF!</v>
      </c>
      <c r="E41" s="353" t="e">
        <f t="shared" si="7"/>
        <v>#REF!</v>
      </c>
      <c r="F41" s="291"/>
      <c r="G41" s="289"/>
      <c r="H41" s="289"/>
    </row>
    <row r="42" spans="1:8" ht="15.75" outlineLevel="1" x14ac:dyDescent="0.2">
      <c r="A42" s="352" t="s">
        <v>694</v>
      </c>
      <c r="B42" s="357" t="s">
        <v>402</v>
      </c>
      <c r="C42" s="353" t="e">
        <f>'Затраты подрядчика 2 кв '!#REF!</f>
        <v>#REF!</v>
      </c>
      <c r="D42" s="353" t="e">
        <f t="shared" si="6"/>
        <v>#REF!</v>
      </c>
      <c r="E42" s="353" t="e">
        <f t="shared" si="7"/>
        <v>#REF!</v>
      </c>
      <c r="F42" s="291"/>
      <c r="G42" s="289"/>
      <c r="H42" s="289"/>
    </row>
    <row r="43" spans="1:8" ht="15.75" outlineLevel="1" x14ac:dyDescent="0.2">
      <c r="A43" s="352" t="s">
        <v>695</v>
      </c>
      <c r="B43" s="357" t="s">
        <v>403</v>
      </c>
      <c r="C43" s="353" t="e">
        <f>'Затраты подрядчика 2 кв '!#REF!</f>
        <v>#REF!</v>
      </c>
      <c r="D43" s="353" t="e">
        <f t="shared" si="6"/>
        <v>#REF!</v>
      </c>
      <c r="E43" s="353" t="e">
        <f t="shared" si="7"/>
        <v>#REF!</v>
      </c>
      <c r="F43" s="291"/>
      <c r="G43" s="289"/>
      <c r="H43" s="289"/>
    </row>
    <row r="44" spans="1:8" ht="15.75" outlineLevel="1" x14ac:dyDescent="0.2">
      <c r="A44" s="352" t="s">
        <v>696</v>
      </c>
      <c r="B44" s="357" t="s">
        <v>404</v>
      </c>
      <c r="C44" s="353" t="e">
        <f>'Затраты подрядчика 2 кв '!#REF!</f>
        <v>#REF!</v>
      </c>
      <c r="D44" s="353" t="e">
        <f t="shared" si="6"/>
        <v>#REF!</v>
      </c>
      <c r="E44" s="353" t="e">
        <f t="shared" si="7"/>
        <v>#REF!</v>
      </c>
      <c r="F44" s="291"/>
      <c r="G44" s="289"/>
      <c r="H44" s="289"/>
    </row>
    <row r="45" spans="1:8" ht="15.75" outlineLevel="1" x14ac:dyDescent="0.2">
      <c r="A45" s="352" t="s">
        <v>697</v>
      </c>
      <c r="B45" s="357" t="s">
        <v>405</v>
      </c>
      <c r="C45" s="353" t="e">
        <f>'Затраты подрядчика 2 кв '!#REF!</f>
        <v>#REF!</v>
      </c>
      <c r="D45" s="353" t="e">
        <f t="shared" si="6"/>
        <v>#REF!</v>
      </c>
      <c r="E45" s="353" t="e">
        <f t="shared" si="7"/>
        <v>#REF!</v>
      </c>
      <c r="F45" s="291"/>
      <c r="G45" s="289"/>
      <c r="H45" s="289"/>
    </row>
    <row r="46" spans="1:8" ht="15.75" outlineLevel="1" x14ac:dyDescent="0.2">
      <c r="A46" s="352" t="s">
        <v>698</v>
      </c>
      <c r="B46" s="357" t="s">
        <v>407</v>
      </c>
      <c r="C46" s="353" t="e">
        <f>'Затраты подрядчика 2 кв '!#REF!</f>
        <v>#REF!</v>
      </c>
      <c r="D46" s="353" t="e">
        <f t="shared" si="6"/>
        <v>#REF!</v>
      </c>
      <c r="E46" s="353" t="e">
        <f t="shared" si="7"/>
        <v>#REF!</v>
      </c>
      <c r="F46" s="291"/>
      <c r="G46" s="289"/>
      <c r="H46" s="289"/>
    </row>
    <row r="47" spans="1:8" ht="15.75" outlineLevel="1" x14ac:dyDescent="0.2">
      <c r="A47" s="352" t="s">
        <v>699</v>
      </c>
      <c r="B47" s="357" t="s">
        <v>409</v>
      </c>
      <c r="C47" s="353" t="e">
        <f>'Затраты подрядчика 2 кв '!#REF!</f>
        <v>#REF!</v>
      </c>
      <c r="D47" s="353" t="e">
        <f t="shared" si="6"/>
        <v>#REF!</v>
      </c>
      <c r="E47" s="353" t="e">
        <f t="shared" si="7"/>
        <v>#REF!</v>
      </c>
      <c r="F47" s="291"/>
      <c r="G47" s="289"/>
      <c r="H47" s="289"/>
    </row>
    <row r="48" spans="1:8" ht="15.75" outlineLevel="1" x14ac:dyDescent="0.2">
      <c r="A48" s="352" t="s">
        <v>700</v>
      </c>
      <c r="B48" s="357" t="s">
        <v>410</v>
      </c>
      <c r="C48" s="353" t="e">
        <f>'Затраты подрядчика 2 кв '!#REF!</f>
        <v>#REF!</v>
      </c>
      <c r="D48" s="353" t="e">
        <f t="shared" si="6"/>
        <v>#REF!</v>
      </c>
      <c r="E48" s="353" t="e">
        <f t="shared" si="7"/>
        <v>#REF!</v>
      </c>
      <c r="F48" s="291"/>
      <c r="G48" s="289"/>
      <c r="H48" s="289"/>
    </row>
    <row r="49" spans="1:8" ht="15.75" outlineLevel="1" x14ac:dyDescent="0.2">
      <c r="A49" s="375" t="s">
        <v>669</v>
      </c>
      <c r="B49" s="355" t="s">
        <v>521</v>
      </c>
      <c r="C49" s="351" t="e">
        <f>'Затраты подрядчика 2 кв '!#REF!</f>
        <v>#REF!</v>
      </c>
      <c r="D49" s="351" t="e">
        <f t="shared" si="4"/>
        <v>#REF!</v>
      </c>
      <c r="E49" s="351" t="e">
        <f t="shared" si="5"/>
        <v>#REF!</v>
      </c>
      <c r="F49" s="289"/>
      <c r="G49" s="289"/>
      <c r="H49" s="289"/>
    </row>
    <row r="50" spans="1:8" ht="15.75" outlineLevel="1" x14ac:dyDescent="0.2">
      <c r="A50" s="375" t="s">
        <v>670</v>
      </c>
      <c r="B50" s="355" t="s">
        <v>532</v>
      </c>
      <c r="C50" s="351" t="e">
        <f>C51+C52+C53+C54+C55+C56+C57+C58+C59+C60+C61+C62+C63</f>
        <v>#REF!</v>
      </c>
      <c r="D50" s="351" t="e">
        <f>D51+D52+D53+D54+D55+D56+D57+D58+D59+D60+D61+D62+D63</f>
        <v>#REF!</v>
      </c>
      <c r="E50" s="351" t="e">
        <f t="shared" si="5"/>
        <v>#REF!</v>
      </c>
      <c r="F50" s="289"/>
      <c r="G50" s="289"/>
      <c r="H50" s="289"/>
    </row>
    <row r="51" spans="1:8" ht="15.75" outlineLevel="1" x14ac:dyDescent="0.2">
      <c r="A51" s="352" t="s">
        <v>671</v>
      </c>
      <c r="B51" s="357" t="s">
        <v>239</v>
      </c>
      <c r="C51" s="353" t="e">
        <f>'Затраты подрядчика 2 кв '!#REF!</f>
        <v>#REF!</v>
      </c>
      <c r="D51" s="353" t="e">
        <f t="shared" si="4"/>
        <v>#REF!</v>
      </c>
      <c r="E51" s="353" t="e">
        <f t="shared" si="5"/>
        <v>#REF!</v>
      </c>
      <c r="F51" s="289"/>
      <c r="G51" s="289"/>
      <c r="H51" s="289"/>
    </row>
    <row r="52" spans="1:8" ht="15.75" outlineLevel="1" x14ac:dyDescent="0.2">
      <c r="A52" s="352" t="s">
        <v>672</v>
      </c>
      <c r="B52" s="357" t="s">
        <v>241</v>
      </c>
      <c r="C52" s="353" t="e">
        <f>'Затраты подрядчика 2 кв '!#REF!</f>
        <v>#REF!</v>
      </c>
      <c r="D52" s="353" t="e">
        <f t="shared" si="4"/>
        <v>#REF!</v>
      </c>
      <c r="E52" s="353" t="e">
        <f t="shared" si="5"/>
        <v>#REF!</v>
      </c>
      <c r="F52" s="289"/>
      <c r="G52" s="289"/>
      <c r="H52" s="289"/>
    </row>
    <row r="53" spans="1:8" ht="31.5" outlineLevel="1" x14ac:dyDescent="0.2">
      <c r="A53" s="352" t="s">
        <v>673</v>
      </c>
      <c r="B53" s="357" t="s">
        <v>243</v>
      </c>
      <c r="C53" s="353" t="e">
        <f>'Затраты подрядчика 2 кв '!#REF!</f>
        <v>#REF!</v>
      </c>
      <c r="D53" s="353" t="e">
        <f t="shared" si="4"/>
        <v>#REF!</v>
      </c>
      <c r="E53" s="353" t="e">
        <f t="shared" si="5"/>
        <v>#REF!</v>
      </c>
      <c r="F53" s="289"/>
      <c r="G53" s="289"/>
      <c r="H53" s="289"/>
    </row>
    <row r="54" spans="1:8" ht="15.75" outlineLevel="1" x14ac:dyDescent="0.2">
      <c r="A54" s="352" t="s">
        <v>701</v>
      </c>
      <c r="B54" s="357" t="s">
        <v>245</v>
      </c>
      <c r="C54" s="353" t="e">
        <f>'Затраты подрядчика 2 кв '!#REF!</f>
        <v>#REF!</v>
      </c>
      <c r="D54" s="353" t="e">
        <f t="shared" si="4"/>
        <v>#REF!</v>
      </c>
      <c r="E54" s="353" t="e">
        <f t="shared" si="5"/>
        <v>#REF!</v>
      </c>
      <c r="F54" s="289"/>
      <c r="G54" s="289"/>
      <c r="H54" s="289"/>
    </row>
    <row r="55" spans="1:8" ht="15.75" outlineLevel="1" x14ac:dyDescent="0.2">
      <c r="A55" s="352" t="s">
        <v>702</v>
      </c>
      <c r="B55" s="357" t="s">
        <v>247</v>
      </c>
      <c r="C55" s="353" t="e">
        <f>'Затраты подрядчика 2 кв '!#REF!</f>
        <v>#REF!</v>
      </c>
      <c r="D55" s="353" t="e">
        <f t="shared" si="4"/>
        <v>#REF!</v>
      </c>
      <c r="E55" s="353" t="e">
        <f t="shared" si="5"/>
        <v>#REF!</v>
      </c>
      <c r="F55" s="289"/>
      <c r="G55" s="289"/>
      <c r="H55" s="289"/>
    </row>
    <row r="56" spans="1:8" ht="15.75" outlineLevel="1" x14ac:dyDescent="0.2">
      <c r="A56" s="352" t="s">
        <v>703</v>
      </c>
      <c r="B56" s="357" t="s">
        <v>249</v>
      </c>
      <c r="C56" s="353" t="e">
        <f>'Затраты подрядчика 2 кв '!#REF!</f>
        <v>#REF!</v>
      </c>
      <c r="D56" s="353" t="e">
        <f t="shared" si="4"/>
        <v>#REF!</v>
      </c>
      <c r="E56" s="353" t="e">
        <f t="shared" si="5"/>
        <v>#REF!</v>
      </c>
      <c r="F56" s="289"/>
      <c r="G56" s="289"/>
      <c r="H56" s="289"/>
    </row>
    <row r="57" spans="1:8" ht="15.75" outlineLevel="1" x14ac:dyDescent="0.2">
      <c r="A57" s="352" t="s">
        <v>704</v>
      </c>
      <c r="B57" s="357" t="s">
        <v>251</v>
      </c>
      <c r="C57" s="353" t="e">
        <f>'Затраты подрядчика 2 кв '!#REF!</f>
        <v>#REF!</v>
      </c>
      <c r="D57" s="353" t="e">
        <f t="shared" si="4"/>
        <v>#REF!</v>
      </c>
      <c r="E57" s="353" t="e">
        <f t="shared" si="5"/>
        <v>#REF!</v>
      </c>
      <c r="F57" s="289"/>
      <c r="G57" s="289"/>
      <c r="H57" s="289"/>
    </row>
    <row r="58" spans="1:8" ht="15.75" outlineLevel="1" x14ac:dyDescent="0.2">
      <c r="A58" s="352" t="s">
        <v>705</v>
      </c>
      <c r="B58" s="357" t="s">
        <v>253</v>
      </c>
      <c r="C58" s="353" t="e">
        <f>'Затраты подрядчика 2 кв '!#REF!</f>
        <v>#REF!</v>
      </c>
      <c r="D58" s="353" t="e">
        <f t="shared" si="4"/>
        <v>#REF!</v>
      </c>
      <c r="E58" s="353" t="e">
        <f t="shared" si="5"/>
        <v>#REF!</v>
      </c>
      <c r="F58" s="289"/>
      <c r="G58" s="289"/>
      <c r="H58" s="289"/>
    </row>
    <row r="59" spans="1:8" ht="15.75" outlineLevel="1" x14ac:dyDescent="0.2">
      <c r="A59" s="352" t="s">
        <v>706</v>
      </c>
      <c r="B59" s="357" t="s">
        <v>255</v>
      </c>
      <c r="C59" s="353" t="e">
        <f>'Затраты подрядчика 2 кв '!#REF!</f>
        <v>#REF!</v>
      </c>
      <c r="D59" s="353" t="e">
        <f t="shared" si="4"/>
        <v>#REF!</v>
      </c>
      <c r="E59" s="353" t="e">
        <f t="shared" si="5"/>
        <v>#REF!</v>
      </c>
      <c r="F59" s="289"/>
      <c r="G59" s="289"/>
      <c r="H59" s="289"/>
    </row>
    <row r="60" spans="1:8" ht="15.75" outlineLevel="1" x14ac:dyDescent="0.2">
      <c r="A60" s="352" t="s">
        <v>707</v>
      </c>
      <c r="B60" s="357" t="s">
        <v>257</v>
      </c>
      <c r="C60" s="353" t="e">
        <f>'Затраты подрядчика 2 кв '!#REF!</f>
        <v>#REF!</v>
      </c>
      <c r="D60" s="353" t="e">
        <f t="shared" si="4"/>
        <v>#REF!</v>
      </c>
      <c r="E60" s="353" t="e">
        <f t="shared" si="5"/>
        <v>#REF!</v>
      </c>
      <c r="F60" s="289"/>
      <c r="G60" s="289"/>
      <c r="H60" s="289"/>
    </row>
    <row r="61" spans="1:8" ht="15.75" outlineLevel="1" x14ac:dyDescent="0.2">
      <c r="A61" s="352" t="s">
        <v>708</v>
      </c>
      <c r="B61" s="357" t="s">
        <v>259</v>
      </c>
      <c r="C61" s="353" t="e">
        <f>'Затраты подрядчика 2 кв '!#REF!</f>
        <v>#REF!</v>
      </c>
      <c r="D61" s="353" t="e">
        <f t="shared" si="4"/>
        <v>#REF!</v>
      </c>
      <c r="E61" s="353" t="e">
        <f t="shared" si="5"/>
        <v>#REF!</v>
      </c>
      <c r="F61" s="289"/>
      <c r="G61" s="289"/>
      <c r="H61" s="289"/>
    </row>
    <row r="62" spans="1:8" ht="31.5" outlineLevel="1" x14ac:dyDescent="0.2">
      <c r="A62" s="352" t="s">
        <v>709</v>
      </c>
      <c r="B62" s="357" t="s">
        <v>261</v>
      </c>
      <c r="C62" s="353" t="e">
        <f>'Затраты подрядчика 2 кв '!#REF!</f>
        <v>#REF!</v>
      </c>
      <c r="D62" s="353" t="e">
        <f t="shared" si="4"/>
        <v>#REF!</v>
      </c>
      <c r="E62" s="353" t="e">
        <f t="shared" si="5"/>
        <v>#REF!</v>
      </c>
      <c r="F62" s="289"/>
      <c r="G62" s="289"/>
      <c r="H62" s="289"/>
    </row>
    <row r="63" spans="1:8" ht="31.5" outlineLevel="1" x14ac:dyDescent="0.2">
      <c r="A63" s="352" t="s">
        <v>710</v>
      </c>
      <c r="B63" s="357" t="s">
        <v>263</v>
      </c>
      <c r="C63" s="353" t="e">
        <f>'Затраты подрядчика 2 кв '!#REF!</f>
        <v>#REF!</v>
      </c>
      <c r="D63" s="353" t="e">
        <f t="shared" si="4"/>
        <v>#REF!</v>
      </c>
      <c r="E63" s="353" t="e">
        <f t="shared" si="5"/>
        <v>#REF!</v>
      </c>
      <c r="F63" s="289"/>
      <c r="G63" s="289"/>
      <c r="H63" s="289"/>
    </row>
    <row r="64" spans="1:8" ht="15.75" outlineLevel="1" x14ac:dyDescent="0.2">
      <c r="A64" s="375" t="s">
        <v>674</v>
      </c>
      <c r="B64" s="355" t="s">
        <v>533</v>
      </c>
      <c r="C64" s="351" t="e">
        <f>C65+C66+C67</f>
        <v>#REF!</v>
      </c>
      <c r="D64" s="351" t="e">
        <f>D65+D66+D67</f>
        <v>#REF!</v>
      </c>
      <c r="E64" s="351" t="e">
        <f t="shared" si="5"/>
        <v>#REF!</v>
      </c>
      <c r="F64" s="289"/>
      <c r="G64" s="289"/>
      <c r="H64" s="289"/>
    </row>
    <row r="65" spans="1:8" ht="15.75" outlineLevel="1" x14ac:dyDescent="0.2">
      <c r="A65" s="352" t="s">
        <v>711</v>
      </c>
      <c r="B65" s="357" t="s">
        <v>411</v>
      </c>
      <c r="C65" s="353" t="e">
        <f>'Затраты подрядчика 2 кв '!#REF!</f>
        <v>#REF!</v>
      </c>
      <c r="D65" s="353" t="e">
        <f t="shared" ref="D65:D67" si="8">C65*0.2</f>
        <v>#REF!</v>
      </c>
      <c r="E65" s="353" t="e">
        <f t="shared" si="5"/>
        <v>#REF!</v>
      </c>
      <c r="F65" s="289"/>
      <c r="G65" s="289"/>
      <c r="H65" s="289"/>
    </row>
    <row r="66" spans="1:8" ht="15.75" outlineLevel="1" x14ac:dyDescent="0.2">
      <c r="A66" s="352" t="s">
        <v>712</v>
      </c>
      <c r="B66" s="357" t="s">
        <v>413</v>
      </c>
      <c r="C66" s="353" t="e">
        <f>'Затраты подрядчика 2 кв '!#REF!</f>
        <v>#REF!</v>
      </c>
      <c r="D66" s="353" t="e">
        <f t="shared" si="8"/>
        <v>#REF!</v>
      </c>
      <c r="E66" s="353" t="e">
        <f t="shared" si="5"/>
        <v>#REF!</v>
      </c>
      <c r="F66" s="289"/>
      <c r="G66" s="289"/>
      <c r="H66" s="289"/>
    </row>
    <row r="67" spans="1:8" ht="15.75" outlineLevel="1" x14ac:dyDescent="0.2">
      <c r="A67" s="352" t="s">
        <v>713</v>
      </c>
      <c r="B67" s="357" t="s">
        <v>412</v>
      </c>
      <c r="C67" s="353" t="e">
        <f>'Затраты подрядчика 2 кв '!#REF!</f>
        <v>#REF!</v>
      </c>
      <c r="D67" s="353" t="e">
        <f t="shared" si="8"/>
        <v>#REF!</v>
      </c>
      <c r="E67" s="353" t="e">
        <f t="shared" si="5"/>
        <v>#REF!</v>
      </c>
      <c r="F67" s="289"/>
      <c r="G67" s="289"/>
      <c r="H67" s="289"/>
    </row>
    <row r="68" spans="1:8" ht="15.75" outlineLevel="1" x14ac:dyDescent="0.2">
      <c r="A68" s="375"/>
      <c r="B68" s="355" t="s">
        <v>535</v>
      </c>
      <c r="C68" s="349"/>
      <c r="D68" s="349"/>
      <c r="E68" s="349"/>
      <c r="F68" s="289"/>
      <c r="G68" s="289"/>
      <c r="H68" s="289"/>
    </row>
    <row r="69" spans="1:8" ht="15.75" outlineLevel="1" x14ac:dyDescent="0.2">
      <c r="A69" s="375" t="s">
        <v>675</v>
      </c>
      <c r="B69" s="355" t="s">
        <v>530</v>
      </c>
      <c r="C69" s="351" t="e">
        <f>'Затраты подрядчика 2 кв '!#REF!</f>
        <v>#REF!</v>
      </c>
      <c r="D69" s="351" t="e">
        <f t="shared" ref="D69:D109" si="9">C69*0.2</f>
        <v>#REF!</v>
      </c>
      <c r="E69" s="351" t="e">
        <f t="shared" ref="E69:E109" si="10">C69+D69</f>
        <v>#REF!</v>
      </c>
      <c r="F69" s="289"/>
      <c r="G69" s="289"/>
      <c r="H69" s="289"/>
    </row>
    <row r="70" spans="1:8" ht="15.75" outlineLevel="1" x14ac:dyDescent="0.2">
      <c r="A70" s="375" t="s">
        <v>676</v>
      </c>
      <c r="B70" s="355" t="s">
        <v>531</v>
      </c>
      <c r="C70" s="351" t="e">
        <f>C71+C72+C73+C74+C75+C76+C77+C78+C79+C80+C81+C82+C83+C84+C85+C86+C87+C88+C89+C90+C91+C92</f>
        <v>#REF!</v>
      </c>
      <c r="D70" s="351" t="e">
        <f>D71+D72+D73+D74+D75+D76+D77+D78+D79+D80+D81+D82+D83+D84+D85+D86+D87+D88+D89+D90+D91+D92</f>
        <v>#REF!</v>
      </c>
      <c r="E70" s="351" t="e">
        <f t="shared" si="10"/>
        <v>#REF!</v>
      </c>
      <c r="F70" s="289"/>
      <c r="G70" s="289"/>
      <c r="H70" s="289"/>
    </row>
    <row r="71" spans="1:8" ht="15.75" outlineLevel="1" x14ac:dyDescent="0.2">
      <c r="A71" s="352" t="s">
        <v>714</v>
      </c>
      <c r="B71" s="357" t="s">
        <v>414</v>
      </c>
      <c r="C71" s="353" t="e">
        <f>'Затраты подрядчика 2 кв '!#REF!</f>
        <v>#REF!</v>
      </c>
      <c r="D71" s="353" t="e">
        <f t="shared" si="9"/>
        <v>#REF!</v>
      </c>
      <c r="E71" s="353" t="e">
        <f t="shared" si="10"/>
        <v>#REF!</v>
      </c>
      <c r="F71" s="289"/>
      <c r="G71" s="289"/>
      <c r="H71" s="289"/>
    </row>
    <row r="72" spans="1:8" ht="15.75" outlineLevel="1" x14ac:dyDescent="0.2">
      <c r="A72" s="352" t="s">
        <v>715</v>
      </c>
      <c r="B72" s="357" t="s">
        <v>396</v>
      </c>
      <c r="C72" s="353" t="e">
        <f>'Затраты подрядчика 2 кв '!#REF!</f>
        <v>#REF!</v>
      </c>
      <c r="D72" s="353" t="e">
        <f t="shared" si="9"/>
        <v>#REF!</v>
      </c>
      <c r="E72" s="353" t="e">
        <f t="shared" si="10"/>
        <v>#REF!</v>
      </c>
      <c r="F72" s="289"/>
      <c r="G72" s="289"/>
      <c r="H72" s="289"/>
    </row>
    <row r="73" spans="1:8" ht="15.75" outlineLevel="1" x14ac:dyDescent="0.2">
      <c r="A73" s="352" t="s">
        <v>716</v>
      </c>
      <c r="B73" s="357" t="s">
        <v>415</v>
      </c>
      <c r="C73" s="353" t="e">
        <f>'Затраты подрядчика 2 кв '!#REF!</f>
        <v>#REF!</v>
      </c>
      <c r="D73" s="353" t="e">
        <f t="shared" si="9"/>
        <v>#REF!</v>
      </c>
      <c r="E73" s="353" t="e">
        <f t="shared" si="10"/>
        <v>#REF!</v>
      </c>
      <c r="F73" s="289"/>
      <c r="G73" s="289"/>
      <c r="H73" s="289"/>
    </row>
    <row r="74" spans="1:8" ht="15.75" outlineLevel="1" x14ac:dyDescent="0.2">
      <c r="A74" s="352" t="s">
        <v>717</v>
      </c>
      <c r="B74" s="357" t="s">
        <v>416</v>
      </c>
      <c r="C74" s="353" t="e">
        <f>'Затраты подрядчика 2 кв '!#REF!</f>
        <v>#REF!</v>
      </c>
      <c r="D74" s="353" t="e">
        <f t="shared" si="9"/>
        <v>#REF!</v>
      </c>
      <c r="E74" s="353" t="e">
        <f t="shared" si="10"/>
        <v>#REF!</v>
      </c>
      <c r="F74" s="289"/>
      <c r="G74" s="289"/>
      <c r="H74" s="289"/>
    </row>
    <row r="75" spans="1:8" ht="15.75" outlineLevel="1" x14ac:dyDescent="0.2">
      <c r="A75" s="352" t="s">
        <v>718</v>
      </c>
      <c r="B75" s="357" t="s">
        <v>417</v>
      </c>
      <c r="C75" s="353" t="e">
        <f>'Затраты подрядчика 2 кв '!#REF!</f>
        <v>#REF!</v>
      </c>
      <c r="D75" s="353" t="e">
        <f t="shared" si="9"/>
        <v>#REF!</v>
      </c>
      <c r="E75" s="353" t="e">
        <f t="shared" si="10"/>
        <v>#REF!</v>
      </c>
      <c r="F75" s="289"/>
      <c r="G75" s="289"/>
      <c r="H75" s="289"/>
    </row>
    <row r="76" spans="1:8" ht="15.75" outlineLevel="1" x14ac:dyDescent="0.2">
      <c r="A76" s="352" t="s">
        <v>719</v>
      </c>
      <c r="B76" s="357" t="s">
        <v>418</v>
      </c>
      <c r="C76" s="353" t="e">
        <f>'Затраты подрядчика 2 кв '!#REF!</f>
        <v>#REF!</v>
      </c>
      <c r="D76" s="353" t="e">
        <f t="shared" si="9"/>
        <v>#REF!</v>
      </c>
      <c r="E76" s="353" t="e">
        <f t="shared" si="10"/>
        <v>#REF!</v>
      </c>
      <c r="F76" s="289"/>
      <c r="G76" s="289"/>
      <c r="H76" s="289"/>
    </row>
    <row r="77" spans="1:8" ht="15.75" outlineLevel="1" x14ac:dyDescent="0.2">
      <c r="A77" s="352" t="s">
        <v>720</v>
      </c>
      <c r="B77" s="357" t="s">
        <v>393</v>
      </c>
      <c r="C77" s="353" t="e">
        <f>'Затраты подрядчика 2 кв '!#REF!</f>
        <v>#REF!</v>
      </c>
      <c r="D77" s="353" t="e">
        <f t="shared" si="9"/>
        <v>#REF!</v>
      </c>
      <c r="E77" s="353" t="e">
        <f t="shared" si="10"/>
        <v>#REF!</v>
      </c>
      <c r="F77" s="289"/>
      <c r="G77" s="289"/>
      <c r="H77" s="289"/>
    </row>
    <row r="78" spans="1:8" ht="15.75" outlineLevel="1" x14ac:dyDescent="0.2">
      <c r="A78" s="352" t="s">
        <v>721</v>
      </c>
      <c r="B78" s="357" t="s">
        <v>394</v>
      </c>
      <c r="C78" s="353" t="e">
        <f>'Затраты подрядчика 2 кв '!#REF!</f>
        <v>#REF!</v>
      </c>
      <c r="D78" s="353" t="e">
        <f t="shared" si="9"/>
        <v>#REF!</v>
      </c>
      <c r="E78" s="353" t="e">
        <f t="shared" si="10"/>
        <v>#REF!</v>
      </c>
      <c r="F78" s="289"/>
      <c r="G78" s="289"/>
      <c r="H78" s="289"/>
    </row>
    <row r="79" spans="1:8" ht="15.75" outlineLevel="1" x14ac:dyDescent="0.2">
      <c r="A79" s="352" t="s">
        <v>722</v>
      </c>
      <c r="B79" s="357" t="s">
        <v>419</v>
      </c>
      <c r="C79" s="353" t="e">
        <f>'Затраты подрядчика 2 кв '!#REF!</f>
        <v>#REF!</v>
      </c>
      <c r="D79" s="353" t="e">
        <f t="shared" si="9"/>
        <v>#REF!</v>
      </c>
      <c r="E79" s="353" t="e">
        <f t="shared" si="10"/>
        <v>#REF!</v>
      </c>
      <c r="F79" s="289"/>
      <c r="G79" s="289"/>
      <c r="H79" s="289"/>
    </row>
    <row r="80" spans="1:8" ht="15.75" outlineLevel="1" x14ac:dyDescent="0.2">
      <c r="A80" s="352" t="s">
        <v>723</v>
      </c>
      <c r="B80" s="357" t="s">
        <v>397</v>
      </c>
      <c r="C80" s="353" t="e">
        <f>'Затраты подрядчика 2 кв '!#REF!</f>
        <v>#REF!</v>
      </c>
      <c r="D80" s="353" t="e">
        <f t="shared" si="9"/>
        <v>#REF!</v>
      </c>
      <c r="E80" s="353" t="e">
        <f t="shared" si="10"/>
        <v>#REF!</v>
      </c>
      <c r="F80" s="289"/>
      <c r="G80" s="289"/>
      <c r="H80" s="289"/>
    </row>
    <row r="81" spans="1:8" ht="15.75" outlineLevel="1" x14ac:dyDescent="0.2">
      <c r="A81" s="352" t="s">
        <v>724</v>
      </c>
      <c r="B81" s="357" t="s">
        <v>398</v>
      </c>
      <c r="C81" s="353" t="e">
        <f>'Затраты подрядчика 2 кв '!#REF!</f>
        <v>#REF!</v>
      </c>
      <c r="D81" s="353" t="e">
        <f t="shared" si="9"/>
        <v>#REF!</v>
      </c>
      <c r="E81" s="353" t="e">
        <f t="shared" si="10"/>
        <v>#REF!</v>
      </c>
      <c r="F81" s="289"/>
      <c r="G81" s="289"/>
      <c r="H81" s="289"/>
    </row>
    <row r="82" spans="1:8" ht="15.75" outlineLevel="1" x14ac:dyDescent="0.2">
      <c r="A82" s="352" t="s">
        <v>725</v>
      </c>
      <c r="B82" s="357" t="s">
        <v>399</v>
      </c>
      <c r="C82" s="353" t="e">
        <f>'Затраты подрядчика 2 кв '!#REF!</f>
        <v>#REF!</v>
      </c>
      <c r="D82" s="353" t="e">
        <f t="shared" si="9"/>
        <v>#REF!</v>
      </c>
      <c r="E82" s="353" t="e">
        <f t="shared" si="10"/>
        <v>#REF!</v>
      </c>
      <c r="F82" s="289"/>
      <c r="G82" s="289"/>
      <c r="H82" s="289"/>
    </row>
    <row r="83" spans="1:8" ht="15.75" outlineLevel="1" x14ac:dyDescent="0.2">
      <c r="A83" s="352" t="s">
        <v>726</v>
      </c>
      <c r="B83" s="357" t="s">
        <v>400</v>
      </c>
      <c r="C83" s="353" t="e">
        <f>'Затраты подрядчика 2 кв '!#REF!</f>
        <v>#REF!</v>
      </c>
      <c r="D83" s="353" t="e">
        <f t="shared" si="9"/>
        <v>#REF!</v>
      </c>
      <c r="E83" s="353" t="e">
        <f t="shared" si="10"/>
        <v>#REF!</v>
      </c>
      <c r="F83" s="289"/>
      <c r="G83" s="289"/>
      <c r="H83" s="289"/>
    </row>
    <row r="84" spans="1:8" ht="15.75" outlineLevel="1" x14ac:dyDescent="0.2">
      <c r="A84" s="352" t="s">
        <v>727</v>
      </c>
      <c r="B84" s="357" t="s">
        <v>401</v>
      </c>
      <c r="C84" s="353" t="e">
        <f>'Затраты подрядчика 2 кв '!#REF!</f>
        <v>#REF!</v>
      </c>
      <c r="D84" s="353" t="e">
        <f t="shared" si="9"/>
        <v>#REF!</v>
      </c>
      <c r="E84" s="353" t="e">
        <f t="shared" si="10"/>
        <v>#REF!</v>
      </c>
      <c r="F84" s="289"/>
      <c r="G84" s="289"/>
      <c r="H84" s="289"/>
    </row>
    <row r="85" spans="1:8" ht="15.75" outlineLevel="1" x14ac:dyDescent="0.2">
      <c r="A85" s="352" t="s">
        <v>728</v>
      </c>
      <c r="B85" s="357" t="s">
        <v>402</v>
      </c>
      <c r="C85" s="353" t="e">
        <f>'Затраты подрядчика 2 кв '!#REF!</f>
        <v>#REF!</v>
      </c>
      <c r="D85" s="353" t="e">
        <f t="shared" si="9"/>
        <v>#REF!</v>
      </c>
      <c r="E85" s="353" t="e">
        <f t="shared" si="10"/>
        <v>#REF!</v>
      </c>
      <c r="F85" s="289"/>
      <c r="G85" s="289"/>
      <c r="H85" s="289"/>
    </row>
    <row r="86" spans="1:8" ht="15.75" outlineLevel="1" x14ac:dyDescent="0.2">
      <c r="A86" s="352" t="s">
        <v>729</v>
      </c>
      <c r="B86" s="357" t="s">
        <v>403</v>
      </c>
      <c r="C86" s="353" t="e">
        <f>'Затраты подрядчика 2 кв '!#REF!</f>
        <v>#REF!</v>
      </c>
      <c r="D86" s="353" t="e">
        <f t="shared" si="9"/>
        <v>#REF!</v>
      </c>
      <c r="E86" s="353" t="e">
        <f t="shared" si="10"/>
        <v>#REF!</v>
      </c>
      <c r="F86" s="289"/>
      <c r="G86" s="289"/>
      <c r="H86" s="289"/>
    </row>
    <row r="87" spans="1:8" ht="15.75" outlineLevel="1" x14ac:dyDescent="0.2">
      <c r="A87" s="352" t="s">
        <v>730</v>
      </c>
      <c r="B87" s="357" t="s">
        <v>420</v>
      </c>
      <c r="C87" s="353" t="e">
        <f>'Затраты подрядчика 2 кв '!#REF!</f>
        <v>#REF!</v>
      </c>
      <c r="D87" s="353" t="e">
        <f t="shared" si="9"/>
        <v>#REF!</v>
      </c>
      <c r="E87" s="353" t="e">
        <f t="shared" si="10"/>
        <v>#REF!</v>
      </c>
      <c r="F87" s="289"/>
      <c r="G87" s="289"/>
      <c r="H87" s="289"/>
    </row>
    <row r="88" spans="1:8" ht="15.75" outlineLevel="1" x14ac:dyDescent="0.2">
      <c r="A88" s="352" t="s">
        <v>731</v>
      </c>
      <c r="B88" s="357" t="s">
        <v>404</v>
      </c>
      <c r="C88" s="353" t="e">
        <f>'Затраты подрядчика 2 кв '!#REF!</f>
        <v>#REF!</v>
      </c>
      <c r="D88" s="353" t="e">
        <f t="shared" si="9"/>
        <v>#REF!</v>
      </c>
      <c r="E88" s="353" t="e">
        <f t="shared" si="10"/>
        <v>#REF!</v>
      </c>
      <c r="F88" s="289"/>
      <c r="G88" s="289"/>
      <c r="H88" s="289"/>
    </row>
    <row r="89" spans="1:8" ht="15.75" outlineLevel="1" x14ac:dyDescent="0.2">
      <c r="A89" s="352" t="s">
        <v>732</v>
      </c>
      <c r="B89" s="357" t="s">
        <v>405</v>
      </c>
      <c r="C89" s="353" t="e">
        <f>'Затраты подрядчика 2 кв '!#REF!</f>
        <v>#REF!</v>
      </c>
      <c r="D89" s="353" t="e">
        <f t="shared" si="9"/>
        <v>#REF!</v>
      </c>
      <c r="E89" s="353" t="e">
        <f t="shared" si="10"/>
        <v>#REF!</v>
      </c>
      <c r="F89" s="289"/>
      <c r="G89" s="289"/>
      <c r="H89" s="289"/>
    </row>
    <row r="90" spans="1:8" ht="15.75" outlineLevel="1" x14ac:dyDescent="0.2">
      <c r="A90" s="352" t="s">
        <v>733</v>
      </c>
      <c r="B90" s="357" t="s">
        <v>407</v>
      </c>
      <c r="C90" s="353" t="e">
        <f>'Затраты подрядчика 2 кв '!#REF!</f>
        <v>#REF!</v>
      </c>
      <c r="D90" s="353" t="e">
        <f t="shared" si="9"/>
        <v>#REF!</v>
      </c>
      <c r="E90" s="353" t="e">
        <f t="shared" si="10"/>
        <v>#REF!</v>
      </c>
      <c r="F90" s="289"/>
      <c r="G90" s="289"/>
      <c r="H90" s="289"/>
    </row>
    <row r="91" spans="1:8" ht="15.75" outlineLevel="1" x14ac:dyDescent="0.2">
      <c r="A91" s="352" t="s">
        <v>734</v>
      </c>
      <c r="B91" s="357" t="s">
        <v>409</v>
      </c>
      <c r="C91" s="353" t="e">
        <f>'Затраты подрядчика 2 кв '!#REF!</f>
        <v>#REF!</v>
      </c>
      <c r="D91" s="353" t="e">
        <f t="shared" si="9"/>
        <v>#REF!</v>
      </c>
      <c r="E91" s="353" t="e">
        <f t="shared" si="10"/>
        <v>#REF!</v>
      </c>
      <c r="F91" s="289"/>
      <c r="G91" s="289"/>
      <c r="H91" s="289"/>
    </row>
    <row r="92" spans="1:8" ht="15.75" outlineLevel="1" x14ac:dyDescent="0.2">
      <c r="A92" s="352" t="s">
        <v>735</v>
      </c>
      <c r="B92" s="357" t="s">
        <v>410</v>
      </c>
      <c r="C92" s="353" t="e">
        <f>'Затраты подрядчика 2 кв '!#REF!</f>
        <v>#REF!</v>
      </c>
      <c r="D92" s="353" t="e">
        <f t="shared" si="9"/>
        <v>#REF!</v>
      </c>
      <c r="E92" s="353" t="e">
        <f t="shared" si="10"/>
        <v>#REF!</v>
      </c>
      <c r="F92" s="289"/>
      <c r="G92" s="289"/>
      <c r="H92" s="289"/>
    </row>
    <row r="93" spans="1:8" ht="15.75" outlineLevel="1" x14ac:dyDescent="0.2">
      <c r="A93" s="375" t="s">
        <v>677</v>
      </c>
      <c r="B93" s="356" t="s">
        <v>520</v>
      </c>
      <c r="C93" s="351" t="e">
        <f>'Затраты подрядчика 2 кв '!#REF!</f>
        <v>#REF!</v>
      </c>
      <c r="D93" s="351" t="e">
        <f t="shared" si="9"/>
        <v>#REF!</v>
      </c>
      <c r="E93" s="351" t="e">
        <f t="shared" si="10"/>
        <v>#REF!</v>
      </c>
      <c r="F93" s="289"/>
      <c r="G93" s="289"/>
      <c r="H93" s="289"/>
    </row>
    <row r="94" spans="1:8" ht="15.75" outlineLevel="1" x14ac:dyDescent="0.2">
      <c r="A94" s="375" t="s">
        <v>678</v>
      </c>
      <c r="B94" s="355" t="s">
        <v>532</v>
      </c>
      <c r="C94" s="351" t="e">
        <f>C95+C96+C97+C98+C99+C100+C101+C102+C103+C104+C105</f>
        <v>#REF!</v>
      </c>
      <c r="D94" s="351" t="e">
        <f>D95+D96+D97+D98+D99+D100+D101+D102+D103+D104+D105</f>
        <v>#REF!</v>
      </c>
      <c r="E94" s="351" t="e">
        <f t="shared" si="10"/>
        <v>#REF!</v>
      </c>
      <c r="F94" s="289"/>
      <c r="G94" s="289"/>
      <c r="H94" s="289"/>
    </row>
    <row r="95" spans="1:8" ht="15.75" outlineLevel="1" x14ac:dyDescent="0.2">
      <c r="A95" s="352" t="s">
        <v>649</v>
      </c>
      <c r="B95" s="357" t="s">
        <v>239</v>
      </c>
      <c r="C95" s="353" t="e">
        <f>'Затраты подрядчика 2 кв '!#REF!</f>
        <v>#REF!</v>
      </c>
      <c r="D95" s="353" t="e">
        <f t="shared" ref="D95:D105" si="11">C95*0.2</f>
        <v>#REF!</v>
      </c>
      <c r="E95" s="353" t="e">
        <f t="shared" si="10"/>
        <v>#REF!</v>
      </c>
      <c r="F95" s="289"/>
      <c r="G95" s="289"/>
      <c r="H95" s="289"/>
    </row>
    <row r="96" spans="1:8" ht="15.75" outlineLevel="1" x14ac:dyDescent="0.2">
      <c r="A96" s="352" t="s">
        <v>736</v>
      </c>
      <c r="B96" s="357" t="s">
        <v>241</v>
      </c>
      <c r="C96" s="353" t="e">
        <f>'Затраты подрядчика 2 кв '!#REF!</f>
        <v>#REF!</v>
      </c>
      <c r="D96" s="353" t="e">
        <f t="shared" si="11"/>
        <v>#REF!</v>
      </c>
      <c r="E96" s="353" t="e">
        <f t="shared" si="10"/>
        <v>#REF!</v>
      </c>
      <c r="F96" s="289"/>
      <c r="G96" s="289"/>
      <c r="H96" s="289"/>
    </row>
    <row r="97" spans="1:8" ht="31.5" outlineLevel="1" x14ac:dyDescent="0.2">
      <c r="A97" s="352" t="s">
        <v>737</v>
      </c>
      <c r="B97" s="357" t="s">
        <v>243</v>
      </c>
      <c r="C97" s="353" t="e">
        <f>'Затраты подрядчика 2 кв '!#REF!</f>
        <v>#REF!</v>
      </c>
      <c r="D97" s="353" t="e">
        <f t="shared" si="11"/>
        <v>#REF!</v>
      </c>
      <c r="E97" s="353" t="e">
        <f t="shared" si="10"/>
        <v>#REF!</v>
      </c>
      <c r="F97" s="289"/>
      <c r="G97" s="289"/>
      <c r="H97" s="289"/>
    </row>
    <row r="98" spans="1:8" ht="15.75" outlineLevel="1" x14ac:dyDescent="0.2">
      <c r="A98" s="352" t="s">
        <v>738</v>
      </c>
      <c r="B98" s="357" t="s">
        <v>245</v>
      </c>
      <c r="C98" s="353" t="e">
        <f>'Затраты подрядчика 2 кв '!#REF!</f>
        <v>#REF!</v>
      </c>
      <c r="D98" s="353" t="e">
        <f t="shared" si="11"/>
        <v>#REF!</v>
      </c>
      <c r="E98" s="353" t="e">
        <f t="shared" si="10"/>
        <v>#REF!</v>
      </c>
      <c r="F98" s="289"/>
      <c r="G98" s="289"/>
      <c r="H98" s="289"/>
    </row>
    <row r="99" spans="1:8" ht="15.75" outlineLevel="1" x14ac:dyDescent="0.2">
      <c r="A99" s="352" t="s">
        <v>739</v>
      </c>
      <c r="B99" s="357" t="s">
        <v>247</v>
      </c>
      <c r="C99" s="353" t="e">
        <f>'Затраты подрядчика 2 кв '!#REF!</f>
        <v>#REF!</v>
      </c>
      <c r="D99" s="353" t="e">
        <f t="shared" si="11"/>
        <v>#REF!</v>
      </c>
      <c r="E99" s="353" t="e">
        <f t="shared" si="10"/>
        <v>#REF!</v>
      </c>
      <c r="F99" s="289"/>
      <c r="G99" s="289"/>
      <c r="H99" s="289"/>
    </row>
    <row r="100" spans="1:8" ht="15.75" outlineLevel="1" x14ac:dyDescent="0.2">
      <c r="A100" s="352" t="s">
        <v>740</v>
      </c>
      <c r="B100" s="357" t="s">
        <v>249</v>
      </c>
      <c r="C100" s="353" t="e">
        <f>'Затраты подрядчика 2 кв '!#REF!</f>
        <v>#REF!</v>
      </c>
      <c r="D100" s="353" t="e">
        <f t="shared" si="11"/>
        <v>#REF!</v>
      </c>
      <c r="E100" s="353" t="e">
        <f t="shared" si="10"/>
        <v>#REF!</v>
      </c>
      <c r="F100" s="289"/>
      <c r="G100" s="289"/>
      <c r="H100" s="289"/>
    </row>
    <row r="101" spans="1:8" ht="15.75" outlineLevel="1" x14ac:dyDescent="0.2">
      <c r="A101" s="352" t="s">
        <v>741</v>
      </c>
      <c r="B101" s="357" t="s">
        <v>251</v>
      </c>
      <c r="C101" s="353" t="e">
        <f>'Затраты подрядчика 2 кв '!#REF!</f>
        <v>#REF!</v>
      </c>
      <c r="D101" s="353" t="e">
        <f t="shared" si="11"/>
        <v>#REF!</v>
      </c>
      <c r="E101" s="353" t="e">
        <f t="shared" si="10"/>
        <v>#REF!</v>
      </c>
      <c r="F101" s="289"/>
      <c r="G101" s="289"/>
      <c r="H101" s="289"/>
    </row>
    <row r="102" spans="1:8" ht="15.75" outlineLevel="1" x14ac:dyDescent="0.2">
      <c r="A102" s="352" t="s">
        <v>742</v>
      </c>
      <c r="B102" s="357" t="s">
        <v>253</v>
      </c>
      <c r="C102" s="353" t="e">
        <f>'Затраты подрядчика 2 кв '!#REF!</f>
        <v>#REF!</v>
      </c>
      <c r="D102" s="353" t="e">
        <f t="shared" si="11"/>
        <v>#REF!</v>
      </c>
      <c r="E102" s="353" t="e">
        <f t="shared" si="10"/>
        <v>#REF!</v>
      </c>
      <c r="F102" s="289"/>
      <c r="G102" s="289"/>
      <c r="H102" s="289"/>
    </row>
    <row r="103" spans="1:8" ht="15.75" outlineLevel="1" x14ac:dyDescent="0.2">
      <c r="A103" s="352" t="s">
        <v>743</v>
      </c>
      <c r="B103" s="357" t="s">
        <v>259</v>
      </c>
      <c r="C103" s="353" t="e">
        <f>'Затраты подрядчика 2 кв '!#REF!</f>
        <v>#REF!</v>
      </c>
      <c r="D103" s="353" t="e">
        <f t="shared" si="11"/>
        <v>#REF!</v>
      </c>
      <c r="E103" s="353" t="e">
        <f t="shared" si="10"/>
        <v>#REF!</v>
      </c>
      <c r="F103" s="289"/>
      <c r="G103" s="289"/>
      <c r="H103" s="289"/>
    </row>
    <row r="104" spans="1:8" ht="31.5" outlineLevel="1" x14ac:dyDescent="0.2">
      <c r="A104" s="352" t="s">
        <v>744</v>
      </c>
      <c r="B104" s="357" t="s">
        <v>261</v>
      </c>
      <c r="C104" s="353" t="e">
        <f>'Затраты подрядчика 2 кв '!#REF!</f>
        <v>#REF!</v>
      </c>
      <c r="D104" s="353" t="e">
        <f t="shared" si="11"/>
        <v>#REF!</v>
      </c>
      <c r="E104" s="353" t="e">
        <f t="shared" si="10"/>
        <v>#REF!</v>
      </c>
      <c r="F104" s="289"/>
      <c r="G104" s="289"/>
      <c r="H104" s="289"/>
    </row>
    <row r="105" spans="1:8" ht="31.5" outlineLevel="1" x14ac:dyDescent="0.2">
      <c r="A105" s="352" t="s">
        <v>648</v>
      </c>
      <c r="B105" s="357" t="s">
        <v>263</v>
      </c>
      <c r="C105" s="353" t="e">
        <f>'Затраты подрядчика 2 кв '!#REF!</f>
        <v>#REF!</v>
      </c>
      <c r="D105" s="353" t="e">
        <f t="shared" si="11"/>
        <v>#REF!</v>
      </c>
      <c r="E105" s="353" t="e">
        <f t="shared" si="10"/>
        <v>#REF!</v>
      </c>
      <c r="F105" s="289"/>
      <c r="G105" s="289"/>
      <c r="H105" s="289"/>
    </row>
    <row r="106" spans="1:8" ht="15.75" outlineLevel="1" x14ac:dyDescent="0.2">
      <c r="A106" s="375" t="s">
        <v>679</v>
      </c>
      <c r="B106" s="355" t="s">
        <v>534</v>
      </c>
      <c r="C106" s="351" t="e">
        <f>C107+C108+C109</f>
        <v>#REF!</v>
      </c>
      <c r="D106" s="351" t="e">
        <f>D107+D108+D109</f>
        <v>#REF!</v>
      </c>
      <c r="E106" s="351" t="e">
        <f t="shared" si="10"/>
        <v>#REF!</v>
      </c>
      <c r="F106" s="289"/>
      <c r="G106" s="289"/>
      <c r="H106" s="289"/>
    </row>
    <row r="107" spans="1:8" ht="15.75" outlineLevel="1" x14ac:dyDescent="0.2">
      <c r="A107" s="352" t="s">
        <v>745</v>
      </c>
      <c r="B107" s="357" t="s">
        <v>411</v>
      </c>
      <c r="C107" s="353" t="e">
        <f>'Затраты подрядчика 2 кв '!#REF!</f>
        <v>#REF!</v>
      </c>
      <c r="D107" s="353" t="e">
        <f t="shared" si="9"/>
        <v>#REF!</v>
      </c>
      <c r="E107" s="353" t="e">
        <f t="shared" si="10"/>
        <v>#REF!</v>
      </c>
      <c r="F107" s="289"/>
      <c r="G107" s="289"/>
      <c r="H107" s="289"/>
    </row>
    <row r="108" spans="1:8" ht="15.75" outlineLevel="1" x14ac:dyDescent="0.2">
      <c r="A108" s="352" t="s">
        <v>746</v>
      </c>
      <c r="B108" s="357" t="s">
        <v>413</v>
      </c>
      <c r="C108" s="353" t="e">
        <f>'Затраты подрядчика 2 кв '!#REF!</f>
        <v>#REF!</v>
      </c>
      <c r="D108" s="353" t="e">
        <f t="shared" si="9"/>
        <v>#REF!</v>
      </c>
      <c r="E108" s="353" t="e">
        <f t="shared" si="10"/>
        <v>#REF!</v>
      </c>
      <c r="F108" s="289"/>
      <c r="G108" s="289"/>
      <c r="H108" s="289"/>
    </row>
    <row r="109" spans="1:8" ht="15.75" outlineLevel="1" x14ac:dyDescent="0.2">
      <c r="A109" s="352" t="s">
        <v>747</v>
      </c>
      <c r="B109" s="357" t="s">
        <v>412</v>
      </c>
      <c r="C109" s="353" t="e">
        <f>'Затраты подрядчика 2 кв '!#REF!</f>
        <v>#REF!</v>
      </c>
      <c r="D109" s="353" t="e">
        <f t="shared" si="9"/>
        <v>#REF!</v>
      </c>
      <c r="E109" s="353" t="e">
        <f t="shared" si="10"/>
        <v>#REF!</v>
      </c>
      <c r="F109" s="289"/>
      <c r="G109" s="289"/>
      <c r="H109" s="289"/>
    </row>
    <row r="110" spans="1:8" ht="15.75" outlineLevel="1" x14ac:dyDescent="0.2">
      <c r="A110" s="375" t="s">
        <v>748</v>
      </c>
      <c r="B110" s="355" t="s">
        <v>541</v>
      </c>
      <c r="C110" s="351" t="e">
        <f>C111+C112</f>
        <v>#REF!</v>
      </c>
      <c r="D110" s="351" t="e">
        <f>D111+D112</f>
        <v>#REF!</v>
      </c>
      <c r="E110" s="351" t="e">
        <f t="shared" ref="E110:E205" si="12">C110+D110</f>
        <v>#REF!</v>
      </c>
      <c r="F110" s="289"/>
      <c r="G110" s="289"/>
      <c r="H110" s="289"/>
    </row>
    <row r="111" spans="1:8" ht="15.75" outlineLevel="1" x14ac:dyDescent="0.2">
      <c r="A111" s="352" t="s">
        <v>749</v>
      </c>
      <c r="B111" s="357" t="s">
        <v>44</v>
      </c>
      <c r="C111" s="353" t="e">
        <f>'Затраты подрядчика 2 кв '!#REF!</f>
        <v>#REF!</v>
      </c>
      <c r="D111" s="353" t="e">
        <f t="shared" ref="D111:D125" si="13">C111*0.2</f>
        <v>#REF!</v>
      </c>
      <c r="E111" s="353" t="e">
        <f t="shared" si="12"/>
        <v>#REF!</v>
      </c>
      <c r="F111" s="289"/>
      <c r="G111" s="289"/>
      <c r="H111" s="289"/>
    </row>
    <row r="112" spans="1:8" ht="15.75" outlineLevel="1" x14ac:dyDescent="0.2">
      <c r="A112" s="352" t="s">
        <v>750</v>
      </c>
      <c r="B112" s="357" t="s">
        <v>574</v>
      </c>
      <c r="C112" s="353" t="e">
        <f>'Затраты подрядчика 2 кв '!#REF!</f>
        <v>#REF!</v>
      </c>
      <c r="D112" s="353" t="e">
        <f t="shared" si="13"/>
        <v>#REF!</v>
      </c>
      <c r="E112" s="353" t="e">
        <f t="shared" si="12"/>
        <v>#REF!</v>
      </c>
      <c r="F112" s="289"/>
      <c r="G112" s="289"/>
      <c r="H112" s="289"/>
    </row>
    <row r="113" spans="1:25" ht="15.75" outlineLevel="1" x14ac:dyDescent="0.2">
      <c r="A113" s="375" t="s">
        <v>751</v>
      </c>
      <c r="B113" s="355" t="s">
        <v>542</v>
      </c>
      <c r="C113" s="351" t="e">
        <f>C115+C116+C117+C118+C119+C120</f>
        <v>#REF!</v>
      </c>
      <c r="D113" s="351" t="e">
        <f>D115+D116+D117+D118+D119+D120</f>
        <v>#REF!</v>
      </c>
      <c r="E113" s="351" t="e">
        <f t="shared" si="12"/>
        <v>#REF!</v>
      </c>
      <c r="F113" s="289"/>
      <c r="G113" s="289"/>
      <c r="H113" s="289"/>
    </row>
    <row r="114" spans="1:25" ht="31.5" outlineLevel="1" x14ac:dyDescent="0.2">
      <c r="A114" s="352"/>
      <c r="B114" s="357" t="s">
        <v>639</v>
      </c>
      <c r="C114" s="351"/>
      <c r="D114" s="351"/>
      <c r="E114" s="351"/>
      <c r="F114" s="289"/>
      <c r="G114" s="289"/>
      <c r="H114" s="289"/>
    </row>
    <row r="115" spans="1:25" ht="15.75" outlineLevel="1" x14ac:dyDescent="0.2">
      <c r="A115" s="352" t="s">
        <v>752</v>
      </c>
      <c r="B115" s="357" t="s">
        <v>66</v>
      </c>
      <c r="C115" s="353" t="e">
        <f>'Затраты подрядчика 2 кв '!#REF!</f>
        <v>#REF!</v>
      </c>
      <c r="D115" s="353" t="e">
        <f t="shared" ref="D115:D120" si="14">C115*0.2</f>
        <v>#REF!</v>
      </c>
      <c r="E115" s="353" t="e">
        <f t="shared" ref="E115:E120" si="15">C115+D115</f>
        <v>#REF!</v>
      </c>
      <c r="F115" s="289"/>
      <c r="G115" s="289"/>
      <c r="H115" s="289"/>
    </row>
    <row r="116" spans="1:25" ht="15.75" outlineLevel="1" x14ac:dyDescent="0.2">
      <c r="A116" s="352" t="s">
        <v>650</v>
      </c>
      <c r="B116" s="357" t="s">
        <v>67</v>
      </c>
      <c r="C116" s="353" t="e">
        <f>'Затраты подрядчика 2 кв '!#REF!</f>
        <v>#REF!</v>
      </c>
      <c r="D116" s="353" t="e">
        <f t="shared" si="14"/>
        <v>#REF!</v>
      </c>
      <c r="E116" s="353" t="e">
        <f t="shared" si="15"/>
        <v>#REF!</v>
      </c>
      <c r="F116" s="289"/>
      <c r="G116" s="289"/>
      <c r="H116" s="289"/>
    </row>
    <row r="117" spans="1:25" ht="15.75" outlineLevel="1" x14ac:dyDescent="0.2">
      <c r="A117" s="352" t="s">
        <v>753</v>
      </c>
      <c r="B117" s="357" t="s">
        <v>344</v>
      </c>
      <c r="C117" s="353" t="e">
        <f>'Затраты подрядчика 2 кв '!#REF!</f>
        <v>#REF!</v>
      </c>
      <c r="D117" s="353" t="e">
        <f t="shared" si="14"/>
        <v>#REF!</v>
      </c>
      <c r="E117" s="353" t="e">
        <f t="shared" si="15"/>
        <v>#REF!</v>
      </c>
      <c r="F117" s="289"/>
      <c r="G117" s="289"/>
      <c r="H117" s="289"/>
    </row>
    <row r="118" spans="1:25" ht="15.75" outlineLevel="1" x14ac:dyDescent="0.2">
      <c r="A118" s="352" t="s">
        <v>754</v>
      </c>
      <c r="B118" s="357" t="s">
        <v>346</v>
      </c>
      <c r="C118" s="353" t="e">
        <f>'Затраты подрядчика 2 кв '!#REF!</f>
        <v>#REF!</v>
      </c>
      <c r="D118" s="353" t="e">
        <f t="shared" si="14"/>
        <v>#REF!</v>
      </c>
      <c r="E118" s="353" t="e">
        <f t="shared" si="15"/>
        <v>#REF!</v>
      </c>
      <c r="F118" s="289"/>
      <c r="G118" s="289"/>
      <c r="H118" s="289"/>
    </row>
    <row r="119" spans="1:25" ht="15.75" outlineLevel="1" x14ac:dyDescent="0.2">
      <c r="A119" s="352" t="s">
        <v>755</v>
      </c>
      <c r="B119" s="357" t="s">
        <v>348</v>
      </c>
      <c r="C119" s="353" t="e">
        <f>'Затраты подрядчика 2 кв '!#REF!</f>
        <v>#REF!</v>
      </c>
      <c r="D119" s="353" t="e">
        <f t="shared" si="14"/>
        <v>#REF!</v>
      </c>
      <c r="E119" s="353" t="e">
        <f t="shared" si="15"/>
        <v>#REF!</v>
      </c>
      <c r="F119" s="289"/>
      <c r="G119" s="289"/>
      <c r="H119" s="289"/>
    </row>
    <row r="120" spans="1:25" ht="15.75" outlineLevel="1" x14ac:dyDescent="0.2">
      <c r="A120" s="352" t="s">
        <v>756</v>
      </c>
      <c r="B120" s="357" t="s">
        <v>350</v>
      </c>
      <c r="C120" s="353" t="e">
        <f>'Затраты подрядчика 2 кв '!#REF!</f>
        <v>#REF!</v>
      </c>
      <c r="D120" s="353" t="e">
        <f t="shared" si="14"/>
        <v>#REF!</v>
      </c>
      <c r="E120" s="353" t="e">
        <f t="shared" si="15"/>
        <v>#REF!</v>
      </c>
      <c r="F120" s="289"/>
      <c r="G120" s="289"/>
      <c r="H120" s="289"/>
    </row>
    <row r="121" spans="1:25" ht="15.75" outlineLevel="1" x14ac:dyDescent="0.2">
      <c r="A121" s="375"/>
      <c r="B121" s="354" t="s">
        <v>536</v>
      </c>
      <c r="C121" s="349"/>
      <c r="D121" s="351"/>
      <c r="E121" s="351"/>
      <c r="F121" s="289"/>
      <c r="G121" s="289"/>
      <c r="H121" s="289"/>
    </row>
    <row r="122" spans="1:25" ht="15.75" outlineLevel="1" x14ac:dyDescent="0.2">
      <c r="A122" s="375" t="s">
        <v>757</v>
      </c>
      <c r="B122" s="355" t="s">
        <v>537</v>
      </c>
      <c r="C122" s="351" t="e">
        <f>'Затраты подрядчика 2 кв '!#REF!</f>
        <v>#REF!</v>
      </c>
      <c r="D122" s="351" t="e">
        <f t="shared" si="13"/>
        <v>#REF!</v>
      </c>
      <c r="E122" s="351" t="e">
        <f t="shared" si="12"/>
        <v>#REF!</v>
      </c>
      <c r="F122" s="289"/>
      <c r="G122" s="289"/>
      <c r="H122" s="289"/>
    </row>
    <row r="123" spans="1:25" ht="15.75" outlineLevel="1" x14ac:dyDescent="0.2">
      <c r="A123" s="375" t="s">
        <v>758</v>
      </c>
      <c r="B123" s="358" t="s">
        <v>294</v>
      </c>
      <c r="C123" s="351" t="e">
        <f>C124+C125</f>
        <v>#REF!</v>
      </c>
      <c r="D123" s="351" t="e">
        <f>D124+D125</f>
        <v>#REF!</v>
      </c>
      <c r="E123" s="351" t="e">
        <f t="shared" si="12"/>
        <v>#REF!</v>
      </c>
      <c r="F123" s="289"/>
      <c r="G123" s="289"/>
      <c r="H123" s="292"/>
    </row>
    <row r="124" spans="1:25" ht="15.75" outlineLevel="1" x14ac:dyDescent="0.2">
      <c r="A124" s="352" t="s">
        <v>759</v>
      </c>
      <c r="B124" s="357" t="s">
        <v>294</v>
      </c>
      <c r="C124" s="353" t="e">
        <f>'Затраты подрядчика 2 кв '!#REF!</f>
        <v>#REF!</v>
      </c>
      <c r="D124" s="353" t="e">
        <f t="shared" si="13"/>
        <v>#REF!</v>
      </c>
      <c r="E124" s="353" t="e">
        <f t="shared" si="12"/>
        <v>#REF!</v>
      </c>
      <c r="F124" s="289"/>
      <c r="G124" s="289"/>
      <c r="H124" s="292"/>
    </row>
    <row r="125" spans="1:25" ht="15.75" outlineLevel="1" x14ac:dyDescent="0.2">
      <c r="A125" s="352" t="s">
        <v>760</v>
      </c>
      <c r="B125" s="357" t="s">
        <v>129</v>
      </c>
      <c r="C125" s="353" t="e">
        <f>'Затраты подрядчика 2 кв '!#REF!</f>
        <v>#REF!</v>
      </c>
      <c r="D125" s="353" t="e">
        <f t="shared" si="13"/>
        <v>#REF!</v>
      </c>
      <c r="E125" s="353" t="e">
        <f t="shared" si="12"/>
        <v>#REF!</v>
      </c>
      <c r="F125" s="289"/>
      <c r="G125" s="289"/>
      <c r="H125" s="292"/>
    </row>
    <row r="126" spans="1:25" ht="31.5" outlineLevel="1" x14ac:dyDescent="0.2">
      <c r="A126" s="375" t="s">
        <v>761</v>
      </c>
      <c r="B126" s="358" t="s">
        <v>543</v>
      </c>
      <c r="C126" s="351" t="e">
        <f>C127+C128+C129+C131+C132+C133+C134</f>
        <v>#REF!</v>
      </c>
      <c r="D126" s="351" t="e">
        <f>D127+D128+D129+D131+D132+D133+D134</f>
        <v>#REF!</v>
      </c>
      <c r="E126" s="351" t="e">
        <f t="shared" si="12"/>
        <v>#REF!</v>
      </c>
      <c r="F126" s="289"/>
      <c r="G126" s="289"/>
      <c r="H126" s="289"/>
      <c r="K126" s="281"/>
      <c r="N126" s="281"/>
      <c r="U126" s="281"/>
      <c r="Y126" s="281"/>
    </row>
    <row r="127" spans="1:25" ht="31.5" outlineLevel="1" x14ac:dyDescent="0.2">
      <c r="A127" s="352" t="s">
        <v>762</v>
      </c>
      <c r="B127" s="357" t="s">
        <v>296</v>
      </c>
      <c r="C127" s="353" t="e">
        <f>'Затраты подрядчика 2 кв '!#REF!</f>
        <v>#REF!</v>
      </c>
      <c r="D127" s="353" t="e">
        <f t="shared" ref="D127:D134" si="16">C127*0.2</f>
        <v>#REF!</v>
      </c>
      <c r="E127" s="353" t="e">
        <f t="shared" si="12"/>
        <v>#REF!</v>
      </c>
      <c r="F127" s="289"/>
      <c r="G127" s="289"/>
      <c r="H127" s="289"/>
      <c r="K127" s="281"/>
      <c r="N127" s="281"/>
      <c r="U127" s="281"/>
      <c r="Y127" s="281"/>
    </row>
    <row r="128" spans="1:25" ht="15.75" outlineLevel="1" x14ac:dyDescent="0.2">
      <c r="A128" s="352" t="s">
        <v>763</v>
      </c>
      <c r="B128" s="357" t="s">
        <v>28</v>
      </c>
      <c r="C128" s="353" t="e">
        <f>'Затраты подрядчика 2 кв '!#REF!</f>
        <v>#REF!</v>
      </c>
      <c r="D128" s="353" t="e">
        <f t="shared" si="16"/>
        <v>#REF!</v>
      </c>
      <c r="E128" s="353" t="e">
        <f t="shared" si="12"/>
        <v>#REF!</v>
      </c>
      <c r="F128" s="289"/>
      <c r="G128" s="289"/>
      <c r="H128" s="289"/>
      <c r="K128" s="281"/>
      <c r="N128" s="281"/>
      <c r="U128" s="281"/>
      <c r="Y128" s="281"/>
    </row>
    <row r="129" spans="1:25" ht="31.5" outlineLevel="1" x14ac:dyDescent="0.2">
      <c r="A129" s="352" t="s">
        <v>764</v>
      </c>
      <c r="B129" s="357" t="s">
        <v>70</v>
      </c>
      <c r="C129" s="353" t="e">
        <f>'Затраты подрядчика 2 кв '!#REF!</f>
        <v>#REF!</v>
      </c>
      <c r="D129" s="353" t="e">
        <f t="shared" si="16"/>
        <v>#REF!</v>
      </c>
      <c r="E129" s="353" t="e">
        <f t="shared" si="12"/>
        <v>#REF!</v>
      </c>
      <c r="F129" s="289"/>
      <c r="G129" s="289"/>
      <c r="H129" s="289"/>
      <c r="K129" s="281"/>
      <c r="N129" s="281"/>
      <c r="U129" s="281"/>
      <c r="Y129" s="281"/>
    </row>
    <row r="130" spans="1:25" ht="15.75" outlineLevel="1" x14ac:dyDescent="0.2">
      <c r="A130" s="352" t="s">
        <v>765</v>
      </c>
      <c r="B130" s="357" t="s">
        <v>640</v>
      </c>
      <c r="C130" s="353"/>
      <c r="D130" s="353"/>
      <c r="E130" s="353"/>
      <c r="F130" s="289"/>
      <c r="G130" s="289"/>
      <c r="H130" s="289"/>
      <c r="K130" s="281"/>
      <c r="N130" s="281"/>
      <c r="U130" s="281"/>
      <c r="Y130" s="281"/>
    </row>
    <row r="131" spans="1:25" ht="15.75" outlineLevel="1" x14ac:dyDescent="0.2">
      <c r="A131" s="352" t="s">
        <v>766</v>
      </c>
      <c r="B131" s="357" t="s">
        <v>334</v>
      </c>
      <c r="C131" s="353" t="e">
        <f>'Затраты подрядчика 2 кв '!#REF!</f>
        <v>#REF!</v>
      </c>
      <c r="D131" s="353" t="e">
        <f t="shared" si="16"/>
        <v>#REF!</v>
      </c>
      <c r="E131" s="353" t="e">
        <f t="shared" si="12"/>
        <v>#REF!</v>
      </c>
      <c r="F131" s="289"/>
      <c r="G131" s="289"/>
      <c r="H131" s="289"/>
      <c r="K131" s="281"/>
      <c r="N131" s="281"/>
      <c r="U131" s="281"/>
      <c r="Y131" s="281"/>
    </row>
    <row r="132" spans="1:25" ht="31.5" outlineLevel="1" x14ac:dyDescent="0.2">
      <c r="A132" s="352" t="s">
        <v>767</v>
      </c>
      <c r="B132" s="357" t="s">
        <v>336</v>
      </c>
      <c r="C132" s="353" t="e">
        <f>'Затраты подрядчика 2 кв '!#REF!</f>
        <v>#REF!</v>
      </c>
      <c r="D132" s="353" t="e">
        <f t="shared" si="16"/>
        <v>#REF!</v>
      </c>
      <c r="E132" s="353" t="e">
        <f t="shared" si="12"/>
        <v>#REF!</v>
      </c>
      <c r="F132" s="289"/>
      <c r="G132" s="289"/>
      <c r="H132" s="289"/>
      <c r="K132" s="281"/>
      <c r="N132" s="281"/>
      <c r="U132" s="281"/>
      <c r="Y132" s="281"/>
    </row>
    <row r="133" spans="1:25" ht="15.75" outlineLevel="1" x14ac:dyDescent="0.2">
      <c r="A133" s="352" t="s">
        <v>768</v>
      </c>
      <c r="B133" s="357" t="s">
        <v>338</v>
      </c>
      <c r="C133" s="353" t="e">
        <f>'Затраты подрядчика 2 кв '!#REF!</f>
        <v>#REF!</v>
      </c>
      <c r="D133" s="353" t="e">
        <f t="shared" si="16"/>
        <v>#REF!</v>
      </c>
      <c r="E133" s="353" t="e">
        <f t="shared" si="12"/>
        <v>#REF!</v>
      </c>
      <c r="F133" s="289"/>
      <c r="G133" s="289"/>
      <c r="H133" s="289"/>
      <c r="K133" s="281"/>
      <c r="N133" s="281"/>
      <c r="U133" s="281"/>
      <c r="Y133" s="281"/>
    </row>
    <row r="134" spans="1:25" ht="15.75" outlineLevel="1" x14ac:dyDescent="0.2">
      <c r="A134" s="352" t="s">
        <v>769</v>
      </c>
      <c r="B134" s="357" t="s">
        <v>74</v>
      </c>
      <c r="C134" s="353" t="e">
        <f>'Затраты подрядчика 2 кв '!#REF!</f>
        <v>#REF!</v>
      </c>
      <c r="D134" s="353" t="e">
        <f t="shared" si="16"/>
        <v>#REF!</v>
      </c>
      <c r="E134" s="353" t="e">
        <f t="shared" si="12"/>
        <v>#REF!</v>
      </c>
      <c r="F134" s="289"/>
      <c r="G134" s="289"/>
      <c r="H134" s="289"/>
      <c r="K134" s="281"/>
      <c r="N134" s="281"/>
      <c r="U134" s="281"/>
      <c r="Y134" s="281"/>
    </row>
    <row r="135" spans="1:25" ht="15.75" outlineLevel="1" x14ac:dyDescent="0.2">
      <c r="A135" s="375" t="s">
        <v>770</v>
      </c>
      <c r="B135" s="355" t="s">
        <v>71</v>
      </c>
      <c r="C135" s="351" t="e">
        <f>C137+C138+C139+C140+C142+C143+C144+C145+C146</f>
        <v>#REF!</v>
      </c>
      <c r="D135" s="351" t="e">
        <f>D137+D138+D139+D140+D142+D143+D144+D145+D146</f>
        <v>#REF!</v>
      </c>
      <c r="E135" s="351" t="e">
        <f t="shared" si="12"/>
        <v>#REF!</v>
      </c>
      <c r="F135" s="289"/>
      <c r="G135" s="289"/>
      <c r="H135" s="289"/>
    </row>
    <row r="136" spans="1:25" ht="15.75" outlineLevel="1" x14ac:dyDescent="0.2">
      <c r="A136" s="352"/>
      <c r="B136" s="357" t="s">
        <v>617</v>
      </c>
      <c r="C136" s="351"/>
      <c r="D136" s="351"/>
      <c r="E136" s="351"/>
      <c r="F136" s="289"/>
      <c r="G136" s="289"/>
      <c r="H136" s="289"/>
    </row>
    <row r="137" spans="1:25" ht="15.75" outlineLevel="1" x14ac:dyDescent="0.2">
      <c r="A137" s="352" t="s">
        <v>771</v>
      </c>
      <c r="B137" s="357" t="s">
        <v>389</v>
      </c>
      <c r="C137" s="353" t="e">
        <f>'Затраты подрядчика 2 кв '!#REF!</f>
        <v>#REF!</v>
      </c>
      <c r="D137" s="353" t="e">
        <f t="shared" ref="D137:D140" si="17">C137*0.2</f>
        <v>#REF!</v>
      </c>
      <c r="E137" s="353" t="e">
        <f t="shared" ref="E137:E140" si="18">C137+D137</f>
        <v>#REF!</v>
      </c>
      <c r="F137" s="289"/>
      <c r="G137" s="289"/>
      <c r="H137" s="289"/>
    </row>
    <row r="138" spans="1:25" ht="15.75" outlineLevel="1" x14ac:dyDescent="0.2">
      <c r="A138" s="352" t="s">
        <v>772</v>
      </c>
      <c r="B138" s="357" t="s">
        <v>442</v>
      </c>
      <c r="C138" s="353" t="e">
        <f>'Затраты подрядчика 2 кв '!#REF!</f>
        <v>#REF!</v>
      </c>
      <c r="D138" s="353" t="e">
        <f t="shared" si="17"/>
        <v>#REF!</v>
      </c>
      <c r="E138" s="353" t="e">
        <f t="shared" si="18"/>
        <v>#REF!</v>
      </c>
      <c r="F138" s="289"/>
      <c r="G138" s="289"/>
      <c r="H138" s="289"/>
    </row>
    <row r="139" spans="1:25" ht="15.75" outlineLevel="1" x14ac:dyDescent="0.2">
      <c r="A139" s="352" t="s">
        <v>773</v>
      </c>
      <c r="B139" s="357" t="s">
        <v>443</v>
      </c>
      <c r="C139" s="353" t="e">
        <f>'Затраты подрядчика 2 кв '!#REF!</f>
        <v>#REF!</v>
      </c>
      <c r="D139" s="353" t="e">
        <f t="shared" si="17"/>
        <v>#REF!</v>
      </c>
      <c r="E139" s="353" t="e">
        <f t="shared" si="18"/>
        <v>#REF!</v>
      </c>
      <c r="F139" s="289"/>
      <c r="G139" s="289"/>
      <c r="H139" s="289"/>
    </row>
    <row r="140" spans="1:25" ht="15.75" outlineLevel="1" x14ac:dyDescent="0.2">
      <c r="A140" s="352" t="s">
        <v>774</v>
      </c>
      <c r="B140" s="357" t="s">
        <v>444</v>
      </c>
      <c r="C140" s="353" t="e">
        <f>'Затраты подрядчика 2 кв '!#REF!</f>
        <v>#REF!</v>
      </c>
      <c r="D140" s="353" t="e">
        <f t="shared" si="17"/>
        <v>#REF!</v>
      </c>
      <c r="E140" s="353" t="e">
        <f t="shared" si="18"/>
        <v>#REF!</v>
      </c>
      <c r="F140" s="289"/>
      <c r="G140" s="289"/>
      <c r="H140" s="289"/>
    </row>
    <row r="141" spans="1:25" ht="15.75" outlineLevel="1" x14ac:dyDescent="0.2">
      <c r="A141" s="352" t="s">
        <v>775</v>
      </c>
      <c r="B141" s="357" t="s">
        <v>641</v>
      </c>
      <c r="C141" s="353"/>
      <c r="D141" s="353"/>
      <c r="E141" s="353"/>
      <c r="F141" s="289"/>
      <c r="G141" s="289"/>
      <c r="H141" s="289"/>
    </row>
    <row r="142" spans="1:25" ht="15.75" outlineLevel="1" x14ac:dyDescent="0.2">
      <c r="A142" s="352" t="s">
        <v>776</v>
      </c>
      <c r="B142" s="357" t="s">
        <v>389</v>
      </c>
      <c r="C142" s="353" t="e">
        <f>'Затраты подрядчика 2 кв '!#REF!</f>
        <v>#REF!</v>
      </c>
      <c r="D142" s="353" t="e">
        <f t="shared" ref="D142:D146" si="19">C142*0.2</f>
        <v>#REF!</v>
      </c>
      <c r="E142" s="353" t="e">
        <f t="shared" ref="E142:E146" si="20">C142+D142</f>
        <v>#REF!</v>
      </c>
      <c r="F142" s="289"/>
      <c r="G142" s="289"/>
      <c r="H142" s="289"/>
    </row>
    <row r="143" spans="1:25" ht="15.75" outlineLevel="1" x14ac:dyDescent="0.2">
      <c r="A143" s="352" t="s">
        <v>777</v>
      </c>
      <c r="B143" s="357" t="s">
        <v>442</v>
      </c>
      <c r="C143" s="353" t="e">
        <f>'Затраты подрядчика 2 кв '!#REF!</f>
        <v>#REF!</v>
      </c>
      <c r="D143" s="353" t="e">
        <f t="shared" si="19"/>
        <v>#REF!</v>
      </c>
      <c r="E143" s="353" t="e">
        <f t="shared" si="20"/>
        <v>#REF!</v>
      </c>
      <c r="F143" s="289"/>
      <c r="G143" s="289"/>
      <c r="H143" s="289"/>
    </row>
    <row r="144" spans="1:25" ht="31.5" outlineLevel="1" x14ac:dyDescent="0.2">
      <c r="A144" s="352" t="s">
        <v>778</v>
      </c>
      <c r="B144" s="357" t="s">
        <v>237</v>
      </c>
      <c r="C144" s="353" t="e">
        <f>'Затраты подрядчика 2 кв '!#REF!</f>
        <v>#REF!</v>
      </c>
      <c r="D144" s="353" t="e">
        <f t="shared" si="19"/>
        <v>#REF!</v>
      </c>
      <c r="E144" s="353" t="e">
        <f t="shared" si="20"/>
        <v>#REF!</v>
      </c>
      <c r="F144" s="289"/>
      <c r="G144" s="289"/>
      <c r="H144" s="289"/>
    </row>
    <row r="145" spans="1:8" ht="15.75" outlineLevel="1" x14ac:dyDescent="0.2">
      <c r="A145" s="352" t="s">
        <v>779</v>
      </c>
      <c r="B145" s="357" t="s">
        <v>239</v>
      </c>
      <c r="C145" s="353" t="e">
        <f>'Затраты подрядчика 2 кв '!#REF!</f>
        <v>#REF!</v>
      </c>
      <c r="D145" s="353" t="e">
        <f t="shared" si="19"/>
        <v>#REF!</v>
      </c>
      <c r="E145" s="353" t="e">
        <f t="shared" si="20"/>
        <v>#REF!</v>
      </c>
      <c r="F145" s="289"/>
      <c r="G145" s="289"/>
      <c r="H145" s="289"/>
    </row>
    <row r="146" spans="1:8" ht="15.75" outlineLevel="1" x14ac:dyDescent="0.2">
      <c r="A146" s="352" t="s">
        <v>780</v>
      </c>
      <c r="B146" s="357" t="s">
        <v>306</v>
      </c>
      <c r="C146" s="353" t="e">
        <f>'Затраты подрядчика 2 кв '!#REF!</f>
        <v>#REF!</v>
      </c>
      <c r="D146" s="353" t="e">
        <f t="shared" si="19"/>
        <v>#REF!</v>
      </c>
      <c r="E146" s="353" t="e">
        <f t="shared" si="20"/>
        <v>#REF!</v>
      </c>
      <c r="F146" s="289"/>
      <c r="G146" s="289"/>
      <c r="H146" s="289"/>
    </row>
    <row r="147" spans="1:8" ht="15.75" outlineLevel="1" x14ac:dyDescent="0.2">
      <c r="A147" s="375" t="s">
        <v>781</v>
      </c>
      <c r="B147" s="359" t="s">
        <v>72</v>
      </c>
      <c r="C147" s="351" t="e">
        <f>C149+C150+C151+C152+C153+C154+C155+C156+C157+C159+C160+C161+C162+C163+C164+C165+C166+C167+C169+C170+C171+C172+C173+C174+C175+C176+C177+C178+C179+C180+C181+C182+C183+C184+C185+C186+C187+C188+C189+C190</f>
        <v>#REF!</v>
      </c>
      <c r="D147" s="351" t="e">
        <f>D149+D150+D151+D152+D153+D154+D155+D156+D157+D159+D160+D161+D162+D163+D164+D165+D166+D167+D169+D170+D171+D172+D173+D174+D175+D176+D177+D178+D179+D180+D181+D182+D183+D184+D185+D186+D187+D188+D189+D190</f>
        <v>#REF!</v>
      </c>
      <c r="E147" s="351" t="e">
        <f t="shared" si="12"/>
        <v>#REF!</v>
      </c>
      <c r="F147" s="289"/>
      <c r="G147" s="289"/>
      <c r="H147" s="289"/>
    </row>
    <row r="148" spans="1:8" ht="31.5" outlineLevel="1" x14ac:dyDescent="0.2">
      <c r="A148" s="352"/>
      <c r="B148" s="357" t="s">
        <v>642</v>
      </c>
      <c r="C148" s="353"/>
      <c r="D148" s="353"/>
      <c r="E148" s="353"/>
      <c r="F148" s="289"/>
      <c r="G148" s="289"/>
      <c r="H148" s="289"/>
    </row>
    <row r="149" spans="1:8" ht="15.75" outlineLevel="1" x14ac:dyDescent="0.2">
      <c r="A149" s="352" t="s">
        <v>782</v>
      </c>
      <c r="B149" s="357" t="s">
        <v>389</v>
      </c>
      <c r="C149" s="353" t="e">
        <f>'Затраты подрядчика 2 кв '!#REF!</f>
        <v>#REF!</v>
      </c>
      <c r="D149" s="353" t="e">
        <f t="shared" ref="D149:D157" si="21">C149*0.2</f>
        <v>#REF!</v>
      </c>
      <c r="E149" s="353" t="e">
        <f t="shared" ref="E149:E157" si="22">C149+D149</f>
        <v>#REF!</v>
      </c>
      <c r="F149" s="289"/>
      <c r="G149" s="289"/>
      <c r="H149" s="289"/>
    </row>
    <row r="150" spans="1:8" ht="15.75" outlineLevel="1" x14ac:dyDescent="0.2">
      <c r="A150" s="352" t="s">
        <v>783</v>
      </c>
      <c r="B150" s="357" t="s">
        <v>445</v>
      </c>
      <c r="C150" s="353" t="e">
        <f>'Затраты подрядчика 2 кв '!#REF!</f>
        <v>#REF!</v>
      </c>
      <c r="D150" s="353" t="e">
        <f t="shared" si="21"/>
        <v>#REF!</v>
      </c>
      <c r="E150" s="353" t="e">
        <f t="shared" si="22"/>
        <v>#REF!</v>
      </c>
      <c r="F150" s="289"/>
      <c r="G150" s="289"/>
      <c r="H150" s="289"/>
    </row>
    <row r="151" spans="1:8" ht="15.75" outlineLevel="1" x14ac:dyDescent="0.2">
      <c r="A151" s="352" t="s">
        <v>784</v>
      </c>
      <c r="B151" s="357" t="s">
        <v>446</v>
      </c>
      <c r="C151" s="353" t="e">
        <f>'Затраты подрядчика 2 кв '!#REF!</f>
        <v>#REF!</v>
      </c>
      <c r="D151" s="353" t="e">
        <f t="shared" si="21"/>
        <v>#REF!</v>
      </c>
      <c r="E151" s="353" t="e">
        <f t="shared" si="22"/>
        <v>#REF!</v>
      </c>
      <c r="F151" s="289"/>
      <c r="G151" s="289"/>
      <c r="H151" s="289"/>
    </row>
    <row r="152" spans="1:8" ht="15.75" outlineLevel="1" x14ac:dyDescent="0.2">
      <c r="A152" s="352" t="s">
        <v>785</v>
      </c>
      <c r="B152" s="357" t="s">
        <v>406</v>
      </c>
      <c r="C152" s="353" t="e">
        <f>'Затраты подрядчика 2 кв '!#REF!</f>
        <v>#REF!</v>
      </c>
      <c r="D152" s="353" t="e">
        <f t="shared" si="21"/>
        <v>#REF!</v>
      </c>
      <c r="E152" s="353" t="e">
        <f t="shared" si="22"/>
        <v>#REF!</v>
      </c>
      <c r="F152" s="289"/>
      <c r="G152" s="289"/>
      <c r="H152" s="289"/>
    </row>
    <row r="153" spans="1:8" ht="15.75" outlineLevel="1" x14ac:dyDescent="0.2">
      <c r="A153" s="352" t="s">
        <v>786</v>
      </c>
      <c r="B153" s="357" t="s">
        <v>447</v>
      </c>
      <c r="C153" s="353" t="e">
        <f>'Затраты подрядчика 2 кв '!#REF!</f>
        <v>#REF!</v>
      </c>
      <c r="D153" s="353" t="e">
        <f t="shared" si="21"/>
        <v>#REF!</v>
      </c>
      <c r="E153" s="353" t="e">
        <f t="shared" si="22"/>
        <v>#REF!</v>
      </c>
      <c r="F153" s="289"/>
      <c r="G153" s="289"/>
      <c r="H153" s="289"/>
    </row>
    <row r="154" spans="1:8" ht="15.75" outlineLevel="1" x14ac:dyDescent="0.2">
      <c r="A154" s="352" t="s">
        <v>787</v>
      </c>
      <c r="B154" s="357" t="s">
        <v>448</v>
      </c>
      <c r="C154" s="353" t="e">
        <f>'Затраты подрядчика 2 кв '!#REF!</f>
        <v>#REF!</v>
      </c>
      <c r="D154" s="353" t="e">
        <f t="shared" si="21"/>
        <v>#REF!</v>
      </c>
      <c r="E154" s="353" t="e">
        <f t="shared" si="22"/>
        <v>#REF!</v>
      </c>
      <c r="F154" s="289"/>
      <c r="G154" s="289"/>
      <c r="H154" s="289"/>
    </row>
    <row r="155" spans="1:8" ht="15.75" outlineLevel="1" x14ac:dyDescent="0.2">
      <c r="A155" s="352" t="s">
        <v>788</v>
      </c>
      <c r="B155" s="357" t="s">
        <v>408</v>
      </c>
      <c r="C155" s="353" t="e">
        <f>'Затраты подрядчика 2 кв '!#REF!</f>
        <v>#REF!</v>
      </c>
      <c r="D155" s="353" t="e">
        <f t="shared" si="21"/>
        <v>#REF!</v>
      </c>
      <c r="E155" s="353" t="e">
        <f t="shared" si="22"/>
        <v>#REF!</v>
      </c>
      <c r="F155" s="289"/>
      <c r="G155" s="289"/>
      <c r="H155" s="289"/>
    </row>
    <row r="156" spans="1:8" ht="15.75" outlineLevel="1" x14ac:dyDescent="0.2">
      <c r="A156" s="352" t="s">
        <v>789</v>
      </c>
      <c r="B156" s="357" t="s">
        <v>411</v>
      </c>
      <c r="C156" s="353" t="e">
        <f>'Затраты подрядчика 2 кв '!#REF!</f>
        <v>#REF!</v>
      </c>
      <c r="D156" s="353" t="e">
        <f t="shared" si="21"/>
        <v>#REF!</v>
      </c>
      <c r="E156" s="353" t="e">
        <f t="shared" si="22"/>
        <v>#REF!</v>
      </c>
      <c r="F156" s="289"/>
      <c r="G156" s="289"/>
      <c r="H156" s="289"/>
    </row>
    <row r="157" spans="1:8" ht="15.75" outlineLevel="1" x14ac:dyDescent="0.2">
      <c r="A157" s="352" t="s">
        <v>790</v>
      </c>
      <c r="B157" s="357" t="s">
        <v>449</v>
      </c>
      <c r="C157" s="353" t="e">
        <f>'Затраты подрядчика 2 кв '!#REF!</f>
        <v>#REF!</v>
      </c>
      <c r="D157" s="353" t="e">
        <f t="shared" si="21"/>
        <v>#REF!</v>
      </c>
      <c r="E157" s="353" t="e">
        <f t="shared" si="22"/>
        <v>#REF!</v>
      </c>
      <c r="F157" s="289"/>
      <c r="G157" s="289"/>
      <c r="H157" s="289"/>
    </row>
    <row r="158" spans="1:8" ht="31.5" outlineLevel="1" x14ac:dyDescent="0.2">
      <c r="A158" s="352"/>
      <c r="B158" s="357" t="s">
        <v>635</v>
      </c>
      <c r="C158" s="353"/>
      <c r="D158" s="353"/>
      <c r="E158" s="353"/>
      <c r="F158" s="289"/>
      <c r="G158" s="289"/>
      <c r="H158" s="289"/>
    </row>
    <row r="159" spans="1:8" ht="15.75" outlineLevel="1" x14ac:dyDescent="0.2">
      <c r="A159" s="352" t="s">
        <v>791</v>
      </c>
      <c r="B159" s="357" t="s">
        <v>389</v>
      </c>
      <c r="C159" s="353" t="e">
        <f>'Затраты подрядчика 2 кв '!#REF!</f>
        <v>#REF!</v>
      </c>
      <c r="D159" s="353" t="e">
        <f t="shared" ref="D159:D167" si="23">C159*0.2</f>
        <v>#REF!</v>
      </c>
      <c r="E159" s="353" t="e">
        <f t="shared" ref="E159:E167" si="24">C159+D159</f>
        <v>#REF!</v>
      </c>
      <c r="F159" s="289"/>
      <c r="G159" s="289"/>
      <c r="H159" s="289"/>
    </row>
    <row r="160" spans="1:8" ht="15.75" outlineLevel="1" x14ac:dyDescent="0.2">
      <c r="A160" s="352" t="s">
        <v>792</v>
      </c>
      <c r="B160" s="357" t="s">
        <v>445</v>
      </c>
      <c r="C160" s="353" t="e">
        <f>'Затраты подрядчика 2 кв '!#REF!</f>
        <v>#REF!</v>
      </c>
      <c r="D160" s="353" t="e">
        <f t="shared" si="23"/>
        <v>#REF!</v>
      </c>
      <c r="E160" s="353" t="e">
        <f t="shared" si="24"/>
        <v>#REF!</v>
      </c>
      <c r="F160" s="289"/>
      <c r="G160" s="289"/>
      <c r="H160" s="289"/>
    </row>
    <row r="161" spans="1:8" ht="15.75" outlineLevel="1" x14ac:dyDescent="0.2">
      <c r="A161" s="352" t="s">
        <v>793</v>
      </c>
      <c r="B161" s="357" t="s">
        <v>446</v>
      </c>
      <c r="C161" s="353" t="e">
        <f>'Затраты подрядчика 2 кв '!#REF!</f>
        <v>#REF!</v>
      </c>
      <c r="D161" s="353" t="e">
        <f t="shared" si="23"/>
        <v>#REF!</v>
      </c>
      <c r="E161" s="353" t="e">
        <f t="shared" si="24"/>
        <v>#REF!</v>
      </c>
      <c r="F161" s="289"/>
      <c r="G161" s="289"/>
      <c r="H161" s="289"/>
    </row>
    <row r="162" spans="1:8" ht="15.75" outlineLevel="1" x14ac:dyDescent="0.2">
      <c r="A162" s="352" t="s">
        <v>794</v>
      </c>
      <c r="B162" s="357" t="s">
        <v>406</v>
      </c>
      <c r="C162" s="353" t="e">
        <f>'Затраты подрядчика 2 кв '!#REF!</f>
        <v>#REF!</v>
      </c>
      <c r="D162" s="353" t="e">
        <f t="shared" si="23"/>
        <v>#REF!</v>
      </c>
      <c r="E162" s="353" t="e">
        <f t="shared" si="24"/>
        <v>#REF!</v>
      </c>
      <c r="F162" s="289"/>
      <c r="G162" s="289"/>
      <c r="H162" s="289"/>
    </row>
    <row r="163" spans="1:8" ht="15.75" outlineLevel="1" x14ac:dyDescent="0.2">
      <c r="A163" s="352" t="s">
        <v>795</v>
      </c>
      <c r="B163" s="357" t="s">
        <v>447</v>
      </c>
      <c r="C163" s="353" t="e">
        <f>'Затраты подрядчика 2 кв '!#REF!</f>
        <v>#REF!</v>
      </c>
      <c r="D163" s="353" t="e">
        <f t="shared" si="23"/>
        <v>#REF!</v>
      </c>
      <c r="E163" s="353" t="e">
        <f t="shared" si="24"/>
        <v>#REF!</v>
      </c>
      <c r="F163" s="289"/>
      <c r="G163" s="289"/>
      <c r="H163" s="289"/>
    </row>
    <row r="164" spans="1:8" ht="15.75" outlineLevel="1" x14ac:dyDescent="0.2">
      <c r="A164" s="352" t="s">
        <v>796</v>
      </c>
      <c r="B164" s="357" t="s">
        <v>448</v>
      </c>
      <c r="C164" s="353" t="e">
        <f>'Затраты подрядчика 2 кв '!#REF!</f>
        <v>#REF!</v>
      </c>
      <c r="D164" s="353" t="e">
        <f t="shared" si="23"/>
        <v>#REF!</v>
      </c>
      <c r="E164" s="353" t="e">
        <f t="shared" si="24"/>
        <v>#REF!</v>
      </c>
      <c r="F164" s="289"/>
      <c r="G164" s="289"/>
      <c r="H164" s="289"/>
    </row>
    <row r="165" spans="1:8" ht="15.75" outlineLevel="1" x14ac:dyDescent="0.2">
      <c r="A165" s="352" t="s">
        <v>797</v>
      </c>
      <c r="B165" s="357" t="s">
        <v>408</v>
      </c>
      <c r="C165" s="353" t="e">
        <f>'Затраты подрядчика 2 кв '!#REF!</f>
        <v>#REF!</v>
      </c>
      <c r="D165" s="353" t="e">
        <f t="shared" si="23"/>
        <v>#REF!</v>
      </c>
      <c r="E165" s="353" t="e">
        <f t="shared" si="24"/>
        <v>#REF!</v>
      </c>
      <c r="F165" s="289"/>
      <c r="G165" s="289"/>
      <c r="H165" s="289"/>
    </row>
    <row r="166" spans="1:8" ht="15.75" outlineLevel="1" x14ac:dyDescent="0.2">
      <c r="A166" s="352" t="s">
        <v>798</v>
      </c>
      <c r="B166" s="357" t="s">
        <v>411</v>
      </c>
      <c r="C166" s="353" t="e">
        <f>'Затраты подрядчика 2 кв '!#REF!</f>
        <v>#REF!</v>
      </c>
      <c r="D166" s="353" t="e">
        <f t="shared" si="23"/>
        <v>#REF!</v>
      </c>
      <c r="E166" s="353" t="e">
        <f t="shared" si="24"/>
        <v>#REF!</v>
      </c>
      <c r="F166" s="289"/>
      <c r="G166" s="289"/>
      <c r="H166" s="289"/>
    </row>
    <row r="167" spans="1:8" ht="15.75" outlineLevel="1" x14ac:dyDescent="0.2">
      <c r="A167" s="352" t="s">
        <v>799</v>
      </c>
      <c r="B167" s="357" t="s">
        <v>449</v>
      </c>
      <c r="C167" s="353" t="e">
        <f>'Затраты подрядчика 2 кв '!#REF!</f>
        <v>#REF!</v>
      </c>
      <c r="D167" s="353" t="e">
        <f t="shared" si="23"/>
        <v>#REF!</v>
      </c>
      <c r="E167" s="353" t="e">
        <f t="shared" si="24"/>
        <v>#REF!</v>
      </c>
      <c r="F167" s="289"/>
      <c r="G167" s="289"/>
      <c r="H167" s="289"/>
    </row>
    <row r="168" spans="1:8" ht="31.5" outlineLevel="1" x14ac:dyDescent="0.2">
      <c r="A168" s="352"/>
      <c r="B168" s="357" t="s">
        <v>636</v>
      </c>
      <c r="C168" s="353"/>
      <c r="D168" s="353"/>
      <c r="E168" s="353"/>
      <c r="F168" s="289"/>
      <c r="G168" s="289"/>
      <c r="H168" s="289"/>
    </row>
    <row r="169" spans="1:8" ht="15.75" outlineLevel="1" x14ac:dyDescent="0.2">
      <c r="A169" s="352" t="s">
        <v>800</v>
      </c>
      <c r="B169" s="357" t="s">
        <v>389</v>
      </c>
      <c r="C169" s="353" t="e">
        <f>'Затраты подрядчика 2 кв '!#REF!</f>
        <v>#REF!</v>
      </c>
      <c r="D169" s="353" t="e">
        <f t="shared" ref="D169:D190" si="25">C169*0.2</f>
        <v>#REF!</v>
      </c>
      <c r="E169" s="353" t="e">
        <f t="shared" ref="E169:E190" si="26">C169+D169</f>
        <v>#REF!</v>
      </c>
      <c r="F169" s="289"/>
      <c r="G169" s="289"/>
      <c r="H169" s="289"/>
    </row>
    <row r="170" spans="1:8" ht="15.75" outlineLevel="1" x14ac:dyDescent="0.2">
      <c r="A170" s="352" t="s">
        <v>801</v>
      </c>
      <c r="B170" s="357" t="s">
        <v>445</v>
      </c>
      <c r="C170" s="353" t="e">
        <f>'Затраты подрядчика 2 кв '!#REF!</f>
        <v>#REF!</v>
      </c>
      <c r="D170" s="353" t="e">
        <f t="shared" si="25"/>
        <v>#REF!</v>
      </c>
      <c r="E170" s="353" t="e">
        <f t="shared" si="26"/>
        <v>#REF!</v>
      </c>
      <c r="F170" s="289"/>
      <c r="G170" s="289"/>
      <c r="H170" s="289"/>
    </row>
    <row r="171" spans="1:8" ht="15.75" outlineLevel="1" x14ac:dyDescent="0.2">
      <c r="A171" s="352" t="s">
        <v>802</v>
      </c>
      <c r="B171" s="357" t="s">
        <v>446</v>
      </c>
      <c r="C171" s="353" t="e">
        <f>'Затраты подрядчика 2 кв '!#REF!</f>
        <v>#REF!</v>
      </c>
      <c r="D171" s="353" t="e">
        <f t="shared" si="25"/>
        <v>#REF!</v>
      </c>
      <c r="E171" s="353" t="e">
        <f t="shared" si="26"/>
        <v>#REF!</v>
      </c>
      <c r="F171" s="289"/>
      <c r="G171" s="289"/>
      <c r="H171" s="289"/>
    </row>
    <row r="172" spans="1:8" ht="15.75" outlineLevel="1" x14ac:dyDescent="0.2">
      <c r="A172" s="352" t="s">
        <v>803</v>
      </c>
      <c r="B172" s="357" t="s">
        <v>406</v>
      </c>
      <c r="C172" s="353" t="e">
        <f>'Затраты подрядчика 2 кв '!#REF!</f>
        <v>#REF!</v>
      </c>
      <c r="D172" s="353" t="e">
        <f t="shared" si="25"/>
        <v>#REF!</v>
      </c>
      <c r="E172" s="353" t="e">
        <f t="shared" si="26"/>
        <v>#REF!</v>
      </c>
      <c r="F172" s="289"/>
      <c r="G172" s="289"/>
      <c r="H172" s="289"/>
    </row>
    <row r="173" spans="1:8" ht="15.75" outlineLevel="1" x14ac:dyDescent="0.2">
      <c r="A173" s="352" t="s">
        <v>804</v>
      </c>
      <c r="B173" s="357" t="s">
        <v>447</v>
      </c>
      <c r="C173" s="353" t="e">
        <f>'Затраты подрядчика 2 кв '!#REF!</f>
        <v>#REF!</v>
      </c>
      <c r="D173" s="353" t="e">
        <f t="shared" si="25"/>
        <v>#REF!</v>
      </c>
      <c r="E173" s="353" t="e">
        <f t="shared" si="26"/>
        <v>#REF!</v>
      </c>
      <c r="F173" s="289"/>
      <c r="G173" s="289"/>
      <c r="H173" s="289"/>
    </row>
    <row r="174" spans="1:8" ht="15.75" outlineLevel="1" x14ac:dyDescent="0.2">
      <c r="A174" s="352" t="s">
        <v>805</v>
      </c>
      <c r="B174" s="357" t="s">
        <v>448</v>
      </c>
      <c r="C174" s="353" t="e">
        <f>'Затраты подрядчика 2 кв '!#REF!</f>
        <v>#REF!</v>
      </c>
      <c r="D174" s="353" t="e">
        <f t="shared" si="25"/>
        <v>#REF!</v>
      </c>
      <c r="E174" s="353" t="e">
        <f t="shared" si="26"/>
        <v>#REF!</v>
      </c>
      <c r="F174" s="289"/>
      <c r="G174" s="289"/>
      <c r="H174" s="289"/>
    </row>
    <row r="175" spans="1:8" ht="15.75" outlineLevel="1" x14ac:dyDescent="0.2">
      <c r="A175" s="352" t="s">
        <v>806</v>
      </c>
      <c r="B175" s="357" t="s">
        <v>408</v>
      </c>
      <c r="C175" s="353" t="e">
        <f>'Затраты подрядчика 2 кв '!#REF!</f>
        <v>#REF!</v>
      </c>
      <c r="D175" s="353" t="e">
        <f t="shared" si="25"/>
        <v>#REF!</v>
      </c>
      <c r="E175" s="353" t="e">
        <f t="shared" si="26"/>
        <v>#REF!</v>
      </c>
      <c r="F175" s="289"/>
      <c r="G175" s="289"/>
      <c r="H175" s="289"/>
    </row>
    <row r="176" spans="1:8" ht="15.75" outlineLevel="1" x14ac:dyDescent="0.2">
      <c r="A176" s="352" t="s">
        <v>807</v>
      </c>
      <c r="B176" s="357" t="s">
        <v>411</v>
      </c>
      <c r="C176" s="353" t="e">
        <f>'Затраты подрядчика 2 кв '!#REF!</f>
        <v>#REF!</v>
      </c>
      <c r="D176" s="353" t="e">
        <f t="shared" si="25"/>
        <v>#REF!</v>
      </c>
      <c r="E176" s="353" t="e">
        <f t="shared" si="26"/>
        <v>#REF!</v>
      </c>
      <c r="F176" s="289"/>
      <c r="G176" s="289"/>
      <c r="H176" s="289"/>
    </row>
    <row r="177" spans="1:8" ht="15.75" outlineLevel="1" x14ac:dyDescent="0.2">
      <c r="A177" s="352" t="s">
        <v>808</v>
      </c>
      <c r="B177" s="357" t="s">
        <v>449</v>
      </c>
      <c r="C177" s="353" t="e">
        <f>'Затраты подрядчика 2 кв '!#REF!</f>
        <v>#REF!</v>
      </c>
      <c r="D177" s="353" t="e">
        <f t="shared" si="25"/>
        <v>#REF!</v>
      </c>
      <c r="E177" s="353" t="e">
        <f t="shared" si="26"/>
        <v>#REF!</v>
      </c>
      <c r="F177" s="289"/>
      <c r="G177" s="289"/>
      <c r="H177" s="289"/>
    </row>
    <row r="178" spans="1:8" ht="15.75" outlineLevel="1" x14ac:dyDescent="0.2">
      <c r="A178" s="352" t="s">
        <v>809</v>
      </c>
      <c r="B178" s="357" t="s">
        <v>450</v>
      </c>
      <c r="C178" s="353" t="e">
        <f>'Затраты подрядчика 2 кв '!#REF!</f>
        <v>#REF!</v>
      </c>
      <c r="D178" s="353" t="e">
        <f t="shared" si="25"/>
        <v>#REF!</v>
      </c>
      <c r="E178" s="353" t="e">
        <f t="shared" si="26"/>
        <v>#REF!</v>
      </c>
      <c r="F178" s="289"/>
      <c r="G178" s="289"/>
      <c r="H178" s="289"/>
    </row>
    <row r="179" spans="1:8" ht="15.75" outlineLevel="1" x14ac:dyDescent="0.2">
      <c r="A179" s="352" t="s">
        <v>810</v>
      </c>
      <c r="B179" s="357" t="s">
        <v>451</v>
      </c>
      <c r="C179" s="353" t="e">
        <f>'Затраты подрядчика 2 кв '!#REF!</f>
        <v>#REF!</v>
      </c>
      <c r="D179" s="353" t="e">
        <f t="shared" si="25"/>
        <v>#REF!</v>
      </c>
      <c r="E179" s="353" t="e">
        <f t="shared" si="26"/>
        <v>#REF!</v>
      </c>
      <c r="F179" s="289"/>
      <c r="G179" s="289"/>
      <c r="H179" s="289"/>
    </row>
    <row r="180" spans="1:8" ht="15.75" outlineLevel="1" x14ac:dyDescent="0.2">
      <c r="A180" s="352" t="s">
        <v>811</v>
      </c>
      <c r="B180" s="357" t="s">
        <v>452</v>
      </c>
      <c r="C180" s="353" t="e">
        <f>'Затраты подрядчика 2 кв '!#REF!</f>
        <v>#REF!</v>
      </c>
      <c r="D180" s="353" t="e">
        <f t="shared" si="25"/>
        <v>#REF!</v>
      </c>
      <c r="E180" s="353" t="e">
        <f t="shared" si="26"/>
        <v>#REF!</v>
      </c>
      <c r="F180" s="289"/>
      <c r="G180" s="289"/>
      <c r="H180" s="289"/>
    </row>
    <row r="181" spans="1:8" ht="15.75" outlineLevel="1" x14ac:dyDescent="0.2">
      <c r="A181" s="352" t="s">
        <v>812</v>
      </c>
      <c r="B181" s="357" t="s">
        <v>314</v>
      </c>
      <c r="C181" s="353" t="e">
        <f>'Затраты подрядчика 2 кв '!#REF!</f>
        <v>#REF!</v>
      </c>
      <c r="D181" s="353" t="e">
        <f t="shared" si="25"/>
        <v>#REF!</v>
      </c>
      <c r="E181" s="353" t="e">
        <f t="shared" si="26"/>
        <v>#REF!</v>
      </c>
      <c r="F181" s="289"/>
      <c r="G181" s="289"/>
      <c r="H181" s="289"/>
    </row>
    <row r="182" spans="1:8" ht="15.75" outlineLevel="1" x14ac:dyDescent="0.2">
      <c r="A182" s="352" t="s">
        <v>813</v>
      </c>
      <c r="B182" s="357" t="s">
        <v>316</v>
      </c>
      <c r="C182" s="353" t="e">
        <f>'Затраты подрядчика 2 кв '!#REF!</f>
        <v>#REF!</v>
      </c>
      <c r="D182" s="353" t="e">
        <f t="shared" si="25"/>
        <v>#REF!</v>
      </c>
      <c r="E182" s="353" t="e">
        <f t="shared" si="26"/>
        <v>#REF!</v>
      </c>
      <c r="F182" s="289"/>
      <c r="G182" s="289"/>
      <c r="H182" s="289"/>
    </row>
    <row r="183" spans="1:8" ht="15.75" outlineLevel="1" x14ac:dyDescent="0.2">
      <c r="A183" s="352" t="s">
        <v>814</v>
      </c>
      <c r="B183" s="357" t="s">
        <v>318</v>
      </c>
      <c r="C183" s="353" t="e">
        <f>'Затраты подрядчика 2 кв '!#REF!</f>
        <v>#REF!</v>
      </c>
      <c r="D183" s="353" t="e">
        <f t="shared" si="25"/>
        <v>#REF!</v>
      </c>
      <c r="E183" s="353" t="e">
        <f t="shared" si="26"/>
        <v>#REF!</v>
      </c>
      <c r="F183" s="289"/>
      <c r="G183" s="289"/>
      <c r="H183" s="289"/>
    </row>
    <row r="184" spans="1:8" ht="31.5" outlineLevel="1" x14ac:dyDescent="0.2">
      <c r="A184" s="352" t="s">
        <v>815</v>
      </c>
      <c r="B184" s="357" t="s">
        <v>320</v>
      </c>
      <c r="C184" s="353" t="e">
        <f>'Затраты подрядчика 2 кв '!#REF!</f>
        <v>#REF!</v>
      </c>
      <c r="D184" s="353" t="e">
        <f t="shared" si="25"/>
        <v>#REF!</v>
      </c>
      <c r="E184" s="353" t="e">
        <f t="shared" si="26"/>
        <v>#REF!</v>
      </c>
      <c r="F184" s="289"/>
      <c r="G184" s="289"/>
      <c r="H184" s="289"/>
    </row>
    <row r="185" spans="1:8" ht="15.75" outlineLevel="1" x14ac:dyDescent="0.2">
      <c r="A185" s="352" t="s">
        <v>816</v>
      </c>
      <c r="B185" s="357" t="s">
        <v>322</v>
      </c>
      <c r="C185" s="353" t="e">
        <f>'Затраты подрядчика 2 кв '!#REF!</f>
        <v>#REF!</v>
      </c>
      <c r="D185" s="353" t="e">
        <f t="shared" si="25"/>
        <v>#REF!</v>
      </c>
      <c r="E185" s="353" t="e">
        <f t="shared" si="26"/>
        <v>#REF!</v>
      </c>
      <c r="F185" s="289"/>
      <c r="G185" s="289"/>
      <c r="H185" s="289"/>
    </row>
    <row r="186" spans="1:8" ht="15.75" outlineLevel="1" x14ac:dyDescent="0.2">
      <c r="A186" s="352" t="s">
        <v>817</v>
      </c>
      <c r="B186" s="357" t="s">
        <v>324</v>
      </c>
      <c r="C186" s="353" t="e">
        <f>'Затраты подрядчика 2 кв '!#REF!</f>
        <v>#REF!</v>
      </c>
      <c r="D186" s="353" t="e">
        <f t="shared" si="25"/>
        <v>#REF!</v>
      </c>
      <c r="E186" s="353" t="e">
        <f t="shared" si="26"/>
        <v>#REF!</v>
      </c>
      <c r="F186" s="289"/>
      <c r="G186" s="289"/>
      <c r="H186" s="289"/>
    </row>
    <row r="187" spans="1:8" ht="15.75" outlineLevel="1" x14ac:dyDescent="0.2">
      <c r="A187" s="352" t="s">
        <v>818</v>
      </c>
      <c r="B187" s="357" t="s">
        <v>326</v>
      </c>
      <c r="C187" s="353" t="e">
        <f>'Затраты подрядчика 2 кв '!#REF!</f>
        <v>#REF!</v>
      </c>
      <c r="D187" s="353" t="e">
        <f t="shared" si="25"/>
        <v>#REF!</v>
      </c>
      <c r="E187" s="353" t="e">
        <f t="shared" si="26"/>
        <v>#REF!</v>
      </c>
      <c r="F187" s="289"/>
      <c r="G187" s="289"/>
      <c r="H187" s="289"/>
    </row>
    <row r="188" spans="1:8" ht="15.75" outlineLevel="1" x14ac:dyDescent="0.2">
      <c r="A188" s="352" t="s">
        <v>819</v>
      </c>
      <c r="B188" s="357" t="s">
        <v>259</v>
      </c>
      <c r="C188" s="353" t="e">
        <f>'Затраты подрядчика 2 кв '!#REF!</f>
        <v>#REF!</v>
      </c>
      <c r="D188" s="353" t="e">
        <f t="shared" si="25"/>
        <v>#REF!</v>
      </c>
      <c r="E188" s="353" t="e">
        <f t="shared" si="26"/>
        <v>#REF!</v>
      </c>
      <c r="F188" s="289"/>
      <c r="G188" s="289"/>
      <c r="H188" s="289"/>
    </row>
    <row r="189" spans="1:8" ht="15.75" outlineLevel="1" x14ac:dyDescent="0.2">
      <c r="A189" s="352" t="s">
        <v>820</v>
      </c>
      <c r="B189" s="357" t="s">
        <v>249</v>
      </c>
      <c r="C189" s="353" t="e">
        <f>'Затраты подрядчика 2 кв '!#REF!</f>
        <v>#REF!</v>
      </c>
      <c r="D189" s="353" t="e">
        <f t="shared" si="25"/>
        <v>#REF!</v>
      </c>
      <c r="E189" s="353" t="e">
        <f t="shared" si="26"/>
        <v>#REF!</v>
      </c>
      <c r="F189" s="289"/>
      <c r="G189" s="289"/>
      <c r="H189" s="289"/>
    </row>
    <row r="190" spans="1:8" ht="15.75" outlineLevel="1" x14ac:dyDescent="0.2">
      <c r="A190" s="352" t="s">
        <v>821</v>
      </c>
      <c r="B190" s="357" t="s">
        <v>251</v>
      </c>
      <c r="C190" s="353" t="e">
        <f>'Затраты подрядчика 2 кв '!#REF!</f>
        <v>#REF!</v>
      </c>
      <c r="D190" s="353" t="e">
        <f t="shared" si="25"/>
        <v>#REF!</v>
      </c>
      <c r="E190" s="353" t="e">
        <f t="shared" si="26"/>
        <v>#REF!</v>
      </c>
      <c r="F190" s="289"/>
      <c r="G190" s="289"/>
      <c r="H190" s="289"/>
    </row>
    <row r="191" spans="1:8" ht="15.75" outlineLevel="1" x14ac:dyDescent="0.2">
      <c r="A191" s="375" t="s">
        <v>822</v>
      </c>
      <c r="B191" s="360" t="s">
        <v>538</v>
      </c>
      <c r="C191" s="351" t="e">
        <f>C193+C194+C195+C196+C197+C198+C200+C201+C202+C203+C204</f>
        <v>#REF!</v>
      </c>
      <c r="D191" s="351" t="e">
        <f>D193+D194+D195+D196+D197+D198+D200+D201+D202+D203+D204</f>
        <v>#REF!</v>
      </c>
      <c r="E191" s="351" t="e">
        <f t="shared" si="12"/>
        <v>#REF!</v>
      </c>
      <c r="F191" s="289"/>
      <c r="G191" s="289"/>
      <c r="H191" s="289"/>
    </row>
    <row r="192" spans="1:8" ht="15.75" outlineLevel="1" x14ac:dyDescent="0.2">
      <c r="A192" s="352"/>
      <c r="B192" s="357" t="s">
        <v>617</v>
      </c>
      <c r="C192" s="353"/>
      <c r="D192" s="353"/>
      <c r="E192" s="353"/>
      <c r="F192" s="289"/>
      <c r="G192" s="289"/>
      <c r="H192" s="289"/>
    </row>
    <row r="193" spans="1:8" ht="15.75" outlineLevel="1" x14ac:dyDescent="0.2">
      <c r="A193" s="352" t="s">
        <v>823</v>
      </c>
      <c r="B193" s="357" t="s">
        <v>389</v>
      </c>
      <c r="C193" s="353" t="e">
        <f>'Затраты подрядчика 2 кв '!#REF!</f>
        <v>#REF!</v>
      </c>
      <c r="D193" s="353" t="e">
        <f t="shared" ref="D193:D198" si="27">C193*0.2</f>
        <v>#REF!</v>
      </c>
      <c r="E193" s="353" t="e">
        <f t="shared" ref="E193:E198" si="28">C193+D193</f>
        <v>#REF!</v>
      </c>
      <c r="F193" s="289"/>
      <c r="G193" s="289"/>
      <c r="H193" s="289"/>
    </row>
    <row r="194" spans="1:8" ht="15.75" outlineLevel="1" x14ac:dyDescent="0.2">
      <c r="A194" s="352" t="s">
        <v>824</v>
      </c>
      <c r="B194" s="357" t="s">
        <v>433</v>
      </c>
      <c r="C194" s="353" t="e">
        <f>'Затраты подрядчика 2 кв '!#REF!</f>
        <v>#REF!</v>
      </c>
      <c r="D194" s="353" t="e">
        <f t="shared" si="27"/>
        <v>#REF!</v>
      </c>
      <c r="E194" s="353" t="e">
        <f t="shared" si="28"/>
        <v>#REF!</v>
      </c>
      <c r="F194" s="289"/>
      <c r="G194" s="289"/>
      <c r="H194" s="289"/>
    </row>
    <row r="195" spans="1:8" ht="15.75" outlineLevel="1" x14ac:dyDescent="0.2">
      <c r="A195" s="352" t="s">
        <v>825</v>
      </c>
      <c r="B195" s="357" t="s">
        <v>434</v>
      </c>
      <c r="C195" s="353" t="e">
        <f>'Затраты подрядчика 2 кв '!#REF!</f>
        <v>#REF!</v>
      </c>
      <c r="D195" s="353" t="e">
        <f t="shared" si="27"/>
        <v>#REF!</v>
      </c>
      <c r="E195" s="353" t="e">
        <f t="shared" si="28"/>
        <v>#REF!</v>
      </c>
      <c r="F195" s="289"/>
      <c r="G195" s="289"/>
      <c r="H195" s="289"/>
    </row>
    <row r="196" spans="1:8" ht="15.75" outlineLevel="1" x14ac:dyDescent="0.2">
      <c r="A196" s="352" t="s">
        <v>826</v>
      </c>
      <c r="B196" s="357" t="s">
        <v>435</v>
      </c>
      <c r="C196" s="353" t="e">
        <f>'Затраты подрядчика 2 кв '!#REF!</f>
        <v>#REF!</v>
      </c>
      <c r="D196" s="353" t="e">
        <f t="shared" si="27"/>
        <v>#REF!</v>
      </c>
      <c r="E196" s="353" t="e">
        <f t="shared" si="28"/>
        <v>#REF!</v>
      </c>
      <c r="F196" s="289"/>
      <c r="G196" s="289"/>
      <c r="H196" s="289"/>
    </row>
    <row r="197" spans="1:8" ht="15.75" outlineLevel="1" x14ac:dyDescent="0.2">
      <c r="A197" s="352" t="s">
        <v>827</v>
      </c>
      <c r="B197" s="357" t="s">
        <v>436</v>
      </c>
      <c r="C197" s="353" t="e">
        <f>'Затраты подрядчика 2 кв '!#REF!</f>
        <v>#REF!</v>
      </c>
      <c r="D197" s="353" t="e">
        <f t="shared" si="27"/>
        <v>#REF!</v>
      </c>
      <c r="E197" s="353" t="e">
        <f t="shared" si="28"/>
        <v>#REF!</v>
      </c>
      <c r="F197" s="289"/>
      <c r="G197" s="289"/>
      <c r="H197" s="289"/>
    </row>
    <row r="198" spans="1:8" ht="15.75" outlineLevel="1" x14ac:dyDescent="0.2">
      <c r="A198" s="352" t="s">
        <v>828</v>
      </c>
      <c r="B198" s="357" t="s">
        <v>437</v>
      </c>
      <c r="C198" s="353" t="e">
        <f>'Затраты подрядчика 2 кв '!#REF!</f>
        <v>#REF!</v>
      </c>
      <c r="D198" s="353" t="e">
        <f t="shared" si="27"/>
        <v>#REF!</v>
      </c>
      <c r="E198" s="353" t="e">
        <f t="shared" si="28"/>
        <v>#REF!</v>
      </c>
      <c r="F198" s="289"/>
      <c r="G198" s="289"/>
      <c r="H198" s="289"/>
    </row>
    <row r="199" spans="1:8" ht="31.5" outlineLevel="1" x14ac:dyDescent="0.2">
      <c r="A199" s="352"/>
      <c r="B199" s="357" t="s">
        <v>634</v>
      </c>
      <c r="C199" s="353"/>
      <c r="D199" s="353"/>
      <c r="E199" s="353"/>
      <c r="F199" s="289"/>
      <c r="G199" s="289"/>
      <c r="H199" s="289"/>
    </row>
    <row r="200" spans="1:8" ht="15.75" outlineLevel="1" x14ac:dyDescent="0.2">
      <c r="A200" s="352" t="s">
        <v>829</v>
      </c>
      <c r="B200" s="357" t="s">
        <v>439</v>
      </c>
      <c r="C200" s="353" t="e">
        <f>'Затраты подрядчика 2 кв '!#REF!</f>
        <v>#REF!</v>
      </c>
      <c r="D200" s="353" t="e">
        <f t="shared" ref="D200:D204" si="29">C200*0.2</f>
        <v>#REF!</v>
      </c>
      <c r="E200" s="353" t="e">
        <f t="shared" ref="E200:E204" si="30">C200+D200</f>
        <v>#REF!</v>
      </c>
      <c r="F200" s="289"/>
      <c r="G200" s="289"/>
      <c r="H200" s="289"/>
    </row>
    <row r="201" spans="1:8" ht="15.75" outlineLevel="1" x14ac:dyDescent="0.2">
      <c r="A201" s="352" t="s">
        <v>830</v>
      </c>
      <c r="B201" s="357" t="s">
        <v>438</v>
      </c>
      <c r="C201" s="353" t="e">
        <f>'Затраты подрядчика 2 кв '!#REF!</f>
        <v>#REF!</v>
      </c>
      <c r="D201" s="353" t="e">
        <f t="shared" si="29"/>
        <v>#REF!</v>
      </c>
      <c r="E201" s="353" t="e">
        <f t="shared" si="30"/>
        <v>#REF!</v>
      </c>
      <c r="F201" s="289"/>
      <c r="G201" s="289"/>
      <c r="H201" s="289"/>
    </row>
    <row r="202" spans="1:8" ht="15.75" outlineLevel="1" x14ac:dyDescent="0.2">
      <c r="A202" s="352" t="s">
        <v>831</v>
      </c>
      <c r="B202" s="357" t="s">
        <v>440</v>
      </c>
      <c r="C202" s="353" t="e">
        <f>'Затраты подрядчика 2 кв '!#REF!</f>
        <v>#REF!</v>
      </c>
      <c r="D202" s="353" t="e">
        <f t="shared" si="29"/>
        <v>#REF!</v>
      </c>
      <c r="E202" s="353" t="e">
        <f t="shared" si="30"/>
        <v>#REF!</v>
      </c>
      <c r="F202" s="289"/>
      <c r="G202" s="289"/>
      <c r="H202" s="289"/>
    </row>
    <row r="203" spans="1:8" ht="15.75" outlineLevel="1" x14ac:dyDescent="0.2">
      <c r="A203" s="352" t="s">
        <v>832</v>
      </c>
      <c r="B203" s="357" t="s">
        <v>441</v>
      </c>
      <c r="C203" s="353" t="e">
        <f>'Затраты подрядчика 2 кв '!#REF!</f>
        <v>#REF!</v>
      </c>
      <c r="D203" s="353" t="e">
        <f t="shared" si="29"/>
        <v>#REF!</v>
      </c>
      <c r="E203" s="353" t="e">
        <f t="shared" si="30"/>
        <v>#REF!</v>
      </c>
      <c r="F203" s="289"/>
      <c r="G203" s="289"/>
      <c r="H203" s="289"/>
    </row>
    <row r="204" spans="1:8" ht="15.75" outlineLevel="1" x14ac:dyDescent="0.2">
      <c r="A204" s="352" t="s">
        <v>833</v>
      </c>
      <c r="B204" s="357" t="s">
        <v>292</v>
      </c>
      <c r="C204" s="353" t="e">
        <f>'Затраты подрядчика 2 кв '!#REF!</f>
        <v>#REF!</v>
      </c>
      <c r="D204" s="353" t="e">
        <f t="shared" si="29"/>
        <v>#REF!</v>
      </c>
      <c r="E204" s="353" t="e">
        <f t="shared" si="30"/>
        <v>#REF!</v>
      </c>
      <c r="F204" s="289"/>
      <c r="G204" s="289"/>
      <c r="H204" s="289"/>
    </row>
    <row r="205" spans="1:8" ht="15.75" outlineLevel="1" x14ac:dyDescent="0.2">
      <c r="A205" s="375" t="s">
        <v>834</v>
      </c>
      <c r="B205" s="355" t="s">
        <v>544</v>
      </c>
      <c r="C205" s="351" t="e">
        <f>C206+C207</f>
        <v>#REF!</v>
      </c>
      <c r="D205" s="351" t="e">
        <f>D206+D207</f>
        <v>#REF!</v>
      </c>
      <c r="E205" s="351" t="e">
        <f t="shared" si="12"/>
        <v>#REF!</v>
      </c>
      <c r="F205" s="289"/>
      <c r="G205" s="289"/>
      <c r="H205" s="289"/>
    </row>
    <row r="206" spans="1:8" ht="15.75" outlineLevel="1" x14ac:dyDescent="0.2">
      <c r="A206" s="352" t="s">
        <v>835</v>
      </c>
      <c r="B206" s="357" t="s">
        <v>233</v>
      </c>
      <c r="C206" s="353" t="e">
        <f>'Затраты подрядчика 2 кв '!#REF!</f>
        <v>#REF!</v>
      </c>
      <c r="D206" s="353" t="e">
        <f t="shared" ref="D206:D207" si="31">C206*0.2</f>
        <v>#REF!</v>
      </c>
      <c r="E206" s="353" t="e">
        <f t="shared" ref="E206:E207" si="32">C206+D206</f>
        <v>#REF!</v>
      </c>
      <c r="F206" s="289"/>
      <c r="G206" s="289"/>
      <c r="H206" s="289"/>
    </row>
    <row r="207" spans="1:8" ht="15.75" outlineLevel="1" x14ac:dyDescent="0.2">
      <c r="A207" s="352" t="s">
        <v>836</v>
      </c>
      <c r="B207" s="357" t="s">
        <v>332</v>
      </c>
      <c r="C207" s="353" t="e">
        <f>'Затраты подрядчика 2 кв '!#REF!</f>
        <v>#REF!</v>
      </c>
      <c r="D207" s="353" t="e">
        <f t="shared" si="31"/>
        <v>#REF!</v>
      </c>
      <c r="E207" s="353" t="e">
        <f t="shared" si="32"/>
        <v>#REF!</v>
      </c>
      <c r="F207" s="289"/>
      <c r="G207" s="289"/>
      <c r="H207" s="289"/>
    </row>
    <row r="208" spans="1:8" ht="15.75" outlineLevel="1" x14ac:dyDescent="0.2">
      <c r="A208" s="375"/>
      <c r="B208" s="354" t="s">
        <v>519</v>
      </c>
      <c r="C208" s="349"/>
      <c r="D208" s="349"/>
      <c r="E208" s="349"/>
      <c r="F208" s="289"/>
      <c r="G208" s="289"/>
      <c r="H208" s="289"/>
    </row>
    <row r="209" spans="1:8" ht="15.75" outlineLevel="1" x14ac:dyDescent="0.2">
      <c r="A209" s="375"/>
      <c r="B209" s="354" t="s">
        <v>21</v>
      </c>
      <c r="C209" s="349"/>
      <c r="D209" s="349"/>
      <c r="E209" s="349"/>
      <c r="F209" s="289"/>
      <c r="G209" s="289"/>
      <c r="H209" s="289"/>
    </row>
    <row r="210" spans="1:8" ht="15.75" outlineLevel="1" x14ac:dyDescent="0.2">
      <c r="A210" s="375" t="s">
        <v>837</v>
      </c>
      <c r="B210" s="358" t="s">
        <v>539</v>
      </c>
      <c r="C210" s="351" t="e">
        <f>C211+C212</f>
        <v>#REF!</v>
      </c>
      <c r="D210" s="351" t="e">
        <f>D211+D212</f>
        <v>#REF!</v>
      </c>
      <c r="E210" s="351" t="e">
        <f t="shared" ref="E210:E220" si="33">C210+D210</f>
        <v>#REF!</v>
      </c>
      <c r="F210" s="289"/>
      <c r="G210" s="289"/>
      <c r="H210" s="289"/>
    </row>
    <row r="211" spans="1:8" ht="15.75" outlineLevel="1" x14ac:dyDescent="0.2">
      <c r="A211" s="352" t="s">
        <v>838</v>
      </c>
      <c r="B211" s="357" t="s">
        <v>265</v>
      </c>
      <c r="C211" s="353" t="e">
        <f>'Затраты подрядчика 2 кв '!#REF!</f>
        <v>#REF!</v>
      </c>
      <c r="D211" s="353" t="e">
        <f t="shared" ref="D211:D247" si="34">C211*0.2</f>
        <v>#REF!</v>
      </c>
      <c r="E211" s="353" t="e">
        <f t="shared" si="33"/>
        <v>#REF!</v>
      </c>
      <c r="F211" s="289"/>
      <c r="G211" s="289"/>
      <c r="H211" s="289"/>
    </row>
    <row r="212" spans="1:8" ht="15.75" outlineLevel="1" x14ac:dyDescent="0.2">
      <c r="A212" s="352" t="s">
        <v>839</v>
      </c>
      <c r="B212" s="357" t="s">
        <v>432</v>
      </c>
      <c r="C212" s="353" t="e">
        <f>'Затраты подрядчика 2 кв '!#REF!</f>
        <v>#REF!</v>
      </c>
      <c r="D212" s="353" t="e">
        <f t="shared" si="34"/>
        <v>#REF!</v>
      </c>
      <c r="E212" s="353" t="e">
        <f t="shared" si="33"/>
        <v>#REF!</v>
      </c>
      <c r="F212" s="289"/>
      <c r="G212" s="289"/>
      <c r="H212" s="289"/>
    </row>
    <row r="213" spans="1:8" ht="15.75" outlineLevel="1" x14ac:dyDescent="0.2">
      <c r="A213" s="375" t="s">
        <v>840</v>
      </c>
      <c r="B213" s="358" t="s">
        <v>643</v>
      </c>
      <c r="C213" s="351" t="e">
        <f>C214+C215+C216</f>
        <v>#REF!</v>
      </c>
      <c r="D213" s="351" t="e">
        <f t="shared" si="34"/>
        <v>#REF!</v>
      </c>
      <c r="E213" s="351" t="e">
        <f t="shared" si="33"/>
        <v>#REF!</v>
      </c>
      <c r="F213" s="289"/>
      <c r="G213" s="289"/>
      <c r="H213" s="289"/>
    </row>
    <row r="214" spans="1:8" ht="15.75" outlineLevel="1" x14ac:dyDescent="0.2">
      <c r="A214" s="352" t="s">
        <v>841</v>
      </c>
      <c r="B214" s="357" t="s">
        <v>265</v>
      </c>
      <c r="C214" s="353" t="e">
        <f>'Затраты подрядчика 2 кв '!#REF!</f>
        <v>#REF!</v>
      </c>
      <c r="D214" s="353" t="e">
        <f t="shared" si="34"/>
        <v>#REF!</v>
      </c>
      <c r="E214" s="353" t="e">
        <f t="shared" si="33"/>
        <v>#REF!</v>
      </c>
      <c r="F214" s="289"/>
      <c r="G214" s="289"/>
      <c r="H214" s="289"/>
    </row>
    <row r="215" spans="1:8" ht="15.75" outlineLevel="1" x14ac:dyDescent="0.2">
      <c r="A215" s="352" t="s">
        <v>842</v>
      </c>
      <c r="B215" s="357" t="s">
        <v>431</v>
      </c>
      <c r="C215" s="353" t="e">
        <f>'Затраты подрядчика 2 кв '!#REF!</f>
        <v>#REF!</v>
      </c>
      <c r="D215" s="353" t="e">
        <f t="shared" si="34"/>
        <v>#REF!</v>
      </c>
      <c r="E215" s="353" t="e">
        <f t="shared" si="33"/>
        <v>#REF!</v>
      </c>
      <c r="F215" s="289"/>
      <c r="G215" s="289"/>
      <c r="H215" s="289"/>
    </row>
    <row r="216" spans="1:8" ht="15.75" outlineLevel="1" x14ac:dyDescent="0.2">
      <c r="A216" s="352" t="s">
        <v>843</v>
      </c>
      <c r="B216" s="357" t="s">
        <v>429</v>
      </c>
      <c r="C216" s="353" t="e">
        <f>'Затраты подрядчика 2 кв '!#REF!</f>
        <v>#REF!</v>
      </c>
      <c r="D216" s="353" t="e">
        <f t="shared" si="34"/>
        <v>#REF!</v>
      </c>
      <c r="E216" s="353" t="e">
        <f t="shared" si="33"/>
        <v>#REF!</v>
      </c>
      <c r="F216" s="289"/>
      <c r="G216" s="289"/>
      <c r="H216" s="289"/>
    </row>
    <row r="217" spans="1:8" ht="15.75" outlineLevel="1" x14ac:dyDescent="0.2">
      <c r="A217" s="375" t="s">
        <v>844</v>
      </c>
      <c r="B217" s="355" t="s">
        <v>522</v>
      </c>
      <c r="C217" s="351" t="e">
        <f>C218+C219</f>
        <v>#REF!</v>
      </c>
      <c r="D217" s="351" t="e">
        <f>D218+D219</f>
        <v>#REF!</v>
      </c>
      <c r="E217" s="351" t="e">
        <f t="shared" si="33"/>
        <v>#REF!</v>
      </c>
      <c r="F217" s="289"/>
      <c r="G217" s="289"/>
      <c r="H217" s="289"/>
    </row>
    <row r="218" spans="1:8" ht="15.75" outlineLevel="1" x14ac:dyDescent="0.2">
      <c r="A218" s="352" t="s">
        <v>845</v>
      </c>
      <c r="B218" s="357" t="s">
        <v>430</v>
      </c>
      <c r="C218" s="361" t="e">
        <f>'Затраты подрядчика 2 кв '!#REF!</f>
        <v>#REF!</v>
      </c>
      <c r="D218" s="353" t="e">
        <f t="shared" si="34"/>
        <v>#REF!</v>
      </c>
      <c r="E218" s="353" t="e">
        <f t="shared" si="33"/>
        <v>#REF!</v>
      </c>
      <c r="F218" s="289"/>
      <c r="G218" s="289"/>
      <c r="H218" s="289"/>
    </row>
    <row r="219" spans="1:8" ht="15.75" outlineLevel="1" x14ac:dyDescent="0.2">
      <c r="A219" s="352" t="s">
        <v>846</v>
      </c>
      <c r="B219" s="357" t="s">
        <v>85</v>
      </c>
      <c r="C219" s="361" t="e">
        <f>'Затраты подрядчика 2 кв '!#REF!</f>
        <v>#REF!</v>
      </c>
      <c r="D219" s="353" t="e">
        <f t="shared" si="34"/>
        <v>#REF!</v>
      </c>
      <c r="E219" s="353" t="e">
        <f t="shared" si="33"/>
        <v>#REF!</v>
      </c>
      <c r="F219" s="289"/>
      <c r="G219" s="289"/>
      <c r="H219" s="289"/>
    </row>
    <row r="220" spans="1:8" ht="15.75" customHeight="1" outlineLevel="1" x14ac:dyDescent="0.2">
      <c r="A220" s="754" t="s">
        <v>847</v>
      </c>
      <c r="B220" s="756" t="s">
        <v>848</v>
      </c>
      <c r="C220" s="752" t="e">
        <f>'Затраты подрядчика 2 кв '!#REF!</f>
        <v>#REF!</v>
      </c>
      <c r="D220" s="752" t="e">
        <f t="shared" si="34"/>
        <v>#REF!</v>
      </c>
      <c r="E220" s="752" t="e">
        <f t="shared" si="33"/>
        <v>#REF!</v>
      </c>
      <c r="F220" s="289"/>
      <c r="G220" s="289"/>
      <c r="H220" s="289"/>
    </row>
    <row r="221" spans="1:8" ht="15.75" customHeight="1" outlineLevel="1" x14ac:dyDescent="0.2">
      <c r="A221" s="755"/>
      <c r="B221" s="757"/>
      <c r="C221" s="753"/>
      <c r="D221" s="753"/>
      <c r="E221" s="753"/>
      <c r="F221" s="289"/>
      <c r="G221" s="289"/>
      <c r="H221" s="289"/>
    </row>
    <row r="222" spans="1:8" ht="15.75" outlineLevel="1" x14ac:dyDescent="0.2">
      <c r="A222" s="375" t="s">
        <v>849</v>
      </c>
      <c r="B222" s="358" t="s">
        <v>545</v>
      </c>
      <c r="C222" s="351" t="e">
        <f>'Затраты подрядчика 2 кв '!#REF!</f>
        <v>#REF!</v>
      </c>
      <c r="D222" s="351" t="e">
        <f t="shared" si="34"/>
        <v>#REF!</v>
      </c>
      <c r="E222" s="351" t="e">
        <f t="shared" ref="E222" si="35">C222+D222</f>
        <v>#REF!</v>
      </c>
      <c r="F222" s="289"/>
      <c r="G222" s="289"/>
      <c r="H222" s="289"/>
    </row>
    <row r="223" spans="1:8" ht="15.75" outlineLevel="1" x14ac:dyDescent="0.2">
      <c r="A223" s="375"/>
      <c r="B223" s="354" t="s">
        <v>523</v>
      </c>
      <c r="C223" s="349"/>
      <c r="D223" s="349"/>
      <c r="E223" s="349"/>
      <c r="F223" s="289"/>
      <c r="G223" s="289"/>
      <c r="H223" s="289"/>
    </row>
    <row r="224" spans="1:8" ht="15.75" outlineLevel="1" x14ac:dyDescent="0.2">
      <c r="A224" s="375" t="s">
        <v>850</v>
      </c>
      <c r="B224" s="355" t="s">
        <v>524</v>
      </c>
      <c r="C224" s="351" t="e">
        <f>'Затраты подрядчика 2 кв '!#REF!</f>
        <v>#REF!</v>
      </c>
      <c r="D224" s="351" t="e">
        <f t="shared" si="34"/>
        <v>#REF!</v>
      </c>
      <c r="E224" s="351" t="e">
        <f t="shared" ref="E224:E228" si="36">C224+D224</f>
        <v>#REF!</v>
      </c>
      <c r="F224" s="292"/>
      <c r="G224" s="289"/>
      <c r="H224" s="289"/>
    </row>
    <row r="225" spans="1:8" ht="15.75" outlineLevel="1" x14ac:dyDescent="0.2">
      <c r="A225" s="375" t="s">
        <v>851</v>
      </c>
      <c r="B225" s="355" t="s">
        <v>525</v>
      </c>
      <c r="C225" s="351" t="e">
        <f>'Затраты подрядчика 2 кв '!#REF!</f>
        <v>#REF!</v>
      </c>
      <c r="D225" s="351" t="e">
        <f t="shared" si="34"/>
        <v>#REF!</v>
      </c>
      <c r="E225" s="351" t="e">
        <f t="shared" si="36"/>
        <v>#REF!</v>
      </c>
      <c r="F225" s="289"/>
      <c r="G225" s="289"/>
      <c r="H225" s="289"/>
    </row>
    <row r="226" spans="1:8" ht="31.5" outlineLevel="1" x14ac:dyDescent="0.2">
      <c r="A226" s="378" t="s">
        <v>852</v>
      </c>
      <c r="B226" s="358" t="s">
        <v>540</v>
      </c>
      <c r="C226" s="351" t="e">
        <f>C227+C228</f>
        <v>#REF!</v>
      </c>
      <c r="D226" s="351" t="e">
        <f>D227+D228</f>
        <v>#REF!</v>
      </c>
      <c r="E226" s="351" t="e">
        <f t="shared" si="36"/>
        <v>#REF!</v>
      </c>
      <c r="F226" s="289"/>
      <c r="G226" s="289"/>
      <c r="H226" s="289"/>
    </row>
    <row r="227" spans="1:8" ht="15.75" outlineLevel="1" x14ac:dyDescent="0.2">
      <c r="A227" s="352" t="s">
        <v>853</v>
      </c>
      <c r="B227" s="357" t="s">
        <v>610</v>
      </c>
      <c r="C227" s="353" t="e">
        <f>'Затраты подрядчика 2 кв '!#REF!</f>
        <v>#REF!</v>
      </c>
      <c r="D227" s="353" t="e">
        <f t="shared" ref="D227:D228" si="37">C227*0.2</f>
        <v>#REF!</v>
      </c>
      <c r="E227" s="353" t="e">
        <f t="shared" si="36"/>
        <v>#REF!</v>
      </c>
      <c r="F227" s="289"/>
      <c r="G227" s="289"/>
      <c r="H227" s="289"/>
    </row>
    <row r="228" spans="1:8" ht="15.75" outlineLevel="1" x14ac:dyDescent="0.2">
      <c r="A228" s="352" t="s">
        <v>854</v>
      </c>
      <c r="B228" s="357" t="s">
        <v>287</v>
      </c>
      <c r="C228" s="353" t="e">
        <f>'Затраты подрядчика 2 кв '!#REF!</f>
        <v>#REF!</v>
      </c>
      <c r="D228" s="353" t="e">
        <f t="shared" si="37"/>
        <v>#REF!</v>
      </c>
      <c r="E228" s="353" t="e">
        <f t="shared" si="36"/>
        <v>#REF!</v>
      </c>
      <c r="F228" s="289"/>
      <c r="G228" s="289"/>
      <c r="H228" s="289"/>
    </row>
    <row r="229" spans="1:8" ht="78.75" outlineLevel="1" x14ac:dyDescent="0.2">
      <c r="A229" s="378" t="s">
        <v>855</v>
      </c>
      <c r="B229" s="379" t="s">
        <v>652</v>
      </c>
      <c r="C229" s="364" t="e">
        <f>'Затраты подрядчика 2 кв '!#REF!</f>
        <v>#REF!</v>
      </c>
      <c r="D229" s="351" t="e">
        <f>C229*0.2</f>
        <v>#REF!</v>
      </c>
      <c r="E229" s="351" t="e">
        <f>C229+D229</f>
        <v>#REF!</v>
      </c>
      <c r="F229" s="289"/>
      <c r="G229" s="289"/>
      <c r="H229" s="289"/>
    </row>
    <row r="230" spans="1:8" ht="15.75" outlineLevel="1" x14ac:dyDescent="0.2">
      <c r="A230" s="378" t="s">
        <v>856</v>
      </c>
      <c r="B230" s="379" t="s">
        <v>680</v>
      </c>
      <c r="C230" s="351">
        <f>НМЦК!H248</f>
        <v>41500.410000000003</v>
      </c>
      <c r="D230" s="351">
        <f t="shared" ref="D230" si="38">C230*0.2</f>
        <v>8300.08</v>
      </c>
      <c r="E230" s="351">
        <f t="shared" ref="E230" si="39">C230+D230</f>
        <v>49800.49</v>
      </c>
      <c r="F230" s="289"/>
      <c r="G230" s="289"/>
      <c r="H230" s="289"/>
    </row>
    <row r="231" spans="1:8" ht="15.75" outlineLevel="1" x14ac:dyDescent="0.2">
      <c r="A231" s="378" t="s">
        <v>857</v>
      </c>
      <c r="B231" s="379" t="s">
        <v>180</v>
      </c>
      <c r="C231" s="351" t="e">
        <f>НМЦК!#REF!</f>
        <v>#REF!</v>
      </c>
      <c r="D231" s="351" t="e">
        <f t="shared" ref="D231" si="40">C231*0.2</f>
        <v>#REF!</v>
      </c>
      <c r="E231" s="351" t="e">
        <f t="shared" ref="E231" si="41">C231+D231</f>
        <v>#REF!</v>
      </c>
      <c r="F231" s="289"/>
      <c r="G231" s="289"/>
      <c r="H231" s="289"/>
    </row>
    <row r="232" spans="1:8" ht="15.75" outlineLevel="1" x14ac:dyDescent="0.2">
      <c r="A232" s="449" t="s">
        <v>858</v>
      </c>
      <c r="B232" s="474" t="s">
        <v>1176</v>
      </c>
      <c r="C232" s="475"/>
      <c r="D232" s="475"/>
      <c r="E232" s="475"/>
      <c r="F232" s="289"/>
      <c r="G232" s="289"/>
      <c r="H232" s="289"/>
    </row>
    <row r="233" spans="1:8" ht="15.75" outlineLevel="1" x14ac:dyDescent="0.2">
      <c r="A233" s="378" t="s">
        <v>1177</v>
      </c>
      <c r="B233" s="363" t="s">
        <v>546</v>
      </c>
      <c r="C233" s="351" t="e">
        <f>НМЦК!#REF!-'Смета на реализацию договора'!C10-'Смета на реализацию договора'!C250</f>
        <v>#REF!</v>
      </c>
      <c r="D233" s="351" t="e">
        <f t="shared" ref="D233" si="42">C233*0.2</f>
        <v>#REF!</v>
      </c>
      <c r="E233" s="351" t="e">
        <f t="shared" ref="E233" si="43">C233+D233</f>
        <v>#REF!</v>
      </c>
      <c r="F233" s="289"/>
      <c r="G233" s="289"/>
      <c r="H233" s="289"/>
    </row>
    <row r="234" spans="1:8" ht="27" customHeight="1" x14ac:dyDescent="0.2">
      <c r="A234" s="382">
        <v>3</v>
      </c>
      <c r="B234" s="380" t="s">
        <v>526</v>
      </c>
      <c r="C234" s="381" t="e">
        <f>C235+C248+C249+C250</f>
        <v>#REF!</v>
      </c>
      <c r="D234" s="381" t="e">
        <f>D235+D248+D249+D250</f>
        <v>#REF!</v>
      </c>
      <c r="E234" s="381" t="e">
        <f>E235+E248+E249+E250</f>
        <v>#REF!</v>
      </c>
      <c r="F234" s="289"/>
      <c r="G234" s="289"/>
      <c r="H234" s="289"/>
    </row>
    <row r="235" spans="1:8" ht="20.45" customHeight="1" outlineLevel="1" x14ac:dyDescent="0.2">
      <c r="A235" s="375" t="s">
        <v>618</v>
      </c>
      <c r="B235" s="362" t="s">
        <v>548</v>
      </c>
      <c r="C235" s="351" t="e">
        <f>C236+C237+C238+C239+C240+C241+C242+C243+C244+C245+C246+C247</f>
        <v>#REF!</v>
      </c>
      <c r="D235" s="351" t="e">
        <f>D236+D237+D238+D239+D240+D241+D242+D243+D244+D245+D246+D247</f>
        <v>#REF!</v>
      </c>
      <c r="E235" s="351" t="e">
        <f t="shared" ref="E235:E247" si="44">C235+D235</f>
        <v>#REF!</v>
      </c>
      <c r="F235" s="293"/>
      <c r="G235" s="293"/>
      <c r="H235" s="289"/>
    </row>
    <row r="236" spans="1:8" ht="17.25" customHeight="1" outlineLevel="1" x14ac:dyDescent="0.2">
      <c r="A236" s="352" t="s">
        <v>620</v>
      </c>
      <c r="B236" s="357" t="s">
        <v>353</v>
      </c>
      <c r="C236" s="353" t="e">
        <f>'Затраты подрядчика 2 кв '!#REF!</f>
        <v>#REF!</v>
      </c>
      <c r="D236" s="353" t="e">
        <f t="shared" si="34"/>
        <v>#REF!</v>
      </c>
      <c r="E236" s="353" t="e">
        <f t="shared" si="44"/>
        <v>#REF!</v>
      </c>
      <c r="F236" s="293"/>
      <c r="G236" s="293"/>
      <c r="H236" s="289"/>
    </row>
    <row r="237" spans="1:8" ht="20.25" customHeight="1" outlineLevel="1" x14ac:dyDescent="0.2">
      <c r="A237" s="352" t="s">
        <v>621</v>
      </c>
      <c r="B237" s="357" t="s">
        <v>355</v>
      </c>
      <c r="C237" s="353" t="e">
        <f>'Затраты подрядчика 2 кв '!#REF!</f>
        <v>#REF!</v>
      </c>
      <c r="D237" s="353" t="e">
        <f t="shared" si="34"/>
        <v>#REF!</v>
      </c>
      <c r="E237" s="353" t="e">
        <f t="shared" si="44"/>
        <v>#REF!</v>
      </c>
      <c r="F237" s="293"/>
      <c r="G237" s="293"/>
      <c r="H237" s="289"/>
    </row>
    <row r="238" spans="1:8" ht="20.25" customHeight="1" outlineLevel="1" x14ac:dyDescent="0.2">
      <c r="A238" s="352" t="s">
        <v>622</v>
      </c>
      <c r="B238" s="357" t="s">
        <v>265</v>
      </c>
      <c r="C238" s="353" t="e">
        <f>'Затраты подрядчика 2 кв '!#REF!</f>
        <v>#REF!</v>
      </c>
      <c r="D238" s="353" t="e">
        <f t="shared" si="34"/>
        <v>#REF!</v>
      </c>
      <c r="E238" s="353" t="e">
        <f t="shared" si="44"/>
        <v>#REF!</v>
      </c>
      <c r="F238" s="293"/>
      <c r="G238" s="293"/>
      <c r="H238" s="289"/>
    </row>
    <row r="239" spans="1:8" ht="20.25" customHeight="1" outlineLevel="1" x14ac:dyDescent="0.2">
      <c r="A239" s="352" t="s">
        <v>623</v>
      </c>
      <c r="B239" s="357" t="s">
        <v>21</v>
      </c>
      <c r="C239" s="353" t="e">
        <f>'Затраты подрядчика 2 кв '!#REF!</f>
        <v>#REF!</v>
      </c>
      <c r="D239" s="353" t="e">
        <f t="shared" si="34"/>
        <v>#REF!</v>
      </c>
      <c r="E239" s="353" t="e">
        <f t="shared" si="44"/>
        <v>#REF!</v>
      </c>
      <c r="F239" s="293"/>
      <c r="G239" s="293"/>
      <c r="H239" s="289"/>
    </row>
    <row r="240" spans="1:8" ht="20.25" customHeight="1" outlineLevel="1" x14ac:dyDescent="0.2">
      <c r="A240" s="352" t="s">
        <v>624</v>
      </c>
      <c r="B240" s="357" t="s">
        <v>359</v>
      </c>
      <c r="C240" s="353" t="e">
        <f>'Затраты подрядчика 2 кв '!#REF!</f>
        <v>#REF!</v>
      </c>
      <c r="D240" s="353" t="e">
        <f t="shared" si="34"/>
        <v>#REF!</v>
      </c>
      <c r="E240" s="353" t="e">
        <f t="shared" si="44"/>
        <v>#REF!</v>
      </c>
      <c r="F240" s="293"/>
      <c r="G240" s="293"/>
      <c r="H240" s="289"/>
    </row>
    <row r="241" spans="1:8" ht="20.25" customHeight="1" outlineLevel="1" x14ac:dyDescent="0.2">
      <c r="A241" s="352" t="s">
        <v>625</v>
      </c>
      <c r="B241" s="357" t="s">
        <v>361</v>
      </c>
      <c r="C241" s="353" t="e">
        <f>'Затраты подрядчика 2 кв '!#REF!</f>
        <v>#REF!</v>
      </c>
      <c r="D241" s="353" t="e">
        <f t="shared" si="34"/>
        <v>#REF!</v>
      </c>
      <c r="E241" s="353" t="e">
        <f t="shared" si="44"/>
        <v>#REF!</v>
      </c>
      <c r="F241" s="293"/>
      <c r="G241" s="293"/>
      <c r="H241" s="289"/>
    </row>
    <row r="242" spans="1:8" ht="20.25" customHeight="1" outlineLevel="1" x14ac:dyDescent="0.2">
      <c r="A242" s="352" t="s">
        <v>626</v>
      </c>
      <c r="B242" s="357" t="s">
        <v>363</v>
      </c>
      <c r="C242" s="353" t="e">
        <f>'Затраты подрядчика 2 кв '!#REF!</f>
        <v>#REF!</v>
      </c>
      <c r="D242" s="353" t="e">
        <f t="shared" si="34"/>
        <v>#REF!</v>
      </c>
      <c r="E242" s="353" t="e">
        <f t="shared" si="44"/>
        <v>#REF!</v>
      </c>
      <c r="F242" s="293"/>
      <c r="G242" s="293"/>
      <c r="H242" s="289"/>
    </row>
    <row r="243" spans="1:8" ht="20.45" customHeight="1" outlineLevel="1" x14ac:dyDescent="0.2">
      <c r="A243" s="352" t="s">
        <v>627</v>
      </c>
      <c r="B243" s="357" t="s">
        <v>129</v>
      </c>
      <c r="C243" s="353" t="e">
        <f>'Затраты подрядчика 2 кв '!#REF!</f>
        <v>#REF!</v>
      </c>
      <c r="D243" s="353" t="e">
        <f t="shared" si="34"/>
        <v>#REF!</v>
      </c>
      <c r="E243" s="353" t="e">
        <f t="shared" si="44"/>
        <v>#REF!</v>
      </c>
      <c r="F243" s="293"/>
      <c r="G243" s="293"/>
      <c r="H243" s="289"/>
    </row>
    <row r="244" spans="1:8" ht="49.5" customHeight="1" outlineLevel="1" x14ac:dyDescent="0.2">
      <c r="A244" s="352" t="s">
        <v>628</v>
      </c>
      <c r="B244" s="357" t="s">
        <v>366</v>
      </c>
      <c r="C244" s="353" t="e">
        <f>'Затраты подрядчика 2 кв '!#REF!</f>
        <v>#REF!</v>
      </c>
      <c r="D244" s="353" t="e">
        <f t="shared" si="34"/>
        <v>#REF!</v>
      </c>
      <c r="E244" s="353" t="e">
        <f t="shared" si="44"/>
        <v>#REF!</v>
      </c>
      <c r="F244" s="293"/>
      <c r="G244" s="293"/>
      <c r="H244" s="289"/>
    </row>
    <row r="245" spans="1:8" ht="21" customHeight="1" outlineLevel="1" x14ac:dyDescent="0.2">
      <c r="A245" s="352" t="s">
        <v>629</v>
      </c>
      <c r="B245" s="357" t="s">
        <v>71</v>
      </c>
      <c r="C245" s="353" t="e">
        <f>'Затраты подрядчика 2 кв '!#REF!</f>
        <v>#REF!</v>
      </c>
      <c r="D245" s="353" t="e">
        <f t="shared" si="34"/>
        <v>#REF!</v>
      </c>
      <c r="E245" s="353" t="e">
        <f t="shared" si="44"/>
        <v>#REF!</v>
      </c>
      <c r="F245" s="293"/>
      <c r="G245" s="293"/>
      <c r="H245" s="289"/>
    </row>
    <row r="246" spans="1:8" ht="36" customHeight="1" outlineLevel="1" x14ac:dyDescent="0.2">
      <c r="A246" s="352" t="s">
        <v>630</v>
      </c>
      <c r="B246" s="357" t="s">
        <v>369</v>
      </c>
      <c r="C246" s="353" t="e">
        <f>'Затраты подрядчика 2 кв '!#REF!</f>
        <v>#REF!</v>
      </c>
      <c r="D246" s="353" t="e">
        <f t="shared" si="34"/>
        <v>#REF!</v>
      </c>
      <c r="E246" s="353" t="e">
        <f t="shared" si="44"/>
        <v>#REF!</v>
      </c>
      <c r="F246" s="293"/>
      <c r="G246" s="293"/>
      <c r="H246" s="289"/>
    </row>
    <row r="247" spans="1:8" ht="35.25" customHeight="1" outlineLevel="1" x14ac:dyDescent="0.2">
      <c r="A247" s="352" t="s">
        <v>631</v>
      </c>
      <c r="B247" s="357" t="s">
        <v>70</v>
      </c>
      <c r="C247" s="353" t="e">
        <f>'Затраты подрядчика 2 кв '!#REF!</f>
        <v>#REF!</v>
      </c>
      <c r="D247" s="353" t="e">
        <f t="shared" si="34"/>
        <v>#REF!</v>
      </c>
      <c r="E247" s="353" t="e">
        <f t="shared" si="44"/>
        <v>#REF!</v>
      </c>
      <c r="F247" s="293"/>
      <c r="G247" s="293"/>
      <c r="H247" s="289"/>
    </row>
    <row r="248" spans="1:8" ht="23.25" customHeight="1" outlineLevel="1" x14ac:dyDescent="0.2">
      <c r="A248" s="378" t="s">
        <v>632</v>
      </c>
      <c r="B248" s="379" t="s">
        <v>680</v>
      </c>
      <c r="C248" s="351">
        <f>НМЦК!H249</f>
        <v>954919.93</v>
      </c>
      <c r="D248" s="364">
        <f>C248*0.2</f>
        <v>190983.99</v>
      </c>
      <c r="E248" s="364">
        <f>C248+D248</f>
        <v>1145903.92</v>
      </c>
      <c r="F248" s="289"/>
      <c r="G248" s="289"/>
      <c r="H248" s="289"/>
    </row>
    <row r="249" spans="1:8" ht="31.5" customHeight="1" outlineLevel="1" x14ac:dyDescent="0.2">
      <c r="A249" s="378" t="s">
        <v>619</v>
      </c>
      <c r="B249" s="379" t="s">
        <v>180</v>
      </c>
      <c r="C249" s="351" t="e">
        <f>НМЦК!#REF!</f>
        <v>#REF!</v>
      </c>
      <c r="D249" s="364" t="e">
        <f>C249*0.2</f>
        <v>#REF!</v>
      </c>
      <c r="E249" s="364" t="e">
        <f>C249+D249</f>
        <v>#REF!</v>
      </c>
      <c r="F249" s="289"/>
      <c r="G249" s="289"/>
      <c r="H249" s="289"/>
    </row>
    <row r="250" spans="1:8" ht="27" customHeight="1" outlineLevel="1" x14ac:dyDescent="0.2">
      <c r="A250" s="378" t="s">
        <v>633</v>
      </c>
      <c r="B250" s="363" t="s">
        <v>546</v>
      </c>
      <c r="C250" s="351" t="e">
        <f>C235*0.02</f>
        <v>#REF!</v>
      </c>
      <c r="D250" s="364" t="e">
        <f>C250*0.2</f>
        <v>#REF!</v>
      </c>
      <c r="E250" s="364" t="e">
        <f>C250+D250</f>
        <v>#REF!</v>
      </c>
      <c r="F250" s="289"/>
      <c r="G250" s="289"/>
      <c r="H250" s="289"/>
    </row>
    <row r="251" spans="1:8" ht="15.75" x14ac:dyDescent="0.2">
      <c r="A251" s="366"/>
      <c r="B251" s="366" t="s">
        <v>547</v>
      </c>
      <c r="C251" s="367" t="e">
        <f>C8+C11+C234</f>
        <v>#REF!</v>
      </c>
      <c r="D251" s="367" t="e">
        <f>D8+D11+D234</f>
        <v>#REF!</v>
      </c>
      <c r="E251" s="367" t="e">
        <f>E8+E11+E234</f>
        <v>#REF!</v>
      </c>
      <c r="F251" s="294"/>
      <c r="G251" s="294"/>
      <c r="H251" s="289"/>
    </row>
    <row r="252" spans="1:8" x14ac:dyDescent="0.2">
      <c r="A252" s="368"/>
      <c r="B252" s="368"/>
      <c r="C252" s="368"/>
      <c r="D252" s="368"/>
      <c r="E252" s="368"/>
      <c r="F252" s="289"/>
      <c r="G252" s="289"/>
      <c r="H252" s="289"/>
    </row>
    <row r="253" spans="1:8" x14ac:dyDescent="0.2">
      <c r="A253" s="369"/>
      <c r="B253" s="369"/>
      <c r="C253" s="369"/>
      <c r="D253" s="369"/>
      <c r="E253" s="372"/>
    </row>
    <row r="254" spans="1:8" x14ac:dyDescent="0.2">
      <c r="A254" s="370"/>
      <c r="B254" s="369"/>
      <c r="C254" s="369"/>
      <c r="D254" s="369"/>
      <c r="E254" s="369"/>
    </row>
    <row r="255" spans="1:8" x14ac:dyDescent="0.2">
      <c r="A255" s="369"/>
      <c r="B255" s="369"/>
      <c r="C255" s="369"/>
      <c r="D255" s="369"/>
      <c r="E255" s="369"/>
    </row>
  </sheetData>
  <mergeCells count="12">
    <mergeCell ref="C220:C221"/>
    <mergeCell ref="D220:D221"/>
    <mergeCell ref="E220:E221"/>
    <mergeCell ref="A220:A221"/>
    <mergeCell ref="B220:B221"/>
    <mergeCell ref="A1:E1"/>
    <mergeCell ref="A2:E3"/>
    <mergeCell ref="A5:A6"/>
    <mergeCell ref="B5:B6"/>
    <mergeCell ref="C5:C6"/>
    <mergeCell ref="D5:D6"/>
    <mergeCell ref="E5:E6"/>
  </mergeCells>
  <pageMargins left="0.7" right="0.7" top="0.75" bottom="0.75" header="0.3" footer="0.3"/>
  <pageSetup paperSize="9" scale="5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5"/>
  <sheetViews>
    <sheetView view="pageBreakPreview" zoomScale="60" zoomScaleNormal="100" workbookViewId="0">
      <selection activeCell="E20" sqref="E20"/>
    </sheetView>
  </sheetViews>
  <sheetFormatPr defaultRowHeight="12.75" x14ac:dyDescent="0.2"/>
  <cols>
    <col min="1" max="1" width="11.28515625" bestFit="1" customWidth="1"/>
    <col min="2" max="2" width="26" customWidth="1"/>
    <col min="3" max="3" width="54.42578125" customWidth="1"/>
    <col min="4" max="4" width="19" customWidth="1"/>
    <col min="5" max="5" width="17.7109375" customWidth="1"/>
    <col min="6" max="6" width="19.7109375" customWidth="1"/>
    <col min="7" max="7" width="27.42578125" customWidth="1"/>
  </cols>
  <sheetData>
    <row r="1" spans="1:7" ht="29.25" customHeight="1" x14ac:dyDescent="0.2">
      <c r="A1" s="759" t="s">
        <v>947</v>
      </c>
      <c r="B1" s="759"/>
      <c r="C1" s="759"/>
      <c r="D1" s="759"/>
      <c r="E1" s="759"/>
      <c r="F1" s="450"/>
    </row>
    <row r="2" spans="1:7" ht="29.25" customHeight="1" x14ac:dyDescent="0.2">
      <c r="A2" s="442" t="s">
        <v>866</v>
      </c>
      <c r="B2" s="760" t="s">
        <v>881</v>
      </c>
      <c r="C2" s="760"/>
      <c r="D2" s="760"/>
      <c r="E2" s="760"/>
      <c r="F2" s="451"/>
    </row>
    <row r="3" spans="1:7" ht="184.9" customHeight="1" x14ac:dyDescent="0.2">
      <c r="A3" s="394" t="s">
        <v>1</v>
      </c>
      <c r="B3" s="394" t="s">
        <v>948</v>
      </c>
      <c r="C3" s="444" t="s">
        <v>949</v>
      </c>
      <c r="D3" s="444" t="s">
        <v>950</v>
      </c>
      <c r="E3" s="444" t="s">
        <v>951</v>
      </c>
      <c r="F3" s="396" t="s">
        <v>952</v>
      </c>
    </row>
    <row r="4" spans="1:7" ht="15.75" x14ac:dyDescent="0.2">
      <c r="A4" s="394">
        <v>1</v>
      </c>
      <c r="B4" s="394">
        <v>2</v>
      </c>
      <c r="C4" s="394">
        <v>3</v>
      </c>
      <c r="D4" s="397">
        <v>4</v>
      </c>
      <c r="E4" s="397">
        <v>5</v>
      </c>
      <c r="F4" s="397">
        <v>6</v>
      </c>
    </row>
    <row r="5" spans="1:7" ht="22.15" customHeight="1" x14ac:dyDescent="0.2">
      <c r="A5" s="373">
        <v>1</v>
      </c>
      <c r="B5" s="373"/>
      <c r="C5" s="374" t="s">
        <v>655</v>
      </c>
      <c r="D5" s="376" t="s">
        <v>1179</v>
      </c>
      <c r="E5" s="428">
        <v>1</v>
      </c>
      <c r="F5" s="376"/>
    </row>
    <row r="6" spans="1:7" ht="34.5" customHeight="1" x14ac:dyDescent="0.2">
      <c r="A6" s="375" t="s">
        <v>656</v>
      </c>
      <c r="B6" s="375" t="s">
        <v>957</v>
      </c>
      <c r="C6" s="350" t="s">
        <v>644</v>
      </c>
      <c r="D6" s="351" t="s">
        <v>1179</v>
      </c>
      <c r="E6" s="427">
        <v>1</v>
      </c>
      <c r="F6" s="351"/>
    </row>
    <row r="7" spans="1:7" ht="19.5" customHeight="1" x14ac:dyDescent="0.2">
      <c r="A7" s="375" t="s">
        <v>657</v>
      </c>
      <c r="B7" s="448" t="s">
        <v>954</v>
      </c>
      <c r="C7" s="363" t="s">
        <v>546</v>
      </c>
      <c r="D7" s="351" t="s">
        <v>1179</v>
      </c>
      <c r="E7" s="427">
        <v>1</v>
      </c>
      <c r="F7" s="351"/>
    </row>
    <row r="8" spans="1:7" ht="32.450000000000003" customHeight="1" x14ac:dyDescent="0.2">
      <c r="A8" s="377" t="s">
        <v>613</v>
      </c>
      <c r="B8" s="377"/>
      <c r="C8" s="374" t="s">
        <v>658</v>
      </c>
      <c r="D8" s="376" t="s">
        <v>1179</v>
      </c>
      <c r="E8" s="428">
        <v>1</v>
      </c>
      <c r="F8" s="376"/>
    </row>
    <row r="9" spans="1:7" ht="15.75" customHeight="1" x14ac:dyDescent="0.2">
      <c r="A9" s="375" t="s">
        <v>614</v>
      </c>
      <c r="B9" s="375"/>
      <c r="C9" s="350" t="s">
        <v>637</v>
      </c>
      <c r="D9" s="351" t="s">
        <v>1179</v>
      </c>
      <c r="E9" s="427">
        <v>1</v>
      </c>
      <c r="F9" s="351"/>
    </row>
    <row r="10" spans="1:7" ht="15.75" x14ac:dyDescent="0.2">
      <c r="A10" s="352" t="s">
        <v>651</v>
      </c>
      <c r="B10" s="449"/>
      <c r="C10" s="357" t="s">
        <v>204</v>
      </c>
      <c r="D10" s="351" t="s">
        <v>1179</v>
      </c>
      <c r="E10" s="427">
        <v>1</v>
      </c>
      <c r="F10" s="431"/>
      <c r="G10" s="443" t="s">
        <v>955</v>
      </c>
    </row>
    <row r="11" spans="1:7" ht="15" customHeight="1" x14ac:dyDescent="0.2">
      <c r="A11" s="352" t="s">
        <v>681</v>
      </c>
      <c r="B11" s="445" t="s">
        <v>956</v>
      </c>
      <c r="C11" s="371" t="s">
        <v>229</v>
      </c>
      <c r="D11" s="414" t="s">
        <v>1179</v>
      </c>
      <c r="E11" s="432">
        <v>1</v>
      </c>
      <c r="F11" s="431"/>
    </row>
    <row r="12" spans="1:7" ht="19.149999999999999" customHeight="1" x14ac:dyDescent="0.2">
      <c r="A12" s="352" t="s">
        <v>682</v>
      </c>
      <c r="B12" s="445" t="s">
        <v>958</v>
      </c>
      <c r="C12" s="371" t="s">
        <v>231</v>
      </c>
      <c r="D12" s="414" t="s">
        <v>1179</v>
      </c>
      <c r="E12" s="432">
        <v>1</v>
      </c>
      <c r="F12" s="431"/>
    </row>
    <row r="13" spans="1:7" ht="15.75" x14ac:dyDescent="0.2">
      <c r="A13" s="375"/>
      <c r="B13" s="375"/>
      <c r="C13" s="354" t="s">
        <v>518</v>
      </c>
      <c r="D13" s="351"/>
      <c r="E13" s="351"/>
      <c r="F13" s="351"/>
    </row>
    <row r="14" spans="1:7" ht="15.75" x14ac:dyDescent="0.2">
      <c r="A14" s="375"/>
      <c r="B14" s="375"/>
      <c r="C14" s="354" t="s">
        <v>21</v>
      </c>
      <c r="D14" s="353"/>
      <c r="E14" s="353"/>
      <c r="F14" s="353"/>
    </row>
    <row r="15" spans="1:7" ht="15.75" x14ac:dyDescent="0.2">
      <c r="A15" s="375" t="s">
        <v>615</v>
      </c>
      <c r="B15" s="375"/>
      <c r="C15" s="355" t="s">
        <v>638</v>
      </c>
      <c r="D15" s="351" t="s">
        <v>1179</v>
      </c>
      <c r="E15" s="427">
        <v>1</v>
      </c>
      <c r="F15" s="351"/>
    </row>
    <row r="16" spans="1:7" ht="15.75" x14ac:dyDescent="0.2">
      <c r="A16" s="352" t="s">
        <v>659</v>
      </c>
      <c r="B16" s="352" t="s">
        <v>959</v>
      </c>
      <c r="C16" s="357" t="s">
        <v>552</v>
      </c>
      <c r="D16" s="353" t="s">
        <v>1179</v>
      </c>
      <c r="E16" s="429">
        <v>1</v>
      </c>
      <c r="F16" s="353"/>
    </row>
    <row r="17" spans="1:10" ht="15.75" x14ac:dyDescent="0.2">
      <c r="A17" s="352" t="s">
        <v>660</v>
      </c>
      <c r="B17" s="352" t="s">
        <v>960</v>
      </c>
      <c r="C17" s="357" t="s">
        <v>553</v>
      </c>
      <c r="D17" s="353" t="s">
        <v>1179</v>
      </c>
      <c r="E17" s="429">
        <v>1</v>
      </c>
      <c r="F17" s="353"/>
    </row>
    <row r="18" spans="1:10" ht="15.75" x14ac:dyDescent="0.2">
      <c r="A18" s="352" t="s">
        <v>661</v>
      </c>
      <c r="B18" s="352" t="s">
        <v>988</v>
      </c>
      <c r="C18" s="357" t="s">
        <v>421</v>
      </c>
      <c r="D18" s="353" t="s">
        <v>1179</v>
      </c>
      <c r="E18" s="429">
        <v>1</v>
      </c>
      <c r="F18" s="353"/>
    </row>
    <row r="19" spans="1:10" ht="15.75" x14ac:dyDescent="0.2">
      <c r="A19" s="352" t="s">
        <v>662</v>
      </c>
      <c r="B19" s="352" t="s">
        <v>989</v>
      </c>
      <c r="C19" s="357" t="s">
        <v>422</v>
      </c>
      <c r="D19" s="353" t="s">
        <v>1179</v>
      </c>
      <c r="E19" s="429">
        <v>1</v>
      </c>
      <c r="F19" s="353"/>
    </row>
    <row r="20" spans="1:10" ht="15.75" x14ac:dyDescent="0.2">
      <c r="A20" s="352" t="s">
        <v>663</v>
      </c>
      <c r="B20" s="352" t="s">
        <v>990</v>
      </c>
      <c r="C20" s="357" t="s">
        <v>423</v>
      </c>
      <c r="D20" s="353" t="s">
        <v>1179</v>
      </c>
      <c r="E20" s="429">
        <v>1</v>
      </c>
      <c r="F20" s="353"/>
    </row>
    <row r="21" spans="1:10" ht="15.75" x14ac:dyDescent="0.2">
      <c r="A21" s="352" t="s">
        <v>664</v>
      </c>
      <c r="B21" s="352" t="s">
        <v>991</v>
      </c>
      <c r="C21" s="357" t="s">
        <v>424</v>
      </c>
      <c r="D21" s="353" t="s">
        <v>1179</v>
      </c>
      <c r="E21" s="429">
        <v>1</v>
      </c>
      <c r="F21" s="353"/>
    </row>
    <row r="22" spans="1:10" ht="15.75" x14ac:dyDescent="0.2">
      <c r="A22" s="352" t="s">
        <v>665</v>
      </c>
      <c r="B22" s="352" t="s">
        <v>992</v>
      </c>
      <c r="C22" s="357" t="s">
        <v>425</v>
      </c>
      <c r="D22" s="353" t="s">
        <v>1179</v>
      </c>
      <c r="E22" s="429">
        <v>1</v>
      </c>
      <c r="F22" s="353"/>
    </row>
    <row r="23" spans="1:10" ht="31.5" x14ac:dyDescent="0.2">
      <c r="A23" s="375" t="s">
        <v>616</v>
      </c>
      <c r="B23" s="378" t="s">
        <v>994</v>
      </c>
      <c r="C23" s="355" t="s">
        <v>528</v>
      </c>
      <c r="D23" s="413" t="s">
        <v>1179</v>
      </c>
      <c r="E23" s="427">
        <v>1</v>
      </c>
      <c r="F23" s="433"/>
    </row>
    <row r="24" spans="1:10" ht="31.5" x14ac:dyDescent="0.2">
      <c r="A24" s="375" t="s">
        <v>666</v>
      </c>
      <c r="B24" s="378" t="s">
        <v>993</v>
      </c>
      <c r="C24" s="356" t="s">
        <v>529</v>
      </c>
      <c r="D24" s="351" t="s">
        <v>1179</v>
      </c>
      <c r="E24" s="427">
        <v>1</v>
      </c>
      <c r="F24" s="433"/>
    </row>
    <row r="25" spans="1:10" ht="15.75" x14ac:dyDescent="0.2">
      <c r="A25" s="375"/>
      <c r="B25" s="375"/>
      <c r="C25" s="355" t="s">
        <v>653</v>
      </c>
      <c r="D25" s="351"/>
      <c r="E25" s="351"/>
      <c r="F25" s="351"/>
    </row>
    <row r="26" spans="1:10" ht="15.75" x14ac:dyDescent="0.2">
      <c r="A26" s="375" t="s">
        <v>667</v>
      </c>
      <c r="B26" s="375" t="s">
        <v>995</v>
      </c>
      <c r="C26" s="355" t="s">
        <v>530</v>
      </c>
      <c r="D26" s="351" t="s">
        <v>1180</v>
      </c>
      <c r="E26" s="427">
        <f>1356.2</f>
        <v>1356.2</v>
      </c>
      <c r="F26" s="433"/>
    </row>
    <row r="27" spans="1:10" ht="15.75" x14ac:dyDescent="0.2">
      <c r="A27" s="375" t="s">
        <v>668</v>
      </c>
      <c r="B27" s="375"/>
      <c r="C27" s="355" t="s">
        <v>531</v>
      </c>
      <c r="D27" s="351" t="s">
        <v>1179</v>
      </c>
      <c r="E27" s="427">
        <v>1</v>
      </c>
      <c r="F27" s="351"/>
    </row>
    <row r="28" spans="1:10" ht="15.75" x14ac:dyDescent="0.2">
      <c r="A28" s="352" t="s">
        <v>683</v>
      </c>
      <c r="B28" s="352" t="s">
        <v>996</v>
      </c>
      <c r="C28" s="357" t="s">
        <v>391</v>
      </c>
      <c r="D28" s="353" t="s">
        <v>1180</v>
      </c>
      <c r="E28" s="429">
        <v>879.5</v>
      </c>
      <c r="F28" s="353"/>
    </row>
    <row r="29" spans="1:10" ht="15.75" x14ac:dyDescent="0.2">
      <c r="A29" s="352" t="s">
        <v>684</v>
      </c>
      <c r="B29" s="352" t="s">
        <v>997</v>
      </c>
      <c r="C29" s="357" t="s">
        <v>392</v>
      </c>
      <c r="D29" s="353" t="s">
        <v>1180</v>
      </c>
      <c r="E29" s="429">
        <v>34</v>
      </c>
      <c r="F29" s="353"/>
    </row>
    <row r="30" spans="1:10" ht="15.75" x14ac:dyDescent="0.2">
      <c r="A30" s="352" t="s">
        <v>685</v>
      </c>
      <c r="B30" s="352" t="s">
        <v>998</v>
      </c>
      <c r="C30" s="357" t="s">
        <v>393</v>
      </c>
      <c r="D30" s="353" t="s">
        <v>1181</v>
      </c>
      <c r="E30" s="429">
        <v>4.96</v>
      </c>
      <c r="F30" s="353"/>
    </row>
    <row r="31" spans="1:10" ht="15.75" x14ac:dyDescent="0.2">
      <c r="A31" s="352" t="s">
        <v>686</v>
      </c>
      <c r="B31" s="352" t="s">
        <v>999</v>
      </c>
      <c r="C31" s="357" t="s">
        <v>394</v>
      </c>
      <c r="D31" s="353" t="s">
        <v>1179</v>
      </c>
      <c r="E31" s="429">
        <v>1</v>
      </c>
      <c r="F31" s="353"/>
    </row>
    <row r="32" spans="1:10" ht="15.75" x14ac:dyDescent="0.2">
      <c r="A32" s="352" t="s">
        <v>687</v>
      </c>
      <c r="B32" s="352" t="s">
        <v>1000</v>
      </c>
      <c r="C32" s="357" t="s">
        <v>395</v>
      </c>
      <c r="D32" s="481" t="s">
        <v>1181</v>
      </c>
      <c r="E32" s="482">
        <f>15+21.6</f>
        <v>36.6</v>
      </c>
      <c r="F32" s="353"/>
      <c r="G32">
        <v>15</v>
      </c>
      <c r="H32" t="s">
        <v>1187</v>
      </c>
      <c r="I32">
        <v>21.6</v>
      </c>
      <c r="J32" t="s">
        <v>1188</v>
      </c>
    </row>
    <row r="33" spans="1:7" ht="15.75" x14ac:dyDescent="0.2">
      <c r="A33" s="352" t="s">
        <v>688</v>
      </c>
      <c r="B33" s="352" t="s">
        <v>1001</v>
      </c>
      <c r="C33" s="357" t="s">
        <v>396</v>
      </c>
      <c r="D33" s="353" t="s">
        <v>1181</v>
      </c>
      <c r="E33" s="429">
        <v>11.3</v>
      </c>
      <c r="F33" s="353"/>
    </row>
    <row r="34" spans="1:7" ht="15.75" x14ac:dyDescent="0.2">
      <c r="A34" s="352" t="s">
        <v>689</v>
      </c>
      <c r="B34" s="352" t="s">
        <v>1002</v>
      </c>
      <c r="C34" s="357" t="s">
        <v>397</v>
      </c>
      <c r="D34" s="353" t="s">
        <v>1181</v>
      </c>
      <c r="E34" s="429">
        <v>68.8</v>
      </c>
      <c r="F34" s="353"/>
    </row>
    <row r="35" spans="1:7" ht="15.75" x14ac:dyDescent="0.2">
      <c r="A35" s="352" t="s">
        <v>690</v>
      </c>
      <c r="B35" s="352" t="s">
        <v>1003</v>
      </c>
      <c r="C35" s="357" t="s">
        <v>398</v>
      </c>
      <c r="D35" s="353" t="s">
        <v>1181</v>
      </c>
      <c r="E35" s="429">
        <v>4.9000000000000004</v>
      </c>
      <c r="F35" s="353"/>
    </row>
    <row r="36" spans="1:7" ht="15.75" x14ac:dyDescent="0.2">
      <c r="A36" s="352" t="s">
        <v>691</v>
      </c>
      <c r="B36" s="352" t="s">
        <v>1004</v>
      </c>
      <c r="C36" s="357" t="s">
        <v>399</v>
      </c>
      <c r="D36" s="353" t="s">
        <v>1181</v>
      </c>
      <c r="E36" s="429">
        <f>6.3+13.3</f>
        <v>19.600000000000001</v>
      </c>
      <c r="F36" s="353"/>
    </row>
    <row r="37" spans="1:7" ht="15.75" x14ac:dyDescent="0.2">
      <c r="A37" s="352" t="s">
        <v>692</v>
      </c>
      <c r="B37" s="352" t="s">
        <v>1005</v>
      </c>
      <c r="C37" s="357" t="s">
        <v>400</v>
      </c>
      <c r="D37" s="353" t="s">
        <v>1181</v>
      </c>
      <c r="E37" s="429">
        <f>1.4+1.5</f>
        <v>2.9</v>
      </c>
      <c r="F37" s="353"/>
    </row>
    <row r="38" spans="1:7" ht="15.75" x14ac:dyDescent="0.2">
      <c r="A38" s="352" t="s">
        <v>693</v>
      </c>
      <c r="B38" s="352" t="s">
        <v>1006</v>
      </c>
      <c r="C38" s="357" t="s">
        <v>401</v>
      </c>
      <c r="D38" s="353" t="s">
        <v>1182</v>
      </c>
      <c r="E38" s="429">
        <v>105.675</v>
      </c>
      <c r="F38" s="353"/>
      <c r="G38" t="s">
        <v>1183</v>
      </c>
    </row>
    <row r="39" spans="1:7" ht="15.75" x14ac:dyDescent="0.2">
      <c r="A39" s="352" t="s">
        <v>694</v>
      </c>
      <c r="B39" s="352" t="s">
        <v>1007</v>
      </c>
      <c r="C39" s="357" t="s">
        <v>402</v>
      </c>
      <c r="D39" s="353" t="s">
        <v>1181</v>
      </c>
      <c r="E39" s="429">
        <v>5.3</v>
      </c>
      <c r="F39" s="353"/>
    </row>
    <row r="40" spans="1:7" ht="15.75" x14ac:dyDescent="0.2">
      <c r="A40" s="352" t="s">
        <v>695</v>
      </c>
      <c r="B40" s="352" t="s">
        <v>1008</v>
      </c>
      <c r="C40" s="357" t="s">
        <v>403</v>
      </c>
      <c r="D40" s="353" t="s">
        <v>1181</v>
      </c>
      <c r="E40" s="429">
        <v>1.2</v>
      </c>
      <c r="F40" s="353"/>
    </row>
    <row r="41" spans="1:7" ht="15.75" x14ac:dyDescent="0.2">
      <c r="A41" s="352" t="s">
        <v>696</v>
      </c>
      <c r="B41" s="352" t="s">
        <v>1009</v>
      </c>
      <c r="C41" s="357" t="s">
        <v>404</v>
      </c>
      <c r="D41" s="353" t="s">
        <v>1181</v>
      </c>
      <c r="E41" s="480">
        <f>0.084655</f>
        <v>8.4654999999999994E-2</v>
      </c>
      <c r="F41" s="353"/>
    </row>
    <row r="42" spans="1:7" ht="15.75" x14ac:dyDescent="0.2">
      <c r="A42" s="352" t="s">
        <v>697</v>
      </c>
      <c r="B42" s="352" t="s">
        <v>1010</v>
      </c>
      <c r="C42" s="357" t="s">
        <v>405</v>
      </c>
      <c r="D42" s="353" t="s">
        <v>1179</v>
      </c>
      <c r="E42" s="429">
        <v>1</v>
      </c>
      <c r="F42" s="353"/>
    </row>
    <row r="43" spans="1:7" ht="15.75" x14ac:dyDescent="0.2">
      <c r="A43" s="352" t="s">
        <v>698</v>
      </c>
      <c r="B43" s="352" t="s">
        <v>1011</v>
      </c>
      <c r="C43" s="357" t="s">
        <v>407</v>
      </c>
      <c r="D43" s="353" t="s">
        <v>1184</v>
      </c>
      <c r="E43" s="429">
        <f>263.87+482.89+1338.59</f>
        <v>2085.35</v>
      </c>
      <c r="F43" s="353"/>
    </row>
    <row r="44" spans="1:7" ht="15.75" x14ac:dyDescent="0.2">
      <c r="A44" s="352" t="s">
        <v>699</v>
      </c>
      <c r="B44" s="352" t="s">
        <v>1012</v>
      </c>
      <c r="C44" s="357" t="s">
        <v>409</v>
      </c>
      <c r="D44" s="353" t="s">
        <v>1184</v>
      </c>
      <c r="E44" s="429">
        <f>13.2+6.55+5.7+2.25+20+14.7+20.79+1.785+45+1.89+1.89+2.1+6.6+6.3+3.15+12</f>
        <v>163.905</v>
      </c>
      <c r="F44" s="353"/>
    </row>
    <row r="45" spans="1:7" ht="15.75" x14ac:dyDescent="0.2">
      <c r="A45" s="352" t="s">
        <v>700</v>
      </c>
      <c r="B45" s="352" t="s">
        <v>1013</v>
      </c>
      <c r="C45" s="357" t="s">
        <v>410</v>
      </c>
      <c r="D45" s="481" t="s">
        <v>1184</v>
      </c>
      <c r="E45" s="482">
        <f>3.51+0.855+64.8+7.2+67.5+18+1.95+0.08+2.73+5.4+4.55</f>
        <v>176.57499999999999</v>
      </c>
      <c r="F45" s="353"/>
    </row>
    <row r="46" spans="1:7" ht="15.75" x14ac:dyDescent="0.2">
      <c r="A46" s="375" t="s">
        <v>669</v>
      </c>
      <c r="B46" s="375" t="s">
        <v>1014</v>
      </c>
      <c r="C46" s="355" t="s">
        <v>521</v>
      </c>
      <c r="D46" s="351" t="s">
        <v>1184</v>
      </c>
      <c r="E46" s="427">
        <f>1728.1+153.9</f>
        <v>1882</v>
      </c>
      <c r="F46" s="351"/>
    </row>
    <row r="47" spans="1:7" ht="15.75" x14ac:dyDescent="0.2">
      <c r="A47" s="375" t="s">
        <v>670</v>
      </c>
      <c r="B47" s="375"/>
      <c r="C47" s="355" t="s">
        <v>532</v>
      </c>
      <c r="D47" s="351" t="s">
        <v>1179</v>
      </c>
      <c r="E47" s="427">
        <v>1</v>
      </c>
      <c r="F47" s="351"/>
    </row>
    <row r="48" spans="1:7" ht="15.75" x14ac:dyDescent="0.2">
      <c r="A48" s="352" t="s">
        <v>671</v>
      </c>
      <c r="B48" s="352" t="s">
        <v>1015</v>
      </c>
      <c r="C48" s="357" t="s">
        <v>239</v>
      </c>
      <c r="D48" s="353" t="s">
        <v>1179</v>
      </c>
      <c r="E48" s="429">
        <v>1</v>
      </c>
      <c r="F48" s="353"/>
    </row>
    <row r="49" spans="1:6" ht="15.75" x14ac:dyDescent="0.2">
      <c r="A49" s="352" t="s">
        <v>672</v>
      </c>
      <c r="B49" s="352" t="s">
        <v>1016</v>
      </c>
      <c r="C49" s="357" t="s">
        <v>241</v>
      </c>
      <c r="D49" s="353" t="s">
        <v>1179</v>
      </c>
      <c r="E49" s="429">
        <v>1</v>
      </c>
      <c r="F49" s="353"/>
    </row>
    <row r="50" spans="1:6" ht="31.5" x14ac:dyDescent="0.2">
      <c r="A50" s="352" t="s">
        <v>673</v>
      </c>
      <c r="B50" s="352" t="s">
        <v>1017</v>
      </c>
      <c r="C50" s="357" t="s">
        <v>243</v>
      </c>
      <c r="D50" s="353" t="s">
        <v>1179</v>
      </c>
      <c r="E50" s="429">
        <v>1</v>
      </c>
      <c r="F50" s="353"/>
    </row>
    <row r="51" spans="1:6" ht="15.75" x14ac:dyDescent="0.2">
      <c r="A51" s="352" t="s">
        <v>701</v>
      </c>
      <c r="B51" s="352" t="s">
        <v>1018</v>
      </c>
      <c r="C51" s="357" t="s">
        <v>245</v>
      </c>
      <c r="D51" s="353" t="s">
        <v>1179</v>
      </c>
      <c r="E51" s="429">
        <v>1</v>
      </c>
      <c r="F51" s="353"/>
    </row>
    <row r="52" spans="1:6" ht="15.75" x14ac:dyDescent="0.2">
      <c r="A52" s="352" t="s">
        <v>702</v>
      </c>
      <c r="B52" s="352" t="s">
        <v>1019</v>
      </c>
      <c r="C52" s="357" t="s">
        <v>247</v>
      </c>
      <c r="D52" s="353" t="s">
        <v>1179</v>
      </c>
      <c r="E52" s="429">
        <v>1</v>
      </c>
      <c r="F52" s="353"/>
    </row>
    <row r="53" spans="1:6" ht="15.75" x14ac:dyDescent="0.2">
      <c r="A53" s="352" t="s">
        <v>703</v>
      </c>
      <c r="B53" s="352" t="s">
        <v>1020</v>
      </c>
      <c r="C53" s="357" t="s">
        <v>249</v>
      </c>
      <c r="D53" s="353" t="s">
        <v>1179</v>
      </c>
      <c r="E53" s="429">
        <v>1</v>
      </c>
      <c r="F53" s="353"/>
    </row>
    <row r="54" spans="1:6" ht="15.75" x14ac:dyDescent="0.2">
      <c r="A54" s="352" t="s">
        <v>704</v>
      </c>
      <c r="B54" s="352" t="s">
        <v>1021</v>
      </c>
      <c r="C54" s="357" t="s">
        <v>251</v>
      </c>
      <c r="D54" s="353" t="s">
        <v>1179</v>
      </c>
      <c r="E54" s="429">
        <v>1</v>
      </c>
      <c r="F54" s="353"/>
    </row>
    <row r="55" spans="1:6" ht="15.75" x14ac:dyDescent="0.2">
      <c r="A55" s="352" t="s">
        <v>705</v>
      </c>
      <c r="B55" s="352" t="s">
        <v>1022</v>
      </c>
      <c r="C55" s="357" t="s">
        <v>253</v>
      </c>
      <c r="D55" s="353" t="s">
        <v>1179</v>
      </c>
      <c r="E55" s="429">
        <v>1</v>
      </c>
      <c r="F55" s="353"/>
    </row>
    <row r="56" spans="1:6" ht="15.75" x14ac:dyDescent="0.2">
      <c r="A56" s="352" t="s">
        <v>706</v>
      </c>
      <c r="B56" s="352" t="s">
        <v>1023</v>
      </c>
      <c r="C56" s="357" t="s">
        <v>255</v>
      </c>
      <c r="D56" s="353" t="s">
        <v>1179</v>
      </c>
      <c r="E56" s="429">
        <v>1</v>
      </c>
      <c r="F56" s="353"/>
    </row>
    <row r="57" spans="1:6" ht="15.75" x14ac:dyDescent="0.2">
      <c r="A57" s="352" t="s">
        <v>707</v>
      </c>
      <c r="B57" s="352" t="s">
        <v>1024</v>
      </c>
      <c r="C57" s="357" t="s">
        <v>257</v>
      </c>
      <c r="D57" s="353" t="s">
        <v>1179</v>
      </c>
      <c r="E57" s="429">
        <v>1</v>
      </c>
      <c r="F57" s="353"/>
    </row>
    <row r="58" spans="1:6" ht="15.75" x14ac:dyDescent="0.2">
      <c r="A58" s="352" t="s">
        <v>708</v>
      </c>
      <c r="B58" s="352" t="s">
        <v>1025</v>
      </c>
      <c r="C58" s="357" t="s">
        <v>259</v>
      </c>
      <c r="D58" s="353" t="s">
        <v>1179</v>
      </c>
      <c r="E58" s="429">
        <v>1</v>
      </c>
      <c r="F58" s="353"/>
    </row>
    <row r="59" spans="1:6" ht="31.5" x14ac:dyDescent="0.2">
      <c r="A59" s="352" t="s">
        <v>709</v>
      </c>
      <c r="B59" s="352" t="s">
        <v>1026</v>
      </c>
      <c r="C59" s="357" t="s">
        <v>261</v>
      </c>
      <c r="D59" s="353" t="s">
        <v>1179</v>
      </c>
      <c r="E59" s="429">
        <v>1</v>
      </c>
      <c r="F59" s="353"/>
    </row>
    <row r="60" spans="1:6" ht="31.5" x14ac:dyDescent="0.2">
      <c r="A60" s="352" t="s">
        <v>710</v>
      </c>
      <c r="B60" s="352" t="s">
        <v>1027</v>
      </c>
      <c r="C60" s="357" t="s">
        <v>263</v>
      </c>
      <c r="D60" s="353" t="s">
        <v>1179</v>
      </c>
      <c r="E60" s="429">
        <v>1</v>
      </c>
      <c r="F60" s="353"/>
    </row>
    <row r="61" spans="1:6" ht="15.75" x14ac:dyDescent="0.2">
      <c r="A61" s="375" t="s">
        <v>674</v>
      </c>
      <c r="B61" s="375"/>
      <c r="C61" s="355" t="s">
        <v>533</v>
      </c>
      <c r="D61" s="351" t="s">
        <v>1179</v>
      </c>
      <c r="E61" s="427">
        <v>1</v>
      </c>
      <c r="F61" s="351"/>
    </row>
    <row r="62" spans="1:6" ht="15.75" x14ac:dyDescent="0.2">
      <c r="A62" s="352" t="s">
        <v>711</v>
      </c>
      <c r="B62" s="352" t="s">
        <v>1028</v>
      </c>
      <c r="C62" s="357" t="s">
        <v>411</v>
      </c>
      <c r="D62" s="353" t="s">
        <v>1184</v>
      </c>
      <c r="E62" s="429">
        <f>1494.87+149.57+21.09+75.69+44.24+7.89+37.26+7.59+7.79+154.9</f>
        <v>2000.89</v>
      </c>
      <c r="F62" s="353"/>
    </row>
    <row r="63" spans="1:6" ht="31.5" x14ac:dyDescent="0.2">
      <c r="A63" s="352" t="s">
        <v>712</v>
      </c>
      <c r="B63" s="352" t="s">
        <v>1029</v>
      </c>
      <c r="C63" s="357" t="s">
        <v>413</v>
      </c>
      <c r="D63" s="414" t="s">
        <v>1179</v>
      </c>
      <c r="E63" s="429">
        <v>1</v>
      </c>
      <c r="F63" s="353"/>
    </row>
    <row r="64" spans="1:6" ht="31.5" x14ac:dyDescent="0.2">
      <c r="A64" s="352" t="s">
        <v>713</v>
      </c>
      <c r="B64" s="352" t="s">
        <v>1030</v>
      </c>
      <c r="C64" s="357" t="s">
        <v>412</v>
      </c>
      <c r="D64" s="353" t="s">
        <v>1184</v>
      </c>
      <c r="E64" s="429">
        <f>1344.63+337.96+1532.32+142.36+246.61+53.58</f>
        <v>3657.46</v>
      </c>
      <c r="F64" s="353"/>
    </row>
    <row r="65" spans="1:10" ht="15.75" x14ac:dyDescent="0.2">
      <c r="A65" s="375"/>
      <c r="B65" s="375"/>
      <c r="C65" s="355" t="s">
        <v>535</v>
      </c>
      <c r="D65" s="351"/>
      <c r="E65" s="351"/>
      <c r="F65" s="351"/>
    </row>
    <row r="66" spans="1:10" ht="15.75" x14ac:dyDescent="0.2">
      <c r="A66" s="375" t="s">
        <v>675</v>
      </c>
      <c r="B66" s="375" t="s">
        <v>961</v>
      </c>
      <c r="C66" s="355" t="s">
        <v>530</v>
      </c>
      <c r="D66" s="351" t="s">
        <v>1180</v>
      </c>
      <c r="E66" s="427">
        <f>357.3</f>
        <v>357.3</v>
      </c>
      <c r="F66" s="351"/>
    </row>
    <row r="67" spans="1:10" ht="15.75" x14ac:dyDescent="0.2">
      <c r="A67" s="375" t="s">
        <v>676</v>
      </c>
      <c r="B67" s="375"/>
      <c r="C67" s="355" t="s">
        <v>531</v>
      </c>
      <c r="D67" s="351" t="s">
        <v>1179</v>
      </c>
      <c r="E67" s="427">
        <v>1</v>
      </c>
      <c r="F67" s="351"/>
    </row>
    <row r="68" spans="1:10" ht="15.75" x14ac:dyDescent="0.2">
      <c r="A68" s="352" t="s">
        <v>714</v>
      </c>
      <c r="B68" s="352" t="s">
        <v>962</v>
      </c>
      <c r="C68" s="357" t="s">
        <v>414</v>
      </c>
      <c r="D68" s="353" t="s">
        <v>1180</v>
      </c>
      <c r="E68" s="429">
        <f>629.9</f>
        <v>629.9</v>
      </c>
      <c r="F68" s="353"/>
    </row>
    <row r="69" spans="1:10" ht="15.75" x14ac:dyDescent="0.2">
      <c r="A69" s="352" t="s">
        <v>715</v>
      </c>
      <c r="B69" s="352" t="s">
        <v>963</v>
      </c>
      <c r="C69" s="357" t="s">
        <v>396</v>
      </c>
      <c r="D69" s="353" t="s">
        <v>1180</v>
      </c>
      <c r="E69" s="429">
        <f>12.6</f>
        <v>12.6</v>
      </c>
      <c r="F69" s="353"/>
    </row>
    <row r="70" spans="1:10" ht="15.75" x14ac:dyDescent="0.2">
      <c r="A70" s="352" t="s">
        <v>716</v>
      </c>
      <c r="B70" s="352" t="s">
        <v>964</v>
      </c>
      <c r="C70" s="357" t="s">
        <v>415</v>
      </c>
      <c r="D70" s="353" t="s">
        <v>1180</v>
      </c>
      <c r="E70" s="429">
        <f>164.8</f>
        <v>164.8</v>
      </c>
      <c r="F70" s="353"/>
    </row>
    <row r="71" spans="1:10" ht="15.75" x14ac:dyDescent="0.2">
      <c r="A71" s="352" t="s">
        <v>717</v>
      </c>
      <c r="B71" s="352" t="s">
        <v>965</v>
      </c>
      <c r="C71" s="357" t="s">
        <v>416</v>
      </c>
      <c r="D71" s="353" t="s">
        <v>1180</v>
      </c>
      <c r="E71" s="429">
        <f>6.1</f>
        <v>6.1</v>
      </c>
      <c r="F71" s="353"/>
    </row>
    <row r="72" spans="1:10" ht="15.75" x14ac:dyDescent="0.2">
      <c r="A72" s="352" t="s">
        <v>718</v>
      </c>
      <c r="B72" s="352" t="s">
        <v>966</v>
      </c>
      <c r="C72" s="357" t="s">
        <v>417</v>
      </c>
      <c r="D72" s="353" t="s">
        <v>1180</v>
      </c>
      <c r="E72" s="429">
        <f>37.6</f>
        <v>37.6</v>
      </c>
      <c r="F72" s="353"/>
    </row>
    <row r="73" spans="1:10" ht="15.75" x14ac:dyDescent="0.2">
      <c r="A73" s="352" t="s">
        <v>719</v>
      </c>
      <c r="B73" s="352" t="s">
        <v>967</v>
      </c>
      <c r="C73" s="357" t="s">
        <v>418</v>
      </c>
      <c r="D73" s="353" t="s">
        <v>1180</v>
      </c>
      <c r="E73" s="429">
        <f>26</f>
        <v>26</v>
      </c>
      <c r="F73" s="353"/>
    </row>
    <row r="74" spans="1:10" ht="15.75" x14ac:dyDescent="0.2">
      <c r="A74" s="352" t="s">
        <v>720</v>
      </c>
      <c r="B74" s="352" t="s">
        <v>968</v>
      </c>
      <c r="C74" s="357" t="s">
        <v>393</v>
      </c>
      <c r="D74" s="353" t="s">
        <v>1181</v>
      </c>
      <c r="E74" s="429">
        <f>9.37</f>
        <v>9.3699999999999992</v>
      </c>
      <c r="F74" s="353"/>
    </row>
    <row r="75" spans="1:10" ht="15.75" x14ac:dyDescent="0.2">
      <c r="A75" s="352" t="s">
        <v>721</v>
      </c>
      <c r="B75" s="352" t="s">
        <v>969</v>
      </c>
      <c r="C75" s="357" t="s">
        <v>394</v>
      </c>
      <c r="D75" s="353" t="s">
        <v>1179</v>
      </c>
      <c r="E75" s="429">
        <v>1</v>
      </c>
      <c r="F75" s="353"/>
    </row>
    <row r="76" spans="1:10" ht="15.75" x14ac:dyDescent="0.2">
      <c r="A76" s="352" t="s">
        <v>722</v>
      </c>
      <c r="B76" s="352" t="s">
        <v>970</v>
      </c>
      <c r="C76" s="357" t="s">
        <v>419</v>
      </c>
      <c r="D76" s="481" t="s">
        <v>1181</v>
      </c>
      <c r="E76" s="482">
        <f>26.4+10.1</f>
        <v>36.5</v>
      </c>
      <c r="F76" s="353"/>
      <c r="G76">
        <v>26.4</v>
      </c>
      <c r="H76" t="s">
        <v>1187</v>
      </c>
      <c r="I76">
        <v>10.1</v>
      </c>
      <c r="J76" t="s">
        <v>1188</v>
      </c>
    </row>
    <row r="77" spans="1:10" ht="15.75" x14ac:dyDescent="0.2">
      <c r="A77" s="352" t="s">
        <v>723</v>
      </c>
      <c r="B77" s="352" t="s">
        <v>971</v>
      </c>
      <c r="C77" s="357" t="s">
        <v>397</v>
      </c>
      <c r="D77" s="353" t="s">
        <v>1181</v>
      </c>
      <c r="E77" s="429">
        <f>6.6</f>
        <v>6.6</v>
      </c>
      <c r="F77" s="353"/>
    </row>
    <row r="78" spans="1:10" ht="15.75" x14ac:dyDescent="0.2">
      <c r="A78" s="352" t="s">
        <v>724</v>
      </c>
      <c r="B78" s="352" t="s">
        <v>972</v>
      </c>
      <c r="C78" s="357" t="s">
        <v>398</v>
      </c>
      <c r="D78" s="353" t="s">
        <v>1181</v>
      </c>
      <c r="E78" s="429">
        <f>7.9</f>
        <v>7.9</v>
      </c>
      <c r="F78" s="353"/>
    </row>
    <row r="79" spans="1:10" ht="15.75" x14ac:dyDescent="0.2">
      <c r="A79" s="352" t="s">
        <v>725</v>
      </c>
      <c r="B79" s="352" t="s">
        <v>973</v>
      </c>
      <c r="C79" s="357" t="s">
        <v>399</v>
      </c>
      <c r="D79" s="353" t="s">
        <v>1181</v>
      </c>
      <c r="E79" s="429">
        <f>5.8+11.7</f>
        <v>17.5</v>
      </c>
      <c r="F79" s="353"/>
    </row>
    <row r="80" spans="1:10" ht="15.75" x14ac:dyDescent="0.2">
      <c r="A80" s="352" t="s">
        <v>726</v>
      </c>
      <c r="B80" s="352" t="s">
        <v>974</v>
      </c>
      <c r="C80" s="357" t="s">
        <v>400</v>
      </c>
      <c r="D80" s="353" t="s">
        <v>1181</v>
      </c>
      <c r="E80" s="429">
        <f>2.8+3.5</f>
        <v>6.3</v>
      </c>
      <c r="F80" s="353"/>
    </row>
    <row r="81" spans="1:6" ht="15.75" x14ac:dyDescent="0.2">
      <c r="A81" s="352" t="s">
        <v>727</v>
      </c>
      <c r="B81" s="352" t="s">
        <v>975</v>
      </c>
      <c r="C81" s="357" t="s">
        <v>401</v>
      </c>
      <c r="D81" s="353" t="s">
        <v>1182</v>
      </c>
      <c r="E81" s="429">
        <f>4.1</f>
        <v>4.0999999999999996</v>
      </c>
      <c r="F81" s="353"/>
    </row>
    <row r="82" spans="1:6" ht="15.75" x14ac:dyDescent="0.2">
      <c r="A82" s="352" t="s">
        <v>728</v>
      </c>
      <c r="B82" s="352" t="s">
        <v>976</v>
      </c>
      <c r="C82" s="357" t="s">
        <v>402</v>
      </c>
      <c r="D82" s="353" t="s">
        <v>1181</v>
      </c>
      <c r="E82" s="429">
        <f>10.3</f>
        <v>10.3</v>
      </c>
      <c r="F82" s="353"/>
    </row>
    <row r="83" spans="1:6" ht="15.75" x14ac:dyDescent="0.2">
      <c r="A83" s="352" t="s">
        <v>729</v>
      </c>
      <c r="B83" s="352" t="s">
        <v>977</v>
      </c>
      <c r="C83" s="357" t="s">
        <v>403</v>
      </c>
      <c r="D83" s="353" t="s">
        <v>1181</v>
      </c>
      <c r="E83" s="429">
        <f>1</f>
        <v>1</v>
      </c>
      <c r="F83" s="353"/>
    </row>
    <row r="84" spans="1:6" ht="15.75" x14ac:dyDescent="0.2">
      <c r="A84" s="352" t="s">
        <v>730</v>
      </c>
      <c r="B84" s="352" t="s">
        <v>978</v>
      </c>
      <c r="C84" s="357" t="s">
        <v>420</v>
      </c>
      <c r="D84" s="353" t="s">
        <v>1181</v>
      </c>
      <c r="E84" s="429">
        <f>3.5</f>
        <v>3.5</v>
      </c>
      <c r="F84" s="353"/>
    </row>
    <row r="85" spans="1:6" ht="15.75" x14ac:dyDescent="0.2">
      <c r="A85" s="352" t="s">
        <v>731</v>
      </c>
      <c r="B85" s="352" t="s">
        <v>979</v>
      </c>
      <c r="C85" s="357" t="s">
        <v>404</v>
      </c>
      <c r="D85" s="353" t="s">
        <v>1181</v>
      </c>
      <c r="E85" s="479">
        <f>(0.1263*1000+0.5495*120)/1000</f>
        <v>0.19223999999999999</v>
      </c>
      <c r="F85" s="353"/>
    </row>
    <row r="86" spans="1:6" ht="15.75" x14ac:dyDescent="0.2">
      <c r="A86" s="352" t="s">
        <v>732</v>
      </c>
      <c r="B86" s="352" t="s">
        <v>980</v>
      </c>
      <c r="C86" s="357" t="s">
        <v>405</v>
      </c>
      <c r="D86" s="353" t="s">
        <v>1179</v>
      </c>
      <c r="E86" s="429">
        <v>1</v>
      </c>
      <c r="F86" s="353"/>
    </row>
    <row r="87" spans="1:6" ht="15.75" x14ac:dyDescent="0.2">
      <c r="A87" s="352" t="s">
        <v>733</v>
      </c>
      <c r="B87" s="352" t="s">
        <v>981</v>
      </c>
      <c r="C87" s="357" t="s">
        <v>407</v>
      </c>
      <c r="D87" s="353" t="s">
        <v>1184</v>
      </c>
      <c r="E87" s="429">
        <f>701.79+65.84+294.66</f>
        <v>1062.29</v>
      </c>
      <c r="F87" s="353"/>
    </row>
    <row r="88" spans="1:6" ht="15.75" x14ac:dyDescent="0.2">
      <c r="A88" s="352" t="s">
        <v>734</v>
      </c>
      <c r="B88" s="352" t="s">
        <v>982</v>
      </c>
      <c r="C88" s="357" t="s">
        <v>409</v>
      </c>
      <c r="D88" s="353" t="s">
        <v>1184</v>
      </c>
      <c r="E88" s="429">
        <f>10.2+4.6+3.84+6.63+2.4+4.2+2.52+54.6+6.3+1.68+5.88+25.2+2.1+12.6+2.4+1.68+5.67</f>
        <v>152.5</v>
      </c>
      <c r="F88" s="353"/>
    </row>
    <row r="89" spans="1:6" ht="15.75" x14ac:dyDescent="0.2">
      <c r="A89" s="352" t="s">
        <v>735</v>
      </c>
      <c r="B89" s="352" t="s">
        <v>983</v>
      </c>
      <c r="C89" s="357" t="s">
        <v>410</v>
      </c>
      <c r="D89" s="353" t="s">
        <v>1184</v>
      </c>
      <c r="E89" s="429">
        <f>17.5+13.8+12.5+8.4+2.4+27+6.63+6.11+2.34+25.2+9.4+3.6+4.745+4.745+4.042+4.042+10.478+36+2.72+1.5+2.21+9.168</f>
        <v>214.53</v>
      </c>
      <c r="F89" s="353"/>
    </row>
    <row r="90" spans="1:6" ht="15.75" x14ac:dyDescent="0.2">
      <c r="A90" s="375" t="s">
        <v>677</v>
      </c>
      <c r="B90" s="375" t="s">
        <v>987</v>
      </c>
      <c r="C90" s="356" t="s">
        <v>520</v>
      </c>
      <c r="D90" s="351" t="s">
        <v>1184</v>
      </c>
      <c r="E90" s="427">
        <f>604.77+75.39</f>
        <v>680.16</v>
      </c>
      <c r="F90" s="351"/>
    </row>
    <row r="91" spans="1:6" ht="15.75" x14ac:dyDescent="0.2">
      <c r="A91" s="375" t="s">
        <v>678</v>
      </c>
      <c r="B91" s="375"/>
      <c r="C91" s="355" t="s">
        <v>532</v>
      </c>
      <c r="D91" s="351" t="s">
        <v>1179</v>
      </c>
      <c r="E91" s="427">
        <v>1</v>
      </c>
      <c r="F91" s="351"/>
    </row>
    <row r="92" spans="1:6" ht="15.75" x14ac:dyDescent="0.2">
      <c r="A92" s="352" t="s">
        <v>649</v>
      </c>
      <c r="B92" s="352" t="s">
        <v>1031</v>
      </c>
      <c r="C92" s="357" t="s">
        <v>239</v>
      </c>
      <c r="D92" s="353" t="s">
        <v>1179</v>
      </c>
      <c r="E92" s="429">
        <v>1</v>
      </c>
      <c r="F92" s="353"/>
    </row>
    <row r="93" spans="1:6" ht="15.75" x14ac:dyDescent="0.2">
      <c r="A93" s="352" t="s">
        <v>736</v>
      </c>
      <c r="B93" s="352" t="s">
        <v>1032</v>
      </c>
      <c r="C93" s="357" t="s">
        <v>241</v>
      </c>
      <c r="D93" s="353" t="s">
        <v>1179</v>
      </c>
      <c r="E93" s="429">
        <v>1</v>
      </c>
      <c r="F93" s="353"/>
    </row>
    <row r="94" spans="1:6" ht="31.5" x14ac:dyDescent="0.2">
      <c r="A94" s="352" t="s">
        <v>737</v>
      </c>
      <c r="B94" s="352" t="s">
        <v>1033</v>
      </c>
      <c r="C94" s="357" t="s">
        <v>243</v>
      </c>
      <c r="D94" s="353" t="s">
        <v>1179</v>
      </c>
      <c r="E94" s="429">
        <v>1</v>
      </c>
      <c r="F94" s="353"/>
    </row>
    <row r="95" spans="1:6" ht="15.75" x14ac:dyDescent="0.2">
      <c r="A95" s="352" t="s">
        <v>738</v>
      </c>
      <c r="B95" s="352" t="s">
        <v>1034</v>
      </c>
      <c r="C95" s="357" t="s">
        <v>245</v>
      </c>
      <c r="D95" s="353" t="s">
        <v>1179</v>
      </c>
      <c r="E95" s="429">
        <v>1</v>
      </c>
      <c r="F95" s="353"/>
    </row>
    <row r="96" spans="1:6" ht="15.75" x14ac:dyDescent="0.2">
      <c r="A96" s="352" t="s">
        <v>739</v>
      </c>
      <c r="B96" s="352" t="s">
        <v>1035</v>
      </c>
      <c r="C96" s="357" t="s">
        <v>247</v>
      </c>
      <c r="D96" s="353" t="s">
        <v>1179</v>
      </c>
      <c r="E96" s="429">
        <v>1</v>
      </c>
      <c r="F96" s="353"/>
    </row>
    <row r="97" spans="1:10" ht="15.75" x14ac:dyDescent="0.2">
      <c r="A97" s="352" t="s">
        <v>740</v>
      </c>
      <c r="B97" s="352" t="s">
        <v>1036</v>
      </c>
      <c r="C97" s="357" t="s">
        <v>249</v>
      </c>
      <c r="D97" s="353" t="s">
        <v>1179</v>
      </c>
      <c r="E97" s="429">
        <v>1</v>
      </c>
      <c r="F97" s="353"/>
    </row>
    <row r="98" spans="1:10" ht="15.75" x14ac:dyDescent="0.2">
      <c r="A98" s="352" t="s">
        <v>741</v>
      </c>
      <c r="B98" s="352" t="s">
        <v>1037</v>
      </c>
      <c r="C98" s="357" t="s">
        <v>251</v>
      </c>
      <c r="D98" s="353" t="s">
        <v>1179</v>
      </c>
      <c r="E98" s="429">
        <v>1</v>
      </c>
      <c r="F98" s="353"/>
    </row>
    <row r="99" spans="1:10" ht="15.75" x14ac:dyDescent="0.2">
      <c r="A99" s="352" t="s">
        <v>742</v>
      </c>
      <c r="B99" s="352" t="s">
        <v>1038</v>
      </c>
      <c r="C99" s="357" t="s">
        <v>253</v>
      </c>
      <c r="D99" s="353" t="s">
        <v>1179</v>
      </c>
      <c r="E99" s="429">
        <v>1</v>
      </c>
      <c r="F99" s="353"/>
    </row>
    <row r="100" spans="1:10" ht="15.75" x14ac:dyDescent="0.2">
      <c r="A100" s="352" t="s">
        <v>743</v>
      </c>
      <c r="B100" s="352" t="s">
        <v>1039</v>
      </c>
      <c r="C100" s="357" t="s">
        <v>259</v>
      </c>
      <c r="D100" s="353" t="s">
        <v>1179</v>
      </c>
      <c r="E100" s="429">
        <v>1</v>
      </c>
      <c r="F100" s="353"/>
    </row>
    <row r="101" spans="1:10" ht="31.5" x14ac:dyDescent="0.2">
      <c r="A101" s="352" t="s">
        <v>744</v>
      </c>
      <c r="B101" s="352" t="s">
        <v>1040</v>
      </c>
      <c r="C101" s="357" t="s">
        <v>261</v>
      </c>
      <c r="D101" s="353" t="s">
        <v>1179</v>
      </c>
      <c r="E101" s="429">
        <v>1</v>
      </c>
      <c r="F101" s="353"/>
    </row>
    <row r="102" spans="1:10" ht="31.5" x14ac:dyDescent="0.2">
      <c r="A102" s="352" t="s">
        <v>648</v>
      </c>
      <c r="B102" s="352" t="s">
        <v>1041</v>
      </c>
      <c r="C102" s="357" t="s">
        <v>263</v>
      </c>
      <c r="D102" s="353" t="s">
        <v>1179</v>
      </c>
      <c r="E102" s="429">
        <v>1</v>
      </c>
      <c r="F102" s="353"/>
    </row>
    <row r="103" spans="1:10" ht="15.75" x14ac:dyDescent="0.2">
      <c r="A103" s="375" t="s">
        <v>679</v>
      </c>
      <c r="B103" s="375"/>
      <c r="C103" s="355" t="s">
        <v>534</v>
      </c>
      <c r="D103" s="351" t="s">
        <v>1179</v>
      </c>
      <c r="E103" s="427">
        <v>1</v>
      </c>
      <c r="F103" s="351"/>
    </row>
    <row r="104" spans="1:10" ht="15.75" x14ac:dyDescent="0.2">
      <c r="A104" s="352" t="s">
        <v>745</v>
      </c>
      <c r="B104" s="352" t="s">
        <v>984</v>
      </c>
      <c r="C104" s="357" t="s">
        <v>411</v>
      </c>
      <c r="D104" s="353" t="s">
        <v>1184</v>
      </c>
      <c r="E104" s="429">
        <f>158.56+206.27+83.84+59.22+261.86+302.41+81.1+26.62+108.46+120.27+24.49+10.17</f>
        <v>1443.27</v>
      </c>
      <c r="F104" s="353"/>
    </row>
    <row r="105" spans="1:10" ht="16.149999999999999" customHeight="1" x14ac:dyDescent="0.2">
      <c r="A105" s="352" t="s">
        <v>746</v>
      </c>
      <c r="B105" s="352" t="s">
        <v>985</v>
      </c>
      <c r="C105" s="357" t="s">
        <v>413</v>
      </c>
      <c r="D105" s="414" t="s">
        <v>1179</v>
      </c>
      <c r="E105" s="429">
        <v>1</v>
      </c>
      <c r="F105" s="353"/>
      <c r="G105">
        <f>774.49+67.77+360.63+86.57+116.14+34.55+196.49</f>
        <v>1636.64</v>
      </c>
      <c r="H105" t="s">
        <v>1185</v>
      </c>
      <c r="I105">
        <f>197.02+76.64+46.57+353.56+5.28</f>
        <v>679.07</v>
      </c>
      <c r="J105" t="s">
        <v>1186</v>
      </c>
    </row>
    <row r="106" spans="1:10" ht="31.5" x14ac:dyDescent="0.2">
      <c r="A106" s="352" t="s">
        <v>747</v>
      </c>
      <c r="B106" s="352" t="s">
        <v>986</v>
      </c>
      <c r="C106" s="357" t="s">
        <v>412</v>
      </c>
      <c r="D106" s="353" t="s">
        <v>1184</v>
      </c>
      <c r="E106" s="429">
        <f>331.94+133.69+5.35+67.77+29.59+9.78+5.29+14.05+246.6+116.14+25.82+34.55+196.49</f>
        <v>1217.06</v>
      </c>
      <c r="F106" s="353"/>
    </row>
    <row r="107" spans="1:10" ht="15.75" x14ac:dyDescent="0.2">
      <c r="A107" s="375" t="s">
        <v>748</v>
      </c>
      <c r="B107" s="375"/>
      <c r="C107" s="355" t="s">
        <v>541</v>
      </c>
      <c r="D107" s="351" t="s">
        <v>1179</v>
      </c>
      <c r="E107" s="427">
        <v>1</v>
      </c>
      <c r="F107" s="351"/>
    </row>
    <row r="108" spans="1:10" ht="15.75" x14ac:dyDescent="0.2">
      <c r="A108" s="352" t="s">
        <v>749</v>
      </c>
      <c r="B108" s="352" t="s">
        <v>351</v>
      </c>
      <c r="C108" s="357" t="s">
        <v>44</v>
      </c>
      <c r="D108" s="353" t="s">
        <v>1179</v>
      </c>
      <c r="E108" s="429">
        <v>1</v>
      </c>
      <c r="F108" s="353"/>
    </row>
    <row r="109" spans="1:10" ht="15.75" x14ac:dyDescent="0.2">
      <c r="A109" s="352" t="s">
        <v>750</v>
      </c>
      <c r="B109" s="449"/>
      <c r="C109" s="357" t="s">
        <v>574</v>
      </c>
      <c r="D109" s="353" t="s">
        <v>1179</v>
      </c>
      <c r="E109" s="429">
        <v>1</v>
      </c>
      <c r="F109" s="353"/>
      <c r="G109" s="443" t="s">
        <v>955</v>
      </c>
    </row>
    <row r="110" spans="1:10" ht="15.75" x14ac:dyDescent="0.2">
      <c r="A110" s="375" t="s">
        <v>751</v>
      </c>
      <c r="B110" s="375"/>
      <c r="C110" s="355" t="s">
        <v>542</v>
      </c>
      <c r="D110" s="351" t="s">
        <v>1179</v>
      </c>
      <c r="E110" s="427">
        <v>1</v>
      </c>
      <c r="F110" s="351"/>
    </row>
    <row r="111" spans="1:10" ht="31.5" x14ac:dyDescent="0.2">
      <c r="A111" s="352"/>
      <c r="B111" s="352"/>
      <c r="C111" s="357" t="s">
        <v>639</v>
      </c>
      <c r="D111" s="353"/>
      <c r="E111" s="353"/>
      <c r="F111" s="353"/>
    </row>
    <row r="112" spans="1:10" ht="15.75" x14ac:dyDescent="0.2">
      <c r="A112" s="352" t="s">
        <v>752</v>
      </c>
      <c r="B112" s="352" t="s">
        <v>1042</v>
      </c>
      <c r="C112" s="357" t="s">
        <v>66</v>
      </c>
      <c r="D112" s="353" t="s">
        <v>1179</v>
      </c>
      <c r="E112" s="429">
        <v>1</v>
      </c>
      <c r="F112" s="353"/>
    </row>
    <row r="113" spans="1:22" ht="15.75" x14ac:dyDescent="0.2">
      <c r="A113" s="352" t="s">
        <v>650</v>
      </c>
      <c r="B113" s="352" t="s">
        <v>1043</v>
      </c>
      <c r="C113" s="357" t="s">
        <v>67</v>
      </c>
      <c r="D113" s="353" t="s">
        <v>1179</v>
      </c>
      <c r="E113" s="429">
        <v>1</v>
      </c>
      <c r="F113" s="353"/>
    </row>
    <row r="114" spans="1:22" ht="15.75" x14ac:dyDescent="0.2">
      <c r="A114" s="352" t="s">
        <v>753</v>
      </c>
      <c r="B114" s="352" t="s">
        <v>1045</v>
      </c>
      <c r="C114" s="357" t="s">
        <v>344</v>
      </c>
      <c r="D114" s="353" t="s">
        <v>1179</v>
      </c>
      <c r="E114" s="429">
        <v>1</v>
      </c>
      <c r="F114" s="353"/>
    </row>
    <row r="115" spans="1:22" ht="15.75" x14ac:dyDescent="0.2">
      <c r="A115" s="352" t="s">
        <v>754</v>
      </c>
      <c r="B115" s="352" t="s">
        <v>1044</v>
      </c>
      <c r="C115" s="357" t="s">
        <v>346</v>
      </c>
      <c r="D115" s="353" t="s">
        <v>1179</v>
      </c>
      <c r="E115" s="429">
        <v>1</v>
      </c>
      <c r="F115" s="353"/>
    </row>
    <row r="116" spans="1:22" ht="15.75" x14ac:dyDescent="0.2">
      <c r="A116" s="352" t="s">
        <v>755</v>
      </c>
      <c r="B116" s="352" t="s">
        <v>1046</v>
      </c>
      <c r="C116" s="357" t="s">
        <v>348</v>
      </c>
      <c r="D116" s="353" t="s">
        <v>1179</v>
      </c>
      <c r="E116" s="429">
        <v>1</v>
      </c>
      <c r="F116" s="353"/>
    </row>
    <row r="117" spans="1:22" ht="15.75" x14ac:dyDescent="0.2">
      <c r="A117" s="352" t="s">
        <v>756</v>
      </c>
      <c r="B117" s="352" t="s">
        <v>1047</v>
      </c>
      <c r="C117" s="357" t="s">
        <v>350</v>
      </c>
      <c r="D117" s="414" t="s">
        <v>1179</v>
      </c>
      <c r="E117" s="429">
        <v>1</v>
      </c>
      <c r="F117" s="353"/>
    </row>
    <row r="118" spans="1:22" ht="15.75" x14ac:dyDescent="0.2">
      <c r="A118" s="375"/>
      <c r="B118" s="375"/>
      <c r="C118" s="354" t="s">
        <v>536</v>
      </c>
      <c r="D118" s="351"/>
      <c r="E118" s="351"/>
      <c r="F118" s="351"/>
    </row>
    <row r="119" spans="1:22" ht="15.75" x14ac:dyDescent="0.2">
      <c r="A119" s="375" t="s">
        <v>757</v>
      </c>
      <c r="B119" s="375" t="s">
        <v>1048</v>
      </c>
      <c r="C119" s="355" t="s">
        <v>537</v>
      </c>
      <c r="D119" s="351" t="s">
        <v>1179</v>
      </c>
      <c r="E119" s="427">
        <v>1</v>
      </c>
      <c r="F119" s="351"/>
    </row>
    <row r="120" spans="1:22" ht="15.75" x14ac:dyDescent="0.2">
      <c r="A120" s="375" t="s">
        <v>758</v>
      </c>
      <c r="B120" s="375"/>
      <c r="C120" s="358" t="s">
        <v>294</v>
      </c>
      <c r="D120" s="351" t="s">
        <v>1179</v>
      </c>
      <c r="E120" s="427">
        <v>1</v>
      </c>
      <c r="F120" s="351"/>
    </row>
    <row r="121" spans="1:22" ht="15.75" x14ac:dyDescent="0.2">
      <c r="A121" s="352" t="s">
        <v>759</v>
      </c>
      <c r="B121" s="352" t="s">
        <v>1049</v>
      </c>
      <c r="C121" s="357" t="s">
        <v>294</v>
      </c>
      <c r="D121" s="353" t="s">
        <v>1179</v>
      </c>
      <c r="E121" s="429">
        <v>1</v>
      </c>
      <c r="F121" s="353"/>
    </row>
    <row r="122" spans="1:22" ht="15.75" x14ac:dyDescent="0.2">
      <c r="A122" s="352" t="s">
        <v>760</v>
      </c>
      <c r="B122" s="352" t="s">
        <v>1050</v>
      </c>
      <c r="C122" s="357" t="s">
        <v>129</v>
      </c>
      <c r="D122" s="353" t="s">
        <v>1179</v>
      </c>
      <c r="E122" s="429">
        <v>1</v>
      </c>
      <c r="F122" s="353"/>
      <c r="H122" s="281"/>
      <c r="K122" s="281"/>
      <c r="R122" s="281"/>
      <c r="V122" s="281"/>
    </row>
    <row r="123" spans="1:22" ht="31.5" x14ac:dyDescent="0.2">
      <c r="A123" s="375" t="s">
        <v>761</v>
      </c>
      <c r="B123" s="375"/>
      <c r="C123" s="358" t="s">
        <v>543</v>
      </c>
      <c r="D123" s="351" t="s">
        <v>1179</v>
      </c>
      <c r="E123" s="427">
        <v>1</v>
      </c>
      <c r="F123" s="351"/>
      <c r="H123" s="281"/>
      <c r="K123" s="281"/>
      <c r="R123" s="281"/>
      <c r="V123" s="281"/>
    </row>
    <row r="124" spans="1:22" ht="31.5" x14ac:dyDescent="0.2">
      <c r="A124" s="352" t="s">
        <v>762</v>
      </c>
      <c r="B124" s="352" t="s">
        <v>1051</v>
      </c>
      <c r="C124" s="357" t="s">
        <v>296</v>
      </c>
      <c r="D124" s="353" t="s">
        <v>1179</v>
      </c>
      <c r="E124" s="429">
        <v>1</v>
      </c>
      <c r="F124" s="353"/>
      <c r="H124" s="281"/>
      <c r="K124" s="281"/>
      <c r="R124" s="281"/>
      <c r="V124" s="281"/>
    </row>
    <row r="125" spans="1:22" ht="15.75" x14ac:dyDescent="0.2">
      <c r="A125" s="352" t="s">
        <v>763</v>
      </c>
      <c r="B125" s="352" t="s">
        <v>1052</v>
      </c>
      <c r="C125" s="357" t="s">
        <v>28</v>
      </c>
      <c r="D125" s="353" t="s">
        <v>1179</v>
      </c>
      <c r="E125" s="429">
        <v>1</v>
      </c>
      <c r="F125" s="353"/>
      <c r="H125" s="281"/>
      <c r="K125" s="281"/>
      <c r="R125" s="281"/>
      <c r="V125" s="281"/>
    </row>
    <row r="126" spans="1:22" ht="31.5" x14ac:dyDescent="0.2">
      <c r="A126" s="352" t="s">
        <v>764</v>
      </c>
      <c r="B126" s="352" t="s">
        <v>1053</v>
      </c>
      <c r="C126" s="357" t="s">
        <v>70</v>
      </c>
      <c r="D126" s="353" t="s">
        <v>1179</v>
      </c>
      <c r="E126" s="429">
        <v>1</v>
      </c>
      <c r="F126" s="353"/>
      <c r="H126" s="281"/>
      <c r="K126" s="281"/>
      <c r="R126" s="281"/>
      <c r="V126" s="281"/>
    </row>
    <row r="127" spans="1:22" ht="24.6" customHeight="1" x14ac:dyDescent="0.2">
      <c r="A127" s="352" t="s">
        <v>765</v>
      </c>
      <c r="B127" s="352"/>
      <c r="C127" s="357" t="s">
        <v>640</v>
      </c>
      <c r="D127" s="353" t="s">
        <v>1179</v>
      </c>
      <c r="E127" s="429">
        <v>1</v>
      </c>
      <c r="F127" s="353"/>
      <c r="H127" s="281"/>
      <c r="K127" s="281"/>
      <c r="R127" s="281"/>
      <c r="V127" s="281"/>
    </row>
    <row r="128" spans="1:22" ht="15.75" x14ac:dyDescent="0.2">
      <c r="A128" s="352" t="s">
        <v>884</v>
      </c>
      <c r="B128" s="352" t="s">
        <v>1054</v>
      </c>
      <c r="C128" s="357" t="s">
        <v>334</v>
      </c>
      <c r="D128" s="353" t="s">
        <v>1180</v>
      </c>
      <c r="E128" s="429">
        <f>22.6</f>
        <v>22.6</v>
      </c>
      <c r="F128" s="353"/>
      <c r="H128" s="281"/>
      <c r="K128" s="281"/>
      <c r="R128" s="281"/>
      <c r="V128" s="281"/>
    </row>
    <row r="129" spans="1:22" ht="31.5" x14ac:dyDescent="0.2">
      <c r="A129" s="352" t="s">
        <v>885</v>
      </c>
      <c r="B129" s="352" t="s">
        <v>1055</v>
      </c>
      <c r="C129" s="357" t="s">
        <v>336</v>
      </c>
      <c r="D129" s="353" t="s">
        <v>1179</v>
      </c>
      <c r="E129" s="429">
        <v>1</v>
      </c>
      <c r="F129" s="353"/>
      <c r="H129" s="281"/>
      <c r="K129" s="281"/>
      <c r="R129" s="281"/>
      <c r="V129" s="281"/>
    </row>
    <row r="130" spans="1:22" ht="15.75" x14ac:dyDescent="0.2">
      <c r="A130" s="352" t="s">
        <v>886</v>
      </c>
      <c r="B130" s="352" t="s">
        <v>1056</v>
      </c>
      <c r="C130" s="357" t="s">
        <v>338</v>
      </c>
      <c r="D130" s="353" t="s">
        <v>1179</v>
      </c>
      <c r="E130" s="429">
        <v>1</v>
      </c>
      <c r="F130" s="353"/>
      <c r="H130" s="281"/>
      <c r="K130" s="281"/>
      <c r="R130" s="281"/>
      <c r="V130" s="281"/>
    </row>
    <row r="131" spans="1:22" ht="15.75" x14ac:dyDescent="0.2">
      <c r="A131" s="352" t="s">
        <v>766</v>
      </c>
      <c r="B131" s="352" t="s">
        <v>1057</v>
      </c>
      <c r="C131" s="357" t="s">
        <v>74</v>
      </c>
      <c r="D131" s="353" t="s">
        <v>1179</v>
      </c>
      <c r="E131" s="429">
        <v>1</v>
      </c>
      <c r="F131" s="353"/>
    </row>
    <row r="132" spans="1:22" ht="15.75" x14ac:dyDescent="0.2">
      <c r="A132" s="375" t="s">
        <v>770</v>
      </c>
      <c r="B132" s="375"/>
      <c r="C132" s="355" t="s">
        <v>71</v>
      </c>
      <c r="D132" s="351" t="s">
        <v>1179</v>
      </c>
      <c r="E132" s="427">
        <v>1</v>
      </c>
      <c r="F132" s="351"/>
    </row>
    <row r="133" spans="1:22" ht="15.75" x14ac:dyDescent="0.2">
      <c r="A133" s="352" t="s">
        <v>771</v>
      </c>
      <c r="B133" s="352"/>
      <c r="C133" s="357" t="s">
        <v>617</v>
      </c>
      <c r="D133" s="353" t="s">
        <v>1179</v>
      </c>
      <c r="E133" s="353">
        <v>1</v>
      </c>
      <c r="F133" s="353"/>
    </row>
    <row r="134" spans="1:22" ht="15.75" x14ac:dyDescent="0.2">
      <c r="A134" s="352" t="s">
        <v>928</v>
      </c>
      <c r="B134" s="352" t="s">
        <v>1058</v>
      </c>
      <c r="C134" s="357" t="s">
        <v>389</v>
      </c>
      <c r="D134" s="353" t="s">
        <v>1179</v>
      </c>
      <c r="E134" s="429">
        <v>1</v>
      </c>
      <c r="F134" s="353"/>
    </row>
    <row r="135" spans="1:22" ht="15.75" x14ac:dyDescent="0.2">
      <c r="A135" s="352" t="s">
        <v>929</v>
      </c>
      <c r="B135" s="352" t="s">
        <v>1059</v>
      </c>
      <c r="C135" s="357" t="s">
        <v>442</v>
      </c>
      <c r="D135" s="353" t="s">
        <v>1179</v>
      </c>
      <c r="E135" s="429">
        <v>1</v>
      </c>
      <c r="F135" s="353"/>
      <c r="G135">
        <f>15.65+48.74+88.6+6.5+6.5</f>
        <v>165.99</v>
      </c>
      <c r="H135" t="s">
        <v>1180</v>
      </c>
    </row>
    <row r="136" spans="1:22" ht="15.75" x14ac:dyDescent="0.2">
      <c r="A136" s="352" t="s">
        <v>930</v>
      </c>
      <c r="B136" s="352" t="s">
        <v>1060</v>
      </c>
      <c r="C136" s="357" t="s">
        <v>443</v>
      </c>
      <c r="D136" s="353" t="s">
        <v>1181</v>
      </c>
      <c r="E136" s="429">
        <f>0.15+0.12</f>
        <v>0.27</v>
      </c>
      <c r="F136" s="353"/>
    </row>
    <row r="137" spans="1:22" ht="15.75" x14ac:dyDescent="0.2">
      <c r="A137" s="352" t="s">
        <v>931</v>
      </c>
      <c r="B137" s="352" t="s">
        <v>1061</v>
      </c>
      <c r="C137" s="357" t="s">
        <v>444</v>
      </c>
      <c r="D137" s="353" t="s">
        <v>1180</v>
      </c>
      <c r="E137" s="429">
        <f>253.5</f>
        <v>253.5</v>
      </c>
      <c r="F137" s="353"/>
    </row>
    <row r="138" spans="1:22" ht="15.75" x14ac:dyDescent="0.2">
      <c r="A138" s="352" t="s">
        <v>772</v>
      </c>
      <c r="B138" s="352"/>
      <c r="C138" s="357" t="s">
        <v>887</v>
      </c>
      <c r="D138" s="353" t="s">
        <v>1179</v>
      </c>
      <c r="E138" s="429">
        <v>1</v>
      </c>
      <c r="F138" s="353"/>
    </row>
    <row r="139" spans="1:22" ht="15.75" x14ac:dyDescent="0.2">
      <c r="A139" s="352" t="s">
        <v>932</v>
      </c>
      <c r="B139" s="352" t="s">
        <v>1062</v>
      </c>
      <c r="C139" s="357" t="s">
        <v>389</v>
      </c>
      <c r="D139" s="353" t="s">
        <v>1179</v>
      </c>
      <c r="E139" s="429">
        <v>1</v>
      </c>
      <c r="F139" s="353"/>
    </row>
    <row r="140" spans="1:22" ht="15.75" x14ac:dyDescent="0.2">
      <c r="A140" s="352" t="s">
        <v>933</v>
      </c>
      <c r="B140" s="352" t="s">
        <v>1063</v>
      </c>
      <c r="C140" s="357" t="s">
        <v>442</v>
      </c>
      <c r="D140" s="353" t="s">
        <v>1179</v>
      </c>
      <c r="E140" s="429">
        <v>1</v>
      </c>
      <c r="F140" s="353"/>
      <c r="G140">
        <f>203</f>
        <v>203</v>
      </c>
      <c r="H140" t="s">
        <v>1180</v>
      </c>
    </row>
    <row r="141" spans="1:22" ht="31.5" x14ac:dyDescent="0.2">
      <c r="A141" s="352" t="s">
        <v>773</v>
      </c>
      <c r="B141" s="352" t="s">
        <v>1064</v>
      </c>
      <c r="C141" s="357" t="s">
        <v>237</v>
      </c>
      <c r="D141" s="353" t="s">
        <v>1179</v>
      </c>
      <c r="E141" s="429">
        <v>1</v>
      </c>
      <c r="F141" s="353"/>
    </row>
    <row r="142" spans="1:22" ht="15.75" x14ac:dyDescent="0.2">
      <c r="A142" s="352" t="s">
        <v>774</v>
      </c>
      <c r="B142" s="352" t="s">
        <v>1065</v>
      </c>
      <c r="C142" s="357" t="s">
        <v>239</v>
      </c>
      <c r="D142" s="353" t="s">
        <v>1179</v>
      </c>
      <c r="E142" s="429">
        <v>1</v>
      </c>
      <c r="F142" s="353"/>
    </row>
    <row r="143" spans="1:22" ht="15.75" x14ac:dyDescent="0.2">
      <c r="A143" s="352" t="s">
        <v>775</v>
      </c>
      <c r="B143" s="352" t="s">
        <v>1066</v>
      </c>
      <c r="C143" s="357" t="s">
        <v>306</v>
      </c>
      <c r="D143" s="353" t="s">
        <v>1179</v>
      </c>
      <c r="E143" s="429">
        <v>1</v>
      </c>
      <c r="F143" s="353"/>
    </row>
    <row r="144" spans="1:22" ht="15.75" x14ac:dyDescent="0.2">
      <c r="A144" s="375" t="s">
        <v>781</v>
      </c>
      <c r="B144" s="375"/>
      <c r="C144" s="359" t="s">
        <v>72</v>
      </c>
      <c r="D144" s="351" t="s">
        <v>1179</v>
      </c>
      <c r="E144" s="427">
        <v>1</v>
      </c>
      <c r="F144" s="351"/>
    </row>
    <row r="145" spans="1:10" ht="31.5" x14ac:dyDescent="0.2">
      <c r="A145" s="352" t="s">
        <v>782</v>
      </c>
      <c r="B145" s="352"/>
      <c r="C145" s="357" t="s">
        <v>642</v>
      </c>
      <c r="D145" s="353" t="s">
        <v>1179</v>
      </c>
      <c r="E145" s="429">
        <v>1</v>
      </c>
      <c r="F145" s="353"/>
    </row>
    <row r="146" spans="1:10" ht="15.75" x14ac:dyDescent="0.2">
      <c r="A146" s="352" t="s">
        <v>888</v>
      </c>
      <c r="B146" s="352" t="s">
        <v>1067</v>
      </c>
      <c r="C146" s="357" t="s">
        <v>389</v>
      </c>
      <c r="D146" s="353" t="s">
        <v>1179</v>
      </c>
      <c r="E146" s="429">
        <v>1</v>
      </c>
      <c r="F146" s="353"/>
    </row>
    <row r="147" spans="1:10" ht="15.75" x14ac:dyDescent="0.2">
      <c r="A147" s="352" t="s">
        <v>889</v>
      </c>
      <c r="B147" s="352" t="s">
        <v>1068</v>
      </c>
      <c r="C147" s="357" t="s">
        <v>445</v>
      </c>
      <c r="D147" s="353" t="s">
        <v>1180</v>
      </c>
      <c r="E147" s="429">
        <f>20.916+40.5+10.04</f>
        <v>71.456000000000003</v>
      </c>
      <c r="F147" s="353"/>
    </row>
    <row r="148" spans="1:10" ht="15.75" x14ac:dyDescent="0.2">
      <c r="A148" s="352" t="s">
        <v>890</v>
      </c>
      <c r="B148" s="352" t="s">
        <v>1069</v>
      </c>
      <c r="C148" s="357" t="s">
        <v>446</v>
      </c>
      <c r="D148" s="353" t="s">
        <v>1181</v>
      </c>
      <c r="E148" s="429">
        <f>4.195+0.6122+0.9006+5.248+0.15+0.18+0.0325+0.0784</f>
        <v>11.397</v>
      </c>
      <c r="F148" s="353"/>
    </row>
    <row r="149" spans="1:10" ht="15.75" x14ac:dyDescent="0.2">
      <c r="A149" s="352" t="s">
        <v>891</v>
      </c>
      <c r="B149" s="352" t="s">
        <v>1070</v>
      </c>
      <c r="C149" s="357" t="s">
        <v>406</v>
      </c>
      <c r="D149" s="353" t="s">
        <v>1179</v>
      </c>
      <c r="E149" s="429">
        <v>1</v>
      </c>
      <c r="F149" s="353"/>
      <c r="G149" t="s">
        <v>1189</v>
      </c>
    </row>
    <row r="150" spans="1:10" ht="15.75" x14ac:dyDescent="0.2">
      <c r="A150" s="352" t="s">
        <v>892</v>
      </c>
      <c r="B150" s="352" t="s">
        <v>1071</v>
      </c>
      <c r="C150" s="357" t="s">
        <v>447</v>
      </c>
      <c r="D150" s="353" t="s">
        <v>1184</v>
      </c>
      <c r="E150" s="429">
        <f>174.1+111</f>
        <v>285.10000000000002</v>
      </c>
      <c r="F150" s="353"/>
      <c r="G150" t="s">
        <v>1190</v>
      </c>
      <c r="H150" t="s">
        <v>1185</v>
      </c>
      <c r="I150" t="s">
        <v>1191</v>
      </c>
      <c r="J150" t="s">
        <v>1186</v>
      </c>
    </row>
    <row r="151" spans="1:10" ht="15.75" x14ac:dyDescent="0.2">
      <c r="A151" s="352" t="s">
        <v>893</v>
      </c>
      <c r="B151" s="352" t="s">
        <v>1072</v>
      </c>
      <c r="C151" s="357" t="s">
        <v>448</v>
      </c>
      <c r="D151" s="353" t="s">
        <v>1184</v>
      </c>
      <c r="E151" s="429">
        <f>24.5</f>
        <v>24.5</v>
      </c>
      <c r="F151" s="353"/>
    </row>
    <row r="152" spans="1:10" ht="15.75" x14ac:dyDescent="0.2">
      <c r="A152" s="352" t="s">
        <v>894</v>
      </c>
      <c r="B152" s="352" t="s">
        <v>1073</v>
      </c>
      <c r="C152" s="357" t="s">
        <v>408</v>
      </c>
      <c r="D152" s="353" t="s">
        <v>1184</v>
      </c>
      <c r="E152" s="429">
        <f>3+15+12.5+7.5</f>
        <v>38</v>
      </c>
      <c r="F152" s="353"/>
    </row>
    <row r="153" spans="1:10" ht="15.75" x14ac:dyDescent="0.2">
      <c r="A153" s="352" t="s">
        <v>895</v>
      </c>
      <c r="B153" s="352" t="s">
        <v>1074</v>
      </c>
      <c r="C153" s="357" t="s">
        <v>411</v>
      </c>
      <c r="D153" s="353" t="s">
        <v>1179</v>
      </c>
      <c r="E153" s="429">
        <v>1</v>
      </c>
      <c r="F153" s="353"/>
    </row>
    <row r="154" spans="1:10" ht="15.75" x14ac:dyDescent="0.2">
      <c r="A154" s="352" t="s">
        <v>896</v>
      </c>
      <c r="B154" s="352" t="s">
        <v>1075</v>
      </c>
      <c r="C154" s="357" t="s">
        <v>449</v>
      </c>
      <c r="D154" s="353" t="s">
        <v>1181</v>
      </c>
      <c r="E154" s="429">
        <f>1.6</f>
        <v>1.6</v>
      </c>
      <c r="F154" s="353"/>
    </row>
    <row r="155" spans="1:10" ht="31.5" x14ac:dyDescent="0.2">
      <c r="A155" s="352" t="s">
        <v>783</v>
      </c>
      <c r="B155" s="352"/>
      <c r="C155" s="357" t="s">
        <v>635</v>
      </c>
      <c r="D155" s="353" t="s">
        <v>1179</v>
      </c>
      <c r="E155" s="429">
        <v>1</v>
      </c>
      <c r="F155" s="353"/>
    </row>
    <row r="156" spans="1:10" ht="15.75" x14ac:dyDescent="0.2">
      <c r="A156" s="352" t="s">
        <v>897</v>
      </c>
      <c r="B156" s="352" t="s">
        <v>1076</v>
      </c>
      <c r="C156" s="357" t="s">
        <v>389</v>
      </c>
      <c r="D156" s="353" t="s">
        <v>1179</v>
      </c>
      <c r="E156" s="429">
        <v>1</v>
      </c>
      <c r="F156" s="353"/>
    </row>
    <row r="157" spans="1:10" ht="15.75" x14ac:dyDescent="0.2">
      <c r="A157" s="352" t="s">
        <v>898</v>
      </c>
      <c r="B157" s="352" t="s">
        <v>1077</v>
      </c>
      <c r="C157" s="357" t="s">
        <v>445</v>
      </c>
      <c r="D157" s="353" t="s">
        <v>1180</v>
      </c>
      <c r="E157" s="429">
        <f>20.916+46.5+10.04</f>
        <v>77.456000000000003</v>
      </c>
      <c r="F157" s="353"/>
    </row>
    <row r="158" spans="1:10" ht="15.75" x14ac:dyDescent="0.2">
      <c r="A158" s="352" t="s">
        <v>899</v>
      </c>
      <c r="B158" s="352" t="s">
        <v>1078</v>
      </c>
      <c r="C158" s="357" t="s">
        <v>446</v>
      </c>
      <c r="D158" s="353" t="s">
        <v>1181</v>
      </c>
      <c r="E158" s="429">
        <f>4.195+0.6122+0.9006+5.248+0.15+0.18+0.0325+0.0784</f>
        <v>11.397</v>
      </c>
      <c r="F158" s="353"/>
    </row>
    <row r="159" spans="1:10" ht="15.75" x14ac:dyDescent="0.2">
      <c r="A159" s="352" t="s">
        <v>900</v>
      </c>
      <c r="B159" s="352" t="s">
        <v>1079</v>
      </c>
      <c r="C159" s="357" t="s">
        <v>406</v>
      </c>
      <c r="D159" s="353" t="s">
        <v>1179</v>
      </c>
      <c r="E159" s="429">
        <v>1</v>
      </c>
      <c r="F159" s="353"/>
      <c r="G159" t="s">
        <v>1189</v>
      </c>
    </row>
    <row r="160" spans="1:10" ht="15.75" x14ac:dyDescent="0.2">
      <c r="A160" s="352" t="s">
        <v>901</v>
      </c>
      <c r="B160" s="352" t="s">
        <v>1080</v>
      </c>
      <c r="C160" s="357" t="s">
        <v>447</v>
      </c>
      <c r="D160" s="353" t="s">
        <v>1184</v>
      </c>
      <c r="E160" s="429">
        <f>174.1+111</f>
        <v>285.10000000000002</v>
      </c>
      <c r="F160" s="353"/>
    </row>
    <row r="161" spans="1:7" ht="15.75" x14ac:dyDescent="0.2">
      <c r="A161" s="352" t="s">
        <v>902</v>
      </c>
      <c r="B161" s="352" t="s">
        <v>1081</v>
      </c>
      <c r="C161" s="357" t="s">
        <v>448</v>
      </c>
      <c r="D161" s="353" t="s">
        <v>1184</v>
      </c>
      <c r="E161" s="429">
        <f>24.5</f>
        <v>24.5</v>
      </c>
      <c r="F161" s="353"/>
    </row>
    <row r="162" spans="1:7" ht="15.75" x14ac:dyDescent="0.2">
      <c r="A162" s="352" t="s">
        <v>903</v>
      </c>
      <c r="B162" s="352" t="s">
        <v>1082</v>
      </c>
      <c r="C162" s="357" t="s">
        <v>408</v>
      </c>
      <c r="D162" s="353" t="s">
        <v>1184</v>
      </c>
      <c r="E162" s="429">
        <f>3+15+12.5+7.5</f>
        <v>38</v>
      </c>
      <c r="F162" s="353"/>
      <c r="G162" t="s">
        <v>1192</v>
      </c>
    </row>
    <row r="163" spans="1:7" ht="15.75" x14ac:dyDescent="0.2">
      <c r="A163" s="352" t="s">
        <v>904</v>
      </c>
      <c r="B163" s="352" t="s">
        <v>1083</v>
      </c>
      <c r="C163" s="357" t="s">
        <v>411</v>
      </c>
      <c r="D163" s="353" t="s">
        <v>1179</v>
      </c>
      <c r="E163" s="429">
        <v>1</v>
      </c>
      <c r="F163" s="353"/>
    </row>
    <row r="164" spans="1:7" ht="15.75" x14ac:dyDescent="0.2">
      <c r="A164" s="352" t="s">
        <v>905</v>
      </c>
      <c r="B164" s="352" t="s">
        <v>1084</v>
      </c>
      <c r="C164" s="357" t="s">
        <v>449</v>
      </c>
      <c r="D164" s="353" t="s">
        <v>1181</v>
      </c>
      <c r="E164" s="429">
        <f>1.6</f>
        <v>1.6</v>
      </c>
      <c r="F164" s="353"/>
    </row>
    <row r="165" spans="1:7" ht="31.5" x14ac:dyDescent="0.2">
      <c r="A165" s="352" t="s">
        <v>784</v>
      </c>
      <c r="B165" s="352"/>
      <c r="C165" s="357" t="s">
        <v>636</v>
      </c>
      <c r="D165" s="353" t="s">
        <v>1179</v>
      </c>
      <c r="E165" s="429">
        <v>1</v>
      </c>
      <c r="F165" s="353"/>
    </row>
    <row r="166" spans="1:7" ht="15.75" x14ac:dyDescent="0.2">
      <c r="A166" s="352" t="s">
        <v>906</v>
      </c>
      <c r="B166" s="352" t="s">
        <v>1085</v>
      </c>
      <c r="C166" s="357" t="s">
        <v>389</v>
      </c>
      <c r="D166" s="353" t="s">
        <v>1179</v>
      </c>
      <c r="E166" s="429">
        <v>1</v>
      </c>
      <c r="F166" s="353"/>
    </row>
    <row r="167" spans="1:7" ht="15.75" x14ac:dyDescent="0.2">
      <c r="A167" s="352" t="s">
        <v>907</v>
      </c>
      <c r="B167" s="352" t="s">
        <v>1086</v>
      </c>
      <c r="C167" s="357" t="s">
        <v>445</v>
      </c>
      <c r="D167" s="353" t="s">
        <v>1180</v>
      </c>
      <c r="E167" s="429">
        <f>80.1+101.9+1.54+18.9+63.05+0.81+10.04</f>
        <v>276.33999999999997</v>
      </c>
      <c r="F167" s="353"/>
    </row>
    <row r="168" spans="1:7" ht="15.75" x14ac:dyDescent="0.2">
      <c r="A168" s="352" t="s">
        <v>908</v>
      </c>
      <c r="B168" s="352" t="s">
        <v>1087</v>
      </c>
      <c r="C168" s="357" t="s">
        <v>446</v>
      </c>
      <c r="D168" s="353" t="s">
        <v>1181</v>
      </c>
      <c r="E168" s="429">
        <f>2.37115+4.195+0.6122+0.9006+5.248+0.15+0.54+0.0325+0.0784+0.1656</f>
        <v>14.292999999999999</v>
      </c>
      <c r="F168" s="353"/>
    </row>
    <row r="169" spans="1:7" ht="15.75" x14ac:dyDescent="0.2">
      <c r="A169" s="352" t="s">
        <v>909</v>
      </c>
      <c r="B169" s="352" t="s">
        <v>1088</v>
      </c>
      <c r="C169" s="357" t="s">
        <v>406</v>
      </c>
      <c r="D169" s="353" t="s">
        <v>1179</v>
      </c>
      <c r="E169" s="429">
        <v>1</v>
      </c>
      <c r="F169" s="353"/>
    </row>
    <row r="170" spans="1:7" ht="15.75" x14ac:dyDescent="0.2">
      <c r="A170" s="352" t="s">
        <v>910</v>
      </c>
      <c r="B170" s="352" t="s">
        <v>1089</v>
      </c>
      <c r="C170" s="357" t="s">
        <v>447</v>
      </c>
      <c r="D170" s="353" t="s">
        <v>1184</v>
      </c>
      <c r="E170" s="429">
        <f>174.1+111</f>
        <v>285.10000000000002</v>
      </c>
      <c r="F170" s="353"/>
    </row>
    <row r="171" spans="1:7" ht="15.75" x14ac:dyDescent="0.2">
      <c r="A171" s="352" t="s">
        <v>911</v>
      </c>
      <c r="B171" s="352" t="s">
        <v>1090</v>
      </c>
      <c r="C171" s="357" t="s">
        <v>448</v>
      </c>
      <c r="D171" s="353" t="s">
        <v>1184</v>
      </c>
      <c r="E171" s="429">
        <f>24.5</f>
        <v>24.5</v>
      </c>
      <c r="F171" s="353"/>
    </row>
    <row r="172" spans="1:7" ht="15.75" x14ac:dyDescent="0.2">
      <c r="A172" s="352" t="s">
        <v>912</v>
      </c>
      <c r="B172" s="352" t="s">
        <v>1091</v>
      </c>
      <c r="C172" s="357" t="s">
        <v>408</v>
      </c>
      <c r="D172" s="353" t="s">
        <v>1184</v>
      </c>
      <c r="E172" s="429">
        <f>3+15+12.5+15</f>
        <v>45.5</v>
      </c>
      <c r="F172" s="353"/>
      <c r="G172" t="s">
        <v>1192</v>
      </c>
    </row>
    <row r="173" spans="1:7" ht="15.75" x14ac:dyDescent="0.2">
      <c r="A173" s="352" t="s">
        <v>913</v>
      </c>
      <c r="B173" s="352" t="s">
        <v>1092</v>
      </c>
      <c r="C173" s="357" t="s">
        <v>411</v>
      </c>
      <c r="D173" s="353" t="s">
        <v>1179</v>
      </c>
      <c r="E173" s="429">
        <v>1</v>
      </c>
      <c r="F173" s="353"/>
    </row>
    <row r="174" spans="1:7" ht="15.75" x14ac:dyDescent="0.2">
      <c r="A174" s="352" t="s">
        <v>914</v>
      </c>
      <c r="B174" s="352" t="s">
        <v>1093</v>
      </c>
      <c r="C174" s="357" t="s">
        <v>449</v>
      </c>
      <c r="D174" s="353" t="s">
        <v>1181</v>
      </c>
      <c r="E174" s="429">
        <f>1.6</f>
        <v>1.6</v>
      </c>
      <c r="F174" s="353"/>
    </row>
    <row r="175" spans="1:7" ht="15.75" x14ac:dyDescent="0.2">
      <c r="A175" s="352" t="s">
        <v>915</v>
      </c>
      <c r="B175" s="352" t="s">
        <v>1094</v>
      </c>
      <c r="C175" s="357" t="s">
        <v>450</v>
      </c>
      <c r="D175" s="353" t="s">
        <v>1184</v>
      </c>
      <c r="E175" s="429">
        <f>115.2</f>
        <v>115.2</v>
      </c>
      <c r="F175" s="353"/>
    </row>
    <row r="176" spans="1:7" ht="15.75" x14ac:dyDescent="0.2">
      <c r="A176" s="352" t="s">
        <v>916</v>
      </c>
      <c r="B176" s="352" t="s">
        <v>1095</v>
      </c>
      <c r="C176" s="357" t="s">
        <v>451</v>
      </c>
      <c r="D176" s="353" t="s">
        <v>1180</v>
      </c>
      <c r="E176" s="429">
        <f>5.67</f>
        <v>5.67</v>
      </c>
      <c r="F176" s="353"/>
    </row>
    <row r="177" spans="1:6" ht="15.75" x14ac:dyDescent="0.2">
      <c r="A177" s="352" t="s">
        <v>917</v>
      </c>
      <c r="B177" s="352" t="s">
        <v>1096</v>
      </c>
      <c r="C177" s="357" t="s">
        <v>452</v>
      </c>
      <c r="D177" s="353" t="s">
        <v>1180</v>
      </c>
      <c r="E177" s="429">
        <f>10.55</f>
        <v>10.55</v>
      </c>
      <c r="F177" s="353"/>
    </row>
    <row r="178" spans="1:6" ht="15.75" x14ac:dyDescent="0.2">
      <c r="A178" s="352" t="s">
        <v>785</v>
      </c>
      <c r="B178" s="352" t="s">
        <v>1097</v>
      </c>
      <c r="C178" s="357" t="s">
        <v>314</v>
      </c>
      <c r="D178" s="353" t="s">
        <v>1179</v>
      </c>
      <c r="E178" s="429">
        <v>1</v>
      </c>
      <c r="F178" s="353"/>
    </row>
    <row r="179" spans="1:6" ht="15.75" x14ac:dyDescent="0.2">
      <c r="A179" s="352" t="s">
        <v>786</v>
      </c>
      <c r="B179" s="352" t="s">
        <v>1098</v>
      </c>
      <c r="C179" s="357" t="s">
        <v>316</v>
      </c>
      <c r="D179" s="353" t="s">
        <v>1179</v>
      </c>
      <c r="E179" s="429">
        <v>1</v>
      </c>
      <c r="F179" s="353"/>
    </row>
    <row r="180" spans="1:6" ht="15.75" x14ac:dyDescent="0.2">
      <c r="A180" s="352" t="s">
        <v>787</v>
      </c>
      <c r="B180" s="352" t="s">
        <v>1099</v>
      </c>
      <c r="C180" s="357" t="s">
        <v>318</v>
      </c>
      <c r="D180" s="353" t="s">
        <v>1179</v>
      </c>
      <c r="E180" s="429">
        <v>1</v>
      </c>
      <c r="F180" s="353"/>
    </row>
    <row r="181" spans="1:6" ht="31.5" x14ac:dyDescent="0.2">
      <c r="A181" s="352" t="s">
        <v>788</v>
      </c>
      <c r="B181" s="352" t="s">
        <v>1100</v>
      </c>
      <c r="C181" s="357" t="s">
        <v>320</v>
      </c>
      <c r="D181" s="353" t="s">
        <v>1179</v>
      </c>
      <c r="E181" s="429">
        <v>1</v>
      </c>
      <c r="F181" s="353"/>
    </row>
    <row r="182" spans="1:6" ht="15.75" x14ac:dyDescent="0.2">
      <c r="A182" s="352" t="s">
        <v>789</v>
      </c>
      <c r="B182" s="352" t="s">
        <v>1101</v>
      </c>
      <c r="C182" s="357" t="s">
        <v>322</v>
      </c>
      <c r="D182" s="353" t="s">
        <v>1179</v>
      </c>
      <c r="E182" s="429">
        <v>1</v>
      </c>
      <c r="F182" s="353"/>
    </row>
    <row r="183" spans="1:6" ht="15.75" x14ac:dyDescent="0.2">
      <c r="A183" s="352" t="s">
        <v>790</v>
      </c>
      <c r="B183" s="352" t="s">
        <v>1102</v>
      </c>
      <c r="C183" s="357" t="s">
        <v>324</v>
      </c>
      <c r="D183" s="353" t="s">
        <v>1179</v>
      </c>
      <c r="E183" s="429">
        <v>1</v>
      </c>
      <c r="F183" s="353"/>
    </row>
    <row r="184" spans="1:6" ht="15.75" x14ac:dyDescent="0.2">
      <c r="A184" s="352" t="s">
        <v>791</v>
      </c>
      <c r="B184" s="352" t="s">
        <v>1103</v>
      </c>
      <c r="C184" s="357" t="s">
        <v>326</v>
      </c>
      <c r="D184" s="353" t="s">
        <v>1179</v>
      </c>
      <c r="E184" s="429">
        <v>1</v>
      </c>
      <c r="F184" s="353"/>
    </row>
    <row r="185" spans="1:6" ht="15.75" x14ac:dyDescent="0.2">
      <c r="A185" s="352" t="s">
        <v>792</v>
      </c>
      <c r="B185" s="352" t="s">
        <v>1104</v>
      </c>
      <c r="C185" s="357" t="s">
        <v>259</v>
      </c>
      <c r="D185" s="353" t="s">
        <v>1179</v>
      </c>
      <c r="E185" s="429">
        <v>1</v>
      </c>
      <c r="F185" s="353"/>
    </row>
    <row r="186" spans="1:6" ht="15.75" x14ac:dyDescent="0.2">
      <c r="A186" s="352" t="s">
        <v>793</v>
      </c>
      <c r="B186" s="352" t="s">
        <v>1105</v>
      </c>
      <c r="C186" s="357" t="s">
        <v>249</v>
      </c>
      <c r="D186" s="353" t="s">
        <v>1179</v>
      </c>
      <c r="E186" s="429">
        <v>1</v>
      </c>
      <c r="F186" s="353"/>
    </row>
    <row r="187" spans="1:6" ht="15.75" x14ac:dyDescent="0.2">
      <c r="A187" s="352" t="s">
        <v>794</v>
      </c>
      <c r="B187" s="352" t="s">
        <v>1106</v>
      </c>
      <c r="C187" s="357" t="s">
        <v>251</v>
      </c>
      <c r="D187" s="353" t="s">
        <v>1179</v>
      </c>
      <c r="E187" s="429">
        <v>1</v>
      </c>
      <c r="F187" s="353"/>
    </row>
    <row r="188" spans="1:6" ht="15.75" x14ac:dyDescent="0.2">
      <c r="A188" s="375" t="s">
        <v>822</v>
      </c>
      <c r="B188" s="446"/>
      <c r="C188" s="360" t="s">
        <v>538</v>
      </c>
      <c r="D188" s="351" t="s">
        <v>1179</v>
      </c>
      <c r="E188" s="427">
        <v>1</v>
      </c>
      <c r="F188" s="351"/>
    </row>
    <row r="189" spans="1:6" ht="15.75" x14ac:dyDescent="0.2">
      <c r="A189" s="352" t="s">
        <v>823</v>
      </c>
      <c r="B189" s="352"/>
      <c r="C189" s="357" t="s">
        <v>617</v>
      </c>
      <c r="D189" s="353" t="s">
        <v>1179</v>
      </c>
      <c r="E189" s="429">
        <v>1</v>
      </c>
      <c r="F189" s="353"/>
    </row>
    <row r="190" spans="1:6" ht="15.75" x14ac:dyDescent="0.2">
      <c r="A190" s="352" t="s">
        <v>918</v>
      </c>
      <c r="B190" s="352" t="s">
        <v>1107</v>
      </c>
      <c r="C190" s="357" t="s">
        <v>389</v>
      </c>
      <c r="D190" s="353" t="s">
        <v>1179</v>
      </c>
      <c r="E190" s="429">
        <v>1</v>
      </c>
      <c r="F190" s="353"/>
    </row>
    <row r="191" spans="1:6" ht="15.75" x14ac:dyDescent="0.2">
      <c r="A191" s="352" t="s">
        <v>919</v>
      </c>
      <c r="B191" s="352" t="s">
        <v>1108</v>
      </c>
      <c r="C191" s="357" t="s">
        <v>433</v>
      </c>
      <c r="D191" s="353" t="s">
        <v>1180</v>
      </c>
      <c r="E191" s="429">
        <f>4.52</f>
        <v>4.5199999999999996</v>
      </c>
      <c r="F191" s="353"/>
    </row>
    <row r="192" spans="1:6" ht="15.75" x14ac:dyDescent="0.2">
      <c r="A192" s="352" t="s">
        <v>920</v>
      </c>
      <c r="B192" s="352" t="s">
        <v>1109</v>
      </c>
      <c r="C192" s="357" t="s">
        <v>434</v>
      </c>
      <c r="D192" s="353" t="s">
        <v>1184</v>
      </c>
      <c r="E192" s="429">
        <f>20.9</f>
        <v>20.9</v>
      </c>
      <c r="F192" s="353"/>
    </row>
    <row r="193" spans="1:6" ht="15.75" x14ac:dyDescent="0.2">
      <c r="A193" s="352" t="s">
        <v>921</v>
      </c>
      <c r="B193" s="352" t="s">
        <v>1110</v>
      </c>
      <c r="C193" s="357" t="s">
        <v>435</v>
      </c>
      <c r="D193" s="353" t="s">
        <v>1184</v>
      </c>
      <c r="E193" s="429">
        <f>87.1</f>
        <v>87.1</v>
      </c>
      <c r="F193" s="353"/>
    </row>
    <row r="194" spans="1:6" ht="15.75" x14ac:dyDescent="0.2">
      <c r="A194" s="352" t="s">
        <v>922</v>
      </c>
      <c r="B194" s="352" t="s">
        <v>1111</v>
      </c>
      <c r="C194" s="357" t="s">
        <v>436</v>
      </c>
      <c r="D194" s="353" t="s">
        <v>1180</v>
      </c>
      <c r="E194" s="429">
        <f>22.4</f>
        <v>22.4</v>
      </c>
      <c r="F194" s="353"/>
    </row>
    <row r="195" spans="1:6" ht="15.75" x14ac:dyDescent="0.2">
      <c r="A195" s="352" t="s">
        <v>923</v>
      </c>
      <c r="B195" s="352" t="s">
        <v>1112</v>
      </c>
      <c r="C195" s="357" t="s">
        <v>437</v>
      </c>
      <c r="D195" s="353" t="s">
        <v>1184</v>
      </c>
      <c r="E195" s="429">
        <f>161.5</f>
        <v>161.5</v>
      </c>
      <c r="F195" s="353"/>
    </row>
    <row r="196" spans="1:6" ht="31.5" x14ac:dyDescent="0.2">
      <c r="A196" s="352" t="s">
        <v>824</v>
      </c>
      <c r="B196" s="352"/>
      <c r="C196" s="357" t="s">
        <v>634</v>
      </c>
      <c r="D196" s="353" t="s">
        <v>1179</v>
      </c>
      <c r="E196" s="429">
        <v>1</v>
      </c>
      <c r="F196" s="353"/>
    </row>
    <row r="197" spans="1:6" ht="15.75" x14ac:dyDescent="0.2">
      <c r="A197" s="352" t="s">
        <v>924</v>
      </c>
      <c r="B197" s="352" t="s">
        <v>1113</v>
      </c>
      <c r="C197" s="357" t="s">
        <v>439</v>
      </c>
      <c r="D197" s="353" t="s">
        <v>1179</v>
      </c>
      <c r="E197" s="429">
        <v>1</v>
      </c>
      <c r="F197" s="353"/>
    </row>
    <row r="198" spans="1:6" ht="15.75" x14ac:dyDescent="0.2">
      <c r="A198" s="352" t="s">
        <v>925</v>
      </c>
      <c r="B198" s="352" t="s">
        <v>1114</v>
      </c>
      <c r="C198" s="357" t="s">
        <v>438</v>
      </c>
      <c r="D198" s="353" t="s">
        <v>1179</v>
      </c>
      <c r="E198" s="429">
        <v>1</v>
      </c>
      <c r="F198" s="353"/>
    </row>
    <row r="199" spans="1:6" ht="15.75" x14ac:dyDescent="0.2">
      <c r="A199" s="352" t="s">
        <v>926</v>
      </c>
      <c r="B199" s="352" t="s">
        <v>1115</v>
      </c>
      <c r="C199" s="357" t="s">
        <v>440</v>
      </c>
      <c r="D199" s="353" t="s">
        <v>1179</v>
      </c>
      <c r="E199" s="429">
        <v>1</v>
      </c>
      <c r="F199" s="353"/>
    </row>
    <row r="200" spans="1:6" ht="15.75" x14ac:dyDescent="0.2">
      <c r="A200" s="352" t="s">
        <v>927</v>
      </c>
      <c r="B200" s="352" t="s">
        <v>1116</v>
      </c>
      <c r="C200" s="357" t="s">
        <v>441</v>
      </c>
      <c r="D200" s="353" t="s">
        <v>1179</v>
      </c>
      <c r="E200" s="429">
        <v>1</v>
      </c>
      <c r="F200" s="353"/>
    </row>
    <row r="201" spans="1:6" ht="15.75" x14ac:dyDescent="0.2">
      <c r="A201" s="352" t="s">
        <v>825</v>
      </c>
      <c r="B201" s="352" t="s">
        <v>1117</v>
      </c>
      <c r="C201" s="357" t="s">
        <v>292</v>
      </c>
      <c r="D201" s="353" t="s">
        <v>1179</v>
      </c>
      <c r="E201" s="429">
        <v>1</v>
      </c>
      <c r="F201" s="353"/>
    </row>
    <row r="202" spans="1:6" ht="15.75" x14ac:dyDescent="0.2">
      <c r="A202" s="375" t="s">
        <v>834</v>
      </c>
      <c r="B202" s="375"/>
      <c r="C202" s="355" t="s">
        <v>544</v>
      </c>
      <c r="D202" s="351" t="s">
        <v>1179</v>
      </c>
      <c r="E202" s="427">
        <v>1</v>
      </c>
      <c r="F202" s="351"/>
    </row>
    <row r="203" spans="1:6" ht="15.75" x14ac:dyDescent="0.2">
      <c r="A203" s="352" t="s">
        <v>835</v>
      </c>
      <c r="B203" s="352" t="s">
        <v>1118</v>
      </c>
      <c r="C203" s="357" t="s">
        <v>233</v>
      </c>
      <c r="D203" s="353" t="s">
        <v>1179</v>
      </c>
      <c r="E203" s="429">
        <v>1</v>
      </c>
      <c r="F203" s="353"/>
    </row>
    <row r="204" spans="1:6" ht="15.75" x14ac:dyDescent="0.2">
      <c r="A204" s="352" t="s">
        <v>836</v>
      </c>
      <c r="B204" s="352" t="s">
        <v>1119</v>
      </c>
      <c r="C204" s="357" t="s">
        <v>332</v>
      </c>
      <c r="D204" s="353" t="s">
        <v>1179</v>
      </c>
      <c r="E204" s="429">
        <v>1</v>
      </c>
      <c r="F204" s="353"/>
    </row>
    <row r="205" spans="1:6" ht="15.75" x14ac:dyDescent="0.2">
      <c r="A205" s="375"/>
      <c r="B205" s="375"/>
      <c r="C205" s="354" t="s">
        <v>519</v>
      </c>
      <c r="D205" s="349"/>
      <c r="E205" s="427"/>
      <c r="F205" s="349"/>
    </row>
    <row r="206" spans="1:6" ht="15.75" x14ac:dyDescent="0.2">
      <c r="A206" s="375"/>
      <c r="B206" s="375"/>
      <c r="C206" s="354" t="s">
        <v>21</v>
      </c>
      <c r="D206" s="351"/>
      <c r="E206" s="427"/>
      <c r="F206" s="351"/>
    </row>
    <row r="207" spans="1:6" ht="15.75" x14ac:dyDescent="0.2">
      <c r="A207" s="375" t="s">
        <v>837</v>
      </c>
      <c r="B207" s="375"/>
      <c r="C207" s="358" t="s">
        <v>539</v>
      </c>
      <c r="D207" s="351" t="s">
        <v>1179</v>
      </c>
      <c r="E207" s="427">
        <v>1</v>
      </c>
      <c r="F207" s="351"/>
    </row>
    <row r="208" spans="1:6" ht="15.75" x14ac:dyDescent="0.2">
      <c r="A208" s="352" t="s">
        <v>838</v>
      </c>
      <c r="B208" s="352" t="s">
        <v>1120</v>
      </c>
      <c r="C208" s="357" t="s">
        <v>265</v>
      </c>
      <c r="D208" s="353" t="s">
        <v>1179</v>
      </c>
      <c r="E208" s="429">
        <v>1</v>
      </c>
      <c r="F208" s="353"/>
    </row>
    <row r="209" spans="1:7" ht="15.75" x14ac:dyDescent="0.2">
      <c r="A209" s="352" t="s">
        <v>839</v>
      </c>
      <c r="B209" s="352" t="s">
        <v>1122</v>
      </c>
      <c r="C209" s="357" t="s">
        <v>432</v>
      </c>
      <c r="D209" s="353" t="s">
        <v>1179</v>
      </c>
      <c r="E209" s="429">
        <v>1</v>
      </c>
      <c r="F209" s="353"/>
    </row>
    <row r="210" spans="1:7" ht="15.75" x14ac:dyDescent="0.2">
      <c r="A210" s="375" t="s">
        <v>840</v>
      </c>
      <c r="B210" s="375"/>
      <c r="C210" s="358" t="s">
        <v>643</v>
      </c>
      <c r="D210" s="351" t="s">
        <v>1179</v>
      </c>
      <c r="E210" s="427">
        <v>1</v>
      </c>
      <c r="F210" s="351"/>
    </row>
    <row r="211" spans="1:7" ht="15.75" x14ac:dyDescent="0.2">
      <c r="A211" s="352" t="s">
        <v>841</v>
      </c>
      <c r="B211" s="352" t="s">
        <v>1126</v>
      </c>
      <c r="C211" s="357" t="s">
        <v>265</v>
      </c>
      <c r="D211" s="353" t="s">
        <v>1179</v>
      </c>
      <c r="E211" s="429">
        <v>1</v>
      </c>
      <c r="F211" s="353"/>
    </row>
    <row r="212" spans="1:7" ht="15.75" x14ac:dyDescent="0.2">
      <c r="A212" s="352" t="s">
        <v>842</v>
      </c>
      <c r="B212" s="352" t="s">
        <v>1121</v>
      </c>
      <c r="C212" s="357" t="s">
        <v>431</v>
      </c>
      <c r="D212" s="353" t="s">
        <v>1179</v>
      </c>
      <c r="E212" s="429">
        <v>1</v>
      </c>
      <c r="F212" s="353"/>
    </row>
    <row r="213" spans="1:7" ht="63.75" x14ac:dyDescent="0.2">
      <c r="A213" s="352" t="s">
        <v>843</v>
      </c>
      <c r="B213" s="352" t="s">
        <v>1124</v>
      </c>
      <c r="C213" s="357" t="s">
        <v>429</v>
      </c>
      <c r="D213" s="353" t="s">
        <v>122</v>
      </c>
      <c r="E213" s="533">
        <v>32</v>
      </c>
      <c r="F213" s="353"/>
      <c r="G213" s="534" t="s">
        <v>1229</v>
      </c>
    </row>
    <row r="214" spans="1:7" ht="15.75" x14ac:dyDescent="0.2">
      <c r="A214" s="375" t="s">
        <v>844</v>
      </c>
      <c r="B214" s="375"/>
      <c r="C214" s="355" t="s">
        <v>522</v>
      </c>
      <c r="D214" s="420" t="s">
        <v>1179</v>
      </c>
      <c r="E214" s="427">
        <v>1</v>
      </c>
      <c r="F214" s="420"/>
    </row>
    <row r="215" spans="1:7" ht="15.75" x14ac:dyDescent="0.2">
      <c r="A215" s="352" t="s">
        <v>845</v>
      </c>
      <c r="B215" s="352" t="s">
        <v>1125</v>
      </c>
      <c r="C215" s="357" t="s">
        <v>430</v>
      </c>
      <c r="D215" s="361" t="s">
        <v>1181</v>
      </c>
      <c r="E215" s="429">
        <f>296.138+261.298+62.892</f>
        <v>620.32799999999997</v>
      </c>
      <c r="F215" s="353"/>
    </row>
    <row r="216" spans="1:7" ht="15.75" x14ac:dyDescent="0.2">
      <c r="A216" s="352" t="s">
        <v>846</v>
      </c>
      <c r="B216" s="352" t="s">
        <v>1128</v>
      </c>
      <c r="C216" s="357" t="s">
        <v>85</v>
      </c>
      <c r="D216" s="353" t="s">
        <v>1179</v>
      </c>
      <c r="E216" s="429">
        <v>1</v>
      </c>
      <c r="F216" s="353"/>
    </row>
    <row r="217" spans="1:7" ht="13.15" customHeight="1" x14ac:dyDescent="0.2">
      <c r="A217" s="418" t="s">
        <v>847</v>
      </c>
      <c r="B217" s="418" t="s">
        <v>1123</v>
      </c>
      <c r="C217" s="419" t="s">
        <v>848</v>
      </c>
      <c r="D217" s="351" t="s">
        <v>1179</v>
      </c>
      <c r="E217" s="430">
        <v>1</v>
      </c>
      <c r="F217" s="411"/>
    </row>
    <row r="218" spans="1:7" ht="15.75" x14ac:dyDescent="0.2">
      <c r="A218" s="375" t="s">
        <v>849</v>
      </c>
      <c r="B218" s="375" t="s">
        <v>1127</v>
      </c>
      <c r="C218" s="358" t="s">
        <v>545</v>
      </c>
      <c r="D218" s="413" t="s">
        <v>1179</v>
      </c>
      <c r="E218" s="427">
        <v>1</v>
      </c>
      <c r="F218" s="411"/>
    </row>
    <row r="219" spans="1:7" ht="15.75" x14ac:dyDescent="0.2">
      <c r="A219" s="375"/>
      <c r="B219" s="375"/>
      <c r="C219" s="354" t="s">
        <v>523</v>
      </c>
      <c r="D219" s="351"/>
      <c r="E219" s="427"/>
      <c r="F219" s="351"/>
    </row>
    <row r="220" spans="1:7" ht="15.75" x14ac:dyDescent="0.2">
      <c r="A220" s="375" t="s">
        <v>850</v>
      </c>
      <c r="B220" s="375" t="s">
        <v>1129</v>
      </c>
      <c r="C220" s="355" t="s">
        <v>524</v>
      </c>
      <c r="D220" s="351" t="s">
        <v>1179</v>
      </c>
      <c r="E220" s="427">
        <v>1</v>
      </c>
      <c r="F220" s="411"/>
    </row>
    <row r="221" spans="1:7" ht="15.75" x14ac:dyDescent="0.2">
      <c r="A221" s="375" t="s">
        <v>851</v>
      </c>
      <c r="B221" s="375" t="s">
        <v>1130</v>
      </c>
      <c r="C221" s="355" t="s">
        <v>525</v>
      </c>
      <c r="D221" s="351" t="s">
        <v>1179</v>
      </c>
      <c r="E221" s="427">
        <v>1</v>
      </c>
      <c r="F221" s="411"/>
    </row>
    <row r="222" spans="1:7" ht="31.5" x14ac:dyDescent="0.2">
      <c r="A222" s="378" t="s">
        <v>852</v>
      </c>
      <c r="B222" s="378"/>
      <c r="C222" s="358" t="s">
        <v>540</v>
      </c>
      <c r="D222" s="351" t="s">
        <v>1179</v>
      </c>
      <c r="E222" s="427">
        <v>1</v>
      </c>
      <c r="F222" s="351"/>
    </row>
    <row r="223" spans="1:7" ht="15.75" x14ac:dyDescent="0.2">
      <c r="A223" s="352" t="s">
        <v>853</v>
      </c>
      <c r="B223" s="352" t="s">
        <v>1131</v>
      </c>
      <c r="C223" s="357" t="s">
        <v>610</v>
      </c>
      <c r="D223" s="353" t="s">
        <v>1179</v>
      </c>
      <c r="E223" s="429">
        <v>1</v>
      </c>
      <c r="F223" s="353"/>
    </row>
    <row r="224" spans="1:7" ht="15.75" x14ac:dyDescent="0.2">
      <c r="A224" s="352" t="s">
        <v>854</v>
      </c>
      <c r="B224" s="352" t="s">
        <v>1132</v>
      </c>
      <c r="C224" s="357" t="s">
        <v>287</v>
      </c>
      <c r="D224" s="414" t="s">
        <v>1179</v>
      </c>
      <c r="E224" s="429">
        <v>1</v>
      </c>
      <c r="F224" s="353"/>
    </row>
    <row r="225" spans="1:6" ht="64.5" customHeight="1" x14ac:dyDescent="0.2">
      <c r="A225" s="378" t="s">
        <v>855</v>
      </c>
      <c r="B225" s="378" t="s">
        <v>1133</v>
      </c>
      <c r="C225" s="379" t="s">
        <v>1199</v>
      </c>
      <c r="D225" s="351" t="s">
        <v>1179</v>
      </c>
      <c r="E225" s="427">
        <v>1</v>
      </c>
      <c r="F225" s="351"/>
    </row>
    <row r="226" spans="1:6" ht="17.25" customHeight="1" x14ac:dyDescent="0.2">
      <c r="A226" s="378" t="s">
        <v>856</v>
      </c>
      <c r="B226" s="378" t="s">
        <v>45</v>
      </c>
      <c r="C226" s="379" t="s">
        <v>680</v>
      </c>
      <c r="D226" s="351" t="s">
        <v>1179</v>
      </c>
      <c r="E226" s="427">
        <v>1</v>
      </c>
      <c r="F226" s="351"/>
    </row>
    <row r="227" spans="1:6" ht="20.25" customHeight="1" x14ac:dyDescent="0.2">
      <c r="A227" s="378" t="s">
        <v>857</v>
      </c>
      <c r="B227" s="378" t="s">
        <v>46</v>
      </c>
      <c r="C227" s="379" t="s">
        <v>180</v>
      </c>
      <c r="D227" s="351" t="s">
        <v>1179</v>
      </c>
      <c r="E227" s="427">
        <v>1</v>
      </c>
      <c r="F227" s="351"/>
    </row>
    <row r="228" spans="1:6" ht="46.15" hidden="1" customHeight="1" x14ac:dyDescent="0.2">
      <c r="A228" s="449" t="s">
        <v>858</v>
      </c>
      <c r="B228" s="449" t="s">
        <v>1178</v>
      </c>
      <c r="C228" s="474" t="s">
        <v>1176</v>
      </c>
      <c r="D228" s="475" t="s">
        <v>1179</v>
      </c>
      <c r="E228" s="476">
        <v>1</v>
      </c>
      <c r="F228" s="475"/>
    </row>
    <row r="229" spans="1:6" ht="20.25" customHeight="1" x14ac:dyDescent="0.2">
      <c r="A229" s="378" t="s">
        <v>858</v>
      </c>
      <c r="B229" s="378" t="s">
        <v>954</v>
      </c>
      <c r="C229" s="363" t="s">
        <v>546</v>
      </c>
      <c r="D229" s="351" t="s">
        <v>1179</v>
      </c>
      <c r="E229" s="427">
        <v>1</v>
      </c>
      <c r="F229" s="351"/>
    </row>
    <row r="230" spans="1:6" ht="20.25" customHeight="1" x14ac:dyDescent="0.2">
      <c r="A230" s="382">
        <v>3</v>
      </c>
      <c r="B230" s="382"/>
      <c r="C230" s="380" t="s">
        <v>526</v>
      </c>
      <c r="D230" s="376" t="s">
        <v>1179</v>
      </c>
      <c r="E230" s="428">
        <v>1</v>
      </c>
      <c r="F230" s="376"/>
    </row>
    <row r="231" spans="1:6" ht="20.25" customHeight="1" x14ac:dyDescent="0.2">
      <c r="A231" s="375" t="s">
        <v>618</v>
      </c>
      <c r="B231" s="418"/>
      <c r="C231" s="362" t="s">
        <v>548</v>
      </c>
      <c r="D231" s="351" t="s">
        <v>1179</v>
      </c>
      <c r="E231" s="427">
        <v>1</v>
      </c>
      <c r="F231" s="351"/>
    </row>
    <row r="232" spans="1:6" ht="20.25" customHeight="1" x14ac:dyDescent="0.2">
      <c r="A232" s="352" t="s">
        <v>620</v>
      </c>
      <c r="B232" s="352" t="s">
        <v>1134</v>
      </c>
      <c r="C232" s="357" t="s">
        <v>353</v>
      </c>
      <c r="D232" s="353" t="s">
        <v>1179</v>
      </c>
      <c r="E232" s="429">
        <v>1</v>
      </c>
      <c r="F232" s="353"/>
    </row>
    <row r="233" spans="1:6" ht="20.25" customHeight="1" x14ac:dyDescent="0.2">
      <c r="A233" s="352" t="s">
        <v>621</v>
      </c>
      <c r="B233" s="352" t="s">
        <v>1135</v>
      </c>
      <c r="C233" s="357" t="s">
        <v>355</v>
      </c>
      <c r="D233" s="353" t="s">
        <v>1179</v>
      </c>
      <c r="E233" s="429">
        <v>1</v>
      </c>
      <c r="F233" s="353"/>
    </row>
    <row r="234" spans="1:6" ht="20.45" customHeight="1" x14ac:dyDescent="0.2">
      <c r="A234" s="352" t="s">
        <v>622</v>
      </c>
      <c r="B234" s="352" t="s">
        <v>1136</v>
      </c>
      <c r="C234" s="357" t="s">
        <v>265</v>
      </c>
      <c r="D234" s="353" t="s">
        <v>1179</v>
      </c>
      <c r="E234" s="429">
        <v>1</v>
      </c>
      <c r="F234" s="353"/>
    </row>
    <row r="235" spans="1:6" ht="49.5" customHeight="1" x14ac:dyDescent="0.2">
      <c r="A235" s="352" t="s">
        <v>623</v>
      </c>
      <c r="B235" s="352" t="s">
        <v>1137</v>
      </c>
      <c r="C235" s="357" t="s">
        <v>21</v>
      </c>
      <c r="D235" s="353" t="s">
        <v>1179</v>
      </c>
      <c r="E235" s="429">
        <v>1</v>
      </c>
      <c r="F235" s="353"/>
    </row>
    <row r="236" spans="1:6" ht="21" customHeight="1" x14ac:dyDescent="0.2">
      <c r="A236" s="352" t="s">
        <v>624</v>
      </c>
      <c r="B236" s="352" t="s">
        <v>1138</v>
      </c>
      <c r="C236" s="357" t="s">
        <v>359</v>
      </c>
      <c r="D236" s="353" t="s">
        <v>1179</v>
      </c>
      <c r="E236" s="429">
        <v>1</v>
      </c>
      <c r="F236" s="353"/>
    </row>
    <row r="237" spans="1:6" ht="36" customHeight="1" x14ac:dyDescent="0.2">
      <c r="A237" s="352" t="s">
        <v>625</v>
      </c>
      <c r="B237" s="352" t="s">
        <v>1139</v>
      </c>
      <c r="C237" s="357" t="s">
        <v>361</v>
      </c>
      <c r="D237" s="353" t="s">
        <v>1179</v>
      </c>
      <c r="E237" s="429">
        <v>1</v>
      </c>
      <c r="F237" s="353"/>
    </row>
    <row r="238" spans="1:6" ht="35.25" customHeight="1" x14ac:dyDescent="0.2">
      <c r="A238" s="352" t="s">
        <v>626</v>
      </c>
      <c r="B238" s="352" t="s">
        <v>1140</v>
      </c>
      <c r="C238" s="357" t="s">
        <v>363</v>
      </c>
      <c r="D238" s="353" t="s">
        <v>1179</v>
      </c>
      <c r="E238" s="429">
        <v>1</v>
      </c>
      <c r="F238" s="353"/>
    </row>
    <row r="239" spans="1:6" ht="15.6" customHeight="1" x14ac:dyDescent="0.2">
      <c r="A239" s="352" t="s">
        <v>627</v>
      </c>
      <c r="B239" s="352" t="s">
        <v>1141</v>
      </c>
      <c r="C239" s="357" t="s">
        <v>129</v>
      </c>
      <c r="D239" s="414" t="s">
        <v>1179</v>
      </c>
      <c r="E239" s="429">
        <v>1</v>
      </c>
      <c r="F239" s="353"/>
    </row>
    <row r="240" spans="1:6" ht="48.75" customHeight="1" x14ac:dyDescent="0.2">
      <c r="A240" s="352" t="s">
        <v>628</v>
      </c>
      <c r="B240" s="352" t="s">
        <v>1142</v>
      </c>
      <c r="C240" s="357" t="s">
        <v>366</v>
      </c>
      <c r="D240" s="414" t="s">
        <v>1179</v>
      </c>
      <c r="E240" s="429">
        <v>1</v>
      </c>
      <c r="F240" s="353"/>
    </row>
    <row r="241" spans="1:6" ht="15.75" x14ac:dyDescent="0.2">
      <c r="A241" s="352" t="s">
        <v>629</v>
      </c>
      <c r="B241" s="352" t="s">
        <v>1143</v>
      </c>
      <c r="C241" s="357" t="s">
        <v>71</v>
      </c>
      <c r="D241" s="365" t="s">
        <v>1179</v>
      </c>
      <c r="E241" s="429">
        <v>1</v>
      </c>
      <c r="F241" s="353"/>
    </row>
    <row r="242" spans="1:6" ht="31.5" x14ac:dyDescent="0.2">
      <c r="A242" s="352" t="s">
        <v>630</v>
      </c>
      <c r="B242" s="352" t="s">
        <v>1144</v>
      </c>
      <c r="C242" s="357" t="s">
        <v>369</v>
      </c>
      <c r="D242" s="365" t="s">
        <v>1179</v>
      </c>
      <c r="E242" s="429">
        <v>1</v>
      </c>
      <c r="F242" s="353"/>
    </row>
    <row r="243" spans="1:6" ht="31.5" x14ac:dyDescent="0.2">
      <c r="A243" s="352" t="s">
        <v>631</v>
      </c>
      <c r="B243" s="352" t="s">
        <v>1145</v>
      </c>
      <c r="C243" s="357" t="s">
        <v>70</v>
      </c>
      <c r="D243" s="365" t="s">
        <v>1179</v>
      </c>
      <c r="E243" s="429">
        <v>1</v>
      </c>
      <c r="F243" s="353"/>
    </row>
    <row r="244" spans="1:6" ht="15.75" x14ac:dyDescent="0.2">
      <c r="A244" s="378" t="s">
        <v>632</v>
      </c>
      <c r="B244" s="378" t="s">
        <v>45</v>
      </c>
      <c r="C244" s="379" t="s">
        <v>680</v>
      </c>
      <c r="D244" s="364" t="s">
        <v>1179</v>
      </c>
      <c r="E244" s="427">
        <v>1</v>
      </c>
      <c r="F244" s="351"/>
    </row>
    <row r="245" spans="1:6" ht="15.75" x14ac:dyDescent="0.2">
      <c r="A245" s="378" t="s">
        <v>619</v>
      </c>
      <c r="B245" s="378" t="s">
        <v>46</v>
      </c>
      <c r="C245" s="379" t="s">
        <v>180</v>
      </c>
      <c r="D245" s="364" t="s">
        <v>1179</v>
      </c>
      <c r="E245" s="427">
        <v>1</v>
      </c>
      <c r="F245" s="351"/>
    </row>
    <row r="246" spans="1:6" ht="15.75" x14ac:dyDescent="0.2">
      <c r="A246" s="378" t="s">
        <v>633</v>
      </c>
      <c r="B246" s="378" t="s">
        <v>954</v>
      </c>
      <c r="C246" s="363" t="s">
        <v>546</v>
      </c>
      <c r="D246" s="364" t="s">
        <v>1179</v>
      </c>
      <c r="E246" s="427">
        <v>1</v>
      </c>
      <c r="F246" s="351"/>
    </row>
    <row r="247" spans="1:6" ht="15" x14ac:dyDescent="0.25">
      <c r="A247" s="370"/>
      <c r="B247" s="370"/>
      <c r="C247" s="391"/>
      <c r="D247" s="392"/>
      <c r="E247" s="392"/>
      <c r="F247" s="369"/>
    </row>
    <row r="248" spans="1:6" ht="15.75" x14ac:dyDescent="0.2">
      <c r="A248" s="447"/>
      <c r="B248" t="s">
        <v>953</v>
      </c>
      <c r="E248" s="443"/>
      <c r="F248" s="410"/>
    </row>
    <row r="249" spans="1:6" ht="15.75" x14ac:dyDescent="0.25">
      <c r="A249" s="447"/>
      <c r="E249" s="443"/>
      <c r="F249" s="398"/>
    </row>
    <row r="250" spans="1:6" ht="15.75" x14ac:dyDescent="0.25">
      <c r="A250" s="447"/>
      <c r="B250" t="s">
        <v>160</v>
      </c>
      <c r="E250" s="443"/>
      <c r="F250" s="401"/>
    </row>
    <row r="251" spans="1:6" ht="76.150000000000006" customHeight="1" x14ac:dyDescent="0.25">
      <c r="A251" s="758"/>
      <c r="B251" s="758"/>
      <c r="C251" s="758"/>
      <c r="D251" s="758"/>
      <c r="E251" s="758"/>
      <c r="F251" s="758"/>
    </row>
    <row r="252" spans="1:6" ht="15.75" x14ac:dyDescent="0.25">
      <c r="A252" s="758"/>
      <c r="B252" s="758"/>
      <c r="C252" s="758"/>
      <c r="D252" s="758"/>
      <c r="E252" s="758"/>
      <c r="F252" s="758"/>
    </row>
    <row r="255" spans="1:6" ht="30.6" customHeight="1" x14ac:dyDescent="0.2"/>
  </sheetData>
  <mergeCells count="4">
    <mergeCell ref="A252:F252"/>
    <mergeCell ref="A1:E1"/>
    <mergeCell ref="B2:E2"/>
    <mergeCell ref="A251:F25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17</vt:i4>
      </vt:variant>
    </vt:vector>
  </HeadingPairs>
  <TitlesOfParts>
    <vt:vector size="35" baseType="lpstr">
      <vt:lpstr>ГПР</vt:lpstr>
      <vt:lpstr>График</vt:lpstr>
      <vt:lpstr>Дорожная карта</vt:lpstr>
      <vt:lpstr>Пояснительная записка </vt:lpstr>
      <vt:lpstr>НМЦ</vt:lpstr>
      <vt:lpstr>Протокол НМЦК</vt:lpstr>
      <vt:lpstr>Проект сметы контракта</vt:lpstr>
      <vt:lpstr>Смета на реализацию договора</vt:lpstr>
      <vt:lpstr>Ведомость объемов работ</vt:lpstr>
      <vt:lpstr>Расчет прогнозных дефляторов </vt:lpstr>
      <vt:lpstr>Расчет стоимости шеф-монтажа</vt:lpstr>
      <vt:lpstr>НМЦК</vt:lpstr>
      <vt:lpstr>Затраты подрядчика 2 кв </vt:lpstr>
      <vt:lpstr>Сводный сметный расчет</vt:lpstr>
      <vt:lpstr>Расчет 1 (команд.)</vt:lpstr>
      <vt:lpstr>Расчет №2 (перевозка)</vt:lpstr>
      <vt:lpstr>стройконтроль</vt:lpstr>
      <vt:lpstr>Лист1</vt:lpstr>
      <vt:lpstr>ГПР!Заголовки_для_печати</vt:lpstr>
      <vt:lpstr>'Затраты подрядчика 2 кв '!Заголовки_для_печати</vt:lpstr>
      <vt:lpstr>'Проект сметы контракта'!Заголовки_для_печати</vt:lpstr>
      <vt:lpstr>'Расчет №2 (перевозка)'!Заголовки_для_печати</vt:lpstr>
      <vt:lpstr>'Сводный сметный расчет'!Заголовки_для_печати</vt:lpstr>
      <vt:lpstr>'Ведомость объемов работ'!Область_печати</vt:lpstr>
      <vt:lpstr>ГПР!Область_печати</vt:lpstr>
      <vt:lpstr>График!Область_печати</vt:lpstr>
      <vt:lpstr>'Дорожная карта'!Область_печати</vt:lpstr>
      <vt:lpstr>'Затраты подрядчика 2 кв '!Область_печати</vt:lpstr>
      <vt:lpstr>НМЦ!Область_печати</vt:lpstr>
      <vt:lpstr>НМЦК!Область_печати</vt:lpstr>
      <vt:lpstr>'Пояснительная записка '!Область_печати</vt:lpstr>
      <vt:lpstr>'Проект сметы контракта'!Область_печати</vt:lpstr>
      <vt:lpstr>'Протокол НМЦК'!Область_печати</vt:lpstr>
      <vt:lpstr>'Расчет стоимости шеф-монтажа'!Область_печати</vt:lpstr>
      <vt:lpstr>'Сводный сметный расчет'!Область_печати</vt:lpstr>
    </vt:vector>
  </TitlesOfParts>
  <Company>Grand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Киреева</dc:creator>
  <cp:lastModifiedBy>Будников Василий Геннадьевич</cp:lastModifiedBy>
  <cp:lastPrinted>2021-11-16T14:07:03Z</cp:lastPrinted>
  <dcterms:created xsi:type="dcterms:W3CDTF">2002-03-25T05:35:56Z</dcterms:created>
  <dcterms:modified xsi:type="dcterms:W3CDTF">2021-11-16T14:08:46Z</dcterms:modified>
</cp:coreProperties>
</file>